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Construcción BD DI\360 Enfermedades Mundiales\"/>
    </mc:Choice>
  </mc:AlternateContent>
  <xr:revisionPtr revIDLastSave="0" documentId="13_ncr:1_{C482D388-00D2-47D4-8CA8-A63067F4236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Hoja1" sheetId="7" r:id="rId1"/>
    <sheet name="Enfermedades Mundiales" sheetId="4" r:id="rId2"/>
    <sheet name="Estructura" sheetId="6" r:id="rId3"/>
    <sheet name="TD" sheetId="5" r:id="rId4"/>
  </sheets>
  <definedNames>
    <definedName name="_xlnm._FilterDatabase" localSheetId="1" hidden="1">'Enfermedades Mundiales'!$A$10:$U$3100</definedName>
    <definedName name="SegmentaciónDeDatos_contenido">#N/A</definedName>
    <definedName name="SegmentaciónDeDatos_contenido1">#N/A</definedName>
    <definedName name="SegmentaciónDeDatos_escala">#N/A</definedName>
    <definedName name="SegmentaciónDeDatos_escala1">#N/A</definedName>
    <definedName name="SegmentaciónDeDatos_Filtro_Integrado">#N/A</definedName>
    <definedName name="SegmentaciónDeDatos_Muestra">#N/A</definedName>
    <definedName name="SegmentaciónDeDatos_tema">#N/A</definedName>
    <definedName name="SegmentaciónDeDatos_tema1">#N/A</definedName>
    <definedName name="SegmentaciónDeDatos_temporalidad">#N/A</definedName>
    <definedName name="SegmentaciónDeDatos_territorio">#N/A</definedName>
    <definedName name="SegmentaciónDeDatos_territorio1">#N/A</definedName>
  </definedNames>
  <calcPr calcId="191029"/>
  <pivotCaches>
    <pivotCache cacheId="0" r:id="rId5"/>
    <pivotCache cacheId="22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6" l="1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F8" i="6"/>
  <c r="G8" i="6"/>
  <c r="F9" i="6"/>
  <c r="G9" i="6"/>
  <c r="F10" i="6"/>
  <c r="G10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2756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40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394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78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032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16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1670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54" i="4"/>
  <c r="J2033" i="4"/>
  <c r="J2034" i="4" s="1"/>
  <c r="J2035" i="4" s="1"/>
  <c r="J2036" i="4" s="1"/>
  <c r="J2037" i="4" s="1"/>
  <c r="J2038" i="4" s="1"/>
  <c r="J2039" i="4" s="1"/>
  <c r="J2040" i="4" s="1"/>
  <c r="J2041" i="4" s="1"/>
  <c r="J2042" i="4" s="1"/>
  <c r="J2043" i="4" s="1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J2066" i="4" s="1"/>
  <c r="J2067" i="4" s="1"/>
  <c r="J2068" i="4" s="1"/>
  <c r="J2069" i="4" s="1"/>
  <c r="J2070" i="4" s="1"/>
  <c r="J2071" i="4" s="1"/>
  <c r="J2072" i="4" s="1"/>
  <c r="J2073" i="4" s="1"/>
  <c r="J2074" i="4" s="1"/>
  <c r="J2075" i="4" s="1"/>
  <c r="J2076" i="4" s="1"/>
  <c r="J2077" i="4" s="1"/>
  <c r="J2078" i="4" s="1"/>
  <c r="J2079" i="4" s="1"/>
  <c r="J2080" i="4" s="1"/>
  <c r="J2081" i="4" s="1"/>
  <c r="J2082" i="4" s="1"/>
  <c r="J2083" i="4" s="1"/>
  <c r="J2084" i="4" s="1"/>
  <c r="J2085" i="4" s="1"/>
  <c r="J2086" i="4" s="1"/>
  <c r="J2087" i="4" s="1"/>
  <c r="J2088" i="4" s="1"/>
  <c r="J2089" i="4" s="1"/>
  <c r="J2090" i="4" s="1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J2113" i="4" s="1"/>
  <c r="J2114" i="4" s="1"/>
  <c r="J2115" i="4" s="1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J2138" i="4" s="1"/>
  <c r="J2139" i="4" s="1"/>
  <c r="J2140" i="4" s="1"/>
  <c r="J2141" i="4" s="1"/>
  <c r="J2142" i="4" s="1"/>
  <c r="J2395" i="4"/>
  <c r="J2396" i="4" s="1"/>
  <c r="J2397" i="4" s="1"/>
  <c r="J2398" i="4" s="1"/>
  <c r="J2399" i="4" s="1"/>
  <c r="J2400" i="4" s="1"/>
  <c r="J2401" i="4" s="1"/>
  <c r="J2402" i="4" s="1"/>
  <c r="J2403" i="4" s="1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J2426" i="4" s="1"/>
  <c r="J2427" i="4" s="1"/>
  <c r="J2428" i="4" s="1"/>
  <c r="J2429" i="4" s="1"/>
  <c r="J2430" i="4" s="1"/>
  <c r="J2431" i="4" s="1"/>
  <c r="J2432" i="4" s="1"/>
  <c r="J2433" i="4" s="1"/>
  <c r="J2434" i="4" s="1"/>
  <c r="J2435" i="4" s="1"/>
  <c r="J2436" i="4" s="1"/>
  <c r="J2437" i="4" s="1"/>
  <c r="J2438" i="4" s="1"/>
  <c r="J2439" i="4" s="1"/>
  <c r="J2440" i="4" s="1"/>
  <c r="J2441" i="4" s="1"/>
  <c r="J2442" i="4" s="1"/>
  <c r="J2443" i="4" s="1"/>
  <c r="J2444" i="4" s="1"/>
  <c r="J2445" i="4" s="1"/>
  <c r="J2446" i="4" s="1"/>
  <c r="J2447" i="4" s="1"/>
  <c r="J2448" i="4" s="1"/>
  <c r="J2449" i="4" s="1"/>
  <c r="J2450" i="4" s="1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757" i="4"/>
  <c r="J2758" i="4" s="1"/>
  <c r="J2759" i="4" s="1"/>
  <c r="J2760" i="4" s="1"/>
  <c r="J2761" i="4" s="1"/>
  <c r="J2762" i="4" s="1"/>
  <c r="J2763" i="4" s="1"/>
  <c r="J2764" i="4" s="1"/>
  <c r="J2765" i="4" s="1"/>
  <c r="J2766" i="4" s="1"/>
  <c r="J2767" i="4" s="1"/>
  <c r="J2768" i="4" s="1"/>
  <c r="J2769" i="4" s="1"/>
  <c r="J2770" i="4" s="1"/>
  <c r="J2771" i="4" s="1"/>
  <c r="J2772" i="4" s="1"/>
  <c r="J2773" i="4" s="1"/>
  <c r="J2774" i="4" s="1"/>
  <c r="J2775" i="4" s="1"/>
  <c r="J2776" i="4" s="1"/>
  <c r="J2777" i="4" s="1"/>
  <c r="J2778" i="4" s="1"/>
  <c r="J2779" i="4" s="1"/>
  <c r="J2780" i="4" s="1"/>
  <c r="J2781" i="4" s="1"/>
  <c r="J2782" i="4" s="1"/>
  <c r="J2783" i="4" s="1"/>
  <c r="J2784" i="4" s="1"/>
  <c r="J2785" i="4" s="1"/>
  <c r="J2786" i="4" s="1"/>
  <c r="J2787" i="4" s="1"/>
  <c r="J2788" i="4" s="1"/>
  <c r="J2789" i="4" s="1"/>
  <c r="J2790" i="4" s="1"/>
  <c r="J2791" i="4" s="1"/>
  <c r="J2792" i="4" s="1"/>
  <c r="J2793" i="4" s="1"/>
  <c r="J2794" i="4" s="1"/>
  <c r="J2795" i="4" s="1"/>
  <c r="J2796" i="4" s="1"/>
  <c r="J2797" i="4" s="1"/>
  <c r="J2798" i="4" s="1"/>
  <c r="J2799" i="4" s="1"/>
  <c r="J2800" i="4" s="1"/>
  <c r="J2801" i="4" s="1"/>
  <c r="J2802" i="4" s="1"/>
  <c r="J2803" i="4" s="1"/>
  <c r="J2804" i="4" s="1"/>
  <c r="J2805" i="4" s="1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2756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40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394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78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032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16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1670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54" i="4"/>
  <c r="J2741" i="4"/>
  <c r="Q2740" i="4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M2740" i="4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K2740" i="4"/>
  <c r="F2740" i="4"/>
  <c r="F2741" i="4" s="1"/>
  <c r="J2379" i="4"/>
  <c r="Q2378" i="4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M2378" i="4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K2378" i="4"/>
  <c r="F2378" i="4"/>
  <c r="J2017" i="4"/>
  <c r="Q2016" i="4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M2016" i="4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K2016" i="4"/>
  <c r="K2017" i="4" s="1"/>
  <c r="J1655" i="4"/>
  <c r="Q1654" i="4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M1654" i="4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K1654" i="4"/>
  <c r="F1654" i="4"/>
  <c r="J2143" i="4" l="1"/>
  <c r="J2469" i="4"/>
  <c r="J2380" i="4"/>
  <c r="J2381" i="4" s="1"/>
  <c r="J2806" i="4"/>
  <c r="F2379" i="4"/>
  <c r="F2380" i="4" s="1"/>
  <c r="F1655" i="4"/>
  <c r="F1656" i="4" s="1"/>
  <c r="F2742" i="4"/>
  <c r="F2743" i="4" s="1"/>
  <c r="K2018" i="4"/>
  <c r="K2019" i="4" s="1"/>
  <c r="J2742" i="4"/>
  <c r="K2741" i="4"/>
  <c r="K2379" i="4"/>
  <c r="J2018" i="4"/>
  <c r="K1655" i="4"/>
  <c r="J1656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37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20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03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37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20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03" i="4"/>
  <c r="J1638" i="4"/>
  <c r="U1637" i="4"/>
  <c r="U1638" i="4" s="1"/>
  <c r="U1639" i="4" s="1"/>
  <c r="U1640" i="4" s="1"/>
  <c r="U1641" i="4" s="1"/>
  <c r="U1642" i="4" s="1"/>
  <c r="U1643" i="4" s="1"/>
  <c r="U1644" i="4" s="1"/>
  <c r="U1645" i="4" s="1"/>
  <c r="U1646" i="4" s="1"/>
  <c r="U1647" i="4" s="1"/>
  <c r="U1648" i="4" s="1"/>
  <c r="U1649" i="4" s="1"/>
  <c r="U1650" i="4" s="1"/>
  <c r="U1651" i="4" s="1"/>
  <c r="U1652" i="4" s="1"/>
  <c r="U1653" i="4" s="1"/>
  <c r="U1654" i="4" s="1"/>
  <c r="U1655" i="4" s="1"/>
  <c r="U1656" i="4" s="1"/>
  <c r="U1657" i="4" s="1"/>
  <c r="U1658" i="4" s="1"/>
  <c r="U1659" i="4" s="1"/>
  <c r="U1660" i="4" s="1"/>
  <c r="U1661" i="4" s="1"/>
  <c r="U1662" i="4" s="1"/>
  <c r="U1663" i="4" s="1"/>
  <c r="U1664" i="4" s="1"/>
  <c r="U1665" i="4" s="1"/>
  <c r="U1666" i="4" s="1"/>
  <c r="U1667" i="4" s="1"/>
  <c r="U1668" i="4" s="1"/>
  <c r="U1669" i="4" s="1"/>
  <c r="U1670" i="4" s="1"/>
  <c r="U1671" i="4" s="1"/>
  <c r="U1672" i="4" s="1"/>
  <c r="U1673" i="4" s="1"/>
  <c r="U1674" i="4" s="1"/>
  <c r="U1675" i="4" s="1"/>
  <c r="U1676" i="4" s="1"/>
  <c r="U1677" i="4" s="1"/>
  <c r="U1678" i="4" s="1"/>
  <c r="U1679" i="4" s="1"/>
  <c r="U1680" i="4" s="1"/>
  <c r="U1681" i="4" s="1"/>
  <c r="U1682" i="4" s="1"/>
  <c r="U1683" i="4" s="1"/>
  <c r="U1684" i="4" s="1"/>
  <c r="U1685" i="4" s="1"/>
  <c r="U1686" i="4" s="1"/>
  <c r="U1687" i="4" s="1"/>
  <c r="U1688" i="4" s="1"/>
  <c r="U1689" i="4" s="1"/>
  <c r="U1690" i="4" s="1"/>
  <c r="U1691" i="4" s="1"/>
  <c r="U1692" i="4" s="1"/>
  <c r="U1693" i="4" s="1"/>
  <c r="U1694" i="4" s="1"/>
  <c r="U1695" i="4" s="1"/>
  <c r="U1696" i="4" s="1"/>
  <c r="U1697" i="4" s="1"/>
  <c r="U1698" i="4" s="1"/>
  <c r="U1699" i="4" s="1"/>
  <c r="U1700" i="4" s="1"/>
  <c r="U1701" i="4" s="1"/>
  <c r="U1702" i="4" s="1"/>
  <c r="U1703" i="4" s="1"/>
  <c r="U1704" i="4" s="1"/>
  <c r="U1705" i="4" s="1"/>
  <c r="U1706" i="4" s="1"/>
  <c r="U1707" i="4" s="1"/>
  <c r="U1708" i="4" s="1"/>
  <c r="U1709" i="4" s="1"/>
  <c r="U1710" i="4" s="1"/>
  <c r="U1711" i="4" s="1"/>
  <c r="U1712" i="4" s="1"/>
  <c r="U1713" i="4" s="1"/>
  <c r="U1714" i="4" s="1"/>
  <c r="U1715" i="4" s="1"/>
  <c r="U1716" i="4" s="1"/>
  <c r="U1717" i="4" s="1"/>
  <c r="U1718" i="4" s="1"/>
  <c r="U1719" i="4" s="1"/>
  <c r="U1720" i="4" s="1"/>
  <c r="U1721" i="4" s="1"/>
  <c r="U1722" i="4" s="1"/>
  <c r="U1723" i="4" s="1"/>
  <c r="U1724" i="4" s="1"/>
  <c r="U1725" i="4" s="1"/>
  <c r="U1726" i="4" s="1"/>
  <c r="U1727" i="4" s="1"/>
  <c r="U1728" i="4" s="1"/>
  <c r="U1729" i="4" s="1"/>
  <c r="U1730" i="4" s="1"/>
  <c r="U1731" i="4" s="1"/>
  <c r="U1732" i="4" s="1"/>
  <c r="U1733" i="4" s="1"/>
  <c r="U1734" i="4" s="1"/>
  <c r="U1735" i="4" s="1"/>
  <c r="U1736" i="4" s="1"/>
  <c r="U1737" i="4" s="1"/>
  <c r="U1738" i="4" s="1"/>
  <c r="U1739" i="4" s="1"/>
  <c r="U1740" i="4" s="1"/>
  <c r="U1741" i="4" s="1"/>
  <c r="U1742" i="4" s="1"/>
  <c r="U1743" i="4" s="1"/>
  <c r="U1744" i="4" s="1"/>
  <c r="U1745" i="4" s="1"/>
  <c r="U1746" i="4" s="1"/>
  <c r="U1747" i="4" s="1"/>
  <c r="U1748" i="4" s="1"/>
  <c r="U1749" i="4" s="1"/>
  <c r="U1750" i="4" s="1"/>
  <c r="U1751" i="4" s="1"/>
  <c r="U1752" i="4" s="1"/>
  <c r="U1753" i="4" s="1"/>
  <c r="U1754" i="4" s="1"/>
  <c r="U1755" i="4" s="1"/>
  <c r="U1756" i="4" s="1"/>
  <c r="U1757" i="4" s="1"/>
  <c r="U1758" i="4" s="1"/>
  <c r="U1759" i="4" s="1"/>
  <c r="U1760" i="4" s="1"/>
  <c r="U1761" i="4" s="1"/>
  <c r="U1762" i="4" s="1"/>
  <c r="U1763" i="4" s="1"/>
  <c r="U1764" i="4" s="1"/>
  <c r="U1765" i="4" s="1"/>
  <c r="U1766" i="4" s="1"/>
  <c r="U1767" i="4" s="1"/>
  <c r="U1768" i="4" s="1"/>
  <c r="U1769" i="4" s="1"/>
  <c r="U1770" i="4" s="1"/>
  <c r="U1771" i="4" s="1"/>
  <c r="U1772" i="4" s="1"/>
  <c r="U1773" i="4" s="1"/>
  <c r="U1774" i="4" s="1"/>
  <c r="U1775" i="4" s="1"/>
  <c r="U1776" i="4" s="1"/>
  <c r="U1777" i="4" s="1"/>
  <c r="U1778" i="4" s="1"/>
  <c r="U1779" i="4" s="1"/>
  <c r="U1780" i="4" s="1"/>
  <c r="U1781" i="4" s="1"/>
  <c r="U1782" i="4" s="1"/>
  <c r="U1783" i="4" s="1"/>
  <c r="U1784" i="4" s="1"/>
  <c r="U1785" i="4" s="1"/>
  <c r="U1786" i="4" s="1"/>
  <c r="U1787" i="4" s="1"/>
  <c r="U1788" i="4" s="1"/>
  <c r="U1789" i="4" s="1"/>
  <c r="U1790" i="4" s="1"/>
  <c r="U1791" i="4" s="1"/>
  <c r="U1792" i="4" s="1"/>
  <c r="U1793" i="4" s="1"/>
  <c r="U1794" i="4" s="1"/>
  <c r="U1795" i="4" s="1"/>
  <c r="U1796" i="4" s="1"/>
  <c r="U1797" i="4" s="1"/>
  <c r="U1798" i="4" s="1"/>
  <c r="U1799" i="4" s="1"/>
  <c r="U1800" i="4" s="1"/>
  <c r="U1801" i="4" s="1"/>
  <c r="U1802" i="4" s="1"/>
  <c r="U1803" i="4" s="1"/>
  <c r="U1804" i="4" s="1"/>
  <c r="U1805" i="4" s="1"/>
  <c r="U1806" i="4" s="1"/>
  <c r="U1807" i="4" s="1"/>
  <c r="U1808" i="4" s="1"/>
  <c r="U1809" i="4" s="1"/>
  <c r="U1810" i="4" s="1"/>
  <c r="U1811" i="4" s="1"/>
  <c r="U1812" i="4" s="1"/>
  <c r="U1813" i="4" s="1"/>
  <c r="U1814" i="4" s="1"/>
  <c r="U1815" i="4" s="1"/>
  <c r="U1816" i="4" s="1"/>
  <c r="U1817" i="4" s="1"/>
  <c r="U1818" i="4" s="1"/>
  <c r="U1819" i="4" s="1"/>
  <c r="U1820" i="4" s="1"/>
  <c r="U1821" i="4" s="1"/>
  <c r="U1822" i="4" s="1"/>
  <c r="U1823" i="4" s="1"/>
  <c r="U1824" i="4" s="1"/>
  <c r="U1825" i="4" s="1"/>
  <c r="U1826" i="4" s="1"/>
  <c r="U1827" i="4" s="1"/>
  <c r="U1828" i="4" s="1"/>
  <c r="U1829" i="4" s="1"/>
  <c r="U1830" i="4" s="1"/>
  <c r="U1831" i="4" s="1"/>
  <c r="U1832" i="4" s="1"/>
  <c r="U1833" i="4" s="1"/>
  <c r="U1834" i="4" s="1"/>
  <c r="U1835" i="4" s="1"/>
  <c r="U1836" i="4" s="1"/>
  <c r="U1837" i="4" s="1"/>
  <c r="U1838" i="4" s="1"/>
  <c r="U1839" i="4" s="1"/>
  <c r="U1840" i="4" s="1"/>
  <c r="U1841" i="4" s="1"/>
  <c r="U1842" i="4" s="1"/>
  <c r="U1843" i="4" s="1"/>
  <c r="U1844" i="4" s="1"/>
  <c r="U1845" i="4" s="1"/>
  <c r="U1846" i="4" s="1"/>
  <c r="U1847" i="4" s="1"/>
  <c r="U1848" i="4" s="1"/>
  <c r="U1849" i="4" s="1"/>
  <c r="U1850" i="4" s="1"/>
  <c r="U1851" i="4" s="1"/>
  <c r="U1852" i="4" s="1"/>
  <c r="U1853" i="4" s="1"/>
  <c r="U1854" i="4" s="1"/>
  <c r="U1855" i="4" s="1"/>
  <c r="U1856" i="4" s="1"/>
  <c r="U1857" i="4" s="1"/>
  <c r="U1858" i="4" s="1"/>
  <c r="U1859" i="4" s="1"/>
  <c r="U1860" i="4" s="1"/>
  <c r="U1861" i="4" s="1"/>
  <c r="U1862" i="4" s="1"/>
  <c r="U1863" i="4" s="1"/>
  <c r="U1864" i="4" s="1"/>
  <c r="U1865" i="4" s="1"/>
  <c r="U1866" i="4" s="1"/>
  <c r="U1867" i="4" s="1"/>
  <c r="U1868" i="4" s="1"/>
  <c r="U1869" i="4" s="1"/>
  <c r="U1870" i="4" s="1"/>
  <c r="U1871" i="4" s="1"/>
  <c r="U1872" i="4" s="1"/>
  <c r="U1873" i="4" s="1"/>
  <c r="U1874" i="4" s="1"/>
  <c r="U1875" i="4" s="1"/>
  <c r="U1876" i="4" s="1"/>
  <c r="U1877" i="4" s="1"/>
  <c r="U1878" i="4" s="1"/>
  <c r="U1879" i="4" s="1"/>
  <c r="U1880" i="4" s="1"/>
  <c r="U1881" i="4" s="1"/>
  <c r="U1882" i="4" s="1"/>
  <c r="U1883" i="4" s="1"/>
  <c r="U1884" i="4" s="1"/>
  <c r="U1885" i="4" s="1"/>
  <c r="U1886" i="4" s="1"/>
  <c r="U1887" i="4" s="1"/>
  <c r="U1888" i="4" s="1"/>
  <c r="U1889" i="4" s="1"/>
  <c r="U1890" i="4" s="1"/>
  <c r="U1891" i="4" s="1"/>
  <c r="U1892" i="4" s="1"/>
  <c r="U1893" i="4" s="1"/>
  <c r="U1894" i="4" s="1"/>
  <c r="U1895" i="4" s="1"/>
  <c r="U1896" i="4" s="1"/>
  <c r="U1897" i="4" s="1"/>
  <c r="U1898" i="4" s="1"/>
  <c r="U1899" i="4" s="1"/>
  <c r="U1900" i="4" s="1"/>
  <c r="U1901" i="4" s="1"/>
  <c r="U1902" i="4" s="1"/>
  <c r="U1903" i="4" s="1"/>
  <c r="U1904" i="4" s="1"/>
  <c r="U1905" i="4" s="1"/>
  <c r="U1906" i="4" s="1"/>
  <c r="U1907" i="4" s="1"/>
  <c r="U1908" i="4" s="1"/>
  <c r="U1909" i="4" s="1"/>
  <c r="U1910" i="4" s="1"/>
  <c r="U1911" i="4" s="1"/>
  <c r="U1912" i="4" s="1"/>
  <c r="U1913" i="4" s="1"/>
  <c r="U1914" i="4" s="1"/>
  <c r="U1915" i="4" s="1"/>
  <c r="U1916" i="4" s="1"/>
  <c r="U1917" i="4" s="1"/>
  <c r="U1918" i="4" s="1"/>
  <c r="U1919" i="4" s="1"/>
  <c r="U1920" i="4" s="1"/>
  <c r="U1921" i="4" s="1"/>
  <c r="U1922" i="4" s="1"/>
  <c r="U1923" i="4" s="1"/>
  <c r="U1924" i="4" s="1"/>
  <c r="U1925" i="4" s="1"/>
  <c r="U1926" i="4" s="1"/>
  <c r="U1927" i="4" s="1"/>
  <c r="U1928" i="4" s="1"/>
  <c r="U1929" i="4" s="1"/>
  <c r="U1930" i="4" s="1"/>
  <c r="U1931" i="4" s="1"/>
  <c r="U1932" i="4" s="1"/>
  <c r="U1933" i="4" s="1"/>
  <c r="U1934" i="4" s="1"/>
  <c r="U1935" i="4" s="1"/>
  <c r="U1936" i="4" s="1"/>
  <c r="U1937" i="4" s="1"/>
  <c r="U1938" i="4" s="1"/>
  <c r="U1939" i="4" s="1"/>
  <c r="U1940" i="4" s="1"/>
  <c r="U1941" i="4" s="1"/>
  <c r="U1942" i="4" s="1"/>
  <c r="U1943" i="4" s="1"/>
  <c r="U1944" i="4" s="1"/>
  <c r="U1945" i="4" s="1"/>
  <c r="U1946" i="4" s="1"/>
  <c r="U1947" i="4" s="1"/>
  <c r="U1948" i="4" s="1"/>
  <c r="U1949" i="4" s="1"/>
  <c r="U1950" i="4" s="1"/>
  <c r="U1951" i="4" s="1"/>
  <c r="U1952" i="4" s="1"/>
  <c r="U1953" i="4" s="1"/>
  <c r="U1954" i="4" s="1"/>
  <c r="U1955" i="4" s="1"/>
  <c r="U1956" i="4" s="1"/>
  <c r="U1957" i="4" s="1"/>
  <c r="U1958" i="4" s="1"/>
  <c r="U1959" i="4" s="1"/>
  <c r="U1960" i="4" s="1"/>
  <c r="U1961" i="4" s="1"/>
  <c r="U1962" i="4" s="1"/>
  <c r="U1963" i="4" s="1"/>
  <c r="U1964" i="4" s="1"/>
  <c r="U1965" i="4" s="1"/>
  <c r="U1966" i="4" s="1"/>
  <c r="U1967" i="4" s="1"/>
  <c r="U1968" i="4" s="1"/>
  <c r="U1969" i="4" s="1"/>
  <c r="U1970" i="4" s="1"/>
  <c r="U1971" i="4" s="1"/>
  <c r="U1972" i="4" s="1"/>
  <c r="U1973" i="4" s="1"/>
  <c r="U1974" i="4" s="1"/>
  <c r="U1975" i="4" s="1"/>
  <c r="U1976" i="4" s="1"/>
  <c r="U1977" i="4" s="1"/>
  <c r="U1978" i="4" s="1"/>
  <c r="U1979" i="4" s="1"/>
  <c r="U1980" i="4" s="1"/>
  <c r="U1981" i="4" s="1"/>
  <c r="U1982" i="4" s="1"/>
  <c r="U1983" i="4" s="1"/>
  <c r="U1984" i="4" s="1"/>
  <c r="U1985" i="4" s="1"/>
  <c r="U1986" i="4" s="1"/>
  <c r="U1987" i="4" s="1"/>
  <c r="U1988" i="4" s="1"/>
  <c r="U1989" i="4" s="1"/>
  <c r="U1990" i="4" s="1"/>
  <c r="U1991" i="4" s="1"/>
  <c r="U1992" i="4" s="1"/>
  <c r="U1993" i="4" s="1"/>
  <c r="U1994" i="4" s="1"/>
  <c r="U1995" i="4" s="1"/>
  <c r="U1996" i="4" s="1"/>
  <c r="U1997" i="4" s="1"/>
  <c r="U1998" i="4" s="1"/>
  <c r="U1999" i="4" s="1"/>
  <c r="U2000" i="4" s="1"/>
  <c r="U2001" i="4" s="1"/>
  <c r="U2002" i="4" s="1"/>
  <c r="U2003" i="4" s="1"/>
  <c r="U2004" i="4" s="1"/>
  <c r="U2005" i="4" s="1"/>
  <c r="U2006" i="4" s="1"/>
  <c r="U2007" i="4" s="1"/>
  <c r="U2008" i="4" s="1"/>
  <c r="U2009" i="4" s="1"/>
  <c r="U2010" i="4" s="1"/>
  <c r="U2011" i="4" s="1"/>
  <c r="U2012" i="4" s="1"/>
  <c r="U2013" i="4" s="1"/>
  <c r="U2014" i="4" s="1"/>
  <c r="U2015" i="4" s="1"/>
  <c r="U2016" i="4" s="1"/>
  <c r="U2017" i="4" s="1"/>
  <c r="U2018" i="4" s="1"/>
  <c r="U2019" i="4" s="1"/>
  <c r="U2020" i="4" s="1"/>
  <c r="U2021" i="4" s="1"/>
  <c r="U2022" i="4" s="1"/>
  <c r="U2023" i="4" s="1"/>
  <c r="U2024" i="4" s="1"/>
  <c r="U2025" i="4" s="1"/>
  <c r="U2026" i="4" s="1"/>
  <c r="U2027" i="4" s="1"/>
  <c r="U2028" i="4" s="1"/>
  <c r="U2029" i="4" s="1"/>
  <c r="U2030" i="4" s="1"/>
  <c r="U2031" i="4" s="1"/>
  <c r="U2032" i="4" s="1"/>
  <c r="U2033" i="4" s="1"/>
  <c r="U2034" i="4" s="1"/>
  <c r="U2035" i="4" s="1"/>
  <c r="U2036" i="4" s="1"/>
  <c r="U2037" i="4" s="1"/>
  <c r="U2038" i="4" s="1"/>
  <c r="U2039" i="4" s="1"/>
  <c r="U2040" i="4" s="1"/>
  <c r="U2041" i="4" s="1"/>
  <c r="U2042" i="4" s="1"/>
  <c r="U2043" i="4" s="1"/>
  <c r="U2044" i="4" s="1"/>
  <c r="U2045" i="4" s="1"/>
  <c r="U2046" i="4" s="1"/>
  <c r="U2047" i="4" s="1"/>
  <c r="U2048" i="4" s="1"/>
  <c r="U2049" i="4" s="1"/>
  <c r="U2050" i="4" s="1"/>
  <c r="U2051" i="4" s="1"/>
  <c r="U2052" i="4" s="1"/>
  <c r="U2053" i="4" s="1"/>
  <c r="U2054" i="4" s="1"/>
  <c r="U2055" i="4" s="1"/>
  <c r="U2056" i="4" s="1"/>
  <c r="U2057" i="4" s="1"/>
  <c r="U2058" i="4" s="1"/>
  <c r="U2059" i="4" s="1"/>
  <c r="U2060" i="4" s="1"/>
  <c r="U2061" i="4" s="1"/>
  <c r="U2062" i="4" s="1"/>
  <c r="U2063" i="4" s="1"/>
  <c r="U2064" i="4" s="1"/>
  <c r="U2065" i="4" s="1"/>
  <c r="U2066" i="4" s="1"/>
  <c r="U2067" i="4" s="1"/>
  <c r="U2068" i="4" s="1"/>
  <c r="U2069" i="4" s="1"/>
  <c r="U2070" i="4" s="1"/>
  <c r="U2071" i="4" s="1"/>
  <c r="U2072" i="4" s="1"/>
  <c r="U2073" i="4" s="1"/>
  <c r="U2074" i="4" s="1"/>
  <c r="U2075" i="4" s="1"/>
  <c r="U2076" i="4" s="1"/>
  <c r="U2077" i="4" s="1"/>
  <c r="U2078" i="4" s="1"/>
  <c r="U2079" i="4" s="1"/>
  <c r="U2080" i="4" s="1"/>
  <c r="U2081" i="4" s="1"/>
  <c r="U2082" i="4" s="1"/>
  <c r="U2083" i="4" s="1"/>
  <c r="U2084" i="4" s="1"/>
  <c r="U2085" i="4" s="1"/>
  <c r="U2086" i="4" s="1"/>
  <c r="U2087" i="4" s="1"/>
  <c r="U2088" i="4" s="1"/>
  <c r="U2089" i="4" s="1"/>
  <c r="U2090" i="4" s="1"/>
  <c r="U2091" i="4" s="1"/>
  <c r="U2092" i="4" s="1"/>
  <c r="U2093" i="4" s="1"/>
  <c r="U2094" i="4" s="1"/>
  <c r="U2095" i="4" s="1"/>
  <c r="U2096" i="4" s="1"/>
  <c r="U2097" i="4" s="1"/>
  <c r="U2098" i="4" s="1"/>
  <c r="U2099" i="4" s="1"/>
  <c r="U2100" i="4" s="1"/>
  <c r="U2101" i="4" s="1"/>
  <c r="U2102" i="4" s="1"/>
  <c r="U2103" i="4" s="1"/>
  <c r="U2104" i="4" s="1"/>
  <c r="U2105" i="4" s="1"/>
  <c r="U2106" i="4" s="1"/>
  <c r="U2107" i="4" s="1"/>
  <c r="U2108" i="4" s="1"/>
  <c r="U2109" i="4" s="1"/>
  <c r="U2110" i="4" s="1"/>
  <c r="U2111" i="4" s="1"/>
  <c r="U2112" i="4" s="1"/>
  <c r="U2113" i="4" s="1"/>
  <c r="U2114" i="4" s="1"/>
  <c r="U2115" i="4" s="1"/>
  <c r="U2116" i="4" s="1"/>
  <c r="U2117" i="4" s="1"/>
  <c r="U2118" i="4" s="1"/>
  <c r="U2119" i="4" s="1"/>
  <c r="U2120" i="4" s="1"/>
  <c r="U2121" i="4" s="1"/>
  <c r="U2122" i="4" s="1"/>
  <c r="U2123" i="4" s="1"/>
  <c r="U2124" i="4" s="1"/>
  <c r="U2125" i="4" s="1"/>
  <c r="U2126" i="4" s="1"/>
  <c r="U2127" i="4" s="1"/>
  <c r="U2128" i="4" s="1"/>
  <c r="U2129" i="4" s="1"/>
  <c r="U2130" i="4" s="1"/>
  <c r="U2131" i="4" s="1"/>
  <c r="U2132" i="4" s="1"/>
  <c r="U2133" i="4" s="1"/>
  <c r="U2134" i="4" s="1"/>
  <c r="U2135" i="4" s="1"/>
  <c r="U2136" i="4" s="1"/>
  <c r="U2137" i="4" s="1"/>
  <c r="U2138" i="4" s="1"/>
  <c r="U2139" i="4" s="1"/>
  <c r="U2140" i="4" s="1"/>
  <c r="U2141" i="4" s="1"/>
  <c r="U2142" i="4" s="1"/>
  <c r="U2143" i="4" s="1"/>
  <c r="U2144" i="4" s="1"/>
  <c r="U2145" i="4" s="1"/>
  <c r="U2146" i="4" s="1"/>
  <c r="U2147" i="4" s="1"/>
  <c r="U2148" i="4" s="1"/>
  <c r="U2149" i="4" s="1"/>
  <c r="U2150" i="4" s="1"/>
  <c r="U2151" i="4" s="1"/>
  <c r="U2152" i="4" s="1"/>
  <c r="U2153" i="4" s="1"/>
  <c r="U2154" i="4" s="1"/>
  <c r="U2155" i="4" s="1"/>
  <c r="U2156" i="4" s="1"/>
  <c r="U2157" i="4" s="1"/>
  <c r="U2158" i="4" s="1"/>
  <c r="U2159" i="4" s="1"/>
  <c r="U2160" i="4" s="1"/>
  <c r="U2161" i="4" s="1"/>
  <c r="U2162" i="4" s="1"/>
  <c r="U2163" i="4" s="1"/>
  <c r="U2164" i="4" s="1"/>
  <c r="U2165" i="4" s="1"/>
  <c r="U2166" i="4" s="1"/>
  <c r="U2167" i="4" s="1"/>
  <c r="U2168" i="4" s="1"/>
  <c r="U2169" i="4" s="1"/>
  <c r="U2170" i="4" s="1"/>
  <c r="U2171" i="4" s="1"/>
  <c r="U2172" i="4" s="1"/>
  <c r="U2173" i="4" s="1"/>
  <c r="U2174" i="4" s="1"/>
  <c r="U2175" i="4" s="1"/>
  <c r="U2176" i="4" s="1"/>
  <c r="U2177" i="4" s="1"/>
  <c r="U2178" i="4" s="1"/>
  <c r="U2179" i="4" s="1"/>
  <c r="U2180" i="4" s="1"/>
  <c r="U2181" i="4" s="1"/>
  <c r="U2182" i="4" s="1"/>
  <c r="U2183" i="4" s="1"/>
  <c r="U2184" i="4" s="1"/>
  <c r="U2185" i="4" s="1"/>
  <c r="U2186" i="4" s="1"/>
  <c r="U2187" i="4" s="1"/>
  <c r="U2188" i="4" s="1"/>
  <c r="U2189" i="4" s="1"/>
  <c r="U2190" i="4" s="1"/>
  <c r="U2191" i="4" s="1"/>
  <c r="U2192" i="4" s="1"/>
  <c r="U2193" i="4" s="1"/>
  <c r="U2194" i="4" s="1"/>
  <c r="U2195" i="4" s="1"/>
  <c r="U2196" i="4" s="1"/>
  <c r="U2197" i="4" s="1"/>
  <c r="U2198" i="4" s="1"/>
  <c r="U2199" i="4" s="1"/>
  <c r="U2200" i="4" s="1"/>
  <c r="U2201" i="4" s="1"/>
  <c r="U2202" i="4" s="1"/>
  <c r="U2203" i="4" s="1"/>
  <c r="U2204" i="4" s="1"/>
  <c r="U2205" i="4" s="1"/>
  <c r="U2206" i="4" s="1"/>
  <c r="U2207" i="4" s="1"/>
  <c r="U2208" i="4" s="1"/>
  <c r="U2209" i="4" s="1"/>
  <c r="U2210" i="4" s="1"/>
  <c r="U2211" i="4" s="1"/>
  <c r="U2212" i="4" s="1"/>
  <c r="U2213" i="4" s="1"/>
  <c r="U2214" i="4" s="1"/>
  <c r="U2215" i="4" s="1"/>
  <c r="U2216" i="4" s="1"/>
  <c r="U2217" i="4" s="1"/>
  <c r="U2218" i="4" s="1"/>
  <c r="U2219" i="4" s="1"/>
  <c r="U2220" i="4" s="1"/>
  <c r="U2221" i="4" s="1"/>
  <c r="U2222" i="4" s="1"/>
  <c r="U2223" i="4" s="1"/>
  <c r="U2224" i="4" s="1"/>
  <c r="U2225" i="4" s="1"/>
  <c r="U2226" i="4" s="1"/>
  <c r="U2227" i="4" s="1"/>
  <c r="U2228" i="4" s="1"/>
  <c r="U2229" i="4" s="1"/>
  <c r="U2230" i="4" s="1"/>
  <c r="U2231" i="4" s="1"/>
  <c r="U2232" i="4" s="1"/>
  <c r="U2233" i="4" s="1"/>
  <c r="U2234" i="4" s="1"/>
  <c r="U2235" i="4" s="1"/>
  <c r="U2236" i="4" s="1"/>
  <c r="U2237" i="4" s="1"/>
  <c r="U2238" i="4" s="1"/>
  <c r="U2239" i="4" s="1"/>
  <c r="U2240" i="4" s="1"/>
  <c r="U2241" i="4" s="1"/>
  <c r="U2242" i="4" s="1"/>
  <c r="U2243" i="4" s="1"/>
  <c r="U2244" i="4" s="1"/>
  <c r="U2245" i="4" s="1"/>
  <c r="U2246" i="4" s="1"/>
  <c r="U2247" i="4" s="1"/>
  <c r="U2248" i="4" s="1"/>
  <c r="U2249" i="4" s="1"/>
  <c r="U2250" i="4" s="1"/>
  <c r="U2251" i="4" s="1"/>
  <c r="U2252" i="4" s="1"/>
  <c r="U2253" i="4" s="1"/>
  <c r="U2254" i="4" s="1"/>
  <c r="U2255" i="4" s="1"/>
  <c r="U2256" i="4" s="1"/>
  <c r="U2257" i="4" s="1"/>
  <c r="U2258" i="4" s="1"/>
  <c r="U2259" i="4" s="1"/>
  <c r="U2260" i="4" s="1"/>
  <c r="U2261" i="4" s="1"/>
  <c r="U2262" i="4" s="1"/>
  <c r="U2263" i="4" s="1"/>
  <c r="U2264" i="4" s="1"/>
  <c r="U2265" i="4" s="1"/>
  <c r="U2266" i="4" s="1"/>
  <c r="U2267" i="4" s="1"/>
  <c r="U2268" i="4" s="1"/>
  <c r="U2269" i="4" s="1"/>
  <c r="U2270" i="4" s="1"/>
  <c r="U2271" i="4" s="1"/>
  <c r="U2272" i="4" s="1"/>
  <c r="U2273" i="4" s="1"/>
  <c r="U2274" i="4" s="1"/>
  <c r="U2275" i="4" s="1"/>
  <c r="U2276" i="4" s="1"/>
  <c r="U2277" i="4" s="1"/>
  <c r="U2278" i="4" s="1"/>
  <c r="U2279" i="4" s="1"/>
  <c r="U2280" i="4" s="1"/>
  <c r="U2281" i="4" s="1"/>
  <c r="U2282" i="4" s="1"/>
  <c r="U2283" i="4" s="1"/>
  <c r="U2284" i="4" s="1"/>
  <c r="U2285" i="4" s="1"/>
  <c r="U2286" i="4" s="1"/>
  <c r="U2287" i="4" s="1"/>
  <c r="U2288" i="4" s="1"/>
  <c r="U2289" i="4" s="1"/>
  <c r="U2290" i="4" s="1"/>
  <c r="U2291" i="4" s="1"/>
  <c r="U2292" i="4" s="1"/>
  <c r="U2293" i="4" s="1"/>
  <c r="U2294" i="4" s="1"/>
  <c r="U2295" i="4" s="1"/>
  <c r="U2296" i="4" s="1"/>
  <c r="U2297" i="4" s="1"/>
  <c r="U2298" i="4" s="1"/>
  <c r="U2299" i="4" s="1"/>
  <c r="U2300" i="4" s="1"/>
  <c r="U2301" i="4" s="1"/>
  <c r="U2302" i="4" s="1"/>
  <c r="U2303" i="4" s="1"/>
  <c r="U2304" i="4" s="1"/>
  <c r="U2305" i="4" s="1"/>
  <c r="U2306" i="4" s="1"/>
  <c r="U2307" i="4" s="1"/>
  <c r="U2308" i="4" s="1"/>
  <c r="U2309" i="4" s="1"/>
  <c r="U2310" i="4" s="1"/>
  <c r="U2311" i="4" s="1"/>
  <c r="U2312" i="4" s="1"/>
  <c r="U2313" i="4" s="1"/>
  <c r="U2314" i="4" s="1"/>
  <c r="U2315" i="4" s="1"/>
  <c r="U2316" i="4" s="1"/>
  <c r="U2317" i="4" s="1"/>
  <c r="U2318" i="4" s="1"/>
  <c r="U2319" i="4" s="1"/>
  <c r="U2320" i="4" s="1"/>
  <c r="U2321" i="4" s="1"/>
  <c r="U2322" i="4" s="1"/>
  <c r="U2323" i="4" s="1"/>
  <c r="U2324" i="4" s="1"/>
  <c r="U2325" i="4" s="1"/>
  <c r="U2326" i="4" s="1"/>
  <c r="U2327" i="4" s="1"/>
  <c r="U2328" i="4" s="1"/>
  <c r="U2329" i="4" s="1"/>
  <c r="U2330" i="4" s="1"/>
  <c r="U2331" i="4" s="1"/>
  <c r="U2332" i="4" s="1"/>
  <c r="U2333" i="4" s="1"/>
  <c r="U2334" i="4" s="1"/>
  <c r="U2335" i="4" s="1"/>
  <c r="U2336" i="4" s="1"/>
  <c r="U2337" i="4" s="1"/>
  <c r="U2338" i="4" s="1"/>
  <c r="U2339" i="4" s="1"/>
  <c r="U2340" i="4" s="1"/>
  <c r="U2341" i="4" s="1"/>
  <c r="U2342" i="4" s="1"/>
  <c r="U2343" i="4" s="1"/>
  <c r="U2344" i="4" s="1"/>
  <c r="U2345" i="4" s="1"/>
  <c r="U2346" i="4" s="1"/>
  <c r="U2347" i="4" s="1"/>
  <c r="U2348" i="4" s="1"/>
  <c r="U2349" i="4" s="1"/>
  <c r="U2350" i="4" s="1"/>
  <c r="U2351" i="4" s="1"/>
  <c r="U2352" i="4" s="1"/>
  <c r="U2353" i="4" s="1"/>
  <c r="U2354" i="4" s="1"/>
  <c r="U2355" i="4" s="1"/>
  <c r="U2356" i="4" s="1"/>
  <c r="U2357" i="4" s="1"/>
  <c r="U2358" i="4" s="1"/>
  <c r="U2359" i="4" s="1"/>
  <c r="U2360" i="4" s="1"/>
  <c r="U2361" i="4" s="1"/>
  <c r="U2362" i="4" s="1"/>
  <c r="U2363" i="4" s="1"/>
  <c r="U2364" i="4" s="1"/>
  <c r="U2365" i="4" s="1"/>
  <c r="U2366" i="4" s="1"/>
  <c r="U2367" i="4" s="1"/>
  <c r="U2368" i="4" s="1"/>
  <c r="U2369" i="4" s="1"/>
  <c r="U2370" i="4" s="1"/>
  <c r="U2371" i="4" s="1"/>
  <c r="U2372" i="4" s="1"/>
  <c r="U2373" i="4" s="1"/>
  <c r="U2374" i="4" s="1"/>
  <c r="U2375" i="4" s="1"/>
  <c r="U2376" i="4" s="1"/>
  <c r="U2377" i="4" s="1"/>
  <c r="U2378" i="4" s="1"/>
  <c r="U2379" i="4" s="1"/>
  <c r="U2380" i="4" s="1"/>
  <c r="U2381" i="4" s="1"/>
  <c r="U2382" i="4" s="1"/>
  <c r="U2383" i="4" s="1"/>
  <c r="U2384" i="4" s="1"/>
  <c r="U2385" i="4" s="1"/>
  <c r="U2386" i="4" s="1"/>
  <c r="U2387" i="4" s="1"/>
  <c r="U2388" i="4" s="1"/>
  <c r="U2389" i="4" s="1"/>
  <c r="U2390" i="4" s="1"/>
  <c r="U2391" i="4" s="1"/>
  <c r="U2392" i="4" s="1"/>
  <c r="U2393" i="4" s="1"/>
  <c r="U2394" i="4" s="1"/>
  <c r="U2395" i="4" s="1"/>
  <c r="U2396" i="4" s="1"/>
  <c r="U2397" i="4" s="1"/>
  <c r="U2398" i="4" s="1"/>
  <c r="U2399" i="4" s="1"/>
  <c r="U2400" i="4" s="1"/>
  <c r="U2401" i="4" s="1"/>
  <c r="U2402" i="4" s="1"/>
  <c r="U2403" i="4" s="1"/>
  <c r="U2404" i="4" s="1"/>
  <c r="U2405" i="4" s="1"/>
  <c r="U2406" i="4" s="1"/>
  <c r="U2407" i="4" s="1"/>
  <c r="U2408" i="4" s="1"/>
  <c r="U2409" i="4" s="1"/>
  <c r="U2410" i="4" s="1"/>
  <c r="U2411" i="4" s="1"/>
  <c r="U2412" i="4" s="1"/>
  <c r="U2413" i="4" s="1"/>
  <c r="U2414" i="4" s="1"/>
  <c r="U2415" i="4" s="1"/>
  <c r="U2416" i="4" s="1"/>
  <c r="U2417" i="4" s="1"/>
  <c r="U2418" i="4" s="1"/>
  <c r="U2419" i="4" s="1"/>
  <c r="U2420" i="4" s="1"/>
  <c r="U2421" i="4" s="1"/>
  <c r="U2422" i="4" s="1"/>
  <c r="U2423" i="4" s="1"/>
  <c r="U2424" i="4" s="1"/>
  <c r="U2425" i="4" s="1"/>
  <c r="U2426" i="4" s="1"/>
  <c r="U2427" i="4" s="1"/>
  <c r="U2428" i="4" s="1"/>
  <c r="U2429" i="4" s="1"/>
  <c r="U2430" i="4" s="1"/>
  <c r="U2431" i="4" s="1"/>
  <c r="U2432" i="4" s="1"/>
  <c r="U2433" i="4" s="1"/>
  <c r="U2434" i="4" s="1"/>
  <c r="U2435" i="4" s="1"/>
  <c r="U2436" i="4" s="1"/>
  <c r="U2437" i="4" s="1"/>
  <c r="U2438" i="4" s="1"/>
  <c r="U2439" i="4" s="1"/>
  <c r="U2440" i="4" s="1"/>
  <c r="U2441" i="4" s="1"/>
  <c r="U2442" i="4" s="1"/>
  <c r="U2443" i="4" s="1"/>
  <c r="U2444" i="4" s="1"/>
  <c r="U2445" i="4" s="1"/>
  <c r="U2446" i="4" s="1"/>
  <c r="U2447" i="4" s="1"/>
  <c r="U2448" i="4" s="1"/>
  <c r="U2449" i="4" s="1"/>
  <c r="U2450" i="4" s="1"/>
  <c r="U2451" i="4" s="1"/>
  <c r="U2452" i="4" s="1"/>
  <c r="U2453" i="4" s="1"/>
  <c r="U2454" i="4" s="1"/>
  <c r="U2455" i="4" s="1"/>
  <c r="U2456" i="4" s="1"/>
  <c r="U2457" i="4" s="1"/>
  <c r="U2458" i="4" s="1"/>
  <c r="U2459" i="4" s="1"/>
  <c r="U2460" i="4" s="1"/>
  <c r="U2461" i="4" s="1"/>
  <c r="U2462" i="4" s="1"/>
  <c r="U2463" i="4" s="1"/>
  <c r="U2464" i="4" s="1"/>
  <c r="U2465" i="4" s="1"/>
  <c r="U2466" i="4" s="1"/>
  <c r="U2467" i="4" s="1"/>
  <c r="U2468" i="4" s="1"/>
  <c r="U2469" i="4" s="1"/>
  <c r="U2470" i="4" s="1"/>
  <c r="U2471" i="4" s="1"/>
  <c r="U2472" i="4" s="1"/>
  <c r="U2473" i="4" s="1"/>
  <c r="U2474" i="4" s="1"/>
  <c r="U2475" i="4" s="1"/>
  <c r="U2476" i="4" s="1"/>
  <c r="U2477" i="4" s="1"/>
  <c r="U2478" i="4" s="1"/>
  <c r="U2479" i="4" s="1"/>
  <c r="U2480" i="4" s="1"/>
  <c r="U2481" i="4" s="1"/>
  <c r="U2482" i="4" s="1"/>
  <c r="U2483" i="4" s="1"/>
  <c r="U2484" i="4" s="1"/>
  <c r="U2485" i="4" s="1"/>
  <c r="U2486" i="4" s="1"/>
  <c r="U2487" i="4" s="1"/>
  <c r="U2488" i="4" s="1"/>
  <c r="U2489" i="4" s="1"/>
  <c r="U2490" i="4" s="1"/>
  <c r="U2491" i="4" s="1"/>
  <c r="U2492" i="4" s="1"/>
  <c r="U2493" i="4" s="1"/>
  <c r="U2494" i="4" s="1"/>
  <c r="U2495" i="4" s="1"/>
  <c r="U2496" i="4" s="1"/>
  <c r="U2497" i="4" s="1"/>
  <c r="U2498" i="4" s="1"/>
  <c r="U2499" i="4" s="1"/>
  <c r="U2500" i="4" s="1"/>
  <c r="U2501" i="4" s="1"/>
  <c r="U2502" i="4" s="1"/>
  <c r="U2503" i="4" s="1"/>
  <c r="U2504" i="4" s="1"/>
  <c r="U2505" i="4" s="1"/>
  <c r="U2506" i="4" s="1"/>
  <c r="U2507" i="4" s="1"/>
  <c r="U2508" i="4" s="1"/>
  <c r="U2509" i="4" s="1"/>
  <c r="U2510" i="4" s="1"/>
  <c r="U2511" i="4" s="1"/>
  <c r="U2512" i="4" s="1"/>
  <c r="U2513" i="4" s="1"/>
  <c r="U2514" i="4" s="1"/>
  <c r="U2515" i="4" s="1"/>
  <c r="U2516" i="4" s="1"/>
  <c r="U2517" i="4" s="1"/>
  <c r="U2518" i="4" s="1"/>
  <c r="U2519" i="4" s="1"/>
  <c r="U2520" i="4" s="1"/>
  <c r="U2521" i="4" s="1"/>
  <c r="U2522" i="4" s="1"/>
  <c r="U2523" i="4" s="1"/>
  <c r="U2524" i="4" s="1"/>
  <c r="U2525" i="4" s="1"/>
  <c r="U2526" i="4" s="1"/>
  <c r="U2527" i="4" s="1"/>
  <c r="U2528" i="4" s="1"/>
  <c r="U2529" i="4" s="1"/>
  <c r="U2530" i="4" s="1"/>
  <c r="U2531" i="4" s="1"/>
  <c r="U2532" i="4" s="1"/>
  <c r="U2533" i="4" s="1"/>
  <c r="U2534" i="4" s="1"/>
  <c r="U2535" i="4" s="1"/>
  <c r="U2536" i="4" s="1"/>
  <c r="U2537" i="4" s="1"/>
  <c r="U2538" i="4" s="1"/>
  <c r="U2539" i="4" s="1"/>
  <c r="U2540" i="4" s="1"/>
  <c r="U2541" i="4" s="1"/>
  <c r="U2542" i="4" s="1"/>
  <c r="U2543" i="4" s="1"/>
  <c r="U2544" i="4" s="1"/>
  <c r="U2545" i="4" s="1"/>
  <c r="U2546" i="4" s="1"/>
  <c r="U2547" i="4" s="1"/>
  <c r="U2548" i="4" s="1"/>
  <c r="U2549" i="4" s="1"/>
  <c r="U2550" i="4" s="1"/>
  <c r="U2551" i="4" s="1"/>
  <c r="U2552" i="4" s="1"/>
  <c r="U2553" i="4" s="1"/>
  <c r="U2554" i="4" s="1"/>
  <c r="U2555" i="4" s="1"/>
  <c r="U2556" i="4" s="1"/>
  <c r="U2557" i="4" s="1"/>
  <c r="U2558" i="4" s="1"/>
  <c r="U2559" i="4" s="1"/>
  <c r="U2560" i="4" s="1"/>
  <c r="U2561" i="4" s="1"/>
  <c r="U2562" i="4" s="1"/>
  <c r="U2563" i="4" s="1"/>
  <c r="U2564" i="4" s="1"/>
  <c r="U2565" i="4" s="1"/>
  <c r="U2566" i="4" s="1"/>
  <c r="U2567" i="4" s="1"/>
  <c r="U2568" i="4" s="1"/>
  <c r="U2569" i="4" s="1"/>
  <c r="U2570" i="4" s="1"/>
  <c r="U2571" i="4" s="1"/>
  <c r="U2572" i="4" s="1"/>
  <c r="U2573" i="4" s="1"/>
  <c r="U2574" i="4" s="1"/>
  <c r="U2575" i="4" s="1"/>
  <c r="U2576" i="4" s="1"/>
  <c r="U2577" i="4" s="1"/>
  <c r="U2578" i="4" s="1"/>
  <c r="U2579" i="4" s="1"/>
  <c r="U2580" i="4" s="1"/>
  <c r="U2581" i="4" s="1"/>
  <c r="U2582" i="4" s="1"/>
  <c r="U2583" i="4" s="1"/>
  <c r="U2584" i="4" s="1"/>
  <c r="U2585" i="4" s="1"/>
  <c r="U2586" i="4" s="1"/>
  <c r="U2587" i="4" s="1"/>
  <c r="U2588" i="4" s="1"/>
  <c r="U2589" i="4" s="1"/>
  <c r="U2590" i="4" s="1"/>
  <c r="U2591" i="4" s="1"/>
  <c r="U2592" i="4" s="1"/>
  <c r="U2593" i="4" s="1"/>
  <c r="U2594" i="4" s="1"/>
  <c r="U2595" i="4" s="1"/>
  <c r="U2596" i="4" s="1"/>
  <c r="U2597" i="4" s="1"/>
  <c r="U2598" i="4" s="1"/>
  <c r="U2599" i="4" s="1"/>
  <c r="U2600" i="4" s="1"/>
  <c r="U2601" i="4" s="1"/>
  <c r="U2602" i="4" s="1"/>
  <c r="U2603" i="4" s="1"/>
  <c r="U2604" i="4" s="1"/>
  <c r="U2605" i="4" s="1"/>
  <c r="U2606" i="4" s="1"/>
  <c r="U2607" i="4" s="1"/>
  <c r="U2608" i="4" s="1"/>
  <c r="U2609" i="4" s="1"/>
  <c r="U2610" i="4" s="1"/>
  <c r="U2611" i="4" s="1"/>
  <c r="U2612" i="4" s="1"/>
  <c r="U2613" i="4" s="1"/>
  <c r="U2614" i="4" s="1"/>
  <c r="U2615" i="4" s="1"/>
  <c r="U2616" i="4" s="1"/>
  <c r="U2617" i="4" s="1"/>
  <c r="U2618" i="4" s="1"/>
  <c r="U2619" i="4" s="1"/>
  <c r="U2620" i="4" s="1"/>
  <c r="U2621" i="4" s="1"/>
  <c r="U2622" i="4" s="1"/>
  <c r="U2623" i="4" s="1"/>
  <c r="U2624" i="4" s="1"/>
  <c r="U2625" i="4" s="1"/>
  <c r="U2626" i="4" s="1"/>
  <c r="U2627" i="4" s="1"/>
  <c r="U2628" i="4" s="1"/>
  <c r="U2629" i="4" s="1"/>
  <c r="U2630" i="4" s="1"/>
  <c r="U2631" i="4" s="1"/>
  <c r="U2632" i="4" s="1"/>
  <c r="U2633" i="4" s="1"/>
  <c r="U2634" i="4" s="1"/>
  <c r="U2635" i="4" s="1"/>
  <c r="U2636" i="4" s="1"/>
  <c r="U2637" i="4" s="1"/>
  <c r="U2638" i="4" s="1"/>
  <c r="U2639" i="4" s="1"/>
  <c r="U2640" i="4" s="1"/>
  <c r="U2641" i="4" s="1"/>
  <c r="U2642" i="4" s="1"/>
  <c r="U2643" i="4" s="1"/>
  <c r="U2644" i="4" s="1"/>
  <c r="U2645" i="4" s="1"/>
  <c r="U2646" i="4" s="1"/>
  <c r="U2647" i="4" s="1"/>
  <c r="U2648" i="4" s="1"/>
  <c r="U2649" i="4" s="1"/>
  <c r="U2650" i="4" s="1"/>
  <c r="U2651" i="4" s="1"/>
  <c r="U2652" i="4" s="1"/>
  <c r="U2653" i="4" s="1"/>
  <c r="U2654" i="4" s="1"/>
  <c r="U2655" i="4" s="1"/>
  <c r="U2656" i="4" s="1"/>
  <c r="U2657" i="4" s="1"/>
  <c r="U2658" i="4" s="1"/>
  <c r="U2659" i="4" s="1"/>
  <c r="U2660" i="4" s="1"/>
  <c r="U2661" i="4" s="1"/>
  <c r="U2662" i="4" s="1"/>
  <c r="U2663" i="4" s="1"/>
  <c r="U2664" i="4" s="1"/>
  <c r="U2665" i="4" s="1"/>
  <c r="U2666" i="4" s="1"/>
  <c r="U2667" i="4" s="1"/>
  <c r="U2668" i="4" s="1"/>
  <c r="U2669" i="4" s="1"/>
  <c r="U2670" i="4" s="1"/>
  <c r="U2671" i="4" s="1"/>
  <c r="U2672" i="4" s="1"/>
  <c r="U2673" i="4" s="1"/>
  <c r="U2674" i="4" s="1"/>
  <c r="U2675" i="4" s="1"/>
  <c r="U2676" i="4" s="1"/>
  <c r="U2677" i="4" s="1"/>
  <c r="U2678" i="4" s="1"/>
  <c r="U2679" i="4" s="1"/>
  <c r="U2680" i="4" s="1"/>
  <c r="U2681" i="4" s="1"/>
  <c r="U2682" i="4" s="1"/>
  <c r="U2683" i="4" s="1"/>
  <c r="U2684" i="4" s="1"/>
  <c r="U2685" i="4" s="1"/>
  <c r="U2686" i="4" s="1"/>
  <c r="U2687" i="4" s="1"/>
  <c r="U2688" i="4" s="1"/>
  <c r="U2689" i="4" s="1"/>
  <c r="U2690" i="4" s="1"/>
  <c r="U2691" i="4" s="1"/>
  <c r="U2692" i="4" s="1"/>
  <c r="U2693" i="4" s="1"/>
  <c r="U2694" i="4" s="1"/>
  <c r="U2695" i="4" s="1"/>
  <c r="U2696" i="4" s="1"/>
  <c r="U2697" i="4" s="1"/>
  <c r="U2698" i="4" s="1"/>
  <c r="U2699" i="4" s="1"/>
  <c r="U2700" i="4" s="1"/>
  <c r="U2701" i="4" s="1"/>
  <c r="U2702" i="4" s="1"/>
  <c r="U2703" i="4" s="1"/>
  <c r="U2704" i="4" s="1"/>
  <c r="U2705" i="4" s="1"/>
  <c r="U2706" i="4" s="1"/>
  <c r="U2707" i="4" s="1"/>
  <c r="U2708" i="4" s="1"/>
  <c r="U2709" i="4" s="1"/>
  <c r="U2710" i="4" s="1"/>
  <c r="U2711" i="4" s="1"/>
  <c r="U2712" i="4" s="1"/>
  <c r="U2713" i="4" s="1"/>
  <c r="U2714" i="4" s="1"/>
  <c r="U2715" i="4" s="1"/>
  <c r="U2716" i="4" s="1"/>
  <c r="U2717" i="4" s="1"/>
  <c r="U2718" i="4" s="1"/>
  <c r="U2719" i="4" s="1"/>
  <c r="U2720" i="4" s="1"/>
  <c r="U2721" i="4" s="1"/>
  <c r="U2722" i="4" s="1"/>
  <c r="U2723" i="4" s="1"/>
  <c r="U2724" i="4" s="1"/>
  <c r="U2725" i="4" s="1"/>
  <c r="U2726" i="4" s="1"/>
  <c r="U2727" i="4" s="1"/>
  <c r="U2728" i="4" s="1"/>
  <c r="U2729" i="4" s="1"/>
  <c r="U2730" i="4" s="1"/>
  <c r="U2731" i="4" s="1"/>
  <c r="U2732" i="4" s="1"/>
  <c r="U2733" i="4" s="1"/>
  <c r="U2734" i="4" s="1"/>
  <c r="U2735" i="4" s="1"/>
  <c r="U2736" i="4" s="1"/>
  <c r="U2737" i="4" s="1"/>
  <c r="U2738" i="4" s="1"/>
  <c r="U2739" i="4" s="1"/>
  <c r="U2740" i="4" s="1"/>
  <c r="U2741" i="4" s="1"/>
  <c r="U2742" i="4" s="1"/>
  <c r="U2743" i="4" s="1"/>
  <c r="U2744" i="4" s="1"/>
  <c r="U2745" i="4" s="1"/>
  <c r="U2746" i="4" s="1"/>
  <c r="U2747" i="4" s="1"/>
  <c r="U2748" i="4" s="1"/>
  <c r="U2749" i="4" s="1"/>
  <c r="U2750" i="4" s="1"/>
  <c r="U2751" i="4" s="1"/>
  <c r="U2752" i="4" s="1"/>
  <c r="U2753" i="4" s="1"/>
  <c r="U2754" i="4" s="1"/>
  <c r="U2755" i="4" s="1"/>
  <c r="U2756" i="4" s="1"/>
  <c r="U2757" i="4" s="1"/>
  <c r="U2758" i="4" s="1"/>
  <c r="U2759" i="4" s="1"/>
  <c r="U2760" i="4" s="1"/>
  <c r="U2761" i="4" s="1"/>
  <c r="U2762" i="4" s="1"/>
  <c r="U2763" i="4" s="1"/>
  <c r="U2764" i="4" s="1"/>
  <c r="U2765" i="4" s="1"/>
  <c r="U2766" i="4" s="1"/>
  <c r="U2767" i="4" s="1"/>
  <c r="U2768" i="4" s="1"/>
  <c r="U2769" i="4" s="1"/>
  <c r="U2770" i="4" s="1"/>
  <c r="U2771" i="4" s="1"/>
  <c r="U2772" i="4" s="1"/>
  <c r="U2773" i="4" s="1"/>
  <c r="U2774" i="4" s="1"/>
  <c r="U2775" i="4" s="1"/>
  <c r="U2776" i="4" s="1"/>
  <c r="U2777" i="4" s="1"/>
  <c r="U2778" i="4" s="1"/>
  <c r="U2779" i="4" s="1"/>
  <c r="U2780" i="4" s="1"/>
  <c r="U2781" i="4" s="1"/>
  <c r="U2782" i="4" s="1"/>
  <c r="U2783" i="4" s="1"/>
  <c r="U2784" i="4" s="1"/>
  <c r="U2785" i="4" s="1"/>
  <c r="U2786" i="4" s="1"/>
  <c r="U2787" i="4" s="1"/>
  <c r="U2788" i="4" s="1"/>
  <c r="U2789" i="4" s="1"/>
  <c r="U2790" i="4" s="1"/>
  <c r="U2791" i="4" s="1"/>
  <c r="U2792" i="4" s="1"/>
  <c r="U2793" i="4" s="1"/>
  <c r="U2794" i="4" s="1"/>
  <c r="U2795" i="4" s="1"/>
  <c r="U2796" i="4" s="1"/>
  <c r="U2797" i="4" s="1"/>
  <c r="U2798" i="4" s="1"/>
  <c r="U2799" i="4" s="1"/>
  <c r="U2800" i="4" s="1"/>
  <c r="U2801" i="4" s="1"/>
  <c r="U2802" i="4" s="1"/>
  <c r="U2803" i="4" s="1"/>
  <c r="U2804" i="4" s="1"/>
  <c r="U2805" i="4" s="1"/>
  <c r="U2806" i="4" s="1"/>
  <c r="U2807" i="4" s="1"/>
  <c r="U2808" i="4" s="1"/>
  <c r="U2809" i="4" s="1"/>
  <c r="U2810" i="4" s="1"/>
  <c r="U2811" i="4" s="1"/>
  <c r="U2812" i="4" s="1"/>
  <c r="U2813" i="4" s="1"/>
  <c r="U2814" i="4" s="1"/>
  <c r="U2815" i="4" s="1"/>
  <c r="U2816" i="4" s="1"/>
  <c r="U2817" i="4" s="1"/>
  <c r="U2818" i="4" s="1"/>
  <c r="U2819" i="4" s="1"/>
  <c r="U2820" i="4" s="1"/>
  <c r="U2821" i="4" s="1"/>
  <c r="U2822" i="4" s="1"/>
  <c r="U2823" i="4" s="1"/>
  <c r="U2824" i="4" s="1"/>
  <c r="U2825" i="4" s="1"/>
  <c r="U2826" i="4" s="1"/>
  <c r="U2827" i="4" s="1"/>
  <c r="U2828" i="4" s="1"/>
  <c r="U2829" i="4" s="1"/>
  <c r="U2830" i="4" s="1"/>
  <c r="U2831" i="4" s="1"/>
  <c r="U2832" i="4" s="1"/>
  <c r="U2833" i="4" s="1"/>
  <c r="U2834" i="4" s="1"/>
  <c r="U2835" i="4" s="1"/>
  <c r="U2836" i="4" s="1"/>
  <c r="U2837" i="4" s="1"/>
  <c r="U2838" i="4" s="1"/>
  <c r="U2839" i="4" s="1"/>
  <c r="U2840" i="4" s="1"/>
  <c r="U2841" i="4" s="1"/>
  <c r="U2842" i="4" s="1"/>
  <c r="U2843" i="4" s="1"/>
  <c r="U2844" i="4" s="1"/>
  <c r="U2845" i="4" s="1"/>
  <c r="U2846" i="4" s="1"/>
  <c r="U2847" i="4" s="1"/>
  <c r="U2848" i="4" s="1"/>
  <c r="U2849" i="4" s="1"/>
  <c r="U2850" i="4" s="1"/>
  <c r="U2851" i="4" s="1"/>
  <c r="U2852" i="4" s="1"/>
  <c r="U2853" i="4" s="1"/>
  <c r="U2854" i="4" s="1"/>
  <c r="U2855" i="4" s="1"/>
  <c r="U2856" i="4" s="1"/>
  <c r="U2857" i="4" s="1"/>
  <c r="U2858" i="4" s="1"/>
  <c r="U2859" i="4" s="1"/>
  <c r="U2860" i="4" s="1"/>
  <c r="U2861" i="4" s="1"/>
  <c r="U2862" i="4" s="1"/>
  <c r="U2863" i="4" s="1"/>
  <c r="U2864" i="4" s="1"/>
  <c r="U2865" i="4" s="1"/>
  <c r="U2866" i="4" s="1"/>
  <c r="U2867" i="4" s="1"/>
  <c r="U2868" i="4" s="1"/>
  <c r="U2869" i="4" s="1"/>
  <c r="U2870" i="4" s="1"/>
  <c r="U2871" i="4" s="1"/>
  <c r="U2872" i="4" s="1"/>
  <c r="U2873" i="4" s="1"/>
  <c r="U2874" i="4" s="1"/>
  <c r="U2875" i="4" s="1"/>
  <c r="U2876" i="4" s="1"/>
  <c r="U2877" i="4" s="1"/>
  <c r="U2878" i="4" s="1"/>
  <c r="U2879" i="4" s="1"/>
  <c r="U2880" i="4" s="1"/>
  <c r="U2881" i="4" s="1"/>
  <c r="U2882" i="4" s="1"/>
  <c r="U2883" i="4" s="1"/>
  <c r="U2884" i="4" s="1"/>
  <c r="U2885" i="4" s="1"/>
  <c r="U2886" i="4" s="1"/>
  <c r="U2887" i="4" s="1"/>
  <c r="U2888" i="4" s="1"/>
  <c r="U2889" i="4" s="1"/>
  <c r="U2890" i="4" s="1"/>
  <c r="U2891" i="4" s="1"/>
  <c r="U2892" i="4" s="1"/>
  <c r="U2893" i="4" s="1"/>
  <c r="U2894" i="4" s="1"/>
  <c r="U2895" i="4" s="1"/>
  <c r="U2896" i="4" s="1"/>
  <c r="U2897" i="4" s="1"/>
  <c r="U2898" i="4" s="1"/>
  <c r="U2899" i="4" s="1"/>
  <c r="U2900" i="4" s="1"/>
  <c r="U2901" i="4" s="1"/>
  <c r="U2902" i="4" s="1"/>
  <c r="U2903" i="4" s="1"/>
  <c r="U2904" i="4" s="1"/>
  <c r="U2905" i="4" s="1"/>
  <c r="U2906" i="4" s="1"/>
  <c r="U2907" i="4" s="1"/>
  <c r="U2908" i="4" s="1"/>
  <c r="U2909" i="4" s="1"/>
  <c r="U2910" i="4" s="1"/>
  <c r="U2911" i="4" s="1"/>
  <c r="U2912" i="4" s="1"/>
  <c r="U2913" i="4" s="1"/>
  <c r="U2914" i="4" s="1"/>
  <c r="U2915" i="4" s="1"/>
  <c r="U2916" i="4" s="1"/>
  <c r="U2917" i="4" s="1"/>
  <c r="U2918" i="4" s="1"/>
  <c r="U2919" i="4" s="1"/>
  <c r="U2920" i="4" s="1"/>
  <c r="U2921" i="4" s="1"/>
  <c r="U2922" i="4" s="1"/>
  <c r="U2923" i="4" s="1"/>
  <c r="U2924" i="4" s="1"/>
  <c r="U2925" i="4" s="1"/>
  <c r="U2926" i="4" s="1"/>
  <c r="U2927" i="4" s="1"/>
  <c r="U2928" i="4" s="1"/>
  <c r="U2929" i="4" s="1"/>
  <c r="U2930" i="4" s="1"/>
  <c r="U2931" i="4" s="1"/>
  <c r="U2932" i="4" s="1"/>
  <c r="U2933" i="4" s="1"/>
  <c r="U2934" i="4" s="1"/>
  <c r="U2935" i="4" s="1"/>
  <c r="U2936" i="4" s="1"/>
  <c r="U2937" i="4" s="1"/>
  <c r="U2938" i="4" s="1"/>
  <c r="U2939" i="4" s="1"/>
  <c r="U2940" i="4" s="1"/>
  <c r="U2941" i="4" s="1"/>
  <c r="U2942" i="4" s="1"/>
  <c r="U2943" i="4" s="1"/>
  <c r="U2944" i="4" s="1"/>
  <c r="U2945" i="4" s="1"/>
  <c r="U2946" i="4" s="1"/>
  <c r="U2947" i="4" s="1"/>
  <c r="U2948" i="4" s="1"/>
  <c r="U2949" i="4" s="1"/>
  <c r="U2950" i="4" s="1"/>
  <c r="U2951" i="4" s="1"/>
  <c r="U2952" i="4" s="1"/>
  <c r="U2953" i="4" s="1"/>
  <c r="U2954" i="4" s="1"/>
  <c r="U2955" i="4" s="1"/>
  <c r="U2956" i="4" s="1"/>
  <c r="U2957" i="4" s="1"/>
  <c r="U2958" i="4" s="1"/>
  <c r="U2959" i="4" s="1"/>
  <c r="U2960" i="4" s="1"/>
  <c r="U2961" i="4" s="1"/>
  <c r="U2962" i="4" s="1"/>
  <c r="U2963" i="4" s="1"/>
  <c r="U2964" i="4" s="1"/>
  <c r="U2965" i="4" s="1"/>
  <c r="U2966" i="4" s="1"/>
  <c r="U2967" i="4" s="1"/>
  <c r="U2968" i="4" s="1"/>
  <c r="U2969" i="4" s="1"/>
  <c r="U2970" i="4" s="1"/>
  <c r="U2971" i="4" s="1"/>
  <c r="U2972" i="4" s="1"/>
  <c r="U2973" i="4" s="1"/>
  <c r="U2974" i="4" s="1"/>
  <c r="U2975" i="4" s="1"/>
  <c r="U2976" i="4" s="1"/>
  <c r="U2977" i="4" s="1"/>
  <c r="U2978" i="4" s="1"/>
  <c r="U2979" i="4" s="1"/>
  <c r="U2980" i="4" s="1"/>
  <c r="U2981" i="4" s="1"/>
  <c r="U2982" i="4" s="1"/>
  <c r="U2983" i="4" s="1"/>
  <c r="U2984" i="4" s="1"/>
  <c r="U2985" i="4" s="1"/>
  <c r="U2986" i="4" s="1"/>
  <c r="U2987" i="4" s="1"/>
  <c r="U2988" i="4" s="1"/>
  <c r="U2989" i="4" s="1"/>
  <c r="U2990" i="4" s="1"/>
  <c r="U2991" i="4" s="1"/>
  <c r="U2992" i="4" s="1"/>
  <c r="U2993" i="4" s="1"/>
  <c r="U2994" i="4" s="1"/>
  <c r="U2995" i="4" s="1"/>
  <c r="U2996" i="4" s="1"/>
  <c r="U2997" i="4" s="1"/>
  <c r="U2998" i="4" s="1"/>
  <c r="U2999" i="4" s="1"/>
  <c r="U3000" i="4" s="1"/>
  <c r="U3001" i="4" s="1"/>
  <c r="U3002" i="4" s="1"/>
  <c r="U3003" i="4" s="1"/>
  <c r="U3004" i="4" s="1"/>
  <c r="U3005" i="4" s="1"/>
  <c r="U3006" i="4" s="1"/>
  <c r="U3007" i="4" s="1"/>
  <c r="U3008" i="4" s="1"/>
  <c r="U3009" i="4" s="1"/>
  <c r="U3010" i="4" s="1"/>
  <c r="U3011" i="4" s="1"/>
  <c r="U3012" i="4" s="1"/>
  <c r="U3013" i="4" s="1"/>
  <c r="U3014" i="4" s="1"/>
  <c r="U3015" i="4" s="1"/>
  <c r="U3016" i="4" s="1"/>
  <c r="U3017" i="4" s="1"/>
  <c r="U3018" i="4" s="1"/>
  <c r="U3019" i="4" s="1"/>
  <c r="U3020" i="4" s="1"/>
  <c r="U3021" i="4" s="1"/>
  <c r="U3022" i="4" s="1"/>
  <c r="U3023" i="4" s="1"/>
  <c r="U3024" i="4" s="1"/>
  <c r="U3025" i="4" s="1"/>
  <c r="U3026" i="4" s="1"/>
  <c r="U3027" i="4" s="1"/>
  <c r="U3028" i="4" s="1"/>
  <c r="U3029" i="4" s="1"/>
  <c r="U3030" i="4" s="1"/>
  <c r="U3031" i="4" s="1"/>
  <c r="U3032" i="4" s="1"/>
  <c r="U3033" i="4" s="1"/>
  <c r="U3034" i="4" s="1"/>
  <c r="U3035" i="4" s="1"/>
  <c r="U3036" i="4" s="1"/>
  <c r="U3037" i="4" s="1"/>
  <c r="U3038" i="4" s="1"/>
  <c r="U3039" i="4" s="1"/>
  <c r="U3040" i="4" s="1"/>
  <c r="U3041" i="4" s="1"/>
  <c r="U3042" i="4" s="1"/>
  <c r="U3043" i="4" s="1"/>
  <c r="U3044" i="4" s="1"/>
  <c r="U3045" i="4" s="1"/>
  <c r="U3046" i="4" s="1"/>
  <c r="U3047" i="4" s="1"/>
  <c r="U3048" i="4" s="1"/>
  <c r="U3049" i="4" s="1"/>
  <c r="U3050" i="4" s="1"/>
  <c r="U3051" i="4" s="1"/>
  <c r="U3052" i="4" s="1"/>
  <c r="U3053" i="4" s="1"/>
  <c r="U3054" i="4" s="1"/>
  <c r="U3055" i="4" s="1"/>
  <c r="U3056" i="4" s="1"/>
  <c r="U3057" i="4" s="1"/>
  <c r="U3058" i="4" s="1"/>
  <c r="U3059" i="4" s="1"/>
  <c r="U3060" i="4" s="1"/>
  <c r="U3061" i="4" s="1"/>
  <c r="U3062" i="4" s="1"/>
  <c r="U3063" i="4" s="1"/>
  <c r="U3064" i="4" s="1"/>
  <c r="U3065" i="4" s="1"/>
  <c r="U3066" i="4" s="1"/>
  <c r="U3067" i="4" s="1"/>
  <c r="U3068" i="4" s="1"/>
  <c r="U3069" i="4" s="1"/>
  <c r="U3070" i="4" s="1"/>
  <c r="U3071" i="4" s="1"/>
  <c r="U3072" i="4" s="1"/>
  <c r="U3073" i="4" s="1"/>
  <c r="U3074" i="4" s="1"/>
  <c r="U3075" i="4" s="1"/>
  <c r="U3076" i="4" s="1"/>
  <c r="U3077" i="4" s="1"/>
  <c r="U3078" i="4" s="1"/>
  <c r="U3079" i="4" s="1"/>
  <c r="U3080" i="4" s="1"/>
  <c r="U3081" i="4" s="1"/>
  <c r="U3082" i="4" s="1"/>
  <c r="U3083" i="4" s="1"/>
  <c r="U3084" i="4" s="1"/>
  <c r="U3085" i="4" s="1"/>
  <c r="U3086" i="4" s="1"/>
  <c r="U3087" i="4" s="1"/>
  <c r="U3088" i="4" s="1"/>
  <c r="U3089" i="4" s="1"/>
  <c r="U3090" i="4" s="1"/>
  <c r="U3091" i="4" s="1"/>
  <c r="U3092" i="4" s="1"/>
  <c r="U3093" i="4" s="1"/>
  <c r="U3094" i="4" s="1"/>
  <c r="U3095" i="4" s="1"/>
  <c r="U3096" i="4" s="1"/>
  <c r="U3097" i="4" s="1"/>
  <c r="U3098" i="4" s="1"/>
  <c r="U3099" i="4" s="1"/>
  <c r="U3100" i="4" s="1"/>
  <c r="Q1637" i="4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N1637" i="4"/>
  <c r="N1638" i="4" s="1"/>
  <c r="N1639" i="4" s="1"/>
  <c r="N1640" i="4" s="1"/>
  <c r="N1641" i="4" s="1"/>
  <c r="N1642" i="4" s="1"/>
  <c r="N1643" i="4" s="1"/>
  <c r="N1644" i="4" s="1"/>
  <c r="N1645" i="4" s="1"/>
  <c r="N1646" i="4" s="1"/>
  <c r="N1647" i="4" s="1"/>
  <c r="N1648" i="4" s="1"/>
  <c r="N1649" i="4" s="1"/>
  <c r="N1650" i="4" s="1"/>
  <c r="N1651" i="4" s="1"/>
  <c r="N1652" i="4" s="1"/>
  <c r="N1653" i="4" s="1"/>
  <c r="N1654" i="4" s="1"/>
  <c r="N1655" i="4" s="1"/>
  <c r="N1656" i="4" s="1"/>
  <c r="N1657" i="4" s="1"/>
  <c r="N1658" i="4" s="1"/>
  <c r="N1659" i="4" s="1"/>
  <c r="N1660" i="4" s="1"/>
  <c r="N1661" i="4" s="1"/>
  <c r="N1662" i="4" s="1"/>
  <c r="N1663" i="4" s="1"/>
  <c r="N1664" i="4" s="1"/>
  <c r="N1665" i="4" s="1"/>
  <c r="N1666" i="4" s="1"/>
  <c r="N1667" i="4" s="1"/>
  <c r="N1668" i="4" s="1"/>
  <c r="N1669" i="4" s="1"/>
  <c r="N1670" i="4" s="1"/>
  <c r="N1671" i="4" s="1"/>
  <c r="N1672" i="4" s="1"/>
  <c r="N1673" i="4" s="1"/>
  <c r="N1674" i="4" s="1"/>
  <c r="N1675" i="4" s="1"/>
  <c r="N1676" i="4" s="1"/>
  <c r="N1677" i="4" s="1"/>
  <c r="N1678" i="4" s="1"/>
  <c r="N1679" i="4" s="1"/>
  <c r="N1680" i="4" s="1"/>
  <c r="N1681" i="4" s="1"/>
  <c r="N1682" i="4" s="1"/>
  <c r="N1683" i="4" s="1"/>
  <c r="N1684" i="4" s="1"/>
  <c r="N1685" i="4" s="1"/>
  <c r="N1686" i="4" s="1"/>
  <c r="N1687" i="4" s="1"/>
  <c r="N1688" i="4" s="1"/>
  <c r="N1689" i="4" s="1"/>
  <c r="N1690" i="4" s="1"/>
  <c r="N1691" i="4" s="1"/>
  <c r="N1692" i="4" s="1"/>
  <c r="N1693" i="4" s="1"/>
  <c r="N1694" i="4" s="1"/>
  <c r="N1695" i="4" s="1"/>
  <c r="N1696" i="4" s="1"/>
  <c r="N1697" i="4" s="1"/>
  <c r="N1698" i="4" s="1"/>
  <c r="N1699" i="4" s="1"/>
  <c r="N1700" i="4" s="1"/>
  <c r="N1701" i="4" s="1"/>
  <c r="N1702" i="4" s="1"/>
  <c r="N1703" i="4" s="1"/>
  <c r="N1704" i="4" s="1"/>
  <c r="N1705" i="4" s="1"/>
  <c r="N1706" i="4" s="1"/>
  <c r="N1707" i="4" s="1"/>
  <c r="N1708" i="4" s="1"/>
  <c r="N1709" i="4" s="1"/>
  <c r="N1710" i="4" s="1"/>
  <c r="N1711" i="4" s="1"/>
  <c r="N1712" i="4" s="1"/>
  <c r="N1713" i="4" s="1"/>
  <c r="N1714" i="4" s="1"/>
  <c r="N1715" i="4" s="1"/>
  <c r="N1716" i="4" s="1"/>
  <c r="N1717" i="4" s="1"/>
  <c r="N1718" i="4" s="1"/>
  <c r="N1719" i="4" s="1"/>
  <c r="N1720" i="4" s="1"/>
  <c r="N1721" i="4" s="1"/>
  <c r="N1722" i="4" s="1"/>
  <c r="N1723" i="4" s="1"/>
  <c r="N1724" i="4" s="1"/>
  <c r="N1725" i="4" s="1"/>
  <c r="N1726" i="4" s="1"/>
  <c r="N1727" i="4" s="1"/>
  <c r="N1728" i="4" s="1"/>
  <c r="N1729" i="4" s="1"/>
  <c r="N1730" i="4" s="1"/>
  <c r="N1731" i="4" s="1"/>
  <c r="N1732" i="4" s="1"/>
  <c r="N1733" i="4" s="1"/>
  <c r="N1734" i="4" s="1"/>
  <c r="N1735" i="4" s="1"/>
  <c r="N1736" i="4" s="1"/>
  <c r="N1737" i="4" s="1"/>
  <c r="N1738" i="4" s="1"/>
  <c r="N1739" i="4" s="1"/>
  <c r="N1740" i="4" s="1"/>
  <c r="N1741" i="4" s="1"/>
  <c r="N1742" i="4" s="1"/>
  <c r="N1743" i="4" s="1"/>
  <c r="N1744" i="4" s="1"/>
  <c r="N1745" i="4" s="1"/>
  <c r="N1746" i="4" s="1"/>
  <c r="N1747" i="4" s="1"/>
  <c r="N1748" i="4" s="1"/>
  <c r="N1749" i="4" s="1"/>
  <c r="N1750" i="4" s="1"/>
  <c r="N1751" i="4" s="1"/>
  <c r="N1752" i="4" s="1"/>
  <c r="N1753" i="4" s="1"/>
  <c r="N1754" i="4" s="1"/>
  <c r="N1755" i="4" s="1"/>
  <c r="N1756" i="4" s="1"/>
  <c r="N1757" i="4" s="1"/>
  <c r="N1758" i="4" s="1"/>
  <c r="N1759" i="4" s="1"/>
  <c r="N1760" i="4" s="1"/>
  <c r="N1761" i="4" s="1"/>
  <c r="N1762" i="4" s="1"/>
  <c r="N1763" i="4" s="1"/>
  <c r="N1764" i="4" s="1"/>
  <c r="N1765" i="4" s="1"/>
  <c r="N1766" i="4" s="1"/>
  <c r="N1767" i="4" s="1"/>
  <c r="N1768" i="4" s="1"/>
  <c r="N1769" i="4" s="1"/>
  <c r="N1770" i="4" s="1"/>
  <c r="N1771" i="4" s="1"/>
  <c r="N1772" i="4" s="1"/>
  <c r="N1773" i="4" s="1"/>
  <c r="N1774" i="4" s="1"/>
  <c r="N1775" i="4" s="1"/>
  <c r="N1776" i="4" s="1"/>
  <c r="N1777" i="4" s="1"/>
  <c r="N1778" i="4" s="1"/>
  <c r="N1779" i="4" s="1"/>
  <c r="N1780" i="4" s="1"/>
  <c r="N1781" i="4" s="1"/>
  <c r="N1782" i="4" s="1"/>
  <c r="N1783" i="4" s="1"/>
  <c r="N1784" i="4" s="1"/>
  <c r="N1785" i="4" s="1"/>
  <c r="N1786" i="4" s="1"/>
  <c r="N1787" i="4" s="1"/>
  <c r="N1788" i="4" s="1"/>
  <c r="N1789" i="4" s="1"/>
  <c r="N1790" i="4" s="1"/>
  <c r="N1791" i="4" s="1"/>
  <c r="N1792" i="4" s="1"/>
  <c r="N1793" i="4" s="1"/>
  <c r="N1794" i="4" s="1"/>
  <c r="N1795" i="4" s="1"/>
  <c r="N1796" i="4" s="1"/>
  <c r="N1797" i="4" s="1"/>
  <c r="N1798" i="4" s="1"/>
  <c r="N1799" i="4" s="1"/>
  <c r="N1800" i="4" s="1"/>
  <c r="N1801" i="4" s="1"/>
  <c r="N1802" i="4" s="1"/>
  <c r="N1803" i="4" s="1"/>
  <c r="N1804" i="4" s="1"/>
  <c r="N1805" i="4" s="1"/>
  <c r="N1806" i="4" s="1"/>
  <c r="N1807" i="4" s="1"/>
  <c r="N1808" i="4" s="1"/>
  <c r="N1809" i="4" s="1"/>
  <c r="N1810" i="4" s="1"/>
  <c r="N1811" i="4" s="1"/>
  <c r="N1812" i="4" s="1"/>
  <c r="N1813" i="4" s="1"/>
  <c r="N1814" i="4" s="1"/>
  <c r="N1815" i="4" s="1"/>
  <c r="N1816" i="4" s="1"/>
  <c r="N1817" i="4" s="1"/>
  <c r="N1818" i="4" s="1"/>
  <c r="N1819" i="4" s="1"/>
  <c r="N1820" i="4" s="1"/>
  <c r="N1821" i="4" s="1"/>
  <c r="N1822" i="4" s="1"/>
  <c r="N1823" i="4" s="1"/>
  <c r="N1824" i="4" s="1"/>
  <c r="N1825" i="4" s="1"/>
  <c r="N1826" i="4" s="1"/>
  <c r="N1827" i="4" s="1"/>
  <c r="N1828" i="4" s="1"/>
  <c r="N1829" i="4" s="1"/>
  <c r="N1830" i="4" s="1"/>
  <c r="N1831" i="4" s="1"/>
  <c r="N1832" i="4" s="1"/>
  <c r="N1833" i="4" s="1"/>
  <c r="N1834" i="4" s="1"/>
  <c r="N1835" i="4" s="1"/>
  <c r="N1836" i="4" s="1"/>
  <c r="N1837" i="4" s="1"/>
  <c r="N1838" i="4" s="1"/>
  <c r="N1839" i="4" s="1"/>
  <c r="N1840" i="4" s="1"/>
  <c r="N1841" i="4" s="1"/>
  <c r="N1842" i="4" s="1"/>
  <c r="N1843" i="4" s="1"/>
  <c r="N1844" i="4" s="1"/>
  <c r="N1845" i="4" s="1"/>
  <c r="N1846" i="4" s="1"/>
  <c r="N1847" i="4" s="1"/>
  <c r="N1848" i="4" s="1"/>
  <c r="N1849" i="4" s="1"/>
  <c r="N1850" i="4" s="1"/>
  <c r="N1851" i="4" s="1"/>
  <c r="N1852" i="4" s="1"/>
  <c r="N1853" i="4" s="1"/>
  <c r="N1854" i="4" s="1"/>
  <c r="N1855" i="4" s="1"/>
  <c r="N1856" i="4" s="1"/>
  <c r="N1857" i="4" s="1"/>
  <c r="N1858" i="4" s="1"/>
  <c r="N1859" i="4" s="1"/>
  <c r="N1860" i="4" s="1"/>
  <c r="N1861" i="4" s="1"/>
  <c r="N1862" i="4" s="1"/>
  <c r="N1863" i="4" s="1"/>
  <c r="N1864" i="4" s="1"/>
  <c r="N1865" i="4" s="1"/>
  <c r="N1866" i="4" s="1"/>
  <c r="N1867" i="4" s="1"/>
  <c r="N1868" i="4" s="1"/>
  <c r="N1869" i="4" s="1"/>
  <c r="N1870" i="4" s="1"/>
  <c r="N1871" i="4" s="1"/>
  <c r="N1872" i="4" s="1"/>
  <c r="N1873" i="4" s="1"/>
  <c r="N1874" i="4" s="1"/>
  <c r="N1875" i="4" s="1"/>
  <c r="N1876" i="4" s="1"/>
  <c r="N1877" i="4" s="1"/>
  <c r="N1878" i="4" s="1"/>
  <c r="N1879" i="4" s="1"/>
  <c r="N1880" i="4" s="1"/>
  <c r="N1881" i="4" s="1"/>
  <c r="N1882" i="4" s="1"/>
  <c r="N1883" i="4" s="1"/>
  <c r="N1884" i="4" s="1"/>
  <c r="N1885" i="4" s="1"/>
  <c r="N1886" i="4" s="1"/>
  <c r="N1887" i="4" s="1"/>
  <c r="N1888" i="4" s="1"/>
  <c r="N1889" i="4" s="1"/>
  <c r="N1890" i="4" s="1"/>
  <c r="N1891" i="4" s="1"/>
  <c r="N1892" i="4" s="1"/>
  <c r="N1893" i="4" s="1"/>
  <c r="N1894" i="4" s="1"/>
  <c r="N1895" i="4" s="1"/>
  <c r="N1896" i="4" s="1"/>
  <c r="N1897" i="4" s="1"/>
  <c r="N1898" i="4" s="1"/>
  <c r="N1899" i="4" s="1"/>
  <c r="N1900" i="4" s="1"/>
  <c r="N1901" i="4" s="1"/>
  <c r="N1902" i="4" s="1"/>
  <c r="N1903" i="4" s="1"/>
  <c r="N1904" i="4" s="1"/>
  <c r="N1905" i="4" s="1"/>
  <c r="N1906" i="4" s="1"/>
  <c r="N1907" i="4" s="1"/>
  <c r="N1908" i="4" s="1"/>
  <c r="N1909" i="4" s="1"/>
  <c r="N1910" i="4" s="1"/>
  <c r="N1911" i="4" s="1"/>
  <c r="N1912" i="4" s="1"/>
  <c r="N1913" i="4" s="1"/>
  <c r="N1914" i="4" s="1"/>
  <c r="N1915" i="4" s="1"/>
  <c r="N1916" i="4" s="1"/>
  <c r="N1917" i="4" s="1"/>
  <c r="N1918" i="4" s="1"/>
  <c r="N1919" i="4" s="1"/>
  <c r="N1920" i="4" s="1"/>
  <c r="N1921" i="4" s="1"/>
  <c r="N1922" i="4" s="1"/>
  <c r="N1923" i="4" s="1"/>
  <c r="N1924" i="4" s="1"/>
  <c r="N1925" i="4" s="1"/>
  <c r="N1926" i="4" s="1"/>
  <c r="N1927" i="4" s="1"/>
  <c r="N1928" i="4" s="1"/>
  <c r="N1929" i="4" s="1"/>
  <c r="N1930" i="4" s="1"/>
  <c r="N1931" i="4" s="1"/>
  <c r="N1932" i="4" s="1"/>
  <c r="N1933" i="4" s="1"/>
  <c r="N1934" i="4" s="1"/>
  <c r="N1935" i="4" s="1"/>
  <c r="N1936" i="4" s="1"/>
  <c r="N1937" i="4" s="1"/>
  <c r="N1938" i="4" s="1"/>
  <c r="N1939" i="4" s="1"/>
  <c r="N1940" i="4" s="1"/>
  <c r="N1941" i="4" s="1"/>
  <c r="N1942" i="4" s="1"/>
  <c r="N1943" i="4" s="1"/>
  <c r="N1944" i="4" s="1"/>
  <c r="N1945" i="4" s="1"/>
  <c r="N1946" i="4" s="1"/>
  <c r="N1947" i="4" s="1"/>
  <c r="N1948" i="4" s="1"/>
  <c r="N1949" i="4" s="1"/>
  <c r="N1950" i="4" s="1"/>
  <c r="N1951" i="4" s="1"/>
  <c r="N1952" i="4" s="1"/>
  <c r="N1953" i="4" s="1"/>
  <c r="N1954" i="4" s="1"/>
  <c r="N1955" i="4" s="1"/>
  <c r="N1956" i="4" s="1"/>
  <c r="N1957" i="4" s="1"/>
  <c r="N1958" i="4" s="1"/>
  <c r="N1959" i="4" s="1"/>
  <c r="N1960" i="4" s="1"/>
  <c r="N1961" i="4" s="1"/>
  <c r="N1962" i="4" s="1"/>
  <c r="N1963" i="4" s="1"/>
  <c r="N1964" i="4" s="1"/>
  <c r="N1965" i="4" s="1"/>
  <c r="N1966" i="4" s="1"/>
  <c r="N1967" i="4" s="1"/>
  <c r="N1968" i="4" s="1"/>
  <c r="N1969" i="4" s="1"/>
  <c r="N1970" i="4" s="1"/>
  <c r="N1971" i="4" s="1"/>
  <c r="N1972" i="4" s="1"/>
  <c r="N1973" i="4" s="1"/>
  <c r="N1974" i="4" s="1"/>
  <c r="N1975" i="4" s="1"/>
  <c r="N1976" i="4" s="1"/>
  <c r="N1977" i="4" s="1"/>
  <c r="N1978" i="4" s="1"/>
  <c r="N1979" i="4" s="1"/>
  <c r="N1980" i="4" s="1"/>
  <c r="N1981" i="4" s="1"/>
  <c r="N1982" i="4" s="1"/>
  <c r="N1983" i="4" s="1"/>
  <c r="N1984" i="4" s="1"/>
  <c r="N1985" i="4" s="1"/>
  <c r="N1986" i="4" s="1"/>
  <c r="N1987" i="4" s="1"/>
  <c r="N1988" i="4" s="1"/>
  <c r="N1989" i="4" s="1"/>
  <c r="N1990" i="4" s="1"/>
  <c r="N1991" i="4" s="1"/>
  <c r="N1992" i="4" s="1"/>
  <c r="N1993" i="4" s="1"/>
  <c r="N1994" i="4" s="1"/>
  <c r="N1995" i="4" s="1"/>
  <c r="N1996" i="4" s="1"/>
  <c r="N1997" i="4" s="1"/>
  <c r="N1998" i="4" s="1"/>
  <c r="N1999" i="4" s="1"/>
  <c r="N2000" i="4" s="1"/>
  <c r="N2001" i="4" s="1"/>
  <c r="N2002" i="4" s="1"/>
  <c r="N2003" i="4" s="1"/>
  <c r="N2004" i="4" s="1"/>
  <c r="N2005" i="4" s="1"/>
  <c r="N2006" i="4" s="1"/>
  <c r="N2007" i="4" s="1"/>
  <c r="N2008" i="4" s="1"/>
  <c r="N2009" i="4" s="1"/>
  <c r="N2010" i="4" s="1"/>
  <c r="N2011" i="4" s="1"/>
  <c r="N2012" i="4" s="1"/>
  <c r="N2013" i="4" s="1"/>
  <c r="N2014" i="4" s="1"/>
  <c r="N2015" i="4" s="1"/>
  <c r="N2016" i="4" s="1"/>
  <c r="N2017" i="4" s="1"/>
  <c r="N2018" i="4" s="1"/>
  <c r="N2019" i="4" s="1"/>
  <c r="N2020" i="4" s="1"/>
  <c r="N2021" i="4" s="1"/>
  <c r="N2022" i="4" s="1"/>
  <c r="N2023" i="4" s="1"/>
  <c r="N2024" i="4" s="1"/>
  <c r="N2025" i="4" s="1"/>
  <c r="N2026" i="4" s="1"/>
  <c r="N2027" i="4" s="1"/>
  <c r="N2028" i="4" s="1"/>
  <c r="N2029" i="4" s="1"/>
  <c r="N2030" i="4" s="1"/>
  <c r="N2031" i="4" s="1"/>
  <c r="N2032" i="4" s="1"/>
  <c r="N2033" i="4" s="1"/>
  <c r="N2034" i="4" s="1"/>
  <c r="N2035" i="4" s="1"/>
  <c r="N2036" i="4" s="1"/>
  <c r="N2037" i="4" s="1"/>
  <c r="N2038" i="4" s="1"/>
  <c r="N2039" i="4" s="1"/>
  <c r="N2040" i="4" s="1"/>
  <c r="N2041" i="4" s="1"/>
  <c r="N2042" i="4" s="1"/>
  <c r="N2043" i="4" s="1"/>
  <c r="N2044" i="4" s="1"/>
  <c r="N2045" i="4" s="1"/>
  <c r="N2046" i="4" s="1"/>
  <c r="N2047" i="4" s="1"/>
  <c r="N2048" i="4" s="1"/>
  <c r="N2049" i="4" s="1"/>
  <c r="N2050" i="4" s="1"/>
  <c r="N2051" i="4" s="1"/>
  <c r="N2052" i="4" s="1"/>
  <c r="N2053" i="4" s="1"/>
  <c r="N2054" i="4" s="1"/>
  <c r="N2055" i="4" s="1"/>
  <c r="N2056" i="4" s="1"/>
  <c r="N2057" i="4" s="1"/>
  <c r="N2058" i="4" s="1"/>
  <c r="N2059" i="4" s="1"/>
  <c r="N2060" i="4" s="1"/>
  <c r="N2061" i="4" s="1"/>
  <c r="N2062" i="4" s="1"/>
  <c r="N2063" i="4" s="1"/>
  <c r="N2064" i="4" s="1"/>
  <c r="N2065" i="4" s="1"/>
  <c r="N2066" i="4" s="1"/>
  <c r="N2067" i="4" s="1"/>
  <c r="N2068" i="4" s="1"/>
  <c r="N2069" i="4" s="1"/>
  <c r="N2070" i="4" s="1"/>
  <c r="N2071" i="4" s="1"/>
  <c r="N2072" i="4" s="1"/>
  <c r="N2073" i="4" s="1"/>
  <c r="N2074" i="4" s="1"/>
  <c r="N2075" i="4" s="1"/>
  <c r="N2076" i="4" s="1"/>
  <c r="N2077" i="4" s="1"/>
  <c r="N2078" i="4" s="1"/>
  <c r="N2079" i="4" s="1"/>
  <c r="N2080" i="4" s="1"/>
  <c r="N2081" i="4" s="1"/>
  <c r="N2082" i="4" s="1"/>
  <c r="N2083" i="4" s="1"/>
  <c r="N2084" i="4" s="1"/>
  <c r="N2085" i="4" s="1"/>
  <c r="N2086" i="4" s="1"/>
  <c r="N2087" i="4" s="1"/>
  <c r="N2088" i="4" s="1"/>
  <c r="N2089" i="4" s="1"/>
  <c r="N2090" i="4" s="1"/>
  <c r="N2091" i="4" s="1"/>
  <c r="N2092" i="4" s="1"/>
  <c r="N2093" i="4" s="1"/>
  <c r="N2094" i="4" s="1"/>
  <c r="N2095" i="4" s="1"/>
  <c r="N2096" i="4" s="1"/>
  <c r="N2097" i="4" s="1"/>
  <c r="N2098" i="4" s="1"/>
  <c r="N2099" i="4" s="1"/>
  <c r="N2100" i="4" s="1"/>
  <c r="N2101" i="4" s="1"/>
  <c r="N2102" i="4" s="1"/>
  <c r="N2103" i="4" s="1"/>
  <c r="N2104" i="4" s="1"/>
  <c r="N2105" i="4" s="1"/>
  <c r="N2106" i="4" s="1"/>
  <c r="N2107" i="4" s="1"/>
  <c r="N2108" i="4" s="1"/>
  <c r="N2109" i="4" s="1"/>
  <c r="N2110" i="4" s="1"/>
  <c r="N2111" i="4" s="1"/>
  <c r="N2112" i="4" s="1"/>
  <c r="N2113" i="4" s="1"/>
  <c r="N2114" i="4" s="1"/>
  <c r="N2115" i="4" s="1"/>
  <c r="N2116" i="4" s="1"/>
  <c r="N2117" i="4" s="1"/>
  <c r="N2118" i="4" s="1"/>
  <c r="N2119" i="4" s="1"/>
  <c r="N2120" i="4" s="1"/>
  <c r="N2121" i="4" s="1"/>
  <c r="N2122" i="4" s="1"/>
  <c r="N2123" i="4" s="1"/>
  <c r="N2124" i="4" s="1"/>
  <c r="N2125" i="4" s="1"/>
  <c r="N2126" i="4" s="1"/>
  <c r="N2127" i="4" s="1"/>
  <c r="N2128" i="4" s="1"/>
  <c r="N2129" i="4" s="1"/>
  <c r="N2130" i="4" s="1"/>
  <c r="N2131" i="4" s="1"/>
  <c r="N2132" i="4" s="1"/>
  <c r="N2133" i="4" s="1"/>
  <c r="N2134" i="4" s="1"/>
  <c r="N2135" i="4" s="1"/>
  <c r="N2136" i="4" s="1"/>
  <c r="N2137" i="4" s="1"/>
  <c r="N2138" i="4" s="1"/>
  <c r="N2139" i="4" s="1"/>
  <c r="N2140" i="4" s="1"/>
  <c r="N2141" i="4" s="1"/>
  <c r="N2142" i="4" s="1"/>
  <c r="N2143" i="4" s="1"/>
  <c r="N2144" i="4" s="1"/>
  <c r="N2145" i="4" s="1"/>
  <c r="N2146" i="4" s="1"/>
  <c r="N2147" i="4" s="1"/>
  <c r="N2148" i="4" s="1"/>
  <c r="N2149" i="4" s="1"/>
  <c r="N2150" i="4" s="1"/>
  <c r="N2151" i="4" s="1"/>
  <c r="N2152" i="4" s="1"/>
  <c r="N2153" i="4" s="1"/>
  <c r="N2154" i="4" s="1"/>
  <c r="N2155" i="4" s="1"/>
  <c r="N2156" i="4" s="1"/>
  <c r="N2157" i="4" s="1"/>
  <c r="N2158" i="4" s="1"/>
  <c r="N2159" i="4" s="1"/>
  <c r="N2160" i="4" s="1"/>
  <c r="N2161" i="4" s="1"/>
  <c r="N2162" i="4" s="1"/>
  <c r="N2163" i="4" s="1"/>
  <c r="N2164" i="4" s="1"/>
  <c r="N2165" i="4" s="1"/>
  <c r="N2166" i="4" s="1"/>
  <c r="N2167" i="4" s="1"/>
  <c r="N2168" i="4" s="1"/>
  <c r="N2169" i="4" s="1"/>
  <c r="N2170" i="4" s="1"/>
  <c r="N2171" i="4" s="1"/>
  <c r="N2172" i="4" s="1"/>
  <c r="N2173" i="4" s="1"/>
  <c r="N2174" i="4" s="1"/>
  <c r="N2175" i="4" s="1"/>
  <c r="N2176" i="4" s="1"/>
  <c r="N2177" i="4" s="1"/>
  <c r="N2178" i="4" s="1"/>
  <c r="N2179" i="4" s="1"/>
  <c r="N2180" i="4" s="1"/>
  <c r="N2181" i="4" s="1"/>
  <c r="N2182" i="4" s="1"/>
  <c r="N2183" i="4" s="1"/>
  <c r="N2184" i="4" s="1"/>
  <c r="N2185" i="4" s="1"/>
  <c r="N2186" i="4" s="1"/>
  <c r="N2187" i="4" s="1"/>
  <c r="N2188" i="4" s="1"/>
  <c r="N2189" i="4" s="1"/>
  <c r="N2190" i="4" s="1"/>
  <c r="N2191" i="4" s="1"/>
  <c r="N2192" i="4" s="1"/>
  <c r="N2193" i="4" s="1"/>
  <c r="N2194" i="4" s="1"/>
  <c r="N2195" i="4" s="1"/>
  <c r="N2196" i="4" s="1"/>
  <c r="N2197" i="4" s="1"/>
  <c r="N2198" i="4" s="1"/>
  <c r="N2199" i="4" s="1"/>
  <c r="N2200" i="4" s="1"/>
  <c r="N2201" i="4" s="1"/>
  <c r="N2202" i="4" s="1"/>
  <c r="N2203" i="4" s="1"/>
  <c r="N2204" i="4" s="1"/>
  <c r="N2205" i="4" s="1"/>
  <c r="N2206" i="4" s="1"/>
  <c r="N2207" i="4" s="1"/>
  <c r="N2208" i="4" s="1"/>
  <c r="N2209" i="4" s="1"/>
  <c r="N2210" i="4" s="1"/>
  <c r="N2211" i="4" s="1"/>
  <c r="N2212" i="4" s="1"/>
  <c r="N2213" i="4" s="1"/>
  <c r="N2214" i="4" s="1"/>
  <c r="N2215" i="4" s="1"/>
  <c r="N2216" i="4" s="1"/>
  <c r="N2217" i="4" s="1"/>
  <c r="N2218" i="4" s="1"/>
  <c r="N2219" i="4" s="1"/>
  <c r="N2220" i="4" s="1"/>
  <c r="N2221" i="4" s="1"/>
  <c r="N2222" i="4" s="1"/>
  <c r="N2223" i="4" s="1"/>
  <c r="N2224" i="4" s="1"/>
  <c r="N2225" i="4" s="1"/>
  <c r="N2226" i="4" s="1"/>
  <c r="N2227" i="4" s="1"/>
  <c r="N2228" i="4" s="1"/>
  <c r="N2229" i="4" s="1"/>
  <c r="N2230" i="4" s="1"/>
  <c r="N2231" i="4" s="1"/>
  <c r="N2232" i="4" s="1"/>
  <c r="N2233" i="4" s="1"/>
  <c r="N2234" i="4" s="1"/>
  <c r="N2235" i="4" s="1"/>
  <c r="N2236" i="4" s="1"/>
  <c r="N2237" i="4" s="1"/>
  <c r="N2238" i="4" s="1"/>
  <c r="N2239" i="4" s="1"/>
  <c r="N2240" i="4" s="1"/>
  <c r="N2241" i="4" s="1"/>
  <c r="N2242" i="4" s="1"/>
  <c r="N2243" i="4" s="1"/>
  <c r="N2244" i="4" s="1"/>
  <c r="N2245" i="4" s="1"/>
  <c r="N2246" i="4" s="1"/>
  <c r="N2247" i="4" s="1"/>
  <c r="N2248" i="4" s="1"/>
  <c r="N2249" i="4" s="1"/>
  <c r="N2250" i="4" s="1"/>
  <c r="N2251" i="4" s="1"/>
  <c r="N2252" i="4" s="1"/>
  <c r="N2253" i="4" s="1"/>
  <c r="N2254" i="4" s="1"/>
  <c r="N2255" i="4" s="1"/>
  <c r="N2256" i="4" s="1"/>
  <c r="N2257" i="4" s="1"/>
  <c r="N2258" i="4" s="1"/>
  <c r="N2259" i="4" s="1"/>
  <c r="N2260" i="4" s="1"/>
  <c r="N2261" i="4" s="1"/>
  <c r="N2262" i="4" s="1"/>
  <c r="N2263" i="4" s="1"/>
  <c r="N2264" i="4" s="1"/>
  <c r="N2265" i="4" s="1"/>
  <c r="N2266" i="4" s="1"/>
  <c r="N2267" i="4" s="1"/>
  <c r="N2268" i="4" s="1"/>
  <c r="N2269" i="4" s="1"/>
  <c r="N2270" i="4" s="1"/>
  <c r="N2271" i="4" s="1"/>
  <c r="N2272" i="4" s="1"/>
  <c r="N2273" i="4" s="1"/>
  <c r="N2274" i="4" s="1"/>
  <c r="N2275" i="4" s="1"/>
  <c r="N2276" i="4" s="1"/>
  <c r="N2277" i="4" s="1"/>
  <c r="N2278" i="4" s="1"/>
  <c r="N2279" i="4" s="1"/>
  <c r="N2280" i="4" s="1"/>
  <c r="N2281" i="4" s="1"/>
  <c r="N2282" i="4" s="1"/>
  <c r="N2283" i="4" s="1"/>
  <c r="N2284" i="4" s="1"/>
  <c r="N2285" i="4" s="1"/>
  <c r="N2286" i="4" s="1"/>
  <c r="N2287" i="4" s="1"/>
  <c r="N2288" i="4" s="1"/>
  <c r="N2289" i="4" s="1"/>
  <c r="N2290" i="4" s="1"/>
  <c r="N2291" i="4" s="1"/>
  <c r="N2292" i="4" s="1"/>
  <c r="N2293" i="4" s="1"/>
  <c r="N2294" i="4" s="1"/>
  <c r="N2295" i="4" s="1"/>
  <c r="N2296" i="4" s="1"/>
  <c r="N2297" i="4" s="1"/>
  <c r="N2298" i="4" s="1"/>
  <c r="N2299" i="4" s="1"/>
  <c r="N2300" i="4" s="1"/>
  <c r="N2301" i="4" s="1"/>
  <c r="N2302" i="4" s="1"/>
  <c r="N2303" i="4" s="1"/>
  <c r="N2304" i="4" s="1"/>
  <c r="N2305" i="4" s="1"/>
  <c r="N2306" i="4" s="1"/>
  <c r="N2307" i="4" s="1"/>
  <c r="N2308" i="4" s="1"/>
  <c r="N2309" i="4" s="1"/>
  <c r="N2310" i="4" s="1"/>
  <c r="N2311" i="4" s="1"/>
  <c r="N2312" i="4" s="1"/>
  <c r="N2313" i="4" s="1"/>
  <c r="N2314" i="4" s="1"/>
  <c r="N2315" i="4" s="1"/>
  <c r="N2316" i="4" s="1"/>
  <c r="N2317" i="4" s="1"/>
  <c r="N2318" i="4" s="1"/>
  <c r="N2319" i="4" s="1"/>
  <c r="N2320" i="4" s="1"/>
  <c r="N2321" i="4" s="1"/>
  <c r="N2322" i="4" s="1"/>
  <c r="N2323" i="4" s="1"/>
  <c r="N2324" i="4" s="1"/>
  <c r="N2325" i="4" s="1"/>
  <c r="N2326" i="4" s="1"/>
  <c r="N2327" i="4" s="1"/>
  <c r="N2328" i="4" s="1"/>
  <c r="N2329" i="4" s="1"/>
  <c r="N2330" i="4" s="1"/>
  <c r="N2331" i="4" s="1"/>
  <c r="N2332" i="4" s="1"/>
  <c r="N2333" i="4" s="1"/>
  <c r="N2334" i="4" s="1"/>
  <c r="N2335" i="4" s="1"/>
  <c r="N2336" i="4" s="1"/>
  <c r="N2337" i="4" s="1"/>
  <c r="N2338" i="4" s="1"/>
  <c r="N2339" i="4" s="1"/>
  <c r="N2340" i="4" s="1"/>
  <c r="N2341" i="4" s="1"/>
  <c r="N2342" i="4" s="1"/>
  <c r="N2343" i="4" s="1"/>
  <c r="N2344" i="4" s="1"/>
  <c r="N2345" i="4" s="1"/>
  <c r="N2346" i="4" s="1"/>
  <c r="N2347" i="4" s="1"/>
  <c r="N2348" i="4" s="1"/>
  <c r="N2349" i="4" s="1"/>
  <c r="N2350" i="4" s="1"/>
  <c r="N2351" i="4" s="1"/>
  <c r="N2352" i="4" s="1"/>
  <c r="N2353" i="4" s="1"/>
  <c r="N2354" i="4" s="1"/>
  <c r="N2355" i="4" s="1"/>
  <c r="N2356" i="4" s="1"/>
  <c r="N2357" i="4" s="1"/>
  <c r="N2358" i="4" s="1"/>
  <c r="N2359" i="4" s="1"/>
  <c r="N2360" i="4" s="1"/>
  <c r="N2361" i="4" s="1"/>
  <c r="N2362" i="4" s="1"/>
  <c r="N2363" i="4" s="1"/>
  <c r="N2364" i="4" s="1"/>
  <c r="N2365" i="4" s="1"/>
  <c r="N2366" i="4" s="1"/>
  <c r="N2367" i="4" s="1"/>
  <c r="N2368" i="4" s="1"/>
  <c r="N2369" i="4" s="1"/>
  <c r="N2370" i="4" s="1"/>
  <c r="N2371" i="4" s="1"/>
  <c r="N2372" i="4" s="1"/>
  <c r="N2373" i="4" s="1"/>
  <c r="N2374" i="4" s="1"/>
  <c r="N2375" i="4" s="1"/>
  <c r="N2376" i="4" s="1"/>
  <c r="N2377" i="4" s="1"/>
  <c r="N2378" i="4" s="1"/>
  <c r="N2379" i="4" s="1"/>
  <c r="N2380" i="4" s="1"/>
  <c r="N2381" i="4" s="1"/>
  <c r="N2382" i="4" s="1"/>
  <c r="N2383" i="4" s="1"/>
  <c r="N2384" i="4" s="1"/>
  <c r="N2385" i="4" s="1"/>
  <c r="N2386" i="4" s="1"/>
  <c r="N2387" i="4" s="1"/>
  <c r="N2388" i="4" s="1"/>
  <c r="N2389" i="4" s="1"/>
  <c r="N2390" i="4" s="1"/>
  <c r="N2391" i="4" s="1"/>
  <c r="N2392" i="4" s="1"/>
  <c r="N2393" i="4" s="1"/>
  <c r="N2394" i="4" s="1"/>
  <c r="N2395" i="4" s="1"/>
  <c r="N2396" i="4" s="1"/>
  <c r="N2397" i="4" s="1"/>
  <c r="N2398" i="4" s="1"/>
  <c r="N2399" i="4" s="1"/>
  <c r="N2400" i="4" s="1"/>
  <c r="N2401" i="4" s="1"/>
  <c r="N2402" i="4" s="1"/>
  <c r="N2403" i="4" s="1"/>
  <c r="N2404" i="4" s="1"/>
  <c r="N2405" i="4" s="1"/>
  <c r="N2406" i="4" s="1"/>
  <c r="N2407" i="4" s="1"/>
  <c r="N2408" i="4" s="1"/>
  <c r="N2409" i="4" s="1"/>
  <c r="N2410" i="4" s="1"/>
  <c r="N2411" i="4" s="1"/>
  <c r="N2412" i="4" s="1"/>
  <c r="N2413" i="4" s="1"/>
  <c r="N2414" i="4" s="1"/>
  <c r="N2415" i="4" s="1"/>
  <c r="N2416" i="4" s="1"/>
  <c r="N2417" i="4" s="1"/>
  <c r="N2418" i="4" s="1"/>
  <c r="N2419" i="4" s="1"/>
  <c r="N2420" i="4" s="1"/>
  <c r="N2421" i="4" s="1"/>
  <c r="N2422" i="4" s="1"/>
  <c r="N2423" i="4" s="1"/>
  <c r="N2424" i="4" s="1"/>
  <c r="N2425" i="4" s="1"/>
  <c r="N2426" i="4" s="1"/>
  <c r="N2427" i="4" s="1"/>
  <c r="N2428" i="4" s="1"/>
  <c r="N2429" i="4" s="1"/>
  <c r="N2430" i="4" s="1"/>
  <c r="N2431" i="4" s="1"/>
  <c r="N2432" i="4" s="1"/>
  <c r="N2433" i="4" s="1"/>
  <c r="N2434" i="4" s="1"/>
  <c r="N2435" i="4" s="1"/>
  <c r="N2436" i="4" s="1"/>
  <c r="N2437" i="4" s="1"/>
  <c r="N2438" i="4" s="1"/>
  <c r="N2439" i="4" s="1"/>
  <c r="N2440" i="4" s="1"/>
  <c r="N2441" i="4" s="1"/>
  <c r="N2442" i="4" s="1"/>
  <c r="N2443" i="4" s="1"/>
  <c r="N2444" i="4" s="1"/>
  <c r="N2445" i="4" s="1"/>
  <c r="N2446" i="4" s="1"/>
  <c r="N2447" i="4" s="1"/>
  <c r="N2448" i="4" s="1"/>
  <c r="N2449" i="4" s="1"/>
  <c r="N2450" i="4" s="1"/>
  <c r="N2451" i="4" s="1"/>
  <c r="N2452" i="4" s="1"/>
  <c r="N2453" i="4" s="1"/>
  <c r="N2454" i="4" s="1"/>
  <c r="N2455" i="4" s="1"/>
  <c r="N2456" i="4" s="1"/>
  <c r="N2457" i="4" s="1"/>
  <c r="N2458" i="4" s="1"/>
  <c r="N2459" i="4" s="1"/>
  <c r="N2460" i="4" s="1"/>
  <c r="N2461" i="4" s="1"/>
  <c r="N2462" i="4" s="1"/>
  <c r="N2463" i="4" s="1"/>
  <c r="N2464" i="4" s="1"/>
  <c r="N2465" i="4" s="1"/>
  <c r="N2466" i="4" s="1"/>
  <c r="N2467" i="4" s="1"/>
  <c r="N2468" i="4" s="1"/>
  <c r="N2469" i="4" s="1"/>
  <c r="N2470" i="4" s="1"/>
  <c r="N2471" i="4" s="1"/>
  <c r="N2472" i="4" s="1"/>
  <c r="N2473" i="4" s="1"/>
  <c r="N2474" i="4" s="1"/>
  <c r="N2475" i="4" s="1"/>
  <c r="N2476" i="4" s="1"/>
  <c r="N2477" i="4" s="1"/>
  <c r="N2478" i="4" s="1"/>
  <c r="N2479" i="4" s="1"/>
  <c r="N2480" i="4" s="1"/>
  <c r="N2481" i="4" s="1"/>
  <c r="N2482" i="4" s="1"/>
  <c r="N2483" i="4" s="1"/>
  <c r="N2484" i="4" s="1"/>
  <c r="N2485" i="4" s="1"/>
  <c r="N2486" i="4" s="1"/>
  <c r="N2487" i="4" s="1"/>
  <c r="N2488" i="4" s="1"/>
  <c r="N2489" i="4" s="1"/>
  <c r="N2490" i="4" s="1"/>
  <c r="N2491" i="4" s="1"/>
  <c r="N2492" i="4" s="1"/>
  <c r="N2493" i="4" s="1"/>
  <c r="N2494" i="4" s="1"/>
  <c r="N2495" i="4" s="1"/>
  <c r="N2496" i="4" s="1"/>
  <c r="N2497" i="4" s="1"/>
  <c r="N2498" i="4" s="1"/>
  <c r="N2499" i="4" s="1"/>
  <c r="N2500" i="4" s="1"/>
  <c r="N2501" i="4" s="1"/>
  <c r="N2502" i="4" s="1"/>
  <c r="N2503" i="4" s="1"/>
  <c r="N2504" i="4" s="1"/>
  <c r="N2505" i="4" s="1"/>
  <c r="N2506" i="4" s="1"/>
  <c r="N2507" i="4" s="1"/>
  <c r="N2508" i="4" s="1"/>
  <c r="N2509" i="4" s="1"/>
  <c r="N2510" i="4" s="1"/>
  <c r="N2511" i="4" s="1"/>
  <c r="N2512" i="4" s="1"/>
  <c r="N2513" i="4" s="1"/>
  <c r="N2514" i="4" s="1"/>
  <c r="N2515" i="4" s="1"/>
  <c r="N2516" i="4" s="1"/>
  <c r="N2517" i="4" s="1"/>
  <c r="N2518" i="4" s="1"/>
  <c r="N2519" i="4" s="1"/>
  <c r="N2520" i="4" s="1"/>
  <c r="N2521" i="4" s="1"/>
  <c r="N2522" i="4" s="1"/>
  <c r="N2523" i="4" s="1"/>
  <c r="N2524" i="4" s="1"/>
  <c r="N2525" i="4" s="1"/>
  <c r="N2526" i="4" s="1"/>
  <c r="N2527" i="4" s="1"/>
  <c r="N2528" i="4" s="1"/>
  <c r="N2529" i="4" s="1"/>
  <c r="N2530" i="4" s="1"/>
  <c r="N2531" i="4" s="1"/>
  <c r="N2532" i="4" s="1"/>
  <c r="N2533" i="4" s="1"/>
  <c r="N2534" i="4" s="1"/>
  <c r="N2535" i="4" s="1"/>
  <c r="N2536" i="4" s="1"/>
  <c r="N2537" i="4" s="1"/>
  <c r="N2538" i="4" s="1"/>
  <c r="N2539" i="4" s="1"/>
  <c r="N2540" i="4" s="1"/>
  <c r="N2541" i="4" s="1"/>
  <c r="N2542" i="4" s="1"/>
  <c r="N2543" i="4" s="1"/>
  <c r="N2544" i="4" s="1"/>
  <c r="N2545" i="4" s="1"/>
  <c r="N2546" i="4" s="1"/>
  <c r="N2547" i="4" s="1"/>
  <c r="N2548" i="4" s="1"/>
  <c r="N2549" i="4" s="1"/>
  <c r="N2550" i="4" s="1"/>
  <c r="N2551" i="4" s="1"/>
  <c r="N2552" i="4" s="1"/>
  <c r="N2553" i="4" s="1"/>
  <c r="N2554" i="4" s="1"/>
  <c r="N2555" i="4" s="1"/>
  <c r="N2556" i="4" s="1"/>
  <c r="N2557" i="4" s="1"/>
  <c r="N2558" i="4" s="1"/>
  <c r="N2559" i="4" s="1"/>
  <c r="N2560" i="4" s="1"/>
  <c r="N2561" i="4" s="1"/>
  <c r="N2562" i="4" s="1"/>
  <c r="N2563" i="4" s="1"/>
  <c r="N2564" i="4" s="1"/>
  <c r="N2565" i="4" s="1"/>
  <c r="N2566" i="4" s="1"/>
  <c r="N2567" i="4" s="1"/>
  <c r="N2568" i="4" s="1"/>
  <c r="N2569" i="4" s="1"/>
  <c r="N2570" i="4" s="1"/>
  <c r="N2571" i="4" s="1"/>
  <c r="N2572" i="4" s="1"/>
  <c r="N2573" i="4" s="1"/>
  <c r="N2574" i="4" s="1"/>
  <c r="N2575" i="4" s="1"/>
  <c r="N2576" i="4" s="1"/>
  <c r="N2577" i="4" s="1"/>
  <c r="N2578" i="4" s="1"/>
  <c r="N2579" i="4" s="1"/>
  <c r="N2580" i="4" s="1"/>
  <c r="N2581" i="4" s="1"/>
  <c r="N2582" i="4" s="1"/>
  <c r="N2583" i="4" s="1"/>
  <c r="N2584" i="4" s="1"/>
  <c r="N2585" i="4" s="1"/>
  <c r="N2586" i="4" s="1"/>
  <c r="N2587" i="4" s="1"/>
  <c r="N2588" i="4" s="1"/>
  <c r="N2589" i="4" s="1"/>
  <c r="N2590" i="4" s="1"/>
  <c r="N2591" i="4" s="1"/>
  <c r="N2592" i="4" s="1"/>
  <c r="N2593" i="4" s="1"/>
  <c r="N2594" i="4" s="1"/>
  <c r="N2595" i="4" s="1"/>
  <c r="N2596" i="4" s="1"/>
  <c r="N2597" i="4" s="1"/>
  <c r="N2598" i="4" s="1"/>
  <c r="N2599" i="4" s="1"/>
  <c r="N2600" i="4" s="1"/>
  <c r="N2601" i="4" s="1"/>
  <c r="N2602" i="4" s="1"/>
  <c r="N2603" i="4" s="1"/>
  <c r="N2604" i="4" s="1"/>
  <c r="N2605" i="4" s="1"/>
  <c r="N2606" i="4" s="1"/>
  <c r="N2607" i="4" s="1"/>
  <c r="N2608" i="4" s="1"/>
  <c r="N2609" i="4" s="1"/>
  <c r="N2610" i="4" s="1"/>
  <c r="N2611" i="4" s="1"/>
  <c r="N2612" i="4" s="1"/>
  <c r="N2613" i="4" s="1"/>
  <c r="N2614" i="4" s="1"/>
  <c r="N2615" i="4" s="1"/>
  <c r="N2616" i="4" s="1"/>
  <c r="N2617" i="4" s="1"/>
  <c r="N2618" i="4" s="1"/>
  <c r="N2619" i="4" s="1"/>
  <c r="N2620" i="4" s="1"/>
  <c r="N2621" i="4" s="1"/>
  <c r="N2622" i="4" s="1"/>
  <c r="N2623" i="4" s="1"/>
  <c r="N2624" i="4" s="1"/>
  <c r="N2625" i="4" s="1"/>
  <c r="N2626" i="4" s="1"/>
  <c r="N2627" i="4" s="1"/>
  <c r="N2628" i="4" s="1"/>
  <c r="N2629" i="4" s="1"/>
  <c r="N2630" i="4" s="1"/>
  <c r="N2631" i="4" s="1"/>
  <c r="N2632" i="4" s="1"/>
  <c r="N2633" i="4" s="1"/>
  <c r="N2634" i="4" s="1"/>
  <c r="N2635" i="4" s="1"/>
  <c r="N2636" i="4" s="1"/>
  <c r="N2637" i="4" s="1"/>
  <c r="N2638" i="4" s="1"/>
  <c r="N2639" i="4" s="1"/>
  <c r="N2640" i="4" s="1"/>
  <c r="N2641" i="4" s="1"/>
  <c r="N2642" i="4" s="1"/>
  <c r="N2643" i="4" s="1"/>
  <c r="N2644" i="4" s="1"/>
  <c r="N2645" i="4" s="1"/>
  <c r="N2646" i="4" s="1"/>
  <c r="N2647" i="4" s="1"/>
  <c r="N2648" i="4" s="1"/>
  <c r="N2649" i="4" s="1"/>
  <c r="N2650" i="4" s="1"/>
  <c r="N2651" i="4" s="1"/>
  <c r="N2652" i="4" s="1"/>
  <c r="N2653" i="4" s="1"/>
  <c r="N2654" i="4" s="1"/>
  <c r="N2655" i="4" s="1"/>
  <c r="N2656" i="4" s="1"/>
  <c r="N2657" i="4" s="1"/>
  <c r="N2658" i="4" s="1"/>
  <c r="N2659" i="4" s="1"/>
  <c r="N2660" i="4" s="1"/>
  <c r="N2661" i="4" s="1"/>
  <c r="N2662" i="4" s="1"/>
  <c r="N2663" i="4" s="1"/>
  <c r="N2664" i="4" s="1"/>
  <c r="N2665" i="4" s="1"/>
  <c r="N2666" i="4" s="1"/>
  <c r="N2667" i="4" s="1"/>
  <c r="N2668" i="4" s="1"/>
  <c r="N2669" i="4" s="1"/>
  <c r="N2670" i="4" s="1"/>
  <c r="N2671" i="4" s="1"/>
  <c r="N2672" i="4" s="1"/>
  <c r="N2673" i="4" s="1"/>
  <c r="N2674" i="4" s="1"/>
  <c r="N2675" i="4" s="1"/>
  <c r="N2676" i="4" s="1"/>
  <c r="N2677" i="4" s="1"/>
  <c r="N2678" i="4" s="1"/>
  <c r="N2679" i="4" s="1"/>
  <c r="N2680" i="4" s="1"/>
  <c r="N2681" i="4" s="1"/>
  <c r="N2682" i="4" s="1"/>
  <c r="N2683" i="4" s="1"/>
  <c r="N2684" i="4" s="1"/>
  <c r="N2685" i="4" s="1"/>
  <c r="N2686" i="4" s="1"/>
  <c r="N2687" i="4" s="1"/>
  <c r="N2688" i="4" s="1"/>
  <c r="N2689" i="4" s="1"/>
  <c r="N2690" i="4" s="1"/>
  <c r="N2691" i="4" s="1"/>
  <c r="N2692" i="4" s="1"/>
  <c r="N2693" i="4" s="1"/>
  <c r="N2694" i="4" s="1"/>
  <c r="N2695" i="4" s="1"/>
  <c r="N2696" i="4" s="1"/>
  <c r="N2697" i="4" s="1"/>
  <c r="N2698" i="4" s="1"/>
  <c r="N2699" i="4" s="1"/>
  <c r="N2700" i="4" s="1"/>
  <c r="N2701" i="4" s="1"/>
  <c r="N2702" i="4" s="1"/>
  <c r="N2703" i="4" s="1"/>
  <c r="N2704" i="4" s="1"/>
  <c r="N2705" i="4" s="1"/>
  <c r="N2706" i="4" s="1"/>
  <c r="N2707" i="4" s="1"/>
  <c r="N2708" i="4" s="1"/>
  <c r="N2709" i="4" s="1"/>
  <c r="N2710" i="4" s="1"/>
  <c r="N2711" i="4" s="1"/>
  <c r="N2712" i="4" s="1"/>
  <c r="N2713" i="4" s="1"/>
  <c r="N2714" i="4" s="1"/>
  <c r="N2715" i="4" s="1"/>
  <c r="N2716" i="4" s="1"/>
  <c r="N2717" i="4" s="1"/>
  <c r="N2718" i="4" s="1"/>
  <c r="N2719" i="4" s="1"/>
  <c r="N2720" i="4" s="1"/>
  <c r="N2721" i="4" s="1"/>
  <c r="N2722" i="4" s="1"/>
  <c r="N2723" i="4" s="1"/>
  <c r="N2724" i="4" s="1"/>
  <c r="N2725" i="4" s="1"/>
  <c r="N2726" i="4" s="1"/>
  <c r="N2727" i="4" s="1"/>
  <c r="N2728" i="4" s="1"/>
  <c r="N2729" i="4" s="1"/>
  <c r="N2730" i="4" s="1"/>
  <c r="N2731" i="4" s="1"/>
  <c r="N2732" i="4" s="1"/>
  <c r="N2733" i="4" s="1"/>
  <c r="N2734" i="4" s="1"/>
  <c r="N2735" i="4" s="1"/>
  <c r="N2736" i="4" s="1"/>
  <c r="N2737" i="4" s="1"/>
  <c r="N2738" i="4" s="1"/>
  <c r="N2739" i="4" s="1"/>
  <c r="N2740" i="4" s="1"/>
  <c r="N2741" i="4" s="1"/>
  <c r="N2742" i="4" s="1"/>
  <c r="N2743" i="4" s="1"/>
  <c r="N2744" i="4" s="1"/>
  <c r="N2745" i="4" s="1"/>
  <c r="N2746" i="4" s="1"/>
  <c r="N2747" i="4" s="1"/>
  <c r="N2748" i="4" s="1"/>
  <c r="N2749" i="4" s="1"/>
  <c r="N2750" i="4" s="1"/>
  <c r="N2751" i="4" s="1"/>
  <c r="N2752" i="4" s="1"/>
  <c r="N2753" i="4" s="1"/>
  <c r="N2754" i="4" s="1"/>
  <c r="N2755" i="4" s="1"/>
  <c r="N2756" i="4" s="1"/>
  <c r="N2757" i="4" s="1"/>
  <c r="N2758" i="4" s="1"/>
  <c r="N2759" i="4" s="1"/>
  <c r="N2760" i="4" s="1"/>
  <c r="N2761" i="4" s="1"/>
  <c r="N2762" i="4" s="1"/>
  <c r="N2763" i="4" s="1"/>
  <c r="N2764" i="4" s="1"/>
  <c r="N2765" i="4" s="1"/>
  <c r="N2766" i="4" s="1"/>
  <c r="N2767" i="4" s="1"/>
  <c r="N2768" i="4" s="1"/>
  <c r="N2769" i="4" s="1"/>
  <c r="N2770" i="4" s="1"/>
  <c r="N2771" i="4" s="1"/>
  <c r="N2772" i="4" s="1"/>
  <c r="N2773" i="4" s="1"/>
  <c r="N2774" i="4" s="1"/>
  <c r="N2775" i="4" s="1"/>
  <c r="N2776" i="4" s="1"/>
  <c r="N2777" i="4" s="1"/>
  <c r="N2778" i="4" s="1"/>
  <c r="N2779" i="4" s="1"/>
  <c r="N2780" i="4" s="1"/>
  <c r="N2781" i="4" s="1"/>
  <c r="N2782" i="4" s="1"/>
  <c r="N2783" i="4" s="1"/>
  <c r="N2784" i="4" s="1"/>
  <c r="N2785" i="4" s="1"/>
  <c r="N2786" i="4" s="1"/>
  <c r="N2787" i="4" s="1"/>
  <c r="N2788" i="4" s="1"/>
  <c r="N2789" i="4" s="1"/>
  <c r="N2790" i="4" s="1"/>
  <c r="N2791" i="4" s="1"/>
  <c r="N2792" i="4" s="1"/>
  <c r="N2793" i="4" s="1"/>
  <c r="N2794" i="4" s="1"/>
  <c r="N2795" i="4" s="1"/>
  <c r="N2796" i="4" s="1"/>
  <c r="N2797" i="4" s="1"/>
  <c r="N2798" i="4" s="1"/>
  <c r="N2799" i="4" s="1"/>
  <c r="N2800" i="4" s="1"/>
  <c r="N2801" i="4" s="1"/>
  <c r="N2802" i="4" s="1"/>
  <c r="N2803" i="4" s="1"/>
  <c r="N2804" i="4" s="1"/>
  <c r="N2805" i="4" s="1"/>
  <c r="N2806" i="4" s="1"/>
  <c r="N2807" i="4" s="1"/>
  <c r="N2808" i="4" s="1"/>
  <c r="N2809" i="4" s="1"/>
  <c r="N2810" i="4" s="1"/>
  <c r="N2811" i="4" s="1"/>
  <c r="N2812" i="4" s="1"/>
  <c r="N2813" i="4" s="1"/>
  <c r="N2814" i="4" s="1"/>
  <c r="N2815" i="4" s="1"/>
  <c r="N2816" i="4" s="1"/>
  <c r="N2817" i="4" s="1"/>
  <c r="N2818" i="4" s="1"/>
  <c r="N2819" i="4" s="1"/>
  <c r="N2820" i="4" s="1"/>
  <c r="N2821" i="4" s="1"/>
  <c r="N2822" i="4" s="1"/>
  <c r="N2823" i="4" s="1"/>
  <c r="N2824" i="4" s="1"/>
  <c r="N2825" i="4" s="1"/>
  <c r="N2826" i="4" s="1"/>
  <c r="N2827" i="4" s="1"/>
  <c r="N2828" i="4" s="1"/>
  <c r="N2829" i="4" s="1"/>
  <c r="N2830" i="4" s="1"/>
  <c r="N2831" i="4" s="1"/>
  <c r="N2832" i="4" s="1"/>
  <c r="N2833" i="4" s="1"/>
  <c r="N2834" i="4" s="1"/>
  <c r="N2835" i="4" s="1"/>
  <c r="N2836" i="4" s="1"/>
  <c r="N2837" i="4" s="1"/>
  <c r="N2838" i="4" s="1"/>
  <c r="N2839" i="4" s="1"/>
  <c r="N2840" i="4" s="1"/>
  <c r="N2841" i="4" s="1"/>
  <c r="N2842" i="4" s="1"/>
  <c r="N2843" i="4" s="1"/>
  <c r="N2844" i="4" s="1"/>
  <c r="N2845" i="4" s="1"/>
  <c r="N2846" i="4" s="1"/>
  <c r="N2847" i="4" s="1"/>
  <c r="N2848" i="4" s="1"/>
  <c r="N2849" i="4" s="1"/>
  <c r="N2850" i="4" s="1"/>
  <c r="N2851" i="4" s="1"/>
  <c r="N2852" i="4" s="1"/>
  <c r="N2853" i="4" s="1"/>
  <c r="N2854" i="4" s="1"/>
  <c r="N2855" i="4" s="1"/>
  <c r="N2856" i="4" s="1"/>
  <c r="N2857" i="4" s="1"/>
  <c r="N2858" i="4" s="1"/>
  <c r="N2859" i="4" s="1"/>
  <c r="N2860" i="4" s="1"/>
  <c r="N2861" i="4" s="1"/>
  <c r="N2862" i="4" s="1"/>
  <c r="N2863" i="4" s="1"/>
  <c r="N2864" i="4" s="1"/>
  <c r="N2865" i="4" s="1"/>
  <c r="N2866" i="4" s="1"/>
  <c r="N2867" i="4" s="1"/>
  <c r="N2868" i="4" s="1"/>
  <c r="N2869" i="4" s="1"/>
  <c r="N2870" i="4" s="1"/>
  <c r="N2871" i="4" s="1"/>
  <c r="N2872" i="4" s="1"/>
  <c r="N2873" i="4" s="1"/>
  <c r="N2874" i="4" s="1"/>
  <c r="N2875" i="4" s="1"/>
  <c r="N2876" i="4" s="1"/>
  <c r="N2877" i="4" s="1"/>
  <c r="N2878" i="4" s="1"/>
  <c r="N2879" i="4" s="1"/>
  <c r="N2880" i="4" s="1"/>
  <c r="N2881" i="4" s="1"/>
  <c r="N2882" i="4" s="1"/>
  <c r="N2883" i="4" s="1"/>
  <c r="N2884" i="4" s="1"/>
  <c r="N2885" i="4" s="1"/>
  <c r="N2886" i="4" s="1"/>
  <c r="N2887" i="4" s="1"/>
  <c r="N2888" i="4" s="1"/>
  <c r="N2889" i="4" s="1"/>
  <c r="N2890" i="4" s="1"/>
  <c r="N2891" i="4" s="1"/>
  <c r="N2892" i="4" s="1"/>
  <c r="N2893" i="4" s="1"/>
  <c r="N2894" i="4" s="1"/>
  <c r="N2895" i="4" s="1"/>
  <c r="N2896" i="4" s="1"/>
  <c r="N2897" i="4" s="1"/>
  <c r="N2898" i="4" s="1"/>
  <c r="N2899" i="4" s="1"/>
  <c r="N2900" i="4" s="1"/>
  <c r="N2901" i="4" s="1"/>
  <c r="N2902" i="4" s="1"/>
  <c r="N2903" i="4" s="1"/>
  <c r="N2904" i="4" s="1"/>
  <c r="N2905" i="4" s="1"/>
  <c r="N2906" i="4" s="1"/>
  <c r="N2907" i="4" s="1"/>
  <c r="N2908" i="4" s="1"/>
  <c r="N2909" i="4" s="1"/>
  <c r="N2910" i="4" s="1"/>
  <c r="N2911" i="4" s="1"/>
  <c r="N2912" i="4" s="1"/>
  <c r="N2913" i="4" s="1"/>
  <c r="N2914" i="4" s="1"/>
  <c r="N2915" i="4" s="1"/>
  <c r="N2916" i="4" s="1"/>
  <c r="N2917" i="4" s="1"/>
  <c r="N2918" i="4" s="1"/>
  <c r="N2919" i="4" s="1"/>
  <c r="N2920" i="4" s="1"/>
  <c r="N2921" i="4" s="1"/>
  <c r="N2922" i="4" s="1"/>
  <c r="N2923" i="4" s="1"/>
  <c r="N2924" i="4" s="1"/>
  <c r="N2925" i="4" s="1"/>
  <c r="N2926" i="4" s="1"/>
  <c r="N2927" i="4" s="1"/>
  <c r="N2928" i="4" s="1"/>
  <c r="N2929" i="4" s="1"/>
  <c r="N2930" i="4" s="1"/>
  <c r="N2931" i="4" s="1"/>
  <c r="N2932" i="4" s="1"/>
  <c r="N2933" i="4" s="1"/>
  <c r="N2934" i="4" s="1"/>
  <c r="N2935" i="4" s="1"/>
  <c r="N2936" i="4" s="1"/>
  <c r="N2937" i="4" s="1"/>
  <c r="N2938" i="4" s="1"/>
  <c r="N2939" i="4" s="1"/>
  <c r="N2940" i="4" s="1"/>
  <c r="N2941" i="4" s="1"/>
  <c r="N2942" i="4" s="1"/>
  <c r="N2943" i="4" s="1"/>
  <c r="N2944" i="4" s="1"/>
  <c r="N2945" i="4" s="1"/>
  <c r="N2946" i="4" s="1"/>
  <c r="N2947" i="4" s="1"/>
  <c r="N2948" i="4" s="1"/>
  <c r="N2949" i="4" s="1"/>
  <c r="N2950" i="4" s="1"/>
  <c r="N2951" i="4" s="1"/>
  <c r="N2952" i="4" s="1"/>
  <c r="N2953" i="4" s="1"/>
  <c r="N2954" i="4" s="1"/>
  <c r="N2955" i="4" s="1"/>
  <c r="N2956" i="4" s="1"/>
  <c r="N2957" i="4" s="1"/>
  <c r="N2958" i="4" s="1"/>
  <c r="N2959" i="4" s="1"/>
  <c r="N2960" i="4" s="1"/>
  <c r="N2961" i="4" s="1"/>
  <c r="N2962" i="4" s="1"/>
  <c r="N2963" i="4" s="1"/>
  <c r="N2964" i="4" s="1"/>
  <c r="N2965" i="4" s="1"/>
  <c r="N2966" i="4" s="1"/>
  <c r="N2967" i="4" s="1"/>
  <c r="N2968" i="4" s="1"/>
  <c r="N2969" i="4" s="1"/>
  <c r="N2970" i="4" s="1"/>
  <c r="N2971" i="4" s="1"/>
  <c r="N2972" i="4" s="1"/>
  <c r="N2973" i="4" s="1"/>
  <c r="N2974" i="4" s="1"/>
  <c r="N2975" i="4" s="1"/>
  <c r="N2976" i="4" s="1"/>
  <c r="N2977" i="4" s="1"/>
  <c r="N2978" i="4" s="1"/>
  <c r="N2979" i="4" s="1"/>
  <c r="N2980" i="4" s="1"/>
  <c r="N2981" i="4" s="1"/>
  <c r="N2982" i="4" s="1"/>
  <c r="N2983" i="4" s="1"/>
  <c r="N2984" i="4" s="1"/>
  <c r="N2985" i="4" s="1"/>
  <c r="N2986" i="4" s="1"/>
  <c r="N2987" i="4" s="1"/>
  <c r="N2988" i="4" s="1"/>
  <c r="N2989" i="4" s="1"/>
  <c r="N2990" i="4" s="1"/>
  <c r="N2991" i="4" s="1"/>
  <c r="N2992" i="4" s="1"/>
  <c r="N2993" i="4" s="1"/>
  <c r="N2994" i="4" s="1"/>
  <c r="N2995" i="4" s="1"/>
  <c r="N2996" i="4" s="1"/>
  <c r="N2997" i="4" s="1"/>
  <c r="N2998" i="4" s="1"/>
  <c r="N2999" i="4" s="1"/>
  <c r="N3000" i="4" s="1"/>
  <c r="N3001" i="4" s="1"/>
  <c r="N3002" i="4" s="1"/>
  <c r="N3003" i="4" s="1"/>
  <c r="N3004" i="4" s="1"/>
  <c r="N3005" i="4" s="1"/>
  <c r="N3006" i="4" s="1"/>
  <c r="N3007" i="4" s="1"/>
  <c r="N3008" i="4" s="1"/>
  <c r="N3009" i="4" s="1"/>
  <c r="N3010" i="4" s="1"/>
  <c r="N3011" i="4" s="1"/>
  <c r="N3012" i="4" s="1"/>
  <c r="N3013" i="4" s="1"/>
  <c r="N3014" i="4" s="1"/>
  <c r="N3015" i="4" s="1"/>
  <c r="N3016" i="4" s="1"/>
  <c r="N3017" i="4" s="1"/>
  <c r="N3018" i="4" s="1"/>
  <c r="N3019" i="4" s="1"/>
  <c r="N3020" i="4" s="1"/>
  <c r="N3021" i="4" s="1"/>
  <c r="N3022" i="4" s="1"/>
  <c r="N3023" i="4" s="1"/>
  <c r="N3024" i="4" s="1"/>
  <c r="N3025" i="4" s="1"/>
  <c r="N3026" i="4" s="1"/>
  <c r="N3027" i="4" s="1"/>
  <c r="N3028" i="4" s="1"/>
  <c r="N3029" i="4" s="1"/>
  <c r="N3030" i="4" s="1"/>
  <c r="N3031" i="4" s="1"/>
  <c r="N3032" i="4" s="1"/>
  <c r="N3033" i="4" s="1"/>
  <c r="N3034" i="4" s="1"/>
  <c r="N3035" i="4" s="1"/>
  <c r="N3036" i="4" s="1"/>
  <c r="N3037" i="4" s="1"/>
  <c r="N3038" i="4" s="1"/>
  <c r="N3039" i="4" s="1"/>
  <c r="N3040" i="4" s="1"/>
  <c r="N3041" i="4" s="1"/>
  <c r="N3042" i="4" s="1"/>
  <c r="N3043" i="4" s="1"/>
  <c r="N3044" i="4" s="1"/>
  <c r="N3045" i="4" s="1"/>
  <c r="N3046" i="4" s="1"/>
  <c r="N3047" i="4" s="1"/>
  <c r="N3048" i="4" s="1"/>
  <c r="N3049" i="4" s="1"/>
  <c r="N3050" i="4" s="1"/>
  <c r="N3051" i="4" s="1"/>
  <c r="N3052" i="4" s="1"/>
  <c r="N3053" i="4" s="1"/>
  <c r="N3054" i="4" s="1"/>
  <c r="N3055" i="4" s="1"/>
  <c r="N3056" i="4" s="1"/>
  <c r="N3057" i="4" s="1"/>
  <c r="N3058" i="4" s="1"/>
  <c r="N3059" i="4" s="1"/>
  <c r="N3060" i="4" s="1"/>
  <c r="N3061" i="4" s="1"/>
  <c r="N3062" i="4" s="1"/>
  <c r="N3063" i="4" s="1"/>
  <c r="N3064" i="4" s="1"/>
  <c r="N3065" i="4" s="1"/>
  <c r="N3066" i="4" s="1"/>
  <c r="N3067" i="4" s="1"/>
  <c r="N3068" i="4" s="1"/>
  <c r="N3069" i="4" s="1"/>
  <c r="N3070" i="4" s="1"/>
  <c r="N3071" i="4" s="1"/>
  <c r="N3072" i="4" s="1"/>
  <c r="N3073" i="4" s="1"/>
  <c r="N3074" i="4" s="1"/>
  <c r="N3075" i="4" s="1"/>
  <c r="N3076" i="4" s="1"/>
  <c r="N3077" i="4" s="1"/>
  <c r="N3078" i="4" s="1"/>
  <c r="N3079" i="4" s="1"/>
  <c r="N3080" i="4" s="1"/>
  <c r="N3081" i="4" s="1"/>
  <c r="N3082" i="4" s="1"/>
  <c r="N3083" i="4" s="1"/>
  <c r="N3084" i="4" s="1"/>
  <c r="N3085" i="4" s="1"/>
  <c r="N3086" i="4" s="1"/>
  <c r="N3087" i="4" s="1"/>
  <c r="N3088" i="4" s="1"/>
  <c r="N3089" i="4" s="1"/>
  <c r="N3090" i="4" s="1"/>
  <c r="N3091" i="4" s="1"/>
  <c r="N3092" i="4" s="1"/>
  <c r="N3093" i="4" s="1"/>
  <c r="N3094" i="4" s="1"/>
  <c r="N3095" i="4" s="1"/>
  <c r="N3096" i="4" s="1"/>
  <c r="N3097" i="4" s="1"/>
  <c r="N3098" i="4" s="1"/>
  <c r="N3099" i="4" s="1"/>
  <c r="N3100" i="4" s="1"/>
  <c r="M1637" i="4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L1637" i="4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L2009" i="4" s="1"/>
  <c r="L2010" i="4" s="1"/>
  <c r="L2011" i="4" s="1"/>
  <c r="L2012" i="4" s="1"/>
  <c r="L2013" i="4" s="1"/>
  <c r="L2014" i="4" s="1"/>
  <c r="L2015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L2139" i="4" s="1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L2438" i="4" s="1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L2498" i="4" s="1"/>
  <c r="L2499" i="4" s="1"/>
  <c r="L2500" i="4" s="1"/>
  <c r="L2501" i="4" s="1"/>
  <c r="L2502" i="4" s="1"/>
  <c r="L2503" i="4" s="1"/>
  <c r="L2504" i="4" s="1"/>
  <c r="L2505" i="4" s="1"/>
  <c r="L2506" i="4" s="1"/>
  <c r="L2507" i="4" s="1"/>
  <c r="L2508" i="4" s="1"/>
  <c r="L2509" i="4" s="1"/>
  <c r="L2510" i="4" s="1"/>
  <c r="L2511" i="4" s="1"/>
  <c r="L2512" i="4" s="1"/>
  <c r="L2513" i="4" s="1"/>
  <c r="L2514" i="4" s="1"/>
  <c r="L2515" i="4" s="1"/>
  <c r="L2516" i="4" s="1"/>
  <c r="L2517" i="4" s="1"/>
  <c r="L2518" i="4" s="1"/>
  <c r="L2519" i="4" s="1"/>
  <c r="L2520" i="4" s="1"/>
  <c r="L2521" i="4" s="1"/>
  <c r="L2522" i="4" s="1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L2545" i="4" s="1"/>
  <c r="L2546" i="4" s="1"/>
  <c r="L2547" i="4" s="1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L2570" i="4" s="1"/>
  <c r="L2571" i="4" s="1"/>
  <c r="L2572" i="4" s="1"/>
  <c r="L2573" i="4" s="1"/>
  <c r="L2574" i="4" s="1"/>
  <c r="L2575" i="4" s="1"/>
  <c r="L2576" i="4" s="1"/>
  <c r="L2577" i="4" s="1"/>
  <c r="L2578" i="4" s="1"/>
  <c r="L2579" i="4" s="1"/>
  <c r="L2580" i="4" s="1"/>
  <c r="L2581" i="4" s="1"/>
  <c r="L2582" i="4" s="1"/>
  <c r="L2583" i="4" s="1"/>
  <c r="L2584" i="4" s="1"/>
  <c r="L2585" i="4" s="1"/>
  <c r="L2586" i="4" s="1"/>
  <c r="L2587" i="4" s="1"/>
  <c r="L2588" i="4" s="1"/>
  <c r="L2589" i="4" s="1"/>
  <c r="L2590" i="4" s="1"/>
  <c r="L2591" i="4" s="1"/>
  <c r="L2592" i="4" s="1"/>
  <c r="L2593" i="4" s="1"/>
  <c r="L2594" i="4" s="1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L2617" i="4" s="1"/>
  <c r="L2618" i="4" s="1"/>
  <c r="L2619" i="4" s="1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L2642" i="4" s="1"/>
  <c r="L2643" i="4" s="1"/>
  <c r="L2644" i="4" s="1"/>
  <c r="L2645" i="4" s="1"/>
  <c r="L2646" i="4" s="1"/>
  <c r="L2647" i="4" s="1"/>
  <c r="L2648" i="4" s="1"/>
  <c r="L2649" i="4" s="1"/>
  <c r="L2650" i="4" s="1"/>
  <c r="L2651" i="4" s="1"/>
  <c r="L2652" i="4" s="1"/>
  <c r="L2653" i="4" s="1"/>
  <c r="L2654" i="4" s="1"/>
  <c r="L2655" i="4" s="1"/>
  <c r="L2656" i="4" s="1"/>
  <c r="L2657" i="4" s="1"/>
  <c r="L2658" i="4" s="1"/>
  <c r="L2659" i="4" s="1"/>
  <c r="L2660" i="4" s="1"/>
  <c r="L2661" i="4" s="1"/>
  <c r="L2662" i="4" s="1"/>
  <c r="L2663" i="4" s="1"/>
  <c r="L2664" i="4" s="1"/>
  <c r="L2665" i="4" s="1"/>
  <c r="L2666" i="4" s="1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L2689" i="4" s="1"/>
  <c r="L2690" i="4" s="1"/>
  <c r="L2691" i="4" s="1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L2714" i="4" s="1"/>
  <c r="L2715" i="4" s="1"/>
  <c r="L2716" i="4" s="1"/>
  <c r="L2717" i="4" s="1"/>
  <c r="L2718" i="4" s="1"/>
  <c r="L2719" i="4" s="1"/>
  <c r="L2720" i="4" s="1"/>
  <c r="L2721" i="4" s="1"/>
  <c r="L2722" i="4" s="1"/>
  <c r="L2723" i="4" s="1"/>
  <c r="L2724" i="4" s="1"/>
  <c r="L2725" i="4" s="1"/>
  <c r="L2726" i="4" s="1"/>
  <c r="L2727" i="4" s="1"/>
  <c r="L2728" i="4" s="1"/>
  <c r="L2729" i="4" s="1"/>
  <c r="L2730" i="4" s="1"/>
  <c r="L2731" i="4" s="1"/>
  <c r="L2732" i="4" s="1"/>
  <c r="L2733" i="4" s="1"/>
  <c r="L2734" i="4" s="1"/>
  <c r="L2735" i="4" s="1"/>
  <c r="L2736" i="4" s="1"/>
  <c r="L2737" i="4" s="1"/>
  <c r="L2738" i="4" s="1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L2761" i="4" s="1"/>
  <c r="L2762" i="4" s="1"/>
  <c r="L2763" i="4" s="1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L2786" i="4" s="1"/>
  <c r="L2787" i="4" s="1"/>
  <c r="L2788" i="4" s="1"/>
  <c r="L2789" i="4" s="1"/>
  <c r="L2790" i="4" s="1"/>
  <c r="L2791" i="4" s="1"/>
  <c r="L2792" i="4" s="1"/>
  <c r="L2793" i="4" s="1"/>
  <c r="L2794" i="4" s="1"/>
  <c r="L2795" i="4" s="1"/>
  <c r="L2796" i="4" s="1"/>
  <c r="L2797" i="4" s="1"/>
  <c r="L2798" i="4" s="1"/>
  <c r="L2799" i="4" s="1"/>
  <c r="L2800" i="4" s="1"/>
  <c r="L2801" i="4" s="1"/>
  <c r="L2802" i="4" s="1"/>
  <c r="L2803" i="4" s="1"/>
  <c r="L2804" i="4" s="1"/>
  <c r="L2805" i="4" s="1"/>
  <c r="L2806" i="4" s="1"/>
  <c r="L2807" i="4" s="1"/>
  <c r="L2808" i="4" s="1"/>
  <c r="L2809" i="4" s="1"/>
  <c r="L2810" i="4" s="1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L2833" i="4" s="1"/>
  <c r="L2834" i="4" s="1"/>
  <c r="L2835" i="4" s="1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L2858" i="4" s="1"/>
  <c r="L2859" i="4" s="1"/>
  <c r="L2860" i="4" s="1"/>
  <c r="L2861" i="4" s="1"/>
  <c r="L2862" i="4" s="1"/>
  <c r="L2863" i="4" s="1"/>
  <c r="L2864" i="4" s="1"/>
  <c r="L2865" i="4" s="1"/>
  <c r="L2866" i="4" s="1"/>
  <c r="L2867" i="4" s="1"/>
  <c r="L2868" i="4" s="1"/>
  <c r="L2869" i="4" s="1"/>
  <c r="L2870" i="4" s="1"/>
  <c r="L2871" i="4" s="1"/>
  <c r="L2872" i="4" s="1"/>
  <c r="L2873" i="4" s="1"/>
  <c r="L2874" i="4" s="1"/>
  <c r="L2875" i="4" s="1"/>
  <c r="L2876" i="4" s="1"/>
  <c r="L2877" i="4" s="1"/>
  <c r="L2878" i="4" s="1"/>
  <c r="L2879" i="4" s="1"/>
  <c r="L2880" i="4" s="1"/>
  <c r="L2881" i="4" s="1"/>
  <c r="L2882" i="4" s="1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L2905" i="4" s="1"/>
  <c r="L2906" i="4" s="1"/>
  <c r="L2907" i="4" s="1"/>
  <c r="L2908" i="4" s="1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L2930" i="4" s="1"/>
  <c r="L2931" i="4" s="1"/>
  <c r="L2932" i="4" s="1"/>
  <c r="L2933" i="4" s="1"/>
  <c r="L2934" i="4" s="1"/>
  <c r="L2935" i="4" s="1"/>
  <c r="L2936" i="4" s="1"/>
  <c r="L2937" i="4" s="1"/>
  <c r="L2938" i="4" s="1"/>
  <c r="L2939" i="4" s="1"/>
  <c r="L2940" i="4" s="1"/>
  <c r="L2941" i="4" s="1"/>
  <c r="L2942" i="4" s="1"/>
  <c r="L2943" i="4" s="1"/>
  <c r="L2944" i="4" s="1"/>
  <c r="L2945" i="4" s="1"/>
  <c r="L2946" i="4" s="1"/>
  <c r="L2947" i="4" s="1"/>
  <c r="L2948" i="4" s="1"/>
  <c r="L2949" i="4" s="1"/>
  <c r="L2950" i="4" s="1"/>
  <c r="L2951" i="4" s="1"/>
  <c r="L2952" i="4" s="1"/>
  <c r="L2953" i="4" s="1"/>
  <c r="L2954" i="4" s="1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L2977" i="4" s="1"/>
  <c r="L2978" i="4" s="1"/>
  <c r="L2979" i="4" s="1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L3002" i="4" s="1"/>
  <c r="L3003" i="4" s="1"/>
  <c r="L3004" i="4" s="1"/>
  <c r="L3005" i="4" s="1"/>
  <c r="L3006" i="4" s="1"/>
  <c r="L3007" i="4" s="1"/>
  <c r="L3008" i="4" s="1"/>
  <c r="L3009" i="4" s="1"/>
  <c r="L3010" i="4" s="1"/>
  <c r="L3011" i="4" s="1"/>
  <c r="L3012" i="4" s="1"/>
  <c r="L3013" i="4" s="1"/>
  <c r="L3014" i="4" s="1"/>
  <c r="L3015" i="4" s="1"/>
  <c r="L3016" i="4" s="1"/>
  <c r="L3017" i="4" s="1"/>
  <c r="L3018" i="4" s="1"/>
  <c r="L3019" i="4" s="1"/>
  <c r="L3020" i="4" s="1"/>
  <c r="L3021" i="4" s="1"/>
  <c r="L3022" i="4" s="1"/>
  <c r="L3023" i="4" s="1"/>
  <c r="L3024" i="4" s="1"/>
  <c r="L3025" i="4" s="1"/>
  <c r="L3026" i="4" s="1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L3049" i="4" s="1"/>
  <c r="L3050" i="4" s="1"/>
  <c r="L3051" i="4" s="1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L3074" i="4" s="1"/>
  <c r="L3075" i="4" s="1"/>
  <c r="L3076" i="4" s="1"/>
  <c r="L3077" i="4" s="1"/>
  <c r="L3078" i="4" s="1"/>
  <c r="L3079" i="4" s="1"/>
  <c r="L3080" i="4" s="1"/>
  <c r="L3081" i="4" s="1"/>
  <c r="L3082" i="4" s="1"/>
  <c r="L3083" i="4" s="1"/>
  <c r="L3084" i="4" s="1"/>
  <c r="L3085" i="4" s="1"/>
  <c r="L3086" i="4" s="1"/>
  <c r="L3087" i="4" s="1"/>
  <c r="L3088" i="4" s="1"/>
  <c r="L3089" i="4" s="1"/>
  <c r="L3090" i="4" s="1"/>
  <c r="L3091" i="4" s="1"/>
  <c r="L3092" i="4" s="1"/>
  <c r="L3093" i="4" s="1"/>
  <c r="L3094" i="4" s="1"/>
  <c r="L3095" i="4" s="1"/>
  <c r="L3096" i="4" s="1"/>
  <c r="L3097" i="4" s="1"/>
  <c r="L3098" i="4" s="1"/>
  <c r="L3099" i="4" s="1"/>
  <c r="L3100" i="4" s="1"/>
  <c r="K1637" i="4"/>
  <c r="K1638" i="4" s="1"/>
  <c r="F1637" i="4"/>
  <c r="D1637" i="4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 s="1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 s="1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 s="1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 s="1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 s="1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 s="1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 s="1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 s="1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 s="1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 s="1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 s="1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 s="1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 s="1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 s="1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 s="1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 s="1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 s="1"/>
  <c r="D2043" i="4" s="1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D2066" i="4" s="1"/>
  <c r="D2067" i="4" s="1"/>
  <c r="D2068" i="4" s="1"/>
  <c r="D2069" i="4" s="1"/>
  <c r="D2070" i="4" s="1"/>
  <c r="D2071" i="4" s="1"/>
  <c r="D2072" i="4" s="1"/>
  <c r="D2073" i="4" s="1"/>
  <c r="D2074" i="4" s="1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0" i="4" s="1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 s="1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 s="1"/>
  <c r="D2139" i="4" s="1"/>
  <c r="D2140" i="4" s="1"/>
  <c r="D2141" i="4" s="1"/>
  <c r="D2142" i="4" s="1"/>
  <c r="D2143" i="4" s="1"/>
  <c r="D2144" i="4" s="1"/>
  <c r="D2145" i="4" s="1"/>
  <c r="D2146" i="4" s="1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 s="1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 s="1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 s="1"/>
  <c r="D2211" i="4" s="1"/>
  <c r="D2212" i="4" s="1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 s="1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 s="1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 s="1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 s="1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 s="1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 s="1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 s="1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 s="1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 s="1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 s="1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 s="1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 s="1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 s="1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 s="1"/>
  <c r="D2547" i="4" s="1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 s="1"/>
  <c r="D2571" i="4" s="1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 s="1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 s="1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 s="1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 s="1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 s="1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 s="1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 s="1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 s="1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 s="1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 s="1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 s="1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 s="1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D2880" i="4" s="1"/>
  <c r="D2881" i="4" s="1"/>
  <c r="D2882" i="4" s="1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D2905" i="4" s="1"/>
  <c r="D2906" i="4" s="1"/>
  <c r="D2907" i="4" s="1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D2930" i="4" s="1"/>
  <c r="D2931" i="4" s="1"/>
  <c r="D2932" i="4" s="1"/>
  <c r="D2933" i="4" s="1"/>
  <c r="D2934" i="4" s="1"/>
  <c r="D2935" i="4" s="1"/>
  <c r="D2936" i="4" s="1"/>
  <c r="D2937" i="4" s="1"/>
  <c r="D2938" i="4" s="1"/>
  <c r="D2939" i="4" s="1"/>
  <c r="D2940" i="4" s="1"/>
  <c r="D2941" i="4" s="1"/>
  <c r="D2942" i="4" s="1"/>
  <c r="D2943" i="4" s="1"/>
  <c r="D2944" i="4" s="1"/>
  <c r="D2945" i="4" s="1"/>
  <c r="D2946" i="4" s="1"/>
  <c r="D2947" i="4" s="1"/>
  <c r="D2948" i="4" s="1"/>
  <c r="D2949" i="4" s="1"/>
  <c r="D2950" i="4" s="1"/>
  <c r="D2951" i="4" s="1"/>
  <c r="D2952" i="4" s="1"/>
  <c r="D2953" i="4" s="1"/>
  <c r="D2954" i="4" s="1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D2977" i="4" s="1"/>
  <c r="D2978" i="4" s="1"/>
  <c r="D2979" i="4" s="1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D3002" i="4" s="1"/>
  <c r="D3003" i="4" s="1"/>
  <c r="D3004" i="4" s="1"/>
  <c r="D3005" i="4" s="1"/>
  <c r="D3006" i="4" s="1"/>
  <c r="D3007" i="4" s="1"/>
  <c r="D3008" i="4" s="1"/>
  <c r="D3009" i="4" s="1"/>
  <c r="D3010" i="4" s="1"/>
  <c r="D3011" i="4" s="1"/>
  <c r="D3012" i="4" s="1"/>
  <c r="D3013" i="4" s="1"/>
  <c r="D3014" i="4" s="1"/>
  <c r="D3015" i="4" s="1"/>
  <c r="D3016" i="4" s="1"/>
  <c r="D3017" i="4" s="1"/>
  <c r="D3018" i="4" s="1"/>
  <c r="D3019" i="4" s="1"/>
  <c r="D3020" i="4" s="1"/>
  <c r="D3021" i="4" s="1"/>
  <c r="D3022" i="4" s="1"/>
  <c r="D3023" i="4" s="1"/>
  <c r="D3024" i="4" s="1"/>
  <c r="D3025" i="4" s="1"/>
  <c r="D3026" i="4" s="1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D3049" i="4" s="1"/>
  <c r="D3050" i="4" s="1"/>
  <c r="D3051" i="4" s="1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D3074" i="4" s="1"/>
  <c r="D3075" i="4" s="1"/>
  <c r="D3076" i="4" s="1"/>
  <c r="D3077" i="4" s="1"/>
  <c r="D3078" i="4" s="1"/>
  <c r="D3079" i="4" s="1"/>
  <c r="D3080" i="4" s="1"/>
  <c r="D3081" i="4" s="1"/>
  <c r="D3082" i="4" s="1"/>
  <c r="D3083" i="4" s="1"/>
  <c r="D3084" i="4" s="1"/>
  <c r="D3085" i="4" s="1"/>
  <c r="D3086" i="4" s="1"/>
  <c r="D3087" i="4" s="1"/>
  <c r="D3088" i="4" s="1"/>
  <c r="D3089" i="4" s="1"/>
  <c r="D3090" i="4" s="1"/>
  <c r="D3091" i="4" s="1"/>
  <c r="D3092" i="4" s="1"/>
  <c r="D3093" i="4" s="1"/>
  <c r="D3094" i="4" s="1"/>
  <c r="D3095" i="4" s="1"/>
  <c r="D3096" i="4" s="1"/>
  <c r="D3097" i="4" s="1"/>
  <c r="D3098" i="4" s="1"/>
  <c r="D3099" i="4" s="1"/>
  <c r="D3100" i="4" s="1"/>
  <c r="C1637" i="4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B1637" i="4"/>
  <c r="V1637" i="4" s="1"/>
  <c r="V1636" i="4"/>
  <c r="J1621" i="4"/>
  <c r="U1620" i="4"/>
  <c r="U1621" i="4" s="1"/>
  <c r="U1622" i="4" s="1"/>
  <c r="U1623" i="4" s="1"/>
  <c r="U1624" i="4" s="1"/>
  <c r="U1625" i="4" s="1"/>
  <c r="U1626" i="4" s="1"/>
  <c r="U1627" i="4" s="1"/>
  <c r="U1628" i="4" s="1"/>
  <c r="U1629" i="4" s="1"/>
  <c r="U1630" i="4" s="1"/>
  <c r="U1631" i="4" s="1"/>
  <c r="U1632" i="4" s="1"/>
  <c r="U1633" i="4" s="1"/>
  <c r="U1634" i="4" s="1"/>
  <c r="U1635" i="4" s="1"/>
  <c r="Q1620" i="4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N1620" i="4"/>
  <c r="N1621" i="4" s="1"/>
  <c r="N1622" i="4" s="1"/>
  <c r="N1623" i="4" s="1"/>
  <c r="N1624" i="4" s="1"/>
  <c r="N1625" i="4" s="1"/>
  <c r="N1626" i="4" s="1"/>
  <c r="N1627" i="4" s="1"/>
  <c r="N1628" i="4" s="1"/>
  <c r="N1629" i="4" s="1"/>
  <c r="N1630" i="4" s="1"/>
  <c r="N1631" i="4" s="1"/>
  <c r="N1632" i="4" s="1"/>
  <c r="N1633" i="4" s="1"/>
  <c r="N1634" i="4" s="1"/>
  <c r="N1635" i="4" s="1"/>
  <c r="M1620" i="4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L1620" i="4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K1620" i="4"/>
  <c r="K1621" i="4" s="1"/>
  <c r="F1620" i="4"/>
  <c r="D1620" i="4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 s="1"/>
  <c r="D1635" i="4" s="1"/>
  <c r="C1620" i="4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B1620" i="4"/>
  <c r="V1620" i="4" s="1"/>
  <c r="V1619" i="4"/>
  <c r="J1604" i="4"/>
  <c r="J1605" i="4" s="1"/>
  <c r="U1603" i="4"/>
  <c r="U1604" i="4" s="1"/>
  <c r="U1605" i="4" s="1"/>
  <c r="U1606" i="4" s="1"/>
  <c r="U1607" i="4" s="1"/>
  <c r="U1608" i="4" s="1"/>
  <c r="U1609" i="4" s="1"/>
  <c r="U1610" i="4" s="1"/>
  <c r="U1611" i="4" s="1"/>
  <c r="U1612" i="4" s="1"/>
  <c r="U1613" i="4" s="1"/>
  <c r="U1614" i="4" s="1"/>
  <c r="U1615" i="4" s="1"/>
  <c r="U1616" i="4" s="1"/>
  <c r="U1617" i="4" s="1"/>
  <c r="U1618" i="4" s="1"/>
  <c r="Q1603" i="4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N1603" i="4"/>
  <c r="N1604" i="4" s="1"/>
  <c r="N1605" i="4" s="1"/>
  <c r="N1606" i="4" s="1"/>
  <c r="N1607" i="4" s="1"/>
  <c r="N1608" i="4" s="1"/>
  <c r="N1609" i="4" s="1"/>
  <c r="N1610" i="4" s="1"/>
  <c r="N1611" i="4" s="1"/>
  <c r="N1612" i="4" s="1"/>
  <c r="N1613" i="4" s="1"/>
  <c r="N1614" i="4" s="1"/>
  <c r="N1615" i="4" s="1"/>
  <c r="N1616" i="4" s="1"/>
  <c r="N1617" i="4" s="1"/>
  <c r="N1618" i="4" s="1"/>
  <c r="M1603" i="4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L1603" i="4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K1603" i="4"/>
  <c r="K1604" i="4" s="1"/>
  <c r="F1603" i="4"/>
  <c r="D1603" i="4"/>
  <c r="D1604" i="4" s="1"/>
  <c r="D1605" i="4" s="1"/>
  <c r="D1606" i="4" s="1"/>
  <c r="D1607" i="4" s="1"/>
  <c r="D1608" i="4" s="1"/>
  <c r="D1609" i="4" s="1"/>
  <c r="D1610" i="4" s="1"/>
  <c r="D1611" i="4" s="1"/>
  <c r="D1612" i="4" s="1"/>
  <c r="D1613" i="4" s="1"/>
  <c r="D1614" i="4" s="1"/>
  <c r="D1615" i="4" s="1"/>
  <c r="D1616" i="4" s="1"/>
  <c r="D1617" i="4" s="1"/>
  <c r="D1618" i="4" s="1"/>
  <c r="C1603" i="4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B1603" i="4"/>
  <c r="V1603" i="4" s="1"/>
  <c r="V1602" i="4"/>
  <c r="V1601" i="4"/>
  <c r="V1600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67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584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67" i="4"/>
  <c r="J1585" i="4"/>
  <c r="U1584" i="4"/>
  <c r="U1585" i="4" s="1"/>
  <c r="U1586" i="4" s="1"/>
  <c r="U1587" i="4" s="1"/>
  <c r="U1588" i="4" s="1"/>
  <c r="U1589" i="4" s="1"/>
  <c r="U1590" i="4" s="1"/>
  <c r="U1591" i="4" s="1"/>
  <c r="U1592" i="4" s="1"/>
  <c r="U1593" i="4" s="1"/>
  <c r="U1594" i="4" s="1"/>
  <c r="U1595" i="4" s="1"/>
  <c r="U1596" i="4" s="1"/>
  <c r="U1597" i="4" s="1"/>
  <c r="U1598" i="4" s="1"/>
  <c r="U1599" i="4" s="1"/>
  <c r="Q1584" i="4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N1584" i="4"/>
  <c r="N1585" i="4" s="1"/>
  <c r="N1586" i="4" s="1"/>
  <c r="N1587" i="4" s="1"/>
  <c r="N1588" i="4" s="1"/>
  <c r="N1589" i="4" s="1"/>
  <c r="N1590" i="4" s="1"/>
  <c r="N1591" i="4" s="1"/>
  <c r="N1592" i="4" s="1"/>
  <c r="N1593" i="4" s="1"/>
  <c r="N1594" i="4" s="1"/>
  <c r="N1595" i="4" s="1"/>
  <c r="N1596" i="4" s="1"/>
  <c r="N1597" i="4" s="1"/>
  <c r="N1598" i="4" s="1"/>
  <c r="N1599" i="4" s="1"/>
  <c r="M1584" i="4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L1584" i="4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K1584" i="4"/>
  <c r="F1584" i="4"/>
  <c r="D1584" i="4"/>
  <c r="D1585" i="4" s="1"/>
  <c r="D1586" i="4" s="1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C1584" i="4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B1584" i="4"/>
  <c r="V1584" i="4" s="1"/>
  <c r="V1583" i="4"/>
  <c r="J1568" i="4"/>
  <c r="U1567" i="4"/>
  <c r="U1568" i="4" s="1"/>
  <c r="U1569" i="4" s="1"/>
  <c r="U1570" i="4" s="1"/>
  <c r="U1571" i="4" s="1"/>
  <c r="U1572" i="4" s="1"/>
  <c r="U1573" i="4" s="1"/>
  <c r="U1574" i="4" s="1"/>
  <c r="U1575" i="4" s="1"/>
  <c r="U1576" i="4" s="1"/>
  <c r="U1577" i="4" s="1"/>
  <c r="U1578" i="4" s="1"/>
  <c r="U1579" i="4" s="1"/>
  <c r="U1580" i="4" s="1"/>
  <c r="U1581" i="4" s="1"/>
  <c r="U1582" i="4" s="1"/>
  <c r="Q1567" i="4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N1567" i="4"/>
  <c r="N1568" i="4" s="1"/>
  <c r="N1569" i="4" s="1"/>
  <c r="N1570" i="4" s="1"/>
  <c r="N1571" i="4" s="1"/>
  <c r="N1572" i="4" s="1"/>
  <c r="N1573" i="4" s="1"/>
  <c r="N1574" i="4" s="1"/>
  <c r="N1575" i="4" s="1"/>
  <c r="N1576" i="4" s="1"/>
  <c r="N1577" i="4" s="1"/>
  <c r="N1578" i="4" s="1"/>
  <c r="N1579" i="4" s="1"/>
  <c r="N1580" i="4" s="1"/>
  <c r="N1581" i="4" s="1"/>
  <c r="N1582" i="4" s="1"/>
  <c r="M1567" i="4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L1567" i="4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K1567" i="4"/>
  <c r="F1567" i="4"/>
  <c r="D1567" i="4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C1567" i="4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B1567" i="4"/>
  <c r="V1567" i="4" s="1"/>
  <c r="V1566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50" i="4"/>
  <c r="J1551" i="4"/>
  <c r="U1550" i="4"/>
  <c r="U1551" i="4" s="1"/>
  <c r="U1552" i="4" s="1"/>
  <c r="U1553" i="4" s="1"/>
  <c r="U1554" i="4" s="1"/>
  <c r="U1555" i="4" s="1"/>
  <c r="U1556" i="4" s="1"/>
  <c r="U1557" i="4" s="1"/>
  <c r="U1558" i="4" s="1"/>
  <c r="U1559" i="4" s="1"/>
  <c r="U1560" i="4" s="1"/>
  <c r="U1561" i="4" s="1"/>
  <c r="U1562" i="4" s="1"/>
  <c r="U1563" i="4" s="1"/>
  <c r="U1564" i="4" s="1"/>
  <c r="U1565" i="4" s="1"/>
  <c r="Q1550" i="4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N1550" i="4"/>
  <c r="N1551" i="4" s="1"/>
  <c r="N1552" i="4" s="1"/>
  <c r="N1553" i="4" s="1"/>
  <c r="N1554" i="4" s="1"/>
  <c r="N1555" i="4" s="1"/>
  <c r="N1556" i="4" s="1"/>
  <c r="N1557" i="4" s="1"/>
  <c r="N1558" i="4" s="1"/>
  <c r="N1559" i="4" s="1"/>
  <c r="N1560" i="4" s="1"/>
  <c r="N1561" i="4" s="1"/>
  <c r="N1562" i="4" s="1"/>
  <c r="N1563" i="4" s="1"/>
  <c r="N1564" i="4" s="1"/>
  <c r="N1565" i="4" s="1"/>
  <c r="M1550" i="4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L1550" i="4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K1550" i="4"/>
  <c r="F1550" i="4"/>
  <c r="D1550" i="4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 s="1"/>
  <c r="D1563" i="4" s="1"/>
  <c r="D1564" i="4" s="1"/>
  <c r="D1565" i="4" s="1"/>
  <c r="C1550" i="4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B1550" i="4"/>
  <c r="B1551" i="4" s="1"/>
  <c r="V1549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33" i="4"/>
  <c r="J1534" i="4"/>
  <c r="J1535" i="4" s="1"/>
  <c r="U1533" i="4"/>
  <c r="U1534" i="4" s="1"/>
  <c r="U1535" i="4" s="1"/>
  <c r="U1536" i="4" s="1"/>
  <c r="U1537" i="4" s="1"/>
  <c r="U1538" i="4" s="1"/>
  <c r="U1539" i="4" s="1"/>
  <c r="U1540" i="4" s="1"/>
  <c r="U1541" i="4" s="1"/>
  <c r="U1542" i="4" s="1"/>
  <c r="U1543" i="4" s="1"/>
  <c r="U1544" i="4" s="1"/>
  <c r="U1545" i="4" s="1"/>
  <c r="U1546" i="4" s="1"/>
  <c r="U1547" i="4" s="1"/>
  <c r="U1548" i="4" s="1"/>
  <c r="Q1533" i="4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N1533" i="4"/>
  <c r="N1534" i="4" s="1"/>
  <c r="N1535" i="4" s="1"/>
  <c r="N1536" i="4" s="1"/>
  <c r="N1537" i="4" s="1"/>
  <c r="N1538" i="4" s="1"/>
  <c r="N1539" i="4" s="1"/>
  <c r="N1540" i="4" s="1"/>
  <c r="N1541" i="4" s="1"/>
  <c r="N1542" i="4" s="1"/>
  <c r="N1543" i="4" s="1"/>
  <c r="N1544" i="4" s="1"/>
  <c r="N1545" i="4" s="1"/>
  <c r="N1546" i="4" s="1"/>
  <c r="N1547" i="4" s="1"/>
  <c r="N1548" i="4" s="1"/>
  <c r="M1533" i="4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L1533" i="4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K1533" i="4"/>
  <c r="F1533" i="4"/>
  <c r="D1533" i="4"/>
  <c r="D1534" i="4" s="1"/>
  <c r="D1535" i="4" s="1"/>
  <c r="D1536" i="4" s="1"/>
  <c r="D1537" i="4" s="1"/>
  <c r="D1538" i="4" s="1"/>
  <c r="D1539" i="4" s="1"/>
  <c r="D1540" i="4" s="1"/>
  <c r="D1541" i="4" s="1"/>
  <c r="D1542" i="4" s="1"/>
  <c r="D1543" i="4" s="1"/>
  <c r="D1544" i="4" s="1"/>
  <c r="D1545" i="4" s="1"/>
  <c r="D1546" i="4" s="1"/>
  <c r="D1547" i="4" s="1"/>
  <c r="D1548" i="4" s="1"/>
  <c r="C1533" i="4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B1533" i="4"/>
  <c r="V1533" i="4" s="1"/>
  <c r="V1532" i="4"/>
  <c r="V1531" i="4"/>
  <c r="V1530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07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185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69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185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69" i="4"/>
  <c r="J1170" i="4"/>
  <c r="J1171" i="4" s="1"/>
  <c r="Q1169" i="4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M1169" i="4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K1169" i="4"/>
  <c r="K1170" i="4" s="1"/>
  <c r="F1169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823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07" i="4"/>
  <c r="J808" i="4"/>
  <c r="J809" i="4" s="1"/>
  <c r="J810" i="4" s="1"/>
  <c r="Q807" i="4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M807" i="4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K807" i="4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F807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S461" i="4"/>
  <c r="O461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45" i="4"/>
  <c r="O445" i="4"/>
  <c r="J446" i="4"/>
  <c r="Q445" i="4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M445" i="4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K445" i="4"/>
  <c r="F445" i="4"/>
  <c r="U444" i="4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U1002" i="4" s="1"/>
  <c r="U1003" i="4" s="1"/>
  <c r="U1004" i="4" s="1"/>
  <c r="U1005" i="4" s="1"/>
  <c r="U1006" i="4" s="1"/>
  <c r="U1007" i="4" s="1"/>
  <c r="U1008" i="4" s="1"/>
  <c r="U1009" i="4" s="1"/>
  <c r="U1010" i="4" s="1"/>
  <c r="U1011" i="4" s="1"/>
  <c r="U1012" i="4" s="1"/>
  <c r="U1013" i="4" s="1"/>
  <c r="U1014" i="4" s="1"/>
  <c r="U1015" i="4" s="1"/>
  <c r="U1016" i="4" s="1"/>
  <c r="U1017" i="4" s="1"/>
  <c r="U1018" i="4" s="1"/>
  <c r="U1019" i="4" s="1"/>
  <c r="U1020" i="4" s="1"/>
  <c r="U1021" i="4" s="1"/>
  <c r="U1022" i="4" s="1"/>
  <c r="U1023" i="4" s="1"/>
  <c r="U1024" i="4" s="1"/>
  <c r="U1025" i="4" s="1"/>
  <c r="U1026" i="4" s="1"/>
  <c r="U1027" i="4" s="1"/>
  <c r="U1028" i="4" s="1"/>
  <c r="U1029" i="4" s="1"/>
  <c r="U1030" i="4" s="1"/>
  <c r="U1031" i="4" s="1"/>
  <c r="U1032" i="4" s="1"/>
  <c r="U1033" i="4" s="1"/>
  <c r="U1034" i="4" s="1"/>
  <c r="U1035" i="4" s="1"/>
  <c r="U1036" i="4" s="1"/>
  <c r="U1037" i="4" s="1"/>
  <c r="U1038" i="4" s="1"/>
  <c r="U1039" i="4" s="1"/>
  <c r="U1040" i="4" s="1"/>
  <c r="U1041" i="4" s="1"/>
  <c r="U1042" i="4" s="1"/>
  <c r="U1043" i="4" s="1"/>
  <c r="U1044" i="4" s="1"/>
  <c r="U1045" i="4" s="1"/>
  <c r="U1046" i="4" s="1"/>
  <c r="U1047" i="4" s="1"/>
  <c r="U1048" i="4" s="1"/>
  <c r="U1049" i="4" s="1"/>
  <c r="U1050" i="4" s="1"/>
  <c r="U1051" i="4" s="1"/>
  <c r="U1052" i="4" s="1"/>
  <c r="U1053" i="4" s="1"/>
  <c r="U1054" i="4" s="1"/>
  <c r="U1055" i="4" s="1"/>
  <c r="U1056" i="4" s="1"/>
  <c r="U1057" i="4" s="1"/>
  <c r="U1058" i="4" s="1"/>
  <c r="U1059" i="4" s="1"/>
  <c r="U1060" i="4" s="1"/>
  <c r="U1061" i="4" s="1"/>
  <c r="U1062" i="4" s="1"/>
  <c r="U1063" i="4" s="1"/>
  <c r="U1064" i="4" s="1"/>
  <c r="U1065" i="4" s="1"/>
  <c r="U1066" i="4" s="1"/>
  <c r="U1067" i="4" s="1"/>
  <c r="U1068" i="4" s="1"/>
  <c r="U1069" i="4" s="1"/>
  <c r="U1070" i="4" s="1"/>
  <c r="U1071" i="4" s="1"/>
  <c r="U1072" i="4" s="1"/>
  <c r="U1073" i="4" s="1"/>
  <c r="U1074" i="4" s="1"/>
  <c r="U1075" i="4" s="1"/>
  <c r="U1076" i="4" s="1"/>
  <c r="U1077" i="4" s="1"/>
  <c r="U1078" i="4" s="1"/>
  <c r="U1079" i="4" s="1"/>
  <c r="U1080" i="4" s="1"/>
  <c r="U1081" i="4" s="1"/>
  <c r="U1082" i="4" s="1"/>
  <c r="U1083" i="4" s="1"/>
  <c r="U1084" i="4" s="1"/>
  <c r="U1085" i="4" s="1"/>
  <c r="U1086" i="4" s="1"/>
  <c r="U1087" i="4" s="1"/>
  <c r="U1088" i="4" s="1"/>
  <c r="U1089" i="4" s="1"/>
  <c r="U1090" i="4" s="1"/>
  <c r="U1091" i="4" s="1"/>
  <c r="U1092" i="4" s="1"/>
  <c r="U1093" i="4" s="1"/>
  <c r="U1094" i="4" s="1"/>
  <c r="U1095" i="4" s="1"/>
  <c r="U1096" i="4" s="1"/>
  <c r="U1097" i="4" s="1"/>
  <c r="U1098" i="4" s="1"/>
  <c r="U1099" i="4" s="1"/>
  <c r="U1100" i="4" s="1"/>
  <c r="U1101" i="4" s="1"/>
  <c r="U1102" i="4" s="1"/>
  <c r="U1103" i="4" s="1"/>
  <c r="U1104" i="4" s="1"/>
  <c r="U1105" i="4" s="1"/>
  <c r="U1106" i="4" s="1"/>
  <c r="U1107" i="4" s="1"/>
  <c r="U1108" i="4" s="1"/>
  <c r="U1109" i="4" s="1"/>
  <c r="U1110" i="4" s="1"/>
  <c r="U1111" i="4" s="1"/>
  <c r="U1112" i="4" s="1"/>
  <c r="U1113" i="4" s="1"/>
  <c r="U1114" i="4" s="1"/>
  <c r="U1115" i="4" s="1"/>
  <c r="U1116" i="4" s="1"/>
  <c r="U1117" i="4" s="1"/>
  <c r="U1118" i="4" s="1"/>
  <c r="U1119" i="4" s="1"/>
  <c r="U1120" i="4" s="1"/>
  <c r="U1121" i="4" s="1"/>
  <c r="U1122" i="4" s="1"/>
  <c r="U1123" i="4" s="1"/>
  <c r="U1124" i="4" s="1"/>
  <c r="U1125" i="4" s="1"/>
  <c r="U1126" i="4" s="1"/>
  <c r="U1127" i="4" s="1"/>
  <c r="U1128" i="4" s="1"/>
  <c r="U1129" i="4" s="1"/>
  <c r="U1130" i="4" s="1"/>
  <c r="U1131" i="4" s="1"/>
  <c r="U1132" i="4" s="1"/>
  <c r="U1133" i="4" s="1"/>
  <c r="U1134" i="4" s="1"/>
  <c r="U1135" i="4" s="1"/>
  <c r="U1136" i="4" s="1"/>
  <c r="U1137" i="4" s="1"/>
  <c r="U1138" i="4" s="1"/>
  <c r="U1139" i="4" s="1"/>
  <c r="U1140" i="4" s="1"/>
  <c r="U1141" i="4" s="1"/>
  <c r="U1142" i="4" s="1"/>
  <c r="U1143" i="4" s="1"/>
  <c r="U1144" i="4" s="1"/>
  <c r="U1145" i="4" s="1"/>
  <c r="U1146" i="4" s="1"/>
  <c r="U1147" i="4" s="1"/>
  <c r="U1148" i="4" s="1"/>
  <c r="U1149" i="4" s="1"/>
  <c r="U1150" i="4" s="1"/>
  <c r="U1151" i="4" s="1"/>
  <c r="U1152" i="4" s="1"/>
  <c r="U1153" i="4" s="1"/>
  <c r="U1154" i="4" s="1"/>
  <c r="U1155" i="4" s="1"/>
  <c r="U1156" i="4" s="1"/>
  <c r="U1157" i="4" s="1"/>
  <c r="U1158" i="4" s="1"/>
  <c r="U1159" i="4" s="1"/>
  <c r="U1160" i="4" s="1"/>
  <c r="U1161" i="4" s="1"/>
  <c r="U1162" i="4" s="1"/>
  <c r="U1163" i="4" s="1"/>
  <c r="U1164" i="4" s="1"/>
  <c r="U1165" i="4" s="1"/>
  <c r="U1166" i="4" s="1"/>
  <c r="U1167" i="4" s="1"/>
  <c r="U1168" i="4" s="1"/>
  <c r="U1169" i="4" s="1"/>
  <c r="U1170" i="4" s="1"/>
  <c r="U1171" i="4" s="1"/>
  <c r="U1172" i="4" s="1"/>
  <c r="U1173" i="4" s="1"/>
  <c r="U1174" i="4" s="1"/>
  <c r="U1175" i="4" s="1"/>
  <c r="U1176" i="4" s="1"/>
  <c r="U1177" i="4" s="1"/>
  <c r="U1178" i="4" s="1"/>
  <c r="U1179" i="4" s="1"/>
  <c r="U1180" i="4" s="1"/>
  <c r="U1181" i="4" s="1"/>
  <c r="U1182" i="4" s="1"/>
  <c r="U1183" i="4" s="1"/>
  <c r="U1184" i="4" s="1"/>
  <c r="U1185" i="4" s="1"/>
  <c r="U1186" i="4" s="1"/>
  <c r="U1187" i="4" s="1"/>
  <c r="U1188" i="4" s="1"/>
  <c r="U1189" i="4" s="1"/>
  <c r="U1190" i="4" s="1"/>
  <c r="U1191" i="4" s="1"/>
  <c r="U1192" i="4" s="1"/>
  <c r="U1193" i="4" s="1"/>
  <c r="U1194" i="4" s="1"/>
  <c r="U1195" i="4" s="1"/>
  <c r="U1196" i="4" s="1"/>
  <c r="U1197" i="4" s="1"/>
  <c r="U1198" i="4" s="1"/>
  <c r="U1199" i="4" s="1"/>
  <c r="U1200" i="4" s="1"/>
  <c r="U1201" i="4" s="1"/>
  <c r="U1202" i="4" s="1"/>
  <c r="U1203" i="4" s="1"/>
  <c r="U1204" i="4" s="1"/>
  <c r="U1205" i="4" s="1"/>
  <c r="U1206" i="4" s="1"/>
  <c r="U1207" i="4" s="1"/>
  <c r="U1208" i="4" s="1"/>
  <c r="U1209" i="4" s="1"/>
  <c r="U1210" i="4" s="1"/>
  <c r="U1211" i="4" s="1"/>
  <c r="U1212" i="4" s="1"/>
  <c r="U1213" i="4" s="1"/>
  <c r="U1214" i="4" s="1"/>
  <c r="U1215" i="4" s="1"/>
  <c r="U1216" i="4" s="1"/>
  <c r="U1217" i="4" s="1"/>
  <c r="U1218" i="4" s="1"/>
  <c r="U1219" i="4" s="1"/>
  <c r="U1220" i="4" s="1"/>
  <c r="U1221" i="4" s="1"/>
  <c r="U1222" i="4" s="1"/>
  <c r="U1223" i="4" s="1"/>
  <c r="U1224" i="4" s="1"/>
  <c r="U1225" i="4" s="1"/>
  <c r="U1226" i="4" s="1"/>
  <c r="U1227" i="4" s="1"/>
  <c r="U1228" i="4" s="1"/>
  <c r="U1229" i="4" s="1"/>
  <c r="U1230" i="4" s="1"/>
  <c r="U1231" i="4" s="1"/>
  <c r="U1232" i="4" s="1"/>
  <c r="U1233" i="4" s="1"/>
  <c r="U1234" i="4" s="1"/>
  <c r="U1235" i="4" s="1"/>
  <c r="U1236" i="4" s="1"/>
  <c r="U1237" i="4" s="1"/>
  <c r="U1238" i="4" s="1"/>
  <c r="U1239" i="4" s="1"/>
  <c r="U1240" i="4" s="1"/>
  <c r="U1241" i="4" s="1"/>
  <c r="U1242" i="4" s="1"/>
  <c r="U1243" i="4" s="1"/>
  <c r="U1244" i="4" s="1"/>
  <c r="U1245" i="4" s="1"/>
  <c r="U1246" i="4" s="1"/>
  <c r="U1247" i="4" s="1"/>
  <c r="U1248" i="4" s="1"/>
  <c r="U1249" i="4" s="1"/>
  <c r="U1250" i="4" s="1"/>
  <c r="U1251" i="4" s="1"/>
  <c r="U1252" i="4" s="1"/>
  <c r="U1253" i="4" s="1"/>
  <c r="U1254" i="4" s="1"/>
  <c r="U1255" i="4" s="1"/>
  <c r="U1256" i="4" s="1"/>
  <c r="U1257" i="4" s="1"/>
  <c r="U1258" i="4" s="1"/>
  <c r="U1259" i="4" s="1"/>
  <c r="U1260" i="4" s="1"/>
  <c r="U1261" i="4" s="1"/>
  <c r="U1262" i="4" s="1"/>
  <c r="U1263" i="4" s="1"/>
  <c r="U1264" i="4" s="1"/>
  <c r="U1265" i="4" s="1"/>
  <c r="U1266" i="4" s="1"/>
  <c r="U1267" i="4" s="1"/>
  <c r="U1268" i="4" s="1"/>
  <c r="U1269" i="4" s="1"/>
  <c r="U1270" i="4" s="1"/>
  <c r="U1271" i="4" s="1"/>
  <c r="U1272" i="4" s="1"/>
  <c r="U1273" i="4" s="1"/>
  <c r="U1274" i="4" s="1"/>
  <c r="U1275" i="4" s="1"/>
  <c r="U1276" i="4" s="1"/>
  <c r="U1277" i="4" s="1"/>
  <c r="U1278" i="4" s="1"/>
  <c r="U1279" i="4" s="1"/>
  <c r="U1280" i="4" s="1"/>
  <c r="U1281" i="4" s="1"/>
  <c r="U1282" i="4" s="1"/>
  <c r="U1283" i="4" s="1"/>
  <c r="U1284" i="4" s="1"/>
  <c r="U1285" i="4" s="1"/>
  <c r="U1286" i="4" s="1"/>
  <c r="U1287" i="4" s="1"/>
  <c r="U1288" i="4" s="1"/>
  <c r="U1289" i="4" s="1"/>
  <c r="U1290" i="4" s="1"/>
  <c r="U1291" i="4" s="1"/>
  <c r="U1292" i="4" s="1"/>
  <c r="U1293" i="4" s="1"/>
  <c r="U1294" i="4" s="1"/>
  <c r="U1295" i="4" s="1"/>
  <c r="U1296" i="4" s="1"/>
  <c r="U1297" i="4" s="1"/>
  <c r="U1298" i="4" s="1"/>
  <c r="U1299" i="4" s="1"/>
  <c r="U1300" i="4" s="1"/>
  <c r="U1301" i="4" s="1"/>
  <c r="U1302" i="4" s="1"/>
  <c r="U1303" i="4" s="1"/>
  <c r="U1304" i="4" s="1"/>
  <c r="U1305" i="4" s="1"/>
  <c r="U1306" i="4" s="1"/>
  <c r="U1307" i="4" s="1"/>
  <c r="U1308" i="4" s="1"/>
  <c r="U1309" i="4" s="1"/>
  <c r="U1310" i="4" s="1"/>
  <c r="U1311" i="4" s="1"/>
  <c r="U1312" i="4" s="1"/>
  <c r="U1313" i="4" s="1"/>
  <c r="U1314" i="4" s="1"/>
  <c r="U1315" i="4" s="1"/>
  <c r="U1316" i="4" s="1"/>
  <c r="U1317" i="4" s="1"/>
  <c r="U1318" i="4" s="1"/>
  <c r="U1319" i="4" s="1"/>
  <c r="U1320" i="4" s="1"/>
  <c r="U1321" i="4" s="1"/>
  <c r="U1322" i="4" s="1"/>
  <c r="U1323" i="4" s="1"/>
  <c r="U1324" i="4" s="1"/>
  <c r="U1325" i="4" s="1"/>
  <c r="U1326" i="4" s="1"/>
  <c r="U1327" i="4" s="1"/>
  <c r="U1328" i="4" s="1"/>
  <c r="U1329" i="4" s="1"/>
  <c r="U1330" i="4" s="1"/>
  <c r="U1331" i="4" s="1"/>
  <c r="U1332" i="4" s="1"/>
  <c r="U1333" i="4" s="1"/>
  <c r="U1334" i="4" s="1"/>
  <c r="U1335" i="4" s="1"/>
  <c r="U1336" i="4" s="1"/>
  <c r="U1337" i="4" s="1"/>
  <c r="U1338" i="4" s="1"/>
  <c r="U1339" i="4" s="1"/>
  <c r="U1340" i="4" s="1"/>
  <c r="U1341" i="4" s="1"/>
  <c r="U1342" i="4" s="1"/>
  <c r="U1343" i="4" s="1"/>
  <c r="U1344" i="4" s="1"/>
  <c r="U1345" i="4" s="1"/>
  <c r="U1346" i="4" s="1"/>
  <c r="U1347" i="4" s="1"/>
  <c r="U1348" i="4" s="1"/>
  <c r="U1349" i="4" s="1"/>
  <c r="U1350" i="4" s="1"/>
  <c r="U1351" i="4" s="1"/>
  <c r="U1352" i="4" s="1"/>
  <c r="U1353" i="4" s="1"/>
  <c r="U1354" i="4" s="1"/>
  <c r="U1355" i="4" s="1"/>
  <c r="U1356" i="4" s="1"/>
  <c r="U1357" i="4" s="1"/>
  <c r="U1358" i="4" s="1"/>
  <c r="U1359" i="4" s="1"/>
  <c r="U1360" i="4" s="1"/>
  <c r="U1361" i="4" s="1"/>
  <c r="U1362" i="4" s="1"/>
  <c r="U1363" i="4" s="1"/>
  <c r="U1364" i="4" s="1"/>
  <c r="U1365" i="4" s="1"/>
  <c r="U1366" i="4" s="1"/>
  <c r="U1367" i="4" s="1"/>
  <c r="U1368" i="4" s="1"/>
  <c r="U1369" i="4" s="1"/>
  <c r="U1370" i="4" s="1"/>
  <c r="U1371" i="4" s="1"/>
  <c r="U1372" i="4" s="1"/>
  <c r="U1373" i="4" s="1"/>
  <c r="U1374" i="4" s="1"/>
  <c r="U1375" i="4" s="1"/>
  <c r="U1376" i="4" s="1"/>
  <c r="U1377" i="4" s="1"/>
  <c r="U1378" i="4" s="1"/>
  <c r="U1379" i="4" s="1"/>
  <c r="U1380" i="4" s="1"/>
  <c r="U1381" i="4" s="1"/>
  <c r="U1382" i="4" s="1"/>
  <c r="U1383" i="4" s="1"/>
  <c r="U1384" i="4" s="1"/>
  <c r="U1385" i="4" s="1"/>
  <c r="U1386" i="4" s="1"/>
  <c r="U1387" i="4" s="1"/>
  <c r="U1388" i="4" s="1"/>
  <c r="U1389" i="4" s="1"/>
  <c r="U1390" i="4" s="1"/>
  <c r="U1391" i="4" s="1"/>
  <c r="U1392" i="4" s="1"/>
  <c r="U1393" i="4" s="1"/>
  <c r="U1394" i="4" s="1"/>
  <c r="U1395" i="4" s="1"/>
  <c r="U1396" i="4" s="1"/>
  <c r="U1397" i="4" s="1"/>
  <c r="U1398" i="4" s="1"/>
  <c r="U1399" i="4" s="1"/>
  <c r="U1400" i="4" s="1"/>
  <c r="U1401" i="4" s="1"/>
  <c r="U1402" i="4" s="1"/>
  <c r="U1403" i="4" s="1"/>
  <c r="U1404" i="4" s="1"/>
  <c r="U1405" i="4" s="1"/>
  <c r="U1406" i="4" s="1"/>
  <c r="U1407" i="4" s="1"/>
  <c r="U1408" i="4" s="1"/>
  <c r="U1409" i="4" s="1"/>
  <c r="U1410" i="4" s="1"/>
  <c r="U1411" i="4" s="1"/>
  <c r="U1412" i="4" s="1"/>
  <c r="U1413" i="4" s="1"/>
  <c r="U1414" i="4" s="1"/>
  <c r="U1415" i="4" s="1"/>
  <c r="U1416" i="4" s="1"/>
  <c r="U1417" i="4" s="1"/>
  <c r="U1418" i="4" s="1"/>
  <c r="U1419" i="4" s="1"/>
  <c r="U1420" i="4" s="1"/>
  <c r="U1421" i="4" s="1"/>
  <c r="U1422" i="4" s="1"/>
  <c r="U1423" i="4" s="1"/>
  <c r="U1424" i="4" s="1"/>
  <c r="U1425" i="4" s="1"/>
  <c r="U1426" i="4" s="1"/>
  <c r="U1427" i="4" s="1"/>
  <c r="U1428" i="4" s="1"/>
  <c r="U1429" i="4" s="1"/>
  <c r="U1430" i="4" s="1"/>
  <c r="U1431" i="4" s="1"/>
  <c r="U1432" i="4" s="1"/>
  <c r="U1433" i="4" s="1"/>
  <c r="U1434" i="4" s="1"/>
  <c r="U1435" i="4" s="1"/>
  <c r="U1436" i="4" s="1"/>
  <c r="U1437" i="4" s="1"/>
  <c r="U1438" i="4" s="1"/>
  <c r="U1439" i="4" s="1"/>
  <c r="U1440" i="4" s="1"/>
  <c r="U1441" i="4" s="1"/>
  <c r="U1442" i="4" s="1"/>
  <c r="U1443" i="4" s="1"/>
  <c r="U1444" i="4" s="1"/>
  <c r="U1445" i="4" s="1"/>
  <c r="U1446" i="4" s="1"/>
  <c r="U1447" i="4" s="1"/>
  <c r="U1448" i="4" s="1"/>
  <c r="U1449" i="4" s="1"/>
  <c r="U1450" i="4" s="1"/>
  <c r="U1451" i="4" s="1"/>
  <c r="U1452" i="4" s="1"/>
  <c r="U1453" i="4" s="1"/>
  <c r="U1454" i="4" s="1"/>
  <c r="U1455" i="4" s="1"/>
  <c r="U1456" i="4" s="1"/>
  <c r="U1457" i="4" s="1"/>
  <c r="U1458" i="4" s="1"/>
  <c r="U1459" i="4" s="1"/>
  <c r="U1460" i="4" s="1"/>
  <c r="U1461" i="4" s="1"/>
  <c r="U1462" i="4" s="1"/>
  <c r="U1463" i="4" s="1"/>
  <c r="U1464" i="4" s="1"/>
  <c r="U1465" i="4" s="1"/>
  <c r="U1466" i="4" s="1"/>
  <c r="U1467" i="4" s="1"/>
  <c r="U1468" i="4" s="1"/>
  <c r="U1469" i="4" s="1"/>
  <c r="U1470" i="4" s="1"/>
  <c r="U1471" i="4" s="1"/>
  <c r="U1472" i="4" s="1"/>
  <c r="U1473" i="4" s="1"/>
  <c r="U1474" i="4" s="1"/>
  <c r="U1475" i="4" s="1"/>
  <c r="U1476" i="4" s="1"/>
  <c r="U1477" i="4" s="1"/>
  <c r="U1478" i="4" s="1"/>
  <c r="U1479" i="4" s="1"/>
  <c r="U1480" i="4" s="1"/>
  <c r="U1481" i="4" s="1"/>
  <c r="U1482" i="4" s="1"/>
  <c r="U1483" i="4" s="1"/>
  <c r="U1484" i="4" s="1"/>
  <c r="U1485" i="4" s="1"/>
  <c r="U1486" i="4" s="1"/>
  <c r="U1487" i="4" s="1"/>
  <c r="U1488" i="4" s="1"/>
  <c r="U1489" i="4" s="1"/>
  <c r="U1490" i="4" s="1"/>
  <c r="U1491" i="4" s="1"/>
  <c r="U1492" i="4" s="1"/>
  <c r="U1493" i="4" s="1"/>
  <c r="U1494" i="4" s="1"/>
  <c r="U1495" i="4" s="1"/>
  <c r="U1496" i="4" s="1"/>
  <c r="U1497" i="4" s="1"/>
  <c r="U1498" i="4" s="1"/>
  <c r="U1499" i="4" s="1"/>
  <c r="U1500" i="4" s="1"/>
  <c r="U1501" i="4" s="1"/>
  <c r="U1502" i="4" s="1"/>
  <c r="U1503" i="4" s="1"/>
  <c r="U1504" i="4" s="1"/>
  <c r="U1505" i="4" s="1"/>
  <c r="U1506" i="4" s="1"/>
  <c r="U1507" i="4" s="1"/>
  <c r="U1508" i="4" s="1"/>
  <c r="U1509" i="4" s="1"/>
  <c r="U1510" i="4" s="1"/>
  <c r="U1511" i="4" s="1"/>
  <c r="U1512" i="4" s="1"/>
  <c r="U1513" i="4" s="1"/>
  <c r="U1514" i="4" s="1"/>
  <c r="U1515" i="4" s="1"/>
  <c r="U1516" i="4" s="1"/>
  <c r="U1517" i="4" s="1"/>
  <c r="U1518" i="4" s="1"/>
  <c r="U1519" i="4" s="1"/>
  <c r="U1520" i="4" s="1"/>
  <c r="U1521" i="4" s="1"/>
  <c r="U1522" i="4" s="1"/>
  <c r="U1523" i="4" s="1"/>
  <c r="U1524" i="4" s="1"/>
  <c r="U1525" i="4" s="1"/>
  <c r="U1526" i="4" s="1"/>
  <c r="U1527" i="4" s="1"/>
  <c r="U1528" i="4" s="1"/>
  <c r="U1529" i="4" s="1"/>
  <c r="N444" i="4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30" i="4" s="1"/>
  <c r="N1031" i="4" s="1"/>
  <c r="N1032" i="4" s="1"/>
  <c r="N1033" i="4" s="1"/>
  <c r="N1034" i="4" s="1"/>
  <c r="N1035" i="4" s="1"/>
  <c r="N1036" i="4" s="1"/>
  <c r="N1037" i="4" s="1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53" i="4" s="1"/>
  <c r="N1054" i="4" s="1"/>
  <c r="N1055" i="4" s="1"/>
  <c r="N1056" i="4" s="1"/>
  <c r="N1057" i="4" s="1"/>
  <c r="N1058" i="4" s="1"/>
  <c r="N1059" i="4" s="1"/>
  <c r="N1060" i="4" s="1"/>
  <c r="N1061" i="4" s="1"/>
  <c r="N1062" i="4" s="1"/>
  <c r="N1063" i="4" s="1"/>
  <c r="N1064" i="4" s="1"/>
  <c r="N1065" i="4" s="1"/>
  <c r="N1066" i="4" s="1"/>
  <c r="N1067" i="4" s="1"/>
  <c r="N1068" i="4" s="1"/>
  <c r="N1069" i="4" s="1"/>
  <c r="N1070" i="4" s="1"/>
  <c r="N1071" i="4" s="1"/>
  <c r="N1072" i="4" s="1"/>
  <c r="N1073" i="4" s="1"/>
  <c r="N1074" i="4" s="1"/>
  <c r="N1075" i="4" s="1"/>
  <c r="N1076" i="4" s="1"/>
  <c r="N1077" i="4" s="1"/>
  <c r="N1078" i="4" s="1"/>
  <c r="N1079" i="4" s="1"/>
  <c r="N1080" i="4" s="1"/>
  <c r="N1081" i="4" s="1"/>
  <c r="N1082" i="4" s="1"/>
  <c r="N1083" i="4" s="1"/>
  <c r="N1084" i="4" s="1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095" i="4" s="1"/>
  <c r="N1096" i="4" s="1"/>
  <c r="N1097" i="4" s="1"/>
  <c r="N1098" i="4" s="1"/>
  <c r="N1099" i="4" s="1"/>
  <c r="N1100" i="4" s="1"/>
  <c r="N1101" i="4" s="1"/>
  <c r="N1102" i="4" s="1"/>
  <c r="N1103" i="4" s="1"/>
  <c r="N1104" i="4" s="1"/>
  <c r="N1105" i="4" s="1"/>
  <c r="N1106" i="4" s="1"/>
  <c r="N1107" i="4" s="1"/>
  <c r="N1108" i="4" s="1"/>
  <c r="N1109" i="4" s="1"/>
  <c r="N1110" i="4" s="1"/>
  <c r="N1111" i="4" s="1"/>
  <c r="N1112" i="4" s="1"/>
  <c r="N1113" i="4" s="1"/>
  <c r="N1114" i="4" s="1"/>
  <c r="N1115" i="4" s="1"/>
  <c r="N1116" i="4" s="1"/>
  <c r="N1117" i="4" s="1"/>
  <c r="N1118" i="4" s="1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N1129" i="4" s="1"/>
  <c r="N1130" i="4" s="1"/>
  <c r="N1131" i="4" s="1"/>
  <c r="N1132" i="4" s="1"/>
  <c r="N1133" i="4" s="1"/>
  <c r="N1134" i="4" s="1"/>
  <c r="N1135" i="4" s="1"/>
  <c r="N1136" i="4" s="1"/>
  <c r="N1137" i="4" s="1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N1150" i="4" s="1"/>
  <c r="N1151" i="4" s="1"/>
  <c r="N1152" i="4" s="1"/>
  <c r="N1153" i="4" s="1"/>
  <c r="N1154" i="4" s="1"/>
  <c r="N1155" i="4" s="1"/>
  <c r="N1156" i="4" s="1"/>
  <c r="N1157" i="4" s="1"/>
  <c r="N1158" i="4" s="1"/>
  <c r="N1159" i="4" s="1"/>
  <c r="N1160" i="4" s="1"/>
  <c r="N1161" i="4" s="1"/>
  <c r="N1162" i="4" s="1"/>
  <c r="N1163" i="4" s="1"/>
  <c r="N1164" i="4" s="1"/>
  <c r="N1165" i="4" s="1"/>
  <c r="N1166" i="4" s="1"/>
  <c r="N1167" i="4" s="1"/>
  <c r="N1168" i="4" s="1"/>
  <c r="N1169" i="4" s="1"/>
  <c r="N1170" i="4" s="1"/>
  <c r="N1171" i="4" s="1"/>
  <c r="N1172" i="4" s="1"/>
  <c r="N1173" i="4" s="1"/>
  <c r="N1174" i="4" s="1"/>
  <c r="N1175" i="4" s="1"/>
  <c r="N1176" i="4" s="1"/>
  <c r="N1177" i="4" s="1"/>
  <c r="N1178" i="4" s="1"/>
  <c r="N1179" i="4" s="1"/>
  <c r="N1180" i="4" s="1"/>
  <c r="N1181" i="4" s="1"/>
  <c r="N1182" i="4" s="1"/>
  <c r="N1183" i="4" s="1"/>
  <c r="N1184" i="4" s="1"/>
  <c r="N1185" i="4" s="1"/>
  <c r="N1186" i="4" s="1"/>
  <c r="N1187" i="4" s="1"/>
  <c r="N1188" i="4" s="1"/>
  <c r="N1189" i="4" s="1"/>
  <c r="N1190" i="4" s="1"/>
  <c r="N1191" i="4" s="1"/>
  <c r="N1192" i="4" s="1"/>
  <c r="N1193" i="4" s="1"/>
  <c r="N1194" i="4" s="1"/>
  <c r="N1195" i="4" s="1"/>
  <c r="N1196" i="4" s="1"/>
  <c r="N1197" i="4" s="1"/>
  <c r="N1198" i="4" s="1"/>
  <c r="N1199" i="4" s="1"/>
  <c r="N1200" i="4" s="1"/>
  <c r="N1201" i="4" s="1"/>
  <c r="N1202" i="4" s="1"/>
  <c r="N1203" i="4" s="1"/>
  <c r="N1204" i="4" s="1"/>
  <c r="N1205" i="4" s="1"/>
  <c r="N1206" i="4" s="1"/>
  <c r="N1207" i="4" s="1"/>
  <c r="N1208" i="4" s="1"/>
  <c r="N1209" i="4" s="1"/>
  <c r="N1210" i="4" s="1"/>
  <c r="N1211" i="4" s="1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N1222" i="4" s="1"/>
  <c r="N1223" i="4" s="1"/>
  <c r="N1224" i="4" s="1"/>
  <c r="N1225" i="4" s="1"/>
  <c r="N1226" i="4" s="1"/>
  <c r="N1227" i="4" s="1"/>
  <c r="N1228" i="4" s="1"/>
  <c r="N1229" i="4" s="1"/>
  <c r="N1230" i="4" s="1"/>
  <c r="N1231" i="4" s="1"/>
  <c r="N1232" i="4" s="1"/>
  <c r="N1233" i="4" s="1"/>
  <c r="N1234" i="4" s="1"/>
  <c r="N1235" i="4" s="1"/>
  <c r="N1236" i="4" s="1"/>
  <c r="N1237" i="4" s="1"/>
  <c r="N1238" i="4" s="1"/>
  <c r="N1239" i="4" s="1"/>
  <c r="N1240" i="4" s="1"/>
  <c r="N1241" i="4" s="1"/>
  <c r="N1242" i="4" s="1"/>
  <c r="N1243" i="4" s="1"/>
  <c r="N1244" i="4" s="1"/>
  <c r="N1245" i="4" s="1"/>
  <c r="N1246" i="4" s="1"/>
  <c r="N1247" i="4" s="1"/>
  <c r="N1248" i="4" s="1"/>
  <c r="N1249" i="4" s="1"/>
  <c r="N1250" i="4" s="1"/>
  <c r="N1251" i="4" s="1"/>
  <c r="N1252" i="4" s="1"/>
  <c r="N1253" i="4" s="1"/>
  <c r="N1254" i="4" s="1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N1265" i="4" s="1"/>
  <c r="N1266" i="4" s="1"/>
  <c r="N1267" i="4" s="1"/>
  <c r="N1268" i="4" s="1"/>
  <c r="N1269" i="4" s="1"/>
  <c r="N1270" i="4" s="1"/>
  <c r="N1271" i="4" s="1"/>
  <c r="N1272" i="4" s="1"/>
  <c r="N1273" i="4" s="1"/>
  <c r="N1274" i="4" s="1"/>
  <c r="N1275" i="4" s="1"/>
  <c r="N1276" i="4" s="1"/>
  <c r="N1277" i="4" s="1"/>
  <c r="N1278" i="4" s="1"/>
  <c r="N1279" i="4" s="1"/>
  <c r="N1280" i="4" s="1"/>
  <c r="N1281" i="4" s="1"/>
  <c r="N1282" i="4" s="1"/>
  <c r="N1283" i="4" s="1"/>
  <c r="N1284" i="4" s="1"/>
  <c r="N1285" i="4" s="1"/>
  <c r="N1286" i="4" s="1"/>
  <c r="N1287" i="4" s="1"/>
  <c r="N1288" i="4" s="1"/>
  <c r="N1289" i="4" s="1"/>
  <c r="N1290" i="4" s="1"/>
  <c r="N1291" i="4" s="1"/>
  <c r="N1292" i="4" s="1"/>
  <c r="N1293" i="4" s="1"/>
  <c r="N1294" i="4" s="1"/>
  <c r="N1295" i="4" s="1"/>
  <c r="N1296" i="4" s="1"/>
  <c r="N1297" i="4" s="1"/>
  <c r="N1298" i="4" s="1"/>
  <c r="N1299" i="4" s="1"/>
  <c r="N1300" i="4" s="1"/>
  <c r="N1301" i="4" s="1"/>
  <c r="N1302" i="4" s="1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N1313" i="4" s="1"/>
  <c r="N1314" i="4" s="1"/>
  <c r="N1315" i="4" s="1"/>
  <c r="N1316" i="4" s="1"/>
  <c r="N1317" i="4" s="1"/>
  <c r="N1318" i="4" s="1"/>
  <c r="N1319" i="4" s="1"/>
  <c r="N1320" i="4" s="1"/>
  <c r="N1321" i="4" s="1"/>
  <c r="N1322" i="4" s="1"/>
  <c r="N1323" i="4" s="1"/>
  <c r="N1324" i="4" s="1"/>
  <c r="N1325" i="4" s="1"/>
  <c r="N1326" i="4" s="1"/>
  <c r="N1327" i="4" s="1"/>
  <c r="N1328" i="4" s="1"/>
  <c r="N1329" i="4" s="1"/>
  <c r="N1330" i="4" s="1"/>
  <c r="N1331" i="4" s="1"/>
  <c r="N1332" i="4" s="1"/>
  <c r="N1333" i="4" s="1"/>
  <c r="N1334" i="4" s="1"/>
  <c r="N1335" i="4" s="1"/>
  <c r="N1336" i="4" s="1"/>
  <c r="N1337" i="4" s="1"/>
  <c r="N1338" i="4" s="1"/>
  <c r="N1339" i="4" s="1"/>
  <c r="N1340" i="4" s="1"/>
  <c r="N1341" i="4" s="1"/>
  <c r="N1342" i="4" s="1"/>
  <c r="N1343" i="4" s="1"/>
  <c r="N1344" i="4" s="1"/>
  <c r="N1345" i="4" s="1"/>
  <c r="N1346" i="4" s="1"/>
  <c r="N1347" i="4" s="1"/>
  <c r="N1348" i="4" s="1"/>
  <c r="N1349" i="4" s="1"/>
  <c r="N1350" i="4" s="1"/>
  <c r="N1351" i="4" s="1"/>
  <c r="N1352" i="4" s="1"/>
  <c r="N1353" i="4" s="1"/>
  <c r="N1354" i="4" s="1"/>
  <c r="N1355" i="4" s="1"/>
  <c r="N1356" i="4" s="1"/>
  <c r="N1357" i="4" s="1"/>
  <c r="N1358" i="4" s="1"/>
  <c r="N1359" i="4" s="1"/>
  <c r="N1360" i="4" s="1"/>
  <c r="N1361" i="4" s="1"/>
  <c r="N1362" i="4" s="1"/>
  <c r="N1363" i="4" s="1"/>
  <c r="N1364" i="4" s="1"/>
  <c r="N1365" i="4" s="1"/>
  <c r="N1366" i="4" s="1"/>
  <c r="N1367" i="4" s="1"/>
  <c r="N1368" i="4" s="1"/>
  <c r="N1369" i="4" s="1"/>
  <c r="N1370" i="4" s="1"/>
  <c r="N1371" i="4" s="1"/>
  <c r="N1372" i="4" s="1"/>
  <c r="N1373" i="4" s="1"/>
  <c r="N1374" i="4" s="1"/>
  <c r="N1375" i="4" s="1"/>
  <c r="N1376" i="4" s="1"/>
  <c r="N1377" i="4" s="1"/>
  <c r="N1378" i="4" s="1"/>
  <c r="N1379" i="4" s="1"/>
  <c r="N1380" i="4" s="1"/>
  <c r="N1381" i="4" s="1"/>
  <c r="N1382" i="4" s="1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N1395" i="4" s="1"/>
  <c r="N1396" i="4" s="1"/>
  <c r="N1397" i="4" s="1"/>
  <c r="N1398" i="4" s="1"/>
  <c r="N1399" i="4" s="1"/>
  <c r="N1400" i="4" s="1"/>
  <c r="N1401" i="4" s="1"/>
  <c r="N1402" i="4" s="1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N1415" i="4" s="1"/>
  <c r="N1416" i="4" s="1"/>
  <c r="N1417" i="4" s="1"/>
  <c r="N1418" i="4" s="1"/>
  <c r="N1419" i="4" s="1"/>
  <c r="N1420" i="4" s="1"/>
  <c r="N1421" i="4" s="1"/>
  <c r="N1422" i="4" s="1"/>
  <c r="N1423" i="4" s="1"/>
  <c r="N1424" i="4" s="1"/>
  <c r="N1425" i="4" s="1"/>
  <c r="N1426" i="4" s="1"/>
  <c r="N1427" i="4" s="1"/>
  <c r="N1428" i="4" s="1"/>
  <c r="N1429" i="4" s="1"/>
  <c r="N1430" i="4" s="1"/>
  <c r="N1431" i="4" s="1"/>
  <c r="N1432" i="4" s="1"/>
  <c r="N1433" i="4" s="1"/>
  <c r="N1434" i="4" s="1"/>
  <c r="N1435" i="4" s="1"/>
  <c r="N1436" i="4" s="1"/>
  <c r="N1437" i="4" s="1"/>
  <c r="N1438" i="4" s="1"/>
  <c r="N1439" i="4" s="1"/>
  <c r="N1440" i="4" s="1"/>
  <c r="N1441" i="4" s="1"/>
  <c r="N1442" i="4" s="1"/>
  <c r="N1443" i="4" s="1"/>
  <c r="N1444" i="4" s="1"/>
  <c r="N1445" i="4" s="1"/>
  <c r="N1446" i="4" s="1"/>
  <c r="N1447" i="4" s="1"/>
  <c r="N1448" i="4" s="1"/>
  <c r="N1449" i="4" s="1"/>
  <c r="N1450" i="4" s="1"/>
  <c r="N1451" i="4" s="1"/>
  <c r="N1452" i="4" s="1"/>
  <c r="N1453" i="4" s="1"/>
  <c r="N1454" i="4" s="1"/>
  <c r="N1455" i="4" s="1"/>
  <c r="N1456" i="4" s="1"/>
  <c r="N1457" i="4" s="1"/>
  <c r="N1458" i="4" s="1"/>
  <c r="N1459" i="4" s="1"/>
  <c r="N1460" i="4" s="1"/>
  <c r="N1461" i="4" s="1"/>
  <c r="N1462" i="4" s="1"/>
  <c r="N1463" i="4" s="1"/>
  <c r="N1464" i="4" s="1"/>
  <c r="N1465" i="4" s="1"/>
  <c r="N1466" i="4" s="1"/>
  <c r="N1467" i="4" s="1"/>
  <c r="N1468" i="4" s="1"/>
  <c r="N1469" i="4" s="1"/>
  <c r="N1470" i="4" s="1"/>
  <c r="N1471" i="4" s="1"/>
  <c r="N1472" i="4" s="1"/>
  <c r="N1473" i="4" s="1"/>
  <c r="N1474" i="4" s="1"/>
  <c r="N1475" i="4" s="1"/>
  <c r="N1476" i="4" s="1"/>
  <c r="N1477" i="4" s="1"/>
  <c r="N1478" i="4" s="1"/>
  <c r="N1479" i="4" s="1"/>
  <c r="N1480" i="4" s="1"/>
  <c r="N1481" i="4" s="1"/>
  <c r="N1482" i="4" s="1"/>
  <c r="N1483" i="4" s="1"/>
  <c r="N1484" i="4" s="1"/>
  <c r="N1485" i="4" s="1"/>
  <c r="N1486" i="4" s="1"/>
  <c r="N1487" i="4" s="1"/>
  <c r="N1488" i="4" s="1"/>
  <c r="N1489" i="4" s="1"/>
  <c r="N1490" i="4" s="1"/>
  <c r="N1491" i="4" s="1"/>
  <c r="N1492" i="4" s="1"/>
  <c r="N1493" i="4" s="1"/>
  <c r="N1494" i="4" s="1"/>
  <c r="N1495" i="4" s="1"/>
  <c r="N1496" i="4" s="1"/>
  <c r="N1497" i="4" s="1"/>
  <c r="N1498" i="4" s="1"/>
  <c r="N1499" i="4" s="1"/>
  <c r="N1500" i="4" s="1"/>
  <c r="N1501" i="4" s="1"/>
  <c r="N1502" i="4" s="1"/>
  <c r="N1503" i="4" s="1"/>
  <c r="N1504" i="4" s="1"/>
  <c r="N1505" i="4" s="1"/>
  <c r="N1506" i="4" s="1"/>
  <c r="N1507" i="4" s="1"/>
  <c r="N1508" i="4" s="1"/>
  <c r="N1509" i="4" s="1"/>
  <c r="N1510" i="4" s="1"/>
  <c r="N1511" i="4" s="1"/>
  <c r="N1512" i="4" s="1"/>
  <c r="N1513" i="4" s="1"/>
  <c r="N1514" i="4" s="1"/>
  <c r="N1515" i="4" s="1"/>
  <c r="N1516" i="4" s="1"/>
  <c r="N1517" i="4" s="1"/>
  <c r="N1518" i="4" s="1"/>
  <c r="N1519" i="4" s="1"/>
  <c r="N1520" i="4" s="1"/>
  <c r="N1521" i="4" s="1"/>
  <c r="N1522" i="4" s="1"/>
  <c r="N1523" i="4" s="1"/>
  <c r="N1524" i="4" s="1"/>
  <c r="N1525" i="4" s="1"/>
  <c r="N1526" i="4" s="1"/>
  <c r="N1527" i="4" s="1"/>
  <c r="N1528" i="4" s="1"/>
  <c r="N1529" i="4" s="1"/>
  <c r="L444" i="4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D444" i="4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D735" i="4" s="1"/>
  <c r="D736" i="4" s="1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 s="1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 s="1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 s="1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 s="1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 s="1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 s="1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 s="1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 s="1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C444" i="4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B444" i="4"/>
  <c r="V444" i="4" s="1"/>
  <c r="V443" i="4"/>
  <c r="V442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26" i="4"/>
  <c r="U426" i="4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Q426" i="4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N426" i="4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M426" i="4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L426" i="4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D426" i="4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C426" i="4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B426" i="4"/>
  <c r="B427" i="4" s="1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80" i="4"/>
  <c r="V425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80" i="4"/>
  <c r="J65" i="4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K64" i="4"/>
  <c r="F64" i="4"/>
  <c r="F65" i="4" s="1"/>
  <c r="F66" i="4" s="1"/>
  <c r="F67" i="4" s="1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64" i="4"/>
  <c r="Q64" i="4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M64" i="4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47" i="4"/>
  <c r="Q47" i="4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M47" i="4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30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31" i="4"/>
  <c r="S30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13" i="4"/>
  <c r="M9" i="4"/>
  <c r="L9" i="4"/>
  <c r="Q30" i="4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B1638" i="4" l="1"/>
  <c r="B1639" i="4" s="1"/>
  <c r="B1640" i="4" s="1"/>
  <c r="J2144" i="4"/>
  <c r="J2470" i="4"/>
  <c r="J2807" i="4"/>
  <c r="F2744" i="4"/>
  <c r="J2382" i="4"/>
  <c r="J2383" i="4" s="1"/>
  <c r="J2743" i="4"/>
  <c r="K2742" i="4"/>
  <c r="F2381" i="4"/>
  <c r="K2380" i="4"/>
  <c r="K2020" i="4"/>
  <c r="J2019" i="4"/>
  <c r="J1657" i="4"/>
  <c r="F1657" i="4"/>
  <c r="K1656" i="4"/>
  <c r="F1621" i="4"/>
  <c r="V1639" i="4"/>
  <c r="J1639" i="4"/>
  <c r="K1639" i="4"/>
  <c r="F1638" i="4"/>
  <c r="K1622" i="4"/>
  <c r="J1622" i="4"/>
  <c r="B1621" i="4"/>
  <c r="B1604" i="4"/>
  <c r="K1605" i="4"/>
  <c r="J1606" i="4"/>
  <c r="F1604" i="4"/>
  <c r="B1534" i="4"/>
  <c r="K1551" i="4"/>
  <c r="K1534" i="4"/>
  <c r="K1585" i="4"/>
  <c r="K1568" i="4"/>
  <c r="J1586" i="4"/>
  <c r="B1585" i="4"/>
  <c r="F1585" i="4"/>
  <c r="J1569" i="4"/>
  <c r="B1568" i="4"/>
  <c r="F1568" i="4"/>
  <c r="B1552" i="4"/>
  <c r="B1553" i="4" s="1"/>
  <c r="V1551" i="4"/>
  <c r="V1550" i="4"/>
  <c r="J1552" i="4"/>
  <c r="F1551" i="4"/>
  <c r="J1536" i="4"/>
  <c r="F1534" i="4"/>
  <c r="B445" i="4"/>
  <c r="V445" i="4" s="1"/>
  <c r="K65" i="4"/>
  <c r="F1170" i="4"/>
  <c r="K1171" i="4"/>
  <c r="J1172" i="4"/>
  <c r="F808" i="4"/>
  <c r="J811" i="4"/>
  <c r="K446" i="4"/>
  <c r="F446" i="4"/>
  <c r="F447" i="4" s="1"/>
  <c r="J447" i="4"/>
  <c r="V426" i="4"/>
  <c r="V427" i="4"/>
  <c r="B428" i="4"/>
  <c r="F68" i="4"/>
  <c r="V1638" i="4" l="1"/>
  <c r="J2145" i="4"/>
  <c r="J2471" i="4"/>
  <c r="J2808" i="4"/>
  <c r="F2745" i="4"/>
  <c r="F2746" i="4" s="1"/>
  <c r="K2743" i="4"/>
  <c r="J2744" i="4"/>
  <c r="F2382" i="4"/>
  <c r="K2381" i="4"/>
  <c r="J2384" i="4"/>
  <c r="K2021" i="4"/>
  <c r="J2020" i="4"/>
  <c r="J1658" i="4"/>
  <c r="K1657" i="4"/>
  <c r="F1658" i="4"/>
  <c r="F1622" i="4"/>
  <c r="V1640" i="4"/>
  <c r="B1641" i="4"/>
  <c r="F1639" i="4"/>
  <c r="K1640" i="4"/>
  <c r="J1640" i="4"/>
  <c r="B1622" i="4"/>
  <c r="V1621" i="4"/>
  <c r="J1623" i="4"/>
  <c r="K1623" i="4"/>
  <c r="J1607" i="4"/>
  <c r="K1606" i="4"/>
  <c r="F1605" i="4"/>
  <c r="B1605" i="4"/>
  <c r="V1604" i="4"/>
  <c r="K1535" i="4"/>
  <c r="V1552" i="4"/>
  <c r="B446" i="4"/>
  <c r="B447" i="4" s="1"/>
  <c r="V447" i="4" s="1"/>
  <c r="K1552" i="4"/>
  <c r="K1553" i="4" s="1"/>
  <c r="B1535" i="4"/>
  <c r="V1534" i="4"/>
  <c r="K66" i="4"/>
  <c r="K67" i="4" s="1"/>
  <c r="K68" i="4" s="1"/>
  <c r="K1586" i="4"/>
  <c r="K1587" i="4" s="1"/>
  <c r="K1569" i="4"/>
  <c r="K1570" i="4" s="1"/>
  <c r="F1586" i="4"/>
  <c r="B1586" i="4"/>
  <c r="V1585" i="4"/>
  <c r="J1587" i="4"/>
  <c r="B1569" i="4"/>
  <c r="V1568" i="4"/>
  <c r="J1570" i="4"/>
  <c r="F1569" i="4"/>
  <c r="J1553" i="4"/>
  <c r="V1553" i="4"/>
  <c r="B1554" i="4"/>
  <c r="F1552" i="4"/>
  <c r="J1537" i="4"/>
  <c r="F1535" i="4"/>
  <c r="F1171" i="4"/>
  <c r="F1172" i="4" s="1"/>
  <c r="K1172" i="4"/>
  <c r="J1173" i="4"/>
  <c r="F809" i="4"/>
  <c r="F810" i="4" s="1"/>
  <c r="J812" i="4"/>
  <c r="K447" i="4"/>
  <c r="K448" i="4" s="1"/>
  <c r="J448" i="4"/>
  <c r="F448" i="4"/>
  <c r="V428" i="4"/>
  <c r="B429" i="4"/>
  <c r="F69" i="4"/>
  <c r="J2146" i="4" l="1"/>
  <c r="J2472" i="4"/>
  <c r="J2809" i="4"/>
  <c r="K2744" i="4"/>
  <c r="F2747" i="4"/>
  <c r="J2745" i="4"/>
  <c r="J2385" i="4"/>
  <c r="K2382" i="4"/>
  <c r="F2383" i="4"/>
  <c r="K2022" i="4"/>
  <c r="J2021" i="4"/>
  <c r="F1659" i="4"/>
  <c r="K1658" i="4"/>
  <c r="J1659" i="4"/>
  <c r="F1623" i="4"/>
  <c r="B1642" i="4"/>
  <c r="V1641" i="4"/>
  <c r="J1641" i="4"/>
  <c r="K1641" i="4"/>
  <c r="F1640" i="4"/>
  <c r="K1624" i="4"/>
  <c r="J1624" i="4"/>
  <c r="V1622" i="4"/>
  <c r="B1623" i="4"/>
  <c r="V1605" i="4"/>
  <c r="B1606" i="4"/>
  <c r="F1606" i="4"/>
  <c r="K1607" i="4"/>
  <c r="J1608" i="4"/>
  <c r="K1536" i="4"/>
  <c r="K1537" i="4" s="1"/>
  <c r="K69" i="4"/>
  <c r="K70" i="4" s="1"/>
  <c r="V446" i="4"/>
  <c r="B448" i="4"/>
  <c r="V1535" i="4"/>
  <c r="B1536" i="4"/>
  <c r="F1587" i="4"/>
  <c r="J1588" i="4"/>
  <c r="K1588" i="4"/>
  <c r="V1586" i="4"/>
  <c r="B1587" i="4"/>
  <c r="K1571" i="4"/>
  <c r="F1570" i="4"/>
  <c r="J1571" i="4"/>
  <c r="V1569" i="4"/>
  <c r="B1570" i="4"/>
  <c r="F1553" i="4"/>
  <c r="B1555" i="4"/>
  <c r="V1554" i="4"/>
  <c r="J1554" i="4"/>
  <c r="K1554" i="4"/>
  <c r="J1538" i="4"/>
  <c r="F1536" i="4"/>
  <c r="J1174" i="4"/>
  <c r="K1173" i="4"/>
  <c r="F1173" i="4"/>
  <c r="J813" i="4"/>
  <c r="F811" i="4"/>
  <c r="J449" i="4"/>
  <c r="F449" i="4"/>
  <c r="K449" i="4"/>
  <c r="V429" i="4"/>
  <c r="B430" i="4"/>
  <c r="F70" i="4"/>
  <c r="J2147" i="4" l="1"/>
  <c r="J2473" i="4"/>
  <c r="J2810" i="4"/>
  <c r="J2746" i="4"/>
  <c r="F2748" i="4"/>
  <c r="K2745" i="4"/>
  <c r="F2384" i="4"/>
  <c r="K2383" i="4"/>
  <c r="J2386" i="4"/>
  <c r="J2022" i="4"/>
  <c r="K2023" i="4"/>
  <c r="J1660" i="4"/>
  <c r="K1659" i="4"/>
  <c r="F1660" i="4"/>
  <c r="F1624" i="4"/>
  <c r="V1642" i="4"/>
  <c r="B1643" i="4"/>
  <c r="F1641" i="4"/>
  <c r="K1642" i="4"/>
  <c r="J1642" i="4"/>
  <c r="V1623" i="4"/>
  <c r="B1624" i="4"/>
  <c r="J1625" i="4"/>
  <c r="K1625" i="4"/>
  <c r="V1606" i="4"/>
  <c r="B1607" i="4"/>
  <c r="J1609" i="4"/>
  <c r="K1608" i="4"/>
  <c r="F1607" i="4"/>
  <c r="B449" i="4"/>
  <c r="V448" i="4"/>
  <c r="B1537" i="4"/>
  <c r="V1536" i="4"/>
  <c r="J1589" i="4"/>
  <c r="V1587" i="4"/>
  <c r="B1588" i="4"/>
  <c r="K1589" i="4"/>
  <c r="F1588" i="4"/>
  <c r="K1572" i="4"/>
  <c r="V1570" i="4"/>
  <c r="B1571" i="4"/>
  <c r="J1572" i="4"/>
  <c r="F1571" i="4"/>
  <c r="J1555" i="4"/>
  <c r="V1555" i="4"/>
  <c r="B1556" i="4"/>
  <c r="K1555" i="4"/>
  <c r="F1554" i="4"/>
  <c r="J1539" i="4"/>
  <c r="K1538" i="4"/>
  <c r="F1537" i="4"/>
  <c r="F1174" i="4"/>
  <c r="K1174" i="4"/>
  <c r="J1175" i="4"/>
  <c r="J814" i="4"/>
  <c r="F812" i="4"/>
  <c r="K450" i="4"/>
  <c r="J450" i="4"/>
  <c r="F450" i="4"/>
  <c r="V430" i="4"/>
  <c r="B431" i="4"/>
  <c r="K71" i="4"/>
  <c r="F71" i="4"/>
  <c r="J2148" i="4" l="1"/>
  <c r="J2474" i="4"/>
  <c r="J2811" i="4"/>
  <c r="K2746" i="4"/>
  <c r="F2749" i="4"/>
  <c r="J2747" i="4"/>
  <c r="J2387" i="4"/>
  <c r="K2384" i="4"/>
  <c r="F2385" i="4"/>
  <c r="J2023" i="4"/>
  <c r="K2024" i="4"/>
  <c r="F1661" i="4"/>
  <c r="K1660" i="4"/>
  <c r="J1661" i="4"/>
  <c r="F1625" i="4"/>
  <c r="J1643" i="4"/>
  <c r="K1643" i="4"/>
  <c r="V1643" i="4"/>
  <c r="B1644" i="4"/>
  <c r="F1642" i="4"/>
  <c r="K1626" i="4"/>
  <c r="J1626" i="4"/>
  <c r="B1625" i="4"/>
  <c r="V1624" i="4"/>
  <c r="B1608" i="4"/>
  <c r="V1607" i="4"/>
  <c r="F1608" i="4"/>
  <c r="K1609" i="4"/>
  <c r="J1610" i="4"/>
  <c r="B450" i="4"/>
  <c r="V449" i="4"/>
  <c r="B1538" i="4"/>
  <c r="V1537" i="4"/>
  <c r="F1589" i="4"/>
  <c r="K1590" i="4"/>
  <c r="B1589" i="4"/>
  <c r="V1588" i="4"/>
  <c r="J1590" i="4"/>
  <c r="F1572" i="4"/>
  <c r="J1573" i="4"/>
  <c r="B1572" i="4"/>
  <c r="V1571" i="4"/>
  <c r="K1573" i="4"/>
  <c r="F1555" i="4"/>
  <c r="K1556" i="4"/>
  <c r="V1556" i="4"/>
  <c r="B1557" i="4"/>
  <c r="J1556" i="4"/>
  <c r="J1540" i="4"/>
  <c r="F1538" i="4"/>
  <c r="K1539" i="4"/>
  <c r="J1176" i="4"/>
  <c r="K1175" i="4"/>
  <c r="F1175" i="4"/>
  <c r="F813" i="4"/>
  <c r="J815" i="4"/>
  <c r="F451" i="4"/>
  <c r="J451" i="4"/>
  <c r="K451" i="4"/>
  <c r="V431" i="4"/>
  <c r="B432" i="4"/>
  <c r="K72" i="4"/>
  <c r="F72" i="4"/>
  <c r="J2149" i="4" l="1"/>
  <c r="J2475" i="4"/>
  <c r="J2812" i="4"/>
  <c r="J2748" i="4"/>
  <c r="F2750" i="4"/>
  <c r="K2747" i="4"/>
  <c r="F2386" i="4"/>
  <c r="K2385" i="4"/>
  <c r="J2388" i="4"/>
  <c r="K2025" i="4"/>
  <c r="J2024" i="4"/>
  <c r="F1662" i="4"/>
  <c r="J1662" i="4"/>
  <c r="K1661" i="4"/>
  <c r="F1626" i="4"/>
  <c r="J1644" i="4"/>
  <c r="F1643" i="4"/>
  <c r="V1644" i="4"/>
  <c r="B1645" i="4"/>
  <c r="K1644" i="4"/>
  <c r="V1625" i="4"/>
  <c r="B1626" i="4"/>
  <c r="J1627" i="4"/>
  <c r="K1627" i="4"/>
  <c r="K1610" i="4"/>
  <c r="F1609" i="4"/>
  <c r="J1611" i="4"/>
  <c r="V1608" i="4"/>
  <c r="B1609" i="4"/>
  <c r="V450" i="4"/>
  <c r="B451" i="4"/>
  <c r="V1538" i="4"/>
  <c r="B1539" i="4"/>
  <c r="J1591" i="4"/>
  <c r="F1590" i="4"/>
  <c r="K1591" i="4"/>
  <c r="V1589" i="4"/>
  <c r="B1590" i="4"/>
  <c r="K1574" i="4"/>
  <c r="V1572" i="4"/>
  <c r="B1573" i="4"/>
  <c r="J1574" i="4"/>
  <c r="F1573" i="4"/>
  <c r="F1556" i="4"/>
  <c r="J1557" i="4"/>
  <c r="V1557" i="4"/>
  <c r="B1558" i="4"/>
  <c r="K1557" i="4"/>
  <c r="J1541" i="4"/>
  <c r="K1540" i="4"/>
  <c r="F1539" i="4"/>
  <c r="F1176" i="4"/>
  <c r="J1177" i="4"/>
  <c r="K1176" i="4"/>
  <c r="J816" i="4"/>
  <c r="F814" i="4"/>
  <c r="K452" i="4"/>
  <c r="J452" i="4"/>
  <c r="F452" i="4"/>
  <c r="V432" i="4"/>
  <c r="B433" i="4"/>
  <c r="K73" i="4"/>
  <c r="F73" i="4"/>
  <c r="J2150" i="4" l="1"/>
  <c r="J2476" i="4"/>
  <c r="J2813" i="4"/>
  <c r="K2748" i="4"/>
  <c r="F2751" i="4"/>
  <c r="J2749" i="4"/>
  <c r="J2389" i="4"/>
  <c r="K2386" i="4"/>
  <c r="F2387" i="4"/>
  <c r="J2025" i="4"/>
  <c r="K2026" i="4"/>
  <c r="F1663" i="4"/>
  <c r="K1662" i="4"/>
  <c r="J1663" i="4"/>
  <c r="F1627" i="4"/>
  <c r="J1645" i="4"/>
  <c r="K1645" i="4"/>
  <c r="V1645" i="4"/>
  <c r="B1646" i="4"/>
  <c r="F1644" i="4"/>
  <c r="K1628" i="4"/>
  <c r="J1628" i="4"/>
  <c r="V1626" i="4"/>
  <c r="B1627" i="4"/>
  <c r="V1609" i="4"/>
  <c r="B1610" i="4"/>
  <c r="K1611" i="4"/>
  <c r="J1612" i="4"/>
  <c r="F1610" i="4"/>
  <c r="B452" i="4"/>
  <c r="V451" i="4"/>
  <c r="V1539" i="4"/>
  <c r="B1540" i="4"/>
  <c r="J1592" i="4"/>
  <c r="V1590" i="4"/>
  <c r="B1591" i="4"/>
  <c r="K1592" i="4"/>
  <c r="F1591" i="4"/>
  <c r="J1575" i="4"/>
  <c r="F1574" i="4"/>
  <c r="V1573" i="4"/>
  <c r="B1574" i="4"/>
  <c r="K1575" i="4"/>
  <c r="K1558" i="4"/>
  <c r="V1558" i="4"/>
  <c r="B1559" i="4"/>
  <c r="J1558" i="4"/>
  <c r="F1557" i="4"/>
  <c r="J1542" i="4"/>
  <c r="F1540" i="4"/>
  <c r="K1541" i="4"/>
  <c r="K1177" i="4"/>
  <c r="J1178" i="4"/>
  <c r="F1177" i="4"/>
  <c r="J817" i="4"/>
  <c r="F815" i="4"/>
  <c r="K453" i="4"/>
  <c r="F453" i="4"/>
  <c r="J453" i="4"/>
  <c r="V433" i="4"/>
  <c r="B434" i="4"/>
  <c r="K74" i="4"/>
  <c r="F74" i="4"/>
  <c r="J2151" i="4" l="1"/>
  <c r="J2477" i="4"/>
  <c r="J2814" i="4"/>
  <c r="J2750" i="4"/>
  <c r="F2752" i="4"/>
  <c r="K2749" i="4"/>
  <c r="J2390" i="4"/>
  <c r="F2388" i="4"/>
  <c r="K2387" i="4"/>
  <c r="J2026" i="4"/>
  <c r="K2027" i="4"/>
  <c r="J1664" i="4"/>
  <c r="K1663" i="4"/>
  <c r="F1664" i="4"/>
  <c r="F1628" i="4"/>
  <c r="J1646" i="4"/>
  <c r="F1645" i="4"/>
  <c r="B1647" i="4"/>
  <c r="V1646" i="4"/>
  <c r="K1646" i="4"/>
  <c r="V1627" i="4"/>
  <c r="B1628" i="4"/>
  <c r="J1629" i="4"/>
  <c r="K1629" i="4"/>
  <c r="F1611" i="4"/>
  <c r="J1613" i="4"/>
  <c r="K1612" i="4"/>
  <c r="V1610" i="4"/>
  <c r="B1611" i="4"/>
  <c r="B453" i="4"/>
  <c r="V452" i="4"/>
  <c r="B1541" i="4"/>
  <c r="V1540" i="4"/>
  <c r="F1592" i="4"/>
  <c r="K1593" i="4"/>
  <c r="V1591" i="4"/>
  <c r="B1592" i="4"/>
  <c r="J1593" i="4"/>
  <c r="F1575" i="4"/>
  <c r="J1576" i="4"/>
  <c r="K1576" i="4"/>
  <c r="V1574" i="4"/>
  <c r="B1575" i="4"/>
  <c r="J1559" i="4"/>
  <c r="B1560" i="4"/>
  <c r="V1559" i="4"/>
  <c r="K1559" i="4"/>
  <c r="F1558" i="4"/>
  <c r="J1543" i="4"/>
  <c r="K1542" i="4"/>
  <c r="F1541" i="4"/>
  <c r="F1178" i="4"/>
  <c r="J1179" i="4"/>
  <c r="K1178" i="4"/>
  <c r="J818" i="4"/>
  <c r="F816" i="4"/>
  <c r="F454" i="4"/>
  <c r="J454" i="4"/>
  <c r="K454" i="4"/>
  <c r="V434" i="4"/>
  <c r="B435" i="4"/>
  <c r="K75" i="4"/>
  <c r="F75" i="4"/>
  <c r="J2152" i="4" l="1"/>
  <c r="J2478" i="4"/>
  <c r="J2815" i="4"/>
  <c r="K2750" i="4"/>
  <c r="F2753" i="4"/>
  <c r="J2751" i="4"/>
  <c r="K2388" i="4"/>
  <c r="F2389" i="4"/>
  <c r="J2391" i="4"/>
  <c r="K2028" i="4"/>
  <c r="J2027" i="4"/>
  <c r="F1665" i="4"/>
  <c r="K1664" i="4"/>
  <c r="J1665" i="4"/>
  <c r="F1629" i="4"/>
  <c r="J1647" i="4"/>
  <c r="K1647" i="4"/>
  <c r="V1647" i="4"/>
  <c r="B1648" i="4"/>
  <c r="F1646" i="4"/>
  <c r="J1630" i="4"/>
  <c r="V1628" i="4"/>
  <c r="B1629" i="4"/>
  <c r="K1630" i="4"/>
  <c r="F1612" i="4"/>
  <c r="V1611" i="4"/>
  <c r="B1612" i="4"/>
  <c r="K1613" i="4"/>
  <c r="J1614" i="4"/>
  <c r="V453" i="4"/>
  <c r="B454" i="4"/>
  <c r="V1541" i="4"/>
  <c r="B1542" i="4"/>
  <c r="F1593" i="4"/>
  <c r="J1594" i="4"/>
  <c r="V1592" i="4"/>
  <c r="B1593" i="4"/>
  <c r="K1594" i="4"/>
  <c r="K1577" i="4"/>
  <c r="V1575" i="4"/>
  <c r="B1576" i="4"/>
  <c r="J1577" i="4"/>
  <c r="F1576" i="4"/>
  <c r="F1559" i="4"/>
  <c r="J1560" i="4"/>
  <c r="K1560" i="4"/>
  <c r="V1560" i="4"/>
  <c r="B1561" i="4"/>
  <c r="K1543" i="4"/>
  <c r="J1544" i="4"/>
  <c r="F1542" i="4"/>
  <c r="K1179" i="4"/>
  <c r="J1180" i="4"/>
  <c r="F1179" i="4"/>
  <c r="F817" i="4"/>
  <c r="J819" i="4"/>
  <c r="K455" i="4"/>
  <c r="J455" i="4"/>
  <c r="F455" i="4"/>
  <c r="V435" i="4"/>
  <c r="B436" i="4"/>
  <c r="K76" i="4"/>
  <c r="F76" i="4"/>
  <c r="J2153" i="4" l="1"/>
  <c r="J2479" i="4"/>
  <c r="J2816" i="4"/>
  <c r="J2752" i="4"/>
  <c r="F2754" i="4"/>
  <c r="K2751" i="4"/>
  <c r="K2389" i="4"/>
  <c r="J2392" i="4"/>
  <c r="F2390" i="4"/>
  <c r="J2028" i="4"/>
  <c r="K2029" i="4"/>
  <c r="F1666" i="4"/>
  <c r="J1666" i="4"/>
  <c r="K1665" i="4"/>
  <c r="F1630" i="4"/>
  <c r="J1648" i="4"/>
  <c r="F1647" i="4"/>
  <c r="V1648" i="4"/>
  <c r="B1649" i="4"/>
  <c r="K1648" i="4"/>
  <c r="K1631" i="4"/>
  <c r="B1630" i="4"/>
  <c r="V1629" i="4"/>
  <c r="J1631" i="4"/>
  <c r="K1614" i="4"/>
  <c r="J1615" i="4"/>
  <c r="B1613" i="4"/>
  <c r="V1612" i="4"/>
  <c r="F1613" i="4"/>
  <c r="B455" i="4"/>
  <c r="V454" i="4"/>
  <c r="B1543" i="4"/>
  <c r="V1542" i="4"/>
  <c r="K1595" i="4"/>
  <c r="B1594" i="4"/>
  <c r="V1593" i="4"/>
  <c r="J1595" i="4"/>
  <c r="F1594" i="4"/>
  <c r="F1577" i="4"/>
  <c r="K1578" i="4"/>
  <c r="J1578" i="4"/>
  <c r="B1577" i="4"/>
  <c r="V1576" i="4"/>
  <c r="V1561" i="4"/>
  <c r="B1562" i="4"/>
  <c r="K1561" i="4"/>
  <c r="J1561" i="4"/>
  <c r="F1560" i="4"/>
  <c r="K1544" i="4"/>
  <c r="F1543" i="4"/>
  <c r="J1545" i="4"/>
  <c r="F1180" i="4"/>
  <c r="J1181" i="4"/>
  <c r="K1180" i="4"/>
  <c r="J820" i="4"/>
  <c r="F818" i="4"/>
  <c r="F456" i="4"/>
  <c r="J456" i="4"/>
  <c r="K456" i="4"/>
  <c r="V436" i="4"/>
  <c r="B437" i="4"/>
  <c r="K77" i="4"/>
  <c r="F77" i="4"/>
  <c r="J2154" i="4" l="1"/>
  <c r="J2480" i="4"/>
  <c r="J2817" i="4"/>
  <c r="K2752" i="4"/>
  <c r="F2755" i="4"/>
  <c r="J2753" i="4"/>
  <c r="F2391" i="4"/>
  <c r="J2393" i="4"/>
  <c r="K2390" i="4"/>
  <c r="K2030" i="4"/>
  <c r="J2029" i="4"/>
  <c r="K1666" i="4"/>
  <c r="J1667" i="4"/>
  <c r="F1667" i="4"/>
  <c r="F1631" i="4"/>
  <c r="J1649" i="4"/>
  <c r="K1649" i="4"/>
  <c r="B1650" i="4"/>
  <c r="V1649" i="4"/>
  <c r="F1648" i="4"/>
  <c r="J1632" i="4"/>
  <c r="B1631" i="4"/>
  <c r="V1630" i="4"/>
  <c r="K1632" i="4"/>
  <c r="K1615" i="4"/>
  <c r="F1614" i="4"/>
  <c r="J1616" i="4"/>
  <c r="V1613" i="4"/>
  <c r="B1614" i="4"/>
  <c r="B456" i="4"/>
  <c r="V455" i="4"/>
  <c r="V1543" i="4"/>
  <c r="B1544" i="4"/>
  <c r="K1596" i="4"/>
  <c r="F1595" i="4"/>
  <c r="J1596" i="4"/>
  <c r="V1594" i="4"/>
  <c r="B1595" i="4"/>
  <c r="B1578" i="4"/>
  <c r="V1577" i="4"/>
  <c r="J1579" i="4"/>
  <c r="K1579" i="4"/>
  <c r="F1578" i="4"/>
  <c r="F1561" i="4"/>
  <c r="J1562" i="4"/>
  <c r="K1562" i="4"/>
  <c r="B1563" i="4"/>
  <c r="V1562" i="4"/>
  <c r="J1546" i="4"/>
  <c r="F1544" i="4"/>
  <c r="K1545" i="4"/>
  <c r="K1181" i="4"/>
  <c r="F1181" i="4"/>
  <c r="J1182" i="4"/>
  <c r="F819" i="4"/>
  <c r="J821" i="4"/>
  <c r="F457" i="4"/>
  <c r="K457" i="4"/>
  <c r="J457" i="4"/>
  <c r="V437" i="4"/>
  <c r="B438" i="4"/>
  <c r="K78" i="4"/>
  <c r="F78" i="4"/>
  <c r="J2155" i="4" l="1"/>
  <c r="J2481" i="4"/>
  <c r="J2818" i="4"/>
  <c r="J2754" i="4"/>
  <c r="F2756" i="4"/>
  <c r="K2753" i="4"/>
  <c r="F2392" i="4"/>
  <c r="K2391" i="4"/>
  <c r="J2030" i="4"/>
  <c r="K2031" i="4"/>
  <c r="F1668" i="4"/>
  <c r="J1668" i="4"/>
  <c r="K1667" i="4"/>
  <c r="F1632" i="4"/>
  <c r="J1650" i="4"/>
  <c r="F1649" i="4"/>
  <c r="V1650" i="4"/>
  <c r="B1651" i="4"/>
  <c r="K1650" i="4"/>
  <c r="K1633" i="4"/>
  <c r="J1633" i="4"/>
  <c r="V1631" i="4"/>
  <c r="B1632" i="4"/>
  <c r="J1617" i="4"/>
  <c r="V1614" i="4"/>
  <c r="B1615" i="4"/>
  <c r="F1615" i="4"/>
  <c r="K1616" i="4"/>
  <c r="V456" i="4"/>
  <c r="B457" i="4"/>
  <c r="V1544" i="4"/>
  <c r="B1545" i="4"/>
  <c r="V1595" i="4"/>
  <c r="B1596" i="4"/>
  <c r="F1596" i="4"/>
  <c r="J1597" i="4"/>
  <c r="K1597" i="4"/>
  <c r="V1578" i="4"/>
  <c r="B1579" i="4"/>
  <c r="F1579" i="4"/>
  <c r="K1580" i="4"/>
  <c r="J1580" i="4"/>
  <c r="V1563" i="4"/>
  <c r="B1564" i="4"/>
  <c r="K1563" i="4"/>
  <c r="J1563" i="4"/>
  <c r="F1562" i="4"/>
  <c r="K1546" i="4"/>
  <c r="F1545" i="4"/>
  <c r="J1547" i="4"/>
  <c r="K1182" i="4"/>
  <c r="J1183" i="4"/>
  <c r="F1182" i="4"/>
  <c r="J822" i="4"/>
  <c r="F820" i="4"/>
  <c r="J458" i="4"/>
  <c r="K458" i="4"/>
  <c r="F458" i="4"/>
  <c r="V438" i="4"/>
  <c r="B439" i="4"/>
  <c r="K79" i="4"/>
  <c r="F79" i="4"/>
  <c r="F80" i="4" s="1"/>
  <c r="J2156" i="4" l="1"/>
  <c r="J2482" i="4"/>
  <c r="J2819" i="4"/>
  <c r="K2754" i="4"/>
  <c r="F2757" i="4"/>
  <c r="J2755" i="4"/>
  <c r="K2392" i="4"/>
  <c r="F2393" i="4"/>
  <c r="J2031" i="4"/>
  <c r="K2032" i="4"/>
  <c r="K1668" i="4"/>
  <c r="J1669" i="4"/>
  <c r="F1669" i="4"/>
  <c r="F1633" i="4"/>
  <c r="K1651" i="4"/>
  <c r="V1651" i="4"/>
  <c r="B1652" i="4"/>
  <c r="F1650" i="4"/>
  <c r="J1651" i="4"/>
  <c r="B1633" i="4"/>
  <c r="V1632" i="4"/>
  <c r="J1634" i="4"/>
  <c r="K1634" i="4"/>
  <c r="K1617" i="4"/>
  <c r="F1616" i="4"/>
  <c r="B1616" i="4"/>
  <c r="V1615" i="4"/>
  <c r="J1618" i="4"/>
  <c r="V457" i="4"/>
  <c r="B458" i="4"/>
  <c r="B1546" i="4"/>
  <c r="V1545" i="4"/>
  <c r="K1598" i="4"/>
  <c r="J1598" i="4"/>
  <c r="F1597" i="4"/>
  <c r="B1597" i="4"/>
  <c r="V1596" i="4"/>
  <c r="J1581" i="4"/>
  <c r="K1581" i="4"/>
  <c r="F1580" i="4"/>
  <c r="B1580" i="4"/>
  <c r="V1579" i="4"/>
  <c r="F1563" i="4"/>
  <c r="J1564" i="4"/>
  <c r="K1564" i="4"/>
  <c r="V1564" i="4"/>
  <c r="B1565" i="4"/>
  <c r="V1565" i="4" s="1"/>
  <c r="J1548" i="4"/>
  <c r="F1546" i="4"/>
  <c r="K1547" i="4"/>
  <c r="F1183" i="4"/>
  <c r="J1184" i="4"/>
  <c r="K1183" i="4"/>
  <c r="F821" i="4"/>
  <c r="F459" i="4"/>
  <c r="K459" i="4"/>
  <c r="J459" i="4"/>
  <c r="V439" i="4"/>
  <c r="B440" i="4"/>
  <c r="F81" i="4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K80" i="4"/>
  <c r="V1652" i="4" l="1"/>
  <c r="B1653" i="4"/>
  <c r="J2157" i="4"/>
  <c r="J2483" i="4"/>
  <c r="J2820" i="4"/>
  <c r="F2758" i="4"/>
  <c r="K2755" i="4"/>
  <c r="F2394" i="4"/>
  <c r="K2393" i="4"/>
  <c r="K2033" i="4"/>
  <c r="F1670" i="4"/>
  <c r="K1669" i="4"/>
  <c r="F1634" i="4"/>
  <c r="J1652" i="4"/>
  <c r="F1651" i="4"/>
  <c r="K1652" i="4"/>
  <c r="K1635" i="4"/>
  <c r="J1635" i="4"/>
  <c r="V1633" i="4"/>
  <c r="B1634" i="4"/>
  <c r="F1617" i="4"/>
  <c r="V1616" i="4"/>
  <c r="B1617" i="4"/>
  <c r="K1618" i="4"/>
  <c r="B459" i="4"/>
  <c r="V458" i="4"/>
  <c r="V1546" i="4"/>
  <c r="B1547" i="4"/>
  <c r="V1597" i="4"/>
  <c r="B1598" i="4"/>
  <c r="K1599" i="4"/>
  <c r="F1598" i="4"/>
  <c r="J1599" i="4"/>
  <c r="J1582" i="4"/>
  <c r="V1580" i="4"/>
  <c r="B1581" i="4"/>
  <c r="F1581" i="4"/>
  <c r="K1582" i="4"/>
  <c r="K1565" i="4"/>
  <c r="J1565" i="4"/>
  <c r="F1564" i="4"/>
  <c r="K1548" i="4"/>
  <c r="F1547" i="4"/>
  <c r="F1184" i="4"/>
  <c r="K1184" i="4"/>
  <c r="F822" i="4"/>
  <c r="J460" i="4"/>
  <c r="K460" i="4"/>
  <c r="F460" i="4"/>
  <c r="V440" i="4"/>
  <c r="B441" i="4"/>
  <c r="V441" i="4" s="1"/>
  <c r="F97" i="4"/>
  <c r="K81" i="4"/>
  <c r="B1654" i="4" l="1"/>
  <c r="V1653" i="4"/>
  <c r="J2158" i="4"/>
  <c r="J2484" i="4"/>
  <c r="J2821" i="4"/>
  <c r="K2756" i="4"/>
  <c r="F2759" i="4"/>
  <c r="K2394" i="4"/>
  <c r="F2395" i="4"/>
  <c r="K2034" i="4"/>
  <c r="K1670" i="4"/>
  <c r="F1671" i="4"/>
  <c r="F1635" i="4"/>
  <c r="F1652" i="4"/>
  <c r="V1634" i="4"/>
  <c r="B1635" i="4"/>
  <c r="V1635" i="4" s="1"/>
  <c r="V1617" i="4"/>
  <c r="B1618" i="4"/>
  <c r="V1618" i="4" s="1"/>
  <c r="F1618" i="4"/>
  <c r="B460" i="4"/>
  <c r="V459" i="4"/>
  <c r="V1547" i="4"/>
  <c r="B1548" i="4"/>
  <c r="V1548" i="4" s="1"/>
  <c r="F1599" i="4"/>
  <c r="V1598" i="4"/>
  <c r="B1599" i="4"/>
  <c r="V1599" i="4" s="1"/>
  <c r="F1582" i="4"/>
  <c r="V1581" i="4"/>
  <c r="B1582" i="4"/>
  <c r="V1582" i="4" s="1"/>
  <c r="F1565" i="4"/>
  <c r="F1548" i="4"/>
  <c r="K82" i="4"/>
  <c r="K1185" i="4"/>
  <c r="F1185" i="4"/>
  <c r="F823" i="4"/>
  <c r="F461" i="4"/>
  <c r="K461" i="4"/>
  <c r="F98" i="4"/>
  <c r="V1654" i="4" l="1"/>
  <c r="B1655" i="4"/>
  <c r="J2159" i="4"/>
  <c r="J2485" i="4"/>
  <c r="J2822" i="4"/>
  <c r="F2760" i="4"/>
  <c r="K2757" i="4"/>
  <c r="K2395" i="4"/>
  <c r="F2396" i="4"/>
  <c r="K2035" i="4"/>
  <c r="F1672" i="4"/>
  <c r="K1671" i="4"/>
  <c r="V460" i="4"/>
  <c r="B461" i="4"/>
  <c r="K83" i="4"/>
  <c r="F1186" i="4"/>
  <c r="K1186" i="4"/>
  <c r="F824" i="4"/>
  <c r="K462" i="4"/>
  <c r="F462" i="4"/>
  <c r="F99" i="4"/>
  <c r="V1655" i="4" l="1"/>
  <c r="B1656" i="4"/>
  <c r="J2160" i="4"/>
  <c r="J2486" i="4"/>
  <c r="J2823" i="4"/>
  <c r="K2758" i="4"/>
  <c r="F2761" i="4"/>
  <c r="K2396" i="4"/>
  <c r="F2397" i="4"/>
  <c r="K2036" i="4"/>
  <c r="K1672" i="4"/>
  <c r="F1673" i="4"/>
  <c r="B462" i="4"/>
  <c r="V461" i="4"/>
  <c r="K84" i="4"/>
  <c r="K1187" i="4"/>
  <c r="F1187" i="4"/>
  <c r="F825" i="4"/>
  <c r="K463" i="4"/>
  <c r="F463" i="4"/>
  <c r="F100" i="4"/>
  <c r="V1656" i="4" l="1"/>
  <c r="B1657" i="4"/>
  <c r="J2161" i="4"/>
  <c r="J2487" i="4"/>
  <c r="J2824" i="4"/>
  <c r="F2762" i="4"/>
  <c r="K2759" i="4"/>
  <c r="F2398" i="4"/>
  <c r="K2397" i="4"/>
  <c r="K2037" i="4"/>
  <c r="F1674" i="4"/>
  <c r="K1673" i="4"/>
  <c r="B463" i="4"/>
  <c r="V462" i="4"/>
  <c r="K85" i="4"/>
  <c r="F1188" i="4"/>
  <c r="K1188" i="4"/>
  <c r="F826" i="4"/>
  <c r="F464" i="4"/>
  <c r="K464" i="4"/>
  <c r="F101" i="4"/>
  <c r="V1657" i="4" l="1"/>
  <c r="B1658" i="4"/>
  <c r="J2162" i="4"/>
  <c r="J2488" i="4"/>
  <c r="J2825" i="4"/>
  <c r="F2763" i="4"/>
  <c r="K2760" i="4"/>
  <c r="K2398" i="4"/>
  <c r="F2399" i="4"/>
  <c r="K2038" i="4"/>
  <c r="K1674" i="4"/>
  <c r="F1675" i="4"/>
  <c r="B464" i="4"/>
  <c r="V463" i="4"/>
  <c r="K86" i="4"/>
  <c r="K1189" i="4"/>
  <c r="F1189" i="4"/>
  <c r="F827" i="4"/>
  <c r="K465" i="4"/>
  <c r="F465" i="4"/>
  <c r="F102" i="4"/>
  <c r="V1658" i="4" l="1"/>
  <c r="B1659" i="4"/>
  <c r="J2163" i="4"/>
  <c r="J2489" i="4"/>
  <c r="J2826" i="4"/>
  <c r="F2764" i="4"/>
  <c r="K2761" i="4"/>
  <c r="K2399" i="4"/>
  <c r="F2400" i="4"/>
  <c r="K2039" i="4"/>
  <c r="F1676" i="4"/>
  <c r="K1675" i="4"/>
  <c r="V464" i="4"/>
  <c r="B465" i="4"/>
  <c r="K87" i="4"/>
  <c r="F1190" i="4"/>
  <c r="K1190" i="4"/>
  <c r="F828" i="4"/>
  <c r="F466" i="4"/>
  <c r="K466" i="4"/>
  <c r="F103" i="4"/>
  <c r="V1659" i="4" l="1"/>
  <c r="B1660" i="4"/>
  <c r="J2164" i="4"/>
  <c r="J2490" i="4"/>
  <c r="J2827" i="4"/>
  <c r="K2762" i="4"/>
  <c r="F2765" i="4"/>
  <c r="K2400" i="4"/>
  <c r="F2401" i="4"/>
  <c r="K2040" i="4"/>
  <c r="K1676" i="4"/>
  <c r="F1677" i="4"/>
  <c r="B466" i="4"/>
  <c r="V465" i="4"/>
  <c r="K88" i="4"/>
  <c r="K1191" i="4"/>
  <c r="F1191" i="4"/>
  <c r="F829" i="4"/>
  <c r="F467" i="4"/>
  <c r="K467" i="4"/>
  <c r="F104" i="4"/>
  <c r="B1661" i="4" l="1"/>
  <c r="V1660" i="4"/>
  <c r="J2165" i="4"/>
  <c r="J2491" i="4"/>
  <c r="J2828" i="4"/>
  <c r="K2763" i="4"/>
  <c r="F2766" i="4"/>
  <c r="F2402" i="4"/>
  <c r="K2401" i="4"/>
  <c r="K2041" i="4"/>
  <c r="F1678" i="4"/>
  <c r="K1677" i="4"/>
  <c r="B467" i="4"/>
  <c r="V466" i="4"/>
  <c r="K89" i="4"/>
  <c r="F1192" i="4"/>
  <c r="K1192" i="4"/>
  <c r="F830" i="4"/>
  <c r="F468" i="4"/>
  <c r="K468" i="4"/>
  <c r="F105" i="4"/>
  <c r="B1662" i="4" l="1"/>
  <c r="V1661" i="4"/>
  <c r="J2166" i="4"/>
  <c r="J2492" i="4"/>
  <c r="J2829" i="4"/>
  <c r="F2767" i="4"/>
  <c r="K2764" i="4"/>
  <c r="K2402" i="4"/>
  <c r="F2403" i="4"/>
  <c r="K2042" i="4"/>
  <c r="K1678" i="4"/>
  <c r="F1679" i="4"/>
  <c r="B468" i="4"/>
  <c r="V467" i="4"/>
  <c r="K90" i="4"/>
  <c r="F1193" i="4"/>
  <c r="K1193" i="4"/>
  <c r="F831" i="4"/>
  <c r="K469" i="4"/>
  <c r="F469" i="4"/>
  <c r="F106" i="4"/>
  <c r="V1662" i="4" l="1"/>
  <c r="B1663" i="4"/>
  <c r="J2167" i="4"/>
  <c r="J2493" i="4"/>
  <c r="J2830" i="4"/>
  <c r="K2765" i="4"/>
  <c r="F2768" i="4"/>
  <c r="F2404" i="4"/>
  <c r="K2403" i="4"/>
  <c r="K2043" i="4"/>
  <c r="F1680" i="4"/>
  <c r="K1679" i="4"/>
  <c r="V468" i="4"/>
  <c r="B469" i="4"/>
  <c r="K91" i="4"/>
  <c r="K1194" i="4"/>
  <c r="F1194" i="4"/>
  <c r="F832" i="4"/>
  <c r="F470" i="4"/>
  <c r="K470" i="4"/>
  <c r="F107" i="4"/>
  <c r="V1663" i="4" l="1"/>
  <c r="B1664" i="4"/>
  <c r="J2168" i="4"/>
  <c r="J2494" i="4"/>
  <c r="J2831" i="4"/>
  <c r="F2769" i="4"/>
  <c r="K2766" i="4"/>
  <c r="K2404" i="4"/>
  <c r="F2405" i="4"/>
  <c r="K2044" i="4"/>
  <c r="K1680" i="4"/>
  <c r="F1681" i="4"/>
  <c r="V469" i="4"/>
  <c r="B470" i="4"/>
  <c r="K92" i="4"/>
  <c r="F1195" i="4"/>
  <c r="K1195" i="4"/>
  <c r="F833" i="4"/>
  <c r="K471" i="4"/>
  <c r="F471" i="4"/>
  <c r="F108" i="4"/>
  <c r="B1665" i="4" l="1"/>
  <c r="V1664" i="4"/>
  <c r="J2169" i="4"/>
  <c r="J2495" i="4"/>
  <c r="J2832" i="4"/>
  <c r="F2770" i="4"/>
  <c r="K2767" i="4"/>
  <c r="F2406" i="4"/>
  <c r="K2405" i="4"/>
  <c r="K2045" i="4"/>
  <c r="F1682" i="4"/>
  <c r="K1681" i="4"/>
  <c r="B471" i="4"/>
  <c r="V470" i="4"/>
  <c r="K93" i="4"/>
  <c r="K1196" i="4"/>
  <c r="F1196" i="4"/>
  <c r="F834" i="4"/>
  <c r="F472" i="4"/>
  <c r="K472" i="4"/>
  <c r="F109" i="4"/>
  <c r="V1665" i="4" l="1"/>
  <c r="B1666" i="4"/>
  <c r="J2170" i="4"/>
  <c r="J2496" i="4"/>
  <c r="J2833" i="4"/>
  <c r="K2768" i="4"/>
  <c r="F2771" i="4"/>
  <c r="K2406" i="4"/>
  <c r="F2407" i="4"/>
  <c r="K2046" i="4"/>
  <c r="K1682" i="4"/>
  <c r="F1683" i="4"/>
  <c r="B472" i="4"/>
  <c r="V471" i="4"/>
  <c r="K94" i="4"/>
  <c r="F1197" i="4"/>
  <c r="K1197" i="4"/>
  <c r="F835" i="4"/>
  <c r="K473" i="4"/>
  <c r="F473" i="4"/>
  <c r="F110" i="4"/>
  <c r="B1667" i="4" l="1"/>
  <c r="V1666" i="4"/>
  <c r="J2171" i="4"/>
  <c r="J2497" i="4"/>
  <c r="J2834" i="4"/>
  <c r="K2769" i="4"/>
  <c r="F2772" i="4"/>
  <c r="F2408" i="4"/>
  <c r="K2407" i="4"/>
  <c r="K2047" i="4"/>
  <c r="F1684" i="4"/>
  <c r="K1683" i="4"/>
  <c r="V472" i="4"/>
  <c r="B473" i="4"/>
  <c r="K95" i="4"/>
  <c r="F1198" i="4"/>
  <c r="K1198" i="4"/>
  <c r="F836" i="4"/>
  <c r="F474" i="4"/>
  <c r="K474" i="4"/>
  <c r="F111" i="4"/>
  <c r="V1667" i="4" l="1"/>
  <c r="B1668" i="4"/>
  <c r="J2172" i="4"/>
  <c r="J2498" i="4"/>
  <c r="J2835" i="4"/>
  <c r="F2773" i="4"/>
  <c r="K2770" i="4"/>
  <c r="K2408" i="4"/>
  <c r="F2409" i="4"/>
  <c r="K2048" i="4"/>
  <c r="K1684" i="4"/>
  <c r="F1685" i="4"/>
  <c r="V473" i="4"/>
  <c r="B474" i="4"/>
  <c r="K96" i="4"/>
  <c r="K1199" i="4"/>
  <c r="F1199" i="4"/>
  <c r="F837" i="4"/>
  <c r="K475" i="4"/>
  <c r="F475" i="4"/>
  <c r="F112" i="4"/>
  <c r="B1669" i="4" l="1"/>
  <c r="V1668" i="4"/>
  <c r="J2173" i="4"/>
  <c r="J2499" i="4"/>
  <c r="J2836" i="4"/>
  <c r="K2771" i="4"/>
  <c r="F2774" i="4"/>
  <c r="F2410" i="4"/>
  <c r="K2409" i="4"/>
  <c r="K2049" i="4"/>
  <c r="K1685" i="4"/>
  <c r="F1686" i="4"/>
  <c r="B475" i="4"/>
  <c r="V474" i="4"/>
  <c r="K97" i="4"/>
  <c r="F1200" i="4"/>
  <c r="K1200" i="4"/>
  <c r="F838" i="4"/>
  <c r="F476" i="4"/>
  <c r="K476" i="4"/>
  <c r="F113" i="4"/>
  <c r="V1669" i="4" l="1"/>
  <c r="B1670" i="4"/>
  <c r="J2174" i="4"/>
  <c r="J2500" i="4"/>
  <c r="J2837" i="4"/>
  <c r="F2775" i="4"/>
  <c r="K2772" i="4"/>
  <c r="K2410" i="4"/>
  <c r="F2411" i="4"/>
  <c r="K2050" i="4"/>
  <c r="F1687" i="4"/>
  <c r="K1686" i="4"/>
  <c r="B476" i="4"/>
  <c r="V475" i="4"/>
  <c r="K98" i="4"/>
  <c r="K1201" i="4"/>
  <c r="F1201" i="4"/>
  <c r="F839" i="4"/>
  <c r="K477" i="4"/>
  <c r="F477" i="4"/>
  <c r="F114" i="4"/>
  <c r="V1670" i="4" l="1"/>
  <c r="B1671" i="4"/>
  <c r="J2175" i="4"/>
  <c r="J2501" i="4"/>
  <c r="J2838" i="4"/>
  <c r="K2773" i="4"/>
  <c r="F2776" i="4"/>
  <c r="F2412" i="4"/>
  <c r="K2411" i="4"/>
  <c r="K2051" i="4"/>
  <c r="K1687" i="4"/>
  <c r="F1688" i="4"/>
  <c r="V476" i="4"/>
  <c r="B477" i="4"/>
  <c r="K99" i="4"/>
  <c r="F1202" i="4"/>
  <c r="K1202" i="4"/>
  <c r="F840" i="4"/>
  <c r="F478" i="4"/>
  <c r="K478" i="4"/>
  <c r="F115" i="4"/>
  <c r="V1671" i="4" l="1"/>
  <c r="B1672" i="4"/>
  <c r="J2176" i="4"/>
  <c r="J2502" i="4"/>
  <c r="J2839" i="4"/>
  <c r="F2777" i="4"/>
  <c r="K2774" i="4"/>
  <c r="K2412" i="4"/>
  <c r="F2413" i="4"/>
  <c r="K2052" i="4"/>
  <c r="F1689" i="4"/>
  <c r="K1688" i="4"/>
  <c r="V477" i="4"/>
  <c r="B478" i="4"/>
  <c r="K100" i="4"/>
  <c r="K1203" i="4"/>
  <c r="F1203" i="4"/>
  <c r="F841" i="4"/>
  <c r="K479" i="4"/>
  <c r="F479" i="4"/>
  <c r="F116" i="4"/>
  <c r="V1672" i="4" l="1"/>
  <c r="B1673" i="4"/>
  <c r="J2177" i="4"/>
  <c r="J2503" i="4"/>
  <c r="J2840" i="4"/>
  <c r="K2775" i="4"/>
  <c r="F2778" i="4"/>
  <c r="F2414" i="4"/>
  <c r="K2413" i="4"/>
  <c r="K2053" i="4"/>
  <c r="K1689" i="4"/>
  <c r="F1690" i="4"/>
  <c r="B479" i="4"/>
  <c r="V478" i="4"/>
  <c r="K101" i="4"/>
  <c r="K1204" i="4"/>
  <c r="F1204" i="4"/>
  <c r="F842" i="4"/>
  <c r="F480" i="4"/>
  <c r="K480" i="4"/>
  <c r="F117" i="4"/>
  <c r="V1673" i="4" l="1"/>
  <c r="B1674" i="4"/>
  <c r="J2178" i="4"/>
  <c r="J2504" i="4"/>
  <c r="J2841" i="4"/>
  <c r="F2779" i="4"/>
  <c r="K2776" i="4"/>
  <c r="K2414" i="4"/>
  <c r="F2415" i="4"/>
  <c r="K2054" i="4"/>
  <c r="F1691" i="4"/>
  <c r="K1690" i="4"/>
  <c r="B480" i="4"/>
  <c r="V479" i="4"/>
  <c r="K102" i="4"/>
  <c r="F1205" i="4"/>
  <c r="K1205" i="4"/>
  <c r="F843" i="4"/>
  <c r="K481" i="4"/>
  <c r="F481" i="4"/>
  <c r="F118" i="4"/>
  <c r="B1675" i="4" l="1"/>
  <c r="V1674" i="4"/>
  <c r="J2179" i="4"/>
  <c r="J2505" i="4"/>
  <c r="J2842" i="4"/>
  <c r="K2777" i="4"/>
  <c r="F2780" i="4"/>
  <c r="F2416" i="4"/>
  <c r="K2415" i="4"/>
  <c r="K2055" i="4"/>
  <c r="K1691" i="4"/>
  <c r="F1692" i="4"/>
  <c r="B481" i="4"/>
  <c r="V480" i="4"/>
  <c r="K103" i="4"/>
  <c r="K1206" i="4"/>
  <c r="F1206" i="4"/>
  <c r="F844" i="4"/>
  <c r="F482" i="4"/>
  <c r="K482" i="4"/>
  <c r="F119" i="4"/>
  <c r="V1675" i="4" l="1"/>
  <c r="B1676" i="4"/>
  <c r="J2180" i="4"/>
  <c r="J2506" i="4"/>
  <c r="J2843" i="4"/>
  <c r="F2781" i="4"/>
  <c r="K2778" i="4"/>
  <c r="K2416" i="4"/>
  <c r="F2417" i="4"/>
  <c r="K2056" i="4"/>
  <c r="F1693" i="4"/>
  <c r="K1692" i="4"/>
  <c r="V481" i="4"/>
  <c r="B482" i="4"/>
  <c r="K104" i="4"/>
  <c r="F1207" i="4"/>
  <c r="K1207" i="4"/>
  <c r="F845" i="4"/>
  <c r="K483" i="4"/>
  <c r="F483" i="4"/>
  <c r="F120" i="4"/>
  <c r="V1676" i="4" l="1"/>
  <c r="B1677" i="4"/>
  <c r="J2181" i="4"/>
  <c r="J2507" i="4"/>
  <c r="J2844" i="4"/>
  <c r="K2779" i="4"/>
  <c r="F2782" i="4"/>
  <c r="F2418" i="4"/>
  <c r="K2417" i="4"/>
  <c r="K2057" i="4"/>
  <c r="K1693" i="4"/>
  <c r="F1694" i="4"/>
  <c r="B483" i="4"/>
  <c r="V482" i="4"/>
  <c r="K105" i="4"/>
  <c r="F1208" i="4"/>
  <c r="K1208" i="4"/>
  <c r="F846" i="4"/>
  <c r="F484" i="4"/>
  <c r="K484" i="4"/>
  <c r="F121" i="4"/>
  <c r="V1677" i="4" l="1"/>
  <c r="B1678" i="4"/>
  <c r="J2182" i="4"/>
  <c r="J2508" i="4"/>
  <c r="J2845" i="4"/>
  <c r="F2783" i="4"/>
  <c r="K2780" i="4"/>
  <c r="K2418" i="4"/>
  <c r="F2419" i="4"/>
  <c r="K2058" i="4"/>
  <c r="F1695" i="4"/>
  <c r="K1694" i="4"/>
  <c r="B484" i="4"/>
  <c r="V483" i="4"/>
  <c r="K106" i="4"/>
  <c r="K1209" i="4"/>
  <c r="F1209" i="4"/>
  <c r="F847" i="4"/>
  <c r="K485" i="4"/>
  <c r="F485" i="4"/>
  <c r="F122" i="4"/>
  <c r="V1678" i="4" l="1"/>
  <c r="B1679" i="4"/>
  <c r="J2183" i="4"/>
  <c r="J2509" i="4"/>
  <c r="J2846" i="4"/>
  <c r="K2781" i="4"/>
  <c r="F2784" i="4"/>
  <c r="F2420" i="4"/>
  <c r="K2419" i="4"/>
  <c r="K2059" i="4"/>
  <c r="K1695" i="4"/>
  <c r="F1696" i="4"/>
  <c r="V484" i="4"/>
  <c r="B485" i="4"/>
  <c r="K107" i="4"/>
  <c r="F1210" i="4"/>
  <c r="K1210" i="4"/>
  <c r="F848" i="4"/>
  <c r="F486" i="4"/>
  <c r="K486" i="4"/>
  <c r="F123" i="4"/>
  <c r="V1679" i="4" l="1"/>
  <c r="B1680" i="4"/>
  <c r="J2184" i="4"/>
  <c r="J2510" i="4"/>
  <c r="J2847" i="4"/>
  <c r="F2785" i="4"/>
  <c r="K2782" i="4"/>
  <c r="K2420" i="4"/>
  <c r="F2421" i="4"/>
  <c r="K2060" i="4"/>
  <c r="F1697" i="4"/>
  <c r="K1696" i="4"/>
  <c r="V485" i="4"/>
  <c r="B486" i="4"/>
  <c r="K108" i="4"/>
  <c r="K1211" i="4"/>
  <c r="F1211" i="4"/>
  <c r="F849" i="4"/>
  <c r="K487" i="4"/>
  <c r="F487" i="4"/>
  <c r="F124" i="4"/>
  <c r="B1681" i="4" l="1"/>
  <c r="V1680" i="4"/>
  <c r="J2185" i="4"/>
  <c r="J2511" i="4"/>
  <c r="J2848" i="4"/>
  <c r="K2783" i="4"/>
  <c r="F2786" i="4"/>
  <c r="F2422" i="4"/>
  <c r="K2421" i="4"/>
  <c r="K2061" i="4"/>
  <c r="K1697" i="4"/>
  <c r="F1698" i="4"/>
  <c r="B487" i="4"/>
  <c r="V486" i="4"/>
  <c r="K109" i="4"/>
  <c r="F1212" i="4"/>
  <c r="K1212" i="4"/>
  <c r="F850" i="4"/>
  <c r="F488" i="4"/>
  <c r="K488" i="4"/>
  <c r="F125" i="4"/>
  <c r="V1681" i="4" l="1"/>
  <c r="B1682" i="4"/>
  <c r="J2186" i="4"/>
  <c r="J2512" i="4"/>
  <c r="J2849" i="4"/>
  <c r="F2787" i="4"/>
  <c r="K2784" i="4"/>
  <c r="K2422" i="4"/>
  <c r="F2423" i="4"/>
  <c r="K2062" i="4"/>
  <c r="F1699" i="4"/>
  <c r="K1698" i="4"/>
  <c r="B488" i="4"/>
  <c r="V487" i="4"/>
  <c r="K110" i="4"/>
  <c r="K1213" i="4"/>
  <c r="F1213" i="4"/>
  <c r="F851" i="4"/>
  <c r="K489" i="4"/>
  <c r="F489" i="4"/>
  <c r="F126" i="4"/>
  <c r="B1683" i="4" l="1"/>
  <c r="V1682" i="4"/>
  <c r="J2187" i="4"/>
  <c r="J2513" i="4"/>
  <c r="J2850" i="4"/>
  <c r="K2785" i="4"/>
  <c r="F2788" i="4"/>
  <c r="K2423" i="4"/>
  <c r="F2424" i="4"/>
  <c r="K2063" i="4"/>
  <c r="K1699" i="4"/>
  <c r="F1700" i="4"/>
  <c r="B489" i="4"/>
  <c r="V488" i="4"/>
  <c r="K111" i="4"/>
  <c r="F1214" i="4"/>
  <c r="K1214" i="4"/>
  <c r="F852" i="4"/>
  <c r="F490" i="4"/>
  <c r="K490" i="4"/>
  <c r="F127" i="4"/>
  <c r="V1683" i="4" l="1"/>
  <c r="B1684" i="4"/>
  <c r="J2188" i="4"/>
  <c r="J2514" i="4"/>
  <c r="J2851" i="4"/>
  <c r="F2789" i="4"/>
  <c r="K2786" i="4"/>
  <c r="F2425" i="4"/>
  <c r="K2424" i="4"/>
  <c r="K2064" i="4"/>
  <c r="F1701" i="4"/>
  <c r="K1700" i="4"/>
  <c r="V489" i="4"/>
  <c r="B490" i="4"/>
  <c r="K112" i="4"/>
  <c r="K1215" i="4"/>
  <c r="F1215" i="4"/>
  <c r="F853" i="4"/>
  <c r="K491" i="4"/>
  <c r="F491" i="4"/>
  <c r="F128" i="4"/>
  <c r="B1685" i="4" l="1"/>
  <c r="V1684" i="4"/>
  <c r="J2189" i="4"/>
  <c r="J2515" i="4"/>
  <c r="J2852" i="4"/>
  <c r="K2787" i="4"/>
  <c r="F2790" i="4"/>
  <c r="K2425" i="4"/>
  <c r="F2426" i="4"/>
  <c r="K2065" i="4"/>
  <c r="K1701" i="4"/>
  <c r="F1702" i="4"/>
  <c r="B491" i="4"/>
  <c r="V490" i="4"/>
  <c r="K113" i="4"/>
  <c r="F1216" i="4"/>
  <c r="K1216" i="4"/>
  <c r="F854" i="4"/>
  <c r="F492" i="4"/>
  <c r="K492" i="4"/>
  <c r="F129" i="4"/>
  <c r="B1686" i="4" l="1"/>
  <c r="V1685" i="4"/>
  <c r="J2190" i="4"/>
  <c r="J2516" i="4"/>
  <c r="J2853" i="4"/>
  <c r="F2791" i="4"/>
  <c r="K2788" i="4"/>
  <c r="F2427" i="4"/>
  <c r="K2426" i="4"/>
  <c r="K2066" i="4"/>
  <c r="F1703" i="4"/>
  <c r="K1702" i="4"/>
  <c r="B492" i="4"/>
  <c r="V491" i="4"/>
  <c r="K114" i="4"/>
  <c r="K1217" i="4"/>
  <c r="F1217" i="4"/>
  <c r="F855" i="4"/>
  <c r="K493" i="4"/>
  <c r="F493" i="4"/>
  <c r="F130" i="4"/>
  <c r="V1686" i="4" l="1"/>
  <c r="B1687" i="4"/>
  <c r="J2191" i="4"/>
  <c r="J2517" i="4"/>
  <c r="J2854" i="4"/>
  <c r="K2789" i="4"/>
  <c r="F2792" i="4"/>
  <c r="K2427" i="4"/>
  <c r="F2428" i="4"/>
  <c r="K2067" i="4"/>
  <c r="K1703" i="4"/>
  <c r="F1704" i="4"/>
  <c r="V492" i="4"/>
  <c r="B493" i="4"/>
  <c r="K115" i="4"/>
  <c r="F1218" i="4"/>
  <c r="K1218" i="4"/>
  <c r="F856" i="4"/>
  <c r="K494" i="4"/>
  <c r="F494" i="4"/>
  <c r="F131" i="4"/>
  <c r="B1688" i="4" l="1"/>
  <c r="V1687" i="4"/>
  <c r="J2192" i="4"/>
  <c r="J2518" i="4"/>
  <c r="J2855" i="4"/>
  <c r="F2793" i="4"/>
  <c r="K2790" i="4"/>
  <c r="F2429" i="4"/>
  <c r="K2428" i="4"/>
  <c r="K2068" i="4"/>
  <c r="F1705" i="4"/>
  <c r="K1704" i="4"/>
  <c r="V493" i="4"/>
  <c r="B494" i="4"/>
  <c r="K116" i="4"/>
  <c r="F1219" i="4"/>
  <c r="K1219" i="4"/>
  <c r="F857" i="4"/>
  <c r="F495" i="4"/>
  <c r="K495" i="4"/>
  <c r="F132" i="4"/>
  <c r="V1688" i="4" l="1"/>
  <c r="B1689" i="4"/>
  <c r="J2193" i="4"/>
  <c r="J2519" i="4"/>
  <c r="J2856" i="4"/>
  <c r="K2791" i="4"/>
  <c r="F2794" i="4"/>
  <c r="K2429" i="4"/>
  <c r="F2430" i="4"/>
  <c r="K2069" i="4"/>
  <c r="K1705" i="4"/>
  <c r="F1706" i="4"/>
  <c r="B495" i="4"/>
  <c r="V494" i="4"/>
  <c r="K117" i="4"/>
  <c r="K1220" i="4"/>
  <c r="F1220" i="4"/>
  <c r="F858" i="4"/>
  <c r="K496" i="4"/>
  <c r="F496" i="4"/>
  <c r="F133" i="4"/>
  <c r="B1690" i="4" l="1"/>
  <c r="V1689" i="4"/>
  <c r="J2194" i="4"/>
  <c r="J2520" i="4"/>
  <c r="J2857" i="4"/>
  <c r="F2795" i="4"/>
  <c r="K2792" i="4"/>
  <c r="F2431" i="4"/>
  <c r="K2430" i="4"/>
  <c r="K2070" i="4"/>
  <c r="F1707" i="4"/>
  <c r="K1706" i="4"/>
  <c r="V495" i="4"/>
  <c r="B496" i="4"/>
  <c r="K118" i="4"/>
  <c r="F1221" i="4"/>
  <c r="K1221" i="4"/>
  <c r="F859" i="4"/>
  <c r="F497" i="4"/>
  <c r="K497" i="4"/>
  <c r="F134" i="4"/>
  <c r="B1691" i="4" l="1"/>
  <c r="V1690" i="4"/>
  <c r="J2195" i="4"/>
  <c r="J2521" i="4"/>
  <c r="J2858" i="4"/>
  <c r="K2793" i="4"/>
  <c r="F2796" i="4"/>
  <c r="K2431" i="4"/>
  <c r="F2432" i="4"/>
  <c r="K2071" i="4"/>
  <c r="F1708" i="4"/>
  <c r="K1707" i="4"/>
  <c r="V496" i="4"/>
  <c r="B497" i="4"/>
  <c r="K119" i="4"/>
  <c r="K1222" i="4"/>
  <c r="F1222" i="4"/>
  <c r="F860" i="4"/>
  <c r="K498" i="4"/>
  <c r="F498" i="4"/>
  <c r="F135" i="4"/>
  <c r="V1691" i="4" l="1"/>
  <c r="B1692" i="4"/>
  <c r="J2196" i="4"/>
  <c r="J2522" i="4"/>
  <c r="J2859" i="4"/>
  <c r="F2797" i="4"/>
  <c r="K2794" i="4"/>
  <c r="F2433" i="4"/>
  <c r="K2432" i="4"/>
  <c r="K2072" i="4"/>
  <c r="K1708" i="4"/>
  <c r="F1709" i="4"/>
  <c r="B498" i="4"/>
  <c r="V497" i="4"/>
  <c r="K120" i="4"/>
  <c r="K1223" i="4"/>
  <c r="F1223" i="4"/>
  <c r="F861" i="4"/>
  <c r="K499" i="4"/>
  <c r="F499" i="4"/>
  <c r="F136" i="4"/>
  <c r="V1692" i="4" l="1"/>
  <c r="B1693" i="4"/>
  <c r="J2197" i="4"/>
  <c r="J2523" i="4"/>
  <c r="J2860" i="4"/>
  <c r="K2795" i="4"/>
  <c r="F2798" i="4"/>
  <c r="K2433" i="4"/>
  <c r="F2434" i="4"/>
  <c r="K2073" i="4"/>
  <c r="F1710" i="4"/>
  <c r="K1709" i="4"/>
  <c r="B499" i="4"/>
  <c r="V498" i="4"/>
  <c r="K121" i="4"/>
  <c r="F1224" i="4"/>
  <c r="K1224" i="4"/>
  <c r="F862" i="4"/>
  <c r="F500" i="4"/>
  <c r="K500" i="4"/>
  <c r="F137" i="4"/>
  <c r="V1693" i="4" l="1"/>
  <c r="B1694" i="4"/>
  <c r="J2198" i="4"/>
  <c r="J2524" i="4"/>
  <c r="J2861" i="4"/>
  <c r="F2799" i="4"/>
  <c r="K2796" i="4"/>
  <c r="F2435" i="4"/>
  <c r="K2434" i="4"/>
  <c r="K2074" i="4"/>
  <c r="K1710" i="4"/>
  <c r="F1711" i="4"/>
  <c r="B500" i="4"/>
  <c r="V499" i="4"/>
  <c r="K122" i="4"/>
  <c r="K1225" i="4"/>
  <c r="F1225" i="4"/>
  <c r="F863" i="4"/>
  <c r="K501" i="4"/>
  <c r="F501" i="4"/>
  <c r="F138" i="4"/>
  <c r="B1695" i="4" l="1"/>
  <c r="V1694" i="4"/>
  <c r="J2199" i="4"/>
  <c r="J2525" i="4"/>
  <c r="J2862" i="4"/>
  <c r="K2797" i="4"/>
  <c r="F2800" i="4"/>
  <c r="K2435" i="4"/>
  <c r="F2436" i="4"/>
  <c r="K2075" i="4"/>
  <c r="F1712" i="4"/>
  <c r="K1711" i="4"/>
  <c r="V500" i="4"/>
  <c r="B501" i="4"/>
  <c r="K123" i="4"/>
  <c r="F1226" i="4"/>
  <c r="K1226" i="4"/>
  <c r="F864" i="4"/>
  <c r="F502" i="4"/>
  <c r="K502" i="4"/>
  <c r="F139" i="4"/>
  <c r="V1695" i="4" l="1"/>
  <c r="B1696" i="4"/>
  <c r="J2200" i="4"/>
  <c r="J2526" i="4"/>
  <c r="J2863" i="4"/>
  <c r="F2801" i="4"/>
  <c r="K2798" i="4"/>
  <c r="F2437" i="4"/>
  <c r="K2436" i="4"/>
  <c r="K2076" i="4"/>
  <c r="K1712" i="4"/>
  <c r="F1713" i="4"/>
  <c r="V501" i="4"/>
  <c r="B502" i="4"/>
  <c r="K124" i="4"/>
  <c r="K1227" i="4"/>
  <c r="F1227" i="4"/>
  <c r="F865" i="4"/>
  <c r="K503" i="4"/>
  <c r="F503" i="4"/>
  <c r="F140" i="4"/>
  <c r="V1696" i="4" l="1"/>
  <c r="B1697" i="4"/>
  <c r="J2201" i="4"/>
  <c r="J2527" i="4"/>
  <c r="J2864" i="4"/>
  <c r="K2799" i="4"/>
  <c r="F2802" i="4"/>
  <c r="K2437" i="4"/>
  <c r="F2438" i="4"/>
  <c r="K2077" i="4"/>
  <c r="F1714" i="4"/>
  <c r="K1713" i="4"/>
  <c r="B503" i="4"/>
  <c r="V502" i="4"/>
  <c r="K125" i="4"/>
  <c r="F1228" i="4"/>
  <c r="K1228" i="4"/>
  <c r="F866" i="4"/>
  <c r="F504" i="4"/>
  <c r="K504" i="4"/>
  <c r="F141" i="4"/>
  <c r="V1697" i="4" l="1"/>
  <c r="B1698" i="4"/>
  <c r="J2202" i="4"/>
  <c r="J2528" i="4"/>
  <c r="J2865" i="4"/>
  <c r="F2803" i="4"/>
  <c r="K2800" i="4"/>
  <c r="F2439" i="4"/>
  <c r="K2438" i="4"/>
  <c r="K2078" i="4"/>
  <c r="K1714" i="4"/>
  <c r="F1715" i="4"/>
  <c r="B504" i="4"/>
  <c r="V503" i="4"/>
  <c r="K126" i="4"/>
  <c r="K1229" i="4"/>
  <c r="F1229" i="4"/>
  <c r="F867" i="4"/>
  <c r="K505" i="4"/>
  <c r="F505" i="4"/>
  <c r="F142" i="4"/>
  <c r="B1699" i="4" l="1"/>
  <c r="V1698" i="4"/>
  <c r="J2203" i="4"/>
  <c r="J2529" i="4"/>
  <c r="J2866" i="4"/>
  <c r="K2801" i="4"/>
  <c r="F2804" i="4"/>
  <c r="K2439" i="4"/>
  <c r="F2440" i="4"/>
  <c r="K2079" i="4"/>
  <c r="F1716" i="4"/>
  <c r="K1715" i="4"/>
  <c r="V504" i="4"/>
  <c r="B505" i="4"/>
  <c r="K127" i="4"/>
  <c r="F1230" i="4"/>
  <c r="K1230" i="4"/>
  <c r="F868" i="4"/>
  <c r="F506" i="4"/>
  <c r="K506" i="4"/>
  <c r="F143" i="4"/>
  <c r="V1699" i="4" l="1"/>
  <c r="B1700" i="4"/>
  <c r="J2204" i="4"/>
  <c r="J2530" i="4"/>
  <c r="J2867" i="4"/>
  <c r="F2805" i="4"/>
  <c r="K2802" i="4"/>
  <c r="F2441" i="4"/>
  <c r="K2440" i="4"/>
  <c r="K2080" i="4"/>
  <c r="K1716" i="4"/>
  <c r="F1717" i="4"/>
  <c r="V505" i="4"/>
  <c r="B506" i="4"/>
  <c r="K128" i="4"/>
  <c r="K1231" i="4"/>
  <c r="F1231" i="4"/>
  <c r="F869" i="4"/>
  <c r="K507" i="4"/>
  <c r="F507" i="4"/>
  <c r="F144" i="4"/>
  <c r="B1701" i="4" l="1"/>
  <c r="V1700" i="4"/>
  <c r="J2205" i="4"/>
  <c r="J2531" i="4"/>
  <c r="J2868" i="4"/>
  <c r="K2803" i="4"/>
  <c r="F2806" i="4"/>
  <c r="K2441" i="4"/>
  <c r="F2442" i="4"/>
  <c r="K2081" i="4"/>
  <c r="F1718" i="4"/>
  <c r="K1717" i="4"/>
  <c r="B507" i="4"/>
  <c r="V506" i="4"/>
  <c r="K129" i="4"/>
  <c r="F1232" i="4"/>
  <c r="K1232" i="4"/>
  <c r="F870" i="4"/>
  <c r="F508" i="4"/>
  <c r="K508" i="4"/>
  <c r="F145" i="4"/>
  <c r="B1702" i="4" l="1"/>
  <c r="V1701" i="4"/>
  <c r="J2206" i="4"/>
  <c r="J2532" i="4"/>
  <c r="J2869" i="4"/>
  <c r="F2807" i="4"/>
  <c r="K2804" i="4"/>
  <c r="F2443" i="4"/>
  <c r="K2442" i="4"/>
  <c r="K2082" i="4"/>
  <c r="K1718" i="4"/>
  <c r="F1719" i="4"/>
  <c r="B508" i="4"/>
  <c r="V507" i="4"/>
  <c r="K130" i="4"/>
  <c r="K1233" i="4"/>
  <c r="F1233" i="4"/>
  <c r="F871" i="4"/>
  <c r="K509" i="4"/>
  <c r="F509" i="4"/>
  <c r="F146" i="4"/>
  <c r="V1702" i="4" l="1"/>
  <c r="B1703" i="4"/>
  <c r="J2207" i="4"/>
  <c r="J2533" i="4"/>
  <c r="J2870" i="4"/>
  <c r="K2805" i="4"/>
  <c r="F2808" i="4"/>
  <c r="K2443" i="4"/>
  <c r="F2444" i="4"/>
  <c r="K2083" i="4"/>
  <c r="F1720" i="4"/>
  <c r="K1719" i="4"/>
  <c r="V508" i="4"/>
  <c r="B509" i="4"/>
  <c r="K131" i="4"/>
  <c r="F1234" i="4"/>
  <c r="K1234" i="4"/>
  <c r="F872" i="4"/>
  <c r="F510" i="4"/>
  <c r="K510" i="4"/>
  <c r="F147" i="4"/>
  <c r="V1703" i="4" l="1"/>
  <c r="B1704" i="4"/>
  <c r="J2208" i="4"/>
  <c r="J2534" i="4"/>
  <c r="J2871" i="4"/>
  <c r="F2809" i="4"/>
  <c r="K2806" i="4"/>
  <c r="F2445" i="4"/>
  <c r="K2444" i="4"/>
  <c r="K2084" i="4"/>
  <c r="K1720" i="4"/>
  <c r="F1721" i="4"/>
  <c r="V509" i="4"/>
  <c r="B510" i="4"/>
  <c r="K132" i="4"/>
  <c r="K1235" i="4"/>
  <c r="F1235" i="4"/>
  <c r="F873" i="4"/>
  <c r="K511" i="4"/>
  <c r="F511" i="4"/>
  <c r="F148" i="4"/>
  <c r="V1704" i="4" l="1"/>
  <c r="B1705" i="4"/>
  <c r="J2209" i="4"/>
  <c r="J2535" i="4"/>
  <c r="J2872" i="4"/>
  <c r="K2807" i="4"/>
  <c r="F2810" i="4"/>
  <c r="K2445" i="4"/>
  <c r="F2446" i="4"/>
  <c r="K2085" i="4"/>
  <c r="F1722" i="4"/>
  <c r="K1721" i="4"/>
  <c r="B511" i="4"/>
  <c r="V510" i="4"/>
  <c r="K133" i="4"/>
  <c r="F1236" i="4"/>
  <c r="K1236" i="4"/>
  <c r="F874" i="4"/>
  <c r="F512" i="4"/>
  <c r="K512" i="4"/>
  <c r="F149" i="4"/>
  <c r="B1706" i="4" l="1"/>
  <c r="V1705" i="4"/>
  <c r="J2210" i="4"/>
  <c r="J2536" i="4"/>
  <c r="J2873" i="4"/>
  <c r="F2811" i="4"/>
  <c r="K2808" i="4"/>
  <c r="F2447" i="4"/>
  <c r="K2446" i="4"/>
  <c r="K2086" i="4"/>
  <c r="K1722" i="4"/>
  <c r="F1723" i="4"/>
  <c r="V511" i="4"/>
  <c r="B512" i="4"/>
  <c r="K134" i="4"/>
  <c r="K1237" i="4"/>
  <c r="F1237" i="4"/>
  <c r="F875" i="4"/>
  <c r="K513" i="4"/>
  <c r="F513" i="4"/>
  <c r="F150" i="4"/>
  <c r="V1706" i="4" l="1"/>
  <c r="B1707" i="4"/>
  <c r="J2211" i="4"/>
  <c r="J2537" i="4"/>
  <c r="J2874" i="4"/>
  <c r="K2809" i="4"/>
  <c r="F2812" i="4"/>
  <c r="K2447" i="4"/>
  <c r="F2448" i="4"/>
  <c r="K2087" i="4"/>
  <c r="F1724" i="4"/>
  <c r="K1723" i="4"/>
  <c r="V512" i="4"/>
  <c r="B513" i="4"/>
  <c r="K135" i="4"/>
  <c r="F1238" i="4"/>
  <c r="K1238" i="4"/>
  <c r="F876" i="4"/>
  <c r="F514" i="4"/>
  <c r="K514" i="4"/>
  <c r="F151" i="4"/>
  <c r="B1708" i="4" l="1"/>
  <c r="V1707" i="4"/>
  <c r="J2212" i="4"/>
  <c r="J2538" i="4"/>
  <c r="J2875" i="4"/>
  <c r="F2813" i="4"/>
  <c r="K2810" i="4"/>
  <c r="F2449" i="4"/>
  <c r="K2448" i="4"/>
  <c r="K2088" i="4"/>
  <c r="K1724" i="4"/>
  <c r="F1725" i="4"/>
  <c r="B514" i="4"/>
  <c r="V513" i="4"/>
  <c r="K136" i="4"/>
  <c r="K1239" i="4"/>
  <c r="F1239" i="4"/>
  <c r="F877" i="4"/>
  <c r="K515" i="4"/>
  <c r="F515" i="4"/>
  <c r="F152" i="4"/>
  <c r="V1708" i="4" l="1"/>
  <c r="B1709" i="4"/>
  <c r="J2213" i="4"/>
  <c r="J2539" i="4"/>
  <c r="J2876" i="4"/>
  <c r="K2811" i="4"/>
  <c r="F2814" i="4"/>
  <c r="K2449" i="4"/>
  <c r="F2450" i="4"/>
  <c r="K2089" i="4"/>
  <c r="F1726" i="4"/>
  <c r="K1725" i="4"/>
  <c r="B515" i="4"/>
  <c r="V514" i="4"/>
  <c r="K137" i="4"/>
  <c r="F1240" i="4"/>
  <c r="K1240" i="4"/>
  <c r="F878" i="4"/>
  <c r="F516" i="4"/>
  <c r="K516" i="4"/>
  <c r="F153" i="4"/>
  <c r="B1710" i="4" l="1"/>
  <c r="V1709" i="4"/>
  <c r="J2214" i="4"/>
  <c r="J2540" i="4"/>
  <c r="J2877" i="4"/>
  <c r="F2815" i="4"/>
  <c r="K2812" i="4"/>
  <c r="F2451" i="4"/>
  <c r="K2450" i="4"/>
  <c r="K2090" i="4"/>
  <c r="K1726" i="4"/>
  <c r="F1727" i="4"/>
  <c r="V515" i="4"/>
  <c r="B516" i="4"/>
  <c r="K138" i="4"/>
  <c r="K1241" i="4"/>
  <c r="F1241" i="4"/>
  <c r="F879" i="4"/>
  <c r="K517" i="4"/>
  <c r="F517" i="4"/>
  <c r="F154" i="4"/>
  <c r="V1710" i="4" l="1"/>
  <c r="B1711" i="4"/>
  <c r="J2215" i="4"/>
  <c r="J2541" i="4"/>
  <c r="J2878" i="4"/>
  <c r="K2813" i="4"/>
  <c r="F2816" i="4"/>
  <c r="K2451" i="4"/>
  <c r="F2452" i="4"/>
  <c r="K2091" i="4"/>
  <c r="F1728" i="4"/>
  <c r="K1727" i="4"/>
  <c r="V516" i="4"/>
  <c r="B517" i="4"/>
  <c r="K139" i="4"/>
  <c r="F1242" i="4"/>
  <c r="K1242" i="4"/>
  <c r="F880" i="4"/>
  <c r="F518" i="4"/>
  <c r="K518" i="4"/>
  <c r="F155" i="4"/>
  <c r="B1712" i="4" l="1"/>
  <c r="V1711" i="4"/>
  <c r="J2216" i="4"/>
  <c r="J2542" i="4"/>
  <c r="J2879" i="4"/>
  <c r="F2817" i="4"/>
  <c r="K2814" i="4"/>
  <c r="F2453" i="4"/>
  <c r="K2452" i="4"/>
  <c r="K2092" i="4"/>
  <c r="K1728" i="4"/>
  <c r="F1729" i="4"/>
  <c r="V517" i="4"/>
  <c r="B518" i="4"/>
  <c r="K140" i="4"/>
  <c r="K1243" i="4"/>
  <c r="F1243" i="4"/>
  <c r="F881" i="4"/>
  <c r="K519" i="4"/>
  <c r="F519" i="4"/>
  <c r="F156" i="4"/>
  <c r="V1712" i="4" l="1"/>
  <c r="B1713" i="4"/>
  <c r="J2217" i="4"/>
  <c r="J2543" i="4"/>
  <c r="J2880" i="4"/>
  <c r="K2815" i="4"/>
  <c r="F2818" i="4"/>
  <c r="K2453" i="4"/>
  <c r="F2454" i="4"/>
  <c r="K2093" i="4"/>
  <c r="F1730" i="4"/>
  <c r="K1729" i="4"/>
  <c r="B519" i="4"/>
  <c r="V518" i="4"/>
  <c r="K141" i="4"/>
  <c r="F1244" i="4"/>
  <c r="K1244" i="4"/>
  <c r="F882" i="4"/>
  <c r="F520" i="4"/>
  <c r="K520" i="4"/>
  <c r="F157" i="4"/>
  <c r="B1714" i="4" l="1"/>
  <c r="V1713" i="4"/>
  <c r="J2218" i="4"/>
  <c r="J2544" i="4"/>
  <c r="J2881" i="4"/>
  <c r="F2819" i="4"/>
  <c r="K2816" i="4"/>
  <c r="F2455" i="4"/>
  <c r="K2454" i="4"/>
  <c r="K2094" i="4"/>
  <c r="K1730" i="4"/>
  <c r="F1731" i="4"/>
  <c r="B520" i="4"/>
  <c r="V519" i="4"/>
  <c r="K142" i="4"/>
  <c r="K1245" i="4"/>
  <c r="F1245" i="4"/>
  <c r="F883" i="4"/>
  <c r="K521" i="4"/>
  <c r="F521" i="4"/>
  <c r="F158" i="4"/>
  <c r="V1714" i="4" l="1"/>
  <c r="B1715" i="4"/>
  <c r="J2219" i="4"/>
  <c r="J2545" i="4"/>
  <c r="J2882" i="4"/>
  <c r="K2817" i="4"/>
  <c r="F2820" i="4"/>
  <c r="K2455" i="4"/>
  <c r="F2456" i="4"/>
  <c r="K2095" i="4"/>
  <c r="F1732" i="4"/>
  <c r="K1731" i="4"/>
  <c r="V520" i="4"/>
  <c r="B521" i="4"/>
  <c r="K143" i="4"/>
  <c r="F1246" i="4"/>
  <c r="K1246" i="4"/>
  <c r="F884" i="4"/>
  <c r="F522" i="4"/>
  <c r="K522" i="4"/>
  <c r="F159" i="4"/>
  <c r="V1715" i="4" l="1"/>
  <c r="B1716" i="4"/>
  <c r="J2220" i="4"/>
  <c r="J2546" i="4"/>
  <c r="J2883" i="4"/>
  <c r="F2821" i="4"/>
  <c r="K2818" i="4"/>
  <c r="F2457" i="4"/>
  <c r="K2456" i="4"/>
  <c r="K2096" i="4"/>
  <c r="K1732" i="4"/>
  <c r="F1733" i="4"/>
  <c r="V521" i="4"/>
  <c r="B522" i="4"/>
  <c r="K144" i="4"/>
  <c r="K1247" i="4"/>
  <c r="F1247" i="4"/>
  <c r="F885" i="4"/>
  <c r="K523" i="4"/>
  <c r="F523" i="4"/>
  <c r="F160" i="4"/>
  <c r="B1717" i="4" l="1"/>
  <c r="V1716" i="4"/>
  <c r="J2221" i="4"/>
  <c r="J2547" i="4"/>
  <c r="J2884" i="4"/>
  <c r="K2819" i="4"/>
  <c r="F2822" i="4"/>
  <c r="K2457" i="4"/>
  <c r="F2458" i="4"/>
  <c r="K2097" i="4"/>
  <c r="F1734" i="4"/>
  <c r="K1733" i="4"/>
  <c r="V522" i="4"/>
  <c r="B523" i="4"/>
  <c r="K145" i="4"/>
  <c r="F1248" i="4"/>
  <c r="K1248" i="4"/>
  <c r="F886" i="4"/>
  <c r="F524" i="4"/>
  <c r="K524" i="4"/>
  <c r="F161" i="4"/>
  <c r="V1717" i="4" l="1"/>
  <c r="B1718" i="4"/>
  <c r="J2222" i="4"/>
  <c r="J2548" i="4"/>
  <c r="J2885" i="4"/>
  <c r="K2820" i="4"/>
  <c r="F2823" i="4"/>
  <c r="F2459" i="4"/>
  <c r="K2458" i="4"/>
  <c r="K2098" i="4"/>
  <c r="K1734" i="4"/>
  <c r="F1735" i="4"/>
  <c r="B524" i="4"/>
  <c r="V523" i="4"/>
  <c r="K146" i="4"/>
  <c r="K1249" i="4"/>
  <c r="F1249" i="4"/>
  <c r="F887" i="4"/>
  <c r="K525" i="4"/>
  <c r="F525" i="4"/>
  <c r="F162" i="4"/>
  <c r="V1718" i="4" l="1"/>
  <c r="B1719" i="4"/>
  <c r="J2223" i="4"/>
  <c r="J2549" i="4"/>
  <c r="J2886" i="4"/>
  <c r="F2824" i="4"/>
  <c r="K2821" i="4"/>
  <c r="K2459" i="4"/>
  <c r="F2460" i="4"/>
  <c r="K2099" i="4"/>
  <c r="F1736" i="4"/>
  <c r="K1735" i="4"/>
  <c r="V524" i="4"/>
  <c r="B525" i="4"/>
  <c r="K147" i="4"/>
  <c r="F1250" i="4"/>
  <c r="K1250" i="4"/>
  <c r="F888" i="4"/>
  <c r="F526" i="4"/>
  <c r="K526" i="4"/>
  <c r="F163" i="4"/>
  <c r="V1719" i="4" l="1"/>
  <c r="B1720" i="4"/>
  <c r="J2224" i="4"/>
  <c r="J2550" i="4"/>
  <c r="J2887" i="4"/>
  <c r="K2822" i="4"/>
  <c r="F2825" i="4"/>
  <c r="F2461" i="4"/>
  <c r="K2460" i="4"/>
  <c r="K2100" i="4"/>
  <c r="K1736" i="4"/>
  <c r="F1737" i="4"/>
  <c r="V525" i="4"/>
  <c r="B526" i="4"/>
  <c r="K148" i="4"/>
  <c r="K1251" i="4"/>
  <c r="F1251" i="4"/>
  <c r="F889" i="4"/>
  <c r="K527" i="4"/>
  <c r="F527" i="4"/>
  <c r="F164" i="4"/>
  <c r="B1721" i="4" l="1"/>
  <c r="V1720" i="4"/>
  <c r="J2225" i="4"/>
  <c r="J2551" i="4"/>
  <c r="J2888" i="4"/>
  <c r="K2823" i="4"/>
  <c r="F2826" i="4"/>
  <c r="K2461" i="4"/>
  <c r="F2462" i="4"/>
  <c r="K2101" i="4"/>
  <c r="F1738" i="4"/>
  <c r="K1737" i="4"/>
  <c r="B527" i="4"/>
  <c r="V526" i="4"/>
  <c r="K149" i="4"/>
  <c r="F1252" i="4"/>
  <c r="K1252" i="4"/>
  <c r="F890" i="4"/>
  <c r="F528" i="4"/>
  <c r="K528" i="4"/>
  <c r="F165" i="4"/>
  <c r="B1722" i="4" l="1"/>
  <c r="V1721" i="4"/>
  <c r="J2226" i="4"/>
  <c r="J2552" i="4"/>
  <c r="J2889" i="4"/>
  <c r="K2824" i="4"/>
  <c r="F2827" i="4"/>
  <c r="F2463" i="4"/>
  <c r="K2462" i="4"/>
  <c r="K2102" i="4"/>
  <c r="F1739" i="4"/>
  <c r="K1738" i="4"/>
  <c r="V527" i="4"/>
  <c r="B528" i="4"/>
  <c r="K150" i="4"/>
  <c r="K1253" i="4"/>
  <c r="F1253" i="4"/>
  <c r="F891" i="4"/>
  <c r="K529" i="4"/>
  <c r="F529" i="4"/>
  <c r="F166" i="4"/>
  <c r="V1722" i="4" l="1"/>
  <c r="B1723" i="4"/>
  <c r="J2227" i="4"/>
  <c r="J2553" i="4"/>
  <c r="J2890" i="4"/>
  <c r="F2828" i="4"/>
  <c r="K2825" i="4"/>
  <c r="K2463" i="4"/>
  <c r="F2464" i="4"/>
  <c r="K2103" i="4"/>
  <c r="K1739" i="4"/>
  <c r="F1740" i="4"/>
  <c r="V528" i="4"/>
  <c r="B529" i="4"/>
  <c r="K151" i="4"/>
  <c r="F1254" i="4"/>
  <c r="K1254" i="4"/>
  <c r="F892" i="4"/>
  <c r="F530" i="4"/>
  <c r="K530" i="4"/>
  <c r="F167" i="4"/>
  <c r="V1723" i="4" l="1"/>
  <c r="B1724" i="4"/>
  <c r="J2228" i="4"/>
  <c r="J2554" i="4"/>
  <c r="J2891" i="4"/>
  <c r="K2826" i="4"/>
  <c r="F2829" i="4"/>
  <c r="F2465" i="4"/>
  <c r="K2464" i="4"/>
  <c r="K2104" i="4"/>
  <c r="F1741" i="4"/>
  <c r="K1740" i="4"/>
  <c r="V529" i="4"/>
  <c r="B530" i="4"/>
  <c r="K152" i="4"/>
  <c r="K1255" i="4"/>
  <c r="F1255" i="4"/>
  <c r="F893" i="4"/>
  <c r="K531" i="4"/>
  <c r="F531" i="4"/>
  <c r="F168" i="4"/>
  <c r="B1725" i="4" l="1"/>
  <c r="V1724" i="4"/>
  <c r="J2229" i="4"/>
  <c r="J2555" i="4"/>
  <c r="J2892" i="4"/>
  <c r="K2827" i="4"/>
  <c r="F2830" i="4"/>
  <c r="K2465" i="4"/>
  <c r="F2466" i="4"/>
  <c r="K2105" i="4"/>
  <c r="K1741" i="4"/>
  <c r="F1742" i="4"/>
  <c r="B531" i="4"/>
  <c r="V530" i="4"/>
  <c r="K153" i="4"/>
  <c r="F1256" i="4"/>
  <c r="K1256" i="4"/>
  <c r="F894" i="4"/>
  <c r="F532" i="4"/>
  <c r="K532" i="4"/>
  <c r="F169" i="4"/>
  <c r="V1725" i="4" l="1"/>
  <c r="B1726" i="4"/>
  <c r="J2230" i="4"/>
  <c r="J2556" i="4"/>
  <c r="J2893" i="4"/>
  <c r="K2828" i="4"/>
  <c r="F2831" i="4"/>
  <c r="F2467" i="4"/>
  <c r="K2466" i="4"/>
  <c r="K2106" i="4"/>
  <c r="F1743" i="4"/>
  <c r="K1742" i="4"/>
  <c r="V531" i="4"/>
  <c r="B532" i="4"/>
  <c r="K154" i="4"/>
  <c r="K1257" i="4"/>
  <c r="F1257" i="4"/>
  <c r="F895" i="4"/>
  <c r="K533" i="4"/>
  <c r="F533" i="4"/>
  <c r="F170" i="4"/>
  <c r="V1726" i="4" l="1"/>
  <c r="B1727" i="4"/>
  <c r="J2231" i="4"/>
  <c r="J2557" i="4"/>
  <c r="J2894" i="4"/>
  <c r="K2829" i="4"/>
  <c r="F2832" i="4"/>
  <c r="K2467" i="4"/>
  <c r="F2468" i="4"/>
  <c r="K2107" i="4"/>
  <c r="K1743" i="4"/>
  <c r="F1744" i="4"/>
  <c r="V532" i="4"/>
  <c r="B533" i="4"/>
  <c r="K155" i="4"/>
  <c r="F1258" i="4"/>
  <c r="K1258" i="4"/>
  <c r="F896" i="4"/>
  <c r="F534" i="4"/>
  <c r="K534" i="4"/>
  <c r="F171" i="4"/>
  <c r="V1727" i="4" l="1"/>
  <c r="B1728" i="4"/>
  <c r="J2232" i="4"/>
  <c r="J2558" i="4"/>
  <c r="J2895" i="4"/>
  <c r="F2833" i="4"/>
  <c r="K2830" i="4"/>
  <c r="F2469" i="4"/>
  <c r="K2468" i="4"/>
  <c r="K2108" i="4"/>
  <c r="F1745" i="4"/>
  <c r="K1744" i="4"/>
  <c r="B534" i="4"/>
  <c r="V533" i="4"/>
  <c r="K156" i="4"/>
  <c r="K1259" i="4"/>
  <c r="F1259" i="4"/>
  <c r="F897" i="4"/>
  <c r="K535" i="4"/>
  <c r="F535" i="4"/>
  <c r="F172" i="4"/>
  <c r="B1729" i="4" l="1"/>
  <c r="V1728" i="4"/>
  <c r="J2233" i="4"/>
  <c r="J2559" i="4"/>
  <c r="J2896" i="4"/>
  <c r="K2831" i="4"/>
  <c r="F2834" i="4"/>
  <c r="K2469" i="4"/>
  <c r="F2470" i="4"/>
  <c r="K2109" i="4"/>
  <c r="K1745" i="4"/>
  <c r="F1746" i="4"/>
  <c r="V534" i="4"/>
  <c r="B535" i="4"/>
  <c r="K157" i="4"/>
  <c r="F1260" i="4"/>
  <c r="K1260" i="4"/>
  <c r="F898" i="4"/>
  <c r="F536" i="4"/>
  <c r="K536" i="4"/>
  <c r="F173" i="4"/>
  <c r="V1729" i="4" l="1"/>
  <c r="B1730" i="4"/>
  <c r="J2234" i="4"/>
  <c r="J2560" i="4"/>
  <c r="J2897" i="4"/>
  <c r="F2835" i="4"/>
  <c r="K2832" i="4"/>
  <c r="F2471" i="4"/>
  <c r="K2470" i="4"/>
  <c r="K2110" i="4"/>
  <c r="K1746" i="4"/>
  <c r="F1747" i="4"/>
  <c r="V535" i="4"/>
  <c r="B536" i="4"/>
  <c r="K158" i="4"/>
  <c r="K1261" i="4"/>
  <c r="F1261" i="4"/>
  <c r="F899" i="4"/>
  <c r="K537" i="4"/>
  <c r="F537" i="4"/>
  <c r="F174" i="4"/>
  <c r="V1730" i="4" l="1"/>
  <c r="B1731" i="4"/>
  <c r="J2235" i="4"/>
  <c r="J2561" i="4"/>
  <c r="J2898" i="4"/>
  <c r="K2833" i="4"/>
  <c r="F2836" i="4"/>
  <c r="K2471" i="4"/>
  <c r="F2472" i="4"/>
  <c r="K2111" i="4"/>
  <c r="F1748" i="4"/>
  <c r="K1747" i="4"/>
  <c r="V536" i="4"/>
  <c r="B537" i="4"/>
  <c r="K159" i="4"/>
  <c r="F1262" i="4"/>
  <c r="K1262" i="4"/>
  <c r="F900" i="4"/>
  <c r="F538" i="4"/>
  <c r="K538" i="4"/>
  <c r="F175" i="4"/>
  <c r="V1731" i="4" l="1"/>
  <c r="B1732" i="4"/>
  <c r="J2236" i="4"/>
  <c r="J2562" i="4"/>
  <c r="J2899" i="4"/>
  <c r="K2834" i="4"/>
  <c r="F2837" i="4"/>
  <c r="F2473" i="4"/>
  <c r="K2472" i="4"/>
  <c r="K2112" i="4"/>
  <c r="F1749" i="4"/>
  <c r="K1748" i="4"/>
  <c r="B538" i="4"/>
  <c r="V537" i="4"/>
  <c r="K160" i="4"/>
  <c r="K1263" i="4"/>
  <c r="F1263" i="4"/>
  <c r="F901" i="4"/>
  <c r="K539" i="4"/>
  <c r="F539" i="4"/>
  <c r="F176" i="4"/>
  <c r="B1733" i="4" l="1"/>
  <c r="V1732" i="4"/>
  <c r="J2237" i="4"/>
  <c r="J2563" i="4"/>
  <c r="J2900" i="4"/>
  <c r="F2838" i="4"/>
  <c r="K2835" i="4"/>
  <c r="K2473" i="4"/>
  <c r="F2474" i="4"/>
  <c r="K2113" i="4"/>
  <c r="K1749" i="4"/>
  <c r="F1750" i="4"/>
  <c r="B539" i="4"/>
  <c r="V538" i="4"/>
  <c r="K161" i="4"/>
  <c r="F1264" i="4"/>
  <c r="K1264" i="4"/>
  <c r="F902" i="4"/>
  <c r="F540" i="4"/>
  <c r="K540" i="4"/>
  <c r="F177" i="4"/>
  <c r="B1734" i="4" l="1"/>
  <c r="V1733" i="4"/>
  <c r="J2238" i="4"/>
  <c r="J2564" i="4"/>
  <c r="J2901" i="4"/>
  <c r="K2836" i="4"/>
  <c r="F2839" i="4"/>
  <c r="F2475" i="4"/>
  <c r="K2474" i="4"/>
  <c r="K2114" i="4"/>
  <c r="F1751" i="4"/>
  <c r="K1750" i="4"/>
  <c r="V539" i="4"/>
  <c r="B540" i="4"/>
  <c r="K162" i="4"/>
  <c r="K1265" i="4"/>
  <c r="F1265" i="4"/>
  <c r="F903" i="4"/>
  <c r="K541" i="4"/>
  <c r="F541" i="4"/>
  <c r="F178" i="4"/>
  <c r="V1734" i="4" l="1"/>
  <c r="B1735" i="4"/>
  <c r="J2239" i="4"/>
  <c r="J2565" i="4"/>
  <c r="J2902" i="4"/>
  <c r="F2840" i="4"/>
  <c r="K2837" i="4"/>
  <c r="K2475" i="4"/>
  <c r="F2476" i="4"/>
  <c r="K2115" i="4"/>
  <c r="K1751" i="4"/>
  <c r="F1752" i="4"/>
  <c r="V540" i="4"/>
  <c r="B541" i="4"/>
  <c r="K163" i="4"/>
  <c r="F1266" i="4"/>
  <c r="K1266" i="4"/>
  <c r="F904" i="4"/>
  <c r="F542" i="4"/>
  <c r="K542" i="4"/>
  <c r="F179" i="4"/>
  <c r="V1735" i="4" l="1"/>
  <c r="B1736" i="4"/>
  <c r="J2240" i="4"/>
  <c r="J2566" i="4"/>
  <c r="J2903" i="4"/>
  <c r="K2838" i="4"/>
  <c r="F2841" i="4"/>
  <c r="F2477" i="4"/>
  <c r="K2476" i="4"/>
  <c r="K2116" i="4"/>
  <c r="K1752" i="4"/>
  <c r="F1753" i="4"/>
  <c r="B542" i="4"/>
  <c r="V541" i="4"/>
  <c r="K164" i="4"/>
  <c r="K1267" i="4"/>
  <c r="F1267" i="4"/>
  <c r="F905" i="4"/>
  <c r="F543" i="4"/>
  <c r="K543" i="4"/>
  <c r="F180" i="4"/>
  <c r="B1737" i="4" l="1"/>
  <c r="V1736" i="4"/>
  <c r="J2241" i="4"/>
  <c r="J2567" i="4"/>
  <c r="J2904" i="4"/>
  <c r="F2842" i="4"/>
  <c r="K2839" i="4"/>
  <c r="K2477" i="4"/>
  <c r="F2478" i="4"/>
  <c r="K2117" i="4"/>
  <c r="F1754" i="4"/>
  <c r="K1753" i="4"/>
  <c r="V542" i="4"/>
  <c r="B543" i="4"/>
  <c r="K165" i="4"/>
  <c r="F1268" i="4"/>
  <c r="K1268" i="4"/>
  <c r="F906" i="4"/>
  <c r="K544" i="4"/>
  <c r="F544" i="4"/>
  <c r="F181" i="4"/>
  <c r="B1738" i="4" l="1"/>
  <c r="V1737" i="4"/>
  <c r="J2242" i="4"/>
  <c r="J2568" i="4"/>
  <c r="J2905" i="4"/>
  <c r="K2840" i="4"/>
  <c r="F2843" i="4"/>
  <c r="F2479" i="4"/>
  <c r="K2478" i="4"/>
  <c r="K2118" i="4"/>
  <c r="K1754" i="4"/>
  <c r="F1755" i="4"/>
  <c r="V543" i="4"/>
  <c r="B544" i="4"/>
  <c r="K166" i="4"/>
  <c r="K1269" i="4"/>
  <c r="F1269" i="4"/>
  <c r="F907" i="4"/>
  <c r="K545" i="4"/>
  <c r="F545" i="4"/>
  <c r="F182" i="4"/>
  <c r="V1738" i="4" l="1"/>
  <c r="B1739" i="4"/>
  <c r="J2243" i="4"/>
  <c r="J2569" i="4"/>
  <c r="J2906" i="4"/>
  <c r="F2844" i="4"/>
  <c r="K2841" i="4"/>
  <c r="K2479" i="4"/>
  <c r="F2480" i="4"/>
  <c r="K2119" i="4"/>
  <c r="F1756" i="4"/>
  <c r="K1755" i="4"/>
  <c r="B545" i="4"/>
  <c r="V544" i="4"/>
  <c r="K167" i="4"/>
  <c r="F1270" i="4"/>
  <c r="K1270" i="4"/>
  <c r="F908" i="4"/>
  <c r="F546" i="4"/>
  <c r="K546" i="4"/>
  <c r="F183" i="4"/>
  <c r="B1740" i="4" l="1"/>
  <c r="V1739" i="4"/>
  <c r="J2244" i="4"/>
  <c r="J2570" i="4"/>
  <c r="J2907" i="4"/>
  <c r="K2842" i="4"/>
  <c r="F2845" i="4"/>
  <c r="F2481" i="4"/>
  <c r="K2480" i="4"/>
  <c r="K2120" i="4"/>
  <c r="K1756" i="4"/>
  <c r="F1757" i="4"/>
  <c r="B546" i="4"/>
  <c r="V545" i="4"/>
  <c r="K168" i="4"/>
  <c r="K1271" i="4"/>
  <c r="F1271" i="4"/>
  <c r="F909" i="4"/>
  <c r="F547" i="4"/>
  <c r="K547" i="4"/>
  <c r="F184" i="4"/>
  <c r="B1741" i="4" l="1"/>
  <c r="V1740" i="4"/>
  <c r="J2245" i="4"/>
  <c r="J2571" i="4"/>
  <c r="J2908" i="4"/>
  <c r="F2846" i="4"/>
  <c r="K2843" i="4"/>
  <c r="K2481" i="4"/>
  <c r="F2482" i="4"/>
  <c r="K2121" i="4"/>
  <c r="F1758" i="4"/>
  <c r="K1757" i="4"/>
  <c r="V546" i="4"/>
  <c r="B547" i="4"/>
  <c r="K169" i="4"/>
  <c r="F1272" i="4"/>
  <c r="K1272" i="4"/>
  <c r="F910" i="4"/>
  <c r="K548" i="4"/>
  <c r="F548" i="4"/>
  <c r="F185" i="4"/>
  <c r="V1741" i="4" l="1"/>
  <c r="B1742" i="4"/>
  <c r="J2246" i="4"/>
  <c r="J2572" i="4"/>
  <c r="J2909" i="4"/>
  <c r="K2844" i="4"/>
  <c r="F2847" i="4"/>
  <c r="F2483" i="4"/>
  <c r="K2482" i="4"/>
  <c r="K2122" i="4"/>
  <c r="K1758" i="4"/>
  <c r="F1759" i="4"/>
  <c r="B548" i="4"/>
  <c r="V547" i="4"/>
  <c r="K170" i="4"/>
  <c r="K1273" i="4"/>
  <c r="F1273" i="4"/>
  <c r="F911" i="4"/>
  <c r="F549" i="4"/>
  <c r="K549" i="4"/>
  <c r="F186" i="4"/>
  <c r="V1742" i="4" l="1"/>
  <c r="B1743" i="4"/>
  <c r="J2247" i="4"/>
  <c r="J2573" i="4"/>
  <c r="J2910" i="4"/>
  <c r="F2848" i="4"/>
  <c r="K2845" i="4"/>
  <c r="K2483" i="4"/>
  <c r="F2484" i="4"/>
  <c r="K2123" i="4"/>
  <c r="F1760" i="4"/>
  <c r="K1759" i="4"/>
  <c r="V548" i="4"/>
  <c r="B549" i="4"/>
  <c r="K171" i="4"/>
  <c r="F1274" i="4"/>
  <c r="K1274" i="4"/>
  <c r="F912" i="4"/>
  <c r="K550" i="4"/>
  <c r="F550" i="4"/>
  <c r="F187" i="4"/>
  <c r="B1744" i="4" l="1"/>
  <c r="V1743" i="4"/>
  <c r="J2248" i="4"/>
  <c r="J2574" i="4"/>
  <c r="J2911" i="4"/>
  <c r="K2846" i="4"/>
  <c r="F2849" i="4"/>
  <c r="F2485" i="4"/>
  <c r="K2484" i="4"/>
  <c r="K2124" i="4"/>
  <c r="K1760" i="4"/>
  <c r="F1761" i="4"/>
  <c r="V549" i="4"/>
  <c r="B550" i="4"/>
  <c r="K172" i="4"/>
  <c r="K1275" i="4"/>
  <c r="F1275" i="4"/>
  <c r="F913" i="4"/>
  <c r="F551" i="4"/>
  <c r="K551" i="4"/>
  <c r="F188" i="4"/>
  <c r="B1745" i="4" l="1"/>
  <c r="V1744" i="4"/>
  <c r="J2249" i="4"/>
  <c r="J2575" i="4"/>
  <c r="J2912" i="4"/>
  <c r="F2850" i="4"/>
  <c r="K2847" i="4"/>
  <c r="K2485" i="4"/>
  <c r="F2486" i="4"/>
  <c r="K2125" i="4"/>
  <c r="F1762" i="4"/>
  <c r="K1761" i="4"/>
  <c r="V550" i="4"/>
  <c r="B551" i="4"/>
  <c r="K173" i="4"/>
  <c r="F1276" i="4"/>
  <c r="K1276" i="4"/>
  <c r="F914" i="4"/>
  <c r="K552" i="4"/>
  <c r="F552" i="4"/>
  <c r="F189" i="4"/>
  <c r="V1745" i="4" l="1"/>
  <c r="B1746" i="4"/>
  <c r="J2250" i="4"/>
  <c r="J2576" i="4"/>
  <c r="J2913" i="4"/>
  <c r="K2848" i="4"/>
  <c r="F2851" i="4"/>
  <c r="F2487" i="4"/>
  <c r="K2486" i="4"/>
  <c r="K2126" i="4"/>
  <c r="K1762" i="4"/>
  <c r="F1763" i="4"/>
  <c r="B552" i="4"/>
  <c r="V551" i="4"/>
  <c r="K174" i="4"/>
  <c r="K1277" i="4"/>
  <c r="F1277" i="4"/>
  <c r="F915" i="4"/>
  <c r="F553" i="4"/>
  <c r="K553" i="4"/>
  <c r="F190" i="4"/>
  <c r="B1747" i="4" l="1"/>
  <c r="V1746" i="4"/>
  <c r="J2251" i="4"/>
  <c r="J2577" i="4"/>
  <c r="J2914" i="4"/>
  <c r="F2852" i="4"/>
  <c r="K2849" i="4"/>
  <c r="K2487" i="4"/>
  <c r="F2488" i="4"/>
  <c r="K2127" i="4"/>
  <c r="F1764" i="4"/>
  <c r="K1763" i="4"/>
  <c r="V552" i="4"/>
  <c r="B553" i="4"/>
  <c r="K175" i="4"/>
  <c r="F1278" i="4"/>
  <c r="K1278" i="4"/>
  <c r="F916" i="4"/>
  <c r="F554" i="4"/>
  <c r="K554" i="4"/>
  <c r="F191" i="4"/>
  <c r="B1748" i="4" l="1"/>
  <c r="V1747" i="4"/>
  <c r="J2252" i="4"/>
  <c r="J2578" i="4"/>
  <c r="J2915" i="4"/>
  <c r="F2853" i="4"/>
  <c r="K2850" i="4"/>
  <c r="F2489" i="4"/>
  <c r="K2488" i="4"/>
  <c r="K2128" i="4"/>
  <c r="K1764" i="4"/>
  <c r="F1765" i="4"/>
  <c r="B554" i="4"/>
  <c r="V553" i="4"/>
  <c r="K176" i="4"/>
  <c r="K1279" i="4"/>
  <c r="F1279" i="4"/>
  <c r="F917" i="4"/>
  <c r="F555" i="4"/>
  <c r="K555" i="4"/>
  <c r="F192" i="4"/>
  <c r="B1749" i="4" l="1"/>
  <c r="V1748" i="4"/>
  <c r="J2253" i="4"/>
  <c r="J2579" i="4"/>
  <c r="J2916" i="4"/>
  <c r="K2851" i="4"/>
  <c r="F2854" i="4"/>
  <c r="K2489" i="4"/>
  <c r="F2490" i="4"/>
  <c r="K2129" i="4"/>
  <c r="F1766" i="4"/>
  <c r="K1765" i="4"/>
  <c r="V554" i="4"/>
  <c r="B555" i="4"/>
  <c r="K177" i="4"/>
  <c r="F1280" i="4"/>
  <c r="K1280" i="4"/>
  <c r="F918" i="4"/>
  <c r="K556" i="4"/>
  <c r="F556" i="4"/>
  <c r="F193" i="4"/>
  <c r="V1749" i="4" l="1"/>
  <c r="B1750" i="4"/>
  <c r="J2254" i="4"/>
  <c r="J2580" i="4"/>
  <c r="J2917" i="4"/>
  <c r="F2855" i="4"/>
  <c r="K2852" i="4"/>
  <c r="F2491" i="4"/>
  <c r="K2490" i="4"/>
  <c r="K2130" i="4"/>
  <c r="K1766" i="4"/>
  <c r="F1767" i="4"/>
  <c r="B556" i="4"/>
  <c r="V555" i="4"/>
  <c r="K178" i="4"/>
  <c r="F1281" i="4"/>
  <c r="K1281" i="4"/>
  <c r="F919" i="4"/>
  <c r="F557" i="4"/>
  <c r="K557" i="4"/>
  <c r="F194" i="4"/>
  <c r="B1751" i="4" l="1"/>
  <c r="V1750" i="4"/>
  <c r="J2255" i="4"/>
  <c r="J2581" i="4"/>
  <c r="J2918" i="4"/>
  <c r="F2856" i="4"/>
  <c r="K2853" i="4"/>
  <c r="K2491" i="4"/>
  <c r="F2492" i="4"/>
  <c r="K2131" i="4"/>
  <c r="F1768" i="4"/>
  <c r="K1767" i="4"/>
  <c r="V556" i="4"/>
  <c r="B557" i="4"/>
  <c r="K179" i="4"/>
  <c r="K1282" i="4"/>
  <c r="F1282" i="4"/>
  <c r="F920" i="4"/>
  <c r="K558" i="4"/>
  <c r="F558" i="4"/>
  <c r="F195" i="4"/>
  <c r="B1752" i="4" l="1"/>
  <c r="V1751" i="4"/>
  <c r="J2256" i="4"/>
  <c r="J2582" i="4"/>
  <c r="J2919" i="4"/>
  <c r="K2854" i="4"/>
  <c r="F2857" i="4"/>
  <c r="F2493" i="4"/>
  <c r="K2492" i="4"/>
  <c r="K2132" i="4"/>
  <c r="K1768" i="4"/>
  <c r="F1769" i="4"/>
  <c r="B558" i="4"/>
  <c r="V557" i="4"/>
  <c r="K180" i="4"/>
  <c r="F1283" i="4"/>
  <c r="K1283" i="4"/>
  <c r="F921" i="4"/>
  <c r="F559" i="4"/>
  <c r="K559" i="4"/>
  <c r="F196" i="4"/>
  <c r="V1752" i="4" l="1"/>
  <c r="B1753" i="4"/>
  <c r="J2257" i="4"/>
  <c r="J2583" i="4"/>
  <c r="J2920" i="4"/>
  <c r="K2855" i="4"/>
  <c r="F2858" i="4"/>
  <c r="K2493" i="4"/>
  <c r="F2494" i="4"/>
  <c r="K2133" i="4"/>
  <c r="F1770" i="4"/>
  <c r="K1769" i="4"/>
  <c r="B559" i="4"/>
  <c r="V558" i="4"/>
  <c r="K181" i="4"/>
  <c r="K1284" i="4"/>
  <c r="F1284" i="4"/>
  <c r="F922" i="4"/>
  <c r="K560" i="4"/>
  <c r="F560" i="4"/>
  <c r="F197" i="4"/>
  <c r="B1754" i="4" l="1"/>
  <c r="V1753" i="4"/>
  <c r="J2258" i="4"/>
  <c r="J2584" i="4"/>
  <c r="J2921" i="4"/>
  <c r="F2859" i="4"/>
  <c r="K2856" i="4"/>
  <c r="F2495" i="4"/>
  <c r="K2494" i="4"/>
  <c r="K2134" i="4"/>
  <c r="K1770" i="4"/>
  <c r="F1771" i="4"/>
  <c r="V559" i="4"/>
  <c r="B560" i="4"/>
  <c r="K182" i="4"/>
  <c r="F1285" i="4"/>
  <c r="K1285" i="4"/>
  <c r="F923" i="4"/>
  <c r="F561" i="4"/>
  <c r="K561" i="4"/>
  <c r="F198" i="4"/>
  <c r="B1755" i="4" l="1"/>
  <c r="V1754" i="4"/>
  <c r="J2259" i="4"/>
  <c r="J2585" i="4"/>
  <c r="J2922" i="4"/>
  <c r="K2857" i="4"/>
  <c r="F2860" i="4"/>
  <c r="K2495" i="4"/>
  <c r="F2496" i="4"/>
  <c r="K2135" i="4"/>
  <c r="F1772" i="4"/>
  <c r="K1771" i="4"/>
  <c r="V560" i="4"/>
  <c r="B561" i="4"/>
  <c r="K183" i="4"/>
  <c r="K1286" i="4"/>
  <c r="F1286" i="4"/>
  <c r="F924" i="4"/>
  <c r="K562" i="4"/>
  <c r="F562" i="4"/>
  <c r="F199" i="4"/>
  <c r="B1756" i="4" l="1"/>
  <c r="V1755" i="4"/>
  <c r="J2260" i="4"/>
  <c r="J2586" i="4"/>
  <c r="J2923" i="4"/>
  <c r="F2861" i="4"/>
  <c r="K2858" i="4"/>
  <c r="F2497" i="4"/>
  <c r="K2496" i="4"/>
  <c r="K2136" i="4"/>
  <c r="K1772" i="4"/>
  <c r="F1773" i="4"/>
  <c r="V561" i="4"/>
  <c r="B562" i="4"/>
  <c r="K184" i="4"/>
  <c r="F1287" i="4"/>
  <c r="K1287" i="4"/>
  <c r="F925" i="4"/>
  <c r="F563" i="4"/>
  <c r="K563" i="4"/>
  <c r="F200" i="4"/>
  <c r="V1756" i="4" l="1"/>
  <c r="B1757" i="4"/>
  <c r="J2261" i="4"/>
  <c r="J2587" i="4"/>
  <c r="J2924" i="4"/>
  <c r="K2859" i="4"/>
  <c r="F2862" i="4"/>
  <c r="K2497" i="4"/>
  <c r="F2498" i="4"/>
  <c r="K2137" i="4"/>
  <c r="F1774" i="4"/>
  <c r="K1773" i="4"/>
  <c r="B563" i="4"/>
  <c r="V562" i="4"/>
  <c r="K185" i="4"/>
  <c r="K1288" i="4"/>
  <c r="F1288" i="4"/>
  <c r="F926" i="4"/>
  <c r="K564" i="4"/>
  <c r="F564" i="4"/>
  <c r="F201" i="4"/>
  <c r="B1758" i="4" l="1"/>
  <c r="V1757" i="4"/>
  <c r="J2262" i="4"/>
  <c r="J2588" i="4"/>
  <c r="J2925" i="4"/>
  <c r="F2863" i="4"/>
  <c r="K2860" i="4"/>
  <c r="F2499" i="4"/>
  <c r="K2498" i="4"/>
  <c r="K2138" i="4"/>
  <c r="K1774" i="4"/>
  <c r="F1775" i="4"/>
  <c r="V563" i="4"/>
  <c r="B564" i="4"/>
  <c r="K186" i="4"/>
  <c r="F1289" i="4"/>
  <c r="K1289" i="4"/>
  <c r="F927" i="4"/>
  <c r="F565" i="4"/>
  <c r="K565" i="4"/>
  <c r="F202" i="4"/>
  <c r="B1759" i="4" l="1"/>
  <c r="V1758" i="4"/>
  <c r="J2263" i="4"/>
  <c r="J2589" i="4"/>
  <c r="J2926" i="4"/>
  <c r="K2861" i="4"/>
  <c r="F2864" i="4"/>
  <c r="K2499" i="4"/>
  <c r="F2500" i="4"/>
  <c r="K2139" i="4"/>
  <c r="F1776" i="4"/>
  <c r="K1775" i="4"/>
  <c r="V564" i="4"/>
  <c r="B565" i="4"/>
  <c r="K187" i="4"/>
  <c r="K1290" i="4"/>
  <c r="F1290" i="4"/>
  <c r="F928" i="4"/>
  <c r="K566" i="4"/>
  <c r="F566" i="4"/>
  <c r="F203" i="4"/>
  <c r="B1760" i="4" l="1"/>
  <c r="V1759" i="4"/>
  <c r="J2264" i="4"/>
  <c r="J2590" i="4"/>
  <c r="J2927" i="4"/>
  <c r="F2865" i="4"/>
  <c r="K2862" i="4"/>
  <c r="F2501" i="4"/>
  <c r="K2500" i="4"/>
  <c r="K2140" i="4"/>
  <c r="K1776" i="4"/>
  <c r="F1777" i="4"/>
  <c r="V565" i="4"/>
  <c r="B566" i="4"/>
  <c r="K188" i="4"/>
  <c r="F1291" i="4"/>
  <c r="K1291" i="4"/>
  <c r="F929" i="4"/>
  <c r="F567" i="4"/>
  <c r="K567" i="4"/>
  <c r="F204" i="4"/>
  <c r="V1760" i="4" l="1"/>
  <c r="B1761" i="4"/>
  <c r="J2265" i="4"/>
  <c r="J2591" i="4"/>
  <c r="J2928" i="4"/>
  <c r="K2863" i="4"/>
  <c r="F2866" i="4"/>
  <c r="K2501" i="4"/>
  <c r="F2502" i="4"/>
  <c r="K2141" i="4"/>
  <c r="F1778" i="4"/>
  <c r="K1777" i="4"/>
  <c r="B567" i="4"/>
  <c r="V566" i="4"/>
  <c r="K189" i="4"/>
  <c r="K1292" i="4"/>
  <c r="F1292" i="4"/>
  <c r="F930" i="4"/>
  <c r="K568" i="4"/>
  <c r="F568" i="4"/>
  <c r="F205" i="4"/>
  <c r="B1762" i="4" l="1"/>
  <c r="V1761" i="4"/>
  <c r="J2266" i="4"/>
  <c r="J2592" i="4"/>
  <c r="J2929" i="4"/>
  <c r="F2867" i="4"/>
  <c r="K2864" i="4"/>
  <c r="F2503" i="4"/>
  <c r="K2502" i="4"/>
  <c r="K2142" i="4"/>
  <c r="K1778" i="4"/>
  <c r="F1779" i="4"/>
  <c r="V567" i="4"/>
  <c r="B568" i="4"/>
  <c r="K190" i="4"/>
  <c r="F1293" i="4"/>
  <c r="K1293" i="4"/>
  <c r="F931" i="4"/>
  <c r="K569" i="4"/>
  <c r="F569" i="4"/>
  <c r="F206" i="4"/>
  <c r="B1763" i="4" l="1"/>
  <c r="V1762" i="4"/>
  <c r="J2267" i="4"/>
  <c r="J2593" i="4"/>
  <c r="J2930" i="4"/>
  <c r="K2865" i="4"/>
  <c r="F2868" i="4"/>
  <c r="K2503" i="4"/>
  <c r="F2504" i="4"/>
  <c r="K2143" i="4"/>
  <c r="F1780" i="4"/>
  <c r="K1779" i="4"/>
  <c r="V568" i="4"/>
  <c r="B569" i="4"/>
  <c r="K191" i="4"/>
  <c r="K1294" i="4"/>
  <c r="F1294" i="4"/>
  <c r="F932" i="4"/>
  <c r="F570" i="4"/>
  <c r="K570" i="4"/>
  <c r="F207" i="4"/>
  <c r="V1763" i="4" l="1"/>
  <c r="B1764" i="4"/>
  <c r="J2268" i="4"/>
  <c r="J2594" i="4"/>
  <c r="J2931" i="4"/>
  <c r="F2869" i="4"/>
  <c r="K2866" i="4"/>
  <c r="F2505" i="4"/>
  <c r="K2504" i="4"/>
  <c r="K2144" i="4"/>
  <c r="K1780" i="4"/>
  <c r="F1781" i="4"/>
  <c r="V569" i="4"/>
  <c r="B570" i="4"/>
  <c r="K192" i="4"/>
  <c r="F1295" i="4"/>
  <c r="K1295" i="4"/>
  <c r="F933" i="4"/>
  <c r="K571" i="4"/>
  <c r="F571" i="4"/>
  <c r="F208" i="4"/>
  <c r="B1765" i="4" l="1"/>
  <c r="V1764" i="4"/>
  <c r="J2269" i="4"/>
  <c r="J2595" i="4"/>
  <c r="J2932" i="4"/>
  <c r="K2867" i="4"/>
  <c r="F2870" i="4"/>
  <c r="K2505" i="4"/>
  <c r="F2506" i="4"/>
  <c r="K2145" i="4"/>
  <c r="F1782" i="4"/>
  <c r="K1781" i="4"/>
  <c r="B571" i="4"/>
  <c r="V570" i="4"/>
  <c r="K193" i="4"/>
  <c r="K1296" i="4"/>
  <c r="F1296" i="4"/>
  <c r="F934" i="4"/>
  <c r="F572" i="4"/>
  <c r="K572" i="4"/>
  <c r="F209" i="4"/>
  <c r="V1765" i="4" l="1"/>
  <c r="B1766" i="4"/>
  <c r="J2270" i="4"/>
  <c r="J2596" i="4"/>
  <c r="J2933" i="4"/>
  <c r="F2871" i="4"/>
  <c r="K2868" i="4"/>
  <c r="F2507" i="4"/>
  <c r="K2506" i="4"/>
  <c r="K2146" i="4"/>
  <c r="K1782" i="4"/>
  <c r="F1783" i="4"/>
  <c r="V571" i="4"/>
  <c r="B572" i="4"/>
  <c r="K194" i="4"/>
  <c r="F1297" i="4"/>
  <c r="K1297" i="4"/>
  <c r="F935" i="4"/>
  <c r="K573" i="4"/>
  <c r="F573" i="4"/>
  <c r="F210" i="4"/>
  <c r="B1767" i="4" l="1"/>
  <c r="V1766" i="4"/>
  <c r="J2271" i="4"/>
  <c r="J2597" i="4"/>
  <c r="J2934" i="4"/>
  <c r="K2869" i="4"/>
  <c r="F2872" i="4"/>
  <c r="K2507" i="4"/>
  <c r="F2508" i="4"/>
  <c r="K2147" i="4"/>
  <c r="F1784" i="4"/>
  <c r="K1783" i="4"/>
  <c r="V572" i="4"/>
  <c r="B573" i="4"/>
  <c r="K195" i="4"/>
  <c r="K1298" i="4"/>
  <c r="F1298" i="4"/>
  <c r="F936" i="4"/>
  <c r="F574" i="4"/>
  <c r="K574" i="4"/>
  <c r="F211" i="4"/>
  <c r="B1768" i="4" l="1"/>
  <c r="V1767" i="4"/>
  <c r="J2272" i="4"/>
  <c r="J2598" i="4"/>
  <c r="J2935" i="4"/>
  <c r="F2873" i="4"/>
  <c r="K2870" i="4"/>
  <c r="F2509" i="4"/>
  <c r="K2508" i="4"/>
  <c r="K2148" i="4"/>
  <c r="K1784" i="4"/>
  <c r="F1785" i="4"/>
  <c r="V573" i="4"/>
  <c r="B574" i="4"/>
  <c r="K196" i="4"/>
  <c r="F1299" i="4"/>
  <c r="K1299" i="4"/>
  <c r="F937" i="4"/>
  <c r="K575" i="4"/>
  <c r="F575" i="4"/>
  <c r="F212" i="4"/>
  <c r="V1768" i="4" l="1"/>
  <c r="B1769" i="4"/>
  <c r="J2273" i="4"/>
  <c r="J2599" i="4"/>
  <c r="J2936" i="4"/>
  <c r="K2871" i="4"/>
  <c r="F2874" i="4"/>
  <c r="K2509" i="4"/>
  <c r="F2510" i="4"/>
  <c r="K2149" i="4"/>
  <c r="F1786" i="4"/>
  <c r="K1785" i="4"/>
  <c r="B575" i="4"/>
  <c r="V574" i="4"/>
  <c r="K197" i="4"/>
  <c r="K1300" i="4"/>
  <c r="F1300" i="4"/>
  <c r="F938" i="4"/>
  <c r="F576" i="4"/>
  <c r="K576" i="4"/>
  <c r="F213" i="4"/>
  <c r="V1769" i="4" l="1"/>
  <c r="B1770" i="4"/>
  <c r="J2274" i="4"/>
  <c r="J2600" i="4"/>
  <c r="J2937" i="4"/>
  <c r="F2875" i="4"/>
  <c r="K2872" i="4"/>
  <c r="F2511" i="4"/>
  <c r="K2510" i="4"/>
  <c r="K2150" i="4"/>
  <c r="K1786" i="4"/>
  <c r="F1787" i="4"/>
  <c r="V575" i="4"/>
  <c r="B576" i="4"/>
  <c r="K198" i="4"/>
  <c r="F1301" i="4"/>
  <c r="K1301" i="4"/>
  <c r="F939" i="4"/>
  <c r="K577" i="4"/>
  <c r="F577" i="4"/>
  <c r="F214" i="4"/>
  <c r="V1770" i="4" l="1"/>
  <c r="B1771" i="4"/>
  <c r="J2275" i="4"/>
  <c r="J2601" i="4"/>
  <c r="J2938" i="4"/>
  <c r="K2873" i="4"/>
  <c r="F2876" i="4"/>
  <c r="K2511" i="4"/>
  <c r="F2512" i="4"/>
  <c r="K2151" i="4"/>
  <c r="F1788" i="4"/>
  <c r="K1787" i="4"/>
  <c r="V576" i="4"/>
  <c r="B577" i="4"/>
  <c r="K199" i="4"/>
  <c r="K1302" i="4"/>
  <c r="F1302" i="4"/>
  <c r="F940" i="4"/>
  <c r="F578" i="4"/>
  <c r="K578" i="4"/>
  <c r="F215" i="4"/>
  <c r="B1772" i="4" l="1"/>
  <c r="V1771" i="4"/>
  <c r="J2276" i="4"/>
  <c r="J2602" i="4"/>
  <c r="J2939" i="4"/>
  <c r="F2877" i="4"/>
  <c r="K2874" i="4"/>
  <c r="F2513" i="4"/>
  <c r="K2512" i="4"/>
  <c r="K2152" i="4"/>
  <c r="K1788" i="4"/>
  <c r="F1789" i="4"/>
  <c r="V577" i="4"/>
  <c r="B578" i="4"/>
  <c r="K200" i="4"/>
  <c r="F1303" i="4"/>
  <c r="K1303" i="4"/>
  <c r="F941" i="4"/>
  <c r="K579" i="4"/>
  <c r="F579" i="4"/>
  <c r="F216" i="4"/>
  <c r="V1772" i="4" l="1"/>
  <c r="B1773" i="4"/>
  <c r="J2277" i="4"/>
  <c r="J2603" i="4"/>
  <c r="J2940" i="4"/>
  <c r="K2875" i="4"/>
  <c r="F2878" i="4"/>
  <c r="K2513" i="4"/>
  <c r="F2514" i="4"/>
  <c r="K2153" i="4"/>
  <c r="F1790" i="4"/>
  <c r="K1789" i="4"/>
  <c r="B579" i="4"/>
  <c r="V578" i="4"/>
  <c r="K201" i="4"/>
  <c r="K1304" i="4"/>
  <c r="F1304" i="4"/>
  <c r="F942" i="4"/>
  <c r="F580" i="4"/>
  <c r="K580" i="4"/>
  <c r="F217" i="4"/>
  <c r="V1773" i="4" l="1"/>
  <c r="B1774" i="4"/>
  <c r="J2278" i="4"/>
  <c r="J2604" i="4"/>
  <c r="J2941" i="4"/>
  <c r="F2879" i="4"/>
  <c r="K2876" i="4"/>
  <c r="F2515" i="4"/>
  <c r="K2514" i="4"/>
  <c r="K2154" i="4"/>
  <c r="K1790" i="4"/>
  <c r="F1791" i="4"/>
  <c r="V579" i="4"/>
  <c r="B580" i="4"/>
  <c r="K202" i="4"/>
  <c r="F1305" i="4"/>
  <c r="K1305" i="4"/>
  <c r="F943" i="4"/>
  <c r="K581" i="4"/>
  <c r="F581" i="4"/>
  <c r="F218" i="4"/>
  <c r="V1774" i="4" l="1"/>
  <c r="B1775" i="4"/>
  <c r="J2279" i="4"/>
  <c r="J2605" i="4"/>
  <c r="J2942" i="4"/>
  <c r="K2877" i="4"/>
  <c r="F2880" i="4"/>
  <c r="K2515" i="4"/>
  <c r="F2516" i="4"/>
  <c r="K2155" i="4"/>
  <c r="F1792" i="4"/>
  <c r="K1791" i="4"/>
  <c r="V580" i="4"/>
  <c r="B581" i="4"/>
  <c r="K203" i="4"/>
  <c r="K1306" i="4"/>
  <c r="F1306" i="4"/>
  <c r="F944" i="4"/>
  <c r="F582" i="4"/>
  <c r="K582" i="4"/>
  <c r="F219" i="4"/>
  <c r="B1776" i="4" l="1"/>
  <c r="V1775" i="4"/>
  <c r="J2280" i="4"/>
  <c r="J2606" i="4"/>
  <c r="J2943" i="4"/>
  <c r="F2881" i="4"/>
  <c r="K2878" i="4"/>
  <c r="F2517" i="4"/>
  <c r="K2516" i="4"/>
  <c r="K2156" i="4"/>
  <c r="K1792" i="4"/>
  <c r="F1793" i="4"/>
  <c r="V581" i="4"/>
  <c r="B582" i="4"/>
  <c r="K204" i="4"/>
  <c r="F1307" i="4"/>
  <c r="K1307" i="4"/>
  <c r="F945" i="4"/>
  <c r="K583" i="4"/>
  <c r="F583" i="4"/>
  <c r="F220" i="4"/>
  <c r="V1776" i="4" l="1"/>
  <c r="B1777" i="4"/>
  <c r="J2281" i="4"/>
  <c r="J2607" i="4"/>
  <c r="J2944" i="4"/>
  <c r="K2879" i="4"/>
  <c r="F2882" i="4"/>
  <c r="K2517" i="4"/>
  <c r="F2518" i="4"/>
  <c r="K2157" i="4"/>
  <c r="F1794" i="4"/>
  <c r="K1793" i="4"/>
  <c r="B583" i="4"/>
  <c r="V582" i="4"/>
  <c r="K205" i="4"/>
  <c r="K1308" i="4"/>
  <c r="F1308" i="4"/>
  <c r="F946" i="4"/>
  <c r="F584" i="4"/>
  <c r="K584" i="4"/>
  <c r="F221" i="4"/>
  <c r="V1777" i="4" l="1"/>
  <c r="B1778" i="4"/>
  <c r="J2282" i="4"/>
  <c r="J2608" i="4"/>
  <c r="J2945" i="4"/>
  <c r="F2883" i="4"/>
  <c r="K2880" i="4"/>
  <c r="F2519" i="4"/>
  <c r="K2518" i="4"/>
  <c r="K2158" i="4"/>
  <c r="K1794" i="4"/>
  <c r="F1795" i="4"/>
  <c r="B584" i="4"/>
  <c r="V583" i="4"/>
  <c r="K206" i="4"/>
  <c r="F1309" i="4"/>
  <c r="K1309" i="4"/>
  <c r="F947" i="4"/>
  <c r="K585" i="4"/>
  <c r="F585" i="4"/>
  <c r="F222" i="4"/>
  <c r="V1778" i="4" l="1"/>
  <c r="B1779" i="4"/>
  <c r="J2283" i="4"/>
  <c r="J2609" i="4"/>
  <c r="J2946" i="4"/>
  <c r="K2881" i="4"/>
  <c r="F2884" i="4"/>
  <c r="K2519" i="4"/>
  <c r="F2520" i="4"/>
  <c r="K2159" i="4"/>
  <c r="F1796" i="4"/>
  <c r="K1795" i="4"/>
  <c r="V584" i="4"/>
  <c r="B585" i="4"/>
  <c r="K207" i="4"/>
  <c r="K1310" i="4"/>
  <c r="F1310" i="4"/>
  <c r="F948" i="4"/>
  <c r="F586" i="4"/>
  <c r="K586" i="4"/>
  <c r="F223" i="4"/>
  <c r="B1780" i="4" l="1"/>
  <c r="V1779" i="4"/>
  <c r="J2284" i="4"/>
  <c r="J2610" i="4"/>
  <c r="J2947" i="4"/>
  <c r="F2885" i="4"/>
  <c r="K2882" i="4"/>
  <c r="F2521" i="4"/>
  <c r="K2520" i="4"/>
  <c r="K2160" i="4"/>
  <c r="K1796" i="4"/>
  <c r="F1797" i="4"/>
  <c r="V585" i="4"/>
  <c r="B586" i="4"/>
  <c r="K208" i="4"/>
  <c r="F1311" i="4"/>
  <c r="K1311" i="4"/>
  <c r="F949" i="4"/>
  <c r="K587" i="4"/>
  <c r="F587" i="4"/>
  <c r="F224" i="4"/>
  <c r="V1780" i="4" l="1"/>
  <c r="B1781" i="4"/>
  <c r="J2285" i="4"/>
  <c r="J2611" i="4"/>
  <c r="J2948" i="4"/>
  <c r="K2883" i="4"/>
  <c r="F2886" i="4"/>
  <c r="K2521" i="4"/>
  <c r="F2522" i="4"/>
  <c r="K2161" i="4"/>
  <c r="F1798" i="4"/>
  <c r="K1797" i="4"/>
  <c r="B587" i="4"/>
  <c r="V586" i="4"/>
  <c r="K209" i="4"/>
  <c r="K1312" i="4"/>
  <c r="F1312" i="4"/>
  <c r="F950" i="4"/>
  <c r="K588" i="4"/>
  <c r="F588" i="4"/>
  <c r="F225" i="4"/>
  <c r="V1781" i="4" l="1"/>
  <c r="B1782" i="4"/>
  <c r="J2286" i="4"/>
  <c r="J2612" i="4"/>
  <c r="J2949" i="4"/>
  <c r="F2887" i="4"/>
  <c r="K2884" i="4"/>
  <c r="F2523" i="4"/>
  <c r="K2522" i="4"/>
  <c r="K2162" i="4"/>
  <c r="K1798" i="4"/>
  <c r="F1799" i="4"/>
  <c r="B588" i="4"/>
  <c r="V587" i="4"/>
  <c r="K210" i="4"/>
  <c r="F1313" i="4"/>
  <c r="K1313" i="4"/>
  <c r="F951" i="4"/>
  <c r="F589" i="4"/>
  <c r="K589" i="4"/>
  <c r="F226" i="4"/>
  <c r="V1782" i="4" l="1"/>
  <c r="B1783" i="4"/>
  <c r="J2287" i="4"/>
  <c r="J2613" i="4"/>
  <c r="J2950" i="4"/>
  <c r="K2885" i="4"/>
  <c r="F2888" i="4"/>
  <c r="K2523" i="4"/>
  <c r="F2524" i="4"/>
  <c r="K2163" i="4"/>
  <c r="F1800" i="4"/>
  <c r="K1799" i="4"/>
  <c r="B589" i="4"/>
  <c r="V588" i="4"/>
  <c r="K211" i="4"/>
  <c r="K1314" i="4"/>
  <c r="F1314" i="4"/>
  <c r="F952" i="4"/>
  <c r="K590" i="4"/>
  <c r="F590" i="4"/>
  <c r="F227" i="4"/>
  <c r="B1784" i="4" l="1"/>
  <c r="V1783" i="4"/>
  <c r="J2288" i="4"/>
  <c r="J2614" i="4"/>
  <c r="J2951" i="4"/>
  <c r="F2889" i="4"/>
  <c r="K2886" i="4"/>
  <c r="F2525" i="4"/>
  <c r="K2524" i="4"/>
  <c r="K2164" i="4"/>
  <c r="K1800" i="4"/>
  <c r="F1801" i="4"/>
  <c r="V589" i="4"/>
  <c r="B590" i="4"/>
  <c r="K212" i="4"/>
  <c r="F1315" i="4"/>
  <c r="K1315" i="4"/>
  <c r="F953" i="4"/>
  <c r="F591" i="4"/>
  <c r="K591" i="4"/>
  <c r="F228" i="4"/>
  <c r="V1784" i="4" l="1"/>
  <c r="B1785" i="4"/>
  <c r="J2289" i="4"/>
  <c r="J2615" i="4"/>
  <c r="J2952" i="4"/>
  <c r="K2887" i="4"/>
  <c r="F2890" i="4"/>
  <c r="K2525" i="4"/>
  <c r="F2526" i="4"/>
  <c r="K2165" i="4"/>
  <c r="F1802" i="4"/>
  <c r="K1801" i="4"/>
  <c r="B591" i="4"/>
  <c r="V590" i="4"/>
  <c r="K213" i="4"/>
  <c r="K1316" i="4"/>
  <c r="F1316" i="4"/>
  <c r="F954" i="4"/>
  <c r="K592" i="4"/>
  <c r="F592" i="4"/>
  <c r="F229" i="4"/>
  <c r="V1785" i="4" l="1"/>
  <c r="B1786" i="4"/>
  <c r="J2290" i="4"/>
  <c r="J2616" i="4"/>
  <c r="J2953" i="4"/>
  <c r="F2891" i="4"/>
  <c r="K2888" i="4"/>
  <c r="F2527" i="4"/>
  <c r="K2526" i="4"/>
  <c r="K2166" i="4"/>
  <c r="K1802" i="4"/>
  <c r="F1803" i="4"/>
  <c r="B592" i="4"/>
  <c r="V591" i="4"/>
  <c r="K214" i="4"/>
  <c r="F1317" i="4"/>
  <c r="K1317" i="4"/>
  <c r="F955" i="4"/>
  <c r="F593" i="4"/>
  <c r="K593" i="4"/>
  <c r="F230" i="4"/>
  <c r="V1786" i="4" l="1"/>
  <c r="B1787" i="4"/>
  <c r="J2291" i="4"/>
  <c r="J2617" i="4"/>
  <c r="J2954" i="4"/>
  <c r="K2889" i="4"/>
  <c r="F2892" i="4"/>
  <c r="K2527" i="4"/>
  <c r="F2528" i="4"/>
  <c r="K2167" i="4"/>
  <c r="F1804" i="4"/>
  <c r="K1803" i="4"/>
  <c r="B593" i="4"/>
  <c r="V592" i="4"/>
  <c r="K215" i="4"/>
  <c r="K1318" i="4"/>
  <c r="F1318" i="4"/>
  <c r="F956" i="4"/>
  <c r="K594" i="4"/>
  <c r="F594" i="4"/>
  <c r="F231" i="4"/>
  <c r="B1788" i="4" l="1"/>
  <c r="V1787" i="4"/>
  <c r="J2292" i="4"/>
  <c r="J2618" i="4"/>
  <c r="J2955" i="4"/>
  <c r="F2893" i="4"/>
  <c r="K2890" i="4"/>
  <c r="F2529" i="4"/>
  <c r="K2528" i="4"/>
  <c r="K2168" i="4"/>
  <c r="K1804" i="4"/>
  <c r="F1805" i="4"/>
  <c r="V593" i="4"/>
  <c r="B594" i="4"/>
  <c r="K216" i="4"/>
  <c r="F1319" i="4"/>
  <c r="K1319" i="4"/>
  <c r="F957" i="4"/>
  <c r="F595" i="4"/>
  <c r="K595" i="4"/>
  <c r="F232" i="4"/>
  <c r="V1788" i="4" l="1"/>
  <c r="B1789" i="4"/>
  <c r="J2293" i="4"/>
  <c r="J2619" i="4"/>
  <c r="J2956" i="4"/>
  <c r="K2891" i="4"/>
  <c r="F2894" i="4"/>
  <c r="K2529" i="4"/>
  <c r="F2530" i="4"/>
  <c r="K2169" i="4"/>
  <c r="F1806" i="4"/>
  <c r="K1805" i="4"/>
  <c r="V594" i="4"/>
  <c r="B595" i="4"/>
  <c r="K217" i="4"/>
  <c r="K1320" i="4"/>
  <c r="F1320" i="4"/>
  <c r="F958" i="4"/>
  <c r="K596" i="4"/>
  <c r="F596" i="4"/>
  <c r="F233" i="4"/>
  <c r="B1790" i="4" l="1"/>
  <c r="V1789" i="4"/>
  <c r="J2294" i="4"/>
  <c r="J2620" i="4"/>
  <c r="J2957" i="4"/>
  <c r="F2895" i="4"/>
  <c r="K2892" i="4"/>
  <c r="F2531" i="4"/>
  <c r="K2530" i="4"/>
  <c r="K2170" i="4"/>
  <c r="K1806" i="4"/>
  <c r="F1807" i="4"/>
  <c r="B596" i="4"/>
  <c r="V595" i="4"/>
  <c r="K218" i="4"/>
  <c r="F1321" i="4"/>
  <c r="K1321" i="4"/>
  <c r="F959" i="4"/>
  <c r="F597" i="4"/>
  <c r="K597" i="4"/>
  <c r="F234" i="4"/>
  <c r="V1790" i="4" l="1"/>
  <c r="B1791" i="4"/>
  <c r="J2295" i="4"/>
  <c r="J2621" i="4"/>
  <c r="J2958" i="4"/>
  <c r="K2893" i="4"/>
  <c r="F2896" i="4"/>
  <c r="K2531" i="4"/>
  <c r="F2532" i="4"/>
  <c r="K2171" i="4"/>
  <c r="F1808" i="4"/>
  <c r="K1807" i="4"/>
  <c r="V596" i="4"/>
  <c r="B597" i="4"/>
  <c r="K219" i="4"/>
  <c r="K1322" i="4"/>
  <c r="F1322" i="4"/>
  <c r="F960" i="4"/>
  <c r="K598" i="4"/>
  <c r="F598" i="4"/>
  <c r="F235" i="4"/>
  <c r="B1792" i="4" l="1"/>
  <c r="V1791" i="4"/>
  <c r="J2296" i="4"/>
  <c r="J2622" i="4"/>
  <c r="J2959" i="4"/>
  <c r="F2897" i="4"/>
  <c r="K2894" i="4"/>
  <c r="F2533" i="4"/>
  <c r="K2532" i="4"/>
  <c r="K2172" i="4"/>
  <c r="K1808" i="4"/>
  <c r="F1809" i="4"/>
  <c r="V597" i="4"/>
  <c r="B598" i="4"/>
  <c r="K220" i="4"/>
  <c r="F1323" i="4"/>
  <c r="K1323" i="4"/>
  <c r="F961" i="4"/>
  <c r="F599" i="4"/>
  <c r="K599" i="4"/>
  <c r="F236" i="4"/>
  <c r="V1792" i="4" l="1"/>
  <c r="B1793" i="4"/>
  <c r="J2297" i="4"/>
  <c r="J2623" i="4"/>
  <c r="J2960" i="4"/>
  <c r="K2895" i="4"/>
  <c r="F2898" i="4"/>
  <c r="K2533" i="4"/>
  <c r="F2534" i="4"/>
  <c r="K2173" i="4"/>
  <c r="F1810" i="4"/>
  <c r="K1809" i="4"/>
  <c r="B599" i="4"/>
  <c r="V598" i="4"/>
  <c r="K221" i="4"/>
  <c r="K1324" i="4"/>
  <c r="F1324" i="4"/>
  <c r="F962" i="4"/>
  <c r="K600" i="4"/>
  <c r="F600" i="4"/>
  <c r="F237" i="4"/>
  <c r="V1793" i="4" l="1"/>
  <c r="B1794" i="4"/>
  <c r="J2298" i="4"/>
  <c r="J2624" i="4"/>
  <c r="J2961" i="4"/>
  <c r="F2899" i="4"/>
  <c r="K2896" i="4"/>
  <c r="F2535" i="4"/>
  <c r="K2534" i="4"/>
  <c r="K2174" i="4"/>
  <c r="F1811" i="4"/>
  <c r="K1810" i="4"/>
  <c r="B600" i="4"/>
  <c r="V599" i="4"/>
  <c r="K222" i="4"/>
  <c r="F1325" i="4"/>
  <c r="K1325" i="4"/>
  <c r="F963" i="4"/>
  <c r="F601" i="4"/>
  <c r="K601" i="4"/>
  <c r="F238" i="4"/>
  <c r="B1795" i="4" l="1"/>
  <c r="V1794" i="4"/>
  <c r="J2299" i="4"/>
  <c r="J2625" i="4"/>
  <c r="J2962" i="4"/>
  <c r="K2897" i="4"/>
  <c r="F2900" i="4"/>
  <c r="K2535" i="4"/>
  <c r="F2536" i="4"/>
  <c r="K2175" i="4"/>
  <c r="K1811" i="4"/>
  <c r="F1812" i="4"/>
  <c r="V600" i="4"/>
  <c r="B601" i="4"/>
  <c r="K223" i="4"/>
  <c r="K1326" i="4"/>
  <c r="F1326" i="4"/>
  <c r="F964" i="4"/>
  <c r="K602" i="4"/>
  <c r="F602" i="4"/>
  <c r="F239" i="4"/>
  <c r="V1795" i="4" l="1"/>
  <c r="B1796" i="4"/>
  <c r="J2300" i="4"/>
  <c r="J2626" i="4"/>
  <c r="J2963" i="4"/>
  <c r="F2901" i="4"/>
  <c r="K2898" i="4"/>
  <c r="F2537" i="4"/>
  <c r="K2536" i="4"/>
  <c r="K2176" i="4"/>
  <c r="F1813" i="4"/>
  <c r="K1812" i="4"/>
  <c r="B602" i="4"/>
  <c r="V601" i="4"/>
  <c r="K224" i="4"/>
  <c r="F1327" i="4"/>
  <c r="K1327" i="4"/>
  <c r="F965" i="4"/>
  <c r="F603" i="4"/>
  <c r="K603" i="4"/>
  <c r="F240" i="4"/>
  <c r="V1796" i="4" l="1"/>
  <c r="B1797" i="4"/>
  <c r="J2301" i="4"/>
  <c r="J2627" i="4"/>
  <c r="J2964" i="4"/>
  <c r="K2899" i="4"/>
  <c r="F2902" i="4"/>
  <c r="K2537" i="4"/>
  <c r="F2538" i="4"/>
  <c r="K2177" i="4"/>
  <c r="K1813" i="4"/>
  <c r="F1814" i="4"/>
  <c r="B603" i="4"/>
  <c r="V602" i="4"/>
  <c r="K225" i="4"/>
  <c r="K1328" i="4"/>
  <c r="F1328" i="4"/>
  <c r="F966" i="4"/>
  <c r="K604" i="4"/>
  <c r="F604" i="4"/>
  <c r="F241" i="4"/>
  <c r="B1798" i="4" l="1"/>
  <c r="V1797" i="4"/>
  <c r="J2302" i="4"/>
  <c r="J2628" i="4"/>
  <c r="J2965" i="4"/>
  <c r="F2903" i="4"/>
  <c r="K2900" i="4"/>
  <c r="F2539" i="4"/>
  <c r="K2538" i="4"/>
  <c r="K2178" i="4"/>
  <c r="F1815" i="4"/>
  <c r="K1814" i="4"/>
  <c r="B604" i="4"/>
  <c r="V603" i="4"/>
  <c r="K226" i="4"/>
  <c r="F1329" i="4"/>
  <c r="K1329" i="4"/>
  <c r="F967" i="4"/>
  <c r="F605" i="4"/>
  <c r="K605" i="4"/>
  <c r="F242" i="4"/>
  <c r="B1799" i="4" l="1"/>
  <c r="V1798" i="4"/>
  <c r="J2303" i="4"/>
  <c r="J2629" i="4"/>
  <c r="J2966" i="4"/>
  <c r="K2901" i="4"/>
  <c r="F2904" i="4"/>
  <c r="K2539" i="4"/>
  <c r="F2540" i="4"/>
  <c r="K2179" i="4"/>
  <c r="K1815" i="4"/>
  <c r="F1816" i="4"/>
  <c r="V604" i="4"/>
  <c r="B605" i="4"/>
  <c r="K227" i="4"/>
  <c r="K1330" i="4"/>
  <c r="F1330" i="4"/>
  <c r="F968" i="4"/>
  <c r="K606" i="4"/>
  <c r="F606" i="4"/>
  <c r="F243" i="4"/>
  <c r="B1800" i="4" l="1"/>
  <c r="V1799" i="4"/>
  <c r="J2304" i="4"/>
  <c r="J2630" i="4"/>
  <c r="J2967" i="4"/>
  <c r="F2905" i="4"/>
  <c r="K2902" i="4"/>
  <c r="F2541" i="4"/>
  <c r="K2540" i="4"/>
  <c r="K2180" i="4"/>
  <c r="F1817" i="4"/>
  <c r="K1816" i="4"/>
  <c r="V605" i="4"/>
  <c r="B606" i="4"/>
  <c r="K228" i="4"/>
  <c r="F1331" i="4"/>
  <c r="K1331" i="4"/>
  <c r="F969" i="4"/>
  <c r="F607" i="4"/>
  <c r="K607" i="4"/>
  <c r="F244" i="4"/>
  <c r="V1800" i="4" l="1"/>
  <c r="B1801" i="4"/>
  <c r="J2305" i="4"/>
  <c r="J2631" i="4"/>
  <c r="J2968" i="4"/>
  <c r="K2903" i="4"/>
  <c r="F2906" i="4"/>
  <c r="K2541" i="4"/>
  <c r="F2542" i="4"/>
  <c r="K2181" i="4"/>
  <c r="K1817" i="4"/>
  <c r="F1818" i="4"/>
  <c r="V606" i="4"/>
  <c r="B607" i="4"/>
  <c r="K229" i="4"/>
  <c r="K1332" i="4"/>
  <c r="F1332" i="4"/>
  <c r="F970" i="4"/>
  <c r="K608" i="4"/>
  <c r="F608" i="4"/>
  <c r="F245" i="4"/>
  <c r="V1801" i="4" l="1"/>
  <c r="B1802" i="4"/>
  <c r="J2306" i="4"/>
  <c r="J2632" i="4"/>
  <c r="J2969" i="4"/>
  <c r="F2907" i="4"/>
  <c r="K2904" i="4"/>
  <c r="F2543" i="4"/>
  <c r="K2542" i="4"/>
  <c r="K2182" i="4"/>
  <c r="F1819" i="4"/>
  <c r="K1818" i="4"/>
  <c r="V607" i="4"/>
  <c r="B608" i="4"/>
  <c r="K230" i="4"/>
  <c r="F1333" i="4"/>
  <c r="K1333" i="4"/>
  <c r="F971" i="4"/>
  <c r="F609" i="4"/>
  <c r="K609" i="4"/>
  <c r="F246" i="4"/>
  <c r="B1803" i="4" l="1"/>
  <c r="V1802" i="4"/>
  <c r="J2307" i="4"/>
  <c r="J2633" i="4"/>
  <c r="J2970" i="4"/>
  <c r="K2905" i="4"/>
  <c r="F2908" i="4"/>
  <c r="K2543" i="4"/>
  <c r="F2544" i="4"/>
  <c r="K2183" i="4"/>
  <c r="K1819" i="4"/>
  <c r="F1820" i="4"/>
  <c r="V608" i="4"/>
  <c r="B609" i="4"/>
  <c r="K231" i="4"/>
  <c r="K1334" i="4"/>
  <c r="F1334" i="4"/>
  <c r="F972" i="4"/>
  <c r="K610" i="4"/>
  <c r="F610" i="4"/>
  <c r="F247" i="4"/>
  <c r="V1803" i="4" l="1"/>
  <c r="B1804" i="4"/>
  <c r="J2308" i="4"/>
  <c r="J2634" i="4"/>
  <c r="J2971" i="4"/>
  <c r="F2909" i="4"/>
  <c r="K2906" i="4"/>
  <c r="F2545" i="4"/>
  <c r="K2544" i="4"/>
  <c r="K2184" i="4"/>
  <c r="F1821" i="4"/>
  <c r="K1820" i="4"/>
  <c r="B610" i="4"/>
  <c r="V609" i="4"/>
  <c r="K232" i="4"/>
  <c r="F1335" i="4"/>
  <c r="K1335" i="4"/>
  <c r="F973" i="4"/>
  <c r="F611" i="4"/>
  <c r="K611" i="4"/>
  <c r="F248" i="4"/>
  <c r="V1804" i="4" l="1"/>
  <c r="B1805" i="4"/>
  <c r="J2309" i="4"/>
  <c r="J2635" i="4"/>
  <c r="J2972" i="4"/>
  <c r="K2907" i="4"/>
  <c r="F2910" i="4"/>
  <c r="K2545" i="4"/>
  <c r="F2546" i="4"/>
  <c r="K2185" i="4"/>
  <c r="K1821" i="4"/>
  <c r="F1822" i="4"/>
  <c r="B611" i="4"/>
  <c r="V610" i="4"/>
  <c r="K233" i="4"/>
  <c r="K1336" i="4"/>
  <c r="F1336" i="4"/>
  <c r="F974" i="4"/>
  <c r="K612" i="4"/>
  <c r="F612" i="4"/>
  <c r="F249" i="4"/>
  <c r="V1805" i="4" l="1"/>
  <c r="B1806" i="4"/>
  <c r="J2310" i="4"/>
  <c r="J2636" i="4"/>
  <c r="J2973" i="4"/>
  <c r="F2911" i="4"/>
  <c r="K2908" i="4"/>
  <c r="F2547" i="4"/>
  <c r="K2546" i="4"/>
  <c r="K2186" i="4"/>
  <c r="F1823" i="4"/>
  <c r="K1822" i="4"/>
  <c r="B612" i="4"/>
  <c r="V611" i="4"/>
  <c r="K234" i="4"/>
  <c r="F1337" i="4"/>
  <c r="K1337" i="4"/>
  <c r="F975" i="4"/>
  <c r="F613" i="4"/>
  <c r="K613" i="4"/>
  <c r="F250" i="4"/>
  <c r="B1807" i="4" l="1"/>
  <c r="V1806" i="4"/>
  <c r="J2311" i="4"/>
  <c r="J2637" i="4"/>
  <c r="J2974" i="4"/>
  <c r="K2909" i="4"/>
  <c r="F2912" i="4"/>
  <c r="K2547" i="4"/>
  <c r="F2548" i="4"/>
  <c r="K2187" i="4"/>
  <c r="K1823" i="4"/>
  <c r="F1824" i="4"/>
  <c r="B613" i="4"/>
  <c r="V612" i="4"/>
  <c r="K235" i="4"/>
  <c r="K1338" i="4"/>
  <c r="F1338" i="4"/>
  <c r="F976" i="4"/>
  <c r="K614" i="4"/>
  <c r="F614" i="4"/>
  <c r="F251" i="4"/>
  <c r="V1807" i="4" l="1"/>
  <c r="B1808" i="4"/>
  <c r="J2312" i="4"/>
  <c r="J2638" i="4"/>
  <c r="J2975" i="4"/>
  <c r="F2913" i="4"/>
  <c r="K2910" i="4"/>
  <c r="F2549" i="4"/>
  <c r="K2548" i="4"/>
  <c r="K2188" i="4"/>
  <c r="F1825" i="4"/>
  <c r="K1824" i="4"/>
  <c r="V613" i="4"/>
  <c r="B614" i="4"/>
  <c r="K236" i="4"/>
  <c r="F1339" i="4"/>
  <c r="K1339" i="4"/>
  <c r="F977" i="4"/>
  <c r="F615" i="4"/>
  <c r="K615" i="4"/>
  <c r="F252" i="4"/>
  <c r="V1808" i="4" l="1"/>
  <c r="B1809" i="4"/>
  <c r="J2313" i="4"/>
  <c r="J2639" i="4"/>
  <c r="J2976" i="4"/>
  <c r="K2911" i="4"/>
  <c r="F2914" i="4"/>
  <c r="K2549" i="4"/>
  <c r="F2550" i="4"/>
  <c r="K2189" i="4"/>
  <c r="K1825" i="4"/>
  <c r="F1826" i="4"/>
  <c r="B615" i="4"/>
  <c r="V614" i="4"/>
  <c r="K237" i="4"/>
  <c r="K1340" i="4"/>
  <c r="F1340" i="4"/>
  <c r="F978" i="4"/>
  <c r="K616" i="4"/>
  <c r="F616" i="4"/>
  <c r="F253" i="4"/>
  <c r="B1810" i="4" l="1"/>
  <c r="V1809" i="4"/>
  <c r="J2314" i="4"/>
  <c r="J2640" i="4"/>
  <c r="J2977" i="4"/>
  <c r="F2915" i="4"/>
  <c r="K2912" i="4"/>
  <c r="F2551" i="4"/>
  <c r="K2550" i="4"/>
  <c r="K2190" i="4"/>
  <c r="F1827" i="4"/>
  <c r="K1826" i="4"/>
  <c r="V615" i="4"/>
  <c r="B616" i="4"/>
  <c r="K238" i="4"/>
  <c r="F1341" i="4"/>
  <c r="K1341" i="4"/>
  <c r="F979" i="4"/>
  <c r="F617" i="4"/>
  <c r="K617" i="4"/>
  <c r="F254" i="4"/>
  <c r="B1811" i="4" l="1"/>
  <c r="V1810" i="4"/>
  <c r="J2315" i="4"/>
  <c r="J2641" i="4"/>
  <c r="J2978" i="4"/>
  <c r="K2913" i="4"/>
  <c r="F2916" i="4"/>
  <c r="K2551" i="4"/>
  <c r="F2552" i="4"/>
  <c r="K2191" i="4"/>
  <c r="K1827" i="4"/>
  <c r="F1828" i="4"/>
  <c r="B617" i="4"/>
  <c r="V616" i="4"/>
  <c r="K239" i="4"/>
  <c r="K1342" i="4"/>
  <c r="F1342" i="4"/>
  <c r="F980" i="4"/>
  <c r="K618" i="4"/>
  <c r="F618" i="4"/>
  <c r="F255" i="4"/>
  <c r="B1812" i="4" l="1"/>
  <c r="V1811" i="4"/>
  <c r="J2316" i="4"/>
  <c r="J2642" i="4"/>
  <c r="J2979" i="4"/>
  <c r="F2917" i="4"/>
  <c r="K2914" i="4"/>
  <c r="F2553" i="4"/>
  <c r="K2552" i="4"/>
  <c r="K2192" i="4"/>
  <c r="F1829" i="4"/>
  <c r="K1828" i="4"/>
  <c r="V617" i="4"/>
  <c r="B618" i="4"/>
  <c r="K240" i="4"/>
  <c r="F1343" i="4"/>
  <c r="K1343" i="4"/>
  <c r="F981" i="4"/>
  <c r="F619" i="4"/>
  <c r="K619" i="4"/>
  <c r="F256" i="4"/>
  <c r="B1813" i="4" l="1"/>
  <c r="V1812" i="4"/>
  <c r="J2317" i="4"/>
  <c r="J2643" i="4"/>
  <c r="J2980" i="4"/>
  <c r="K2915" i="4"/>
  <c r="F2918" i="4"/>
  <c r="K2553" i="4"/>
  <c r="F2554" i="4"/>
  <c r="K2193" i="4"/>
  <c r="F1830" i="4"/>
  <c r="K1829" i="4"/>
  <c r="B619" i="4"/>
  <c r="V618" i="4"/>
  <c r="K241" i="4"/>
  <c r="K1344" i="4"/>
  <c r="F1344" i="4"/>
  <c r="F982" i="4"/>
  <c r="K620" i="4"/>
  <c r="F620" i="4"/>
  <c r="F257" i="4"/>
  <c r="B1814" i="4" l="1"/>
  <c r="V1813" i="4"/>
  <c r="J2318" i="4"/>
  <c r="J2644" i="4"/>
  <c r="J2981" i="4"/>
  <c r="F2919" i="4"/>
  <c r="K2916" i="4"/>
  <c r="F2555" i="4"/>
  <c r="K2554" i="4"/>
  <c r="K2194" i="4"/>
  <c r="K1830" i="4"/>
  <c r="F1831" i="4"/>
  <c r="B620" i="4"/>
  <c r="V619" i="4"/>
  <c r="K242" i="4"/>
  <c r="F1345" i="4"/>
  <c r="K1345" i="4"/>
  <c r="F983" i="4"/>
  <c r="F621" i="4"/>
  <c r="K621" i="4"/>
  <c r="F258" i="4"/>
  <c r="B1815" i="4" l="1"/>
  <c r="V1814" i="4"/>
  <c r="J2319" i="4"/>
  <c r="J2645" i="4"/>
  <c r="J2982" i="4"/>
  <c r="K2917" i="4"/>
  <c r="F2920" i="4"/>
  <c r="K2555" i="4"/>
  <c r="F2556" i="4"/>
  <c r="K2195" i="4"/>
  <c r="F1832" i="4"/>
  <c r="K1831" i="4"/>
  <c r="B621" i="4"/>
  <c r="V620" i="4"/>
  <c r="K243" i="4"/>
  <c r="K1346" i="4"/>
  <c r="F1346" i="4"/>
  <c r="F984" i="4"/>
  <c r="K622" i="4"/>
  <c r="F622" i="4"/>
  <c r="F259" i="4"/>
  <c r="V1815" i="4" l="1"/>
  <c r="B1816" i="4"/>
  <c r="J2320" i="4"/>
  <c r="J2646" i="4"/>
  <c r="J2983" i="4"/>
  <c r="F2921" i="4"/>
  <c r="K2918" i="4"/>
  <c r="F2557" i="4"/>
  <c r="K2556" i="4"/>
  <c r="K2196" i="4"/>
  <c r="K1832" i="4"/>
  <c r="F1833" i="4"/>
  <c r="V621" i="4"/>
  <c r="B622" i="4"/>
  <c r="K244" i="4"/>
  <c r="F1347" i="4"/>
  <c r="K1347" i="4"/>
  <c r="F985" i="4"/>
  <c r="F623" i="4"/>
  <c r="K623" i="4"/>
  <c r="F260" i="4"/>
  <c r="B1817" i="4" l="1"/>
  <c r="V1816" i="4"/>
  <c r="J2321" i="4"/>
  <c r="J2647" i="4"/>
  <c r="J2984" i="4"/>
  <c r="K2919" i="4"/>
  <c r="F2922" i="4"/>
  <c r="K2557" i="4"/>
  <c r="F2558" i="4"/>
  <c r="K2197" i="4"/>
  <c r="F1834" i="4"/>
  <c r="K1833" i="4"/>
  <c r="B623" i="4"/>
  <c r="V622" i="4"/>
  <c r="K245" i="4"/>
  <c r="K1348" i="4"/>
  <c r="F1348" i="4"/>
  <c r="F986" i="4"/>
  <c r="K624" i="4"/>
  <c r="F624" i="4"/>
  <c r="F261" i="4"/>
  <c r="B1818" i="4" l="1"/>
  <c r="V1817" i="4"/>
  <c r="J2322" i="4"/>
  <c r="J2648" i="4"/>
  <c r="J2985" i="4"/>
  <c r="F2923" i="4"/>
  <c r="K2920" i="4"/>
  <c r="F2559" i="4"/>
  <c r="K2558" i="4"/>
  <c r="K2198" i="4"/>
  <c r="K1834" i="4"/>
  <c r="F1835" i="4"/>
  <c r="V623" i="4"/>
  <c r="B624" i="4"/>
  <c r="K246" i="4"/>
  <c r="F1349" i="4"/>
  <c r="K1349" i="4"/>
  <c r="F987" i="4"/>
  <c r="F625" i="4"/>
  <c r="K625" i="4"/>
  <c r="F262" i="4"/>
  <c r="B1819" i="4" l="1"/>
  <c r="V1818" i="4"/>
  <c r="J2323" i="4"/>
  <c r="J2649" i="4"/>
  <c r="J2986" i="4"/>
  <c r="K2921" i="4"/>
  <c r="F2924" i="4"/>
  <c r="K2559" i="4"/>
  <c r="F2560" i="4"/>
  <c r="K2199" i="4"/>
  <c r="F1836" i="4"/>
  <c r="K1835" i="4"/>
  <c r="B625" i="4"/>
  <c r="V624" i="4"/>
  <c r="K247" i="4"/>
  <c r="K1350" i="4"/>
  <c r="F1350" i="4"/>
  <c r="F988" i="4"/>
  <c r="K626" i="4"/>
  <c r="F626" i="4"/>
  <c r="F263" i="4"/>
  <c r="B1820" i="4" l="1"/>
  <c r="V1819" i="4"/>
  <c r="J2324" i="4"/>
  <c r="J2650" i="4"/>
  <c r="J2987" i="4"/>
  <c r="F2925" i="4"/>
  <c r="K2922" i="4"/>
  <c r="F2561" i="4"/>
  <c r="K2560" i="4"/>
  <c r="K2200" i="4"/>
  <c r="K1836" i="4"/>
  <c r="F1837" i="4"/>
  <c r="V625" i="4"/>
  <c r="B626" i="4"/>
  <c r="K248" i="4"/>
  <c r="F1351" i="4"/>
  <c r="K1351" i="4"/>
  <c r="F989" i="4"/>
  <c r="F627" i="4"/>
  <c r="K627" i="4"/>
  <c r="F264" i="4"/>
  <c r="V1820" i="4" l="1"/>
  <c r="B1821" i="4"/>
  <c r="J2325" i="4"/>
  <c r="J2651" i="4"/>
  <c r="J2988" i="4"/>
  <c r="K2923" i="4"/>
  <c r="F2926" i="4"/>
  <c r="K2561" i="4"/>
  <c r="F2562" i="4"/>
  <c r="K2201" i="4"/>
  <c r="F1838" i="4"/>
  <c r="K1837" i="4"/>
  <c r="V626" i="4"/>
  <c r="B627" i="4"/>
  <c r="K249" i="4"/>
  <c r="K1352" i="4"/>
  <c r="F1352" i="4"/>
  <c r="F990" i="4"/>
  <c r="K628" i="4"/>
  <c r="F628" i="4"/>
  <c r="F265" i="4"/>
  <c r="B1822" i="4" l="1"/>
  <c r="V1821" i="4"/>
  <c r="J2326" i="4"/>
  <c r="J2652" i="4"/>
  <c r="J2989" i="4"/>
  <c r="F2927" i="4"/>
  <c r="K2924" i="4"/>
  <c r="F2563" i="4"/>
  <c r="K2562" i="4"/>
  <c r="K2202" i="4"/>
  <c r="K1838" i="4"/>
  <c r="F1839" i="4"/>
  <c r="V627" i="4"/>
  <c r="B628" i="4"/>
  <c r="K250" i="4"/>
  <c r="F1353" i="4"/>
  <c r="K1353" i="4"/>
  <c r="F991" i="4"/>
  <c r="F629" i="4"/>
  <c r="K629" i="4"/>
  <c r="F266" i="4"/>
  <c r="V1822" i="4" l="1"/>
  <c r="B1823" i="4"/>
  <c r="J2327" i="4"/>
  <c r="J2653" i="4"/>
  <c r="J2990" i="4"/>
  <c r="K2925" i="4"/>
  <c r="F2928" i="4"/>
  <c r="K2563" i="4"/>
  <c r="F2564" i="4"/>
  <c r="K2203" i="4"/>
  <c r="F1840" i="4"/>
  <c r="K1839" i="4"/>
  <c r="B629" i="4"/>
  <c r="V628" i="4"/>
  <c r="K251" i="4"/>
  <c r="K1354" i="4"/>
  <c r="F1354" i="4"/>
  <c r="F992" i="4"/>
  <c r="K630" i="4"/>
  <c r="F630" i="4"/>
  <c r="F267" i="4"/>
  <c r="V1823" i="4" l="1"/>
  <c r="B1824" i="4"/>
  <c r="J2328" i="4"/>
  <c r="J2654" i="4"/>
  <c r="J2991" i="4"/>
  <c r="F2929" i="4"/>
  <c r="K2926" i="4"/>
  <c r="F2565" i="4"/>
  <c r="K2564" i="4"/>
  <c r="K2204" i="4"/>
  <c r="K1840" i="4"/>
  <c r="F1841" i="4"/>
  <c r="V629" i="4"/>
  <c r="B630" i="4"/>
  <c r="K252" i="4"/>
  <c r="F1355" i="4"/>
  <c r="K1355" i="4"/>
  <c r="F993" i="4"/>
  <c r="F631" i="4"/>
  <c r="K631" i="4"/>
  <c r="F268" i="4"/>
  <c r="B1825" i="4" l="1"/>
  <c r="V1824" i="4"/>
  <c r="J2329" i="4"/>
  <c r="J2655" i="4"/>
  <c r="J2992" i="4"/>
  <c r="K2927" i="4"/>
  <c r="F2930" i="4"/>
  <c r="K2565" i="4"/>
  <c r="F2566" i="4"/>
  <c r="K2205" i="4"/>
  <c r="F1842" i="4"/>
  <c r="K1841" i="4"/>
  <c r="B631" i="4"/>
  <c r="V630" i="4"/>
  <c r="K253" i="4"/>
  <c r="K1356" i="4"/>
  <c r="F1356" i="4"/>
  <c r="F994" i="4"/>
  <c r="K632" i="4"/>
  <c r="F632" i="4"/>
  <c r="F269" i="4"/>
  <c r="B1826" i="4" l="1"/>
  <c r="V1825" i="4"/>
  <c r="J2330" i="4"/>
  <c r="J2656" i="4"/>
  <c r="J2993" i="4"/>
  <c r="F2931" i="4"/>
  <c r="K2928" i="4"/>
  <c r="F2567" i="4"/>
  <c r="K2566" i="4"/>
  <c r="K2206" i="4"/>
  <c r="K1842" i="4"/>
  <c r="F1843" i="4"/>
  <c r="V631" i="4"/>
  <c r="B632" i="4"/>
  <c r="K254" i="4"/>
  <c r="F1357" i="4"/>
  <c r="K1357" i="4"/>
  <c r="F995" i="4"/>
  <c r="F633" i="4"/>
  <c r="K633" i="4"/>
  <c r="F270" i="4"/>
  <c r="V1826" i="4" l="1"/>
  <c r="B1827" i="4"/>
  <c r="J2331" i="4"/>
  <c r="J2657" i="4"/>
  <c r="J2994" i="4"/>
  <c r="K2929" i="4"/>
  <c r="F2932" i="4"/>
  <c r="K2567" i="4"/>
  <c r="F2568" i="4"/>
  <c r="K2207" i="4"/>
  <c r="F1844" i="4"/>
  <c r="K1843" i="4"/>
  <c r="V632" i="4"/>
  <c r="B633" i="4"/>
  <c r="K255" i="4"/>
  <c r="K1358" i="4"/>
  <c r="F1358" i="4"/>
  <c r="F996" i="4"/>
  <c r="K634" i="4"/>
  <c r="F634" i="4"/>
  <c r="F271" i="4"/>
  <c r="B1828" i="4" l="1"/>
  <c r="V1827" i="4"/>
  <c r="J2332" i="4"/>
  <c r="J2658" i="4"/>
  <c r="J2995" i="4"/>
  <c r="F2933" i="4"/>
  <c r="K2930" i="4"/>
  <c r="F2569" i="4"/>
  <c r="K2568" i="4"/>
  <c r="K2208" i="4"/>
  <c r="K1844" i="4"/>
  <c r="F1845" i="4"/>
  <c r="B634" i="4"/>
  <c r="V633" i="4"/>
  <c r="K256" i="4"/>
  <c r="F1359" i="4"/>
  <c r="K1359" i="4"/>
  <c r="F997" i="4"/>
  <c r="F635" i="4"/>
  <c r="K635" i="4"/>
  <c r="F272" i="4"/>
  <c r="V1828" i="4" l="1"/>
  <c r="B1829" i="4"/>
  <c r="J2333" i="4"/>
  <c r="J2659" i="4"/>
  <c r="J2996" i="4"/>
  <c r="K2931" i="4"/>
  <c r="F2934" i="4"/>
  <c r="K2569" i="4"/>
  <c r="F2570" i="4"/>
  <c r="K2209" i="4"/>
  <c r="F1846" i="4"/>
  <c r="K1845" i="4"/>
  <c r="B635" i="4"/>
  <c r="V634" i="4"/>
  <c r="K257" i="4"/>
  <c r="K1360" i="4"/>
  <c r="F1360" i="4"/>
  <c r="F998" i="4"/>
  <c r="K636" i="4"/>
  <c r="F636" i="4"/>
  <c r="F273" i="4"/>
  <c r="B1830" i="4" l="1"/>
  <c r="V1829" i="4"/>
  <c r="J2334" i="4"/>
  <c r="J2660" i="4"/>
  <c r="J2997" i="4"/>
  <c r="F2935" i="4"/>
  <c r="K2932" i="4"/>
  <c r="F2571" i="4"/>
  <c r="K2570" i="4"/>
  <c r="K2210" i="4"/>
  <c r="F1847" i="4"/>
  <c r="K1846" i="4"/>
  <c r="V635" i="4"/>
  <c r="B636" i="4"/>
  <c r="K258" i="4"/>
  <c r="F1361" i="4"/>
  <c r="K1361" i="4"/>
  <c r="F999" i="4"/>
  <c r="F637" i="4"/>
  <c r="K637" i="4"/>
  <c r="F274" i="4"/>
  <c r="V1830" i="4" l="1"/>
  <c r="B1831" i="4"/>
  <c r="J2335" i="4"/>
  <c r="J2661" i="4"/>
  <c r="J2998" i="4"/>
  <c r="K2933" i="4"/>
  <c r="F2936" i="4"/>
  <c r="K2571" i="4"/>
  <c r="F2572" i="4"/>
  <c r="K2211" i="4"/>
  <c r="F1848" i="4"/>
  <c r="K1847" i="4"/>
  <c r="V636" i="4"/>
  <c r="B637" i="4"/>
  <c r="K259" i="4"/>
  <c r="K1362" i="4"/>
  <c r="F1362" i="4"/>
  <c r="F1000" i="4"/>
  <c r="K638" i="4"/>
  <c r="F638" i="4"/>
  <c r="F275" i="4"/>
  <c r="B1832" i="4" l="1"/>
  <c r="V1831" i="4"/>
  <c r="J2336" i="4"/>
  <c r="J2662" i="4"/>
  <c r="J2999" i="4"/>
  <c r="F2937" i="4"/>
  <c r="K2934" i="4"/>
  <c r="F2573" i="4"/>
  <c r="K2572" i="4"/>
  <c r="K2212" i="4"/>
  <c r="K1848" i="4"/>
  <c r="F1849" i="4"/>
  <c r="B638" i="4"/>
  <c r="V637" i="4"/>
  <c r="K260" i="4"/>
  <c r="F1363" i="4"/>
  <c r="K1363" i="4"/>
  <c r="F1001" i="4"/>
  <c r="F639" i="4"/>
  <c r="K639" i="4"/>
  <c r="F276" i="4"/>
  <c r="B1833" i="4" l="1"/>
  <c r="V1832" i="4"/>
  <c r="J2337" i="4"/>
  <c r="J2663" i="4"/>
  <c r="J3000" i="4"/>
  <c r="K2935" i="4"/>
  <c r="F2938" i="4"/>
  <c r="K2573" i="4"/>
  <c r="F2574" i="4"/>
  <c r="K2213" i="4"/>
  <c r="F1850" i="4"/>
  <c r="K1849" i="4"/>
  <c r="B639" i="4"/>
  <c r="V638" i="4"/>
  <c r="K261" i="4"/>
  <c r="K1364" i="4"/>
  <c r="F1364" i="4"/>
  <c r="F1002" i="4"/>
  <c r="K640" i="4"/>
  <c r="F640" i="4"/>
  <c r="F277" i="4"/>
  <c r="B1834" i="4" l="1"/>
  <c r="V1833" i="4"/>
  <c r="J2338" i="4"/>
  <c r="J2664" i="4"/>
  <c r="J3001" i="4"/>
  <c r="F2939" i="4"/>
  <c r="K2936" i="4"/>
  <c r="F2575" i="4"/>
  <c r="K2574" i="4"/>
  <c r="K2214" i="4"/>
  <c r="K1850" i="4"/>
  <c r="F1851" i="4"/>
  <c r="V639" i="4"/>
  <c r="B640" i="4"/>
  <c r="K262" i="4"/>
  <c r="F1365" i="4"/>
  <c r="K1365" i="4"/>
  <c r="F1003" i="4"/>
  <c r="F641" i="4"/>
  <c r="K641" i="4"/>
  <c r="F278" i="4"/>
  <c r="V1834" i="4" l="1"/>
  <c r="B1835" i="4"/>
  <c r="J2339" i="4"/>
  <c r="J2665" i="4"/>
  <c r="J3002" i="4"/>
  <c r="K2937" i="4"/>
  <c r="F2940" i="4"/>
  <c r="K2575" i="4"/>
  <c r="F2576" i="4"/>
  <c r="K2215" i="4"/>
  <c r="F1852" i="4"/>
  <c r="K1851" i="4"/>
  <c r="V640" i="4"/>
  <c r="B641" i="4"/>
  <c r="K263" i="4"/>
  <c r="K1366" i="4"/>
  <c r="F1366" i="4"/>
  <c r="F1004" i="4"/>
  <c r="K642" i="4"/>
  <c r="F642" i="4"/>
  <c r="F279" i="4"/>
  <c r="B1836" i="4" l="1"/>
  <c r="V1835" i="4"/>
  <c r="J2340" i="4"/>
  <c r="J2666" i="4"/>
  <c r="J3003" i="4"/>
  <c r="F2941" i="4"/>
  <c r="K2938" i="4"/>
  <c r="F2577" i="4"/>
  <c r="K2576" i="4"/>
  <c r="K2216" i="4"/>
  <c r="K1852" i="4"/>
  <c r="F1853" i="4"/>
  <c r="B642" i="4"/>
  <c r="V641" i="4"/>
  <c r="K264" i="4"/>
  <c r="F1367" i="4"/>
  <c r="K1367" i="4"/>
  <c r="F1005" i="4"/>
  <c r="F643" i="4"/>
  <c r="K643" i="4"/>
  <c r="F280" i="4"/>
  <c r="B1837" i="4" l="1"/>
  <c r="V1836" i="4"/>
  <c r="J2341" i="4"/>
  <c r="J2667" i="4"/>
  <c r="J3004" i="4"/>
  <c r="K2939" i="4"/>
  <c r="F2942" i="4"/>
  <c r="K2577" i="4"/>
  <c r="F2578" i="4"/>
  <c r="K2217" i="4"/>
  <c r="F1854" i="4"/>
  <c r="K1853" i="4"/>
  <c r="V642" i="4"/>
  <c r="B643" i="4"/>
  <c r="K265" i="4"/>
  <c r="K1368" i="4"/>
  <c r="F1368" i="4"/>
  <c r="F1006" i="4"/>
  <c r="K644" i="4"/>
  <c r="F644" i="4"/>
  <c r="F281" i="4"/>
  <c r="B1838" i="4" l="1"/>
  <c r="V1837" i="4"/>
  <c r="J2342" i="4"/>
  <c r="J2668" i="4"/>
  <c r="J3005" i="4"/>
  <c r="F2943" i="4"/>
  <c r="K2940" i="4"/>
  <c r="F2579" i="4"/>
  <c r="K2578" i="4"/>
  <c r="K2218" i="4"/>
  <c r="K1854" i="4"/>
  <c r="F1855" i="4"/>
  <c r="V643" i="4"/>
  <c r="B644" i="4"/>
  <c r="K266" i="4"/>
  <c r="F1369" i="4"/>
  <c r="K1369" i="4"/>
  <c r="F1007" i="4"/>
  <c r="F645" i="4"/>
  <c r="K645" i="4"/>
  <c r="F282" i="4"/>
  <c r="V1838" i="4" l="1"/>
  <c r="B1839" i="4"/>
  <c r="J2343" i="4"/>
  <c r="J2669" i="4"/>
  <c r="J3006" i="4"/>
  <c r="K2941" i="4"/>
  <c r="F2944" i="4"/>
  <c r="K2579" i="4"/>
  <c r="F2580" i="4"/>
  <c r="K2219" i="4"/>
  <c r="F1856" i="4"/>
  <c r="K1855" i="4"/>
  <c r="V644" i="4"/>
  <c r="B645" i="4"/>
  <c r="K267" i="4"/>
  <c r="K1370" i="4"/>
  <c r="F1370" i="4"/>
  <c r="F1008" i="4"/>
  <c r="K646" i="4"/>
  <c r="F646" i="4"/>
  <c r="F283" i="4"/>
  <c r="V1839" i="4" l="1"/>
  <c r="B1840" i="4"/>
  <c r="J2344" i="4"/>
  <c r="J2670" i="4"/>
  <c r="J3007" i="4"/>
  <c r="F2945" i="4"/>
  <c r="K2942" i="4"/>
  <c r="F2581" i="4"/>
  <c r="K2580" i="4"/>
  <c r="K2220" i="4"/>
  <c r="K1856" i="4"/>
  <c r="F1857" i="4"/>
  <c r="B646" i="4"/>
  <c r="V645" i="4"/>
  <c r="K268" i="4"/>
  <c r="F1371" i="4"/>
  <c r="K1371" i="4"/>
  <c r="F1009" i="4"/>
  <c r="F647" i="4"/>
  <c r="K647" i="4"/>
  <c r="F284" i="4"/>
  <c r="V1840" i="4" l="1"/>
  <c r="B1841" i="4"/>
  <c r="J2345" i="4"/>
  <c r="J2671" i="4"/>
  <c r="J3008" i="4"/>
  <c r="K2943" i="4"/>
  <c r="F2946" i="4"/>
  <c r="K2581" i="4"/>
  <c r="F2582" i="4"/>
  <c r="K2221" i="4"/>
  <c r="F1858" i="4"/>
  <c r="K1857" i="4"/>
  <c r="V646" i="4"/>
  <c r="B647" i="4"/>
  <c r="K269" i="4"/>
  <c r="K1372" i="4"/>
  <c r="F1372" i="4"/>
  <c r="F1010" i="4"/>
  <c r="K648" i="4"/>
  <c r="F648" i="4"/>
  <c r="F285" i="4"/>
  <c r="B1842" i="4" l="1"/>
  <c r="V1841" i="4"/>
  <c r="J2346" i="4"/>
  <c r="J2672" i="4"/>
  <c r="J3009" i="4"/>
  <c r="F2947" i="4"/>
  <c r="K2944" i="4"/>
  <c r="F2583" i="4"/>
  <c r="K2582" i="4"/>
  <c r="K2222" i="4"/>
  <c r="K1858" i="4"/>
  <c r="F1859" i="4"/>
  <c r="V647" i="4"/>
  <c r="B648" i="4"/>
  <c r="K270" i="4"/>
  <c r="F1373" i="4"/>
  <c r="K1373" i="4"/>
  <c r="F1011" i="4"/>
  <c r="F649" i="4"/>
  <c r="K649" i="4"/>
  <c r="F286" i="4"/>
  <c r="Q13" i="4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S13" i="4"/>
  <c r="S14" i="4"/>
  <c r="M13" i="4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L12" i="4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N12" i="4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V1842" i="4" l="1"/>
  <c r="B1843" i="4"/>
  <c r="J2347" i="4"/>
  <c r="J2673" i="4"/>
  <c r="J3010" i="4"/>
  <c r="K2945" i="4"/>
  <c r="F2948" i="4"/>
  <c r="K2583" i="4"/>
  <c r="F2584" i="4"/>
  <c r="K2223" i="4"/>
  <c r="F1860" i="4"/>
  <c r="K1859" i="4"/>
  <c r="V648" i="4"/>
  <c r="B649" i="4"/>
  <c r="K271" i="4"/>
  <c r="K1374" i="4"/>
  <c r="F1374" i="4"/>
  <c r="F1012" i="4"/>
  <c r="K650" i="4"/>
  <c r="F650" i="4"/>
  <c r="F287" i="4"/>
  <c r="V1843" i="4" l="1"/>
  <c r="B1844" i="4"/>
  <c r="J2348" i="4"/>
  <c r="J2674" i="4"/>
  <c r="J3011" i="4"/>
  <c r="F2949" i="4"/>
  <c r="K2946" i="4"/>
  <c r="F2585" i="4"/>
  <c r="K2584" i="4"/>
  <c r="K2224" i="4"/>
  <c r="K1860" i="4"/>
  <c r="F1861" i="4"/>
  <c r="B650" i="4"/>
  <c r="V649" i="4"/>
  <c r="K272" i="4"/>
  <c r="F1375" i="4"/>
  <c r="K1375" i="4"/>
  <c r="F1013" i="4"/>
  <c r="F651" i="4"/>
  <c r="K651" i="4"/>
  <c r="F288" i="4"/>
  <c r="V1844" i="4" l="1"/>
  <c r="B1845" i="4"/>
  <c r="J2349" i="4"/>
  <c r="J2675" i="4"/>
  <c r="J3012" i="4"/>
  <c r="K2947" i="4"/>
  <c r="F2950" i="4"/>
  <c r="K2585" i="4"/>
  <c r="F2586" i="4"/>
  <c r="K2225" i="4"/>
  <c r="F1862" i="4"/>
  <c r="K1861" i="4"/>
  <c r="B651" i="4"/>
  <c r="V650" i="4"/>
  <c r="K273" i="4"/>
  <c r="K1376" i="4"/>
  <c r="F1376" i="4"/>
  <c r="F1014" i="4"/>
  <c r="K652" i="4"/>
  <c r="F652" i="4"/>
  <c r="F289" i="4"/>
  <c r="B1846" i="4" l="1"/>
  <c r="V1845" i="4"/>
  <c r="J2350" i="4"/>
  <c r="J2676" i="4"/>
  <c r="J3013" i="4"/>
  <c r="F2951" i="4"/>
  <c r="K2948" i="4"/>
  <c r="F2587" i="4"/>
  <c r="K2586" i="4"/>
  <c r="K2226" i="4"/>
  <c r="K1862" i="4"/>
  <c r="F1863" i="4"/>
  <c r="B652" i="4"/>
  <c r="V651" i="4"/>
  <c r="K274" i="4"/>
  <c r="F1377" i="4"/>
  <c r="K1377" i="4"/>
  <c r="F1015" i="4"/>
  <c r="F653" i="4"/>
  <c r="K653" i="4"/>
  <c r="F290" i="4"/>
  <c r="B1847" i="4" l="1"/>
  <c r="V1846" i="4"/>
  <c r="J2351" i="4"/>
  <c r="J2677" i="4"/>
  <c r="J3014" i="4"/>
  <c r="K2949" i="4"/>
  <c r="F2952" i="4"/>
  <c r="K2587" i="4"/>
  <c r="F2588" i="4"/>
  <c r="K2227" i="4"/>
  <c r="F1864" i="4"/>
  <c r="K1863" i="4"/>
  <c r="V652" i="4"/>
  <c r="B653" i="4"/>
  <c r="K275" i="4"/>
  <c r="K1378" i="4"/>
  <c r="F1378" i="4"/>
  <c r="F1016" i="4"/>
  <c r="K654" i="4"/>
  <c r="F654" i="4"/>
  <c r="F291" i="4"/>
  <c r="V1847" i="4" l="1"/>
  <c r="B1848" i="4"/>
  <c r="J2352" i="4"/>
  <c r="J2678" i="4"/>
  <c r="J3015" i="4"/>
  <c r="F2953" i="4"/>
  <c r="K2950" i="4"/>
  <c r="F2589" i="4"/>
  <c r="K2588" i="4"/>
  <c r="K2228" i="4"/>
  <c r="K1864" i="4"/>
  <c r="F1865" i="4"/>
  <c r="V653" i="4"/>
  <c r="B654" i="4"/>
  <c r="K276" i="4"/>
  <c r="F1379" i="4"/>
  <c r="K1379" i="4"/>
  <c r="F1017" i="4"/>
  <c r="F655" i="4"/>
  <c r="K655" i="4"/>
  <c r="F292" i="4"/>
  <c r="V1848" i="4" l="1"/>
  <c r="B1849" i="4"/>
  <c r="J2353" i="4"/>
  <c r="J2679" i="4"/>
  <c r="J3016" i="4"/>
  <c r="K2951" i="4"/>
  <c r="F2954" i="4"/>
  <c r="K2589" i="4"/>
  <c r="F2590" i="4"/>
  <c r="K2229" i="4"/>
  <c r="F1866" i="4"/>
  <c r="K1865" i="4"/>
  <c r="V654" i="4"/>
  <c r="B655" i="4"/>
  <c r="K277" i="4"/>
  <c r="K1380" i="4"/>
  <c r="F1380" i="4"/>
  <c r="F1018" i="4"/>
  <c r="K656" i="4"/>
  <c r="F656" i="4"/>
  <c r="F293" i="4"/>
  <c r="B1850" i="4" l="1"/>
  <c r="V1849" i="4"/>
  <c r="J2354" i="4"/>
  <c r="J2680" i="4"/>
  <c r="J3017" i="4"/>
  <c r="F2955" i="4"/>
  <c r="K2952" i="4"/>
  <c r="F2591" i="4"/>
  <c r="K2590" i="4"/>
  <c r="K2230" i="4"/>
  <c r="K1866" i="4"/>
  <c r="F1867" i="4"/>
  <c r="V655" i="4"/>
  <c r="B656" i="4"/>
  <c r="K278" i="4"/>
  <c r="F1381" i="4"/>
  <c r="K1381" i="4"/>
  <c r="F1019" i="4"/>
  <c r="F657" i="4"/>
  <c r="K657" i="4"/>
  <c r="F294" i="4"/>
  <c r="V1850" i="4" l="1"/>
  <c r="B1851" i="4"/>
  <c r="J2355" i="4"/>
  <c r="J2681" i="4"/>
  <c r="J3018" i="4"/>
  <c r="K2953" i="4"/>
  <c r="F2956" i="4"/>
  <c r="K2591" i="4"/>
  <c r="F2592" i="4"/>
  <c r="K2231" i="4"/>
  <c r="F1868" i="4"/>
  <c r="K1867" i="4"/>
  <c r="V656" i="4"/>
  <c r="B657" i="4"/>
  <c r="K279" i="4"/>
  <c r="K1382" i="4"/>
  <c r="F1382" i="4"/>
  <c r="F1020" i="4"/>
  <c r="F658" i="4"/>
  <c r="K658" i="4"/>
  <c r="F295" i="4"/>
  <c r="V1851" i="4" l="1"/>
  <c r="B1852" i="4"/>
  <c r="J2356" i="4"/>
  <c r="J2682" i="4"/>
  <c r="J3019" i="4"/>
  <c r="F2957" i="4"/>
  <c r="K2954" i="4"/>
  <c r="F2593" i="4"/>
  <c r="K2592" i="4"/>
  <c r="K2232" i="4"/>
  <c r="K1868" i="4"/>
  <c r="F1869" i="4"/>
  <c r="B658" i="4"/>
  <c r="V657" i="4"/>
  <c r="K280" i="4"/>
  <c r="F1383" i="4"/>
  <c r="K1383" i="4"/>
  <c r="F1021" i="4"/>
  <c r="K659" i="4"/>
  <c r="F659" i="4"/>
  <c r="F296" i="4"/>
  <c r="V1852" i="4" l="1"/>
  <c r="B1853" i="4"/>
  <c r="J2357" i="4"/>
  <c r="J2683" i="4"/>
  <c r="J3020" i="4"/>
  <c r="K2955" i="4"/>
  <c r="F2958" i="4"/>
  <c r="K2593" i="4"/>
  <c r="F2594" i="4"/>
  <c r="K2233" i="4"/>
  <c r="F1870" i="4"/>
  <c r="K1869" i="4"/>
  <c r="V658" i="4"/>
  <c r="B659" i="4"/>
  <c r="K281" i="4"/>
  <c r="K1384" i="4"/>
  <c r="F1384" i="4"/>
  <c r="F1022" i="4"/>
  <c r="F660" i="4"/>
  <c r="K660" i="4"/>
  <c r="F297" i="4"/>
  <c r="V1853" i="4" l="1"/>
  <c r="B1854" i="4"/>
  <c r="J2358" i="4"/>
  <c r="J2684" i="4"/>
  <c r="J3021" i="4"/>
  <c r="F2959" i="4"/>
  <c r="K2956" i="4"/>
  <c r="F2595" i="4"/>
  <c r="K2594" i="4"/>
  <c r="K2234" i="4"/>
  <c r="K1870" i="4"/>
  <c r="F1871" i="4"/>
  <c r="B660" i="4"/>
  <c r="V659" i="4"/>
  <c r="K282" i="4"/>
  <c r="F1385" i="4"/>
  <c r="K1385" i="4"/>
  <c r="F1023" i="4"/>
  <c r="K661" i="4"/>
  <c r="F661" i="4"/>
  <c r="F298" i="4"/>
  <c r="V1854" i="4" l="1"/>
  <c r="B1855" i="4"/>
  <c r="J2359" i="4"/>
  <c r="J2685" i="4"/>
  <c r="J3022" i="4"/>
  <c r="K2957" i="4"/>
  <c r="F2960" i="4"/>
  <c r="K2595" i="4"/>
  <c r="F2596" i="4"/>
  <c r="K2235" i="4"/>
  <c r="F1872" i="4"/>
  <c r="K1871" i="4"/>
  <c r="B661" i="4"/>
  <c r="V660" i="4"/>
  <c r="K283" i="4"/>
  <c r="K1386" i="4"/>
  <c r="F1386" i="4"/>
  <c r="F1024" i="4"/>
  <c r="F662" i="4"/>
  <c r="K662" i="4"/>
  <c r="F299" i="4"/>
  <c r="D12" i="4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C12" i="4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B12" i="4"/>
  <c r="B1856" i="4" l="1"/>
  <c r="V1855" i="4"/>
  <c r="J2360" i="4"/>
  <c r="J2686" i="4"/>
  <c r="J3023" i="4"/>
  <c r="F2961" i="4"/>
  <c r="K2958" i="4"/>
  <c r="F2597" i="4"/>
  <c r="K2596" i="4"/>
  <c r="K2236" i="4"/>
  <c r="K1872" i="4"/>
  <c r="F1873" i="4"/>
  <c r="B662" i="4"/>
  <c r="V661" i="4"/>
  <c r="K284" i="4"/>
  <c r="F1387" i="4"/>
  <c r="K1387" i="4"/>
  <c r="F1025" i="4"/>
  <c r="K663" i="4"/>
  <c r="F663" i="4"/>
  <c r="F300" i="4"/>
  <c r="B13" i="4"/>
  <c r="V13" i="4" s="1"/>
  <c r="V12" i="4"/>
  <c r="V11" i="4"/>
  <c r="U12" i="4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C4" i="6"/>
  <c r="O4" i="6"/>
  <c r="S4" i="6"/>
  <c r="AA662" i="4" s="1"/>
  <c r="G4" i="6"/>
  <c r="I7" i="6"/>
  <c r="I8" i="6"/>
  <c r="I9" i="6"/>
  <c r="I10" i="6"/>
  <c r="I11" i="6"/>
  <c r="I12" i="6"/>
  <c r="I13" i="6"/>
  <c r="I14" i="6"/>
  <c r="I15" i="6"/>
  <c r="I4" i="6"/>
  <c r="K4" i="6" s="1"/>
  <c r="R5" i="6"/>
  <c r="S5" i="6" s="1"/>
  <c r="N5" i="6"/>
  <c r="N6" i="6" s="1"/>
  <c r="F5" i="6"/>
  <c r="G5" i="6" s="1"/>
  <c r="B5" i="6"/>
  <c r="C5" i="6" s="1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4" i="6"/>
  <c r="B1857" i="4" l="1"/>
  <c r="V1856" i="4"/>
  <c r="J2361" i="4"/>
  <c r="J2687" i="4"/>
  <c r="J3024" i="4"/>
  <c r="K2959" i="4"/>
  <c r="F2962" i="4"/>
  <c r="K2597" i="4"/>
  <c r="F2598" i="4"/>
  <c r="K2237" i="4"/>
  <c r="F1874" i="4"/>
  <c r="K1873" i="4"/>
  <c r="V662" i="4"/>
  <c r="B663" i="4"/>
  <c r="Y1565" i="4"/>
  <c r="Y1561" i="4"/>
  <c r="Y1557" i="4"/>
  <c r="Y1553" i="4"/>
  <c r="Y1546" i="4"/>
  <c r="Y1542" i="4"/>
  <c r="Y1538" i="4"/>
  <c r="Y1533" i="4"/>
  <c r="Y1564" i="4"/>
  <c r="Y1560" i="4"/>
  <c r="Y1556" i="4"/>
  <c r="Y1552" i="4"/>
  <c r="Y1534" i="4"/>
  <c r="Y1539" i="4"/>
  <c r="Y1550" i="4"/>
  <c r="Y1545" i="4"/>
  <c r="Y1541" i="4"/>
  <c r="Y1537" i="4"/>
  <c r="Y1543" i="4"/>
  <c r="Y1563" i="4"/>
  <c r="Y1559" i="4"/>
  <c r="Y1555" i="4"/>
  <c r="Y1551" i="4"/>
  <c r="Y1548" i="4"/>
  <c r="Y1544" i="4"/>
  <c r="Y1540" i="4"/>
  <c r="Y1536" i="4"/>
  <c r="Y1547" i="4"/>
  <c r="Y1535" i="4"/>
  <c r="Y1562" i="4"/>
  <c r="Y1558" i="4"/>
  <c r="Y1554" i="4"/>
  <c r="Y1549" i="4"/>
  <c r="Y1530" i="4"/>
  <c r="Y1531" i="4"/>
  <c r="Y1532" i="4"/>
  <c r="B14" i="4"/>
  <c r="V14" i="4" s="1"/>
  <c r="K285" i="4"/>
  <c r="Y1522" i="4"/>
  <c r="Y1514" i="4"/>
  <c r="Y1506" i="4"/>
  <c r="Y1498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527" i="4"/>
  <c r="Y1519" i="4"/>
  <c r="Y1511" i="4"/>
  <c r="Y1503" i="4"/>
  <c r="Y1495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524" i="4"/>
  <c r="Y1516" i="4"/>
  <c r="Y1508" i="4"/>
  <c r="Y1500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529" i="4"/>
  <c r="Y1521" i="4"/>
  <c r="Y1513" i="4"/>
  <c r="Y1505" i="4"/>
  <c r="Y1497" i="4"/>
  <c r="Y1489" i="4"/>
  <c r="Y1481" i="4"/>
  <c r="Y1473" i="4"/>
  <c r="Y1465" i="4"/>
  <c r="Y1457" i="4"/>
  <c r="Y1526" i="4"/>
  <c r="Y1518" i="4"/>
  <c r="Y1510" i="4"/>
  <c r="Y1502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523" i="4"/>
  <c r="Y1515" i="4"/>
  <c r="Y1507" i="4"/>
  <c r="Y1499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525" i="4"/>
  <c r="Y1517" i="4"/>
  <c r="Y1509" i="4"/>
  <c r="Y1501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512" i="4"/>
  <c r="Y1441" i="4"/>
  <c r="Y1409" i="4"/>
  <c r="Y1377" i="4"/>
  <c r="Y1345" i="4"/>
  <c r="Y1313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68" i="4"/>
  <c r="Y1166" i="4"/>
  <c r="Y1158" i="4"/>
  <c r="Y1150" i="4"/>
  <c r="Y1142" i="4"/>
  <c r="Y1488" i="4"/>
  <c r="Y1440" i="4"/>
  <c r="Y1408" i="4"/>
  <c r="Y1376" i="4"/>
  <c r="Y1344" i="4"/>
  <c r="Y1312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2" i="4"/>
  <c r="Y1178" i="4"/>
  <c r="Y1174" i="4"/>
  <c r="Y1170" i="4"/>
  <c r="Y1163" i="4"/>
  <c r="Y1155" i="4"/>
  <c r="Y1147" i="4"/>
  <c r="Y1139" i="4"/>
  <c r="Y1131" i="4"/>
  <c r="Y1528" i="4"/>
  <c r="Y1464" i="4"/>
  <c r="Y1449" i="4"/>
  <c r="Y1417" i="4"/>
  <c r="Y1385" i="4"/>
  <c r="Y1353" i="4"/>
  <c r="Y1321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60" i="4"/>
  <c r="Y1152" i="4"/>
  <c r="Y1144" i="4"/>
  <c r="Y1504" i="4"/>
  <c r="Y1448" i="4"/>
  <c r="Y1416" i="4"/>
  <c r="Y1384" i="4"/>
  <c r="Y1352" i="4"/>
  <c r="Y1320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81" i="4"/>
  <c r="Y1480" i="4"/>
  <c r="Y1425" i="4"/>
  <c r="Y1393" i="4"/>
  <c r="Y1361" i="4"/>
  <c r="Y1329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62" i="4"/>
  <c r="Y1154" i="4"/>
  <c r="Y1146" i="4"/>
  <c r="Y1138" i="4"/>
  <c r="Y1130" i="4"/>
  <c r="Y1520" i="4"/>
  <c r="Y1456" i="4"/>
  <c r="Y1424" i="4"/>
  <c r="Y1392" i="4"/>
  <c r="Y1360" i="4"/>
  <c r="Y1328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84" i="4"/>
  <c r="Y1180" i="4"/>
  <c r="Y1176" i="4"/>
  <c r="Y1172" i="4"/>
  <c r="Y1169" i="4"/>
  <c r="Y1167" i="4"/>
  <c r="Y1159" i="4"/>
  <c r="Y1151" i="4"/>
  <c r="Y1143" i="4"/>
  <c r="Y1135" i="4"/>
  <c r="Y1127" i="4"/>
  <c r="Y1496" i="4"/>
  <c r="Y1433" i="4"/>
  <c r="Y1401" i="4"/>
  <c r="Y1369" i="4"/>
  <c r="Y1337" i="4"/>
  <c r="Y1305" i="4"/>
  <c r="Y1296" i="4"/>
  <c r="Y1288" i="4"/>
  <c r="Y1280" i="4"/>
  <c r="Y1272" i="4"/>
  <c r="Y1264" i="4"/>
  <c r="Y1256" i="4"/>
  <c r="Y1248" i="4"/>
  <c r="Y1240" i="4"/>
  <c r="Y1232" i="4"/>
  <c r="Y1224" i="4"/>
  <c r="Y1216" i="4"/>
  <c r="Y1208" i="4"/>
  <c r="Y1200" i="4"/>
  <c r="Y1192" i="4"/>
  <c r="Y1164" i="4"/>
  <c r="Y1156" i="4"/>
  <c r="Y1148" i="4"/>
  <c r="Y1140" i="4"/>
  <c r="Y1132" i="4"/>
  <c r="Y1124" i="4"/>
  <c r="Y1336" i="4"/>
  <c r="Y1269" i="4"/>
  <c r="Y1205" i="4"/>
  <c r="Y1183" i="4"/>
  <c r="Y1157" i="4"/>
  <c r="Y1128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1245" i="4"/>
  <c r="Y1179" i="4"/>
  <c r="Y1145" i="4"/>
  <c r="Y1133" i="4"/>
  <c r="Y1120" i="4"/>
  <c r="Y1112" i="4"/>
  <c r="Y1104" i="4"/>
  <c r="Y1096" i="4"/>
  <c r="Y1088" i="4"/>
  <c r="Y1080" i="4"/>
  <c r="Y1072" i="4"/>
  <c r="Y1064" i="4"/>
  <c r="Y1056" i="4"/>
  <c r="Y1048" i="4"/>
  <c r="Y1040" i="4"/>
  <c r="Y1032" i="4"/>
  <c r="Y1024" i="4"/>
  <c r="Y1016" i="4"/>
  <c r="Y1008" i="4"/>
  <c r="Y1000" i="4"/>
  <c r="Y992" i="4"/>
  <c r="Y984" i="4"/>
  <c r="Y976" i="4"/>
  <c r="Y968" i="4"/>
  <c r="Y960" i="4"/>
  <c r="Y952" i="4"/>
  <c r="Y944" i="4"/>
  <c r="Y936" i="4"/>
  <c r="Y1400" i="4"/>
  <c r="Y1285" i="4"/>
  <c r="Y1221" i="4"/>
  <c r="Y1177" i="4"/>
  <c r="Y1165" i="4"/>
  <c r="Y1137" i="4"/>
  <c r="Y1123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1304" i="4"/>
  <c r="Y1261" i="4"/>
  <c r="Y1197" i="4"/>
  <c r="Y1175" i="4"/>
  <c r="Y1153" i="4"/>
  <c r="Y1126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1472" i="4"/>
  <c r="Y1301" i="4"/>
  <c r="Y1237" i="4"/>
  <c r="Y1173" i="4"/>
  <c r="Y1136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1368" i="4"/>
  <c r="Y1277" i="4"/>
  <c r="Y1213" i="4"/>
  <c r="Y1171" i="4"/>
  <c r="Y1161" i="4"/>
  <c r="Y1141" i="4"/>
  <c r="Y1122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1253" i="4"/>
  <c r="Y1189" i="4"/>
  <c r="Y1149" i="4"/>
  <c r="Y1129" i="4"/>
  <c r="Y1125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1134" i="4"/>
  <c r="Y1086" i="4"/>
  <c r="Y1022" i="4"/>
  <c r="Y937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9" i="4"/>
  <c r="Y815" i="4"/>
  <c r="Y811" i="4"/>
  <c r="Y1062" i="4"/>
  <c r="Y998" i="4"/>
  <c r="Y958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1432" i="4"/>
  <c r="Y1102" i="4"/>
  <c r="Y1038" i="4"/>
  <c r="Y974" i="4"/>
  <c r="Y950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22" i="4"/>
  <c r="Y818" i="4"/>
  <c r="Y814" i="4"/>
  <c r="Y810" i="4"/>
  <c r="Y1078" i="4"/>
  <c r="Y1014" i="4"/>
  <c r="Y942" i="4"/>
  <c r="Y926" i="4"/>
  <c r="Y918" i="4"/>
  <c r="Y910" i="4"/>
  <c r="Y902" i="4"/>
  <c r="Y894" i="4"/>
  <c r="Y886" i="4"/>
  <c r="Y878" i="4"/>
  <c r="Y870" i="4"/>
  <c r="Y862" i="4"/>
  <c r="Y854" i="4"/>
  <c r="Y846" i="4"/>
  <c r="Y838" i="4"/>
  <c r="Y830" i="4"/>
  <c r="Y1293" i="4"/>
  <c r="Y1118" i="4"/>
  <c r="Y1054" i="4"/>
  <c r="Y990" i="4"/>
  <c r="Y934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21" i="4"/>
  <c r="Y817" i="4"/>
  <c r="Y813" i="4"/>
  <c r="Y809" i="4"/>
  <c r="Y807" i="4"/>
  <c r="Y1094" i="4"/>
  <c r="Y1030" i="4"/>
  <c r="Y966" i="4"/>
  <c r="Y954" i="4"/>
  <c r="Y928" i="4"/>
  <c r="Y920" i="4"/>
  <c r="Y912" i="4"/>
  <c r="Y904" i="4"/>
  <c r="Y896" i="4"/>
  <c r="Y888" i="4"/>
  <c r="Y880" i="4"/>
  <c r="Y872" i="4"/>
  <c r="Y864" i="4"/>
  <c r="Y856" i="4"/>
  <c r="Y848" i="4"/>
  <c r="Y840" i="4"/>
  <c r="Y832" i="4"/>
  <c r="Y824" i="4"/>
  <c r="Y953" i="4"/>
  <c r="Y909" i="4"/>
  <c r="Y877" i="4"/>
  <c r="Y845" i="4"/>
  <c r="Y1110" i="4"/>
  <c r="Y930" i="4"/>
  <c r="Y898" i="4"/>
  <c r="Y866" i="4"/>
  <c r="Y834" i="4"/>
  <c r="Y1006" i="4"/>
  <c r="Y946" i="4"/>
  <c r="Y917" i="4"/>
  <c r="Y885" i="4"/>
  <c r="Y853" i="4"/>
  <c r="Y820" i="4"/>
  <c r="Y808" i="4"/>
  <c r="Y1229" i="4"/>
  <c r="Y945" i="4"/>
  <c r="Y906" i="4"/>
  <c r="Y874" i="4"/>
  <c r="Y842" i="4"/>
  <c r="Y806" i="4"/>
  <c r="Y1070" i="4"/>
  <c r="Y925" i="4"/>
  <c r="Y893" i="4"/>
  <c r="Y861" i="4"/>
  <c r="Y829" i="4"/>
  <c r="Y816" i="4"/>
  <c r="Y982" i="4"/>
  <c r="Y938" i="4"/>
  <c r="Y914" i="4"/>
  <c r="Y882" i="4"/>
  <c r="Y850" i="4"/>
  <c r="Y1046" i="4"/>
  <c r="Y922" i="4"/>
  <c r="Y890" i="4"/>
  <c r="Y858" i="4"/>
  <c r="Y826" i="4"/>
  <c r="Y837" i="4"/>
  <c r="Y901" i="4"/>
  <c r="Y812" i="4"/>
  <c r="Y869" i="4"/>
  <c r="Y93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X34" i="4"/>
  <c r="X39" i="4"/>
  <c r="X44" i="4"/>
  <c r="X29" i="4"/>
  <c r="X45" i="4"/>
  <c r="X30" i="4"/>
  <c r="X35" i="4"/>
  <c r="X40" i="4"/>
  <c r="X41" i="4"/>
  <c r="X31" i="4"/>
  <c r="X36" i="4"/>
  <c r="X42" i="4"/>
  <c r="X37" i="4"/>
  <c r="X33" i="4"/>
  <c r="X427" i="4"/>
  <c r="X433" i="4"/>
  <c r="X434" i="4"/>
  <c r="X440" i="4"/>
  <c r="X428" i="4"/>
  <c r="X435" i="4"/>
  <c r="X441" i="4"/>
  <c r="X429" i="4"/>
  <c r="X442" i="4"/>
  <c r="X430" i="4"/>
  <c r="X436" i="4"/>
  <c r="X32" i="4"/>
  <c r="X431" i="4"/>
  <c r="X437" i="4"/>
  <c r="X43" i="4"/>
  <c r="X426" i="4"/>
  <c r="X432" i="4"/>
  <c r="X439" i="4"/>
  <c r="X425" i="4"/>
  <c r="X438" i="4"/>
  <c r="X38" i="4"/>
  <c r="Z1169" i="4"/>
  <c r="Z807" i="4"/>
  <c r="Z808" i="4"/>
  <c r="Z1171" i="4"/>
  <c r="Z809" i="4"/>
  <c r="Z810" i="4"/>
  <c r="Z1170" i="4"/>
  <c r="Z1172" i="4"/>
  <c r="Z811" i="4"/>
  <c r="Z812" i="4"/>
  <c r="Z1173" i="4"/>
  <c r="Z813" i="4"/>
  <c r="Z1174" i="4"/>
  <c r="Z814" i="4"/>
  <c r="Z1175" i="4"/>
  <c r="Z815" i="4"/>
  <c r="Z1176" i="4"/>
  <c r="Z816" i="4"/>
  <c r="Z1177" i="4"/>
  <c r="Z817" i="4"/>
  <c r="Z1178" i="4"/>
  <c r="Z1179" i="4"/>
  <c r="Z818" i="4"/>
  <c r="Z1180" i="4"/>
  <c r="Z819" i="4"/>
  <c r="Z820" i="4"/>
  <c r="Z1181" i="4"/>
  <c r="Z821" i="4"/>
  <c r="Z1182" i="4"/>
  <c r="Z822" i="4"/>
  <c r="Z1183" i="4"/>
  <c r="Z1184" i="4"/>
  <c r="X14" i="4"/>
  <c r="X18" i="4"/>
  <c r="X23" i="4"/>
  <c r="X28" i="4"/>
  <c r="X50" i="4"/>
  <c r="X55" i="4"/>
  <c r="X60" i="4"/>
  <c r="X16" i="4"/>
  <c r="X61" i="4"/>
  <c r="X17" i="4"/>
  <c r="X24" i="4"/>
  <c r="X46" i="4"/>
  <c r="X51" i="4"/>
  <c r="X56" i="4"/>
  <c r="X62" i="4"/>
  <c r="X19" i="4"/>
  <c r="X25" i="4"/>
  <c r="X57" i="4"/>
  <c r="X26" i="4"/>
  <c r="X47" i="4"/>
  <c r="X52" i="4"/>
  <c r="X58" i="4"/>
  <c r="X12" i="4"/>
  <c r="X20" i="4"/>
  <c r="X53" i="4"/>
  <c r="X15" i="4"/>
  <c r="X22" i="4"/>
  <c r="X49" i="4"/>
  <c r="X48" i="4"/>
  <c r="X54" i="4"/>
  <c r="X13" i="4"/>
  <c r="X59" i="4"/>
  <c r="X21" i="4"/>
  <c r="X27" i="4"/>
  <c r="K1388" i="4"/>
  <c r="F1388" i="4"/>
  <c r="F1026" i="4"/>
  <c r="Y798" i="4"/>
  <c r="Y790" i="4"/>
  <c r="Y782" i="4"/>
  <c r="Y774" i="4"/>
  <c r="Y766" i="4"/>
  <c r="Y758" i="4"/>
  <c r="Y750" i="4"/>
  <c r="Y742" i="4"/>
  <c r="Y734" i="4"/>
  <c r="Y726" i="4"/>
  <c r="Y718" i="4"/>
  <c r="Y710" i="4"/>
  <c r="Y702" i="4"/>
  <c r="Y694" i="4"/>
  <c r="Y686" i="4"/>
  <c r="Y678" i="4"/>
  <c r="Y670" i="4"/>
  <c r="Y662" i="4"/>
  <c r="Y654" i="4"/>
  <c r="Y646" i="4"/>
  <c r="Y638" i="4"/>
  <c r="Y630" i="4"/>
  <c r="Y622" i="4"/>
  <c r="Y614" i="4"/>
  <c r="Y606" i="4"/>
  <c r="Y598" i="4"/>
  <c r="Y590" i="4"/>
  <c r="Y582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800" i="4"/>
  <c r="Y792" i="4"/>
  <c r="Y784" i="4"/>
  <c r="Y776" i="4"/>
  <c r="Y768" i="4"/>
  <c r="Y760" i="4"/>
  <c r="Y752" i="4"/>
  <c r="Y744" i="4"/>
  <c r="Y736" i="4"/>
  <c r="Y728" i="4"/>
  <c r="Y720" i="4"/>
  <c r="Y712" i="4"/>
  <c r="Y704" i="4"/>
  <c r="Y696" i="4"/>
  <c r="Y688" i="4"/>
  <c r="Y680" i="4"/>
  <c r="Y672" i="4"/>
  <c r="Y664" i="4"/>
  <c r="Y656" i="4"/>
  <c r="Y648" i="4"/>
  <c r="Y640" i="4"/>
  <c r="Y632" i="4"/>
  <c r="Y624" i="4"/>
  <c r="Y616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745" i="4"/>
  <c r="Y681" i="4"/>
  <c r="Y617" i="4"/>
  <c r="Y580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9" i="4"/>
  <c r="Y455" i="4"/>
  <c r="Y451" i="4"/>
  <c r="Y447" i="4"/>
  <c r="Y434" i="4"/>
  <c r="Y426" i="4"/>
  <c r="Y785" i="4"/>
  <c r="Y721" i="4"/>
  <c r="Y657" i="4"/>
  <c r="Y593" i="4"/>
  <c r="Y574" i="4"/>
  <c r="Y566" i="4"/>
  <c r="Y558" i="4"/>
  <c r="Y550" i="4"/>
  <c r="Y542" i="4"/>
  <c r="Y534" i="4"/>
  <c r="Y526" i="4"/>
  <c r="Y518" i="4"/>
  <c r="Y510" i="4"/>
  <c r="Y502" i="4"/>
  <c r="Y494" i="4"/>
  <c r="Y486" i="4"/>
  <c r="Y478" i="4"/>
  <c r="Y470" i="4"/>
  <c r="Y462" i="4"/>
  <c r="Y443" i="4"/>
  <c r="Y437" i="4"/>
  <c r="Y429" i="4"/>
  <c r="Y761" i="4"/>
  <c r="Y697" i="4"/>
  <c r="Y633" i="4"/>
  <c r="Y592" i="4"/>
  <c r="Y585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8" i="4"/>
  <c r="Y454" i="4"/>
  <c r="Y450" i="4"/>
  <c r="Y445" i="4"/>
  <c r="Y440" i="4"/>
  <c r="Y432" i="4"/>
  <c r="Y801" i="4"/>
  <c r="Y737" i="4"/>
  <c r="Y673" i="4"/>
  <c r="Y601" i="4"/>
  <c r="Y584" i="4"/>
  <c r="Y576" i="4"/>
  <c r="Y568" i="4"/>
  <c r="Y560" i="4"/>
  <c r="Y552" i="4"/>
  <c r="Y544" i="4"/>
  <c r="Y536" i="4"/>
  <c r="Y528" i="4"/>
  <c r="Y520" i="4"/>
  <c r="Y512" i="4"/>
  <c r="Y504" i="4"/>
  <c r="Y496" i="4"/>
  <c r="Y488" i="4"/>
  <c r="Y480" i="4"/>
  <c r="Y472" i="4"/>
  <c r="Y464" i="4"/>
  <c r="Y446" i="4"/>
  <c r="Y435" i="4"/>
  <c r="Y427" i="4"/>
  <c r="Y777" i="4"/>
  <c r="Y713" i="4"/>
  <c r="Y649" i="4"/>
  <c r="Y600" i="4"/>
  <c r="Y573" i="4"/>
  <c r="Y565" i="4"/>
  <c r="Y557" i="4"/>
  <c r="Y549" i="4"/>
  <c r="Y541" i="4"/>
  <c r="Y533" i="4"/>
  <c r="Y525" i="4"/>
  <c r="Y517" i="4"/>
  <c r="Y509" i="4"/>
  <c r="Y501" i="4"/>
  <c r="Y493" i="4"/>
  <c r="Y485" i="4"/>
  <c r="Y477" i="4"/>
  <c r="Y469" i="4"/>
  <c r="Y461" i="4"/>
  <c r="Y457" i="4"/>
  <c r="Y453" i="4"/>
  <c r="Y449" i="4"/>
  <c r="Y438" i="4"/>
  <c r="Y430" i="4"/>
  <c r="Y753" i="4"/>
  <c r="Y689" i="4"/>
  <c r="Y625" i="4"/>
  <c r="Y609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44" i="4"/>
  <c r="Y441" i="4"/>
  <c r="Y433" i="4"/>
  <c r="Y793" i="4"/>
  <c r="Y729" i="4"/>
  <c r="Y665" i="4"/>
  <c r="Y608" i="4"/>
  <c r="Y588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60" i="4"/>
  <c r="Y456" i="4"/>
  <c r="Y452" i="4"/>
  <c r="Y448" i="4"/>
  <c r="Y436" i="4"/>
  <c r="Y428" i="4"/>
  <c r="Y425" i="4"/>
  <c r="Y532" i="4"/>
  <c r="Y468" i="4"/>
  <c r="Y83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95" i="4"/>
  <c r="Y203" i="4"/>
  <c r="Y211" i="4"/>
  <c r="Y219" i="4"/>
  <c r="Y227" i="4"/>
  <c r="Y235" i="4"/>
  <c r="Y243" i="4"/>
  <c r="Y251" i="4"/>
  <c r="Y259" i="4"/>
  <c r="Y267" i="4"/>
  <c r="Y275" i="4"/>
  <c r="Y283" i="4"/>
  <c r="Y291" i="4"/>
  <c r="Y299" i="4"/>
  <c r="Y307" i="4"/>
  <c r="Y315" i="4"/>
  <c r="Y323" i="4"/>
  <c r="Y331" i="4"/>
  <c r="Y339" i="4"/>
  <c r="Y347" i="4"/>
  <c r="Y355" i="4"/>
  <c r="Y363" i="4"/>
  <c r="Y641" i="4"/>
  <c r="Y572" i="4"/>
  <c r="Y508" i="4"/>
  <c r="Y439" i="4"/>
  <c r="Y84" i="4"/>
  <c r="Y92" i="4"/>
  <c r="Y100" i="4"/>
  <c r="Y108" i="4"/>
  <c r="Y116" i="4"/>
  <c r="Y124" i="4"/>
  <c r="Y132" i="4"/>
  <c r="Y140" i="4"/>
  <c r="Y148" i="4"/>
  <c r="Y156" i="4"/>
  <c r="Y164" i="4"/>
  <c r="Y172" i="4"/>
  <c r="Y180" i="4"/>
  <c r="Y188" i="4"/>
  <c r="Y196" i="4"/>
  <c r="Y204" i="4"/>
  <c r="Y212" i="4"/>
  <c r="Y220" i="4"/>
  <c r="Y228" i="4"/>
  <c r="Y236" i="4"/>
  <c r="Y244" i="4"/>
  <c r="Y252" i="4"/>
  <c r="Y260" i="4"/>
  <c r="Y268" i="4"/>
  <c r="Y276" i="4"/>
  <c r="Y284" i="4"/>
  <c r="Y292" i="4"/>
  <c r="Y300" i="4"/>
  <c r="Y308" i="4"/>
  <c r="Y316" i="4"/>
  <c r="Y324" i="4"/>
  <c r="Y332" i="4"/>
  <c r="Y340" i="4"/>
  <c r="Y348" i="4"/>
  <c r="Y548" i="4"/>
  <c r="Y484" i="4"/>
  <c r="Y85" i="4"/>
  <c r="Y93" i="4"/>
  <c r="Y101" i="4"/>
  <c r="Y109" i="4"/>
  <c r="Y117" i="4"/>
  <c r="Y125" i="4"/>
  <c r="Y133" i="4"/>
  <c r="Y141" i="4"/>
  <c r="Y149" i="4"/>
  <c r="Y157" i="4"/>
  <c r="Y165" i="4"/>
  <c r="Y173" i="4"/>
  <c r="Y181" i="4"/>
  <c r="Y189" i="4"/>
  <c r="Y197" i="4"/>
  <c r="Y205" i="4"/>
  <c r="Y213" i="4"/>
  <c r="Y221" i="4"/>
  <c r="Y229" i="4"/>
  <c r="Y237" i="4"/>
  <c r="Y245" i="4"/>
  <c r="Y253" i="4"/>
  <c r="Y261" i="4"/>
  <c r="Y269" i="4"/>
  <c r="Y277" i="4"/>
  <c r="Y285" i="4"/>
  <c r="Y293" i="4"/>
  <c r="Y301" i="4"/>
  <c r="Y309" i="4"/>
  <c r="Y317" i="4"/>
  <c r="Y325" i="4"/>
  <c r="Y333" i="4"/>
  <c r="Y341" i="4"/>
  <c r="Y349" i="4"/>
  <c r="Y769" i="4"/>
  <c r="Y524" i="4"/>
  <c r="Y86" i="4"/>
  <c r="Y94" i="4"/>
  <c r="Y102" i="4"/>
  <c r="Y110" i="4"/>
  <c r="Y118" i="4"/>
  <c r="Y126" i="4"/>
  <c r="Y134" i="4"/>
  <c r="Y142" i="4"/>
  <c r="Y150" i="4"/>
  <c r="Y158" i="4"/>
  <c r="Y166" i="4"/>
  <c r="Y174" i="4"/>
  <c r="Y182" i="4"/>
  <c r="Y190" i="4"/>
  <c r="Y198" i="4"/>
  <c r="Y206" i="4"/>
  <c r="Y214" i="4"/>
  <c r="Y222" i="4"/>
  <c r="Y230" i="4"/>
  <c r="Y238" i="4"/>
  <c r="Y246" i="4"/>
  <c r="Y254" i="4"/>
  <c r="Y262" i="4"/>
  <c r="Y270" i="4"/>
  <c r="Y278" i="4"/>
  <c r="Y286" i="4"/>
  <c r="Y294" i="4"/>
  <c r="Y302" i="4"/>
  <c r="Y310" i="4"/>
  <c r="Y318" i="4"/>
  <c r="Y326" i="4"/>
  <c r="Y334" i="4"/>
  <c r="Y342" i="4"/>
  <c r="Y350" i="4"/>
  <c r="Y358" i="4"/>
  <c r="Y564" i="4"/>
  <c r="Y500" i="4"/>
  <c r="Y87" i="4"/>
  <c r="Y95" i="4"/>
  <c r="Y103" i="4"/>
  <c r="Y111" i="4"/>
  <c r="Y119" i="4"/>
  <c r="Y127" i="4"/>
  <c r="Y135" i="4"/>
  <c r="Y143" i="4"/>
  <c r="Y151" i="4"/>
  <c r="Y159" i="4"/>
  <c r="Y167" i="4"/>
  <c r="Y175" i="4"/>
  <c r="Y183" i="4"/>
  <c r="Y191" i="4"/>
  <c r="Y199" i="4"/>
  <c r="Y207" i="4"/>
  <c r="Y215" i="4"/>
  <c r="Y223" i="4"/>
  <c r="Y231" i="4"/>
  <c r="Y239" i="4"/>
  <c r="Y247" i="4"/>
  <c r="Y255" i="4"/>
  <c r="Y263" i="4"/>
  <c r="Y271" i="4"/>
  <c r="Y279" i="4"/>
  <c r="Y287" i="4"/>
  <c r="Y295" i="4"/>
  <c r="Y303" i="4"/>
  <c r="Y311" i="4"/>
  <c r="Y319" i="4"/>
  <c r="Y327" i="4"/>
  <c r="Y335" i="4"/>
  <c r="Y343" i="4"/>
  <c r="Y351" i="4"/>
  <c r="Y359" i="4"/>
  <c r="Y540" i="4"/>
  <c r="Y476" i="4"/>
  <c r="Y88" i="4"/>
  <c r="Y96" i="4"/>
  <c r="Y104" i="4"/>
  <c r="Y112" i="4"/>
  <c r="Y120" i="4"/>
  <c r="Y128" i="4"/>
  <c r="Y136" i="4"/>
  <c r="Y144" i="4"/>
  <c r="Y152" i="4"/>
  <c r="Y160" i="4"/>
  <c r="Y168" i="4"/>
  <c r="Y176" i="4"/>
  <c r="Y184" i="4"/>
  <c r="Y192" i="4"/>
  <c r="Y200" i="4"/>
  <c r="Y208" i="4"/>
  <c r="Y216" i="4"/>
  <c r="Y224" i="4"/>
  <c r="Y232" i="4"/>
  <c r="Y240" i="4"/>
  <c r="Y248" i="4"/>
  <c r="Y256" i="4"/>
  <c r="Y264" i="4"/>
  <c r="Y272" i="4"/>
  <c r="Y280" i="4"/>
  <c r="Y288" i="4"/>
  <c r="Y296" i="4"/>
  <c r="Y304" i="4"/>
  <c r="Y312" i="4"/>
  <c r="Y320" i="4"/>
  <c r="Y328" i="4"/>
  <c r="Y336" i="4"/>
  <c r="Y344" i="4"/>
  <c r="Y352" i="4"/>
  <c r="Y360" i="4"/>
  <c r="Y368" i="4"/>
  <c r="Y556" i="4"/>
  <c r="Y492" i="4"/>
  <c r="Y82" i="4"/>
  <c r="Y90" i="4"/>
  <c r="Y98" i="4"/>
  <c r="Y106" i="4"/>
  <c r="Y114" i="4"/>
  <c r="Y122" i="4"/>
  <c r="Y130" i="4"/>
  <c r="Y138" i="4"/>
  <c r="Y146" i="4"/>
  <c r="Y154" i="4"/>
  <c r="Y162" i="4"/>
  <c r="Y170" i="4"/>
  <c r="Y178" i="4"/>
  <c r="Y186" i="4"/>
  <c r="Y194" i="4"/>
  <c r="Y202" i="4"/>
  <c r="Y210" i="4"/>
  <c r="Y218" i="4"/>
  <c r="Y226" i="4"/>
  <c r="Y234" i="4"/>
  <c r="Y242" i="4"/>
  <c r="Y250" i="4"/>
  <c r="Y258" i="4"/>
  <c r="Y266" i="4"/>
  <c r="Y274" i="4"/>
  <c r="Y282" i="4"/>
  <c r="Y290" i="4"/>
  <c r="Y298" i="4"/>
  <c r="Y306" i="4"/>
  <c r="Y314" i="4"/>
  <c r="Y322" i="4"/>
  <c r="Y330" i="4"/>
  <c r="Y338" i="4"/>
  <c r="Y346" i="4"/>
  <c r="Y354" i="4"/>
  <c r="Y442" i="4"/>
  <c r="Y89" i="4"/>
  <c r="Y153" i="4"/>
  <c r="Y217" i="4"/>
  <c r="Y281" i="4"/>
  <c r="Y345" i="4"/>
  <c r="Y366" i="4"/>
  <c r="Y375" i="4"/>
  <c r="Y383" i="4"/>
  <c r="Y391" i="4"/>
  <c r="Y399" i="4"/>
  <c r="Y407" i="4"/>
  <c r="Y415" i="4"/>
  <c r="Y423" i="4"/>
  <c r="Y414" i="4"/>
  <c r="Y97" i="4"/>
  <c r="Y161" i="4"/>
  <c r="Y225" i="4"/>
  <c r="Y289" i="4"/>
  <c r="Y353" i="4"/>
  <c r="Y367" i="4"/>
  <c r="Y376" i="4"/>
  <c r="Y384" i="4"/>
  <c r="Y392" i="4"/>
  <c r="Y400" i="4"/>
  <c r="Y408" i="4"/>
  <c r="Y416" i="4"/>
  <c r="Y424" i="4"/>
  <c r="Y337" i="4"/>
  <c r="Y406" i="4"/>
  <c r="Y705" i="4"/>
  <c r="Y431" i="4"/>
  <c r="Y105" i="4"/>
  <c r="Y169" i="4"/>
  <c r="Y233" i="4"/>
  <c r="Y297" i="4"/>
  <c r="Y356" i="4"/>
  <c r="Y369" i="4"/>
  <c r="Y377" i="4"/>
  <c r="Y385" i="4"/>
  <c r="Y393" i="4"/>
  <c r="Y401" i="4"/>
  <c r="Y409" i="4"/>
  <c r="Y417" i="4"/>
  <c r="Y365" i="4"/>
  <c r="Y382" i="4"/>
  <c r="Y113" i="4"/>
  <c r="Y177" i="4"/>
  <c r="Y241" i="4"/>
  <c r="Y305" i="4"/>
  <c r="Y357" i="4"/>
  <c r="Y370" i="4"/>
  <c r="Y378" i="4"/>
  <c r="Y386" i="4"/>
  <c r="Y394" i="4"/>
  <c r="Y402" i="4"/>
  <c r="Y410" i="4"/>
  <c r="Y418" i="4"/>
  <c r="Y81" i="4"/>
  <c r="Y209" i="4"/>
  <c r="Y121" i="4"/>
  <c r="Y185" i="4"/>
  <c r="Y249" i="4"/>
  <c r="Y313" i="4"/>
  <c r="Y361" i="4"/>
  <c r="Y371" i="4"/>
  <c r="Y379" i="4"/>
  <c r="Y387" i="4"/>
  <c r="Y395" i="4"/>
  <c r="Y403" i="4"/>
  <c r="Y411" i="4"/>
  <c r="Y419" i="4"/>
  <c r="Y422" i="4"/>
  <c r="Y129" i="4"/>
  <c r="Y193" i="4"/>
  <c r="Y257" i="4"/>
  <c r="Y321" i="4"/>
  <c r="Y362" i="4"/>
  <c r="Y372" i="4"/>
  <c r="Y380" i="4"/>
  <c r="Y388" i="4"/>
  <c r="Y396" i="4"/>
  <c r="Y404" i="4"/>
  <c r="Y412" i="4"/>
  <c r="Y420" i="4"/>
  <c r="Y273" i="4"/>
  <c r="Y398" i="4"/>
  <c r="Y516" i="4"/>
  <c r="Y137" i="4"/>
  <c r="Y201" i="4"/>
  <c r="Y265" i="4"/>
  <c r="Y329" i="4"/>
  <c r="Y364" i="4"/>
  <c r="Y373" i="4"/>
  <c r="Y381" i="4"/>
  <c r="Y389" i="4"/>
  <c r="Y397" i="4"/>
  <c r="Y405" i="4"/>
  <c r="Y413" i="4"/>
  <c r="Y421" i="4"/>
  <c r="Y80" i="4"/>
  <c r="Y145" i="4"/>
  <c r="Y374" i="4"/>
  <c r="Y390" i="4"/>
  <c r="AA440" i="4"/>
  <c r="AA432" i="4"/>
  <c r="AA435" i="4"/>
  <c r="AA427" i="4"/>
  <c r="AA438" i="4"/>
  <c r="AA430" i="4"/>
  <c r="AA441" i="4"/>
  <c r="AA433" i="4"/>
  <c r="AA436" i="4"/>
  <c r="AA428" i="4"/>
  <c r="AA425" i="4"/>
  <c r="AA442" i="4"/>
  <c r="AA439" i="4"/>
  <c r="AA431" i="4"/>
  <c r="AA434" i="4"/>
  <c r="AA426" i="4"/>
  <c r="AA437" i="4"/>
  <c r="AA429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F664" i="4"/>
  <c r="AA663" i="4"/>
  <c r="K664" i="4"/>
  <c r="F301" i="4"/>
  <c r="B6" i="6"/>
  <c r="Y76" i="4"/>
  <c r="Y68" i="4"/>
  <c r="Y59" i="4"/>
  <c r="Y51" i="4"/>
  <c r="Y73" i="4"/>
  <c r="Y62" i="4"/>
  <c r="Y54" i="4"/>
  <c r="Y49" i="4"/>
  <c r="Y78" i="4"/>
  <c r="Y70" i="4"/>
  <c r="Y65" i="4"/>
  <c r="Y57" i="4"/>
  <c r="Y75" i="4"/>
  <c r="Y67" i="4"/>
  <c r="Y60" i="4"/>
  <c r="Y52" i="4"/>
  <c r="Y63" i="4"/>
  <c r="Y72" i="4"/>
  <c r="Y55" i="4"/>
  <c r="Y47" i="4"/>
  <c r="Y46" i="4"/>
  <c r="Y74" i="4"/>
  <c r="Y66" i="4"/>
  <c r="Y61" i="4"/>
  <c r="Y77" i="4"/>
  <c r="Y69" i="4"/>
  <c r="Y58" i="4"/>
  <c r="Y50" i="4"/>
  <c r="Y64" i="4"/>
  <c r="Y53" i="4"/>
  <c r="Y79" i="4"/>
  <c r="Y71" i="4"/>
  <c r="Y56" i="4"/>
  <c r="Y48" i="4"/>
  <c r="Y44" i="4"/>
  <c r="Y45" i="4"/>
  <c r="Y43" i="4"/>
  <c r="Y13" i="4"/>
  <c r="Y32" i="4"/>
  <c r="AA14" i="4"/>
  <c r="AA22" i="4"/>
  <c r="AA15" i="4"/>
  <c r="AA23" i="4"/>
  <c r="AA21" i="4"/>
  <c r="AA16" i="4"/>
  <c r="AA24" i="4"/>
  <c r="AA17" i="4"/>
  <c r="AA25" i="4"/>
  <c r="AA18" i="4"/>
  <c r="AA26" i="4"/>
  <c r="AA19" i="4"/>
  <c r="AA27" i="4"/>
  <c r="AA13" i="4"/>
  <c r="AA12" i="4"/>
  <c r="AA20" i="4"/>
  <c r="AA28" i="4"/>
  <c r="Y29" i="4"/>
  <c r="Y31" i="4"/>
  <c r="Y30" i="4"/>
  <c r="AA29" i="4"/>
  <c r="AA34" i="4"/>
  <c r="AA38" i="4"/>
  <c r="AA42" i="4"/>
  <c r="AA30" i="4"/>
  <c r="AA39" i="4"/>
  <c r="AA11" i="4"/>
  <c r="AA33" i="4"/>
  <c r="AA37" i="4"/>
  <c r="AA41" i="4"/>
  <c r="AA45" i="4"/>
  <c r="AA43" i="4"/>
  <c r="AA32" i="4"/>
  <c r="AA36" i="4"/>
  <c r="AA40" i="4"/>
  <c r="AA44" i="4"/>
  <c r="AA35" i="4"/>
  <c r="AA31" i="4"/>
  <c r="Y28" i="4"/>
  <c r="Y27" i="4"/>
  <c r="Y24" i="4"/>
  <c r="Y25" i="4"/>
  <c r="Y26" i="4"/>
  <c r="B15" i="4"/>
  <c r="V15" i="4" s="1"/>
  <c r="Y12" i="4"/>
  <c r="X11" i="4"/>
  <c r="N7" i="6"/>
  <c r="O7" i="6" s="1"/>
  <c r="O6" i="6"/>
  <c r="O5" i="6"/>
  <c r="F6" i="6"/>
  <c r="I5" i="6"/>
  <c r="I6" i="6" s="1"/>
  <c r="R6" i="6"/>
  <c r="V1857" i="4" l="1"/>
  <c r="B1858" i="4"/>
  <c r="S6" i="6"/>
  <c r="R7" i="6"/>
  <c r="Z1602" i="4"/>
  <c r="Z1636" i="4"/>
  <c r="Z1619" i="4"/>
  <c r="Z1551" i="4"/>
  <c r="Z2014" i="4"/>
  <c r="Z1604" i="4"/>
  <c r="Z1603" i="4"/>
  <c r="Z1637" i="4"/>
  <c r="Z1600" i="4"/>
  <c r="Z1620" i="4"/>
  <c r="Z1601" i="4"/>
  <c r="Z1621" i="4"/>
  <c r="Z1638" i="4"/>
  <c r="Z1605" i="4"/>
  <c r="Z1622" i="4"/>
  <c r="Z1639" i="4"/>
  <c r="Z1606" i="4"/>
  <c r="Z1607" i="4"/>
  <c r="Z1640" i="4"/>
  <c r="Z1623" i="4"/>
  <c r="Z1641" i="4"/>
  <c r="Z1608" i="4"/>
  <c r="Z1624" i="4"/>
  <c r="Z1642" i="4"/>
  <c r="Z1625" i="4"/>
  <c r="Z1609" i="4"/>
  <c r="Z1643" i="4"/>
  <c r="Z1610" i="4"/>
  <c r="Z1626" i="4"/>
  <c r="Z1644" i="4"/>
  <c r="Z1611" i="4"/>
  <c r="Z1627" i="4"/>
  <c r="Z1612" i="4"/>
  <c r="Z1645" i="4"/>
  <c r="Z1628" i="4"/>
  <c r="Z1646" i="4"/>
  <c r="Z1629" i="4"/>
  <c r="Z1613" i="4"/>
  <c r="Z1647" i="4"/>
  <c r="Z1614" i="4"/>
  <c r="Z1630" i="4"/>
  <c r="Z1631" i="4"/>
  <c r="Z1648" i="4"/>
  <c r="Z1615" i="4"/>
  <c r="Z1649" i="4"/>
  <c r="Z1632" i="4"/>
  <c r="Z1616" i="4"/>
  <c r="Z1650" i="4"/>
  <c r="Z1633" i="4"/>
  <c r="Z1617" i="4"/>
  <c r="Z1618" i="4"/>
  <c r="Z1651" i="4"/>
  <c r="Z1634" i="4"/>
  <c r="Z1635" i="4"/>
  <c r="Z1652" i="4"/>
  <c r="Z2739" i="4"/>
  <c r="Z2377" i="4"/>
  <c r="Z2015" i="4"/>
  <c r="Z1653" i="4"/>
  <c r="J2362" i="4"/>
  <c r="J2688" i="4"/>
  <c r="J3025" i="4"/>
  <c r="F2963" i="4"/>
  <c r="K2960" i="4"/>
  <c r="F2599" i="4"/>
  <c r="K2598" i="4"/>
  <c r="K2238" i="4"/>
  <c r="K1874" i="4"/>
  <c r="F1875" i="4"/>
  <c r="B664" i="4"/>
  <c r="V663" i="4"/>
  <c r="Z1566" i="4"/>
  <c r="Z1583" i="4"/>
  <c r="Z1548" i="4"/>
  <c r="Z1560" i="4"/>
  <c r="Z1540" i="4"/>
  <c r="Z1552" i="4"/>
  <c r="Z1563" i="4"/>
  <c r="Z1559" i="4"/>
  <c r="Z1555" i="4"/>
  <c r="Z1567" i="4"/>
  <c r="Z1584" i="4"/>
  <c r="Z1568" i="4"/>
  <c r="Z1585" i="4"/>
  <c r="Z1569" i="4"/>
  <c r="Z1586" i="4"/>
  <c r="Z1587" i="4"/>
  <c r="Z1570" i="4"/>
  <c r="Z1588" i="4"/>
  <c r="Z1571" i="4"/>
  <c r="Z1572" i="4"/>
  <c r="Z1589" i="4"/>
  <c r="Z1573" i="4"/>
  <c r="Z1590" i="4"/>
  <c r="Z1591" i="4"/>
  <c r="Z1574" i="4"/>
  <c r="Z1575" i="4"/>
  <c r="Z1592" i="4"/>
  <c r="Z1593" i="4"/>
  <c r="Z1576" i="4"/>
  <c r="Z1594" i="4"/>
  <c r="Z1577" i="4"/>
  <c r="Z1578" i="4"/>
  <c r="Z1595" i="4"/>
  <c r="Z1596" i="4"/>
  <c r="Z1579" i="4"/>
  <c r="Z1580" i="4"/>
  <c r="Z1597" i="4"/>
  <c r="Z1581" i="4"/>
  <c r="Z1598" i="4"/>
  <c r="Z1599" i="4"/>
  <c r="Z1582" i="4"/>
  <c r="Z1547" i="4"/>
  <c r="Z1543" i="4"/>
  <c r="Z1539" i="4"/>
  <c r="Z1535" i="4"/>
  <c r="Z1562" i="4"/>
  <c r="Z1558" i="4"/>
  <c r="Z1538" i="4"/>
  <c r="Z1534" i="4"/>
  <c r="Z1546" i="4"/>
  <c r="Z1542" i="4"/>
  <c r="Z1554" i="4"/>
  <c r="Z1550" i="4"/>
  <c r="Z1545" i="4"/>
  <c r="Z1557" i="4"/>
  <c r="Z1553" i="4"/>
  <c r="Z1533" i="4"/>
  <c r="Z1565" i="4"/>
  <c r="Z1561" i="4"/>
  <c r="Z1541" i="4"/>
  <c r="Z1537" i="4"/>
  <c r="Z1564" i="4"/>
  <c r="Z1544" i="4"/>
  <c r="Z1556" i="4"/>
  <c r="Z1536" i="4"/>
  <c r="Z1549" i="4"/>
  <c r="Z1530" i="4"/>
  <c r="Z1531" i="4"/>
  <c r="Z1532" i="4"/>
  <c r="K286" i="4"/>
  <c r="Z444" i="4"/>
  <c r="Z1168" i="4"/>
  <c r="Z806" i="4"/>
  <c r="Z1527" i="4"/>
  <c r="Z1519" i="4"/>
  <c r="Z1511" i="4"/>
  <c r="Z1503" i="4"/>
  <c r="Z1495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524" i="4"/>
  <c r="Z1516" i="4"/>
  <c r="Z1508" i="4"/>
  <c r="Z1500" i="4"/>
  <c r="Z1492" i="4"/>
  <c r="Z1484" i="4"/>
  <c r="Z1476" i="4"/>
  <c r="Z1468" i="4"/>
  <c r="Z1460" i="4"/>
  <c r="Z1452" i="4"/>
  <c r="Z1444" i="4"/>
  <c r="Z1436" i="4"/>
  <c r="Z1428" i="4"/>
  <c r="Z1420" i="4"/>
  <c r="Z1412" i="4"/>
  <c r="Z1404" i="4"/>
  <c r="Z1396" i="4"/>
  <c r="Z1388" i="4"/>
  <c r="Z1380" i="4"/>
  <c r="Z1372" i="4"/>
  <c r="Z1364" i="4"/>
  <c r="Z1356" i="4"/>
  <c r="Z1348" i="4"/>
  <c r="Z1340" i="4"/>
  <c r="Z1332" i="4"/>
  <c r="Z1324" i="4"/>
  <c r="Z1316" i="4"/>
  <c r="Z1308" i="4"/>
  <c r="Z1529" i="4"/>
  <c r="Z1521" i="4"/>
  <c r="Z1513" i="4"/>
  <c r="Z1505" i="4"/>
  <c r="Z1497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526" i="4"/>
  <c r="Z1518" i="4"/>
  <c r="Z1510" i="4"/>
  <c r="Z1502" i="4"/>
  <c r="Z1494" i="4"/>
  <c r="Z1486" i="4"/>
  <c r="Z1478" i="4"/>
  <c r="Z1470" i="4"/>
  <c r="Z1462" i="4"/>
  <c r="Z1523" i="4"/>
  <c r="Z1515" i="4"/>
  <c r="Z1507" i="4"/>
  <c r="Z1499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528" i="4"/>
  <c r="Z1520" i="4"/>
  <c r="Z1512" i="4"/>
  <c r="Z1504" i="4"/>
  <c r="Z1496" i="4"/>
  <c r="Z1488" i="4"/>
  <c r="Z1480" i="4"/>
  <c r="Z1472" i="4"/>
  <c r="Z1464" i="4"/>
  <c r="Z1456" i="4"/>
  <c r="Z1448" i="4"/>
  <c r="Z1440" i="4"/>
  <c r="Z1432" i="4"/>
  <c r="Z1424" i="4"/>
  <c r="Z1416" i="4"/>
  <c r="Z1408" i="4"/>
  <c r="Z1400" i="4"/>
  <c r="Z1392" i="4"/>
  <c r="Z1384" i="4"/>
  <c r="Z1376" i="4"/>
  <c r="Z1368" i="4"/>
  <c r="Z1360" i="4"/>
  <c r="Z1352" i="4"/>
  <c r="Z1344" i="4"/>
  <c r="Z1336" i="4"/>
  <c r="Z1328" i="4"/>
  <c r="Z1320" i="4"/>
  <c r="Z1312" i="4"/>
  <c r="Z1304" i="4"/>
  <c r="Z1522" i="4"/>
  <c r="Z1514" i="4"/>
  <c r="Z1506" i="4"/>
  <c r="Z1498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469" i="4"/>
  <c r="Z1430" i="4"/>
  <c r="Z1398" i="4"/>
  <c r="Z1366" i="4"/>
  <c r="Z1334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63" i="4"/>
  <c r="Z1155" i="4"/>
  <c r="Z1147" i="4"/>
  <c r="Z1509" i="4"/>
  <c r="Z1429" i="4"/>
  <c r="Z1397" i="4"/>
  <c r="Z1365" i="4"/>
  <c r="Z1333" i="4"/>
  <c r="Z1300" i="4"/>
  <c r="Z1292" i="4"/>
  <c r="Z1284" i="4"/>
  <c r="Z1276" i="4"/>
  <c r="Z1268" i="4"/>
  <c r="Z1260" i="4"/>
  <c r="Z1252" i="4"/>
  <c r="Z1244" i="4"/>
  <c r="Z1236" i="4"/>
  <c r="Z1228" i="4"/>
  <c r="Z1220" i="4"/>
  <c r="Z1212" i="4"/>
  <c r="Z1204" i="4"/>
  <c r="Z1196" i="4"/>
  <c r="Z1188" i="4"/>
  <c r="Z1160" i="4"/>
  <c r="Z1152" i="4"/>
  <c r="Z1144" i="4"/>
  <c r="Z1136" i="4"/>
  <c r="Z1128" i="4"/>
  <c r="Z1485" i="4"/>
  <c r="Z1438" i="4"/>
  <c r="Z1406" i="4"/>
  <c r="Z1374" i="4"/>
  <c r="Z1342" i="4"/>
  <c r="Z1310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65" i="4"/>
  <c r="Z1157" i="4"/>
  <c r="Z1149" i="4"/>
  <c r="Z1525" i="4"/>
  <c r="Z1461" i="4"/>
  <c r="Z1437" i="4"/>
  <c r="Z1405" i="4"/>
  <c r="Z1373" i="4"/>
  <c r="Z1341" i="4"/>
  <c r="Z1309" i="4"/>
  <c r="Z1302" i="4"/>
  <c r="Z1294" i="4"/>
  <c r="Z1286" i="4"/>
  <c r="Z1278" i="4"/>
  <c r="Z1270" i="4"/>
  <c r="Z1262" i="4"/>
  <c r="Z1254" i="4"/>
  <c r="Z1246" i="4"/>
  <c r="Z1238" i="4"/>
  <c r="Z1230" i="4"/>
  <c r="Z1222" i="4"/>
  <c r="Z1214" i="4"/>
  <c r="Z1206" i="4"/>
  <c r="Z1198" i="4"/>
  <c r="Z1190" i="4"/>
  <c r="Z1501" i="4"/>
  <c r="Z1446" i="4"/>
  <c r="Z1414" i="4"/>
  <c r="Z1382" i="4"/>
  <c r="Z1350" i="4"/>
  <c r="Z1318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67" i="4"/>
  <c r="Z1159" i="4"/>
  <c r="Z1151" i="4"/>
  <c r="Z1143" i="4"/>
  <c r="Z1135" i="4"/>
  <c r="Z1127" i="4"/>
  <c r="Z1477" i="4"/>
  <c r="Z1445" i="4"/>
  <c r="Z1413" i="4"/>
  <c r="Z1381" i="4"/>
  <c r="Z1349" i="4"/>
  <c r="Z1317" i="4"/>
  <c r="Z1296" i="4"/>
  <c r="Z1288" i="4"/>
  <c r="Z1280" i="4"/>
  <c r="Z1272" i="4"/>
  <c r="Z1264" i="4"/>
  <c r="Z1256" i="4"/>
  <c r="Z1248" i="4"/>
  <c r="Z1240" i="4"/>
  <c r="Z1232" i="4"/>
  <c r="Z1224" i="4"/>
  <c r="Z1216" i="4"/>
  <c r="Z1208" i="4"/>
  <c r="Z1200" i="4"/>
  <c r="Z1192" i="4"/>
  <c r="Z1164" i="4"/>
  <c r="Z1156" i="4"/>
  <c r="Z1148" i="4"/>
  <c r="Z1140" i="4"/>
  <c r="Z1132" i="4"/>
  <c r="Z1124" i="4"/>
  <c r="Z1517" i="4"/>
  <c r="Z1454" i="4"/>
  <c r="Z1422" i="4"/>
  <c r="Z1390" i="4"/>
  <c r="Z1358" i="4"/>
  <c r="Z1326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61" i="4"/>
  <c r="Z1153" i="4"/>
  <c r="Z1145" i="4"/>
  <c r="Z1137" i="4"/>
  <c r="Z1129" i="4"/>
  <c r="Z1121" i="4"/>
  <c r="Z1421" i="4"/>
  <c r="Z1290" i="4"/>
  <c r="Z1226" i="4"/>
  <c r="Z1146" i="4"/>
  <c r="Z1133" i="4"/>
  <c r="Z1120" i="4"/>
  <c r="Z1112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1325" i="4"/>
  <c r="Z1266" i="4"/>
  <c r="Z1202" i="4"/>
  <c r="Z1166" i="4"/>
  <c r="Z1138" i="4"/>
  <c r="Z1123" i="4"/>
  <c r="Z1117" i="4"/>
  <c r="Z1109" i="4"/>
  <c r="Z1101" i="4"/>
  <c r="Z1093" i="4"/>
  <c r="Z1085" i="4"/>
  <c r="Z1077" i="4"/>
  <c r="Z1069" i="4"/>
  <c r="Z1061" i="4"/>
  <c r="Z1053" i="4"/>
  <c r="Z1045" i="4"/>
  <c r="Z1037" i="4"/>
  <c r="Z1029" i="4"/>
  <c r="Z1021" i="4"/>
  <c r="Z1013" i="4"/>
  <c r="Z1005" i="4"/>
  <c r="Z997" i="4"/>
  <c r="Z989" i="4"/>
  <c r="Z981" i="4"/>
  <c r="Z973" i="4"/>
  <c r="Z965" i="4"/>
  <c r="Z957" i="4"/>
  <c r="Z949" i="4"/>
  <c r="Z941" i="4"/>
  <c r="Z1242" i="4"/>
  <c r="Z1154" i="4"/>
  <c r="Z1126" i="4"/>
  <c r="Z1114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1493" i="4"/>
  <c r="Z1389" i="4"/>
  <c r="Z1282" i="4"/>
  <c r="Z1218" i="4"/>
  <c r="Z1142" i="4"/>
  <c r="Z1131" i="4"/>
  <c r="Z1119" i="4"/>
  <c r="Z1111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1258" i="4"/>
  <c r="Z1194" i="4"/>
  <c r="Z1162" i="4"/>
  <c r="Z1141" i="4"/>
  <c r="Z1122" i="4"/>
  <c r="Z1116" i="4"/>
  <c r="Z1108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1453" i="4"/>
  <c r="Z1298" i="4"/>
  <c r="Z1234" i="4"/>
  <c r="Z1150" i="4"/>
  <c r="Z1130" i="4"/>
  <c r="Z1125" i="4"/>
  <c r="Z1113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1357" i="4"/>
  <c r="Z1274" i="4"/>
  <c r="Z1210" i="4"/>
  <c r="Z1134" i="4"/>
  <c r="Z1118" i="4"/>
  <c r="Z1110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1107" i="4"/>
  <c r="Z1043" i="4"/>
  <c r="Z979" i="4"/>
  <c r="Z958" i="4"/>
  <c r="Z951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1186" i="4"/>
  <c r="Z1083" i="4"/>
  <c r="Z1019" i="4"/>
  <c r="Z950" i="4"/>
  <c r="Z943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1059" i="4"/>
  <c r="Z995" i="4"/>
  <c r="Z942" i="4"/>
  <c r="Z935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1099" i="4"/>
  <c r="Z1035" i="4"/>
  <c r="Z971" i="4"/>
  <c r="Z934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1075" i="4"/>
  <c r="Z1011" i="4"/>
  <c r="Z955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1158" i="4"/>
  <c r="Z1115" i="4"/>
  <c r="Z1051" i="4"/>
  <c r="Z987" i="4"/>
  <c r="Z947" i="4"/>
  <c r="Z933" i="4"/>
  <c r="Z925" i="4"/>
  <c r="Z917" i="4"/>
  <c r="Z909" i="4"/>
  <c r="Z901" i="4"/>
  <c r="Z893" i="4"/>
  <c r="Z885" i="4"/>
  <c r="Z877" i="4"/>
  <c r="Z869" i="4"/>
  <c r="Z861" i="4"/>
  <c r="Z853" i="4"/>
  <c r="Z845" i="4"/>
  <c r="Z837" i="4"/>
  <c r="Z829" i="4"/>
  <c r="Z1027" i="4"/>
  <c r="Z930" i="4"/>
  <c r="Z898" i="4"/>
  <c r="Z866" i="4"/>
  <c r="Z834" i="4"/>
  <c r="Z919" i="4"/>
  <c r="Z887" i="4"/>
  <c r="Z855" i="4"/>
  <c r="Z823" i="4"/>
  <c r="Z1250" i="4"/>
  <c r="Z1091" i="4"/>
  <c r="Z906" i="4"/>
  <c r="Z874" i="4"/>
  <c r="Z842" i="4"/>
  <c r="Z1003" i="4"/>
  <c r="Z927" i="4"/>
  <c r="Z895" i="4"/>
  <c r="Z863" i="4"/>
  <c r="Z831" i="4"/>
  <c r="Z939" i="4"/>
  <c r="Z914" i="4"/>
  <c r="Z882" i="4"/>
  <c r="Z850" i="4"/>
  <c r="Z1067" i="4"/>
  <c r="Z903" i="4"/>
  <c r="Z871" i="4"/>
  <c r="Z839" i="4"/>
  <c r="Z1139" i="4"/>
  <c r="Z911" i="4"/>
  <c r="Z879" i="4"/>
  <c r="Z847" i="4"/>
  <c r="Z922" i="4"/>
  <c r="Z826" i="4"/>
  <c r="Z890" i="4"/>
  <c r="Z963" i="4"/>
  <c r="Z858" i="4"/>
  <c r="C6" i="6"/>
  <c r="B7" i="6"/>
  <c r="Z12" i="4"/>
  <c r="F1389" i="4"/>
  <c r="K1389" i="4"/>
  <c r="F1027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805" i="4"/>
  <c r="Z797" i="4"/>
  <c r="Z789" i="4"/>
  <c r="Z781" i="4"/>
  <c r="Z773" i="4"/>
  <c r="Z765" i="4"/>
  <c r="Z757" i="4"/>
  <c r="Z749" i="4"/>
  <c r="Z741" i="4"/>
  <c r="Z733" i="4"/>
  <c r="Z725" i="4"/>
  <c r="Z717" i="4"/>
  <c r="Z709" i="4"/>
  <c r="Z701" i="4"/>
  <c r="Z693" i="4"/>
  <c r="Z685" i="4"/>
  <c r="Z677" i="4"/>
  <c r="Z669" i="4"/>
  <c r="Z661" i="4"/>
  <c r="Z653" i="4"/>
  <c r="Z645" i="4"/>
  <c r="Z637" i="4"/>
  <c r="Z629" i="4"/>
  <c r="Z621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766" i="4"/>
  <c r="Z702" i="4"/>
  <c r="Z638" i="4"/>
  <c r="Z605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43" i="4"/>
  <c r="Z437" i="4"/>
  <c r="Z429" i="4"/>
  <c r="Z742" i="4"/>
  <c r="Z678" i="4"/>
  <c r="Z614" i="4"/>
  <c r="Z585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40" i="4"/>
  <c r="Z432" i="4"/>
  <c r="Z782" i="4"/>
  <c r="Z718" i="4"/>
  <c r="Z654" i="4"/>
  <c r="Z613" i="4"/>
  <c r="Z579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35" i="4"/>
  <c r="Z427" i="4"/>
  <c r="Z758" i="4"/>
  <c r="Z694" i="4"/>
  <c r="Z630" i="4"/>
  <c r="Z573" i="4"/>
  <c r="Z565" i="4"/>
  <c r="Z557" i="4"/>
  <c r="Z549" i="4"/>
  <c r="Z541" i="4"/>
  <c r="Z533" i="4"/>
  <c r="Z525" i="4"/>
  <c r="Z517" i="4"/>
  <c r="Z509" i="4"/>
  <c r="Z501" i="4"/>
  <c r="Z493" i="4"/>
  <c r="Z485" i="4"/>
  <c r="Z477" i="4"/>
  <c r="Z469" i="4"/>
  <c r="Z461" i="4"/>
  <c r="Z438" i="4"/>
  <c r="Z430" i="4"/>
  <c r="Z798" i="4"/>
  <c r="Z734" i="4"/>
  <c r="Z670" i="4"/>
  <c r="Z590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41" i="4"/>
  <c r="Z433" i="4"/>
  <c r="Z774" i="4"/>
  <c r="Z710" i="4"/>
  <c r="Z646" i="4"/>
  <c r="Z598" i="4"/>
  <c r="Z589" i="4"/>
  <c r="Z582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36" i="4"/>
  <c r="Z428" i="4"/>
  <c r="Z425" i="4"/>
  <c r="Z750" i="4"/>
  <c r="Z686" i="4"/>
  <c r="Z622" i="4"/>
  <c r="Z597" i="4"/>
  <c r="Z581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42" i="4"/>
  <c r="Z439" i="4"/>
  <c r="Z431" i="4"/>
  <c r="Z662" i="4"/>
  <c r="Z553" i="4"/>
  <c r="Z489" i="4"/>
  <c r="Z529" i="4"/>
  <c r="Z465" i="4"/>
  <c r="Z426" i="4"/>
  <c r="Z790" i="4"/>
  <c r="Z569" i="4"/>
  <c r="Z505" i="4"/>
  <c r="Z606" i="4"/>
  <c r="Z545" i="4"/>
  <c r="Z481" i="4"/>
  <c r="Z521" i="4"/>
  <c r="Z434" i="4"/>
  <c r="Z726" i="4"/>
  <c r="Z561" i="4"/>
  <c r="Z497" i="4"/>
  <c r="Z577" i="4"/>
  <c r="Z513" i="4"/>
  <c r="Z473" i="4"/>
  <c r="Z88" i="4"/>
  <c r="Z96" i="4"/>
  <c r="Z104" i="4"/>
  <c r="Z112" i="4"/>
  <c r="Z120" i="4"/>
  <c r="Z128" i="4"/>
  <c r="Z136" i="4"/>
  <c r="Z144" i="4"/>
  <c r="Z152" i="4"/>
  <c r="Z160" i="4"/>
  <c r="Z168" i="4"/>
  <c r="Z176" i="4"/>
  <c r="Z184" i="4"/>
  <c r="Z192" i="4"/>
  <c r="Z200" i="4"/>
  <c r="Z208" i="4"/>
  <c r="Z216" i="4"/>
  <c r="Z224" i="4"/>
  <c r="Z232" i="4"/>
  <c r="Z240" i="4"/>
  <c r="Z248" i="4"/>
  <c r="Z256" i="4"/>
  <c r="Z264" i="4"/>
  <c r="Z272" i="4"/>
  <c r="Z280" i="4"/>
  <c r="Z288" i="4"/>
  <c r="Z296" i="4"/>
  <c r="Z304" i="4"/>
  <c r="Z312" i="4"/>
  <c r="Z320" i="4"/>
  <c r="Z328" i="4"/>
  <c r="Z336" i="4"/>
  <c r="Z344" i="4"/>
  <c r="Z352" i="4"/>
  <c r="Z360" i="4"/>
  <c r="Z368" i="4"/>
  <c r="Z376" i="4"/>
  <c r="Z384" i="4"/>
  <c r="Z392" i="4"/>
  <c r="Z400" i="4"/>
  <c r="Z408" i="4"/>
  <c r="Z416" i="4"/>
  <c r="Z424" i="4"/>
  <c r="Z119" i="4"/>
  <c r="Z175" i="4"/>
  <c r="Z239" i="4"/>
  <c r="Z295" i="4"/>
  <c r="Z351" i="4"/>
  <c r="Z407" i="4"/>
  <c r="Z89" i="4"/>
  <c r="Z97" i="4"/>
  <c r="Z105" i="4"/>
  <c r="Z113" i="4"/>
  <c r="Z121" i="4"/>
  <c r="Z129" i="4"/>
  <c r="Z137" i="4"/>
  <c r="Z145" i="4"/>
  <c r="Z153" i="4"/>
  <c r="Z161" i="4"/>
  <c r="Z169" i="4"/>
  <c r="Z177" i="4"/>
  <c r="Z185" i="4"/>
  <c r="Z193" i="4"/>
  <c r="Z201" i="4"/>
  <c r="Z209" i="4"/>
  <c r="Z217" i="4"/>
  <c r="Z225" i="4"/>
  <c r="Z233" i="4"/>
  <c r="Z241" i="4"/>
  <c r="Z249" i="4"/>
  <c r="Z257" i="4"/>
  <c r="Z265" i="4"/>
  <c r="Z273" i="4"/>
  <c r="Z281" i="4"/>
  <c r="Z289" i="4"/>
  <c r="Z297" i="4"/>
  <c r="Z305" i="4"/>
  <c r="Z313" i="4"/>
  <c r="Z321" i="4"/>
  <c r="Z329" i="4"/>
  <c r="Z337" i="4"/>
  <c r="Z345" i="4"/>
  <c r="Z353" i="4"/>
  <c r="Z361" i="4"/>
  <c r="Z369" i="4"/>
  <c r="Z377" i="4"/>
  <c r="Z385" i="4"/>
  <c r="Z393" i="4"/>
  <c r="Z401" i="4"/>
  <c r="Z409" i="4"/>
  <c r="Z417" i="4"/>
  <c r="Z111" i="4"/>
  <c r="Z159" i="4"/>
  <c r="Z215" i="4"/>
  <c r="Z271" i="4"/>
  <c r="Z311" i="4"/>
  <c r="Z367" i="4"/>
  <c r="Z423" i="4"/>
  <c r="Z82" i="4"/>
  <c r="Z90" i="4"/>
  <c r="Z98" i="4"/>
  <c r="Z106" i="4"/>
  <c r="Z114" i="4"/>
  <c r="Z122" i="4"/>
  <c r="Z130" i="4"/>
  <c r="Z138" i="4"/>
  <c r="Z146" i="4"/>
  <c r="Z154" i="4"/>
  <c r="Z162" i="4"/>
  <c r="Z170" i="4"/>
  <c r="Z178" i="4"/>
  <c r="Z186" i="4"/>
  <c r="Z194" i="4"/>
  <c r="Z202" i="4"/>
  <c r="Z210" i="4"/>
  <c r="Z218" i="4"/>
  <c r="Z226" i="4"/>
  <c r="Z234" i="4"/>
  <c r="Z242" i="4"/>
  <c r="Z250" i="4"/>
  <c r="Z258" i="4"/>
  <c r="Z266" i="4"/>
  <c r="Z274" i="4"/>
  <c r="Z282" i="4"/>
  <c r="Z290" i="4"/>
  <c r="Z298" i="4"/>
  <c r="Z306" i="4"/>
  <c r="Z314" i="4"/>
  <c r="Z322" i="4"/>
  <c r="Z330" i="4"/>
  <c r="Z338" i="4"/>
  <c r="Z346" i="4"/>
  <c r="Z354" i="4"/>
  <c r="Z362" i="4"/>
  <c r="Z370" i="4"/>
  <c r="Z378" i="4"/>
  <c r="Z386" i="4"/>
  <c r="Z394" i="4"/>
  <c r="Z402" i="4"/>
  <c r="Z410" i="4"/>
  <c r="Z418" i="4"/>
  <c r="Z81" i="4"/>
  <c r="Z95" i="4"/>
  <c r="Z143" i="4"/>
  <c r="Z191" i="4"/>
  <c r="Z223" i="4"/>
  <c r="Z279" i="4"/>
  <c r="Z335" i="4"/>
  <c r="Z391" i="4"/>
  <c r="Z83" i="4"/>
  <c r="Z91" i="4"/>
  <c r="Z99" i="4"/>
  <c r="Z107" i="4"/>
  <c r="Z115" i="4"/>
  <c r="Z123" i="4"/>
  <c r="Z131" i="4"/>
  <c r="Z139" i="4"/>
  <c r="Z147" i="4"/>
  <c r="Z155" i="4"/>
  <c r="Z163" i="4"/>
  <c r="Z171" i="4"/>
  <c r="Z179" i="4"/>
  <c r="Z187" i="4"/>
  <c r="Z195" i="4"/>
  <c r="Z203" i="4"/>
  <c r="Z211" i="4"/>
  <c r="Z219" i="4"/>
  <c r="Z227" i="4"/>
  <c r="Z235" i="4"/>
  <c r="Z243" i="4"/>
  <c r="Z251" i="4"/>
  <c r="Z259" i="4"/>
  <c r="Z267" i="4"/>
  <c r="Z275" i="4"/>
  <c r="Z283" i="4"/>
  <c r="Z291" i="4"/>
  <c r="Z299" i="4"/>
  <c r="Z307" i="4"/>
  <c r="Z315" i="4"/>
  <c r="Z323" i="4"/>
  <c r="Z331" i="4"/>
  <c r="Z339" i="4"/>
  <c r="Z347" i="4"/>
  <c r="Z355" i="4"/>
  <c r="Z363" i="4"/>
  <c r="Z371" i="4"/>
  <c r="Z379" i="4"/>
  <c r="Z387" i="4"/>
  <c r="Z395" i="4"/>
  <c r="Z403" i="4"/>
  <c r="Z411" i="4"/>
  <c r="Z419" i="4"/>
  <c r="Z167" i="4"/>
  <c r="Z255" i="4"/>
  <c r="Z327" i="4"/>
  <c r="Z383" i="4"/>
  <c r="Z84" i="4"/>
  <c r="Z92" i="4"/>
  <c r="Z100" i="4"/>
  <c r="Z108" i="4"/>
  <c r="Z116" i="4"/>
  <c r="Z124" i="4"/>
  <c r="Z132" i="4"/>
  <c r="Z140" i="4"/>
  <c r="Z148" i="4"/>
  <c r="Z156" i="4"/>
  <c r="Z164" i="4"/>
  <c r="Z172" i="4"/>
  <c r="Z180" i="4"/>
  <c r="Z188" i="4"/>
  <c r="Z196" i="4"/>
  <c r="Z204" i="4"/>
  <c r="Z212" i="4"/>
  <c r="Z220" i="4"/>
  <c r="Z228" i="4"/>
  <c r="Z236" i="4"/>
  <c r="Z244" i="4"/>
  <c r="Z252" i="4"/>
  <c r="Z260" i="4"/>
  <c r="Z268" i="4"/>
  <c r="Z276" i="4"/>
  <c r="Z284" i="4"/>
  <c r="Z292" i="4"/>
  <c r="Z300" i="4"/>
  <c r="Z308" i="4"/>
  <c r="Z316" i="4"/>
  <c r="Z324" i="4"/>
  <c r="Z332" i="4"/>
  <c r="Z340" i="4"/>
  <c r="Z348" i="4"/>
  <c r="Z356" i="4"/>
  <c r="Z364" i="4"/>
  <c r="Z372" i="4"/>
  <c r="Z380" i="4"/>
  <c r="Z388" i="4"/>
  <c r="Z396" i="4"/>
  <c r="Z404" i="4"/>
  <c r="Z412" i="4"/>
  <c r="Z420" i="4"/>
  <c r="Z127" i="4"/>
  <c r="Z199" i="4"/>
  <c r="Z247" i="4"/>
  <c r="Z303" i="4"/>
  <c r="Z359" i="4"/>
  <c r="Z415" i="4"/>
  <c r="Z537" i="4"/>
  <c r="Z85" i="4"/>
  <c r="Z93" i="4"/>
  <c r="Z101" i="4"/>
  <c r="Z109" i="4"/>
  <c r="Z117" i="4"/>
  <c r="Z125" i="4"/>
  <c r="Z133" i="4"/>
  <c r="Z141" i="4"/>
  <c r="Z149" i="4"/>
  <c r="Z157" i="4"/>
  <c r="Z165" i="4"/>
  <c r="Z173" i="4"/>
  <c r="Z181" i="4"/>
  <c r="Z189" i="4"/>
  <c r="Z197" i="4"/>
  <c r="Z205" i="4"/>
  <c r="Z213" i="4"/>
  <c r="Z221" i="4"/>
  <c r="Z229" i="4"/>
  <c r="Z237" i="4"/>
  <c r="Z245" i="4"/>
  <c r="Z253" i="4"/>
  <c r="Z261" i="4"/>
  <c r="Z269" i="4"/>
  <c r="Z277" i="4"/>
  <c r="Z285" i="4"/>
  <c r="Z293" i="4"/>
  <c r="Z301" i="4"/>
  <c r="Z309" i="4"/>
  <c r="Z317" i="4"/>
  <c r="Z325" i="4"/>
  <c r="Z333" i="4"/>
  <c r="Z341" i="4"/>
  <c r="Z349" i="4"/>
  <c r="Z357" i="4"/>
  <c r="Z365" i="4"/>
  <c r="Z373" i="4"/>
  <c r="Z381" i="4"/>
  <c r="Z389" i="4"/>
  <c r="Z397" i="4"/>
  <c r="Z405" i="4"/>
  <c r="Z413" i="4"/>
  <c r="Z421" i="4"/>
  <c r="Z80" i="4"/>
  <c r="Z103" i="4"/>
  <c r="Z151" i="4"/>
  <c r="Z207" i="4"/>
  <c r="Z263" i="4"/>
  <c r="Z319" i="4"/>
  <c r="Z375" i="4"/>
  <c r="Z86" i="4"/>
  <c r="Z94" i="4"/>
  <c r="Z102" i="4"/>
  <c r="Z110" i="4"/>
  <c r="Z118" i="4"/>
  <c r="Z126" i="4"/>
  <c r="Z134" i="4"/>
  <c r="Z142" i="4"/>
  <c r="Z150" i="4"/>
  <c r="Z158" i="4"/>
  <c r="Z166" i="4"/>
  <c r="Z174" i="4"/>
  <c r="Z182" i="4"/>
  <c r="Z190" i="4"/>
  <c r="Z198" i="4"/>
  <c r="Z206" i="4"/>
  <c r="Z214" i="4"/>
  <c r="Z222" i="4"/>
  <c r="Z230" i="4"/>
  <c r="Z238" i="4"/>
  <c r="Z246" i="4"/>
  <c r="Z254" i="4"/>
  <c r="Z262" i="4"/>
  <c r="Z270" i="4"/>
  <c r="Z278" i="4"/>
  <c r="Z286" i="4"/>
  <c r="Z294" i="4"/>
  <c r="Z302" i="4"/>
  <c r="Z310" i="4"/>
  <c r="Z318" i="4"/>
  <c r="Z326" i="4"/>
  <c r="Z334" i="4"/>
  <c r="Z342" i="4"/>
  <c r="Z350" i="4"/>
  <c r="Z358" i="4"/>
  <c r="Z366" i="4"/>
  <c r="Z374" i="4"/>
  <c r="Z382" i="4"/>
  <c r="Z390" i="4"/>
  <c r="Z398" i="4"/>
  <c r="Z406" i="4"/>
  <c r="Z414" i="4"/>
  <c r="Z422" i="4"/>
  <c r="Z87" i="4"/>
  <c r="Z135" i="4"/>
  <c r="Z183" i="4"/>
  <c r="Z231" i="4"/>
  <c r="Z287" i="4"/>
  <c r="Z343" i="4"/>
  <c r="Z399" i="4"/>
  <c r="Z29" i="4"/>
  <c r="Z63" i="4"/>
  <c r="Z46" i="4"/>
  <c r="K665" i="4"/>
  <c r="AA664" i="4"/>
  <c r="F665" i="4"/>
  <c r="F302" i="4"/>
  <c r="AA57" i="4"/>
  <c r="AA49" i="4"/>
  <c r="AA60" i="4"/>
  <c r="AA52" i="4"/>
  <c r="AA55" i="4"/>
  <c r="AA47" i="4"/>
  <c r="AA46" i="4"/>
  <c r="AA58" i="4"/>
  <c r="AA50" i="4"/>
  <c r="AA51" i="4"/>
  <c r="AA61" i="4"/>
  <c r="AA53" i="4"/>
  <c r="AA56" i="4"/>
  <c r="AA48" i="4"/>
  <c r="AA59" i="4"/>
  <c r="AA62" i="4"/>
  <c r="AA54" i="4"/>
  <c r="Z73" i="4"/>
  <c r="Z62" i="4"/>
  <c r="Z54" i="4"/>
  <c r="Z52" i="4"/>
  <c r="Z56" i="4"/>
  <c r="Z78" i="4"/>
  <c r="Z70" i="4"/>
  <c r="Z65" i="4"/>
  <c r="Z57" i="4"/>
  <c r="Z49" i="4"/>
  <c r="Z48" i="4"/>
  <c r="Z75" i="4"/>
  <c r="Z67" i="4"/>
  <c r="Z60" i="4"/>
  <c r="Z72" i="4"/>
  <c r="Z55" i="4"/>
  <c r="Z47" i="4"/>
  <c r="Z71" i="4"/>
  <c r="Z77" i="4"/>
  <c r="Z69" i="4"/>
  <c r="Z58" i="4"/>
  <c r="Z50" i="4"/>
  <c r="Z74" i="4"/>
  <c r="Z66" i="4"/>
  <c r="Z64" i="4"/>
  <c r="Z61" i="4"/>
  <c r="Z53" i="4"/>
  <c r="Z79" i="4"/>
  <c r="Z76" i="4"/>
  <c r="Z68" i="4"/>
  <c r="Z59" i="4"/>
  <c r="Z51" i="4"/>
  <c r="Z34" i="4"/>
  <c r="Z38" i="4"/>
  <c r="Z42" i="4"/>
  <c r="Z20" i="4"/>
  <c r="Z28" i="4"/>
  <c r="Z13" i="4"/>
  <c r="Z21" i="4"/>
  <c r="Z11" i="4"/>
  <c r="Z33" i="4"/>
  <c r="Z37" i="4"/>
  <c r="Z41" i="4"/>
  <c r="Z45" i="4"/>
  <c r="Z14" i="4"/>
  <c r="Z22" i="4"/>
  <c r="Z30" i="4"/>
  <c r="Z15" i="4"/>
  <c r="Z23" i="4"/>
  <c r="Z32" i="4"/>
  <c r="Z36" i="4"/>
  <c r="Z40" i="4"/>
  <c r="Z44" i="4"/>
  <c r="Z16" i="4"/>
  <c r="Z24" i="4"/>
  <c r="Z19" i="4"/>
  <c r="Z31" i="4"/>
  <c r="Z17" i="4"/>
  <c r="Z25" i="4"/>
  <c r="Z27" i="4"/>
  <c r="Z35" i="4"/>
  <c r="Z39" i="4"/>
  <c r="Z43" i="4"/>
  <c r="Z18" i="4"/>
  <c r="Z26" i="4"/>
  <c r="B16" i="4"/>
  <c r="V16" i="4" s="1"/>
  <c r="N8" i="6"/>
  <c r="O8" i="6" s="1"/>
  <c r="F7" i="6"/>
  <c r="G6" i="6"/>
  <c r="B1859" i="4" l="1"/>
  <c r="V1858" i="4"/>
  <c r="S7" i="6"/>
  <c r="R8" i="6"/>
  <c r="Y1650" i="4"/>
  <c r="Y1646" i="4"/>
  <c r="Y1642" i="4"/>
  <c r="Y1638" i="4"/>
  <c r="Y1635" i="4"/>
  <c r="Y1631" i="4"/>
  <c r="Y1627" i="4"/>
  <c r="Y1623" i="4"/>
  <c r="Y1620" i="4"/>
  <c r="Y1615" i="4"/>
  <c r="Y1611" i="4"/>
  <c r="Y1607" i="4"/>
  <c r="Y1601" i="4"/>
  <c r="Y1637" i="4"/>
  <c r="Y1616" i="4"/>
  <c r="Y1600" i="4"/>
  <c r="Y1649" i="4"/>
  <c r="Y1645" i="4"/>
  <c r="Y1641" i="4"/>
  <c r="Y1634" i="4"/>
  <c r="Y1630" i="4"/>
  <c r="Y1626" i="4"/>
  <c r="Y1622" i="4"/>
  <c r="Y1618" i="4"/>
  <c r="Y1614" i="4"/>
  <c r="Y1610" i="4"/>
  <c r="Y1606" i="4"/>
  <c r="Y1602" i="4"/>
  <c r="Y1647" i="4"/>
  <c r="Y1643" i="4"/>
  <c r="Y1624" i="4"/>
  <c r="Y1619" i="4"/>
  <c r="Y1652" i="4"/>
  <c r="Y1648" i="4"/>
  <c r="Y1644" i="4"/>
  <c r="Y1640" i="4"/>
  <c r="Y1636" i="4"/>
  <c r="Y1633" i="4"/>
  <c r="Y1629" i="4"/>
  <c r="Y1625" i="4"/>
  <c r="Y1621" i="4"/>
  <c r="Y1617" i="4"/>
  <c r="Y1613" i="4"/>
  <c r="Y1609" i="4"/>
  <c r="Y1605" i="4"/>
  <c r="Y1603" i="4"/>
  <c r="Y1632" i="4"/>
  <c r="Y1612" i="4"/>
  <c r="Y1604" i="4"/>
  <c r="Y1651" i="4"/>
  <c r="Y1639" i="4"/>
  <c r="Y1628" i="4"/>
  <c r="Y1608" i="4"/>
  <c r="Z2740" i="4"/>
  <c r="Z2378" i="4"/>
  <c r="Z2016" i="4"/>
  <c r="Z1654" i="4"/>
  <c r="Z1655" i="4"/>
  <c r="Z2017" i="4"/>
  <c r="Z2379" i="4"/>
  <c r="Z2741" i="4"/>
  <c r="Z2380" i="4"/>
  <c r="Z1656" i="4"/>
  <c r="Z2742" i="4"/>
  <c r="Z2381" i="4"/>
  <c r="Z2018" i="4"/>
  <c r="Z2019" i="4"/>
  <c r="Z2383" i="4"/>
  <c r="Z1657" i="4"/>
  <c r="Z2743" i="4"/>
  <c r="Z2382" i="4"/>
  <c r="Z1658" i="4"/>
  <c r="Z2744" i="4"/>
  <c r="Z2384" i="4"/>
  <c r="Z2020" i="4"/>
  <c r="Z2385" i="4"/>
  <c r="Z2021" i="4"/>
  <c r="Z1659" i="4"/>
  <c r="Z2745" i="4"/>
  <c r="Z2746" i="4"/>
  <c r="Z2022" i="4"/>
  <c r="Z2386" i="4"/>
  <c r="Z1660" i="4"/>
  <c r="Z2387" i="4"/>
  <c r="Z2023" i="4"/>
  <c r="Z1661" i="4"/>
  <c r="Z2747" i="4"/>
  <c r="Z2748" i="4"/>
  <c r="Z2024" i="4"/>
  <c r="Z2388" i="4"/>
  <c r="Z1662" i="4"/>
  <c r="Z2025" i="4"/>
  <c r="Z1663" i="4"/>
  <c r="Z2389" i="4"/>
  <c r="Z2749" i="4"/>
  <c r="Z2750" i="4"/>
  <c r="Z1664" i="4"/>
  <c r="Z2390" i="4"/>
  <c r="Z2026" i="4"/>
  <c r="Z2391" i="4"/>
  <c r="Z2027" i="4"/>
  <c r="Z1665" i="4"/>
  <c r="Z2751" i="4"/>
  <c r="Z2392" i="4"/>
  <c r="Z2752" i="4"/>
  <c r="Z1666" i="4"/>
  <c r="Z2028" i="4"/>
  <c r="Z2029" i="4"/>
  <c r="Z1667" i="4"/>
  <c r="Z2393" i="4"/>
  <c r="Z2753" i="4"/>
  <c r="Z2030" i="4"/>
  <c r="Z2754" i="4"/>
  <c r="Z1668" i="4"/>
  <c r="Z1669" i="4"/>
  <c r="Z2755" i="4"/>
  <c r="Z2031" i="4"/>
  <c r="J2363" i="4"/>
  <c r="J2689" i="4"/>
  <c r="J3026" i="4"/>
  <c r="K2961" i="4"/>
  <c r="F2964" i="4"/>
  <c r="K2599" i="4"/>
  <c r="F2600" i="4"/>
  <c r="K2239" i="4"/>
  <c r="F1876" i="4"/>
  <c r="K1875" i="4"/>
  <c r="V664" i="4"/>
  <c r="B665" i="4"/>
  <c r="Y1599" i="4"/>
  <c r="Y1597" i="4"/>
  <c r="Y1595" i="4"/>
  <c r="Y1593" i="4"/>
  <c r="Y1591" i="4"/>
  <c r="Y1589" i="4"/>
  <c r="Y1587" i="4"/>
  <c r="Y1585" i="4"/>
  <c r="Y1567" i="4"/>
  <c r="Y1566" i="4"/>
  <c r="Y1582" i="4"/>
  <c r="Y1580" i="4"/>
  <c r="Y1578" i="4"/>
  <c r="Y1576" i="4"/>
  <c r="Y1574" i="4"/>
  <c r="Y1572" i="4"/>
  <c r="Y1570" i="4"/>
  <c r="Y1568" i="4"/>
  <c r="Y1598" i="4"/>
  <c r="Y1596" i="4"/>
  <c r="Y1594" i="4"/>
  <c r="Y1592" i="4"/>
  <c r="Y1590" i="4"/>
  <c r="Y1588" i="4"/>
  <c r="Y1586" i="4"/>
  <c r="Y1584" i="4"/>
  <c r="Y1583" i="4"/>
  <c r="Y1581" i="4"/>
  <c r="Y1579" i="4"/>
  <c r="Y1577" i="4"/>
  <c r="Y1575" i="4"/>
  <c r="Y1573" i="4"/>
  <c r="Y1571" i="4"/>
  <c r="Y1569" i="4"/>
  <c r="C7" i="6"/>
  <c r="X807" i="4" s="1"/>
  <c r="B8" i="6"/>
  <c r="AA286" i="4"/>
  <c r="K287" i="4"/>
  <c r="X830" i="4"/>
  <c r="X831" i="4"/>
  <c r="X834" i="4"/>
  <c r="X1197" i="4"/>
  <c r="X1200" i="4"/>
  <c r="X1201" i="4"/>
  <c r="X1202" i="4"/>
  <c r="X841" i="4"/>
  <c r="X842" i="4"/>
  <c r="X1205" i="4"/>
  <c r="X1206" i="4"/>
  <c r="X844" i="4"/>
  <c r="X1208" i="4"/>
  <c r="X846" i="4"/>
  <c r="X1209" i="4"/>
  <c r="X848" i="4"/>
  <c r="X1211" i="4"/>
  <c r="X850" i="4"/>
  <c r="X1213" i="4"/>
  <c r="X852" i="4"/>
  <c r="X1214" i="4"/>
  <c r="X854" i="4"/>
  <c r="X1216" i="4"/>
  <c r="X855" i="4"/>
  <c r="X856" i="4"/>
  <c r="X857" i="4"/>
  <c r="X1220" i="4"/>
  <c r="X1221" i="4"/>
  <c r="X860" i="4"/>
  <c r="X1222" i="4"/>
  <c r="X1224" i="4"/>
  <c r="X862" i="4"/>
  <c r="X863" i="4"/>
  <c r="X864" i="4"/>
  <c r="X1227" i="4"/>
  <c r="X1228" i="4"/>
  <c r="X867" i="4"/>
  <c r="X1230" i="4"/>
  <c r="X868" i="4"/>
  <c r="X1232" i="4"/>
  <c r="X870" i="4"/>
  <c r="X871" i="4"/>
  <c r="X1234" i="4"/>
  <c r="X872" i="4"/>
  <c r="X1235" i="4"/>
  <c r="X1236" i="4"/>
  <c r="X874" i="4"/>
  <c r="X1237" i="4"/>
  <c r="X875" i="4"/>
  <c r="X876" i="4"/>
  <c r="X1238" i="4"/>
  <c r="X1239" i="4"/>
  <c r="X877" i="4"/>
  <c r="X1240" i="4"/>
  <c r="X878" i="4"/>
  <c r="X1241" i="4"/>
  <c r="X879" i="4"/>
  <c r="X880" i="4"/>
  <c r="X1242" i="4"/>
  <c r="X1243" i="4"/>
  <c r="X881" i="4"/>
  <c r="X882" i="4"/>
  <c r="X1244" i="4"/>
  <c r="X1245" i="4"/>
  <c r="X883" i="4"/>
  <c r="X884" i="4"/>
  <c r="X1246" i="4"/>
  <c r="X1247" i="4"/>
  <c r="X885" i="4"/>
  <c r="X886" i="4"/>
  <c r="X1248" i="4"/>
  <c r="X1249" i="4"/>
  <c r="X887" i="4"/>
  <c r="X888" i="4"/>
  <c r="X1250" i="4"/>
  <c r="X1251" i="4"/>
  <c r="X889" i="4"/>
  <c r="X1252" i="4"/>
  <c r="X890" i="4"/>
  <c r="X1253" i="4"/>
  <c r="X891" i="4"/>
  <c r="X1254" i="4"/>
  <c r="X892" i="4"/>
  <c r="X1255" i="4"/>
  <c r="X893" i="4"/>
  <c r="X894" i="4"/>
  <c r="X1256" i="4"/>
  <c r="X1257" i="4"/>
  <c r="X895" i="4"/>
  <c r="X896" i="4"/>
  <c r="X1258" i="4"/>
  <c r="X1259" i="4"/>
  <c r="X897" i="4"/>
  <c r="X1260" i="4"/>
  <c r="X898" i="4"/>
  <c r="X1261" i="4"/>
  <c r="X899" i="4"/>
  <c r="X900" i="4"/>
  <c r="X1262" i="4"/>
  <c r="X901" i="4"/>
  <c r="X1263" i="4"/>
  <c r="X1264" i="4"/>
  <c r="X902" i="4"/>
  <c r="X1265" i="4"/>
  <c r="X903" i="4"/>
  <c r="X904" i="4"/>
  <c r="X1266" i="4"/>
  <c r="X1267" i="4"/>
  <c r="X905" i="4"/>
  <c r="X1268" i="4"/>
  <c r="X906" i="4"/>
  <c r="X1269" i="4"/>
  <c r="X907" i="4"/>
  <c r="X908" i="4"/>
  <c r="X1270" i="4"/>
  <c r="X1271" i="4"/>
  <c r="X909" i="4"/>
  <c r="X1272" i="4"/>
  <c r="X910" i="4"/>
  <c r="X1273" i="4"/>
  <c r="X911" i="4"/>
  <c r="X912" i="4"/>
  <c r="X1274" i="4"/>
  <c r="X1275" i="4"/>
  <c r="X913" i="4"/>
  <c r="X1276" i="4"/>
  <c r="X914" i="4"/>
  <c r="X1277" i="4"/>
  <c r="X915" i="4"/>
  <c r="X1278" i="4"/>
  <c r="X916" i="4"/>
  <c r="X1279" i="4"/>
  <c r="X917" i="4"/>
  <c r="X1280" i="4"/>
  <c r="X918" i="4"/>
  <c r="X1281" i="4"/>
  <c r="X919" i="4"/>
  <c r="X920" i="4"/>
  <c r="X1282" i="4"/>
  <c r="X921" i="4"/>
  <c r="X1283" i="4"/>
  <c r="X1284" i="4"/>
  <c r="X922" i="4"/>
  <c r="X923" i="4"/>
  <c r="X1285" i="4"/>
  <c r="X1286" i="4"/>
  <c r="X924" i="4"/>
  <c r="X925" i="4"/>
  <c r="X1287" i="4"/>
  <c r="X1288" i="4"/>
  <c r="X926" i="4"/>
  <c r="X927" i="4"/>
  <c r="X1289" i="4"/>
  <c r="X1290" i="4"/>
  <c r="X928" i="4"/>
  <c r="X929" i="4"/>
  <c r="X1291" i="4"/>
  <c r="X1292" i="4"/>
  <c r="X930" i="4"/>
  <c r="X931" i="4"/>
  <c r="X1293" i="4"/>
  <c r="X1294" i="4"/>
  <c r="X932" i="4"/>
  <c r="X933" i="4"/>
  <c r="X1295" i="4"/>
  <c r="X1296" i="4"/>
  <c r="X934" i="4"/>
  <c r="X935" i="4"/>
  <c r="X1297" i="4"/>
  <c r="X1298" i="4"/>
  <c r="X936" i="4"/>
  <c r="X937" i="4"/>
  <c r="X1299" i="4"/>
  <c r="X1300" i="4"/>
  <c r="X938" i="4"/>
  <c r="X939" i="4"/>
  <c r="X1301" i="4"/>
  <c r="X1302" i="4"/>
  <c r="X940" i="4"/>
  <c r="X941" i="4"/>
  <c r="X1303" i="4"/>
  <c r="X1304" i="4"/>
  <c r="X942" i="4"/>
  <c r="X943" i="4"/>
  <c r="X1305" i="4"/>
  <c r="X944" i="4"/>
  <c r="X1306" i="4"/>
  <c r="X1307" i="4"/>
  <c r="X945" i="4"/>
  <c r="X1308" i="4"/>
  <c r="X946" i="4"/>
  <c r="X1309" i="4"/>
  <c r="X947" i="4"/>
  <c r="X1310" i="4"/>
  <c r="X948" i="4"/>
  <c r="X1311" i="4"/>
  <c r="X949" i="4"/>
  <c r="X1312" i="4"/>
  <c r="X950" i="4"/>
  <c r="X951" i="4"/>
  <c r="X1313" i="4"/>
  <c r="X1314" i="4"/>
  <c r="X952" i="4"/>
  <c r="X953" i="4"/>
  <c r="X1315" i="4"/>
  <c r="X1316" i="4"/>
  <c r="X954" i="4"/>
  <c r="X955" i="4"/>
  <c r="X1317" i="4"/>
  <c r="X1318" i="4"/>
  <c r="X956" i="4"/>
  <c r="X1319" i="4"/>
  <c r="X957" i="4"/>
  <c r="X1320" i="4"/>
  <c r="X958" i="4"/>
  <c r="X1321" i="4"/>
  <c r="X959" i="4"/>
  <c r="X1322" i="4"/>
  <c r="X960" i="4"/>
  <c r="X1323" i="4"/>
  <c r="X961" i="4"/>
  <c r="X1324" i="4"/>
  <c r="X962" i="4"/>
  <c r="X1325" i="4"/>
  <c r="X963" i="4"/>
  <c r="X1326" i="4"/>
  <c r="X964" i="4"/>
  <c r="X1327" i="4"/>
  <c r="X965" i="4"/>
  <c r="X1328" i="4"/>
  <c r="X966" i="4"/>
  <c r="X1329" i="4"/>
  <c r="X967" i="4"/>
  <c r="X1330" i="4"/>
  <c r="X968" i="4"/>
  <c r="X1331" i="4"/>
  <c r="X969" i="4"/>
  <c r="X1332" i="4"/>
  <c r="X970" i="4"/>
  <c r="X1333" i="4"/>
  <c r="X971" i="4"/>
  <c r="X1334" i="4"/>
  <c r="X972" i="4"/>
  <c r="X1335" i="4"/>
  <c r="X973" i="4"/>
  <c r="X1336" i="4"/>
  <c r="X974" i="4"/>
  <c r="X1337" i="4"/>
  <c r="X975" i="4"/>
  <c r="X1338" i="4"/>
  <c r="X976" i="4"/>
  <c r="X1339" i="4"/>
  <c r="X977" i="4"/>
  <c r="X1340" i="4"/>
  <c r="X978" i="4"/>
  <c r="X979" i="4"/>
  <c r="X1341" i="4"/>
  <c r="X1342" i="4"/>
  <c r="X980" i="4"/>
  <c r="X981" i="4"/>
  <c r="X1343" i="4"/>
  <c r="X1344" i="4"/>
  <c r="X982" i="4"/>
  <c r="X1345" i="4"/>
  <c r="X983" i="4"/>
  <c r="X1346" i="4"/>
  <c r="X984" i="4"/>
  <c r="X1347" i="4"/>
  <c r="X985" i="4"/>
  <c r="X1348" i="4"/>
  <c r="X986" i="4"/>
  <c r="X1349" i="4"/>
  <c r="X987" i="4"/>
  <c r="X1350" i="4"/>
  <c r="X988" i="4"/>
  <c r="X989" i="4"/>
  <c r="X1351" i="4"/>
  <c r="X1352" i="4"/>
  <c r="X990" i="4"/>
  <c r="X991" i="4"/>
  <c r="X1353" i="4"/>
  <c r="X1354" i="4"/>
  <c r="X992" i="4"/>
  <c r="X993" i="4"/>
  <c r="X1355" i="4"/>
  <c r="X1356" i="4"/>
  <c r="X994" i="4"/>
  <c r="X1357" i="4"/>
  <c r="X995" i="4"/>
  <c r="X1358" i="4"/>
  <c r="X996" i="4"/>
  <c r="X997" i="4"/>
  <c r="X1359" i="4"/>
  <c r="X1360" i="4"/>
  <c r="X998" i="4"/>
  <c r="X1361" i="4"/>
  <c r="X999" i="4"/>
  <c r="X1362" i="4"/>
  <c r="X1000" i="4"/>
  <c r="X1001" i="4"/>
  <c r="X1363" i="4"/>
  <c r="X1364" i="4"/>
  <c r="X1002" i="4"/>
  <c r="X1003" i="4"/>
  <c r="X1365" i="4"/>
  <c r="X1366" i="4"/>
  <c r="X1004" i="4"/>
  <c r="X1005" i="4"/>
  <c r="X1367" i="4"/>
  <c r="X1368" i="4"/>
  <c r="X1006" i="4"/>
  <c r="X1007" i="4"/>
  <c r="X1369" i="4"/>
  <c r="X1370" i="4"/>
  <c r="X1008" i="4"/>
  <c r="X1371" i="4"/>
  <c r="X1009" i="4"/>
  <c r="X1372" i="4"/>
  <c r="X1010" i="4"/>
  <c r="X1373" i="4"/>
  <c r="X1011" i="4"/>
  <c r="X1374" i="4"/>
  <c r="X1012" i="4"/>
  <c r="X1375" i="4"/>
  <c r="X1013" i="4"/>
  <c r="X1376" i="4"/>
  <c r="X1014" i="4"/>
  <c r="X1377" i="4"/>
  <c r="X1015" i="4"/>
  <c r="X1378" i="4"/>
  <c r="X1016" i="4"/>
  <c r="X1379" i="4"/>
  <c r="X1017" i="4"/>
  <c r="X1380" i="4"/>
  <c r="X1018" i="4"/>
  <c r="X1381" i="4"/>
  <c r="X1019" i="4"/>
  <c r="X1382" i="4"/>
  <c r="X1020" i="4"/>
  <c r="X1383" i="4"/>
  <c r="X1021" i="4"/>
  <c r="X1384" i="4"/>
  <c r="X1022" i="4"/>
  <c r="X1023" i="4"/>
  <c r="X1385" i="4"/>
  <c r="X1386" i="4"/>
  <c r="X1024" i="4"/>
  <c r="X1025" i="4"/>
  <c r="X1387" i="4"/>
  <c r="X66" i="4"/>
  <c r="X71" i="4"/>
  <c r="X80" i="4"/>
  <c r="X89" i="4"/>
  <c r="X94" i="4"/>
  <c r="X103" i="4"/>
  <c r="X112" i="4"/>
  <c r="X116" i="4"/>
  <c r="X120" i="4"/>
  <c r="X124" i="4"/>
  <c r="X128" i="4"/>
  <c r="X132" i="4"/>
  <c r="X136" i="4"/>
  <c r="X140" i="4"/>
  <c r="X144" i="4"/>
  <c r="X148" i="4"/>
  <c r="X152" i="4"/>
  <c r="X156" i="4"/>
  <c r="X160" i="4"/>
  <c r="X164" i="4"/>
  <c r="X168" i="4"/>
  <c r="X172" i="4"/>
  <c r="X176" i="4"/>
  <c r="X180" i="4"/>
  <c r="X184" i="4"/>
  <c r="X18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244" i="4"/>
  <c r="X248" i="4"/>
  <c r="X252" i="4"/>
  <c r="X256" i="4"/>
  <c r="X260" i="4"/>
  <c r="X264" i="4"/>
  <c r="X268" i="4"/>
  <c r="X272" i="4"/>
  <c r="X276" i="4"/>
  <c r="X280" i="4"/>
  <c r="X284" i="4"/>
  <c r="X76" i="4"/>
  <c r="X85" i="4"/>
  <c r="X90" i="4"/>
  <c r="X99" i="4"/>
  <c r="X108" i="4"/>
  <c r="X67" i="4"/>
  <c r="X72" i="4"/>
  <c r="X81" i="4"/>
  <c r="X86" i="4"/>
  <c r="X95" i="4"/>
  <c r="X104" i="4"/>
  <c r="X113" i="4"/>
  <c r="X117" i="4"/>
  <c r="X121" i="4"/>
  <c r="X125" i="4"/>
  <c r="X129" i="4"/>
  <c r="X133" i="4"/>
  <c r="X137" i="4"/>
  <c r="X141" i="4"/>
  <c r="X145" i="4"/>
  <c r="X149" i="4"/>
  <c r="X153" i="4"/>
  <c r="X157" i="4"/>
  <c r="X161" i="4"/>
  <c r="X165" i="4"/>
  <c r="X169" i="4"/>
  <c r="X173" i="4"/>
  <c r="X177" i="4"/>
  <c r="X181" i="4"/>
  <c r="X185" i="4"/>
  <c r="X189" i="4"/>
  <c r="X193" i="4"/>
  <c r="X197" i="4"/>
  <c r="X201" i="4"/>
  <c r="X205" i="4"/>
  <c r="X209" i="4"/>
  <c r="X213" i="4"/>
  <c r="X217" i="4"/>
  <c r="X221" i="4"/>
  <c r="X225" i="4"/>
  <c r="X229" i="4"/>
  <c r="X233" i="4"/>
  <c r="X237" i="4"/>
  <c r="X241" i="4"/>
  <c r="X245" i="4"/>
  <c r="X249" i="4"/>
  <c r="X253" i="4"/>
  <c r="X257" i="4"/>
  <c r="X261" i="4"/>
  <c r="X265" i="4"/>
  <c r="X269" i="4"/>
  <c r="X273" i="4"/>
  <c r="X277" i="4"/>
  <c r="X281" i="4"/>
  <c r="X285" i="4"/>
  <c r="X77" i="4"/>
  <c r="X82" i="4"/>
  <c r="X91" i="4"/>
  <c r="X100" i="4"/>
  <c r="X109" i="4"/>
  <c r="X63" i="4"/>
  <c r="X68" i="4"/>
  <c r="X73" i="4"/>
  <c r="X78" i="4"/>
  <c r="X87" i="4"/>
  <c r="X96" i="4"/>
  <c r="X105" i="4"/>
  <c r="X110" i="4"/>
  <c r="X114" i="4"/>
  <c r="X118" i="4"/>
  <c r="X122" i="4"/>
  <c r="X126" i="4"/>
  <c r="X130" i="4"/>
  <c r="X134" i="4"/>
  <c r="X138" i="4"/>
  <c r="X142" i="4"/>
  <c r="X146" i="4"/>
  <c r="X150" i="4"/>
  <c r="X154" i="4"/>
  <c r="X158" i="4"/>
  <c r="X162" i="4"/>
  <c r="X166" i="4"/>
  <c r="X170" i="4"/>
  <c r="X174" i="4"/>
  <c r="X178" i="4"/>
  <c r="X182" i="4"/>
  <c r="X186" i="4"/>
  <c r="X190" i="4"/>
  <c r="X194" i="4"/>
  <c r="X198" i="4"/>
  <c r="X202" i="4"/>
  <c r="X206" i="4"/>
  <c r="X210" i="4"/>
  <c r="X214" i="4"/>
  <c r="X218" i="4"/>
  <c r="X222" i="4"/>
  <c r="X226" i="4"/>
  <c r="X230" i="4"/>
  <c r="X234" i="4"/>
  <c r="X238" i="4"/>
  <c r="X242" i="4"/>
  <c r="X246" i="4"/>
  <c r="X250" i="4"/>
  <c r="X254" i="4"/>
  <c r="X258" i="4"/>
  <c r="X262" i="4"/>
  <c r="X266" i="4"/>
  <c r="X270" i="4"/>
  <c r="X274" i="4"/>
  <c r="X278" i="4"/>
  <c r="X282" i="4"/>
  <c r="X286" i="4"/>
  <c r="X290" i="4"/>
  <c r="X69" i="4"/>
  <c r="X74" i="4"/>
  <c r="X83" i="4"/>
  <c r="X92" i="4"/>
  <c r="X101" i="4"/>
  <c r="X106" i="4"/>
  <c r="X65" i="4"/>
  <c r="X75" i="4"/>
  <c r="X84" i="4"/>
  <c r="X93" i="4"/>
  <c r="X98" i="4"/>
  <c r="X107" i="4"/>
  <c r="X88" i="4"/>
  <c r="X123" i="4"/>
  <c r="X155" i="4"/>
  <c r="X187" i="4"/>
  <c r="X219" i="4"/>
  <c r="X251" i="4"/>
  <c r="X283" i="4"/>
  <c r="X295" i="4"/>
  <c r="X446" i="4"/>
  <c r="X452" i="4"/>
  <c r="X459" i="4"/>
  <c r="X465" i="4"/>
  <c r="X478" i="4"/>
  <c r="X484" i="4"/>
  <c r="X491" i="4"/>
  <c r="X497" i="4"/>
  <c r="X510" i="4"/>
  <c r="X516" i="4"/>
  <c r="X533" i="4"/>
  <c r="X549" i="4"/>
  <c r="X565" i="4"/>
  <c r="X581" i="4"/>
  <c r="X597" i="4"/>
  <c r="X613" i="4"/>
  <c r="X127" i="4"/>
  <c r="X159" i="4"/>
  <c r="X191" i="4"/>
  <c r="X223" i="4"/>
  <c r="X255" i="4"/>
  <c r="X287" i="4"/>
  <c r="X296" i="4"/>
  <c r="X447" i="4"/>
  <c r="X453" i="4"/>
  <c r="X466" i="4"/>
  <c r="X472" i="4"/>
  <c r="X479" i="4"/>
  <c r="X485" i="4"/>
  <c r="X498" i="4"/>
  <c r="X504" i="4"/>
  <c r="X511" i="4"/>
  <c r="X517" i="4"/>
  <c r="X523" i="4"/>
  <c r="X528" i="4"/>
  <c r="X534" i="4"/>
  <c r="X539" i="4"/>
  <c r="X544" i="4"/>
  <c r="X550" i="4"/>
  <c r="X555" i="4"/>
  <c r="X560" i="4"/>
  <c r="X566" i="4"/>
  <c r="X571" i="4"/>
  <c r="X576" i="4"/>
  <c r="X582" i="4"/>
  <c r="X587" i="4"/>
  <c r="X592" i="4"/>
  <c r="X598" i="4"/>
  <c r="X603" i="4"/>
  <c r="X608" i="4"/>
  <c r="X614" i="4"/>
  <c r="X618" i="4"/>
  <c r="X622" i="4"/>
  <c r="X626" i="4"/>
  <c r="X630" i="4"/>
  <c r="X634" i="4"/>
  <c r="X638" i="4"/>
  <c r="X642" i="4"/>
  <c r="X97" i="4"/>
  <c r="X131" i="4"/>
  <c r="X163" i="4"/>
  <c r="X195" i="4"/>
  <c r="X227" i="4"/>
  <c r="X259" i="4"/>
  <c r="X288" i="4"/>
  <c r="X297" i="4"/>
  <c r="X454" i="4"/>
  <c r="X460" i="4"/>
  <c r="X467" i="4"/>
  <c r="X473" i="4"/>
  <c r="X486" i="4"/>
  <c r="X492" i="4"/>
  <c r="X499" i="4"/>
  <c r="X505" i="4"/>
  <c r="X518" i="4"/>
  <c r="X529" i="4"/>
  <c r="X545" i="4"/>
  <c r="X561" i="4"/>
  <c r="X577" i="4"/>
  <c r="X593" i="4"/>
  <c r="X609" i="4"/>
  <c r="X64" i="4"/>
  <c r="X102" i="4"/>
  <c r="X135" i="4"/>
  <c r="X167" i="4"/>
  <c r="X199" i="4"/>
  <c r="X231" i="4"/>
  <c r="X263" i="4"/>
  <c r="X289" i="4"/>
  <c r="X298" i="4"/>
  <c r="X448" i="4"/>
  <c r="X455" i="4"/>
  <c r="X461" i="4"/>
  <c r="X474" i="4"/>
  <c r="X480" i="4"/>
  <c r="X487" i="4"/>
  <c r="X493" i="4"/>
  <c r="X506" i="4"/>
  <c r="X512" i="4"/>
  <c r="X519" i="4"/>
  <c r="X524" i="4"/>
  <c r="X530" i="4"/>
  <c r="X535" i="4"/>
  <c r="X540" i="4"/>
  <c r="X546" i="4"/>
  <c r="X551" i="4"/>
  <c r="X556" i="4"/>
  <c r="X562" i="4"/>
  <c r="X567" i="4"/>
  <c r="X572" i="4"/>
  <c r="X578" i="4"/>
  <c r="X583" i="4"/>
  <c r="X588" i="4"/>
  <c r="X594" i="4"/>
  <c r="X599" i="4"/>
  <c r="X604" i="4"/>
  <c r="X610" i="4"/>
  <c r="X615" i="4"/>
  <c r="X619" i="4"/>
  <c r="X623" i="4"/>
  <c r="X627" i="4"/>
  <c r="X631" i="4"/>
  <c r="X70" i="4"/>
  <c r="X139" i="4"/>
  <c r="X171" i="4"/>
  <c r="X203" i="4"/>
  <c r="X235" i="4"/>
  <c r="X267" i="4"/>
  <c r="X291" i="4"/>
  <c r="X299" i="4"/>
  <c r="X443" i="4"/>
  <c r="X449" i="4"/>
  <c r="X462" i="4"/>
  <c r="X468" i="4"/>
  <c r="X475" i="4"/>
  <c r="X481" i="4"/>
  <c r="X494" i="4"/>
  <c r="X500" i="4"/>
  <c r="X507" i="4"/>
  <c r="X513" i="4"/>
  <c r="X525" i="4"/>
  <c r="X541" i="4"/>
  <c r="X557" i="4"/>
  <c r="X573" i="4"/>
  <c r="X589" i="4"/>
  <c r="X605" i="4"/>
  <c r="X111" i="4"/>
  <c r="X143" i="4"/>
  <c r="X175" i="4"/>
  <c r="X207" i="4"/>
  <c r="X239" i="4"/>
  <c r="X271" i="4"/>
  <c r="X292" i="4"/>
  <c r="X300" i="4"/>
  <c r="X450" i="4"/>
  <c r="X456" i="4"/>
  <c r="X463" i="4"/>
  <c r="X119" i="4"/>
  <c r="X151" i="4"/>
  <c r="X183" i="4"/>
  <c r="X215" i="4"/>
  <c r="X247" i="4"/>
  <c r="X279" i="4"/>
  <c r="X294" i="4"/>
  <c r="X302" i="4"/>
  <c r="X445" i="4"/>
  <c r="X458" i="4"/>
  <c r="X464" i="4"/>
  <c r="X471" i="4"/>
  <c r="X477" i="4"/>
  <c r="X490" i="4"/>
  <c r="X496" i="4"/>
  <c r="X503" i="4"/>
  <c r="X509" i="4"/>
  <c r="X522" i="4"/>
  <c r="X527" i="4"/>
  <c r="X532" i="4"/>
  <c r="X538" i="4"/>
  <c r="X543" i="4"/>
  <c r="X548" i="4"/>
  <c r="X554" i="4"/>
  <c r="X559" i="4"/>
  <c r="X564" i="4"/>
  <c r="X570" i="4"/>
  <c r="X575" i="4"/>
  <c r="X580" i="4"/>
  <c r="X586" i="4"/>
  <c r="X591" i="4"/>
  <c r="X596" i="4"/>
  <c r="X147" i="4"/>
  <c r="X469" i="4"/>
  <c r="X495" i="4"/>
  <c r="X520" i="4"/>
  <c r="X542" i="4"/>
  <c r="X563" i="4"/>
  <c r="X584" i="4"/>
  <c r="X602" i="4"/>
  <c r="X628" i="4"/>
  <c r="X644" i="4"/>
  <c r="X649" i="4"/>
  <c r="X655" i="4"/>
  <c r="X660" i="4"/>
  <c r="X665" i="4"/>
  <c r="X179" i="4"/>
  <c r="X470" i="4"/>
  <c r="X521" i="4"/>
  <c r="X585" i="4"/>
  <c r="X606" i="4"/>
  <c r="X617" i="4"/>
  <c r="X637" i="4"/>
  <c r="X650" i="4"/>
  <c r="X211" i="4"/>
  <c r="X501" i="4"/>
  <c r="X526" i="4"/>
  <c r="X547" i="4"/>
  <c r="X568" i="4"/>
  <c r="X590" i="4"/>
  <c r="X620" i="4"/>
  <c r="X629" i="4"/>
  <c r="X639" i="4"/>
  <c r="X645" i="4"/>
  <c r="X651" i="4"/>
  <c r="X656" i="4"/>
  <c r="X661" i="4"/>
  <c r="X243" i="4"/>
  <c r="X476" i="4"/>
  <c r="X502" i="4"/>
  <c r="X569" i="4"/>
  <c r="X607" i="4"/>
  <c r="X632" i="4"/>
  <c r="X640" i="4"/>
  <c r="X646" i="4"/>
  <c r="X662" i="4"/>
  <c r="X275" i="4"/>
  <c r="X444" i="4"/>
  <c r="X482" i="4"/>
  <c r="X531" i="4"/>
  <c r="X552" i="4"/>
  <c r="X574" i="4"/>
  <c r="X595" i="4"/>
  <c r="X611" i="4"/>
  <c r="X621" i="4"/>
  <c r="X647" i="4"/>
  <c r="X652" i="4"/>
  <c r="X657" i="4"/>
  <c r="X663" i="4"/>
  <c r="X293" i="4"/>
  <c r="X451" i="4"/>
  <c r="X483" i="4"/>
  <c r="X508" i="4"/>
  <c r="X553" i="4"/>
  <c r="X624" i="4"/>
  <c r="X633" i="4"/>
  <c r="X641" i="4"/>
  <c r="X658" i="4"/>
  <c r="X79" i="4"/>
  <c r="X301" i="4"/>
  <c r="X457" i="4"/>
  <c r="X488" i="4"/>
  <c r="X514" i="4"/>
  <c r="X536" i="4"/>
  <c r="X558" i="4"/>
  <c r="X579" i="4"/>
  <c r="X600" i="4"/>
  <c r="X612" i="4"/>
  <c r="X635" i="4"/>
  <c r="X643" i="4"/>
  <c r="X648" i="4"/>
  <c r="X653" i="4"/>
  <c r="X659" i="4"/>
  <c r="X664" i="4"/>
  <c r="X115" i="4"/>
  <c r="X489" i="4"/>
  <c r="X515" i="4"/>
  <c r="X537" i="4"/>
  <c r="X601" i="4"/>
  <c r="X616" i="4"/>
  <c r="X625" i="4"/>
  <c r="X636" i="4"/>
  <c r="X654" i="4"/>
  <c r="K1390" i="4"/>
  <c r="X1389" i="4"/>
  <c r="F1390" i="4"/>
  <c r="X1027" i="4"/>
  <c r="F1028" i="4"/>
  <c r="F666" i="4"/>
  <c r="X666" i="4" s="1"/>
  <c r="K666" i="4"/>
  <c r="AA665" i="4"/>
  <c r="F303" i="4"/>
  <c r="X303" i="4" s="1"/>
  <c r="Y14" i="4"/>
  <c r="Y33" i="4"/>
  <c r="N9" i="6"/>
  <c r="O9" i="6" s="1"/>
  <c r="Z2688" i="4" s="1"/>
  <c r="B17" i="4"/>
  <c r="V17" i="4" s="1"/>
  <c r="G7" i="6"/>
  <c r="X826" i="4" l="1"/>
  <c r="B1860" i="4"/>
  <c r="V1859" i="4"/>
  <c r="X1189" i="4"/>
  <c r="X1179" i="4"/>
  <c r="S8" i="6"/>
  <c r="AA443" i="4" s="1"/>
  <c r="R9" i="6"/>
  <c r="X1178" i="4"/>
  <c r="AA63" i="4"/>
  <c r="AA64" i="4"/>
  <c r="AA65" i="4"/>
  <c r="AA68" i="4"/>
  <c r="AA66" i="4"/>
  <c r="AA69" i="4"/>
  <c r="AA67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X1233" i="4"/>
  <c r="X866" i="4"/>
  <c r="X861" i="4"/>
  <c r="X1218" i="4"/>
  <c r="X1212" i="4"/>
  <c r="X1207" i="4"/>
  <c r="X840" i="4"/>
  <c r="X1194" i="4"/>
  <c r="X1186" i="4"/>
  <c r="X1175" i="4"/>
  <c r="X1185" i="4"/>
  <c r="X808" i="4"/>
  <c r="X1183" i="4"/>
  <c r="X837" i="4"/>
  <c r="X829" i="4"/>
  <c r="X1182" i="4"/>
  <c r="X873" i="4"/>
  <c r="X1231" i="4"/>
  <c r="X1226" i="4"/>
  <c r="X858" i="4"/>
  <c r="X1215" i="4"/>
  <c r="X1210" i="4"/>
  <c r="X1204" i="4"/>
  <c r="X1198" i="4"/>
  <c r="X828" i="4"/>
  <c r="X1181" i="4"/>
  <c r="X1195" i="4"/>
  <c r="X1187" i="4"/>
  <c r="X1177" i="4"/>
  <c r="X1229" i="4"/>
  <c r="X1225" i="4"/>
  <c r="X859" i="4"/>
  <c r="X1217" i="4"/>
  <c r="X851" i="4"/>
  <c r="X847" i="4"/>
  <c r="X843" i="4"/>
  <c r="X839" i="4"/>
  <c r="X835" i="4"/>
  <c r="X1193" i="4"/>
  <c r="X827" i="4"/>
  <c r="X823" i="4"/>
  <c r="X819" i="4"/>
  <c r="X815" i="4"/>
  <c r="X811" i="4"/>
  <c r="X806" i="4"/>
  <c r="Z2362" i="4"/>
  <c r="X1173" i="4"/>
  <c r="X1168" i="4"/>
  <c r="X822" i="4"/>
  <c r="X1180" i="4"/>
  <c r="X814" i="4"/>
  <c r="X809" i="4"/>
  <c r="Z1915" i="4"/>
  <c r="X838" i="4"/>
  <c r="X1196" i="4"/>
  <c r="X1192" i="4"/>
  <c r="X1188" i="4"/>
  <c r="X1184" i="4"/>
  <c r="X818" i="4"/>
  <c r="X1176" i="4"/>
  <c r="X1172" i="4"/>
  <c r="Y3100" i="4"/>
  <c r="Y3096" i="4"/>
  <c r="Y3092" i="4"/>
  <c r="Y3088" i="4"/>
  <c r="Y3084" i="4"/>
  <c r="Y3080" i="4"/>
  <c r="Y3076" i="4"/>
  <c r="Y3072" i="4"/>
  <c r="Y3068" i="4"/>
  <c r="Y3064" i="4"/>
  <c r="Y3060" i="4"/>
  <c r="Y3056" i="4"/>
  <c r="Y3052" i="4"/>
  <c r="Y3048" i="4"/>
  <c r="Y3044" i="4"/>
  <c r="Y3040" i="4"/>
  <c r="Y3036" i="4"/>
  <c r="Y3032" i="4"/>
  <c r="Y3028" i="4"/>
  <c r="Y3024" i="4"/>
  <c r="Y3020" i="4"/>
  <c r="Y3016" i="4"/>
  <c r="Y3012" i="4"/>
  <c r="Y3008" i="4"/>
  <c r="Y3004" i="4"/>
  <c r="Y3000" i="4"/>
  <c r="Y2996" i="4"/>
  <c r="Y2992" i="4"/>
  <c r="Y2988" i="4"/>
  <c r="Y2984" i="4"/>
  <c r="Y2980" i="4"/>
  <c r="Y2976" i="4"/>
  <c r="Y2972" i="4"/>
  <c r="Y2968" i="4"/>
  <c r="Y2964" i="4"/>
  <c r="Y2960" i="4"/>
  <c r="Y2956" i="4"/>
  <c r="Y2952" i="4"/>
  <c r="Y2948" i="4"/>
  <c r="Y2944" i="4"/>
  <c r="Y2940" i="4"/>
  <c r="Y2936" i="4"/>
  <c r="Y2804" i="4"/>
  <c r="Y2796" i="4"/>
  <c r="Y2788" i="4"/>
  <c r="Y2780" i="4"/>
  <c r="Y3099" i="4"/>
  <c r="Y3095" i="4"/>
  <c r="Y3091" i="4"/>
  <c r="Y3087" i="4"/>
  <c r="Y3083" i="4"/>
  <c r="Y3079" i="4"/>
  <c r="Y3075" i="4"/>
  <c r="Y3071" i="4"/>
  <c r="Y3067" i="4"/>
  <c r="Y3063" i="4"/>
  <c r="Y3059" i="4"/>
  <c r="Y3055" i="4"/>
  <c r="Y3051" i="4"/>
  <c r="Y3047" i="4"/>
  <c r="Y3043" i="4"/>
  <c r="Y3039" i="4"/>
  <c r="Y3035" i="4"/>
  <c r="Y3031" i="4"/>
  <c r="Y3027" i="4"/>
  <c r="Y3023" i="4"/>
  <c r="Y3019" i="4"/>
  <c r="Y3015" i="4"/>
  <c r="Y3011" i="4"/>
  <c r="Y3007" i="4"/>
  <c r="Y3003" i="4"/>
  <c r="Y2999" i="4"/>
  <c r="Y2995" i="4"/>
  <c r="Y2991" i="4"/>
  <c r="Y2987" i="4"/>
  <c r="Y2983" i="4"/>
  <c r="Y2979" i="4"/>
  <c r="Y2975" i="4"/>
  <c r="Y2971" i="4"/>
  <c r="Y2967" i="4"/>
  <c r="Y2963" i="4"/>
  <c r="Y2959" i="4"/>
  <c r="Y2955" i="4"/>
  <c r="Y2951" i="4"/>
  <c r="Y2947" i="4"/>
  <c r="Y2943" i="4"/>
  <c r="Y2939" i="4"/>
  <c r="Y2935" i="4"/>
  <c r="Y2798" i="4"/>
  <c r="Y2790" i="4"/>
  <c r="Y2782" i="4"/>
  <c r="Y3098" i="4"/>
  <c r="Y3094" i="4"/>
  <c r="Y3090" i="4"/>
  <c r="Y3086" i="4"/>
  <c r="Y3082" i="4"/>
  <c r="Y3078" i="4"/>
  <c r="Y3074" i="4"/>
  <c r="Y3070" i="4"/>
  <c r="Y3066" i="4"/>
  <c r="Y3062" i="4"/>
  <c r="Y3058" i="4"/>
  <c r="Y3054" i="4"/>
  <c r="Y3050" i="4"/>
  <c r="Y3046" i="4"/>
  <c r="Y3042" i="4"/>
  <c r="Y3038" i="4"/>
  <c r="Y3034" i="4"/>
  <c r="Y3030" i="4"/>
  <c r="Y3026" i="4"/>
  <c r="Y3022" i="4"/>
  <c r="Y3018" i="4"/>
  <c r="Y3014" i="4"/>
  <c r="Y3010" i="4"/>
  <c r="Y3006" i="4"/>
  <c r="Y3002" i="4"/>
  <c r="Y2998" i="4"/>
  <c r="Y2994" i="4"/>
  <c r="Y2990" i="4"/>
  <c r="Y2986" i="4"/>
  <c r="Y2982" i="4"/>
  <c r="Y2978" i="4"/>
  <c r="Y2974" i="4"/>
  <c r="Y2970" i="4"/>
  <c r="Y2966" i="4"/>
  <c r="Y2962" i="4"/>
  <c r="Y2958" i="4"/>
  <c r="Y2954" i="4"/>
  <c r="Y2950" i="4"/>
  <c r="Y2946" i="4"/>
  <c r="Y2942" i="4"/>
  <c r="Y2938" i="4"/>
  <c r="Y2800" i="4"/>
  <c r="Y2792" i="4"/>
  <c r="Y2784" i="4"/>
  <c r="Y2776" i="4"/>
  <c r="Y3097" i="4"/>
  <c r="Y3093" i="4"/>
  <c r="Y3089" i="4"/>
  <c r="Y3085" i="4"/>
  <c r="Y3081" i="4"/>
  <c r="Y3077" i="4"/>
  <c r="Y3073" i="4"/>
  <c r="Y3069" i="4"/>
  <c r="Y3065" i="4"/>
  <c r="Y3061" i="4"/>
  <c r="Y3057" i="4"/>
  <c r="Y3053" i="4"/>
  <c r="Y3049" i="4"/>
  <c r="Y3045" i="4"/>
  <c r="Y3041" i="4"/>
  <c r="Y3037" i="4"/>
  <c r="Y3033" i="4"/>
  <c r="Y3029" i="4"/>
  <c r="Y3025" i="4"/>
  <c r="Y3021" i="4"/>
  <c r="Y3017" i="4"/>
  <c r="Y3013" i="4"/>
  <c r="Y3009" i="4"/>
  <c r="Y3005" i="4"/>
  <c r="Y3001" i="4"/>
  <c r="Y2997" i="4"/>
  <c r="Y2993" i="4"/>
  <c r="Y2989" i="4"/>
  <c r="Y2985" i="4"/>
  <c r="Y2981" i="4"/>
  <c r="Y2977" i="4"/>
  <c r="Y2973" i="4"/>
  <c r="Y2969" i="4"/>
  <c r="Y2965" i="4"/>
  <c r="Y2961" i="4"/>
  <c r="Y2957" i="4"/>
  <c r="Y2953" i="4"/>
  <c r="Y2949" i="4"/>
  <c r="Y2945" i="4"/>
  <c r="Y2941" i="4"/>
  <c r="Y2937" i="4"/>
  <c r="Y2922" i="4"/>
  <c r="Y2916" i="4"/>
  <c r="Y2909" i="4"/>
  <c r="Y2903" i="4"/>
  <c r="Y2890" i="4"/>
  <c r="Y2884" i="4"/>
  <c r="Y2877" i="4"/>
  <c r="Y2871" i="4"/>
  <c r="Y2858" i="4"/>
  <c r="Y2852" i="4"/>
  <c r="Y2845" i="4"/>
  <c r="Y2839" i="4"/>
  <c r="Y2826" i="4"/>
  <c r="Y2820" i="4"/>
  <c r="Y2813" i="4"/>
  <c r="Y2807" i="4"/>
  <c r="Y2802" i="4"/>
  <c r="Y2789" i="4"/>
  <c r="Y2785" i="4"/>
  <c r="Y2771" i="4"/>
  <c r="Y2763" i="4"/>
  <c r="Y2735" i="4"/>
  <c r="Y2731" i="4"/>
  <c r="Y2727" i="4"/>
  <c r="Y2723" i="4"/>
  <c r="Y2719" i="4"/>
  <c r="Y2715" i="4"/>
  <c r="Y2711" i="4"/>
  <c r="Y2707" i="4"/>
  <c r="Y2703" i="4"/>
  <c r="Y2699" i="4"/>
  <c r="Y2695" i="4"/>
  <c r="Y2691" i="4"/>
  <c r="Y2687" i="4"/>
  <c r="Y2683" i="4"/>
  <c r="Y2679" i="4"/>
  <c r="Y2675" i="4"/>
  <c r="Y2671" i="4"/>
  <c r="Y2667" i="4"/>
  <c r="Y2663" i="4"/>
  <c r="Y2659" i="4"/>
  <c r="Y2655" i="4"/>
  <c r="Y2651" i="4"/>
  <c r="Y2647" i="4"/>
  <c r="Y2643" i="4"/>
  <c r="Y2639" i="4"/>
  <c r="Y2635" i="4"/>
  <c r="Y2631" i="4"/>
  <c r="Y2627" i="4"/>
  <c r="Y2934" i="4"/>
  <c r="Y2928" i="4"/>
  <c r="Y2921" i="4"/>
  <c r="Y2915" i="4"/>
  <c r="Y2902" i="4"/>
  <c r="Y2896" i="4"/>
  <c r="Y2889" i="4"/>
  <c r="Y2883" i="4"/>
  <c r="Y2870" i="4"/>
  <c r="Y2864" i="4"/>
  <c r="Y2857" i="4"/>
  <c r="Y2851" i="4"/>
  <c r="Y2838" i="4"/>
  <c r="Y2832" i="4"/>
  <c r="Y2825" i="4"/>
  <c r="Y2819" i="4"/>
  <c r="Y2806" i="4"/>
  <c r="Y2797" i="4"/>
  <c r="Y2793" i="4"/>
  <c r="Y2768" i="4"/>
  <c r="Y2760" i="4"/>
  <c r="Y2754" i="4"/>
  <c r="Y2750" i="4"/>
  <c r="Y2746" i="4"/>
  <c r="Y2742" i="4"/>
  <c r="Y2933" i="4"/>
  <c r="Y2927" i="4"/>
  <c r="Y2914" i="4"/>
  <c r="Y2908" i="4"/>
  <c r="Y2901" i="4"/>
  <c r="Y2895" i="4"/>
  <c r="Y2882" i="4"/>
  <c r="Y2876" i="4"/>
  <c r="Y2869" i="4"/>
  <c r="Y2863" i="4"/>
  <c r="Y2850" i="4"/>
  <c r="Y2844" i="4"/>
  <c r="Y2837" i="4"/>
  <c r="Y2831" i="4"/>
  <c r="Y2818" i="4"/>
  <c r="Y2812" i="4"/>
  <c r="Y2805" i="4"/>
  <c r="Y2801" i="4"/>
  <c r="Y2773" i="4"/>
  <c r="Y2765" i="4"/>
  <c r="Y2757" i="4"/>
  <c r="Y2738" i="4"/>
  <c r="Y2734" i="4"/>
  <c r="Y2730" i="4"/>
  <c r="Y2726" i="4"/>
  <c r="Y2722" i="4"/>
  <c r="Y2718" i="4"/>
  <c r="Y2714" i="4"/>
  <c r="Y2710" i="4"/>
  <c r="Y2706" i="4"/>
  <c r="Y2702" i="4"/>
  <c r="Y2698" i="4"/>
  <c r="Y2694" i="4"/>
  <c r="Y2690" i="4"/>
  <c r="Y2686" i="4"/>
  <c r="Y2682" i="4"/>
  <c r="Y2678" i="4"/>
  <c r="Y2674" i="4"/>
  <c r="Y2670" i="4"/>
  <c r="Y2666" i="4"/>
  <c r="Y2662" i="4"/>
  <c r="Y2658" i="4"/>
  <c r="Y2654" i="4"/>
  <c r="Y2650" i="4"/>
  <c r="Y2646" i="4"/>
  <c r="Y2642" i="4"/>
  <c r="Y2638" i="4"/>
  <c r="Y2634" i="4"/>
  <c r="Y2926" i="4"/>
  <c r="Y2920" i="4"/>
  <c r="Y2913" i="4"/>
  <c r="Y2907" i="4"/>
  <c r="Y2894" i="4"/>
  <c r="Y2888" i="4"/>
  <c r="Y2881" i="4"/>
  <c r="Y2875" i="4"/>
  <c r="Y2862" i="4"/>
  <c r="Y2856" i="4"/>
  <c r="Y2849" i="4"/>
  <c r="Y2843" i="4"/>
  <c r="Y2830" i="4"/>
  <c r="Y2824" i="4"/>
  <c r="Y2817" i="4"/>
  <c r="Y2811" i="4"/>
  <c r="Y2779" i="4"/>
  <c r="Y2770" i="4"/>
  <c r="Y2762" i="4"/>
  <c r="Y2753" i="4"/>
  <c r="Y2749" i="4"/>
  <c r="Y2745" i="4"/>
  <c r="Y2741" i="4"/>
  <c r="Y2932" i="4"/>
  <c r="Y2925" i="4"/>
  <c r="Y2919" i="4"/>
  <c r="Y2906" i="4"/>
  <c r="Y2900" i="4"/>
  <c r="Y2893" i="4"/>
  <c r="Y2887" i="4"/>
  <c r="Y2874" i="4"/>
  <c r="Y2868" i="4"/>
  <c r="Y2861" i="4"/>
  <c r="Y2855" i="4"/>
  <c r="Y2842" i="4"/>
  <c r="Y2836" i="4"/>
  <c r="Y2829" i="4"/>
  <c r="Y2823" i="4"/>
  <c r="Y2810" i="4"/>
  <c r="Y2787" i="4"/>
  <c r="Y2783" i="4"/>
  <c r="Y2775" i="4"/>
  <c r="Y2767" i="4"/>
  <c r="Y2759" i="4"/>
  <c r="Y2737" i="4"/>
  <c r="Y2733" i="4"/>
  <c r="Y2729" i="4"/>
  <c r="Y2725" i="4"/>
  <c r="Y2721" i="4"/>
  <c r="Y2717" i="4"/>
  <c r="Y2713" i="4"/>
  <c r="Y2709" i="4"/>
  <c r="Y2705" i="4"/>
  <c r="Y2701" i="4"/>
  <c r="Y2697" i="4"/>
  <c r="Y2693" i="4"/>
  <c r="Y2689" i="4"/>
  <c r="Y2685" i="4"/>
  <c r="Y2681" i="4"/>
  <c r="Y2677" i="4"/>
  <c r="Y2673" i="4"/>
  <c r="Y2669" i="4"/>
  <c r="Y2665" i="4"/>
  <c r="Y2661" i="4"/>
  <c r="Y2657" i="4"/>
  <c r="Y2653" i="4"/>
  <c r="Y2649" i="4"/>
  <c r="Y2645" i="4"/>
  <c r="Y2641" i="4"/>
  <c r="Y2637" i="4"/>
  <c r="Y2633" i="4"/>
  <c r="Y2931" i="4"/>
  <c r="Y2918" i="4"/>
  <c r="Y2912" i="4"/>
  <c r="Y2905" i="4"/>
  <c r="Y2899" i="4"/>
  <c r="Y2886" i="4"/>
  <c r="Y2880" i="4"/>
  <c r="Y2873" i="4"/>
  <c r="Y2867" i="4"/>
  <c r="Y2854" i="4"/>
  <c r="Y2848" i="4"/>
  <c r="Y2841" i="4"/>
  <c r="Y2835" i="4"/>
  <c r="Y2822" i="4"/>
  <c r="Y2816" i="4"/>
  <c r="Y2809" i="4"/>
  <c r="Y2795" i="4"/>
  <c r="Y2791" i="4"/>
  <c r="Y2778" i="4"/>
  <c r="Y2772" i="4"/>
  <c r="Y2764" i="4"/>
  <c r="Y2756" i="4"/>
  <c r="Y2752" i="4"/>
  <c r="Y2748" i="4"/>
  <c r="Y2744" i="4"/>
  <c r="Y2930" i="4"/>
  <c r="Y2924" i="4"/>
  <c r="Y2917" i="4"/>
  <c r="Y2911" i="4"/>
  <c r="Y2898" i="4"/>
  <c r="Y2892" i="4"/>
  <c r="Y2885" i="4"/>
  <c r="Y2879" i="4"/>
  <c r="Y2866" i="4"/>
  <c r="Y2860" i="4"/>
  <c r="Y2853" i="4"/>
  <c r="Y2847" i="4"/>
  <c r="Y2834" i="4"/>
  <c r="Y2828" i="4"/>
  <c r="Y2821" i="4"/>
  <c r="Y2815" i="4"/>
  <c r="Y2803" i="4"/>
  <c r="Y2799" i="4"/>
  <c r="Y2786" i="4"/>
  <c r="Y2769" i="4"/>
  <c r="Y2761" i="4"/>
  <c r="Y2736" i="4"/>
  <c r="Y2732" i="4"/>
  <c r="Y2728" i="4"/>
  <c r="Y2724" i="4"/>
  <c r="Y2720" i="4"/>
  <c r="Y2716" i="4"/>
  <c r="Y2712" i="4"/>
  <c r="Y2708" i="4"/>
  <c r="Y2704" i="4"/>
  <c r="Y2700" i="4"/>
  <c r="Y2696" i="4"/>
  <c r="Y2692" i="4"/>
  <c r="Y2688" i="4"/>
  <c r="Y2684" i="4"/>
  <c r="Y2680" i="4"/>
  <c r="Y2676" i="4"/>
  <c r="Y2672" i="4"/>
  <c r="Y2668" i="4"/>
  <c r="Y2664" i="4"/>
  <c r="Y2660" i="4"/>
  <c r="Y2656" i="4"/>
  <c r="Y2652" i="4"/>
  <c r="Y2648" i="4"/>
  <c r="Y2644" i="4"/>
  <c r="Y2640" i="4"/>
  <c r="Y2636" i="4"/>
  <c r="Y2632" i="4"/>
  <c r="Y2628" i="4"/>
  <c r="Y2624" i="4"/>
  <c r="Y2910" i="4"/>
  <c r="Y2859" i="4"/>
  <c r="Y2808" i="4"/>
  <c r="Y2774" i="4"/>
  <c r="Y2751" i="4"/>
  <c r="Y2613" i="4"/>
  <c r="Y2607" i="4"/>
  <c r="Y2600" i="4"/>
  <c r="Y2594" i="4"/>
  <c r="Y2581" i="4"/>
  <c r="Y2575" i="4"/>
  <c r="Y2570" i="4"/>
  <c r="Y2566" i="4"/>
  <c r="Y2562" i="4"/>
  <c r="Y2558" i="4"/>
  <c r="Y2554" i="4"/>
  <c r="Y2550" i="4"/>
  <c r="Y2546" i="4"/>
  <c r="Y2542" i="4"/>
  <c r="Y2538" i="4"/>
  <c r="Y2534" i="4"/>
  <c r="Y2530" i="4"/>
  <c r="Y2526" i="4"/>
  <c r="Y2522" i="4"/>
  <c r="Y2518" i="4"/>
  <c r="Y2514" i="4"/>
  <c r="Y2510" i="4"/>
  <c r="Y2506" i="4"/>
  <c r="Y2502" i="4"/>
  <c r="Y2498" i="4"/>
  <c r="Y2494" i="4"/>
  <c r="Y2490" i="4"/>
  <c r="Y2486" i="4"/>
  <c r="Y2482" i="4"/>
  <c r="Y2478" i="4"/>
  <c r="Y2474" i="4"/>
  <c r="Y2470" i="4"/>
  <c r="Y2464" i="4"/>
  <c r="Y2456" i="4"/>
  <c r="Y2448" i="4"/>
  <c r="Y2440" i="4"/>
  <c r="Y2432" i="4"/>
  <c r="Y2424" i="4"/>
  <c r="Y2416" i="4"/>
  <c r="Y2408" i="4"/>
  <c r="Y2400" i="4"/>
  <c r="Y2904" i="4"/>
  <c r="Y2747" i="4"/>
  <c r="Y2626" i="4"/>
  <c r="Y2619" i="4"/>
  <c r="Y2612" i="4"/>
  <c r="Y2606" i="4"/>
  <c r="Y2593" i="4"/>
  <c r="Y2587" i="4"/>
  <c r="Y2580" i="4"/>
  <c r="Y2574" i="4"/>
  <c r="Y2461" i="4"/>
  <c r="Y2453" i="4"/>
  <c r="Y2445" i="4"/>
  <c r="Y2437" i="4"/>
  <c r="Y2429" i="4"/>
  <c r="Y2421" i="4"/>
  <c r="Y2413" i="4"/>
  <c r="Y2405" i="4"/>
  <c r="Y2397" i="4"/>
  <c r="Y2375" i="4"/>
  <c r="Y2371" i="4"/>
  <c r="Y2367" i="4"/>
  <c r="Y2363" i="4"/>
  <c r="Y2359" i="4"/>
  <c r="Y2355" i="4"/>
  <c r="Y2351" i="4"/>
  <c r="Y2347" i="4"/>
  <c r="Y2343" i="4"/>
  <c r="Y2897" i="4"/>
  <c r="Y2846" i="4"/>
  <c r="Y2743" i="4"/>
  <c r="Y2739" i="4"/>
  <c r="Y2625" i="4"/>
  <c r="Y2618" i="4"/>
  <c r="Y2605" i="4"/>
  <c r="Y2599" i="4"/>
  <c r="Y2592" i="4"/>
  <c r="Y2586" i="4"/>
  <c r="Y2569" i="4"/>
  <c r="Y2565" i="4"/>
  <c r="Y2561" i="4"/>
  <c r="Y2557" i="4"/>
  <c r="Y2553" i="4"/>
  <c r="Y2549" i="4"/>
  <c r="Y2545" i="4"/>
  <c r="Y2541" i="4"/>
  <c r="Y2537" i="4"/>
  <c r="Y2533" i="4"/>
  <c r="Y2529" i="4"/>
  <c r="Y2525" i="4"/>
  <c r="Y2521" i="4"/>
  <c r="Y2517" i="4"/>
  <c r="Y2513" i="4"/>
  <c r="Y2509" i="4"/>
  <c r="Y2505" i="4"/>
  <c r="Y2501" i="4"/>
  <c r="Y2497" i="4"/>
  <c r="Y2493" i="4"/>
  <c r="Y2489" i="4"/>
  <c r="Y2485" i="4"/>
  <c r="Y2481" i="4"/>
  <c r="Y2477" i="4"/>
  <c r="Y2473" i="4"/>
  <c r="Y2469" i="4"/>
  <c r="Y2466" i="4"/>
  <c r="Y2458" i="4"/>
  <c r="Y2450" i="4"/>
  <c r="Y2442" i="4"/>
  <c r="Y2434" i="4"/>
  <c r="Y2426" i="4"/>
  <c r="Y2418" i="4"/>
  <c r="Y2410" i="4"/>
  <c r="Y2402" i="4"/>
  <c r="Y2394" i="4"/>
  <c r="Y2390" i="4"/>
  <c r="Y2891" i="4"/>
  <c r="Y2840" i="4"/>
  <c r="Y2794" i="4"/>
  <c r="Y2766" i="4"/>
  <c r="Y2617" i="4"/>
  <c r="Y2611" i="4"/>
  <c r="Y2604" i="4"/>
  <c r="Y2598" i="4"/>
  <c r="Y2585" i="4"/>
  <c r="Y2579" i="4"/>
  <c r="Y2573" i="4"/>
  <c r="Y2463" i="4"/>
  <c r="Y2455" i="4"/>
  <c r="Y2447" i="4"/>
  <c r="Y2439" i="4"/>
  <c r="Y2431" i="4"/>
  <c r="Y2423" i="4"/>
  <c r="Y2415" i="4"/>
  <c r="Y2407" i="4"/>
  <c r="Y2399" i="4"/>
  <c r="Y2374" i="4"/>
  <c r="Y2370" i="4"/>
  <c r="Y2366" i="4"/>
  <c r="Y2362" i="4"/>
  <c r="Y2358" i="4"/>
  <c r="Y2354" i="4"/>
  <c r="Y2350" i="4"/>
  <c r="Y2346" i="4"/>
  <c r="Y2833" i="4"/>
  <c r="Y2740" i="4"/>
  <c r="Y2623" i="4"/>
  <c r="Y2616" i="4"/>
  <c r="Y2610" i="4"/>
  <c r="Y2597" i="4"/>
  <c r="Y2591" i="4"/>
  <c r="Y2584" i="4"/>
  <c r="Y2578" i="4"/>
  <c r="Y2572" i="4"/>
  <c r="Y2568" i="4"/>
  <c r="Y2564" i="4"/>
  <c r="Y2560" i="4"/>
  <c r="Y2556" i="4"/>
  <c r="Y2552" i="4"/>
  <c r="Y2548" i="4"/>
  <c r="Y2544" i="4"/>
  <c r="Y2540" i="4"/>
  <c r="Y2536" i="4"/>
  <c r="Y2532" i="4"/>
  <c r="Y2528" i="4"/>
  <c r="Y2524" i="4"/>
  <c r="Y2520" i="4"/>
  <c r="Y2516" i="4"/>
  <c r="Y2512" i="4"/>
  <c r="Y2508" i="4"/>
  <c r="Y2504" i="4"/>
  <c r="Y2500" i="4"/>
  <c r="Y2496" i="4"/>
  <c r="Y2492" i="4"/>
  <c r="Y2488" i="4"/>
  <c r="Y2484" i="4"/>
  <c r="Y2480" i="4"/>
  <c r="Y2476" i="4"/>
  <c r="Y2472" i="4"/>
  <c r="Y2468" i="4"/>
  <c r="Y2460" i="4"/>
  <c r="Y2452" i="4"/>
  <c r="Y2444" i="4"/>
  <c r="Y2436" i="4"/>
  <c r="Y2428" i="4"/>
  <c r="Y2420" i="4"/>
  <c r="Y2412" i="4"/>
  <c r="Y2404" i="4"/>
  <c r="Y2929" i="4"/>
  <c r="Y2878" i="4"/>
  <c r="Y2827" i="4"/>
  <c r="Y2622" i="4"/>
  <c r="Y2609" i="4"/>
  <c r="Y2603" i="4"/>
  <c r="Y2596" i="4"/>
  <c r="Y2590" i="4"/>
  <c r="Y2577" i="4"/>
  <c r="Y2465" i="4"/>
  <c r="Y2457" i="4"/>
  <c r="Y2449" i="4"/>
  <c r="Y2441" i="4"/>
  <c r="Y2433" i="4"/>
  <c r="Y2425" i="4"/>
  <c r="Y2417" i="4"/>
  <c r="Y2409" i="4"/>
  <c r="Y2401" i="4"/>
  <c r="Y2373" i="4"/>
  <c r="Y2369" i="4"/>
  <c r="Y2365" i="4"/>
  <c r="Y2361" i="4"/>
  <c r="Y2357" i="4"/>
  <c r="Y2353" i="4"/>
  <c r="Y2349" i="4"/>
  <c r="Y2345" i="4"/>
  <c r="Y2923" i="4"/>
  <c r="Y2872" i="4"/>
  <c r="Y2781" i="4"/>
  <c r="Y2758" i="4"/>
  <c r="Y2630" i="4"/>
  <c r="Y2621" i="4"/>
  <c r="Y2615" i="4"/>
  <c r="Y2608" i="4"/>
  <c r="Y2602" i="4"/>
  <c r="Y2589" i="4"/>
  <c r="Y2583" i="4"/>
  <c r="Y2576" i="4"/>
  <c r="Y2571" i="4"/>
  <c r="Y2567" i="4"/>
  <c r="Y2563" i="4"/>
  <c r="Y2559" i="4"/>
  <c r="Y2555" i="4"/>
  <c r="Y2551" i="4"/>
  <c r="Y2547" i="4"/>
  <c r="Y2543" i="4"/>
  <c r="Y2539" i="4"/>
  <c r="Y2535" i="4"/>
  <c r="Y2531" i="4"/>
  <c r="Y2527" i="4"/>
  <c r="Y2523" i="4"/>
  <c r="Y2519" i="4"/>
  <c r="Y2515" i="4"/>
  <c r="Y2511" i="4"/>
  <c r="Y2507" i="4"/>
  <c r="Y2503" i="4"/>
  <c r="Y2499" i="4"/>
  <c r="Y2495" i="4"/>
  <c r="Y2491" i="4"/>
  <c r="Y2487" i="4"/>
  <c r="Y2483" i="4"/>
  <c r="Y2479" i="4"/>
  <c r="Y2475" i="4"/>
  <c r="Y2471" i="4"/>
  <c r="Y2462" i="4"/>
  <c r="Y2454" i="4"/>
  <c r="Y2446" i="4"/>
  <c r="Y2438" i="4"/>
  <c r="Y2430" i="4"/>
  <c r="Y2422" i="4"/>
  <c r="Y2414" i="4"/>
  <c r="Y2406" i="4"/>
  <c r="Y2398" i="4"/>
  <c r="Y2614" i="4"/>
  <c r="Y2427" i="4"/>
  <c r="Y2392" i="4"/>
  <c r="Y2385" i="4"/>
  <c r="Y2379" i="4"/>
  <c r="Y2377" i="4"/>
  <c r="Y2352" i="4"/>
  <c r="Y2141" i="4"/>
  <c r="Y2133" i="4"/>
  <c r="Y2125" i="4"/>
  <c r="Y2117" i="4"/>
  <c r="Y2109" i="4"/>
  <c r="Y2101" i="4"/>
  <c r="Y2865" i="4"/>
  <c r="Y2467" i="4"/>
  <c r="Y2403" i="4"/>
  <c r="Y2384" i="4"/>
  <c r="Y2364" i="4"/>
  <c r="Y2340" i="4"/>
  <c r="Y2336" i="4"/>
  <c r="Y2332" i="4"/>
  <c r="Y2328" i="4"/>
  <c r="Y2324" i="4"/>
  <c r="Y2320" i="4"/>
  <c r="Y2316" i="4"/>
  <c r="Y2312" i="4"/>
  <c r="Y2308" i="4"/>
  <c r="Y2304" i="4"/>
  <c r="Y2300" i="4"/>
  <c r="Y2296" i="4"/>
  <c r="Y2292" i="4"/>
  <c r="Y2288" i="4"/>
  <c r="Y2284" i="4"/>
  <c r="Y2280" i="4"/>
  <c r="Y2276" i="4"/>
  <c r="Y2272" i="4"/>
  <c r="Y2268" i="4"/>
  <c r="Y2264" i="4"/>
  <c r="Y2260" i="4"/>
  <c r="Y2256" i="4"/>
  <c r="Y2252" i="4"/>
  <c r="Y2248" i="4"/>
  <c r="Y2244" i="4"/>
  <c r="Y2240" i="4"/>
  <c r="Y2236" i="4"/>
  <c r="Y2232" i="4"/>
  <c r="Y2228" i="4"/>
  <c r="Y2224" i="4"/>
  <c r="Y2220" i="4"/>
  <c r="Y2216" i="4"/>
  <c r="Y2212" i="4"/>
  <c r="Y2208" i="4"/>
  <c r="Y2204" i="4"/>
  <c r="Y2200" i="4"/>
  <c r="Y2196" i="4"/>
  <c r="Y2192" i="4"/>
  <c r="Y2188" i="4"/>
  <c r="Y2184" i="4"/>
  <c r="Y2180" i="4"/>
  <c r="Y2814" i="4"/>
  <c r="Y2601" i="4"/>
  <c r="Y2443" i="4"/>
  <c r="Y2391" i="4"/>
  <c r="Y2378" i="4"/>
  <c r="Y2376" i="4"/>
  <c r="Y2344" i="4"/>
  <c r="Y2135" i="4"/>
  <c r="Y2127" i="4"/>
  <c r="Y2119" i="4"/>
  <c r="Y2111" i="4"/>
  <c r="Y2103" i="4"/>
  <c r="Y2777" i="4"/>
  <c r="Y2595" i="4"/>
  <c r="Y2419" i="4"/>
  <c r="Y2389" i="4"/>
  <c r="Y2383" i="4"/>
  <c r="Y2356" i="4"/>
  <c r="Y2339" i="4"/>
  <c r="Y2335" i="4"/>
  <c r="Y2331" i="4"/>
  <c r="Y2327" i="4"/>
  <c r="Y2323" i="4"/>
  <c r="Y2319" i="4"/>
  <c r="Y2315" i="4"/>
  <c r="Y2311" i="4"/>
  <c r="Y2307" i="4"/>
  <c r="Y2303" i="4"/>
  <c r="Y2299" i="4"/>
  <c r="Y2295" i="4"/>
  <c r="Y2291" i="4"/>
  <c r="Y2287" i="4"/>
  <c r="Y2283" i="4"/>
  <c r="Y2279" i="4"/>
  <c r="Y2275" i="4"/>
  <c r="Y2271" i="4"/>
  <c r="Y2267" i="4"/>
  <c r="Y2263" i="4"/>
  <c r="Y2259" i="4"/>
  <c r="Y2255" i="4"/>
  <c r="Y2251" i="4"/>
  <c r="Y2247" i="4"/>
  <c r="Y2243" i="4"/>
  <c r="Y2239" i="4"/>
  <c r="Y2235" i="4"/>
  <c r="Y2231" i="4"/>
  <c r="Y2227" i="4"/>
  <c r="Y2223" i="4"/>
  <c r="Y2219" i="4"/>
  <c r="Y2215" i="4"/>
  <c r="Y2211" i="4"/>
  <c r="Y2207" i="4"/>
  <c r="Y2203" i="4"/>
  <c r="Y2199" i="4"/>
  <c r="Y2755" i="4"/>
  <c r="Y2588" i="4"/>
  <c r="Y2459" i="4"/>
  <c r="Y2396" i="4"/>
  <c r="Y2388" i="4"/>
  <c r="Y2382" i="4"/>
  <c r="Y2368" i="4"/>
  <c r="Y2137" i="4"/>
  <c r="Y2129" i="4"/>
  <c r="Y2121" i="4"/>
  <c r="Y2113" i="4"/>
  <c r="Y2105" i="4"/>
  <c r="Y2097" i="4"/>
  <c r="Y2582" i="4"/>
  <c r="Y2435" i="4"/>
  <c r="Y2395" i="4"/>
  <c r="Y2381" i="4"/>
  <c r="Y2348" i="4"/>
  <c r="Y2342" i="4"/>
  <c r="Y2338" i="4"/>
  <c r="Y2334" i="4"/>
  <c r="Y2330" i="4"/>
  <c r="Y2326" i="4"/>
  <c r="Y2322" i="4"/>
  <c r="Y2318" i="4"/>
  <c r="Y2314" i="4"/>
  <c r="Y2310" i="4"/>
  <c r="Y2306" i="4"/>
  <c r="Y2302" i="4"/>
  <c r="Y2298" i="4"/>
  <c r="Y2294" i="4"/>
  <c r="Y2290" i="4"/>
  <c r="Y2286" i="4"/>
  <c r="Y2282" i="4"/>
  <c r="Y2278" i="4"/>
  <c r="Y2274" i="4"/>
  <c r="Y2270" i="4"/>
  <c r="Y2266" i="4"/>
  <c r="Y2262" i="4"/>
  <c r="Y2258" i="4"/>
  <c r="Y2254" i="4"/>
  <c r="Y2250" i="4"/>
  <c r="Y2246" i="4"/>
  <c r="Y2242" i="4"/>
  <c r="Y2238" i="4"/>
  <c r="Y2234" i="4"/>
  <c r="Y2230" i="4"/>
  <c r="Y2226" i="4"/>
  <c r="Y2222" i="4"/>
  <c r="Y2218" i="4"/>
  <c r="Y2214" i="4"/>
  <c r="Y2210" i="4"/>
  <c r="Y2206" i="4"/>
  <c r="Y2202" i="4"/>
  <c r="Y2198" i="4"/>
  <c r="Y2194" i="4"/>
  <c r="Y2190" i="4"/>
  <c r="Y2186" i="4"/>
  <c r="Y2182" i="4"/>
  <c r="Y2178" i="4"/>
  <c r="Y2620" i="4"/>
  <c r="Y2451" i="4"/>
  <c r="Y2393" i="4"/>
  <c r="Y2386" i="4"/>
  <c r="Y2372" i="4"/>
  <c r="Y2341" i="4"/>
  <c r="Y2337" i="4"/>
  <c r="Y2333" i="4"/>
  <c r="Y2329" i="4"/>
  <c r="Y2325" i="4"/>
  <c r="Y2321" i="4"/>
  <c r="Y2317" i="4"/>
  <c r="Y2313" i="4"/>
  <c r="Y2309" i="4"/>
  <c r="Y2305" i="4"/>
  <c r="Y2301" i="4"/>
  <c r="Y2297" i="4"/>
  <c r="Y2293" i="4"/>
  <c r="Y2289" i="4"/>
  <c r="Y2285" i="4"/>
  <c r="Y2281" i="4"/>
  <c r="Y2277" i="4"/>
  <c r="Y2273" i="4"/>
  <c r="Y2269" i="4"/>
  <c r="Y2265" i="4"/>
  <c r="Y2261" i="4"/>
  <c r="Y2257" i="4"/>
  <c r="Y2253" i="4"/>
  <c r="Y2249" i="4"/>
  <c r="Y2245" i="4"/>
  <c r="Y2241" i="4"/>
  <c r="Y2237" i="4"/>
  <c r="Y2233" i="4"/>
  <c r="Y2229" i="4"/>
  <c r="Y2225" i="4"/>
  <c r="Y2221" i="4"/>
  <c r="Y2217" i="4"/>
  <c r="Y2213" i="4"/>
  <c r="Y2209" i="4"/>
  <c r="Y2205" i="4"/>
  <c r="Y2201" i="4"/>
  <c r="Y2197" i="4"/>
  <c r="Y2193" i="4"/>
  <c r="Y2189" i="4"/>
  <c r="Y2185" i="4"/>
  <c r="Y2181" i="4"/>
  <c r="Y2177" i="4"/>
  <c r="Y2173" i="4"/>
  <c r="Y2169" i="4"/>
  <c r="Y2165" i="4"/>
  <c r="Y2380" i="4"/>
  <c r="Y2171" i="4"/>
  <c r="Y2163" i="4"/>
  <c r="Y2157" i="4"/>
  <c r="Y2150" i="4"/>
  <c r="Y2144" i="4"/>
  <c r="Y2139" i="4"/>
  <c r="Y2126" i="4"/>
  <c r="Y2122" i="4"/>
  <c r="Y2094" i="4"/>
  <c r="Y2086" i="4"/>
  <c r="Y2078" i="4"/>
  <c r="Y2070" i="4"/>
  <c r="Y2062" i="4"/>
  <c r="Y2054" i="4"/>
  <c r="Y2046" i="4"/>
  <c r="Y2038" i="4"/>
  <c r="Y2029" i="4"/>
  <c r="Y2025" i="4"/>
  <c r="Y2021" i="4"/>
  <c r="Y2017" i="4"/>
  <c r="Y2360" i="4"/>
  <c r="Y2195" i="4"/>
  <c r="Y2179" i="4"/>
  <c r="Y2170" i="4"/>
  <c r="Y2162" i="4"/>
  <c r="Y2156" i="4"/>
  <c r="Y2143" i="4"/>
  <c r="Y2134" i="4"/>
  <c r="Y2130" i="4"/>
  <c r="Y2100" i="4"/>
  <c r="Y2091" i="4"/>
  <c r="Y2083" i="4"/>
  <c r="Y2075" i="4"/>
  <c r="Y2067" i="4"/>
  <c r="Y2059" i="4"/>
  <c r="Y2051" i="4"/>
  <c r="Y2043" i="4"/>
  <c r="Y2035" i="4"/>
  <c r="Y2014" i="4"/>
  <c r="Y2010" i="4"/>
  <c r="Y2006" i="4"/>
  <c r="Y2002" i="4"/>
  <c r="Y1998" i="4"/>
  <c r="Y1994" i="4"/>
  <c r="Y2155" i="4"/>
  <c r="Y2149" i="4"/>
  <c r="Y2142" i="4"/>
  <c r="Y2138" i="4"/>
  <c r="Y2108" i="4"/>
  <c r="Y2104" i="4"/>
  <c r="Y2096" i="4"/>
  <c r="Y2088" i="4"/>
  <c r="Y2080" i="4"/>
  <c r="Y2072" i="4"/>
  <c r="Y2064" i="4"/>
  <c r="Y2056" i="4"/>
  <c r="Y2048" i="4"/>
  <c r="Y2040" i="4"/>
  <c r="Y2032" i="4"/>
  <c r="Y2028" i="4"/>
  <c r="Y2024" i="4"/>
  <c r="Y2020" i="4"/>
  <c r="Y2191" i="4"/>
  <c r="Y2176" i="4"/>
  <c r="Y2168" i="4"/>
  <c r="Y2161" i="4"/>
  <c r="Y2154" i="4"/>
  <c r="Y2148" i="4"/>
  <c r="Y2116" i="4"/>
  <c r="Y2112" i="4"/>
  <c r="Y2099" i="4"/>
  <c r="Y2093" i="4"/>
  <c r="Y2085" i="4"/>
  <c r="Y2077" i="4"/>
  <c r="Y2069" i="4"/>
  <c r="Y2061" i="4"/>
  <c r="Y2053" i="4"/>
  <c r="Y2045" i="4"/>
  <c r="Y2037" i="4"/>
  <c r="Y2013" i="4"/>
  <c r="Y2009" i="4"/>
  <c r="Y2005" i="4"/>
  <c r="Y2001" i="4"/>
  <c r="Y1997" i="4"/>
  <c r="Y1993" i="4"/>
  <c r="Y2175" i="4"/>
  <c r="Y2167" i="4"/>
  <c r="Y2160" i="4"/>
  <c r="Y2147" i="4"/>
  <c r="Y2124" i="4"/>
  <c r="Y2120" i="4"/>
  <c r="Y2107" i="4"/>
  <c r="Y2090" i="4"/>
  <c r="Y2082" i="4"/>
  <c r="Y2074" i="4"/>
  <c r="Y2066" i="4"/>
  <c r="Y2058" i="4"/>
  <c r="Y2050" i="4"/>
  <c r="Y2042" i="4"/>
  <c r="Y2034" i="4"/>
  <c r="Y2031" i="4"/>
  <c r="Y2027" i="4"/>
  <c r="Y2023" i="4"/>
  <c r="Y2019" i="4"/>
  <c r="Y2016" i="4"/>
  <c r="Y2411" i="4"/>
  <c r="Y2187" i="4"/>
  <c r="Y2174" i="4"/>
  <c r="Y2166" i="4"/>
  <c r="Y2159" i="4"/>
  <c r="Y2153" i="4"/>
  <c r="Y2146" i="4"/>
  <c r="Y2132" i="4"/>
  <c r="Y2128" i="4"/>
  <c r="Y2115" i="4"/>
  <c r="Y2102" i="4"/>
  <c r="Y2098" i="4"/>
  <c r="Y2095" i="4"/>
  <c r="Y2087" i="4"/>
  <c r="Y2079" i="4"/>
  <c r="Y2071" i="4"/>
  <c r="Y2063" i="4"/>
  <c r="Y2055" i="4"/>
  <c r="Y2047" i="4"/>
  <c r="Y2039" i="4"/>
  <c r="Y2015" i="4"/>
  <c r="Y2012" i="4"/>
  <c r="Y2008" i="4"/>
  <c r="Y2004" i="4"/>
  <c r="Y2000" i="4"/>
  <c r="Y1996" i="4"/>
  <c r="Y2629" i="4"/>
  <c r="Y2158" i="4"/>
  <c r="Y2152" i="4"/>
  <c r="Y2140" i="4"/>
  <c r="Y2136" i="4"/>
  <c r="Y2123" i="4"/>
  <c r="Y2110" i="4"/>
  <c r="Y2106" i="4"/>
  <c r="Y2092" i="4"/>
  <c r="Y2084" i="4"/>
  <c r="Y2076" i="4"/>
  <c r="Y2068" i="4"/>
  <c r="Y2060" i="4"/>
  <c r="Y2052" i="4"/>
  <c r="Y2044" i="4"/>
  <c r="Y2036" i="4"/>
  <c r="Y2030" i="4"/>
  <c r="Y2026" i="4"/>
  <c r="Y2022" i="4"/>
  <c r="Y2018" i="4"/>
  <c r="Y2151" i="4"/>
  <c r="Y2114" i="4"/>
  <c r="Y2065" i="4"/>
  <c r="Y2011" i="4"/>
  <c r="Y1989" i="4"/>
  <c r="Y1981" i="4"/>
  <c r="Y1973" i="4"/>
  <c r="Y1965" i="4"/>
  <c r="Y1952" i="4"/>
  <c r="Y1946" i="4"/>
  <c r="Y1939" i="4"/>
  <c r="Y1933" i="4"/>
  <c r="Y1921" i="4"/>
  <c r="Y1916" i="4"/>
  <c r="Y1905" i="4"/>
  <c r="Y1900" i="4"/>
  <c r="Y1889" i="4"/>
  <c r="Y1885" i="4"/>
  <c r="Y1881" i="4"/>
  <c r="Y1877" i="4"/>
  <c r="Y1873" i="4"/>
  <c r="Y1869" i="4"/>
  <c r="Y1865" i="4"/>
  <c r="Y1861" i="4"/>
  <c r="Y1857" i="4"/>
  <c r="Y1853" i="4"/>
  <c r="Y1849" i="4"/>
  <c r="Y1845" i="4"/>
  <c r="Y1841" i="4"/>
  <c r="Y1837" i="4"/>
  <c r="Y1833" i="4"/>
  <c r="Y1829" i="4"/>
  <c r="Y1825" i="4"/>
  <c r="Y1821" i="4"/>
  <c r="Y1817" i="4"/>
  <c r="Y1813" i="4"/>
  <c r="Y1809" i="4"/>
  <c r="Y1805" i="4"/>
  <c r="Y1801" i="4"/>
  <c r="Y1797" i="4"/>
  <c r="Y1793" i="4"/>
  <c r="Y1789" i="4"/>
  <c r="Y1785" i="4"/>
  <c r="Y1781" i="4"/>
  <c r="Y1777" i="4"/>
  <c r="Y1773" i="4"/>
  <c r="Y1769" i="4"/>
  <c r="Y1765" i="4"/>
  <c r="Y1761" i="4"/>
  <c r="Y1757" i="4"/>
  <c r="Y1753" i="4"/>
  <c r="Y1749" i="4"/>
  <c r="Y1745" i="4"/>
  <c r="Y2145" i="4"/>
  <c r="Y2041" i="4"/>
  <c r="Y2007" i="4"/>
  <c r="Y1988" i="4"/>
  <c r="Y1980" i="4"/>
  <c r="Y1972" i="4"/>
  <c r="Y1964" i="4"/>
  <c r="Y1958" i="4"/>
  <c r="Y1951" i="4"/>
  <c r="Y1945" i="4"/>
  <c r="Y1932" i="4"/>
  <c r="Y1926" i="4"/>
  <c r="Y1915" i="4"/>
  <c r="Y1910" i="4"/>
  <c r="Y1899" i="4"/>
  <c r="Y1894" i="4"/>
  <c r="Y1688" i="4"/>
  <c r="Y1680" i="4"/>
  <c r="Y2081" i="4"/>
  <c r="Y2003" i="4"/>
  <c r="Y1987" i="4"/>
  <c r="Y1979" i="4"/>
  <c r="Y1971" i="4"/>
  <c r="Y1963" i="4"/>
  <c r="Y1957" i="4"/>
  <c r="Y1944" i="4"/>
  <c r="Y1938" i="4"/>
  <c r="Y1931" i="4"/>
  <c r="Y1925" i="4"/>
  <c r="Y1920" i="4"/>
  <c r="Y1909" i="4"/>
  <c r="Y1904" i="4"/>
  <c r="Y1893" i="4"/>
  <c r="Y1888" i="4"/>
  <c r="Y1884" i="4"/>
  <c r="Y1880" i="4"/>
  <c r="Y1876" i="4"/>
  <c r="Y1872" i="4"/>
  <c r="Y1868" i="4"/>
  <c r="Y1864" i="4"/>
  <c r="Y1860" i="4"/>
  <c r="Y1856" i="4"/>
  <c r="Y1852" i="4"/>
  <c r="Y1848" i="4"/>
  <c r="Y1844" i="4"/>
  <c r="Y1840" i="4"/>
  <c r="Y1836" i="4"/>
  <c r="Y1832" i="4"/>
  <c r="Y1828" i="4"/>
  <c r="Y1824" i="4"/>
  <c r="Y1820" i="4"/>
  <c r="Y1816" i="4"/>
  <c r="Y1812" i="4"/>
  <c r="Y1808" i="4"/>
  <c r="Y1804" i="4"/>
  <c r="Y1800" i="4"/>
  <c r="Y1796" i="4"/>
  <c r="Y1792" i="4"/>
  <c r="Y2057" i="4"/>
  <c r="Y1999" i="4"/>
  <c r="Y1986" i="4"/>
  <c r="Y1978" i="4"/>
  <c r="Y1970" i="4"/>
  <c r="Y1956" i="4"/>
  <c r="Y1950" i="4"/>
  <c r="Y1943" i="4"/>
  <c r="Y1937" i="4"/>
  <c r="Y1919" i="4"/>
  <c r="Y1914" i="4"/>
  <c r="Y1903" i="4"/>
  <c r="Y1898" i="4"/>
  <c r="Y1690" i="4"/>
  <c r="Y1682" i="4"/>
  <c r="Y1674" i="4"/>
  <c r="Y1668" i="4"/>
  <c r="Y1664" i="4"/>
  <c r="Y2183" i="4"/>
  <c r="Y2131" i="4"/>
  <c r="Y2033" i="4"/>
  <c r="Y1995" i="4"/>
  <c r="Y1985" i="4"/>
  <c r="Y1977" i="4"/>
  <c r="Y1969" i="4"/>
  <c r="Y1962" i="4"/>
  <c r="Y1955" i="4"/>
  <c r="Y1949" i="4"/>
  <c r="Y1936" i="4"/>
  <c r="Y1930" i="4"/>
  <c r="Y1924" i="4"/>
  <c r="Y1913" i="4"/>
  <c r="Y1908" i="4"/>
  <c r="Y1897" i="4"/>
  <c r="Y1892" i="4"/>
  <c r="Y1887" i="4"/>
  <c r="Y1883" i="4"/>
  <c r="Y1879" i="4"/>
  <c r="Y1875" i="4"/>
  <c r="Y1871" i="4"/>
  <c r="Y1867" i="4"/>
  <c r="Y1863" i="4"/>
  <c r="Y1859" i="4"/>
  <c r="Y1855" i="4"/>
  <c r="Y1851" i="4"/>
  <c r="Y1847" i="4"/>
  <c r="Y1843" i="4"/>
  <c r="Y1839" i="4"/>
  <c r="Y1835" i="4"/>
  <c r="Y1831" i="4"/>
  <c r="Y1827" i="4"/>
  <c r="Y1823" i="4"/>
  <c r="Y1819" i="4"/>
  <c r="Y1815" i="4"/>
  <c r="Y1811" i="4"/>
  <c r="Y1807" i="4"/>
  <c r="Y1803" i="4"/>
  <c r="Y1799" i="4"/>
  <c r="Y1795" i="4"/>
  <c r="Y1791" i="4"/>
  <c r="Y1787" i="4"/>
  <c r="Y1783" i="4"/>
  <c r="Y1779" i="4"/>
  <c r="Y1775" i="4"/>
  <c r="Y1771" i="4"/>
  <c r="Y1767" i="4"/>
  <c r="Y1763" i="4"/>
  <c r="Y1759" i="4"/>
  <c r="Y1755" i="4"/>
  <c r="Y1751" i="4"/>
  <c r="Y2172" i="4"/>
  <c r="Y2073" i="4"/>
  <c r="Y1992" i="4"/>
  <c r="Y1984" i="4"/>
  <c r="Y1976" i="4"/>
  <c r="Y1968" i="4"/>
  <c r="Y1961" i="4"/>
  <c r="Y1948" i="4"/>
  <c r="Y1942" i="4"/>
  <c r="Y1935" i="4"/>
  <c r="Y1929" i="4"/>
  <c r="Y1923" i="4"/>
  <c r="Y1918" i="4"/>
  <c r="Y1907" i="4"/>
  <c r="Y1902" i="4"/>
  <c r="Y1891" i="4"/>
  <c r="Y1692" i="4"/>
  <c r="Y1684" i="4"/>
  <c r="Y1676" i="4"/>
  <c r="Y1667" i="4"/>
  <c r="Y1663" i="4"/>
  <c r="Y2387" i="4"/>
  <c r="Y2118" i="4"/>
  <c r="Y2089" i="4"/>
  <c r="Y1990" i="4"/>
  <c r="Y1982" i="4"/>
  <c r="Y1974" i="4"/>
  <c r="Y1966" i="4"/>
  <c r="Y1959" i="4"/>
  <c r="Y1953" i="4"/>
  <c r="Y1940" i="4"/>
  <c r="Y1934" i="4"/>
  <c r="Y1927" i="4"/>
  <c r="Y1922" i="4"/>
  <c r="Y1911" i="4"/>
  <c r="Y1906" i="4"/>
  <c r="Y1895" i="4"/>
  <c r="Y1890" i="4"/>
  <c r="Y1694" i="4"/>
  <c r="Y1686" i="4"/>
  <c r="Y1678" i="4"/>
  <c r="Y1670" i="4"/>
  <c r="Y1666" i="4"/>
  <c r="Y1947" i="4"/>
  <c r="Y1901" i="4"/>
  <c r="Y1866" i="4"/>
  <c r="Y1834" i="4"/>
  <c r="Y1802" i="4"/>
  <c r="Y1780" i="4"/>
  <c r="Y1764" i="4"/>
  <c r="Y1748" i="4"/>
  <c r="Y1739" i="4"/>
  <c r="Y1731" i="4"/>
  <c r="Y1723" i="4"/>
  <c r="Y1715" i="4"/>
  <c r="Y1707" i="4"/>
  <c r="Y1699" i="4"/>
  <c r="Y1687" i="4"/>
  <c r="Y1672" i="4"/>
  <c r="Y1661" i="4"/>
  <c r="Y1657" i="4"/>
  <c r="Y1654" i="4"/>
  <c r="Y1941" i="4"/>
  <c r="Y1896" i="4"/>
  <c r="Y1862" i="4"/>
  <c r="Y1830" i="4"/>
  <c r="Y1798" i="4"/>
  <c r="Y1778" i="4"/>
  <c r="Y1762" i="4"/>
  <c r="Y1747" i="4"/>
  <c r="Y1738" i="4"/>
  <c r="Y1730" i="4"/>
  <c r="Y1722" i="4"/>
  <c r="Y1714" i="4"/>
  <c r="Y1706" i="4"/>
  <c r="Y1698" i="4"/>
  <c r="Y1681" i="4"/>
  <c r="Y1750" i="4"/>
  <c r="Y1716" i="4"/>
  <c r="Y2049" i="4"/>
  <c r="Y1991" i="4"/>
  <c r="Y1858" i="4"/>
  <c r="Y1826" i="4"/>
  <c r="Y1794" i="4"/>
  <c r="Y1776" i="4"/>
  <c r="Y1760" i="4"/>
  <c r="Y1746" i="4"/>
  <c r="Y1737" i="4"/>
  <c r="Y1729" i="4"/>
  <c r="Y1721" i="4"/>
  <c r="Y1713" i="4"/>
  <c r="Y1705" i="4"/>
  <c r="Y1697" i="4"/>
  <c r="Y1691" i="4"/>
  <c r="Y1675" i="4"/>
  <c r="Y1671" i="4"/>
  <c r="Y1665" i="4"/>
  <c r="Y1660" i="4"/>
  <c r="Y1656" i="4"/>
  <c r="Y1782" i="4"/>
  <c r="Y1740" i="4"/>
  <c r="Y1708" i="4"/>
  <c r="Y1677" i="4"/>
  <c r="Y1983" i="4"/>
  <c r="Y1928" i="4"/>
  <c r="Y1886" i="4"/>
  <c r="Y1854" i="4"/>
  <c r="Y1822" i="4"/>
  <c r="Y1790" i="4"/>
  <c r="Y1774" i="4"/>
  <c r="Y1758" i="4"/>
  <c r="Y1744" i="4"/>
  <c r="Y1736" i="4"/>
  <c r="Y1728" i="4"/>
  <c r="Y1720" i="4"/>
  <c r="Y1712" i="4"/>
  <c r="Y1704" i="4"/>
  <c r="Y1696" i="4"/>
  <c r="Y1685" i="4"/>
  <c r="Y1653" i="4"/>
  <c r="Y1975" i="4"/>
  <c r="Y1882" i="4"/>
  <c r="Y1850" i="4"/>
  <c r="Y1818" i="4"/>
  <c r="Y1788" i="4"/>
  <c r="Y1772" i="4"/>
  <c r="Y1756" i="4"/>
  <c r="Y1743" i="4"/>
  <c r="Y1735" i="4"/>
  <c r="Y1727" i="4"/>
  <c r="Y1719" i="4"/>
  <c r="Y1711" i="4"/>
  <c r="Y1703" i="4"/>
  <c r="Y1695" i="4"/>
  <c r="Y1679" i="4"/>
  <c r="Y1659" i="4"/>
  <c r="Y1655" i="4"/>
  <c r="Y1954" i="4"/>
  <c r="Y1732" i="4"/>
  <c r="Y1693" i="4"/>
  <c r="Y1967" i="4"/>
  <c r="Y1917" i="4"/>
  <c r="Y1878" i="4"/>
  <c r="Y1846" i="4"/>
  <c r="Y1814" i="4"/>
  <c r="Y1786" i="4"/>
  <c r="Y1770" i="4"/>
  <c r="Y1754" i="4"/>
  <c r="Y1742" i="4"/>
  <c r="Y1734" i="4"/>
  <c r="Y1726" i="4"/>
  <c r="Y1718" i="4"/>
  <c r="Y1710" i="4"/>
  <c r="Y1702" i="4"/>
  <c r="Y1689" i="4"/>
  <c r="Y1669" i="4"/>
  <c r="Y2164" i="4"/>
  <c r="Y1960" i="4"/>
  <c r="Y1912" i="4"/>
  <c r="Y1874" i="4"/>
  <c r="Y1842" i="4"/>
  <c r="Y1810" i="4"/>
  <c r="Y1784" i="4"/>
  <c r="Y1768" i="4"/>
  <c r="Y1752" i="4"/>
  <c r="Y1741" i="4"/>
  <c r="Y1733" i="4"/>
  <c r="Y1725" i="4"/>
  <c r="Y1717" i="4"/>
  <c r="Y1709" i="4"/>
  <c r="Y1701" i="4"/>
  <c r="Y1683" i="4"/>
  <c r="Y1673" i="4"/>
  <c r="Y1662" i="4"/>
  <c r="Y1658" i="4"/>
  <c r="Y1870" i="4"/>
  <c r="Y1838" i="4"/>
  <c r="Y1806" i="4"/>
  <c r="Y1766" i="4"/>
  <c r="Y1724" i="4"/>
  <c r="Y1700" i="4"/>
  <c r="X869" i="4"/>
  <c r="X865" i="4"/>
  <c r="X1223" i="4"/>
  <c r="X1219" i="4"/>
  <c r="X853" i="4"/>
  <c r="X849" i="4"/>
  <c r="X845" i="4"/>
  <c r="X1203" i="4"/>
  <c r="X1199" i="4"/>
  <c r="X833" i="4"/>
  <c r="X1191" i="4"/>
  <c r="X825" i="4"/>
  <c r="X821" i="4"/>
  <c r="X817" i="4"/>
  <c r="X813" i="4"/>
  <c r="X810" i="4"/>
  <c r="Z3025" i="4"/>
  <c r="X1174" i="4"/>
  <c r="X1171" i="4"/>
  <c r="Z2801" i="4"/>
  <c r="Z2793" i="4"/>
  <c r="Z2785" i="4"/>
  <c r="Z2777" i="4"/>
  <c r="Z2803" i="4"/>
  <c r="Z2795" i="4"/>
  <c r="Z2787" i="4"/>
  <c r="Z2779" i="4"/>
  <c r="Z2797" i="4"/>
  <c r="Z2789" i="4"/>
  <c r="Z2781" i="4"/>
  <c r="Z2768" i="4"/>
  <c r="Z2760" i="4"/>
  <c r="Z2784" i="4"/>
  <c r="Z2780" i="4"/>
  <c r="Z2776" i="4"/>
  <c r="Z2773" i="4"/>
  <c r="Z2765" i="4"/>
  <c r="Z2757" i="4"/>
  <c r="Z2792" i="4"/>
  <c r="Z2788" i="4"/>
  <c r="Z2770" i="4"/>
  <c r="Z2762" i="4"/>
  <c r="Z2800" i="4"/>
  <c r="Z2796" i="4"/>
  <c r="Z2783" i="4"/>
  <c r="Z2775" i="4"/>
  <c r="Z2767" i="4"/>
  <c r="Z2759" i="4"/>
  <c r="Z2804" i="4"/>
  <c r="Z2791" i="4"/>
  <c r="Z2778" i="4"/>
  <c r="Z2772" i="4"/>
  <c r="Z2764" i="4"/>
  <c r="Z2756" i="4"/>
  <c r="Z2799" i="4"/>
  <c r="Z2786" i="4"/>
  <c r="Z2782" i="4"/>
  <c r="Z2769" i="4"/>
  <c r="Z2761" i="4"/>
  <c r="Z2794" i="4"/>
  <c r="Z2790" i="4"/>
  <c r="Z2774" i="4"/>
  <c r="Z2766" i="4"/>
  <c r="Z2758" i="4"/>
  <c r="Z2461" i="4"/>
  <c r="Z2453" i="4"/>
  <c r="Z2445" i="4"/>
  <c r="Z2437" i="4"/>
  <c r="Z2429" i="4"/>
  <c r="Z2421" i="4"/>
  <c r="Z2413" i="4"/>
  <c r="Z2405" i="4"/>
  <c r="Z2397" i="4"/>
  <c r="Z2802" i="4"/>
  <c r="Z2771" i="4"/>
  <c r="Z2466" i="4"/>
  <c r="Z2458" i="4"/>
  <c r="Z2450" i="4"/>
  <c r="Z2442" i="4"/>
  <c r="Z2434" i="4"/>
  <c r="Z2426" i="4"/>
  <c r="Z2418" i="4"/>
  <c r="Z2410" i="4"/>
  <c r="Z2402" i="4"/>
  <c r="Z2394" i="4"/>
  <c r="Z2798" i="4"/>
  <c r="Z2463" i="4"/>
  <c r="Z2455" i="4"/>
  <c r="Z2447" i="4"/>
  <c r="Z2439" i="4"/>
  <c r="Z2431" i="4"/>
  <c r="Z2423" i="4"/>
  <c r="Z2415" i="4"/>
  <c r="Z2407" i="4"/>
  <c r="Z2399" i="4"/>
  <c r="Z2460" i="4"/>
  <c r="Z2452" i="4"/>
  <c r="Z2444" i="4"/>
  <c r="Z2436" i="4"/>
  <c r="Z2428" i="4"/>
  <c r="Z2420" i="4"/>
  <c r="Z2412" i="4"/>
  <c r="Z2404" i="4"/>
  <c r="Z2396" i="4"/>
  <c r="Z2763" i="4"/>
  <c r="Z2465" i="4"/>
  <c r="Z2457" i="4"/>
  <c r="Z2449" i="4"/>
  <c r="Z2441" i="4"/>
  <c r="Z2433" i="4"/>
  <c r="Z2425" i="4"/>
  <c r="Z2417" i="4"/>
  <c r="Z2409" i="4"/>
  <c r="Z2401" i="4"/>
  <c r="Z2462" i="4"/>
  <c r="Z2454" i="4"/>
  <c r="Z2446" i="4"/>
  <c r="Z2438" i="4"/>
  <c r="Z2430" i="4"/>
  <c r="Z2422" i="4"/>
  <c r="Z2414" i="4"/>
  <c r="Z2406" i="4"/>
  <c r="Z2398" i="4"/>
  <c r="Z2467" i="4"/>
  <c r="Z2459" i="4"/>
  <c r="Z2451" i="4"/>
  <c r="Z2443" i="4"/>
  <c r="Z2435" i="4"/>
  <c r="Z2427" i="4"/>
  <c r="Z2419" i="4"/>
  <c r="Z2411" i="4"/>
  <c r="Z2403" i="4"/>
  <c r="Z2395" i="4"/>
  <c r="Z2448" i="4"/>
  <c r="Z2138" i="4"/>
  <c r="Z2130" i="4"/>
  <c r="Z2122" i="4"/>
  <c r="Z2114" i="4"/>
  <c r="Z2106" i="4"/>
  <c r="Z2098" i="4"/>
  <c r="Z2424" i="4"/>
  <c r="Z2464" i="4"/>
  <c r="Z2400" i="4"/>
  <c r="Z2140" i="4"/>
  <c r="Z2132" i="4"/>
  <c r="Z2124" i="4"/>
  <c r="Z2116" i="4"/>
  <c r="Z2108" i="4"/>
  <c r="Z2100" i="4"/>
  <c r="Z2440" i="4"/>
  <c r="Z2416" i="4"/>
  <c r="Z2134" i="4"/>
  <c r="Z2126" i="4"/>
  <c r="Z2118" i="4"/>
  <c r="Z2110" i="4"/>
  <c r="Z2102" i="4"/>
  <c r="Z2456" i="4"/>
  <c r="Z2408" i="4"/>
  <c r="Z2113" i="4"/>
  <c r="Z2109" i="4"/>
  <c r="Z2091" i="4"/>
  <c r="Z2083" i="4"/>
  <c r="Z2075" i="4"/>
  <c r="Z2067" i="4"/>
  <c r="Z2059" i="4"/>
  <c r="Z2051" i="4"/>
  <c r="Z2043" i="4"/>
  <c r="Z2035" i="4"/>
  <c r="Z2121" i="4"/>
  <c r="Z2117" i="4"/>
  <c r="Z2104" i="4"/>
  <c r="Z2096" i="4"/>
  <c r="Z2088" i="4"/>
  <c r="Z2080" i="4"/>
  <c r="Z2072" i="4"/>
  <c r="Z2064" i="4"/>
  <c r="Z2056" i="4"/>
  <c r="Z2048" i="4"/>
  <c r="Z2040" i="4"/>
  <c r="Z2032" i="4"/>
  <c r="Z2129" i="4"/>
  <c r="Z2125" i="4"/>
  <c r="Z2112" i="4"/>
  <c r="Z2099" i="4"/>
  <c r="Z2093" i="4"/>
  <c r="Z2085" i="4"/>
  <c r="Z2077" i="4"/>
  <c r="Z2069" i="4"/>
  <c r="Z2061" i="4"/>
  <c r="Z2053" i="4"/>
  <c r="Z2045" i="4"/>
  <c r="Z2037" i="4"/>
  <c r="Z2137" i="4"/>
  <c r="Z2133" i="4"/>
  <c r="Z2120" i="4"/>
  <c r="Z2107" i="4"/>
  <c r="Z2103" i="4"/>
  <c r="Z2090" i="4"/>
  <c r="Z2082" i="4"/>
  <c r="Z2074" i="4"/>
  <c r="Z2066" i="4"/>
  <c r="Z2058" i="4"/>
  <c r="Z2050" i="4"/>
  <c r="Z2042" i="4"/>
  <c r="Z2034" i="4"/>
  <c r="Z2432" i="4"/>
  <c r="Z2141" i="4"/>
  <c r="Z2128" i="4"/>
  <c r="Z2115" i="4"/>
  <c r="Z2111" i="4"/>
  <c r="Z2095" i="4"/>
  <c r="Z2087" i="4"/>
  <c r="Z2079" i="4"/>
  <c r="Z2071" i="4"/>
  <c r="Z2063" i="4"/>
  <c r="Z2055" i="4"/>
  <c r="Z2047" i="4"/>
  <c r="Z2039" i="4"/>
  <c r="Z2136" i="4"/>
  <c r="Z2123" i="4"/>
  <c r="Z2119" i="4"/>
  <c r="Z2092" i="4"/>
  <c r="Z2084" i="4"/>
  <c r="Z2076" i="4"/>
  <c r="Z2068" i="4"/>
  <c r="Z2060" i="4"/>
  <c r="Z2052" i="4"/>
  <c r="Z2044" i="4"/>
  <c r="Z2036" i="4"/>
  <c r="Z2131" i="4"/>
  <c r="Z2127" i="4"/>
  <c r="Z2089" i="4"/>
  <c r="Z2081" i="4"/>
  <c r="Z2073" i="4"/>
  <c r="Z2065" i="4"/>
  <c r="Z2057" i="4"/>
  <c r="Z2049" i="4"/>
  <c r="Z2041" i="4"/>
  <c r="Z2033" i="4"/>
  <c r="Z2086" i="4"/>
  <c r="Z2062" i="4"/>
  <c r="Z1693" i="4"/>
  <c r="Z1685" i="4"/>
  <c r="Z1677" i="4"/>
  <c r="Z2139" i="4"/>
  <c r="Z2105" i="4"/>
  <c r="Z2038" i="4"/>
  <c r="Z2135" i="4"/>
  <c r="Z2101" i="4"/>
  <c r="Z2078" i="4"/>
  <c r="Z1687" i="4"/>
  <c r="Z1679" i="4"/>
  <c r="Z1671" i="4"/>
  <c r="Z2097" i="4"/>
  <c r="Z2054" i="4"/>
  <c r="Z2094" i="4"/>
  <c r="Z1689" i="4"/>
  <c r="Z1681" i="4"/>
  <c r="Z1673" i="4"/>
  <c r="Z2046" i="4"/>
  <c r="Z1691" i="4"/>
  <c r="Z1683" i="4"/>
  <c r="Z1675" i="4"/>
  <c r="Z1692" i="4"/>
  <c r="Z1676" i="4"/>
  <c r="Z2070" i="4"/>
  <c r="Z1686" i="4"/>
  <c r="Z1682" i="4"/>
  <c r="Z1680" i="4"/>
  <c r="Z1690" i="4"/>
  <c r="Z1670" i="4"/>
  <c r="Z1684" i="4"/>
  <c r="Z1674" i="4"/>
  <c r="Z1672" i="4"/>
  <c r="Z1694" i="4"/>
  <c r="Z1678" i="4"/>
  <c r="Z1688" i="4"/>
  <c r="Z2142" i="4"/>
  <c r="Z2805" i="4"/>
  <c r="Z2468" i="4"/>
  <c r="Z1695" i="4"/>
  <c r="Z2806" i="4"/>
  <c r="Z1696" i="4"/>
  <c r="Z2143" i="4"/>
  <c r="Z2469" i="4"/>
  <c r="Z2807" i="4"/>
  <c r="Z1697" i="4"/>
  <c r="Z2144" i="4"/>
  <c r="Z2470" i="4"/>
  <c r="Z1698" i="4"/>
  <c r="Z2145" i="4"/>
  <c r="Z2471" i="4"/>
  <c r="Z2808" i="4"/>
  <c r="Z1699" i="4"/>
  <c r="Z2146" i="4"/>
  <c r="Z2472" i="4"/>
  <c r="Z2809" i="4"/>
  <c r="Z1700" i="4"/>
  <c r="Z2147" i="4"/>
  <c r="Z2473" i="4"/>
  <c r="Z2810" i="4"/>
  <c r="Z1701" i="4"/>
  <c r="Z2148" i="4"/>
  <c r="Z2474" i="4"/>
  <c r="Z2811" i="4"/>
  <c r="Z1702" i="4"/>
  <c r="Z2149" i="4"/>
  <c r="Z2475" i="4"/>
  <c r="Z2812" i="4"/>
  <c r="Z1703" i="4"/>
  <c r="Z2150" i="4"/>
  <c r="Z2476" i="4"/>
  <c r="Z2813" i="4"/>
  <c r="Z1704" i="4"/>
  <c r="Z2151" i="4"/>
  <c r="Z2477" i="4"/>
  <c r="Z2814" i="4"/>
  <c r="Z1705" i="4"/>
  <c r="Z2152" i="4"/>
  <c r="Z2478" i="4"/>
  <c r="Z2815" i="4"/>
  <c r="Z1706" i="4"/>
  <c r="Z2153" i="4"/>
  <c r="Z2479" i="4"/>
  <c r="Z2816" i="4"/>
  <c r="Z1707" i="4"/>
  <c r="Z2154" i="4"/>
  <c r="Z2480" i="4"/>
  <c r="Z2817" i="4"/>
  <c r="Z1708" i="4"/>
  <c r="Z2155" i="4"/>
  <c r="Z2481" i="4"/>
  <c r="Z2818" i="4"/>
  <c r="Z2482" i="4"/>
  <c r="Z2819" i="4"/>
  <c r="Z2156" i="4"/>
  <c r="Z1709" i="4"/>
  <c r="Z2820" i="4"/>
  <c r="Z1710" i="4"/>
  <c r="Z2157" i="4"/>
  <c r="Z2483" i="4"/>
  <c r="Z2821" i="4"/>
  <c r="Z1711" i="4"/>
  <c r="Z2158" i="4"/>
  <c r="Z2484" i="4"/>
  <c r="Z1712" i="4"/>
  <c r="Z2159" i="4"/>
  <c r="Z2485" i="4"/>
  <c r="Z2822" i="4"/>
  <c r="Z1713" i="4"/>
  <c r="Z2160" i="4"/>
  <c r="Z2486" i="4"/>
  <c r="Z2823" i="4"/>
  <c r="Z1714" i="4"/>
  <c r="Z2161" i="4"/>
  <c r="Z2487" i="4"/>
  <c r="Z2824" i="4"/>
  <c r="Z1715" i="4"/>
  <c r="Z2162" i="4"/>
  <c r="Z2488" i="4"/>
  <c r="Z2825" i="4"/>
  <c r="Z1716" i="4"/>
  <c r="Z2163" i="4"/>
  <c r="Z2489" i="4"/>
  <c r="Z2826" i="4"/>
  <c r="Z1717" i="4"/>
  <c r="Z2164" i="4"/>
  <c r="Z2827" i="4"/>
  <c r="Z2490" i="4"/>
  <c r="Z2165" i="4"/>
  <c r="Z2491" i="4"/>
  <c r="Z2828" i="4"/>
  <c r="Z1718" i="4"/>
  <c r="Z1719" i="4"/>
  <c r="Z2166" i="4"/>
  <c r="Z2492" i="4"/>
  <c r="Z2829" i="4"/>
  <c r="Z2493" i="4"/>
  <c r="Z1720" i="4"/>
  <c r="Z2167" i="4"/>
  <c r="Z2830" i="4"/>
  <c r="Z1721" i="4"/>
  <c r="Z2168" i="4"/>
  <c r="Z2494" i="4"/>
  <c r="Z2831" i="4"/>
  <c r="Z1722" i="4"/>
  <c r="Z2169" i="4"/>
  <c r="Z2495" i="4"/>
  <c r="Z2832" i="4"/>
  <c r="Z1723" i="4"/>
  <c r="Z2170" i="4"/>
  <c r="Z2496" i="4"/>
  <c r="Z2833" i="4"/>
  <c r="Z1724" i="4"/>
  <c r="Z2171" i="4"/>
  <c r="Z2497" i="4"/>
  <c r="Z2834" i="4"/>
  <c r="Z1725" i="4"/>
  <c r="Z2172" i="4"/>
  <c r="Z2498" i="4"/>
  <c r="Z2835" i="4"/>
  <c r="Z1726" i="4"/>
  <c r="Z2173" i="4"/>
  <c r="Z2499" i="4"/>
  <c r="Z2836" i="4"/>
  <c r="Z1727" i="4"/>
  <c r="Z2174" i="4"/>
  <c r="Z2500" i="4"/>
  <c r="Z2837" i="4"/>
  <c r="Z1728" i="4"/>
  <c r="Z2175" i="4"/>
  <c r="Z2501" i="4"/>
  <c r="Z2838" i="4"/>
  <c r="Z1729" i="4"/>
  <c r="Z2176" i="4"/>
  <c r="Z2502" i="4"/>
  <c r="Z2839" i="4"/>
  <c r="Z1730" i="4"/>
  <c r="Z2840" i="4"/>
  <c r="Z2177" i="4"/>
  <c r="Z2503" i="4"/>
  <c r="Z1731" i="4"/>
  <c r="Z2178" i="4"/>
  <c r="Z2504" i="4"/>
  <c r="Z2841" i="4"/>
  <c r="Z1732" i="4"/>
  <c r="Z2179" i="4"/>
  <c r="Z2505" i="4"/>
  <c r="Z2842" i="4"/>
  <c r="Z1733" i="4"/>
  <c r="Z2180" i="4"/>
  <c r="Z2506" i="4"/>
  <c r="Z2843" i="4"/>
  <c r="Z1734" i="4"/>
  <c r="Z2181" i="4"/>
  <c r="Z2507" i="4"/>
  <c r="Z2844" i="4"/>
  <c r="Z1735" i="4"/>
  <c r="Z2182" i="4"/>
  <c r="Z2508" i="4"/>
  <c r="Z2845" i="4"/>
  <c r="Z1736" i="4"/>
  <c r="Z2183" i="4"/>
  <c r="Z2509" i="4"/>
  <c r="Z2846" i="4"/>
  <c r="Z1737" i="4"/>
  <c r="Z2184" i="4"/>
  <c r="Z2510" i="4"/>
  <c r="Z2847" i="4"/>
  <c r="Z1738" i="4"/>
  <c r="Z2185" i="4"/>
  <c r="Z2511" i="4"/>
  <c r="Z2848" i="4"/>
  <c r="Z1739" i="4"/>
  <c r="Z2186" i="4"/>
  <c r="Z2512" i="4"/>
  <c r="Z2849" i="4"/>
  <c r="Z1740" i="4"/>
  <c r="Z2187" i="4"/>
  <c r="Z2513" i="4"/>
  <c r="Z2850" i="4"/>
  <c r="Z1741" i="4"/>
  <c r="Z2188" i="4"/>
  <c r="Z2514" i="4"/>
  <c r="Z2851" i="4"/>
  <c r="Z1742" i="4"/>
  <c r="Z2189" i="4"/>
  <c r="Z2515" i="4"/>
  <c r="Z2852" i="4"/>
  <c r="Z1743" i="4"/>
  <c r="Z2190" i="4"/>
  <c r="Z2853" i="4"/>
  <c r="Z2516" i="4"/>
  <c r="Z1744" i="4"/>
  <c r="Z2191" i="4"/>
  <c r="Z2517" i="4"/>
  <c r="Z2854" i="4"/>
  <c r="Z1745" i="4"/>
  <c r="Z2192" i="4"/>
  <c r="Z2518" i="4"/>
  <c r="Z2855" i="4"/>
  <c r="Z1746" i="4"/>
  <c r="Z2193" i="4"/>
  <c r="Z2519" i="4"/>
  <c r="Z2856" i="4"/>
  <c r="Z1747" i="4"/>
  <c r="Z2194" i="4"/>
  <c r="Z2520" i="4"/>
  <c r="Z2857" i="4"/>
  <c r="Z1748" i="4"/>
  <c r="Z2195" i="4"/>
  <c r="Z2521" i="4"/>
  <c r="Z2858" i="4"/>
  <c r="Z1749" i="4"/>
  <c r="Z2196" i="4"/>
  <c r="Z2522" i="4"/>
  <c r="Z2859" i="4"/>
  <c r="Z1750" i="4"/>
  <c r="Z2197" i="4"/>
  <c r="Z2523" i="4"/>
  <c r="Z2860" i="4"/>
  <c r="Z1751" i="4"/>
  <c r="Z2198" i="4"/>
  <c r="Z2524" i="4"/>
  <c r="Z2861" i="4"/>
  <c r="Z1752" i="4"/>
  <c r="Z2199" i="4"/>
  <c r="Z2525" i="4"/>
  <c r="Z2862" i="4"/>
  <c r="Z1753" i="4"/>
  <c r="Z2200" i="4"/>
  <c r="Z2526" i="4"/>
  <c r="Z2863" i="4"/>
  <c r="Z1754" i="4"/>
  <c r="Z2201" i="4"/>
  <c r="Z2527" i="4"/>
  <c r="Z2864" i="4"/>
  <c r="Z1755" i="4"/>
  <c r="Z2865" i="4"/>
  <c r="Z2202" i="4"/>
  <c r="Z2528" i="4"/>
  <c r="Z1756" i="4"/>
  <c r="Z2203" i="4"/>
  <c r="Z2529" i="4"/>
  <c r="Z2866" i="4"/>
  <c r="Z1757" i="4"/>
  <c r="Z2204" i="4"/>
  <c r="Z2530" i="4"/>
  <c r="Z2867" i="4"/>
  <c r="Z1758" i="4"/>
  <c r="Z2205" i="4"/>
  <c r="Z2531" i="4"/>
  <c r="Z2868" i="4"/>
  <c r="Z1759" i="4"/>
  <c r="Z2206" i="4"/>
  <c r="Z2532" i="4"/>
  <c r="Z2869" i="4"/>
  <c r="Z1760" i="4"/>
  <c r="Z2207" i="4"/>
  <c r="Z2533" i="4"/>
  <c r="Z2870" i="4"/>
  <c r="Z1761" i="4"/>
  <c r="Z2208" i="4"/>
  <c r="Z2534" i="4"/>
  <c r="Z2871" i="4"/>
  <c r="Z1762" i="4"/>
  <c r="Z2872" i="4"/>
  <c r="Z2209" i="4"/>
  <c r="Z2535" i="4"/>
  <c r="Z1763" i="4"/>
  <c r="Z2210" i="4"/>
  <c r="Z2536" i="4"/>
  <c r="Z2873" i="4"/>
  <c r="Z1764" i="4"/>
  <c r="Z2211" i="4"/>
  <c r="Z2537" i="4"/>
  <c r="Z2874" i="4"/>
  <c r="Z1765" i="4"/>
  <c r="Z2212" i="4"/>
  <c r="Z2538" i="4"/>
  <c r="Z2875" i="4"/>
  <c r="Z1766" i="4"/>
  <c r="Z2213" i="4"/>
  <c r="Z2539" i="4"/>
  <c r="Z2876" i="4"/>
  <c r="Z1767" i="4"/>
  <c r="Z2214" i="4"/>
  <c r="Z2540" i="4"/>
  <c r="Z2877" i="4"/>
  <c r="Z1768" i="4"/>
  <c r="Z2215" i="4"/>
  <c r="Z2541" i="4"/>
  <c r="Z2878" i="4"/>
  <c r="Z1769" i="4"/>
  <c r="Z2216" i="4"/>
  <c r="Z2542" i="4"/>
  <c r="Z2879" i="4"/>
  <c r="Z1770" i="4"/>
  <c r="Z2217" i="4"/>
  <c r="Z2543" i="4"/>
  <c r="Z2880" i="4"/>
  <c r="Z1771" i="4"/>
  <c r="Z2218" i="4"/>
  <c r="Z2544" i="4"/>
  <c r="Z2881" i="4"/>
  <c r="Z1772" i="4"/>
  <c r="Z2219" i="4"/>
  <c r="Z2545" i="4"/>
  <c r="Z2882" i="4"/>
  <c r="Z1773" i="4"/>
  <c r="Z2220" i="4"/>
  <c r="Z2546" i="4"/>
  <c r="Z2883" i="4"/>
  <c r="Z1774" i="4"/>
  <c r="Z2221" i="4"/>
  <c r="Z2547" i="4"/>
  <c r="Z2884" i="4"/>
  <c r="Z1775" i="4"/>
  <c r="Z2222" i="4"/>
  <c r="Z2548" i="4"/>
  <c r="Z2885" i="4"/>
  <c r="Z1776" i="4"/>
  <c r="Z2886" i="4"/>
  <c r="Z2223" i="4"/>
  <c r="Z2549" i="4"/>
  <c r="Z1777" i="4"/>
  <c r="Z2224" i="4"/>
  <c r="Z2550" i="4"/>
  <c r="Z2887" i="4"/>
  <c r="Z1778" i="4"/>
  <c r="Z2225" i="4"/>
  <c r="Z2551" i="4"/>
  <c r="Z2888" i="4"/>
  <c r="Z1779" i="4"/>
  <c r="Z2226" i="4"/>
  <c r="Z2552" i="4"/>
  <c r="Z2889" i="4"/>
  <c r="Z1780" i="4"/>
  <c r="Z2227" i="4"/>
  <c r="Z2553" i="4"/>
  <c r="Z2890" i="4"/>
  <c r="Z1781" i="4"/>
  <c r="Z2228" i="4"/>
  <c r="Z2554" i="4"/>
  <c r="Z2891" i="4"/>
  <c r="Z1782" i="4"/>
  <c r="Z2229" i="4"/>
  <c r="Z2555" i="4"/>
  <c r="Z2892" i="4"/>
  <c r="Z1783" i="4"/>
  <c r="Z2230" i="4"/>
  <c r="Z2556" i="4"/>
  <c r="Z2893" i="4"/>
  <c r="Z1784" i="4"/>
  <c r="Z2231" i="4"/>
  <c r="Z2557" i="4"/>
  <c r="Z2894" i="4"/>
  <c r="Z1785" i="4"/>
  <c r="Z2232" i="4"/>
  <c r="Z2558" i="4"/>
  <c r="Z2895" i="4"/>
  <c r="Z1786" i="4"/>
  <c r="Z2233" i="4"/>
  <c r="Z2559" i="4"/>
  <c r="Z2896" i="4"/>
  <c r="Z1787" i="4"/>
  <c r="Z2234" i="4"/>
  <c r="Z2560" i="4"/>
  <c r="Z2897" i="4"/>
  <c r="Z1788" i="4"/>
  <c r="Z2235" i="4"/>
  <c r="Z2561" i="4"/>
  <c r="Z2898" i="4"/>
  <c r="Z1789" i="4"/>
  <c r="Z2236" i="4"/>
  <c r="Z2562" i="4"/>
  <c r="Z2899" i="4"/>
  <c r="Z1790" i="4"/>
  <c r="Z2237" i="4"/>
  <c r="Z2563" i="4"/>
  <c r="Z2900" i="4"/>
  <c r="Z1791" i="4"/>
  <c r="Z2238" i="4"/>
  <c r="Z2564" i="4"/>
  <c r="Z2901" i="4"/>
  <c r="Z1792" i="4"/>
  <c r="Z2239" i="4"/>
  <c r="Z2565" i="4"/>
  <c r="Z2902" i="4"/>
  <c r="Z1793" i="4"/>
  <c r="Z2240" i="4"/>
  <c r="Z2566" i="4"/>
  <c r="Z2903" i="4"/>
  <c r="Z1794" i="4"/>
  <c r="Z2904" i="4"/>
  <c r="Z2241" i="4"/>
  <c r="Z2567" i="4"/>
  <c r="Z1795" i="4"/>
  <c r="Z2242" i="4"/>
  <c r="Z2568" i="4"/>
  <c r="Z2905" i="4"/>
  <c r="Z1796" i="4"/>
  <c r="Z2243" i="4"/>
  <c r="Z2569" i="4"/>
  <c r="Z2906" i="4"/>
  <c r="Z1797" i="4"/>
  <c r="Z2244" i="4"/>
  <c r="Z2570" i="4"/>
  <c r="Z2907" i="4"/>
  <c r="Z1798" i="4"/>
  <c r="Z2245" i="4"/>
  <c r="Z2571" i="4"/>
  <c r="Z2908" i="4"/>
  <c r="Z1799" i="4"/>
  <c r="Z2246" i="4"/>
  <c r="Z2572" i="4"/>
  <c r="Z2909" i="4"/>
  <c r="Z1800" i="4"/>
  <c r="Z2247" i="4"/>
  <c r="Z2573" i="4"/>
  <c r="Z2910" i="4"/>
  <c r="Z1801" i="4"/>
  <c r="Z2248" i="4"/>
  <c r="Z2574" i="4"/>
  <c r="Z2911" i="4"/>
  <c r="Z1802" i="4"/>
  <c r="Z2249" i="4"/>
  <c r="Z2575" i="4"/>
  <c r="Z2912" i="4"/>
  <c r="Z1803" i="4"/>
  <c r="Z2250" i="4"/>
  <c r="Z2576" i="4"/>
  <c r="Z2913" i="4"/>
  <c r="Z1804" i="4"/>
  <c r="Z2251" i="4"/>
  <c r="Z2577" i="4"/>
  <c r="Z2914" i="4"/>
  <c r="Z1805" i="4"/>
  <c r="Z2252" i="4"/>
  <c r="Z2578" i="4"/>
  <c r="Z2915" i="4"/>
  <c r="Z1806" i="4"/>
  <c r="Z2253" i="4"/>
  <c r="Z2579" i="4"/>
  <c r="Z2916" i="4"/>
  <c r="Z1807" i="4"/>
  <c r="Z2254" i="4"/>
  <c r="Z2580" i="4"/>
  <c r="Z2917" i="4"/>
  <c r="Z1808" i="4"/>
  <c r="Z2255" i="4"/>
  <c r="Z2581" i="4"/>
  <c r="Z2918" i="4"/>
  <c r="Z1809" i="4"/>
  <c r="Z2256" i="4"/>
  <c r="Z2582" i="4"/>
  <c r="Z2919" i="4"/>
  <c r="Z1810" i="4"/>
  <c r="Z2257" i="4"/>
  <c r="Z2583" i="4"/>
  <c r="Z2920" i="4"/>
  <c r="Z1811" i="4"/>
  <c r="Z2258" i="4"/>
  <c r="Z2584" i="4"/>
  <c r="Z2921" i="4"/>
  <c r="Z1812" i="4"/>
  <c r="Z2259" i="4"/>
  <c r="Z2585" i="4"/>
  <c r="Z2922" i="4"/>
  <c r="Z1813" i="4"/>
  <c r="Z2260" i="4"/>
  <c r="Z2586" i="4"/>
  <c r="Z2923" i="4"/>
  <c r="Z1814" i="4"/>
  <c r="Z2261" i="4"/>
  <c r="Z2587" i="4"/>
  <c r="Z2924" i="4"/>
  <c r="Z1815" i="4"/>
  <c r="Z2262" i="4"/>
  <c r="Z2588" i="4"/>
  <c r="Z2925" i="4"/>
  <c r="Z1816" i="4"/>
  <c r="Z2263" i="4"/>
  <c r="Z2589" i="4"/>
  <c r="Z2926" i="4"/>
  <c r="Z1817" i="4"/>
  <c r="Z2264" i="4"/>
  <c r="Z2590" i="4"/>
  <c r="Z2927" i="4"/>
  <c r="Z1818" i="4"/>
  <c r="Z2265" i="4"/>
  <c r="Z2591" i="4"/>
  <c r="Z2928" i="4"/>
  <c r="Z1819" i="4"/>
  <c r="Z2266" i="4"/>
  <c r="Z2592" i="4"/>
  <c r="Z2929" i="4"/>
  <c r="Z1820" i="4"/>
  <c r="Z2267" i="4"/>
  <c r="Z2593" i="4"/>
  <c r="Z2930" i="4"/>
  <c r="Z1821" i="4"/>
  <c r="Z2268" i="4"/>
  <c r="Z2594" i="4"/>
  <c r="Z2931" i="4"/>
  <c r="Z1822" i="4"/>
  <c r="Z2269" i="4"/>
  <c r="Z2595" i="4"/>
  <c r="Z2932" i="4"/>
  <c r="Z1823" i="4"/>
  <c r="Z2270" i="4"/>
  <c r="Z2596" i="4"/>
  <c r="Z2933" i="4"/>
  <c r="Z1824" i="4"/>
  <c r="Z2271" i="4"/>
  <c r="Z2597" i="4"/>
  <c r="Z2934" i="4"/>
  <c r="Z1825" i="4"/>
  <c r="Z2272" i="4"/>
  <c r="Z2598" i="4"/>
  <c r="Z2935" i="4"/>
  <c r="Z1826" i="4"/>
  <c r="Z2273" i="4"/>
  <c r="Z2599" i="4"/>
  <c r="Z2936" i="4"/>
  <c r="Z1827" i="4"/>
  <c r="Z2274" i="4"/>
  <c r="Z2600" i="4"/>
  <c r="Z2937" i="4"/>
  <c r="Z1828" i="4"/>
  <c r="Z2275" i="4"/>
  <c r="Z2601" i="4"/>
  <c r="Z2938" i="4"/>
  <c r="Z1829" i="4"/>
  <c r="Z2939" i="4"/>
  <c r="Z2276" i="4"/>
  <c r="Z2602" i="4"/>
  <c r="Z1830" i="4"/>
  <c r="Z2277" i="4"/>
  <c r="Z2603" i="4"/>
  <c r="Z2940" i="4"/>
  <c r="Z1831" i="4"/>
  <c r="Z2278" i="4"/>
  <c r="Z2604" i="4"/>
  <c r="Z2941" i="4"/>
  <c r="Z1832" i="4"/>
  <c r="Z2279" i="4"/>
  <c r="Z2605" i="4"/>
  <c r="Z2942" i="4"/>
  <c r="Z1833" i="4"/>
  <c r="Z2280" i="4"/>
  <c r="Z2606" i="4"/>
  <c r="Z2943" i="4"/>
  <c r="Z1834" i="4"/>
  <c r="Z2281" i="4"/>
  <c r="Z2607" i="4"/>
  <c r="Z2944" i="4"/>
  <c r="Z1835" i="4"/>
  <c r="Z2282" i="4"/>
  <c r="Z2608" i="4"/>
  <c r="Z2945" i="4"/>
  <c r="Z1836" i="4"/>
  <c r="Z2283" i="4"/>
  <c r="Z2609" i="4"/>
  <c r="Z2946" i="4"/>
  <c r="Z1837" i="4"/>
  <c r="Z2284" i="4"/>
  <c r="Z2610" i="4"/>
  <c r="Z2947" i="4"/>
  <c r="Z1838" i="4"/>
  <c r="Z2948" i="4"/>
  <c r="Z2285" i="4"/>
  <c r="Z2611" i="4"/>
  <c r="Z1839" i="4"/>
  <c r="Z2286" i="4"/>
  <c r="Z2612" i="4"/>
  <c r="Z2949" i="4"/>
  <c r="Z1840" i="4"/>
  <c r="Z2287" i="4"/>
  <c r="Z2613" i="4"/>
  <c r="Z2950" i="4"/>
  <c r="Z1841" i="4"/>
  <c r="Z2288" i="4"/>
  <c r="Z2614" i="4"/>
  <c r="Z2951" i="4"/>
  <c r="Z1842" i="4"/>
  <c r="Z2289" i="4"/>
  <c r="Z2615" i="4"/>
  <c r="Z2952" i="4"/>
  <c r="Z1843" i="4"/>
  <c r="Z2290" i="4"/>
  <c r="Z2616" i="4"/>
  <c r="Z2953" i="4"/>
  <c r="Z1844" i="4"/>
  <c r="Z2291" i="4"/>
  <c r="Z2617" i="4"/>
  <c r="Z2954" i="4"/>
  <c r="Z1845" i="4"/>
  <c r="Z2292" i="4"/>
  <c r="Z2618" i="4"/>
  <c r="Z2955" i="4"/>
  <c r="Z1846" i="4"/>
  <c r="Z2293" i="4"/>
  <c r="Z2956" i="4"/>
  <c r="Z2619" i="4"/>
  <c r="Z1847" i="4"/>
  <c r="Z2294" i="4"/>
  <c r="Z2620" i="4"/>
  <c r="Z2957" i="4"/>
  <c r="Z1848" i="4"/>
  <c r="Z2295" i="4"/>
  <c r="Z2621" i="4"/>
  <c r="Z2958" i="4"/>
  <c r="Z1849" i="4"/>
  <c r="Z2296" i="4"/>
  <c r="Z2622" i="4"/>
  <c r="Z2959" i="4"/>
  <c r="Z1850" i="4"/>
  <c r="Z2297" i="4"/>
  <c r="Z2623" i="4"/>
  <c r="Z2960" i="4"/>
  <c r="Z1851" i="4"/>
  <c r="Z2298" i="4"/>
  <c r="Z2624" i="4"/>
  <c r="Z2961" i="4"/>
  <c r="Z1852" i="4"/>
  <c r="Z2962" i="4"/>
  <c r="Z2299" i="4"/>
  <c r="Z2625" i="4"/>
  <c r="Z1853" i="4"/>
  <c r="Z2300" i="4"/>
  <c r="Z2626" i="4"/>
  <c r="Z2963" i="4"/>
  <c r="Z1854" i="4"/>
  <c r="Z2301" i="4"/>
  <c r="Z2627" i="4"/>
  <c r="Z2964" i="4"/>
  <c r="Z1855" i="4"/>
  <c r="Z2965" i="4"/>
  <c r="Z2302" i="4"/>
  <c r="Z2628" i="4"/>
  <c r="Z1856" i="4"/>
  <c r="Z2966" i="4"/>
  <c r="Z2303" i="4"/>
  <c r="Z2629" i="4"/>
  <c r="Z1857" i="4"/>
  <c r="Z2304" i="4"/>
  <c r="Z2630" i="4"/>
  <c r="Z2967" i="4"/>
  <c r="Z1858" i="4"/>
  <c r="Z2305" i="4"/>
  <c r="Z2631" i="4"/>
  <c r="Z2968" i="4"/>
  <c r="Z1859" i="4"/>
  <c r="Z2306" i="4"/>
  <c r="Z2632" i="4"/>
  <c r="Z2969" i="4"/>
  <c r="Z1860" i="4"/>
  <c r="Z2307" i="4"/>
  <c r="Z2633" i="4"/>
  <c r="Z2970" i="4"/>
  <c r="Z1861" i="4"/>
  <c r="Z2308" i="4"/>
  <c r="Z2634" i="4"/>
  <c r="Z2971" i="4"/>
  <c r="Z1862" i="4"/>
  <c r="Z2309" i="4"/>
  <c r="Z2635" i="4"/>
  <c r="Z2972" i="4"/>
  <c r="Z1863" i="4"/>
  <c r="Z2310" i="4"/>
  <c r="Z2636" i="4"/>
  <c r="Z2973" i="4"/>
  <c r="Z1864" i="4"/>
  <c r="Z2311" i="4"/>
  <c r="Z2637" i="4"/>
  <c r="Z2974" i="4"/>
  <c r="Z1865" i="4"/>
  <c r="Z2312" i="4"/>
  <c r="Z2638" i="4"/>
  <c r="Z2975" i="4"/>
  <c r="Z1866" i="4"/>
  <c r="Z2313" i="4"/>
  <c r="Z2639" i="4"/>
  <c r="Z2976" i="4"/>
  <c r="Z1867" i="4"/>
  <c r="Z2314" i="4"/>
  <c r="Z2640" i="4"/>
  <c r="Z2977" i="4"/>
  <c r="Z1868" i="4"/>
  <c r="Z2315" i="4"/>
  <c r="Z2978" i="4"/>
  <c r="Z2641" i="4"/>
  <c r="Z1869" i="4"/>
  <c r="Z2316" i="4"/>
  <c r="Z2642" i="4"/>
  <c r="Z2979" i="4"/>
  <c r="Z1870" i="4"/>
  <c r="Z2317" i="4"/>
  <c r="Z2643" i="4"/>
  <c r="Z2980" i="4"/>
  <c r="Z1871" i="4"/>
  <c r="Z2318" i="4"/>
  <c r="Z2644" i="4"/>
  <c r="Z2981" i="4"/>
  <c r="Z1872" i="4"/>
  <c r="Z2319" i="4"/>
  <c r="Z2645" i="4"/>
  <c r="Z2982" i="4"/>
  <c r="Z1873" i="4"/>
  <c r="Z2320" i="4"/>
  <c r="Z2646" i="4"/>
  <c r="Z2983" i="4"/>
  <c r="Z1874" i="4"/>
  <c r="Z2321" i="4"/>
  <c r="Z2984" i="4"/>
  <c r="Z2647" i="4"/>
  <c r="Z1875" i="4"/>
  <c r="Z2322" i="4"/>
  <c r="Z2648" i="4"/>
  <c r="Z2985" i="4"/>
  <c r="Z1876" i="4"/>
  <c r="Z2323" i="4"/>
  <c r="Z2649" i="4"/>
  <c r="Z2986" i="4"/>
  <c r="Z1877" i="4"/>
  <c r="Z2324" i="4"/>
  <c r="Z2650" i="4"/>
  <c r="Z2987" i="4"/>
  <c r="Z1878" i="4"/>
  <c r="Z2325" i="4"/>
  <c r="Z2651" i="4"/>
  <c r="Z2988" i="4"/>
  <c r="Z1879" i="4"/>
  <c r="Z2326" i="4"/>
  <c r="Z2652" i="4"/>
  <c r="Z2989" i="4"/>
  <c r="Z1880" i="4"/>
  <c r="Z2327" i="4"/>
  <c r="Z2653" i="4"/>
  <c r="Z2990" i="4"/>
  <c r="Z1881" i="4"/>
  <c r="Z2328" i="4"/>
  <c r="Z2654" i="4"/>
  <c r="Z2991" i="4"/>
  <c r="Z1882" i="4"/>
  <c r="Z2992" i="4"/>
  <c r="Z2329" i="4"/>
  <c r="Z2655" i="4"/>
  <c r="Z1883" i="4"/>
  <c r="Z2330" i="4"/>
  <c r="Z2656" i="4"/>
  <c r="Z2993" i="4"/>
  <c r="Z1884" i="4"/>
  <c r="Z2331" i="4"/>
  <c r="Z2657" i="4"/>
  <c r="Z2994" i="4"/>
  <c r="Z1885" i="4"/>
  <c r="Z2332" i="4"/>
  <c r="Z2658" i="4"/>
  <c r="Z2995" i="4"/>
  <c r="Z1886" i="4"/>
  <c r="Z2333" i="4"/>
  <c r="Z2659" i="4"/>
  <c r="Z2996" i="4"/>
  <c r="Z1887" i="4"/>
  <c r="Z2334" i="4"/>
  <c r="Z2660" i="4"/>
  <c r="Z2997" i="4"/>
  <c r="Z1888" i="4"/>
  <c r="Z2335" i="4"/>
  <c r="Z2661" i="4"/>
  <c r="Z2998" i="4"/>
  <c r="Z1889" i="4"/>
  <c r="Z2336" i="4"/>
  <c r="Z2662" i="4"/>
  <c r="Z2999" i="4"/>
  <c r="Z1890" i="4"/>
  <c r="Z2337" i="4"/>
  <c r="Z2663" i="4"/>
  <c r="Z3000" i="4"/>
  <c r="Z1891" i="4"/>
  <c r="Z2338" i="4"/>
  <c r="Z2664" i="4"/>
  <c r="Z3001" i="4"/>
  <c r="Z1892" i="4"/>
  <c r="Z2339" i="4"/>
  <c r="Z2665" i="4"/>
  <c r="Z3002" i="4"/>
  <c r="Z1893" i="4"/>
  <c r="Z2340" i="4"/>
  <c r="Z3003" i="4"/>
  <c r="Z2666" i="4"/>
  <c r="Z1894" i="4"/>
  <c r="Z2341" i="4"/>
  <c r="Z2667" i="4"/>
  <c r="Z3004" i="4"/>
  <c r="Z1895" i="4"/>
  <c r="Z2342" i="4"/>
  <c r="Z2668" i="4"/>
  <c r="Z3005" i="4"/>
  <c r="Z1896" i="4"/>
  <c r="Z2343" i="4"/>
  <c r="Z2669" i="4"/>
  <c r="Z3006" i="4"/>
  <c r="Z1897" i="4"/>
  <c r="Z2344" i="4"/>
  <c r="Z3007" i="4"/>
  <c r="Z2670" i="4"/>
  <c r="Z1898" i="4"/>
  <c r="Z2345" i="4"/>
  <c r="Z2671" i="4"/>
  <c r="Z3008" i="4"/>
  <c r="Z1899" i="4"/>
  <c r="Z2346" i="4"/>
  <c r="Z2672" i="4"/>
  <c r="Z3009" i="4"/>
  <c r="Z1900" i="4"/>
  <c r="Z2347" i="4"/>
  <c r="Z2673" i="4"/>
  <c r="Z3010" i="4"/>
  <c r="Z1901" i="4"/>
  <c r="Z2348" i="4"/>
  <c r="Z2674" i="4"/>
  <c r="Z3011" i="4"/>
  <c r="Z1902" i="4"/>
  <c r="Z2349" i="4"/>
  <c r="Z2675" i="4"/>
  <c r="Z3012" i="4"/>
  <c r="Z1903" i="4"/>
  <c r="Z2350" i="4"/>
  <c r="Z2676" i="4"/>
  <c r="Z3013" i="4"/>
  <c r="Z1904" i="4"/>
  <c r="Z2351" i="4"/>
  <c r="Z2677" i="4"/>
  <c r="Z3014" i="4"/>
  <c r="Z1905" i="4"/>
  <c r="Z2352" i="4"/>
  <c r="Z2678" i="4"/>
  <c r="Z3015" i="4"/>
  <c r="Z1906" i="4"/>
  <c r="Z2353" i="4"/>
  <c r="Z2679" i="4"/>
  <c r="Z3016" i="4"/>
  <c r="Z1907" i="4"/>
  <c r="Z2354" i="4"/>
  <c r="Z2680" i="4"/>
  <c r="Z3017" i="4"/>
  <c r="Z1908" i="4"/>
  <c r="Z2355" i="4"/>
  <c r="Z2681" i="4"/>
  <c r="Z3018" i="4"/>
  <c r="Z1909" i="4"/>
  <c r="Z2356" i="4"/>
  <c r="Z2682" i="4"/>
  <c r="Z3019" i="4"/>
  <c r="Z1910" i="4"/>
  <c r="Z2357" i="4"/>
  <c r="Z2683" i="4"/>
  <c r="Z3020" i="4"/>
  <c r="Z1911" i="4"/>
  <c r="Z2358" i="4"/>
  <c r="Z3021" i="4"/>
  <c r="Z2684" i="4"/>
  <c r="Z1912" i="4"/>
  <c r="Z2359" i="4"/>
  <c r="Z2685" i="4"/>
  <c r="Z3022" i="4"/>
  <c r="Z2686" i="4"/>
  <c r="Z3023" i="4"/>
  <c r="Z1913" i="4"/>
  <c r="Z2360" i="4"/>
  <c r="Z3024" i="4"/>
  <c r="Z1914" i="4"/>
  <c r="Z2361" i="4"/>
  <c r="Z2687" i="4"/>
  <c r="X836" i="4"/>
  <c r="X832" i="4"/>
  <c r="X1190" i="4"/>
  <c r="X824" i="4"/>
  <c r="X820" i="4"/>
  <c r="X816" i="4"/>
  <c r="X812" i="4"/>
  <c r="X1170" i="4"/>
  <c r="Z1916" i="4"/>
  <c r="J2364" i="4"/>
  <c r="Z2363" i="4"/>
  <c r="Z2689" i="4"/>
  <c r="J2690" i="4"/>
  <c r="J3027" i="4"/>
  <c r="Z3026" i="4"/>
  <c r="F2965" i="4"/>
  <c r="K2962" i="4"/>
  <c r="F2601" i="4"/>
  <c r="K2600" i="4"/>
  <c r="K2240" i="4"/>
  <c r="K1876" i="4"/>
  <c r="F1877" i="4"/>
  <c r="B666" i="4"/>
  <c r="V665" i="4"/>
  <c r="X1169" i="4"/>
  <c r="C8" i="6"/>
  <c r="X1550" i="4" s="1"/>
  <c r="B9" i="6"/>
  <c r="X1551" i="4"/>
  <c r="X1538" i="4"/>
  <c r="X1558" i="4"/>
  <c r="X1542" i="4"/>
  <c r="X1559" i="4"/>
  <c r="X1545" i="4"/>
  <c r="X1548" i="4"/>
  <c r="X1026" i="4"/>
  <c r="X1388" i="4"/>
  <c r="AA287" i="4"/>
  <c r="K288" i="4"/>
  <c r="X1390" i="4"/>
  <c r="F1391" i="4"/>
  <c r="K1391" i="4"/>
  <c r="X1028" i="4"/>
  <c r="F1029" i="4"/>
  <c r="K667" i="4"/>
  <c r="AA666" i="4"/>
  <c r="F667" i="4"/>
  <c r="X667" i="4" s="1"/>
  <c r="F304" i="4"/>
  <c r="X304" i="4" s="1"/>
  <c r="Y15" i="4"/>
  <c r="Y34" i="4"/>
  <c r="B18" i="4"/>
  <c r="V18" i="4" s="1"/>
  <c r="X1546" i="4" l="1"/>
  <c r="X1533" i="4"/>
  <c r="X1541" i="4"/>
  <c r="V1860" i="4"/>
  <c r="B1861" i="4"/>
  <c r="S9" i="6"/>
  <c r="AA1029" i="4" s="1"/>
  <c r="R10" i="6"/>
  <c r="X1563" i="4"/>
  <c r="X1555" i="4"/>
  <c r="X1554" i="4"/>
  <c r="X1562" i="4"/>
  <c r="X1534" i="4"/>
  <c r="X1565" i="4"/>
  <c r="X1561" i="4"/>
  <c r="X1557" i="4"/>
  <c r="X1553" i="4"/>
  <c r="X1531" i="4"/>
  <c r="X1536" i="4"/>
  <c r="X1540" i="4"/>
  <c r="X1560" i="4"/>
  <c r="X1549" i="4"/>
  <c r="X1544" i="4"/>
  <c r="X1530" i="4"/>
  <c r="X1547" i="4"/>
  <c r="X1556" i="4"/>
  <c r="X1552" i="4"/>
  <c r="X1564" i="4"/>
  <c r="X1543" i="4"/>
  <c r="X1539" i="4"/>
  <c r="X1535" i="4"/>
  <c r="X1532" i="4"/>
  <c r="C9" i="6"/>
  <c r="X1600" i="4" s="1"/>
  <c r="B10" i="6"/>
  <c r="X1537" i="4"/>
  <c r="Z1917" i="4"/>
  <c r="Z2364" i="4"/>
  <c r="J2365" i="4"/>
  <c r="Z2690" i="4"/>
  <c r="J2691" i="4"/>
  <c r="Z3027" i="4"/>
  <c r="J3028" i="4"/>
  <c r="K2963" i="4"/>
  <c r="F2966" i="4"/>
  <c r="K2601" i="4"/>
  <c r="F2602" i="4"/>
  <c r="K2241" i="4"/>
  <c r="F1878" i="4"/>
  <c r="K1877" i="4"/>
  <c r="B667" i="4"/>
  <c r="V666" i="4"/>
  <c r="X1576" i="4"/>
  <c r="X1592" i="4"/>
  <c r="AA288" i="4"/>
  <c r="K289" i="4"/>
  <c r="K1392" i="4"/>
  <c r="X1391" i="4"/>
  <c r="F1392" i="4"/>
  <c r="X1029" i="4"/>
  <c r="F1030" i="4"/>
  <c r="F668" i="4"/>
  <c r="X668" i="4" s="1"/>
  <c r="AA667" i="4"/>
  <c r="K668" i="4"/>
  <c r="F305" i="4"/>
  <c r="X305" i="4" s="1"/>
  <c r="Y16" i="4"/>
  <c r="Y35" i="4"/>
  <c r="B19" i="4"/>
  <c r="V19" i="4" s="1"/>
  <c r="Y11" i="4"/>
  <c r="B1862" i="4" l="1"/>
  <c r="V1861" i="4"/>
  <c r="X1584" i="4"/>
  <c r="X1580" i="4"/>
  <c r="X1572" i="4"/>
  <c r="X1568" i="4"/>
  <c r="X1596" i="4"/>
  <c r="X1588" i="4"/>
  <c r="R11" i="6"/>
  <c r="S10" i="6"/>
  <c r="AA809" i="4"/>
  <c r="AA808" i="4"/>
  <c r="AA806" i="4"/>
  <c r="AA810" i="4"/>
  <c r="AA807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X1598" i="4"/>
  <c r="X1597" i="4"/>
  <c r="X1589" i="4"/>
  <c r="X1581" i="4"/>
  <c r="X1573" i="4"/>
  <c r="X1595" i="4"/>
  <c r="X1587" i="4"/>
  <c r="X1579" i="4"/>
  <c r="X1571" i="4"/>
  <c r="X1586" i="4"/>
  <c r="X1578" i="4"/>
  <c r="X1570" i="4"/>
  <c r="X1594" i="4"/>
  <c r="X1593" i="4"/>
  <c r="X1585" i="4"/>
  <c r="X1577" i="4"/>
  <c r="X1569" i="4"/>
  <c r="X1599" i="4"/>
  <c r="X1591" i="4"/>
  <c r="X1583" i="4"/>
  <c r="X1575" i="4"/>
  <c r="X1567" i="4"/>
  <c r="X1590" i="4"/>
  <c r="X1582" i="4"/>
  <c r="X1574" i="4"/>
  <c r="X1566" i="4"/>
  <c r="C10" i="6"/>
  <c r="B11" i="6"/>
  <c r="Z1918" i="4"/>
  <c r="J2366" i="4"/>
  <c r="Z2365" i="4"/>
  <c r="J2692" i="4"/>
  <c r="Z2691" i="4"/>
  <c r="Z3028" i="4"/>
  <c r="J3029" i="4"/>
  <c r="F2967" i="4"/>
  <c r="K2964" i="4"/>
  <c r="F2603" i="4"/>
  <c r="K2602" i="4"/>
  <c r="K2242" i="4"/>
  <c r="K1878" i="4"/>
  <c r="F1879" i="4"/>
  <c r="B668" i="4"/>
  <c r="V667" i="4"/>
  <c r="AA289" i="4"/>
  <c r="K290" i="4"/>
  <c r="F1393" i="4"/>
  <c r="X1392" i="4"/>
  <c r="AA1392" i="4"/>
  <c r="K1393" i="4"/>
  <c r="AA1030" i="4"/>
  <c r="X1030" i="4"/>
  <c r="F1031" i="4"/>
  <c r="AA668" i="4"/>
  <c r="K669" i="4"/>
  <c r="F669" i="4"/>
  <c r="X669" i="4" s="1"/>
  <c r="F306" i="4"/>
  <c r="X306" i="4" s="1"/>
  <c r="Y17" i="4"/>
  <c r="Y36" i="4"/>
  <c r="B20" i="4"/>
  <c r="V20" i="4" s="1"/>
  <c r="K5" i="6"/>
  <c r="K6" i="6"/>
  <c r="V1862" i="4" l="1"/>
  <c r="B1863" i="4"/>
  <c r="AA1172" i="4"/>
  <c r="AA1173" i="4"/>
  <c r="AA1168" i="4"/>
  <c r="AA1169" i="4"/>
  <c r="AA1170" i="4"/>
  <c r="AA1171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S11" i="6"/>
  <c r="R12" i="6"/>
  <c r="C11" i="6"/>
  <c r="B12" i="6"/>
  <c r="X1601" i="4"/>
  <c r="X1602" i="4"/>
  <c r="X1636" i="4"/>
  <c r="X1619" i="4"/>
  <c r="X1603" i="4"/>
  <c r="X1620" i="4"/>
  <c r="X1637" i="4"/>
  <c r="X1621" i="4"/>
  <c r="X1638" i="4"/>
  <c r="X1604" i="4"/>
  <c r="X1622" i="4"/>
  <c r="X1639" i="4"/>
  <c r="X1605" i="4"/>
  <c r="X1623" i="4"/>
  <c r="X1640" i="4"/>
  <c r="X1606" i="4"/>
  <c r="X1624" i="4"/>
  <c r="X1641" i="4"/>
  <c r="X1607" i="4"/>
  <c r="X1625" i="4"/>
  <c r="X1608" i="4"/>
  <c r="X1642" i="4"/>
  <c r="X1609" i="4"/>
  <c r="X1626" i="4"/>
  <c r="X1643" i="4"/>
  <c r="X1627" i="4"/>
  <c r="X1610" i="4"/>
  <c r="X1644" i="4"/>
  <c r="X1611" i="4"/>
  <c r="X1645" i="4"/>
  <c r="X1628" i="4"/>
  <c r="X1629" i="4"/>
  <c r="X1646" i="4"/>
  <c r="X1612" i="4"/>
  <c r="X1630" i="4"/>
  <c r="X1647" i="4"/>
  <c r="X1613" i="4"/>
  <c r="X1631" i="4"/>
  <c r="X1648" i="4"/>
  <c r="X1614" i="4"/>
  <c r="X1615" i="4"/>
  <c r="X1649" i="4"/>
  <c r="X1632" i="4"/>
  <c r="X1650" i="4"/>
  <c r="X1616" i="4"/>
  <c r="X1633" i="4"/>
  <c r="X1634" i="4"/>
  <c r="X1617" i="4"/>
  <c r="X1651" i="4"/>
  <c r="X1652" i="4"/>
  <c r="X1635" i="4"/>
  <c r="X1618" i="4"/>
  <c r="Z1919" i="4"/>
  <c r="Z2366" i="4"/>
  <c r="J2367" i="4"/>
  <c r="J2693" i="4"/>
  <c r="Z2692" i="4"/>
  <c r="J3030" i="4"/>
  <c r="Z3029" i="4"/>
  <c r="K2965" i="4"/>
  <c r="F2968" i="4"/>
  <c r="K2603" i="4"/>
  <c r="F2604" i="4"/>
  <c r="K2243" i="4"/>
  <c r="X1879" i="4"/>
  <c r="F1880" i="4"/>
  <c r="K1879" i="4"/>
  <c r="V668" i="4"/>
  <c r="B669" i="4"/>
  <c r="AA290" i="4"/>
  <c r="K291" i="4"/>
  <c r="AA1393" i="4"/>
  <c r="K1394" i="4"/>
  <c r="X1393" i="4"/>
  <c r="F1394" i="4"/>
  <c r="X1031" i="4"/>
  <c r="F1032" i="4"/>
  <c r="AA1031" i="4"/>
  <c r="U269" i="6"/>
  <c r="Y269" i="6" s="1"/>
  <c r="U120" i="6"/>
  <c r="Y120" i="6" s="1"/>
  <c r="U138" i="6"/>
  <c r="Y138" i="6" s="1"/>
  <c r="U202" i="6"/>
  <c r="Y202" i="6" s="1"/>
  <c r="U248" i="6"/>
  <c r="Y248" i="6" s="1"/>
  <c r="U38" i="6"/>
  <c r="Y38" i="6" s="1"/>
  <c r="U316" i="6"/>
  <c r="Y316" i="6" s="1"/>
  <c r="U236" i="6"/>
  <c r="Y236" i="6" s="1"/>
  <c r="U172" i="6"/>
  <c r="Y172" i="6" s="1"/>
  <c r="U108" i="6"/>
  <c r="Y108" i="6" s="1"/>
  <c r="U44" i="6"/>
  <c r="Y44" i="6" s="1"/>
  <c r="U265" i="6"/>
  <c r="Y265" i="6" s="1"/>
  <c r="U192" i="6"/>
  <c r="Y192" i="6" s="1"/>
  <c r="U119" i="6"/>
  <c r="Y119" i="6" s="1"/>
  <c r="U46" i="6"/>
  <c r="Y46" i="6" s="1"/>
  <c r="U307" i="6"/>
  <c r="Y307" i="6" s="1"/>
  <c r="U264" i="6"/>
  <c r="Y264" i="6" s="1"/>
  <c r="U191" i="6"/>
  <c r="Y191" i="6" s="1"/>
  <c r="U118" i="6"/>
  <c r="Y118" i="6" s="1"/>
  <c r="U35" i="6"/>
  <c r="Y35" i="6" s="1"/>
  <c r="U290" i="6"/>
  <c r="Y290" i="6" s="1"/>
  <c r="U199" i="6"/>
  <c r="Y199" i="6" s="1"/>
  <c r="U126" i="6"/>
  <c r="Y126" i="6" s="1"/>
  <c r="U53" i="6"/>
  <c r="Y53" i="6" s="1"/>
  <c r="U309" i="6"/>
  <c r="Y309" i="6" s="1"/>
  <c r="U216" i="6"/>
  <c r="Y216" i="6" s="1"/>
  <c r="U143" i="6"/>
  <c r="Y143" i="6" s="1"/>
  <c r="U70" i="6"/>
  <c r="Y70" i="6" s="1"/>
  <c r="U344" i="6"/>
  <c r="Y344" i="6" s="1"/>
  <c r="U288" i="6"/>
  <c r="Y288" i="6" s="1"/>
  <c r="U197" i="6"/>
  <c r="Y197" i="6" s="1"/>
  <c r="U123" i="6"/>
  <c r="Y123" i="6" s="1"/>
  <c r="U50" i="6"/>
  <c r="Y50" i="6" s="1"/>
  <c r="U305" i="6"/>
  <c r="Y305" i="6" s="1"/>
  <c r="U214" i="6"/>
  <c r="Y214" i="6" s="1"/>
  <c r="U141" i="6"/>
  <c r="Y141" i="6" s="1"/>
  <c r="U67" i="6"/>
  <c r="Y67" i="6" s="1"/>
  <c r="U334" i="6"/>
  <c r="Y334" i="6" s="1"/>
  <c r="U249" i="6"/>
  <c r="Y249" i="6" s="1"/>
  <c r="U176" i="6"/>
  <c r="Y176" i="6" s="1"/>
  <c r="U103" i="6"/>
  <c r="Y103" i="6" s="1"/>
  <c r="U30" i="6"/>
  <c r="Y30" i="6" s="1"/>
  <c r="U190" i="6"/>
  <c r="Y190" i="6" s="1"/>
  <c r="U298" i="6"/>
  <c r="Y298" i="6" s="1"/>
  <c r="U134" i="6"/>
  <c r="Y134" i="6" s="1"/>
  <c r="U336" i="6"/>
  <c r="Y336" i="6" s="1"/>
  <c r="U114" i="6"/>
  <c r="Y114" i="6" s="1"/>
  <c r="U205" i="6"/>
  <c r="Y205" i="6" s="1"/>
  <c r="U323" i="6"/>
  <c r="Y323" i="6" s="1"/>
  <c r="U94" i="6"/>
  <c r="Y94" i="6" s="1"/>
  <c r="U254" i="6"/>
  <c r="Y254" i="6" s="1"/>
  <c r="U289" i="6"/>
  <c r="Y289" i="6" s="1"/>
  <c r="U351" i="6"/>
  <c r="Y351" i="6" s="1"/>
  <c r="U32" i="6"/>
  <c r="Y32" i="6" s="1"/>
  <c r="U122" i="6"/>
  <c r="Y122" i="6" s="1"/>
  <c r="U158" i="6"/>
  <c r="Y158" i="6" s="1"/>
  <c r="U360" i="6"/>
  <c r="Y360" i="6" s="1"/>
  <c r="U86" i="6"/>
  <c r="Y86" i="6" s="1"/>
  <c r="U303" i="6"/>
  <c r="Y303" i="6" s="1"/>
  <c r="U65" i="6"/>
  <c r="Y65" i="6" s="1"/>
  <c r="U129" i="6"/>
  <c r="Y129" i="6" s="1"/>
  <c r="U175" i="6"/>
  <c r="Y175" i="6" s="1"/>
  <c r="U29" i="6"/>
  <c r="Y29" i="6" s="1"/>
  <c r="U308" i="6"/>
  <c r="Y308" i="6" s="1"/>
  <c r="U228" i="6"/>
  <c r="Y228" i="6" s="1"/>
  <c r="U164" i="6"/>
  <c r="Y164" i="6" s="1"/>
  <c r="U100" i="6"/>
  <c r="Y100" i="6" s="1"/>
  <c r="U36" i="6"/>
  <c r="Y36" i="6" s="1"/>
  <c r="U256" i="6"/>
  <c r="Y256" i="6" s="1"/>
  <c r="U183" i="6"/>
  <c r="Y183" i="6" s="1"/>
  <c r="U110" i="6"/>
  <c r="Y110" i="6" s="1"/>
  <c r="U37" i="6"/>
  <c r="Y37" i="6" s="1"/>
  <c r="U358" i="6"/>
  <c r="Y358" i="6" s="1"/>
  <c r="U255" i="6"/>
  <c r="Y255" i="6" s="1"/>
  <c r="U182" i="6"/>
  <c r="Y182" i="6" s="1"/>
  <c r="U109" i="6"/>
  <c r="Y109" i="6" s="1"/>
  <c r="U26" i="6"/>
  <c r="Y26" i="6" s="1"/>
  <c r="U263" i="6"/>
  <c r="Y263" i="6" s="1"/>
  <c r="U117" i="6"/>
  <c r="Y117" i="6" s="1"/>
  <c r="U43" i="6"/>
  <c r="Y43" i="6" s="1"/>
  <c r="U207" i="6"/>
  <c r="Y207" i="6" s="1"/>
  <c r="U61" i="6"/>
  <c r="Y61" i="6" s="1"/>
  <c r="U187" i="6"/>
  <c r="Y187" i="6" s="1"/>
  <c r="U41" i="6"/>
  <c r="Y41" i="6" s="1"/>
  <c r="U131" i="6"/>
  <c r="Y131" i="6" s="1"/>
  <c r="U240" i="6"/>
  <c r="Y240" i="6" s="1"/>
  <c r="U99" i="6"/>
  <c r="Y99" i="6" s="1"/>
  <c r="U107" i="6"/>
  <c r="Y107" i="6" s="1"/>
  <c r="U125" i="6"/>
  <c r="Y125" i="6" s="1"/>
  <c r="U178" i="6"/>
  <c r="Y178" i="6" s="1"/>
  <c r="U195" i="6"/>
  <c r="Y195" i="6" s="1"/>
  <c r="U231" i="6"/>
  <c r="Y231" i="6" s="1"/>
  <c r="U88" i="6"/>
  <c r="Y88" i="6" s="1"/>
  <c r="U159" i="6"/>
  <c r="Y159" i="6" s="1"/>
  <c r="U4" i="6"/>
  <c r="Y4" i="6" s="1"/>
  <c r="U221" i="6"/>
  <c r="Y221" i="6" s="1"/>
  <c r="U313" i="6"/>
  <c r="Y313" i="6" s="1"/>
  <c r="U56" i="6"/>
  <c r="Y56" i="6" s="1"/>
  <c r="U102" i="6"/>
  <c r="Y102" i="6" s="1"/>
  <c r="U364" i="6"/>
  <c r="Y364" i="6" s="1"/>
  <c r="U300" i="6"/>
  <c r="Y300" i="6" s="1"/>
  <c r="U220" i="6"/>
  <c r="Y220" i="6" s="1"/>
  <c r="U156" i="6"/>
  <c r="Y156" i="6" s="1"/>
  <c r="U92" i="6"/>
  <c r="Y92" i="6" s="1"/>
  <c r="U28" i="6"/>
  <c r="Y28" i="6" s="1"/>
  <c r="U247" i="6"/>
  <c r="Y247" i="6" s="1"/>
  <c r="U174" i="6"/>
  <c r="Y174" i="6" s="1"/>
  <c r="U101" i="6"/>
  <c r="Y101" i="6" s="1"/>
  <c r="U27" i="6"/>
  <c r="Y27" i="6" s="1"/>
  <c r="U342" i="6"/>
  <c r="Y342" i="6" s="1"/>
  <c r="U246" i="6"/>
  <c r="Y246" i="6" s="1"/>
  <c r="U173" i="6"/>
  <c r="Y173" i="6" s="1"/>
  <c r="U354" i="6"/>
  <c r="Y354" i="6" s="1"/>
  <c r="U34" i="6"/>
  <c r="Y34" i="6" s="1"/>
  <c r="U51" i="6"/>
  <c r="Y51" i="6" s="1"/>
  <c r="U105" i="6"/>
  <c r="Y105" i="6" s="1"/>
  <c r="U49" i="6"/>
  <c r="Y49" i="6" s="1"/>
  <c r="U85" i="6"/>
  <c r="Y85" i="6" s="1"/>
  <c r="U325" i="6"/>
  <c r="Y325" i="6" s="1"/>
  <c r="U121" i="6"/>
  <c r="Y121" i="6" s="1"/>
  <c r="U147" i="6"/>
  <c r="Y147" i="6" s="1"/>
  <c r="U230" i="6"/>
  <c r="Y230" i="6" s="1"/>
  <c r="U343" i="6"/>
  <c r="Y343" i="6" s="1"/>
  <c r="U322" i="6"/>
  <c r="Y322" i="6" s="1"/>
  <c r="U356" i="6"/>
  <c r="Y356" i="6" s="1"/>
  <c r="U292" i="6"/>
  <c r="Y292" i="6" s="1"/>
  <c r="U212" i="6"/>
  <c r="Y212" i="6" s="1"/>
  <c r="U148" i="6"/>
  <c r="Y148" i="6" s="1"/>
  <c r="U84" i="6"/>
  <c r="Y84" i="6" s="1"/>
  <c r="U330" i="6"/>
  <c r="Y330" i="6" s="1"/>
  <c r="U238" i="6"/>
  <c r="Y238" i="6" s="1"/>
  <c r="U165" i="6"/>
  <c r="Y165" i="6" s="1"/>
  <c r="U91" i="6"/>
  <c r="Y91" i="6" s="1"/>
  <c r="U363" i="6"/>
  <c r="Y363" i="6" s="1"/>
  <c r="U329" i="6"/>
  <c r="Y329" i="6" s="1"/>
  <c r="U237" i="6"/>
  <c r="Y237" i="6" s="1"/>
  <c r="U163" i="6"/>
  <c r="Y163" i="6" s="1"/>
  <c r="U90" i="6"/>
  <c r="Y90" i="6" s="1"/>
  <c r="U341" i="6"/>
  <c r="Y341" i="6" s="1"/>
  <c r="U245" i="6"/>
  <c r="Y245" i="6" s="1"/>
  <c r="U171" i="6"/>
  <c r="Y171" i="6" s="1"/>
  <c r="U98" i="6"/>
  <c r="Y98" i="6" s="1"/>
  <c r="U25" i="6"/>
  <c r="Y25" i="6" s="1"/>
  <c r="U262" i="6"/>
  <c r="Y262" i="6" s="1"/>
  <c r="U189" i="6"/>
  <c r="Y189" i="6" s="1"/>
  <c r="U115" i="6"/>
  <c r="Y115" i="6" s="1"/>
  <c r="U42" i="6"/>
  <c r="Y42" i="6" s="1"/>
  <c r="U337" i="6"/>
  <c r="Y337" i="6" s="1"/>
  <c r="U242" i="6"/>
  <c r="Y242" i="6" s="1"/>
  <c r="U169" i="6"/>
  <c r="Y169" i="6" s="1"/>
  <c r="U96" i="6"/>
  <c r="Y96" i="6" s="1"/>
  <c r="U23" i="6"/>
  <c r="Y23" i="6" s="1"/>
  <c r="U259" i="6"/>
  <c r="Y259" i="6" s="1"/>
  <c r="U186" i="6"/>
  <c r="Y186" i="6" s="1"/>
  <c r="U113" i="6"/>
  <c r="Y113" i="6" s="1"/>
  <c r="U40" i="6"/>
  <c r="Y40" i="6" s="1"/>
  <c r="U304" i="6"/>
  <c r="Y304" i="6" s="1"/>
  <c r="U222" i="6"/>
  <c r="Y222" i="6" s="1"/>
  <c r="U149" i="6"/>
  <c r="Y149" i="6" s="1"/>
  <c r="U75" i="6"/>
  <c r="Y75" i="6" s="1"/>
  <c r="U357" i="6"/>
  <c r="Y357" i="6" s="1"/>
  <c r="U266" i="6"/>
  <c r="Y266" i="6" s="1"/>
  <c r="U111" i="6"/>
  <c r="Y111" i="6" s="1"/>
  <c r="U188" i="6"/>
  <c r="Y188" i="6" s="1"/>
  <c r="U210" i="6"/>
  <c r="Y210" i="6" s="1"/>
  <c r="U301" i="6"/>
  <c r="Y301" i="6" s="1"/>
  <c r="U63" i="6"/>
  <c r="Y63" i="6" s="1"/>
  <c r="U71" i="6"/>
  <c r="Y71" i="6" s="1"/>
  <c r="U306" i="6"/>
  <c r="Y306" i="6" s="1"/>
  <c r="U267" i="6"/>
  <c r="Y267" i="6" s="1"/>
  <c r="U74" i="6"/>
  <c r="Y74" i="6" s="1"/>
  <c r="U157" i="6"/>
  <c r="Y157" i="6" s="1"/>
  <c r="U257" i="6"/>
  <c r="Y257" i="6" s="1"/>
  <c r="U239" i="6"/>
  <c r="Y239" i="6" s="1"/>
  <c r="U348" i="6"/>
  <c r="Y348" i="6" s="1"/>
  <c r="U284" i="6"/>
  <c r="Y284" i="6" s="1"/>
  <c r="U204" i="6"/>
  <c r="Y204" i="6" s="1"/>
  <c r="U140" i="6"/>
  <c r="Y140" i="6" s="1"/>
  <c r="U76" i="6"/>
  <c r="Y76" i="6" s="1"/>
  <c r="U321" i="6"/>
  <c r="Y321" i="6" s="1"/>
  <c r="U229" i="6"/>
  <c r="Y229" i="6" s="1"/>
  <c r="U155" i="6"/>
  <c r="Y155" i="6" s="1"/>
  <c r="U82" i="6"/>
  <c r="Y82" i="6" s="1"/>
  <c r="U355" i="6"/>
  <c r="Y355" i="6" s="1"/>
  <c r="U320" i="6"/>
  <c r="Y320" i="6" s="1"/>
  <c r="U227" i="6"/>
  <c r="Y227" i="6" s="1"/>
  <c r="U154" i="6"/>
  <c r="Y154" i="6" s="1"/>
  <c r="U81" i="6"/>
  <c r="Y81" i="6" s="1"/>
  <c r="U328" i="6"/>
  <c r="Y328" i="6" s="1"/>
  <c r="U235" i="6"/>
  <c r="Y235" i="6" s="1"/>
  <c r="U162" i="6"/>
  <c r="Y162" i="6" s="1"/>
  <c r="U89" i="6"/>
  <c r="Y89" i="6" s="1"/>
  <c r="U353" i="6"/>
  <c r="Y353" i="6" s="1"/>
  <c r="U253" i="6"/>
  <c r="Y253" i="6" s="1"/>
  <c r="U179" i="6"/>
  <c r="Y179" i="6" s="1"/>
  <c r="U106" i="6"/>
  <c r="Y106" i="6" s="1"/>
  <c r="U33" i="6"/>
  <c r="Y33" i="6" s="1"/>
  <c r="U326" i="6"/>
  <c r="Y326" i="6" s="1"/>
  <c r="U233" i="6"/>
  <c r="Y233" i="6" s="1"/>
  <c r="U160" i="6"/>
  <c r="Y160" i="6" s="1"/>
  <c r="U87" i="6"/>
  <c r="Y87" i="6" s="1"/>
  <c r="U350" i="6"/>
  <c r="Y350" i="6" s="1"/>
  <c r="U250" i="6"/>
  <c r="Y250" i="6" s="1"/>
  <c r="U177" i="6"/>
  <c r="Y177" i="6" s="1"/>
  <c r="U104" i="6"/>
  <c r="Y104" i="6" s="1"/>
  <c r="U31" i="6"/>
  <c r="Y31" i="6" s="1"/>
  <c r="U295" i="6"/>
  <c r="Y295" i="6" s="1"/>
  <c r="U213" i="6"/>
  <c r="Y213" i="6" s="1"/>
  <c r="U139" i="6"/>
  <c r="Y139" i="6" s="1"/>
  <c r="U66" i="6"/>
  <c r="Y66" i="6" s="1"/>
  <c r="U349" i="6"/>
  <c r="Y349" i="6" s="1"/>
  <c r="U335" i="6"/>
  <c r="Y335" i="6" s="1"/>
  <c r="U168" i="6"/>
  <c r="Y168" i="6" s="1"/>
  <c r="U22" i="6"/>
  <c r="Y22" i="6" s="1"/>
  <c r="U286" i="6"/>
  <c r="Y286" i="6" s="1"/>
  <c r="U130" i="6"/>
  <c r="Y130" i="6" s="1"/>
  <c r="U359" i="6"/>
  <c r="Y359" i="6" s="1"/>
  <c r="U93" i="6"/>
  <c r="Y93" i="6" s="1"/>
  <c r="U124" i="6"/>
  <c r="Y124" i="6" s="1"/>
  <c r="U137" i="6"/>
  <c r="Y137" i="6" s="1"/>
  <c r="U209" i="6"/>
  <c r="Y209" i="6" s="1"/>
  <c r="U217" i="6"/>
  <c r="Y217" i="6" s="1"/>
  <c r="U234" i="6"/>
  <c r="Y234" i="6" s="1"/>
  <c r="U215" i="6"/>
  <c r="Y215" i="6" s="1"/>
  <c r="U362" i="6"/>
  <c r="Y362" i="6" s="1"/>
  <c r="U345" i="6"/>
  <c r="Y345" i="6" s="1"/>
  <c r="U361" i="6"/>
  <c r="Y361" i="6" s="1"/>
  <c r="U83" i="6"/>
  <c r="Y83" i="6" s="1"/>
  <c r="U184" i="6"/>
  <c r="Y184" i="6" s="1"/>
  <c r="U166" i="6"/>
  <c r="Y166" i="6" s="1"/>
  <c r="U340" i="6"/>
  <c r="Y340" i="6" s="1"/>
  <c r="U260" i="6"/>
  <c r="Y260" i="6" s="1"/>
  <c r="U196" i="6"/>
  <c r="Y196" i="6" s="1"/>
  <c r="U132" i="6"/>
  <c r="Y132" i="6" s="1"/>
  <c r="U68" i="6"/>
  <c r="Y68" i="6" s="1"/>
  <c r="U312" i="6"/>
  <c r="Y312" i="6" s="1"/>
  <c r="U219" i="6"/>
  <c r="Y219" i="6" s="1"/>
  <c r="U146" i="6"/>
  <c r="Y146" i="6" s="1"/>
  <c r="U73" i="6"/>
  <c r="Y73" i="6" s="1"/>
  <c r="U347" i="6"/>
  <c r="Y347" i="6" s="1"/>
  <c r="U311" i="6"/>
  <c r="Y311" i="6" s="1"/>
  <c r="U218" i="6"/>
  <c r="Y218" i="6" s="1"/>
  <c r="U145" i="6"/>
  <c r="Y145" i="6" s="1"/>
  <c r="U72" i="6"/>
  <c r="Y72" i="6" s="1"/>
  <c r="U319" i="6"/>
  <c r="Y319" i="6" s="1"/>
  <c r="U226" i="6"/>
  <c r="Y226" i="6" s="1"/>
  <c r="U153" i="6"/>
  <c r="Y153" i="6" s="1"/>
  <c r="U80" i="6"/>
  <c r="Y80" i="6" s="1"/>
  <c r="U338" i="6"/>
  <c r="Y338" i="6" s="1"/>
  <c r="U243" i="6"/>
  <c r="Y243" i="6" s="1"/>
  <c r="U170" i="6"/>
  <c r="Y170" i="6" s="1"/>
  <c r="U97" i="6"/>
  <c r="Y97" i="6" s="1"/>
  <c r="U24" i="6"/>
  <c r="Y24" i="6" s="1"/>
  <c r="U317" i="6"/>
  <c r="Y317" i="6" s="1"/>
  <c r="U224" i="6"/>
  <c r="Y224" i="6" s="1"/>
  <c r="U151" i="6"/>
  <c r="Y151" i="6" s="1"/>
  <c r="U78" i="6"/>
  <c r="Y78" i="6" s="1"/>
  <c r="U241" i="6"/>
  <c r="Y241" i="6" s="1"/>
  <c r="U95" i="6"/>
  <c r="Y95" i="6" s="1"/>
  <c r="U203" i="6"/>
  <c r="Y203" i="6" s="1"/>
  <c r="U57" i="6"/>
  <c r="Y57" i="6" s="1"/>
  <c r="U294" i="6"/>
  <c r="Y294" i="6" s="1"/>
  <c r="U332" i="6"/>
  <c r="Y332" i="6" s="1"/>
  <c r="U60" i="6"/>
  <c r="Y60" i="6" s="1"/>
  <c r="U64" i="6"/>
  <c r="Y64" i="6" s="1"/>
  <c r="U136" i="6"/>
  <c r="Y136" i="6" s="1"/>
  <c r="U144" i="6"/>
  <c r="Y144" i="6" s="1"/>
  <c r="U161" i="6"/>
  <c r="Y161" i="6" s="1"/>
  <c r="U232" i="6"/>
  <c r="Y232" i="6" s="1"/>
  <c r="U252" i="6"/>
  <c r="Y252" i="6" s="1"/>
  <c r="U302" i="6"/>
  <c r="Y302" i="6" s="1"/>
  <c r="U339" i="6"/>
  <c r="Y339" i="6" s="1"/>
  <c r="U310" i="6"/>
  <c r="Y310" i="6" s="1"/>
  <c r="U327" i="6"/>
  <c r="Y327" i="6" s="1"/>
  <c r="U142" i="6"/>
  <c r="Y142" i="6" s="1"/>
  <c r="U48" i="6"/>
  <c r="Y48" i="6" s="1"/>
  <c r="U193" i="6"/>
  <c r="Y193" i="6" s="1"/>
  <c r="U211" i="6"/>
  <c r="Y211" i="6" s="1"/>
  <c r="U285" i="6"/>
  <c r="Y285" i="6" s="1"/>
  <c r="U333" i="6"/>
  <c r="Y333" i="6" s="1"/>
  <c r="U47" i="6"/>
  <c r="Y47" i="6" s="1"/>
  <c r="U324" i="6"/>
  <c r="Y324" i="6" s="1"/>
  <c r="U244" i="6"/>
  <c r="Y244" i="6" s="1"/>
  <c r="U180" i="6"/>
  <c r="Y180" i="6" s="1"/>
  <c r="U116" i="6"/>
  <c r="Y116" i="6" s="1"/>
  <c r="U52" i="6"/>
  <c r="Y52" i="6" s="1"/>
  <c r="U293" i="6"/>
  <c r="Y293" i="6" s="1"/>
  <c r="U201" i="6"/>
  <c r="Y201" i="6" s="1"/>
  <c r="U128" i="6"/>
  <c r="Y128" i="6" s="1"/>
  <c r="U55" i="6"/>
  <c r="Y55" i="6" s="1"/>
  <c r="U331" i="6"/>
  <c r="Y331" i="6" s="1"/>
  <c r="U291" i="6"/>
  <c r="Y291" i="6" s="1"/>
  <c r="U200" i="6"/>
  <c r="Y200" i="6" s="1"/>
  <c r="U127" i="6"/>
  <c r="Y127" i="6" s="1"/>
  <c r="U54" i="6"/>
  <c r="Y54" i="6" s="1"/>
  <c r="U299" i="6"/>
  <c r="Y299" i="6" s="1"/>
  <c r="U208" i="6"/>
  <c r="Y208" i="6" s="1"/>
  <c r="U135" i="6"/>
  <c r="Y135" i="6" s="1"/>
  <c r="U62" i="6"/>
  <c r="Y62" i="6" s="1"/>
  <c r="U318" i="6"/>
  <c r="Y318" i="6" s="1"/>
  <c r="U225" i="6"/>
  <c r="Y225" i="6" s="1"/>
  <c r="U152" i="6"/>
  <c r="Y152" i="6" s="1"/>
  <c r="U79" i="6"/>
  <c r="Y79" i="6" s="1"/>
  <c r="U352" i="6"/>
  <c r="Y352" i="6" s="1"/>
  <c r="U297" i="6"/>
  <c r="Y297" i="6" s="1"/>
  <c r="U206" i="6"/>
  <c r="Y206" i="6" s="1"/>
  <c r="U133" i="6"/>
  <c r="Y133" i="6" s="1"/>
  <c r="U59" i="6"/>
  <c r="Y59" i="6" s="1"/>
  <c r="U315" i="6"/>
  <c r="Y315" i="6" s="1"/>
  <c r="U223" i="6"/>
  <c r="Y223" i="6" s="1"/>
  <c r="U150" i="6"/>
  <c r="Y150" i="6" s="1"/>
  <c r="U77" i="6"/>
  <c r="Y77" i="6" s="1"/>
  <c r="U346" i="6"/>
  <c r="Y346" i="6" s="1"/>
  <c r="U258" i="6"/>
  <c r="Y258" i="6" s="1"/>
  <c r="U185" i="6"/>
  <c r="Y185" i="6" s="1"/>
  <c r="U112" i="6"/>
  <c r="Y112" i="6" s="1"/>
  <c r="U39" i="6"/>
  <c r="Y39" i="6" s="1"/>
  <c r="U261" i="6"/>
  <c r="Y261" i="6" s="1"/>
  <c r="U296" i="6"/>
  <c r="Y296" i="6" s="1"/>
  <c r="U58" i="6"/>
  <c r="Y58" i="6" s="1"/>
  <c r="U167" i="6"/>
  <c r="Y167" i="6" s="1"/>
  <c r="U21" i="6"/>
  <c r="Y21" i="6" s="1"/>
  <c r="U181" i="6"/>
  <c r="Y181" i="6" s="1"/>
  <c r="U198" i="6"/>
  <c r="Y198" i="6" s="1"/>
  <c r="U251" i="6"/>
  <c r="Y251" i="6" s="1"/>
  <c r="U287" i="6"/>
  <c r="Y287" i="6" s="1"/>
  <c r="U314" i="6"/>
  <c r="Y314" i="6" s="1"/>
  <c r="U365" i="6"/>
  <c r="Y365" i="6" s="1"/>
  <c r="U69" i="6"/>
  <c r="Y69" i="6" s="1"/>
  <c r="U194" i="6"/>
  <c r="Y194" i="6" s="1"/>
  <c r="F670" i="4"/>
  <c r="X670" i="4" s="1"/>
  <c r="K670" i="4"/>
  <c r="AA669" i="4"/>
  <c r="F307" i="4"/>
  <c r="X307" i="4" s="1"/>
  <c r="Y18" i="4"/>
  <c r="Y37" i="4"/>
  <c r="U45" i="6"/>
  <c r="Y45" i="6" s="1"/>
  <c r="U8" i="6"/>
  <c r="Y8" i="6" s="1"/>
  <c r="U6" i="6"/>
  <c r="Y6" i="6" s="1"/>
  <c r="U5" i="6"/>
  <c r="Y5" i="6" s="1"/>
  <c r="U11" i="6"/>
  <c r="Y11" i="6" s="1"/>
  <c r="U19" i="6"/>
  <c r="Y19" i="6" s="1"/>
  <c r="U10" i="6"/>
  <c r="Y10" i="6" s="1"/>
  <c r="U16" i="6"/>
  <c r="Y16" i="6" s="1"/>
  <c r="U13" i="6"/>
  <c r="Y13" i="6" s="1"/>
  <c r="U20" i="6"/>
  <c r="Y20" i="6" s="1"/>
  <c r="U7" i="6"/>
  <c r="Y7" i="6" s="1"/>
  <c r="U12" i="6"/>
  <c r="Y12" i="6" s="1"/>
  <c r="U18" i="6"/>
  <c r="Y18" i="6" s="1"/>
  <c r="U9" i="6"/>
  <c r="Y9" i="6" s="1"/>
  <c r="U17" i="6"/>
  <c r="Y17" i="6" s="1"/>
  <c r="U15" i="6"/>
  <c r="Y15" i="6" s="1"/>
  <c r="U14" i="6"/>
  <c r="Y14" i="6" s="1"/>
  <c r="B21" i="4"/>
  <c r="V21" i="4" s="1"/>
  <c r="U270" i="6"/>
  <c r="Y270" i="6" s="1"/>
  <c r="U282" i="6"/>
  <c r="Y282" i="6" s="1"/>
  <c r="U268" i="6"/>
  <c r="Y268" i="6" s="1"/>
  <c r="U277" i="6"/>
  <c r="Y277" i="6" s="1"/>
  <c r="U279" i="6"/>
  <c r="Y279" i="6" s="1"/>
  <c r="U278" i="6"/>
  <c r="Y278" i="6" s="1"/>
  <c r="U366" i="6"/>
  <c r="Y366" i="6" s="1"/>
  <c r="U272" i="6"/>
  <c r="Y272" i="6" s="1"/>
  <c r="U271" i="6"/>
  <c r="Y271" i="6" s="1"/>
  <c r="U276" i="6"/>
  <c r="Y276" i="6" s="1"/>
  <c r="U283" i="6"/>
  <c r="Y283" i="6" s="1"/>
  <c r="U281" i="6"/>
  <c r="Y281" i="6" s="1"/>
  <c r="U280" i="6"/>
  <c r="Y280" i="6" s="1"/>
  <c r="U275" i="6"/>
  <c r="Y275" i="6" s="1"/>
  <c r="U274" i="6"/>
  <c r="Y274" i="6" s="1"/>
  <c r="U273" i="6"/>
  <c r="Y273" i="6" s="1"/>
  <c r="V1863" i="4" l="1"/>
  <c r="B1864" i="4"/>
  <c r="S12" i="6"/>
  <c r="R13" i="6"/>
  <c r="AA1536" i="4"/>
  <c r="AA1537" i="4"/>
  <c r="AA1554" i="4"/>
  <c r="AA1532" i="4"/>
  <c r="AA1552" i="4"/>
  <c r="AA1531" i="4"/>
  <c r="AA1535" i="4"/>
  <c r="AA1549" i="4"/>
  <c r="AA1553" i="4"/>
  <c r="AA1530" i="4"/>
  <c r="AA1550" i="4"/>
  <c r="AA1534" i="4"/>
  <c r="AA1551" i="4"/>
  <c r="AA1533" i="4"/>
  <c r="AA1538" i="4"/>
  <c r="AA1555" i="4"/>
  <c r="AA1539" i="4"/>
  <c r="AA1556" i="4"/>
  <c r="AA1557" i="4"/>
  <c r="AA1540" i="4"/>
  <c r="AA1541" i="4"/>
  <c r="AA1558" i="4"/>
  <c r="AA1559" i="4"/>
  <c r="AA1542" i="4"/>
  <c r="AA1543" i="4"/>
  <c r="AA1560" i="4"/>
  <c r="AA1561" i="4"/>
  <c r="AA1544" i="4"/>
  <c r="AA1562" i="4"/>
  <c r="AA1545" i="4"/>
  <c r="AA1563" i="4"/>
  <c r="AA1546" i="4"/>
  <c r="AA1564" i="4"/>
  <c r="AA1547" i="4"/>
  <c r="AA1548" i="4"/>
  <c r="AA1565" i="4"/>
  <c r="W2696" i="4"/>
  <c r="W3058" i="4"/>
  <c r="W2334" i="4"/>
  <c r="W1972" i="4"/>
  <c r="W3079" i="4"/>
  <c r="W2717" i="4"/>
  <c r="W1993" i="4"/>
  <c r="W2355" i="4"/>
  <c r="W2905" i="4"/>
  <c r="W2181" i="4"/>
  <c r="W2543" i="4"/>
  <c r="W1819" i="4"/>
  <c r="W2566" i="4"/>
  <c r="W2928" i="4"/>
  <c r="W2204" i="4"/>
  <c r="W1842" i="4"/>
  <c r="W2776" i="4"/>
  <c r="W2414" i="4"/>
  <c r="W2052" i="4"/>
  <c r="W1690" i="4"/>
  <c r="W2991" i="4"/>
  <c r="W2629" i="4"/>
  <c r="W2267" i="4"/>
  <c r="W1905" i="4"/>
  <c r="W2861" i="4"/>
  <c r="W2499" i="4"/>
  <c r="W2137" i="4"/>
  <c r="W1775" i="4"/>
  <c r="W2525" i="4"/>
  <c r="W2887" i="4"/>
  <c r="W2163" i="4"/>
  <c r="W1801" i="4"/>
  <c r="W2893" i="4"/>
  <c r="W2169" i="4"/>
  <c r="W1807" i="4"/>
  <c r="W2531" i="4"/>
  <c r="W2803" i="4"/>
  <c r="W2441" i="4"/>
  <c r="W1717" i="4"/>
  <c r="W2079" i="4"/>
  <c r="W2638" i="4"/>
  <c r="W3000" i="4"/>
  <c r="W1914" i="4"/>
  <c r="W2276" i="4"/>
  <c r="W2549" i="4"/>
  <c r="W2911" i="4"/>
  <c r="W2187" i="4"/>
  <c r="W1825" i="4"/>
  <c r="W2400" i="4"/>
  <c r="W2762" i="4"/>
  <c r="W2038" i="4"/>
  <c r="W1676" i="4"/>
  <c r="W2795" i="4"/>
  <c r="W2433" i="4"/>
  <c r="W2071" i="4"/>
  <c r="W1709" i="4"/>
  <c r="W2408" i="4"/>
  <c r="W2770" i="4"/>
  <c r="W2046" i="4"/>
  <c r="W1684" i="4"/>
  <c r="W2943" i="4"/>
  <c r="W2581" i="4"/>
  <c r="W2219" i="4"/>
  <c r="W1857" i="4"/>
  <c r="W2402" i="4"/>
  <c r="W2764" i="4"/>
  <c r="W2040" i="4"/>
  <c r="W1678" i="4"/>
  <c r="W2590" i="4"/>
  <c r="W2952" i="4"/>
  <c r="W2228" i="4"/>
  <c r="W1866" i="4"/>
  <c r="W2766" i="4"/>
  <c r="W2404" i="4"/>
  <c r="W2042" i="4"/>
  <c r="W1680" i="4"/>
  <c r="W2962" i="4"/>
  <c r="W2600" i="4"/>
  <c r="W2238" i="4"/>
  <c r="W1876" i="4"/>
  <c r="W3034" i="4"/>
  <c r="W2310" i="4"/>
  <c r="W2672" i="4"/>
  <c r="W1948" i="4"/>
  <c r="W2750" i="4"/>
  <c r="W2388" i="4"/>
  <c r="W1647" i="4"/>
  <c r="W1630" i="4"/>
  <c r="W2026" i="4"/>
  <c r="W1664" i="4"/>
  <c r="W1613" i="4"/>
  <c r="W2742" i="4"/>
  <c r="W2380" i="4"/>
  <c r="W2018" i="4"/>
  <c r="W1605" i="4"/>
  <c r="W1656" i="4"/>
  <c r="W1639" i="4"/>
  <c r="W1622" i="4"/>
  <c r="W2569" i="4"/>
  <c r="W2931" i="4"/>
  <c r="W2207" i="4"/>
  <c r="W1845" i="4"/>
  <c r="W2421" i="4"/>
  <c r="W2783" i="4"/>
  <c r="W2059" i="4"/>
  <c r="W1697" i="4"/>
  <c r="W2999" i="4"/>
  <c r="W2637" i="4"/>
  <c r="W2275" i="4"/>
  <c r="W1913" i="4"/>
  <c r="W3035" i="4"/>
  <c r="W2673" i="4"/>
  <c r="W2311" i="4"/>
  <c r="W1949" i="4"/>
  <c r="W2586" i="4"/>
  <c r="W2948" i="4"/>
  <c r="W2224" i="4"/>
  <c r="W1862" i="4"/>
  <c r="W2940" i="4"/>
  <c r="W2578" i="4"/>
  <c r="W2216" i="4"/>
  <c r="W1854" i="4"/>
  <c r="W2785" i="4"/>
  <c r="W2423" i="4"/>
  <c r="W2061" i="4"/>
  <c r="W1699" i="4"/>
  <c r="W2678" i="4"/>
  <c r="W3040" i="4"/>
  <c r="W1954" i="4"/>
  <c r="W2316" i="4"/>
  <c r="W2844" i="4"/>
  <c r="W2482" i="4"/>
  <c r="W2120" i="4"/>
  <c r="W1758" i="4"/>
  <c r="W3029" i="4"/>
  <c r="W2667" i="4"/>
  <c r="W2305" i="4"/>
  <c r="W1943" i="4"/>
  <c r="W2933" i="4"/>
  <c r="W2209" i="4"/>
  <c r="W2571" i="4"/>
  <c r="W1847" i="4"/>
  <c r="W2773" i="4"/>
  <c r="W2411" i="4"/>
  <c r="W2049" i="4"/>
  <c r="W1687" i="4"/>
  <c r="W2904" i="4"/>
  <c r="W2542" i="4"/>
  <c r="W2180" i="4"/>
  <c r="W1818" i="4"/>
  <c r="W2601" i="4"/>
  <c r="W2963" i="4"/>
  <c r="W2239" i="4"/>
  <c r="W1877" i="4"/>
  <c r="W3031" i="4"/>
  <c r="W2669" i="4"/>
  <c r="W2307" i="4"/>
  <c r="W1945" i="4"/>
  <c r="W2530" i="4"/>
  <c r="W2892" i="4"/>
  <c r="W2168" i="4"/>
  <c r="W1806" i="4"/>
  <c r="W2842" i="4"/>
  <c r="W2480" i="4"/>
  <c r="W2118" i="4"/>
  <c r="W1756" i="4"/>
  <c r="W2957" i="4"/>
  <c r="W2595" i="4"/>
  <c r="W1871" i="4"/>
  <c r="W2233" i="4"/>
  <c r="W2458" i="4"/>
  <c r="W2820" i="4"/>
  <c r="W2096" i="4"/>
  <c r="W1734" i="4"/>
  <c r="W3033" i="4"/>
  <c r="W2671" i="4"/>
  <c r="W2309" i="4"/>
  <c r="W1947" i="4"/>
  <c r="W2579" i="4"/>
  <c r="W2941" i="4"/>
  <c r="W2217" i="4"/>
  <c r="W1855" i="4"/>
  <c r="W2451" i="4"/>
  <c r="W2813" i="4"/>
  <c r="W2089" i="4"/>
  <c r="W1727" i="4"/>
  <c r="W3053" i="4"/>
  <c r="W2691" i="4"/>
  <c r="W2329" i="4"/>
  <c r="W1967" i="4"/>
  <c r="W2445" i="4"/>
  <c r="W2807" i="4"/>
  <c r="W1721" i="4"/>
  <c r="W2083" i="4"/>
  <c r="W2794" i="4"/>
  <c r="W2432" i="4"/>
  <c r="W2070" i="4"/>
  <c r="W1708" i="4"/>
  <c r="W2716" i="4"/>
  <c r="W3078" i="4"/>
  <c r="W1992" i="4"/>
  <c r="W2354" i="4"/>
  <c r="W2460" i="4"/>
  <c r="W2822" i="4"/>
  <c r="W2098" i="4"/>
  <c r="W1736" i="4"/>
  <c r="W2969" i="4"/>
  <c r="W2607" i="4"/>
  <c r="W2245" i="4"/>
  <c r="W1883" i="4"/>
  <c r="W2497" i="4"/>
  <c r="W2859" i="4"/>
  <c r="W2135" i="4"/>
  <c r="W1773" i="4"/>
  <c r="W2805" i="4"/>
  <c r="W2443" i="4"/>
  <c r="W2081" i="4"/>
  <c r="W1719" i="4"/>
  <c r="W2818" i="4"/>
  <c r="W2456" i="4"/>
  <c r="W2094" i="4"/>
  <c r="W1732" i="4"/>
  <c r="W2936" i="4"/>
  <c r="W2574" i="4"/>
  <c r="W2212" i="4"/>
  <c r="W1850" i="4"/>
  <c r="W2731" i="4"/>
  <c r="W3093" i="4"/>
  <c r="W2369" i="4"/>
  <c r="W2007" i="4"/>
  <c r="W3073" i="4"/>
  <c r="W2711" i="4"/>
  <c r="W2349" i="4"/>
  <c r="W1987" i="4"/>
  <c r="W2942" i="4"/>
  <c r="W2580" i="4"/>
  <c r="W2218" i="4"/>
  <c r="W1856" i="4"/>
  <c r="W2683" i="4"/>
  <c r="W3045" i="4"/>
  <c r="W2321" i="4"/>
  <c r="W1959" i="4"/>
  <c r="W2415" i="4"/>
  <c r="W2777" i="4"/>
  <c r="W2053" i="4"/>
  <c r="W1691" i="4"/>
  <c r="W2662" i="4"/>
  <c r="W3024" i="4"/>
  <c r="W2300" i="4"/>
  <c r="W1938" i="4"/>
  <c r="W2897" i="4"/>
  <c r="W2535" i="4"/>
  <c r="W2173" i="4"/>
  <c r="W1811" i="4"/>
  <c r="W2545" i="4"/>
  <c r="W2907" i="4"/>
  <c r="W2183" i="4"/>
  <c r="W1821" i="4"/>
  <c r="W2734" i="4"/>
  <c r="W3096" i="4"/>
  <c r="W2010" i="4"/>
  <c r="W2372" i="4"/>
  <c r="W3019" i="4"/>
  <c r="W2657" i="4"/>
  <c r="W2295" i="4"/>
  <c r="W1933" i="4"/>
  <c r="W3099" i="4"/>
  <c r="W2737" i="4"/>
  <c r="W2013" i="4"/>
  <c r="W2375" i="4"/>
  <c r="W2809" i="4"/>
  <c r="W2447" i="4"/>
  <c r="W2085" i="4"/>
  <c r="W1723" i="4"/>
  <c r="W2654" i="4"/>
  <c r="W3016" i="4"/>
  <c r="W1930" i="4"/>
  <c r="W2292" i="4"/>
  <c r="W3054" i="4"/>
  <c r="W2692" i="4"/>
  <c r="W1968" i="4"/>
  <c r="W2330" i="4"/>
  <c r="W3071" i="4"/>
  <c r="W2709" i="4"/>
  <c r="W1985" i="4"/>
  <c r="W2347" i="4"/>
  <c r="W2626" i="4"/>
  <c r="W2988" i="4"/>
  <c r="W2264" i="4"/>
  <c r="W1902" i="4"/>
  <c r="W2386" i="4"/>
  <c r="W2748" i="4"/>
  <c r="W2024" i="4"/>
  <c r="W1662" i="4"/>
  <c r="W1628" i="4"/>
  <c r="W1645" i="4"/>
  <c r="W1611" i="4"/>
  <c r="W2743" i="4"/>
  <c r="W2381" i="4"/>
  <c r="W2019" i="4"/>
  <c r="W1657" i="4"/>
  <c r="W1640" i="4"/>
  <c r="W1623" i="4"/>
  <c r="W1606" i="4"/>
  <c r="W2972" i="4"/>
  <c r="W2610" i="4"/>
  <c r="W2248" i="4"/>
  <c r="W1886" i="4"/>
  <c r="W2819" i="4"/>
  <c r="W2095" i="4"/>
  <c r="W2457" i="4"/>
  <c r="W1733" i="4"/>
  <c r="W3083" i="4"/>
  <c r="W2721" i="4"/>
  <c r="W2359" i="4"/>
  <c r="W1997" i="4"/>
  <c r="W2399" i="4"/>
  <c r="W2761" i="4"/>
  <c r="W2037" i="4"/>
  <c r="W1675" i="4"/>
  <c r="W2934" i="4"/>
  <c r="W2572" i="4"/>
  <c r="W1848" i="4"/>
  <c r="W2210" i="4"/>
  <c r="W2407" i="4"/>
  <c r="W2769" i="4"/>
  <c r="W2045" i="4"/>
  <c r="W1683" i="4"/>
  <c r="W2874" i="4"/>
  <c r="W2512" i="4"/>
  <c r="W2150" i="4"/>
  <c r="W1788" i="4"/>
  <c r="W2481" i="4"/>
  <c r="W2843" i="4"/>
  <c r="W1757" i="4"/>
  <c r="W2119" i="4"/>
  <c r="W2935" i="4"/>
  <c r="W2573" i="4"/>
  <c r="W2211" i="4"/>
  <c r="W1849" i="4"/>
  <c r="W2789" i="4"/>
  <c r="W2427" i="4"/>
  <c r="W2065" i="4"/>
  <c r="W1703" i="4"/>
  <c r="W2650" i="4"/>
  <c r="W3012" i="4"/>
  <c r="W1926" i="4"/>
  <c r="W2288" i="4"/>
  <c r="W2779" i="4"/>
  <c r="W2055" i="4"/>
  <c r="W2417" i="4"/>
  <c r="W1693" i="4"/>
  <c r="W2772" i="4"/>
  <c r="W2410" i="4"/>
  <c r="W2048" i="4"/>
  <c r="W1686" i="4"/>
  <c r="W3067" i="4"/>
  <c r="W2705" i="4"/>
  <c r="W2343" i="4"/>
  <c r="W1981" i="4"/>
  <c r="W2518" i="4"/>
  <c r="W2880" i="4"/>
  <c r="W2156" i="4"/>
  <c r="W1794" i="4"/>
  <c r="W3087" i="4"/>
  <c r="W2725" i="4"/>
  <c r="W2363" i="4"/>
  <c r="W2001" i="4"/>
  <c r="W2951" i="4"/>
  <c r="W2589" i="4"/>
  <c r="W2227" i="4"/>
  <c r="W1865" i="4"/>
  <c r="W3075" i="4"/>
  <c r="W2713" i="4"/>
  <c r="W1989" i="4"/>
  <c r="W2351" i="4"/>
  <c r="W2655" i="4"/>
  <c r="W3017" i="4"/>
  <c r="W2293" i="4"/>
  <c r="W1931" i="4"/>
  <c r="W2592" i="4"/>
  <c r="W2954" i="4"/>
  <c r="W2230" i="4"/>
  <c r="W1868" i="4"/>
  <c r="W3063" i="4"/>
  <c r="W2701" i="4"/>
  <c r="W2339" i="4"/>
  <c r="W1977" i="4"/>
  <c r="W2554" i="4"/>
  <c r="W2916" i="4"/>
  <c r="W2192" i="4"/>
  <c r="W1830" i="4"/>
  <c r="W2817" i="4"/>
  <c r="W2455" i="4"/>
  <c r="W2093" i="4"/>
  <c r="W1731" i="4"/>
  <c r="W2647" i="4"/>
  <c r="W3009" i="4"/>
  <c r="W2285" i="4"/>
  <c r="W1923" i="4"/>
  <c r="W2967" i="4"/>
  <c r="W2605" i="4"/>
  <c r="W2243" i="4"/>
  <c r="W1881" i="4"/>
  <c r="W2979" i="4"/>
  <c r="W2617" i="4"/>
  <c r="W1893" i="4"/>
  <c r="W2255" i="4"/>
  <c r="W3050" i="4"/>
  <c r="W2688" i="4"/>
  <c r="W2326" i="4"/>
  <c r="W1964" i="4"/>
  <c r="W2925" i="4"/>
  <c r="W1839" i="4"/>
  <c r="W2201" i="4"/>
  <c r="W2563" i="4"/>
  <c r="W2477" i="4"/>
  <c r="W2839" i="4"/>
  <c r="W2115" i="4"/>
  <c r="W1753" i="4"/>
  <c r="W2732" i="4"/>
  <c r="W3094" i="4"/>
  <c r="W2370" i="4"/>
  <c r="W2008" i="4"/>
  <c r="W2950" i="4"/>
  <c r="W2588" i="4"/>
  <c r="W2226" i="4"/>
  <c r="W1864" i="4"/>
  <c r="W2758" i="4"/>
  <c r="W2396" i="4"/>
  <c r="W2034" i="4"/>
  <c r="W1672" i="4"/>
  <c r="W2878" i="4"/>
  <c r="W2516" i="4"/>
  <c r="W2154" i="4"/>
  <c r="W1792" i="4"/>
  <c r="W2881" i="4"/>
  <c r="W2519" i="4"/>
  <c r="W2157" i="4"/>
  <c r="W1795" i="4"/>
  <c r="W2825" i="4"/>
  <c r="W2463" i="4"/>
  <c r="W2101" i="4"/>
  <c r="W1739" i="4"/>
  <c r="W2837" i="4"/>
  <c r="W2113" i="4"/>
  <c r="W2475" i="4"/>
  <c r="W1751" i="4"/>
  <c r="W2806" i="4"/>
  <c r="W1720" i="4"/>
  <c r="W2082" i="4"/>
  <c r="W2444" i="4"/>
  <c r="W2886" i="4"/>
  <c r="W2524" i="4"/>
  <c r="W2162" i="4"/>
  <c r="W1800" i="4"/>
  <c r="W2909" i="4"/>
  <c r="W2185" i="4"/>
  <c r="W2547" i="4"/>
  <c r="W1823" i="4"/>
  <c r="W2868" i="4"/>
  <c r="W2506" i="4"/>
  <c r="W2144" i="4"/>
  <c r="W1782" i="4"/>
  <c r="W2630" i="4"/>
  <c r="W2992" i="4"/>
  <c r="W2268" i="4"/>
  <c r="W1906" i="4"/>
  <c r="W2582" i="4"/>
  <c r="W2944" i="4"/>
  <c r="W2220" i="4"/>
  <c r="W1858" i="4"/>
  <c r="W3074" i="4"/>
  <c r="W2712" i="4"/>
  <c r="W1988" i="4"/>
  <c r="W2350" i="4"/>
  <c r="W2747" i="4"/>
  <c r="W2385" i="4"/>
  <c r="W2023" i="4"/>
  <c r="W1661" i="4"/>
  <c r="W1644" i="4"/>
  <c r="W1627" i="4"/>
  <c r="W1610" i="4"/>
  <c r="W2808" i="4"/>
  <c r="W2084" i="4"/>
  <c r="W2446" i="4"/>
  <c r="W1722" i="4"/>
  <c r="W2464" i="4"/>
  <c r="W2826" i="4"/>
  <c r="W2102" i="4"/>
  <c r="W1740" i="4"/>
  <c r="W2965" i="4"/>
  <c r="W2603" i="4"/>
  <c r="W2241" i="4"/>
  <c r="W1879" i="4"/>
  <c r="W2811" i="4"/>
  <c r="W2449" i="4"/>
  <c r="W1725" i="4"/>
  <c r="W2087" i="4"/>
  <c r="W2387" i="4"/>
  <c r="W2749" i="4"/>
  <c r="W2025" i="4"/>
  <c r="W1629" i="4"/>
  <c r="W1663" i="4"/>
  <c r="W1612" i="4"/>
  <c r="W1646" i="4"/>
  <c r="W2929" i="4"/>
  <c r="W2567" i="4"/>
  <c r="W2205" i="4"/>
  <c r="W1843" i="4"/>
  <c r="W2714" i="4"/>
  <c r="W3076" i="4"/>
  <c r="W1990" i="4"/>
  <c r="W2352" i="4"/>
  <c r="W2558" i="4"/>
  <c r="W2920" i="4"/>
  <c r="W2196" i="4"/>
  <c r="W1834" i="4"/>
  <c r="W2493" i="4"/>
  <c r="W2855" i="4"/>
  <c r="W1769" i="4"/>
  <c r="W2131" i="4"/>
  <c r="W2652" i="4"/>
  <c r="W3014" i="4"/>
  <c r="W1928" i="4"/>
  <c r="W2290" i="4"/>
  <c r="W2760" i="4"/>
  <c r="W2036" i="4"/>
  <c r="W2398" i="4"/>
  <c r="W1674" i="4"/>
  <c r="W2718" i="4"/>
  <c r="W3080" i="4"/>
  <c r="W1994" i="4"/>
  <c r="W2356" i="4"/>
  <c r="W2997" i="4"/>
  <c r="W2635" i="4"/>
  <c r="W2273" i="4"/>
  <c r="W1911" i="4"/>
  <c r="W2882" i="4"/>
  <c r="W2520" i="4"/>
  <c r="W1796" i="4"/>
  <c r="W2158" i="4"/>
  <c r="W2889" i="4"/>
  <c r="W2165" i="4"/>
  <c r="W1803" i="4"/>
  <c r="W2527" i="4"/>
  <c r="W2900" i="4"/>
  <c r="W2538" i="4"/>
  <c r="W2176" i="4"/>
  <c r="W1814" i="4"/>
  <c r="W2771" i="4"/>
  <c r="W2409" i="4"/>
  <c r="W2047" i="4"/>
  <c r="W1685" i="4"/>
  <c r="W2853" i="4"/>
  <c r="W2491" i="4"/>
  <c r="W2129" i="4"/>
  <c r="W1767" i="4"/>
  <c r="W3036" i="4"/>
  <c r="W2674" i="4"/>
  <c r="W1950" i="4"/>
  <c r="W2312" i="4"/>
  <c r="W2702" i="4"/>
  <c r="W3064" i="4"/>
  <c r="W1978" i="4"/>
  <c r="W2340" i="4"/>
  <c r="W3042" i="4"/>
  <c r="W2680" i="4"/>
  <c r="W2318" i="4"/>
  <c r="W1956" i="4"/>
  <c r="W2927" i="4"/>
  <c r="W2565" i="4"/>
  <c r="W2203" i="4"/>
  <c r="W1841" i="4"/>
  <c r="W2998" i="4"/>
  <c r="W2636" i="4"/>
  <c r="W2274" i="4"/>
  <c r="W1912" i="4"/>
  <c r="W2793" i="4"/>
  <c r="W2431" i="4"/>
  <c r="W2069" i="4"/>
  <c r="W1707" i="4"/>
  <c r="W2614" i="4"/>
  <c r="W2976" i="4"/>
  <c r="W1890" i="4"/>
  <c r="W2252" i="4"/>
  <c r="W2591" i="4"/>
  <c r="W2953" i="4"/>
  <c r="W1867" i="4"/>
  <c r="W2229" i="4"/>
  <c r="W2898" i="4"/>
  <c r="W2536" i="4"/>
  <c r="W1812" i="4"/>
  <c r="W2174" i="4"/>
  <c r="W2901" i="4"/>
  <c r="W2539" i="4"/>
  <c r="W2177" i="4"/>
  <c r="W1815" i="4"/>
  <c r="W2780" i="4"/>
  <c r="W2418" i="4"/>
  <c r="W2056" i="4"/>
  <c r="W1694" i="4"/>
  <c r="W2775" i="4"/>
  <c r="W2413" i="4"/>
  <c r="W2051" i="4"/>
  <c r="W1689" i="4"/>
  <c r="W2915" i="4"/>
  <c r="W2553" i="4"/>
  <c r="W2191" i="4"/>
  <c r="W1829" i="4"/>
  <c r="W2983" i="4"/>
  <c r="W2621" i="4"/>
  <c r="W2259" i="4"/>
  <c r="W1897" i="4"/>
  <c r="W2606" i="4"/>
  <c r="W2968" i="4"/>
  <c r="W2244" i="4"/>
  <c r="W1882" i="4"/>
  <c r="W2994" i="4"/>
  <c r="W2270" i="4"/>
  <c r="W2632" i="4"/>
  <c r="W1908" i="4"/>
  <c r="W2990" i="4"/>
  <c r="W2628" i="4"/>
  <c r="W2266" i="4"/>
  <c r="W1904" i="4"/>
  <c r="W2594" i="4"/>
  <c r="W2956" i="4"/>
  <c r="W2232" i="4"/>
  <c r="W1870" i="4"/>
  <c r="W2470" i="4"/>
  <c r="W2832" i="4"/>
  <c r="W2108" i="4"/>
  <c r="W1746" i="4"/>
  <c r="W2575" i="4"/>
  <c r="W2937" i="4"/>
  <c r="W2213" i="4"/>
  <c r="W1851" i="4"/>
  <c r="W2921" i="4"/>
  <c r="W1835" i="4"/>
  <c r="W2197" i="4"/>
  <c r="W2559" i="4"/>
  <c r="W3010" i="4"/>
  <c r="W2648" i="4"/>
  <c r="W2286" i="4"/>
  <c r="W1924" i="4"/>
  <c r="W2513" i="4"/>
  <c r="W2875" i="4"/>
  <c r="W2151" i="4"/>
  <c r="W1789" i="4"/>
  <c r="W2695" i="4"/>
  <c r="W3057" i="4"/>
  <c r="W2333" i="4"/>
  <c r="W1971" i="4"/>
  <c r="W2938" i="4"/>
  <c r="W2214" i="4"/>
  <c r="W2576" i="4"/>
  <c r="W1852" i="4"/>
  <c r="W2873" i="4"/>
  <c r="W2511" i="4"/>
  <c r="W2149" i="4"/>
  <c r="W1787" i="4"/>
  <c r="W2831" i="4"/>
  <c r="W2469" i="4"/>
  <c r="W2107" i="4"/>
  <c r="W1745" i="4"/>
  <c r="W3082" i="4"/>
  <c r="W1996" i="4"/>
  <c r="W2358" i="4"/>
  <c r="W2720" i="4"/>
  <c r="W2537" i="4"/>
  <c r="W2899" i="4"/>
  <c r="W2175" i="4"/>
  <c r="W1813" i="4"/>
  <c r="W2840" i="4"/>
  <c r="W2478" i="4"/>
  <c r="W2116" i="4"/>
  <c r="W1754" i="4"/>
  <c r="W2846" i="4"/>
  <c r="W2484" i="4"/>
  <c r="W2122" i="4"/>
  <c r="W1760" i="4"/>
  <c r="W2704" i="4"/>
  <c r="W3066" i="4"/>
  <c r="W2342" i="4"/>
  <c r="W1980" i="4"/>
  <c r="W3003" i="4"/>
  <c r="W2641" i="4"/>
  <c r="W2279" i="4"/>
  <c r="W1917" i="4"/>
  <c r="W2918" i="4"/>
  <c r="W2194" i="4"/>
  <c r="W2556" i="4"/>
  <c r="W1832" i="4"/>
  <c r="W2827" i="4"/>
  <c r="W2465" i="4"/>
  <c r="W2103" i="4"/>
  <c r="W1741" i="4"/>
  <c r="W2564" i="4"/>
  <c r="W2926" i="4"/>
  <c r="W1840" i="4"/>
  <c r="W2202" i="4"/>
  <c r="W3069" i="4"/>
  <c r="W2707" i="4"/>
  <c r="W1983" i="4"/>
  <c r="W2345" i="4"/>
  <c r="W3023" i="4"/>
  <c r="W2661" i="4"/>
  <c r="W2299" i="4"/>
  <c r="W1937" i="4"/>
  <c r="W3095" i="4"/>
  <c r="W2733" i="4"/>
  <c r="W2371" i="4"/>
  <c r="W2009" i="4"/>
  <c r="W2975" i="4"/>
  <c r="W2613" i="4"/>
  <c r="W2251" i="4"/>
  <c r="W1889" i="4"/>
  <c r="W3085" i="4"/>
  <c r="W2723" i="4"/>
  <c r="W2361" i="4"/>
  <c r="W1999" i="4"/>
  <c r="W2602" i="4"/>
  <c r="W2964" i="4"/>
  <c r="W2240" i="4"/>
  <c r="W1878" i="4"/>
  <c r="W2697" i="4"/>
  <c r="W3059" i="4"/>
  <c r="W2335" i="4"/>
  <c r="W1973" i="4"/>
  <c r="W2560" i="4"/>
  <c r="W2922" i="4"/>
  <c r="W2198" i="4"/>
  <c r="W1836" i="4"/>
  <c r="W2787" i="4"/>
  <c r="W2425" i="4"/>
  <c r="W2063" i="4"/>
  <c r="W1701" i="4"/>
  <c r="W2459" i="4"/>
  <c r="W2821" i="4"/>
  <c r="W2097" i="4"/>
  <c r="W1735" i="4"/>
  <c r="W2403" i="4"/>
  <c r="W2765" i="4"/>
  <c r="W2041" i="4"/>
  <c r="W1679" i="4"/>
  <c r="W2666" i="4"/>
  <c r="W3028" i="4"/>
  <c r="W1942" i="4"/>
  <c r="W2304" i="4"/>
  <c r="W2435" i="4"/>
  <c r="W2797" i="4"/>
  <c r="W2073" i="4"/>
  <c r="W1711" i="4"/>
  <c r="W2466" i="4"/>
  <c r="W2828" i="4"/>
  <c r="W2104" i="4"/>
  <c r="W1742" i="4"/>
  <c r="W2473" i="4"/>
  <c r="W2835" i="4"/>
  <c r="W1749" i="4"/>
  <c r="W2111" i="4"/>
  <c r="W2883" i="4"/>
  <c r="W2521" i="4"/>
  <c r="W2159" i="4"/>
  <c r="W1797" i="4"/>
  <c r="W2528" i="4"/>
  <c r="W2890" i="4"/>
  <c r="W2166" i="4"/>
  <c r="W1804" i="4"/>
  <c r="W2562" i="4"/>
  <c r="W2924" i="4"/>
  <c r="W2200" i="4"/>
  <c r="W1838" i="4"/>
  <c r="W2841" i="4"/>
  <c r="W2117" i="4"/>
  <c r="W2479" i="4"/>
  <c r="W1755" i="4"/>
  <c r="W2838" i="4"/>
  <c r="W2476" i="4"/>
  <c r="W1752" i="4"/>
  <c r="W2114" i="4"/>
  <c r="W3038" i="4"/>
  <c r="W2676" i="4"/>
  <c r="W1952" i="4"/>
  <c r="W2314" i="4"/>
  <c r="W2788" i="4"/>
  <c r="W2426" i="4"/>
  <c r="W2064" i="4"/>
  <c r="W1702" i="4"/>
  <c r="W2946" i="4"/>
  <c r="W2584" i="4"/>
  <c r="W2222" i="4"/>
  <c r="W1860" i="4"/>
  <c r="W2722" i="4"/>
  <c r="W3084" i="4"/>
  <c r="W2360" i="4"/>
  <c r="W1998" i="4"/>
  <c r="W2690" i="4"/>
  <c r="W3052" i="4"/>
  <c r="W2328" i="4"/>
  <c r="W1966" i="4"/>
  <c r="W3011" i="4"/>
  <c r="W2649" i="4"/>
  <c r="W1925" i="4"/>
  <c r="W2287" i="4"/>
  <c r="W2437" i="4"/>
  <c r="W2799" i="4"/>
  <c r="W1713" i="4"/>
  <c r="W2075" i="4"/>
  <c r="W2849" i="4"/>
  <c r="W2487" i="4"/>
  <c r="W2125" i="4"/>
  <c r="W1763" i="4"/>
  <c r="W3006" i="4"/>
  <c r="W2644" i="4"/>
  <c r="W1920" i="4"/>
  <c r="W2282" i="4"/>
  <c r="W2914" i="4"/>
  <c r="W2190" i="4"/>
  <c r="W2552" i="4"/>
  <c r="W1828" i="4"/>
  <c r="W2753" i="4"/>
  <c r="W2391" i="4"/>
  <c r="W2029" i="4"/>
  <c r="W1633" i="4"/>
  <c r="W1667" i="4"/>
  <c r="W1616" i="4"/>
  <c r="W1650" i="4"/>
  <c r="W2778" i="4"/>
  <c r="W2416" i="4"/>
  <c r="W2054" i="4"/>
  <c r="W1692" i="4"/>
  <c r="W2468" i="4"/>
  <c r="W2830" i="4"/>
  <c r="W2106" i="4"/>
  <c r="W1744" i="4"/>
  <c r="W2557" i="4"/>
  <c r="W2919" i="4"/>
  <c r="W2195" i="4"/>
  <c r="W1833" i="4"/>
  <c r="W3018" i="4"/>
  <c r="W2294" i="4"/>
  <c r="W2656" i="4"/>
  <c r="W1932" i="4"/>
  <c r="W2467" i="4"/>
  <c r="W2829" i="4"/>
  <c r="W2105" i="4"/>
  <c r="W1743" i="4"/>
  <c r="W2865" i="4"/>
  <c r="W2503" i="4"/>
  <c r="W2141" i="4"/>
  <c r="W1779" i="4"/>
  <c r="W2863" i="4"/>
  <c r="W2501" i="4"/>
  <c r="W1777" i="4"/>
  <c r="W2139" i="4"/>
  <c r="W2670" i="4"/>
  <c r="W3032" i="4"/>
  <c r="W1946" i="4"/>
  <c r="W2308" i="4"/>
  <c r="W2792" i="4"/>
  <c r="W2430" i="4"/>
  <c r="W2068" i="4"/>
  <c r="W1706" i="4"/>
  <c r="W2561" i="4"/>
  <c r="W2923" i="4"/>
  <c r="W2199" i="4"/>
  <c r="W1837" i="4"/>
  <c r="W2958" i="4"/>
  <c r="W2596" i="4"/>
  <c r="W2234" i="4"/>
  <c r="W1872" i="4"/>
  <c r="W2522" i="4"/>
  <c r="W2884" i="4"/>
  <c r="W2160" i="4"/>
  <c r="W1798" i="4"/>
  <c r="W2740" i="4"/>
  <c r="W2378" i="4"/>
  <c r="W2016" i="4"/>
  <c r="W1654" i="4"/>
  <c r="W1603" i="4"/>
  <c r="W1620" i="4"/>
  <c r="W1637" i="4"/>
  <c r="W2383" i="4"/>
  <c r="W2745" i="4"/>
  <c r="W2021" i="4"/>
  <c r="W1625" i="4"/>
  <c r="W1659" i="4"/>
  <c r="W1608" i="4"/>
  <c r="W1642" i="4"/>
  <c r="W2917" i="4"/>
  <c r="W2193" i="4"/>
  <c r="W2555" i="4"/>
  <c r="W1831" i="4"/>
  <c r="W2763" i="4"/>
  <c r="W2401" i="4"/>
  <c r="W2039" i="4"/>
  <c r="W1677" i="4"/>
  <c r="W2739" i="4"/>
  <c r="W2377" i="4"/>
  <c r="W1653" i="4"/>
  <c r="W1601" i="4"/>
  <c r="W1619" i="4"/>
  <c r="W2015" i="4"/>
  <c r="W1600" i="4"/>
  <c r="W1602" i="4"/>
  <c r="W1636" i="4"/>
  <c r="W2798" i="4"/>
  <c r="W2436" i="4"/>
  <c r="W2074" i="4"/>
  <c r="W1712" i="4"/>
  <c r="W3051" i="4"/>
  <c r="W2689" i="4"/>
  <c r="W2327" i="4"/>
  <c r="W1965" i="4"/>
  <c r="W2658" i="4"/>
  <c r="W3020" i="4"/>
  <c r="W2296" i="4"/>
  <c r="W1934" i="4"/>
  <c r="W2966" i="4"/>
  <c r="W2604" i="4"/>
  <c r="W1880" i="4"/>
  <c r="W2242" i="4"/>
  <c r="W2494" i="4"/>
  <c r="W2856" i="4"/>
  <c r="W2132" i="4"/>
  <c r="W1770" i="4"/>
  <c r="W2682" i="4"/>
  <c r="W3044" i="4"/>
  <c r="W1958" i="4"/>
  <c r="W2320" i="4"/>
  <c r="W2930" i="4"/>
  <c r="W2568" i="4"/>
  <c r="W2206" i="4"/>
  <c r="W1844" i="4"/>
  <c r="W2532" i="4"/>
  <c r="W2894" i="4"/>
  <c r="W1808" i="4"/>
  <c r="W2170" i="4"/>
  <c r="W2611" i="4"/>
  <c r="W2249" i="4"/>
  <c r="W2973" i="4"/>
  <c r="W1887" i="4"/>
  <c r="W2715" i="4"/>
  <c r="W3077" i="4"/>
  <c r="W1991" i="4"/>
  <c r="W2353" i="4"/>
  <c r="W2774" i="4"/>
  <c r="W2412" i="4"/>
  <c r="W2050" i="4"/>
  <c r="W1688" i="4"/>
  <c r="W2699" i="4"/>
  <c r="W3061" i="4"/>
  <c r="W2337" i="4"/>
  <c r="W1975" i="4"/>
  <c r="W3002" i="4"/>
  <c r="W2640" i="4"/>
  <c r="W2278" i="4"/>
  <c r="W1916" i="4"/>
  <c r="W2534" i="4"/>
  <c r="W2896" i="4"/>
  <c r="W2172" i="4"/>
  <c r="W1810" i="4"/>
  <c r="W2970" i="4"/>
  <c r="W2608" i="4"/>
  <c r="W2246" i="4"/>
  <c r="W1884" i="4"/>
  <c r="W2684" i="4"/>
  <c r="W3046" i="4"/>
  <c r="W2322" i="4"/>
  <c r="W1960" i="4"/>
  <c r="W3037" i="4"/>
  <c r="W2675" i="4"/>
  <c r="W2313" i="4"/>
  <c r="W1951" i="4"/>
  <c r="W2526" i="4"/>
  <c r="W2888" i="4"/>
  <c r="W2164" i="4"/>
  <c r="W1802" i="4"/>
  <c r="W2876" i="4"/>
  <c r="W2514" i="4"/>
  <c r="W2152" i="4"/>
  <c r="W1790" i="4"/>
  <c r="W2500" i="4"/>
  <c r="W2862" i="4"/>
  <c r="W2138" i="4"/>
  <c r="W1776" i="4"/>
  <c r="W2824" i="4"/>
  <c r="W2462" i="4"/>
  <c r="W2100" i="4"/>
  <c r="W1738" i="4"/>
  <c r="W2895" i="4"/>
  <c r="W2533" i="4"/>
  <c r="W2171" i="4"/>
  <c r="W1809" i="4"/>
  <c r="W3001" i="4"/>
  <c r="W2639" i="4"/>
  <c r="W2277" i="4"/>
  <c r="W1915" i="4"/>
  <c r="W2961" i="4"/>
  <c r="W2599" i="4"/>
  <c r="W2237" i="4"/>
  <c r="W1875" i="4"/>
  <c r="W2978" i="4"/>
  <c r="W2616" i="4"/>
  <c r="W2254" i="4"/>
  <c r="W1892" i="4"/>
  <c r="W2634" i="4"/>
  <c r="W2996" i="4"/>
  <c r="W1910" i="4"/>
  <c r="W2272" i="4"/>
  <c r="W2989" i="4"/>
  <c r="W2627" i="4"/>
  <c r="W2265" i="4"/>
  <c r="W1903" i="4"/>
  <c r="W2620" i="4"/>
  <c r="W2982" i="4"/>
  <c r="W1896" i="4"/>
  <c r="W2258" i="4"/>
  <c r="W2736" i="4"/>
  <c r="W3098" i="4"/>
  <c r="W2374" i="4"/>
  <c r="W2012" i="4"/>
  <c r="W3007" i="4"/>
  <c r="W2645" i="4"/>
  <c r="W2283" i="4"/>
  <c r="W1921" i="4"/>
  <c r="W3043" i="4"/>
  <c r="W2681" i="4"/>
  <c r="W1957" i="4"/>
  <c r="W2319" i="4"/>
  <c r="W2810" i="4"/>
  <c r="W2448" i="4"/>
  <c r="W2086" i="4"/>
  <c r="W1724" i="4"/>
  <c r="W2833" i="4"/>
  <c r="W2109" i="4"/>
  <c r="W2471" i="4"/>
  <c r="W1747" i="4"/>
  <c r="W2502" i="4"/>
  <c r="W2864" i="4"/>
  <c r="W2140" i="4"/>
  <c r="W1778" i="4"/>
  <c r="W2440" i="4"/>
  <c r="W2802" i="4"/>
  <c r="W1716" i="4"/>
  <c r="W2078" i="4"/>
  <c r="W2850" i="4"/>
  <c r="W2488" i="4"/>
  <c r="W1764" i="4"/>
  <c r="W2126" i="4"/>
  <c r="W3100" i="4"/>
  <c r="W2738" i="4"/>
  <c r="W2376" i="4"/>
  <c r="W2014" i="4"/>
  <c r="W2971" i="4"/>
  <c r="W2609" i="4"/>
  <c r="W2247" i="4"/>
  <c r="W1885" i="4"/>
  <c r="W2947" i="4"/>
  <c r="W2585" i="4"/>
  <c r="W2223" i="4"/>
  <c r="W1861" i="4"/>
  <c r="W2834" i="4"/>
  <c r="W2472" i="4"/>
  <c r="W1748" i="4"/>
  <c r="W2110" i="4"/>
  <c r="W2728" i="4"/>
  <c r="W3090" i="4"/>
  <c r="W2366" i="4"/>
  <c r="W2004" i="4"/>
  <c r="W2754" i="4"/>
  <c r="W2030" i="4"/>
  <c r="W2392" i="4"/>
  <c r="W1668" i="4"/>
  <c r="W1651" i="4"/>
  <c r="W1634" i="4"/>
  <c r="W1617" i="4"/>
  <c r="W2757" i="4"/>
  <c r="W2033" i="4"/>
  <c r="W2395" i="4"/>
  <c r="W1671" i="4"/>
  <c r="W2872" i="4"/>
  <c r="W2510" i="4"/>
  <c r="W2148" i="4"/>
  <c r="W1786" i="4"/>
  <c r="W2767" i="4"/>
  <c r="W2405" i="4"/>
  <c r="W2043" i="4"/>
  <c r="W1681" i="4"/>
  <c r="W2624" i="4"/>
  <c r="W2986" i="4"/>
  <c r="W2262" i="4"/>
  <c r="W1900" i="4"/>
  <c r="W2755" i="4"/>
  <c r="W2031" i="4"/>
  <c r="W2393" i="4"/>
  <c r="W1635" i="4"/>
  <c r="W1618" i="4"/>
  <c r="W1669" i="4"/>
  <c r="W1652" i="4"/>
  <c r="W2768" i="4"/>
  <c r="W2406" i="4"/>
  <c r="W2044" i="4"/>
  <c r="W1682" i="4"/>
  <c r="W2746" i="4"/>
  <c r="W2384" i="4"/>
  <c r="W1609" i="4"/>
  <c r="W2022" i="4"/>
  <c r="W1660" i="4"/>
  <c r="W1643" i="4"/>
  <c r="W1626" i="4"/>
  <c r="W3097" i="4"/>
  <c r="W2735" i="4"/>
  <c r="W2011" i="4"/>
  <c r="W2373" i="4"/>
  <c r="W2812" i="4"/>
  <c r="W2088" i="4"/>
  <c r="W2450" i="4"/>
  <c r="W1726" i="4"/>
  <c r="W2651" i="4"/>
  <c r="W3013" i="4"/>
  <c r="W2289" i="4"/>
  <c r="W1927" i="4"/>
  <c r="W2974" i="4"/>
  <c r="W2612" i="4"/>
  <c r="W2250" i="4"/>
  <c r="W1888" i="4"/>
  <c r="W2796" i="4"/>
  <c r="W2434" i="4"/>
  <c r="W2072" i="4"/>
  <c r="W1710" i="4"/>
  <c r="W2428" i="4"/>
  <c r="W2790" i="4"/>
  <c r="W2066" i="4"/>
  <c r="W1704" i="4"/>
  <c r="W2729" i="4"/>
  <c r="W3091" i="4"/>
  <c r="W2005" i="4"/>
  <c r="W2367" i="4"/>
  <c r="W2906" i="4"/>
  <c r="W2544" i="4"/>
  <c r="W2182" i="4"/>
  <c r="W1820" i="4"/>
  <c r="W2708" i="4"/>
  <c r="W3070" i="4"/>
  <c r="W2346" i="4"/>
  <c r="W1984" i="4"/>
  <c r="W2836" i="4"/>
  <c r="W2474" i="4"/>
  <c r="W2112" i="4"/>
  <c r="W1750" i="4"/>
  <c r="W2498" i="4"/>
  <c r="W2860" i="4"/>
  <c r="W2136" i="4"/>
  <c r="W1774" i="4"/>
  <c r="W2913" i="4"/>
  <c r="W2551" i="4"/>
  <c r="W2189" i="4"/>
  <c r="W1827" i="4"/>
  <c r="W2619" i="4"/>
  <c r="W2981" i="4"/>
  <c r="W2257" i="4"/>
  <c r="W1895" i="4"/>
  <c r="W2485" i="4"/>
  <c r="W2847" i="4"/>
  <c r="W1761" i="4"/>
  <c r="W2123" i="4"/>
  <c r="W2541" i="4"/>
  <c r="W2903" i="4"/>
  <c r="W2179" i="4"/>
  <c r="W1817" i="4"/>
  <c r="W2781" i="4"/>
  <c r="W2419" i="4"/>
  <c r="W2057" i="4"/>
  <c r="W1695" i="4"/>
  <c r="W2939" i="4"/>
  <c r="W2577" i="4"/>
  <c r="W2215" i="4"/>
  <c r="W1853" i="4"/>
  <c r="W2615" i="4"/>
  <c r="W2977" i="4"/>
  <c r="W2253" i="4"/>
  <c r="W1891" i="4"/>
  <c r="W2719" i="4"/>
  <c r="W3081" i="4"/>
  <c r="W1995" i="4"/>
  <c r="W2357" i="4"/>
  <c r="W2424" i="4"/>
  <c r="W2786" i="4"/>
  <c r="W2062" i="4"/>
  <c r="W1700" i="4"/>
  <c r="W2618" i="4"/>
  <c r="W2980" i="4"/>
  <c r="W1894" i="4"/>
  <c r="W2256" i="4"/>
  <c r="W2550" i="4"/>
  <c r="W2912" i="4"/>
  <c r="W2188" i="4"/>
  <c r="W1826" i="4"/>
  <c r="W3086" i="4"/>
  <c r="W2724" i="4"/>
  <c r="W2362" i="4"/>
  <c r="W2000" i="4"/>
  <c r="W2622" i="4"/>
  <c r="W2984" i="4"/>
  <c r="W1898" i="4"/>
  <c r="W2260" i="4"/>
  <c r="W2439" i="4"/>
  <c r="W2801" i="4"/>
  <c r="W2077" i="4"/>
  <c r="W1715" i="4"/>
  <c r="W3065" i="4"/>
  <c r="W2703" i="4"/>
  <c r="W2341" i="4"/>
  <c r="W1979" i="4"/>
  <c r="W3047" i="4"/>
  <c r="W2685" i="4"/>
  <c r="W1961" i="4"/>
  <c r="W2323" i="4"/>
  <c r="W3041" i="4"/>
  <c r="W2679" i="4"/>
  <c r="W1955" i="4"/>
  <c r="W2317" i="4"/>
  <c r="W2509" i="4"/>
  <c r="W2871" i="4"/>
  <c r="W2147" i="4"/>
  <c r="W1785" i="4"/>
  <c r="W2870" i="4"/>
  <c r="W2508" i="4"/>
  <c r="W1784" i="4"/>
  <c r="W2146" i="4"/>
  <c r="W2845" i="4"/>
  <c r="W2121" i="4"/>
  <c r="W2483" i="4"/>
  <c r="W1759" i="4"/>
  <c r="W2815" i="4"/>
  <c r="W2453" i="4"/>
  <c r="W2091" i="4"/>
  <c r="W1729" i="4"/>
  <c r="W2496" i="4"/>
  <c r="W2858" i="4"/>
  <c r="W2134" i="4"/>
  <c r="W1772" i="4"/>
  <c r="W2877" i="4"/>
  <c r="W2153" i="4"/>
  <c r="W2515" i="4"/>
  <c r="W1791" i="4"/>
  <c r="W3026" i="4"/>
  <c r="W2664" i="4"/>
  <c r="W1940" i="4"/>
  <c r="W2302" i="4"/>
  <c r="W2726" i="4"/>
  <c r="W3088" i="4"/>
  <c r="W2364" i="4"/>
  <c r="W2002" i="4"/>
  <c r="W2730" i="4"/>
  <c r="W3092" i="4"/>
  <c r="W2368" i="4"/>
  <c r="W2006" i="4"/>
  <c r="W2598" i="4"/>
  <c r="W2960" i="4"/>
  <c r="W2236" i="4"/>
  <c r="W1874" i="4"/>
  <c r="W2490" i="4"/>
  <c r="W2852" i="4"/>
  <c r="W2128" i="4"/>
  <c r="W1766" i="4"/>
  <c r="W2932" i="4"/>
  <c r="W2570" i="4"/>
  <c r="W2208" i="4"/>
  <c r="W1846" i="4"/>
  <c r="W2857" i="4"/>
  <c r="W2133" i="4"/>
  <c r="W1771" i="4"/>
  <c r="W2495" i="4"/>
  <c r="W2694" i="4"/>
  <c r="W3056" i="4"/>
  <c r="W2332" i="4"/>
  <c r="W1970" i="4"/>
  <c r="C12" i="6"/>
  <c r="B13" i="6"/>
  <c r="C13" i="6" s="1"/>
  <c r="W2751" i="4"/>
  <c r="W2027" i="4"/>
  <c r="W2389" i="4"/>
  <c r="W1665" i="4"/>
  <c r="W1631" i="4"/>
  <c r="W1614" i="4"/>
  <c r="W1648" i="4"/>
  <c r="W2959" i="4"/>
  <c r="W2597" i="4"/>
  <c r="W2235" i="4"/>
  <c r="W1873" i="4"/>
  <c r="W3089" i="4"/>
  <c r="W2727" i="4"/>
  <c r="W2365" i="4"/>
  <c r="W2003" i="4"/>
  <c r="W2854" i="4"/>
  <c r="W2492" i="4"/>
  <c r="W2130" i="4"/>
  <c r="W1768" i="4"/>
  <c r="W2665" i="4"/>
  <c r="W3027" i="4"/>
  <c r="W2303" i="4"/>
  <c r="W1941" i="4"/>
  <c r="W2744" i="4"/>
  <c r="W2382" i="4"/>
  <c r="W2020" i="4"/>
  <c r="W1658" i="4"/>
  <c r="W1624" i="4"/>
  <c r="W1641" i="4"/>
  <c r="W1607" i="4"/>
  <c r="W2910" i="4"/>
  <c r="W2548" i="4"/>
  <c r="W2186" i="4"/>
  <c r="W1824" i="4"/>
  <c r="W2752" i="4"/>
  <c r="W2390" i="4"/>
  <c r="W2028" i="4"/>
  <c r="W1632" i="4"/>
  <c r="W1649" i="4"/>
  <c r="W1615" i="4"/>
  <c r="W1666" i="4"/>
  <c r="W2741" i="4"/>
  <c r="W2379" i="4"/>
  <c r="W2017" i="4"/>
  <c r="W1604" i="4"/>
  <c r="W1621" i="4"/>
  <c r="W1655" i="4"/>
  <c r="W1638" i="4"/>
  <c r="W2710" i="4"/>
  <c r="W3072" i="4"/>
  <c r="W1986" i="4"/>
  <c r="W2348" i="4"/>
  <c r="W2993" i="4"/>
  <c r="W2631" i="4"/>
  <c r="W2269" i="4"/>
  <c r="W1907" i="4"/>
  <c r="W2700" i="4"/>
  <c r="W3062" i="4"/>
  <c r="W2338" i="4"/>
  <c r="W1976" i="4"/>
  <c r="W2885" i="4"/>
  <c r="W2161" i="4"/>
  <c r="W2523" i="4"/>
  <c r="W1799" i="4"/>
  <c r="W2687" i="4"/>
  <c r="W3049" i="4"/>
  <c r="W1963" i="4"/>
  <c r="W2325" i="4"/>
  <c r="W2633" i="4"/>
  <c r="W2995" i="4"/>
  <c r="W2271" i="4"/>
  <c r="W1909" i="4"/>
  <c r="W2623" i="4"/>
  <c r="W2985" i="4"/>
  <c r="W2261" i="4"/>
  <c r="W1899" i="4"/>
  <c r="W3022" i="4"/>
  <c r="W2660" i="4"/>
  <c r="W2298" i="4"/>
  <c r="W1936" i="4"/>
  <c r="W2698" i="4"/>
  <c r="W3060" i="4"/>
  <c r="W1974" i="4"/>
  <c r="W2336" i="4"/>
  <c r="W2583" i="4"/>
  <c r="W2945" i="4"/>
  <c r="W2221" i="4"/>
  <c r="W1859" i="4"/>
  <c r="W2505" i="4"/>
  <c r="W2867" i="4"/>
  <c r="W2143" i="4"/>
  <c r="W1781" i="4"/>
  <c r="W2851" i="4"/>
  <c r="W2489" i="4"/>
  <c r="W1765" i="4"/>
  <c r="W2127" i="4"/>
  <c r="W2529" i="4"/>
  <c r="W2891" i="4"/>
  <c r="W2167" i="4"/>
  <c r="W1805" i="4"/>
  <c r="W2782" i="4"/>
  <c r="W2420" i="4"/>
  <c r="W2058" i="4"/>
  <c r="W1696" i="4"/>
  <c r="W3030" i="4"/>
  <c r="W2668" i="4"/>
  <c r="W2306" i="4"/>
  <c r="W1944" i="4"/>
  <c r="W2800" i="4"/>
  <c r="W2438" i="4"/>
  <c r="W2076" i="4"/>
  <c r="W1714" i="4"/>
  <c r="W2486" i="4"/>
  <c r="W2848" i="4"/>
  <c r="W2124" i="4"/>
  <c r="W1762" i="4"/>
  <c r="W2663" i="4"/>
  <c r="W3025" i="4"/>
  <c r="W2301" i="4"/>
  <c r="W1939" i="4"/>
  <c r="W3055" i="4"/>
  <c r="W2693" i="4"/>
  <c r="W2331" i="4"/>
  <c r="W1969" i="4"/>
  <c r="W2902" i="4"/>
  <c r="W2540" i="4"/>
  <c r="W1816" i="4"/>
  <c r="W2178" i="4"/>
  <c r="W2869" i="4"/>
  <c r="W2145" i="4"/>
  <c r="W2507" i="4"/>
  <c r="W1783" i="4"/>
  <c r="W2587" i="4"/>
  <c r="W2949" i="4"/>
  <c r="W2225" i="4"/>
  <c r="W1863" i="4"/>
  <c r="W3068" i="4"/>
  <c r="W2706" i="4"/>
  <c r="W1982" i="4"/>
  <c r="W2344" i="4"/>
  <c r="W2686" i="4"/>
  <c r="W3048" i="4"/>
  <c r="W1962" i="4"/>
  <c r="W2324" i="4"/>
  <c r="W2955" i="4"/>
  <c r="W2593" i="4"/>
  <c r="W2231" i="4"/>
  <c r="W1869" i="4"/>
  <c r="W2814" i="4"/>
  <c r="W2090" i="4"/>
  <c r="W2452" i="4"/>
  <c r="W1728" i="4"/>
  <c r="W2823" i="4"/>
  <c r="W2461" i="4"/>
  <c r="W2099" i="4"/>
  <c r="W1737" i="4"/>
  <c r="W2517" i="4"/>
  <c r="W2879" i="4"/>
  <c r="W2155" i="4"/>
  <c r="W1793" i="4"/>
  <c r="W2866" i="4"/>
  <c r="W2504" i="4"/>
  <c r="W2142" i="4"/>
  <c r="W1780" i="4"/>
  <c r="W3004" i="4"/>
  <c r="W2642" i="4"/>
  <c r="W1918" i="4"/>
  <c r="W2280" i="4"/>
  <c r="W2804" i="4"/>
  <c r="W2442" i="4"/>
  <c r="W2080" i="4"/>
  <c r="W1718" i="4"/>
  <c r="W3015" i="4"/>
  <c r="W2653" i="4"/>
  <c r="W1929" i="4"/>
  <c r="W2291" i="4"/>
  <c r="W2987" i="4"/>
  <c r="W2625" i="4"/>
  <c r="W2263" i="4"/>
  <c r="W1901" i="4"/>
  <c r="W2394" i="4"/>
  <c r="W2756" i="4"/>
  <c r="W2032" i="4"/>
  <c r="W1670" i="4"/>
  <c r="W2908" i="4"/>
  <c r="W2546" i="4"/>
  <c r="W2184" i="4"/>
  <c r="W1822" i="4"/>
  <c r="W2759" i="4"/>
  <c r="W2397" i="4"/>
  <c r="W2035" i="4"/>
  <c r="W1673" i="4"/>
  <c r="W2816" i="4"/>
  <c r="W2454" i="4"/>
  <c r="W2092" i="4"/>
  <c r="W1730" i="4"/>
  <c r="W3039" i="4"/>
  <c r="W2677" i="4"/>
  <c r="W2315" i="4"/>
  <c r="W1953" i="4"/>
  <c r="W2643" i="4"/>
  <c r="W3005" i="4"/>
  <c r="W2281" i="4"/>
  <c r="W1919" i="4"/>
  <c r="W2791" i="4"/>
  <c r="W2429" i="4"/>
  <c r="W2067" i="4"/>
  <c r="W1705" i="4"/>
  <c r="W2784" i="4"/>
  <c r="W2422" i="4"/>
  <c r="W2060" i="4"/>
  <c r="W1698" i="4"/>
  <c r="W3021" i="4"/>
  <c r="W2659" i="4"/>
  <c r="W2297" i="4"/>
  <c r="W1935" i="4"/>
  <c r="W2646" i="4"/>
  <c r="W3008" i="4"/>
  <c r="W1922" i="4"/>
  <c r="W2284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Z1920" i="4"/>
  <c r="Z2367" i="4"/>
  <c r="J2368" i="4"/>
  <c r="J2694" i="4"/>
  <c r="Z2693" i="4"/>
  <c r="J3031" i="4"/>
  <c r="Z3030" i="4"/>
  <c r="X2968" i="4"/>
  <c r="F2969" i="4"/>
  <c r="K2966" i="4"/>
  <c r="X2604" i="4"/>
  <c r="F2605" i="4"/>
  <c r="K2604" i="4"/>
  <c r="K2244" i="4"/>
  <c r="K1880" i="4"/>
  <c r="X1880" i="4"/>
  <c r="F1881" i="4"/>
  <c r="B670" i="4"/>
  <c r="V669" i="4"/>
  <c r="W1594" i="4"/>
  <c r="W1577" i="4"/>
  <c r="W1586" i="4"/>
  <c r="W1569" i="4"/>
  <c r="W1575" i="4"/>
  <c r="W1592" i="4"/>
  <c r="W1570" i="4"/>
  <c r="W1587" i="4"/>
  <c r="W1593" i="4"/>
  <c r="W1576" i="4"/>
  <c r="W1597" i="4"/>
  <c r="W1580" i="4"/>
  <c r="W1599" i="4"/>
  <c r="W1582" i="4"/>
  <c r="W1567" i="4"/>
  <c r="W1584" i="4"/>
  <c r="W1589" i="4"/>
  <c r="W1572" i="4"/>
  <c r="W1583" i="4"/>
  <c r="W1566" i="4"/>
  <c r="W1588" i="4"/>
  <c r="W1571" i="4"/>
  <c r="W1573" i="4"/>
  <c r="W1590" i="4"/>
  <c r="W1596" i="4"/>
  <c r="W1579" i="4"/>
  <c r="W1585" i="4"/>
  <c r="W1568" i="4"/>
  <c r="W1598" i="4"/>
  <c r="W1581" i="4"/>
  <c r="W1595" i="4"/>
  <c r="W1578" i="4"/>
  <c r="W1591" i="4"/>
  <c r="W1574" i="4"/>
  <c r="W1543" i="4"/>
  <c r="W1560" i="4"/>
  <c r="W1552" i="4"/>
  <c r="W1535" i="4"/>
  <c r="W1558" i="4"/>
  <c r="W1541" i="4"/>
  <c r="W1536" i="4"/>
  <c r="W1553" i="4"/>
  <c r="W1542" i="4"/>
  <c r="W1559" i="4"/>
  <c r="W1546" i="4"/>
  <c r="W1563" i="4"/>
  <c r="W1548" i="4"/>
  <c r="W1565" i="4"/>
  <c r="W1533" i="4"/>
  <c r="W1550" i="4"/>
  <c r="W1538" i="4"/>
  <c r="W1555" i="4"/>
  <c r="W11" i="4"/>
  <c r="W1532" i="4"/>
  <c r="W1549" i="4"/>
  <c r="W1531" i="4"/>
  <c r="W1530" i="4"/>
  <c r="W1537" i="4"/>
  <c r="W1554" i="4"/>
  <c r="W1539" i="4"/>
  <c r="W1556" i="4"/>
  <c r="W1562" i="4"/>
  <c r="W1545" i="4"/>
  <c r="W1534" i="4"/>
  <c r="W1551" i="4"/>
  <c r="W1547" i="4"/>
  <c r="W1564" i="4"/>
  <c r="W1544" i="4"/>
  <c r="W1561" i="4"/>
  <c r="W1540" i="4"/>
  <c r="W1557" i="4"/>
  <c r="AA291" i="4"/>
  <c r="K292" i="4"/>
  <c r="W1169" i="4"/>
  <c r="W807" i="4"/>
  <c r="W445" i="4"/>
  <c r="W426" i="4"/>
  <c r="W47" i="4"/>
  <c r="W30" i="4"/>
  <c r="W64" i="4"/>
  <c r="W13" i="4"/>
  <c r="W1346" i="4"/>
  <c r="W622" i="4"/>
  <c r="W241" i="4"/>
  <c r="W984" i="4"/>
  <c r="W1339" i="4"/>
  <c r="W234" i="4"/>
  <c r="W977" i="4"/>
  <c r="W615" i="4"/>
  <c r="W1487" i="4"/>
  <c r="W763" i="4"/>
  <c r="W1125" i="4"/>
  <c r="W382" i="4"/>
  <c r="W1388" i="4"/>
  <c r="W283" i="4"/>
  <c r="W664" i="4"/>
  <c r="W1026" i="4"/>
  <c r="W1445" i="4"/>
  <c r="W1083" i="4"/>
  <c r="W721" i="4"/>
  <c r="W340" i="4"/>
  <c r="W1429" i="4"/>
  <c r="W1067" i="4"/>
  <c r="W705" i="4"/>
  <c r="W324" i="4"/>
  <c r="W403" i="4"/>
  <c r="W1508" i="4"/>
  <c r="W1146" i="4"/>
  <c r="W784" i="4"/>
  <c r="W91" i="4"/>
  <c r="W1196" i="4"/>
  <c r="W834" i="4"/>
  <c r="W472" i="4"/>
  <c r="W58" i="4"/>
  <c r="W24" i="4"/>
  <c r="W818" i="4"/>
  <c r="W437" i="4"/>
  <c r="W75" i="4"/>
  <c r="W41" i="4"/>
  <c r="W1180" i="4"/>
  <c r="W456" i="4"/>
  <c r="W54" i="4"/>
  <c r="W37" i="4"/>
  <c r="W1176" i="4"/>
  <c r="W814" i="4"/>
  <c r="W452" i="4"/>
  <c r="W433" i="4"/>
  <c r="W20" i="4"/>
  <c r="W71" i="4"/>
  <c r="W1501" i="4"/>
  <c r="W1139" i="4"/>
  <c r="W396" i="4"/>
  <c r="W777" i="4"/>
  <c r="W698" i="4"/>
  <c r="W1060" i="4"/>
  <c r="W317" i="4"/>
  <c r="W1422" i="4"/>
  <c r="W1428" i="4"/>
  <c r="W1066" i="4"/>
  <c r="W323" i="4"/>
  <c r="W704" i="4"/>
  <c r="W1464" i="4"/>
  <c r="W1102" i="4"/>
  <c r="W359" i="4"/>
  <c r="W740" i="4"/>
  <c r="W1015" i="4"/>
  <c r="W272" i="4"/>
  <c r="W1377" i="4"/>
  <c r="W653" i="4"/>
  <c r="W1007" i="4"/>
  <c r="W264" i="4"/>
  <c r="W1369" i="4"/>
  <c r="W645" i="4"/>
  <c r="W490" i="4"/>
  <c r="W109" i="4"/>
  <c r="W852" i="4"/>
  <c r="W1214" i="4"/>
  <c r="W1107" i="4"/>
  <c r="W1469" i="4"/>
  <c r="W364" i="4"/>
  <c r="W745" i="4"/>
  <c r="W1273" i="4"/>
  <c r="W549" i="4"/>
  <c r="W168" i="4"/>
  <c r="W911" i="4"/>
  <c r="W1096" i="4"/>
  <c r="W1458" i="4"/>
  <c r="W353" i="4"/>
  <c r="W734" i="4"/>
  <c r="W638" i="4"/>
  <c r="W257" i="4"/>
  <c r="W1000" i="4"/>
  <c r="W1362" i="4"/>
  <c r="W97" i="4"/>
  <c r="W840" i="4"/>
  <c r="W1202" i="4"/>
  <c r="W478" i="4"/>
  <c r="W971" i="4"/>
  <c r="W609" i="4"/>
  <c r="W228" i="4"/>
  <c r="W1333" i="4"/>
  <c r="W1392" i="4"/>
  <c r="W287" i="4"/>
  <c r="W668" i="4"/>
  <c r="W1030" i="4"/>
  <c r="W1460" i="4"/>
  <c r="W1098" i="4"/>
  <c r="W355" i="4"/>
  <c r="W736" i="4"/>
  <c r="W959" i="4"/>
  <c r="W216" i="4"/>
  <c r="W1321" i="4"/>
  <c r="W597" i="4"/>
  <c r="W1271" i="4"/>
  <c r="W166" i="4"/>
  <c r="W909" i="4"/>
  <c r="W547" i="4"/>
  <c r="W281" i="4"/>
  <c r="W1024" i="4"/>
  <c r="W1386" i="4"/>
  <c r="W662" i="4"/>
  <c r="W887" i="4"/>
  <c r="W1249" i="4"/>
  <c r="W525" i="4"/>
  <c r="W144" i="4"/>
  <c r="W1462" i="4"/>
  <c r="W357" i="4"/>
  <c r="W1100" i="4"/>
  <c r="W738" i="4"/>
  <c r="W1008" i="4"/>
  <c r="W265" i="4"/>
  <c r="W1370" i="4"/>
  <c r="W646" i="4"/>
  <c r="W518" i="4"/>
  <c r="W1242" i="4"/>
  <c r="W137" i="4"/>
  <c r="W880" i="4"/>
  <c r="W377" i="4"/>
  <c r="W1120" i="4"/>
  <c r="W1482" i="4"/>
  <c r="W758" i="4"/>
  <c r="W1236" i="4"/>
  <c r="W512" i="4"/>
  <c r="W874" i="4"/>
  <c r="W131" i="4"/>
  <c r="W499" i="4"/>
  <c r="W118" i="4"/>
  <c r="W861" i="4"/>
  <c r="W1223" i="4"/>
  <c r="W1145" i="4"/>
  <c r="W1507" i="4"/>
  <c r="W402" i="4"/>
  <c r="W783" i="4"/>
  <c r="W889" i="4"/>
  <c r="W146" i="4"/>
  <c r="W1251" i="4"/>
  <c r="W527" i="4"/>
  <c r="W1398" i="4"/>
  <c r="W674" i="4"/>
  <c r="W293" i="4"/>
  <c r="W1036" i="4"/>
  <c r="W1288" i="4"/>
  <c r="W926" i="4"/>
  <c r="W564" i="4"/>
  <c r="W183" i="4"/>
  <c r="W129" i="4"/>
  <c r="W1234" i="4"/>
  <c r="W872" i="4"/>
  <c r="W510" i="4"/>
  <c r="W523" i="4"/>
  <c r="W142" i="4"/>
  <c r="W1247" i="4"/>
  <c r="W885" i="4"/>
  <c r="W1365" i="4"/>
  <c r="W260" i="4"/>
  <c r="W1003" i="4"/>
  <c r="W641" i="4"/>
  <c r="W1160" i="4"/>
  <c r="W1522" i="4"/>
  <c r="W417" i="4"/>
  <c r="W798" i="4"/>
  <c r="W1140" i="4"/>
  <c r="W1502" i="4"/>
  <c r="W397" i="4"/>
  <c r="W778" i="4"/>
  <c r="W1371" i="4"/>
  <c r="W266" i="4"/>
  <c r="W647" i="4"/>
  <c r="W1009" i="4"/>
  <c r="W1474" i="4"/>
  <c r="W1112" i="4"/>
  <c r="W369" i="4"/>
  <c r="W750" i="4"/>
  <c r="W101" i="4"/>
  <c r="W844" i="4"/>
  <c r="W1206" i="4"/>
  <c r="W482" i="4"/>
  <c r="W1091" i="4"/>
  <c r="W1453" i="4"/>
  <c r="W729" i="4"/>
  <c r="W348" i="4"/>
  <c r="W1326" i="4"/>
  <c r="W221" i="4"/>
  <c r="W964" i="4"/>
  <c r="W602" i="4"/>
  <c r="W1336" i="4"/>
  <c r="W974" i="4"/>
  <c r="W231" i="4"/>
  <c r="W612" i="4"/>
  <c r="W1163" i="4"/>
  <c r="W801" i="4"/>
  <c r="W420" i="4"/>
  <c r="W1525" i="4"/>
  <c r="W1086" i="4"/>
  <c r="W343" i="4"/>
  <c r="W1448" i="4"/>
  <c r="W724" i="4"/>
  <c r="W1166" i="4"/>
  <c r="W1528" i="4"/>
  <c r="W423" i="4"/>
  <c r="W804" i="4"/>
  <c r="W49" i="4"/>
  <c r="W809" i="4"/>
  <c r="W1171" i="4"/>
  <c r="W32" i="4"/>
  <c r="W15" i="4"/>
  <c r="W66" i="4"/>
  <c r="W447" i="4"/>
  <c r="W428" i="4"/>
  <c r="W1186" i="4"/>
  <c r="W824" i="4"/>
  <c r="W462" i="4"/>
  <c r="W81" i="4"/>
  <c r="W876" i="4"/>
  <c r="W1238" i="4"/>
  <c r="W133" i="4"/>
  <c r="W514" i="4"/>
  <c r="W1150" i="4"/>
  <c r="W1512" i="4"/>
  <c r="W407" i="4"/>
  <c r="W788" i="4"/>
  <c r="W1190" i="4"/>
  <c r="W85" i="4"/>
  <c r="W828" i="4"/>
  <c r="W466" i="4"/>
  <c r="W1001" i="4"/>
  <c r="W639" i="4"/>
  <c r="W258" i="4"/>
  <c r="W1363" i="4"/>
  <c r="W1198" i="4"/>
  <c r="W474" i="4"/>
  <c r="W836" i="4"/>
  <c r="W93" i="4"/>
  <c r="W198" i="4"/>
  <c r="W579" i="4"/>
  <c r="W1303" i="4"/>
  <c r="W941" i="4"/>
  <c r="W910" i="4"/>
  <c r="W1272" i="4"/>
  <c r="W167" i="4"/>
  <c r="W548" i="4"/>
  <c r="W1002" i="4"/>
  <c r="W1364" i="4"/>
  <c r="W259" i="4"/>
  <c r="W640" i="4"/>
  <c r="W856" i="4"/>
  <c r="W494" i="4"/>
  <c r="W1218" i="4"/>
  <c r="W113" i="4"/>
  <c r="W1079" i="4"/>
  <c r="W717" i="4"/>
  <c r="W336" i="4"/>
  <c r="W1441" i="4"/>
  <c r="W846" i="4"/>
  <c r="W103" i="4"/>
  <c r="W1208" i="4"/>
  <c r="W484" i="4"/>
  <c r="W839" i="4"/>
  <c r="W477" i="4"/>
  <c r="W96" i="4"/>
  <c r="W1201" i="4"/>
  <c r="W1496" i="4"/>
  <c r="W391" i="4"/>
  <c r="W1134" i="4"/>
  <c r="W772" i="4"/>
  <c r="W1309" i="4"/>
  <c r="W585" i="4"/>
  <c r="W947" i="4"/>
  <c r="W204" i="4"/>
  <c r="W1516" i="4"/>
  <c r="W1154" i="4"/>
  <c r="W411" i="4"/>
  <c r="W792" i="4"/>
  <c r="W275" i="4"/>
  <c r="W1380" i="4"/>
  <c r="W1018" i="4"/>
  <c r="W656" i="4"/>
  <c r="W399" i="4"/>
  <c r="W1142" i="4"/>
  <c r="W1504" i="4"/>
  <c r="W780" i="4"/>
  <c r="W1446" i="4"/>
  <c r="W341" i="4"/>
  <c r="W722" i="4"/>
  <c r="W1084" i="4"/>
  <c r="W1383" i="4"/>
  <c r="W278" i="4"/>
  <c r="W1021" i="4"/>
  <c r="W659" i="4"/>
  <c r="W1130" i="4"/>
  <c r="W1492" i="4"/>
  <c r="W768" i="4"/>
  <c r="W387" i="4"/>
  <c r="W1345" i="4"/>
  <c r="W240" i="4"/>
  <c r="W983" i="4"/>
  <c r="W621" i="4"/>
  <c r="W884" i="4"/>
  <c r="W522" i="4"/>
  <c r="W1246" i="4"/>
  <c r="W141" i="4"/>
  <c r="W1438" i="4"/>
  <c r="W333" i="4"/>
  <c r="W1076" i="4"/>
  <c r="W714" i="4"/>
  <c r="W1396" i="4"/>
  <c r="W1034" i="4"/>
  <c r="W672" i="4"/>
  <c r="W291" i="4"/>
  <c r="W303" i="4"/>
  <c r="W1408" i="4"/>
  <c r="W1046" i="4"/>
  <c r="W684" i="4"/>
  <c r="W1117" i="4"/>
  <c r="W1479" i="4"/>
  <c r="W374" i="4"/>
  <c r="W755" i="4"/>
  <c r="W249" i="4"/>
  <c r="W992" i="4"/>
  <c r="W1354" i="4"/>
  <c r="W630" i="4"/>
  <c r="W1268" i="4"/>
  <c r="W906" i="4"/>
  <c r="W163" i="4"/>
  <c r="W544" i="4"/>
  <c r="W1161" i="4"/>
  <c r="W1523" i="4"/>
  <c r="W418" i="4"/>
  <c r="W799" i="4"/>
  <c r="W1017" i="4"/>
  <c r="W1379" i="4"/>
  <c r="W655" i="4"/>
  <c r="W274" i="4"/>
  <c r="W82" i="4"/>
  <c r="W463" i="4"/>
  <c r="W825" i="4"/>
  <c r="W1187" i="4"/>
  <c r="W583" i="4"/>
  <c r="W945" i="4"/>
  <c r="W202" i="4"/>
  <c r="W1307" i="4"/>
  <c r="W586" i="4"/>
  <c r="W1310" i="4"/>
  <c r="W948" i="4"/>
  <c r="W205" i="4"/>
  <c r="W1254" i="4"/>
  <c r="W892" i="4"/>
  <c r="W149" i="4"/>
  <c r="W530" i="4"/>
  <c r="W161" i="4"/>
  <c r="W904" i="4"/>
  <c r="W1266" i="4"/>
  <c r="W542" i="4"/>
  <c r="W873" i="4"/>
  <c r="W511" i="4"/>
  <c r="W130" i="4"/>
  <c r="W1235" i="4"/>
  <c r="W1315" i="4"/>
  <c r="W953" i="4"/>
  <c r="W210" i="4"/>
  <c r="W591" i="4"/>
  <c r="W614" i="4"/>
  <c r="W1338" i="4"/>
  <c r="W233" i="4"/>
  <c r="W976" i="4"/>
  <c r="W573" i="4"/>
  <c r="W935" i="4"/>
  <c r="W1297" i="4"/>
  <c r="W192" i="4"/>
  <c r="W1421" i="4"/>
  <c r="W1059" i="4"/>
  <c r="W316" i="4"/>
  <c r="W697" i="4"/>
  <c r="W1373" i="4"/>
  <c r="W1011" i="4"/>
  <c r="W268" i="4"/>
  <c r="W649" i="4"/>
  <c r="W1503" i="4"/>
  <c r="W398" i="4"/>
  <c r="W1141" i="4"/>
  <c r="W779" i="4"/>
  <c r="W1172" i="4"/>
  <c r="W50" i="4"/>
  <c r="W67" i="4"/>
  <c r="W16" i="4"/>
  <c r="W33" i="4"/>
  <c r="W429" i="4"/>
  <c r="W810" i="4"/>
  <c r="W448" i="4"/>
  <c r="W1360" i="4"/>
  <c r="W998" i="4"/>
  <c r="W255" i="4"/>
  <c r="W636" i="4"/>
  <c r="W488" i="4"/>
  <c r="W1212" i="4"/>
  <c r="W850" i="4"/>
  <c r="W107" i="4"/>
  <c r="W987" i="4"/>
  <c r="W244" i="4"/>
  <c r="W1349" i="4"/>
  <c r="W625" i="4"/>
  <c r="W1284" i="4"/>
  <c r="W179" i="4"/>
  <c r="W922" i="4"/>
  <c r="W560" i="4"/>
  <c r="W1443" i="4"/>
  <c r="W1081" i="4"/>
  <c r="W338" i="4"/>
  <c r="W719" i="4"/>
  <c r="W827" i="4"/>
  <c r="W1189" i="4"/>
  <c r="W84" i="4"/>
  <c r="W465" i="4"/>
  <c r="W1509" i="4"/>
  <c r="W1147" i="4"/>
  <c r="W404" i="4"/>
  <c r="W785" i="4"/>
  <c r="W702" i="4"/>
  <c r="W321" i="4"/>
  <c r="W1064" i="4"/>
  <c r="W1426" i="4"/>
  <c r="W587" i="4"/>
  <c r="W1311" i="4"/>
  <c r="W206" i="4"/>
  <c r="W949" i="4"/>
  <c r="W1318" i="4"/>
  <c r="W956" i="4"/>
  <c r="W213" i="4"/>
  <c r="W594" i="4"/>
  <c r="W967" i="4"/>
  <c r="W605" i="4"/>
  <c r="W1329" i="4"/>
  <c r="W224" i="4"/>
  <c r="W838" i="4"/>
  <c r="W1200" i="4"/>
  <c r="W95" i="4"/>
  <c r="W476" i="4"/>
  <c r="W558" i="4"/>
  <c r="W1282" i="4"/>
  <c r="W920" i="4"/>
  <c r="W177" i="4"/>
  <c r="W1465" i="4"/>
  <c r="W1103" i="4"/>
  <c r="W741" i="4"/>
  <c r="W360" i="4"/>
  <c r="W1131" i="4"/>
  <c r="W1493" i="4"/>
  <c r="W388" i="4"/>
  <c r="W769" i="4"/>
  <c r="W1109" i="4"/>
  <c r="W366" i="4"/>
  <c r="W1471" i="4"/>
  <c r="W747" i="4"/>
  <c r="W994" i="4"/>
  <c r="W251" i="4"/>
  <c r="W1356" i="4"/>
  <c r="W632" i="4"/>
  <c r="W1427" i="4"/>
  <c r="W1065" i="4"/>
  <c r="W322" i="4"/>
  <c r="W703" i="4"/>
  <c r="W860" i="4"/>
  <c r="W1222" i="4"/>
  <c r="W117" i="4"/>
  <c r="W498" i="4"/>
  <c r="W1043" i="4"/>
  <c r="W1405" i="4"/>
  <c r="W300" i="4"/>
  <c r="W681" i="4"/>
  <c r="W1382" i="4"/>
  <c r="W277" i="4"/>
  <c r="W1020" i="4"/>
  <c r="W658" i="4"/>
  <c r="W603" i="4"/>
  <c r="W965" i="4"/>
  <c r="W1327" i="4"/>
  <c r="W222" i="4"/>
  <c r="W968" i="4"/>
  <c r="W1330" i="4"/>
  <c r="W225" i="4"/>
  <c r="W606" i="4"/>
  <c r="W1209" i="4"/>
  <c r="W485" i="4"/>
  <c r="W104" i="4"/>
  <c r="W847" i="4"/>
  <c r="W1204" i="4"/>
  <c r="W842" i="4"/>
  <c r="W99" i="4"/>
  <c r="W480" i="4"/>
  <c r="W239" i="4"/>
  <c r="W1344" i="4"/>
  <c r="W982" i="4"/>
  <c r="W620" i="4"/>
  <c r="W1412" i="4"/>
  <c r="W307" i="4"/>
  <c r="W1050" i="4"/>
  <c r="W688" i="4"/>
  <c r="W1035" i="4"/>
  <c r="W292" i="4"/>
  <c r="W1397" i="4"/>
  <c r="W673" i="4"/>
  <c r="W1061" i="4"/>
  <c r="W699" i="4"/>
  <c r="W1423" i="4"/>
  <c r="W318" i="4"/>
  <c r="W695" i="4"/>
  <c r="W1057" i="4"/>
  <c r="W314" i="4"/>
  <c r="W1419" i="4"/>
  <c r="W1023" i="4"/>
  <c r="W280" i="4"/>
  <c r="W1385" i="4"/>
  <c r="W661" i="4"/>
  <c r="W537" i="4"/>
  <c r="W156" i="4"/>
  <c r="W899" i="4"/>
  <c r="W1261" i="4"/>
  <c r="W1004" i="4"/>
  <c r="W642" i="4"/>
  <c r="W261" i="4"/>
  <c r="W1366" i="4"/>
  <c r="W988" i="4"/>
  <c r="W245" i="4"/>
  <c r="W1350" i="4"/>
  <c r="W626" i="4"/>
  <c r="W1439" i="4"/>
  <c r="W334" i="4"/>
  <c r="W715" i="4"/>
  <c r="W1077" i="4"/>
  <c r="W1304" i="4"/>
  <c r="W942" i="4"/>
  <c r="W199" i="4"/>
  <c r="W580" i="4"/>
  <c r="W381" i="4"/>
  <c r="W1124" i="4"/>
  <c r="W1486" i="4"/>
  <c r="W762" i="4"/>
  <c r="W262" i="4"/>
  <c r="W1367" i="4"/>
  <c r="W1005" i="4"/>
  <c r="W643" i="4"/>
  <c r="W1302" i="4"/>
  <c r="W197" i="4"/>
  <c r="W578" i="4"/>
  <c r="W940" i="4"/>
  <c r="W155" i="4"/>
  <c r="W1260" i="4"/>
  <c r="W536" i="4"/>
  <c r="W898" i="4"/>
  <c r="W1511" i="4"/>
  <c r="W1149" i="4"/>
  <c r="W406" i="4"/>
  <c r="W787" i="4"/>
  <c r="W1328" i="4"/>
  <c r="W223" i="4"/>
  <c r="W604" i="4"/>
  <c r="W966" i="4"/>
  <c r="W907" i="4"/>
  <c r="W545" i="4"/>
  <c r="W1269" i="4"/>
  <c r="W164" i="4"/>
  <c r="W57" i="4"/>
  <c r="W23" i="4"/>
  <c r="W1179" i="4"/>
  <c r="W74" i="4"/>
  <c r="W455" i="4"/>
  <c r="W817" i="4"/>
  <c r="W436" i="4"/>
  <c r="W40" i="4"/>
  <c r="W1248" i="4"/>
  <c r="W143" i="4"/>
  <c r="W524" i="4"/>
  <c r="W886" i="4"/>
  <c r="W1347" i="4"/>
  <c r="W985" i="4"/>
  <c r="W242" i="4"/>
  <c r="W623" i="4"/>
  <c r="W1256" i="4"/>
  <c r="W894" i="4"/>
  <c r="W532" i="4"/>
  <c r="W151" i="4"/>
  <c r="W1447" i="4"/>
  <c r="W342" i="4"/>
  <c r="W1085" i="4"/>
  <c r="W723" i="4"/>
  <c r="W1258" i="4"/>
  <c r="W153" i="4"/>
  <c r="W534" i="4"/>
  <c r="W896" i="4"/>
  <c r="W189" i="4"/>
  <c r="W932" i="4"/>
  <c r="W1294" i="4"/>
  <c r="W570" i="4"/>
  <c r="W1292" i="4"/>
  <c r="W930" i="4"/>
  <c r="W187" i="4"/>
  <c r="W568" i="4"/>
  <c r="W1524" i="4"/>
  <c r="W1162" i="4"/>
  <c r="W800" i="4"/>
  <c r="W419" i="4"/>
  <c r="W1099" i="4"/>
  <c r="W356" i="4"/>
  <c r="W737" i="4"/>
  <c r="W1461" i="4"/>
  <c r="W299" i="4"/>
  <c r="W1404" i="4"/>
  <c r="W1042" i="4"/>
  <c r="W680" i="4"/>
  <c r="W1152" i="4"/>
  <c r="W409" i="4"/>
  <c r="W1514" i="4"/>
  <c r="W790" i="4"/>
  <c r="W628" i="4"/>
  <c r="W1352" i="4"/>
  <c r="W990" i="4"/>
  <c r="W247" i="4"/>
  <c r="W1031" i="4"/>
  <c r="W1393" i="4"/>
  <c r="W669" i="4"/>
  <c r="W288" i="4"/>
  <c r="W1387" i="4"/>
  <c r="W663" i="4"/>
  <c r="W282" i="4"/>
  <c r="W1025" i="4"/>
  <c r="W1488" i="4"/>
  <c r="W1126" i="4"/>
  <c r="W383" i="4"/>
  <c r="W764" i="4"/>
  <c r="W951" i="4"/>
  <c r="W589" i="4"/>
  <c r="W208" i="4"/>
  <c r="W1313" i="4"/>
  <c r="W989" i="4"/>
  <c r="W1351" i="4"/>
  <c r="W246" i="4"/>
  <c r="W627" i="4"/>
  <c r="W111" i="4"/>
  <c r="W492" i="4"/>
  <c r="W1216" i="4"/>
  <c r="W854" i="4"/>
  <c r="W1250" i="4"/>
  <c r="W526" i="4"/>
  <c r="W888" i="4"/>
  <c r="W145" i="4"/>
  <c r="W1194" i="4"/>
  <c r="W470" i="4"/>
  <c r="W89" i="4"/>
  <c r="W832" i="4"/>
  <c r="W1095" i="4"/>
  <c r="W1457" i="4"/>
  <c r="W733" i="4"/>
  <c r="W352" i="4"/>
  <c r="W121" i="4"/>
  <c r="W1226" i="4"/>
  <c r="W502" i="4"/>
  <c r="W864" i="4"/>
  <c r="W895" i="4"/>
  <c r="W152" i="4"/>
  <c r="W1257" i="4"/>
  <c r="W533" i="4"/>
  <c r="W1264" i="4"/>
  <c r="W902" i="4"/>
  <c r="W159" i="4"/>
  <c r="W540" i="4"/>
  <c r="W950" i="4"/>
  <c r="W207" i="4"/>
  <c r="W588" i="4"/>
  <c r="W1312" i="4"/>
  <c r="W1319" i="4"/>
  <c r="W957" i="4"/>
  <c r="W214" i="4"/>
  <c r="W595" i="4"/>
  <c r="W1353" i="4"/>
  <c r="W248" i="4"/>
  <c r="W991" i="4"/>
  <c r="W629" i="4"/>
  <c r="W165" i="4"/>
  <c r="W908" i="4"/>
  <c r="W1270" i="4"/>
  <c r="W546" i="4"/>
  <c r="W905" i="4"/>
  <c r="W1267" i="4"/>
  <c r="W162" i="4"/>
  <c r="W543" i="4"/>
  <c r="W1105" i="4"/>
  <c r="W362" i="4"/>
  <c r="W1467" i="4"/>
  <c r="W743" i="4"/>
  <c r="W1217" i="4"/>
  <c r="W493" i="4"/>
  <c r="W112" i="4"/>
  <c r="W855" i="4"/>
  <c r="W1375" i="4"/>
  <c r="W270" i="4"/>
  <c r="W651" i="4"/>
  <c r="W1013" i="4"/>
  <c r="W1151" i="4"/>
  <c r="W408" i="4"/>
  <c r="W1513" i="4"/>
  <c r="W789" i="4"/>
  <c r="W1481" i="4"/>
  <c r="W1119" i="4"/>
  <c r="W376" i="4"/>
  <c r="W757" i="4"/>
  <c r="W1078" i="4"/>
  <c r="W335" i="4"/>
  <c r="W1440" i="4"/>
  <c r="W716" i="4"/>
  <c r="W1228" i="4"/>
  <c r="W866" i="4"/>
  <c r="W123" i="4"/>
  <c r="W504" i="4"/>
  <c r="W21" i="4"/>
  <c r="W55" i="4"/>
  <c r="W72" i="4"/>
  <c r="W453" i="4"/>
  <c r="W815" i="4"/>
  <c r="W38" i="4"/>
  <c r="W434" i="4"/>
  <c r="W1177" i="4"/>
  <c r="W56" i="4"/>
  <c r="W454" i="4"/>
  <c r="W22" i="4"/>
  <c r="W435" i="4"/>
  <c r="W1178" i="4"/>
  <c r="W73" i="4"/>
  <c r="W39" i="4"/>
  <c r="W816" i="4"/>
  <c r="W1401" i="4"/>
  <c r="W296" i="4"/>
  <c r="W1039" i="4"/>
  <c r="W677" i="4"/>
  <c r="W473" i="4"/>
  <c r="W92" i="4"/>
  <c r="W835" i="4"/>
  <c r="W1197" i="4"/>
  <c r="W897" i="4"/>
  <c r="W535" i="4"/>
  <c r="W1259" i="4"/>
  <c r="W154" i="4"/>
  <c r="W243" i="4"/>
  <c r="W986" i="4"/>
  <c r="W1348" i="4"/>
  <c r="W624" i="4"/>
  <c r="W631" i="4"/>
  <c r="W1355" i="4"/>
  <c r="W993" i="4"/>
  <c r="W250" i="4"/>
  <c r="W1136" i="4"/>
  <c r="W393" i="4"/>
  <c r="W1498" i="4"/>
  <c r="W774" i="4"/>
  <c r="W1452" i="4"/>
  <c r="W347" i="4"/>
  <c r="W728" i="4"/>
  <c r="W1090" i="4"/>
  <c r="W859" i="4"/>
  <c r="W116" i="4"/>
  <c r="W1221" i="4"/>
  <c r="W497" i="4"/>
  <c r="W77" i="4"/>
  <c r="W820" i="4"/>
  <c r="W458" i="4"/>
  <c r="W43" i="4"/>
  <c r="W60" i="4"/>
  <c r="W1182" i="4"/>
  <c r="W26" i="4"/>
  <c r="W439" i="4"/>
  <c r="W441" i="4"/>
  <c r="W460" i="4"/>
  <c r="W822" i="4"/>
  <c r="W62" i="4"/>
  <c r="W1184" i="4"/>
  <c r="W45" i="4"/>
  <c r="W79" i="4"/>
  <c r="W28" i="4"/>
  <c r="W634" i="4"/>
  <c r="W996" i="4"/>
  <c r="W253" i="4"/>
  <c r="W1358" i="4"/>
  <c r="W1143" i="4"/>
  <c r="W400" i="4"/>
  <c r="W1505" i="4"/>
  <c r="W781" i="4"/>
  <c r="W122" i="4"/>
  <c r="W1227" i="4"/>
  <c r="W503" i="4"/>
  <c r="W865" i="4"/>
  <c r="W1480" i="4"/>
  <c r="W1118" i="4"/>
  <c r="W375" i="4"/>
  <c r="W756" i="4"/>
  <c r="W1087" i="4"/>
  <c r="W344" i="4"/>
  <c r="W1449" i="4"/>
  <c r="W725" i="4"/>
  <c r="W1033" i="4"/>
  <c r="W671" i="4"/>
  <c r="W1395" i="4"/>
  <c r="W290" i="4"/>
  <c r="W923" i="4"/>
  <c r="W180" i="4"/>
  <c r="W1285" i="4"/>
  <c r="W561" i="4"/>
  <c r="W1473" i="4"/>
  <c r="W749" i="4"/>
  <c r="W1111" i="4"/>
  <c r="W368" i="4"/>
  <c r="W997" i="4"/>
  <c r="W635" i="4"/>
  <c r="W1359" i="4"/>
  <c r="W254" i="4"/>
  <c r="W961" i="4"/>
  <c r="W1323" i="4"/>
  <c r="W599" i="4"/>
  <c r="W218" i="4"/>
  <c r="W1402" i="4"/>
  <c r="W297" i="4"/>
  <c r="W1040" i="4"/>
  <c r="W678" i="4"/>
  <c r="W1144" i="4"/>
  <c r="W1506" i="4"/>
  <c r="W782" i="4"/>
  <c r="W401" i="4"/>
  <c r="W841" i="4"/>
  <c r="W1203" i="4"/>
  <c r="W98" i="4"/>
  <c r="W479" i="4"/>
  <c r="W385" i="4"/>
  <c r="W1128" i="4"/>
  <c r="W766" i="4"/>
  <c r="W1490" i="4"/>
  <c r="W326" i="4"/>
  <c r="W1431" i="4"/>
  <c r="W1069" i="4"/>
  <c r="W707" i="4"/>
  <c r="W601" i="4"/>
  <c r="W220" i="4"/>
  <c r="W963" i="4"/>
  <c r="W1325" i="4"/>
  <c r="W294" i="4"/>
  <c r="W1037" i="4"/>
  <c r="W675" i="4"/>
  <c r="W1399" i="4"/>
  <c r="W1475" i="4"/>
  <c r="W1113" i="4"/>
  <c r="W370" i="4"/>
  <c r="W751" i="4"/>
  <c r="W1466" i="4"/>
  <c r="W361" i="4"/>
  <c r="W1104" i="4"/>
  <c r="W742" i="4"/>
  <c r="W1317" i="4"/>
  <c r="W212" i="4"/>
  <c r="W955" i="4"/>
  <c r="W593" i="4"/>
  <c r="W943" i="4"/>
  <c r="W581" i="4"/>
  <c r="W200" i="4"/>
  <c r="W1305" i="4"/>
  <c r="W186" i="4"/>
  <c r="W1291" i="4"/>
  <c r="W567" i="4"/>
  <c r="W929" i="4"/>
  <c r="W148" i="4"/>
  <c r="W891" i="4"/>
  <c r="W1253" i="4"/>
  <c r="W529" i="4"/>
  <c r="W219" i="4"/>
  <c r="W600" i="4"/>
  <c r="W1324" i="4"/>
  <c r="W962" i="4"/>
  <c r="W1068" i="4"/>
  <c r="W325" i="4"/>
  <c r="W1430" i="4"/>
  <c r="W706" i="4"/>
  <c r="W666" i="4"/>
  <c r="W1390" i="4"/>
  <c r="W285" i="4"/>
  <c r="W1028" i="4"/>
  <c r="W1045" i="4"/>
  <c r="W302" i="4"/>
  <c r="W1407" i="4"/>
  <c r="W683" i="4"/>
  <c r="W1425" i="4"/>
  <c r="W320" i="4"/>
  <c r="W1063" i="4"/>
  <c r="W701" i="4"/>
  <c r="W313" i="4"/>
  <c r="W1056" i="4"/>
  <c r="W1418" i="4"/>
  <c r="W694" i="4"/>
  <c r="W1411" i="4"/>
  <c r="W306" i="4"/>
  <c r="W687" i="4"/>
  <c r="W1049" i="4"/>
  <c r="W1165" i="4"/>
  <c r="W422" i="4"/>
  <c r="W803" i="4"/>
  <c r="W1527" i="4"/>
  <c r="W1074" i="4"/>
  <c r="W331" i="4"/>
  <c r="W1436" i="4"/>
  <c r="W712" i="4"/>
  <c r="W367" i="4"/>
  <c r="W1472" i="4"/>
  <c r="W1110" i="4"/>
  <c r="W748" i="4"/>
  <c r="W134" i="4"/>
  <c r="W877" i="4"/>
  <c r="W1239" i="4"/>
  <c r="W515" i="4"/>
  <c r="W1262" i="4"/>
  <c r="W157" i="4"/>
  <c r="W538" i="4"/>
  <c r="W900" i="4"/>
  <c r="W1293" i="4"/>
  <c r="W569" i="4"/>
  <c r="W188" i="4"/>
  <c r="W931" i="4"/>
  <c r="W507" i="4"/>
  <c r="W1231" i="4"/>
  <c r="W869" i="4"/>
  <c r="W126" i="4"/>
  <c r="W174" i="4"/>
  <c r="W555" i="4"/>
  <c r="W917" i="4"/>
  <c r="W1279" i="4"/>
  <c r="W1167" i="4"/>
  <c r="W1529" i="4"/>
  <c r="W424" i="4"/>
  <c r="W805" i="4"/>
  <c r="W1400" i="4"/>
  <c r="W1038" i="4"/>
  <c r="W295" i="4"/>
  <c r="W676" i="4"/>
  <c r="W1014" i="4"/>
  <c r="W271" i="4"/>
  <c r="W1376" i="4"/>
  <c r="W652" i="4"/>
  <c r="W1263" i="4"/>
  <c r="W901" i="4"/>
  <c r="W539" i="4"/>
  <c r="W158" i="4"/>
  <c r="W1157" i="4"/>
  <c r="W1519" i="4"/>
  <c r="W414" i="4"/>
  <c r="W795" i="4"/>
  <c r="W78" i="4"/>
  <c r="W27" i="4"/>
  <c r="W459" i="4"/>
  <c r="W44" i="4"/>
  <c r="W61" i="4"/>
  <c r="W821" i="4"/>
  <c r="W440" i="4"/>
  <c r="W1183" i="4"/>
  <c r="W1456" i="4"/>
  <c r="W351" i="4"/>
  <c r="W732" i="4"/>
  <c r="W1094" i="4"/>
  <c r="W1207" i="4"/>
  <c r="W845" i="4"/>
  <c r="W483" i="4"/>
  <c r="W102" i="4"/>
  <c r="W879" i="4"/>
  <c r="W517" i="4"/>
  <c r="W1241" i="4"/>
  <c r="W136" i="4"/>
  <c r="W1080" i="4"/>
  <c r="W1442" i="4"/>
  <c r="W718" i="4"/>
  <c r="W337" i="4"/>
  <c r="W298" i="4"/>
  <c r="W1041" i="4"/>
  <c r="W679" i="4"/>
  <c r="W1403" i="4"/>
  <c r="W120" i="4"/>
  <c r="W863" i="4"/>
  <c r="W1225" i="4"/>
  <c r="W501" i="4"/>
  <c r="W1219" i="4"/>
  <c r="W495" i="4"/>
  <c r="W114" i="4"/>
  <c r="W857" i="4"/>
  <c r="W1158" i="4"/>
  <c r="W1520" i="4"/>
  <c r="W415" i="4"/>
  <c r="W796" i="4"/>
  <c r="W230" i="4"/>
  <c r="W973" i="4"/>
  <c r="W1335" i="4"/>
  <c r="W611" i="4"/>
  <c r="W394" i="4"/>
  <c r="W1499" i="4"/>
  <c r="W1137" i="4"/>
  <c r="W775" i="4"/>
  <c r="W903" i="4"/>
  <c r="W541" i="4"/>
  <c r="W1265" i="4"/>
  <c r="W160" i="4"/>
  <c r="W184" i="4"/>
  <c r="W927" i="4"/>
  <c r="W1289" i="4"/>
  <c r="W565" i="4"/>
  <c r="W980" i="4"/>
  <c r="W618" i="4"/>
  <c r="W237" i="4"/>
  <c r="W1342" i="4"/>
  <c r="W1410" i="4"/>
  <c r="W686" i="4"/>
  <c r="W305" i="4"/>
  <c r="W1048" i="4"/>
  <c r="W171" i="4"/>
  <c r="W1276" i="4"/>
  <c r="W914" i="4"/>
  <c r="W552" i="4"/>
  <c r="W1332" i="4"/>
  <c r="W970" i="4"/>
  <c r="W608" i="4"/>
  <c r="W227" i="4"/>
  <c r="W486" i="4"/>
  <c r="W105" i="4"/>
  <c r="W1210" i="4"/>
  <c r="W848" i="4"/>
  <c r="W1368" i="4"/>
  <c r="W1006" i="4"/>
  <c r="W263" i="4"/>
  <c r="W644" i="4"/>
  <c r="W1044" i="4"/>
  <c r="W682" i="4"/>
  <c r="W301" i="4"/>
  <c r="W1406" i="4"/>
  <c r="W1148" i="4"/>
  <c r="W1510" i="4"/>
  <c r="W405" i="4"/>
  <c r="W786" i="4"/>
  <c r="W110" i="4"/>
  <c r="W491" i="4"/>
  <c r="W1215" i="4"/>
  <c r="W853" i="4"/>
  <c r="W1409" i="4"/>
  <c r="W304" i="4"/>
  <c r="W685" i="4"/>
  <c r="W1047" i="4"/>
  <c r="W979" i="4"/>
  <c r="W1341" i="4"/>
  <c r="W236" i="4"/>
  <c r="W617" i="4"/>
  <c r="W1153" i="4"/>
  <c r="W410" i="4"/>
  <c r="W1515" i="4"/>
  <c r="W791" i="4"/>
  <c r="W1051" i="4"/>
  <c r="W308" i="4"/>
  <c r="W1413" i="4"/>
  <c r="W689" i="4"/>
  <c r="W125" i="4"/>
  <c r="W868" i="4"/>
  <c r="W1230" i="4"/>
  <c r="W506" i="4"/>
  <c r="W389" i="4"/>
  <c r="W1494" i="4"/>
  <c r="W1132" i="4"/>
  <c r="W770" i="4"/>
  <c r="W1476" i="4"/>
  <c r="W371" i="4"/>
  <c r="W1114" i="4"/>
  <c r="W752" i="4"/>
  <c r="W1108" i="4"/>
  <c r="W365" i="4"/>
  <c r="W1470" i="4"/>
  <c r="W746" i="4"/>
  <c r="W1300" i="4"/>
  <c r="W938" i="4"/>
  <c r="W576" i="4"/>
  <c r="W195" i="4"/>
  <c r="W937" i="4"/>
  <c r="W194" i="4"/>
  <c r="W1299" i="4"/>
  <c r="W575" i="4"/>
  <c r="W550" i="4"/>
  <c r="W912" i="4"/>
  <c r="W169" i="4"/>
  <c r="W1274" i="4"/>
  <c r="W882" i="4"/>
  <c r="W139" i="4"/>
  <c r="W1244" i="4"/>
  <c r="W520" i="4"/>
  <c r="W925" i="4"/>
  <c r="W182" i="4"/>
  <c r="W563" i="4"/>
  <c r="W1287" i="4"/>
  <c r="W582" i="4"/>
  <c r="W944" i="4"/>
  <c r="W201" i="4"/>
  <c r="W1306" i="4"/>
  <c r="W731" i="4"/>
  <c r="W1093" i="4"/>
  <c r="W1455" i="4"/>
  <c r="W350" i="4"/>
  <c r="W1155" i="4"/>
  <c r="W1517" i="4"/>
  <c r="W412" i="4"/>
  <c r="W793" i="4"/>
  <c r="W1159" i="4"/>
  <c r="W1521" i="4"/>
  <c r="W416" i="4"/>
  <c r="W797" i="4"/>
  <c r="W284" i="4"/>
  <c r="W1027" i="4"/>
  <c r="W1389" i="4"/>
  <c r="W665" i="4"/>
  <c r="W1281" i="4"/>
  <c r="W557" i="4"/>
  <c r="W176" i="4"/>
  <c r="W919" i="4"/>
  <c r="W1361" i="4"/>
  <c r="W999" i="4"/>
  <c r="W637" i="4"/>
  <c r="W256" i="4"/>
  <c r="W924" i="4"/>
  <c r="W1286" i="4"/>
  <c r="W181" i="4"/>
  <c r="W562" i="4"/>
  <c r="W1123" i="4"/>
  <c r="W1485" i="4"/>
  <c r="W380" i="4"/>
  <c r="W761" i="4"/>
  <c r="W17" i="4"/>
  <c r="W449" i="4"/>
  <c r="W430" i="4"/>
  <c r="W811" i="4"/>
  <c r="W34" i="4"/>
  <c r="W1173" i="4"/>
  <c r="W51" i="4"/>
  <c r="W68" i="4"/>
  <c r="W1175" i="4"/>
  <c r="W53" i="4"/>
  <c r="W36" i="4"/>
  <c r="W19" i="4"/>
  <c r="W813" i="4"/>
  <c r="W451" i="4"/>
  <c r="W70" i="4"/>
  <c r="W432" i="4"/>
  <c r="W87" i="4"/>
  <c r="W830" i="4"/>
  <c r="W1192" i="4"/>
  <c r="W468" i="4"/>
  <c r="W46" i="4"/>
  <c r="W29" i="4"/>
  <c r="W425" i="4"/>
  <c r="W443" i="4"/>
  <c r="W63" i="4"/>
  <c r="W442" i="4"/>
  <c r="W12" i="4"/>
  <c r="W1168" i="4"/>
  <c r="W806" i="4"/>
  <c r="W444" i="4"/>
  <c r="W1129" i="4"/>
  <c r="W1491" i="4"/>
  <c r="W386" i="4"/>
  <c r="W767" i="4"/>
  <c r="W952" i="4"/>
  <c r="W590" i="4"/>
  <c r="W1314" i="4"/>
  <c r="W209" i="4"/>
  <c r="W1116" i="4"/>
  <c r="W373" i="4"/>
  <c r="W754" i="4"/>
  <c r="W1478" i="4"/>
  <c r="W1424" i="4"/>
  <c r="W1062" i="4"/>
  <c r="W319" i="4"/>
  <c r="W700" i="4"/>
  <c r="W1052" i="4"/>
  <c r="W309" i="4"/>
  <c r="W690" i="4"/>
  <c r="W1414" i="4"/>
  <c r="W727" i="4"/>
  <c r="W1089" i="4"/>
  <c r="W346" i="4"/>
  <c r="W1451" i="4"/>
  <c r="W1489" i="4"/>
  <c r="W384" i="4"/>
  <c r="W1127" i="4"/>
  <c r="W765" i="4"/>
  <c r="W1374" i="4"/>
  <c r="W650" i="4"/>
  <c r="W269" i="4"/>
  <c r="W1012" i="4"/>
  <c r="W934" i="4"/>
  <c r="W191" i="4"/>
  <c r="W572" i="4"/>
  <c r="W1296" i="4"/>
  <c r="W175" i="4"/>
  <c r="W556" i="4"/>
  <c r="W918" i="4"/>
  <c r="W1280" i="4"/>
  <c r="W958" i="4"/>
  <c r="W215" i="4"/>
  <c r="W1320" i="4"/>
  <c r="W596" i="4"/>
  <c r="W849" i="4"/>
  <c r="W1211" i="4"/>
  <c r="W106" i="4"/>
  <c r="W487" i="4"/>
  <c r="W1459" i="4"/>
  <c r="W1097" i="4"/>
  <c r="W354" i="4"/>
  <c r="W735" i="4"/>
  <c r="W1229" i="4"/>
  <c r="W505" i="4"/>
  <c r="W124" i="4"/>
  <c r="W867" i="4"/>
  <c r="W915" i="4"/>
  <c r="W1277" i="4"/>
  <c r="W553" i="4"/>
  <c r="W172" i="4"/>
  <c r="W1454" i="4"/>
  <c r="W349" i="4"/>
  <c r="W1092" i="4"/>
  <c r="W730" i="4"/>
  <c r="W379" i="4"/>
  <c r="W1484" i="4"/>
  <c r="W1122" i="4"/>
  <c r="W760" i="4"/>
  <c r="W969" i="4"/>
  <c r="W1331" i="4"/>
  <c r="W226" i="4"/>
  <c r="W607" i="4"/>
  <c r="W193" i="4"/>
  <c r="W1298" i="4"/>
  <c r="W936" i="4"/>
  <c r="W574" i="4"/>
  <c r="W1016" i="4"/>
  <c r="W1378" i="4"/>
  <c r="W654" i="4"/>
  <c r="W273" i="4"/>
  <c r="W1497" i="4"/>
  <c r="W773" i="4"/>
  <c r="W1135" i="4"/>
  <c r="W392" i="4"/>
  <c r="W1115" i="4"/>
  <c r="W1477" i="4"/>
  <c r="W372" i="4"/>
  <c r="W753" i="4"/>
  <c r="W1022" i="4"/>
  <c r="W1384" i="4"/>
  <c r="W660" i="4"/>
  <c r="W279" i="4"/>
  <c r="W138" i="4"/>
  <c r="W881" i="4"/>
  <c r="W1243" i="4"/>
  <c r="W519" i="4"/>
  <c r="W528" i="4"/>
  <c r="W147" i="4"/>
  <c r="W890" i="4"/>
  <c r="W1252" i="4"/>
  <c r="W946" i="4"/>
  <c r="W203" i="4"/>
  <c r="W1308" i="4"/>
  <c r="W584" i="4"/>
  <c r="W933" i="4"/>
  <c r="W1295" i="4"/>
  <c r="W571" i="4"/>
  <c r="W190" i="4"/>
  <c r="W1071" i="4"/>
  <c r="W1433" i="4"/>
  <c r="W328" i="4"/>
  <c r="W709" i="4"/>
  <c r="W509" i="4"/>
  <c r="W871" i="4"/>
  <c r="W128" i="4"/>
  <c r="W1233" i="4"/>
  <c r="W1444" i="4"/>
  <c r="W339" i="4"/>
  <c r="W1082" i="4"/>
  <c r="W720" i="4"/>
  <c r="W1416" i="4"/>
  <c r="W1054" i="4"/>
  <c r="W311" i="4"/>
  <c r="W692" i="4"/>
  <c r="W823" i="4"/>
  <c r="W1185" i="4"/>
  <c r="W80" i="4"/>
  <c r="W461" i="4"/>
  <c r="W1337" i="4"/>
  <c r="W613" i="4"/>
  <c r="W232" i="4"/>
  <c r="W975" i="4"/>
  <c r="W826" i="4"/>
  <c r="W83" i="4"/>
  <c r="W1188" i="4"/>
  <c r="W464" i="4"/>
  <c r="W521" i="4"/>
  <c r="W883" i="4"/>
  <c r="W140" i="4"/>
  <c r="W1245" i="4"/>
  <c r="W363" i="4"/>
  <c r="W1468" i="4"/>
  <c r="W1106" i="4"/>
  <c r="W744" i="4"/>
  <c r="W1072" i="4"/>
  <c r="W329" i="4"/>
  <c r="W1434" i="4"/>
  <c r="W710" i="4"/>
  <c r="W1220" i="4"/>
  <c r="W115" i="4"/>
  <c r="W858" i="4"/>
  <c r="W496" i="4"/>
  <c r="W851" i="4"/>
  <c r="W1213" i="4"/>
  <c r="W489" i="4"/>
  <c r="W108" i="4"/>
  <c r="W345" i="4"/>
  <c r="W1088" i="4"/>
  <c r="W1450" i="4"/>
  <c r="W726" i="4"/>
  <c r="W1437" i="4"/>
  <c r="W332" i="4"/>
  <c r="W1075" i="4"/>
  <c r="W713" i="4"/>
  <c r="W18" i="4"/>
  <c r="W431" i="4"/>
  <c r="W52" i="4"/>
  <c r="W1174" i="4"/>
  <c r="W69" i="4"/>
  <c r="W35" i="4"/>
  <c r="W812" i="4"/>
  <c r="W450" i="4"/>
  <c r="W25" i="4"/>
  <c r="W819" i="4"/>
  <c r="W76" i="4"/>
  <c r="W457" i="4"/>
  <c r="W438" i="4"/>
  <c r="W59" i="4"/>
  <c r="W1181" i="4"/>
  <c r="W42" i="4"/>
  <c r="W14" i="4"/>
  <c r="W427" i="4"/>
  <c r="W31" i="4"/>
  <c r="W65" i="4"/>
  <c r="W808" i="4"/>
  <c r="W48" i="4"/>
  <c r="W446" i="4"/>
  <c r="W1170" i="4"/>
  <c r="W1526" i="4"/>
  <c r="W421" i="4"/>
  <c r="W802" i="4"/>
  <c r="W1164" i="4"/>
  <c r="W554" i="4"/>
  <c r="W916" i="4"/>
  <c r="W173" i="4"/>
  <c r="W1278" i="4"/>
  <c r="W913" i="4"/>
  <c r="W1275" i="4"/>
  <c r="W170" i="4"/>
  <c r="W551" i="4"/>
  <c r="W513" i="4"/>
  <c r="W132" i="4"/>
  <c r="W1237" i="4"/>
  <c r="W875" i="4"/>
  <c r="W577" i="4"/>
  <c r="W196" i="4"/>
  <c r="W1301" i="4"/>
  <c r="W939" i="4"/>
  <c r="W330" i="4"/>
  <c r="W1073" i="4"/>
  <c r="W711" i="4"/>
  <c r="W1435" i="4"/>
  <c r="W390" i="4"/>
  <c r="W1495" i="4"/>
  <c r="W1133" i="4"/>
  <c r="W771" i="4"/>
  <c r="W1255" i="4"/>
  <c r="W150" i="4"/>
  <c r="W531" i="4"/>
  <c r="W893" i="4"/>
  <c r="W1518" i="4"/>
  <c r="W413" i="4"/>
  <c r="W1156" i="4"/>
  <c r="W794" i="4"/>
  <c r="W1121" i="4"/>
  <c r="W1483" i="4"/>
  <c r="W378" i="4"/>
  <c r="W759" i="4"/>
  <c r="W235" i="4"/>
  <c r="W1340" i="4"/>
  <c r="W978" i="4"/>
  <c r="W616" i="4"/>
  <c r="W1334" i="4"/>
  <c r="W229" i="4"/>
  <c r="W972" i="4"/>
  <c r="W610" i="4"/>
  <c r="W1032" i="4"/>
  <c r="W670" i="4"/>
  <c r="W1394" i="4"/>
  <c r="W289" i="4"/>
  <c r="W981" i="4"/>
  <c r="W238" i="4"/>
  <c r="W1343" i="4"/>
  <c r="W619" i="4"/>
  <c r="W1432" i="4"/>
  <c r="W1070" i="4"/>
  <c r="W327" i="4"/>
  <c r="W708" i="4"/>
  <c r="W395" i="4"/>
  <c r="W1500" i="4"/>
  <c r="W1138" i="4"/>
  <c r="W776" i="4"/>
  <c r="W1191" i="4"/>
  <c r="W86" i="4"/>
  <c r="W467" i="4"/>
  <c r="W829" i="4"/>
  <c r="W1283" i="4"/>
  <c r="W921" i="4"/>
  <c r="W178" i="4"/>
  <c r="W559" i="4"/>
  <c r="W1053" i="4"/>
  <c r="W1415" i="4"/>
  <c r="W310" i="4"/>
  <c r="W691" i="4"/>
  <c r="W252" i="4"/>
  <c r="W1357" i="4"/>
  <c r="W995" i="4"/>
  <c r="W633" i="4"/>
  <c r="W1224" i="4"/>
  <c r="W500" i="4"/>
  <c r="W119" i="4"/>
  <c r="W862" i="4"/>
  <c r="W843" i="4"/>
  <c r="W481" i="4"/>
  <c r="W100" i="4"/>
  <c r="W1205" i="4"/>
  <c r="W1199" i="4"/>
  <c r="W94" i="4"/>
  <c r="W475" i="4"/>
  <c r="W837" i="4"/>
  <c r="W878" i="4"/>
  <c r="W1240" i="4"/>
  <c r="W135" i="4"/>
  <c r="W516" i="4"/>
  <c r="W1417" i="4"/>
  <c r="W312" i="4"/>
  <c r="W1055" i="4"/>
  <c r="W693" i="4"/>
  <c r="W1058" i="4"/>
  <c r="W1420" i="4"/>
  <c r="W315" i="4"/>
  <c r="W696" i="4"/>
  <c r="W1010" i="4"/>
  <c r="W267" i="4"/>
  <c r="W1372" i="4"/>
  <c r="W648" i="4"/>
  <c r="W185" i="4"/>
  <c r="W1290" i="4"/>
  <c r="W928" i="4"/>
  <c r="W566" i="4"/>
  <c r="W831" i="4"/>
  <c r="W1193" i="4"/>
  <c r="W469" i="4"/>
  <c r="W88" i="4"/>
  <c r="W1381" i="4"/>
  <c r="W276" i="4"/>
  <c r="W1019" i="4"/>
  <c r="W657" i="4"/>
  <c r="W592" i="4"/>
  <c r="W211" i="4"/>
  <c r="W1316" i="4"/>
  <c r="W954" i="4"/>
  <c r="W833" i="4"/>
  <c r="W1195" i="4"/>
  <c r="W90" i="4"/>
  <c r="W471" i="4"/>
  <c r="W217" i="4"/>
  <c r="W960" i="4"/>
  <c r="W1322" i="4"/>
  <c r="W598" i="4"/>
  <c r="W667" i="4"/>
  <c r="W1029" i="4"/>
  <c r="W1391" i="4"/>
  <c r="W286" i="4"/>
  <c r="W870" i="4"/>
  <c r="W127" i="4"/>
  <c r="W1232" i="4"/>
  <c r="W508" i="4"/>
  <c r="W358" i="4"/>
  <c r="W1101" i="4"/>
  <c r="W739" i="4"/>
  <c r="W1463" i="4"/>
  <c r="X1394" i="4"/>
  <c r="F1395" i="4"/>
  <c r="K1395" i="4"/>
  <c r="AA1394" i="4"/>
  <c r="AA1032" i="4"/>
  <c r="X1032" i="4"/>
  <c r="F1033" i="4"/>
  <c r="K671" i="4"/>
  <c r="AA670" i="4"/>
  <c r="F671" i="4"/>
  <c r="X671" i="4" s="1"/>
  <c r="F308" i="4"/>
  <c r="X308" i="4" s="1"/>
  <c r="Y19" i="4"/>
  <c r="Y38" i="4"/>
  <c r="B22" i="4"/>
  <c r="V22" i="4" s="1"/>
  <c r="V1864" i="4" l="1"/>
  <c r="B1865" i="4"/>
  <c r="S13" i="6"/>
  <c r="R14" i="6"/>
  <c r="AA1572" i="4"/>
  <c r="AA1571" i="4"/>
  <c r="AA1573" i="4"/>
  <c r="AA1566" i="4"/>
  <c r="AA1567" i="4"/>
  <c r="AA1600" i="4"/>
  <c r="AA1569" i="4"/>
  <c r="AA1568" i="4"/>
  <c r="AA1570" i="4"/>
  <c r="AA1574" i="4"/>
  <c r="AA1575" i="4"/>
  <c r="AA1576" i="4"/>
  <c r="AA1577" i="4"/>
  <c r="AA1578" i="4"/>
  <c r="AA1579" i="4"/>
  <c r="AA1580" i="4"/>
  <c r="AA1581" i="4"/>
  <c r="AA1582" i="4"/>
  <c r="X2739" i="4"/>
  <c r="X2741" i="4"/>
  <c r="X2740" i="4"/>
  <c r="X2743" i="4"/>
  <c r="X2742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377" i="4"/>
  <c r="X2378" i="4"/>
  <c r="X2380" i="4"/>
  <c r="X2379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Z1921" i="4"/>
  <c r="Z2368" i="4"/>
  <c r="J2369" i="4"/>
  <c r="J2695" i="4"/>
  <c r="Z2694" i="4"/>
  <c r="Z3031" i="4"/>
  <c r="J3032" i="4"/>
  <c r="K2967" i="4"/>
  <c r="X2969" i="4"/>
  <c r="F2970" i="4"/>
  <c r="K2605" i="4"/>
  <c r="F2606" i="4"/>
  <c r="X2605" i="4"/>
  <c r="K2245" i="4"/>
  <c r="X1881" i="4"/>
  <c r="F1882" i="4"/>
  <c r="K1881" i="4"/>
  <c r="V670" i="4"/>
  <c r="B671" i="4"/>
  <c r="K293" i="4"/>
  <c r="AA292" i="4"/>
  <c r="AA1395" i="4"/>
  <c r="K1396" i="4"/>
  <c r="X1395" i="4"/>
  <c r="F1396" i="4"/>
  <c r="X1033" i="4"/>
  <c r="F1034" i="4"/>
  <c r="AA1033" i="4"/>
  <c r="F672" i="4"/>
  <c r="X672" i="4" s="1"/>
  <c r="AA671" i="4"/>
  <c r="K672" i="4"/>
  <c r="F309" i="4"/>
  <c r="X309" i="4" s="1"/>
  <c r="Y20" i="4"/>
  <c r="Y39" i="4"/>
  <c r="B23" i="4"/>
  <c r="V23" i="4" s="1"/>
  <c r="B1866" i="4" l="1"/>
  <c r="V1865" i="4"/>
  <c r="S14" i="6"/>
  <c r="R15" i="6"/>
  <c r="AA1590" i="4"/>
  <c r="AA1584" i="4"/>
  <c r="AA1591" i="4"/>
  <c r="AA1585" i="4"/>
  <c r="AA1587" i="4"/>
  <c r="AA1586" i="4"/>
  <c r="AA1588" i="4"/>
  <c r="AA1589" i="4"/>
  <c r="AA1583" i="4"/>
  <c r="AA1592" i="4"/>
  <c r="AA1593" i="4"/>
  <c r="AA1594" i="4"/>
  <c r="AA1595" i="4"/>
  <c r="AA1596" i="4"/>
  <c r="AA1597" i="4"/>
  <c r="AA1598" i="4"/>
  <c r="AA1599" i="4"/>
  <c r="Z1922" i="4"/>
  <c r="J2370" i="4"/>
  <c r="Z2369" i="4"/>
  <c r="Z2695" i="4"/>
  <c r="J2696" i="4"/>
  <c r="J3033" i="4"/>
  <c r="Z3032" i="4"/>
  <c r="X2970" i="4"/>
  <c r="F2971" i="4"/>
  <c r="K2968" i="4"/>
  <c r="X2606" i="4"/>
  <c r="F2607" i="4"/>
  <c r="K2606" i="4"/>
  <c r="K2246" i="4"/>
  <c r="K1882" i="4"/>
  <c r="X1882" i="4"/>
  <c r="F1883" i="4"/>
  <c r="B672" i="4"/>
  <c r="V671" i="4"/>
  <c r="AA293" i="4"/>
  <c r="K294" i="4"/>
  <c r="X1396" i="4"/>
  <c r="F1397" i="4"/>
  <c r="AA1396" i="4"/>
  <c r="K1397" i="4"/>
  <c r="AA1034" i="4"/>
  <c r="X1034" i="4"/>
  <c r="F1035" i="4"/>
  <c r="K673" i="4"/>
  <c r="AA672" i="4"/>
  <c r="F673" i="4"/>
  <c r="X673" i="4" s="1"/>
  <c r="F310" i="4"/>
  <c r="X310" i="4" s="1"/>
  <c r="Y21" i="4"/>
  <c r="Y40" i="4"/>
  <c r="B24" i="4"/>
  <c r="V24" i="4" s="1"/>
  <c r="V1866" i="4" l="1"/>
  <c r="B1867" i="4"/>
  <c r="S15" i="6"/>
  <c r="R16" i="6"/>
  <c r="AA1644" i="4"/>
  <c r="AA1636" i="4"/>
  <c r="AA1620" i="4"/>
  <c r="AA1607" i="4"/>
  <c r="AA1626" i="4"/>
  <c r="AA1638" i="4"/>
  <c r="AA1643" i="4"/>
  <c r="AA1603" i="4"/>
  <c r="AA1621" i="4"/>
  <c r="AA1641" i="4"/>
  <c r="AA1628" i="4"/>
  <c r="AA1609" i="4"/>
  <c r="AA1602" i="4"/>
  <c r="AA1605" i="4"/>
  <c r="AA1624" i="4"/>
  <c r="AA1622" i="4"/>
  <c r="AA1637" i="4"/>
  <c r="AA1611" i="4"/>
  <c r="AA1623" i="4"/>
  <c r="AA1619" i="4"/>
  <c r="AA1625" i="4"/>
  <c r="AA1627" i="4"/>
  <c r="AA1608" i="4"/>
  <c r="AA1601" i="4"/>
  <c r="AA1639" i="4"/>
  <c r="AA1642" i="4"/>
  <c r="AA1610" i="4"/>
  <c r="AA1606" i="4"/>
  <c r="AA1645" i="4"/>
  <c r="AA1640" i="4"/>
  <c r="AA1604" i="4"/>
  <c r="AA1646" i="4"/>
  <c r="AA1629" i="4"/>
  <c r="AA1612" i="4"/>
  <c r="AA1647" i="4"/>
  <c r="AA1630" i="4"/>
  <c r="AA1613" i="4"/>
  <c r="AA1648" i="4"/>
  <c r="AA1631" i="4"/>
  <c r="AA1614" i="4"/>
  <c r="AA1649" i="4"/>
  <c r="AA1632" i="4"/>
  <c r="AA1615" i="4"/>
  <c r="AA1616" i="4"/>
  <c r="AA1650" i="4"/>
  <c r="AA1633" i="4"/>
  <c r="AA1634" i="4"/>
  <c r="AA1617" i="4"/>
  <c r="AA1651" i="4"/>
  <c r="AA1635" i="4"/>
  <c r="AA1652" i="4"/>
  <c r="AA1618" i="4"/>
  <c r="Z1923" i="4"/>
  <c r="J2371" i="4"/>
  <c r="Z2370" i="4"/>
  <c r="J2697" i="4"/>
  <c r="Z2696" i="4"/>
  <c r="Z3033" i="4"/>
  <c r="J3034" i="4"/>
  <c r="K2969" i="4"/>
  <c r="X2971" i="4"/>
  <c r="F2972" i="4"/>
  <c r="K2607" i="4"/>
  <c r="X2607" i="4"/>
  <c r="F2608" i="4"/>
  <c r="K2247" i="4"/>
  <c r="X1883" i="4"/>
  <c r="F1884" i="4"/>
  <c r="K1883" i="4"/>
  <c r="AA1882" i="4"/>
  <c r="V672" i="4"/>
  <c r="B673" i="4"/>
  <c r="K295" i="4"/>
  <c r="AA294" i="4"/>
  <c r="AA1397" i="4"/>
  <c r="K1398" i="4"/>
  <c r="X1397" i="4"/>
  <c r="F1398" i="4"/>
  <c r="F1036" i="4"/>
  <c r="X1035" i="4"/>
  <c r="AA1035" i="4"/>
  <c r="F674" i="4"/>
  <c r="X674" i="4" s="1"/>
  <c r="K674" i="4"/>
  <c r="AA673" i="4"/>
  <c r="F311" i="4"/>
  <c r="X311" i="4" s="1"/>
  <c r="Y23" i="4"/>
  <c r="Y42" i="4"/>
  <c r="Y22" i="4"/>
  <c r="Y41" i="4"/>
  <c r="B25" i="4"/>
  <c r="V25" i="4" s="1"/>
  <c r="V1867" i="4" l="1"/>
  <c r="B1868" i="4"/>
  <c r="S16" i="6"/>
  <c r="R17" i="6"/>
  <c r="AA1662" i="4"/>
  <c r="AA1659" i="4"/>
  <c r="AA1660" i="4"/>
  <c r="AA1653" i="4"/>
  <c r="AA1661" i="4"/>
  <c r="AA1663" i="4"/>
  <c r="AA1654" i="4"/>
  <c r="AA1655" i="4"/>
  <c r="AA1656" i="4"/>
  <c r="AA1657" i="4"/>
  <c r="AA1658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Z1924" i="4"/>
  <c r="J2372" i="4"/>
  <c r="Z2371" i="4"/>
  <c r="Z2697" i="4"/>
  <c r="J2698" i="4"/>
  <c r="J3035" i="4"/>
  <c r="Z3034" i="4"/>
  <c r="F2973" i="4"/>
  <c r="X2972" i="4"/>
  <c r="K2970" i="4"/>
  <c r="X2608" i="4"/>
  <c r="F2609" i="4"/>
  <c r="K2608" i="4"/>
  <c r="K2248" i="4"/>
  <c r="AA2247" i="4"/>
  <c r="K1884" i="4"/>
  <c r="AA1883" i="4"/>
  <c r="X1884" i="4"/>
  <c r="F1885" i="4"/>
  <c r="B674" i="4"/>
  <c r="V673" i="4"/>
  <c r="K296" i="4"/>
  <c r="AA295" i="4"/>
  <c r="X1398" i="4"/>
  <c r="F1399" i="4"/>
  <c r="K1399" i="4"/>
  <c r="AA1398" i="4"/>
  <c r="AA1036" i="4"/>
  <c r="X1036" i="4"/>
  <c r="F1037" i="4"/>
  <c r="AA674" i="4"/>
  <c r="K675" i="4"/>
  <c r="F675" i="4"/>
  <c r="X675" i="4" s="1"/>
  <c r="F312" i="4"/>
  <c r="X312" i="4" s="1"/>
  <c r="B26" i="4"/>
  <c r="V26" i="4" s="1"/>
  <c r="V1868" i="4" l="1"/>
  <c r="B1869" i="4"/>
  <c r="S17" i="6"/>
  <c r="R18" i="6"/>
  <c r="S18" i="6" s="1"/>
  <c r="AA2027" i="4"/>
  <c r="AA2021" i="4"/>
  <c r="AA2022" i="4"/>
  <c r="AA2015" i="4"/>
  <c r="AA2023" i="4"/>
  <c r="AA2017" i="4"/>
  <c r="AA2024" i="4"/>
  <c r="AA2016" i="4"/>
  <c r="AA2025" i="4"/>
  <c r="AA2028" i="4"/>
  <c r="AA2020" i="4"/>
  <c r="AA2018" i="4"/>
  <c r="AA2026" i="4"/>
  <c r="AA2019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Z1925" i="4"/>
  <c r="Z2372" i="4"/>
  <c r="J2373" i="4"/>
  <c r="Z2698" i="4"/>
  <c r="J2699" i="4"/>
  <c r="Z3035" i="4"/>
  <c r="J3036" i="4"/>
  <c r="K2971" i="4"/>
  <c r="AA2970" i="4"/>
  <c r="X2973" i="4"/>
  <c r="F2974" i="4"/>
  <c r="K2609" i="4"/>
  <c r="AA2608" i="4"/>
  <c r="X2609" i="4"/>
  <c r="F2610" i="4"/>
  <c r="AA2248" i="4"/>
  <c r="K2249" i="4"/>
  <c r="X1885" i="4"/>
  <c r="F1886" i="4"/>
  <c r="K1885" i="4"/>
  <c r="AA1884" i="4"/>
  <c r="V674" i="4"/>
  <c r="B675" i="4"/>
  <c r="K297" i="4"/>
  <c r="AA296" i="4"/>
  <c r="K1400" i="4"/>
  <c r="AA1399" i="4"/>
  <c r="X1399" i="4"/>
  <c r="F1400" i="4"/>
  <c r="X1037" i="4"/>
  <c r="F1038" i="4"/>
  <c r="AA1037" i="4"/>
  <c r="F676" i="4"/>
  <c r="X676" i="4" s="1"/>
  <c r="AA675" i="4"/>
  <c r="K676" i="4"/>
  <c r="F313" i="4"/>
  <c r="X313" i="4" s="1"/>
  <c r="B27" i="4"/>
  <c r="V27" i="4" s="1"/>
  <c r="B1870" i="4" l="1"/>
  <c r="V1869" i="4"/>
  <c r="AA2750" i="4"/>
  <c r="AA2739" i="4"/>
  <c r="AA2747" i="4"/>
  <c r="AA2740" i="4"/>
  <c r="AA2748" i="4"/>
  <c r="AA2751" i="4"/>
  <c r="AA2741" i="4"/>
  <c r="AA2749" i="4"/>
  <c r="AA2742" i="4"/>
  <c r="AA2743" i="4"/>
  <c r="AA2744" i="4"/>
  <c r="AA2745" i="4"/>
  <c r="AA2746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388" i="4"/>
  <c r="AA2382" i="4"/>
  <c r="AA2389" i="4"/>
  <c r="AA2383" i="4"/>
  <c r="AA2384" i="4"/>
  <c r="AA2381" i="4"/>
  <c r="AA2377" i="4"/>
  <c r="AA2385" i="4"/>
  <c r="AA2378" i="4"/>
  <c r="AA2386" i="4"/>
  <c r="AA2380" i="4"/>
  <c r="AA2379" i="4"/>
  <c r="AA2387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Z1926" i="4"/>
  <c r="J2374" i="4"/>
  <c r="Z2373" i="4"/>
  <c r="J2700" i="4"/>
  <c r="Z2699" i="4"/>
  <c r="Z3036" i="4"/>
  <c r="J3037" i="4"/>
  <c r="X2974" i="4"/>
  <c r="F2975" i="4"/>
  <c r="K2972" i="4"/>
  <c r="AA2971" i="4"/>
  <c r="X2610" i="4"/>
  <c r="F2611" i="4"/>
  <c r="K2610" i="4"/>
  <c r="AA2609" i="4"/>
  <c r="AA2249" i="4"/>
  <c r="K2250" i="4"/>
  <c r="K1886" i="4"/>
  <c r="AA1885" i="4"/>
  <c r="X1886" i="4"/>
  <c r="F1887" i="4"/>
  <c r="V675" i="4"/>
  <c r="B676" i="4"/>
  <c r="AA297" i="4"/>
  <c r="K298" i="4"/>
  <c r="F1401" i="4"/>
  <c r="X1400" i="4"/>
  <c r="AA1400" i="4"/>
  <c r="K1401" i="4"/>
  <c r="AA1038" i="4"/>
  <c r="F1039" i="4"/>
  <c r="X1038" i="4"/>
  <c r="K677" i="4"/>
  <c r="AA676" i="4"/>
  <c r="F677" i="4"/>
  <c r="X677" i="4" s="1"/>
  <c r="F314" i="4"/>
  <c r="X314" i="4" s="1"/>
  <c r="B28" i="4"/>
  <c r="V1870" i="4" l="1"/>
  <c r="B1871" i="4"/>
  <c r="Z1927" i="4"/>
  <c r="Z2374" i="4"/>
  <c r="J2375" i="4"/>
  <c r="J2701" i="4"/>
  <c r="Z2700" i="4"/>
  <c r="J3038" i="4"/>
  <c r="Z3037" i="4"/>
  <c r="X2975" i="4"/>
  <c r="F2976" i="4"/>
  <c r="K2973" i="4"/>
  <c r="AA2972" i="4"/>
  <c r="K2611" i="4"/>
  <c r="AA2610" i="4"/>
  <c r="X2611" i="4"/>
  <c r="F2612" i="4"/>
  <c r="AA2250" i="4"/>
  <c r="K2251" i="4"/>
  <c r="X1887" i="4"/>
  <c r="F1888" i="4"/>
  <c r="K1887" i="4"/>
  <c r="AA1886" i="4"/>
  <c r="V676" i="4"/>
  <c r="B677" i="4"/>
  <c r="AA298" i="4"/>
  <c r="K299" i="4"/>
  <c r="AA1401" i="4"/>
  <c r="K1402" i="4"/>
  <c r="X1401" i="4"/>
  <c r="F1402" i="4"/>
  <c r="X1039" i="4"/>
  <c r="F1040" i="4"/>
  <c r="AA1039" i="4"/>
  <c r="F678" i="4"/>
  <c r="X678" i="4" s="1"/>
  <c r="K678" i="4"/>
  <c r="AA677" i="4"/>
  <c r="F315" i="4"/>
  <c r="X315" i="4" s="1"/>
  <c r="B29" i="4"/>
  <c r="V28" i="4"/>
  <c r="B1872" i="4" l="1"/>
  <c r="V1871" i="4"/>
  <c r="Z1928" i="4"/>
  <c r="Z2375" i="4"/>
  <c r="J2376" i="4"/>
  <c r="Z2376" i="4" s="1"/>
  <c r="J2702" i="4"/>
  <c r="Z2701" i="4"/>
  <c r="J3039" i="4"/>
  <c r="Z3038" i="4"/>
  <c r="AA2973" i="4"/>
  <c r="K2974" i="4"/>
  <c r="F2977" i="4"/>
  <c r="X2976" i="4"/>
  <c r="X2612" i="4"/>
  <c r="F2613" i="4"/>
  <c r="K2612" i="4"/>
  <c r="AA2611" i="4"/>
  <c r="K2252" i="4"/>
  <c r="AA2251" i="4"/>
  <c r="K1888" i="4"/>
  <c r="AA1887" i="4"/>
  <c r="X1888" i="4"/>
  <c r="F1889" i="4"/>
  <c r="B678" i="4"/>
  <c r="V677" i="4"/>
  <c r="AA299" i="4"/>
  <c r="K300" i="4"/>
  <c r="X1402" i="4"/>
  <c r="F1403" i="4"/>
  <c r="K1403" i="4"/>
  <c r="AA1402" i="4"/>
  <c r="AA1040" i="4"/>
  <c r="X1040" i="4"/>
  <c r="F1041" i="4"/>
  <c r="AA678" i="4"/>
  <c r="K679" i="4"/>
  <c r="F679" i="4"/>
  <c r="X679" i="4" s="1"/>
  <c r="F316" i="4"/>
  <c r="X316" i="4" s="1"/>
  <c r="V29" i="4"/>
  <c r="B30" i="4"/>
  <c r="V1872" i="4" l="1"/>
  <c r="B1873" i="4"/>
  <c r="Z1929" i="4"/>
  <c r="J2703" i="4"/>
  <c r="Z2702" i="4"/>
  <c r="Z3039" i="4"/>
  <c r="J3040" i="4"/>
  <c r="X2977" i="4"/>
  <c r="F2978" i="4"/>
  <c r="AA2974" i="4"/>
  <c r="K2975" i="4"/>
  <c r="K2613" i="4"/>
  <c r="AA2612" i="4"/>
  <c r="X2613" i="4"/>
  <c r="F2614" i="4"/>
  <c r="K2253" i="4"/>
  <c r="AA2252" i="4"/>
  <c r="X1889" i="4"/>
  <c r="F1890" i="4"/>
  <c r="K1889" i="4"/>
  <c r="AA1888" i="4"/>
  <c r="V678" i="4"/>
  <c r="B679" i="4"/>
  <c r="K301" i="4"/>
  <c r="AA300" i="4"/>
  <c r="K1404" i="4"/>
  <c r="AA1403" i="4"/>
  <c r="X1403" i="4"/>
  <c r="F1404" i="4"/>
  <c r="X1041" i="4"/>
  <c r="F1042" i="4"/>
  <c r="AA1041" i="4"/>
  <c r="F680" i="4"/>
  <c r="X680" i="4" s="1"/>
  <c r="AA679" i="4"/>
  <c r="K680" i="4"/>
  <c r="F317" i="4"/>
  <c r="X317" i="4" s="1"/>
  <c r="V30" i="4"/>
  <c r="B31" i="4"/>
  <c r="B1874" i="4" l="1"/>
  <c r="V1873" i="4"/>
  <c r="Z1930" i="4"/>
  <c r="Z2703" i="4"/>
  <c r="J2704" i="4"/>
  <c r="J3041" i="4"/>
  <c r="Z3040" i="4"/>
  <c r="K2976" i="4"/>
  <c r="AA2975" i="4"/>
  <c r="X2978" i="4"/>
  <c r="F2979" i="4"/>
  <c r="X2614" i="4"/>
  <c r="F2615" i="4"/>
  <c r="K2614" i="4"/>
  <c r="AA2613" i="4"/>
  <c r="AA2253" i="4"/>
  <c r="K2254" i="4"/>
  <c r="K1890" i="4"/>
  <c r="AA1889" i="4"/>
  <c r="X1890" i="4"/>
  <c r="F1891" i="4"/>
  <c r="B680" i="4"/>
  <c r="V679" i="4"/>
  <c r="K302" i="4"/>
  <c r="AA301" i="4"/>
  <c r="X1404" i="4"/>
  <c r="F1405" i="4"/>
  <c r="K1405" i="4"/>
  <c r="AA1404" i="4"/>
  <c r="AA1042" i="4"/>
  <c r="F1043" i="4"/>
  <c r="X1042" i="4"/>
  <c r="K681" i="4"/>
  <c r="AA680" i="4"/>
  <c r="F681" i="4"/>
  <c r="X681" i="4" s="1"/>
  <c r="F318" i="4"/>
  <c r="X318" i="4" s="1"/>
  <c r="B32" i="4"/>
  <c r="V31" i="4"/>
  <c r="V1874" i="4" l="1"/>
  <c r="B1875" i="4"/>
  <c r="Z1931" i="4"/>
  <c r="J2705" i="4"/>
  <c r="Z2704" i="4"/>
  <c r="Z3041" i="4"/>
  <c r="J3042" i="4"/>
  <c r="X2979" i="4"/>
  <c r="F2980" i="4"/>
  <c r="K2977" i="4"/>
  <c r="AA2976" i="4"/>
  <c r="K2615" i="4"/>
  <c r="AA2614" i="4"/>
  <c r="X2615" i="4"/>
  <c r="F2616" i="4"/>
  <c r="K2255" i="4"/>
  <c r="AA2254" i="4"/>
  <c r="X1891" i="4"/>
  <c r="F1892" i="4"/>
  <c r="K1891" i="4"/>
  <c r="AA1890" i="4"/>
  <c r="V680" i="4"/>
  <c r="B681" i="4"/>
  <c r="AA302" i="4"/>
  <c r="K303" i="4"/>
  <c r="K1406" i="4"/>
  <c r="AA1405" i="4"/>
  <c r="X1405" i="4"/>
  <c r="F1406" i="4"/>
  <c r="F1044" i="4"/>
  <c r="X1043" i="4"/>
  <c r="AA1043" i="4"/>
  <c r="F682" i="4"/>
  <c r="X682" i="4" s="1"/>
  <c r="K682" i="4"/>
  <c r="AA681" i="4"/>
  <c r="F319" i="4"/>
  <c r="X319" i="4" s="1"/>
  <c r="B33" i="4"/>
  <c r="V32" i="4"/>
  <c r="V1875" i="4" l="1"/>
  <c r="B1876" i="4"/>
  <c r="Z1932" i="4"/>
  <c r="Z2705" i="4"/>
  <c r="J2706" i="4"/>
  <c r="J3043" i="4"/>
  <c r="Z3042" i="4"/>
  <c r="F2981" i="4"/>
  <c r="X2980" i="4"/>
  <c r="K2978" i="4"/>
  <c r="AA2977" i="4"/>
  <c r="X2616" i="4"/>
  <c r="F2617" i="4"/>
  <c r="K2616" i="4"/>
  <c r="AA2615" i="4"/>
  <c r="AA2255" i="4"/>
  <c r="K2256" i="4"/>
  <c r="AA1891" i="4"/>
  <c r="K1892" i="4"/>
  <c r="X1892" i="4"/>
  <c r="F1893" i="4"/>
  <c r="V681" i="4"/>
  <c r="B682" i="4"/>
  <c r="AA303" i="4"/>
  <c r="K304" i="4"/>
  <c r="X1406" i="4"/>
  <c r="F1407" i="4"/>
  <c r="K1407" i="4"/>
  <c r="AA1406" i="4"/>
  <c r="AA1044" i="4"/>
  <c r="X1044" i="4"/>
  <c r="F1045" i="4"/>
  <c r="AA682" i="4"/>
  <c r="K683" i="4"/>
  <c r="F683" i="4"/>
  <c r="X683" i="4" s="1"/>
  <c r="F320" i="4"/>
  <c r="X320" i="4" s="1"/>
  <c r="V33" i="4"/>
  <c r="B34" i="4"/>
  <c r="V1876" i="4" l="1"/>
  <c r="B1877" i="4"/>
  <c r="Z1933" i="4"/>
  <c r="Z2706" i="4"/>
  <c r="J2707" i="4"/>
  <c r="Z3043" i="4"/>
  <c r="J3044" i="4"/>
  <c r="AA2978" i="4"/>
  <c r="K2979" i="4"/>
  <c r="F2982" i="4"/>
  <c r="X2981" i="4"/>
  <c r="K2617" i="4"/>
  <c r="AA2616" i="4"/>
  <c r="X2617" i="4"/>
  <c r="F2618" i="4"/>
  <c r="K2257" i="4"/>
  <c r="AA2256" i="4"/>
  <c r="X1893" i="4"/>
  <c r="F1894" i="4"/>
  <c r="K1893" i="4"/>
  <c r="AA1892" i="4"/>
  <c r="V682" i="4"/>
  <c r="B683" i="4"/>
  <c r="K305" i="4"/>
  <c r="AA304" i="4"/>
  <c r="K1408" i="4"/>
  <c r="AA1407" i="4"/>
  <c r="X1407" i="4"/>
  <c r="F1408" i="4"/>
  <c r="X1045" i="4"/>
  <c r="F1046" i="4"/>
  <c r="AA1045" i="4"/>
  <c r="F684" i="4"/>
  <c r="X684" i="4" s="1"/>
  <c r="AA683" i="4"/>
  <c r="K684" i="4"/>
  <c r="F321" i="4"/>
  <c r="X321" i="4" s="1"/>
  <c r="V34" i="4"/>
  <c r="B35" i="4"/>
  <c r="V1877" i="4" l="1"/>
  <c r="B1878" i="4"/>
  <c r="Z1934" i="4"/>
  <c r="J2708" i="4"/>
  <c r="Z2707" i="4"/>
  <c r="Z3044" i="4"/>
  <c r="J3045" i="4"/>
  <c r="F2983" i="4"/>
  <c r="X2982" i="4"/>
  <c r="K2980" i="4"/>
  <c r="AA2979" i="4"/>
  <c r="X2618" i="4"/>
  <c r="F2619" i="4"/>
  <c r="K2618" i="4"/>
  <c r="AA2617" i="4"/>
  <c r="K2258" i="4"/>
  <c r="AA2257" i="4"/>
  <c r="K1894" i="4"/>
  <c r="AA1893" i="4"/>
  <c r="X1894" i="4"/>
  <c r="F1895" i="4"/>
  <c r="B684" i="4"/>
  <c r="V683" i="4"/>
  <c r="AA305" i="4"/>
  <c r="K306" i="4"/>
  <c r="F1409" i="4"/>
  <c r="X1408" i="4"/>
  <c r="AA1408" i="4"/>
  <c r="K1409" i="4"/>
  <c r="AA1046" i="4"/>
  <c r="X1046" i="4"/>
  <c r="F1047" i="4"/>
  <c r="K685" i="4"/>
  <c r="AA684" i="4"/>
  <c r="F685" i="4"/>
  <c r="X685" i="4" s="1"/>
  <c r="F322" i="4"/>
  <c r="X322" i="4" s="1"/>
  <c r="V35" i="4"/>
  <c r="B36" i="4"/>
  <c r="B1879" i="4" l="1"/>
  <c r="V1878" i="4"/>
  <c r="Z1935" i="4"/>
  <c r="J2709" i="4"/>
  <c r="Z2708" i="4"/>
  <c r="J3046" i="4"/>
  <c r="Z3045" i="4"/>
  <c r="X2983" i="4"/>
  <c r="F2984" i="4"/>
  <c r="AA2980" i="4"/>
  <c r="K2981" i="4"/>
  <c r="K2619" i="4"/>
  <c r="AA2618" i="4"/>
  <c r="X2619" i="4"/>
  <c r="F2620" i="4"/>
  <c r="K2259" i="4"/>
  <c r="AA2258" i="4"/>
  <c r="F1896" i="4"/>
  <c r="X1895" i="4"/>
  <c r="K1895" i="4"/>
  <c r="AA1894" i="4"/>
  <c r="B685" i="4"/>
  <c r="V684" i="4"/>
  <c r="K307" i="4"/>
  <c r="AA306" i="4"/>
  <c r="AA1409" i="4"/>
  <c r="K1410" i="4"/>
  <c r="X1409" i="4"/>
  <c r="F1410" i="4"/>
  <c r="F1048" i="4"/>
  <c r="X1047" i="4"/>
  <c r="AA1047" i="4"/>
  <c r="F686" i="4"/>
  <c r="X686" i="4" s="1"/>
  <c r="K686" i="4"/>
  <c r="AA685" i="4"/>
  <c r="F323" i="4"/>
  <c r="X323" i="4" s="1"/>
  <c r="V36" i="4"/>
  <c r="B37" i="4"/>
  <c r="V1879" i="4" l="1"/>
  <c r="B1880" i="4"/>
  <c r="Z1936" i="4"/>
  <c r="J2710" i="4"/>
  <c r="Z2709" i="4"/>
  <c r="J3047" i="4"/>
  <c r="Z3046" i="4"/>
  <c r="AA2981" i="4"/>
  <c r="K2982" i="4"/>
  <c r="X2984" i="4"/>
  <c r="F2985" i="4"/>
  <c r="X2620" i="4"/>
  <c r="F2621" i="4"/>
  <c r="K2620" i="4"/>
  <c r="AA2619" i="4"/>
  <c r="K2260" i="4"/>
  <c r="AA2259" i="4"/>
  <c r="AA1895" i="4"/>
  <c r="K1896" i="4"/>
  <c r="X1896" i="4"/>
  <c r="F1897" i="4"/>
  <c r="V685" i="4"/>
  <c r="B686" i="4"/>
  <c r="K308" i="4"/>
  <c r="AA307" i="4"/>
  <c r="X1410" i="4"/>
  <c r="F1411" i="4"/>
  <c r="K1411" i="4"/>
  <c r="AA1410" i="4"/>
  <c r="AA1048" i="4"/>
  <c r="X1048" i="4"/>
  <c r="F1049" i="4"/>
  <c r="K687" i="4"/>
  <c r="AA686" i="4"/>
  <c r="F687" i="4"/>
  <c r="X687" i="4" s="1"/>
  <c r="F324" i="4"/>
  <c r="X324" i="4" s="1"/>
  <c r="V37" i="4"/>
  <c r="B38" i="4"/>
  <c r="B1881" i="4" l="1"/>
  <c r="V1880" i="4"/>
  <c r="Z1937" i="4"/>
  <c r="J2711" i="4"/>
  <c r="Z2710" i="4"/>
  <c r="Z3047" i="4"/>
  <c r="J3048" i="4"/>
  <c r="X2985" i="4"/>
  <c r="F2986" i="4"/>
  <c r="AA2982" i="4"/>
  <c r="K2983" i="4"/>
  <c r="K2621" i="4"/>
  <c r="AA2620" i="4"/>
  <c r="X2621" i="4"/>
  <c r="F2622" i="4"/>
  <c r="K2261" i="4"/>
  <c r="AA2260" i="4"/>
  <c r="X1897" i="4"/>
  <c r="F1898" i="4"/>
  <c r="AA1896" i="4"/>
  <c r="K1897" i="4"/>
  <c r="B687" i="4"/>
  <c r="V686" i="4"/>
  <c r="K309" i="4"/>
  <c r="AA308" i="4"/>
  <c r="K1412" i="4"/>
  <c r="AA1411" i="4"/>
  <c r="X1411" i="4"/>
  <c r="F1412" i="4"/>
  <c r="X1049" i="4"/>
  <c r="F1050" i="4"/>
  <c r="AA1049" i="4"/>
  <c r="F688" i="4"/>
  <c r="X688" i="4" s="1"/>
  <c r="K688" i="4"/>
  <c r="AA687" i="4"/>
  <c r="F325" i="4"/>
  <c r="X325" i="4" s="1"/>
  <c r="V38" i="4"/>
  <c r="B39" i="4"/>
  <c r="V1881" i="4" l="1"/>
  <c r="B1882" i="4"/>
  <c r="Z1938" i="4"/>
  <c r="Z2711" i="4"/>
  <c r="J2712" i="4"/>
  <c r="J3049" i="4"/>
  <c r="Z3048" i="4"/>
  <c r="K2984" i="4"/>
  <c r="AA2983" i="4"/>
  <c r="X2986" i="4"/>
  <c r="F2987" i="4"/>
  <c r="X2622" i="4"/>
  <c r="F2623" i="4"/>
  <c r="K2622" i="4"/>
  <c r="AA2621" i="4"/>
  <c r="K2262" i="4"/>
  <c r="AA2261" i="4"/>
  <c r="AA1897" i="4"/>
  <c r="K1898" i="4"/>
  <c r="X1898" i="4"/>
  <c r="F1899" i="4"/>
  <c r="B688" i="4"/>
  <c r="V687" i="4"/>
  <c r="AA309" i="4"/>
  <c r="K310" i="4"/>
  <c r="X1412" i="4"/>
  <c r="F1413" i="4"/>
  <c r="K1413" i="4"/>
  <c r="AA1412" i="4"/>
  <c r="AA1050" i="4"/>
  <c r="X1050" i="4"/>
  <c r="F1051" i="4"/>
  <c r="K689" i="4"/>
  <c r="AA688" i="4"/>
  <c r="F689" i="4"/>
  <c r="X689" i="4" s="1"/>
  <c r="F326" i="4"/>
  <c r="X326" i="4" s="1"/>
  <c r="V39" i="4"/>
  <c r="B40" i="4"/>
  <c r="B1883" i="4" l="1"/>
  <c r="V1882" i="4"/>
  <c r="Z1939" i="4"/>
  <c r="J2713" i="4"/>
  <c r="Z2712" i="4"/>
  <c r="Z3049" i="4"/>
  <c r="J3050" i="4"/>
  <c r="X2987" i="4"/>
  <c r="F2988" i="4"/>
  <c r="K2985" i="4"/>
  <c r="AA2984" i="4"/>
  <c r="AA2622" i="4"/>
  <c r="K2623" i="4"/>
  <c r="X2623" i="4"/>
  <c r="F2624" i="4"/>
  <c r="K2263" i="4"/>
  <c r="AA2262" i="4"/>
  <c r="F1900" i="4"/>
  <c r="X1899" i="4"/>
  <c r="K1899" i="4"/>
  <c r="AA1898" i="4"/>
  <c r="V688" i="4"/>
  <c r="B689" i="4"/>
  <c r="K311" i="4"/>
  <c r="AA310" i="4"/>
  <c r="K1414" i="4"/>
  <c r="AA1413" i="4"/>
  <c r="F1414" i="4"/>
  <c r="X1413" i="4"/>
  <c r="F1052" i="4"/>
  <c r="X1051" i="4"/>
  <c r="AA1051" i="4"/>
  <c r="F690" i="4"/>
  <c r="X690" i="4" s="1"/>
  <c r="K690" i="4"/>
  <c r="AA689" i="4"/>
  <c r="F327" i="4"/>
  <c r="X327" i="4" s="1"/>
  <c r="V40" i="4"/>
  <c r="B41" i="4"/>
  <c r="B1884" i="4" l="1"/>
  <c r="V1883" i="4"/>
  <c r="Z1940" i="4"/>
  <c r="Z2713" i="4"/>
  <c r="J2714" i="4"/>
  <c r="J3051" i="4"/>
  <c r="Z3050" i="4"/>
  <c r="K2986" i="4"/>
  <c r="AA2985" i="4"/>
  <c r="X2988" i="4"/>
  <c r="F2989" i="4"/>
  <c r="X2624" i="4"/>
  <c r="F2625" i="4"/>
  <c r="K2624" i="4"/>
  <c r="AA2623" i="4"/>
  <c r="K2264" i="4"/>
  <c r="AA2263" i="4"/>
  <c r="AA1899" i="4"/>
  <c r="K1900" i="4"/>
  <c r="X1900" i="4"/>
  <c r="F1901" i="4"/>
  <c r="V689" i="4"/>
  <c r="B690" i="4"/>
  <c r="K312" i="4"/>
  <c r="AA311" i="4"/>
  <c r="X1414" i="4"/>
  <c r="F1415" i="4"/>
  <c r="K1415" i="4"/>
  <c r="AA1414" i="4"/>
  <c r="AA1052" i="4"/>
  <c r="X1052" i="4"/>
  <c r="F1053" i="4"/>
  <c r="K691" i="4"/>
  <c r="AA690" i="4"/>
  <c r="F691" i="4"/>
  <c r="X691" i="4" s="1"/>
  <c r="F328" i="4"/>
  <c r="X328" i="4" s="1"/>
  <c r="V41" i="4"/>
  <c r="B42" i="4"/>
  <c r="V1884" i="4" l="1"/>
  <c r="B1885" i="4"/>
  <c r="Z1941" i="4"/>
  <c r="Z2714" i="4"/>
  <c r="J2715" i="4"/>
  <c r="Z3051" i="4"/>
  <c r="J3052" i="4"/>
  <c r="X2989" i="4"/>
  <c r="F2990" i="4"/>
  <c r="K2987" i="4"/>
  <c r="AA2986" i="4"/>
  <c r="K2625" i="4"/>
  <c r="AA2624" i="4"/>
  <c r="X2625" i="4"/>
  <c r="F2626" i="4"/>
  <c r="K2265" i="4"/>
  <c r="AA2264" i="4"/>
  <c r="X1901" i="4"/>
  <c r="F1902" i="4"/>
  <c r="AA1900" i="4"/>
  <c r="K1901" i="4"/>
  <c r="V690" i="4"/>
  <c r="B691" i="4"/>
  <c r="K313" i="4"/>
  <c r="AA312" i="4"/>
  <c r="K1416" i="4"/>
  <c r="AA1415" i="4"/>
  <c r="X1415" i="4"/>
  <c r="F1416" i="4"/>
  <c r="AA1053" i="4"/>
  <c r="X1053" i="4"/>
  <c r="F1054" i="4"/>
  <c r="F692" i="4"/>
  <c r="X692" i="4" s="1"/>
  <c r="K692" i="4"/>
  <c r="AA691" i="4"/>
  <c r="F329" i="4"/>
  <c r="X329" i="4" s="1"/>
  <c r="V42" i="4"/>
  <c r="B43" i="4"/>
  <c r="V1885" i="4" l="1"/>
  <c r="B1886" i="4"/>
  <c r="Z1942" i="4"/>
  <c r="J2716" i="4"/>
  <c r="Z2715" i="4"/>
  <c r="Z3052" i="4"/>
  <c r="J3053" i="4"/>
  <c r="K2988" i="4"/>
  <c r="AA2987" i="4"/>
  <c r="X2990" i="4"/>
  <c r="F2991" i="4"/>
  <c r="X2626" i="4"/>
  <c r="F2627" i="4"/>
  <c r="K2626" i="4"/>
  <c r="AA2625" i="4"/>
  <c r="K2266" i="4"/>
  <c r="AA2265" i="4"/>
  <c r="AA1901" i="4"/>
  <c r="K1902" i="4"/>
  <c r="X1902" i="4"/>
  <c r="F1903" i="4"/>
  <c r="B692" i="4"/>
  <c r="V691" i="4"/>
  <c r="K314" i="4"/>
  <c r="AA313" i="4"/>
  <c r="F1417" i="4"/>
  <c r="X1416" i="4"/>
  <c r="AA1416" i="4"/>
  <c r="K1417" i="4"/>
  <c r="F1055" i="4"/>
  <c r="X1054" i="4"/>
  <c r="AA1054" i="4"/>
  <c r="K693" i="4"/>
  <c r="AA692" i="4"/>
  <c r="F693" i="4"/>
  <c r="X693" i="4" s="1"/>
  <c r="F330" i="4"/>
  <c r="X330" i="4" s="1"/>
  <c r="V43" i="4"/>
  <c r="B44" i="4"/>
  <c r="B1887" i="4" l="1"/>
  <c r="V1886" i="4"/>
  <c r="Z1943" i="4"/>
  <c r="J2717" i="4"/>
  <c r="Z2716" i="4"/>
  <c r="J3054" i="4"/>
  <c r="Z3053" i="4"/>
  <c r="X2991" i="4"/>
  <c r="F2992" i="4"/>
  <c r="K2989" i="4"/>
  <c r="AA2988" i="4"/>
  <c r="AA2626" i="4"/>
  <c r="K2627" i="4"/>
  <c r="X2627" i="4"/>
  <c r="F2628" i="4"/>
  <c r="K2267" i="4"/>
  <c r="AA2266" i="4"/>
  <c r="F1904" i="4"/>
  <c r="X1903" i="4"/>
  <c r="K1903" i="4"/>
  <c r="AA1902" i="4"/>
  <c r="V692" i="4"/>
  <c r="B693" i="4"/>
  <c r="K315" i="4"/>
  <c r="AA314" i="4"/>
  <c r="K1418" i="4"/>
  <c r="AA1417" i="4"/>
  <c r="X1417" i="4"/>
  <c r="F1418" i="4"/>
  <c r="AA1055" i="4"/>
  <c r="X1055" i="4"/>
  <c r="F1056" i="4"/>
  <c r="F694" i="4"/>
  <c r="X694" i="4" s="1"/>
  <c r="K694" i="4"/>
  <c r="AA693" i="4"/>
  <c r="F331" i="4"/>
  <c r="X331" i="4" s="1"/>
  <c r="V44" i="4"/>
  <c r="B45" i="4"/>
  <c r="B1888" i="4" l="1"/>
  <c r="V1887" i="4"/>
  <c r="Z1944" i="4"/>
  <c r="J2718" i="4"/>
  <c r="Z2717" i="4"/>
  <c r="J3055" i="4"/>
  <c r="Z3054" i="4"/>
  <c r="K2990" i="4"/>
  <c r="AA2989" i="4"/>
  <c r="X2992" i="4"/>
  <c r="F2993" i="4"/>
  <c r="X2628" i="4"/>
  <c r="F2629" i="4"/>
  <c r="K2628" i="4"/>
  <c r="AA2627" i="4"/>
  <c r="K2268" i="4"/>
  <c r="AA2267" i="4"/>
  <c r="AA1903" i="4"/>
  <c r="K1904" i="4"/>
  <c r="X1904" i="4"/>
  <c r="F1905" i="4"/>
  <c r="B694" i="4"/>
  <c r="V693" i="4"/>
  <c r="K316" i="4"/>
  <c r="AA315" i="4"/>
  <c r="X1418" i="4"/>
  <c r="F1419" i="4"/>
  <c r="K1419" i="4"/>
  <c r="AA1418" i="4"/>
  <c r="X1056" i="4"/>
  <c r="F1057" i="4"/>
  <c r="AA1056" i="4"/>
  <c r="K695" i="4"/>
  <c r="AA694" i="4"/>
  <c r="F695" i="4"/>
  <c r="X695" i="4" s="1"/>
  <c r="F332" i="4"/>
  <c r="X332" i="4" s="1"/>
  <c r="B46" i="4"/>
  <c r="V45" i="4"/>
  <c r="B1889" i="4" l="1"/>
  <c r="V1888" i="4"/>
  <c r="Z1945" i="4"/>
  <c r="J2719" i="4"/>
  <c r="Z2718" i="4"/>
  <c r="Z3055" i="4"/>
  <c r="J3056" i="4"/>
  <c r="X2993" i="4"/>
  <c r="F2994" i="4"/>
  <c r="K2991" i="4"/>
  <c r="AA2990" i="4"/>
  <c r="K2629" i="4"/>
  <c r="AA2628" i="4"/>
  <c r="F2630" i="4"/>
  <c r="X2629" i="4"/>
  <c r="K2269" i="4"/>
  <c r="AA2268" i="4"/>
  <c r="X1905" i="4"/>
  <c r="F1906" i="4"/>
  <c r="AA1904" i="4"/>
  <c r="K1905" i="4"/>
  <c r="V694" i="4"/>
  <c r="B695" i="4"/>
  <c r="K317" i="4"/>
  <c r="AA316" i="4"/>
  <c r="K1420" i="4"/>
  <c r="AA1419" i="4"/>
  <c r="X1419" i="4"/>
  <c r="F1420" i="4"/>
  <c r="AA1057" i="4"/>
  <c r="X1057" i="4"/>
  <c r="F1058" i="4"/>
  <c r="F696" i="4"/>
  <c r="X696" i="4" s="1"/>
  <c r="K696" i="4"/>
  <c r="AA695" i="4"/>
  <c r="F333" i="4"/>
  <c r="X333" i="4" s="1"/>
  <c r="V46" i="4"/>
  <c r="B47" i="4"/>
  <c r="V1889" i="4" l="1"/>
  <c r="B1890" i="4"/>
  <c r="Z1946" i="4"/>
  <c r="Z2719" i="4"/>
  <c r="J2720" i="4"/>
  <c r="J3057" i="4"/>
  <c r="Z3056" i="4"/>
  <c r="K2992" i="4"/>
  <c r="AA2991" i="4"/>
  <c r="X2994" i="4"/>
  <c r="F2995" i="4"/>
  <c r="X2630" i="4"/>
  <c r="F2631" i="4"/>
  <c r="AA2629" i="4"/>
  <c r="K2630" i="4"/>
  <c r="AA2269" i="4"/>
  <c r="K2270" i="4"/>
  <c r="AA1905" i="4"/>
  <c r="K1906" i="4"/>
  <c r="X1906" i="4"/>
  <c r="F1907" i="4"/>
  <c r="V695" i="4"/>
  <c r="B696" i="4"/>
  <c r="K318" i="4"/>
  <c r="AA317" i="4"/>
  <c r="F1421" i="4"/>
  <c r="X1420" i="4"/>
  <c r="AA1420" i="4"/>
  <c r="K1421" i="4"/>
  <c r="F1059" i="4"/>
  <c r="X1058" i="4"/>
  <c r="AA1058" i="4"/>
  <c r="K697" i="4"/>
  <c r="AA696" i="4"/>
  <c r="F697" i="4"/>
  <c r="X697" i="4" s="1"/>
  <c r="F334" i="4"/>
  <c r="X334" i="4" s="1"/>
  <c r="V47" i="4"/>
  <c r="B48" i="4"/>
  <c r="V1890" i="4" l="1"/>
  <c r="B1891" i="4"/>
  <c r="Z1947" i="4"/>
  <c r="J2721" i="4"/>
  <c r="Z2720" i="4"/>
  <c r="Z3057" i="4"/>
  <c r="J3058" i="4"/>
  <c r="F2996" i="4"/>
  <c r="X2995" i="4"/>
  <c r="K2993" i="4"/>
  <c r="AA2992" i="4"/>
  <c r="AA2630" i="4"/>
  <c r="K2631" i="4"/>
  <c r="X2631" i="4"/>
  <c r="F2632" i="4"/>
  <c r="K2271" i="4"/>
  <c r="AA2270" i="4"/>
  <c r="F1908" i="4"/>
  <c r="X1907" i="4"/>
  <c r="K1907" i="4"/>
  <c r="AA1906" i="4"/>
  <c r="V696" i="4"/>
  <c r="B697" i="4"/>
  <c r="K319" i="4"/>
  <c r="AA318" i="4"/>
  <c r="AA1421" i="4"/>
  <c r="K1422" i="4"/>
  <c r="X1421" i="4"/>
  <c r="F1422" i="4"/>
  <c r="AA1059" i="4"/>
  <c r="X1059" i="4"/>
  <c r="F1060" i="4"/>
  <c r="F698" i="4"/>
  <c r="X698" i="4" s="1"/>
  <c r="K698" i="4"/>
  <c r="AA697" i="4"/>
  <c r="F335" i="4"/>
  <c r="X335" i="4" s="1"/>
  <c r="V48" i="4"/>
  <c r="B49" i="4"/>
  <c r="V1891" i="4" l="1"/>
  <c r="B1892" i="4"/>
  <c r="Z1948" i="4"/>
  <c r="Z2721" i="4"/>
  <c r="J2722" i="4"/>
  <c r="J3059" i="4"/>
  <c r="Z3058" i="4"/>
  <c r="K2994" i="4"/>
  <c r="AA2993" i="4"/>
  <c r="X2996" i="4"/>
  <c r="F2997" i="4"/>
  <c r="X2632" i="4"/>
  <c r="F2633" i="4"/>
  <c r="AA2631" i="4"/>
  <c r="K2632" i="4"/>
  <c r="K2272" i="4"/>
  <c r="AA2271" i="4"/>
  <c r="AA1907" i="4"/>
  <c r="K1908" i="4"/>
  <c r="X1908" i="4"/>
  <c r="F1909" i="4"/>
  <c r="B698" i="4"/>
  <c r="V697" i="4"/>
  <c r="AA319" i="4"/>
  <c r="K320" i="4"/>
  <c r="X1422" i="4"/>
  <c r="F1423" i="4"/>
  <c r="K1423" i="4"/>
  <c r="AA1422" i="4"/>
  <c r="X1060" i="4"/>
  <c r="F1061" i="4"/>
  <c r="AA1060" i="4"/>
  <c r="AA698" i="4"/>
  <c r="K699" i="4"/>
  <c r="F699" i="4"/>
  <c r="X699" i="4" s="1"/>
  <c r="F336" i="4"/>
  <c r="X336" i="4" s="1"/>
  <c r="V49" i="4"/>
  <c r="B50" i="4"/>
  <c r="B1893" i="4" l="1"/>
  <c r="V1892" i="4"/>
  <c r="Z1949" i="4"/>
  <c r="Z2722" i="4"/>
  <c r="J2723" i="4"/>
  <c r="Z3059" i="4"/>
  <c r="J3060" i="4"/>
  <c r="X2997" i="4"/>
  <c r="F2998" i="4"/>
  <c r="K2995" i="4"/>
  <c r="AA2994" i="4"/>
  <c r="K2633" i="4"/>
  <c r="AA2632" i="4"/>
  <c r="F2634" i="4"/>
  <c r="X2633" i="4"/>
  <c r="AA2272" i="4"/>
  <c r="K2273" i="4"/>
  <c r="X1909" i="4"/>
  <c r="F1910" i="4"/>
  <c r="AA1908" i="4"/>
  <c r="K1909" i="4"/>
  <c r="V698" i="4"/>
  <c r="B699" i="4"/>
  <c r="AA320" i="4"/>
  <c r="K321" i="4"/>
  <c r="K1424" i="4"/>
  <c r="AA1423" i="4"/>
  <c r="X1423" i="4"/>
  <c r="F1424" i="4"/>
  <c r="AA1061" i="4"/>
  <c r="X1061" i="4"/>
  <c r="F1062" i="4"/>
  <c r="F700" i="4"/>
  <c r="X700" i="4" s="1"/>
  <c r="AA699" i="4"/>
  <c r="K700" i="4"/>
  <c r="F337" i="4"/>
  <c r="X337" i="4" s="1"/>
  <c r="V50" i="4"/>
  <c r="B51" i="4"/>
  <c r="V1893" i="4" l="1"/>
  <c r="B1894" i="4"/>
  <c r="Z1950" i="4"/>
  <c r="J2724" i="4"/>
  <c r="Z2723" i="4"/>
  <c r="Z3060" i="4"/>
  <c r="J3061" i="4"/>
  <c r="AA2995" i="4"/>
  <c r="K2996" i="4"/>
  <c r="X2998" i="4"/>
  <c r="F2999" i="4"/>
  <c r="X2634" i="4"/>
  <c r="F2635" i="4"/>
  <c r="AA2633" i="4"/>
  <c r="K2634" i="4"/>
  <c r="AA2273" i="4"/>
  <c r="K2274" i="4"/>
  <c r="AA1909" i="4"/>
  <c r="K1910" i="4"/>
  <c r="X1910" i="4"/>
  <c r="F1911" i="4"/>
  <c r="B700" i="4"/>
  <c r="V699" i="4"/>
  <c r="K322" i="4"/>
  <c r="AA321" i="4"/>
  <c r="F1425" i="4"/>
  <c r="X1424" i="4"/>
  <c r="AA1424" i="4"/>
  <c r="K1425" i="4"/>
  <c r="F1063" i="4"/>
  <c r="X1062" i="4"/>
  <c r="AA1062" i="4"/>
  <c r="K701" i="4"/>
  <c r="AA700" i="4"/>
  <c r="F701" i="4"/>
  <c r="X701" i="4" s="1"/>
  <c r="F338" i="4"/>
  <c r="X338" i="4" s="1"/>
  <c r="V51" i="4"/>
  <c r="B52" i="4"/>
  <c r="V1894" i="4" l="1"/>
  <c r="B1895" i="4"/>
  <c r="Z1951" i="4"/>
  <c r="J2725" i="4"/>
  <c r="Z2724" i="4"/>
  <c r="J3062" i="4"/>
  <c r="Z3061" i="4"/>
  <c r="F3000" i="4"/>
  <c r="X2999" i="4"/>
  <c r="AA2996" i="4"/>
  <c r="K2997" i="4"/>
  <c r="AA2634" i="4"/>
  <c r="K2635" i="4"/>
  <c r="X2635" i="4"/>
  <c r="F2636" i="4"/>
  <c r="K2275" i="4"/>
  <c r="AA2274" i="4"/>
  <c r="F1912" i="4"/>
  <c r="X1911" i="4"/>
  <c r="K1911" i="4"/>
  <c r="AA1910" i="4"/>
  <c r="V700" i="4"/>
  <c r="B701" i="4"/>
  <c r="K323" i="4"/>
  <c r="AA322" i="4"/>
  <c r="AA1425" i="4"/>
  <c r="K1426" i="4"/>
  <c r="X1425" i="4"/>
  <c r="F1426" i="4"/>
  <c r="AA1063" i="4"/>
  <c r="X1063" i="4"/>
  <c r="F1064" i="4"/>
  <c r="F702" i="4"/>
  <c r="X702" i="4" s="1"/>
  <c r="K702" i="4"/>
  <c r="AA701" i="4"/>
  <c r="F339" i="4"/>
  <c r="X339" i="4" s="1"/>
  <c r="V52" i="4"/>
  <c r="B53" i="4"/>
  <c r="B1896" i="4" l="1"/>
  <c r="V1895" i="4"/>
  <c r="Z1952" i="4"/>
  <c r="J2726" i="4"/>
  <c r="Z2725" i="4"/>
  <c r="J3063" i="4"/>
  <c r="Z3062" i="4"/>
  <c r="AA2997" i="4"/>
  <c r="K2998" i="4"/>
  <c r="X3000" i="4"/>
  <c r="F3001" i="4"/>
  <c r="X2636" i="4"/>
  <c r="F2637" i="4"/>
  <c r="AA2635" i="4"/>
  <c r="K2636" i="4"/>
  <c r="K2276" i="4"/>
  <c r="AA2275" i="4"/>
  <c r="AA1911" i="4"/>
  <c r="K1912" i="4"/>
  <c r="X1912" i="4"/>
  <c r="F1913" i="4"/>
  <c r="B702" i="4"/>
  <c r="V701" i="4"/>
  <c r="K324" i="4"/>
  <c r="AA323" i="4"/>
  <c r="X1426" i="4"/>
  <c r="F1427" i="4"/>
  <c r="K1427" i="4"/>
  <c r="AA1426" i="4"/>
  <c r="F1065" i="4"/>
  <c r="X1064" i="4"/>
  <c r="AA1064" i="4"/>
  <c r="AA702" i="4"/>
  <c r="K703" i="4"/>
  <c r="F703" i="4"/>
  <c r="X703" i="4" s="1"/>
  <c r="F340" i="4"/>
  <c r="X340" i="4" s="1"/>
  <c r="V53" i="4"/>
  <c r="B54" i="4"/>
  <c r="B1897" i="4" l="1"/>
  <c r="V1896" i="4"/>
  <c r="Z1953" i="4"/>
  <c r="J2727" i="4"/>
  <c r="Z2726" i="4"/>
  <c r="Z3063" i="4"/>
  <c r="J3064" i="4"/>
  <c r="X3001" i="4"/>
  <c r="F3002" i="4"/>
  <c r="K2999" i="4"/>
  <c r="AA2998" i="4"/>
  <c r="K2637" i="4"/>
  <c r="AA2636" i="4"/>
  <c r="F2638" i="4"/>
  <c r="X2637" i="4"/>
  <c r="AA2276" i="4"/>
  <c r="K2277" i="4"/>
  <c r="X1913" i="4"/>
  <c r="F1914" i="4"/>
  <c r="AA1912" i="4"/>
  <c r="K1913" i="4"/>
  <c r="V702" i="4"/>
  <c r="B703" i="4"/>
  <c r="K325" i="4"/>
  <c r="AA324" i="4"/>
  <c r="K1428" i="4"/>
  <c r="AA1427" i="4"/>
  <c r="X1427" i="4"/>
  <c r="F1428" i="4"/>
  <c r="AA1065" i="4"/>
  <c r="X1065" i="4"/>
  <c r="F1066" i="4"/>
  <c r="F704" i="4"/>
  <c r="X704" i="4" s="1"/>
  <c r="AA703" i="4"/>
  <c r="K704" i="4"/>
  <c r="F341" i="4"/>
  <c r="X341" i="4" s="1"/>
  <c r="B55" i="4"/>
  <c r="V54" i="4"/>
  <c r="V1897" i="4" l="1"/>
  <c r="B1898" i="4"/>
  <c r="Z1954" i="4"/>
  <c r="Z2727" i="4"/>
  <c r="J2728" i="4"/>
  <c r="J3065" i="4"/>
  <c r="Z3064" i="4"/>
  <c r="AA2999" i="4"/>
  <c r="K3000" i="4"/>
  <c r="X3002" i="4"/>
  <c r="F3003" i="4"/>
  <c r="X2638" i="4"/>
  <c r="F2639" i="4"/>
  <c r="AA2637" i="4"/>
  <c r="K2638" i="4"/>
  <c r="K2278" i="4"/>
  <c r="AA2277" i="4"/>
  <c r="AA1913" i="4"/>
  <c r="K1914" i="4"/>
  <c r="X1914" i="4"/>
  <c r="F1915" i="4"/>
  <c r="B704" i="4"/>
  <c r="V703" i="4"/>
  <c r="K326" i="4"/>
  <c r="AA325" i="4"/>
  <c r="F1429" i="4"/>
  <c r="X1428" i="4"/>
  <c r="AA1428" i="4"/>
  <c r="K1429" i="4"/>
  <c r="F1067" i="4"/>
  <c r="X1066" i="4"/>
  <c r="AA1066" i="4"/>
  <c r="K705" i="4"/>
  <c r="AA704" i="4"/>
  <c r="F705" i="4"/>
  <c r="X705" i="4" s="1"/>
  <c r="F342" i="4"/>
  <c r="X342" i="4" s="1"/>
  <c r="V55" i="4"/>
  <c r="B56" i="4"/>
  <c r="V1898" i="4" l="1"/>
  <c r="B1899" i="4"/>
  <c r="Z1955" i="4"/>
  <c r="J2729" i="4"/>
  <c r="Z2728" i="4"/>
  <c r="Z3065" i="4"/>
  <c r="J3066" i="4"/>
  <c r="F3004" i="4"/>
  <c r="X3003" i="4"/>
  <c r="AA3000" i="4"/>
  <c r="K3001" i="4"/>
  <c r="AA2638" i="4"/>
  <c r="K2639" i="4"/>
  <c r="X2639" i="4"/>
  <c r="F2640" i="4"/>
  <c r="AA2278" i="4"/>
  <c r="K2279" i="4"/>
  <c r="F1916" i="4"/>
  <c r="X1915" i="4"/>
  <c r="K1915" i="4"/>
  <c r="AA1914" i="4"/>
  <c r="V704" i="4"/>
  <c r="B705" i="4"/>
  <c r="K327" i="4"/>
  <c r="AA326" i="4"/>
  <c r="AA1429" i="4"/>
  <c r="K1430" i="4"/>
  <c r="X1429" i="4"/>
  <c r="F1430" i="4"/>
  <c r="AA1067" i="4"/>
  <c r="X1067" i="4"/>
  <c r="F1068" i="4"/>
  <c r="F706" i="4"/>
  <c r="X706" i="4" s="1"/>
  <c r="K706" i="4"/>
  <c r="AA705" i="4"/>
  <c r="F343" i="4"/>
  <c r="X343" i="4" s="1"/>
  <c r="B57" i="4"/>
  <c r="V56" i="4"/>
  <c r="V1899" i="4" l="1"/>
  <c r="B1900" i="4"/>
  <c r="Z1956" i="4"/>
  <c r="Z2729" i="4"/>
  <c r="J2730" i="4"/>
  <c r="J3067" i="4"/>
  <c r="Z3066" i="4"/>
  <c r="AA3001" i="4"/>
  <c r="K3002" i="4"/>
  <c r="X3004" i="4"/>
  <c r="F3005" i="4"/>
  <c r="X2640" i="4"/>
  <c r="F2641" i="4"/>
  <c r="AA2639" i="4"/>
  <c r="K2640" i="4"/>
  <c r="K2280" i="4"/>
  <c r="AA2279" i="4"/>
  <c r="AA1915" i="4"/>
  <c r="K1916" i="4"/>
  <c r="X1916" i="4"/>
  <c r="F1917" i="4"/>
  <c r="V705" i="4"/>
  <c r="B706" i="4"/>
  <c r="AA327" i="4"/>
  <c r="K328" i="4"/>
  <c r="X1430" i="4"/>
  <c r="F1431" i="4"/>
  <c r="K1431" i="4"/>
  <c r="AA1430" i="4"/>
  <c r="F1069" i="4"/>
  <c r="X1068" i="4"/>
  <c r="AA1068" i="4"/>
  <c r="AA706" i="4"/>
  <c r="K707" i="4"/>
  <c r="F707" i="4"/>
  <c r="X707" i="4" s="1"/>
  <c r="F344" i="4"/>
  <c r="X344" i="4" s="1"/>
  <c r="V57" i="4"/>
  <c r="B58" i="4"/>
  <c r="B1901" i="4" l="1"/>
  <c r="V1900" i="4"/>
  <c r="Z1957" i="4"/>
  <c r="Z2730" i="4"/>
  <c r="J2731" i="4"/>
  <c r="Z3067" i="4"/>
  <c r="J3068" i="4"/>
  <c r="X3005" i="4"/>
  <c r="F3006" i="4"/>
  <c r="K3003" i="4"/>
  <c r="AA3002" i="4"/>
  <c r="K2641" i="4"/>
  <c r="AA2640" i="4"/>
  <c r="F2642" i="4"/>
  <c r="X2641" i="4"/>
  <c r="K2281" i="4"/>
  <c r="AA2280" i="4"/>
  <c r="X1917" i="4"/>
  <c r="F1918" i="4"/>
  <c r="AA1916" i="4"/>
  <c r="K1917" i="4"/>
  <c r="V706" i="4"/>
  <c r="B707" i="4"/>
  <c r="K329" i="4"/>
  <c r="AA328" i="4"/>
  <c r="K1432" i="4"/>
  <c r="AA1431" i="4"/>
  <c r="X1431" i="4"/>
  <c r="F1432" i="4"/>
  <c r="AA1069" i="4"/>
  <c r="X1069" i="4"/>
  <c r="F1070" i="4"/>
  <c r="F708" i="4"/>
  <c r="X708" i="4" s="1"/>
  <c r="AA707" i="4"/>
  <c r="K708" i="4"/>
  <c r="F345" i="4"/>
  <c r="X345" i="4" s="1"/>
  <c r="V58" i="4"/>
  <c r="B59" i="4"/>
  <c r="V1901" i="4" l="1"/>
  <c r="B1902" i="4"/>
  <c r="Z1958" i="4"/>
  <c r="J2732" i="4"/>
  <c r="Z2731" i="4"/>
  <c r="Z3068" i="4"/>
  <c r="J3069" i="4"/>
  <c r="AA3003" i="4"/>
  <c r="K3004" i="4"/>
  <c r="X3006" i="4"/>
  <c r="F3007" i="4"/>
  <c r="X2642" i="4"/>
  <c r="F2643" i="4"/>
  <c r="AA2641" i="4"/>
  <c r="K2642" i="4"/>
  <c r="K2282" i="4"/>
  <c r="AA2281" i="4"/>
  <c r="AA1917" i="4"/>
  <c r="K1918" i="4"/>
  <c r="X1918" i="4"/>
  <c r="F1919" i="4"/>
  <c r="B708" i="4"/>
  <c r="V707" i="4"/>
  <c r="AA329" i="4"/>
  <c r="K330" i="4"/>
  <c r="F1433" i="4"/>
  <c r="X1432" i="4"/>
  <c r="AA1432" i="4"/>
  <c r="K1433" i="4"/>
  <c r="F1071" i="4"/>
  <c r="X1070" i="4"/>
  <c r="AA1070" i="4"/>
  <c r="K709" i="4"/>
  <c r="AA708" i="4"/>
  <c r="F709" i="4"/>
  <c r="X709" i="4" s="1"/>
  <c r="F346" i="4"/>
  <c r="X346" i="4" s="1"/>
  <c r="V59" i="4"/>
  <c r="B60" i="4"/>
  <c r="V1902" i="4" l="1"/>
  <c r="B1903" i="4"/>
  <c r="Z1959" i="4"/>
  <c r="J2733" i="4"/>
  <c r="Z2732" i="4"/>
  <c r="J3070" i="4"/>
  <c r="Z3069" i="4"/>
  <c r="X3007" i="4"/>
  <c r="F3008" i="4"/>
  <c r="AA3004" i="4"/>
  <c r="K3005" i="4"/>
  <c r="AA2642" i="4"/>
  <c r="K2643" i="4"/>
  <c r="X2643" i="4"/>
  <c r="F2644" i="4"/>
  <c r="K2283" i="4"/>
  <c r="AA2282" i="4"/>
  <c r="F1920" i="4"/>
  <c r="X1919" i="4"/>
  <c r="K1919" i="4"/>
  <c r="AA1918" i="4"/>
  <c r="V708" i="4"/>
  <c r="B709" i="4"/>
  <c r="K331" i="4"/>
  <c r="AA330" i="4"/>
  <c r="AA1433" i="4"/>
  <c r="K1434" i="4"/>
  <c r="X1433" i="4"/>
  <c r="F1434" i="4"/>
  <c r="AA1071" i="4"/>
  <c r="X1071" i="4"/>
  <c r="F1072" i="4"/>
  <c r="F710" i="4"/>
  <c r="X710" i="4" s="1"/>
  <c r="K710" i="4"/>
  <c r="AA709" i="4"/>
  <c r="F347" i="4"/>
  <c r="X347" i="4" s="1"/>
  <c r="V60" i="4"/>
  <c r="B61" i="4"/>
  <c r="B1904" i="4" l="1"/>
  <c r="V1903" i="4"/>
  <c r="Z1960" i="4"/>
  <c r="J2734" i="4"/>
  <c r="Z2733" i="4"/>
  <c r="J3071" i="4"/>
  <c r="Z3070" i="4"/>
  <c r="AA3005" i="4"/>
  <c r="K3006" i="4"/>
  <c r="X3008" i="4"/>
  <c r="F3009" i="4"/>
  <c r="X2644" i="4"/>
  <c r="F2645" i="4"/>
  <c r="AA2643" i="4"/>
  <c r="K2644" i="4"/>
  <c r="K2284" i="4"/>
  <c r="AA2283" i="4"/>
  <c r="K1920" i="4"/>
  <c r="AA1919" i="4"/>
  <c r="X1920" i="4"/>
  <c r="F1921" i="4"/>
  <c r="V709" i="4"/>
  <c r="B710" i="4"/>
  <c r="AA331" i="4"/>
  <c r="K332" i="4"/>
  <c r="X1434" i="4"/>
  <c r="F1435" i="4"/>
  <c r="K1435" i="4"/>
  <c r="AA1434" i="4"/>
  <c r="F1073" i="4"/>
  <c r="X1072" i="4"/>
  <c r="AA1072" i="4"/>
  <c r="AA710" i="4"/>
  <c r="K711" i="4"/>
  <c r="F711" i="4"/>
  <c r="X711" i="4" s="1"/>
  <c r="F348" i="4"/>
  <c r="X348" i="4" s="1"/>
  <c r="V61" i="4"/>
  <c r="B62" i="4"/>
  <c r="B1905" i="4" l="1"/>
  <c r="V1904" i="4"/>
  <c r="Z1961" i="4"/>
  <c r="J2735" i="4"/>
  <c r="Z2734" i="4"/>
  <c r="Z3071" i="4"/>
  <c r="J3072" i="4"/>
  <c r="F3010" i="4"/>
  <c r="X3009" i="4"/>
  <c r="K3007" i="4"/>
  <c r="AA3006" i="4"/>
  <c r="K2645" i="4"/>
  <c r="AA2644" i="4"/>
  <c r="F2646" i="4"/>
  <c r="X2645" i="4"/>
  <c r="AA2284" i="4"/>
  <c r="K2285" i="4"/>
  <c r="X1921" i="4"/>
  <c r="F1922" i="4"/>
  <c r="K1921" i="4"/>
  <c r="AA1920" i="4"/>
  <c r="V710" i="4"/>
  <c r="B711" i="4"/>
  <c r="K333" i="4"/>
  <c r="AA332" i="4"/>
  <c r="K1436" i="4"/>
  <c r="AA1435" i="4"/>
  <c r="X1435" i="4"/>
  <c r="F1436" i="4"/>
  <c r="AA1073" i="4"/>
  <c r="X1073" i="4"/>
  <c r="F1074" i="4"/>
  <c r="F712" i="4"/>
  <c r="X712" i="4" s="1"/>
  <c r="AA711" i="4"/>
  <c r="K712" i="4"/>
  <c r="F349" i="4"/>
  <c r="X349" i="4" s="1"/>
  <c r="V62" i="4"/>
  <c r="B63" i="4"/>
  <c r="V1905" i="4" l="1"/>
  <c r="B1906" i="4"/>
  <c r="Z1962" i="4"/>
  <c r="Z2735" i="4"/>
  <c r="J2736" i="4"/>
  <c r="J3073" i="4"/>
  <c r="Z3072" i="4"/>
  <c r="K3008" i="4"/>
  <c r="AA3007" i="4"/>
  <c r="X3010" i="4"/>
  <c r="F3011" i="4"/>
  <c r="F2647" i="4"/>
  <c r="X2646" i="4"/>
  <c r="AA2645" i="4"/>
  <c r="K2646" i="4"/>
  <c r="K2286" i="4"/>
  <c r="AA2285" i="4"/>
  <c r="AA1921" i="4"/>
  <c r="K1922" i="4"/>
  <c r="X1922" i="4"/>
  <c r="F1923" i="4"/>
  <c r="V711" i="4"/>
  <c r="B712" i="4"/>
  <c r="K334" i="4"/>
  <c r="AA333" i="4"/>
  <c r="F1437" i="4"/>
  <c r="X1436" i="4"/>
  <c r="AA1436" i="4"/>
  <c r="K1437" i="4"/>
  <c r="F1075" i="4"/>
  <c r="X1074" i="4"/>
  <c r="AA1074" i="4"/>
  <c r="AA712" i="4"/>
  <c r="K713" i="4"/>
  <c r="F713" i="4"/>
  <c r="X713" i="4" s="1"/>
  <c r="F350" i="4"/>
  <c r="X350" i="4" s="1"/>
  <c r="V63" i="4"/>
  <c r="B64" i="4"/>
  <c r="B1907" i="4" l="1"/>
  <c r="V1906" i="4"/>
  <c r="Z1963" i="4"/>
  <c r="J2737" i="4"/>
  <c r="Z2736" i="4"/>
  <c r="Z3073" i="4"/>
  <c r="J3074" i="4"/>
  <c r="X3011" i="4"/>
  <c r="F3012" i="4"/>
  <c r="K3009" i="4"/>
  <c r="AA3008" i="4"/>
  <c r="AA2646" i="4"/>
  <c r="K2647" i="4"/>
  <c r="X2647" i="4"/>
  <c r="F2648" i="4"/>
  <c r="K2287" i="4"/>
  <c r="AA2286" i="4"/>
  <c r="X1923" i="4"/>
  <c r="F1924" i="4"/>
  <c r="K1923" i="4"/>
  <c r="AA1922" i="4"/>
  <c r="V712" i="4"/>
  <c r="B713" i="4"/>
  <c r="K335" i="4"/>
  <c r="AA334" i="4"/>
  <c r="K1438" i="4"/>
  <c r="AA1437" i="4"/>
  <c r="X1437" i="4"/>
  <c r="F1438" i="4"/>
  <c r="AA1075" i="4"/>
  <c r="X1075" i="4"/>
  <c r="F1076" i="4"/>
  <c r="F714" i="4"/>
  <c r="X714" i="4" s="1"/>
  <c r="K714" i="4"/>
  <c r="AA713" i="4"/>
  <c r="F351" i="4"/>
  <c r="X351" i="4" s="1"/>
  <c r="V64" i="4"/>
  <c r="B65" i="4"/>
  <c r="V1907" i="4" l="1"/>
  <c r="B1908" i="4"/>
  <c r="Z1964" i="4"/>
  <c r="Z2737" i="4"/>
  <c r="J2738" i="4"/>
  <c r="Z2738" i="4" s="1"/>
  <c r="J3075" i="4"/>
  <c r="Z3074" i="4"/>
  <c r="K3010" i="4"/>
  <c r="AA3009" i="4"/>
  <c r="F3013" i="4"/>
  <c r="X3012" i="4"/>
  <c r="X2648" i="4"/>
  <c r="F2649" i="4"/>
  <c r="AA2647" i="4"/>
  <c r="K2648" i="4"/>
  <c r="K2288" i="4"/>
  <c r="AA2287" i="4"/>
  <c r="K1924" i="4"/>
  <c r="AA1923" i="4"/>
  <c r="F1925" i="4"/>
  <c r="X1924" i="4"/>
  <c r="V713" i="4"/>
  <c r="B714" i="4"/>
  <c r="AA335" i="4"/>
  <c r="K336" i="4"/>
  <c r="X1438" i="4"/>
  <c r="F1439" i="4"/>
  <c r="AA1438" i="4"/>
  <c r="K1439" i="4"/>
  <c r="AA1076" i="4"/>
  <c r="X1076" i="4"/>
  <c r="F1077" i="4"/>
  <c r="AA714" i="4"/>
  <c r="K715" i="4"/>
  <c r="F715" i="4"/>
  <c r="X715" i="4" s="1"/>
  <c r="F352" i="4"/>
  <c r="X352" i="4" s="1"/>
  <c r="B66" i="4"/>
  <c r="V65" i="4"/>
  <c r="B1909" i="4" l="1"/>
  <c r="V1908" i="4"/>
  <c r="Z1965" i="4"/>
  <c r="Z3075" i="4"/>
  <c r="J3076" i="4"/>
  <c r="F3014" i="4"/>
  <c r="X3013" i="4"/>
  <c r="AA3010" i="4"/>
  <c r="K3011" i="4"/>
  <c r="AA2648" i="4"/>
  <c r="K2649" i="4"/>
  <c r="X2649" i="4"/>
  <c r="F2650" i="4"/>
  <c r="K2289" i="4"/>
  <c r="AA2288" i="4"/>
  <c r="F1926" i="4"/>
  <c r="X1925" i="4"/>
  <c r="AA1924" i="4"/>
  <c r="K1925" i="4"/>
  <c r="V714" i="4"/>
  <c r="B715" i="4"/>
  <c r="K337" i="4"/>
  <c r="AA336" i="4"/>
  <c r="K1440" i="4"/>
  <c r="AA1439" i="4"/>
  <c r="X1439" i="4"/>
  <c r="F1440" i="4"/>
  <c r="X1077" i="4"/>
  <c r="F1078" i="4"/>
  <c r="AA1077" i="4"/>
  <c r="F716" i="4"/>
  <c r="X716" i="4" s="1"/>
  <c r="AA715" i="4"/>
  <c r="K716" i="4"/>
  <c r="F353" i="4"/>
  <c r="X353" i="4" s="1"/>
  <c r="B67" i="4"/>
  <c r="V66" i="4"/>
  <c r="V1909" i="4" l="1"/>
  <c r="B1910" i="4"/>
  <c r="Z1966" i="4"/>
  <c r="Z3076" i="4"/>
  <c r="J3077" i="4"/>
  <c r="K3012" i="4"/>
  <c r="AA3011" i="4"/>
  <c r="X3014" i="4"/>
  <c r="F3015" i="4"/>
  <c r="F2651" i="4"/>
  <c r="X2650" i="4"/>
  <c r="K2650" i="4"/>
  <c r="AA2649" i="4"/>
  <c r="K2290" i="4"/>
  <c r="AA2289" i="4"/>
  <c r="AA1925" i="4"/>
  <c r="K1926" i="4"/>
  <c r="F1927" i="4"/>
  <c r="X1926" i="4"/>
  <c r="B716" i="4"/>
  <c r="V715" i="4"/>
  <c r="K338" i="4"/>
  <c r="AA337" i="4"/>
  <c r="F1441" i="4"/>
  <c r="X1440" i="4"/>
  <c r="AA1440" i="4"/>
  <c r="K1441" i="4"/>
  <c r="AA1078" i="4"/>
  <c r="X1078" i="4"/>
  <c r="F1079" i="4"/>
  <c r="AA716" i="4"/>
  <c r="K717" i="4"/>
  <c r="F717" i="4"/>
  <c r="X717" i="4" s="1"/>
  <c r="F354" i="4"/>
  <c r="X354" i="4" s="1"/>
  <c r="V67" i="4"/>
  <c r="B68" i="4"/>
  <c r="V1910" i="4" l="1"/>
  <c r="B1911" i="4"/>
  <c r="Z1967" i="4"/>
  <c r="J3078" i="4"/>
  <c r="Z3077" i="4"/>
  <c r="X3015" i="4"/>
  <c r="F3016" i="4"/>
  <c r="K3013" i="4"/>
  <c r="AA3012" i="4"/>
  <c r="AA2650" i="4"/>
  <c r="K2651" i="4"/>
  <c r="F2652" i="4"/>
  <c r="X2651" i="4"/>
  <c r="K2291" i="4"/>
  <c r="AA2290" i="4"/>
  <c r="X1927" i="4"/>
  <c r="F1928" i="4"/>
  <c r="AA1926" i="4"/>
  <c r="K1927" i="4"/>
  <c r="V716" i="4"/>
  <c r="B717" i="4"/>
  <c r="K339" i="4"/>
  <c r="AA338" i="4"/>
  <c r="K1442" i="4"/>
  <c r="AA1441" i="4"/>
  <c r="X1441" i="4"/>
  <c r="F1442" i="4"/>
  <c r="X1079" i="4"/>
  <c r="F1080" i="4"/>
  <c r="AA1079" i="4"/>
  <c r="F718" i="4"/>
  <c r="X718" i="4" s="1"/>
  <c r="K718" i="4"/>
  <c r="AA717" i="4"/>
  <c r="F355" i="4"/>
  <c r="X355" i="4" s="1"/>
  <c r="V68" i="4"/>
  <c r="B69" i="4"/>
  <c r="V1911" i="4" l="1"/>
  <c r="B1912" i="4"/>
  <c r="Z1968" i="4"/>
  <c r="J3079" i="4"/>
  <c r="Z3078" i="4"/>
  <c r="K3014" i="4"/>
  <c r="AA3013" i="4"/>
  <c r="F3017" i="4"/>
  <c r="X3016" i="4"/>
  <c r="F2653" i="4"/>
  <c r="X2652" i="4"/>
  <c r="AA2651" i="4"/>
  <c r="K2652" i="4"/>
  <c r="K2292" i="4"/>
  <c r="AA2291" i="4"/>
  <c r="K1928" i="4"/>
  <c r="AA1927" i="4"/>
  <c r="X1928" i="4"/>
  <c r="F1929" i="4"/>
  <c r="V717" i="4"/>
  <c r="B718" i="4"/>
  <c r="K340" i="4"/>
  <c r="AA339" i="4"/>
  <c r="X1442" i="4"/>
  <c r="F1443" i="4"/>
  <c r="K1443" i="4"/>
  <c r="AA1442" i="4"/>
  <c r="AA1080" i="4"/>
  <c r="F1081" i="4"/>
  <c r="X1080" i="4"/>
  <c r="AA718" i="4"/>
  <c r="K719" i="4"/>
  <c r="F719" i="4"/>
  <c r="X719" i="4" s="1"/>
  <c r="F356" i="4"/>
  <c r="X356" i="4" s="1"/>
  <c r="V69" i="4"/>
  <c r="B70" i="4"/>
  <c r="B1913" i="4" l="1"/>
  <c r="V1912" i="4"/>
  <c r="Z1969" i="4"/>
  <c r="Z3079" i="4"/>
  <c r="J3080" i="4"/>
  <c r="X3017" i="4"/>
  <c r="F3018" i="4"/>
  <c r="AA3014" i="4"/>
  <c r="K3015" i="4"/>
  <c r="AA2652" i="4"/>
  <c r="K2653" i="4"/>
  <c r="X2653" i="4"/>
  <c r="F2654" i="4"/>
  <c r="K2293" i="4"/>
  <c r="AA2292" i="4"/>
  <c r="X1929" i="4"/>
  <c r="F1930" i="4"/>
  <c r="K1929" i="4"/>
  <c r="AA1928" i="4"/>
  <c r="V718" i="4"/>
  <c r="B719" i="4"/>
  <c r="K341" i="4"/>
  <c r="AA340" i="4"/>
  <c r="K1444" i="4"/>
  <c r="AA1443" i="4"/>
  <c r="X1443" i="4"/>
  <c r="F1444" i="4"/>
  <c r="X1081" i="4"/>
  <c r="F1082" i="4"/>
  <c r="AA1081" i="4"/>
  <c r="F720" i="4"/>
  <c r="X720" i="4" s="1"/>
  <c r="AA719" i="4"/>
  <c r="K720" i="4"/>
  <c r="F357" i="4"/>
  <c r="X357" i="4" s="1"/>
  <c r="B71" i="4"/>
  <c r="V70" i="4"/>
  <c r="V1913" i="4" l="1"/>
  <c r="B1914" i="4"/>
  <c r="Z1970" i="4"/>
  <c r="J3081" i="4"/>
  <c r="Z3080" i="4"/>
  <c r="K3016" i="4"/>
  <c r="AA3015" i="4"/>
  <c r="X3018" i="4"/>
  <c r="F3019" i="4"/>
  <c r="F2655" i="4"/>
  <c r="X2654" i="4"/>
  <c r="K2654" i="4"/>
  <c r="AA2653" i="4"/>
  <c r="K2294" i="4"/>
  <c r="AA2293" i="4"/>
  <c r="AA1929" i="4"/>
  <c r="K1930" i="4"/>
  <c r="X1930" i="4"/>
  <c r="F1931" i="4"/>
  <c r="B720" i="4"/>
  <c r="V719" i="4"/>
  <c r="K342" i="4"/>
  <c r="AA341" i="4"/>
  <c r="F1445" i="4"/>
  <c r="X1444" i="4"/>
  <c r="AA1444" i="4"/>
  <c r="K1445" i="4"/>
  <c r="AA1082" i="4"/>
  <c r="X1082" i="4"/>
  <c r="F1083" i="4"/>
  <c r="AA720" i="4"/>
  <c r="K721" i="4"/>
  <c r="F721" i="4"/>
  <c r="X721" i="4" s="1"/>
  <c r="F358" i="4"/>
  <c r="X358" i="4" s="1"/>
  <c r="B72" i="4"/>
  <c r="V71" i="4"/>
  <c r="V1914" i="4" l="1"/>
  <c r="B1915" i="4"/>
  <c r="Z1971" i="4"/>
  <c r="Z3081" i="4"/>
  <c r="J3082" i="4"/>
  <c r="F3020" i="4"/>
  <c r="X3019" i="4"/>
  <c r="AA3016" i="4"/>
  <c r="K3017" i="4"/>
  <c r="K2655" i="4"/>
  <c r="AA2654" i="4"/>
  <c r="X2655" i="4"/>
  <c r="F2656" i="4"/>
  <c r="K2295" i="4"/>
  <c r="AA2294" i="4"/>
  <c r="X1931" i="4"/>
  <c r="F1932" i="4"/>
  <c r="AA1930" i="4"/>
  <c r="K1931" i="4"/>
  <c r="V720" i="4"/>
  <c r="B721" i="4"/>
  <c r="K343" i="4"/>
  <c r="AA342" i="4"/>
  <c r="K1446" i="4"/>
  <c r="AA1445" i="4"/>
  <c r="X1445" i="4"/>
  <c r="F1446" i="4"/>
  <c r="X1083" i="4"/>
  <c r="F1084" i="4"/>
  <c r="AA1083" i="4"/>
  <c r="F722" i="4"/>
  <c r="X722" i="4" s="1"/>
  <c r="K722" i="4"/>
  <c r="AA721" i="4"/>
  <c r="F359" i="4"/>
  <c r="X359" i="4" s="1"/>
  <c r="B73" i="4"/>
  <c r="V72" i="4"/>
  <c r="V1915" i="4" l="1"/>
  <c r="B1916" i="4"/>
  <c r="Z1972" i="4"/>
  <c r="J3083" i="4"/>
  <c r="Z3082" i="4"/>
  <c r="K3018" i="4"/>
  <c r="AA3017" i="4"/>
  <c r="F3021" i="4"/>
  <c r="X3020" i="4"/>
  <c r="X2656" i="4"/>
  <c r="F2657" i="4"/>
  <c r="K2656" i="4"/>
  <c r="AA2655" i="4"/>
  <c r="K2296" i="4"/>
  <c r="AA2295" i="4"/>
  <c r="K1932" i="4"/>
  <c r="AA1931" i="4"/>
  <c r="F1933" i="4"/>
  <c r="X1932" i="4"/>
  <c r="V721" i="4"/>
  <c r="B722" i="4"/>
  <c r="K344" i="4"/>
  <c r="AA343" i="4"/>
  <c r="X1446" i="4"/>
  <c r="F1447" i="4"/>
  <c r="AA1446" i="4"/>
  <c r="K1447" i="4"/>
  <c r="AA1084" i="4"/>
  <c r="F1085" i="4"/>
  <c r="X1084" i="4"/>
  <c r="K723" i="4"/>
  <c r="AA722" i="4"/>
  <c r="F723" i="4"/>
  <c r="X723" i="4" s="1"/>
  <c r="F360" i="4"/>
  <c r="X360" i="4" s="1"/>
  <c r="B74" i="4"/>
  <c r="V73" i="4"/>
  <c r="B1917" i="4" l="1"/>
  <c r="V1916" i="4"/>
  <c r="Z1973" i="4"/>
  <c r="Z3083" i="4"/>
  <c r="J3084" i="4"/>
  <c r="X3021" i="4"/>
  <c r="F3022" i="4"/>
  <c r="AA3018" i="4"/>
  <c r="K3019" i="4"/>
  <c r="AA2656" i="4"/>
  <c r="K2657" i="4"/>
  <c r="X2657" i="4"/>
  <c r="F2658" i="4"/>
  <c r="K2297" i="4"/>
  <c r="AA2296" i="4"/>
  <c r="F1934" i="4"/>
  <c r="X1933" i="4"/>
  <c r="K1933" i="4"/>
  <c r="AA1932" i="4"/>
  <c r="V722" i="4"/>
  <c r="B723" i="4"/>
  <c r="AA344" i="4"/>
  <c r="K345" i="4"/>
  <c r="K1448" i="4"/>
  <c r="AA1447" i="4"/>
  <c r="X1447" i="4"/>
  <c r="F1448" i="4"/>
  <c r="X1085" i="4"/>
  <c r="F1086" i="4"/>
  <c r="AA1085" i="4"/>
  <c r="F724" i="4"/>
  <c r="X724" i="4" s="1"/>
  <c r="K724" i="4"/>
  <c r="AA723" i="4"/>
  <c r="F361" i="4"/>
  <c r="X361" i="4" s="1"/>
  <c r="V74" i="4"/>
  <c r="B75" i="4"/>
  <c r="V1917" i="4" l="1"/>
  <c r="B1918" i="4"/>
  <c r="Z1974" i="4"/>
  <c r="Z3084" i="4"/>
  <c r="J3085" i="4"/>
  <c r="K3020" i="4"/>
  <c r="AA3019" i="4"/>
  <c r="X3022" i="4"/>
  <c r="F3023" i="4"/>
  <c r="F2659" i="4"/>
  <c r="X2658" i="4"/>
  <c r="K2658" i="4"/>
  <c r="AA2657" i="4"/>
  <c r="AA2297" i="4"/>
  <c r="K2298" i="4"/>
  <c r="AA1933" i="4"/>
  <c r="K1934" i="4"/>
  <c r="X1934" i="4"/>
  <c r="F1935" i="4"/>
  <c r="B724" i="4"/>
  <c r="V723" i="4"/>
  <c r="K346" i="4"/>
  <c r="AA345" i="4"/>
  <c r="F1449" i="4"/>
  <c r="X1448" i="4"/>
  <c r="AA1448" i="4"/>
  <c r="K1449" i="4"/>
  <c r="AA1086" i="4"/>
  <c r="X1086" i="4"/>
  <c r="F1087" i="4"/>
  <c r="AA724" i="4"/>
  <c r="K725" i="4"/>
  <c r="F725" i="4"/>
  <c r="X725" i="4" s="1"/>
  <c r="F362" i="4"/>
  <c r="X362" i="4" s="1"/>
  <c r="V75" i="4"/>
  <c r="B76" i="4"/>
  <c r="V1918" i="4" l="1"/>
  <c r="B1919" i="4"/>
  <c r="Z1975" i="4"/>
  <c r="J3086" i="4"/>
  <c r="Z3085" i="4"/>
  <c r="F3024" i="4"/>
  <c r="X3023" i="4"/>
  <c r="K3021" i="4"/>
  <c r="AA3020" i="4"/>
  <c r="K2659" i="4"/>
  <c r="AA2658" i="4"/>
  <c r="F2660" i="4"/>
  <c r="X2659" i="4"/>
  <c r="K2299" i="4"/>
  <c r="AA2298" i="4"/>
  <c r="X1935" i="4"/>
  <c r="F1936" i="4"/>
  <c r="K1935" i="4"/>
  <c r="AA1934" i="4"/>
  <c r="V724" i="4"/>
  <c r="B725" i="4"/>
  <c r="K347" i="4"/>
  <c r="AA346" i="4"/>
  <c r="K1450" i="4"/>
  <c r="AA1449" i="4"/>
  <c r="X1449" i="4"/>
  <c r="F1450" i="4"/>
  <c r="X1087" i="4"/>
  <c r="F1088" i="4"/>
  <c r="AA1087" i="4"/>
  <c r="F726" i="4"/>
  <c r="X726" i="4" s="1"/>
  <c r="K726" i="4"/>
  <c r="AA725" i="4"/>
  <c r="F363" i="4"/>
  <c r="X363" i="4" s="1"/>
  <c r="V76" i="4"/>
  <c r="B77" i="4"/>
  <c r="V1919" i="4" l="1"/>
  <c r="B1920" i="4"/>
  <c r="Z1976" i="4"/>
  <c r="J3087" i="4"/>
  <c r="Z3086" i="4"/>
  <c r="AA3021" i="4"/>
  <c r="K3022" i="4"/>
  <c r="F3025" i="4"/>
  <c r="X3024" i="4"/>
  <c r="X2660" i="4"/>
  <c r="F2661" i="4"/>
  <c r="K2660" i="4"/>
  <c r="AA2659" i="4"/>
  <c r="K2300" i="4"/>
  <c r="AA2299" i="4"/>
  <c r="AA1935" i="4"/>
  <c r="K1936" i="4"/>
  <c r="X1936" i="4"/>
  <c r="F1937" i="4"/>
  <c r="B726" i="4"/>
  <c r="V725" i="4"/>
  <c r="K348" i="4"/>
  <c r="AA347" i="4"/>
  <c r="X1450" i="4"/>
  <c r="F1451" i="4"/>
  <c r="AA1450" i="4"/>
  <c r="K1451" i="4"/>
  <c r="AA1088" i="4"/>
  <c r="X1088" i="4"/>
  <c r="F1089" i="4"/>
  <c r="K727" i="4"/>
  <c r="AA726" i="4"/>
  <c r="F727" i="4"/>
  <c r="X727" i="4" s="1"/>
  <c r="F364" i="4"/>
  <c r="X364" i="4" s="1"/>
  <c r="B78" i="4"/>
  <c r="V77" i="4"/>
  <c r="V1920" i="4" l="1"/>
  <c r="B1921" i="4"/>
  <c r="Z1977" i="4"/>
  <c r="Z3087" i="4"/>
  <c r="J3088" i="4"/>
  <c r="X3025" i="4"/>
  <c r="F3026" i="4"/>
  <c r="AA3022" i="4"/>
  <c r="K3023" i="4"/>
  <c r="AA2660" i="4"/>
  <c r="K2661" i="4"/>
  <c r="F2662" i="4"/>
  <c r="X2661" i="4"/>
  <c r="K2301" i="4"/>
  <c r="AA2300" i="4"/>
  <c r="F1938" i="4"/>
  <c r="X1937" i="4"/>
  <c r="K1937" i="4"/>
  <c r="AA1936" i="4"/>
  <c r="V726" i="4"/>
  <c r="B727" i="4"/>
  <c r="K349" i="4"/>
  <c r="AA348" i="4"/>
  <c r="K1452" i="4"/>
  <c r="AA1451" i="4"/>
  <c r="X1451" i="4"/>
  <c r="F1452" i="4"/>
  <c r="X1089" i="4"/>
  <c r="F1090" i="4"/>
  <c r="AA1089" i="4"/>
  <c r="F728" i="4"/>
  <c r="X728" i="4" s="1"/>
  <c r="K728" i="4"/>
  <c r="AA727" i="4"/>
  <c r="F365" i="4"/>
  <c r="X365" i="4" s="1"/>
  <c r="V78" i="4"/>
  <c r="B79" i="4"/>
  <c r="B1922" i="4" l="1"/>
  <c r="V1921" i="4"/>
  <c r="Z1978" i="4"/>
  <c r="J3089" i="4"/>
  <c r="Z3088" i="4"/>
  <c r="K3024" i="4"/>
  <c r="AA3023" i="4"/>
  <c r="X3026" i="4"/>
  <c r="F3027" i="4"/>
  <c r="F2663" i="4"/>
  <c r="X2662" i="4"/>
  <c r="K2662" i="4"/>
  <c r="AA2661" i="4"/>
  <c r="AA2301" i="4"/>
  <c r="K2302" i="4"/>
  <c r="AA1937" i="4"/>
  <c r="K1938" i="4"/>
  <c r="X1938" i="4"/>
  <c r="F1939" i="4"/>
  <c r="V727" i="4"/>
  <c r="B728" i="4"/>
  <c r="K350" i="4"/>
  <c r="AA349" i="4"/>
  <c r="F1453" i="4"/>
  <c r="X1452" i="4"/>
  <c r="AA1452" i="4"/>
  <c r="K1453" i="4"/>
  <c r="AA1090" i="4"/>
  <c r="X1090" i="4"/>
  <c r="F1091" i="4"/>
  <c r="K729" i="4"/>
  <c r="AA728" i="4"/>
  <c r="F729" i="4"/>
  <c r="X729" i="4" s="1"/>
  <c r="F366" i="4"/>
  <c r="X366" i="4" s="1"/>
  <c r="V79" i="4"/>
  <c r="B80" i="4"/>
  <c r="V1922" i="4" l="1"/>
  <c r="B1923" i="4"/>
  <c r="Z1979" i="4"/>
  <c r="Z3089" i="4"/>
  <c r="J3090" i="4"/>
  <c r="F3028" i="4"/>
  <c r="X3027" i="4"/>
  <c r="K3025" i="4"/>
  <c r="AA3024" i="4"/>
  <c r="K2663" i="4"/>
  <c r="AA2662" i="4"/>
  <c r="F2664" i="4"/>
  <c r="X2663" i="4"/>
  <c r="K2303" i="4"/>
  <c r="AA2302" i="4"/>
  <c r="X1939" i="4"/>
  <c r="F1940" i="4"/>
  <c r="K1939" i="4"/>
  <c r="AA1938" i="4"/>
  <c r="B729" i="4"/>
  <c r="V728" i="4"/>
  <c r="K351" i="4"/>
  <c r="AA350" i="4"/>
  <c r="K1454" i="4"/>
  <c r="AA1453" i="4"/>
  <c r="X1453" i="4"/>
  <c r="F1454" i="4"/>
  <c r="X1091" i="4"/>
  <c r="F1092" i="4"/>
  <c r="AA1091" i="4"/>
  <c r="F730" i="4"/>
  <c r="X730" i="4" s="1"/>
  <c r="K730" i="4"/>
  <c r="AA729" i="4"/>
  <c r="F367" i="4"/>
  <c r="X367" i="4" s="1"/>
  <c r="B81" i="4"/>
  <c r="V80" i="4"/>
  <c r="V1923" i="4" l="1"/>
  <c r="B1924" i="4"/>
  <c r="Z1980" i="4"/>
  <c r="J3091" i="4"/>
  <c r="Z3090" i="4"/>
  <c r="AA3025" i="4"/>
  <c r="K3026" i="4"/>
  <c r="F3029" i="4"/>
  <c r="X3028" i="4"/>
  <c r="F2665" i="4"/>
  <c r="X2664" i="4"/>
  <c r="AA2663" i="4"/>
  <c r="K2664" i="4"/>
  <c r="K2304" i="4"/>
  <c r="AA2303" i="4"/>
  <c r="AA1939" i="4"/>
  <c r="K1940" i="4"/>
  <c r="X1940" i="4"/>
  <c r="F1941" i="4"/>
  <c r="V729" i="4"/>
  <c r="B730" i="4"/>
  <c r="V81" i="4"/>
  <c r="B82" i="4"/>
  <c r="K352" i="4"/>
  <c r="AA351" i="4"/>
  <c r="X1454" i="4"/>
  <c r="F1455" i="4"/>
  <c r="AA1454" i="4"/>
  <c r="K1455" i="4"/>
  <c r="AA1092" i="4"/>
  <c r="X1092" i="4"/>
  <c r="F1093" i="4"/>
  <c r="K731" i="4"/>
  <c r="AA730" i="4"/>
  <c r="F731" i="4"/>
  <c r="X731" i="4" s="1"/>
  <c r="F368" i="4"/>
  <c r="X368" i="4" s="1"/>
  <c r="V1924" i="4" l="1"/>
  <c r="B1925" i="4"/>
  <c r="Z1981" i="4"/>
  <c r="Z3091" i="4"/>
  <c r="J3092" i="4"/>
  <c r="X3029" i="4"/>
  <c r="F3030" i="4"/>
  <c r="K3027" i="4"/>
  <c r="AA3026" i="4"/>
  <c r="AA2664" i="4"/>
  <c r="K2665" i="4"/>
  <c r="F2666" i="4"/>
  <c r="X2665" i="4"/>
  <c r="K2305" i="4"/>
  <c r="AA2304" i="4"/>
  <c r="F1942" i="4"/>
  <c r="X1941" i="4"/>
  <c r="AA1940" i="4"/>
  <c r="K1941" i="4"/>
  <c r="V730" i="4"/>
  <c r="B731" i="4"/>
  <c r="K353" i="4"/>
  <c r="AA352" i="4"/>
  <c r="B83" i="4"/>
  <c r="V82" i="4"/>
  <c r="K1456" i="4"/>
  <c r="AA1455" i="4"/>
  <c r="X1455" i="4"/>
  <c r="F1456" i="4"/>
  <c r="X1093" i="4"/>
  <c r="F1094" i="4"/>
  <c r="AA1093" i="4"/>
  <c r="F732" i="4"/>
  <c r="X732" i="4" s="1"/>
  <c r="AA731" i="4"/>
  <c r="K732" i="4"/>
  <c r="F369" i="4"/>
  <c r="X369" i="4" s="1"/>
  <c r="B1926" i="4" l="1"/>
  <c r="V1925" i="4"/>
  <c r="Z1982" i="4"/>
  <c r="Z3092" i="4"/>
  <c r="J3093" i="4"/>
  <c r="AA3027" i="4"/>
  <c r="K3028" i="4"/>
  <c r="X3030" i="4"/>
  <c r="F3031" i="4"/>
  <c r="X2666" i="4"/>
  <c r="F2667" i="4"/>
  <c r="AA2665" i="4"/>
  <c r="K2666" i="4"/>
  <c r="AA2305" i="4"/>
  <c r="K2306" i="4"/>
  <c r="K1942" i="4"/>
  <c r="AA1941" i="4"/>
  <c r="X1942" i="4"/>
  <c r="F1943" i="4"/>
  <c r="V731" i="4"/>
  <c r="B732" i="4"/>
  <c r="B84" i="4"/>
  <c r="V83" i="4"/>
  <c r="AA353" i="4"/>
  <c r="K354" i="4"/>
  <c r="F1457" i="4"/>
  <c r="X1456" i="4"/>
  <c r="AA1456" i="4"/>
  <c r="K1457" i="4"/>
  <c r="AA1094" i="4"/>
  <c r="X1094" i="4"/>
  <c r="F1095" i="4"/>
  <c r="F733" i="4"/>
  <c r="X733" i="4" s="1"/>
  <c r="AA732" i="4"/>
  <c r="K733" i="4"/>
  <c r="F370" i="4"/>
  <c r="X370" i="4" s="1"/>
  <c r="V1926" i="4" l="1"/>
  <c r="B1927" i="4"/>
  <c r="Z1983" i="4"/>
  <c r="J3094" i="4"/>
  <c r="Z3093" i="4"/>
  <c r="F3032" i="4"/>
  <c r="X3031" i="4"/>
  <c r="AA3028" i="4"/>
  <c r="K3029" i="4"/>
  <c r="AA2666" i="4"/>
  <c r="K2667" i="4"/>
  <c r="F2668" i="4"/>
  <c r="X2667" i="4"/>
  <c r="AA2306" i="4"/>
  <c r="K2307" i="4"/>
  <c r="X1943" i="4"/>
  <c r="F1944" i="4"/>
  <c r="K1943" i="4"/>
  <c r="AA1942" i="4"/>
  <c r="V732" i="4"/>
  <c r="B733" i="4"/>
  <c r="K355" i="4"/>
  <c r="AA354" i="4"/>
  <c r="B85" i="4"/>
  <c r="V84" i="4"/>
  <c r="K1458" i="4"/>
  <c r="AA1457" i="4"/>
  <c r="X1457" i="4"/>
  <c r="F1458" i="4"/>
  <c r="X1095" i="4"/>
  <c r="F1096" i="4"/>
  <c r="AA1095" i="4"/>
  <c r="K734" i="4"/>
  <c r="AA733" i="4"/>
  <c r="F734" i="4"/>
  <c r="X734" i="4" s="1"/>
  <c r="F371" i="4"/>
  <c r="X371" i="4" s="1"/>
  <c r="V1927" i="4" l="1"/>
  <c r="B1928" i="4"/>
  <c r="Z1984" i="4"/>
  <c r="J3095" i="4"/>
  <c r="Z3094" i="4"/>
  <c r="AA3029" i="4"/>
  <c r="K3030" i="4"/>
  <c r="X3032" i="4"/>
  <c r="F3033" i="4"/>
  <c r="F2669" i="4"/>
  <c r="X2668" i="4"/>
  <c r="AA2667" i="4"/>
  <c r="K2668" i="4"/>
  <c r="K2308" i="4"/>
  <c r="AA2307" i="4"/>
  <c r="AA1943" i="4"/>
  <c r="K1944" i="4"/>
  <c r="X1944" i="4"/>
  <c r="F1945" i="4"/>
  <c r="B734" i="4"/>
  <c r="V733" i="4"/>
  <c r="B86" i="4"/>
  <c r="V85" i="4"/>
  <c r="AA355" i="4"/>
  <c r="K356" i="4"/>
  <c r="X1458" i="4"/>
  <c r="F1459" i="4"/>
  <c r="AA1458" i="4"/>
  <c r="K1459" i="4"/>
  <c r="AA1096" i="4"/>
  <c r="X1096" i="4"/>
  <c r="F1097" i="4"/>
  <c r="F735" i="4"/>
  <c r="X735" i="4" s="1"/>
  <c r="K735" i="4"/>
  <c r="AA734" i="4"/>
  <c r="F372" i="4"/>
  <c r="X372" i="4" s="1"/>
  <c r="V1928" i="4" l="1"/>
  <c r="B1929" i="4"/>
  <c r="Z1985" i="4"/>
  <c r="Z3095" i="4"/>
  <c r="J3096" i="4"/>
  <c r="X3033" i="4"/>
  <c r="F3034" i="4"/>
  <c r="K3031" i="4"/>
  <c r="AA3030" i="4"/>
  <c r="AA2668" i="4"/>
  <c r="K2669" i="4"/>
  <c r="F2670" i="4"/>
  <c r="X2669" i="4"/>
  <c r="K2309" i="4"/>
  <c r="AA2308" i="4"/>
  <c r="X1945" i="4"/>
  <c r="F1946" i="4"/>
  <c r="AA1944" i="4"/>
  <c r="K1945" i="4"/>
  <c r="B735" i="4"/>
  <c r="V734" i="4"/>
  <c r="K357" i="4"/>
  <c r="AA356" i="4"/>
  <c r="B87" i="4"/>
  <c r="V86" i="4"/>
  <c r="K1460" i="4"/>
  <c r="AA1459" i="4"/>
  <c r="X1459" i="4"/>
  <c r="F1460" i="4"/>
  <c r="X1097" i="4"/>
  <c r="F1098" i="4"/>
  <c r="AA1097" i="4"/>
  <c r="AA735" i="4"/>
  <c r="K736" i="4"/>
  <c r="F736" i="4"/>
  <c r="X736" i="4" s="1"/>
  <c r="F373" i="4"/>
  <c r="X373" i="4" s="1"/>
  <c r="B1930" i="4" l="1"/>
  <c r="V1929" i="4"/>
  <c r="Z1986" i="4"/>
  <c r="J3097" i="4"/>
  <c r="Z3096" i="4"/>
  <c r="AA3031" i="4"/>
  <c r="K3032" i="4"/>
  <c r="X3034" i="4"/>
  <c r="F3035" i="4"/>
  <c r="X2670" i="4"/>
  <c r="F2671" i="4"/>
  <c r="AA2669" i="4"/>
  <c r="K2670" i="4"/>
  <c r="AA2309" i="4"/>
  <c r="K2310" i="4"/>
  <c r="K1946" i="4"/>
  <c r="AA1945" i="4"/>
  <c r="X1946" i="4"/>
  <c r="F1947" i="4"/>
  <c r="V735" i="4"/>
  <c r="B736" i="4"/>
  <c r="B88" i="4"/>
  <c r="V87" i="4"/>
  <c r="AA357" i="4"/>
  <c r="K358" i="4"/>
  <c r="F1461" i="4"/>
  <c r="X1460" i="4"/>
  <c r="AA1460" i="4"/>
  <c r="K1461" i="4"/>
  <c r="AA1098" i="4"/>
  <c r="X1098" i="4"/>
  <c r="F1099" i="4"/>
  <c r="F737" i="4"/>
  <c r="X737" i="4" s="1"/>
  <c r="AA736" i="4"/>
  <c r="K737" i="4"/>
  <c r="F374" i="4"/>
  <c r="X374" i="4" s="1"/>
  <c r="B1931" i="4" l="1"/>
  <c r="V1930" i="4"/>
  <c r="Z1987" i="4"/>
  <c r="Z3097" i="4"/>
  <c r="J3098" i="4"/>
  <c r="F3036" i="4"/>
  <c r="X3035" i="4"/>
  <c r="AA3032" i="4"/>
  <c r="K3033" i="4"/>
  <c r="AA2670" i="4"/>
  <c r="K2671" i="4"/>
  <c r="X2671" i="4"/>
  <c r="F2672" i="4"/>
  <c r="AA2310" i="4"/>
  <c r="K2311" i="4"/>
  <c r="X1947" i="4"/>
  <c r="F1948" i="4"/>
  <c r="K1947" i="4"/>
  <c r="AA1946" i="4"/>
  <c r="B737" i="4"/>
  <c r="V736" i="4"/>
  <c r="K359" i="4"/>
  <c r="AA358" i="4"/>
  <c r="B89" i="4"/>
  <c r="V88" i="4"/>
  <c r="K1462" i="4"/>
  <c r="AA1461" i="4"/>
  <c r="X1461" i="4"/>
  <c r="F1462" i="4"/>
  <c r="X1099" i="4"/>
  <c r="F1100" i="4"/>
  <c r="AA1099" i="4"/>
  <c r="K738" i="4"/>
  <c r="AA737" i="4"/>
  <c r="F738" i="4"/>
  <c r="X738" i="4" s="1"/>
  <c r="F375" i="4"/>
  <c r="X375" i="4" s="1"/>
  <c r="B1932" i="4" l="1"/>
  <c r="V1931" i="4"/>
  <c r="Z1988" i="4"/>
  <c r="J3099" i="4"/>
  <c r="Z3098" i="4"/>
  <c r="AA3033" i="4"/>
  <c r="K3034" i="4"/>
  <c r="X3036" i="4"/>
  <c r="F3037" i="4"/>
  <c r="X2672" i="4"/>
  <c r="F2673" i="4"/>
  <c r="AA2671" i="4"/>
  <c r="K2672" i="4"/>
  <c r="K2312" i="4"/>
  <c r="AA2311" i="4"/>
  <c r="AA1947" i="4"/>
  <c r="K1948" i="4"/>
  <c r="X1948" i="4"/>
  <c r="F1949" i="4"/>
  <c r="B738" i="4"/>
  <c r="V737" i="4"/>
  <c r="B90" i="4"/>
  <c r="V89" i="4"/>
  <c r="K360" i="4"/>
  <c r="AA359" i="4"/>
  <c r="X1462" i="4"/>
  <c r="F1463" i="4"/>
  <c r="AA1462" i="4"/>
  <c r="K1463" i="4"/>
  <c r="AA1100" i="4"/>
  <c r="X1100" i="4"/>
  <c r="F1101" i="4"/>
  <c r="F739" i="4"/>
  <c r="X739" i="4" s="1"/>
  <c r="K739" i="4"/>
  <c r="AA738" i="4"/>
  <c r="F376" i="4"/>
  <c r="X376" i="4" s="1"/>
  <c r="V1932" i="4" l="1"/>
  <c r="B1933" i="4"/>
  <c r="Z1989" i="4"/>
  <c r="Z3099" i="4"/>
  <c r="J3100" i="4"/>
  <c r="Z3100" i="4" s="1"/>
  <c r="X3037" i="4"/>
  <c r="F3038" i="4"/>
  <c r="K3035" i="4"/>
  <c r="AA3034" i="4"/>
  <c r="K2673" i="4"/>
  <c r="AA2672" i="4"/>
  <c r="F2674" i="4"/>
  <c r="X2673" i="4"/>
  <c r="K2313" i="4"/>
  <c r="AA2312" i="4"/>
  <c r="X1949" i="4"/>
  <c r="F1950" i="4"/>
  <c r="AA1948" i="4"/>
  <c r="K1949" i="4"/>
  <c r="V738" i="4"/>
  <c r="B739" i="4"/>
  <c r="AA360" i="4"/>
  <c r="K361" i="4"/>
  <c r="B91" i="4"/>
  <c r="V90" i="4"/>
  <c r="K1464" i="4"/>
  <c r="AA1463" i="4"/>
  <c r="X1463" i="4"/>
  <c r="F1464" i="4"/>
  <c r="AA1101" i="4"/>
  <c r="X1101" i="4"/>
  <c r="F1102" i="4"/>
  <c r="AA739" i="4"/>
  <c r="K740" i="4"/>
  <c r="F740" i="4"/>
  <c r="X740" i="4" s="1"/>
  <c r="F377" i="4"/>
  <c r="X377" i="4" s="1"/>
  <c r="B1934" i="4" l="1"/>
  <c r="V1933" i="4"/>
  <c r="Z1990" i="4"/>
  <c r="AA3035" i="4"/>
  <c r="K3036" i="4"/>
  <c r="X3038" i="4"/>
  <c r="F3039" i="4"/>
  <c r="X2674" i="4"/>
  <c r="F2675" i="4"/>
  <c r="AA2673" i="4"/>
  <c r="K2674" i="4"/>
  <c r="AA2313" i="4"/>
  <c r="K2314" i="4"/>
  <c r="K1950" i="4"/>
  <c r="AA1949" i="4"/>
  <c r="X1950" i="4"/>
  <c r="F1951" i="4"/>
  <c r="V739" i="4"/>
  <c r="B740" i="4"/>
  <c r="B92" i="4"/>
  <c r="V91" i="4"/>
  <c r="K362" i="4"/>
  <c r="AA361" i="4"/>
  <c r="F1465" i="4"/>
  <c r="X1464" i="4"/>
  <c r="AA1464" i="4"/>
  <c r="K1465" i="4"/>
  <c r="X1102" i="4"/>
  <c r="F1103" i="4"/>
  <c r="AA1102" i="4"/>
  <c r="F741" i="4"/>
  <c r="X741" i="4" s="1"/>
  <c r="AA740" i="4"/>
  <c r="K741" i="4"/>
  <c r="F378" i="4"/>
  <c r="X378" i="4" s="1"/>
  <c r="B1935" i="4" l="1"/>
  <c r="V1934" i="4"/>
  <c r="Z1991" i="4"/>
  <c r="F3040" i="4"/>
  <c r="X3039" i="4"/>
  <c r="AA3036" i="4"/>
  <c r="K3037" i="4"/>
  <c r="AA2674" i="4"/>
  <c r="K2675" i="4"/>
  <c r="X2675" i="4"/>
  <c r="F2676" i="4"/>
  <c r="AA2314" i="4"/>
  <c r="K2315" i="4"/>
  <c r="X1951" i="4"/>
  <c r="F1952" i="4"/>
  <c r="K1951" i="4"/>
  <c r="AA1950" i="4"/>
  <c r="B741" i="4"/>
  <c r="V740" i="4"/>
  <c r="K363" i="4"/>
  <c r="AA362" i="4"/>
  <c r="B93" i="4"/>
  <c r="V92" i="4"/>
  <c r="AA1465" i="4"/>
  <c r="K1466" i="4"/>
  <c r="X1465" i="4"/>
  <c r="F1466" i="4"/>
  <c r="AA1103" i="4"/>
  <c r="X1103" i="4"/>
  <c r="F1104" i="4"/>
  <c r="K742" i="4"/>
  <c r="AA741" i="4"/>
  <c r="F742" i="4"/>
  <c r="X742" i="4" s="1"/>
  <c r="F379" i="4"/>
  <c r="X379" i="4" s="1"/>
  <c r="V1935" i="4" l="1"/>
  <c r="B1936" i="4"/>
  <c r="Z1992" i="4"/>
  <c r="AA3037" i="4"/>
  <c r="K3038" i="4"/>
  <c r="X3040" i="4"/>
  <c r="F3041" i="4"/>
  <c r="X2676" i="4"/>
  <c r="F2677" i="4"/>
  <c r="AA2675" i="4"/>
  <c r="K2676" i="4"/>
  <c r="K2316" i="4"/>
  <c r="AA2315" i="4"/>
  <c r="AA1951" i="4"/>
  <c r="K1952" i="4"/>
  <c r="X1952" i="4"/>
  <c r="F1953" i="4"/>
  <c r="B742" i="4"/>
  <c r="V741" i="4"/>
  <c r="V93" i="4"/>
  <c r="B94" i="4"/>
  <c r="K364" i="4"/>
  <c r="AA363" i="4"/>
  <c r="X1466" i="4"/>
  <c r="F1467" i="4"/>
  <c r="AA1466" i="4"/>
  <c r="K1467" i="4"/>
  <c r="F1105" i="4"/>
  <c r="X1104" i="4"/>
  <c r="AA1104" i="4"/>
  <c r="F743" i="4"/>
  <c r="X743" i="4" s="1"/>
  <c r="K743" i="4"/>
  <c r="AA742" i="4"/>
  <c r="F380" i="4"/>
  <c r="X380" i="4" s="1"/>
  <c r="B1937" i="4" l="1"/>
  <c r="V1936" i="4"/>
  <c r="Z1993" i="4"/>
  <c r="X3041" i="4"/>
  <c r="F3042" i="4"/>
  <c r="K3039" i="4"/>
  <c r="AA3038" i="4"/>
  <c r="K2677" i="4"/>
  <c r="AA2676" i="4"/>
  <c r="F2678" i="4"/>
  <c r="X2677" i="4"/>
  <c r="K2317" i="4"/>
  <c r="AA2316" i="4"/>
  <c r="X1953" i="4"/>
  <c r="F1954" i="4"/>
  <c r="AA1952" i="4"/>
  <c r="K1953" i="4"/>
  <c r="V742" i="4"/>
  <c r="B743" i="4"/>
  <c r="K365" i="4"/>
  <c r="AA364" i="4"/>
  <c r="V94" i="4"/>
  <c r="B95" i="4"/>
  <c r="K1468" i="4"/>
  <c r="AA1467" i="4"/>
  <c r="X1467" i="4"/>
  <c r="F1468" i="4"/>
  <c r="AA1105" i="4"/>
  <c r="X1105" i="4"/>
  <c r="F1106" i="4"/>
  <c r="AA743" i="4"/>
  <c r="K744" i="4"/>
  <c r="F744" i="4"/>
  <c r="X744" i="4" s="1"/>
  <c r="F381" i="4"/>
  <c r="X381" i="4" s="1"/>
  <c r="V1937" i="4" l="1"/>
  <c r="B1938" i="4"/>
  <c r="Z1994" i="4"/>
  <c r="AA3039" i="4"/>
  <c r="K3040" i="4"/>
  <c r="X3042" i="4"/>
  <c r="F3043" i="4"/>
  <c r="X2678" i="4"/>
  <c r="F2679" i="4"/>
  <c r="AA2677" i="4"/>
  <c r="K2678" i="4"/>
  <c r="AA2317" i="4"/>
  <c r="K2318" i="4"/>
  <c r="K1954" i="4"/>
  <c r="AA1953" i="4"/>
  <c r="X1954" i="4"/>
  <c r="F1955" i="4"/>
  <c r="V743" i="4"/>
  <c r="B744" i="4"/>
  <c r="B96" i="4"/>
  <c r="V95" i="4"/>
  <c r="K366" i="4"/>
  <c r="AA365" i="4"/>
  <c r="F1469" i="4"/>
  <c r="X1468" i="4"/>
  <c r="AA1468" i="4"/>
  <c r="K1469" i="4"/>
  <c r="X1106" i="4"/>
  <c r="F1107" i="4"/>
  <c r="AA1106" i="4"/>
  <c r="F745" i="4"/>
  <c r="X745" i="4" s="1"/>
  <c r="AA744" i="4"/>
  <c r="K745" i="4"/>
  <c r="F382" i="4"/>
  <c r="X382" i="4" s="1"/>
  <c r="B1939" i="4" l="1"/>
  <c r="V1938" i="4"/>
  <c r="Z1995" i="4"/>
  <c r="F3044" i="4"/>
  <c r="X3043" i="4"/>
  <c r="AA3040" i="4"/>
  <c r="K3041" i="4"/>
  <c r="AA2678" i="4"/>
  <c r="K2679" i="4"/>
  <c r="X2679" i="4"/>
  <c r="F2680" i="4"/>
  <c r="AA2318" i="4"/>
  <c r="K2319" i="4"/>
  <c r="X1955" i="4"/>
  <c r="F1956" i="4"/>
  <c r="K1955" i="4"/>
  <c r="AA1954" i="4"/>
  <c r="V744" i="4"/>
  <c r="B745" i="4"/>
  <c r="K367" i="4"/>
  <c r="AA366" i="4"/>
  <c r="B97" i="4"/>
  <c r="V96" i="4"/>
  <c r="AA1469" i="4"/>
  <c r="K1470" i="4"/>
  <c r="X1469" i="4"/>
  <c r="F1470" i="4"/>
  <c r="AA1107" i="4"/>
  <c r="X1107" i="4"/>
  <c r="F1108" i="4"/>
  <c r="K746" i="4"/>
  <c r="AA745" i="4"/>
  <c r="F746" i="4"/>
  <c r="X746" i="4" s="1"/>
  <c r="F383" i="4"/>
  <c r="X383" i="4" s="1"/>
  <c r="V1939" i="4" l="1"/>
  <c r="B1940" i="4"/>
  <c r="Z1996" i="4"/>
  <c r="AA3041" i="4"/>
  <c r="K3042" i="4"/>
  <c r="F3045" i="4"/>
  <c r="X3044" i="4"/>
  <c r="X2680" i="4"/>
  <c r="F2681" i="4"/>
  <c r="AA2679" i="4"/>
  <c r="K2680" i="4"/>
  <c r="K2320" i="4"/>
  <c r="AA2319" i="4"/>
  <c r="AA1955" i="4"/>
  <c r="K1956" i="4"/>
  <c r="X1956" i="4"/>
  <c r="F1957" i="4"/>
  <c r="V745" i="4"/>
  <c r="B746" i="4"/>
  <c r="B98" i="4"/>
  <c r="V97" i="4"/>
  <c r="K368" i="4"/>
  <c r="AA367" i="4"/>
  <c r="X1470" i="4"/>
  <c r="F1471" i="4"/>
  <c r="AA1470" i="4"/>
  <c r="K1471" i="4"/>
  <c r="F1109" i="4"/>
  <c r="X1108" i="4"/>
  <c r="AA1108" i="4"/>
  <c r="F747" i="4"/>
  <c r="X747" i="4" s="1"/>
  <c r="K747" i="4"/>
  <c r="AA746" i="4"/>
  <c r="F384" i="4"/>
  <c r="X384" i="4" s="1"/>
  <c r="B1941" i="4" l="1"/>
  <c r="V1940" i="4"/>
  <c r="Z1997" i="4"/>
  <c r="X3045" i="4"/>
  <c r="F3046" i="4"/>
  <c r="K3043" i="4"/>
  <c r="AA3042" i="4"/>
  <c r="K2681" i="4"/>
  <c r="AA2680" i="4"/>
  <c r="F2682" i="4"/>
  <c r="X2681" i="4"/>
  <c r="K2321" i="4"/>
  <c r="AA2320" i="4"/>
  <c r="X1957" i="4"/>
  <c r="F1958" i="4"/>
  <c r="AA1956" i="4"/>
  <c r="K1957" i="4"/>
  <c r="V746" i="4"/>
  <c r="B747" i="4"/>
  <c r="K369" i="4"/>
  <c r="AA368" i="4"/>
  <c r="V98" i="4"/>
  <c r="B99" i="4"/>
  <c r="K1472" i="4"/>
  <c r="AA1471" i="4"/>
  <c r="X1471" i="4"/>
  <c r="F1472" i="4"/>
  <c r="AA1109" i="4"/>
  <c r="X1109" i="4"/>
  <c r="F1110" i="4"/>
  <c r="AA747" i="4"/>
  <c r="K748" i="4"/>
  <c r="F748" i="4"/>
  <c r="X748" i="4" s="1"/>
  <c r="F385" i="4"/>
  <c r="X385" i="4" s="1"/>
  <c r="V1941" i="4" l="1"/>
  <c r="B1942" i="4"/>
  <c r="Z1998" i="4"/>
  <c r="AA3043" i="4"/>
  <c r="K3044" i="4"/>
  <c r="X3046" i="4"/>
  <c r="F3047" i="4"/>
  <c r="F2683" i="4"/>
  <c r="X2682" i="4"/>
  <c r="AA2681" i="4"/>
  <c r="K2682" i="4"/>
  <c r="K2322" i="4"/>
  <c r="AA2321" i="4"/>
  <c r="K1958" i="4"/>
  <c r="AA1957" i="4"/>
  <c r="X1958" i="4"/>
  <c r="F1959" i="4"/>
  <c r="V747" i="4"/>
  <c r="B748" i="4"/>
  <c r="V99" i="4"/>
  <c r="B100" i="4"/>
  <c r="AA369" i="4"/>
  <c r="K370" i="4"/>
  <c r="F1473" i="4"/>
  <c r="X1472" i="4"/>
  <c r="AA1472" i="4"/>
  <c r="K1473" i="4"/>
  <c r="X1110" i="4"/>
  <c r="F1111" i="4"/>
  <c r="AA1110" i="4"/>
  <c r="F749" i="4"/>
  <c r="X749" i="4" s="1"/>
  <c r="AA748" i="4"/>
  <c r="K749" i="4"/>
  <c r="F386" i="4"/>
  <c r="X386" i="4" s="1"/>
  <c r="V1942" i="4" l="1"/>
  <c r="B1943" i="4"/>
  <c r="Z1999" i="4"/>
  <c r="X3047" i="4"/>
  <c r="F3048" i="4"/>
  <c r="AA3044" i="4"/>
  <c r="K3045" i="4"/>
  <c r="AA2682" i="4"/>
  <c r="K2683" i="4"/>
  <c r="X2683" i="4"/>
  <c r="F2684" i="4"/>
  <c r="AA2322" i="4"/>
  <c r="K2323" i="4"/>
  <c r="X1959" i="4"/>
  <c r="F1960" i="4"/>
  <c r="K1959" i="4"/>
  <c r="AA1958" i="4"/>
  <c r="V748" i="4"/>
  <c r="B749" i="4"/>
  <c r="K371" i="4"/>
  <c r="AA370" i="4"/>
  <c r="B101" i="4"/>
  <c r="V100" i="4"/>
  <c r="AA1473" i="4"/>
  <c r="K1474" i="4"/>
  <c r="X1473" i="4"/>
  <c r="F1474" i="4"/>
  <c r="AA1111" i="4"/>
  <c r="X1111" i="4"/>
  <c r="F1112" i="4"/>
  <c r="AA749" i="4"/>
  <c r="K750" i="4"/>
  <c r="F750" i="4"/>
  <c r="X750" i="4" s="1"/>
  <c r="F387" i="4"/>
  <c r="X387" i="4" s="1"/>
  <c r="V1943" i="4" l="1"/>
  <c r="B1944" i="4"/>
  <c r="Z2000" i="4"/>
  <c r="K3046" i="4"/>
  <c r="AA3045" i="4"/>
  <c r="X3048" i="4"/>
  <c r="F3049" i="4"/>
  <c r="X2684" i="4"/>
  <c r="F2685" i="4"/>
  <c r="K2684" i="4"/>
  <c r="AA2683" i="4"/>
  <c r="K2324" i="4"/>
  <c r="AA2323" i="4"/>
  <c r="K1960" i="4"/>
  <c r="AA1959" i="4"/>
  <c r="X1960" i="4"/>
  <c r="F1961" i="4"/>
  <c r="V749" i="4"/>
  <c r="B750" i="4"/>
  <c r="B102" i="4"/>
  <c r="V101" i="4"/>
  <c r="K372" i="4"/>
  <c r="AA371" i="4"/>
  <c r="X1474" i="4"/>
  <c r="F1475" i="4"/>
  <c r="AA1474" i="4"/>
  <c r="K1475" i="4"/>
  <c r="X1112" i="4"/>
  <c r="F1113" i="4"/>
  <c r="AA1112" i="4"/>
  <c r="F751" i="4"/>
  <c r="X751" i="4" s="1"/>
  <c r="K751" i="4"/>
  <c r="AA750" i="4"/>
  <c r="F388" i="4"/>
  <c r="X388" i="4" s="1"/>
  <c r="B1945" i="4" l="1"/>
  <c r="V1944" i="4"/>
  <c r="Z2001" i="4"/>
  <c r="X3049" i="4"/>
  <c r="F3050" i="4"/>
  <c r="K3047" i="4"/>
  <c r="AA3046" i="4"/>
  <c r="K2685" i="4"/>
  <c r="AA2684" i="4"/>
  <c r="X2685" i="4"/>
  <c r="F2686" i="4"/>
  <c r="K2325" i="4"/>
  <c r="AA2324" i="4"/>
  <c r="X1961" i="4"/>
  <c r="F1962" i="4"/>
  <c r="K1961" i="4"/>
  <c r="AA1960" i="4"/>
  <c r="B751" i="4"/>
  <c r="V750" i="4"/>
  <c r="K373" i="4"/>
  <c r="AA372" i="4"/>
  <c r="V102" i="4"/>
  <c r="B103" i="4"/>
  <c r="K1476" i="4"/>
  <c r="AA1475" i="4"/>
  <c r="X1475" i="4"/>
  <c r="F1476" i="4"/>
  <c r="AA1113" i="4"/>
  <c r="X1113" i="4"/>
  <c r="F1114" i="4"/>
  <c r="AA751" i="4"/>
  <c r="K752" i="4"/>
  <c r="F752" i="4"/>
  <c r="X752" i="4" s="1"/>
  <c r="F389" i="4"/>
  <c r="X389" i="4" s="1"/>
  <c r="V1945" i="4" l="1"/>
  <c r="B1946" i="4"/>
  <c r="Z2002" i="4"/>
  <c r="K3048" i="4"/>
  <c r="AA3047" i="4"/>
  <c r="X3050" i="4"/>
  <c r="F3051" i="4"/>
  <c r="X2686" i="4"/>
  <c r="F2687" i="4"/>
  <c r="K2686" i="4"/>
  <c r="AA2685" i="4"/>
  <c r="AA2325" i="4"/>
  <c r="K2326" i="4"/>
  <c r="K1962" i="4"/>
  <c r="AA1961" i="4"/>
  <c r="F1963" i="4"/>
  <c r="X1962" i="4"/>
  <c r="V751" i="4"/>
  <c r="B752" i="4"/>
  <c r="B104" i="4"/>
  <c r="V103" i="4"/>
  <c r="AA373" i="4"/>
  <c r="K374" i="4"/>
  <c r="X1476" i="4"/>
  <c r="F1477" i="4"/>
  <c r="K1477" i="4"/>
  <c r="AA1476" i="4"/>
  <c r="X1114" i="4"/>
  <c r="F1115" i="4"/>
  <c r="AA1114" i="4"/>
  <c r="F753" i="4"/>
  <c r="X753" i="4" s="1"/>
  <c r="K753" i="4"/>
  <c r="AA752" i="4"/>
  <c r="F390" i="4"/>
  <c r="X390" i="4" s="1"/>
  <c r="V1946" i="4" l="1"/>
  <c r="B1947" i="4"/>
  <c r="Z2003" i="4"/>
  <c r="X3051" i="4"/>
  <c r="F3052" i="4"/>
  <c r="K3049" i="4"/>
  <c r="AA3048" i="4"/>
  <c r="K2687" i="4"/>
  <c r="AA2686" i="4"/>
  <c r="X2687" i="4"/>
  <c r="F2688" i="4"/>
  <c r="AA2326" i="4"/>
  <c r="K2327" i="4"/>
  <c r="X1963" i="4"/>
  <c r="F1964" i="4"/>
  <c r="AA1962" i="4"/>
  <c r="K1963" i="4"/>
  <c r="B753" i="4"/>
  <c r="V752" i="4"/>
  <c r="K375" i="4"/>
  <c r="AA374" i="4"/>
  <c r="V104" i="4"/>
  <c r="B105" i="4"/>
  <c r="K1478" i="4"/>
  <c r="AA1477" i="4"/>
  <c r="X1477" i="4"/>
  <c r="F1478" i="4"/>
  <c r="AA1115" i="4"/>
  <c r="X1115" i="4"/>
  <c r="F1116" i="4"/>
  <c r="K754" i="4"/>
  <c r="AA753" i="4"/>
  <c r="F754" i="4"/>
  <c r="X754" i="4" s="1"/>
  <c r="F391" i="4"/>
  <c r="X391" i="4" s="1"/>
  <c r="V1947" i="4" l="1"/>
  <c r="B1948" i="4"/>
  <c r="Z2004" i="4"/>
  <c r="K3050" i="4"/>
  <c r="AA3049" i="4"/>
  <c r="F3053" i="4"/>
  <c r="X3052" i="4"/>
  <c r="X2688" i="4"/>
  <c r="F2689" i="4"/>
  <c r="K2688" i="4"/>
  <c r="AA2687" i="4"/>
  <c r="K2328" i="4"/>
  <c r="AA2327" i="4"/>
  <c r="AA1963" i="4"/>
  <c r="K1964" i="4"/>
  <c r="X1964" i="4"/>
  <c r="F1965" i="4"/>
  <c r="V753" i="4"/>
  <c r="B754" i="4"/>
  <c r="B106" i="4"/>
  <c r="V105" i="4"/>
  <c r="K376" i="4"/>
  <c r="AA375" i="4"/>
  <c r="X1478" i="4"/>
  <c r="F1479" i="4"/>
  <c r="K1479" i="4"/>
  <c r="AA1478" i="4"/>
  <c r="F1117" i="4"/>
  <c r="X1116" i="4"/>
  <c r="AA1116" i="4"/>
  <c r="F755" i="4"/>
  <c r="X755" i="4" s="1"/>
  <c r="K755" i="4"/>
  <c r="AA754" i="4"/>
  <c r="F392" i="4"/>
  <c r="X392" i="4" s="1"/>
  <c r="B1949" i="4" l="1"/>
  <c r="V1948" i="4"/>
  <c r="Z2005" i="4"/>
  <c r="X3053" i="4"/>
  <c r="F3054" i="4"/>
  <c r="AA3050" i="4"/>
  <c r="K3051" i="4"/>
  <c r="AA2688" i="4"/>
  <c r="K2689" i="4"/>
  <c r="X2689" i="4"/>
  <c r="F2690" i="4"/>
  <c r="K2329" i="4"/>
  <c r="AA2328" i="4"/>
  <c r="X1965" i="4"/>
  <c r="F1966" i="4"/>
  <c r="K1965" i="4"/>
  <c r="AA1964" i="4"/>
  <c r="V754" i="4"/>
  <c r="B755" i="4"/>
  <c r="K377" i="4"/>
  <c r="AA376" i="4"/>
  <c r="B107" i="4"/>
  <c r="V106" i="4"/>
  <c r="AA1479" i="4"/>
  <c r="K1480" i="4"/>
  <c r="F1480" i="4"/>
  <c r="X1479" i="4"/>
  <c r="AA1117" i="4"/>
  <c r="F1118" i="4"/>
  <c r="X1117" i="4"/>
  <c r="K756" i="4"/>
  <c r="AA755" i="4"/>
  <c r="F756" i="4"/>
  <c r="X756" i="4" s="1"/>
  <c r="F393" i="4"/>
  <c r="X393" i="4" s="1"/>
  <c r="V1949" i="4" l="1"/>
  <c r="B1950" i="4"/>
  <c r="Z2006" i="4"/>
  <c r="K3052" i="4"/>
  <c r="AA3051" i="4"/>
  <c r="X3054" i="4"/>
  <c r="F3055" i="4"/>
  <c r="F2691" i="4"/>
  <c r="X2690" i="4"/>
  <c r="K2690" i="4"/>
  <c r="AA2689" i="4"/>
  <c r="K2330" i="4"/>
  <c r="AA2329" i="4"/>
  <c r="K1966" i="4"/>
  <c r="AA1965" i="4"/>
  <c r="X1966" i="4"/>
  <c r="F1967" i="4"/>
  <c r="V755" i="4"/>
  <c r="B756" i="4"/>
  <c r="B108" i="4"/>
  <c r="V107" i="4"/>
  <c r="K378" i="4"/>
  <c r="AA377" i="4"/>
  <c r="X1480" i="4"/>
  <c r="F1481" i="4"/>
  <c r="K1481" i="4"/>
  <c r="AA1480" i="4"/>
  <c r="AA1118" i="4"/>
  <c r="X1118" i="4"/>
  <c r="F1119" i="4"/>
  <c r="F757" i="4"/>
  <c r="X757" i="4" s="1"/>
  <c r="K757" i="4"/>
  <c r="AA756" i="4"/>
  <c r="F394" i="4"/>
  <c r="X394" i="4" s="1"/>
  <c r="V1950" i="4" l="1"/>
  <c r="B1951" i="4"/>
  <c r="Z2007" i="4"/>
  <c r="X3055" i="4"/>
  <c r="F3056" i="4"/>
  <c r="AA3052" i="4"/>
  <c r="K3053" i="4"/>
  <c r="AA2690" i="4"/>
  <c r="K2691" i="4"/>
  <c r="X2691" i="4"/>
  <c r="F2692" i="4"/>
  <c r="K2331" i="4"/>
  <c r="AA2330" i="4"/>
  <c r="X1967" i="4"/>
  <c r="F1968" i="4"/>
  <c r="K1967" i="4"/>
  <c r="AA1966" i="4"/>
  <c r="V756" i="4"/>
  <c r="B757" i="4"/>
  <c r="K379" i="4"/>
  <c r="AA378" i="4"/>
  <c r="B109" i="4"/>
  <c r="V108" i="4"/>
  <c r="K1482" i="4"/>
  <c r="AA1481" i="4"/>
  <c r="X1481" i="4"/>
  <c r="F1482" i="4"/>
  <c r="X1119" i="4"/>
  <c r="F1120" i="4"/>
  <c r="AA1119" i="4"/>
  <c r="K758" i="4"/>
  <c r="AA757" i="4"/>
  <c r="F758" i="4"/>
  <c r="X758" i="4" s="1"/>
  <c r="F395" i="4"/>
  <c r="X395" i="4" s="1"/>
  <c r="V1951" i="4" l="1"/>
  <c r="B1952" i="4"/>
  <c r="Z2008" i="4"/>
  <c r="K3054" i="4"/>
  <c r="AA3053" i="4"/>
  <c r="X3056" i="4"/>
  <c r="F3057" i="4"/>
  <c r="X2692" i="4"/>
  <c r="F2693" i="4"/>
  <c r="K2692" i="4"/>
  <c r="AA2691" i="4"/>
  <c r="AA2331" i="4"/>
  <c r="K2332" i="4"/>
  <c r="K1968" i="4"/>
  <c r="AA1967" i="4"/>
  <c r="X1968" i="4"/>
  <c r="F1969" i="4"/>
  <c r="V757" i="4"/>
  <c r="B758" i="4"/>
  <c r="B110" i="4"/>
  <c r="V109" i="4"/>
  <c r="K380" i="4"/>
  <c r="AA379" i="4"/>
  <c r="F1483" i="4"/>
  <c r="X1482" i="4"/>
  <c r="AA1482" i="4"/>
  <c r="K1483" i="4"/>
  <c r="AA1120" i="4"/>
  <c r="F1121" i="4"/>
  <c r="X1120" i="4"/>
  <c r="F759" i="4"/>
  <c r="X759" i="4" s="1"/>
  <c r="K759" i="4"/>
  <c r="AA758" i="4"/>
  <c r="F396" i="4"/>
  <c r="X396" i="4" s="1"/>
  <c r="B1953" i="4" l="1"/>
  <c r="V1952" i="4"/>
  <c r="Z2009" i="4"/>
  <c r="X3057" i="4"/>
  <c r="F3058" i="4"/>
  <c r="K3055" i="4"/>
  <c r="AA3054" i="4"/>
  <c r="K2693" i="4"/>
  <c r="AA2692" i="4"/>
  <c r="X2693" i="4"/>
  <c r="F2694" i="4"/>
  <c r="K2333" i="4"/>
  <c r="AA2332" i="4"/>
  <c r="X1969" i="4"/>
  <c r="F1970" i="4"/>
  <c r="K1969" i="4"/>
  <c r="AA1968" i="4"/>
  <c r="B759" i="4"/>
  <c r="V758" i="4"/>
  <c r="K381" i="4"/>
  <c r="AA380" i="4"/>
  <c r="V110" i="4"/>
  <c r="B111" i="4"/>
  <c r="K1484" i="4"/>
  <c r="AA1483" i="4"/>
  <c r="F1484" i="4"/>
  <c r="X1483" i="4"/>
  <c r="F1122" i="4"/>
  <c r="X1121" i="4"/>
  <c r="AA1121" i="4"/>
  <c r="AA759" i="4"/>
  <c r="K760" i="4"/>
  <c r="F760" i="4"/>
  <c r="X760" i="4" s="1"/>
  <c r="F397" i="4"/>
  <c r="X397" i="4" s="1"/>
  <c r="V1953" i="4" l="1"/>
  <c r="B1954" i="4"/>
  <c r="Z2010" i="4"/>
  <c r="K3056" i="4"/>
  <c r="AA3055" i="4"/>
  <c r="F3059" i="4"/>
  <c r="X3058" i="4"/>
  <c r="X2694" i="4"/>
  <c r="F2695" i="4"/>
  <c r="K2694" i="4"/>
  <c r="AA2693" i="4"/>
  <c r="K2334" i="4"/>
  <c r="AA2333" i="4"/>
  <c r="K1970" i="4"/>
  <c r="AA1969" i="4"/>
  <c r="F1971" i="4"/>
  <c r="X1970" i="4"/>
  <c r="V759" i="4"/>
  <c r="B760" i="4"/>
  <c r="B112" i="4"/>
  <c r="V111" i="4"/>
  <c r="K382" i="4"/>
  <c r="AA381" i="4"/>
  <c r="X1484" i="4"/>
  <c r="F1485" i="4"/>
  <c r="AA1484" i="4"/>
  <c r="K1485" i="4"/>
  <c r="AA1122" i="4"/>
  <c r="X1122" i="4"/>
  <c r="F1123" i="4"/>
  <c r="F761" i="4"/>
  <c r="X761" i="4" s="1"/>
  <c r="K761" i="4"/>
  <c r="AA760" i="4"/>
  <c r="F398" i="4"/>
  <c r="X398" i="4" s="1"/>
  <c r="V1954" i="4" l="1"/>
  <c r="B1955" i="4"/>
  <c r="Z2011" i="4"/>
  <c r="X3059" i="4"/>
  <c r="F3060" i="4"/>
  <c r="K3057" i="4"/>
  <c r="AA3056" i="4"/>
  <c r="K2695" i="4"/>
  <c r="AA2694" i="4"/>
  <c r="X2695" i="4"/>
  <c r="F2696" i="4"/>
  <c r="K2335" i="4"/>
  <c r="AA2334" i="4"/>
  <c r="X1971" i="4"/>
  <c r="F1972" i="4"/>
  <c r="AA1970" i="4"/>
  <c r="K1971" i="4"/>
  <c r="B761" i="4"/>
  <c r="V760" i="4"/>
  <c r="K383" i="4"/>
  <c r="AA382" i="4"/>
  <c r="V112" i="4"/>
  <c r="B113" i="4"/>
  <c r="K1486" i="4"/>
  <c r="AA1485" i="4"/>
  <c r="X1485" i="4"/>
  <c r="F1486" i="4"/>
  <c r="X1123" i="4"/>
  <c r="F1124" i="4"/>
  <c r="AA1123" i="4"/>
  <c r="K762" i="4"/>
  <c r="AA761" i="4"/>
  <c r="F762" i="4"/>
  <c r="X762" i="4" s="1"/>
  <c r="F399" i="4"/>
  <c r="X399" i="4" s="1"/>
  <c r="V1955" i="4" l="1"/>
  <c r="B1956" i="4"/>
  <c r="Z2013" i="4"/>
  <c r="Z2012" i="4"/>
  <c r="K3058" i="4"/>
  <c r="AA3057" i="4"/>
  <c r="X3060" i="4"/>
  <c r="F3061" i="4"/>
  <c r="X2696" i="4"/>
  <c r="F2697" i="4"/>
  <c r="K2696" i="4"/>
  <c r="AA2695" i="4"/>
  <c r="AA2335" i="4"/>
  <c r="K2336" i="4"/>
  <c r="AA1971" i="4"/>
  <c r="K1972" i="4"/>
  <c r="X1972" i="4"/>
  <c r="F1973" i="4"/>
  <c r="V761" i="4"/>
  <c r="B762" i="4"/>
  <c r="B114" i="4"/>
  <c r="V113" i="4"/>
  <c r="AA383" i="4"/>
  <c r="K384" i="4"/>
  <c r="X1486" i="4"/>
  <c r="F1487" i="4"/>
  <c r="K1487" i="4"/>
  <c r="AA1486" i="4"/>
  <c r="AA1124" i="4"/>
  <c r="F1125" i="4"/>
  <c r="X1124" i="4"/>
  <c r="F763" i="4"/>
  <c r="X763" i="4" s="1"/>
  <c r="K763" i="4"/>
  <c r="AA762" i="4"/>
  <c r="F400" i="4"/>
  <c r="X400" i="4" s="1"/>
  <c r="B1957" i="4" l="1"/>
  <c r="V1956" i="4"/>
  <c r="X3061" i="4"/>
  <c r="F3062" i="4"/>
  <c r="AA3058" i="4"/>
  <c r="K3059" i="4"/>
  <c r="AA2696" i="4"/>
  <c r="K2697" i="4"/>
  <c r="X2697" i="4"/>
  <c r="F2698" i="4"/>
  <c r="AA2336" i="4"/>
  <c r="K2337" i="4"/>
  <c r="X1973" i="4"/>
  <c r="F1974" i="4"/>
  <c r="K1973" i="4"/>
  <c r="AA1972" i="4"/>
  <c r="V762" i="4"/>
  <c r="B763" i="4"/>
  <c r="AA384" i="4"/>
  <c r="K385" i="4"/>
  <c r="B115" i="4"/>
  <c r="V114" i="4"/>
  <c r="K1488" i="4"/>
  <c r="AA1487" i="4"/>
  <c r="F1488" i="4"/>
  <c r="X1487" i="4"/>
  <c r="X1125" i="4"/>
  <c r="F1126" i="4"/>
  <c r="AA1125" i="4"/>
  <c r="K764" i="4"/>
  <c r="AA763" i="4"/>
  <c r="F764" i="4"/>
  <c r="X764" i="4" s="1"/>
  <c r="F401" i="4"/>
  <c r="X401" i="4" s="1"/>
  <c r="V1957" i="4" l="1"/>
  <c r="B1958" i="4"/>
  <c r="AA3059" i="4"/>
  <c r="K3060" i="4"/>
  <c r="F3063" i="4"/>
  <c r="X3062" i="4"/>
  <c r="F2699" i="4"/>
  <c r="X2698" i="4"/>
  <c r="AA2697" i="4"/>
  <c r="K2698" i="4"/>
  <c r="K2338" i="4"/>
  <c r="AA2337" i="4"/>
  <c r="K1974" i="4"/>
  <c r="AA1973" i="4"/>
  <c r="X1974" i="4"/>
  <c r="F1975" i="4"/>
  <c r="V763" i="4"/>
  <c r="B764" i="4"/>
  <c r="B116" i="4"/>
  <c r="V115" i="4"/>
  <c r="K386" i="4"/>
  <c r="AA385" i="4"/>
  <c r="X1488" i="4"/>
  <c r="F1489" i="4"/>
  <c r="AA1488" i="4"/>
  <c r="K1489" i="4"/>
  <c r="AA1126" i="4"/>
  <c r="X1126" i="4"/>
  <c r="F1127" i="4"/>
  <c r="F765" i="4"/>
  <c r="X765" i="4" s="1"/>
  <c r="K765" i="4"/>
  <c r="AA764" i="4"/>
  <c r="F402" i="4"/>
  <c r="X402" i="4" s="1"/>
  <c r="B1959" i="4" l="1"/>
  <c r="V1958" i="4"/>
  <c r="X3063" i="4"/>
  <c r="F3064" i="4"/>
  <c r="K3061" i="4"/>
  <c r="AA3060" i="4"/>
  <c r="AA2698" i="4"/>
  <c r="K2699" i="4"/>
  <c r="X2699" i="4"/>
  <c r="F2700" i="4"/>
  <c r="AA2338" i="4"/>
  <c r="K2339" i="4"/>
  <c r="F1976" i="4"/>
  <c r="X1975" i="4"/>
  <c r="K1975" i="4"/>
  <c r="AA1974" i="4"/>
  <c r="B765" i="4"/>
  <c r="V764" i="4"/>
  <c r="K387" i="4"/>
  <c r="AA386" i="4"/>
  <c r="B117" i="4"/>
  <c r="V116" i="4"/>
  <c r="AA1489" i="4"/>
  <c r="K1490" i="4"/>
  <c r="X1489" i="4"/>
  <c r="F1490" i="4"/>
  <c r="X1127" i="4"/>
  <c r="F1128" i="4"/>
  <c r="AA1127" i="4"/>
  <c r="K766" i="4"/>
  <c r="AA765" i="4"/>
  <c r="F766" i="4"/>
  <c r="X766" i="4" s="1"/>
  <c r="F403" i="4"/>
  <c r="X403" i="4" s="1"/>
  <c r="B1960" i="4" l="1"/>
  <c r="V1959" i="4"/>
  <c r="K3062" i="4"/>
  <c r="AA3061" i="4"/>
  <c r="X3064" i="4"/>
  <c r="F3065" i="4"/>
  <c r="F2701" i="4"/>
  <c r="X2700" i="4"/>
  <c r="K2700" i="4"/>
  <c r="AA2699" i="4"/>
  <c r="AA2339" i="4"/>
  <c r="K2340" i="4"/>
  <c r="K1976" i="4"/>
  <c r="AA1975" i="4"/>
  <c r="X1976" i="4"/>
  <c r="F1977" i="4"/>
  <c r="V765" i="4"/>
  <c r="B766" i="4"/>
  <c r="B118" i="4"/>
  <c r="V117" i="4"/>
  <c r="K388" i="4"/>
  <c r="AA387" i="4"/>
  <c r="X1490" i="4"/>
  <c r="F1491" i="4"/>
  <c r="K1491" i="4"/>
  <c r="AA1490" i="4"/>
  <c r="AA1128" i="4"/>
  <c r="F1129" i="4"/>
  <c r="X1128" i="4"/>
  <c r="F767" i="4"/>
  <c r="X767" i="4" s="1"/>
  <c r="K767" i="4"/>
  <c r="AA766" i="4"/>
  <c r="F404" i="4"/>
  <c r="X404" i="4" s="1"/>
  <c r="V1960" i="4" l="1"/>
  <c r="B1961" i="4"/>
  <c r="X3065" i="4"/>
  <c r="F3066" i="4"/>
  <c r="K3063" i="4"/>
  <c r="AA3062" i="4"/>
  <c r="AA2700" i="4"/>
  <c r="K2701" i="4"/>
  <c r="X2701" i="4"/>
  <c r="F2702" i="4"/>
  <c r="AA2340" i="4"/>
  <c r="K2341" i="4"/>
  <c r="X1977" i="4"/>
  <c r="F1978" i="4"/>
  <c r="K1977" i="4"/>
  <c r="AA1976" i="4"/>
  <c r="V766" i="4"/>
  <c r="B767" i="4"/>
  <c r="K389" i="4"/>
  <c r="AA388" i="4"/>
  <c r="B119" i="4"/>
  <c r="V118" i="4"/>
  <c r="AA1491" i="4"/>
  <c r="K1492" i="4"/>
  <c r="F1492" i="4"/>
  <c r="X1491" i="4"/>
  <c r="F1130" i="4"/>
  <c r="X1129" i="4"/>
  <c r="AA1129" i="4"/>
  <c r="K768" i="4"/>
  <c r="AA767" i="4"/>
  <c r="F768" i="4"/>
  <c r="X768" i="4" s="1"/>
  <c r="F405" i="4"/>
  <c r="X405" i="4" s="1"/>
  <c r="V1961" i="4" l="1"/>
  <c r="B1962" i="4"/>
  <c r="AA3063" i="4"/>
  <c r="K3064" i="4"/>
  <c r="F3067" i="4"/>
  <c r="X3066" i="4"/>
  <c r="X2702" i="4"/>
  <c r="F2703" i="4"/>
  <c r="AA2701" i="4"/>
  <c r="K2702" i="4"/>
  <c r="K2342" i="4"/>
  <c r="AA2341" i="4"/>
  <c r="AA1977" i="4"/>
  <c r="K1978" i="4"/>
  <c r="X1978" i="4"/>
  <c r="F1979" i="4"/>
  <c r="V767" i="4"/>
  <c r="B768" i="4"/>
  <c r="B120" i="4"/>
  <c r="V119" i="4"/>
  <c r="K390" i="4"/>
  <c r="AA389" i="4"/>
  <c r="X1492" i="4"/>
  <c r="F1493" i="4"/>
  <c r="AA1492" i="4"/>
  <c r="K1493" i="4"/>
  <c r="AA1130" i="4"/>
  <c r="X1130" i="4"/>
  <c r="F1131" i="4"/>
  <c r="F769" i="4"/>
  <c r="X769" i="4" s="1"/>
  <c r="K769" i="4"/>
  <c r="AA768" i="4"/>
  <c r="F406" i="4"/>
  <c r="X406" i="4" s="1"/>
  <c r="V1962" i="4" l="1"/>
  <c r="B1963" i="4"/>
  <c r="X3067" i="4"/>
  <c r="F3068" i="4"/>
  <c r="AA3064" i="4"/>
  <c r="K3065" i="4"/>
  <c r="AA2702" i="4"/>
  <c r="K2703" i="4"/>
  <c r="X2703" i="4"/>
  <c r="F2704" i="4"/>
  <c r="AA2342" i="4"/>
  <c r="K2343" i="4"/>
  <c r="F1980" i="4"/>
  <c r="X1979" i="4"/>
  <c r="AA1978" i="4"/>
  <c r="K1979" i="4"/>
  <c r="B769" i="4"/>
  <c r="V768" i="4"/>
  <c r="K391" i="4"/>
  <c r="AA390" i="4"/>
  <c r="B121" i="4"/>
  <c r="V120" i="4"/>
  <c r="AA1493" i="4"/>
  <c r="K1494" i="4"/>
  <c r="X1493" i="4"/>
  <c r="F1494" i="4"/>
  <c r="X1131" i="4"/>
  <c r="F1132" i="4"/>
  <c r="AA1131" i="4"/>
  <c r="K770" i="4"/>
  <c r="AA769" i="4"/>
  <c r="F770" i="4"/>
  <c r="X770" i="4" s="1"/>
  <c r="F407" i="4"/>
  <c r="X407" i="4" s="1"/>
  <c r="B1964" i="4" l="1"/>
  <c r="V1963" i="4"/>
  <c r="K3066" i="4"/>
  <c r="AA3065" i="4"/>
  <c r="X3068" i="4"/>
  <c r="F3069" i="4"/>
  <c r="F2705" i="4"/>
  <c r="X2704" i="4"/>
  <c r="K2704" i="4"/>
  <c r="AA2703" i="4"/>
  <c r="AA2343" i="4"/>
  <c r="K2344" i="4"/>
  <c r="K1980" i="4"/>
  <c r="AA1979" i="4"/>
  <c r="X1980" i="4"/>
  <c r="F1981" i="4"/>
  <c r="V769" i="4"/>
  <c r="B770" i="4"/>
  <c r="B122" i="4"/>
  <c r="V121" i="4"/>
  <c r="AA391" i="4"/>
  <c r="K392" i="4"/>
  <c r="X1494" i="4"/>
  <c r="F1495" i="4"/>
  <c r="K1495" i="4"/>
  <c r="AA1494" i="4"/>
  <c r="AA1132" i="4"/>
  <c r="F1133" i="4"/>
  <c r="X1132" i="4"/>
  <c r="F771" i="4"/>
  <c r="X771" i="4" s="1"/>
  <c r="K771" i="4"/>
  <c r="AA770" i="4"/>
  <c r="F408" i="4"/>
  <c r="X408" i="4" s="1"/>
  <c r="V1964" i="4" l="1"/>
  <c r="B1965" i="4"/>
  <c r="X3069" i="4"/>
  <c r="F3070" i="4"/>
  <c r="AA3066" i="4"/>
  <c r="K3067" i="4"/>
  <c r="AA2704" i="4"/>
  <c r="K2705" i="4"/>
  <c r="X2705" i="4"/>
  <c r="F2706" i="4"/>
  <c r="AA2344" i="4"/>
  <c r="K2345" i="4"/>
  <c r="X1981" i="4"/>
  <c r="F1982" i="4"/>
  <c r="K1981" i="4"/>
  <c r="AA1980" i="4"/>
  <c r="V770" i="4"/>
  <c r="B771" i="4"/>
  <c r="K393" i="4"/>
  <c r="AA392" i="4"/>
  <c r="B123" i="4"/>
  <c r="V122" i="4"/>
  <c r="AA1495" i="4"/>
  <c r="K1496" i="4"/>
  <c r="F1496" i="4"/>
  <c r="X1495" i="4"/>
  <c r="F1134" i="4"/>
  <c r="X1133" i="4"/>
  <c r="AA1133" i="4"/>
  <c r="K772" i="4"/>
  <c r="AA771" i="4"/>
  <c r="F772" i="4"/>
  <c r="X772" i="4" s="1"/>
  <c r="F409" i="4"/>
  <c r="X409" i="4" s="1"/>
  <c r="V1965" i="4" l="1"/>
  <c r="B1966" i="4"/>
  <c r="AA3067" i="4"/>
  <c r="K3068" i="4"/>
  <c r="F3071" i="4"/>
  <c r="X3070" i="4"/>
  <c r="X2706" i="4"/>
  <c r="F2707" i="4"/>
  <c r="AA2705" i="4"/>
  <c r="K2706" i="4"/>
  <c r="K2346" i="4"/>
  <c r="AA2345" i="4"/>
  <c r="AA1981" i="4"/>
  <c r="K1982" i="4"/>
  <c r="X1982" i="4"/>
  <c r="F1983" i="4"/>
  <c r="V771" i="4"/>
  <c r="B772" i="4"/>
  <c r="B124" i="4"/>
  <c r="V123" i="4"/>
  <c r="K394" i="4"/>
  <c r="AA393" i="4"/>
  <c r="X1496" i="4"/>
  <c r="F1497" i="4"/>
  <c r="AA1496" i="4"/>
  <c r="K1497" i="4"/>
  <c r="AA1134" i="4"/>
  <c r="X1134" i="4"/>
  <c r="F1135" i="4"/>
  <c r="F773" i="4"/>
  <c r="X773" i="4" s="1"/>
  <c r="K773" i="4"/>
  <c r="AA772" i="4"/>
  <c r="F410" i="4"/>
  <c r="X410" i="4" s="1"/>
  <c r="V1966" i="4" l="1"/>
  <c r="B1967" i="4"/>
  <c r="X3071" i="4"/>
  <c r="F3072" i="4"/>
  <c r="AA3068" i="4"/>
  <c r="K3069" i="4"/>
  <c r="AA2706" i="4"/>
  <c r="K2707" i="4"/>
  <c r="X2707" i="4"/>
  <c r="F2708" i="4"/>
  <c r="AA2346" i="4"/>
  <c r="K2347" i="4"/>
  <c r="X1983" i="4"/>
  <c r="F1984" i="4"/>
  <c r="AA1982" i="4"/>
  <c r="K1983" i="4"/>
  <c r="B773" i="4"/>
  <c r="V772" i="4"/>
  <c r="K395" i="4"/>
  <c r="AA394" i="4"/>
  <c r="B125" i="4"/>
  <c r="V124" i="4"/>
  <c r="AA1497" i="4"/>
  <c r="K1498" i="4"/>
  <c r="X1497" i="4"/>
  <c r="F1498" i="4"/>
  <c r="X1135" i="4"/>
  <c r="F1136" i="4"/>
  <c r="AA1135" i="4"/>
  <c r="K774" i="4"/>
  <c r="AA773" i="4"/>
  <c r="F774" i="4"/>
  <c r="X774" i="4" s="1"/>
  <c r="F411" i="4"/>
  <c r="X411" i="4" s="1"/>
  <c r="B1968" i="4" l="1"/>
  <c r="V1967" i="4"/>
  <c r="K3070" i="4"/>
  <c r="AA3069" i="4"/>
  <c r="X3072" i="4"/>
  <c r="F3073" i="4"/>
  <c r="F2709" i="4"/>
  <c r="X2708" i="4"/>
  <c r="K2708" i="4"/>
  <c r="AA2707" i="4"/>
  <c r="AA2347" i="4"/>
  <c r="K2348" i="4"/>
  <c r="K1984" i="4"/>
  <c r="AA1983" i="4"/>
  <c r="F1985" i="4"/>
  <c r="X1984" i="4"/>
  <c r="V773" i="4"/>
  <c r="B774" i="4"/>
  <c r="B126" i="4"/>
  <c r="V125" i="4"/>
  <c r="K396" i="4"/>
  <c r="AA395" i="4"/>
  <c r="X1498" i="4"/>
  <c r="F1499" i="4"/>
  <c r="K1499" i="4"/>
  <c r="AA1498" i="4"/>
  <c r="AA1136" i="4"/>
  <c r="F1137" i="4"/>
  <c r="X1136" i="4"/>
  <c r="F775" i="4"/>
  <c r="X775" i="4" s="1"/>
  <c r="K775" i="4"/>
  <c r="AA774" i="4"/>
  <c r="F412" i="4"/>
  <c r="X412" i="4" s="1"/>
  <c r="V1968" i="4" l="1"/>
  <c r="B1969" i="4"/>
  <c r="X3073" i="4"/>
  <c r="F3074" i="4"/>
  <c r="AA3070" i="4"/>
  <c r="K3071" i="4"/>
  <c r="AA2708" i="4"/>
  <c r="K2709" i="4"/>
  <c r="X2709" i="4"/>
  <c r="F2710" i="4"/>
  <c r="AA2348" i="4"/>
  <c r="K2349" i="4"/>
  <c r="X1985" i="4"/>
  <c r="F1986" i="4"/>
  <c r="K1985" i="4"/>
  <c r="AA1984" i="4"/>
  <c r="V774" i="4"/>
  <c r="B775" i="4"/>
  <c r="K397" i="4"/>
  <c r="AA396" i="4"/>
  <c r="V126" i="4"/>
  <c r="B127" i="4"/>
  <c r="AA1499" i="4"/>
  <c r="K1500" i="4"/>
  <c r="F1500" i="4"/>
  <c r="X1499" i="4"/>
  <c r="F1138" i="4"/>
  <c r="X1137" i="4"/>
  <c r="AA1137" i="4"/>
  <c r="AA775" i="4"/>
  <c r="K776" i="4"/>
  <c r="F776" i="4"/>
  <c r="X776" i="4" s="1"/>
  <c r="F413" i="4"/>
  <c r="X413" i="4" s="1"/>
  <c r="V1969" i="4" l="1"/>
  <c r="B1970" i="4"/>
  <c r="AA3071" i="4"/>
  <c r="K3072" i="4"/>
  <c r="F3075" i="4"/>
  <c r="X3074" i="4"/>
  <c r="X2710" i="4"/>
  <c r="F2711" i="4"/>
  <c r="AA2709" i="4"/>
  <c r="K2710" i="4"/>
  <c r="K2350" i="4"/>
  <c r="AA2349" i="4"/>
  <c r="AA1985" i="4"/>
  <c r="K1986" i="4"/>
  <c r="X1986" i="4"/>
  <c r="F1987" i="4"/>
  <c r="V775" i="4"/>
  <c r="B776" i="4"/>
  <c r="B128" i="4"/>
  <c r="V127" i="4"/>
  <c r="K398" i="4"/>
  <c r="AA397" i="4"/>
  <c r="X1500" i="4"/>
  <c r="F1501" i="4"/>
  <c r="AA1500" i="4"/>
  <c r="K1501" i="4"/>
  <c r="AA1138" i="4"/>
  <c r="X1138" i="4"/>
  <c r="F1139" i="4"/>
  <c r="F777" i="4"/>
  <c r="X777" i="4" s="1"/>
  <c r="K777" i="4"/>
  <c r="AA776" i="4"/>
  <c r="F414" i="4"/>
  <c r="X414" i="4" s="1"/>
  <c r="V1970" i="4" l="1"/>
  <c r="B1971" i="4"/>
  <c r="X3075" i="4"/>
  <c r="F3076" i="4"/>
  <c r="AA3072" i="4"/>
  <c r="K3073" i="4"/>
  <c r="AA2710" i="4"/>
  <c r="K2711" i="4"/>
  <c r="X2711" i="4"/>
  <c r="F2712" i="4"/>
  <c r="AA2350" i="4"/>
  <c r="K2351" i="4"/>
  <c r="X1987" i="4"/>
  <c r="F1988" i="4"/>
  <c r="AA1986" i="4"/>
  <c r="K1987" i="4"/>
  <c r="B777" i="4"/>
  <c r="V776" i="4"/>
  <c r="K399" i="4"/>
  <c r="AA398" i="4"/>
  <c r="V128" i="4"/>
  <c r="B129" i="4"/>
  <c r="AA1501" i="4"/>
  <c r="K1502" i="4"/>
  <c r="X1501" i="4"/>
  <c r="F1502" i="4"/>
  <c r="X1139" i="4"/>
  <c r="F1140" i="4"/>
  <c r="AA1139" i="4"/>
  <c r="K778" i="4"/>
  <c r="AA777" i="4"/>
  <c r="F778" i="4"/>
  <c r="X778" i="4" s="1"/>
  <c r="F415" i="4"/>
  <c r="X415" i="4" s="1"/>
  <c r="B1972" i="4" l="1"/>
  <c r="V1971" i="4"/>
  <c r="K3074" i="4"/>
  <c r="AA3073" i="4"/>
  <c r="X3076" i="4"/>
  <c r="F3077" i="4"/>
  <c r="F2713" i="4"/>
  <c r="X2712" i="4"/>
  <c r="K2712" i="4"/>
  <c r="AA2711" i="4"/>
  <c r="AA2351" i="4"/>
  <c r="K2352" i="4"/>
  <c r="K1988" i="4"/>
  <c r="AA1987" i="4"/>
  <c r="F1989" i="4"/>
  <c r="X1988" i="4"/>
  <c r="V777" i="4"/>
  <c r="B778" i="4"/>
  <c r="B130" i="4"/>
  <c r="V129" i="4"/>
  <c r="AA399" i="4"/>
  <c r="K400" i="4"/>
  <c r="X1502" i="4"/>
  <c r="F1503" i="4"/>
  <c r="K1503" i="4"/>
  <c r="AA1502" i="4"/>
  <c r="AA1140" i="4"/>
  <c r="F1141" i="4"/>
  <c r="X1140" i="4"/>
  <c r="F779" i="4"/>
  <c r="X779" i="4" s="1"/>
  <c r="K779" i="4"/>
  <c r="AA778" i="4"/>
  <c r="F416" i="4"/>
  <c r="X416" i="4" s="1"/>
  <c r="B1973" i="4" l="1"/>
  <c r="V1972" i="4"/>
  <c r="X3077" i="4"/>
  <c r="F3078" i="4"/>
  <c r="AA3074" i="4"/>
  <c r="K3075" i="4"/>
  <c r="AA2712" i="4"/>
  <c r="K2713" i="4"/>
  <c r="X2713" i="4"/>
  <c r="F2714" i="4"/>
  <c r="AA2352" i="4"/>
  <c r="K2353" i="4"/>
  <c r="X1989" i="4"/>
  <c r="F1990" i="4"/>
  <c r="AA1988" i="4"/>
  <c r="K1989" i="4"/>
  <c r="V778" i="4"/>
  <c r="B779" i="4"/>
  <c r="K401" i="4"/>
  <c r="AA400" i="4"/>
  <c r="B131" i="4"/>
  <c r="V130" i="4"/>
  <c r="AA1503" i="4"/>
  <c r="K1504" i="4"/>
  <c r="F1504" i="4"/>
  <c r="X1503" i="4"/>
  <c r="F1142" i="4"/>
  <c r="X1141" i="4"/>
  <c r="AA1141" i="4"/>
  <c r="K780" i="4"/>
  <c r="AA779" i="4"/>
  <c r="F780" i="4"/>
  <c r="X780" i="4" s="1"/>
  <c r="F417" i="4"/>
  <c r="X417" i="4" s="1"/>
  <c r="V1973" i="4" l="1"/>
  <c r="B1974" i="4"/>
  <c r="AA3075" i="4"/>
  <c r="K3076" i="4"/>
  <c r="F3079" i="4"/>
  <c r="X3078" i="4"/>
  <c r="X2714" i="4"/>
  <c r="F2715" i="4"/>
  <c r="AA2713" i="4"/>
  <c r="K2714" i="4"/>
  <c r="K2354" i="4"/>
  <c r="AA2353" i="4"/>
  <c r="AA1989" i="4"/>
  <c r="K1990" i="4"/>
  <c r="X1990" i="4"/>
  <c r="F1991" i="4"/>
  <c r="V779" i="4"/>
  <c r="B780" i="4"/>
  <c r="B132" i="4"/>
  <c r="V131" i="4"/>
  <c r="AA401" i="4"/>
  <c r="K402" i="4"/>
  <c r="X1504" i="4"/>
  <c r="F1505" i="4"/>
  <c r="AA1504" i="4"/>
  <c r="K1505" i="4"/>
  <c r="AA1142" i="4"/>
  <c r="X1142" i="4"/>
  <c r="F1143" i="4"/>
  <c r="F781" i="4"/>
  <c r="X781" i="4" s="1"/>
  <c r="K781" i="4"/>
  <c r="AA780" i="4"/>
  <c r="F418" i="4"/>
  <c r="X418" i="4" s="1"/>
  <c r="V1974" i="4" l="1"/>
  <c r="B1975" i="4"/>
  <c r="X3079" i="4"/>
  <c r="F3080" i="4"/>
  <c r="AA3076" i="4"/>
  <c r="K3077" i="4"/>
  <c r="AA2714" i="4"/>
  <c r="K2715" i="4"/>
  <c r="X2715" i="4"/>
  <c r="F2716" i="4"/>
  <c r="AA2354" i="4"/>
  <c r="K2355" i="4"/>
  <c r="X1991" i="4"/>
  <c r="F1992" i="4"/>
  <c r="AA1990" i="4"/>
  <c r="K1991" i="4"/>
  <c r="V780" i="4"/>
  <c r="B781" i="4"/>
  <c r="K403" i="4"/>
  <c r="AA402" i="4"/>
  <c r="V132" i="4"/>
  <c r="B133" i="4"/>
  <c r="AA1505" i="4"/>
  <c r="K1506" i="4"/>
  <c r="X1505" i="4"/>
  <c r="F1506" i="4"/>
  <c r="X1143" i="4"/>
  <c r="F1144" i="4"/>
  <c r="AA1143" i="4"/>
  <c r="K782" i="4"/>
  <c r="AA781" i="4"/>
  <c r="F782" i="4"/>
  <c r="X782" i="4" s="1"/>
  <c r="F419" i="4"/>
  <c r="X419" i="4" s="1"/>
  <c r="B1976" i="4" l="1"/>
  <c r="V1975" i="4"/>
  <c r="K3078" i="4"/>
  <c r="AA3077" i="4"/>
  <c r="X3080" i="4"/>
  <c r="F3081" i="4"/>
  <c r="F2717" i="4"/>
  <c r="X2716" i="4"/>
  <c r="K2716" i="4"/>
  <c r="AA2715" i="4"/>
  <c r="AA2355" i="4"/>
  <c r="K2356" i="4"/>
  <c r="K1992" i="4"/>
  <c r="AA1991" i="4"/>
  <c r="F1993" i="4"/>
  <c r="X1992" i="4"/>
  <c r="V781" i="4"/>
  <c r="B782" i="4"/>
  <c r="B134" i="4"/>
  <c r="V133" i="4"/>
  <c r="K404" i="4"/>
  <c r="AA403" i="4"/>
  <c r="X1506" i="4"/>
  <c r="F1507" i="4"/>
  <c r="K1507" i="4"/>
  <c r="AA1506" i="4"/>
  <c r="AA1144" i="4"/>
  <c r="F1145" i="4"/>
  <c r="X1144" i="4"/>
  <c r="F783" i="4"/>
  <c r="X783" i="4" s="1"/>
  <c r="K783" i="4"/>
  <c r="AA782" i="4"/>
  <c r="F420" i="4"/>
  <c r="X420" i="4" s="1"/>
  <c r="B1977" i="4" l="1"/>
  <c r="V1976" i="4"/>
  <c r="X3081" i="4"/>
  <c r="F3082" i="4"/>
  <c r="AA3078" i="4"/>
  <c r="K3079" i="4"/>
  <c r="AA2716" i="4"/>
  <c r="K2717" i="4"/>
  <c r="X2717" i="4"/>
  <c r="F2718" i="4"/>
  <c r="AA2356" i="4"/>
  <c r="K2357" i="4"/>
  <c r="X1993" i="4"/>
  <c r="F1994" i="4"/>
  <c r="AA1992" i="4"/>
  <c r="K1993" i="4"/>
  <c r="V782" i="4"/>
  <c r="B783" i="4"/>
  <c r="K405" i="4"/>
  <c r="AA404" i="4"/>
  <c r="V134" i="4"/>
  <c r="B135" i="4"/>
  <c r="AA1507" i="4"/>
  <c r="K1508" i="4"/>
  <c r="F1508" i="4"/>
  <c r="X1507" i="4"/>
  <c r="F1146" i="4"/>
  <c r="X1145" i="4"/>
  <c r="AA1145" i="4"/>
  <c r="K784" i="4"/>
  <c r="AA783" i="4"/>
  <c r="F784" i="4"/>
  <c r="X784" i="4" s="1"/>
  <c r="F421" i="4"/>
  <c r="X421" i="4" s="1"/>
  <c r="V1977" i="4" l="1"/>
  <c r="B1978" i="4"/>
  <c r="AA3079" i="4"/>
  <c r="K3080" i="4"/>
  <c r="F3083" i="4"/>
  <c r="X3082" i="4"/>
  <c r="X2718" i="4"/>
  <c r="F2719" i="4"/>
  <c r="AA2717" i="4"/>
  <c r="K2718" i="4"/>
  <c r="K2358" i="4"/>
  <c r="AA2357" i="4"/>
  <c r="AA1993" i="4"/>
  <c r="K1994" i="4"/>
  <c r="X1994" i="4"/>
  <c r="F1995" i="4"/>
  <c r="V783" i="4"/>
  <c r="B784" i="4"/>
  <c r="B136" i="4"/>
  <c r="V135" i="4"/>
  <c r="K406" i="4"/>
  <c r="AA405" i="4"/>
  <c r="X1508" i="4"/>
  <c r="F1509" i="4"/>
  <c r="AA1508" i="4"/>
  <c r="K1509" i="4"/>
  <c r="AA1146" i="4"/>
  <c r="X1146" i="4"/>
  <c r="F1147" i="4"/>
  <c r="F785" i="4"/>
  <c r="X785" i="4" s="1"/>
  <c r="K785" i="4"/>
  <c r="AA784" i="4"/>
  <c r="F422" i="4"/>
  <c r="X422" i="4" s="1"/>
  <c r="V1978" i="4" l="1"/>
  <c r="B1979" i="4"/>
  <c r="X3083" i="4"/>
  <c r="F3084" i="4"/>
  <c r="AA3080" i="4"/>
  <c r="K3081" i="4"/>
  <c r="AA2718" i="4"/>
  <c r="K2719" i="4"/>
  <c r="X2719" i="4"/>
  <c r="F2720" i="4"/>
  <c r="AA2358" i="4"/>
  <c r="K2359" i="4"/>
  <c r="X1995" i="4"/>
  <c r="F1996" i="4"/>
  <c r="AA1994" i="4"/>
  <c r="K1995" i="4"/>
  <c r="V784" i="4"/>
  <c r="B785" i="4"/>
  <c r="K407" i="4"/>
  <c r="AA406" i="4"/>
  <c r="B137" i="4"/>
  <c r="V136" i="4"/>
  <c r="AA1509" i="4"/>
  <c r="K1510" i="4"/>
  <c r="X1509" i="4"/>
  <c r="F1510" i="4"/>
  <c r="X1147" i="4"/>
  <c r="F1148" i="4"/>
  <c r="AA1147" i="4"/>
  <c r="AA785" i="4"/>
  <c r="K786" i="4"/>
  <c r="F786" i="4"/>
  <c r="X786" i="4" s="1"/>
  <c r="F423" i="4"/>
  <c r="X423" i="4" s="1"/>
  <c r="V1979" i="4" l="1"/>
  <c r="B1980" i="4"/>
  <c r="K3082" i="4"/>
  <c r="AA3081" i="4"/>
  <c r="X3084" i="4"/>
  <c r="F3085" i="4"/>
  <c r="F2721" i="4"/>
  <c r="X2720" i="4"/>
  <c r="K2720" i="4"/>
  <c r="AA2719" i="4"/>
  <c r="AA2359" i="4"/>
  <c r="K2360" i="4"/>
  <c r="K1996" i="4"/>
  <c r="AA1995" i="4"/>
  <c r="F1997" i="4"/>
  <c r="X1996" i="4"/>
  <c r="V785" i="4"/>
  <c r="B786" i="4"/>
  <c r="B138" i="4"/>
  <c r="V137" i="4"/>
  <c r="K408" i="4"/>
  <c r="AA407" i="4"/>
  <c r="X1510" i="4"/>
  <c r="F1511" i="4"/>
  <c r="K1511" i="4"/>
  <c r="AA1510" i="4"/>
  <c r="AA1148" i="4"/>
  <c r="F1149" i="4"/>
  <c r="X1148" i="4"/>
  <c r="F787" i="4"/>
  <c r="X787" i="4" s="1"/>
  <c r="K787" i="4"/>
  <c r="AA786" i="4"/>
  <c r="F424" i="4"/>
  <c r="X424" i="4" s="1"/>
  <c r="B1981" i="4" l="1"/>
  <c r="V1980" i="4"/>
  <c r="X3085" i="4"/>
  <c r="F3086" i="4"/>
  <c r="AA3082" i="4"/>
  <c r="K3083" i="4"/>
  <c r="AA2720" i="4"/>
  <c r="K2721" i="4"/>
  <c r="X2721" i="4"/>
  <c r="F2722" i="4"/>
  <c r="AA2360" i="4"/>
  <c r="K2361" i="4"/>
  <c r="X1997" i="4"/>
  <c r="F1998" i="4"/>
  <c r="AA1996" i="4"/>
  <c r="K1997" i="4"/>
  <c r="B787" i="4"/>
  <c r="V786" i="4"/>
  <c r="K409" i="4"/>
  <c r="AA408" i="4"/>
  <c r="B139" i="4"/>
  <c r="V138" i="4"/>
  <c r="AA1511" i="4"/>
  <c r="K1512" i="4"/>
  <c r="F1512" i="4"/>
  <c r="X1511" i="4"/>
  <c r="F1150" i="4"/>
  <c r="X1149" i="4"/>
  <c r="AA1149" i="4"/>
  <c r="AA787" i="4"/>
  <c r="K788" i="4"/>
  <c r="F788" i="4"/>
  <c r="X788" i="4" s="1"/>
  <c r="B1982" i="4" l="1"/>
  <c r="V1981" i="4"/>
  <c r="AA3083" i="4"/>
  <c r="K3084" i="4"/>
  <c r="F3087" i="4"/>
  <c r="X3086" i="4"/>
  <c r="X2722" i="4"/>
  <c r="F2723" i="4"/>
  <c r="AA2721" i="4"/>
  <c r="K2722" i="4"/>
  <c r="K2362" i="4"/>
  <c r="AA2361" i="4"/>
  <c r="AA1997" i="4"/>
  <c r="K1998" i="4"/>
  <c r="X1998" i="4"/>
  <c r="F1999" i="4"/>
  <c r="V787" i="4"/>
  <c r="B788" i="4"/>
  <c r="B140" i="4"/>
  <c r="V139" i="4"/>
  <c r="AA409" i="4"/>
  <c r="K410" i="4"/>
  <c r="X1512" i="4"/>
  <c r="F1513" i="4"/>
  <c r="AA1512" i="4"/>
  <c r="K1513" i="4"/>
  <c r="AA1150" i="4"/>
  <c r="X1150" i="4"/>
  <c r="F1151" i="4"/>
  <c r="F789" i="4"/>
  <c r="X789" i="4" s="1"/>
  <c r="AA788" i="4"/>
  <c r="K789" i="4"/>
  <c r="V1982" i="4" l="1"/>
  <c r="B1983" i="4"/>
  <c r="X3087" i="4"/>
  <c r="F3088" i="4"/>
  <c r="AA3084" i="4"/>
  <c r="K3085" i="4"/>
  <c r="AA2722" i="4"/>
  <c r="K2723" i="4"/>
  <c r="X2723" i="4"/>
  <c r="F2724" i="4"/>
  <c r="AA2362" i="4"/>
  <c r="K2363" i="4"/>
  <c r="X1999" i="4"/>
  <c r="F2000" i="4"/>
  <c r="AA1998" i="4"/>
  <c r="K1999" i="4"/>
  <c r="B789" i="4"/>
  <c r="V788" i="4"/>
  <c r="K411" i="4"/>
  <c r="AA410" i="4"/>
  <c r="B141" i="4"/>
  <c r="V140" i="4"/>
  <c r="AA1513" i="4"/>
  <c r="K1514" i="4"/>
  <c r="X1513" i="4"/>
  <c r="F1514" i="4"/>
  <c r="X1151" i="4"/>
  <c r="F1152" i="4"/>
  <c r="AA1151" i="4"/>
  <c r="AA789" i="4"/>
  <c r="K790" i="4"/>
  <c r="F790" i="4"/>
  <c r="X790" i="4" s="1"/>
  <c r="V1983" i="4" l="1"/>
  <c r="B1984" i="4"/>
  <c r="K3086" i="4"/>
  <c r="AA3085" i="4"/>
  <c r="X3088" i="4"/>
  <c r="F3089" i="4"/>
  <c r="F2725" i="4"/>
  <c r="X2724" i="4"/>
  <c r="K2724" i="4"/>
  <c r="AA2723" i="4"/>
  <c r="AA2363" i="4"/>
  <c r="K2364" i="4"/>
  <c r="K2000" i="4"/>
  <c r="AA1999" i="4"/>
  <c r="F2001" i="4"/>
  <c r="X2000" i="4"/>
  <c r="B790" i="4"/>
  <c r="V789" i="4"/>
  <c r="V141" i="4"/>
  <c r="B142" i="4"/>
  <c r="K412" i="4"/>
  <c r="AA411" i="4"/>
  <c r="X1514" i="4"/>
  <c r="F1515" i="4"/>
  <c r="K1515" i="4"/>
  <c r="AA1514" i="4"/>
  <c r="AA1152" i="4"/>
  <c r="X1152" i="4"/>
  <c r="F1153" i="4"/>
  <c r="F791" i="4"/>
  <c r="X791" i="4" s="1"/>
  <c r="K791" i="4"/>
  <c r="AA790" i="4"/>
  <c r="V1984" i="4" l="1"/>
  <c r="B1985" i="4"/>
  <c r="X3089" i="4"/>
  <c r="F3090" i="4"/>
  <c r="AA3086" i="4"/>
  <c r="K3087" i="4"/>
  <c r="AA2724" i="4"/>
  <c r="K2725" i="4"/>
  <c r="X2725" i="4"/>
  <c r="F2726" i="4"/>
  <c r="AA2364" i="4"/>
  <c r="K2365" i="4"/>
  <c r="X2001" i="4"/>
  <c r="F2002" i="4"/>
  <c r="AA2000" i="4"/>
  <c r="K2001" i="4"/>
  <c r="V790" i="4"/>
  <c r="B791" i="4"/>
  <c r="K413" i="4"/>
  <c r="AA412" i="4"/>
  <c r="V142" i="4"/>
  <c r="B143" i="4"/>
  <c r="AA1515" i="4"/>
  <c r="K1516" i="4"/>
  <c r="F1516" i="4"/>
  <c r="X1515" i="4"/>
  <c r="F1154" i="4"/>
  <c r="X1153" i="4"/>
  <c r="AA1153" i="4"/>
  <c r="AA791" i="4"/>
  <c r="K792" i="4"/>
  <c r="F792" i="4"/>
  <c r="X792" i="4" s="1"/>
  <c r="B1986" i="4" l="1"/>
  <c r="V1985" i="4"/>
  <c r="AA3087" i="4"/>
  <c r="K3088" i="4"/>
  <c r="F3091" i="4"/>
  <c r="X3090" i="4"/>
  <c r="X2726" i="4"/>
  <c r="F2727" i="4"/>
  <c r="AA2725" i="4"/>
  <c r="K2726" i="4"/>
  <c r="K2366" i="4"/>
  <c r="AA2365" i="4"/>
  <c r="AA2001" i="4"/>
  <c r="K2002" i="4"/>
  <c r="X2002" i="4"/>
  <c r="F2003" i="4"/>
  <c r="V791" i="4"/>
  <c r="B792" i="4"/>
  <c r="B144" i="4"/>
  <c r="V143" i="4"/>
  <c r="K414" i="4"/>
  <c r="AA413" i="4"/>
  <c r="X1516" i="4"/>
  <c r="F1517" i="4"/>
  <c r="AA1516" i="4"/>
  <c r="K1517" i="4"/>
  <c r="AA1154" i="4"/>
  <c r="X1154" i="4"/>
  <c r="F1155" i="4"/>
  <c r="F793" i="4"/>
  <c r="X793" i="4" s="1"/>
  <c r="AA792" i="4"/>
  <c r="K793" i="4"/>
  <c r="V1986" i="4" l="1"/>
  <c r="B1987" i="4"/>
  <c r="X3091" i="4"/>
  <c r="F3092" i="4"/>
  <c r="AA3088" i="4"/>
  <c r="K3089" i="4"/>
  <c r="AA2726" i="4"/>
  <c r="K2727" i="4"/>
  <c r="X2727" i="4"/>
  <c r="F2728" i="4"/>
  <c r="AA2366" i="4"/>
  <c r="K2367" i="4"/>
  <c r="X2003" i="4"/>
  <c r="F2004" i="4"/>
  <c r="AA2002" i="4"/>
  <c r="K2003" i="4"/>
  <c r="B793" i="4"/>
  <c r="V792" i="4"/>
  <c r="K415" i="4"/>
  <c r="AA414" i="4"/>
  <c r="B145" i="4"/>
  <c r="V144" i="4"/>
  <c r="AA1517" i="4"/>
  <c r="K1518" i="4"/>
  <c r="X1517" i="4"/>
  <c r="F1518" i="4"/>
  <c r="AA1155" i="4"/>
  <c r="X1155" i="4"/>
  <c r="F1156" i="4"/>
  <c r="AA793" i="4"/>
  <c r="K794" i="4"/>
  <c r="F794" i="4"/>
  <c r="X794" i="4" s="1"/>
  <c r="V1987" i="4" l="1"/>
  <c r="B1988" i="4"/>
  <c r="K3090" i="4"/>
  <c r="AA3089" i="4"/>
  <c r="X3092" i="4"/>
  <c r="F3093" i="4"/>
  <c r="F2729" i="4"/>
  <c r="X2728" i="4"/>
  <c r="K2728" i="4"/>
  <c r="AA2727" i="4"/>
  <c r="AA2367" i="4"/>
  <c r="K2368" i="4"/>
  <c r="K2004" i="4"/>
  <c r="AA2003" i="4"/>
  <c r="F2005" i="4"/>
  <c r="X2004" i="4"/>
  <c r="V793" i="4"/>
  <c r="B794" i="4"/>
  <c r="V145" i="4"/>
  <c r="B146" i="4"/>
  <c r="K416" i="4"/>
  <c r="AA415" i="4"/>
  <c r="X1518" i="4"/>
  <c r="F1519" i="4"/>
  <c r="K1519" i="4"/>
  <c r="AA1518" i="4"/>
  <c r="X1156" i="4"/>
  <c r="F1157" i="4"/>
  <c r="AA1156" i="4"/>
  <c r="F795" i="4"/>
  <c r="X795" i="4" s="1"/>
  <c r="K795" i="4"/>
  <c r="AA794" i="4"/>
  <c r="V1988" i="4" l="1"/>
  <c r="B1989" i="4"/>
  <c r="X3093" i="4"/>
  <c r="F3094" i="4"/>
  <c r="AA3090" i="4"/>
  <c r="K3091" i="4"/>
  <c r="AA2728" i="4"/>
  <c r="K2729" i="4"/>
  <c r="X2729" i="4"/>
  <c r="F2730" i="4"/>
  <c r="AA2368" i="4"/>
  <c r="K2369" i="4"/>
  <c r="X2005" i="4"/>
  <c r="F2006" i="4"/>
  <c r="AA2004" i="4"/>
  <c r="K2005" i="4"/>
  <c r="V794" i="4"/>
  <c r="B795" i="4"/>
  <c r="K417" i="4"/>
  <c r="AA416" i="4"/>
  <c r="B147" i="4"/>
  <c r="V146" i="4"/>
  <c r="AA1519" i="4"/>
  <c r="K1520" i="4"/>
  <c r="F1520" i="4"/>
  <c r="X1519" i="4"/>
  <c r="AA1157" i="4"/>
  <c r="F1158" i="4"/>
  <c r="X1157" i="4"/>
  <c r="AA795" i="4"/>
  <c r="K796" i="4"/>
  <c r="F796" i="4"/>
  <c r="X796" i="4" s="1"/>
  <c r="B1990" i="4" l="1"/>
  <c r="V1989" i="4"/>
  <c r="AA3091" i="4"/>
  <c r="K3092" i="4"/>
  <c r="F3095" i="4"/>
  <c r="X3094" i="4"/>
  <c r="X2730" i="4"/>
  <c r="F2731" i="4"/>
  <c r="AA2729" i="4"/>
  <c r="K2730" i="4"/>
  <c r="K2370" i="4"/>
  <c r="AA2369" i="4"/>
  <c r="AA2005" i="4"/>
  <c r="K2006" i="4"/>
  <c r="X2006" i="4"/>
  <c r="F2007" i="4"/>
  <c r="V795" i="4"/>
  <c r="B796" i="4"/>
  <c r="B148" i="4"/>
  <c r="V147" i="4"/>
  <c r="K418" i="4"/>
  <c r="AA417" i="4"/>
  <c r="X1520" i="4"/>
  <c r="F1521" i="4"/>
  <c r="AA1520" i="4"/>
  <c r="K1521" i="4"/>
  <c r="X1158" i="4"/>
  <c r="F1159" i="4"/>
  <c r="AA1158" i="4"/>
  <c r="F797" i="4"/>
  <c r="X797" i="4" s="1"/>
  <c r="AA796" i="4"/>
  <c r="K797" i="4"/>
  <c r="V1990" i="4" l="1"/>
  <c r="B1991" i="4"/>
  <c r="X3095" i="4"/>
  <c r="F3096" i="4"/>
  <c r="AA3092" i="4"/>
  <c r="K3093" i="4"/>
  <c r="AA2730" i="4"/>
  <c r="K2731" i="4"/>
  <c r="X2731" i="4"/>
  <c r="F2732" i="4"/>
  <c r="AA2370" i="4"/>
  <c r="K2371" i="4"/>
  <c r="X2007" i="4"/>
  <c r="F2008" i="4"/>
  <c r="AA2006" i="4"/>
  <c r="K2007" i="4"/>
  <c r="B797" i="4"/>
  <c r="V796" i="4"/>
  <c r="K419" i="4"/>
  <c r="AA418" i="4"/>
  <c r="B149" i="4"/>
  <c r="V148" i="4"/>
  <c r="AA1521" i="4"/>
  <c r="K1522" i="4"/>
  <c r="X1521" i="4"/>
  <c r="F1522" i="4"/>
  <c r="AA1159" i="4"/>
  <c r="X1159" i="4"/>
  <c r="F1160" i="4"/>
  <c r="AA797" i="4"/>
  <c r="K798" i="4"/>
  <c r="F798" i="4"/>
  <c r="X798" i="4" s="1"/>
  <c r="V1991" i="4" l="1"/>
  <c r="B1992" i="4"/>
  <c r="K3094" i="4"/>
  <c r="AA3093" i="4"/>
  <c r="X3096" i="4"/>
  <c r="F3097" i="4"/>
  <c r="F2733" i="4"/>
  <c r="X2732" i="4"/>
  <c r="K2732" i="4"/>
  <c r="AA2731" i="4"/>
  <c r="AA2371" i="4"/>
  <c r="K2372" i="4"/>
  <c r="K2008" i="4"/>
  <c r="AA2007" i="4"/>
  <c r="F2009" i="4"/>
  <c r="X2008" i="4"/>
  <c r="B798" i="4"/>
  <c r="V797" i="4"/>
  <c r="B150" i="4"/>
  <c r="V149" i="4"/>
  <c r="K420" i="4"/>
  <c r="AA419" i="4"/>
  <c r="K1523" i="4"/>
  <c r="AA1522" i="4"/>
  <c r="X1522" i="4"/>
  <c r="F1523" i="4"/>
  <c r="X1160" i="4"/>
  <c r="F1161" i="4"/>
  <c r="AA1160" i="4"/>
  <c r="F799" i="4"/>
  <c r="X799" i="4" s="1"/>
  <c r="K799" i="4"/>
  <c r="AA798" i="4"/>
  <c r="V1992" i="4" l="1"/>
  <c r="B1993" i="4"/>
  <c r="X3097" i="4"/>
  <c r="F3098" i="4"/>
  <c r="AA3094" i="4"/>
  <c r="K3095" i="4"/>
  <c r="AA2732" i="4"/>
  <c r="K2733" i="4"/>
  <c r="X2733" i="4"/>
  <c r="F2734" i="4"/>
  <c r="AA2372" i="4"/>
  <c r="K2373" i="4"/>
  <c r="X2009" i="4"/>
  <c r="F2010" i="4"/>
  <c r="AA2008" i="4"/>
  <c r="K2009" i="4"/>
  <c r="V798" i="4"/>
  <c r="B799" i="4"/>
  <c r="K421" i="4"/>
  <c r="AA420" i="4"/>
  <c r="V150" i="4"/>
  <c r="B151" i="4"/>
  <c r="F1524" i="4"/>
  <c r="X1523" i="4"/>
  <c r="AA1523" i="4"/>
  <c r="K1524" i="4"/>
  <c r="AA1161" i="4"/>
  <c r="F1162" i="4"/>
  <c r="X1161" i="4"/>
  <c r="AA799" i="4"/>
  <c r="K800" i="4"/>
  <c r="F800" i="4"/>
  <c r="X800" i="4" s="1"/>
  <c r="B1994" i="4" l="1"/>
  <c r="V1993" i="4"/>
  <c r="AA3095" i="4"/>
  <c r="K3096" i="4"/>
  <c r="F3099" i="4"/>
  <c r="X3098" i="4"/>
  <c r="X2734" i="4"/>
  <c r="F2735" i="4"/>
  <c r="AA2733" i="4"/>
  <c r="K2734" i="4"/>
  <c r="K2374" i="4"/>
  <c r="AA2373" i="4"/>
  <c r="AA2009" i="4"/>
  <c r="K2010" i="4"/>
  <c r="X2010" i="4"/>
  <c r="F2011" i="4"/>
  <c r="V799" i="4"/>
  <c r="B800" i="4"/>
  <c r="B152" i="4"/>
  <c r="V151" i="4"/>
  <c r="K422" i="4"/>
  <c r="AA421" i="4"/>
  <c r="AA1524" i="4"/>
  <c r="K1525" i="4"/>
  <c r="X1524" i="4"/>
  <c r="F1525" i="4"/>
  <c r="X1162" i="4"/>
  <c r="F1163" i="4"/>
  <c r="AA1162" i="4"/>
  <c r="F801" i="4"/>
  <c r="X801" i="4" s="1"/>
  <c r="AA800" i="4"/>
  <c r="K801" i="4"/>
  <c r="V1994" i="4" l="1"/>
  <c r="B1995" i="4"/>
  <c r="X3099" i="4"/>
  <c r="F3100" i="4"/>
  <c r="X3100" i="4" s="1"/>
  <c r="AA3096" i="4"/>
  <c r="K3097" i="4"/>
  <c r="AA2734" i="4"/>
  <c r="K2735" i="4"/>
  <c r="X2735" i="4"/>
  <c r="F2736" i="4"/>
  <c r="AA2374" i="4"/>
  <c r="K2375" i="4"/>
  <c r="X2011" i="4"/>
  <c r="F2012" i="4"/>
  <c r="AA2010" i="4"/>
  <c r="K2011" i="4"/>
  <c r="B801" i="4"/>
  <c r="V800" i="4"/>
  <c r="K423" i="4"/>
  <c r="AA422" i="4"/>
  <c r="B153" i="4"/>
  <c r="V152" i="4"/>
  <c r="X1525" i="4"/>
  <c r="F1526" i="4"/>
  <c r="AA1525" i="4"/>
  <c r="K1526" i="4"/>
  <c r="AA1163" i="4"/>
  <c r="X1163" i="4"/>
  <c r="F1164" i="4"/>
  <c r="AA801" i="4"/>
  <c r="K802" i="4"/>
  <c r="F802" i="4"/>
  <c r="X802" i="4" s="1"/>
  <c r="V1995" i="4" l="1"/>
  <c r="B1996" i="4"/>
  <c r="K3098" i="4"/>
  <c r="AA3097" i="4"/>
  <c r="F2737" i="4"/>
  <c r="X2736" i="4"/>
  <c r="K2736" i="4"/>
  <c r="AA2735" i="4"/>
  <c r="AA2375" i="4"/>
  <c r="K2376" i="4"/>
  <c r="AA2376" i="4" s="1"/>
  <c r="K2012" i="4"/>
  <c r="AA2011" i="4"/>
  <c r="F2013" i="4"/>
  <c r="X2012" i="4"/>
  <c r="V801" i="4"/>
  <c r="B802" i="4"/>
  <c r="V153" i="4"/>
  <c r="B154" i="4"/>
  <c r="AA423" i="4"/>
  <c r="K424" i="4"/>
  <c r="AA424" i="4" s="1"/>
  <c r="K1527" i="4"/>
  <c r="AA1526" i="4"/>
  <c r="X1526" i="4"/>
  <c r="F1527" i="4"/>
  <c r="X1164" i="4"/>
  <c r="F1165" i="4"/>
  <c r="AA1164" i="4"/>
  <c r="F803" i="4"/>
  <c r="X803" i="4" s="1"/>
  <c r="K803" i="4"/>
  <c r="AA802" i="4"/>
  <c r="V1996" i="4" l="1"/>
  <c r="B1997" i="4"/>
  <c r="AA3098" i="4"/>
  <c r="K3099" i="4"/>
  <c r="AA2736" i="4"/>
  <c r="K2737" i="4"/>
  <c r="X2737" i="4"/>
  <c r="F2738" i="4"/>
  <c r="X2738" i="4" s="1"/>
  <c r="X2013" i="4"/>
  <c r="F2014" i="4"/>
  <c r="AA2012" i="4"/>
  <c r="K2013" i="4"/>
  <c r="V802" i="4"/>
  <c r="B803" i="4"/>
  <c r="B155" i="4"/>
  <c r="V154" i="4"/>
  <c r="F1528" i="4"/>
  <c r="X1527" i="4"/>
  <c r="AA1527" i="4"/>
  <c r="K1528" i="4"/>
  <c r="AA1165" i="4"/>
  <c r="F1166" i="4"/>
  <c r="X1165" i="4"/>
  <c r="AA803" i="4"/>
  <c r="K804" i="4"/>
  <c r="F804" i="4"/>
  <c r="X804" i="4" s="1"/>
  <c r="X2014" i="4" l="1"/>
  <c r="F2015" i="4"/>
  <c r="B1998" i="4"/>
  <c r="V1997" i="4"/>
  <c r="AA3099" i="4"/>
  <c r="K3100" i="4"/>
  <c r="AA3100" i="4" s="1"/>
  <c r="AA2737" i="4"/>
  <c r="K2738" i="4"/>
  <c r="AA2738" i="4" s="1"/>
  <c r="AA2013" i="4"/>
  <c r="K2014" i="4"/>
  <c r="AA2014" i="4" s="1"/>
  <c r="V803" i="4"/>
  <c r="B804" i="4"/>
  <c r="B156" i="4"/>
  <c r="V155" i="4"/>
  <c r="AA1528" i="4"/>
  <c r="K1529" i="4"/>
  <c r="AA1529" i="4" s="1"/>
  <c r="X1528" i="4"/>
  <c r="F1529" i="4"/>
  <c r="X1529" i="4" s="1"/>
  <c r="AA1166" i="4"/>
  <c r="AA1167" i="4"/>
  <c r="X1166" i="4"/>
  <c r="F1167" i="4"/>
  <c r="X1167" i="4" s="1"/>
  <c r="F805" i="4"/>
  <c r="X805" i="4" s="1"/>
  <c r="AA804" i="4"/>
  <c r="K805" i="4"/>
  <c r="AA805" i="4" s="1"/>
  <c r="V1998" i="4" l="1"/>
  <c r="B1999" i="4"/>
  <c r="F2016" i="4"/>
  <c r="X2015" i="4"/>
  <c r="B805" i="4"/>
  <c r="V804" i="4"/>
  <c r="V156" i="4"/>
  <c r="B157" i="4"/>
  <c r="F2017" i="4" l="1"/>
  <c r="X2016" i="4"/>
  <c r="V1999" i="4"/>
  <c r="B2000" i="4"/>
  <c r="V805" i="4"/>
  <c r="B806" i="4"/>
  <c r="B158" i="4"/>
  <c r="V157" i="4"/>
  <c r="V2000" i="4" l="1"/>
  <c r="B2001" i="4"/>
  <c r="F2018" i="4"/>
  <c r="X2017" i="4"/>
  <c r="V806" i="4"/>
  <c r="B807" i="4"/>
  <c r="V158" i="4"/>
  <c r="B159" i="4"/>
  <c r="F2019" i="4" l="1"/>
  <c r="X2018" i="4"/>
  <c r="B2002" i="4"/>
  <c r="V2001" i="4"/>
  <c r="V807" i="4"/>
  <c r="B808" i="4"/>
  <c r="B160" i="4"/>
  <c r="V159" i="4"/>
  <c r="V2002" i="4" l="1"/>
  <c r="B2003" i="4"/>
  <c r="F2020" i="4"/>
  <c r="X2019" i="4"/>
  <c r="V808" i="4"/>
  <c r="B809" i="4"/>
  <c r="B161" i="4"/>
  <c r="V160" i="4"/>
  <c r="F2021" i="4" l="1"/>
  <c r="X2020" i="4"/>
  <c r="V2003" i="4"/>
  <c r="B2004" i="4"/>
  <c r="B810" i="4"/>
  <c r="V809" i="4"/>
  <c r="B162" i="4"/>
  <c r="V161" i="4"/>
  <c r="V2004" i="4" l="1"/>
  <c r="B2005" i="4"/>
  <c r="F2022" i="4"/>
  <c r="X2021" i="4"/>
  <c r="B811" i="4"/>
  <c r="V810" i="4"/>
  <c r="B163" i="4"/>
  <c r="V162" i="4"/>
  <c r="F2023" i="4" l="1"/>
  <c r="X2022" i="4"/>
  <c r="B2006" i="4"/>
  <c r="V2005" i="4"/>
  <c r="V811" i="4"/>
  <c r="B812" i="4"/>
  <c r="B164" i="4"/>
  <c r="V163" i="4"/>
  <c r="V2006" i="4" l="1"/>
  <c r="B2007" i="4"/>
  <c r="F2024" i="4"/>
  <c r="X2023" i="4"/>
  <c r="V812" i="4"/>
  <c r="B813" i="4"/>
  <c r="B165" i="4"/>
  <c r="V164" i="4"/>
  <c r="F2025" i="4" l="1"/>
  <c r="X2024" i="4"/>
  <c r="V2007" i="4"/>
  <c r="B2008" i="4"/>
  <c r="V813" i="4"/>
  <c r="B814" i="4"/>
  <c r="B166" i="4"/>
  <c r="V165" i="4"/>
  <c r="V2008" i="4" l="1"/>
  <c r="B2009" i="4"/>
  <c r="F2026" i="4"/>
  <c r="X2025" i="4"/>
  <c r="V814" i="4"/>
  <c r="B815" i="4"/>
  <c r="V166" i="4"/>
  <c r="B167" i="4"/>
  <c r="F2027" i="4" l="1"/>
  <c r="X2026" i="4"/>
  <c r="B2010" i="4"/>
  <c r="V2009" i="4"/>
  <c r="V815" i="4"/>
  <c r="B816" i="4"/>
  <c r="B168" i="4"/>
  <c r="V167" i="4"/>
  <c r="V2010" i="4" l="1"/>
  <c r="B2011" i="4"/>
  <c r="F2028" i="4"/>
  <c r="X2027" i="4"/>
  <c r="B817" i="4"/>
  <c r="V816" i="4"/>
  <c r="B169" i="4"/>
  <c r="V168" i="4"/>
  <c r="F2029" i="4" l="1"/>
  <c r="X2028" i="4"/>
  <c r="V2011" i="4"/>
  <c r="B2012" i="4"/>
  <c r="V817" i="4"/>
  <c r="B818" i="4"/>
  <c r="B170" i="4"/>
  <c r="V169" i="4"/>
  <c r="V2012" i="4" l="1"/>
  <c r="B2013" i="4"/>
  <c r="F2030" i="4"/>
  <c r="X2029" i="4"/>
  <c r="V818" i="4"/>
  <c r="B819" i="4"/>
  <c r="B171" i="4"/>
  <c r="V170" i="4"/>
  <c r="F2031" i="4" l="1"/>
  <c r="X2030" i="4"/>
  <c r="B2014" i="4"/>
  <c r="V2013" i="4"/>
  <c r="B820" i="4"/>
  <c r="V819" i="4"/>
  <c r="V171" i="4"/>
  <c r="B172" i="4"/>
  <c r="V2014" i="4" l="1"/>
  <c r="B2015" i="4"/>
  <c r="F2032" i="4"/>
  <c r="X2031" i="4"/>
  <c r="V820" i="4"/>
  <c r="B821" i="4"/>
  <c r="B173" i="4"/>
  <c r="V172" i="4"/>
  <c r="F2033" i="4" l="1"/>
  <c r="X2032" i="4"/>
  <c r="V2015" i="4"/>
  <c r="B2016" i="4"/>
  <c r="B822" i="4"/>
  <c r="V821" i="4"/>
  <c r="B174" i="4"/>
  <c r="V173" i="4"/>
  <c r="B2017" i="4" l="1"/>
  <c r="V2016" i="4"/>
  <c r="F2034" i="4"/>
  <c r="X2033" i="4"/>
  <c r="B823" i="4"/>
  <c r="V822" i="4"/>
  <c r="V174" i="4"/>
  <c r="B175" i="4"/>
  <c r="F2035" i="4" l="1"/>
  <c r="X2034" i="4"/>
  <c r="V2017" i="4"/>
  <c r="B2018" i="4"/>
  <c r="V823" i="4"/>
  <c r="B824" i="4"/>
  <c r="B176" i="4"/>
  <c r="V175" i="4"/>
  <c r="B2019" i="4" l="1"/>
  <c r="V2018" i="4"/>
  <c r="F2036" i="4"/>
  <c r="X2035" i="4"/>
  <c r="V824" i="4"/>
  <c r="B825" i="4"/>
  <c r="B177" i="4"/>
  <c r="V176" i="4"/>
  <c r="F2037" i="4" l="1"/>
  <c r="X2036" i="4"/>
  <c r="V2019" i="4"/>
  <c r="B2020" i="4"/>
  <c r="V825" i="4"/>
  <c r="B826" i="4"/>
  <c r="B178" i="4"/>
  <c r="V177" i="4"/>
  <c r="V2020" i="4" l="1"/>
  <c r="B2021" i="4"/>
  <c r="F2038" i="4"/>
  <c r="X2037" i="4"/>
  <c r="B827" i="4"/>
  <c r="V826" i="4"/>
  <c r="B179" i="4"/>
  <c r="V178" i="4"/>
  <c r="F2039" i="4" l="1"/>
  <c r="X2038" i="4"/>
  <c r="V2021" i="4"/>
  <c r="B2022" i="4"/>
  <c r="B828" i="4"/>
  <c r="V827" i="4"/>
  <c r="V179" i="4"/>
  <c r="B180" i="4"/>
  <c r="V2022" i="4" l="1"/>
  <c r="B2023" i="4"/>
  <c r="F2040" i="4"/>
  <c r="X2039" i="4"/>
  <c r="V828" i="4"/>
  <c r="B829" i="4"/>
  <c r="B181" i="4"/>
  <c r="V180" i="4"/>
  <c r="F2041" i="4" l="1"/>
  <c r="X2040" i="4"/>
  <c r="B2024" i="4"/>
  <c r="V2023" i="4"/>
  <c r="V829" i="4"/>
  <c r="B830" i="4"/>
  <c r="V181" i="4"/>
  <c r="B182" i="4"/>
  <c r="V2024" i="4" l="1"/>
  <c r="B2025" i="4"/>
  <c r="F2042" i="4"/>
  <c r="X2041" i="4"/>
  <c r="V830" i="4"/>
  <c r="B831" i="4"/>
  <c r="B183" i="4"/>
  <c r="V182" i="4"/>
  <c r="F2043" i="4" l="1"/>
  <c r="X2042" i="4"/>
  <c r="V2025" i="4"/>
  <c r="B2026" i="4"/>
  <c r="V831" i="4"/>
  <c r="B832" i="4"/>
  <c r="B184" i="4"/>
  <c r="V183" i="4"/>
  <c r="V2026" i="4" l="1"/>
  <c r="B2027" i="4"/>
  <c r="F2044" i="4"/>
  <c r="X2043" i="4"/>
  <c r="B833" i="4"/>
  <c r="V832" i="4"/>
  <c r="B185" i="4"/>
  <c r="V184" i="4"/>
  <c r="F2045" i="4" l="1"/>
  <c r="X2044" i="4"/>
  <c r="V2027" i="4"/>
  <c r="B2028" i="4"/>
  <c r="V833" i="4"/>
  <c r="B834" i="4"/>
  <c r="B186" i="4"/>
  <c r="V185" i="4"/>
  <c r="V2028" i="4" l="1"/>
  <c r="B2029" i="4"/>
  <c r="F2046" i="4"/>
  <c r="X2045" i="4"/>
  <c r="B835" i="4"/>
  <c r="V834" i="4"/>
  <c r="B187" i="4"/>
  <c r="V186" i="4"/>
  <c r="F2047" i="4" l="1"/>
  <c r="X2046" i="4"/>
  <c r="V2029" i="4"/>
  <c r="B2030" i="4"/>
  <c r="V835" i="4"/>
  <c r="B836" i="4"/>
  <c r="V187" i="4"/>
  <c r="B188" i="4"/>
  <c r="V2030" i="4" l="1"/>
  <c r="B2031" i="4"/>
  <c r="F2048" i="4"/>
  <c r="X2047" i="4"/>
  <c r="B837" i="4"/>
  <c r="V836" i="4"/>
  <c r="B189" i="4"/>
  <c r="V188" i="4"/>
  <c r="F2049" i="4" l="1"/>
  <c r="X2048" i="4"/>
  <c r="B2032" i="4"/>
  <c r="V2031" i="4"/>
  <c r="V837" i="4"/>
  <c r="B838" i="4"/>
  <c r="B190" i="4"/>
  <c r="V189" i="4"/>
  <c r="V2032" i="4" l="1"/>
  <c r="B2033" i="4"/>
  <c r="F2050" i="4"/>
  <c r="X2049" i="4"/>
  <c r="V838" i="4"/>
  <c r="B839" i="4"/>
  <c r="B191" i="4"/>
  <c r="V190" i="4"/>
  <c r="F2051" i="4" l="1"/>
  <c r="X2050" i="4"/>
  <c r="B2034" i="4"/>
  <c r="V2033" i="4"/>
  <c r="V839" i="4"/>
  <c r="B840" i="4"/>
  <c r="V191" i="4"/>
  <c r="B192" i="4"/>
  <c r="V2034" i="4" l="1"/>
  <c r="B2035" i="4"/>
  <c r="F2052" i="4"/>
  <c r="X2051" i="4"/>
  <c r="V840" i="4"/>
  <c r="B841" i="4"/>
  <c r="B193" i="4"/>
  <c r="V192" i="4"/>
  <c r="F2053" i="4" l="1"/>
  <c r="X2052" i="4"/>
  <c r="V2035" i="4"/>
  <c r="B2036" i="4"/>
  <c r="B842" i="4"/>
  <c r="V841" i="4"/>
  <c r="B194" i="4"/>
  <c r="V193" i="4"/>
  <c r="B2037" i="4" l="1"/>
  <c r="V2036" i="4"/>
  <c r="F2054" i="4"/>
  <c r="X2053" i="4"/>
  <c r="V842" i="4"/>
  <c r="B843" i="4"/>
  <c r="B195" i="4"/>
  <c r="V194" i="4"/>
  <c r="F2055" i="4" l="1"/>
  <c r="X2054" i="4"/>
  <c r="B2038" i="4"/>
  <c r="V2037" i="4"/>
  <c r="V843" i="4"/>
  <c r="B844" i="4"/>
  <c r="B196" i="4"/>
  <c r="V195" i="4"/>
  <c r="V2038" i="4" l="1"/>
  <c r="B2039" i="4"/>
  <c r="F2056" i="4"/>
  <c r="X2055" i="4"/>
  <c r="V844" i="4"/>
  <c r="B845" i="4"/>
  <c r="B197" i="4"/>
  <c r="V196" i="4"/>
  <c r="F2057" i="4" l="1"/>
  <c r="X2056" i="4"/>
  <c r="V2039" i="4"/>
  <c r="B2040" i="4"/>
  <c r="B846" i="4"/>
  <c r="V845" i="4"/>
  <c r="B198" i="4"/>
  <c r="V197" i="4"/>
  <c r="B2041" i="4" l="1"/>
  <c r="V2040" i="4"/>
  <c r="F2058" i="4"/>
  <c r="X2057" i="4"/>
  <c r="B847" i="4"/>
  <c r="V846" i="4"/>
  <c r="V198" i="4"/>
  <c r="B199" i="4"/>
  <c r="F2059" i="4" l="1"/>
  <c r="X2058" i="4"/>
  <c r="B2042" i="4"/>
  <c r="V2041" i="4"/>
  <c r="V847" i="4"/>
  <c r="B848" i="4"/>
  <c r="V199" i="4"/>
  <c r="B200" i="4"/>
  <c r="B2043" i="4" l="1"/>
  <c r="V2042" i="4"/>
  <c r="F2060" i="4"/>
  <c r="X2059" i="4"/>
  <c r="V848" i="4"/>
  <c r="B849" i="4"/>
  <c r="B201" i="4"/>
  <c r="V200" i="4"/>
  <c r="F2061" i="4" l="1"/>
  <c r="X2060" i="4"/>
  <c r="B2044" i="4"/>
  <c r="V2043" i="4"/>
  <c r="B850" i="4"/>
  <c r="V849" i="4"/>
  <c r="V201" i="4"/>
  <c r="B202" i="4"/>
  <c r="V2044" i="4" l="1"/>
  <c r="B2045" i="4"/>
  <c r="F2062" i="4"/>
  <c r="X2061" i="4"/>
  <c r="V850" i="4"/>
  <c r="B851" i="4"/>
  <c r="B203" i="4"/>
  <c r="V202" i="4"/>
  <c r="F2063" i="4" l="1"/>
  <c r="X2062" i="4"/>
  <c r="B2046" i="4"/>
  <c r="V2045" i="4"/>
  <c r="B852" i="4"/>
  <c r="V851" i="4"/>
  <c r="V203" i="4"/>
  <c r="B204" i="4"/>
  <c r="B2047" i="4" l="1"/>
  <c r="V2046" i="4"/>
  <c r="F2064" i="4"/>
  <c r="X2063" i="4"/>
  <c r="V852" i="4"/>
  <c r="B853" i="4"/>
  <c r="B205" i="4"/>
  <c r="V204" i="4"/>
  <c r="F2065" i="4" l="1"/>
  <c r="X2064" i="4"/>
  <c r="V2047" i="4"/>
  <c r="B2048" i="4"/>
  <c r="V853" i="4"/>
  <c r="B854" i="4"/>
  <c r="B206" i="4"/>
  <c r="V205" i="4"/>
  <c r="B2049" i="4" l="1"/>
  <c r="V2048" i="4"/>
  <c r="F2066" i="4"/>
  <c r="X2065" i="4"/>
  <c r="B855" i="4"/>
  <c r="V854" i="4"/>
  <c r="V206" i="4"/>
  <c r="B207" i="4"/>
  <c r="F2067" i="4" l="1"/>
  <c r="X2066" i="4"/>
  <c r="V2049" i="4"/>
  <c r="B2050" i="4"/>
  <c r="V855" i="4"/>
  <c r="B856" i="4"/>
  <c r="V207" i="4"/>
  <c r="B208" i="4"/>
  <c r="V2050" i="4" l="1"/>
  <c r="B2051" i="4"/>
  <c r="F2068" i="4"/>
  <c r="X2067" i="4"/>
  <c r="V856" i="4"/>
  <c r="B857" i="4"/>
  <c r="B209" i="4"/>
  <c r="V208" i="4"/>
  <c r="F2069" i="4" l="1"/>
  <c r="X2068" i="4"/>
  <c r="V2051" i="4"/>
  <c r="B2052" i="4"/>
  <c r="B858" i="4"/>
  <c r="V857" i="4"/>
  <c r="V209" i="4"/>
  <c r="B210" i="4"/>
  <c r="B2053" i="4" l="1"/>
  <c r="V2052" i="4"/>
  <c r="F2070" i="4"/>
  <c r="X2069" i="4"/>
  <c r="V858" i="4"/>
  <c r="B859" i="4"/>
  <c r="B211" i="4"/>
  <c r="V210" i="4"/>
  <c r="F2071" i="4" l="1"/>
  <c r="X2070" i="4"/>
  <c r="B2054" i="4"/>
  <c r="V2053" i="4"/>
  <c r="B860" i="4"/>
  <c r="V859" i="4"/>
  <c r="B212" i="4"/>
  <c r="V211" i="4"/>
  <c r="V2054" i="4" l="1"/>
  <c r="B2055" i="4"/>
  <c r="F2072" i="4"/>
  <c r="X2071" i="4"/>
  <c r="V860" i="4"/>
  <c r="B861" i="4"/>
  <c r="B213" i="4"/>
  <c r="V212" i="4"/>
  <c r="F2073" i="4" l="1"/>
  <c r="X2072" i="4"/>
  <c r="B2056" i="4"/>
  <c r="V2055" i="4"/>
  <c r="B862" i="4"/>
  <c r="V861" i="4"/>
  <c r="B214" i="4"/>
  <c r="V213" i="4"/>
  <c r="V2056" i="4" l="1"/>
  <c r="B2057" i="4"/>
  <c r="F2074" i="4"/>
  <c r="X2073" i="4"/>
  <c r="V862" i="4"/>
  <c r="B863" i="4"/>
  <c r="V214" i="4"/>
  <c r="B215" i="4"/>
  <c r="F2075" i="4" l="1"/>
  <c r="X2074" i="4"/>
  <c r="V2057" i="4"/>
  <c r="B2058" i="4"/>
  <c r="V863" i="4"/>
  <c r="B864" i="4"/>
  <c r="V215" i="4"/>
  <c r="B216" i="4"/>
  <c r="V2058" i="4" l="1"/>
  <c r="B2059" i="4"/>
  <c r="F2076" i="4"/>
  <c r="X2075" i="4"/>
  <c r="B865" i="4"/>
  <c r="V864" i="4"/>
  <c r="B217" i="4"/>
  <c r="V216" i="4"/>
  <c r="F2077" i="4" l="1"/>
  <c r="X2076" i="4"/>
  <c r="B2060" i="4"/>
  <c r="V2059" i="4"/>
  <c r="B866" i="4"/>
  <c r="V865" i="4"/>
  <c r="B218" i="4"/>
  <c r="V217" i="4"/>
  <c r="B2061" i="4" l="1"/>
  <c r="V2060" i="4"/>
  <c r="F2078" i="4"/>
  <c r="X2077" i="4"/>
  <c r="B867" i="4"/>
  <c r="V866" i="4"/>
  <c r="B219" i="4"/>
  <c r="V218" i="4"/>
  <c r="F2079" i="4" l="1"/>
  <c r="X2078" i="4"/>
  <c r="V2061" i="4"/>
  <c r="B2062" i="4"/>
  <c r="B868" i="4"/>
  <c r="V867" i="4"/>
  <c r="B220" i="4"/>
  <c r="V219" i="4"/>
  <c r="V2062" i="4" l="1"/>
  <c r="B2063" i="4"/>
  <c r="F2080" i="4"/>
  <c r="X2079" i="4"/>
  <c r="B869" i="4"/>
  <c r="V868" i="4"/>
  <c r="B221" i="4"/>
  <c r="V220" i="4"/>
  <c r="F2081" i="4" l="1"/>
  <c r="X2080" i="4"/>
  <c r="B2064" i="4"/>
  <c r="V2063" i="4"/>
  <c r="B870" i="4"/>
  <c r="V869" i="4"/>
  <c r="V221" i="4"/>
  <c r="B222" i="4"/>
  <c r="V2064" i="4" l="1"/>
  <c r="B2065" i="4"/>
  <c r="F2082" i="4"/>
  <c r="X2081" i="4"/>
  <c r="B871" i="4"/>
  <c r="V870" i="4"/>
  <c r="B223" i="4"/>
  <c r="V222" i="4"/>
  <c r="F2083" i="4" l="1"/>
  <c r="X2082" i="4"/>
  <c r="B2066" i="4"/>
  <c r="V2065" i="4"/>
  <c r="V871" i="4"/>
  <c r="B872" i="4"/>
  <c r="V223" i="4"/>
  <c r="B224" i="4"/>
  <c r="V2066" i="4" l="1"/>
  <c r="B2067" i="4"/>
  <c r="F2084" i="4"/>
  <c r="X2083" i="4"/>
  <c r="B873" i="4"/>
  <c r="V872" i="4"/>
  <c r="B225" i="4"/>
  <c r="V224" i="4"/>
  <c r="F2085" i="4" l="1"/>
  <c r="X2084" i="4"/>
  <c r="B2068" i="4"/>
  <c r="V2067" i="4"/>
  <c r="B874" i="4"/>
  <c r="V873" i="4"/>
  <c r="B226" i="4"/>
  <c r="V225" i="4"/>
  <c r="B2069" i="4" l="1"/>
  <c r="V2068" i="4"/>
  <c r="F2086" i="4"/>
  <c r="X2085" i="4"/>
  <c r="B875" i="4"/>
  <c r="V874" i="4"/>
  <c r="B227" i="4"/>
  <c r="V226" i="4"/>
  <c r="F2087" i="4" l="1"/>
  <c r="X2086" i="4"/>
  <c r="V2069" i="4"/>
  <c r="B2070" i="4"/>
  <c r="V875" i="4"/>
  <c r="B876" i="4"/>
  <c r="B228" i="4"/>
  <c r="V227" i="4"/>
  <c r="V2070" i="4" l="1"/>
  <c r="B2071" i="4"/>
  <c r="F2088" i="4"/>
  <c r="X2087" i="4"/>
  <c r="V876" i="4"/>
  <c r="B877" i="4"/>
  <c r="B229" i="4"/>
  <c r="V228" i="4"/>
  <c r="F2089" i="4" l="1"/>
  <c r="X2088" i="4"/>
  <c r="V2071" i="4"/>
  <c r="B2072" i="4"/>
  <c r="B878" i="4"/>
  <c r="V877" i="4"/>
  <c r="B230" i="4"/>
  <c r="V229" i="4"/>
  <c r="B2073" i="4" l="1"/>
  <c r="V2072" i="4"/>
  <c r="F2090" i="4"/>
  <c r="X2089" i="4"/>
  <c r="B879" i="4"/>
  <c r="V878" i="4"/>
  <c r="V230" i="4"/>
  <c r="B231" i="4"/>
  <c r="F2091" i="4" l="1"/>
  <c r="X2090" i="4"/>
  <c r="B2074" i="4"/>
  <c r="V2073" i="4"/>
  <c r="V879" i="4"/>
  <c r="B880" i="4"/>
  <c r="B232" i="4"/>
  <c r="V231" i="4"/>
  <c r="V2074" i="4" l="1"/>
  <c r="B2075" i="4"/>
  <c r="F2092" i="4"/>
  <c r="X2091" i="4"/>
  <c r="V880" i="4"/>
  <c r="B881" i="4"/>
  <c r="B233" i="4"/>
  <c r="V232" i="4"/>
  <c r="F2093" i="4" l="1"/>
  <c r="X2092" i="4"/>
  <c r="V2075" i="4"/>
  <c r="B2076" i="4"/>
  <c r="V881" i="4"/>
  <c r="B882" i="4"/>
  <c r="B234" i="4"/>
  <c r="V233" i="4"/>
  <c r="B2077" i="4" l="1"/>
  <c r="V2076" i="4"/>
  <c r="F2094" i="4"/>
  <c r="X2093" i="4"/>
  <c r="B883" i="4"/>
  <c r="V882" i="4"/>
  <c r="B235" i="4"/>
  <c r="V234" i="4"/>
  <c r="F2095" i="4" l="1"/>
  <c r="X2094" i="4"/>
  <c r="B2078" i="4"/>
  <c r="V2077" i="4"/>
  <c r="V883" i="4"/>
  <c r="B884" i="4"/>
  <c r="B236" i="4"/>
  <c r="V235" i="4"/>
  <c r="V2078" i="4" l="1"/>
  <c r="B2079" i="4"/>
  <c r="F2096" i="4"/>
  <c r="X2095" i="4"/>
  <c r="V884" i="4"/>
  <c r="B885" i="4"/>
  <c r="B237" i="4"/>
  <c r="V236" i="4"/>
  <c r="F2097" i="4" l="1"/>
  <c r="X2096" i="4"/>
  <c r="V2079" i="4"/>
  <c r="B2080" i="4"/>
  <c r="V885" i="4"/>
  <c r="B886" i="4"/>
  <c r="V237" i="4"/>
  <c r="B238" i="4"/>
  <c r="B2081" i="4" l="1"/>
  <c r="V2080" i="4"/>
  <c r="F2098" i="4"/>
  <c r="X2097" i="4"/>
  <c r="V886" i="4"/>
  <c r="B887" i="4"/>
  <c r="V238" i="4"/>
  <c r="B239" i="4"/>
  <c r="F2099" i="4" l="1"/>
  <c r="X2098" i="4"/>
  <c r="V2081" i="4"/>
  <c r="B2082" i="4"/>
  <c r="B888" i="4"/>
  <c r="V887" i="4"/>
  <c r="V239" i="4"/>
  <c r="B240" i="4"/>
  <c r="V2082" i="4" l="1"/>
  <c r="B2083" i="4"/>
  <c r="F2100" i="4"/>
  <c r="X2099" i="4"/>
  <c r="V888" i="4"/>
  <c r="B889" i="4"/>
  <c r="B241" i="4"/>
  <c r="V240" i="4"/>
  <c r="F2101" i="4" l="1"/>
  <c r="X2100" i="4"/>
  <c r="V2083" i="4"/>
  <c r="B2084" i="4"/>
  <c r="V889" i="4"/>
  <c r="B890" i="4"/>
  <c r="V241" i="4"/>
  <c r="B242" i="4"/>
  <c r="B2085" i="4" l="1"/>
  <c r="V2084" i="4"/>
  <c r="F2102" i="4"/>
  <c r="X2101" i="4"/>
  <c r="V890" i="4"/>
  <c r="B891" i="4"/>
  <c r="B243" i="4"/>
  <c r="V242" i="4"/>
  <c r="F2103" i="4" l="1"/>
  <c r="X2102" i="4"/>
  <c r="V2085" i="4"/>
  <c r="B2086" i="4"/>
  <c r="B892" i="4"/>
  <c r="V891" i="4"/>
  <c r="B244" i="4"/>
  <c r="V243" i="4"/>
  <c r="V2086" i="4" l="1"/>
  <c r="B2087" i="4"/>
  <c r="F2104" i="4"/>
  <c r="X2103" i="4"/>
  <c r="B893" i="4"/>
  <c r="V892" i="4"/>
  <c r="B245" i="4"/>
  <c r="V244" i="4"/>
  <c r="F2105" i="4" l="1"/>
  <c r="X2104" i="4"/>
  <c r="V2087" i="4"/>
  <c r="B2088" i="4"/>
  <c r="V893" i="4"/>
  <c r="B894" i="4"/>
  <c r="B246" i="4"/>
  <c r="V245" i="4"/>
  <c r="V2088" i="4" l="1"/>
  <c r="B2089" i="4"/>
  <c r="F2106" i="4"/>
  <c r="X2105" i="4"/>
  <c r="B895" i="4"/>
  <c r="V894" i="4"/>
  <c r="V246" i="4"/>
  <c r="B247" i="4"/>
  <c r="F2107" i="4" l="1"/>
  <c r="X2106" i="4"/>
  <c r="V2089" i="4"/>
  <c r="B2090" i="4"/>
  <c r="V895" i="4"/>
  <c r="B896" i="4"/>
  <c r="B248" i="4"/>
  <c r="V247" i="4"/>
  <c r="V2090" i="4" l="1"/>
  <c r="B2091" i="4"/>
  <c r="F2108" i="4"/>
  <c r="X2107" i="4"/>
  <c r="V896" i="4"/>
  <c r="B897" i="4"/>
  <c r="B249" i="4"/>
  <c r="V248" i="4"/>
  <c r="F2109" i="4" l="1"/>
  <c r="X2108" i="4"/>
  <c r="V2091" i="4"/>
  <c r="B2092" i="4"/>
  <c r="V897" i="4"/>
  <c r="B898" i="4"/>
  <c r="B250" i="4"/>
  <c r="V249" i="4"/>
  <c r="V2092" i="4" l="1"/>
  <c r="B2093" i="4"/>
  <c r="F2110" i="4"/>
  <c r="X2109" i="4"/>
  <c r="V898" i="4"/>
  <c r="B899" i="4"/>
  <c r="B251" i="4"/>
  <c r="V250" i="4"/>
  <c r="F2111" i="4" l="1"/>
  <c r="X2110" i="4"/>
  <c r="V2093" i="4"/>
  <c r="B2094" i="4"/>
  <c r="V899" i="4"/>
  <c r="B900" i="4"/>
  <c r="B252" i="4"/>
  <c r="V251" i="4"/>
  <c r="B2095" i="4" l="1"/>
  <c r="V2094" i="4"/>
  <c r="F2112" i="4"/>
  <c r="X2111" i="4"/>
  <c r="B901" i="4"/>
  <c r="V900" i="4"/>
  <c r="B253" i="4"/>
  <c r="V252" i="4"/>
  <c r="F2113" i="4" l="1"/>
  <c r="X2112" i="4"/>
  <c r="V2095" i="4"/>
  <c r="B2096" i="4"/>
  <c r="B902" i="4"/>
  <c r="V901" i="4"/>
  <c r="B254" i="4"/>
  <c r="V253" i="4"/>
  <c r="B2097" i="4" l="1"/>
  <c r="V2096" i="4"/>
  <c r="F2114" i="4"/>
  <c r="X2113" i="4"/>
  <c r="V902" i="4"/>
  <c r="B903" i="4"/>
  <c r="B255" i="4"/>
  <c r="V254" i="4"/>
  <c r="F2115" i="4" l="1"/>
  <c r="X2114" i="4"/>
  <c r="V2097" i="4"/>
  <c r="B2098" i="4"/>
  <c r="B904" i="4"/>
  <c r="V903" i="4"/>
  <c r="B256" i="4"/>
  <c r="V255" i="4"/>
  <c r="B2099" i="4" l="1"/>
  <c r="V2098" i="4"/>
  <c r="F2116" i="4"/>
  <c r="X2115" i="4"/>
  <c r="V904" i="4"/>
  <c r="B905" i="4"/>
  <c r="B257" i="4"/>
  <c r="V256" i="4"/>
  <c r="F2117" i="4" l="1"/>
  <c r="X2116" i="4"/>
  <c r="V2099" i="4"/>
  <c r="B2100" i="4"/>
  <c r="V905" i="4"/>
  <c r="B906" i="4"/>
  <c r="B258" i="4"/>
  <c r="V257" i="4"/>
  <c r="B2101" i="4" l="1"/>
  <c r="V2100" i="4"/>
  <c r="F2118" i="4"/>
  <c r="X2117" i="4"/>
  <c r="B907" i="4"/>
  <c r="V906" i="4"/>
  <c r="B259" i="4"/>
  <c r="V258" i="4"/>
  <c r="F2119" i="4" l="1"/>
  <c r="X2118" i="4"/>
  <c r="V2101" i="4"/>
  <c r="B2102" i="4"/>
  <c r="V907" i="4"/>
  <c r="B908" i="4"/>
  <c r="B260" i="4"/>
  <c r="V259" i="4"/>
  <c r="B2103" i="4" l="1"/>
  <c r="V2102" i="4"/>
  <c r="F2120" i="4"/>
  <c r="X2119" i="4"/>
  <c r="V908" i="4"/>
  <c r="B909" i="4"/>
  <c r="B261" i="4"/>
  <c r="V260" i="4"/>
  <c r="F2121" i="4" l="1"/>
  <c r="X2120" i="4"/>
  <c r="B2104" i="4"/>
  <c r="V2103" i="4"/>
  <c r="V909" i="4"/>
  <c r="B910" i="4"/>
  <c r="B262" i="4"/>
  <c r="V261" i="4"/>
  <c r="B2105" i="4" l="1"/>
  <c r="V2104" i="4"/>
  <c r="F2122" i="4"/>
  <c r="X2121" i="4"/>
  <c r="V910" i="4"/>
  <c r="B911" i="4"/>
  <c r="V262" i="4"/>
  <c r="B263" i="4"/>
  <c r="F2123" i="4" l="1"/>
  <c r="X2122" i="4"/>
  <c r="V2105" i="4"/>
  <c r="B2106" i="4"/>
  <c r="V911" i="4"/>
  <c r="B912" i="4"/>
  <c r="B264" i="4"/>
  <c r="V263" i="4"/>
  <c r="V2106" i="4" l="1"/>
  <c r="B2107" i="4"/>
  <c r="F2124" i="4"/>
  <c r="X2123" i="4"/>
  <c r="V912" i="4"/>
  <c r="B913" i="4"/>
  <c r="B265" i="4"/>
  <c r="V264" i="4"/>
  <c r="F2125" i="4" l="1"/>
  <c r="X2124" i="4"/>
  <c r="V2107" i="4"/>
  <c r="B2108" i="4"/>
  <c r="V913" i="4"/>
  <c r="B914" i="4"/>
  <c r="B266" i="4"/>
  <c r="V265" i="4"/>
  <c r="B2109" i="4" l="1"/>
  <c r="V2108" i="4"/>
  <c r="F2126" i="4"/>
  <c r="X2125" i="4"/>
  <c r="V914" i="4"/>
  <c r="B915" i="4"/>
  <c r="B267" i="4"/>
  <c r="V266" i="4"/>
  <c r="F2127" i="4" l="1"/>
  <c r="X2126" i="4"/>
  <c r="B2110" i="4"/>
  <c r="V2109" i="4"/>
  <c r="V915" i="4"/>
  <c r="B916" i="4"/>
  <c r="B268" i="4"/>
  <c r="V267" i="4"/>
  <c r="B2111" i="4" l="1"/>
  <c r="V2110" i="4"/>
  <c r="F2128" i="4"/>
  <c r="X2127" i="4"/>
  <c r="V916" i="4"/>
  <c r="B917" i="4"/>
  <c r="B269" i="4"/>
  <c r="V268" i="4"/>
  <c r="F2129" i="4" l="1"/>
  <c r="X2128" i="4"/>
  <c r="B2112" i="4"/>
  <c r="V2111" i="4"/>
  <c r="B918" i="4"/>
  <c r="V917" i="4"/>
  <c r="B270" i="4"/>
  <c r="V269" i="4"/>
  <c r="V2112" i="4" l="1"/>
  <c r="B2113" i="4"/>
  <c r="F2130" i="4"/>
  <c r="X2129" i="4"/>
  <c r="B919" i="4"/>
  <c r="V918" i="4"/>
  <c r="B271" i="4"/>
  <c r="V270" i="4"/>
  <c r="F2131" i="4" l="1"/>
  <c r="X2130" i="4"/>
  <c r="V2113" i="4"/>
  <c r="B2114" i="4"/>
  <c r="V919" i="4"/>
  <c r="B920" i="4"/>
  <c r="B272" i="4"/>
  <c r="V271" i="4"/>
  <c r="B2115" i="4" l="1"/>
  <c r="V2114" i="4"/>
  <c r="F2132" i="4"/>
  <c r="X2131" i="4"/>
  <c r="V920" i="4"/>
  <c r="B921" i="4"/>
  <c r="B273" i="4"/>
  <c r="V272" i="4"/>
  <c r="F2133" i="4" l="1"/>
  <c r="X2132" i="4"/>
  <c r="V2115" i="4"/>
  <c r="B2116" i="4"/>
  <c r="V921" i="4"/>
  <c r="B922" i="4"/>
  <c r="B274" i="4"/>
  <c r="V273" i="4"/>
  <c r="B2117" i="4" l="1"/>
  <c r="V2116" i="4"/>
  <c r="F2134" i="4"/>
  <c r="X2133" i="4"/>
  <c r="V922" i="4"/>
  <c r="B923" i="4"/>
  <c r="B275" i="4"/>
  <c r="V274" i="4"/>
  <c r="F2135" i="4" l="1"/>
  <c r="X2134" i="4"/>
  <c r="B2118" i="4"/>
  <c r="V2117" i="4"/>
  <c r="B924" i="4"/>
  <c r="V923" i="4"/>
  <c r="B276" i="4"/>
  <c r="V275" i="4"/>
  <c r="B2119" i="4" l="1"/>
  <c r="V2118" i="4"/>
  <c r="F2136" i="4"/>
  <c r="X2135" i="4"/>
  <c r="B925" i="4"/>
  <c r="V924" i="4"/>
  <c r="B277" i="4"/>
  <c r="V276" i="4"/>
  <c r="F2137" i="4" l="1"/>
  <c r="X2136" i="4"/>
  <c r="V2119" i="4"/>
  <c r="B2120" i="4"/>
  <c r="V925" i="4"/>
  <c r="B926" i="4"/>
  <c r="B278" i="4"/>
  <c r="V277" i="4"/>
  <c r="B2121" i="4" l="1"/>
  <c r="V2120" i="4"/>
  <c r="F2138" i="4"/>
  <c r="X2137" i="4"/>
  <c r="B927" i="4"/>
  <c r="V926" i="4"/>
  <c r="B279" i="4"/>
  <c r="V278" i="4"/>
  <c r="F2139" i="4" l="1"/>
  <c r="X2138" i="4"/>
  <c r="V2121" i="4"/>
  <c r="B2122" i="4"/>
  <c r="B928" i="4"/>
  <c r="V927" i="4"/>
  <c r="B280" i="4"/>
  <c r="V279" i="4"/>
  <c r="B2123" i="4" l="1"/>
  <c r="V2122" i="4"/>
  <c r="F2140" i="4"/>
  <c r="X2139" i="4"/>
  <c r="B929" i="4"/>
  <c r="V928" i="4"/>
  <c r="B281" i="4"/>
  <c r="V280" i="4"/>
  <c r="F2141" i="4" l="1"/>
  <c r="X2140" i="4"/>
  <c r="B2124" i="4"/>
  <c r="V2123" i="4"/>
  <c r="V929" i="4"/>
  <c r="B930" i="4"/>
  <c r="B282" i="4"/>
  <c r="V281" i="4"/>
  <c r="B2125" i="4" l="1"/>
  <c r="V2124" i="4"/>
  <c r="F2142" i="4"/>
  <c r="X2141" i="4"/>
  <c r="V930" i="4"/>
  <c r="B931" i="4"/>
  <c r="B283" i="4"/>
  <c r="V282" i="4"/>
  <c r="F2143" i="4" l="1"/>
  <c r="X2142" i="4"/>
  <c r="V2125" i="4"/>
  <c r="B2126" i="4"/>
  <c r="B932" i="4"/>
  <c r="V931" i="4"/>
  <c r="B284" i="4"/>
  <c r="V283" i="4"/>
  <c r="V2126" i="4" l="1"/>
  <c r="B2127" i="4"/>
  <c r="F2144" i="4"/>
  <c r="X2143" i="4"/>
  <c r="V932" i="4"/>
  <c r="B933" i="4"/>
  <c r="B285" i="4"/>
  <c r="V284" i="4"/>
  <c r="F2145" i="4" l="1"/>
  <c r="X2144" i="4"/>
  <c r="B2128" i="4"/>
  <c r="V2127" i="4"/>
  <c r="V933" i="4"/>
  <c r="B934" i="4"/>
  <c r="B286" i="4"/>
  <c r="V285" i="4"/>
  <c r="B2129" i="4" l="1"/>
  <c r="V2128" i="4"/>
  <c r="F2146" i="4"/>
  <c r="X2145" i="4"/>
  <c r="B935" i="4"/>
  <c r="V934" i="4"/>
  <c r="B287" i="4"/>
  <c r="V286" i="4"/>
  <c r="F2147" i="4" l="1"/>
  <c r="X2146" i="4"/>
  <c r="B2130" i="4"/>
  <c r="V2129" i="4"/>
  <c r="B936" i="4"/>
  <c r="V935" i="4"/>
  <c r="B288" i="4"/>
  <c r="V287" i="4"/>
  <c r="V2130" i="4" l="1"/>
  <c r="B2131" i="4"/>
  <c r="F2148" i="4"/>
  <c r="X2147" i="4"/>
  <c r="V936" i="4"/>
  <c r="B937" i="4"/>
  <c r="B289" i="4"/>
  <c r="V288" i="4"/>
  <c r="F2149" i="4" l="1"/>
  <c r="X2148" i="4"/>
  <c r="V2131" i="4"/>
  <c r="B2132" i="4"/>
  <c r="V937" i="4"/>
  <c r="B938" i="4"/>
  <c r="B290" i="4"/>
  <c r="V289" i="4"/>
  <c r="B2133" i="4" l="1"/>
  <c r="V2132" i="4"/>
  <c r="F2150" i="4"/>
  <c r="X2149" i="4"/>
  <c r="V938" i="4"/>
  <c r="B939" i="4"/>
  <c r="B291" i="4"/>
  <c r="V290" i="4"/>
  <c r="F2151" i="4" l="1"/>
  <c r="X2150" i="4"/>
  <c r="B2134" i="4"/>
  <c r="V2133" i="4"/>
  <c r="B940" i="4"/>
  <c r="V939" i="4"/>
  <c r="B292" i="4"/>
  <c r="V291" i="4"/>
  <c r="V2134" i="4" l="1"/>
  <c r="B2135" i="4"/>
  <c r="F2152" i="4"/>
  <c r="X2151" i="4"/>
  <c r="V940" i="4"/>
  <c r="B941" i="4"/>
  <c r="B293" i="4"/>
  <c r="V292" i="4"/>
  <c r="F2153" i="4" l="1"/>
  <c r="X2152" i="4"/>
  <c r="B2136" i="4"/>
  <c r="V2135" i="4"/>
  <c r="V941" i="4"/>
  <c r="B942" i="4"/>
  <c r="B294" i="4"/>
  <c r="V293" i="4"/>
  <c r="B2137" i="4" l="1"/>
  <c r="V2136" i="4"/>
  <c r="F2154" i="4"/>
  <c r="X2153" i="4"/>
  <c r="B943" i="4"/>
  <c r="V942" i="4"/>
  <c r="B295" i="4"/>
  <c r="V294" i="4"/>
  <c r="F2155" i="4" l="1"/>
  <c r="X2154" i="4"/>
  <c r="V2137" i="4"/>
  <c r="B2138" i="4"/>
  <c r="V943" i="4"/>
  <c r="B944" i="4"/>
  <c r="B296" i="4"/>
  <c r="V295" i="4"/>
  <c r="V2138" i="4" l="1"/>
  <c r="B2139" i="4"/>
  <c r="F2156" i="4"/>
  <c r="X2155" i="4"/>
  <c r="B945" i="4"/>
  <c r="V944" i="4"/>
  <c r="B297" i="4"/>
  <c r="V296" i="4"/>
  <c r="F2157" i="4" l="1"/>
  <c r="X2156" i="4"/>
  <c r="B2140" i="4"/>
  <c r="V2139" i="4"/>
  <c r="B946" i="4"/>
  <c r="V945" i="4"/>
  <c r="B298" i="4"/>
  <c r="V297" i="4"/>
  <c r="B2141" i="4" l="1"/>
  <c r="V2140" i="4"/>
  <c r="F2158" i="4"/>
  <c r="X2157" i="4"/>
  <c r="V946" i="4"/>
  <c r="B947" i="4"/>
  <c r="B299" i="4"/>
  <c r="V298" i="4"/>
  <c r="F2159" i="4" l="1"/>
  <c r="X2158" i="4"/>
  <c r="V2141" i="4"/>
  <c r="B2142" i="4"/>
  <c r="B948" i="4"/>
  <c r="V947" i="4"/>
  <c r="B300" i="4"/>
  <c r="V299" i="4"/>
  <c r="B2143" i="4" l="1"/>
  <c r="V2142" i="4"/>
  <c r="F2160" i="4"/>
  <c r="X2159" i="4"/>
  <c r="B949" i="4"/>
  <c r="V948" i="4"/>
  <c r="B301" i="4"/>
  <c r="V300" i="4"/>
  <c r="F2161" i="4" l="1"/>
  <c r="X2160" i="4"/>
  <c r="B2144" i="4"/>
  <c r="V2143" i="4"/>
  <c r="V949" i="4"/>
  <c r="B950" i="4"/>
  <c r="B302" i="4"/>
  <c r="V301" i="4"/>
  <c r="B2145" i="4" l="1"/>
  <c r="V2144" i="4"/>
  <c r="F2162" i="4"/>
  <c r="X2161" i="4"/>
  <c r="B951" i="4"/>
  <c r="V950" i="4"/>
  <c r="B303" i="4"/>
  <c r="V302" i="4"/>
  <c r="F2163" i="4" l="1"/>
  <c r="X2162" i="4"/>
  <c r="B2146" i="4"/>
  <c r="V2145" i="4"/>
  <c r="V951" i="4"/>
  <c r="B952" i="4"/>
  <c r="B304" i="4"/>
  <c r="V303" i="4"/>
  <c r="V2146" i="4" l="1"/>
  <c r="B2147" i="4"/>
  <c r="F2164" i="4"/>
  <c r="X2163" i="4"/>
  <c r="V952" i="4"/>
  <c r="B953" i="4"/>
  <c r="V304" i="4"/>
  <c r="B305" i="4"/>
  <c r="F2165" i="4" l="1"/>
  <c r="X2164" i="4"/>
  <c r="B2148" i="4"/>
  <c r="V2147" i="4"/>
  <c r="V953" i="4"/>
  <c r="B954" i="4"/>
  <c r="B306" i="4"/>
  <c r="V305" i="4"/>
  <c r="B2149" i="4" l="1"/>
  <c r="V2148" i="4"/>
  <c r="F2166" i="4"/>
  <c r="X2165" i="4"/>
  <c r="B955" i="4"/>
  <c r="V954" i="4"/>
  <c r="B307" i="4"/>
  <c r="V306" i="4"/>
  <c r="F2167" i="4" l="1"/>
  <c r="X2166" i="4"/>
  <c r="B2150" i="4"/>
  <c r="V2149" i="4"/>
  <c r="V955" i="4"/>
  <c r="B956" i="4"/>
  <c r="B308" i="4"/>
  <c r="V307" i="4"/>
  <c r="V2150" i="4" l="1"/>
  <c r="B2151" i="4"/>
  <c r="F2168" i="4"/>
  <c r="X2167" i="4"/>
  <c r="B957" i="4"/>
  <c r="V956" i="4"/>
  <c r="B309" i="4"/>
  <c r="V308" i="4"/>
  <c r="F2169" i="4" l="1"/>
  <c r="X2168" i="4"/>
  <c r="B2152" i="4"/>
  <c r="V2151" i="4"/>
  <c r="V957" i="4"/>
  <c r="B958" i="4"/>
  <c r="B310" i="4"/>
  <c r="V309" i="4"/>
  <c r="V2152" i="4" l="1"/>
  <c r="B2153" i="4"/>
  <c r="F2170" i="4"/>
  <c r="X2169" i="4"/>
  <c r="V958" i="4"/>
  <c r="B959" i="4"/>
  <c r="V310" i="4"/>
  <c r="B311" i="4"/>
  <c r="F2171" i="4" l="1"/>
  <c r="X2170" i="4"/>
  <c r="V2153" i="4"/>
  <c r="B2154" i="4"/>
  <c r="V959" i="4"/>
  <c r="B960" i="4"/>
  <c r="B312" i="4"/>
  <c r="V311" i="4"/>
  <c r="B2155" i="4" l="1"/>
  <c r="V2154" i="4"/>
  <c r="F2172" i="4"/>
  <c r="X2171" i="4"/>
  <c r="B961" i="4"/>
  <c r="V960" i="4"/>
  <c r="B313" i="4"/>
  <c r="V312" i="4"/>
  <c r="F2173" i="4" l="1"/>
  <c r="X2172" i="4"/>
  <c r="B2156" i="4"/>
  <c r="V2155" i="4"/>
  <c r="V961" i="4"/>
  <c r="B962" i="4"/>
  <c r="B314" i="4"/>
  <c r="V313" i="4"/>
  <c r="B2157" i="4" l="1"/>
  <c r="V2156" i="4"/>
  <c r="F2174" i="4"/>
  <c r="X2173" i="4"/>
  <c r="B963" i="4"/>
  <c r="V962" i="4"/>
  <c r="V314" i="4"/>
  <c r="B315" i="4"/>
  <c r="F2175" i="4" l="1"/>
  <c r="X2174" i="4"/>
  <c r="V2157" i="4"/>
  <c r="B2158" i="4"/>
  <c r="B964" i="4"/>
  <c r="V963" i="4"/>
  <c r="B316" i="4"/>
  <c r="V315" i="4"/>
  <c r="V2158" i="4" l="1"/>
  <c r="B2159" i="4"/>
  <c r="F2176" i="4"/>
  <c r="X2175" i="4"/>
  <c r="B965" i="4"/>
  <c r="V964" i="4"/>
  <c r="V316" i="4"/>
  <c r="B317" i="4"/>
  <c r="F2177" i="4" l="1"/>
  <c r="X2176" i="4"/>
  <c r="V2159" i="4"/>
  <c r="B2160" i="4"/>
  <c r="B966" i="4"/>
  <c r="V965" i="4"/>
  <c r="B318" i="4"/>
  <c r="V317" i="4"/>
  <c r="V2160" i="4" l="1"/>
  <c r="B2161" i="4"/>
  <c r="F2178" i="4"/>
  <c r="X2177" i="4"/>
  <c r="B967" i="4"/>
  <c r="V966" i="4"/>
  <c r="V318" i="4"/>
  <c r="B319" i="4"/>
  <c r="F2179" i="4" l="1"/>
  <c r="X2178" i="4"/>
  <c r="V2161" i="4"/>
  <c r="B2162" i="4"/>
  <c r="B968" i="4"/>
  <c r="V967" i="4"/>
  <c r="B320" i="4"/>
  <c r="V319" i="4"/>
  <c r="B2163" i="4" l="1"/>
  <c r="V2162" i="4"/>
  <c r="F2180" i="4"/>
  <c r="X2179" i="4"/>
  <c r="V968" i="4"/>
  <c r="B969" i="4"/>
  <c r="B321" i="4"/>
  <c r="V320" i="4"/>
  <c r="F2181" i="4" l="1"/>
  <c r="X2180" i="4"/>
  <c r="V2163" i="4"/>
  <c r="B2164" i="4"/>
  <c r="B970" i="4"/>
  <c r="V969" i="4"/>
  <c r="V321" i="4"/>
  <c r="B322" i="4"/>
  <c r="B2165" i="4" l="1"/>
  <c r="V2164" i="4"/>
  <c r="F2182" i="4"/>
  <c r="X2181" i="4"/>
  <c r="B971" i="4"/>
  <c r="V970" i="4"/>
  <c r="B323" i="4"/>
  <c r="V322" i="4"/>
  <c r="F2183" i="4" l="1"/>
  <c r="X2182" i="4"/>
  <c r="V2165" i="4"/>
  <c r="B2166" i="4"/>
  <c r="B972" i="4"/>
  <c r="V971" i="4"/>
  <c r="B324" i="4"/>
  <c r="V323" i="4"/>
  <c r="B2167" i="4" l="1"/>
  <c r="V2166" i="4"/>
  <c r="F2184" i="4"/>
  <c r="X2183" i="4"/>
  <c r="V972" i="4"/>
  <c r="B973" i="4"/>
  <c r="B325" i="4"/>
  <c r="V324" i="4"/>
  <c r="F2185" i="4" l="1"/>
  <c r="X2184" i="4"/>
  <c r="V2167" i="4"/>
  <c r="B2168" i="4"/>
  <c r="B974" i="4"/>
  <c r="V973" i="4"/>
  <c r="V325" i="4"/>
  <c r="B326" i="4"/>
  <c r="V2168" i="4" l="1"/>
  <c r="B2169" i="4"/>
  <c r="F2186" i="4"/>
  <c r="X2185" i="4"/>
  <c r="V974" i="4"/>
  <c r="B975" i="4"/>
  <c r="B327" i="4"/>
  <c r="V326" i="4"/>
  <c r="F2187" i="4" l="1"/>
  <c r="X2186" i="4"/>
  <c r="B2170" i="4"/>
  <c r="V2169" i="4"/>
  <c r="B976" i="4"/>
  <c r="V975" i="4"/>
  <c r="B328" i="4"/>
  <c r="V327" i="4"/>
  <c r="B2171" i="4" l="1"/>
  <c r="V2170" i="4"/>
  <c r="F2188" i="4"/>
  <c r="X2187" i="4"/>
  <c r="V976" i="4"/>
  <c r="B977" i="4"/>
  <c r="B329" i="4"/>
  <c r="V328" i="4"/>
  <c r="F2189" i="4" l="1"/>
  <c r="X2188" i="4"/>
  <c r="V2171" i="4"/>
  <c r="B2172" i="4"/>
  <c r="V977" i="4"/>
  <c r="B978" i="4"/>
  <c r="B330" i="4"/>
  <c r="V329" i="4"/>
  <c r="V2172" i="4" l="1"/>
  <c r="B2173" i="4"/>
  <c r="F2190" i="4"/>
  <c r="X2189" i="4"/>
  <c r="B979" i="4"/>
  <c r="V978" i="4"/>
  <c r="B331" i="4"/>
  <c r="V330" i="4"/>
  <c r="F2191" i="4" l="1"/>
  <c r="X2190" i="4"/>
  <c r="B2174" i="4"/>
  <c r="V2173" i="4"/>
  <c r="B980" i="4"/>
  <c r="V979" i="4"/>
  <c r="B332" i="4"/>
  <c r="V331" i="4"/>
  <c r="B2175" i="4" l="1"/>
  <c r="V2174" i="4"/>
  <c r="F2192" i="4"/>
  <c r="X2191" i="4"/>
  <c r="B981" i="4"/>
  <c r="V980" i="4"/>
  <c r="B333" i="4"/>
  <c r="V332" i="4"/>
  <c r="F2193" i="4" l="1"/>
  <c r="X2192" i="4"/>
  <c r="B2176" i="4"/>
  <c r="V2175" i="4"/>
  <c r="V981" i="4"/>
  <c r="B982" i="4"/>
  <c r="B334" i="4"/>
  <c r="V333" i="4"/>
  <c r="V2176" i="4" l="1"/>
  <c r="B2177" i="4"/>
  <c r="F2194" i="4"/>
  <c r="X2193" i="4"/>
  <c r="B983" i="4"/>
  <c r="V982" i="4"/>
  <c r="B335" i="4"/>
  <c r="V334" i="4"/>
  <c r="F2195" i="4" l="1"/>
  <c r="X2194" i="4"/>
  <c r="B2178" i="4"/>
  <c r="V2177" i="4"/>
  <c r="B984" i="4"/>
  <c r="V983" i="4"/>
  <c r="B336" i="4"/>
  <c r="V335" i="4"/>
  <c r="B2179" i="4" l="1"/>
  <c r="V2178" i="4"/>
  <c r="F2196" i="4"/>
  <c r="X2195" i="4"/>
  <c r="V984" i="4"/>
  <c r="B985" i="4"/>
  <c r="B337" i="4"/>
  <c r="V336" i="4"/>
  <c r="F2197" i="4" l="1"/>
  <c r="X2196" i="4"/>
  <c r="B2180" i="4"/>
  <c r="V2179" i="4"/>
  <c r="B986" i="4"/>
  <c r="V985" i="4"/>
  <c r="B338" i="4"/>
  <c r="V337" i="4"/>
  <c r="B2181" i="4" l="1"/>
  <c r="V2180" i="4"/>
  <c r="F2198" i="4"/>
  <c r="X2197" i="4"/>
  <c r="V986" i="4"/>
  <c r="B987" i="4"/>
  <c r="B339" i="4"/>
  <c r="V338" i="4"/>
  <c r="F2199" i="4" l="1"/>
  <c r="X2198" i="4"/>
  <c r="B2182" i="4"/>
  <c r="V2181" i="4"/>
  <c r="V987" i="4"/>
  <c r="B988" i="4"/>
  <c r="B340" i="4"/>
  <c r="V339" i="4"/>
  <c r="V2182" i="4" l="1"/>
  <c r="B2183" i="4"/>
  <c r="F2200" i="4"/>
  <c r="X2199" i="4"/>
  <c r="V988" i="4"/>
  <c r="B989" i="4"/>
  <c r="V340" i="4"/>
  <c r="B341" i="4"/>
  <c r="F2201" i="4" l="1"/>
  <c r="X2200" i="4"/>
  <c r="B2184" i="4"/>
  <c r="V2183" i="4"/>
  <c r="V989" i="4"/>
  <c r="B990" i="4"/>
  <c r="B342" i="4"/>
  <c r="V341" i="4"/>
  <c r="B2185" i="4" l="1"/>
  <c r="V2184" i="4"/>
  <c r="F2202" i="4"/>
  <c r="X2201" i="4"/>
  <c r="V990" i="4"/>
  <c r="B991" i="4"/>
  <c r="V342" i="4"/>
  <c r="B343" i="4"/>
  <c r="F2203" i="4" l="1"/>
  <c r="X2202" i="4"/>
  <c r="V2185" i="4"/>
  <c r="B2186" i="4"/>
  <c r="V991" i="4"/>
  <c r="B992" i="4"/>
  <c r="B344" i="4"/>
  <c r="V343" i="4"/>
  <c r="B2187" i="4" l="1"/>
  <c r="V2186" i="4"/>
  <c r="F2204" i="4"/>
  <c r="X2203" i="4"/>
  <c r="V992" i="4"/>
  <c r="B993" i="4"/>
  <c r="V344" i="4"/>
  <c r="B345" i="4"/>
  <c r="F2205" i="4" l="1"/>
  <c r="X2204" i="4"/>
  <c r="B2188" i="4"/>
  <c r="V2187" i="4"/>
  <c r="B994" i="4"/>
  <c r="V993" i="4"/>
  <c r="B346" i="4"/>
  <c r="V345" i="4"/>
  <c r="V2188" i="4" l="1"/>
  <c r="B2189" i="4"/>
  <c r="F2206" i="4"/>
  <c r="X2205" i="4"/>
  <c r="B995" i="4"/>
  <c r="V994" i="4"/>
  <c r="B347" i="4"/>
  <c r="V346" i="4"/>
  <c r="F2207" i="4" l="1"/>
  <c r="X2206" i="4"/>
  <c r="V2189" i="4"/>
  <c r="B2190" i="4"/>
  <c r="B996" i="4"/>
  <c r="V995" i="4"/>
  <c r="V347" i="4"/>
  <c r="B348" i="4"/>
  <c r="B2191" i="4" l="1"/>
  <c r="V2190" i="4"/>
  <c r="F2208" i="4"/>
  <c r="X2207" i="4"/>
  <c r="V996" i="4"/>
  <c r="B997" i="4"/>
  <c r="B349" i="4"/>
  <c r="V348" i="4"/>
  <c r="F2209" i="4" l="1"/>
  <c r="X2208" i="4"/>
  <c r="B2192" i="4"/>
  <c r="V2191" i="4"/>
  <c r="B998" i="4"/>
  <c r="V997" i="4"/>
  <c r="B350" i="4"/>
  <c r="V349" i="4"/>
  <c r="V2192" i="4" l="1"/>
  <c r="B2193" i="4"/>
  <c r="F2210" i="4"/>
  <c r="X2209" i="4"/>
  <c r="B999" i="4"/>
  <c r="V998" i="4"/>
  <c r="B351" i="4"/>
  <c r="V350" i="4"/>
  <c r="F2211" i="4" l="1"/>
  <c r="X2210" i="4"/>
  <c r="B2194" i="4"/>
  <c r="V2193" i="4"/>
  <c r="B1000" i="4"/>
  <c r="V999" i="4"/>
  <c r="B352" i="4"/>
  <c r="V351" i="4"/>
  <c r="V2194" i="4" l="1"/>
  <c r="B2195" i="4"/>
  <c r="F2212" i="4"/>
  <c r="X2211" i="4"/>
  <c r="V1000" i="4"/>
  <c r="B1001" i="4"/>
  <c r="B353" i="4"/>
  <c r="V352" i="4"/>
  <c r="F2213" i="4" l="1"/>
  <c r="X2212" i="4"/>
  <c r="V2195" i="4"/>
  <c r="B2196" i="4"/>
  <c r="V1001" i="4"/>
  <c r="B1002" i="4"/>
  <c r="B354" i="4"/>
  <c r="V353" i="4"/>
  <c r="V2196" i="4" l="1"/>
  <c r="B2197" i="4"/>
  <c r="F2214" i="4"/>
  <c r="X2213" i="4"/>
  <c r="V1002" i="4"/>
  <c r="B1003" i="4"/>
  <c r="B355" i="4"/>
  <c r="V354" i="4"/>
  <c r="F2215" i="4" l="1"/>
  <c r="X2214" i="4"/>
  <c r="V2197" i="4"/>
  <c r="B2198" i="4"/>
  <c r="B1004" i="4"/>
  <c r="V1003" i="4"/>
  <c r="B356" i="4"/>
  <c r="V355" i="4"/>
  <c r="V2198" i="4" l="1"/>
  <c r="B2199" i="4"/>
  <c r="F2216" i="4"/>
  <c r="X2215" i="4"/>
  <c r="V1004" i="4"/>
  <c r="B1005" i="4"/>
  <c r="V356" i="4"/>
  <c r="B357" i="4"/>
  <c r="F2217" i="4" l="1"/>
  <c r="X2216" i="4"/>
  <c r="B2200" i="4"/>
  <c r="V2199" i="4"/>
  <c r="V1005" i="4"/>
  <c r="B1006" i="4"/>
  <c r="V357" i="4"/>
  <c r="B358" i="4"/>
  <c r="B2201" i="4" l="1"/>
  <c r="V2200" i="4"/>
  <c r="F2218" i="4"/>
  <c r="X2217" i="4"/>
  <c r="V1006" i="4"/>
  <c r="B1007" i="4"/>
  <c r="B359" i="4"/>
  <c r="V358" i="4"/>
  <c r="F2219" i="4" l="1"/>
  <c r="X2218" i="4"/>
  <c r="B2202" i="4"/>
  <c r="V2201" i="4"/>
  <c r="V1007" i="4"/>
  <c r="B1008" i="4"/>
  <c r="V359" i="4"/>
  <c r="B360" i="4"/>
  <c r="B2203" i="4" l="1"/>
  <c r="V2202" i="4"/>
  <c r="F2220" i="4"/>
  <c r="X2219" i="4"/>
  <c r="V1008" i="4"/>
  <c r="B1009" i="4"/>
  <c r="V360" i="4"/>
  <c r="B361" i="4"/>
  <c r="F2221" i="4" l="1"/>
  <c r="X2220" i="4"/>
  <c r="B2204" i="4"/>
  <c r="V2203" i="4"/>
  <c r="V1009" i="4"/>
  <c r="B1010" i="4"/>
  <c r="B362" i="4"/>
  <c r="V361" i="4"/>
  <c r="V2204" i="4" l="1"/>
  <c r="B2205" i="4"/>
  <c r="F2222" i="4"/>
  <c r="X2221" i="4"/>
  <c r="B1011" i="4"/>
  <c r="V1010" i="4"/>
  <c r="B363" i="4"/>
  <c r="V362" i="4"/>
  <c r="F2223" i="4" l="1"/>
  <c r="X2222" i="4"/>
  <c r="V2205" i="4"/>
  <c r="B2206" i="4"/>
  <c r="B1012" i="4"/>
  <c r="V1011" i="4"/>
  <c r="B364" i="4"/>
  <c r="V363" i="4"/>
  <c r="V2206" i="4" l="1"/>
  <c r="B2207" i="4"/>
  <c r="F2224" i="4"/>
  <c r="X2223" i="4"/>
  <c r="V1012" i="4"/>
  <c r="B1013" i="4"/>
  <c r="B365" i="4"/>
  <c r="V364" i="4"/>
  <c r="F2225" i="4" l="1"/>
  <c r="X2224" i="4"/>
  <c r="B2208" i="4"/>
  <c r="V2207" i="4"/>
  <c r="B1014" i="4"/>
  <c r="V1013" i="4"/>
  <c r="V365" i="4"/>
  <c r="B366" i="4"/>
  <c r="V2208" i="4" l="1"/>
  <c r="B2209" i="4"/>
  <c r="F2226" i="4"/>
  <c r="X2225" i="4"/>
  <c r="V1014" i="4"/>
  <c r="B1015" i="4"/>
  <c r="B367" i="4"/>
  <c r="V366" i="4"/>
  <c r="F2227" i="4" l="1"/>
  <c r="X2226" i="4"/>
  <c r="V2209" i="4"/>
  <c r="B2210" i="4"/>
  <c r="V1015" i="4"/>
  <c r="B1016" i="4"/>
  <c r="V367" i="4"/>
  <c r="B368" i="4"/>
  <c r="V2210" i="4" l="1"/>
  <c r="B2211" i="4"/>
  <c r="F2228" i="4"/>
  <c r="X2227" i="4"/>
  <c r="B1017" i="4"/>
  <c r="V1016" i="4"/>
  <c r="V368" i="4"/>
  <c r="B369" i="4"/>
  <c r="F2229" i="4" l="1"/>
  <c r="X2228" i="4"/>
  <c r="B2212" i="4"/>
  <c r="V2211" i="4"/>
  <c r="B1018" i="4"/>
  <c r="V1017" i="4"/>
  <c r="B370" i="4"/>
  <c r="V369" i="4"/>
  <c r="V2212" i="4" l="1"/>
  <c r="B2213" i="4"/>
  <c r="F2230" i="4"/>
  <c r="X2229" i="4"/>
  <c r="V1018" i="4"/>
  <c r="B1019" i="4"/>
  <c r="B371" i="4"/>
  <c r="V370" i="4"/>
  <c r="F2231" i="4" l="1"/>
  <c r="X2230" i="4"/>
  <c r="B2214" i="4"/>
  <c r="V2213" i="4"/>
  <c r="B1020" i="4"/>
  <c r="V1019" i="4"/>
  <c r="V371" i="4"/>
  <c r="B372" i="4"/>
  <c r="V2214" i="4" l="1"/>
  <c r="B2215" i="4"/>
  <c r="F2232" i="4"/>
  <c r="X2231" i="4"/>
  <c r="B1021" i="4"/>
  <c r="V1020" i="4"/>
  <c r="V372" i="4"/>
  <c r="B373" i="4"/>
  <c r="F2233" i="4" l="1"/>
  <c r="X2232" i="4"/>
  <c r="B2216" i="4"/>
  <c r="V2215" i="4"/>
  <c r="V1021" i="4"/>
  <c r="B1022" i="4"/>
  <c r="V373" i="4"/>
  <c r="B374" i="4"/>
  <c r="V2216" i="4" l="1"/>
  <c r="B2217" i="4"/>
  <c r="F2234" i="4"/>
  <c r="X2233" i="4"/>
  <c r="V1022" i="4"/>
  <c r="B1023" i="4"/>
  <c r="V374" i="4"/>
  <c r="B375" i="4"/>
  <c r="F2235" i="4" l="1"/>
  <c r="X2234" i="4"/>
  <c r="V2217" i="4"/>
  <c r="B2218" i="4"/>
  <c r="V1023" i="4"/>
  <c r="B1024" i="4"/>
  <c r="V375" i="4"/>
  <c r="B376" i="4"/>
  <c r="V2218" i="4" l="1"/>
  <c r="B2219" i="4"/>
  <c r="F2236" i="4"/>
  <c r="X2235" i="4"/>
  <c r="V1024" i="4"/>
  <c r="B1025" i="4"/>
  <c r="V376" i="4"/>
  <c r="B377" i="4"/>
  <c r="F2237" i="4" l="1"/>
  <c r="X2236" i="4"/>
  <c r="V2219" i="4"/>
  <c r="B2220" i="4"/>
  <c r="V1025" i="4"/>
  <c r="B1026" i="4"/>
  <c r="V377" i="4"/>
  <c r="B378" i="4"/>
  <c r="V2220" i="4" l="1"/>
  <c r="B2221" i="4"/>
  <c r="F2238" i="4"/>
  <c r="X2237" i="4"/>
  <c r="B1027" i="4"/>
  <c r="V1026" i="4"/>
  <c r="V378" i="4"/>
  <c r="B379" i="4"/>
  <c r="F2239" i="4" l="1"/>
  <c r="X2238" i="4"/>
  <c r="B2222" i="4"/>
  <c r="V2221" i="4"/>
  <c r="B1028" i="4"/>
  <c r="V1027" i="4"/>
  <c r="V379" i="4"/>
  <c r="B380" i="4"/>
  <c r="V2222" i="4" l="1"/>
  <c r="B2223" i="4"/>
  <c r="F2240" i="4"/>
  <c r="X2239" i="4"/>
  <c r="V1028" i="4"/>
  <c r="B1029" i="4"/>
  <c r="V380" i="4"/>
  <c r="B381" i="4"/>
  <c r="F2241" i="4" l="1"/>
  <c r="X2240" i="4"/>
  <c r="V2223" i="4"/>
  <c r="B2224" i="4"/>
  <c r="V1029" i="4"/>
  <c r="B1030" i="4"/>
  <c r="V381" i="4"/>
  <c r="B382" i="4"/>
  <c r="V2224" i="4" l="1"/>
  <c r="B2225" i="4"/>
  <c r="X2241" i="4"/>
  <c r="F2242" i="4"/>
  <c r="V1030" i="4"/>
  <c r="B1031" i="4"/>
  <c r="V382" i="4"/>
  <c r="B383" i="4"/>
  <c r="X2242" i="4" l="1"/>
  <c r="F2243" i="4"/>
  <c r="V2225" i="4"/>
  <c r="B2226" i="4"/>
  <c r="V1031" i="4"/>
  <c r="B1032" i="4"/>
  <c r="V383" i="4"/>
  <c r="B384" i="4"/>
  <c r="V2226" i="4" l="1"/>
  <c r="B2227" i="4"/>
  <c r="X2243" i="4"/>
  <c r="F2244" i="4"/>
  <c r="V1032" i="4"/>
  <c r="B1033" i="4"/>
  <c r="V384" i="4"/>
  <c r="B385" i="4"/>
  <c r="X2244" i="4" l="1"/>
  <c r="F2245" i="4"/>
  <c r="V2227" i="4"/>
  <c r="B2228" i="4"/>
  <c r="V1033" i="4"/>
  <c r="B1034" i="4"/>
  <c r="V385" i="4"/>
  <c r="B386" i="4"/>
  <c r="V2228" i="4" l="1"/>
  <c r="B2229" i="4"/>
  <c r="X2245" i="4"/>
  <c r="F2246" i="4"/>
  <c r="V1034" i="4"/>
  <c r="B1035" i="4"/>
  <c r="V386" i="4"/>
  <c r="B387" i="4"/>
  <c r="X2246" i="4" l="1"/>
  <c r="F2247" i="4"/>
  <c r="B2230" i="4"/>
  <c r="V2229" i="4"/>
  <c r="B1036" i="4"/>
  <c r="V1035" i="4"/>
  <c r="V387" i="4"/>
  <c r="B388" i="4"/>
  <c r="V2230" i="4" l="1"/>
  <c r="B2231" i="4"/>
  <c r="X2247" i="4"/>
  <c r="F2248" i="4"/>
  <c r="V1036" i="4"/>
  <c r="B1037" i="4"/>
  <c r="V388" i="4"/>
  <c r="B389" i="4"/>
  <c r="F2249" i="4" l="1"/>
  <c r="X2248" i="4"/>
  <c r="B2232" i="4"/>
  <c r="V2231" i="4"/>
  <c r="B1038" i="4"/>
  <c r="V1037" i="4"/>
  <c r="V389" i="4"/>
  <c r="B390" i="4"/>
  <c r="V2232" i="4" l="1"/>
  <c r="B2233" i="4"/>
  <c r="F2250" i="4"/>
  <c r="X2249" i="4"/>
  <c r="V1038" i="4"/>
  <c r="B1039" i="4"/>
  <c r="B391" i="4"/>
  <c r="V390" i="4"/>
  <c r="F2251" i="4" l="1"/>
  <c r="X2250" i="4"/>
  <c r="B2234" i="4"/>
  <c r="V2233" i="4"/>
  <c r="B1040" i="4"/>
  <c r="V1039" i="4"/>
  <c r="V391" i="4"/>
  <c r="B392" i="4"/>
  <c r="V2234" i="4" l="1"/>
  <c r="B2235" i="4"/>
  <c r="X2251" i="4"/>
  <c r="F2252" i="4"/>
  <c r="B1041" i="4"/>
  <c r="V1040" i="4"/>
  <c r="V392" i="4"/>
  <c r="B393" i="4"/>
  <c r="X2252" i="4" l="1"/>
  <c r="F2253" i="4"/>
  <c r="B2236" i="4"/>
  <c r="V2235" i="4"/>
  <c r="B1042" i="4"/>
  <c r="V1041" i="4"/>
  <c r="V393" i="4"/>
  <c r="B394" i="4"/>
  <c r="V2236" i="4" l="1"/>
  <c r="B2237" i="4"/>
  <c r="X2253" i="4"/>
  <c r="F2254" i="4"/>
  <c r="V1042" i="4"/>
  <c r="B1043" i="4"/>
  <c r="B395" i="4"/>
  <c r="V394" i="4"/>
  <c r="X2254" i="4" l="1"/>
  <c r="F2255" i="4"/>
  <c r="B2238" i="4"/>
  <c r="V2237" i="4"/>
  <c r="B1044" i="4"/>
  <c r="V1043" i="4"/>
  <c r="V395" i="4"/>
  <c r="B396" i="4"/>
  <c r="X2255" i="4" l="1"/>
  <c r="F2256" i="4"/>
  <c r="V2238" i="4"/>
  <c r="B2239" i="4"/>
  <c r="V1044" i="4"/>
  <c r="B1045" i="4"/>
  <c r="V396" i="4"/>
  <c r="B397" i="4"/>
  <c r="B2240" i="4" l="1"/>
  <c r="V2239" i="4"/>
  <c r="X2256" i="4"/>
  <c r="F2257" i="4"/>
  <c r="V1045" i="4"/>
  <c r="B1046" i="4"/>
  <c r="V397" i="4"/>
  <c r="B398" i="4"/>
  <c r="F2258" i="4" l="1"/>
  <c r="X2257" i="4"/>
  <c r="V2240" i="4"/>
  <c r="B2241" i="4"/>
  <c r="V1046" i="4"/>
  <c r="B1047" i="4"/>
  <c r="V398" i="4"/>
  <c r="B399" i="4"/>
  <c r="B2242" i="4" l="1"/>
  <c r="V2241" i="4"/>
  <c r="X2258" i="4"/>
  <c r="F2259" i="4"/>
  <c r="B1048" i="4"/>
  <c r="V1047" i="4"/>
  <c r="V399" i="4"/>
  <c r="B400" i="4"/>
  <c r="F2260" i="4" l="1"/>
  <c r="X2259" i="4"/>
  <c r="V2242" i="4"/>
  <c r="B2243" i="4"/>
  <c r="B1049" i="4"/>
  <c r="V1048" i="4"/>
  <c r="V400" i="4"/>
  <c r="B401" i="4"/>
  <c r="V2243" i="4" l="1"/>
  <c r="B2244" i="4"/>
  <c r="X2260" i="4"/>
  <c r="F2261" i="4"/>
  <c r="V1049" i="4"/>
  <c r="B1050" i="4"/>
  <c r="V401" i="4"/>
  <c r="B402" i="4"/>
  <c r="F2262" i="4" l="1"/>
  <c r="X2261" i="4"/>
  <c r="B2245" i="4"/>
  <c r="V2244" i="4"/>
  <c r="B1051" i="4"/>
  <c r="V1050" i="4"/>
  <c r="V402" i="4"/>
  <c r="B403" i="4"/>
  <c r="B2246" i="4" l="1"/>
  <c r="V2245" i="4"/>
  <c r="X2262" i="4"/>
  <c r="F2263" i="4"/>
  <c r="B1052" i="4"/>
  <c r="V1051" i="4"/>
  <c r="V403" i="4"/>
  <c r="B404" i="4"/>
  <c r="F2264" i="4" l="1"/>
  <c r="X2263" i="4"/>
  <c r="V2246" i="4"/>
  <c r="B2247" i="4"/>
  <c r="V1052" i="4"/>
  <c r="B1053" i="4"/>
  <c r="V404" i="4"/>
  <c r="B405" i="4"/>
  <c r="V2247" i="4" l="1"/>
  <c r="B2248" i="4"/>
  <c r="X2264" i="4"/>
  <c r="F2265" i="4"/>
  <c r="B1054" i="4"/>
  <c r="V1053" i="4"/>
  <c r="V405" i="4"/>
  <c r="B406" i="4"/>
  <c r="F2266" i="4" l="1"/>
  <c r="X2265" i="4"/>
  <c r="V2248" i="4"/>
  <c r="B2249" i="4"/>
  <c r="V1054" i="4"/>
  <c r="B1055" i="4"/>
  <c r="V406" i="4"/>
  <c r="B407" i="4"/>
  <c r="V2249" i="4" l="1"/>
  <c r="B2250" i="4"/>
  <c r="X2266" i="4"/>
  <c r="F2267" i="4"/>
  <c r="B1056" i="4"/>
  <c r="V1055" i="4"/>
  <c r="V407" i="4"/>
  <c r="B408" i="4"/>
  <c r="F2268" i="4" l="1"/>
  <c r="X2267" i="4"/>
  <c r="V2250" i="4"/>
  <c r="B2251" i="4"/>
  <c r="V1056" i="4"/>
  <c r="B1057" i="4"/>
  <c r="V408" i="4"/>
  <c r="B409" i="4"/>
  <c r="V2251" i="4" l="1"/>
  <c r="B2252" i="4"/>
  <c r="X2268" i="4"/>
  <c r="F2269" i="4"/>
  <c r="B1058" i="4"/>
  <c r="V1057" i="4"/>
  <c r="V409" i="4"/>
  <c r="B410" i="4"/>
  <c r="F2270" i="4" l="1"/>
  <c r="X2269" i="4"/>
  <c r="V2252" i="4"/>
  <c r="B2253" i="4"/>
  <c r="V1058" i="4"/>
  <c r="B1059" i="4"/>
  <c r="V410" i="4"/>
  <c r="B411" i="4"/>
  <c r="V2253" i="4" l="1"/>
  <c r="B2254" i="4"/>
  <c r="X2270" i="4"/>
  <c r="F2271" i="4"/>
  <c r="B1060" i="4"/>
  <c r="V1059" i="4"/>
  <c r="V411" i="4"/>
  <c r="B412" i="4"/>
  <c r="F2272" i="4" l="1"/>
  <c r="X2271" i="4"/>
  <c r="B2255" i="4"/>
  <c r="V2254" i="4"/>
  <c r="V1060" i="4"/>
  <c r="B1061" i="4"/>
  <c r="V412" i="4"/>
  <c r="B413" i="4"/>
  <c r="B2256" i="4" l="1"/>
  <c r="V2255" i="4"/>
  <c r="X2272" i="4"/>
  <c r="F2273" i="4"/>
  <c r="B1062" i="4"/>
  <c r="V1061" i="4"/>
  <c r="V413" i="4"/>
  <c r="B414" i="4"/>
  <c r="F2274" i="4" l="1"/>
  <c r="X2273" i="4"/>
  <c r="B2257" i="4"/>
  <c r="V2256" i="4"/>
  <c r="B1063" i="4"/>
  <c r="V1062" i="4"/>
  <c r="V414" i="4"/>
  <c r="B415" i="4"/>
  <c r="V2257" i="4" l="1"/>
  <c r="B2258" i="4"/>
  <c r="X2274" i="4"/>
  <c r="F2275" i="4"/>
  <c r="B1064" i="4"/>
  <c r="V1063" i="4"/>
  <c r="V415" i="4"/>
  <c r="B416" i="4"/>
  <c r="F2276" i="4" l="1"/>
  <c r="X2275" i="4"/>
  <c r="B2259" i="4"/>
  <c r="V2258" i="4"/>
  <c r="V1064" i="4"/>
  <c r="B1065" i="4"/>
  <c r="V416" i="4"/>
  <c r="B417" i="4"/>
  <c r="V2259" i="4" l="1"/>
  <c r="B2260" i="4"/>
  <c r="X2276" i="4"/>
  <c r="F2277" i="4"/>
  <c r="B1066" i="4"/>
  <c r="V1065" i="4"/>
  <c r="V417" i="4"/>
  <c r="B418" i="4"/>
  <c r="F2278" i="4" l="1"/>
  <c r="X2277" i="4"/>
  <c r="V2260" i="4"/>
  <c r="B2261" i="4"/>
  <c r="V1066" i="4"/>
  <c r="B1067" i="4"/>
  <c r="V418" i="4"/>
  <c r="B419" i="4"/>
  <c r="B2262" i="4" l="1"/>
  <c r="V2261" i="4"/>
  <c r="F2279" i="4"/>
  <c r="X2278" i="4"/>
  <c r="B1068" i="4"/>
  <c r="V1067" i="4"/>
  <c r="V419" i="4"/>
  <c r="B420" i="4"/>
  <c r="F2280" i="4" l="1"/>
  <c r="X2279" i="4"/>
  <c r="B2263" i="4"/>
  <c r="V2262" i="4"/>
  <c r="V1068" i="4"/>
  <c r="B1069" i="4"/>
  <c r="V420" i="4"/>
  <c r="B421" i="4"/>
  <c r="V2263" i="4" l="1"/>
  <c r="B2264" i="4"/>
  <c r="X2280" i="4"/>
  <c r="F2281" i="4"/>
  <c r="B1070" i="4"/>
  <c r="V1069" i="4"/>
  <c r="V421" i="4"/>
  <c r="B422" i="4"/>
  <c r="F2282" i="4" l="1"/>
  <c r="X2281" i="4"/>
  <c r="B2265" i="4"/>
  <c r="V2264" i="4"/>
  <c r="V1070" i="4"/>
  <c r="B1071" i="4"/>
  <c r="V422" i="4"/>
  <c r="B423" i="4"/>
  <c r="B2266" i="4" l="1"/>
  <c r="V2265" i="4"/>
  <c r="X2282" i="4"/>
  <c r="F2283" i="4"/>
  <c r="B1072" i="4"/>
  <c r="V1071" i="4"/>
  <c r="V423" i="4"/>
  <c r="B424" i="4"/>
  <c r="V424" i="4" s="1"/>
  <c r="F2284" i="4" l="1"/>
  <c r="X2283" i="4"/>
  <c r="B2267" i="4"/>
  <c r="V2266" i="4"/>
  <c r="V1072" i="4"/>
  <c r="B1073" i="4"/>
  <c r="B2268" i="4" l="1"/>
  <c r="V2267" i="4"/>
  <c r="F2285" i="4"/>
  <c r="X2284" i="4"/>
  <c r="B1074" i="4"/>
  <c r="V1073" i="4"/>
  <c r="X2285" i="4" l="1"/>
  <c r="F2286" i="4"/>
  <c r="V2268" i="4"/>
  <c r="B2269" i="4"/>
  <c r="V1074" i="4"/>
  <c r="B1075" i="4"/>
  <c r="B2270" i="4" l="1"/>
  <c r="V2269" i="4"/>
  <c r="F2287" i="4"/>
  <c r="X2286" i="4"/>
  <c r="V1075" i="4"/>
  <c r="B1076" i="4"/>
  <c r="F2288" i="4" l="1"/>
  <c r="X2287" i="4"/>
  <c r="V2270" i="4"/>
  <c r="B2271" i="4"/>
  <c r="V1076" i="4"/>
  <c r="B1077" i="4"/>
  <c r="B2272" i="4" l="1"/>
  <c r="V2271" i="4"/>
  <c r="F2289" i="4"/>
  <c r="X2288" i="4"/>
  <c r="B1078" i="4"/>
  <c r="V1077" i="4"/>
  <c r="F2290" i="4" l="1"/>
  <c r="X2289" i="4"/>
  <c r="V2272" i="4"/>
  <c r="B2273" i="4"/>
  <c r="V1078" i="4"/>
  <c r="B1079" i="4"/>
  <c r="B2274" i="4" l="1"/>
  <c r="V2273" i="4"/>
  <c r="X2290" i="4"/>
  <c r="F2291" i="4"/>
  <c r="V1079" i="4"/>
  <c r="B1080" i="4"/>
  <c r="F2292" i="4" l="1"/>
  <c r="X2291" i="4"/>
  <c r="V2274" i="4"/>
  <c r="B2275" i="4"/>
  <c r="V1080" i="4"/>
  <c r="B1081" i="4"/>
  <c r="V2275" i="4" l="1"/>
  <c r="B2276" i="4"/>
  <c r="X2292" i="4"/>
  <c r="F2293" i="4"/>
  <c r="B1082" i="4"/>
  <c r="V1081" i="4"/>
  <c r="F2294" i="4" l="1"/>
  <c r="X2293" i="4"/>
  <c r="B2277" i="4"/>
  <c r="V2276" i="4"/>
  <c r="V1082" i="4"/>
  <c r="B1083" i="4"/>
  <c r="V2277" i="4" l="1"/>
  <c r="B2278" i="4"/>
  <c r="X2294" i="4"/>
  <c r="F2295" i="4"/>
  <c r="V1083" i="4"/>
  <c r="B1084" i="4"/>
  <c r="F2296" i="4" l="1"/>
  <c r="X2295" i="4"/>
  <c r="V2278" i="4"/>
  <c r="B2279" i="4"/>
  <c r="V1084" i="4"/>
  <c r="B1085" i="4"/>
  <c r="B2280" i="4" l="1"/>
  <c r="V2279" i="4"/>
  <c r="F2297" i="4"/>
  <c r="X2296" i="4"/>
  <c r="V1085" i="4"/>
  <c r="B1086" i="4"/>
  <c r="F2298" i="4" l="1"/>
  <c r="X2297" i="4"/>
  <c r="V2280" i="4"/>
  <c r="B2281" i="4"/>
  <c r="V1086" i="4"/>
  <c r="B1087" i="4"/>
  <c r="V2281" i="4" l="1"/>
  <c r="B2282" i="4"/>
  <c r="X2298" i="4"/>
  <c r="F2299" i="4"/>
  <c r="V1087" i="4"/>
  <c r="B1088" i="4"/>
  <c r="F2300" i="4" l="1"/>
  <c r="X2299" i="4"/>
  <c r="V2282" i="4"/>
  <c r="B2283" i="4"/>
  <c r="V1088" i="4"/>
  <c r="B1089" i="4"/>
  <c r="B2284" i="4" l="1"/>
  <c r="V2283" i="4"/>
  <c r="F2301" i="4"/>
  <c r="X2300" i="4"/>
  <c r="B1090" i="4"/>
  <c r="V1089" i="4"/>
  <c r="F2302" i="4" l="1"/>
  <c r="X2301" i="4"/>
  <c r="V2284" i="4"/>
  <c r="B2285" i="4"/>
  <c r="V1090" i="4"/>
  <c r="B1091" i="4"/>
  <c r="V2285" i="4" l="1"/>
  <c r="B2286" i="4"/>
  <c r="X2302" i="4"/>
  <c r="F2303" i="4"/>
  <c r="V1091" i="4"/>
  <c r="B1092" i="4"/>
  <c r="X2303" i="4" l="1"/>
  <c r="F2304" i="4"/>
  <c r="V2286" i="4"/>
  <c r="B2287" i="4"/>
  <c r="V1092" i="4"/>
  <c r="B1093" i="4"/>
  <c r="B2288" i="4" l="1"/>
  <c r="V2287" i="4"/>
  <c r="F2305" i="4"/>
  <c r="X2304" i="4"/>
  <c r="B1094" i="4"/>
  <c r="V1093" i="4"/>
  <c r="X2305" i="4" l="1"/>
  <c r="F2306" i="4"/>
  <c r="V2288" i="4"/>
  <c r="B2289" i="4"/>
  <c r="V1094" i="4"/>
  <c r="B1095" i="4"/>
  <c r="B2290" i="4" l="1"/>
  <c r="V2289" i="4"/>
  <c r="F2307" i="4"/>
  <c r="X2306" i="4"/>
  <c r="V1095" i="4"/>
  <c r="B1096" i="4"/>
  <c r="X2307" i="4" l="1"/>
  <c r="F2308" i="4"/>
  <c r="B2291" i="4"/>
  <c r="V2290" i="4"/>
  <c r="V1096" i="4"/>
  <c r="B1097" i="4"/>
  <c r="V2291" i="4" l="1"/>
  <c r="B2292" i="4"/>
  <c r="F2309" i="4"/>
  <c r="X2308" i="4"/>
  <c r="B1098" i="4"/>
  <c r="V1097" i="4"/>
  <c r="X2309" i="4" l="1"/>
  <c r="F2310" i="4"/>
  <c r="V2292" i="4"/>
  <c r="B2293" i="4"/>
  <c r="V1098" i="4"/>
  <c r="B1099" i="4"/>
  <c r="B2294" i="4" l="1"/>
  <c r="V2293" i="4"/>
  <c r="F2311" i="4"/>
  <c r="X2310" i="4"/>
  <c r="B1100" i="4"/>
  <c r="V1099" i="4"/>
  <c r="X2311" i="4" l="1"/>
  <c r="F2312" i="4"/>
  <c r="B2295" i="4"/>
  <c r="V2294" i="4"/>
  <c r="B1101" i="4"/>
  <c r="V1100" i="4"/>
  <c r="B2296" i="4" l="1"/>
  <c r="V2295" i="4"/>
  <c r="X2312" i="4"/>
  <c r="F2313" i="4"/>
  <c r="B1102" i="4"/>
  <c r="V1101" i="4"/>
  <c r="X2313" i="4" l="1"/>
  <c r="F2314" i="4"/>
  <c r="V2296" i="4"/>
  <c r="B2297" i="4"/>
  <c r="V1102" i="4"/>
  <c r="B1103" i="4"/>
  <c r="B2298" i="4" l="1"/>
  <c r="V2297" i="4"/>
  <c r="X2314" i="4"/>
  <c r="F2315" i="4"/>
  <c r="V1103" i="4"/>
  <c r="B1104" i="4"/>
  <c r="X2315" i="4" l="1"/>
  <c r="F2316" i="4"/>
  <c r="B2299" i="4"/>
  <c r="V2298" i="4"/>
  <c r="V1104" i="4"/>
  <c r="B1105" i="4"/>
  <c r="V2299" i="4" l="1"/>
  <c r="B2300" i="4"/>
  <c r="X2316" i="4"/>
  <c r="F2317" i="4"/>
  <c r="V1105" i="4"/>
  <c r="B1106" i="4"/>
  <c r="X2317" i="4" l="1"/>
  <c r="F2318" i="4"/>
  <c r="V2300" i="4"/>
  <c r="B2301" i="4"/>
  <c r="B1107" i="4"/>
  <c r="V1106" i="4"/>
  <c r="V2301" i="4" l="1"/>
  <c r="B2302" i="4"/>
  <c r="X2318" i="4"/>
  <c r="F2319" i="4"/>
  <c r="V1107" i="4"/>
  <c r="B1108" i="4"/>
  <c r="X2319" i="4" l="1"/>
  <c r="F2320" i="4"/>
  <c r="B2303" i="4"/>
  <c r="V2302" i="4"/>
  <c r="V1108" i="4"/>
  <c r="B1109" i="4"/>
  <c r="B2304" i="4" l="1"/>
  <c r="V2303" i="4"/>
  <c r="X2320" i="4"/>
  <c r="F2321" i="4"/>
  <c r="B1110" i="4"/>
  <c r="V1109" i="4"/>
  <c r="X2321" i="4" l="1"/>
  <c r="F2322" i="4"/>
  <c r="V2304" i="4"/>
  <c r="B2305" i="4"/>
  <c r="V1110" i="4"/>
  <c r="B1111" i="4"/>
  <c r="V2305" i="4" l="1"/>
  <c r="B2306" i="4"/>
  <c r="F2323" i="4"/>
  <c r="X2322" i="4"/>
  <c r="V1111" i="4"/>
  <c r="B1112" i="4"/>
  <c r="X2323" i="4" l="1"/>
  <c r="F2324" i="4"/>
  <c r="B2307" i="4"/>
  <c r="V2306" i="4"/>
  <c r="V1112" i="4"/>
  <c r="B1113" i="4"/>
  <c r="B2308" i="4" l="1"/>
  <c r="V2307" i="4"/>
  <c r="F2325" i="4"/>
  <c r="X2324" i="4"/>
  <c r="V1113" i="4"/>
  <c r="B1114" i="4"/>
  <c r="F2326" i="4" l="1"/>
  <c r="X2325" i="4"/>
  <c r="V2308" i="4"/>
  <c r="B2309" i="4"/>
  <c r="B1115" i="4"/>
  <c r="V1114" i="4"/>
  <c r="B2310" i="4" l="1"/>
  <c r="V2309" i="4"/>
  <c r="F2327" i="4"/>
  <c r="X2326" i="4"/>
  <c r="V1115" i="4"/>
  <c r="B1116" i="4"/>
  <c r="X2327" i="4" l="1"/>
  <c r="F2328" i="4"/>
  <c r="B2311" i="4"/>
  <c r="V2310" i="4"/>
  <c r="V1116" i="4"/>
  <c r="B1117" i="4"/>
  <c r="V2311" i="4" l="1"/>
  <c r="B2312" i="4"/>
  <c r="X2328" i="4"/>
  <c r="F2329" i="4"/>
  <c r="B1118" i="4"/>
  <c r="V1117" i="4"/>
  <c r="X2329" i="4" l="1"/>
  <c r="F2330" i="4"/>
  <c r="V2312" i="4"/>
  <c r="B2313" i="4"/>
  <c r="V1118" i="4"/>
  <c r="B1119" i="4"/>
  <c r="V2313" i="4" l="1"/>
  <c r="B2314" i="4"/>
  <c r="F2331" i="4"/>
  <c r="X2330" i="4"/>
  <c r="V1119" i="4"/>
  <c r="B1120" i="4"/>
  <c r="X2331" i="4" l="1"/>
  <c r="F2332" i="4"/>
  <c r="B2315" i="4"/>
  <c r="V2314" i="4"/>
  <c r="V1120" i="4"/>
  <c r="B1121" i="4"/>
  <c r="V2315" i="4" l="1"/>
  <c r="B2316" i="4"/>
  <c r="X2332" i="4"/>
  <c r="F2333" i="4"/>
  <c r="B1122" i="4"/>
  <c r="V1121" i="4"/>
  <c r="X2333" i="4" l="1"/>
  <c r="F2334" i="4"/>
  <c r="V2316" i="4"/>
  <c r="B2317" i="4"/>
  <c r="V1122" i="4"/>
  <c r="B1123" i="4"/>
  <c r="B2318" i="4" l="1"/>
  <c r="V2317" i="4"/>
  <c r="F2335" i="4"/>
  <c r="X2334" i="4"/>
  <c r="V1123" i="4"/>
  <c r="B1124" i="4"/>
  <c r="X2335" i="4" l="1"/>
  <c r="F2336" i="4"/>
  <c r="B2319" i="4"/>
  <c r="V2318" i="4"/>
  <c r="V1124" i="4"/>
  <c r="B1125" i="4"/>
  <c r="V2319" i="4" l="1"/>
  <c r="B2320" i="4"/>
  <c r="X2336" i="4"/>
  <c r="F2337" i="4"/>
  <c r="B1126" i="4"/>
  <c r="V1125" i="4"/>
  <c r="X2337" i="4" l="1"/>
  <c r="F2338" i="4"/>
  <c r="V2320" i="4"/>
  <c r="B2321" i="4"/>
  <c r="B1127" i="4"/>
  <c r="V1126" i="4"/>
  <c r="V2321" i="4" l="1"/>
  <c r="B2322" i="4"/>
  <c r="F2339" i="4"/>
  <c r="X2338" i="4"/>
  <c r="V1127" i="4"/>
  <c r="B1128" i="4"/>
  <c r="X2339" i="4" l="1"/>
  <c r="F2340" i="4"/>
  <c r="V2322" i="4"/>
  <c r="B2323" i="4"/>
  <c r="V1128" i="4"/>
  <c r="B1129" i="4"/>
  <c r="V2323" i="4" l="1"/>
  <c r="B2324" i="4"/>
  <c r="X2340" i="4"/>
  <c r="F2341" i="4"/>
  <c r="B1130" i="4"/>
  <c r="V1129" i="4"/>
  <c r="X2341" i="4" l="1"/>
  <c r="F2342" i="4"/>
  <c r="V2324" i="4"/>
  <c r="B2325" i="4"/>
  <c r="V1130" i="4"/>
  <c r="B1131" i="4"/>
  <c r="B2326" i="4" l="1"/>
  <c r="V2325" i="4"/>
  <c r="F2343" i="4"/>
  <c r="X2342" i="4"/>
  <c r="V1131" i="4"/>
  <c r="B1132" i="4"/>
  <c r="X2343" i="4" l="1"/>
  <c r="F2344" i="4"/>
  <c r="B2327" i="4"/>
  <c r="V2326" i="4"/>
  <c r="V1132" i="4"/>
  <c r="B1133" i="4"/>
  <c r="B2328" i="4" l="1"/>
  <c r="V2327" i="4"/>
  <c r="X2344" i="4"/>
  <c r="F2345" i="4"/>
  <c r="B1134" i="4"/>
  <c r="V1133" i="4"/>
  <c r="X2345" i="4" l="1"/>
  <c r="F2346" i="4"/>
  <c r="V2328" i="4"/>
  <c r="B2329" i="4"/>
  <c r="V1134" i="4"/>
  <c r="B1135" i="4"/>
  <c r="V2329" i="4" l="1"/>
  <c r="B2330" i="4"/>
  <c r="F2347" i="4"/>
  <c r="X2346" i="4"/>
  <c r="V1135" i="4"/>
  <c r="B1136" i="4"/>
  <c r="X2347" i="4" l="1"/>
  <c r="F2348" i="4"/>
  <c r="V2330" i="4"/>
  <c r="B2331" i="4"/>
  <c r="V1136" i="4"/>
  <c r="B1137" i="4"/>
  <c r="B2332" i="4" l="1"/>
  <c r="V2331" i="4"/>
  <c r="X2348" i="4"/>
  <c r="F2349" i="4"/>
  <c r="V1137" i="4"/>
  <c r="B1138" i="4"/>
  <c r="X2349" i="4" l="1"/>
  <c r="F2350" i="4"/>
  <c r="V2332" i="4"/>
  <c r="B2333" i="4"/>
  <c r="V1138" i="4"/>
  <c r="B1139" i="4"/>
  <c r="V2333" i="4" l="1"/>
  <c r="B2334" i="4"/>
  <c r="F2351" i="4"/>
  <c r="X2350" i="4"/>
  <c r="V1139" i="4"/>
  <c r="B1140" i="4"/>
  <c r="X2351" i="4" l="1"/>
  <c r="F2352" i="4"/>
  <c r="V2334" i="4"/>
  <c r="B2335" i="4"/>
  <c r="V1140" i="4"/>
  <c r="B1141" i="4"/>
  <c r="B2336" i="4" l="1"/>
  <c r="V2335" i="4"/>
  <c r="X2352" i="4"/>
  <c r="F2353" i="4"/>
  <c r="B1142" i="4"/>
  <c r="V1141" i="4"/>
  <c r="X2353" i="4" l="1"/>
  <c r="F2354" i="4"/>
  <c r="V2336" i="4"/>
  <c r="B2337" i="4"/>
  <c r="V1142" i="4"/>
  <c r="B1143" i="4"/>
  <c r="V2337" i="4" l="1"/>
  <c r="B2338" i="4"/>
  <c r="F2355" i="4"/>
  <c r="X2354" i="4"/>
  <c r="V1143" i="4"/>
  <c r="B1144" i="4"/>
  <c r="X2355" i="4" l="1"/>
  <c r="F2356" i="4"/>
  <c r="V2338" i="4"/>
  <c r="B2339" i="4"/>
  <c r="V1144" i="4"/>
  <c r="B1145" i="4"/>
  <c r="B2340" i="4" l="1"/>
  <c r="V2339" i="4"/>
  <c r="X2356" i="4"/>
  <c r="F2357" i="4"/>
  <c r="B1146" i="4"/>
  <c r="V1145" i="4"/>
  <c r="X2357" i="4" l="1"/>
  <c r="F2358" i="4"/>
  <c r="V2340" i="4"/>
  <c r="B2341" i="4"/>
  <c r="V1146" i="4"/>
  <c r="B1147" i="4"/>
  <c r="V2341" i="4" l="1"/>
  <c r="B2342" i="4"/>
  <c r="F2359" i="4"/>
  <c r="X2358" i="4"/>
  <c r="B1148" i="4"/>
  <c r="V1147" i="4"/>
  <c r="X2359" i="4" l="1"/>
  <c r="F2360" i="4"/>
  <c r="V2342" i="4"/>
  <c r="B2343" i="4"/>
  <c r="V1148" i="4"/>
  <c r="B1149" i="4"/>
  <c r="B2344" i="4" l="1"/>
  <c r="V2343" i="4"/>
  <c r="X2360" i="4"/>
  <c r="F2361" i="4"/>
  <c r="B1150" i="4"/>
  <c r="V1149" i="4"/>
  <c r="X2361" i="4" l="1"/>
  <c r="F2362" i="4"/>
  <c r="V2344" i="4"/>
  <c r="B2345" i="4"/>
  <c r="B1151" i="4"/>
  <c r="V1150" i="4"/>
  <c r="B2346" i="4" l="1"/>
  <c r="V2345" i="4"/>
  <c r="F2363" i="4"/>
  <c r="X2362" i="4"/>
  <c r="B1152" i="4"/>
  <c r="V1151" i="4"/>
  <c r="X2363" i="4" l="1"/>
  <c r="F2364" i="4"/>
  <c r="V2346" i="4"/>
  <c r="B2347" i="4"/>
  <c r="V1152" i="4"/>
  <c r="B1153" i="4"/>
  <c r="V2347" i="4" l="1"/>
  <c r="B2348" i="4"/>
  <c r="X2364" i="4"/>
  <c r="F2365" i="4"/>
  <c r="B1154" i="4"/>
  <c r="V1153" i="4"/>
  <c r="X2365" i="4" l="1"/>
  <c r="F2366" i="4"/>
  <c r="V2348" i="4"/>
  <c r="B2349" i="4"/>
  <c r="B1155" i="4"/>
  <c r="V1154" i="4"/>
  <c r="V2349" i="4" l="1"/>
  <c r="B2350" i="4"/>
  <c r="F2367" i="4"/>
  <c r="X2366" i="4"/>
  <c r="V1155" i="4"/>
  <c r="B1156" i="4"/>
  <c r="X2367" i="4" l="1"/>
  <c r="F2368" i="4"/>
  <c r="V2350" i="4"/>
  <c r="B2351" i="4"/>
  <c r="V1156" i="4"/>
  <c r="B1157" i="4"/>
  <c r="B2352" i="4" l="1"/>
  <c r="V2351" i="4"/>
  <c r="X2368" i="4"/>
  <c r="F2369" i="4"/>
  <c r="V1157" i="4"/>
  <c r="B1158" i="4"/>
  <c r="X2369" i="4" l="1"/>
  <c r="F2370" i="4"/>
  <c r="V2352" i="4"/>
  <c r="B2353" i="4"/>
  <c r="B1159" i="4"/>
  <c r="V1158" i="4"/>
  <c r="B2354" i="4" l="1"/>
  <c r="V2353" i="4"/>
  <c r="F2371" i="4"/>
  <c r="X2370" i="4"/>
  <c r="V1159" i="4"/>
  <c r="B1160" i="4"/>
  <c r="X2371" i="4" l="1"/>
  <c r="F2372" i="4"/>
  <c r="V2354" i="4"/>
  <c r="B2355" i="4"/>
  <c r="V1160" i="4"/>
  <c r="B1161" i="4"/>
  <c r="B2356" i="4" l="1"/>
  <c r="V2355" i="4"/>
  <c r="X2372" i="4"/>
  <c r="F2373" i="4"/>
  <c r="B1162" i="4"/>
  <c r="V1161" i="4"/>
  <c r="X2373" i="4" l="1"/>
  <c r="F2374" i="4"/>
  <c r="V2356" i="4"/>
  <c r="B2357" i="4"/>
  <c r="B1163" i="4"/>
  <c r="V1162" i="4"/>
  <c r="B2358" i="4" l="1"/>
  <c r="V2357" i="4"/>
  <c r="F2375" i="4"/>
  <c r="X2374" i="4"/>
  <c r="V1163" i="4"/>
  <c r="B1164" i="4"/>
  <c r="X2375" i="4" l="1"/>
  <c r="F2376" i="4"/>
  <c r="X2376" i="4" s="1"/>
  <c r="V2358" i="4"/>
  <c r="B2359" i="4"/>
  <c r="V1164" i="4"/>
  <c r="B1165" i="4"/>
  <c r="B2360" i="4" l="1"/>
  <c r="V2359" i="4"/>
  <c r="V1165" i="4"/>
  <c r="B1166" i="4"/>
  <c r="V2360" i="4" l="1"/>
  <c r="B2361" i="4"/>
  <c r="B1167" i="4"/>
  <c r="V1166" i="4"/>
  <c r="B2362" i="4" l="1"/>
  <c r="V2361" i="4"/>
  <c r="V1167" i="4"/>
  <c r="B1168" i="4"/>
  <c r="V2362" i="4" l="1"/>
  <c r="B2363" i="4"/>
  <c r="V1168" i="4"/>
  <c r="B1169" i="4"/>
  <c r="B2364" i="4" l="1"/>
  <c r="V2363" i="4"/>
  <c r="V1169" i="4"/>
  <c r="B1170" i="4"/>
  <c r="V2364" i="4" l="1"/>
  <c r="B2365" i="4"/>
  <c r="B1171" i="4"/>
  <c r="V1170" i="4"/>
  <c r="V2365" i="4" l="1"/>
  <c r="B2366" i="4"/>
  <c r="V1171" i="4"/>
  <c r="B1172" i="4"/>
  <c r="V2366" i="4" l="1"/>
  <c r="B2367" i="4"/>
  <c r="V1172" i="4"/>
  <c r="B1173" i="4"/>
  <c r="B2368" i="4" l="1"/>
  <c r="V2367" i="4"/>
  <c r="B1174" i="4"/>
  <c r="V1173" i="4"/>
  <c r="V2368" i="4" l="1"/>
  <c r="B2369" i="4"/>
  <c r="V1174" i="4"/>
  <c r="B1175" i="4"/>
  <c r="V2369" i="4" l="1"/>
  <c r="B2370" i="4"/>
  <c r="B1176" i="4"/>
  <c r="V1175" i="4"/>
  <c r="V2370" i="4" l="1"/>
  <c r="B2371" i="4"/>
  <c r="V1176" i="4"/>
  <c r="B1177" i="4"/>
  <c r="V2371" i="4" l="1"/>
  <c r="B2372" i="4"/>
  <c r="B1178" i="4"/>
  <c r="V1177" i="4"/>
  <c r="V2372" i="4" l="1"/>
  <c r="B2373" i="4"/>
  <c r="B1179" i="4"/>
  <c r="V1178" i="4"/>
  <c r="V2373" i="4" l="1"/>
  <c r="B2374" i="4"/>
  <c r="V1179" i="4"/>
  <c r="B1180" i="4"/>
  <c r="B2375" i="4" l="1"/>
  <c r="V2374" i="4"/>
  <c r="V1180" i="4"/>
  <c r="B1181" i="4"/>
  <c r="B2376" i="4" l="1"/>
  <c r="V2375" i="4"/>
  <c r="B1182" i="4"/>
  <c r="V1181" i="4"/>
  <c r="V2376" i="4" l="1"/>
  <c r="B2377" i="4"/>
  <c r="V1182" i="4"/>
  <c r="B1183" i="4"/>
  <c r="V2377" i="4" l="1"/>
  <c r="B2378" i="4"/>
  <c r="V1183" i="4"/>
  <c r="B1184" i="4"/>
  <c r="B2379" i="4" l="1"/>
  <c r="V2378" i="4"/>
  <c r="V1184" i="4"/>
  <c r="B1185" i="4"/>
  <c r="B2380" i="4" l="1"/>
  <c r="V2379" i="4"/>
  <c r="V1185" i="4"/>
  <c r="B1186" i="4"/>
  <c r="V2380" i="4" l="1"/>
  <c r="B2381" i="4"/>
  <c r="B1187" i="4"/>
  <c r="V1186" i="4"/>
  <c r="V2381" i="4" l="1"/>
  <c r="B2382" i="4"/>
  <c r="B1188" i="4"/>
  <c r="V1187" i="4"/>
  <c r="V2382" i="4" l="1"/>
  <c r="B2383" i="4"/>
  <c r="V1188" i="4"/>
  <c r="B1189" i="4"/>
  <c r="B2384" i="4" l="1"/>
  <c r="V2383" i="4"/>
  <c r="V1189" i="4"/>
  <c r="B1190" i="4"/>
  <c r="V2384" i="4" l="1"/>
  <c r="B2385" i="4"/>
  <c r="V1190" i="4"/>
  <c r="B1191" i="4"/>
  <c r="V2385" i="4" l="1"/>
  <c r="B2386" i="4"/>
  <c r="V1191" i="4"/>
  <c r="B1192" i="4"/>
  <c r="B2387" i="4" l="1"/>
  <c r="V2386" i="4"/>
  <c r="V1192" i="4"/>
  <c r="B1193" i="4"/>
  <c r="B2388" i="4" l="1"/>
  <c r="V2387" i="4"/>
  <c r="B1194" i="4"/>
  <c r="V1193" i="4"/>
  <c r="B2389" i="4" l="1"/>
  <c r="V2388" i="4"/>
  <c r="V1194" i="4"/>
  <c r="B1195" i="4"/>
  <c r="B2390" i="4" l="1"/>
  <c r="V2389" i="4"/>
  <c r="B1196" i="4"/>
  <c r="V1195" i="4"/>
  <c r="V2390" i="4" l="1"/>
  <c r="B2391" i="4"/>
  <c r="B1197" i="4"/>
  <c r="V1196" i="4"/>
  <c r="V2391" i="4" l="1"/>
  <c r="B2392" i="4"/>
  <c r="B1198" i="4"/>
  <c r="V1197" i="4"/>
  <c r="B2393" i="4" l="1"/>
  <c r="V2392" i="4"/>
  <c r="V1198" i="4"/>
  <c r="B1199" i="4"/>
  <c r="B2394" i="4" l="1"/>
  <c r="V2393" i="4"/>
  <c r="B1200" i="4"/>
  <c r="V1199" i="4"/>
  <c r="V2394" i="4" l="1"/>
  <c r="B2395" i="4"/>
  <c r="V1200" i="4"/>
  <c r="B1201" i="4"/>
  <c r="B2396" i="4" l="1"/>
  <c r="V2395" i="4"/>
  <c r="V1201" i="4"/>
  <c r="B1202" i="4"/>
  <c r="B2397" i="4" l="1"/>
  <c r="V2396" i="4"/>
  <c r="V1202" i="4"/>
  <c r="B1203" i="4"/>
  <c r="V2397" i="4" l="1"/>
  <c r="B2398" i="4"/>
  <c r="B1204" i="4"/>
  <c r="V1203" i="4"/>
  <c r="B2399" i="4" l="1"/>
  <c r="V2398" i="4"/>
  <c r="B1205" i="4"/>
  <c r="V1204" i="4"/>
  <c r="V2399" i="4" l="1"/>
  <c r="B2400" i="4"/>
  <c r="V1205" i="4"/>
  <c r="B1206" i="4"/>
  <c r="B2401" i="4" l="1"/>
  <c r="V2400" i="4"/>
  <c r="V1206" i="4"/>
  <c r="B1207" i="4"/>
  <c r="V2401" i="4" l="1"/>
  <c r="B2402" i="4"/>
  <c r="B1208" i="4"/>
  <c r="V1207" i="4"/>
  <c r="V2402" i="4" l="1"/>
  <c r="B2403" i="4"/>
  <c r="V1208" i="4"/>
  <c r="B1209" i="4"/>
  <c r="V2403" i="4" l="1"/>
  <c r="B2404" i="4"/>
  <c r="V1209" i="4"/>
  <c r="B1210" i="4"/>
  <c r="B2405" i="4" l="1"/>
  <c r="V2404" i="4"/>
  <c r="B1211" i="4"/>
  <c r="V1210" i="4"/>
  <c r="V2405" i="4" l="1"/>
  <c r="B2406" i="4"/>
  <c r="B1212" i="4"/>
  <c r="V1211" i="4"/>
  <c r="V2406" i="4" l="1"/>
  <c r="B2407" i="4"/>
  <c r="B1213" i="4"/>
  <c r="V1212" i="4"/>
  <c r="V2407" i="4" l="1"/>
  <c r="B2408" i="4"/>
  <c r="V1213" i="4"/>
  <c r="B1214" i="4"/>
  <c r="B2409" i="4" l="1"/>
  <c r="V2408" i="4"/>
  <c r="B1215" i="4"/>
  <c r="V1214" i="4"/>
  <c r="B2410" i="4" l="1"/>
  <c r="V2409" i="4"/>
  <c r="B1216" i="4"/>
  <c r="V1215" i="4"/>
  <c r="V2410" i="4" l="1"/>
  <c r="B2411" i="4"/>
  <c r="V1216" i="4"/>
  <c r="B1217" i="4"/>
  <c r="V2411" i="4" l="1"/>
  <c r="B2412" i="4"/>
  <c r="B1218" i="4"/>
  <c r="V1217" i="4"/>
  <c r="B2413" i="4" l="1"/>
  <c r="V2412" i="4"/>
  <c r="V1218" i="4"/>
  <c r="B1219" i="4"/>
  <c r="V2413" i="4" l="1"/>
  <c r="B2414" i="4"/>
  <c r="V1219" i="4"/>
  <c r="B1220" i="4"/>
  <c r="V2414" i="4" l="1"/>
  <c r="B2415" i="4"/>
  <c r="V1220" i="4"/>
  <c r="B1221" i="4"/>
  <c r="V2415" i="4" l="1"/>
  <c r="B2416" i="4"/>
  <c r="V1221" i="4"/>
  <c r="B1222" i="4"/>
  <c r="V2416" i="4" l="1"/>
  <c r="B2417" i="4"/>
  <c r="V1222" i="4"/>
  <c r="B1223" i="4"/>
  <c r="V2417" i="4" l="1"/>
  <c r="B2418" i="4"/>
  <c r="B1224" i="4"/>
  <c r="V1223" i="4"/>
  <c r="V2418" i="4" l="1"/>
  <c r="B2419" i="4"/>
  <c r="V1224" i="4"/>
  <c r="B1225" i="4"/>
  <c r="B2420" i="4" l="1"/>
  <c r="V2419" i="4"/>
  <c r="V1225" i="4"/>
  <c r="B1226" i="4"/>
  <c r="B2421" i="4" l="1"/>
  <c r="V2420" i="4"/>
  <c r="V1226" i="4"/>
  <c r="B1227" i="4"/>
  <c r="V2421" i="4" l="1"/>
  <c r="B2422" i="4"/>
  <c r="B1228" i="4"/>
  <c r="V1227" i="4"/>
  <c r="V2422" i="4" l="1"/>
  <c r="B2423" i="4"/>
  <c r="V1228" i="4"/>
  <c r="B1229" i="4"/>
  <c r="V2423" i="4" l="1"/>
  <c r="B2424" i="4"/>
  <c r="V1229" i="4"/>
  <c r="B1230" i="4"/>
  <c r="B2425" i="4" l="1"/>
  <c r="V2424" i="4"/>
  <c r="V1230" i="4"/>
  <c r="B1231" i="4"/>
  <c r="V2425" i="4" l="1"/>
  <c r="B2426" i="4"/>
  <c r="V1231" i="4"/>
  <c r="B1232" i="4"/>
  <c r="B2427" i="4" l="1"/>
  <c r="V2426" i="4"/>
  <c r="B1233" i="4"/>
  <c r="V1232" i="4"/>
  <c r="V2427" i="4" l="1"/>
  <c r="B2428" i="4"/>
  <c r="V1233" i="4"/>
  <c r="B1234" i="4"/>
  <c r="B2429" i="4" l="1"/>
  <c r="V2428" i="4"/>
  <c r="V1234" i="4"/>
  <c r="B1235" i="4"/>
  <c r="B2430" i="4" l="1"/>
  <c r="V2429" i="4"/>
  <c r="V1235" i="4"/>
  <c r="B1236" i="4"/>
  <c r="V2430" i="4" l="1"/>
  <c r="B2431" i="4"/>
  <c r="V1236" i="4"/>
  <c r="B1237" i="4"/>
  <c r="B2432" i="4" l="1"/>
  <c r="V2431" i="4"/>
  <c r="B1238" i="4"/>
  <c r="V1237" i="4"/>
  <c r="B2433" i="4" l="1"/>
  <c r="V2432" i="4"/>
  <c r="V1238" i="4"/>
  <c r="B1239" i="4"/>
  <c r="V2433" i="4" l="1"/>
  <c r="B2434" i="4"/>
  <c r="V1239" i="4"/>
  <c r="B1240" i="4"/>
  <c r="B2435" i="4" l="1"/>
  <c r="V2434" i="4"/>
  <c r="V1240" i="4"/>
  <c r="B1241" i="4"/>
  <c r="V2435" i="4" l="1"/>
  <c r="B2436" i="4"/>
  <c r="B1242" i="4"/>
  <c r="V1241" i="4"/>
  <c r="B2437" i="4" l="1"/>
  <c r="V2436" i="4"/>
  <c r="V1242" i="4"/>
  <c r="B1243" i="4"/>
  <c r="B2438" i="4" l="1"/>
  <c r="V2437" i="4"/>
  <c r="V1243" i="4"/>
  <c r="B1244" i="4"/>
  <c r="V2438" i="4" l="1"/>
  <c r="B2439" i="4"/>
  <c r="V1244" i="4"/>
  <c r="B1245" i="4"/>
  <c r="V2439" i="4" l="1"/>
  <c r="B2440" i="4"/>
  <c r="B1246" i="4"/>
  <c r="V1245" i="4"/>
  <c r="B2441" i="4" l="1"/>
  <c r="V2440" i="4"/>
  <c r="V1246" i="4"/>
  <c r="B1247" i="4"/>
  <c r="B2442" i="4" l="1"/>
  <c r="V2441" i="4"/>
  <c r="V1247" i="4"/>
  <c r="B1248" i="4"/>
  <c r="V2442" i="4" l="1"/>
  <c r="B2443" i="4"/>
  <c r="V1248" i="4"/>
  <c r="B1249" i="4"/>
  <c r="B2444" i="4" l="1"/>
  <c r="V2443" i="4"/>
  <c r="B1250" i="4"/>
  <c r="V1249" i="4"/>
  <c r="V2444" i="4" l="1"/>
  <c r="B2445" i="4"/>
  <c r="V1250" i="4"/>
  <c r="B1251" i="4"/>
  <c r="B2446" i="4" l="1"/>
  <c r="V2445" i="4"/>
  <c r="B1252" i="4"/>
  <c r="V1251" i="4"/>
  <c r="V2446" i="4" l="1"/>
  <c r="B2447" i="4"/>
  <c r="V1252" i="4"/>
  <c r="B1253" i="4"/>
  <c r="V2447" i="4" l="1"/>
  <c r="B2448" i="4"/>
  <c r="V1253" i="4"/>
  <c r="B1254" i="4"/>
  <c r="V2448" i="4" l="1"/>
  <c r="B2449" i="4"/>
  <c r="V1254" i="4"/>
  <c r="B1255" i="4"/>
  <c r="V2449" i="4" l="1"/>
  <c r="B2450" i="4"/>
  <c r="V1255" i="4"/>
  <c r="B1256" i="4"/>
  <c r="B2451" i="4" l="1"/>
  <c r="V2450" i="4"/>
  <c r="V1256" i="4"/>
  <c r="B1257" i="4"/>
  <c r="V2451" i="4" l="1"/>
  <c r="B2452" i="4"/>
  <c r="V1257" i="4"/>
  <c r="B1258" i="4"/>
  <c r="B2453" i="4" l="1"/>
  <c r="V2452" i="4"/>
  <c r="V1258" i="4"/>
  <c r="B1259" i="4"/>
  <c r="B2454" i="4" l="1"/>
  <c r="V2453" i="4"/>
  <c r="V1259" i="4"/>
  <c r="B1260" i="4"/>
  <c r="V2454" i="4" l="1"/>
  <c r="B2455" i="4"/>
  <c r="V1260" i="4"/>
  <c r="B1261" i="4"/>
  <c r="V2455" i="4" l="1"/>
  <c r="B2456" i="4"/>
  <c r="V1261" i="4"/>
  <c r="B1262" i="4"/>
  <c r="V2456" i="4" l="1"/>
  <c r="B2457" i="4"/>
  <c r="V1262" i="4"/>
  <c r="B1263" i="4"/>
  <c r="B2458" i="4" l="1"/>
  <c r="V2457" i="4"/>
  <c r="B1264" i="4"/>
  <c r="V1263" i="4"/>
  <c r="V2458" i="4" l="1"/>
  <c r="B2459" i="4"/>
  <c r="V1264" i="4"/>
  <c r="B1265" i="4"/>
  <c r="V2459" i="4" l="1"/>
  <c r="B2460" i="4"/>
  <c r="B1266" i="4"/>
  <c r="V1265" i="4"/>
  <c r="V2460" i="4" l="1"/>
  <c r="B2461" i="4"/>
  <c r="V1266" i="4"/>
  <c r="B1267" i="4"/>
  <c r="B2462" i="4" l="1"/>
  <c r="V2461" i="4"/>
  <c r="B1268" i="4"/>
  <c r="V1267" i="4"/>
  <c r="V2462" i="4" l="1"/>
  <c r="B2463" i="4"/>
  <c r="V1268" i="4"/>
  <c r="B1269" i="4"/>
  <c r="B2464" i="4" l="1"/>
  <c r="V2463" i="4"/>
  <c r="V1269" i="4"/>
  <c r="B1270" i="4"/>
  <c r="V2464" i="4" l="1"/>
  <c r="B2465" i="4"/>
  <c r="V1270" i="4"/>
  <c r="B1271" i="4"/>
  <c r="B2466" i="4" l="1"/>
  <c r="V2465" i="4"/>
  <c r="B1272" i="4"/>
  <c r="V1271" i="4"/>
  <c r="V2466" i="4" l="1"/>
  <c r="B2467" i="4"/>
  <c r="V1272" i="4"/>
  <c r="B1273" i="4"/>
  <c r="V2467" i="4" l="1"/>
  <c r="B2468" i="4"/>
  <c r="V1273" i="4"/>
  <c r="B1274" i="4"/>
  <c r="V2468" i="4" l="1"/>
  <c r="B2469" i="4"/>
  <c r="V1274" i="4"/>
  <c r="B1275" i="4"/>
  <c r="B2470" i="4" l="1"/>
  <c r="V2469" i="4"/>
  <c r="B1276" i="4"/>
  <c r="V1275" i="4"/>
  <c r="V2470" i="4" l="1"/>
  <c r="B2471" i="4"/>
  <c r="V1276" i="4"/>
  <c r="B1277" i="4"/>
  <c r="B2472" i="4" l="1"/>
  <c r="V2471" i="4"/>
  <c r="B1278" i="4"/>
  <c r="V1277" i="4"/>
  <c r="V2472" i="4" l="1"/>
  <c r="B2473" i="4"/>
  <c r="V1278" i="4"/>
  <c r="B1279" i="4"/>
  <c r="V2473" i="4" l="1"/>
  <c r="B2474" i="4"/>
  <c r="B1280" i="4"/>
  <c r="V1279" i="4"/>
  <c r="B2475" i="4" l="1"/>
  <c r="V2474" i="4"/>
  <c r="V1280" i="4"/>
  <c r="B1281" i="4"/>
  <c r="V2475" i="4" l="1"/>
  <c r="B2476" i="4"/>
  <c r="V1281" i="4"/>
  <c r="B1282" i="4"/>
  <c r="V2476" i="4" l="1"/>
  <c r="B2477" i="4"/>
  <c r="V1282" i="4"/>
  <c r="B1283" i="4"/>
  <c r="B2478" i="4" l="1"/>
  <c r="V2477" i="4"/>
  <c r="V1283" i="4"/>
  <c r="B1284" i="4"/>
  <c r="B2479" i="4" l="1"/>
  <c r="V2478" i="4"/>
  <c r="V1284" i="4"/>
  <c r="B1285" i="4"/>
  <c r="B2480" i="4" l="1"/>
  <c r="V2479" i="4"/>
  <c r="V1285" i="4"/>
  <c r="B1286" i="4"/>
  <c r="B2481" i="4" l="1"/>
  <c r="V2480" i="4"/>
  <c r="V1286" i="4"/>
  <c r="B1287" i="4"/>
  <c r="V2481" i="4" l="1"/>
  <c r="B2482" i="4"/>
  <c r="B1288" i="4"/>
  <c r="V1287" i="4"/>
  <c r="B2483" i="4" l="1"/>
  <c r="V2482" i="4"/>
  <c r="V1288" i="4"/>
  <c r="B1289" i="4"/>
  <c r="V2483" i="4" l="1"/>
  <c r="B2484" i="4"/>
  <c r="V1289" i="4"/>
  <c r="B1290" i="4"/>
  <c r="B2485" i="4" l="1"/>
  <c r="V2484" i="4"/>
  <c r="V1290" i="4"/>
  <c r="B1291" i="4"/>
  <c r="V2485" i="4" l="1"/>
  <c r="B2486" i="4"/>
  <c r="V1291" i="4"/>
  <c r="B1292" i="4"/>
  <c r="V2486" i="4" l="1"/>
  <c r="B2487" i="4"/>
  <c r="V1292" i="4"/>
  <c r="B1293" i="4"/>
  <c r="V2487" i="4" l="1"/>
  <c r="B2488" i="4"/>
  <c r="B1294" i="4"/>
  <c r="V1293" i="4"/>
  <c r="B2489" i="4" l="1"/>
  <c r="V2488" i="4"/>
  <c r="V1294" i="4"/>
  <c r="B1295" i="4"/>
  <c r="B2490" i="4" l="1"/>
  <c r="V2489" i="4"/>
  <c r="B1296" i="4"/>
  <c r="V1295" i="4"/>
  <c r="V2490" i="4" l="1"/>
  <c r="B2491" i="4"/>
  <c r="V1296" i="4"/>
  <c r="B1297" i="4"/>
  <c r="B2492" i="4" l="1"/>
  <c r="V2491" i="4"/>
  <c r="B1298" i="4"/>
  <c r="V1297" i="4"/>
  <c r="B2493" i="4" l="1"/>
  <c r="V2492" i="4"/>
  <c r="V1298" i="4"/>
  <c r="B1299" i="4"/>
  <c r="B2494" i="4" l="1"/>
  <c r="V2493" i="4"/>
  <c r="V1299" i="4"/>
  <c r="B1300" i="4"/>
  <c r="V2494" i="4" l="1"/>
  <c r="B2495" i="4"/>
  <c r="V1300" i="4"/>
  <c r="B1301" i="4"/>
  <c r="B2496" i="4" l="1"/>
  <c r="V2495" i="4"/>
  <c r="V1301" i="4"/>
  <c r="B1302" i="4"/>
  <c r="B2497" i="4" l="1"/>
  <c r="V2496" i="4"/>
  <c r="V1302" i="4"/>
  <c r="B1303" i="4"/>
  <c r="V2497" i="4" l="1"/>
  <c r="B2498" i="4"/>
  <c r="V1303" i="4"/>
  <c r="B1304" i="4"/>
  <c r="V2498" i="4" l="1"/>
  <c r="B2499" i="4"/>
  <c r="V1304" i="4"/>
  <c r="B1305" i="4"/>
  <c r="V2499" i="4" l="1"/>
  <c r="B2500" i="4"/>
  <c r="B1306" i="4"/>
  <c r="V1305" i="4"/>
  <c r="V2500" i="4" l="1"/>
  <c r="B2501" i="4"/>
  <c r="V1306" i="4"/>
  <c r="B1307" i="4"/>
  <c r="V2501" i="4" l="1"/>
  <c r="B2502" i="4"/>
  <c r="V1307" i="4"/>
  <c r="B1308" i="4"/>
  <c r="V2502" i="4" l="1"/>
  <c r="B2503" i="4"/>
  <c r="V1308" i="4"/>
  <c r="B1309" i="4"/>
  <c r="V2503" i="4" l="1"/>
  <c r="B2504" i="4"/>
  <c r="V1309" i="4"/>
  <c r="B1310" i="4"/>
  <c r="B2505" i="4" l="1"/>
  <c r="V2504" i="4"/>
  <c r="V1310" i="4"/>
  <c r="B1311" i="4"/>
  <c r="V2505" i="4" l="1"/>
  <c r="B2506" i="4"/>
  <c r="V1311" i="4"/>
  <c r="B1312" i="4"/>
  <c r="B2507" i="4" l="1"/>
  <c r="V2506" i="4"/>
  <c r="V1312" i="4"/>
  <c r="B1313" i="4"/>
  <c r="V2507" i="4" l="1"/>
  <c r="B2508" i="4"/>
  <c r="V1313" i="4"/>
  <c r="B1314" i="4"/>
  <c r="V2508" i="4" l="1"/>
  <c r="B2509" i="4"/>
  <c r="V1314" i="4"/>
  <c r="B1315" i="4"/>
  <c r="V2509" i="4" l="1"/>
  <c r="B2510" i="4"/>
  <c r="B1316" i="4"/>
  <c r="V1315" i="4"/>
  <c r="B2511" i="4" l="1"/>
  <c r="V2510" i="4"/>
  <c r="V1316" i="4"/>
  <c r="B1317" i="4"/>
  <c r="V2511" i="4" l="1"/>
  <c r="B2512" i="4"/>
  <c r="B1318" i="4"/>
  <c r="V1317" i="4"/>
  <c r="B2513" i="4" l="1"/>
  <c r="V2512" i="4"/>
  <c r="V1318" i="4"/>
  <c r="B1319" i="4"/>
  <c r="V2513" i="4" l="1"/>
  <c r="B2514" i="4"/>
  <c r="V1319" i="4"/>
  <c r="B1320" i="4"/>
  <c r="V2514" i="4" l="1"/>
  <c r="B2515" i="4"/>
  <c r="B1321" i="4"/>
  <c r="V1320" i="4"/>
  <c r="V2515" i="4" l="1"/>
  <c r="B2516" i="4"/>
  <c r="B1322" i="4"/>
  <c r="V1321" i="4"/>
  <c r="B2517" i="4" l="1"/>
  <c r="V2516" i="4"/>
  <c r="V1322" i="4"/>
  <c r="B1323" i="4"/>
  <c r="V2517" i="4" l="1"/>
  <c r="B2518" i="4"/>
  <c r="B1324" i="4"/>
  <c r="V1323" i="4"/>
  <c r="B2519" i="4" l="1"/>
  <c r="V2518" i="4"/>
  <c r="V1324" i="4"/>
  <c r="B1325" i="4"/>
  <c r="V2519" i="4" l="1"/>
  <c r="B2520" i="4"/>
  <c r="V1325" i="4"/>
  <c r="B1326" i="4"/>
  <c r="B2521" i="4" l="1"/>
  <c r="V2520" i="4"/>
  <c r="V1326" i="4"/>
  <c r="B1327" i="4"/>
  <c r="B2522" i="4" l="1"/>
  <c r="V2521" i="4"/>
  <c r="V1327" i="4"/>
  <c r="B1328" i="4"/>
  <c r="B2523" i="4" l="1"/>
  <c r="V2522" i="4"/>
  <c r="V1328" i="4"/>
  <c r="B1329" i="4"/>
  <c r="V2523" i="4" l="1"/>
  <c r="B2524" i="4"/>
  <c r="V1329" i="4"/>
  <c r="B1330" i="4"/>
  <c r="B2525" i="4" l="1"/>
  <c r="V2524" i="4"/>
  <c r="B1331" i="4"/>
  <c r="V1330" i="4"/>
  <c r="V2525" i="4" l="1"/>
  <c r="B2526" i="4"/>
  <c r="B1332" i="4"/>
  <c r="V1331" i="4"/>
  <c r="B2527" i="4" l="1"/>
  <c r="V2526" i="4"/>
  <c r="V1332" i="4"/>
  <c r="B1333" i="4"/>
  <c r="B2528" i="4" l="1"/>
  <c r="V2527" i="4"/>
  <c r="B1334" i="4"/>
  <c r="V1333" i="4"/>
  <c r="B2529" i="4" l="1"/>
  <c r="V2528" i="4"/>
  <c r="B1335" i="4"/>
  <c r="V1334" i="4"/>
  <c r="V2529" i="4" l="1"/>
  <c r="B2530" i="4"/>
  <c r="B1336" i="4"/>
  <c r="V1335" i="4"/>
  <c r="B2531" i="4" l="1"/>
  <c r="V2530" i="4"/>
  <c r="V1336" i="4"/>
  <c r="B1337" i="4"/>
  <c r="V2531" i="4" l="1"/>
  <c r="B2532" i="4"/>
  <c r="V1337" i="4"/>
  <c r="B1338" i="4"/>
  <c r="B2533" i="4" l="1"/>
  <c r="V2532" i="4"/>
  <c r="B1339" i="4"/>
  <c r="V1338" i="4"/>
  <c r="B2534" i="4" l="1"/>
  <c r="V2533" i="4"/>
  <c r="B1340" i="4"/>
  <c r="V1339" i="4"/>
  <c r="V2534" i="4" l="1"/>
  <c r="B2535" i="4"/>
  <c r="V1340" i="4"/>
  <c r="B1341" i="4"/>
  <c r="V2535" i="4" l="1"/>
  <c r="B2536" i="4"/>
  <c r="V1341" i="4"/>
  <c r="B1342" i="4"/>
  <c r="B2537" i="4" l="1"/>
  <c r="V2536" i="4"/>
  <c r="B1343" i="4"/>
  <c r="V1342" i="4"/>
  <c r="B2538" i="4" l="1"/>
  <c r="V2537" i="4"/>
  <c r="B1344" i="4"/>
  <c r="V1343" i="4"/>
  <c r="B2539" i="4" l="1"/>
  <c r="V2538" i="4"/>
  <c r="V1344" i="4"/>
  <c r="B1345" i="4"/>
  <c r="V2539" i="4" l="1"/>
  <c r="B2540" i="4"/>
  <c r="V1345" i="4"/>
  <c r="B1346" i="4"/>
  <c r="B2541" i="4" l="1"/>
  <c r="V2540" i="4"/>
  <c r="B1347" i="4"/>
  <c r="V1346" i="4"/>
  <c r="B2542" i="4" l="1"/>
  <c r="V2541" i="4"/>
  <c r="V1347" i="4"/>
  <c r="B1348" i="4"/>
  <c r="V2542" i="4" l="1"/>
  <c r="B2543" i="4"/>
  <c r="V1348" i="4"/>
  <c r="B1349" i="4"/>
  <c r="V2543" i="4" l="1"/>
  <c r="B2544" i="4"/>
  <c r="V1349" i="4"/>
  <c r="B1350" i="4"/>
  <c r="B2545" i="4" l="1"/>
  <c r="V2544" i="4"/>
  <c r="B1351" i="4"/>
  <c r="V1350" i="4"/>
  <c r="B2546" i="4" l="1"/>
  <c r="V2545" i="4"/>
  <c r="B1352" i="4"/>
  <c r="V1351" i="4"/>
  <c r="V2546" i="4" l="1"/>
  <c r="B2547" i="4"/>
  <c r="V1352" i="4"/>
  <c r="B1353" i="4"/>
  <c r="B2548" i="4" l="1"/>
  <c r="V2547" i="4"/>
  <c r="B1354" i="4"/>
  <c r="V1353" i="4"/>
  <c r="V2548" i="4" l="1"/>
  <c r="B2549" i="4"/>
  <c r="B1355" i="4"/>
  <c r="V1354" i="4"/>
  <c r="V2549" i="4" l="1"/>
  <c r="B2550" i="4"/>
  <c r="B1356" i="4"/>
  <c r="V1355" i="4"/>
  <c r="B2551" i="4" l="1"/>
  <c r="V2550" i="4"/>
  <c r="V1356" i="4"/>
  <c r="B1357" i="4"/>
  <c r="B2552" i="4" l="1"/>
  <c r="V2551" i="4"/>
  <c r="B1358" i="4"/>
  <c r="V1357" i="4"/>
  <c r="V2552" i="4" l="1"/>
  <c r="B2553" i="4"/>
  <c r="B1359" i="4"/>
  <c r="V1358" i="4"/>
  <c r="B2554" i="4" l="1"/>
  <c r="V2553" i="4"/>
  <c r="B1360" i="4"/>
  <c r="V1359" i="4"/>
  <c r="B2555" i="4" l="1"/>
  <c r="V2554" i="4"/>
  <c r="V1360" i="4"/>
  <c r="B1361" i="4"/>
  <c r="B2556" i="4" l="1"/>
  <c r="V2555" i="4"/>
  <c r="B1362" i="4"/>
  <c r="V1361" i="4"/>
  <c r="V2556" i="4" l="1"/>
  <c r="B2557" i="4"/>
  <c r="V1362" i="4"/>
  <c r="B1363" i="4"/>
  <c r="V2557" i="4" l="1"/>
  <c r="B2558" i="4"/>
  <c r="B1364" i="4"/>
  <c r="V1363" i="4"/>
  <c r="V2558" i="4" l="1"/>
  <c r="B2559" i="4"/>
  <c r="V1364" i="4"/>
  <c r="B1365" i="4"/>
  <c r="B2560" i="4" l="1"/>
  <c r="V2559" i="4"/>
  <c r="V1365" i="4"/>
  <c r="B1366" i="4"/>
  <c r="V2560" i="4" l="1"/>
  <c r="B2561" i="4"/>
  <c r="V1366" i="4"/>
  <c r="B1367" i="4"/>
  <c r="V2561" i="4" l="1"/>
  <c r="B2562" i="4"/>
  <c r="B1368" i="4"/>
  <c r="V1367" i="4"/>
  <c r="V2562" i="4" l="1"/>
  <c r="B2563" i="4"/>
  <c r="V1368" i="4"/>
  <c r="B1369" i="4"/>
  <c r="V2563" i="4" l="1"/>
  <c r="B2564" i="4"/>
  <c r="V1369" i="4"/>
  <c r="B1370" i="4"/>
  <c r="B2565" i="4" l="1"/>
  <c r="V2564" i="4"/>
  <c r="V1370" i="4"/>
  <c r="B1371" i="4"/>
  <c r="V2565" i="4" l="1"/>
  <c r="B2566" i="4"/>
  <c r="V1371" i="4"/>
  <c r="B1372" i="4"/>
  <c r="V2566" i="4" l="1"/>
  <c r="B2567" i="4"/>
  <c r="V1372" i="4"/>
  <c r="B1373" i="4"/>
  <c r="V2567" i="4" l="1"/>
  <c r="B2568" i="4"/>
  <c r="V1373" i="4"/>
  <c r="B1374" i="4"/>
  <c r="V2568" i="4" l="1"/>
  <c r="B2569" i="4"/>
  <c r="V1374" i="4"/>
  <c r="B1375" i="4"/>
  <c r="V2569" i="4" l="1"/>
  <c r="B2570" i="4"/>
  <c r="B1376" i="4"/>
  <c r="V1375" i="4"/>
  <c r="B2571" i="4" l="1"/>
  <c r="V2570" i="4"/>
  <c r="V1376" i="4"/>
  <c r="B1377" i="4"/>
  <c r="V2571" i="4" l="1"/>
  <c r="B2572" i="4"/>
  <c r="V1377" i="4"/>
  <c r="B1378" i="4"/>
  <c r="B2573" i="4" l="1"/>
  <c r="V2572" i="4"/>
  <c r="V1378" i="4"/>
  <c r="B1379" i="4"/>
  <c r="V2573" i="4" l="1"/>
  <c r="B2574" i="4"/>
  <c r="V1379" i="4"/>
  <c r="B1380" i="4"/>
  <c r="B2575" i="4" l="1"/>
  <c r="V2574" i="4"/>
  <c r="V1380" i="4"/>
  <c r="B1381" i="4"/>
  <c r="V2575" i="4" l="1"/>
  <c r="B2576" i="4"/>
  <c r="V1381" i="4"/>
  <c r="B1382" i="4"/>
  <c r="B2577" i="4" l="1"/>
  <c r="V2576" i="4"/>
  <c r="V1382" i="4"/>
  <c r="B1383" i="4"/>
  <c r="V2577" i="4" l="1"/>
  <c r="B2578" i="4"/>
  <c r="B1384" i="4"/>
  <c r="V1383" i="4"/>
  <c r="B2579" i="4" l="1"/>
  <c r="V2578" i="4"/>
  <c r="V1384" i="4"/>
  <c r="B1385" i="4"/>
  <c r="V2579" i="4" l="1"/>
  <c r="B2580" i="4"/>
  <c r="B1386" i="4"/>
  <c r="V1385" i="4"/>
  <c r="B2581" i="4" l="1"/>
  <c r="V2580" i="4"/>
  <c r="V1386" i="4"/>
  <c r="B1387" i="4"/>
  <c r="V2581" i="4" l="1"/>
  <c r="B2582" i="4"/>
  <c r="V1387" i="4"/>
  <c r="B1388" i="4"/>
  <c r="V2582" i="4" l="1"/>
  <c r="B2583" i="4"/>
  <c r="B1389" i="4"/>
  <c r="V1388" i="4"/>
  <c r="V2583" i="4" l="1"/>
  <c r="B2584" i="4"/>
  <c r="B1390" i="4"/>
  <c r="V1389" i="4"/>
  <c r="B2585" i="4" l="1"/>
  <c r="V2584" i="4"/>
  <c r="V1390" i="4"/>
  <c r="B1391" i="4"/>
  <c r="V2585" i="4" l="1"/>
  <c r="B2586" i="4"/>
  <c r="V1391" i="4"/>
  <c r="B1392" i="4"/>
  <c r="B2587" i="4" l="1"/>
  <c r="V2586" i="4"/>
  <c r="B1393" i="4"/>
  <c r="V1392" i="4"/>
  <c r="V2587" i="4" l="1"/>
  <c r="B2588" i="4"/>
  <c r="V1393" i="4"/>
  <c r="B1394" i="4"/>
  <c r="B2589" i="4" l="1"/>
  <c r="V2588" i="4"/>
  <c r="B1395" i="4"/>
  <c r="V1394" i="4"/>
  <c r="V2589" i="4" l="1"/>
  <c r="B2590" i="4"/>
  <c r="V1395" i="4"/>
  <c r="B1396" i="4"/>
  <c r="B2591" i="4" l="1"/>
  <c r="V2590" i="4"/>
  <c r="B1397" i="4"/>
  <c r="V1396" i="4"/>
  <c r="V2591" i="4" l="1"/>
  <c r="B2592" i="4"/>
  <c r="V1397" i="4"/>
  <c r="B1398" i="4"/>
  <c r="B2593" i="4" l="1"/>
  <c r="V2592" i="4"/>
  <c r="V1398" i="4"/>
  <c r="B1399" i="4"/>
  <c r="V2593" i="4" l="1"/>
  <c r="B2594" i="4"/>
  <c r="B1400" i="4"/>
  <c r="V1399" i="4"/>
  <c r="V2594" i="4" l="1"/>
  <c r="B2595" i="4"/>
  <c r="V1400" i="4"/>
  <c r="B1401" i="4"/>
  <c r="V2595" i="4" l="1"/>
  <c r="B2596" i="4"/>
  <c r="B1402" i="4"/>
  <c r="V1401" i="4"/>
  <c r="B2597" i="4" l="1"/>
  <c r="V2596" i="4"/>
  <c r="B1403" i="4"/>
  <c r="V1402" i="4"/>
  <c r="V2597" i="4" l="1"/>
  <c r="B2598" i="4"/>
  <c r="V1403" i="4"/>
  <c r="B1404" i="4"/>
  <c r="B2599" i="4" l="1"/>
  <c r="V2598" i="4"/>
  <c r="V1404" i="4"/>
  <c r="B1405" i="4"/>
  <c r="V2599" i="4" l="1"/>
  <c r="B2600" i="4"/>
  <c r="B1406" i="4"/>
  <c r="V1405" i="4"/>
  <c r="B2601" i="4" l="1"/>
  <c r="V2600" i="4"/>
  <c r="V1406" i="4"/>
  <c r="B1407" i="4"/>
  <c r="V2601" i="4" l="1"/>
  <c r="B2602" i="4"/>
  <c r="V1407" i="4"/>
  <c r="B1408" i="4"/>
  <c r="B2603" i="4" l="1"/>
  <c r="V2602" i="4"/>
  <c r="V1408" i="4"/>
  <c r="B1409" i="4"/>
  <c r="B2604" i="4" l="1"/>
  <c r="V2603" i="4"/>
  <c r="B1410" i="4"/>
  <c r="V1409" i="4"/>
  <c r="B2605" i="4" l="1"/>
  <c r="V2604" i="4"/>
  <c r="B1411" i="4"/>
  <c r="V1410" i="4"/>
  <c r="B2606" i="4" l="1"/>
  <c r="V2605" i="4"/>
  <c r="V1411" i="4"/>
  <c r="B1412" i="4"/>
  <c r="B2607" i="4" l="1"/>
  <c r="V2606" i="4"/>
  <c r="V1412" i="4"/>
  <c r="B1413" i="4"/>
  <c r="V2607" i="4" l="1"/>
  <c r="B2608" i="4"/>
  <c r="B1414" i="4"/>
  <c r="V1413" i="4"/>
  <c r="B2609" i="4" l="1"/>
  <c r="V2608" i="4"/>
  <c r="B1415" i="4"/>
  <c r="V1414" i="4"/>
  <c r="V2609" i="4" l="1"/>
  <c r="B2610" i="4"/>
  <c r="V1415" i="4"/>
  <c r="B1416" i="4"/>
  <c r="V2610" i="4" l="1"/>
  <c r="B2611" i="4"/>
  <c r="V1416" i="4"/>
  <c r="B1417" i="4"/>
  <c r="B2612" i="4" l="1"/>
  <c r="V2611" i="4"/>
  <c r="B1418" i="4"/>
  <c r="V1417" i="4"/>
  <c r="V2612" i="4" l="1"/>
  <c r="B2613" i="4"/>
  <c r="V1418" i="4"/>
  <c r="B1419" i="4"/>
  <c r="V2613" i="4" l="1"/>
  <c r="B2614" i="4"/>
  <c r="V1419" i="4"/>
  <c r="B1420" i="4"/>
  <c r="B2615" i="4" l="1"/>
  <c r="V2614" i="4"/>
  <c r="V1420" i="4"/>
  <c r="B1421" i="4"/>
  <c r="V2615" i="4" l="1"/>
  <c r="B2616" i="4"/>
  <c r="B1422" i="4"/>
  <c r="V1421" i="4"/>
  <c r="B2617" i="4" l="1"/>
  <c r="V2616" i="4"/>
  <c r="V1422" i="4"/>
  <c r="B1423" i="4"/>
  <c r="V2617" i="4" l="1"/>
  <c r="B2618" i="4"/>
  <c r="V1423" i="4"/>
  <c r="B1424" i="4"/>
  <c r="B2619" i="4" l="1"/>
  <c r="V2618" i="4"/>
  <c r="V1424" i="4"/>
  <c r="B1425" i="4"/>
  <c r="V2619" i="4" l="1"/>
  <c r="B2620" i="4"/>
  <c r="B1426" i="4"/>
  <c r="V1425" i="4"/>
  <c r="B2621" i="4" l="1"/>
  <c r="V2620" i="4"/>
  <c r="V1426" i="4"/>
  <c r="B1427" i="4"/>
  <c r="V2621" i="4" l="1"/>
  <c r="B2622" i="4"/>
  <c r="V1427" i="4"/>
  <c r="B1428" i="4"/>
  <c r="V2622" i="4" l="1"/>
  <c r="B2623" i="4"/>
  <c r="V1428" i="4"/>
  <c r="B1429" i="4"/>
  <c r="V2623" i="4" l="1"/>
  <c r="B2624" i="4"/>
  <c r="B1430" i="4"/>
  <c r="V1429" i="4"/>
  <c r="B2625" i="4" l="1"/>
  <c r="V2624" i="4"/>
  <c r="V1430" i="4"/>
  <c r="B1431" i="4"/>
  <c r="V2625" i="4" l="1"/>
  <c r="B2626" i="4"/>
  <c r="V1431" i="4"/>
  <c r="B1432" i="4"/>
  <c r="V2626" i="4" l="1"/>
  <c r="B2627" i="4"/>
  <c r="V1432" i="4"/>
  <c r="B1433" i="4"/>
  <c r="V2627" i="4" l="1"/>
  <c r="B2628" i="4"/>
  <c r="B1434" i="4"/>
  <c r="V1433" i="4"/>
  <c r="B2629" i="4" l="1"/>
  <c r="V2628" i="4"/>
  <c r="V1434" i="4"/>
  <c r="B1435" i="4"/>
  <c r="V2629" i="4" l="1"/>
  <c r="B2630" i="4"/>
  <c r="V1435" i="4"/>
  <c r="B1436" i="4"/>
  <c r="B2631" i="4" l="1"/>
  <c r="V2630" i="4"/>
  <c r="V1436" i="4"/>
  <c r="B1437" i="4"/>
  <c r="V2631" i="4" l="1"/>
  <c r="B2632" i="4"/>
  <c r="B1438" i="4"/>
  <c r="V1437" i="4"/>
  <c r="V2632" i="4" l="1"/>
  <c r="B2633" i="4"/>
  <c r="V1438" i="4"/>
  <c r="B1439" i="4"/>
  <c r="V2633" i="4" l="1"/>
  <c r="B2634" i="4"/>
  <c r="B1440" i="4"/>
  <c r="V1439" i="4"/>
  <c r="V2634" i="4" l="1"/>
  <c r="B2635" i="4"/>
  <c r="V1440" i="4"/>
  <c r="B1441" i="4"/>
  <c r="V2635" i="4" l="1"/>
  <c r="B2636" i="4"/>
  <c r="B1442" i="4"/>
  <c r="V1441" i="4"/>
  <c r="V2636" i="4" l="1"/>
  <c r="B2637" i="4"/>
  <c r="V1442" i="4"/>
  <c r="B1443" i="4"/>
  <c r="B2638" i="4" l="1"/>
  <c r="V2637" i="4"/>
  <c r="B1444" i="4"/>
  <c r="V1443" i="4"/>
  <c r="B2639" i="4" l="1"/>
  <c r="V2638" i="4"/>
  <c r="V1444" i="4"/>
  <c r="B1445" i="4"/>
  <c r="V2639" i="4" l="1"/>
  <c r="B2640" i="4"/>
  <c r="B1446" i="4"/>
  <c r="V1445" i="4"/>
  <c r="B2641" i="4" l="1"/>
  <c r="V2640" i="4"/>
  <c r="V1446" i="4"/>
  <c r="B1447" i="4"/>
  <c r="V2641" i="4" l="1"/>
  <c r="B2642" i="4"/>
  <c r="V1447" i="4"/>
  <c r="B1448" i="4"/>
  <c r="V2642" i="4" l="1"/>
  <c r="B2643" i="4"/>
  <c r="V1448" i="4"/>
  <c r="B1449" i="4"/>
  <c r="V2643" i="4" l="1"/>
  <c r="B2644" i="4"/>
  <c r="B1450" i="4"/>
  <c r="V1449" i="4"/>
  <c r="B2645" i="4" l="1"/>
  <c r="V2644" i="4"/>
  <c r="V1450" i="4"/>
  <c r="B1451" i="4"/>
  <c r="V2645" i="4" l="1"/>
  <c r="B2646" i="4"/>
  <c r="V1451" i="4"/>
  <c r="B1452" i="4"/>
  <c r="B2647" i="4" l="1"/>
  <c r="V2646" i="4"/>
  <c r="V1452" i="4"/>
  <c r="B1453" i="4"/>
  <c r="B2648" i="4" l="1"/>
  <c r="V2647" i="4"/>
  <c r="B1454" i="4"/>
  <c r="V1453" i="4"/>
  <c r="V2648" i="4" l="1"/>
  <c r="B2649" i="4"/>
  <c r="V1454" i="4"/>
  <c r="B1455" i="4"/>
  <c r="B2650" i="4" l="1"/>
  <c r="V2649" i="4"/>
  <c r="V1455" i="4"/>
  <c r="B1456" i="4"/>
  <c r="B2651" i="4" l="1"/>
  <c r="V2650" i="4"/>
  <c r="V1456" i="4"/>
  <c r="B1457" i="4"/>
  <c r="B2652" i="4" l="1"/>
  <c r="V2651" i="4"/>
  <c r="B1458" i="4"/>
  <c r="V1457" i="4"/>
  <c r="V2652" i="4" l="1"/>
  <c r="B2653" i="4"/>
  <c r="V1458" i="4"/>
  <c r="B1459" i="4"/>
  <c r="V2653" i="4" l="1"/>
  <c r="B2654" i="4"/>
  <c r="V1459" i="4"/>
  <c r="B1460" i="4"/>
  <c r="B2655" i="4" l="1"/>
  <c r="V2654" i="4"/>
  <c r="V1460" i="4"/>
  <c r="B1461" i="4"/>
  <c r="V2655" i="4" l="1"/>
  <c r="B2656" i="4"/>
  <c r="B1462" i="4"/>
  <c r="V1461" i="4"/>
  <c r="B2657" i="4" l="1"/>
  <c r="V2656" i="4"/>
  <c r="V1462" i="4"/>
  <c r="B1463" i="4"/>
  <c r="B2658" i="4" l="1"/>
  <c r="V2657" i="4"/>
  <c r="V1463" i="4"/>
  <c r="B1464" i="4"/>
  <c r="V2658" i="4" l="1"/>
  <c r="B2659" i="4"/>
  <c r="V1464" i="4"/>
  <c r="B1465" i="4"/>
  <c r="B2660" i="4" l="1"/>
  <c r="V2659" i="4"/>
  <c r="B1466" i="4"/>
  <c r="V1465" i="4"/>
  <c r="B2661" i="4" l="1"/>
  <c r="V2660" i="4"/>
  <c r="V1466" i="4"/>
  <c r="B1467" i="4"/>
  <c r="B2662" i="4" l="1"/>
  <c r="V2661" i="4"/>
  <c r="V1467" i="4"/>
  <c r="B1468" i="4"/>
  <c r="B2663" i="4" l="1"/>
  <c r="V2662" i="4"/>
  <c r="V1468" i="4"/>
  <c r="B1469" i="4"/>
  <c r="B2664" i="4" l="1"/>
  <c r="V2663" i="4"/>
  <c r="B1470" i="4"/>
  <c r="V1469" i="4"/>
  <c r="V2664" i="4" l="1"/>
  <c r="B2665" i="4"/>
  <c r="V1470" i="4"/>
  <c r="B1471" i="4"/>
  <c r="B2666" i="4" l="1"/>
  <c r="V2665" i="4"/>
  <c r="V1471" i="4"/>
  <c r="B1472" i="4"/>
  <c r="V2666" i="4" l="1"/>
  <c r="B2667" i="4"/>
  <c r="V1472" i="4"/>
  <c r="B1473" i="4"/>
  <c r="V2667" i="4" l="1"/>
  <c r="B2668" i="4"/>
  <c r="B1474" i="4"/>
  <c r="V1473" i="4"/>
  <c r="V2668" i="4" l="1"/>
  <c r="B2669" i="4"/>
  <c r="V1474" i="4"/>
  <c r="B1475" i="4"/>
  <c r="B2670" i="4" l="1"/>
  <c r="V2669" i="4"/>
  <c r="V1475" i="4"/>
  <c r="B1476" i="4"/>
  <c r="B2671" i="4" l="1"/>
  <c r="V2670" i="4"/>
  <c r="V1476" i="4"/>
  <c r="B1477" i="4"/>
  <c r="V2671" i="4" l="1"/>
  <c r="B2672" i="4"/>
  <c r="V1477" i="4"/>
  <c r="B1478" i="4"/>
  <c r="B2673" i="4" l="1"/>
  <c r="V2672" i="4"/>
  <c r="B1479" i="4"/>
  <c r="V1478" i="4"/>
  <c r="V2673" i="4" l="1"/>
  <c r="B2674" i="4"/>
  <c r="V1479" i="4"/>
  <c r="B1480" i="4"/>
  <c r="V2674" i="4" l="1"/>
  <c r="B2675" i="4"/>
  <c r="V1480" i="4"/>
  <c r="B1481" i="4"/>
  <c r="V2675" i="4" l="1"/>
  <c r="B2676" i="4"/>
  <c r="V1481" i="4"/>
  <c r="B1482" i="4"/>
  <c r="B2677" i="4" l="1"/>
  <c r="V2676" i="4"/>
  <c r="V1482" i="4"/>
  <c r="B1483" i="4"/>
  <c r="B2678" i="4" l="1"/>
  <c r="V2677" i="4"/>
  <c r="B1484" i="4"/>
  <c r="V1483" i="4"/>
  <c r="V2678" i="4" l="1"/>
  <c r="B2679" i="4"/>
  <c r="V1484" i="4"/>
  <c r="B1485" i="4"/>
  <c r="V2679" i="4" l="1"/>
  <c r="B2680" i="4"/>
  <c r="V1485" i="4"/>
  <c r="B1486" i="4"/>
  <c r="V2680" i="4" l="1"/>
  <c r="B2681" i="4"/>
  <c r="V1486" i="4"/>
  <c r="B1487" i="4"/>
  <c r="V2681" i="4" l="1"/>
  <c r="B2682" i="4"/>
  <c r="V1487" i="4"/>
  <c r="B1488" i="4"/>
  <c r="B2683" i="4" l="1"/>
  <c r="V2682" i="4"/>
  <c r="B1489" i="4"/>
  <c r="V1488" i="4"/>
  <c r="B2684" i="4" l="1"/>
  <c r="V2683" i="4"/>
  <c r="V1489" i="4"/>
  <c r="B1490" i="4"/>
  <c r="B2685" i="4" l="1"/>
  <c r="V2684" i="4"/>
  <c r="V1490" i="4"/>
  <c r="B1491" i="4"/>
  <c r="B2686" i="4" l="1"/>
  <c r="V2685" i="4"/>
  <c r="V1491" i="4"/>
  <c r="B1492" i="4"/>
  <c r="V2686" i="4" l="1"/>
  <c r="B2687" i="4"/>
  <c r="B1493" i="4"/>
  <c r="V1492" i="4"/>
  <c r="B2688" i="4" l="1"/>
  <c r="V2687" i="4"/>
  <c r="V1493" i="4"/>
  <c r="B1494" i="4"/>
  <c r="B2689" i="4" l="1"/>
  <c r="V2688" i="4"/>
  <c r="V1494" i="4"/>
  <c r="B1495" i="4"/>
  <c r="B2690" i="4" l="1"/>
  <c r="V2689" i="4"/>
  <c r="V1495" i="4"/>
  <c r="B1496" i="4"/>
  <c r="V2690" i="4" l="1"/>
  <c r="B2691" i="4"/>
  <c r="B1497" i="4"/>
  <c r="V1496" i="4"/>
  <c r="V2691" i="4" l="1"/>
  <c r="B2692" i="4"/>
  <c r="V1497" i="4"/>
  <c r="B1498" i="4"/>
  <c r="B2693" i="4" l="1"/>
  <c r="V2692" i="4"/>
  <c r="V1498" i="4"/>
  <c r="B1499" i="4"/>
  <c r="B2694" i="4" l="1"/>
  <c r="V2693" i="4"/>
  <c r="V1499" i="4"/>
  <c r="B1500" i="4"/>
  <c r="B2695" i="4" l="1"/>
  <c r="V2694" i="4"/>
  <c r="B1501" i="4"/>
  <c r="V1500" i="4"/>
  <c r="V2695" i="4" l="1"/>
  <c r="B2696" i="4"/>
  <c r="V1501" i="4"/>
  <c r="B1502" i="4"/>
  <c r="V2696" i="4" l="1"/>
  <c r="B2697" i="4"/>
  <c r="V1502" i="4"/>
  <c r="B1503" i="4"/>
  <c r="B2698" i="4" l="1"/>
  <c r="V2697" i="4"/>
  <c r="V1503" i="4"/>
  <c r="B1504" i="4"/>
  <c r="B2699" i="4" l="1"/>
  <c r="V2698" i="4"/>
  <c r="B1505" i="4"/>
  <c r="V1504" i="4"/>
  <c r="B2700" i="4" l="1"/>
  <c r="V2699" i="4"/>
  <c r="V1505" i="4"/>
  <c r="B1506" i="4"/>
  <c r="V2700" i="4" l="1"/>
  <c r="B2701" i="4"/>
  <c r="V1506" i="4"/>
  <c r="B1507" i="4"/>
  <c r="B2702" i="4" l="1"/>
  <c r="V2701" i="4"/>
  <c r="V1507" i="4"/>
  <c r="B1508" i="4"/>
  <c r="V2702" i="4" l="1"/>
  <c r="B2703" i="4"/>
  <c r="B1509" i="4"/>
  <c r="V1508" i="4"/>
  <c r="V2703" i="4" l="1"/>
  <c r="B2704" i="4"/>
  <c r="V1509" i="4"/>
  <c r="B1510" i="4"/>
  <c r="V2704" i="4" l="1"/>
  <c r="B2705" i="4"/>
  <c r="V1510" i="4"/>
  <c r="B1511" i="4"/>
  <c r="V2705" i="4" l="1"/>
  <c r="B2706" i="4"/>
  <c r="V1511" i="4"/>
  <c r="B1512" i="4"/>
  <c r="V2706" i="4" l="1"/>
  <c r="B2707" i="4"/>
  <c r="B1513" i="4"/>
  <c r="V1512" i="4"/>
  <c r="V2707" i="4" l="1"/>
  <c r="B2708" i="4"/>
  <c r="V1513" i="4"/>
  <c r="B1514" i="4"/>
  <c r="V2708" i="4" l="1"/>
  <c r="B2709" i="4"/>
  <c r="V1514" i="4"/>
  <c r="B1515" i="4"/>
  <c r="B2710" i="4" l="1"/>
  <c r="V2709" i="4"/>
  <c r="V1515" i="4"/>
  <c r="B1516" i="4"/>
  <c r="V2710" i="4" l="1"/>
  <c r="B2711" i="4"/>
  <c r="B1517" i="4"/>
  <c r="V1516" i="4"/>
  <c r="B2712" i="4" l="1"/>
  <c r="V2711" i="4"/>
  <c r="V1517" i="4"/>
  <c r="B1518" i="4"/>
  <c r="B2713" i="4" l="1"/>
  <c r="V2712" i="4"/>
  <c r="V1518" i="4"/>
  <c r="B1519" i="4"/>
  <c r="B2714" i="4" l="1"/>
  <c r="V2713" i="4"/>
  <c r="V1519" i="4"/>
  <c r="B1520" i="4"/>
  <c r="B2715" i="4" l="1"/>
  <c r="V2714" i="4"/>
  <c r="B1521" i="4"/>
  <c r="V1520" i="4"/>
  <c r="V2715" i="4" l="1"/>
  <c r="B2716" i="4"/>
  <c r="V1521" i="4"/>
  <c r="B1522" i="4"/>
  <c r="B2717" i="4" l="1"/>
  <c r="V2716" i="4"/>
  <c r="V1522" i="4"/>
  <c r="B1523" i="4"/>
  <c r="V2717" i="4" l="1"/>
  <c r="B2718" i="4"/>
  <c r="V1523" i="4"/>
  <c r="B1524" i="4"/>
  <c r="B2719" i="4" l="1"/>
  <c r="V2718" i="4"/>
  <c r="B1525" i="4"/>
  <c r="V1524" i="4"/>
  <c r="B2720" i="4" l="1"/>
  <c r="V2719" i="4"/>
  <c r="V1525" i="4"/>
  <c r="B1526" i="4"/>
  <c r="B2721" i="4" l="1"/>
  <c r="V2720" i="4"/>
  <c r="V1526" i="4"/>
  <c r="B1527" i="4"/>
  <c r="V2721" i="4" l="1"/>
  <c r="B2722" i="4"/>
  <c r="B1528" i="4"/>
  <c r="V1527" i="4"/>
  <c r="V2722" i="4" l="1"/>
  <c r="B2723" i="4"/>
  <c r="B1529" i="4"/>
  <c r="V1529" i="4" s="1"/>
  <c r="V1528" i="4"/>
  <c r="V2723" i="4" l="1"/>
  <c r="B2724" i="4"/>
  <c r="V2724" i="4" l="1"/>
  <c r="B2725" i="4"/>
  <c r="V2725" i="4" l="1"/>
  <c r="B2726" i="4"/>
  <c r="V2726" i="4" l="1"/>
  <c r="B2727" i="4"/>
  <c r="B2728" i="4" l="1"/>
  <c r="V2727" i="4"/>
  <c r="V2728" i="4" l="1"/>
  <c r="B2729" i="4"/>
  <c r="B2730" i="4" l="1"/>
  <c r="V2729" i="4"/>
  <c r="B2731" i="4" l="1"/>
  <c r="V2730" i="4"/>
  <c r="V2731" i="4" l="1"/>
  <c r="B2732" i="4"/>
  <c r="V2732" i="4" l="1"/>
  <c r="B2733" i="4"/>
  <c r="B2734" i="4" l="1"/>
  <c r="V2733" i="4"/>
  <c r="V2734" i="4" l="1"/>
  <c r="B2735" i="4"/>
  <c r="B2736" i="4" l="1"/>
  <c r="V2735" i="4"/>
  <c r="B2737" i="4" l="1"/>
  <c r="V2736" i="4"/>
  <c r="B2738" i="4" l="1"/>
  <c r="V2737" i="4"/>
  <c r="V2738" i="4" l="1"/>
  <c r="B2739" i="4"/>
  <c r="V2739" i="4" l="1"/>
  <c r="B2740" i="4"/>
  <c r="V2740" i="4" l="1"/>
  <c r="B2741" i="4"/>
  <c r="B2742" i="4" l="1"/>
  <c r="V2741" i="4"/>
  <c r="V2742" i="4" l="1"/>
  <c r="B2743" i="4"/>
  <c r="B2744" i="4" l="1"/>
  <c r="V2743" i="4"/>
  <c r="V2744" i="4" l="1"/>
  <c r="B2745" i="4"/>
  <c r="B2746" i="4" l="1"/>
  <c r="V2745" i="4"/>
  <c r="B2747" i="4" l="1"/>
  <c r="V2746" i="4"/>
  <c r="B2748" i="4" l="1"/>
  <c r="V2747" i="4"/>
  <c r="B2749" i="4" l="1"/>
  <c r="V2748" i="4"/>
  <c r="B2750" i="4" l="1"/>
  <c r="V2749" i="4"/>
  <c r="V2750" i="4" l="1"/>
  <c r="B2751" i="4"/>
  <c r="V2751" i="4" l="1"/>
  <c r="B2752" i="4"/>
  <c r="V2752" i="4" l="1"/>
  <c r="B2753" i="4"/>
  <c r="B2754" i="4" l="1"/>
  <c r="V2753" i="4"/>
  <c r="V2754" i="4" l="1"/>
  <c r="B2755" i="4"/>
  <c r="B2756" i="4" l="1"/>
  <c r="V2755" i="4"/>
  <c r="B2757" i="4" l="1"/>
  <c r="V2756" i="4"/>
  <c r="V2757" i="4" l="1"/>
  <c r="B2758" i="4"/>
  <c r="B2759" i="4" l="1"/>
  <c r="V2758" i="4"/>
  <c r="V2759" i="4" l="1"/>
  <c r="B2760" i="4"/>
  <c r="B2761" i="4" l="1"/>
  <c r="V2760" i="4"/>
  <c r="B2762" i="4" l="1"/>
  <c r="V2761" i="4"/>
  <c r="B2763" i="4" l="1"/>
  <c r="V2762" i="4"/>
  <c r="V2763" i="4" l="1"/>
  <c r="B2764" i="4"/>
  <c r="V2764" i="4" l="1"/>
  <c r="B2765" i="4"/>
  <c r="V2765" i="4" l="1"/>
  <c r="B2766" i="4"/>
  <c r="V2766" i="4" l="1"/>
  <c r="B2767" i="4"/>
  <c r="V2767" i="4" l="1"/>
  <c r="B2768" i="4"/>
  <c r="V2768" i="4" l="1"/>
  <c r="B2769" i="4"/>
  <c r="B2770" i="4" l="1"/>
  <c r="V2769" i="4"/>
  <c r="B2771" i="4" l="1"/>
  <c r="V2770" i="4"/>
  <c r="V2771" i="4" l="1"/>
  <c r="B2772" i="4"/>
  <c r="B2773" i="4" l="1"/>
  <c r="V2772" i="4"/>
  <c r="B2774" i="4" l="1"/>
  <c r="V2773" i="4"/>
  <c r="B2775" i="4" l="1"/>
  <c r="V2774" i="4"/>
  <c r="B2776" i="4" l="1"/>
  <c r="V2775" i="4"/>
  <c r="B2777" i="4" l="1"/>
  <c r="V2776" i="4"/>
  <c r="B2778" i="4" l="1"/>
  <c r="V2777" i="4"/>
  <c r="V2778" i="4" l="1"/>
  <c r="B2779" i="4"/>
  <c r="V2779" i="4" l="1"/>
  <c r="B2780" i="4"/>
  <c r="V2780" i="4" l="1"/>
  <c r="B2781" i="4"/>
  <c r="B2782" i="4" l="1"/>
  <c r="V2781" i="4"/>
  <c r="V2782" i="4" l="1"/>
  <c r="B2783" i="4"/>
  <c r="V2783" i="4" l="1"/>
  <c r="B2784" i="4"/>
  <c r="B2785" i="4" l="1"/>
  <c r="V2784" i="4"/>
  <c r="B2786" i="4" l="1"/>
  <c r="V2785" i="4"/>
  <c r="B2787" i="4" l="1"/>
  <c r="V2786" i="4"/>
  <c r="V2787" i="4" l="1"/>
  <c r="B2788" i="4"/>
  <c r="V2788" i="4" l="1"/>
  <c r="B2789" i="4"/>
  <c r="B2790" i="4" l="1"/>
  <c r="V2789" i="4"/>
  <c r="V2790" i="4" l="1"/>
  <c r="B2791" i="4"/>
  <c r="V2791" i="4" l="1"/>
  <c r="B2792" i="4"/>
  <c r="V2792" i="4" l="1"/>
  <c r="B2793" i="4"/>
  <c r="V2793" i="4" l="1"/>
  <c r="B2794" i="4"/>
  <c r="B2795" i="4" l="1"/>
  <c r="V2794" i="4"/>
  <c r="V2795" i="4" l="1"/>
  <c r="B2796" i="4"/>
  <c r="V2796" i="4" l="1"/>
  <c r="B2797" i="4"/>
  <c r="V2797" i="4" l="1"/>
  <c r="B2798" i="4"/>
  <c r="V2798" i="4" l="1"/>
  <c r="B2799" i="4"/>
  <c r="V2799" i="4" l="1"/>
  <c r="B2800" i="4"/>
  <c r="B2801" i="4" l="1"/>
  <c r="V2800" i="4"/>
  <c r="B2802" i="4" l="1"/>
  <c r="V2801" i="4"/>
  <c r="B2803" i="4" l="1"/>
  <c r="V2802" i="4"/>
  <c r="V2803" i="4" l="1"/>
  <c r="B2804" i="4"/>
  <c r="B2805" i="4" l="1"/>
  <c r="V2804" i="4"/>
  <c r="V2805" i="4" l="1"/>
  <c r="B2806" i="4"/>
  <c r="V2806" i="4" l="1"/>
  <c r="B2807" i="4"/>
  <c r="B2808" i="4" l="1"/>
  <c r="V2807" i="4"/>
  <c r="B2809" i="4" l="1"/>
  <c r="V2808" i="4"/>
  <c r="V2809" i="4" l="1"/>
  <c r="B2810" i="4"/>
  <c r="B2811" i="4" l="1"/>
  <c r="V2810" i="4"/>
  <c r="V2811" i="4" l="1"/>
  <c r="B2812" i="4"/>
  <c r="B2813" i="4" l="1"/>
  <c r="V2812" i="4"/>
  <c r="V2813" i="4" l="1"/>
  <c r="B2814" i="4"/>
  <c r="B2815" i="4" l="1"/>
  <c r="V2814" i="4"/>
  <c r="V2815" i="4" l="1"/>
  <c r="B2816" i="4"/>
  <c r="B2817" i="4" l="1"/>
  <c r="V2816" i="4"/>
  <c r="B2818" i="4" l="1"/>
  <c r="V2817" i="4"/>
  <c r="V2818" i="4" l="1"/>
  <c r="B2819" i="4"/>
  <c r="V2819" i="4" l="1"/>
  <c r="B2820" i="4"/>
  <c r="V2820" i="4" l="1"/>
  <c r="B2821" i="4"/>
  <c r="V2821" i="4" l="1"/>
  <c r="B2822" i="4"/>
  <c r="V2822" i="4" l="1"/>
  <c r="B2823" i="4"/>
  <c r="V2823" i="4" l="1"/>
  <c r="B2824" i="4"/>
  <c r="B2825" i="4" l="1"/>
  <c r="V2824" i="4"/>
  <c r="V2825" i="4" l="1"/>
  <c r="B2826" i="4"/>
  <c r="V2826" i="4" l="1"/>
  <c r="B2827" i="4"/>
  <c r="V2827" i="4" l="1"/>
  <c r="B2828" i="4"/>
  <c r="B2829" i="4" l="1"/>
  <c r="V2828" i="4"/>
  <c r="V2829" i="4" l="1"/>
  <c r="B2830" i="4"/>
  <c r="V2830" i="4" l="1"/>
  <c r="B2831" i="4"/>
  <c r="V2831" i="4" l="1"/>
  <c r="B2832" i="4"/>
  <c r="B2833" i="4" l="1"/>
  <c r="V2832" i="4"/>
  <c r="V2833" i="4" l="1"/>
  <c r="B2834" i="4"/>
  <c r="V2834" i="4" l="1"/>
  <c r="B2835" i="4"/>
  <c r="V2835" i="4" l="1"/>
  <c r="B2836" i="4"/>
  <c r="V2836" i="4" l="1"/>
  <c r="B2837" i="4"/>
  <c r="B2838" i="4" l="1"/>
  <c r="V2837" i="4"/>
  <c r="V2838" i="4" l="1"/>
  <c r="B2839" i="4"/>
  <c r="B2840" i="4" l="1"/>
  <c r="V2839" i="4"/>
  <c r="V2840" i="4" l="1"/>
  <c r="B2841" i="4"/>
  <c r="B2842" i="4" l="1"/>
  <c r="V2841" i="4"/>
  <c r="V2842" i="4" l="1"/>
  <c r="B2843" i="4"/>
  <c r="B2844" i="4" l="1"/>
  <c r="V2843" i="4"/>
  <c r="B2845" i="4" l="1"/>
  <c r="V2844" i="4"/>
  <c r="B2846" i="4" l="1"/>
  <c r="V2845" i="4"/>
  <c r="V2846" i="4" l="1"/>
  <c r="B2847" i="4"/>
  <c r="B2848" i="4" l="1"/>
  <c r="V2847" i="4"/>
  <c r="B2849" i="4" l="1"/>
  <c r="V2848" i="4"/>
  <c r="B2850" i="4" l="1"/>
  <c r="V2849" i="4"/>
  <c r="V2850" i="4" l="1"/>
  <c r="B2851" i="4"/>
  <c r="B2852" i="4" l="1"/>
  <c r="V2851" i="4"/>
  <c r="V2852" i="4" l="1"/>
  <c r="B2853" i="4"/>
  <c r="B2854" i="4" l="1"/>
  <c r="V2853" i="4"/>
  <c r="V2854" i="4" l="1"/>
  <c r="B2855" i="4"/>
  <c r="V2855" i="4" l="1"/>
  <c r="B2856" i="4"/>
  <c r="V2856" i="4" l="1"/>
  <c r="B2857" i="4"/>
  <c r="B2858" i="4" l="1"/>
  <c r="V2857" i="4"/>
  <c r="V2858" i="4" l="1"/>
  <c r="B2859" i="4"/>
  <c r="V2859" i="4" l="1"/>
  <c r="B2860" i="4"/>
  <c r="B2861" i="4" l="1"/>
  <c r="V2860" i="4"/>
  <c r="B2862" i="4" l="1"/>
  <c r="V2861" i="4"/>
  <c r="B2863" i="4" l="1"/>
  <c r="V2862" i="4"/>
  <c r="V2863" i="4" l="1"/>
  <c r="B2864" i="4"/>
  <c r="V2864" i="4" l="1"/>
  <c r="B2865" i="4"/>
  <c r="B2866" i="4" l="1"/>
  <c r="V2865" i="4"/>
  <c r="V2866" i="4" l="1"/>
  <c r="B2867" i="4"/>
  <c r="V2867" i="4" l="1"/>
  <c r="B2868" i="4"/>
  <c r="B2869" i="4" l="1"/>
  <c r="V2868" i="4"/>
  <c r="B2870" i="4" l="1"/>
  <c r="V2869" i="4"/>
  <c r="V2870" i="4" l="1"/>
  <c r="B2871" i="4"/>
  <c r="V2871" i="4" l="1"/>
  <c r="B2872" i="4"/>
  <c r="V2872" i="4" l="1"/>
  <c r="B2873" i="4"/>
  <c r="V2873" i="4" l="1"/>
  <c r="B2874" i="4"/>
  <c r="B2875" i="4" l="1"/>
  <c r="V2874" i="4"/>
  <c r="V2875" i="4" l="1"/>
  <c r="B2876" i="4"/>
  <c r="V2876" i="4" l="1"/>
  <c r="B2877" i="4"/>
  <c r="V2877" i="4" l="1"/>
  <c r="B2878" i="4"/>
  <c r="V2878" i="4" l="1"/>
  <c r="B2879" i="4"/>
  <c r="B2880" i="4" l="1"/>
  <c r="V2879" i="4"/>
  <c r="V2880" i="4" l="1"/>
  <c r="B2881" i="4"/>
  <c r="V2881" i="4" l="1"/>
  <c r="B2882" i="4"/>
  <c r="V2882" i="4" l="1"/>
  <c r="B2883" i="4"/>
  <c r="V2883" i="4" l="1"/>
  <c r="B2884" i="4"/>
  <c r="V2884" i="4" l="1"/>
  <c r="B2885" i="4"/>
  <c r="B2886" i="4" l="1"/>
  <c r="V2885" i="4"/>
  <c r="B2887" i="4" l="1"/>
  <c r="V2886" i="4"/>
  <c r="B2888" i="4" l="1"/>
  <c r="V2887" i="4"/>
  <c r="V2888" i="4" l="1"/>
  <c r="B2889" i="4"/>
  <c r="B2890" i="4" l="1"/>
  <c r="V2889" i="4"/>
  <c r="B2891" i="4" l="1"/>
  <c r="V2890" i="4"/>
  <c r="V2891" i="4" l="1"/>
  <c r="B2892" i="4"/>
  <c r="V2892" i="4" l="1"/>
  <c r="B2893" i="4"/>
  <c r="V2893" i="4" l="1"/>
  <c r="B2894" i="4"/>
  <c r="B2895" i="4" l="1"/>
  <c r="V2894" i="4"/>
  <c r="B2896" i="4" l="1"/>
  <c r="V2895" i="4"/>
  <c r="V2896" i="4" l="1"/>
  <c r="B2897" i="4"/>
  <c r="B2898" i="4" l="1"/>
  <c r="V2897" i="4"/>
  <c r="B2899" i="4" l="1"/>
  <c r="V2898" i="4"/>
  <c r="V2899" i="4" l="1"/>
  <c r="B2900" i="4"/>
  <c r="V2900" i="4" l="1"/>
  <c r="B2901" i="4"/>
  <c r="B2902" i="4" l="1"/>
  <c r="V2901" i="4"/>
  <c r="B2903" i="4" l="1"/>
  <c r="V2902" i="4"/>
  <c r="B2904" i="4" l="1"/>
  <c r="V2903" i="4"/>
  <c r="V2904" i="4" l="1"/>
  <c r="B2905" i="4"/>
  <c r="V2905" i="4" l="1"/>
  <c r="B2906" i="4"/>
  <c r="B2907" i="4" l="1"/>
  <c r="V2906" i="4"/>
  <c r="B2908" i="4" l="1"/>
  <c r="V2907" i="4"/>
  <c r="V2908" i="4" l="1"/>
  <c r="B2909" i="4"/>
  <c r="V2909" i="4" l="1"/>
  <c r="B2910" i="4"/>
  <c r="B2911" i="4" l="1"/>
  <c r="V2910" i="4"/>
  <c r="V2911" i="4" l="1"/>
  <c r="B2912" i="4"/>
  <c r="V2912" i="4" l="1"/>
  <c r="B2913" i="4"/>
  <c r="V2913" i="4" l="1"/>
  <c r="B2914" i="4"/>
  <c r="B2915" i="4" l="1"/>
  <c r="V2914" i="4"/>
  <c r="B2916" i="4" l="1"/>
  <c r="V2915" i="4"/>
  <c r="V2916" i="4" l="1"/>
  <c r="B2917" i="4"/>
  <c r="V2917" i="4" l="1"/>
  <c r="B2918" i="4"/>
  <c r="V2918" i="4" l="1"/>
  <c r="B2919" i="4"/>
  <c r="V2919" i="4" l="1"/>
  <c r="B2920" i="4"/>
  <c r="V2920" i="4" l="1"/>
  <c r="B2921" i="4"/>
  <c r="V2921" i="4" l="1"/>
  <c r="B2922" i="4"/>
  <c r="V2922" i="4" l="1"/>
  <c r="B2923" i="4"/>
  <c r="B2924" i="4" l="1"/>
  <c r="V2923" i="4"/>
  <c r="V2924" i="4" l="1"/>
  <c r="B2925" i="4"/>
  <c r="B2926" i="4" l="1"/>
  <c r="V2925" i="4"/>
  <c r="V2926" i="4" l="1"/>
  <c r="B2927" i="4"/>
  <c r="B2928" i="4" l="1"/>
  <c r="V2927" i="4"/>
  <c r="V2928" i="4" l="1"/>
  <c r="B2929" i="4"/>
  <c r="B2930" i="4" l="1"/>
  <c r="V2929" i="4"/>
  <c r="V2930" i="4" l="1"/>
  <c r="B2931" i="4"/>
  <c r="B2932" i="4" l="1"/>
  <c r="V2931" i="4"/>
  <c r="V2932" i="4" l="1"/>
  <c r="B2933" i="4"/>
  <c r="B2934" i="4" l="1"/>
  <c r="V2933" i="4"/>
  <c r="V2934" i="4" l="1"/>
  <c r="B2935" i="4"/>
  <c r="V2935" i="4" l="1"/>
  <c r="B2936" i="4"/>
  <c r="V2936" i="4" l="1"/>
  <c r="B2937" i="4"/>
  <c r="B2938" i="4" l="1"/>
  <c r="V2937" i="4"/>
  <c r="V2938" i="4" l="1"/>
  <c r="B2939" i="4"/>
  <c r="V2939" i="4" l="1"/>
  <c r="B2940" i="4"/>
  <c r="V2940" i="4" l="1"/>
  <c r="B2941" i="4"/>
  <c r="B2942" i="4" l="1"/>
  <c r="V2941" i="4"/>
  <c r="V2942" i="4" l="1"/>
  <c r="B2943" i="4"/>
  <c r="V2943" i="4" l="1"/>
  <c r="B2944" i="4"/>
  <c r="V2944" i="4" l="1"/>
  <c r="B2945" i="4"/>
  <c r="B2946" i="4" l="1"/>
  <c r="V2945" i="4"/>
  <c r="B2947" i="4" l="1"/>
  <c r="V2946" i="4"/>
  <c r="V2947" i="4" l="1"/>
  <c r="B2948" i="4"/>
  <c r="V2948" i="4" l="1"/>
  <c r="B2949" i="4"/>
  <c r="B2950" i="4" l="1"/>
  <c r="V2949" i="4"/>
  <c r="V2950" i="4" l="1"/>
  <c r="B2951" i="4"/>
  <c r="V2951" i="4" l="1"/>
  <c r="B2952" i="4"/>
  <c r="V2952" i="4" l="1"/>
  <c r="B2953" i="4"/>
  <c r="B2954" i="4" l="1"/>
  <c r="V2953" i="4"/>
  <c r="V2954" i="4" l="1"/>
  <c r="B2955" i="4"/>
  <c r="V2955" i="4" l="1"/>
  <c r="B2956" i="4"/>
  <c r="V2956" i="4" l="1"/>
  <c r="B2957" i="4"/>
  <c r="B2958" i="4" l="1"/>
  <c r="V2957" i="4"/>
  <c r="V2958" i="4" l="1"/>
  <c r="B2959" i="4"/>
  <c r="V2959" i="4" l="1"/>
  <c r="B2960" i="4"/>
  <c r="B2961" i="4" l="1"/>
  <c r="V2960" i="4"/>
  <c r="B2962" i="4" l="1"/>
  <c r="V2961" i="4"/>
  <c r="V2962" i="4" l="1"/>
  <c r="B2963" i="4"/>
  <c r="V2963" i="4" l="1"/>
  <c r="B2964" i="4"/>
  <c r="V2964" i="4" l="1"/>
  <c r="B2965" i="4"/>
  <c r="B2966" i="4" l="1"/>
  <c r="V2965" i="4"/>
  <c r="V2966" i="4" l="1"/>
  <c r="B2967" i="4"/>
  <c r="V2967" i="4" l="1"/>
  <c r="B2968" i="4"/>
  <c r="V2968" i="4" l="1"/>
  <c r="B2969" i="4"/>
  <c r="B2970" i="4" l="1"/>
  <c r="V2969" i="4"/>
  <c r="B2971" i="4" l="1"/>
  <c r="V2970" i="4"/>
  <c r="V2971" i="4" l="1"/>
  <c r="B2972" i="4"/>
  <c r="B2973" i="4" l="1"/>
  <c r="V2972" i="4"/>
  <c r="V2973" i="4" l="1"/>
  <c r="B2974" i="4"/>
  <c r="B2975" i="4" l="1"/>
  <c r="V2974" i="4"/>
  <c r="B2976" i="4" l="1"/>
  <c r="V2975" i="4"/>
  <c r="V2976" i="4" l="1"/>
  <c r="B2977" i="4"/>
  <c r="V2977" i="4" l="1"/>
  <c r="B2978" i="4"/>
  <c r="V2978" i="4" l="1"/>
  <c r="B2979" i="4"/>
  <c r="V2979" i="4" l="1"/>
  <c r="B2980" i="4"/>
  <c r="V2980" i="4" l="1"/>
  <c r="B2981" i="4"/>
  <c r="B2982" i="4" l="1"/>
  <c r="V2981" i="4"/>
  <c r="B2983" i="4" l="1"/>
  <c r="V2982" i="4"/>
  <c r="B2984" i="4" l="1"/>
  <c r="V2983" i="4"/>
  <c r="B2985" i="4" l="1"/>
  <c r="V2984" i="4"/>
  <c r="B2986" i="4" l="1"/>
  <c r="V2985" i="4"/>
  <c r="V2986" i="4" l="1"/>
  <c r="B2987" i="4"/>
  <c r="B2988" i="4" l="1"/>
  <c r="V2987" i="4"/>
  <c r="B2989" i="4" l="1"/>
  <c r="V2988" i="4"/>
  <c r="B2990" i="4" l="1"/>
  <c r="V2989" i="4"/>
  <c r="V2990" i="4" l="1"/>
  <c r="B2991" i="4"/>
  <c r="B2992" i="4" l="1"/>
  <c r="V2991" i="4"/>
  <c r="B2993" i="4" l="1"/>
  <c r="V2992" i="4"/>
  <c r="V2993" i="4" l="1"/>
  <c r="B2994" i="4"/>
  <c r="V2994" i="4" l="1"/>
  <c r="B2995" i="4"/>
  <c r="B2996" i="4" l="1"/>
  <c r="V2995" i="4"/>
  <c r="B2997" i="4" l="1"/>
  <c r="V2996" i="4"/>
  <c r="B2998" i="4" l="1"/>
  <c r="V2997" i="4"/>
  <c r="V2998" i="4" l="1"/>
  <c r="B2999" i="4"/>
  <c r="V2999" i="4" l="1"/>
  <c r="B3000" i="4"/>
  <c r="B3001" i="4" l="1"/>
  <c r="V3000" i="4"/>
  <c r="V3001" i="4" l="1"/>
  <c r="B3002" i="4"/>
  <c r="V3002" i="4" l="1"/>
  <c r="B3003" i="4"/>
  <c r="B3004" i="4" l="1"/>
  <c r="V3003" i="4"/>
  <c r="B3005" i="4" l="1"/>
  <c r="V3004" i="4"/>
  <c r="B3006" i="4" l="1"/>
  <c r="V3005" i="4"/>
  <c r="B3007" i="4" l="1"/>
  <c r="V3006" i="4"/>
  <c r="V3007" i="4" l="1"/>
  <c r="B3008" i="4"/>
  <c r="V3008" i="4" l="1"/>
  <c r="B3009" i="4"/>
  <c r="B3010" i="4" l="1"/>
  <c r="V3009" i="4"/>
  <c r="V3010" i="4" l="1"/>
  <c r="B3011" i="4"/>
  <c r="V3011" i="4" l="1"/>
  <c r="B3012" i="4"/>
  <c r="V3012" i="4" l="1"/>
  <c r="B3013" i="4"/>
  <c r="B3014" i="4" l="1"/>
  <c r="V3013" i="4"/>
  <c r="V3014" i="4" l="1"/>
  <c r="B3015" i="4"/>
  <c r="B3016" i="4" l="1"/>
  <c r="V3015" i="4"/>
  <c r="V3016" i="4" l="1"/>
  <c r="B3017" i="4"/>
  <c r="V3017" i="4" l="1"/>
  <c r="B3018" i="4"/>
  <c r="V3018" i="4" l="1"/>
  <c r="B3019" i="4"/>
  <c r="B3020" i="4" l="1"/>
  <c r="V3019" i="4"/>
  <c r="V3020" i="4" l="1"/>
  <c r="B3021" i="4"/>
  <c r="B3022" i="4" l="1"/>
  <c r="V3021" i="4"/>
  <c r="V3022" i="4" l="1"/>
  <c r="B3023" i="4"/>
  <c r="B3024" i="4" l="1"/>
  <c r="V3023" i="4"/>
  <c r="B3025" i="4" l="1"/>
  <c r="V3024" i="4"/>
  <c r="B3026" i="4" l="1"/>
  <c r="V3025" i="4"/>
  <c r="V3026" i="4" l="1"/>
  <c r="B3027" i="4"/>
  <c r="V3027" i="4" l="1"/>
  <c r="B3028" i="4"/>
  <c r="B3029" i="4" l="1"/>
  <c r="V3028" i="4"/>
  <c r="B3030" i="4" l="1"/>
  <c r="V3029" i="4"/>
  <c r="V3030" i="4" l="1"/>
  <c r="B3031" i="4"/>
  <c r="V3031" i="4" l="1"/>
  <c r="B3032" i="4"/>
  <c r="B3033" i="4" l="1"/>
  <c r="V3032" i="4"/>
  <c r="B3034" i="4" l="1"/>
  <c r="V3033" i="4"/>
  <c r="V3034" i="4" l="1"/>
  <c r="B3035" i="4"/>
  <c r="V3035" i="4" l="1"/>
  <c r="B3036" i="4"/>
  <c r="B3037" i="4" l="1"/>
  <c r="V3036" i="4"/>
  <c r="V3037" i="4" l="1"/>
  <c r="B3038" i="4"/>
  <c r="V3038" i="4" l="1"/>
  <c r="B3039" i="4"/>
  <c r="V3039" i="4" l="1"/>
  <c r="B3040" i="4"/>
  <c r="B3041" i="4" l="1"/>
  <c r="V3040" i="4"/>
  <c r="V3041" i="4" l="1"/>
  <c r="B3042" i="4"/>
  <c r="V3042" i="4" l="1"/>
  <c r="B3043" i="4"/>
  <c r="V3043" i="4" l="1"/>
  <c r="B3044" i="4"/>
  <c r="V3044" i="4" l="1"/>
  <c r="B3045" i="4"/>
  <c r="B3046" i="4" l="1"/>
  <c r="V3045" i="4"/>
  <c r="B3047" i="4" l="1"/>
  <c r="V3046" i="4"/>
  <c r="B3048" i="4" l="1"/>
  <c r="V3047" i="4"/>
  <c r="V3048" i="4" l="1"/>
  <c r="B3049" i="4"/>
  <c r="B3050" i="4" l="1"/>
  <c r="V3049" i="4"/>
  <c r="V3050" i="4" l="1"/>
  <c r="B3051" i="4"/>
  <c r="V3051" i="4" l="1"/>
  <c r="B3052" i="4"/>
  <c r="V3052" i="4" l="1"/>
  <c r="B3053" i="4"/>
  <c r="V3053" i="4" l="1"/>
  <c r="B3054" i="4"/>
  <c r="V3054" i="4" l="1"/>
  <c r="B3055" i="4"/>
  <c r="V3055" i="4" l="1"/>
  <c r="B3056" i="4"/>
  <c r="V3056" i="4" l="1"/>
  <c r="B3057" i="4"/>
  <c r="V3057" i="4" l="1"/>
  <c r="B3058" i="4"/>
  <c r="V3058" i="4" l="1"/>
  <c r="B3059" i="4"/>
  <c r="B3060" i="4" l="1"/>
  <c r="V3059" i="4"/>
  <c r="V3060" i="4" l="1"/>
  <c r="B3061" i="4"/>
  <c r="V3061" i="4" l="1"/>
  <c r="B3062" i="4"/>
  <c r="B3063" i="4" l="1"/>
  <c r="V3062" i="4"/>
  <c r="V3063" i="4" l="1"/>
  <c r="B3064" i="4"/>
  <c r="V3064" i="4" l="1"/>
  <c r="B3065" i="4"/>
  <c r="V3065" i="4" l="1"/>
  <c r="B3066" i="4"/>
  <c r="V3066" i="4" l="1"/>
  <c r="B3067" i="4"/>
  <c r="B3068" i="4" l="1"/>
  <c r="V3067" i="4"/>
  <c r="B3069" i="4" l="1"/>
  <c r="V3068" i="4"/>
  <c r="V3069" i="4" l="1"/>
  <c r="B3070" i="4"/>
  <c r="V3070" i="4" l="1"/>
  <c r="B3071" i="4"/>
  <c r="B3072" i="4" l="1"/>
  <c r="V3071" i="4"/>
  <c r="V3072" i="4" l="1"/>
  <c r="B3073" i="4"/>
  <c r="V3073" i="4" l="1"/>
  <c r="B3074" i="4"/>
  <c r="V3074" i="4" l="1"/>
  <c r="B3075" i="4"/>
  <c r="B3076" i="4" l="1"/>
  <c r="V3075" i="4"/>
  <c r="V3076" i="4" l="1"/>
  <c r="B3077" i="4"/>
  <c r="V3077" i="4" l="1"/>
  <c r="B3078" i="4"/>
  <c r="V3078" i="4" l="1"/>
  <c r="B3079" i="4"/>
  <c r="V3079" i="4" l="1"/>
  <c r="B3080" i="4"/>
  <c r="V3080" i="4" l="1"/>
  <c r="B3081" i="4"/>
  <c r="B3082" i="4" l="1"/>
  <c r="V3081" i="4"/>
  <c r="B3083" i="4" l="1"/>
  <c r="V3082" i="4"/>
  <c r="B3084" i="4" l="1"/>
  <c r="V3083" i="4"/>
  <c r="V3084" i="4" l="1"/>
  <c r="B3085" i="4"/>
  <c r="B3086" i="4" l="1"/>
  <c r="V3085" i="4"/>
  <c r="B3087" i="4" l="1"/>
  <c r="V3086" i="4"/>
  <c r="B3088" i="4" l="1"/>
  <c r="V3087" i="4"/>
  <c r="V3088" i="4" l="1"/>
  <c r="B3089" i="4"/>
  <c r="B3090" i="4" l="1"/>
  <c r="V3089" i="4"/>
  <c r="V3090" i="4" l="1"/>
  <c r="B3091" i="4"/>
  <c r="V3091" i="4" l="1"/>
  <c r="B3092" i="4"/>
  <c r="V3092" i="4" l="1"/>
  <c r="B3093" i="4"/>
  <c r="B3094" i="4" l="1"/>
  <c r="V3093" i="4"/>
  <c r="V3094" i="4" l="1"/>
  <c r="B3095" i="4"/>
  <c r="B3096" i="4" l="1"/>
  <c r="V3095" i="4"/>
  <c r="V3096" i="4" l="1"/>
  <c r="B3097" i="4"/>
  <c r="V3097" i="4" l="1"/>
  <c r="B3098" i="4"/>
  <c r="V3098" i="4" l="1"/>
  <c r="B3099" i="4"/>
  <c r="V3099" i="4" l="1"/>
  <c r="B3100" i="4"/>
  <c r="V3100" i="4" s="1"/>
</calcChain>
</file>

<file path=xl/sharedStrings.xml><?xml version="1.0" encoding="utf-8"?>
<sst xmlns="http://schemas.openxmlformats.org/spreadsheetml/2006/main" count="58453" uniqueCount="9706">
  <si>
    <t>id</t>
  </si>
  <si>
    <t>coleccion</t>
  </si>
  <si>
    <t>sector</t>
  </si>
  <si>
    <t>tema</t>
  </si>
  <si>
    <t>contenido</t>
  </si>
  <si>
    <t>escala</t>
  </si>
  <si>
    <t>territorio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</si>
  <si>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</si>
  <si>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</si>
  <si>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</si>
  <si>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</si>
  <si>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</si>
  <si>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</si>
  <si>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</si>
  <si>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Chile</t>
  </si>
  <si>
    <t>Región</t>
  </si>
  <si>
    <t>Antofagasta</t>
  </si>
  <si>
    <t>Comuna</t>
  </si>
  <si>
    <t>Recoleta</t>
  </si>
  <si>
    <t>País</t>
  </si>
  <si>
    <t>url</t>
  </si>
  <si>
    <t>Ovalle</t>
  </si>
  <si>
    <t>O'Higgins</t>
  </si>
  <si>
    <t>Filtro Integrado</t>
  </si>
  <si>
    <t>Muestra</t>
  </si>
  <si>
    <t>Coquimbo</t>
  </si>
  <si>
    <t>Valparaíso</t>
  </si>
  <si>
    <t>Maule</t>
  </si>
  <si>
    <t>Los Lagos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</si>
  <si>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</si>
  <si>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</si>
  <si>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</si>
  <si>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</si>
  <si>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</si>
  <si>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</si>
  <si>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</si>
  <si>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</si>
  <si>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</si>
  <si>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</si>
  <si>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</si>
  <si>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</si>
  <si>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</si>
  <si>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</si>
  <si>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</si>
  <si>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</si>
  <si>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</si>
  <si>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</si>
  <si>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</si>
  <si>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</si>
  <si>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</si>
  <si>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</si>
  <si>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</si>
  <si>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</si>
  <si>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</si>
  <si>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</si>
  <si>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</si>
  <si>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</si>
  <si>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</si>
  <si>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</si>
  <si>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</si>
  <si>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</si>
  <si>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</si>
  <si>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</si>
  <si>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</si>
  <si>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</si>
  <si>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</si>
  <si>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</si>
  <si>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</si>
  <si>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</si>
  <si>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</si>
  <si>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</si>
  <si>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</si>
  <si>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</si>
  <si>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</si>
  <si>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</si>
  <si>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</si>
  <si>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</si>
  <si>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</si>
  <si>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</si>
  <si>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</si>
  <si>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</si>
  <si>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</si>
  <si>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</si>
  <si>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</si>
  <si>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</si>
  <si>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</si>
  <si>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</si>
  <si>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</si>
  <si>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</si>
  <si>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</si>
  <si>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</si>
  <si>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</si>
  <si>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</si>
  <si>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</si>
  <si>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</si>
  <si>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</si>
  <si>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</si>
  <si>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</si>
  <si>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</si>
  <si>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</si>
  <si>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</si>
  <si>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</si>
  <si>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</si>
  <si>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</si>
  <si>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</si>
  <si>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</si>
  <si>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</si>
  <si>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</si>
  <si>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</si>
  <si>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</si>
  <si>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</si>
  <si>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</si>
  <si>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</si>
  <si>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</si>
  <si>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</si>
  <si>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</si>
  <si>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</si>
  <si>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</si>
  <si>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</si>
  <si>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</si>
  <si>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</si>
  <si>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</si>
  <si>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</si>
  <si>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</si>
  <si>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</si>
  <si>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</si>
  <si>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</si>
  <si>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</si>
  <si>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</si>
  <si>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</si>
  <si>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</si>
  <si>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</si>
  <si>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</si>
  <si>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</si>
  <si>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</si>
  <si>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</si>
  <si>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</si>
  <si>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</si>
  <si>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</si>
  <si>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</si>
  <si>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</si>
  <si>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</si>
  <si>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</si>
  <si>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</si>
  <si>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</si>
  <si>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</si>
  <si>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</si>
  <si>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</si>
  <si>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</si>
  <si>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</si>
  <si>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</si>
  <si>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</si>
  <si>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</si>
  <si>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</si>
  <si>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</si>
  <si>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</si>
  <si>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</si>
  <si>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</si>
  <si>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</si>
  <si>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</si>
  <si>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</si>
  <si>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</si>
  <si>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</si>
  <si>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</si>
  <si>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</si>
  <si>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</si>
  <si>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</si>
  <si>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</si>
  <si>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</si>
  <si>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</si>
  <si>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</si>
  <si>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</si>
  <si>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</si>
  <si>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</si>
  <si>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</si>
  <si>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</si>
  <si>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</si>
  <si>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</si>
  <si>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</si>
  <si>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</si>
  <si>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</si>
  <si>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</si>
  <si>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</si>
  <si>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</si>
  <si>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</si>
  <si>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</si>
  <si>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</si>
  <si>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</si>
  <si>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</si>
  <si>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</si>
  <si>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</si>
  <si>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</si>
  <si>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</si>
  <si>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</si>
  <si>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</si>
  <si>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</si>
  <si>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</si>
  <si>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</si>
  <si>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</si>
  <si>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</si>
  <si>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</si>
  <si>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</si>
  <si>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</si>
  <si>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</si>
  <si>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</si>
  <si>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</si>
  <si>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</si>
  <si>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</si>
  <si>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</si>
  <si>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</si>
  <si>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</si>
  <si>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</si>
  <si>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</si>
  <si>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</si>
  <si>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</si>
  <si>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</si>
  <si>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</si>
  <si>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</si>
  <si>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</si>
  <si>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</si>
  <si>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</si>
  <si>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</si>
  <si>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</si>
  <si>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</si>
  <si>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</si>
  <si>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</si>
  <si>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</si>
  <si>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</si>
  <si>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</si>
  <si>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</si>
  <si>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</si>
  <si>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</si>
  <si>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</si>
  <si>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</si>
  <si>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</si>
  <si>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</si>
  <si>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</si>
  <si>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</si>
  <si>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</si>
  <si>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</si>
  <si>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</si>
  <si>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</si>
  <si>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</si>
  <si>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</si>
  <si>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</si>
  <si>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</si>
  <si>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</si>
  <si>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</si>
  <si>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</si>
  <si>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</si>
  <si>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</si>
  <si>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</si>
  <si>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</si>
  <si>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</si>
  <si>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</si>
  <si>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</si>
  <si>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</si>
  <si>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</si>
  <si>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</si>
  <si>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</si>
  <si>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</si>
  <si>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</si>
  <si>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</si>
  <si>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</si>
  <si>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</si>
  <si>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</si>
  <si>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</si>
  <si>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</si>
  <si>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</si>
  <si>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</si>
  <si>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</si>
  <si>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</si>
  <si>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</si>
  <si>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</si>
  <si>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</si>
  <si>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</si>
  <si>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</si>
  <si>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</si>
  <si>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</si>
  <si>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</si>
  <si>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</si>
  <si>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</si>
  <si>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</si>
  <si>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</si>
  <si>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</si>
  <si>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</si>
  <si>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</si>
  <si>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</si>
  <si>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</si>
  <si>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</si>
  <si>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</si>
  <si>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</si>
  <si>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</si>
  <si>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</si>
  <si>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</si>
  <si>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</si>
  <si>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</si>
  <si>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</si>
  <si>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</si>
  <si>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</si>
  <si>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</si>
  <si>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</si>
  <si>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</si>
  <si>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</si>
  <si>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</si>
  <si>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</si>
  <si>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</si>
  <si>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</si>
  <si>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</si>
  <si>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</si>
  <si>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</si>
  <si>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</si>
  <si>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</si>
  <si>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</si>
  <si>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</si>
  <si>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</si>
  <si>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</si>
  <si>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</si>
  <si>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</si>
  <si>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</si>
  <si>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</si>
  <si>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</si>
  <si>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</si>
  <si>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</si>
  <si>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</si>
  <si>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</si>
  <si>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</si>
  <si>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</si>
  <si>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</si>
  <si>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</si>
  <si>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</si>
  <si>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</si>
  <si>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</si>
  <si>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</si>
  <si>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</si>
  <si>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</si>
  <si>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</si>
  <si>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</si>
  <si>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</si>
  <si>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</si>
  <si>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</si>
  <si>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</si>
  <si>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</si>
  <si>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</si>
  <si>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</si>
  <si>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</si>
  <si>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</si>
  <si>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</si>
  <si>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</si>
  <si>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</si>
  <si>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</si>
  <si>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</si>
  <si>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</si>
  <si>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</si>
  <si>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</si>
  <si>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</si>
  <si>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</si>
  <si>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</si>
  <si>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</si>
  <si>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</si>
  <si>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</si>
  <si>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</si>
  <si>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</si>
  <si>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</si>
  <si>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</si>
  <si>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</si>
  <si>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Filtro URL</t>
  </si>
  <si>
    <t>Región de Tarapacá</t>
  </si>
  <si>
    <t>Región de Antofagasta</t>
  </si>
  <si>
    <t>Región de Atacama</t>
  </si>
  <si>
    <t>Región de Coquimbo</t>
  </si>
  <si>
    <t>Región de Valparaíso</t>
  </si>
  <si>
    <t>Región de O'Higgins</t>
  </si>
  <si>
    <t>Región de Maule</t>
  </si>
  <si>
    <t>Región del Biobío</t>
  </si>
  <si>
    <t>Región de La Araucanía</t>
  </si>
  <si>
    <t>Región de Los Lagos</t>
  </si>
  <si>
    <t>Región de Aysén</t>
  </si>
  <si>
    <t>Región de Magallanes</t>
  </si>
  <si>
    <t>Región Metropolitana</t>
  </si>
  <si>
    <t>Región de Los Ríos</t>
  </si>
  <si>
    <t>Región de Arica y Parinacota</t>
  </si>
  <si>
    <t>Región de Ñuble</t>
  </si>
  <si>
    <t>Suscripcion</t>
  </si>
  <si>
    <t>idcoleccion</t>
  </si>
  <si>
    <t>Color</t>
  </si>
  <si>
    <t>(en blanco)</t>
  </si>
  <si>
    <t>Gráfico Evolución</t>
  </si>
  <si>
    <t>id_tema</t>
  </si>
  <si>
    <t>id_contenido</t>
  </si>
  <si>
    <t>idescala</t>
  </si>
  <si>
    <t>id_muestra</t>
  </si>
  <si>
    <t>idfiltro</t>
  </si>
  <si>
    <t>0001</t>
  </si>
  <si>
    <t>0002</t>
  </si>
  <si>
    <t>id_grafico</t>
  </si>
  <si>
    <t>idterritorio</t>
  </si>
  <si>
    <t>id_territorio</t>
  </si>
  <si>
    <t>cod</t>
  </si>
  <si>
    <t>#1774B9</t>
  </si>
  <si>
    <t>Enfermedades Mundiales</t>
  </si>
  <si>
    <t>Salud</t>
  </si>
  <si>
    <t>Ministerio de Ciencias, Tecnología, Conocimiento e Innovación</t>
  </si>
  <si>
    <t>Periodo 2020-2021</t>
  </si>
  <si>
    <t>Casos</t>
  </si>
  <si>
    <t>https://analytics.zoho.com/open-view/2395394000008114762</t>
  </si>
  <si>
    <t>Casos Confirmados</t>
  </si>
  <si>
    <t>Ninguno</t>
  </si>
  <si>
    <t>Evolución COVID-19</t>
  </si>
  <si>
    <t>Comunas con más Casos Confirmados de COVID-19 a Escala Nacional</t>
  </si>
  <si>
    <t>Nube de Palabras</t>
  </si>
  <si>
    <t>0003</t>
  </si>
  <si>
    <t>0004</t>
  </si>
  <si>
    <t>https://analytics.zoho.com/open-view/2395394000008117468</t>
  </si>
  <si>
    <t>Fallecidos</t>
  </si>
  <si>
    <t>Representación Geográfica</t>
  </si>
  <si>
    <t>Fallecidos por 1 Millón Habitantes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</si>
  <si>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</si>
  <si>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</si>
  <si>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</si>
  <si>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</si>
  <si>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</si>
  <si>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</si>
  <si>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</si>
  <si>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</si>
  <si>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</si>
  <si>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</si>
  <si>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</si>
  <si>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</si>
  <si>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</si>
  <si>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</si>
  <si>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</si>
  <si>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</si>
  <si>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</si>
  <si>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Representación Geográfica del Número de Fallecidos por 1 millón de habitantes por comuna a Escala Nacional.</t>
  </si>
  <si>
    <t>Casos por Millón de habitantes</t>
  </si>
  <si>
    <t>https://analytics.zoho.com/open-view/2395394000008129784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</si>
  <si>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</si>
  <si>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</si>
  <si>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</si>
  <si>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</si>
  <si>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</si>
  <si>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</si>
  <si>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</si>
  <si>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</si>
  <si>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</si>
  <si>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</si>
  <si>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</si>
  <si>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</si>
  <si>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</si>
  <si>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</si>
  <si>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Evolución del Número de Casos Confirmados con COVID-19 por Región a Escala Nacional.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</si>
  <si>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</si>
  <si>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</si>
  <si>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</si>
  <si>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</si>
  <si>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</si>
  <si>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</si>
  <si>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</si>
  <si>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</si>
  <si>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</si>
  <si>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</si>
  <si>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</si>
  <si>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</si>
  <si>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</si>
  <si>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</si>
  <si>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</si>
  <si>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</si>
  <si>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</si>
  <si>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Fallecidos Diarios</t>
  </si>
  <si>
    <t>Evolución del Número de Fallecidos Diarios por COVID-19 por Región a Escala Nacional.</t>
  </si>
  <si>
    <t>https://analytics.zoho.com/open-view/2395394000008130352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</si>
  <si>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</si>
  <si>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</si>
  <si>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</si>
  <si>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</si>
  <si>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</si>
  <si>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</si>
  <si>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</si>
  <si>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</si>
  <si>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</si>
  <si>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</si>
  <si>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</si>
  <si>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</si>
  <si>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</si>
  <si>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</si>
  <si>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</si>
  <si>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</si>
  <si>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</si>
  <si>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https://analytics.zoho.com/open-view/2395394000008131055</t>
  </si>
  <si>
    <t>Evolución del Número de Fallecidos por COVID-19 por 1 millón de habitantes por Región y Comuna a Escala Nacional.</t>
  </si>
  <si>
    <t>Activos</t>
  </si>
  <si>
    <t>Activos por 1 Millón Habitantes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</si>
  <si>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</si>
  <si>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</si>
  <si>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</si>
  <si>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</si>
  <si>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</si>
  <si>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</si>
  <si>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</si>
  <si>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</si>
  <si>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</si>
  <si>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</si>
  <si>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</si>
  <si>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</si>
  <si>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</si>
  <si>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</si>
  <si>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</si>
  <si>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</si>
  <si>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</si>
  <si>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</si>
  <si>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</si>
  <si>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</si>
  <si>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</si>
  <si>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</si>
  <si>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</si>
  <si>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</si>
  <si>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</si>
  <si>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</si>
  <si>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</si>
  <si>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</si>
  <si>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</si>
  <si>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</si>
  <si>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</si>
  <si>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</si>
  <si>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</si>
  <si>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</si>
  <si>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</si>
  <si>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</si>
  <si>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</si>
  <si>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</si>
  <si>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</si>
  <si>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</si>
  <si>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</si>
  <si>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</si>
  <si>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</si>
  <si>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</si>
  <si>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</si>
  <si>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</si>
  <si>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</si>
  <si>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</si>
  <si>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</si>
  <si>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</si>
  <si>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</si>
  <si>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</si>
  <si>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</si>
  <si>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</si>
  <si>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</si>
  <si>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</si>
  <si>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</si>
  <si>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</si>
  <si>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</si>
  <si>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</si>
  <si>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</si>
  <si>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</si>
  <si>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</si>
  <si>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</si>
  <si>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</si>
  <si>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</si>
  <si>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</si>
  <si>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</si>
  <si>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</si>
  <si>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</si>
  <si>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</si>
  <si>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</si>
  <si>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</si>
  <si>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</si>
  <si>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</si>
  <si>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</si>
  <si>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</si>
  <si>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</si>
  <si>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</si>
  <si>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</si>
  <si>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</si>
  <si>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</si>
  <si>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</si>
  <si>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</si>
  <si>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</si>
  <si>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</si>
  <si>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</si>
  <si>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</si>
  <si>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</si>
  <si>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</si>
  <si>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</si>
  <si>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</si>
  <si>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</si>
  <si>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</si>
  <si>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</si>
  <si>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</si>
  <si>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</si>
  <si>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</si>
  <si>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</si>
  <si>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</si>
  <si>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</si>
  <si>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</si>
  <si>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</si>
  <si>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</si>
  <si>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</si>
  <si>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</si>
  <si>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</si>
  <si>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</si>
  <si>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</si>
  <si>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</si>
  <si>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</si>
  <si>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</si>
  <si>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</si>
  <si>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</si>
  <si>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</si>
  <si>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</si>
  <si>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</si>
  <si>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</si>
  <si>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</si>
  <si>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</si>
  <si>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</si>
  <si>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</si>
  <si>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</si>
  <si>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</si>
  <si>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</si>
  <si>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</si>
  <si>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</si>
  <si>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</si>
  <si>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</si>
  <si>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</si>
  <si>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</si>
  <si>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</si>
  <si>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</si>
  <si>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</si>
  <si>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</si>
  <si>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</si>
  <si>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</si>
  <si>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</si>
  <si>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</si>
  <si>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</si>
  <si>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</si>
  <si>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</si>
  <si>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</si>
  <si>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</si>
  <si>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</si>
  <si>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</si>
  <si>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</si>
  <si>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</si>
  <si>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</si>
  <si>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</si>
  <si>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</si>
  <si>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</si>
  <si>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</si>
  <si>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</si>
  <si>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</si>
  <si>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</si>
  <si>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</si>
  <si>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</si>
  <si>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</si>
  <si>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</si>
  <si>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</si>
  <si>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</si>
  <si>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</si>
  <si>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</si>
  <si>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</si>
  <si>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</si>
  <si>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</si>
  <si>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</si>
  <si>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</si>
  <si>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</si>
  <si>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</si>
  <si>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</si>
  <si>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</si>
  <si>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</si>
  <si>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</si>
  <si>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</si>
  <si>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</si>
  <si>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</si>
  <si>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</si>
  <si>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</si>
  <si>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</si>
  <si>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</si>
  <si>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</si>
  <si>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</si>
  <si>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</si>
  <si>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</si>
  <si>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</si>
  <si>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</si>
  <si>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</si>
  <si>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</si>
  <si>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</si>
  <si>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</si>
  <si>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</si>
  <si>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</si>
  <si>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</si>
  <si>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</si>
  <si>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</si>
  <si>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</si>
  <si>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</si>
  <si>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</si>
  <si>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</si>
  <si>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</si>
  <si>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</si>
  <si>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</si>
  <si>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</si>
  <si>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</si>
  <si>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</si>
  <si>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</si>
  <si>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</si>
  <si>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</si>
  <si>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</si>
  <si>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</si>
  <si>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</si>
  <si>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</si>
  <si>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</si>
  <si>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</si>
  <si>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</si>
  <si>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</si>
  <si>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</si>
  <si>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</si>
  <si>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</si>
  <si>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</si>
  <si>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</si>
  <si>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</si>
  <si>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</si>
  <si>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</si>
  <si>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</si>
  <si>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</si>
  <si>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</si>
  <si>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</si>
  <si>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</si>
  <si>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</si>
  <si>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</si>
  <si>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</si>
  <si>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</si>
  <si>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</si>
  <si>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</si>
  <si>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</si>
  <si>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</si>
  <si>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</si>
  <si>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</si>
  <si>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</si>
  <si>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</si>
  <si>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</si>
  <si>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</si>
  <si>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</si>
  <si>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</si>
  <si>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</si>
  <si>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</si>
  <si>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</si>
  <si>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</si>
  <si>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</si>
  <si>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</si>
  <si>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</si>
  <si>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</si>
  <si>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</si>
  <si>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</si>
  <si>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</si>
  <si>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</si>
  <si>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</si>
  <si>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</si>
  <si>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</si>
  <si>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</si>
  <si>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</si>
  <si>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</si>
  <si>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</si>
  <si>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</si>
  <si>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</si>
  <si>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</si>
  <si>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</si>
  <si>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</si>
  <si>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</si>
  <si>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</si>
  <si>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</si>
  <si>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</si>
  <si>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</si>
  <si>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</si>
  <si>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</si>
  <si>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</si>
  <si>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</si>
  <si>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</si>
  <si>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</si>
  <si>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</si>
  <si>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</si>
  <si>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</si>
  <si>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</si>
  <si>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</si>
  <si>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</si>
  <si>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</si>
  <si>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</si>
  <si>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</si>
  <si>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</si>
  <si>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</si>
  <si>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</si>
  <si>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</si>
  <si>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</si>
  <si>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</si>
  <si>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</si>
  <si>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</si>
  <si>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</si>
  <si>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</si>
  <si>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</si>
  <si>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</si>
  <si>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</si>
  <si>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</si>
  <si>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</si>
  <si>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</si>
  <si>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</si>
  <si>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</si>
  <si>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</si>
  <si>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</si>
  <si>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</si>
  <si>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</si>
  <si>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</si>
  <si>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</si>
  <si>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</si>
  <si>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</si>
  <si>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</si>
  <si>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</si>
  <si>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</si>
  <si>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</si>
  <si>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</si>
  <si>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</si>
  <si>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</si>
  <si>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</si>
  <si>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</si>
  <si>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</si>
  <si>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</si>
  <si>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</si>
  <si>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</si>
  <si>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</si>
  <si>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</si>
  <si>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</si>
  <si>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</si>
  <si>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</si>
  <si>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</si>
  <si>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</si>
  <si>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</si>
  <si>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</si>
  <si>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</si>
  <si>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</si>
  <si>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</si>
  <si>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</si>
  <si>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</si>
  <si>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</si>
  <si>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</si>
  <si>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https://analytics.zoho.com/open-view/2395394000008133573</t>
  </si>
  <si>
    <t>Relación entre Casos Confirmados de COVID-19 y Variación Diaria de Casos Activos a Escala Nacional</t>
  </si>
  <si>
    <t>Gráfico Dispersión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</si>
  <si>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</si>
  <si>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</si>
  <si>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</si>
  <si>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</si>
  <si>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</si>
  <si>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</si>
  <si>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</si>
  <si>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</si>
  <si>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</si>
  <si>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</si>
  <si>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</si>
  <si>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</si>
  <si>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</si>
  <si>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</si>
  <si>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</si>
  <si>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</si>
  <si>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https://analytics.zoho.com/open-view/2395394000008133986</t>
  </si>
  <si>
    <t>Comunas con menos Casos Confirmados de COVID-19 a Escala Nacional</t>
  </si>
  <si>
    <t>Casos Activos</t>
  </si>
  <si>
    <t>Comunas con más Casos Activos por COVID-19 a Escala Nacional</t>
  </si>
  <si>
    <t>https://analytics.zoho.com/open-view/2395394000008135941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</si>
  <si>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</si>
  <si>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</si>
  <si>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</si>
  <si>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</si>
  <si>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</si>
  <si>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</si>
  <si>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</si>
  <si>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</si>
  <si>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</si>
  <si>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</si>
  <si>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</si>
  <si>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</si>
  <si>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</si>
  <si>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</si>
  <si>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</si>
  <si>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</si>
  <si>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</si>
  <si>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</si>
  <si>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</si>
  <si>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</si>
  <si>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</si>
  <si>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</si>
  <si>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</si>
  <si>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</si>
  <si>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</si>
  <si>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</si>
  <si>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</si>
  <si>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</si>
  <si>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</si>
  <si>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</si>
  <si>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</si>
  <si>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</si>
  <si>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</si>
  <si>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</si>
  <si>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</si>
  <si>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</si>
  <si>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</si>
  <si>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</si>
  <si>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</si>
  <si>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</si>
  <si>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</si>
  <si>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</si>
  <si>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</si>
  <si>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</si>
  <si>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</si>
  <si>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</si>
  <si>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</si>
  <si>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</si>
  <si>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</si>
  <si>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</si>
  <si>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</si>
  <si>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</si>
  <si>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</si>
  <si>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</si>
  <si>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</si>
  <si>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</si>
  <si>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</si>
  <si>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</si>
  <si>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</si>
  <si>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</si>
  <si>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</si>
  <si>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</si>
  <si>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</si>
  <si>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</si>
  <si>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</si>
  <si>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</si>
  <si>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</si>
  <si>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</si>
  <si>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</si>
  <si>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</si>
  <si>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</si>
  <si>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</si>
  <si>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</si>
  <si>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</si>
  <si>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</si>
  <si>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</si>
  <si>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</si>
  <si>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</si>
  <si>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</si>
  <si>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</si>
  <si>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</si>
  <si>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</si>
  <si>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</si>
  <si>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</si>
  <si>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</si>
  <si>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</si>
  <si>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</si>
  <si>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</si>
  <si>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</si>
  <si>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</si>
  <si>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</si>
  <si>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</si>
  <si>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</si>
  <si>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</si>
  <si>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</si>
  <si>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</si>
  <si>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</si>
  <si>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</si>
  <si>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</si>
  <si>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</si>
  <si>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</si>
  <si>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</si>
  <si>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</si>
  <si>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</si>
  <si>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</si>
  <si>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</si>
  <si>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</si>
  <si>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</si>
  <si>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</si>
  <si>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</si>
  <si>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</si>
  <si>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</si>
  <si>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</si>
  <si>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</si>
  <si>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</si>
  <si>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</si>
  <si>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</si>
  <si>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</si>
  <si>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</si>
  <si>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</si>
  <si>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</si>
  <si>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</si>
  <si>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</si>
  <si>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</si>
  <si>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</si>
  <si>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</si>
  <si>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</si>
  <si>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</si>
  <si>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</si>
  <si>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</si>
  <si>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</si>
  <si>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</si>
  <si>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</si>
  <si>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</si>
  <si>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</si>
  <si>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</si>
  <si>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</si>
  <si>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</si>
  <si>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</si>
  <si>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</si>
  <si>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</si>
  <si>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</si>
  <si>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</si>
  <si>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</si>
  <si>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</si>
  <si>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</si>
  <si>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</si>
  <si>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</si>
  <si>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</si>
  <si>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</si>
  <si>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</si>
  <si>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</si>
  <si>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</si>
  <si>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</si>
  <si>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</si>
  <si>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</si>
  <si>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</si>
  <si>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</si>
  <si>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</si>
  <si>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</si>
  <si>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</si>
  <si>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</si>
  <si>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</si>
  <si>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</si>
  <si>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</si>
  <si>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</si>
  <si>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</si>
  <si>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</si>
  <si>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</si>
  <si>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</si>
  <si>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</si>
  <si>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</si>
  <si>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</si>
  <si>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</si>
  <si>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</si>
  <si>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</si>
  <si>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</si>
  <si>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</si>
  <si>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</si>
  <si>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</si>
  <si>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</si>
  <si>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</si>
  <si>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</si>
  <si>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</si>
  <si>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</si>
  <si>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</si>
  <si>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</si>
  <si>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</si>
  <si>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</si>
  <si>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</si>
  <si>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</si>
  <si>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</si>
  <si>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</si>
  <si>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</si>
  <si>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</si>
  <si>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</si>
  <si>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</si>
  <si>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</si>
  <si>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</si>
  <si>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</si>
  <si>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</si>
  <si>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</si>
  <si>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</si>
  <si>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</si>
  <si>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</si>
  <si>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</si>
  <si>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</si>
  <si>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</si>
  <si>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</si>
  <si>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</si>
  <si>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</si>
  <si>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</si>
  <si>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</si>
  <si>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</si>
  <si>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</si>
  <si>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</si>
  <si>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</si>
  <si>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</si>
  <si>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</si>
  <si>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</si>
  <si>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</si>
  <si>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</si>
  <si>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</si>
  <si>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</si>
  <si>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</si>
  <si>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</si>
  <si>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</si>
  <si>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</si>
  <si>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</si>
  <si>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</si>
  <si>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</si>
  <si>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</si>
  <si>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</si>
  <si>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</si>
  <si>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</si>
  <si>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</si>
  <si>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</si>
  <si>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</si>
  <si>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</si>
  <si>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</si>
  <si>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</si>
  <si>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</si>
  <si>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</si>
  <si>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</si>
  <si>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</si>
  <si>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</si>
  <si>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</si>
  <si>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</si>
  <si>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</si>
  <si>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</si>
  <si>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</si>
  <si>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</si>
  <si>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</si>
  <si>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</si>
  <si>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</si>
  <si>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</si>
  <si>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</si>
  <si>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</si>
  <si>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</si>
  <si>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</si>
  <si>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</si>
  <si>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</si>
  <si>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</si>
  <si>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</si>
  <si>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</si>
  <si>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</si>
  <si>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</si>
  <si>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</si>
  <si>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</si>
  <si>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</si>
  <si>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</si>
  <si>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</si>
  <si>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</si>
  <si>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</si>
  <si>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</si>
  <si>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</si>
  <si>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</si>
  <si>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</si>
  <si>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</si>
  <si>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</si>
  <si>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</si>
  <si>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</si>
  <si>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</si>
  <si>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</si>
  <si>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</si>
  <si>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</si>
  <si>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</si>
  <si>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</si>
  <si>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</si>
  <si>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</si>
  <si>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</si>
  <si>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</si>
  <si>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</si>
  <si>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</si>
  <si>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</si>
  <si>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</si>
  <si>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</si>
  <si>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</si>
  <si>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</si>
  <si>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</si>
  <si>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</si>
  <si>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</si>
  <si>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</si>
  <si>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</si>
  <si>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</si>
  <si>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</si>
  <si>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</si>
  <si>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</si>
  <si>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</si>
  <si>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</si>
  <si>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</si>
  <si>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</si>
  <si>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</si>
  <si>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</si>
  <si>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</si>
  <si>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</si>
  <si>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</si>
  <si>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</si>
  <si>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</si>
  <si>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</si>
  <si>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</si>
  <si>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</si>
  <si>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</si>
  <si>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</si>
  <si>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</si>
  <si>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</si>
  <si>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</si>
  <si>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</si>
  <si>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</si>
  <si>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</si>
  <si>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</si>
  <si>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</si>
  <si>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</si>
  <si>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</si>
  <si>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</si>
  <si>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</si>
  <si>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</si>
  <si>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</si>
  <si>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</si>
  <si>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</si>
  <si>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</si>
  <si>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</si>
  <si>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</si>
  <si>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</si>
  <si>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</si>
  <si>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</si>
  <si>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</si>
  <si>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https://analytics.zoho.com/open-view/2395394000008134857</t>
  </si>
  <si>
    <t>Nuevos Casos Confirmados de COVID-19 por Región y Comuna a Escala Nacional.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</si>
  <si>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</si>
  <si>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</si>
  <si>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</si>
  <si>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</si>
  <si>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</si>
  <si>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</si>
  <si>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</si>
  <si>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</si>
  <si>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</si>
  <si>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</si>
  <si>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</si>
  <si>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</si>
  <si>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</si>
  <si>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</si>
  <si>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</si>
  <si>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</si>
  <si>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</si>
  <si>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</si>
  <si>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</si>
  <si>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</si>
  <si>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</si>
  <si>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</si>
  <si>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</si>
  <si>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</si>
  <si>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</si>
  <si>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</si>
  <si>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</si>
  <si>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</si>
  <si>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</si>
  <si>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</si>
  <si>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</si>
  <si>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</si>
  <si>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</si>
  <si>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</si>
  <si>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</si>
  <si>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</si>
  <si>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</si>
  <si>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</si>
  <si>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</si>
  <si>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</si>
  <si>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</si>
  <si>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</si>
  <si>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</si>
  <si>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</si>
  <si>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</si>
  <si>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</si>
  <si>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</si>
  <si>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</si>
  <si>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</si>
  <si>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</si>
  <si>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</si>
  <si>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</si>
  <si>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</si>
  <si>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</si>
  <si>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</si>
  <si>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</si>
  <si>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</si>
  <si>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</si>
  <si>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</si>
  <si>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</si>
  <si>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</si>
  <si>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</si>
  <si>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</si>
  <si>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</si>
  <si>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</si>
  <si>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</si>
  <si>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</si>
  <si>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</si>
  <si>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</si>
  <si>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</si>
  <si>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</si>
  <si>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</si>
  <si>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</si>
  <si>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</si>
  <si>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</si>
  <si>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</si>
  <si>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</si>
  <si>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</si>
  <si>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</si>
  <si>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</si>
  <si>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</si>
  <si>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</si>
  <si>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</si>
  <si>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</si>
  <si>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</si>
  <si>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</si>
  <si>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</si>
  <si>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</si>
  <si>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</si>
  <si>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</si>
  <si>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</si>
  <si>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</si>
  <si>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</si>
  <si>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</si>
  <si>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</si>
  <si>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</si>
  <si>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</si>
  <si>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</si>
  <si>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</si>
  <si>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</si>
  <si>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</si>
  <si>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</si>
  <si>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</si>
  <si>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</si>
  <si>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</si>
  <si>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</si>
  <si>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</si>
  <si>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</si>
  <si>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</si>
  <si>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</si>
  <si>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</si>
  <si>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</si>
  <si>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</si>
  <si>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</si>
  <si>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</si>
  <si>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</si>
  <si>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</si>
  <si>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</si>
  <si>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</si>
  <si>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</si>
  <si>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</si>
  <si>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</si>
  <si>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</si>
  <si>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</si>
  <si>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</si>
  <si>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</si>
  <si>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</si>
  <si>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</si>
  <si>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</si>
  <si>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</si>
  <si>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</si>
  <si>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</si>
  <si>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</si>
  <si>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</si>
  <si>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</si>
  <si>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</si>
  <si>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</si>
  <si>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</si>
  <si>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</si>
  <si>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</si>
  <si>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</si>
  <si>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</si>
  <si>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</si>
  <si>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</si>
  <si>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</si>
  <si>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</si>
  <si>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</si>
  <si>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</si>
  <si>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</si>
  <si>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</si>
  <si>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</si>
  <si>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</si>
  <si>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</si>
  <si>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</si>
  <si>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</si>
  <si>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</si>
  <si>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</si>
  <si>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</si>
  <si>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</si>
  <si>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</si>
  <si>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</si>
  <si>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</si>
  <si>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</si>
  <si>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</si>
  <si>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</si>
  <si>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</si>
  <si>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</si>
  <si>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</si>
  <si>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</si>
  <si>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</si>
  <si>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</si>
  <si>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</si>
  <si>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</si>
  <si>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</si>
  <si>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</si>
  <si>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</si>
  <si>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</si>
  <si>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</si>
  <si>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</si>
  <si>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</si>
  <si>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</si>
  <si>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</si>
  <si>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</si>
  <si>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</si>
  <si>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</si>
  <si>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</si>
  <si>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</si>
  <si>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</si>
  <si>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</si>
  <si>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</si>
  <si>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</si>
  <si>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</si>
  <si>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</si>
  <si>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</si>
  <si>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</si>
  <si>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</si>
  <si>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</si>
  <si>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</si>
  <si>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</si>
  <si>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</si>
  <si>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</si>
  <si>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</si>
  <si>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</si>
  <si>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</si>
  <si>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</si>
  <si>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</si>
  <si>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</si>
  <si>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</si>
  <si>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</si>
  <si>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</si>
  <si>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</si>
  <si>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</si>
  <si>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</si>
  <si>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</si>
  <si>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</si>
  <si>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</si>
  <si>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</si>
  <si>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</si>
  <si>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</si>
  <si>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</si>
  <si>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</si>
  <si>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</si>
  <si>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</si>
  <si>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</si>
  <si>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</si>
  <si>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</si>
  <si>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</si>
  <si>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</si>
  <si>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</si>
  <si>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</si>
  <si>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</si>
  <si>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</si>
  <si>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</si>
  <si>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</si>
  <si>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</si>
  <si>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</si>
  <si>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</si>
  <si>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</si>
  <si>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</si>
  <si>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</si>
  <si>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</si>
  <si>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</si>
  <si>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</si>
  <si>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</si>
  <si>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</si>
  <si>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</si>
  <si>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</si>
  <si>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</si>
  <si>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</si>
  <si>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</si>
  <si>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</si>
  <si>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</si>
  <si>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</si>
  <si>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</si>
  <si>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</si>
  <si>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</si>
  <si>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</si>
  <si>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</si>
  <si>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</si>
  <si>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</si>
  <si>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</si>
  <si>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</si>
  <si>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</si>
  <si>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</si>
  <si>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</si>
  <si>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</si>
  <si>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</si>
  <si>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</si>
  <si>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</si>
  <si>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</si>
  <si>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</si>
  <si>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</si>
  <si>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</si>
  <si>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</si>
  <si>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</si>
  <si>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</si>
  <si>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</si>
  <si>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</si>
  <si>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</si>
  <si>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</si>
  <si>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</si>
  <si>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</si>
  <si>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</si>
  <si>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</si>
  <si>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</si>
  <si>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</si>
  <si>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</si>
  <si>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</si>
  <si>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</si>
  <si>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</si>
  <si>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</si>
  <si>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</si>
  <si>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</si>
  <si>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</si>
  <si>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</si>
  <si>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</si>
  <si>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</si>
  <si>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</si>
  <si>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</si>
  <si>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</si>
  <si>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</si>
  <si>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</si>
  <si>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</si>
  <si>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</si>
  <si>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</si>
  <si>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</si>
  <si>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</si>
  <si>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</si>
  <si>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</si>
  <si>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</si>
  <si>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</si>
  <si>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</si>
  <si>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</si>
  <si>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</si>
  <si>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</si>
  <si>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</si>
  <si>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</si>
  <si>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</si>
  <si>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</si>
  <si>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</si>
  <si>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</si>
  <si>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</si>
  <si>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</si>
  <si>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</si>
  <si>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</si>
  <si>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</si>
  <si>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</si>
  <si>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</si>
  <si>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</si>
  <si>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</si>
  <si>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</si>
  <si>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</si>
  <si>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</si>
  <si>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</si>
  <si>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</si>
  <si>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</si>
  <si>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</si>
  <si>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</si>
  <si>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</si>
  <si>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</si>
  <si>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</si>
  <si>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</si>
  <si>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</si>
  <si>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</si>
  <si>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</si>
  <si>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</si>
  <si>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</si>
  <si>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</si>
  <si>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</si>
  <si>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</si>
  <si>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</si>
  <si>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</si>
  <si>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</si>
  <si>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</si>
  <si>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</si>
  <si>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</si>
  <si>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</si>
  <si>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</si>
  <si>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</si>
  <si>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</si>
  <si>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</si>
  <si>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</si>
  <si>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</si>
  <si>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</si>
  <si>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</si>
  <si>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</si>
  <si>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</si>
  <si>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</si>
  <si>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</si>
  <si>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</si>
  <si>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</si>
  <si>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</si>
  <si>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</si>
  <si>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</si>
  <si>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</si>
  <si>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</si>
  <si>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</si>
  <si>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</si>
  <si>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</si>
  <si>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Evolución Vacunación</t>
  </si>
  <si>
    <t>Vacunación</t>
  </si>
  <si>
    <t>Vacunación 1era y 2da dosis</t>
  </si>
  <si>
    <t>Unidades</t>
  </si>
  <si>
    <t>Evolución del Proceso de Vacunación contra COVID-19 por Región y Comuna a Escala Nacional.</t>
  </si>
  <si>
    <t>https://analytics.zoho.com/open-view/2395394000008137099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</si>
  <si>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</si>
  <si>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</si>
  <si>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</si>
  <si>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</si>
  <si>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</si>
  <si>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</si>
  <si>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</si>
  <si>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</si>
  <si>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</si>
  <si>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</si>
  <si>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</si>
  <si>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</si>
  <si>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</si>
  <si>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</si>
  <si>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</si>
  <si>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</si>
  <si>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</si>
  <si>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</si>
  <si>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</si>
  <si>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</si>
  <si>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</si>
  <si>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</si>
  <si>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</si>
  <si>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</si>
  <si>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</si>
  <si>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</si>
  <si>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</si>
  <si>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</si>
  <si>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</si>
  <si>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</si>
  <si>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</si>
  <si>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</si>
  <si>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</si>
  <si>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</si>
  <si>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</si>
  <si>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</si>
  <si>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</si>
  <si>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</si>
  <si>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</si>
  <si>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</si>
  <si>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</si>
  <si>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</si>
  <si>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</si>
  <si>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</si>
  <si>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</si>
  <si>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</si>
  <si>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</si>
  <si>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</si>
  <si>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</si>
  <si>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</si>
  <si>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</si>
  <si>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</si>
  <si>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</si>
  <si>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</si>
  <si>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</si>
  <si>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</si>
  <si>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</si>
  <si>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</si>
  <si>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</si>
  <si>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</si>
  <si>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</si>
  <si>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</si>
  <si>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</si>
  <si>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</si>
  <si>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</si>
  <si>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</si>
  <si>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</si>
  <si>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</si>
  <si>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</si>
  <si>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</si>
  <si>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</si>
  <si>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</si>
  <si>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</si>
  <si>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</si>
  <si>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</si>
  <si>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</si>
  <si>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</si>
  <si>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</si>
  <si>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</si>
  <si>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</si>
  <si>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</si>
  <si>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</si>
  <si>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</si>
  <si>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</si>
  <si>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</si>
  <si>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</si>
  <si>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</si>
  <si>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</si>
  <si>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</si>
  <si>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</si>
  <si>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</si>
  <si>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</si>
  <si>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</si>
  <si>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</si>
  <si>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</si>
  <si>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</si>
  <si>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</si>
  <si>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</si>
  <si>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</si>
  <si>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</si>
  <si>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</si>
  <si>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</si>
  <si>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</si>
  <si>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</si>
  <si>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</si>
  <si>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</si>
  <si>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</si>
  <si>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</si>
  <si>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</si>
  <si>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</si>
  <si>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</si>
  <si>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</si>
  <si>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</si>
  <si>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</si>
  <si>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</si>
  <si>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</si>
  <si>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</si>
  <si>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</si>
  <si>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</si>
  <si>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</si>
  <si>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</si>
  <si>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</si>
  <si>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</si>
  <si>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</si>
  <si>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</si>
  <si>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</si>
  <si>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</si>
  <si>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</si>
  <si>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</si>
  <si>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</si>
  <si>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</si>
  <si>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</si>
  <si>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</si>
  <si>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</si>
  <si>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</si>
  <si>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</si>
  <si>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</si>
  <si>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</si>
  <si>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</si>
  <si>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</si>
  <si>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</si>
  <si>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</si>
  <si>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</si>
  <si>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</si>
  <si>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</si>
  <si>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</si>
  <si>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</si>
  <si>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</si>
  <si>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</si>
  <si>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</si>
  <si>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</si>
  <si>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</si>
  <si>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</si>
  <si>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</si>
  <si>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</si>
  <si>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</si>
  <si>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</si>
  <si>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</si>
  <si>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</si>
  <si>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</si>
  <si>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</si>
  <si>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</si>
  <si>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</si>
  <si>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</si>
  <si>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</si>
  <si>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</si>
  <si>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</si>
  <si>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</si>
  <si>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</si>
  <si>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</si>
  <si>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</si>
  <si>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</si>
  <si>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</si>
  <si>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</si>
  <si>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</si>
  <si>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</si>
  <si>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</si>
  <si>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</si>
  <si>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</si>
  <si>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</si>
  <si>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</si>
  <si>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</si>
  <si>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</si>
  <si>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</si>
  <si>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</si>
  <si>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</si>
  <si>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</si>
  <si>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</si>
  <si>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</si>
  <si>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</si>
  <si>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</si>
  <si>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</si>
  <si>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</si>
  <si>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</si>
  <si>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</si>
  <si>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</si>
  <si>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</si>
  <si>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</si>
  <si>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</si>
  <si>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</si>
  <si>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</si>
  <si>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</si>
  <si>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</si>
  <si>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</si>
  <si>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</si>
  <si>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</si>
  <si>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</si>
  <si>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</si>
  <si>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</si>
  <si>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</si>
  <si>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</si>
  <si>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</si>
  <si>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</si>
  <si>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</si>
  <si>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</si>
  <si>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</si>
  <si>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</si>
  <si>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</si>
  <si>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</si>
  <si>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</si>
  <si>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</si>
  <si>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</si>
  <si>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</si>
  <si>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</si>
  <si>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</si>
  <si>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</si>
  <si>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</si>
  <si>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</si>
  <si>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</si>
  <si>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</si>
  <si>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</si>
  <si>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</si>
  <si>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</si>
  <si>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</si>
  <si>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</si>
  <si>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</si>
  <si>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</si>
  <si>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</si>
  <si>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</si>
  <si>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</si>
  <si>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</si>
  <si>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</si>
  <si>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</si>
  <si>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</si>
  <si>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</si>
  <si>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</si>
  <si>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</si>
  <si>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</si>
  <si>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</si>
  <si>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</si>
  <si>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</si>
  <si>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</si>
  <si>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</si>
  <si>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</si>
  <si>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</si>
  <si>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</si>
  <si>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</si>
  <si>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</si>
  <si>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</si>
  <si>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</si>
  <si>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</si>
  <si>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</si>
  <si>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</si>
  <si>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</si>
  <si>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</si>
  <si>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</si>
  <si>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</si>
  <si>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</si>
  <si>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</si>
  <si>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</si>
  <si>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</si>
  <si>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</si>
  <si>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</si>
  <si>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</si>
  <si>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</si>
  <si>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</si>
  <si>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</si>
  <si>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</si>
  <si>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</si>
  <si>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</si>
  <si>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</si>
  <si>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</si>
  <si>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</si>
  <si>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</si>
  <si>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</si>
  <si>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</si>
  <si>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</si>
  <si>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</si>
  <si>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</si>
  <si>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</si>
  <si>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</si>
  <si>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</si>
  <si>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</si>
  <si>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</si>
  <si>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</si>
  <si>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</si>
  <si>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</si>
  <si>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</si>
  <si>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</si>
  <si>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</si>
  <si>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</si>
  <si>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</si>
  <si>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</si>
  <si>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</si>
  <si>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</si>
  <si>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</si>
  <si>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</si>
  <si>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</si>
  <si>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</si>
  <si>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</si>
  <si>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</si>
  <si>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</si>
  <si>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</si>
  <si>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</si>
  <si>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</si>
  <si>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</si>
  <si>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</si>
  <si>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</si>
  <si>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</si>
  <si>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</si>
  <si>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</si>
  <si>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</si>
  <si>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</si>
  <si>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</si>
  <si>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</si>
  <si>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</si>
  <si>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</si>
  <si>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</si>
  <si>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</si>
  <si>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</si>
  <si>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</si>
  <si>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</si>
  <si>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</si>
  <si>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</si>
  <si>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</si>
  <si>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</si>
  <si>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</si>
  <si>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</si>
  <si>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</si>
  <si>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</si>
  <si>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</si>
  <si>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</si>
  <si>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</si>
  <si>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</si>
  <si>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</si>
  <si>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</si>
  <si>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</si>
  <si>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</si>
  <si>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</si>
  <si>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</si>
  <si>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</si>
  <si>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</si>
  <si>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</si>
  <si>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</si>
  <si>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</si>
  <si>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</si>
  <si>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</si>
  <si>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</si>
  <si>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</si>
  <si>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</si>
  <si>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</si>
  <si>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</si>
  <si>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Vacunación-Casos Activos</t>
  </si>
  <si>
    <t>Relación entre el Proceso de Vacunación contra COVID-19 y el número de Casos Activos por Región y Comuna a Escala Nacional.</t>
  </si>
  <si>
    <t>https://analytics.zoho.com/open-view/2395394000008138350</t>
  </si>
  <si>
    <t>1520</t>
  </si>
  <si>
    <t>1521</t>
  </si>
  <si>
    <t>1522</t>
  </si>
  <si>
    <t>Positividad</t>
  </si>
  <si>
    <t>Porcentaje (%)</t>
  </si>
  <si>
    <t>Gráfico Comparativo</t>
  </si>
  <si>
    <t>Representación Geográfica de la Positividad por Región a Escala Nacional</t>
  </si>
  <si>
    <t>Mes Actual y Anterior</t>
  </si>
  <si>
    <t>Vista Comparativa de la Positividad en el mes actual y el mes anterior.</t>
  </si>
  <si>
    <t>https://analytics.zoho.com/open-view/2395394000008143239</t>
  </si>
  <si>
    <t>https://analytics.zoho.com/open-view/2395394000008143556</t>
  </si>
  <si>
    <t>https://analytics.zoho.com/open-view/2395394000008142605</t>
  </si>
  <si>
    <t>Evolución de la Positividad por Región a Escala Nacional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</si>
  <si>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</si>
  <si>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</si>
  <si>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</si>
  <si>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</si>
  <si>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</si>
  <si>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</si>
  <si>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</si>
  <si>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</si>
  <si>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</si>
  <si>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</si>
  <si>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</si>
  <si>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</si>
  <si>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</si>
  <si>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</si>
  <si>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</si>
  <si>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</si>
  <si>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</si>
  <si>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</si>
  <si>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</si>
  <si>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</si>
  <si>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</si>
  <si>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</si>
  <si>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</si>
  <si>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</si>
  <si>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</si>
  <si>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</si>
  <si>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</si>
  <si>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</si>
  <si>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</si>
  <si>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</si>
  <si>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</si>
  <si>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</si>
  <si>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</si>
  <si>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Relación entre la Positividad a COVID19 y la Vacunación por Región a Escala Nacional</t>
  </si>
  <si>
    <t>https://analytics.zoho.com/open-view/2395394000008142922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</si>
  <si>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</si>
  <si>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</si>
  <si>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</si>
  <si>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</si>
  <si>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</si>
  <si>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</si>
  <si>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</si>
  <si>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</si>
  <si>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</si>
  <si>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</si>
  <si>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</si>
  <si>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</si>
  <si>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</si>
  <si>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</si>
  <si>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</si>
  <si>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</si>
  <si>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</si>
  <si>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</si>
  <si>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</si>
  <si>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</si>
  <si>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</si>
  <si>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</si>
  <si>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</si>
  <si>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</si>
  <si>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</si>
  <si>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</si>
  <si>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</si>
  <si>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</si>
  <si>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</si>
  <si>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</si>
  <si>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</si>
  <si>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</si>
  <si>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</si>
  <si>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</si>
  <si>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Residencias</t>
  </si>
  <si>
    <t>Medidas Sanitarias</t>
  </si>
  <si>
    <t>Cupos-Usuarios</t>
  </si>
  <si>
    <t>Cupos</t>
  </si>
  <si>
    <t>Cupos Disponibles</t>
  </si>
  <si>
    <t>Balance de disponibilidad de cupos en Residencias Sanitarias para COVID19 por Región a Escala Nacional</t>
  </si>
  <si>
    <t>Evolución de la disponibilidad y utilización de Residencias Sanirarias para COVID19 por Regi{on a Escala Nacional</t>
  </si>
  <si>
    <t>https://analytics.zoho.com/open-view/2395394000008144190</t>
  </si>
  <si>
    <t>https://analytics.zoho.com/open-view/2395394000008143873</t>
  </si>
  <si>
    <t>https://analytics.zoho.com/open-view/2395394000008144507</t>
  </si>
  <si>
    <t>1590</t>
  </si>
  <si>
    <t>1591</t>
  </si>
  <si>
    <t>https://analytics.zoho.com/open-view/2395394000008141188</t>
  </si>
  <si>
    <t>Exámenes PCR</t>
  </si>
  <si>
    <t>Número Exámenes</t>
  </si>
  <si>
    <t>Exámenes realizados</t>
  </si>
  <si>
    <t>Vista Comparativa entre disponibilidad de cupos en Residencias Sanitarias y usuarios para los últimos 7 días por Región a Escala Nacional</t>
  </si>
  <si>
    <t>Número de Exámenes PCR realizados por Región a Escala Nacional</t>
  </si>
  <si>
    <t>Últimos 7 días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</si>
  <si>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</si>
  <si>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</si>
  <si>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</si>
  <si>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</si>
  <si>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</si>
  <si>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</si>
  <si>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</si>
  <si>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</si>
  <si>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</si>
  <si>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</si>
  <si>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</si>
  <si>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</si>
  <si>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</si>
  <si>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</si>
  <si>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</si>
  <si>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</si>
  <si>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</si>
  <si>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</si>
  <si>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</si>
  <si>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</si>
  <si>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</si>
  <si>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</si>
  <si>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</si>
  <si>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</si>
  <si>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</si>
  <si>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</si>
  <si>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</si>
  <si>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</si>
  <si>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</si>
  <si>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</si>
  <si>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</si>
  <si>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</si>
  <si>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</si>
  <si>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</si>
  <si>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</si>
  <si>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</si>
  <si>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</si>
  <si>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</si>
  <si>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</si>
  <si>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</si>
  <si>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</si>
  <si>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</si>
  <si>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</si>
  <si>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</si>
  <si>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</si>
  <si>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</si>
  <si>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</si>
  <si>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</si>
  <si>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</si>
  <si>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</si>
  <si>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</si>
  <si>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https://analytics.zoho.com/open-view/2395394000008139790</t>
  </si>
  <si>
    <t>https://analytics.zoho.com/open-view/2395394000008140315</t>
  </si>
  <si>
    <t>https://analytics.zoho.com/open-view/2395394000008140789</t>
  </si>
  <si>
    <t>Número de Exámenes PCR realizados por mes y por Región a Escala Nacional</t>
  </si>
  <si>
    <t>Número de Exámenes PCR realizados acumulados por Región a Escala Nacional</t>
  </si>
  <si>
    <t>Número de Exámenes PCR realizados mensualmente por Región a Escala Nacional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</si>
  <si>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</si>
  <si>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</si>
  <si>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</si>
  <si>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</si>
  <si>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</si>
  <si>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</si>
  <si>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</si>
  <si>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</si>
  <si>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</si>
  <si>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</si>
  <si>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</si>
  <si>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</si>
  <si>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</si>
  <si>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</si>
  <si>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</si>
  <si>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</si>
  <si>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</si>
  <si>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</si>
  <si>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</si>
  <si>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</si>
  <si>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</si>
  <si>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</si>
  <si>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</si>
  <si>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</si>
  <si>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</si>
  <si>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</si>
  <si>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</si>
  <si>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</si>
  <si>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</si>
  <si>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</si>
  <si>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</si>
  <si>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</si>
  <si>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</si>
  <si>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</si>
  <si>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</si>
  <si>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</si>
  <si>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</si>
  <si>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</si>
  <si>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</si>
  <si>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</si>
  <si>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</si>
  <si>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</si>
  <si>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</si>
  <si>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</si>
  <si>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</si>
  <si>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</si>
  <si>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</si>
  <si>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</si>
  <si>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</si>
  <si>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</si>
  <si>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</si>
  <si>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</si>
  <si>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</si>
  <si>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</si>
  <si>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</si>
  <si>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</si>
  <si>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</si>
  <si>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</si>
  <si>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</si>
  <si>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</si>
  <si>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</si>
  <si>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</si>
  <si>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</si>
  <si>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</si>
  <si>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</si>
  <si>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</si>
  <si>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</si>
  <si>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</si>
  <si>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</si>
  <si>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</si>
  <si>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</si>
  <si>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</si>
  <si>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</si>
  <si>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</si>
  <si>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</si>
  <si>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</si>
  <si>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</si>
  <si>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</si>
  <si>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</si>
  <si>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</si>
  <si>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</si>
  <si>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</si>
  <si>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</si>
  <si>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</si>
  <si>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</si>
  <si>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</si>
  <si>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</si>
  <si>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</si>
  <si>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</si>
  <si>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</si>
  <si>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</si>
  <si>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</si>
  <si>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</si>
  <si>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</si>
  <si>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</si>
  <si>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</si>
  <si>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</si>
  <si>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</si>
  <si>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</si>
  <si>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</si>
  <si>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</si>
  <si>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</si>
  <si>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</si>
  <si>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</si>
  <si>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</si>
  <si>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</si>
  <si>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</si>
  <si>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</si>
  <si>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</si>
  <si>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</si>
  <si>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</si>
  <si>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</si>
  <si>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</si>
  <si>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</si>
  <si>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</si>
  <si>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</si>
  <si>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</si>
  <si>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</si>
  <si>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</si>
  <si>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</si>
  <si>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</si>
  <si>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</si>
  <si>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</si>
  <si>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</si>
  <si>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</si>
  <si>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</si>
  <si>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</si>
  <si>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</si>
  <si>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</si>
  <si>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</si>
  <si>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</si>
  <si>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</si>
  <si>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</si>
  <si>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</si>
  <si>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</si>
  <si>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</si>
  <si>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</si>
  <si>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</si>
  <si>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</si>
  <si>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</si>
  <si>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</si>
  <si>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</si>
  <si>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</si>
  <si>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</si>
  <si>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</si>
  <si>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</si>
  <si>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</si>
  <si>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</si>
  <si>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</si>
  <si>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</si>
  <si>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</si>
  <si>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</si>
  <si>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</si>
  <si>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</si>
  <si>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</si>
  <si>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</si>
  <si>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</si>
  <si>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</si>
  <si>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</si>
  <si>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</si>
  <si>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</si>
  <si>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</si>
  <si>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</si>
  <si>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</si>
  <si>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</si>
  <si>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</si>
  <si>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</si>
  <si>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</si>
  <si>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</si>
  <si>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</si>
  <si>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</si>
  <si>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</si>
  <si>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</si>
  <si>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</si>
  <si>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</si>
  <si>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</si>
  <si>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</si>
  <si>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</si>
  <si>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</si>
  <si>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</si>
  <si>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</si>
  <si>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</si>
  <si>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</si>
  <si>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</si>
  <si>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</si>
  <si>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</si>
  <si>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</si>
  <si>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</si>
  <si>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</si>
  <si>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</si>
  <si>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</si>
  <si>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</si>
  <si>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</si>
  <si>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</si>
  <si>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</si>
  <si>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</si>
  <si>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</si>
  <si>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</si>
  <si>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</si>
  <si>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</si>
  <si>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</si>
  <si>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</si>
  <si>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</si>
  <si>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</si>
  <si>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</si>
  <si>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</si>
  <si>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</si>
  <si>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</si>
  <si>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</si>
  <si>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</si>
  <si>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</si>
  <si>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</si>
  <si>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</si>
  <si>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</si>
  <si>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</si>
  <si>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</si>
  <si>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</si>
  <si>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</si>
  <si>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</si>
  <si>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</si>
  <si>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</si>
  <si>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</si>
  <si>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</si>
  <si>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</si>
  <si>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</si>
  <si>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</si>
  <si>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</si>
  <si>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</si>
  <si>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</si>
  <si>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</si>
  <si>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</si>
  <si>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</si>
  <si>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</si>
  <si>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</si>
  <si>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</si>
  <si>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</si>
  <si>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</si>
  <si>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</si>
  <si>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</si>
  <si>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</si>
  <si>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</si>
  <si>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</si>
  <si>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</si>
  <si>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</si>
  <si>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</si>
  <si>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</si>
  <si>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</si>
  <si>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</si>
  <si>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</si>
  <si>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</si>
  <si>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</si>
  <si>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</si>
  <si>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</si>
  <si>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</si>
  <si>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</si>
  <si>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</si>
  <si>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</si>
  <si>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</si>
  <si>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</si>
  <si>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</si>
  <si>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</si>
  <si>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</si>
  <si>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</si>
  <si>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</si>
  <si>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</si>
  <si>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</si>
  <si>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</si>
  <si>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</si>
  <si>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</si>
  <si>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</si>
  <si>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</si>
  <si>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</si>
  <si>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</si>
  <si>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</si>
  <si>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</si>
  <si>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</si>
  <si>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</si>
  <si>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</si>
  <si>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</si>
  <si>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</si>
  <si>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</si>
  <si>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</si>
  <si>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</si>
  <si>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</si>
  <si>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</si>
  <si>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</si>
  <si>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</si>
  <si>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</si>
  <si>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</si>
  <si>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</si>
  <si>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</si>
  <si>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</si>
  <si>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</si>
  <si>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</si>
  <si>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</si>
  <si>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</si>
  <si>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</si>
  <si>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</si>
  <si>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</si>
  <si>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</si>
  <si>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</si>
  <si>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</si>
  <si>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</si>
  <si>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</si>
  <si>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</si>
  <si>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</si>
  <si>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</si>
  <si>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</si>
  <si>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</si>
  <si>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</si>
  <si>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</si>
  <si>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</si>
  <si>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</si>
  <si>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</si>
  <si>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</si>
  <si>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</si>
  <si>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</si>
  <si>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</si>
  <si>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</si>
  <si>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</si>
  <si>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</si>
  <si>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</si>
  <si>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</si>
  <si>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</si>
  <si>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</si>
  <si>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</si>
  <si>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</si>
  <si>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</si>
  <si>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</si>
  <si>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</si>
  <si>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</si>
  <si>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</si>
  <si>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</si>
  <si>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</si>
  <si>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</si>
  <si>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</si>
  <si>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</si>
  <si>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</si>
  <si>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</si>
  <si>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</si>
  <si>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</si>
  <si>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</si>
  <si>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</si>
  <si>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</si>
  <si>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</si>
  <si>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</si>
  <si>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</si>
  <si>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</si>
  <si>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</si>
  <si>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</si>
  <si>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</si>
  <si>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</si>
  <si>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</si>
  <si>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</si>
  <si>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</si>
  <si>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</si>
  <si>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</si>
  <si>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</si>
  <si>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</si>
  <si>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</si>
  <si>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</si>
  <si>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</si>
  <si>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</si>
  <si>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</si>
  <si>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</si>
  <si>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</si>
  <si>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</si>
  <si>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</si>
  <si>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</si>
  <si>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</si>
  <si>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</si>
  <si>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</si>
  <si>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</si>
  <si>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</si>
  <si>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</si>
  <si>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</si>
  <si>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</si>
  <si>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</si>
  <si>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</si>
  <si>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</si>
  <si>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</si>
  <si>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</si>
  <si>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</si>
  <si>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</si>
  <si>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</si>
  <si>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</si>
  <si>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</si>
  <si>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</si>
  <si>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</si>
  <si>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</si>
  <si>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</si>
  <si>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</si>
  <si>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</si>
  <si>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</si>
  <si>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</si>
  <si>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</si>
  <si>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</si>
  <si>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</si>
  <si>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</si>
  <si>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</si>
  <si>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</si>
  <si>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</si>
  <si>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</si>
  <si>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</si>
  <si>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</si>
  <si>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</si>
  <si>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</si>
  <si>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</si>
  <si>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</si>
  <si>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</si>
  <si>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</si>
  <si>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</si>
  <si>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</si>
  <si>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</si>
  <si>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</si>
  <si>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</si>
  <si>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</si>
  <si>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</si>
  <si>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</si>
  <si>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</si>
  <si>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</si>
  <si>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</si>
  <si>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</si>
  <si>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</si>
  <si>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</si>
  <si>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</si>
  <si>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</si>
  <si>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</si>
  <si>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</si>
  <si>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</si>
  <si>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</si>
  <si>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</si>
  <si>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</si>
  <si>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</si>
  <si>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</si>
  <si>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</si>
  <si>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</si>
  <si>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</si>
  <si>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</si>
  <si>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</si>
  <si>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</si>
  <si>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</si>
  <si>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</si>
  <si>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</si>
  <si>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</si>
  <si>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</si>
  <si>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</si>
  <si>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</si>
  <si>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</si>
  <si>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</si>
  <si>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</si>
  <si>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</si>
  <si>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</si>
  <si>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</si>
  <si>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</si>
  <si>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</si>
  <si>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</si>
  <si>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</si>
  <si>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</si>
  <si>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</si>
  <si>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</si>
  <si>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</si>
  <si>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</si>
  <si>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</si>
  <si>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</si>
  <si>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</si>
  <si>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</si>
  <si>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</si>
  <si>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</si>
  <si>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</si>
  <si>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</si>
  <si>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</si>
  <si>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</si>
  <si>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</si>
  <si>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</si>
  <si>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</si>
  <si>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</si>
  <si>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</si>
  <si>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</si>
  <si>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</si>
  <si>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</si>
  <si>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</si>
  <si>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</si>
  <si>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</si>
  <si>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</si>
  <si>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</si>
  <si>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</si>
  <si>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</si>
  <si>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</si>
  <si>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</si>
  <si>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</si>
  <si>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</si>
  <si>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</si>
  <si>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</si>
  <si>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</si>
  <si>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</si>
  <si>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</si>
  <si>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</si>
  <si>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</si>
  <si>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</si>
  <si>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</si>
  <si>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</si>
  <si>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</si>
  <si>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</si>
  <si>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</si>
  <si>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</si>
  <si>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</si>
  <si>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</si>
  <si>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</si>
  <si>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</si>
  <si>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</si>
  <si>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</si>
  <si>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</si>
  <si>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</si>
  <si>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</si>
  <si>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</si>
  <si>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</si>
  <si>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</si>
  <si>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</si>
  <si>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</si>
  <si>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</si>
  <si>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</si>
  <si>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</si>
  <si>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</si>
  <si>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</si>
  <si>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</si>
  <si>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</si>
  <si>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</si>
  <si>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</si>
  <si>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</si>
  <si>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</si>
  <si>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</si>
  <si>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</si>
  <si>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</si>
  <si>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</si>
  <si>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</si>
  <si>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</si>
  <si>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</si>
  <si>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</si>
  <si>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</si>
  <si>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</si>
  <si>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</si>
  <si>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</si>
  <si>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</si>
  <si>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</si>
  <si>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</si>
  <si>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</si>
  <si>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</si>
  <si>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</si>
  <si>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</si>
  <si>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</si>
  <si>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</si>
  <si>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</si>
  <si>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</si>
  <si>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</si>
  <si>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</si>
  <si>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</si>
  <si>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</si>
  <si>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</si>
  <si>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</si>
  <si>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</si>
  <si>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</si>
  <si>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</si>
  <si>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</si>
  <si>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</si>
  <si>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</si>
  <si>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</si>
  <si>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</si>
  <si>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</si>
  <si>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</si>
  <si>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</si>
  <si>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</si>
  <si>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</si>
  <si>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</si>
  <si>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</si>
  <si>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</si>
  <si>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</si>
  <si>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</si>
  <si>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</si>
  <si>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</si>
  <si>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</si>
  <si>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</si>
  <si>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</si>
  <si>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</si>
  <si>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</si>
  <si>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</si>
  <si>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</si>
  <si>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</si>
  <si>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</si>
  <si>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</si>
  <si>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</si>
  <si>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</si>
  <si>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</si>
  <si>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</si>
  <si>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</si>
  <si>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</si>
  <si>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</si>
  <si>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</si>
  <si>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</si>
  <si>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</si>
  <si>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</si>
  <si>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</si>
  <si>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</si>
  <si>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</si>
  <si>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</si>
  <si>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</si>
  <si>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</si>
  <si>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</si>
  <si>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</si>
  <si>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</si>
  <si>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</si>
  <si>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</si>
  <si>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</si>
  <si>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</si>
  <si>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</si>
  <si>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</si>
  <si>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</si>
  <si>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</si>
  <si>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</si>
  <si>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</si>
  <si>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</si>
  <si>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</si>
  <si>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</si>
  <si>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</si>
  <si>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</si>
  <si>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</si>
  <si>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</si>
  <si>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</si>
  <si>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</si>
  <si>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</si>
  <si>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</si>
  <si>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</si>
  <si>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</si>
  <si>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</si>
  <si>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</si>
  <si>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</si>
  <si>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</si>
  <si>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</si>
  <si>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</si>
  <si>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</si>
  <si>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</si>
  <si>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</si>
  <si>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</si>
  <si>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</si>
  <si>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</si>
  <si>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</si>
  <si>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</si>
  <si>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</si>
  <si>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</si>
  <si>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</si>
  <si>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</si>
  <si>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</si>
  <si>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</si>
  <si>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</si>
  <si>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</si>
  <si>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</si>
  <si>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</si>
  <si>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</si>
  <si>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</si>
  <si>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</si>
  <si>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</si>
  <si>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</si>
  <si>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</si>
  <si>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</si>
  <si>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</si>
  <si>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</si>
  <si>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</si>
  <si>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</si>
  <si>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</si>
  <si>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</si>
  <si>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</si>
  <si>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</si>
  <si>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</si>
  <si>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</si>
  <si>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</si>
  <si>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</si>
  <si>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</si>
  <si>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</si>
  <si>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</si>
  <si>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</si>
  <si>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</si>
  <si>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</si>
  <si>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</si>
  <si>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</si>
  <si>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</si>
  <si>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</si>
  <si>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</si>
  <si>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</si>
  <si>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</si>
  <si>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</si>
  <si>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</si>
  <si>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</si>
  <si>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</si>
  <si>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</si>
  <si>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</si>
  <si>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</si>
  <si>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</si>
  <si>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</si>
  <si>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</si>
  <si>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</si>
  <si>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</si>
  <si>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</si>
  <si>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</si>
  <si>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</si>
  <si>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</si>
  <si>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</si>
  <si>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</si>
  <si>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</si>
  <si>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</si>
  <si>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</si>
  <si>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</si>
  <si>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</si>
  <si>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</si>
  <si>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</si>
  <si>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</si>
  <si>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</si>
  <si>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</si>
  <si>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</si>
  <si>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</si>
  <si>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</si>
  <si>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</si>
  <si>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</si>
  <si>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</si>
  <si>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</si>
  <si>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</si>
  <si>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</si>
  <si>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</si>
  <si>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</si>
  <si>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</si>
  <si>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</si>
  <si>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</si>
  <si>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</si>
  <si>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</si>
  <si>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</si>
  <si>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</si>
  <si>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</si>
  <si>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</si>
  <si>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</si>
  <si>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</si>
  <si>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</si>
  <si>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</si>
  <si>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</si>
  <si>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</si>
  <si>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</si>
  <si>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</si>
  <si>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</si>
  <si>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</si>
  <si>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</si>
  <si>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</si>
  <si>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</si>
  <si>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</si>
  <si>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</si>
  <si>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</si>
  <si>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</si>
  <si>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</si>
  <si>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</si>
  <si>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</si>
  <si>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</si>
  <si>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</si>
  <si>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</si>
  <si>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</si>
  <si>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</si>
  <si>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</si>
  <si>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</si>
  <si>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</si>
  <si>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</si>
  <si>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</si>
  <si>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</si>
  <si>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</si>
  <si>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</si>
  <si>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</si>
  <si>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</si>
  <si>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</si>
  <si>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</si>
  <si>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</si>
  <si>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</si>
  <si>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</si>
  <si>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</si>
  <si>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</si>
  <si>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</si>
  <si>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</si>
  <si>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</si>
  <si>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</si>
  <si>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</si>
  <si>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</si>
  <si>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</si>
  <si>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</si>
  <si>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</si>
  <si>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</si>
  <si>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</si>
  <si>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</si>
  <si>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</si>
  <si>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</si>
  <si>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</si>
  <si>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</si>
  <si>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</si>
  <si>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</si>
  <si>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</si>
  <si>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</si>
  <si>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</si>
  <si>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</si>
  <si>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</si>
  <si>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</si>
  <si>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</si>
  <si>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</si>
  <si>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</si>
  <si>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</si>
  <si>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</si>
  <si>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</si>
  <si>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</si>
  <si>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</si>
  <si>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</si>
  <si>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</si>
  <si>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</si>
  <si>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</si>
  <si>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</si>
  <si>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</si>
  <si>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</si>
  <si>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</si>
  <si>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</si>
  <si>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</si>
  <si>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</si>
  <si>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</si>
  <si>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</si>
  <si>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</si>
  <si>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</si>
  <si>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</si>
  <si>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</si>
  <si>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</si>
  <si>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</si>
  <si>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</si>
  <si>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</si>
  <si>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</si>
  <si>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</si>
  <si>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</si>
  <si>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</si>
  <si>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</si>
  <si>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</si>
  <si>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</si>
  <si>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</si>
  <si>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</si>
  <si>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</si>
  <si>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</si>
  <si>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</si>
  <si>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</si>
  <si>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</si>
  <si>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</si>
  <si>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</si>
  <si>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</si>
  <si>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</si>
  <si>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</si>
  <si>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</si>
  <si>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</si>
  <si>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</si>
  <si>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</si>
  <si>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</si>
  <si>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</si>
  <si>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</si>
  <si>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</si>
  <si>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</si>
  <si>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</si>
  <si>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</si>
  <si>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</si>
  <si>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</si>
  <si>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</si>
  <si>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</si>
  <si>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</si>
  <si>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</si>
  <si>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</si>
  <si>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</si>
  <si>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</si>
  <si>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</si>
  <si>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</si>
  <si>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</si>
  <si>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</si>
  <si>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</si>
  <si>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</si>
  <si>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</si>
  <si>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</si>
  <si>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</si>
  <si>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</si>
  <si>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</si>
  <si>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</si>
  <si>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</si>
  <si>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</si>
  <si>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</si>
  <si>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</si>
  <si>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</si>
  <si>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</si>
  <si>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</si>
  <si>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</si>
  <si>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</si>
  <si>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</si>
  <si>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</si>
  <si>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</si>
  <si>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</si>
  <si>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</si>
  <si>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</si>
  <si>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</si>
  <si>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</si>
  <si>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</si>
  <si>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</si>
  <si>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</si>
  <si>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</si>
  <si>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</si>
  <si>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</si>
  <si>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</si>
  <si>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</si>
  <si>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</si>
  <si>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</si>
  <si>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</si>
  <si>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</si>
  <si>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</si>
  <si>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</si>
  <si>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</si>
  <si>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</si>
  <si>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</si>
  <si>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</si>
  <si>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</si>
  <si>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</si>
  <si>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</si>
  <si>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</si>
  <si>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</si>
  <si>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</si>
  <si>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</si>
  <si>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</si>
  <si>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</si>
  <si>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</si>
  <si>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</si>
  <si>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</si>
  <si>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</si>
  <si>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</si>
  <si>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</si>
  <si>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</si>
  <si>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</si>
  <si>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</si>
  <si>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</si>
  <si>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</si>
  <si>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</si>
  <si>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</si>
  <si>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</si>
  <si>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</si>
  <si>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</si>
  <si>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</si>
  <si>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</si>
  <si>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</si>
  <si>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</si>
  <si>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</si>
  <si>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</si>
  <si>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</si>
  <si>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</si>
  <si>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</si>
  <si>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</si>
  <si>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</si>
  <si>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</si>
  <si>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</si>
  <si>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</si>
  <si>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</si>
  <si>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</si>
  <si>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</si>
  <si>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</si>
  <si>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</si>
  <si>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</si>
  <si>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</si>
  <si>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</si>
  <si>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</si>
  <si>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</si>
  <si>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</si>
  <si>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</si>
  <si>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</si>
  <si>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</si>
  <si>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</si>
  <si>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</si>
  <si>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</si>
  <si>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</si>
  <si>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</si>
  <si>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</si>
  <si>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</si>
  <si>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</si>
  <si>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</si>
  <si>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</si>
  <si>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</si>
  <si>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</si>
  <si>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</si>
  <si>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</si>
  <si>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</si>
  <si>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</si>
  <si>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</si>
  <si>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</si>
  <si>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</si>
  <si>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</si>
  <si>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</si>
  <si>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</si>
  <si>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</si>
  <si>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</si>
  <si>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</si>
  <si>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</si>
  <si>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</si>
  <si>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</si>
  <si>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</si>
  <si>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</si>
  <si>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</si>
  <si>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</si>
  <si>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</si>
  <si>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</si>
  <si>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</si>
  <si>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</si>
  <si>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</si>
  <si>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</si>
  <si>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</si>
  <si>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</si>
  <si>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</si>
  <si>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</si>
  <si>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</si>
  <si>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</si>
  <si>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</si>
  <si>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</si>
  <si>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</si>
  <si>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</si>
  <si>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</si>
  <si>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</si>
  <si>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</si>
  <si>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</si>
  <si>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</si>
  <si>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</si>
  <si>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</si>
  <si>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</si>
  <si>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</si>
  <si>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</si>
  <si>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</si>
  <si>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</si>
  <si>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</si>
  <si>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</si>
  <si>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</si>
  <si>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</si>
  <si>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</si>
  <si>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</si>
  <si>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</si>
  <si>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</si>
  <si>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</si>
  <si>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</si>
  <si>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</si>
  <si>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</si>
  <si>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</si>
  <si>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</si>
  <si>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</si>
  <si>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</si>
  <si>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</si>
  <si>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</si>
  <si>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</si>
  <si>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</si>
  <si>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</si>
  <si>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</si>
  <si>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</si>
  <si>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</si>
  <si>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</si>
  <si>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</si>
  <si>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</si>
  <si>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</si>
  <si>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</si>
  <si>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</si>
  <si>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</si>
  <si>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</si>
  <si>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</si>
  <si>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</si>
  <si>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</si>
  <si>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</si>
  <si>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</si>
  <si>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</si>
  <si>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</si>
  <si>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</si>
  <si>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</si>
  <si>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</si>
  <si>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</si>
  <si>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</si>
  <si>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</si>
  <si>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</si>
  <si>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</si>
  <si>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</si>
  <si>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</si>
  <si>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</si>
  <si>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</si>
  <si>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</si>
  <si>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</si>
  <si>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</si>
  <si>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</si>
  <si>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</si>
  <si>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</si>
  <si>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</si>
  <si>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</si>
  <si>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</si>
  <si>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</si>
  <si>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</si>
  <si>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</si>
  <si>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</si>
  <si>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</si>
  <si>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</si>
  <si>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</si>
  <si>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</si>
  <si>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</si>
  <si>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</si>
  <si>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</si>
  <si>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</si>
  <si>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</si>
  <si>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</si>
  <si>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</si>
  <si>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</si>
  <si>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</si>
  <si>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</si>
  <si>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</si>
  <si>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</si>
  <si>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</si>
  <si>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</si>
  <si>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</si>
  <si>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</si>
  <si>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</si>
  <si>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</si>
  <si>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</si>
  <si>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</si>
  <si>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</si>
  <si>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</si>
  <si>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</si>
  <si>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</si>
  <si>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</si>
  <si>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</si>
  <si>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</si>
  <si>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</si>
  <si>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</si>
  <si>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</si>
  <si>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</si>
  <si>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</si>
  <si>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</si>
  <si>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</si>
  <si>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</si>
  <si>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</si>
  <si>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</si>
  <si>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</si>
  <si>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</si>
  <si>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</si>
  <si>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</si>
  <si>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</si>
  <si>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</si>
  <si>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</si>
  <si>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</si>
  <si>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</si>
  <si>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</si>
  <si>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</si>
  <si>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</si>
  <si>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</si>
  <si>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</si>
  <si>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</si>
  <si>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</si>
  <si>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</si>
  <si>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</si>
  <si>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</si>
  <si>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</si>
  <si>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</si>
  <si>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</si>
  <si>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</si>
  <si>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</si>
  <si>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</si>
  <si>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</si>
  <si>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</si>
  <si>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</si>
  <si>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</si>
  <si>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</si>
  <si>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</si>
  <si>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</si>
  <si>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</si>
  <si>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</si>
  <si>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</si>
  <si>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</si>
  <si>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</si>
  <si>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</si>
  <si>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</si>
  <si>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</si>
  <si>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</si>
  <si>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</si>
  <si>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</si>
  <si>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</si>
  <si>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</si>
  <si>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</si>
  <si>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</si>
  <si>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</si>
  <si>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</si>
  <si>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</si>
  <si>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</si>
  <si>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</si>
  <si>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</si>
  <si>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</si>
  <si>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</si>
  <si>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</si>
  <si>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</si>
  <si>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</si>
  <si>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</si>
  <si>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</si>
  <si>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</si>
  <si>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</si>
  <si>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</si>
  <si>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</si>
  <si>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</si>
  <si>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</si>
  <si>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</si>
  <si>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</si>
  <si>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</si>
  <si>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</si>
  <si>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</si>
  <si>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</si>
  <si>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</si>
  <si>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</si>
  <si>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</si>
  <si>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</si>
  <si>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</si>
  <si>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</si>
  <si>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</si>
  <si>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</si>
  <si>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</si>
  <si>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</si>
  <si>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</si>
  <si>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</si>
  <si>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</si>
  <si>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</si>
  <si>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</si>
  <si>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</si>
  <si>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</si>
  <si>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</si>
  <si>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</si>
  <si>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</si>
  <si>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</si>
  <si>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</si>
  <si>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</si>
  <si>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</si>
  <si>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</si>
  <si>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</si>
  <si>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</si>
  <si>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</si>
  <si>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</si>
  <si>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</si>
  <si>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</si>
  <si>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</si>
  <si>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</si>
  <si>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</si>
  <si>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</si>
  <si>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</si>
  <si>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</si>
  <si>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</si>
  <si>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</si>
  <si>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</si>
  <si>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</si>
  <si>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</si>
  <si>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</si>
  <si>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</si>
  <si>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</si>
  <si>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</si>
  <si>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</si>
  <si>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</si>
  <si>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</si>
  <si>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</si>
  <si>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</si>
  <si>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</si>
  <si>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</si>
  <si>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</si>
  <si>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</si>
  <si>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</si>
  <si>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</si>
  <si>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</si>
  <si>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</si>
  <si>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</si>
  <si>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</si>
  <si>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</si>
  <si>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</si>
  <si>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</si>
  <si>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</si>
  <si>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</si>
  <si>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</si>
  <si>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</si>
  <si>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</si>
  <si>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</si>
  <si>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</si>
  <si>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</si>
  <si>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</si>
  <si>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</si>
  <si>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</si>
  <si>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</si>
  <si>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</si>
  <si>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</si>
  <si>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</si>
  <si>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</si>
  <si>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</si>
  <si>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</si>
  <si>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</si>
  <si>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</si>
  <si>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</si>
  <si>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</si>
  <si>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</si>
  <si>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</si>
  <si>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</si>
  <si>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</si>
  <si>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</si>
  <si>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</si>
  <si>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</si>
  <si>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</si>
  <si>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</si>
  <si>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</si>
  <si>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</si>
  <si>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</si>
  <si>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</si>
  <si>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</si>
  <si>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</si>
  <si>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</si>
  <si>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</si>
  <si>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</si>
  <si>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</si>
  <si>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</si>
  <si>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</si>
  <si>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</si>
  <si>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</si>
  <si>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</si>
  <si>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</si>
  <si>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</si>
  <si>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</si>
  <si>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</si>
  <si>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</si>
  <si>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</si>
  <si>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</si>
  <si>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</si>
  <si>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</si>
  <si>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</si>
  <si>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</si>
  <si>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</si>
  <si>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</si>
  <si>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</si>
  <si>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</si>
  <si>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</si>
  <si>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</si>
  <si>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</si>
  <si>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</si>
  <si>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</si>
  <si>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</si>
  <si>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</si>
  <si>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</si>
  <si>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</si>
  <si>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</si>
  <si>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</si>
  <si>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</si>
  <si>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</si>
  <si>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</si>
  <si>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</si>
  <si>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</si>
  <si>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</si>
  <si>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</si>
  <si>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</si>
  <si>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</si>
  <si>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</si>
  <si>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</si>
  <si>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</si>
  <si>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</si>
  <si>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</si>
  <si>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</si>
  <si>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</si>
  <si>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</si>
  <si>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</si>
  <si>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</si>
  <si>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</si>
  <si>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</si>
  <si>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</si>
  <si>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</si>
  <si>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</si>
  <si>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</si>
  <si>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</si>
  <si>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</si>
  <si>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</si>
  <si>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</si>
  <si>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</si>
  <si>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</si>
  <si>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</si>
  <si>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</si>
  <si>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</si>
  <si>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</si>
  <si>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</si>
  <si>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</si>
  <si>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</si>
  <si>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</si>
  <si>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</si>
  <si>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</si>
  <si>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</si>
  <si>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</si>
  <si>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</si>
  <si>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</si>
  <si>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</si>
  <si>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</si>
  <si>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</si>
  <si>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</si>
  <si>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</si>
  <si>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</si>
  <si>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</si>
  <si>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</si>
  <si>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</si>
  <si>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</si>
  <si>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</si>
  <si>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</si>
  <si>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</si>
  <si>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</si>
  <si>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</si>
  <si>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</si>
  <si>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</si>
  <si>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</si>
  <si>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</si>
  <si>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</si>
  <si>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</si>
  <si>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</si>
  <si>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</si>
  <si>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</si>
  <si>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</si>
  <si>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</si>
  <si>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</si>
  <si>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</si>
  <si>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</si>
  <si>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</si>
  <si>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</si>
  <si>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</si>
  <si>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</si>
  <si>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</si>
  <si>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</si>
  <si>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</si>
  <si>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</si>
  <si>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</si>
  <si>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</si>
  <si>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</si>
  <si>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</si>
  <si>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</si>
  <si>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</si>
  <si>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</si>
  <si>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</si>
  <si>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</si>
  <si>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</si>
  <si>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</si>
  <si>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</si>
  <si>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</si>
  <si>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</si>
  <si>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</si>
  <si>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</si>
  <si>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</si>
  <si>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</si>
  <si>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</si>
  <si>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</si>
  <si>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</si>
  <si>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</si>
  <si>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Paso a Paso</t>
  </si>
  <si>
    <t>Etapa Actual</t>
  </si>
  <si>
    <t>Adimensional</t>
  </si>
  <si>
    <t>Etapas Paso a Paso</t>
  </si>
  <si>
    <t>Etapa Actual del Programa Paso a Paso por Región y Comuna a Escala Nacional.</t>
  </si>
  <si>
    <t>Etapas Históricas</t>
  </si>
  <si>
    <t>Etapas Históricas del Programa Paso a Paso por Región y Comuna a Escala Nacional.</t>
  </si>
  <si>
    <t>Paso a Paso y Activos</t>
  </si>
  <si>
    <t>Etapas Históricas -Casos Activos</t>
  </si>
  <si>
    <t>Relación entre la Etapa Histórica del Programa Paso a Paso y el número de Casos Activos por Región y Comuna a Escala Nacional.</t>
  </si>
  <si>
    <t>Relación entre la Etapa Histórica del Programa Paso a Paso y progreso del proceso de vacunación (2da dosis) por Región y Comuna a Escala Nacional.</t>
  </si>
  <si>
    <t>Paso a Paso y Vacunación</t>
  </si>
  <si>
    <t>Etapas Históricas - Vacunación</t>
  </si>
  <si>
    <t>Zona</t>
  </si>
  <si>
    <t>Región-Comuna-Zona</t>
  </si>
  <si>
    <t>Comuna-Zona</t>
  </si>
  <si>
    <t>https://analytics.zoho.com/open-view/2395394000008154141</t>
  </si>
  <si>
    <t>https://analytics.zoho.com/open-view/2395394000008155747</t>
  </si>
  <si>
    <t>https://analytics.zoho.com/open-view/2395394000008157137</t>
  </si>
  <si>
    <t>https://analytics.zoho.com/open-view/2395394000008158415</t>
  </si>
  <si>
    <t>Gráfico Evolución Comparativo</t>
  </si>
  <si>
    <t>Último Informe MINCIECIA</t>
  </si>
  <si>
    <t>Asistencia</t>
  </si>
  <si>
    <t>Diagnóstico</t>
  </si>
  <si>
    <t>Evolución del Número de Fallecidos por COVID-19 por 1 millón de habitantes en la comuna de Aisén</t>
  </si>
  <si>
    <t>Nuevos Casos Confirmados de COVID-19 en la comuna de Aisén</t>
  </si>
  <si>
    <t>Evolución del Número de Fallecidos por COVID-19 por 1 millón de habitantes en la comuna de Algarrobo</t>
  </si>
  <si>
    <t>Nuevos Casos Confirmados de COVID-19 en la comuna de Algarrobo</t>
  </si>
  <si>
    <t>Evolución del Número de Fallecidos por COVID-19 por 1 millón de habitantes en la comuna de Alhué</t>
  </si>
  <si>
    <t>Nuevos Casos Confirmados de COVID-19 en la comuna de Alhué</t>
  </si>
  <si>
    <t>Evolución del Número de Fallecidos por COVID-19 por 1 millón de habitantes en la comuna de Alto Biobío</t>
  </si>
  <si>
    <t>Nuevos Casos Confirmados de COVID-19 en la comuna de Alto Biobío</t>
  </si>
  <si>
    <t>Evolución del Número de Fallecidos por COVID-19 por 1 millón de habitantes en la comuna de Alto del Carmen</t>
  </si>
  <si>
    <t>Nuevos Casos Confirmados de COVID-19 en la comuna de Alto del Carmen</t>
  </si>
  <si>
    <t>Evolución del Número de Fallecidos por COVID-19 por 1 millón de habitantes en la comuna de Alto Hospicio</t>
  </si>
  <si>
    <t>Nuevos Casos Confirmados de COVID-19 en la comuna de Alto Hospicio</t>
  </si>
  <si>
    <t>Evolución del Número de Fallecidos por COVID-19 por 1 millón de habitantes en la comuna de Ancud</t>
  </si>
  <si>
    <t>Nuevos Casos Confirmados de COVID-19 en la comuna de Ancud</t>
  </si>
  <si>
    <t>Evolución del Número de Fallecidos por COVID-19 por 1 millón de habitantes en la comuna de Andacollo</t>
  </si>
  <si>
    <t>Nuevos Casos Confirmados de COVID-19 en la comuna de Andacollo</t>
  </si>
  <si>
    <t>Evolución del Número de Fallecidos por COVID-19 por 1 millón de habitantes en la comuna de Angol</t>
  </si>
  <si>
    <t>Nuevos Casos Confirmados de COVID-19 en la comuna de Angol</t>
  </si>
  <si>
    <t>Evolución del Número de Fallecidos por COVID-19 por 1 millón de habitantes en la comuna de Antofagasta</t>
  </si>
  <si>
    <t>Nuevos Casos Confirmados de COVID-19 en la comuna de Antofagasta</t>
  </si>
  <si>
    <t>Evolución del Número de Fallecidos por COVID-19 por 1 millón de habitantes en la comuna de Antuco</t>
  </si>
  <si>
    <t>Nuevos Casos Confirmados de COVID-19 en la comuna de Antuco</t>
  </si>
  <si>
    <t>Evolución del Número de Fallecidos por COVID-19 por 1 millón de habitantes en la comuna de Arauco</t>
  </si>
  <si>
    <t>Nuevos Casos Confirmados de COVID-19 en la comuna de Arauco</t>
  </si>
  <si>
    <t>Evolución del Número de Fallecidos por COVID-19 por 1 millón de habitantes en la comuna de Arica</t>
  </si>
  <si>
    <t>Nuevos Casos Confirmados de COVID-19 en la comuna de Arica</t>
  </si>
  <si>
    <t>Evolución del Número de Fallecidos por COVID-19 por 1 millón de habitantes en la comuna de Buin</t>
  </si>
  <si>
    <t>Nuevos Casos Confirmados de COVID-19 en la comuna de Buin</t>
  </si>
  <si>
    <t>Evolución del Número de Fallecidos por COVID-19 por 1 millón de habitantes en la comuna de Bulnes</t>
  </si>
  <si>
    <t>Nuevos Casos Confirmados de COVID-19 en la comuna de Bulnes</t>
  </si>
  <si>
    <t>Evolución del Número de Fallecidos por COVID-19 por 1 millón de habitantes en la comuna de Cabildo</t>
  </si>
  <si>
    <t>Nuevos Casos Confirmados de COVID-19 en la comuna de Cabildo</t>
  </si>
  <si>
    <t>Evolución del Número de Fallecidos por COVID-19 por 1 millón de habitantes en la comuna de Cabo de Hornos</t>
  </si>
  <si>
    <t>Nuevos Casos Confirmados de COVID-19 en la comuna de Cabo de Hornos</t>
  </si>
  <si>
    <t>Evolución del Número de Fallecidos por COVID-19 por 1 millón de habitantes en la comuna de Cabrero</t>
  </si>
  <si>
    <t>Nuevos Casos Confirmados de COVID-19 en la comuna de Cabrero</t>
  </si>
  <si>
    <t>Evolución del Número de Fallecidos por COVID-19 por 1 millón de habitantes en la comuna de Calama</t>
  </si>
  <si>
    <t>Nuevos Casos Confirmados de COVID-19 en la comuna de Calama</t>
  </si>
  <si>
    <t>Evolución del Número de Fallecidos por COVID-19 por 1 millón de habitantes en la comuna de Calbuco</t>
  </si>
  <si>
    <t>Nuevos Casos Confirmados de COVID-19 en la comuna de Calbuco</t>
  </si>
  <si>
    <t>Evolución del Número de Fallecidos por COVID-19 por 1 millón de habitantes en la comuna de Caldera</t>
  </si>
  <si>
    <t>Nuevos Casos Confirmados de COVID-19 en la comuna de Caldera</t>
  </si>
  <si>
    <t>Evolución del Número de Fallecidos por COVID-19 por 1 millón de habitantes en la comuna de Calera</t>
  </si>
  <si>
    <t>Nuevos Casos Confirmados de COVID-19 en la comuna de Calera</t>
  </si>
  <si>
    <t>Evolución del Número de Fallecidos por COVID-19 por 1 millón de habitantes en la comuna de Calera de Tango</t>
  </si>
  <si>
    <t>Nuevos Casos Confirmados de COVID-19 en la comuna de Calera de Tango</t>
  </si>
  <si>
    <t>Evolución del Número de Fallecidos por COVID-19 por 1 millón de habitantes en la comuna de Calle Larga</t>
  </si>
  <si>
    <t>Nuevos Casos Confirmados de COVID-19 en la comuna de Calle Larga</t>
  </si>
  <si>
    <t>Evolución del Número de Fallecidos por COVID-19 por 1 millón de habitantes en la comuna de Camarones</t>
  </si>
  <si>
    <t>Nuevos Casos Confirmados de COVID-19 en la comuna de Camarones</t>
  </si>
  <si>
    <t>Evolución del Número de Fallecidos por COVID-19 por 1 millón de habitantes en la comuna de Camiña</t>
  </si>
  <si>
    <t>Nuevos Casos Confirmados de COVID-19 en la comuna de Camiña</t>
  </si>
  <si>
    <t>Evolución del Número de Fallecidos por COVID-19 por 1 millón de habitantes en la comuna de Canela</t>
  </si>
  <si>
    <t>Nuevos Casos Confirmados de COVID-19 en la comuna de Canela</t>
  </si>
  <si>
    <t>Evolución del Número de Fallecidos por COVID-19 por 1 millón de habitantes en la comuna de Cañete</t>
  </si>
  <si>
    <t>Nuevos Casos Confirmados de COVID-19 en la comuna de Cañete</t>
  </si>
  <si>
    <t>Evolución del Número de Fallecidos por COVID-19 por 1 millón de habitantes en la comuna de Carahue</t>
  </si>
  <si>
    <t>Nuevos Casos Confirmados de COVID-19 en la comuna de Carahue</t>
  </si>
  <si>
    <t>Evolución del Número de Fallecidos por COVID-19 por 1 millón de habitantes en la comuna de Cartagena</t>
  </si>
  <si>
    <t>Nuevos Casos Confirmados de COVID-19 en la comuna de Cartagena</t>
  </si>
  <si>
    <t>Evolución del Número de Fallecidos por COVID-19 por 1 millón de habitantes en la comuna de Casablanca</t>
  </si>
  <si>
    <t>Nuevos Casos Confirmados de COVID-19 en la comuna de Casablanca</t>
  </si>
  <si>
    <t>Evolución del Número de Fallecidos por COVID-19 por 1 millón de habitantes en la comuna de Castro</t>
  </si>
  <si>
    <t>Nuevos Casos Confirmados de COVID-19 en la comuna de Castro</t>
  </si>
  <si>
    <t>Evolución del Número de Fallecidos por COVID-19 por 1 millón de habitantes en la comuna de Catemu</t>
  </si>
  <si>
    <t>Nuevos Casos Confirmados de COVID-19 en la comuna de Catemu</t>
  </si>
  <si>
    <t>Evolución del Número de Fallecidos por COVID-19 por 1 millón de habitantes en la comuna de Cauquenes</t>
  </si>
  <si>
    <t>Nuevos Casos Confirmados de COVID-19 en la comuna de Cauquenes</t>
  </si>
  <si>
    <t>Evolución del Número de Fallecidos por COVID-19 por 1 millón de habitantes en la comuna de Cerrillos</t>
  </si>
  <si>
    <t>Nuevos Casos Confirmados de COVID-19 en la comuna de Cerrillos</t>
  </si>
  <si>
    <t>Evolución del Número de Fallecidos por COVID-19 por 1 millón de habitantes en la comuna de Cerro Navia</t>
  </si>
  <si>
    <t>Nuevos Casos Confirmados de COVID-19 en la comuna de Cerro Navia</t>
  </si>
  <si>
    <t>Evolución del Número de Fallecidos por COVID-19 por 1 millón de habitantes en la comuna de Chaitén</t>
  </si>
  <si>
    <t>Nuevos Casos Confirmados de COVID-19 en la comuna de Chaitén</t>
  </si>
  <si>
    <t>Evolución del Número de Fallecidos por COVID-19 por 1 millón de habitantes en la comuna de Chanco</t>
  </si>
  <si>
    <t>Nuevos Casos Confirmados de COVID-19 en la comuna de Chanco</t>
  </si>
  <si>
    <t>Evolución del Número de Fallecidos por COVID-19 por 1 millón de habitantes en la comuna de Chañaral</t>
  </si>
  <si>
    <t>Nuevos Casos Confirmados de COVID-19 en la comuna de Chañaral</t>
  </si>
  <si>
    <t>Evolución del Número de Fallecidos por COVID-19 por 1 millón de habitantes en la comuna de Chépica</t>
  </si>
  <si>
    <t>Nuevos Casos Confirmados de COVID-19 en la comuna de Chépica</t>
  </si>
  <si>
    <t>Evolución del Número de Fallecidos por COVID-19 por 1 millón de habitantes en la comuna de Chiguayante</t>
  </si>
  <si>
    <t>Nuevos Casos Confirmados de COVID-19 en la comuna de Chiguayante</t>
  </si>
  <si>
    <t>Evolución del Número de Fallecidos por COVID-19 por 1 millón de habitantes en la comuna de Chile Chico</t>
  </si>
  <si>
    <t>Nuevos Casos Confirmados de COVID-19 en la comuna de Chile Chico</t>
  </si>
  <si>
    <t>Evolución del Número de Fallecidos por COVID-19 por 1 millón de habitantes en la comuna de Chillán</t>
  </si>
  <si>
    <t>Nuevos Casos Confirmados de COVID-19 en la comuna de Chillán</t>
  </si>
  <si>
    <t>Evolución del Número de Fallecidos por COVID-19 por 1 millón de habitantes en la comuna de Chillán Viejo</t>
  </si>
  <si>
    <t>Nuevos Casos Confirmados de COVID-19 en la comuna de Chillán Viejo</t>
  </si>
  <si>
    <t>Evolución del Número de Fallecidos por COVID-19 por 1 millón de habitantes en la comuna de Chimbarongo</t>
  </si>
  <si>
    <t>Nuevos Casos Confirmados de COVID-19 en la comuna de Chimbarongo</t>
  </si>
  <si>
    <t>Evolución del Número de Fallecidos por COVID-19 por 1 millón de habitantes en la comuna de Cholchol</t>
  </si>
  <si>
    <t>Nuevos Casos Confirmados de COVID-19 en la comuna de Cholchol</t>
  </si>
  <si>
    <t>Evolución del Número de Fallecidos por COVID-19 por 1 millón de habitantes en la comuna de Chonchi</t>
  </si>
  <si>
    <t>Nuevos Casos Confirmados de COVID-19 en la comuna de Chonchi</t>
  </si>
  <si>
    <t>Evolución del Número de Fallecidos por COVID-19 por 1 millón de habitantes en la comuna de Cisnes</t>
  </si>
  <si>
    <t>Nuevos Casos Confirmados de COVID-19 en la comuna de Cisnes</t>
  </si>
  <si>
    <t>Evolución del Número de Fallecidos por COVID-19 por 1 millón de habitantes en la comuna de Cobquecura</t>
  </si>
  <si>
    <t>Nuevos Casos Confirmados de COVID-19 en la comuna de Cobquecura</t>
  </si>
  <si>
    <t>Evolución del Número de Fallecidos por COVID-19 por 1 millón de habitantes en la comuna de Cochamó</t>
  </si>
  <si>
    <t>Nuevos Casos Confirmados de COVID-19 en la comuna de Cochamó</t>
  </si>
  <si>
    <t>Evolución del Número de Fallecidos por COVID-19 por 1 millón de habitantes en la comuna de Cochrane</t>
  </si>
  <si>
    <t>Nuevos Casos Confirmados de COVID-19 en la comuna de Cochrane</t>
  </si>
  <si>
    <t>Evolución del Número de Fallecidos por COVID-19 por 1 millón de habitantes en la comuna de Codegua</t>
  </si>
  <si>
    <t>Nuevos Casos Confirmados de COVID-19 en la comuna de Codegua</t>
  </si>
  <si>
    <t>Evolución del Número de Fallecidos por COVID-19 por 1 millón de habitantes en la comuna de Coelemu</t>
  </si>
  <si>
    <t>Nuevos Casos Confirmados de COVID-19 en la comuna de Coelemu</t>
  </si>
  <si>
    <t>Evolución del Número de Fallecidos por COVID-19 por 1 millón de habitantes en la comuna de Coihaique</t>
  </si>
  <si>
    <t>Nuevos Casos Confirmados de COVID-19 en la comuna de Coihaique</t>
  </si>
  <si>
    <t>Evolución del Número de Fallecidos por COVID-19 por 1 millón de habitantes en la comuna de Coihueco</t>
  </si>
  <si>
    <t>Nuevos Casos Confirmados de COVID-19 en la comuna de Coihueco</t>
  </si>
  <si>
    <t>Evolución del Número de Fallecidos por COVID-19 por 1 millón de habitantes en la comuna de Coinco</t>
  </si>
  <si>
    <t>Nuevos Casos Confirmados de COVID-19 en la comuna de Coinco</t>
  </si>
  <si>
    <t>Evolución del Número de Fallecidos por COVID-19 por 1 millón de habitantes en la comuna de Colbún</t>
  </si>
  <si>
    <t>Nuevos Casos Confirmados de COVID-19 en la comuna de Colbún</t>
  </si>
  <si>
    <t>Evolución del Número de Fallecidos por COVID-19 por 1 millón de habitantes en la comuna de Colchane</t>
  </si>
  <si>
    <t>Nuevos Casos Confirmados de COVID-19 en la comuna de Colchane</t>
  </si>
  <si>
    <t>Evolución del Número de Fallecidos por COVID-19 por 1 millón de habitantes en la comuna de Colina</t>
  </si>
  <si>
    <t>Nuevos Casos Confirmados de COVID-19 en la comuna de Colina</t>
  </si>
  <si>
    <t>Evolución del Número de Fallecidos por COVID-19 por 1 millón de habitantes en la comuna de Collipulli</t>
  </si>
  <si>
    <t>Nuevos Casos Confirmados de COVID-19 en la comuna de Collipulli</t>
  </si>
  <si>
    <t>Evolución del Número de Fallecidos por COVID-19 por 1 millón de habitantes en la comuna de Coltauco</t>
  </si>
  <si>
    <t>Nuevos Casos Confirmados de COVID-19 en la comuna de Coltauco</t>
  </si>
  <si>
    <t>Evolución del Número de Fallecidos por COVID-19 por 1 millón de habitantes en la comuna de Combarbalá</t>
  </si>
  <si>
    <t>Nuevos Casos Confirmados de COVID-19 en la comuna de Combarbalá</t>
  </si>
  <si>
    <t>Evolución del Número de Fallecidos por COVID-19 por 1 millón de habitantes en la comuna de Concepción</t>
  </si>
  <si>
    <t>Nuevos Casos Confirmados de COVID-19 en la comuna de Concepción</t>
  </si>
  <si>
    <t>Evolución del Número de Fallecidos por COVID-19 por 1 millón de habitantes en la comuna de Conchalí</t>
  </si>
  <si>
    <t>Nuevos Casos Confirmados de COVID-19 en la comuna de Conchalí</t>
  </si>
  <si>
    <t>Evolución del Número de Fallecidos por COVID-19 por 1 millón de habitantes en la comuna de Concón</t>
  </si>
  <si>
    <t>Nuevos Casos Confirmados de COVID-19 en la comuna de Concón</t>
  </si>
  <si>
    <t>Evolución del Número de Fallecidos por COVID-19 por 1 millón de habitantes en la comuna de Constitución</t>
  </si>
  <si>
    <t>Nuevos Casos Confirmados de COVID-19 en la comuna de Constitución</t>
  </si>
  <si>
    <t>Evolución del Número de Fallecidos por COVID-19 por 1 millón de habitantes en la comuna de Contulmo</t>
  </si>
  <si>
    <t>Nuevos Casos Confirmados de COVID-19 en la comuna de Contulmo</t>
  </si>
  <si>
    <t>Evolución del Número de Fallecidos por COVID-19 por 1 millón de habitantes en la comuna de Copiapó</t>
  </si>
  <si>
    <t>Nuevos Casos Confirmados de COVID-19 en la comuna de Copiapó</t>
  </si>
  <si>
    <t>Evolución del Número de Fallecidos por COVID-19 por 1 millón de habitantes en la comuna de Coquimbo</t>
  </si>
  <si>
    <t>Nuevos Casos Confirmados de COVID-19 en la comuna de Coquimbo</t>
  </si>
  <si>
    <t>Evolución del Número de Fallecidos por COVID-19 por 1 millón de habitantes en la comuna de Coronel</t>
  </si>
  <si>
    <t>Nuevos Casos Confirmados de COVID-19 en la comuna de Coronel</t>
  </si>
  <si>
    <t>Evolución del Número de Fallecidos por COVID-19 por 1 millón de habitantes en la comuna de Corral</t>
  </si>
  <si>
    <t>Nuevos Casos Confirmados de COVID-19 en la comuna de Corral</t>
  </si>
  <si>
    <t>Evolución del Número de Fallecidos por COVID-19 por 1 millón de habitantes en la comuna de Cunco</t>
  </si>
  <si>
    <t>Nuevos Casos Confirmados de COVID-19 en la comuna de Cunco</t>
  </si>
  <si>
    <t>Evolución del Número de Fallecidos por COVID-19 por 1 millón de habitantes en la comuna de Curacautín</t>
  </si>
  <si>
    <t>Nuevos Casos Confirmados de COVID-19 en la comuna de Curacautín</t>
  </si>
  <si>
    <t>Evolución del Número de Fallecidos por COVID-19 por 1 millón de habitantes en la comuna de Curacaví</t>
  </si>
  <si>
    <t>Nuevos Casos Confirmados de COVID-19 en la comuna de Curacaví</t>
  </si>
  <si>
    <t>Evolución del Número de Fallecidos por COVID-19 por 1 millón de habitantes en la comuna de Curaco de Vélez</t>
  </si>
  <si>
    <t>Nuevos Casos Confirmados de COVID-19 en la comuna de Curaco de Vélez</t>
  </si>
  <si>
    <t>Evolución del Número de Fallecidos por COVID-19 por 1 millón de habitantes en la comuna de Curanilahue</t>
  </si>
  <si>
    <t>Nuevos Casos Confirmados de COVID-19 en la comuna de Curanilahue</t>
  </si>
  <si>
    <t>Evolución del Número de Fallecidos por COVID-19 por 1 millón de habitantes en la comuna de Curarrehue</t>
  </si>
  <si>
    <t>Nuevos Casos Confirmados de COVID-19 en la comuna de Curarrehue</t>
  </si>
  <si>
    <t>Evolución del Número de Fallecidos por COVID-19 por 1 millón de habitantes en la comuna de Curepto</t>
  </si>
  <si>
    <t>Nuevos Casos Confirmados de COVID-19 en la comuna de Curepto</t>
  </si>
  <si>
    <t>Evolución del Número de Fallecidos por COVID-19 por 1 millón de habitantes en la comuna de Curicó</t>
  </si>
  <si>
    <t>Nuevos Casos Confirmados de COVID-19 en la comuna de Curicó</t>
  </si>
  <si>
    <t>Evolución del Número de Fallecidos por COVID-19 por 1 millón de habitantes en la comuna de Dalcahue</t>
  </si>
  <si>
    <t>Nuevos Casos Confirmados de COVID-19 en la comuna de Dalcahue</t>
  </si>
  <si>
    <t>Evolución del Número de Fallecidos por COVID-19 por 1 millón de habitantes en la comuna de Diego de Almagro</t>
  </si>
  <si>
    <t>Nuevos Casos Confirmados de COVID-19 en la comuna de Diego de Almagro</t>
  </si>
  <si>
    <t>Evolución del Número de Fallecidos por COVID-19 por 1 millón de habitantes en la comuna de Doñihue</t>
  </si>
  <si>
    <t>Nuevos Casos Confirmados de COVID-19 en la comuna de Doñihue</t>
  </si>
  <si>
    <t>Evolución del Número de Fallecidos por COVID-19 por 1 millón de habitantes en la comuna de El Bosque</t>
  </si>
  <si>
    <t>Nuevos Casos Confirmados de COVID-19 en la comuna de El Bosque</t>
  </si>
  <si>
    <t>Evolución del Número de Fallecidos por COVID-19 por 1 millón de habitantes en la comuna de El Carmen</t>
  </si>
  <si>
    <t>Nuevos Casos Confirmados de COVID-19 en la comuna de El Carmen</t>
  </si>
  <si>
    <t>Evolución del Número de Fallecidos por COVID-19 por 1 millón de habitantes en la comuna de El Monte</t>
  </si>
  <si>
    <t>Nuevos Casos Confirmados de COVID-19 en la comuna de El Monte</t>
  </si>
  <si>
    <t>Evolución del Número de Fallecidos por COVID-19 por 1 millón de habitantes en la comuna de El Quisco</t>
  </si>
  <si>
    <t>Nuevos Casos Confirmados de COVID-19 en la comuna de El Quisco</t>
  </si>
  <si>
    <t>Evolución del Número de Fallecidos por COVID-19 por 1 millón de habitantes en la comuna de El Tabo</t>
  </si>
  <si>
    <t>Nuevos Casos Confirmados de COVID-19 en la comuna de El Tabo</t>
  </si>
  <si>
    <t>Evolución del Número de Fallecidos por COVID-19 por 1 millón de habitantes en la comuna de Empedrado</t>
  </si>
  <si>
    <t>Nuevos Casos Confirmados de COVID-19 en la comuna de Empedrado</t>
  </si>
  <si>
    <t>Evolución del Número de Fallecidos por COVID-19 por 1 millón de habitantes en la comuna de Ercilla</t>
  </si>
  <si>
    <t>Nuevos Casos Confirmados de COVID-19 en la comuna de Ercilla</t>
  </si>
  <si>
    <t>Evolución del Número de Fallecidos por COVID-19 por 1 millón de habitantes en la comuna de Estación Central</t>
  </si>
  <si>
    <t>Nuevos Casos Confirmados de COVID-19 en la comuna de Estación Central</t>
  </si>
  <si>
    <t>Evolución del Número de Fallecidos por COVID-19 por 1 millón de habitantes en la comuna de Florida</t>
  </si>
  <si>
    <t>Nuevos Casos Confirmados de COVID-19 en la comuna de Florida</t>
  </si>
  <si>
    <t>Evolución del Número de Fallecidos por COVID-19 por 1 millón de habitantes en la comuna de Freire</t>
  </si>
  <si>
    <t>Nuevos Casos Confirmados de COVID-19 en la comuna de Freire</t>
  </si>
  <si>
    <t>Evolución del Número de Fallecidos por COVID-19 por 1 millón de habitantes en la comuna de Freirina</t>
  </si>
  <si>
    <t>Nuevos Casos Confirmados de COVID-19 en la comuna de Freirina</t>
  </si>
  <si>
    <t>Evolución del Número de Fallecidos por COVID-19 por 1 millón de habitantes en la comuna de Fresia</t>
  </si>
  <si>
    <t>Nuevos Casos Confirmados de COVID-19 en la comuna de Fresia</t>
  </si>
  <si>
    <t>Evolución del Número de Fallecidos por COVID-19 por 1 millón de habitantes en la comuna de Frutillar</t>
  </si>
  <si>
    <t>Nuevos Casos Confirmados de COVID-19 en la comuna de Frutillar</t>
  </si>
  <si>
    <t>Evolución del Número de Fallecidos por COVID-19 por 1 millón de habitantes en la comuna de Futaleufú</t>
  </si>
  <si>
    <t>Nuevos Casos Confirmados de COVID-19 en la comuna de Futaleufú</t>
  </si>
  <si>
    <t>Evolución del Número de Fallecidos por COVID-19 por 1 millón de habitantes en la comuna de Futrono</t>
  </si>
  <si>
    <t>Nuevos Casos Confirmados de COVID-19 en la comuna de Futrono</t>
  </si>
  <si>
    <t>Evolución del Número de Fallecidos por COVID-19 por 1 millón de habitantes en la comuna de Galvarino</t>
  </si>
  <si>
    <t>Nuevos Casos Confirmados de COVID-19 en la comuna de Galvarino</t>
  </si>
  <si>
    <t>Evolución del Número de Fallecidos por COVID-19 por 1 millón de habitantes en la comuna de General Lagos</t>
  </si>
  <si>
    <t>Nuevos Casos Confirmados de COVID-19 en la comuna de General Lagos</t>
  </si>
  <si>
    <t>Evolución del Número de Fallecidos por COVID-19 por 1 millón de habitantes en la comuna de Gorbea</t>
  </si>
  <si>
    <t>Nuevos Casos Confirmados de COVID-19 en la comuna de Gorbea</t>
  </si>
  <si>
    <t>Evolución del Número de Fallecidos por COVID-19 por 1 millón de habitantes en la comuna de Graneros</t>
  </si>
  <si>
    <t>Nuevos Casos Confirmados de COVID-19 en la comuna de Graneros</t>
  </si>
  <si>
    <t>Evolución del Número de Fallecidos por COVID-19 por 1 millón de habitantes en la comuna de Guaitecas</t>
  </si>
  <si>
    <t>Nuevos Casos Confirmados de COVID-19 en la comuna de Guaitecas</t>
  </si>
  <si>
    <t>Evolución del Número de Fallecidos por COVID-19 por 1 millón de habitantes en la comuna de Hijuelas</t>
  </si>
  <si>
    <t>Nuevos Casos Confirmados de COVID-19 en la comuna de Hijuelas</t>
  </si>
  <si>
    <t>Evolución del Número de Fallecidos por COVID-19 por 1 millón de habitantes en la comuna de Hualaihué</t>
  </si>
  <si>
    <t>Nuevos Casos Confirmados de COVID-19 en la comuna de Hualaihué</t>
  </si>
  <si>
    <t>Evolución del Número de Fallecidos por COVID-19 por 1 millón de habitantes en la comuna de Hualañé</t>
  </si>
  <si>
    <t>Nuevos Casos Confirmados de COVID-19 en la comuna de Hualañé</t>
  </si>
  <si>
    <t>Evolución del Número de Fallecidos por COVID-19 por 1 millón de habitantes en la comuna de Hualpén</t>
  </si>
  <si>
    <t>Nuevos Casos Confirmados de COVID-19 en la comuna de Hualpén</t>
  </si>
  <si>
    <t>Evolución del Número de Fallecidos por COVID-19 por 1 millón de habitantes en la comuna de Hualqui</t>
  </si>
  <si>
    <t>Nuevos Casos Confirmados de COVID-19 en la comuna de Hualqui</t>
  </si>
  <si>
    <t>Evolución del Número de Fallecidos por COVID-19 por 1 millón de habitantes en la comuna de Huara</t>
  </si>
  <si>
    <t>Nuevos Casos Confirmados de COVID-19 en la comuna de Huara</t>
  </si>
  <si>
    <t>Evolución del Número de Fallecidos por COVID-19 por 1 millón de habitantes en la comuna de Huasco</t>
  </si>
  <si>
    <t>Nuevos Casos Confirmados de COVID-19 en la comuna de Huasco</t>
  </si>
  <si>
    <t>Evolución del Número de Fallecidos por COVID-19 por 1 millón de habitantes en la comuna de Huechuraba</t>
  </si>
  <si>
    <t>Nuevos Casos Confirmados de COVID-19 en la comuna de Huechuraba</t>
  </si>
  <si>
    <t>Evolución del Número de Fallecidos por COVID-19 por 1 millón de habitantes en la comuna de Illapel</t>
  </si>
  <si>
    <t>Nuevos Casos Confirmados de COVID-19 en la comuna de Illapel</t>
  </si>
  <si>
    <t>Evolución del Número de Fallecidos por COVID-19 por 1 millón de habitantes en la comuna de Independencia</t>
  </si>
  <si>
    <t>Nuevos Casos Confirmados de COVID-19 en la comuna de Independencia</t>
  </si>
  <si>
    <t>Evolución del Número de Fallecidos por COVID-19 por 1 millón de habitantes en la comuna de Iquique</t>
  </si>
  <si>
    <t>Nuevos Casos Confirmados de COVID-19 en la comuna de Iquique</t>
  </si>
  <si>
    <t>Evolución del Número de Fallecidos por COVID-19 por 1 millón de habitantes en la comuna de Isla de Maipo</t>
  </si>
  <si>
    <t>Nuevos Casos Confirmados de COVID-19 en la comuna de Isla de Maipo</t>
  </si>
  <si>
    <t>Evolución del Número de Fallecidos por COVID-19 por 1 millón de habitantes en la comuna de Isla de Pascua</t>
  </si>
  <si>
    <t>Nuevos Casos Confirmados de COVID-19 en la comuna de Isla de Pascua</t>
  </si>
  <si>
    <t>Evolución del Número de Fallecidos por COVID-19 por 1 millón de habitantes en la comuna de Juan Fernández</t>
  </si>
  <si>
    <t>Nuevos Casos Confirmados de COVID-19 en la comuna de Juan Fernández</t>
  </si>
  <si>
    <t>Evolución del Número de Fallecidos por COVID-19 por 1 millón de habitantes en la comuna de La Cisterna</t>
  </si>
  <si>
    <t>Nuevos Casos Confirmados de COVID-19 en la comuna de La Cisterna</t>
  </si>
  <si>
    <t>Evolución del Número de Fallecidos por COVID-19 por 1 millón de habitantes en la comuna de La Cruz</t>
  </si>
  <si>
    <t>Nuevos Casos Confirmados de COVID-19 en la comuna de La Cruz</t>
  </si>
  <si>
    <t>Evolución del Número de Fallecidos por COVID-19 por 1 millón de habitantes en la comuna de La Estrella</t>
  </si>
  <si>
    <t>Nuevos Casos Confirmados de COVID-19 en la comuna de La Estrella</t>
  </si>
  <si>
    <t>Evolución del Número de Fallecidos por COVID-19 por 1 millón de habitantes en la comuna de La Florida</t>
  </si>
  <si>
    <t>Nuevos Casos Confirmados de COVID-19 en la comuna de La Florida</t>
  </si>
  <si>
    <t>Evolución del Número de Fallecidos por COVID-19 por 1 millón de habitantes en la comuna de La Granja</t>
  </si>
  <si>
    <t>Nuevos Casos Confirmados de COVID-19 en la comuna de La Granja</t>
  </si>
  <si>
    <t>Evolución del Número de Fallecidos por COVID-19 por 1 millón de habitantes en la comuna de La Higuera</t>
  </si>
  <si>
    <t>Nuevos Casos Confirmados de COVID-19 en la comuna de La Higuera</t>
  </si>
  <si>
    <t>Evolución del Número de Fallecidos por COVID-19 por 1 millón de habitantes en la comuna de La Ligua</t>
  </si>
  <si>
    <t>Nuevos Casos Confirmados de COVID-19 en la comuna de La Ligua</t>
  </si>
  <si>
    <t>Evolución del Número de Fallecidos por COVID-19 por 1 millón de habitantes en la comuna de La Pintana</t>
  </si>
  <si>
    <t>Nuevos Casos Confirmados de COVID-19 en la comuna de La Pintana</t>
  </si>
  <si>
    <t>Evolución del Número de Fallecidos por COVID-19 por 1 millón de habitantes en la comuna de La Reina</t>
  </si>
  <si>
    <t>Nuevos Casos Confirmados de COVID-19 en la comuna de La Reina</t>
  </si>
  <si>
    <t>Evolución del Número de Fallecidos por COVID-19 por 1 millón de habitantes en la comuna de La Serena</t>
  </si>
  <si>
    <t>Nuevos Casos Confirmados de COVID-19 en la comuna de La Serena</t>
  </si>
  <si>
    <t>Evolución del Número de Fallecidos por COVID-19 por 1 millón de habitantes en la comuna de La Unión</t>
  </si>
  <si>
    <t>Nuevos Casos Confirmados de COVID-19 en la comuna de La Unión</t>
  </si>
  <si>
    <t>Evolución del Número de Fallecidos por COVID-19 por 1 millón de habitantes en la comuna de Lago Ranco</t>
  </si>
  <si>
    <t>Nuevos Casos Confirmados de COVID-19 en la comuna de Lago Ranco</t>
  </si>
  <si>
    <t>Evolución del Número de Fallecidos por COVID-19 por 1 millón de habitantes en la comuna de Lago Verde</t>
  </si>
  <si>
    <t>Nuevos Casos Confirmados de COVID-19 en la comuna de Lago Verde</t>
  </si>
  <si>
    <t>Evolución del Número de Fallecidos por COVID-19 por 1 millón de habitantes en la comuna de Laguna Blanca</t>
  </si>
  <si>
    <t>Nuevos Casos Confirmados de COVID-19 en la comuna de Laguna Blanca</t>
  </si>
  <si>
    <t>Evolución del Número de Fallecidos por COVID-19 por 1 millón de habitantes en la comuna de Laja</t>
  </si>
  <si>
    <t>Nuevos Casos Confirmados de COVID-19 en la comuna de Laja</t>
  </si>
  <si>
    <t>Evolución del Número de Fallecidos por COVID-19 por 1 millón de habitantes en la comuna de Lampa</t>
  </si>
  <si>
    <t>Nuevos Casos Confirmados de COVID-19 en la comuna de Lampa</t>
  </si>
  <si>
    <t>Evolución del Número de Fallecidos por COVID-19 por 1 millón de habitantes en la comuna de Lanco</t>
  </si>
  <si>
    <t>Nuevos Casos Confirmados de COVID-19 en la comuna de Lanco</t>
  </si>
  <si>
    <t>Evolución del Número de Fallecidos por COVID-19 por 1 millón de habitantes en la comuna de Las Cabras</t>
  </si>
  <si>
    <t>Nuevos Casos Confirmados de COVID-19 en la comuna de Las Cabras</t>
  </si>
  <si>
    <t>Evolución del Número de Fallecidos por COVID-19 por 1 millón de habitantes en la comuna de Las Condes</t>
  </si>
  <si>
    <t>Nuevos Casos Confirmados de COVID-19 en la comuna de Las Condes</t>
  </si>
  <si>
    <t>Evolución del Número de Fallecidos por COVID-19 por 1 millón de habitantes en la comuna de Lautaro</t>
  </si>
  <si>
    <t>Nuevos Casos Confirmados de COVID-19 en la comuna de Lautaro</t>
  </si>
  <si>
    <t>Evolución del Número de Fallecidos por COVID-19 por 1 millón de habitantes en la comuna de Lebu</t>
  </si>
  <si>
    <t>Nuevos Casos Confirmados de COVID-19 en la comuna de Lebu</t>
  </si>
  <si>
    <t>Evolución del Número de Fallecidos por COVID-19 por 1 millón de habitantes en la comuna de Licantén</t>
  </si>
  <si>
    <t>Nuevos Casos Confirmados de COVID-19 en la comuna de Licantén</t>
  </si>
  <si>
    <t>Evolución del Número de Fallecidos por COVID-19 por 1 millón de habitantes en la comuna de Limache</t>
  </si>
  <si>
    <t>Nuevos Casos Confirmados de COVID-19 en la comuna de Limache</t>
  </si>
  <si>
    <t>Evolución del Número de Fallecidos por COVID-19 por 1 millón de habitantes en la comuna de Linares</t>
  </si>
  <si>
    <t>Nuevos Casos Confirmados de COVID-19 en la comuna de Linares</t>
  </si>
  <si>
    <t>Evolución del Número de Fallecidos por COVID-19 por 1 millón de habitantes en la comuna de Litueche</t>
  </si>
  <si>
    <t>Nuevos Casos Confirmados de COVID-19 en la comuna de Litueche</t>
  </si>
  <si>
    <t>Evolución del Número de Fallecidos por COVID-19 por 1 millón de habitantes en la comuna de Llaillay</t>
  </si>
  <si>
    <t>Nuevos Casos Confirmados de COVID-19 en la comuna de Llaillay</t>
  </si>
  <si>
    <t>Evolución del Número de Fallecidos por COVID-19 por 1 millón de habitantes en la comuna de Llanquihue</t>
  </si>
  <si>
    <t>Nuevos Casos Confirmados de COVID-19 en la comuna de Llanquihue</t>
  </si>
  <si>
    <t>Evolución del Número de Fallecidos por COVID-19 por 1 millón de habitantes en la comuna de Lo Barnechea</t>
  </si>
  <si>
    <t>Nuevos Casos Confirmados de COVID-19 en la comuna de Lo Barnechea</t>
  </si>
  <si>
    <t>Evolución del Número de Fallecidos por COVID-19 por 1 millón de habitantes en la comuna de Lo Espejo</t>
  </si>
  <si>
    <t>Nuevos Casos Confirmados de COVID-19 en la comuna de Lo Espejo</t>
  </si>
  <si>
    <t>Evolución del Número de Fallecidos por COVID-19 por 1 millón de habitantes en la comuna de Lo Prado</t>
  </si>
  <si>
    <t>Nuevos Casos Confirmados de COVID-19 en la comuna de Lo Prado</t>
  </si>
  <si>
    <t>Evolución del Número de Fallecidos por COVID-19 por 1 millón de habitantes en la comuna de Lolol</t>
  </si>
  <si>
    <t>Nuevos Casos Confirmados de COVID-19 en la comuna de Lolol</t>
  </si>
  <si>
    <t>Evolución del Número de Fallecidos por COVID-19 por 1 millón de habitantes en la comuna de Loncoche</t>
  </si>
  <si>
    <t>Nuevos Casos Confirmados de COVID-19 en la comuna de Loncoche</t>
  </si>
  <si>
    <t>Evolución del Número de Fallecidos por COVID-19 por 1 millón de habitantes en la comuna de Longaví</t>
  </si>
  <si>
    <t>Nuevos Casos Confirmados de COVID-19 en la comuna de Longaví</t>
  </si>
  <si>
    <t>Evolución del Número de Fallecidos por COVID-19 por 1 millón de habitantes en la comuna de Lonquimay</t>
  </si>
  <si>
    <t>Nuevos Casos Confirmados de COVID-19 en la comuna de Lonquimay</t>
  </si>
  <si>
    <t>Evolución del Número de Fallecidos por COVID-19 por 1 millón de habitantes en la comuna de Los Alamos</t>
  </si>
  <si>
    <t>Nuevos Casos Confirmados de COVID-19 en la comuna de Los Alamos</t>
  </si>
  <si>
    <t>Evolución del Número de Fallecidos por COVID-19 por 1 millón de habitantes en la comuna de Los Andes</t>
  </si>
  <si>
    <t>Nuevos Casos Confirmados de COVID-19 en la comuna de Los Andes</t>
  </si>
  <si>
    <t>Evolución del Número de Fallecidos por COVID-19 por 1 millón de habitantes en la comuna de Los Angeles</t>
  </si>
  <si>
    <t>Nuevos Casos Confirmados de COVID-19 en la comuna de Los Angeles</t>
  </si>
  <si>
    <t>Evolución del Número de Fallecidos por COVID-19 por 1 millón de habitantes en la comuna de Los Lagos</t>
  </si>
  <si>
    <t>Nuevos Casos Confirmados de COVID-19 en la comuna de Los Lagos</t>
  </si>
  <si>
    <t>Evolución del Número de Fallecidos por COVID-19 por 1 millón de habitantes en la comuna de Los Muermos</t>
  </si>
  <si>
    <t>Nuevos Casos Confirmados de COVID-19 en la comuna de Los Muermos</t>
  </si>
  <si>
    <t>Evolución del Número de Fallecidos por COVID-19 por 1 millón de habitantes en la comuna de Los Sauces</t>
  </si>
  <si>
    <t>Nuevos Casos Confirmados de COVID-19 en la comuna de Los Sauces</t>
  </si>
  <si>
    <t>Evolución del Número de Fallecidos por COVID-19 por 1 millón de habitantes en la comuna de Los Vilos</t>
  </si>
  <si>
    <t>Nuevos Casos Confirmados de COVID-19 en la comuna de Los Vilos</t>
  </si>
  <si>
    <t>Evolución del Número de Fallecidos por COVID-19 por 1 millón de habitantes en la comuna de Lota</t>
  </si>
  <si>
    <t>Nuevos Casos Confirmados de COVID-19 en la comuna de Lota</t>
  </si>
  <si>
    <t>Evolución del Número de Fallecidos por COVID-19 por 1 millón de habitantes en la comuna de Lumaco</t>
  </si>
  <si>
    <t>Nuevos Casos Confirmados de COVID-19 en la comuna de Lumaco</t>
  </si>
  <si>
    <t>Evolución del Número de Fallecidos por COVID-19 por 1 millón de habitantes en la comuna de Machalí</t>
  </si>
  <si>
    <t>Nuevos Casos Confirmados de COVID-19 en la comuna de Machalí</t>
  </si>
  <si>
    <t>Evolución del Número de Fallecidos por COVID-19 por 1 millón de habitantes en la comuna de Macul</t>
  </si>
  <si>
    <t>Nuevos Casos Confirmados de COVID-19 en la comuna de Macul</t>
  </si>
  <si>
    <t>Evolución del Número de Fallecidos por COVID-19 por 1 millón de habitantes en la comuna de Máfil</t>
  </si>
  <si>
    <t>Nuevos Casos Confirmados de COVID-19 en la comuna de Máfil</t>
  </si>
  <si>
    <t>Evolución del Número de Fallecidos por COVID-19 por 1 millón de habitantes en la comuna de Maipú</t>
  </si>
  <si>
    <t>Nuevos Casos Confirmados de COVID-19 en la comuna de Maipú</t>
  </si>
  <si>
    <t>Evolución del Número de Fallecidos por COVID-19 por 1 millón de habitantes en la comuna de Malloa</t>
  </si>
  <si>
    <t>Nuevos Casos Confirmados de COVID-19 en la comuna de Malloa</t>
  </si>
  <si>
    <t>Evolución del Número de Fallecidos por COVID-19 por 1 millón de habitantes en la comuna de Marchihue</t>
  </si>
  <si>
    <t>Nuevos Casos Confirmados de COVID-19 en la comuna de Marchihue</t>
  </si>
  <si>
    <t>Evolución del Número de Fallecidos por COVID-19 por 1 millón de habitantes en la comuna de María Elena</t>
  </si>
  <si>
    <t>Nuevos Casos Confirmados de COVID-19 en la comuna de María Elena</t>
  </si>
  <si>
    <t>Evolución del Número de Fallecidos por COVID-19 por 1 millón de habitantes en la comuna de María Pinto</t>
  </si>
  <si>
    <t>Nuevos Casos Confirmados de COVID-19 en la comuna de María Pinto</t>
  </si>
  <si>
    <t>Evolución del Número de Fallecidos por COVID-19 por 1 millón de habitantes en la comuna de Mariquina</t>
  </si>
  <si>
    <t>Nuevos Casos Confirmados de COVID-19 en la comuna de Mariquina</t>
  </si>
  <si>
    <t>Evolución del Número de Fallecidos por COVID-19 por 1 millón de habitantes en la comuna de Maule</t>
  </si>
  <si>
    <t>Nuevos Casos Confirmados de COVID-19 en la comuna de Maule</t>
  </si>
  <si>
    <t>Evolución del Número de Fallecidos por COVID-19 por 1 millón de habitantes en la comuna de Maullín</t>
  </si>
  <si>
    <t>Nuevos Casos Confirmados de COVID-19 en la comuna de Maullín</t>
  </si>
  <si>
    <t>Evolución del Número de Fallecidos por COVID-19 por 1 millón de habitantes en la comuna de Mejillones</t>
  </si>
  <si>
    <t>Nuevos Casos Confirmados de COVID-19 en la comuna de Mejillones</t>
  </si>
  <si>
    <t>Evolución del Número de Fallecidos por COVID-19 por 1 millón de habitantes en la comuna de Melipeuco</t>
  </si>
  <si>
    <t>Nuevos Casos Confirmados de COVID-19 en la comuna de Melipeuco</t>
  </si>
  <si>
    <t>Evolución del Número de Fallecidos por COVID-19 por 1 millón de habitantes en la comuna de Melipilla</t>
  </si>
  <si>
    <t>Nuevos Casos Confirmados de COVID-19 en la comuna de Melipilla</t>
  </si>
  <si>
    <t>Evolución del Número de Fallecidos por COVID-19 por 1 millón de habitantes en la comuna de Molina</t>
  </si>
  <si>
    <t>Nuevos Casos Confirmados de COVID-19 en la comuna de Molina</t>
  </si>
  <si>
    <t>Evolución del Número de Fallecidos por COVID-19 por 1 millón de habitantes en la comuna de Monte Patria</t>
  </si>
  <si>
    <t>Nuevos Casos Confirmados de COVID-19 en la comuna de Monte Patria</t>
  </si>
  <si>
    <t>Evolución del Número de Fallecidos por COVID-19 por 1 millón de habitantes en la comuna de Mostazal</t>
  </si>
  <si>
    <t>Nuevos Casos Confirmados de COVID-19 en la comuna de Mostazal</t>
  </si>
  <si>
    <t>Evolución del Número de Fallecidos por COVID-19 por 1 millón de habitantes en la comuna de Mulchén</t>
  </si>
  <si>
    <t>Nuevos Casos Confirmados de COVID-19 en la comuna de Mulchén</t>
  </si>
  <si>
    <t>Evolución del Número de Fallecidos por COVID-19 por 1 millón de habitantes en la comuna de Nacimiento</t>
  </si>
  <si>
    <t>Nuevos Casos Confirmados de COVID-19 en la comuna de Nacimiento</t>
  </si>
  <si>
    <t>Evolución del Número de Fallecidos por COVID-19 por 1 millón de habitantes en la comuna de Nancagua</t>
  </si>
  <si>
    <t>Nuevos Casos Confirmados de COVID-19 en la comuna de Nancagua</t>
  </si>
  <si>
    <t>Evolución del Número de Fallecidos por COVID-19 por 1 millón de habitantes en la comuna de Natales</t>
  </si>
  <si>
    <t>Nuevos Casos Confirmados de COVID-19 en la comuna de Natales</t>
  </si>
  <si>
    <t>Evolución del Número de Fallecidos por COVID-19 por 1 millón de habitantes en la comuna de Navidad</t>
  </si>
  <si>
    <t>Nuevos Casos Confirmados de COVID-19 en la comuna de Navidad</t>
  </si>
  <si>
    <t>Evolución del Número de Fallecidos por COVID-19 por 1 millón de habitantes en la comuna de Negrete</t>
  </si>
  <si>
    <t>Nuevos Casos Confirmados de COVID-19 en la comuna de Negrete</t>
  </si>
  <si>
    <t>Evolución del Número de Fallecidos por COVID-19 por 1 millón de habitantes en la comuna de Ninhue</t>
  </si>
  <si>
    <t>Nuevos Casos Confirmados de COVID-19 en la comuna de Ninhue</t>
  </si>
  <si>
    <t>Evolución del Número de Fallecidos por COVID-19 por 1 millón de habitantes en la comuna de Nogales</t>
  </si>
  <si>
    <t>Nuevos Casos Confirmados de COVID-19 en la comuna de Nogales</t>
  </si>
  <si>
    <t>Evolución del Número de Fallecidos por COVID-19 por 1 millón de habitantes en la comuna de Nueva Imperial</t>
  </si>
  <si>
    <t>Nuevos Casos Confirmados de COVID-19 en la comuna de Nueva Imperial</t>
  </si>
  <si>
    <t>Evolución del Número de Fallecidos por COVID-19 por 1 millón de habitantes en la comuna de Ñiquén</t>
  </si>
  <si>
    <t>Nuevos Casos Confirmados de COVID-19 en la comuna de Ñiquén</t>
  </si>
  <si>
    <t>Evolución del Número de Fallecidos por COVID-19 por 1 millón de habitantes en la comuna de Ñuñoa</t>
  </si>
  <si>
    <t>Nuevos Casos Confirmados de COVID-19 en la comuna de Ñuñoa</t>
  </si>
  <si>
    <t>Evolución del Número de Fallecidos por COVID-19 por 1 millón de habitantes en la comuna de O'Higgins</t>
  </si>
  <si>
    <t>Nuevos Casos Confirmados de COVID-19 en la comuna de O'Higgins</t>
  </si>
  <si>
    <t>Evolución del Número de Fallecidos por COVID-19 por 1 millón de habitantes en la comuna de Olivar</t>
  </si>
  <si>
    <t>Nuevos Casos Confirmados de COVID-19 en la comuna de Olivar</t>
  </si>
  <si>
    <t>Evolución del Número de Fallecidos por COVID-19 por 1 millón de habitantes en la comuna de Ollagüe</t>
  </si>
  <si>
    <t>Nuevos Casos Confirmados de COVID-19 en la comuna de Ollagüe</t>
  </si>
  <si>
    <t>Evolución del Número de Fallecidos por COVID-19 por 1 millón de habitantes en la comuna de Olmué</t>
  </si>
  <si>
    <t>Nuevos Casos Confirmados de COVID-19 en la comuna de Olmué</t>
  </si>
  <si>
    <t>Evolución del Número de Fallecidos por COVID-19 por 1 millón de habitantes en la comuna de Osorno</t>
  </si>
  <si>
    <t>Nuevos Casos Confirmados de COVID-19 en la comuna de Osorno</t>
  </si>
  <si>
    <t>Evolución del Número de Fallecidos por COVID-19 por 1 millón de habitantes en la comuna de Ovalle</t>
  </si>
  <si>
    <t>Nuevos Casos Confirmados de COVID-19 en la comuna de Ovalle</t>
  </si>
  <si>
    <t>Evolución del Número de Fallecidos por COVID-19 por 1 millón de habitantes en la comuna de Padre Hurtado</t>
  </si>
  <si>
    <t>Nuevos Casos Confirmados de COVID-19 en la comuna de Padre Hurtado</t>
  </si>
  <si>
    <t>Evolución del Número de Fallecidos por COVID-19 por 1 millón de habitantes en la comuna de Padre las Casas</t>
  </si>
  <si>
    <t>Nuevos Casos Confirmados de COVID-19 en la comuna de Padre las Casas</t>
  </si>
  <si>
    <t>Evolución del Número de Fallecidos por COVID-19 por 1 millón de habitantes en la comuna de Paiguano</t>
  </si>
  <si>
    <t>Nuevos Casos Confirmados de COVID-19 en la comuna de Paiguano</t>
  </si>
  <si>
    <t>Evolución del Número de Fallecidos por COVID-19 por 1 millón de habitantes en la comuna de Paillaco</t>
  </si>
  <si>
    <t>Nuevos Casos Confirmados de COVID-19 en la comuna de Paillaco</t>
  </si>
  <si>
    <t>Evolución del Número de Fallecidos por COVID-19 por 1 millón de habitantes en la comuna de Paine</t>
  </si>
  <si>
    <t>Nuevos Casos Confirmados de COVID-19 en la comuna de Paine</t>
  </si>
  <si>
    <t>Evolución del Número de Fallecidos por COVID-19 por 1 millón de habitantes en la comuna de Palena</t>
  </si>
  <si>
    <t>Nuevos Casos Confirmados de COVID-19 en la comuna de Palena</t>
  </si>
  <si>
    <t>Evolución del Número de Fallecidos por COVID-19 por 1 millón de habitantes en la comuna de Palmilla</t>
  </si>
  <si>
    <t>Nuevos Casos Confirmados de COVID-19 en la comuna de Palmilla</t>
  </si>
  <si>
    <t>Evolución del Número de Fallecidos por COVID-19 por 1 millón de habitantes en la comuna de Panguipulli</t>
  </si>
  <si>
    <t>Nuevos Casos Confirmados de COVID-19 en la comuna de Panguipulli</t>
  </si>
  <si>
    <t>Evolución del Número de Fallecidos por COVID-19 por 1 millón de habitantes en la comuna de Panquehue</t>
  </si>
  <si>
    <t>Nuevos Casos Confirmados de COVID-19 en la comuna de Panquehue</t>
  </si>
  <si>
    <t>Evolución del Número de Fallecidos por COVID-19 por 1 millón de habitantes en la comuna de Papudo</t>
  </si>
  <si>
    <t>Nuevos Casos Confirmados de COVID-19 en la comuna de Papudo</t>
  </si>
  <si>
    <t>Evolución del Número de Fallecidos por COVID-19 por 1 millón de habitantes en la comuna de Paredones</t>
  </si>
  <si>
    <t>Nuevos Casos Confirmados de COVID-19 en la comuna de Paredones</t>
  </si>
  <si>
    <t>Evolución del Número de Fallecidos por COVID-19 por 1 millón de habitantes en la comuna de Parral</t>
  </si>
  <si>
    <t>Nuevos Casos Confirmados de COVID-19 en la comuna de Parral</t>
  </si>
  <si>
    <t>Evolución del Número de Fallecidos por COVID-19 por 1 millón de habitantes en la comuna de Pedro Aguirre Cerda</t>
  </si>
  <si>
    <t>Nuevos Casos Confirmados de COVID-19 en la comuna de Pedro Aguirre Cerda</t>
  </si>
  <si>
    <t>Evolución del Número de Fallecidos por COVID-19 por 1 millón de habitantes en la comuna de Pelarco</t>
  </si>
  <si>
    <t>Nuevos Casos Confirmados de COVID-19 en la comuna de Pelarco</t>
  </si>
  <si>
    <t>Evolución del Número de Fallecidos por COVID-19 por 1 millón de habitantes en la comuna de Pelluhue</t>
  </si>
  <si>
    <t>Nuevos Casos Confirmados de COVID-19 en la comuna de Pelluhue</t>
  </si>
  <si>
    <t>Evolución del Número de Fallecidos por COVID-19 por 1 millón de habitantes en la comuna de Pemuco</t>
  </si>
  <si>
    <t>Nuevos Casos Confirmados de COVID-19 en la comuna de Pemuco</t>
  </si>
  <si>
    <t>Evolución del Número de Fallecidos por COVID-19 por 1 millón de habitantes en la comuna de Pencahue</t>
  </si>
  <si>
    <t>Nuevos Casos Confirmados de COVID-19 en la comuna de Pencahue</t>
  </si>
  <si>
    <t>Evolución del Número de Fallecidos por COVID-19 por 1 millón de habitantes en la comuna de Penco</t>
  </si>
  <si>
    <t>Nuevos Casos Confirmados de COVID-19 en la comuna de Penco</t>
  </si>
  <si>
    <t>Evolución del Número de Fallecidos por COVID-19 por 1 millón de habitantes en la comuna de Peñaflor</t>
  </si>
  <si>
    <t>Nuevos Casos Confirmados de COVID-19 en la comuna de Peñaflor</t>
  </si>
  <si>
    <t>Evolución del Número de Fallecidos por COVID-19 por 1 millón de habitantes en la comuna de Peñalolén</t>
  </si>
  <si>
    <t>Nuevos Casos Confirmados de COVID-19 en la comuna de Peñalolén</t>
  </si>
  <si>
    <t>Evolución del Número de Fallecidos por COVID-19 por 1 millón de habitantes en la comuna de Peralillo</t>
  </si>
  <si>
    <t>Nuevos Casos Confirmados de COVID-19 en la comuna de Peralillo</t>
  </si>
  <si>
    <t>Evolución del Número de Fallecidos por COVID-19 por 1 millón de habitantes en la comuna de Perquenco</t>
  </si>
  <si>
    <t>Nuevos Casos Confirmados de COVID-19 en la comuna de Perquenco</t>
  </si>
  <si>
    <t>Evolución del Número de Fallecidos por COVID-19 por 1 millón de habitantes en la comuna de Petorca</t>
  </si>
  <si>
    <t>Nuevos Casos Confirmados de COVID-19 en la comuna de Petorca</t>
  </si>
  <si>
    <t>Evolución del Número de Fallecidos por COVID-19 por 1 millón de habitantes en la comuna de Peumo</t>
  </si>
  <si>
    <t>Nuevos Casos Confirmados de COVID-19 en la comuna de Peumo</t>
  </si>
  <si>
    <t>Evolución del Número de Fallecidos por COVID-19 por 1 millón de habitantes en la comuna de Pica</t>
  </si>
  <si>
    <t>Nuevos Casos Confirmados de COVID-19 en la comuna de Pica</t>
  </si>
  <si>
    <t>Evolución del Número de Fallecidos por COVID-19 por 1 millón de habitantes en la comuna de Pichidegua</t>
  </si>
  <si>
    <t>Nuevos Casos Confirmados de COVID-19 en la comuna de Pichidegua</t>
  </si>
  <si>
    <t>Evolución del Número de Fallecidos por COVID-19 por 1 millón de habitantes en la comuna de Pichilemu</t>
  </si>
  <si>
    <t>Nuevos Casos Confirmados de COVID-19 en la comuna de Pichilemu</t>
  </si>
  <si>
    <t>Evolución del Número de Fallecidos por COVID-19 por 1 millón de habitantes en la comuna de Pinto</t>
  </si>
  <si>
    <t>Nuevos Casos Confirmados de COVID-19 en la comuna de Pinto</t>
  </si>
  <si>
    <t>Evolución del Número de Fallecidos por COVID-19 por 1 millón de habitantes en la comuna de Pirque</t>
  </si>
  <si>
    <t>Nuevos Casos Confirmados de COVID-19 en la comuna de Pirque</t>
  </si>
  <si>
    <t>Evolución del Número de Fallecidos por COVID-19 por 1 millón de habitantes en la comuna de Pitrufquén</t>
  </si>
  <si>
    <t>Nuevos Casos Confirmados de COVID-19 en la comuna de Pitrufquén</t>
  </si>
  <si>
    <t>Evolución del Número de Fallecidos por COVID-19 por 1 millón de habitantes en la comuna de Placilla</t>
  </si>
  <si>
    <t>Nuevos Casos Confirmados de COVID-19 en la comuna de Placilla</t>
  </si>
  <si>
    <t>Evolución del Número de Fallecidos por COVID-19 por 1 millón de habitantes en la comuna de Portezuelo</t>
  </si>
  <si>
    <t>Nuevos Casos Confirmados de COVID-19 en la comuna de Portezuelo</t>
  </si>
  <si>
    <t>Evolución del Número de Fallecidos por COVID-19 por 1 millón de habitantes en la comuna de Porvenir</t>
  </si>
  <si>
    <t>Nuevos Casos Confirmados de COVID-19 en la comuna de Porvenir</t>
  </si>
  <si>
    <t>Evolución del Número de Fallecidos por COVID-19 por 1 millón de habitantes en la comuna de Pozo Almonte</t>
  </si>
  <si>
    <t>Nuevos Casos Confirmados de COVID-19 en la comuna de Pozo Almonte</t>
  </si>
  <si>
    <t>Evolución del Número de Fallecidos por COVID-19 por 1 millón de habitantes en la comuna de Primavera</t>
  </si>
  <si>
    <t>Nuevos Casos Confirmados de COVID-19 en la comuna de Primavera</t>
  </si>
  <si>
    <t>Evolución del Número de Fallecidos por COVID-19 por 1 millón de habitantes en la comuna de Providencia</t>
  </si>
  <si>
    <t>Nuevos Casos Confirmados de COVID-19 en la comuna de Providencia</t>
  </si>
  <si>
    <t>Evolución del Número de Fallecidos por COVID-19 por 1 millón de habitantes en la comuna de Puchuncaví</t>
  </si>
  <si>
    <t>Nuevos Casos Confirmados de COVID-19 en la comuna de Puchuncaví</t>
  </si>
  <si>
    <t>Evolución del Número de Fallecidos por COVID-19 por 1 millón de habitantes en la comuna de Pucón</t>
  </si>
  <si>
    <t>Nuevos Casos Confirmados de COVID-19 en la comuna de Pucón</t>
  </si>
  <si>
    <t>Evolución del Número de Fallecidos por COVID-19 por 1 millón de habitantes en la comuna de Pudahuel</t>
  </si>
  <si>
    <t>Nuevos Casos Confirmados de COVID-19 en la comuna de Pudahuel</t>
  </si>
  <si>
    <t>Evolución del Número de Fallecidos por COVID-19 por 1 millón de habitantes en la comuna de Puente Alto</t>
  </si>
  <si>
    <t>Nuevos Casos Confirmados de COVID-19 en la comuna de Puente Alto</t>
  </si>
  <si>
    <t>Evolución del Número de Fallecidos por COVID-19 por 1 millón de habitantes en la comuna de Puerto Montt</t>
  </si>
  <si>
    <t>Nuevos Casos Confirmados de COVID-19 en la comuna de Puerto Montt</t>
  </si>
  <si>
    <t>Evolución del Número de Fallecidos por COVID-19 por 1 millón de habitantes en la comuna de Puerto Octay</t>
  </si>
  <si>
    <t>Nuevos Casos Confirmados de COVID-19 en la comuna de Puerto Octay</t>
  </si>
  <si>
    <t>Evolución del Número de Fallecidos por COVID-19 por 1 millón de habitantes en la comuna de Puerto Varas</t>
  </si>
  <si>
    <t>Nuevos Casos Confirmados de COVID-19 en la comuna de Puerto Varas</t>
  </si>
  <si>
    <t>Evolución del Número de Fallecidos por COVID-19 por 1 millón de habitantes en la comuna de Pumanque</t>
  </si>
  <si>
    <t>Nuevos Casos Confirmados de COVID-19 en la comuna de Pumanque</t>
  </si>
  <si>
    <t>Evolución del Número de Fallecidos por COVID-19 por 1 millón de habitantes en la comuna de Punitaqui</t>
  </si>
  <si>
    <t>Nuevos Casos Confirmados de COVID-19 en la comuna de Punitaqui</t>
  </si>
  <si>
    <t>Evolución del Número de Fallecidos por COVID-19 por 1 millón de habitantes en la comuna de Punta Arenas</t>
  </si>
  <si>
    <t>Nuevos Casos Confirmados de COVID-19 en la comuna de Punta Arenas</t>
  </si>
  <si>
    <t>Evolución del Número de Fallecidos por COVID-19 por 1 millón de habitantes en la comuna de Puqueldón</t>
  </si>
  <si>
    <t>Nuevos Casos Confirmados de COVID-19 en la comuna de Puqueldón</t>
  </si>
  <si>
    <t>Evolución del Número de Fallecidos por COVID-19 por 1 millón de habitantes en la comuna de Purén</t>
  </si>
  <si>
    <t>Nuevos Casos Confirmados de COVID-19 en la comuna de Purén</t>
  </si>
  <si>
    <t>Evolución del Número de Fallecidos por COVID-19 por 1 millón de habitantes en la comuna de Purranque</t>
  </si>
  <si>
    <t>Nuevos Casos Confirmados de COVID-19 en la comuna de Purranque</t>
  </si>
  <si>
    <t>Evolución del Número de Fallecidos por COVID-19 por 1 millón de habitantes en la comuna de Putaendo</t>
  </si>
  <si>
    <t>Nuevos Casos Confirmados de COVID-19 en la comuna de Putaendo</t>
  </si>
  <si>
    <t>Evolución del Número de Fallecidos por COVID-19 por 1 millón de habitantes en la comuna de Putre</t>
  </si>
  <si>
    <t>Nuevos Casos Confirmados de COVID-19 en la comuna de Putre</t>
  </si>
  <si>
    <t>Evolución del Número de Fallecidos por COVID-19 por 1 millón de habitantes en la comuna de Puyehue</t>
  </si>
  <si>
    <t>Nuevos Casos Confirmados de COVID-19 en la comuna de Puyehue</t>
  </si>
  <si>
    <t>Evolución del Número de Fallecidos por COVID-19 por 1 millón de habitantes en la comuna de Queilén</t>
  </si>
  <si>
    <t>Nuevos Casos Confirmados de COVID-19 en la comuna de Queilén</t>
  </si>
  <si>
    <t>Evolución del Número de Fallecidos por COVID-19 por 1 millón de habitantes en la comuna de Quellón</t>
  </si>
  <si>
    <t>Nuevos Casos Confirmados de COVID-19 en la comuna de Quellón</t>
  </si>
  <si>
    <t>Evolución del Número de Fallecidos por COVID-19 por 1 millón de habitantes en la comuna de Quemchi</t>
  </si>
  <si>
    <t>Nuevos Casos Confirmados de COVID-19 en la comuna de Quemchi</t>
  </si>
  <si>
    <t>Evolución del Número de Fallecidos por COVID-19 por 1 millón de habitantes en la comuna de Quilaco</t>
  </si>
  <si>
    <t>Nuevos Casos Confirmados de COVID-19 en la comuna de Quilaco</t>
  </si>
  <si>
    <t>Evolución del Número de Fallecidos por COVID-19 por 1 millón de habitantes en la comuna de Quilicura</t>
  </si>
  <si>
    <t>Nuevos Casos Confirmados de COVID-19 en la comuna de Quilicura</t>
  </si>
  <si>
    <t>Evolución del Número de Fallecidos por COVID-19 por 1 millón de habitantes en la comuna de Quilleco</t>
  </si>
  <si>
    <t>Nuevos Casos Confirmados de COVID-19 en la comuna de Quilleco</t>
  </si>
  <si>
    <t>Evolución del Número de Fallecidos por COVID-19 por 1 millón de habitantes en la comuna de Quillón</t>
  </si>
  <si>
    <t>Nuevos Casos Confirmados de COVID-19 en la comuna de Quillón</t>
  </si>
  <si>
    <t>Evolución del Número de Fallecidos por COVID-19 por 1 millón de habitantes en la comuna de Quillota</t>
  </si>
  <si>
    <t>Nuevos Casos Confirmados de COVID-19 en la comuna de Quillota</t>
  </si>
  <si>
    <t>Evolución del Número de Fallecidos por COVID-19 por 1 millón de habitantes en la comuna de Quilpué</t>
  </si>
  <si>
    <t>Nuevos Casos Confirmados de COVID-19 en la comuna de Quilpué</t>
  </si>
  <si>
    <t>Evolución del Número de Fallecidos por COVID-19 por 1 millón de habitantes en la comuna de Quinchao</t>
  </si>
  <si>
    <t>Nuevos Casos Confirmados de COVID-19 en la comuna de Quinchao</t>
  </si>
  <si>
    <t>Evolución del Número de Fallecidos por COVID-19 por 1 millón de habitantes en la comuna de Quinta de Tilcoco</t>
  </si>
  <si>
    <t>Nuevos Casos Confirmados de COVID-19 en la comuna de Quinta de Tilcoco</t>
  </si>
  <si>
    <t>Evolución del Número de Fallecidos por COVID-19 por 1 millón de habitantes en la comuna de Quinta Normal</t>
  </si>
  <si>
    <t>Nuevos Casos Confirmados de COVID-19 en la comuna de Quinta Normal</t>
  </si>
  <si>
    <t>Evolución del Número de Fallecidos por COVID-19 por 1 millón de habitantes en la comuna de Quintero</t>
  </si>
  <si>
    <t>Nuevos Casos Confirmados de COVID-19 en la comuna de Quintero</t>
  </si>
  <si>
    <t>Evolución del Número de Fallecidos por COVID-19 por 1 millón de habitantes en la comuna de Quirihue</t>
  </si>
  <si>
    <t>Nuevos Casos Confirmados de COVID-19 en la comuna de Quirihue</t>
  </si>
  <si>
    <t>Evolución del Número de Fallecidos por COVID-19 por 1 millón de habitantes en la comuna de Rancagua</t>
  </si>
  <si>
    <t>Nuevos Casos Confirmados de COVID-19 en la comuna de Rancagua</t>
  </si>
  <si>
    <t>Evolución del Número de Fallecidos por COVID-19 por 1 millón de habitantes en la comuna de Ránquil</t>
  </si>
  <si>
    <t>Nuevos Casos Confirmados de COVID-19 en la comuna de Ránquil</t>
  </si>
  <si>
    <t>Evolución del Número de Fallecidos por COVID-19 por 1 millón de habitantes en la comuna de Rauco</t>
  </si>
  <si>
    <t>Nuevos Casos Confirmados de COVID-19 en la comuna de Rauco</t>
  </si>
  <si>
    <t>Evolución del Número de Fallecidos por COVID-19 por 1 millón de habitantes en la comuna de Recoleta</t>
  </si>
  <si>
    <t>Nuevos Casos Confirmados de COVID-19 en la comuna de Recoleta</t>
  </si>
  <si>
    <t>Evolución del Número de Fallecidos por COVID-19 por 1 millón de habitantes en la comuna de Renaico</t>
  </si>
  <si>
    <t>Nuevos Casos Confirmados de COVID-19 en la comuna de Renaico</t>
  </si>
  <si>
    <t>Evolución del Número de Fallecidos por COVID-19 por 1 millón de habitantes en la comuna de Renca</t>
  </si>
  <si>
    <t>Nuevos Casos Confirmados de COVID-19 en la comuna de Renca</t>
  </si>
  <si>
    <t>Evolución del Número de Fallecidos por COVID-19 por 1 millón de habitantes en la comuna de Rengo</t>
  </si>
  <si>
    <t>Nuevos Casos Confirmados de COVID-19 en la comuna de Rengo</t>
  </si>
  <si>
    <t>Evolución del Número de Fallecidos por COVID-19 por 1 millón de habitantes en la comuna de Requínoa</t>
  </si>
  <si>
    <t>Nuevos Casos Confirmados de COVID-19 en la comuna de Requínoa</t>
  </si>
  <si>
    <t>Evolución del Número de Fallecidos por COVID-19 por 1 millón de habitantes en la comuna de Retiro</t>
  </si>
  <si>
    <t>Nuevos Casos Confirmados de COVID-19 en la comuna de Retiro</t>
  </si>
  <si>
    <t>Evolución del Número de Fallecidos por COVID-19 por 1 millón de habitantes en la comuna de Rinconada</t>
  </si>
  <si>
    <t>Nuevos Casos Confirmados de COVID-19 en la comuna de Rinconada</t>
  </si>
  <si>
    <t>Evolución del Número de Fallecidos por COVID-19 por 1 millón de habitantes en la comuna de Río Bueno</t>
  </si>
  <si>
    <t>Nuevos Casos Confirmados de COVID-19 en la comuna de Río Bueno</t>
  </si>
  <si>
    <t>Evolución del Número de Fallecidos por COVID-19 por 1 millón de habitantes en la comuna de Río Claro</t>
  </si>
  <si>
    <t>Nuevos Casos Confirmados de COVID-19 en la comuna de Río Claro</t>
  </si>
  <si>
    <t>Evolución del Número de Fallecidos por COVID-19 por 1 millón de habitantes en la comuna de Río Hurtado</t>
  </si>
  <si>
    <t>Nuevos Casos Confirmados de COVID-19 en la comuna de Río Hurtado</t>
  </si>
  <si>
    <t>Evolución del Número de Fallecidos por COVID-19 por 1 millón de habitantes en la comuna de Río Ibáñez</t>
  </si>
  <si>
    <t>Nuevos Casos Confirmados de COVID-19 en la comuna de Río Ibáñez</t>
  </si>
  <si>
    <t>Evolución del Número de Fallecidos por COVID-19 por 1 millón de habitantes en la comuna de Río Negro</t>
  </si>
  <si>
    <t>Nuevos Casos Confirmados de COVID-19 en la comuna de Río Negro</t>
  </si>
  <si>
    <t>Evolución del Número de Fallecidos por COVID-19 por 1 millón de habitantes en la comuna de Río Verde</t>
  </si>
  <si>
    <t>Nuevos Casos Confirmados de COVID-19 en la comuna de Río Verde</t>
  </si>
  <si>
    <t>Evolución del Número de Fallecidos por COVID-19 por 1 millón de habitantes en la comuna de Romeral</t>
  </si>
  <si>
    <t>Nuevos Casos Confirmados de COVID-19 en la comuna de Romeral</t>
  </si>
  <si>
    <t>Evolución del Número de Fallecidos por COVID-19 por 1 millón de habitantes en la comuna de Saavedra</t>
  </si>
  <si>
    <t>Nuevos Casos Confirmados de COVID-19 en la comuna de Saavedra</t>
  </si>
  <si>
    <t>Evolución del Número de Fallecidos por COVID-19 por 1 millón de habitantes en la comuna de Sagrada Familia</t>
  </si>
  <si>
    <t>Nuevos Casos Confirmados de COVID-19 en la comuna de Sagrada Familia</t>
  </si>
  <si>
    <t>Evolución del Número de Fallecidos por COVID-19 por 1 millón de habitantes en la comuna de Salamanca</t>
  </si>
  <si>
    <t>Nuevos Casos Confirmados de COVID-19 en la comuna de Salamanca</t>
  </si>
  <si>
    <t>Evolución del Número de Fallecidos por COVID-19 por 1 millón de habitantes en la comuna de San Antonio</t>
  </si>
  <si>
    <t>Nuevos Casos Confirmados de COVID-19 en la comuna de San Antonio</t>
  </si>
  <si>
    <t>Evolución del Número de Fallecidos por COVID-19 por 1 millón de habitantes en la comuna de San Bernardo</t>
  </si>
  <si>
    <t>Nuevos Casos Confirmados de COVID-19 en la comuna de San Bernardo</t>
  </si>
  <si>
    <t>Evolución del Número de Fallecidos por COVID-19 por 1 millón de habitantes en la comuna de San Carlos</t>
  </si>
  <si>
    <t>Nuevos Casos Confirmados de COVID-19 en la comuna de San Carlos</t>
  </si>
  <si>
    <t>Evolución del Número de Fallecidos por COVID-19 por 1 millón de habitantes en la comuna de San Clemente</t>
  </si>
  <si>
    <t>Nuevos Casos Confirmados de COVID-19 en la comuna de San Clemente</t>
  </si>
  <si>
    <t>Evolución del Número de Fallecidos por COVID-19 por 1 millón de habitantes en la comuna de San Esteban</t>
  </si>
  <si>
    <t>Nuevos Casos Confirmados de COVID-19 en la comuna de San Esteban</t>
  </si>
  <si>
    <t>Evolución del Número de Fallecidos por COVID-19 por 1 millón de habitantes en la comuna de San Fabián</t>
  </si>
  <si>
    <t>Nuevos Casos Confirmados de COVID-19 en la comuna de San Fabián</t>
  </si>
  <si>
    <t>Evolución del Número de Fallecidos por COVID-19 por 1 millón de habitantes en la comuna de San Felipe</t>
  </si>
  <si>
    <t>Nuevos Casos Confirmados de COVID-19 en la comuna de San Felipe</t>
  </si>
  <si>
    <t>Evolución del Número de Fallecidos por COVID-19 por 1 millón de habitantes en la comuna de San Fernando</t>
  </si>
  <si>
    <t>Nuevos Casos Confirmados de COVID-19 en la comuna de San Fernando</t>
  </si>
  <si>
    <t>Evolución del Número de Fallecidos por COVID-19 por 1 millón de habitantes en la comuna de San Gregorio</t>
  </si>
  <si>
    <t>Nuevos Casos Confirmados de COVID-19 en la comuna de San Gregorio</t>
  </si>
  <si>
    <t>Evolución del Número de Fallecidos por COVID-19 por 1 millón de habitantes en la comuna de San Ignacio</t>
  </si>
  <si>
    <t>Nuevos Casos Confirmados de COVID-19 en la comuna de San Ignacio</t>
  </si>
  <si>
    <t>Evolución del Número de Fallecidos por COVID-19 por 1 millón de habitantes en la comuna de San Javier</t>
  </si>
  <si>
    <t>Nuevos Casos Confirmados de COVID-19 en la comuna de San Javier</t>
  </si>
  <si>
    <t>Evolución del Número de Fallecidos por COVID-19 por 1 millón de habitantes en la comuna de San Joaquín</t>
  </si>
  <si>
    <t>Nuevos Casos Confirmados de COVID-19 en la comuna de San Joaquín</t>
  </si>
  <si>
    <t>Evolución del Número de Fallecidos por COVID-19 por 1 millón de habitantes en la comuna de San José de Maipo</t>
  </si>
  <si>
    <t>Nuevos Casos Confirmados de COVID-19 en la comuna de San José de Maipo</t>
  </si>
  <si>
    <t>Evolución del Número de Fallecidos por COVID-19 por 1 millón de habitantes en la comuna de San Juan de La Costa</t>
  </si>
  <si>
    <t>Nuevos Casos Confirmados de COVID-19 en la comuna de San Juan de La Costa</t>
  </si>
  <si>
    <t>Evolución del Número de Fallecidos por COVID-19 por 1 millón de habitantes en la comuna de San Miguel</t>
  </si>
  <si>
    <t>Nuevos Casos Confirmados de COVID-19 en la comuna de San Miguel</t>
  </si>
  <si>
    <t>Evolución del Número de Fallecidos por COVID-19 por 1 millón de habitantes en la comuna de San Nicolás</t>
  </si>
  <si>
    <t>Nuevos Casos Confirmados de COVID-19 en la comuna de San Nicolás</t>
  </si>
  <si>
    <t>Evolución del Número de Fallecidos por COVID-19 por 1 millón de habitantes en la comuna de San Pablo</t>
  </si>
  <si>
    <t>Nuevos Casos Confirmados de COVID-19 en la comuna de San Pablo</t>
  </si>
  <si>
    <t>Evolución del Número de Fallecidos por COVID-19 por 1 millón de habitantes en la comuna de San Pedro</t>
  </si>
  <si>
    <t>Nuevos Casos Confirmados de COVID-19 en la comuna de San Pedro</t>
  </si>
  <si>
    <t>Evolución del Número de Fallecidos por COVID-19 por 1 millón de habitantes en la comuna de San Pedro de Atacama</t>
  </si>
  <si>
    <t>Nuevos Casos Confirmados de COVID-19 en la comuna de San Pedro de Atacama</t>
  </si>
  <si>
    <t>Evolución del Número de Fallecidos por COVID-19 por 1 millón de habitantes en la comuna de San Pedro de la Paz</t>
  </si>
  <si>
    <t>Nuevos Casos Confirmados de COVID-19 en la comuna de San Pedro de la Paz</t>
  </si>
  <si>
    <t>Evolución del Número de Fallecidos por COVID-19 por 1 millón de habitantes en la comuna de San Rafael</t>
  </si>
  <si>
    <t>Nuevos Casos Confirmados de COVID-19 en la comuna de San Rafael</t>
  </si>
  <si>
    <t>Evolución del Número de Fallecidos por COVID-19 por 1 millón de habitantes en la comuna de San Ramón</t>
  </si>
  <si>
    <t>Nuevos Casos Confirmados de COVID-19 en la comuna de San Ramón</t>
  </si>
  <si>
    <t>Evolución del Número de Fallecidos por COVID-19 por 1 millón de habitantes en la comuna de San Rosendo</t>
  </si>
  <si>
    <t>Nuevos Casos Confirmados de COVID-19 en la comuna de San Rosendo</t>
  </si>
  <si>
    <t>Evolución del Número de Fallecidos por COVID-19 por 1 millón de habitantes en la comuna de San Vicente</t>
  </si>
  <si>
    <t>Nuevos Casos Confirmados de COVID-19 en la comuna de San Vicente</t>
  </si>
  <si>
    <t>Evolución del Número de Fallecidos por COVID-19 por 1 millón de habitantes en la comuna de Santa Bárbara</t>
  </si>
  <si>
    <t>Nuevos Casos Confirmados de COVID-19 en la comuna de Santa Bárbara</t>
  </si>
  <si>
    <t>Evolución del Número de Fallecidos por COVID-19 por 1 millón de habitantes en la comuna de Santa Cruz</t>
  </si>
  <si>
    <t>Nuevos Casos Confirmados de COVID-19 en la comuna de Santa Cruz</t>
  </si>
  <si>
    <t>Evolución del Número de Fallecidos por COVID-19 por 1 millón de habitantes en la comuna de Santa Juana</t>
  </si>
  <si>
    <t>Nuevos Casos Confirmados de COVID-19 en la comuna de Santa Juana</t>
  </si>
  <si>
    <t>Evolución del Número de Fallecidos por COVID-19 por 1 millón de habitantes en la comuna de Santa María</t>
  </si>
  <si>
    <t>Nuevos Casos Confirmados de COVID-19 en la comuna de Santa María</t>
  </si>
  <si>
    <t>Evolución del Número de Fallecidos por COVID-19 por 1 millón de habitantes en la comuna de Santiago</t>
  </si>
  <si>
    <t>Nuevos Casos Confirmados de COVID-19 en la comuna de Santiago</t>
  </si>
  <si>
    <t>Evolución del Número de Fallecidos por COVID-19 por 1 millón de habitantes en la comuna de Santo Domingo</t>
  </si>
  <si>
    <t>Nuevos Casos Confirmados de COVID-19 en la comuna de Santo Domingo</t>
  </si>
  <si>
    <t>Evolución del Número de Fallecidos por COVID-19 por 1 millón de habitantes en la comuna de Sierra Gorda</t>
  </si>
  <si>
    <t>Nuevos Casos Confirmados de COVID-19 en la comuna de Sierra Gorda</t>
  </si>
  <si>
    <t>Evolución del Número de Fallecidos por COVID-19 por 1 millón de habitantes en la comuna de Talagante</t>
  </si>
  <si>
    <t>Nuevos Casos Confirmados de COVID-19 en la comuna de Talagante</t>
  </si>
  <si>
    <t>Evolución del Número de Fallecidos por COVID-19 por 1 millón de habitantes en la comuna de Talca</t>
  </si>
  <si>
    <t>Nuevos Casos Confirmados de COVID-19 en la comuna de Talca</t>
  </si>
  <si>
    <t>Evolución del Número de Fallecidos por COVID-19 por 1 millón de habitantes en la comuna de Talcahuano</t>
  </si>
  <si>
    <t>Nuevos Casos Confirmados de COVID-19 en la comuna de Talcahuano</t>
  </si>
  <si>
    <t>Evolución del Número de Fallecidos por COVID-19 por 1 millón de habitantes en la comuna de Taltal</t>
  </si>
  <si>
    <t>Nuevos Casos Confirmados de COVID-19 en la comuna de Taltal</t>
  </si>
  <si>
    <t>Evolución del Número de Fallecidos por COVID-19 por 1 millón de habitantes en la comuna de Temuco</t>
  </si>
  <si>
    <t>Nuevos Casos Confirmados de COVID-19 en la comuna de Temuco</t>
  </si>
  <si>
    <t>Evolución del Número de Fallecidos por COVID-19 por 1 millón de habitantes en la comuna de Teno</t>
  </si>
  <si>
    <t>Nuevos Casos Confirmados de COVID-19 en la comuna de Teno</t>
  </si>
  <si>
    <t>Evolución del Número de Fallecidos por COVID-19 por 1 millón de habitantes en la comuna de Teodoro Schmidt</t>
  </si>
  <si>
    <t>Nuevos Casos Confirmados de COVID-19 en la comuna de Teodoro Schmidt</t>
  </si>
  <si>
    <t>Evolución del Número de Fallecidos por COVID-19 por 1 millón de habitantes en la comuna de Tierra Amarilla</t>
  </si>
  <si>
    <t>Nuevos Casos Confirmados de COVID-19 en la comuna de Tierra Amarilla</t>
  </si>
  <si>
    <t>Evolución del Número de Fallecidos por COVID-19 por 1 millón de habitantes en la comuna de Tiltil</t>
  </si>
  <si>
    <t>Nuevos Casos Confirmados de COVID-19 en la comuna de Tiltil</t>
  </si>
  <si>
    <t>Evolución del Número de Fallecidos por COVID-19 por 1 millón de habitantes en la comuna de Timaukel</t>
  </si>
  <si>
    <t>Nuevos Casos Confirmados de COVID-19 en la comuna de Timaukel</t>
  </si>
  <si>
    <t>Evolución del Número de Fallecidos por COVID-19 por 1 millón de habitantes en la comuna de Tirúa</t>
  </si>
  <si>
    <t>Nuevos Casos Confirmados de COVID-19 en la comuna de Tirúa</t>
  </si>
  <si>
    <t>Evolución del Número de Fallecidos por COVID-19 por 1 millón de habitantes en la comuna de Tocopilla</t>
  </si>
  <si>
    <t>Nuevos Casos Confirmados de COVID-19 en la comuna de Tocopilla</t>
  </si>
  <si>
    <t>Evolución del Número de Fallecidos por COVID-19 por 1 millón de habitantes en la comuna de Toltén</t>
  </si>
  <si>
    <t>Nuevos Casos Confirmados de COVID-19 en la comuna de Toltén</t>
  </si>
  <si>
    <t>Evolución del Número de Fallecidos por COVID-19 por 1 millón de habitantes en la comuna de Tomé</t>
  </si>
  <si>
    <t>Nuevos Casos Confirmados de COVID-19 en la comuna de Tomé</t>
  </si>
  <si>
    <t>Evolución del Número de Fallecidos por COVID-19 por 1 millón de habitantes en la comuna de Torres del Paine</t>
  </si>
  <si>
    <t>Nuevos Casos Confirmados de COVID-19 en la comuna de Torres del Paine</t>
  </si>
  <si>
    <t>Evolución del Número de Fallecidos por COVID-19 por 1 millón de habitantes en la comuna de Tortel</t>
  </si>
  <si>
    <t>Nuevos Casos Confirmados de COVID-19 en la comuna de Tortel</t>
  </si>
  <si>
    <t>Evolución del Número de Fallecidos por COVID-19 por 1 millón de habitantes en la comuna de Traiguén</t>
  </si>
  <si>
    <t>Nuevos Casos Confirmados de COVID-19 en la comuna de Traiguén</t>
  </si>
  <si>
    <t>Evolución del Número de Fallecidos por COVID-19 por 1 millón de habitantes en la comuna de Treguaco</t>
  </si>
  <si>
    <t>Nuevos Casos Confirmados de COVID-19 en la comuna de Treguaco</t>
  </si>
  <si>
    <t>Evolución del Número de Fallecidos por COVID-19 por 1 millón de habitantes en la comuna de Tucapel</t>
  </si>
  <si>
    <t>Nuevos Casos Confirmados de COVID-19 en la comuna de Tucapel</t>
  </si>
  <si>
    <t>Evolución del Número de Fallecidos por COVID-19 por 1 millón de habitantes en la comuna de Valdivia</t>
  </si>
  <si>
    <t>Nuevos Casos Confirmados de COVID-19 en la comuna de Valdivia</t>
  </si>
  <si>
    <t>Evolución del Número de Fallecidos por COVID-19 por 1 millón de habitantes en la comuna de Vallenar</t>
  </si>
  <si>
    <t>Nuevos Casos Confirmados de COVID-19 en la comuna de Vallenar</t>
  </si>
  <si>
    <t>Evolución del Número de Fallecidos por COVID-19 por 1 millón de habitantes en la comuna de Valparaíso</t>
  </si>
  <si>
    <t>Nuevos Casos Confirmados de COVID-19 en la comuna de Valparaíso</t>
  </si>
  <si>
    <t>Evolución del Número de Fallecidos por COVID-19 por 1 millón de habitantes en la comuna de Vichuquén</t>
  </si>
  <si>
    <t>Nuevos Casos Confirmados de COVID-19 en la comuna de Vichuquén</t>
  </si>
  <si>
    <t>Evolución del Número de Fallecidos por COVID-19 por 1 millón de habitantes en la comuna de Victoria</t>
  </si>
  <si>
    <t>Nuevos Casos Confirmados de COVID-19 en la comuna de Victoria</t>
  </si>
  <si>
    <t>Evolución del Número de Fallecidos por COVID-19 por 1 millón de habitantes en la comuna de Vicuña</t>
  </si>
  <si>
    <t>Nuevos Casos Confirmados de COVID-19 en la comuna de Vicuña</t>
  </si>
  <si>
    <t>Evolución del Número de Fallecidos por COVID-19 por 1 millón de habitantes en la comuna de Vilcún</t>
  </si>
  <si>
    <t>Nuevos Casos Confirmados de COVID-19 en la comuna de Vilcún</t>
  </si>
  <si>
    <t>Evolución del Número de Fallecidos por COVID-19 por 1 millón de habitantes en la comuna de Villa Alegre</t>
  </si>
  <si>
    <t>Nuevos Casos Confirmados de COVID-19 en la comuna de Villa Alegre</t>
  </si>
  <si>
    <t>Evolución del Número de Fallecidos por COVID-19 por 1 millón de habitantes en la comuna de Villa Alemana</t>
  </si>
  <si>
    <t>Nuevos Casos Confirmados de COVID-19 en la comuna de Villa Alemana</t>
  </si>
  <si>
    <t>Evolución del Número de Fallecidos por COVID-19 por 1 millón de habitantes en la comuna de Villarrica</t>
  </si>
  <si>
    <t>Nuevos Casos Confirmados de COVID-19 en la comuna de Villarrica</t>
  </si>
  <si>
    <t>Evolución del Número de Fallecidos por COVID-19 por 1 millón de habitantes en la comuna de Viña del Mar</t>
  </si>
  <si>
    <t>Nuevos Casos Confirmados de COVID-19 en la comuna de Viña del Mar</t>
  </si>
  <si>
    <t>Evolución del Número de Fallecidos por COVID-19 por 1 millón de habitantes en la comuna de Vitacura</t>
  </si>
  <si>
    <t>Nuevos Casos Confirmados de COVID-19 en la comuna de Vitacura</t>
  </si>
  <si>
    <t>Evolución del Número de Fallecidos por COVID-19 por 1 millón de habitantes en la comuna de Yerbas Buenas</t>
  </si>
  <si>
    <t>Nuevos Casos Confirmados de COVID-19 en la comuna de Yerbas Buenas</t>
  </si>
  <si>
    <t>Evolución del Número de Fallecidos por COVID-19 por 1 millón de habitantes en la comuna de Yumbel</t>
  </si>
  <si>
    <t>Nuevos Casos Confirmados de COVID-19 en la comuna de Yumbel</t>
  </si>
  <si>
    <t>Evolución del Número de Fallecidos por COVID-19 por 1 millón de habitantes en la comuna de Yungay</t>
  </si>
  <si>
    <t>Nuevos Casos Confirmados de COVID-19 en la comuna de Yungay</t>
  </si>
  <si>
    <t>Evolución del Número de Fallecidos por COVID-19 por 1 millón de habitantes en la comuna de Zapallar</t>
  </si>
  <si>
    <t>Nuevos Casos Confirmados de COVID-19 en la comuna de Zapallar</t>
  </si>
  <si>
    <t>Evolución del Número de Fallecidos por COVID-19 por 1 millón de habitantes por Comuna en la Región de Antofagasta</t>
  </si>
  <si>
    <t>Nuevos Casos Confirmados de COVID-19 por Comuna en la Región de Antofagasta</t>
  </si>
  <si>
    <t>Evolución del Número de Fallecidos por COVID-19 por 1 millón de habitantes por Comuna en la Región de Arica y Parinacota</t>
  </si>
  <si>
    <t>Nuevos Casos Confirmados de COVID-19 por Comuna en la Región de Arica y Parinacota</t>
  </si>
  <si>
    <t>Evolución del Número de Fallecidos por COVID-19 por 1 millón de habitantes por Comuna en la Región de Atacama</t>
  </si>
  <si>
    <t>Nuevos Casos Confirmados de COVID-19 por Comuna en la Región de Atacama</t>
  </si>
  <si>
    <t>Evolución del Número de Fallecidos por COVID-19 por 1 millón de habitantes por Comuna en la Región de Aysén</t>
  </si>
  <si>
    <t>Nuevos Casos Confirmados de COVID-19 por Comuna en la Región de Aysén</t>
  </si>
  <si>
    <t>Evolución del Número de Fallecidos por COVID-19 por 1 millón de habitantes por Comuna en la Región de Coquimbo</t>
  </si>
  <si>
    <t>Nuevos Casos Confirmados de COVID-19 por Comuna en la Región de Coquimbo</t>
  </si>
  <si>
    <t>Evolución del Número de Fallecidos por COVID-19 por 1 millón de habitantes por Comuna en la Región de La Araucanía</t>
  </si>
  <si>
    <t>Nuevos Casos Confirmados de COVID-19 por Comuna en la Región de La Araucanía</t>
  </si>
  <si>
    <t>Evolución del Número de Fallecidos por COVID-19 por 1 millón de habitantes por Comuna en la Región de Los Lagos</t>
  </si>
  <si>
    <t>Nuevos Casos Confirmados de COVID-19 por Comuna en la Región de Los Lagos</t>
  </si>
  <si>
    <t>Evolución del Número de Fallecidos por COVID-19 por 1 millón de habitantes por Comuna en la Región de Los Ríos</t>
  </si>
  <si>
    <t>Nuevos Casos Confirmados de COVID-19 por Comuna en la Región de Los Ríos</t>
  </si>
  <si>
    <t>Evolución del Número de Fallecidos por COVID-19 por 1 millón de habitantes por Comuna en la Región de Magallanes</t>
  </si>
  <si>
    <t>Nuevos Casos Confirmados de COVID-19 por Comuna en la Región de Magallanes</t>
  </si>
  <si>
    <t>Evolución del Número de Fallecidos por COVID-19 por 1 millón de habitantes por Comuna en la Región de Maule</t>
  </si>
  <si>
    <t>Nuevos Casos Confirmados de COVID-19 por Comuna en la Región de Maule</t>
  </si>
  <si>
    <t>Evolución del Número de Fallecidos por COVID-19 por 1 millón de habitantes por Comuna en la Región de Ñuble</t>
  </si>
  <si>
    <t>Nuevos Casos Confirmados de COVID-19 por Comuna en la Región de Ñuble</t>
  </si>
  <si>
    <t>Evolución del Número de Fallecidos por COVID-19 por 1 millón de habitantes por Comuna en la Región de O'Higgins</t>
  </si>
  <si>
    <t>Nuevos Casos Confirmados de COVID-19 por Comuna en la Región de O'Higgins</t>
  </si>
  <si>
    <t>Evolución del Número de Fallecidos por COVID-19 por 1 millón de habitantes por Comuna en la Región de Tarapacá</t>
  </si>
  <si>
    <t>Nuevos Casos Confirmados de COVID-19 por Comuna en la Región de Tarapacá</t>
  </si>
  <si>
    <t>Evolución del Número de Fallecidos por COVID-19 por 1 millón de habitantes por Comuna en la Región de Valparaíso</t>
  </si>
  <si>
    <t>Nuevos Casos Confirmados de COVID-19 por Comuna en la Región de Valparaíso</t>
  </si>
  <si>
    <t>Evolución del Número de Fallecidos por COVID-19 por 1 millón de habitantes por Comuna en la Región del Biobío</t>
  </si>
  <si>
    <t>Nuevos Casos Confirmados de COVID-19 por Comuna en la Región del Biobío</t>
  </si>
  <si>
    <t>Evolución del Número de Fallecidos por COVID-19 por 1 millón de habitantes por Comuna en la Región Metropolitana</t>
  </si>
  <si>
    <t>Nuevos Casos Confirmados de COVID-19 por Comuna en la Región Metropolitana</t>
  </si>
  <si>
    <t>Evolución del Número de Casos Confirmados con COVID-19 para la Región de Antofagasta</t>
  </si>
  <si>
    <t>Relación entre Casos Confirmados de COVID-19 y Variación Diaria de Casos Activos en la Región de Antofagasta</t>
  </si>
  <si>
    <t>Evolución del Número de Casos Confirmados con COVID-19 para la Región de Arica y Parinacota</t>
  </si>
  <si>
    <t>Relación entre Casos Confirmados de COVID-19 y Variación Diaria de Casos Activos en la Región de Arica y Parinacota</t>
  </si>
  <si>
    <t>Evolución del Número de Casos Confirmados con COVID-19 para la Región de Atacama</t>
  </si>
  <si>
    <t>Relación entre Casos Confirmados de COVID-19 y Variación Diaria de Casos Activos en la Región de Atacama</t>
  </si>
  <si>
    <t>Evolución del Número de Casos Confirmados con COVID-19 para la Región de Aysén</t>
  </si>
  <si>
    <t>Relación entre Casos Confirmados de COVID-19 y Variación Diaria de Casos Activos en la Región de Aysén</t>
  </si>
  <si>
    <t>Evolución del Número de Casos Confirmados con COVID-19 para la Región de Coquimbo</t>
  </si>
  <si>
    <t>Relación entre Casos Confirmados de COVID-19 y Variación Diaria de Casos Activos en la Región de Coquimbo</t>
  </si>
  <si>
    <t>Evolución del Número de Casos Confirmados con COVID-19 para la Región de La Araucanía</t>
  </si>
  <si>
    <t>Relación entre Casos Confirmados de COVID-19 y Variación Diaria de Casos Activos en la Región de La Araucanía</t>
  </si>
  <si>
    <t>Evolución del Número de Casos Confirmados con COVID-19 para la Región de Los Lagos</t>
  </si>
  <si>
    <t>Relación entre Casos Confirmados de COVID-19 y Variación Diaria de Casos Activos en la Región de Los Lagos</t>
  </si>
  <si>
    <t>Evolución del Número de Casos Confirmados con COVID-19 para la Región de Los Ríos</t>
  </si>
  <si>
    <t>Relación entre Casos Confirmados de COVID-19 y Variación Diaria de Casos Activos en la Región de Los Ríos</t>
  </si>
  <si>
    <t>Evolución del Número de Casos Confirmados con COVID-19 para la Región de Magallanes</t>
  </si>
  <si>
    <t>Relación entre Casos Confirmados de COVID-19 y Variación Diaria de Casos Activos en la Región de Magallanes</t>
  </si>
  <si>
    <t>Evolución del Número de Casos Confirmados con COVID-19 para la Región de Maule</t>
  </si>
  <si>
    <t>Relación entre Casos Confirmados de COVID-19 y Variación Diaria de Casos Activos en la Región de Maule</t>
  </si>
  <si>
    <t>Evolución del Número de Casos Confirmados con COVID-19 para la Región de Ñuble</t>
  </si>
  <si>
    <t>Relación entre Casos Confirmados de COVID-19 y Variación Diaria de Casos Activos en la Región de Ñuble</t>
  </si>
  <si>
    <t>Evolución del Número de Casos Confirmados con COVID-19 para la Región de O'Higgins</t>
  </si>
  <si>
    <t>Relación entre Casos Confirmados de COVID-19 y Variación Diaria de Casos Activos en la Región de O'Higgins</t>
  </si>
  <si>
    <t>Evolución del Número de Casos Confirmados con COVID-19 para la Región de Tarapacá</t>
  </si>
  <si>
    <t>Relación entre Casos Confirmados de COVID-19 y Variación Diaria de Casos Activos en la Región de Tarapacá</t>
  </si>
  <si>
    <t>Evolución del Número de Casos Confirmados con COVID-19 para la Región de Valparaíso</t>
  </si>
  <si>
    <t>Relación entre Casos Confirmados de COVID-19 y Variación Diaria de Casos Activos en la Región de Valparaíso</t>
  </si>
  <si>
    <t>Evolución del Número de Casos Confirmados con COVID-19 para la Región del Biobío</t>
  </si>
  <si>
    <t>Relación entre Casos Confirmados de COVID-19 y Variación Diaria de Casos Activos en la Región del Biobío</t>
  </si>
  <si>
    <t>Evolución del Número de Casos Confirmados con COVID-19 para la Región Metropolitana</t>
  </si>
  <si>
    <t>Relación entre Casos Confirmados de COVID-19 y Variación Diaria de Casos Activos en la Región Metropolitana</t>
  </si>
  <si>
    <t>Evolución del Número de Fallecidos Diarios por COVID-19 en la Región de Antofagasta</t>
  </si>
  <si>
    <t>Representación Geográfica del Número de Fallecidos por 1 millón de habitantes por comuna para la Región de Antofagasta</t>
  </si>
  <si>
    <t>Evolución del Número de Fallecidos Diarios por COVID-19 en la Región de Arica y Parinacota</t>
  </si>
  <si>
    <t>Representación Geográfica del Número de Fallecidos por 1 millón de habitantes por comuna para la Región de Arica y Parinacota</t>
  </si>
  <si>
    <t>Evolución del Número de Fallecidos Diarios por COVID-19 en la Región de Atacama</t>
  </si>
  <si>
    <t>Representación Geográfica del Número de Fallecidos por 1 millón de habitantes por comuna para la Región de Atacama</t>
  </si>
  <si>
    <t>Evolución del Número de Fallecidos Diarios por COVID-19 en la Región de Aysén</t>
  </si>
  <si>
    <t>Representación Geográfica del Número de Fallecidos por 1 millón de habitantes por comuna para la Región de Aysén</t>
  </si>
  <si>
    <t>Evolución del Número de Fallecidos Diarios por COVID-19 en la Región de Coquimbo</t>
  </si>
  <si>
    <t>Representación Geográfica del Número de Fallecidos por 1 millón de habitantes por comuna para la Región de Coquimbo</t>
  </si>
  <si>
    <t>Evolución del Número de Fallecidos Diarios por COVID-19 en la Región de La Araucanía</t>
  </si>
  <si>
    <t>Representación Geográfica del Número de Fallecidos por 1 millón de habitantes por comuna para la Región de La Araucanía</t>
  </si>
  <si>
    <t>Evolución del Número de Fallecidos Diarios por COVID-19 en la Región de Los Lagos</t>
  </si>
  <si>
    <t>Representación Geográfica del Número de Fallecidos por 1 millón de habitantes por comuna para la Región de Los Lagos</t>
  </si>
  <si>
    <t>Evolución del Número de Fallecidos Diarios por COVID-19 en la Región de Los Ríos</t>
  </si>
  <si>
    <t>Representación Geográfica del Número de Fallecidos por 1 millón de habitantes por comuna para la Región de Los Ríos</t>
  </si>
  <si>
    <t>Evolución del Número de Fallecidos Diarios por COVID-19 en la Región de Magallanes</t>
  </si>
  <si>
    <t>Representación Geográfica del Número de Fallecidos por 1 millón de habitantes por comuna para la Región de Magallanes</t>
  </si>
  <si>
    <t>Evolución del Número de Fallecidos Diarios por COVID-19 en la Región de Maule</t>
  </si>
  <si>
    <t>Representación Geográfica del Número de Fallecidos por 1 millón de habitantes por comuna para la Región de Maule</t>
  </si>
  <si>
    <t>Evolución del Número de Fallecidos Diarios por COVID-19 en la Región de Ñuble</t>
  </si>
  <si>
    <t>Representación Geográfica del Número de Fallecidos por 1 millón de habitantes por comuna para la Región de Ñuble</t>
  </si>
  <si>
    <t>Evolución del Número de Fallecidos Diarios por COVID-19 en la Región de O'Higgins</t>
  </si>
  <si>
    <t>Representación Geográfica del Número de Fallecidos por 1 millón de habitantes por comuna para la Región de O'Higgins</t>
  </si>
  <si>
    <t>Evolución del Número de Fallecidos Diarios por COVID-19 en la Región de Tarapacá</t>
  </si>
  <si>
    <t>Representación Geográfica del Número de Fallecidos por 1 millón de habitantes por comuna para la Región de Tarapacá</t>
  </si>
  <si>
    <t>Evolución del Número de Fallecidos Diarios por COVID-19 en la Región de Valparaíso</t>
  </si>
  <si>
    <t>Representación Geográfica del Número de Fallecidos por 1 millón de habitantes por comuna para la Región de Valparaíso</t>
  </si>
  <si>
    <t>Evolución del Número de Fallecidos Diarios por COVID-19 en la Región del Biobío</t>
  </si>
  <si>
    <t>Representación Geográfica del Número de Fallecidos por 1 millón de habitantes por comuna para la Región del Biobío</t>
  </si>
  <si>
    <t>Evolución del Número de Fallecidos Diarios por COVID-19 en la Región Metropolitana</t>
  </si>
  <si>
    <t>Representación Geográfica del Número de Fallecidos por 1 millón de habitantes por comuna para la Región Metropolitana</t>
  </si>
  <si>
    <t>Evolución del Proceso de Vacunación contra COVID-19 en la comuna de Aisén</t>
  </si>
  <si>
    <t>Relación entre el Proceso de Vacunación contra COVID-19 y el número de Casos Activos en la comuna de Aisén</t>
  </si>
  <si>
    <t>Evolución del Proceso de Vacunación contra COVID-19 en la comuna de Algarrobo</t>
  </si>
  <si>
    <t>Relación entre el Proceso de Vacunación contra COVID-19 y el número de Casos Activos en la comuna de Algarrobo</t>
  </si>
  <si>
    <t>Evolución del Proceso de Vacunación contra COVID-19 en la comuna de Alhué</t>
  </si>
  <si>
    <t>Relación entre el Proceso de Vacunación contra COVID-19 y el número de Casos Activos en la comuna de Alhué</t>
  </si>
  <si>
    <t>Evolución del Proceso de Vacunación contra COVID-19 en la comuna de Alto Biobío</t>
  </si>
  <si>
    <t>Relación entre el Proceso de Vacunación contra COVID-19 y el número de Casos Activos en la comuna de Alto Biobío</t>
  </si>
  <si>
    <t>Evolución del Proceso de Vacunación contra COVID-19 en la comuna de Alto del Carmen</t>
  </si>
  <si>
    <t>Relación entre el Proceso de Vacunación contra COVID-19 y el número de Casos Activos en la comuna de Alto del Carmen</t>
  </si>
  <si>
    <t>Evolución del Proceso de Vacunación contra COVID-19 en la comuna de Alto Hospicio</t>
  </si>
  <si>
    <t>Relación entre el Proceso de Vacunación contra COVID-19 y el número de Casos Activos en la comuna de Alto Hospicio</t>
  </si>
  <si>
    <t>Evolución del Proceso de Vacunación contra COVID-19 en la comuna de Ancud</t>
  </si>
  <si>
    <t>Relación entre el Proceso de Vacunación contra COVID-19 y el número de Casos Activos en la comuna de Ancud</t>
  </si>
  <si>
    <t>Evolución del Proceso de Vacunación contra COVID-19 en la comuna de Andacollo</t>
  </si>
  <si>
    <t>Relación entre el Proceso de Vacunación contra COVID-19 y el número de Casos Activos en la comuna de Andacollo</t>
  </si>
  <si>
    <t>Evolución del Proceso de Vacunación contra COVID-19 en la comuna de Angol</t>
  </si>
  <si>
    <t>Relación entre el Proceso de Vacunación contra COVID-19 y el número de Casos Activos en la comuna de Angol</t>
  </si>
  <si>
    <t>Evolución del Proceso de Vacunación contra COVID-19 en la comuna de Antofagasta</t>
  </si>
  <si>
    <t>Relación entre el Proceso de Vacunación contra COVID-19 y el número de Casos Activos en la comuna de Antofagasta</t>
  </si>
  <si>
    <t>Evolución del Proceso de Vacunación contra COVID-19 en la comuna de Antuco</t>
  </si>
  <si>
    <t>Relación entre el Proceso de Vacunación contra COVID-19 y el número de Casos Activos en la comuna de Antuco</t>
  </si>
  <si>
    <t>Evolución del Proceso de Vacunación contra COVID-19 en la comuna de Arauco</t>
  </si>
  <si>
    <t>Relación entre el Proceso de Vacunación contra COVID-19 y el número de Casos Activos en la comuna de Arauco</t>
  </si>
  <si>
    <t>Evolución del Proceso de Vacunación contra COVID-19 en la comuna de Arica</t>
  </si>
  <si>
    <t>Relación entre el Proceso de Vacunación contra COVID-19 y el número de Casos Activos en la comuna de Arica</t>
  </si>
  <si>
    <t>Evolución del Proceso de Vacunación contra COVID-19 en la comuna de Buin</t>
  </si>
  <si>
    <t>Relación entre el Proceso de Vacunación contra COVID-19 y el número de Casos Activos en la comuna de Buin</t>
  </si>
  <si>
    <t>Evolución del Proceso de Vacunación contra COVID-19 en la comuna de Bulnes</t>
  </si>
  <si>
    <t>Relación entre el Proceso de Vacunación contra COVID-19 y el número de Casos Activos en la comuna de Bulnes</t>
  </si>
  <si>
    <t>Evolución del Proceso de Vacunación contra COVID-19 en la comuna de Cabildo</t>
  </si>
  <si>
    <t>Relación entre el Proceso de Vacunación contra COVID-19 y el número de Casos Activos en la comuna de Cabildo</t>
  </si>
  <si>
    <t>Evolución del Proceso de Vacunación contra COVID-19 en la comuna de Cabo de Hornos</t>
  </si>
  <si>
    <t>Relación entre el Proceso de Vacunación contra COVID-19 y el número de Casos Activos en la comuna de Cabo de Hornos</t>
  </si>
  <si>
    <t>Evolución del Proceso de Vacunación contra COVID-19 en la comuna de Cabrero</t>
  </si>
  <si>
    <t>Relación entre el Proceso de Vacunación contra COVID-19 y el número de Casos Activos en la comuna de Cabrero</t>
  </si>
  <si>
    <t>Evolución del Proceso de Vacunación contra COVID-19 en la comuna de Calama</t>
  </si>
  <si>
    <t>Relación entre el Proceso de Vacunación contra COVID-19 y el número de Casos Activos en la comuna de Calama</t>
  </si>
  <si>
    <t>Evolución del Proceso de Vacunación contra COVID-19 en la comuna de Calbuco</t>
  </si>
  <si>
    <t>Relación entre el Proceso de Vacunación contra COVID-19 y el número de Casos Activos en la comuna de Calbuco</t>
  </si>
  <si>
    <t>Evolución del Proceso de Vacunación contra COVID-19 en la comuna de Caldera</t>
  </si>
  <si>
    <t>Relación entre el Proceso de Vacunación contra COVID-19 y el número de Casos Activos en la comuna de Caldera</t>
  </si>
  <si>
    <t>Evolución del Proceso de Vacunación contra COVID-19 en la comuna de Calera</t>
  </si>
  <si>
    <t>Relación entre el Proceso de Vacunación contra COVID-19 y el número de Casos Activos en la comuna de Calera</t>
  </si>
  <si>
    <t>Evolución del Proceso de Vacunación contra COVID-19 en la comuna de Calera de Tango</t>
  </si>
  <si>
    <t>Relación entre el Proceso de Vacunación contra COVID-19 y el número de Casos Activos en la comuna de Calera de Tango</t>
  </si>
  <si>
    <t>Evolución del Proceso de Vacunación contra COVID-19 en la comuna de Calle Larga</t>
  </si>
  <si>
    <t>Relación entre el Proceso de Vacunación contra COVID-19 y el número de Casos Activos en la comuna de Calle Larga</t>
  </si>
  <si>
    <t>Evolución del Proceso de Vacunación contra COVID-19 en la comuna de Camarones</t>
  </si>
  <si>
    <t>Relación entre el Proceso de Vacunación contra COVID-19 y el número de Casos Activos en la comuna de Camarones</t>
  </si>
  <si>
    <t>Evolución del Proceso de Vacunación contra COVID-19 en la comuna de Camiña</t>
  </si>
  <si>
    <t>Relación entre el Proceso de Vacunación contra COVID-19 y el número de Casos Activos en la comuna de Camiña</t>
  </si>
  <si>
    <t>Evolución del Proceso de Vacunación contra COVID-19 en la comuna de Canela</t>
  </si>
  <si>
    <t>Relación entre el Proceso de Vacunación contra COVID-19 y el número de Casos Activos en la comuna de Canela</t>
  </si>
  <si>
    <t>Evolución del Proceso de Vacunación contra COVID-19 en la comuna de Cañete</t>
  </si>
  <si>
    <t>Relación entre el Proceso de Vacunación contra COVID-19 y el número de Casos Activos en la comuna de Cañete</t>
  </si>
  <si>
    <t>Evolución del Proceso de Vacunación contra COVID-19 en la comuna de Carahue</t>
  </si>
  <si>
    <t>Relación entre el Proceso de Vacunación contra COVID-19 y el número de Casos Activos en la comuna de Carahue</t>
  </si>
  <si>
    <t>Evolución del Proceso de Vacunación contra COVID-19 en la comuna de Cartagena</t>
  </si>
  <si>
    <t>Relación entre el Proceso de Vacunación contra COVID-19 y el número de Casos Activos en la comuna de Cartagena</t>
  </si>
  <si>
    <t>Evolución del Proceso de Vacunación contra COVID-19 en la comuna de Casablanca</t>
  </si>
  <si>
    <t>Relación entre el Proceso de Vacunación contra COVID-19 y el número de Casos Activos en la comuna de Casablanca</t>
  </si>
  <si>
    <t>Evolución del Proceso de Vacunación contra COVID-19 en la comuna de Castro</t>
  </si>
  <si>
    <t>Relación entre el Proceso de Vacunación contra COVID-19 y el número de Casos Activos en la comuna de Castro</t>
  </si>
  <si>
    <t>Evolución del Proceso de Vacunación contra COVID-19 en la comuna de Catemu</t>
  </si>
  <si>
    <t>Relación entre el Proceso de Vacunación contra COVID-19 y el número de Casos Activos en la comuna de Catemu</t>
  </si>
  <si>
    <t>Evolución del Proceso de Vacunación contra COVID-19 en la comuna de Cauquenes</t>
  </si>
  <si>
    <t>Relación entre el Proceso de Vacunación contra COVID-19 y el número de Casos Activos en la comuna de Cauquenes</t>
  </si>
  <si>
    <t>Evolución del Proceso de Vacunación contra COVID-19 en la comuna de Cerrillos</t>
  </si>
  <si>
    <t>Relación entre el Proceso de Vacunación contra COVID-19 y el número de Casos Activos en la comuna de Cerrillos</t>
  </si>
  <si>
    <t>Evolución del Proceso de Vacunación contra COVID-19 en la comuna de Cerro Navia</t>
  </si>
  <si>
    <t>Relación entre el Proceso de Vacunación contra COVID-19 y el número de Casos Activos en la comuna de Cerro Navia</t>
  </si>
  <si>
    <t>Evolución del Proceso de Vacunación contra COVID-19 en la comuna de Chaitén</t>
  </si>
  <si>
    <t>Relación entre el Proceso de Vacunación contra COVID-19 y el número de Casos Activos en la comuna de Chaitén</t>
  </si>
  <si>
    <t>Evolución del Proceso de Vacunación contra COVID-19 en la comuna de Chanco</t>
  </si>
  <si>
    <t>Relación entre el Proceso de Vacunación contra COVID-19 y el número de Casos Activos en la comuna de Chanco</t>
  </si>
  <si>
    <t>Evolución del Proceso de Vacunación contra COVID-19 en la comuna de Chañaral</t>
  </si>
  <si>
    <t>Relación entre el Proceso de Vacunación contra COVID-19 y el número de Casos Activos en la comuna de Chañaral</t>
  </si>
  <si>
    <t>Evolución del Proceso de Vacunación contra COVID-19 en la comuna de Chépica</t>
  </si>
  <si>
    <t>Relación entre el Proceso de Vacunación contra COVID-19 y el número de Casos Activos en la comuna de Chépica</t>
  </si>
  <si>
    <t>Evolución del Proceso de Vacunación contra COVID-19 en la comuna de Chiguayante</t>
  </si>
  <si>
    <t>Relación entre el Proceso de Vacunación contra COVID-19 y el número de Casos Activos en la comuna de Chiguayante</t>
  </si>
  <si>
    <t>Evolución del Proceso de Vacunación contra COVID-19 en la comuna de Chile Chico</t>
  </si>
  <si>
    <t>Relación entre el Proceso de Vacunación contra COVID-19 y el número de Casos Activos en la comuna de Chile Chico</t>
  </si>
  <si>
    <t>Evolución del Proceso de Vacunación contra COVID-19 en la comuna de Chillán</t>
  </si>
  <si>
    <t>Relación entre el Proceso de Vacunación contra COVID-19 y el número de Casos Activos en la comuna de Chillán</t>
  </si>
  <si>
    <t>Evolución del Proceso de Vacunación contra COVID-19 en la comuna de Chillán Viejo</t>
  </si>
  <si>
    <t>Relación entre el Proceso de Vacunación contra COVID-19 y el número de Casos Activos en la comuna de Chillán Viejo</t>
  </si>
  <si>
    <t>Evolución del Proceso de Vacunación contra COVID-19 en la comuna de Chimbarongo</t>
  </si>
  <si>
    <t>Relación entre el Proceso de Vacunación contra COVID-19 y el número de Casos Activos en la comuna de Chimbarongo</t>
  </si>
  <si>
    <t>Evolución del Proceso de Vacunación contra COVID-19 en la comuna de Cholchol</t>
  </si>
  <si>
    <t>Relación entre el Proceso de Vacunación contra COVID-19 y el número de Casos Activos en la comuna de Cholchol</t>
  </si>
  <si>
    <t>Evolución del Proceso de Vacunación contra COVID-19 en la comuna de Chonchi</t>
  </si>
  <si>
    <t>Relación entre el Proceso de Vacunación contra COVID-19 y el número de Casos Activos en la comuna de Chonchi</t>
  </si>
  <si>
    <t>Evolución del Proceso de Vacunación contra COVID-19 en la comuna de Cisnes</t>
  </si>
  <si>
    <t>Relación entre el Proceso de Vacunación contra COVID-19 y el número de Casos Activos en la comuna de Cisnes</t>
  </si>
  <si>
    <t>Evolución del Proceso de Vacunación contra COVID-19 en la comuna de Cobquecura</t>
  </si>
  <si>
    <t>Relación entre el Proceso de Vacunación contra COVID-19 y el número de Casos Activos en la comuna de Cobquecura</t>
  </si>
  <si>
    <t>Evolución del Proceso de Vacunación contra COVID-19 en la comuna de Cochamó</t>
  </si>
  <si>
    <t>Relación entre el Proceso de Vacunación contra COVID-19 y el número de Casos Activos en la comuna de Cochamó</t>
  </si>
  <si>
    <t>Evolución del Proceso de Vacunación contra COVID-19 en la comuna de Cochrane</t>
  </si>
  <si>
    <t>Relación entre el Proceso de Vacunación contra COVID-19 y el número de Casos Activos en la comuna de Cochrane</t>
  </si>
  <si>
    <t>Evolución del Proceso de Vacunación contra COVID-19 en la comuna de Codegua</t>
  </si>
  <si>
    <t>Relación entre el Proceso de Vacunación contra COVID-19 y el número de Casos Activos en la comuna de Codegua</t>
  </si>
  <si>
    <t>Evolución del Proceso de Vacunación contra COVID-19 en la comuna de Coelemu</t>
  </si>
  <si>
    <t>Relación entre el Proceso de Vacunación contra COVID-19 y el número de Casos Activos en la comuna de Coelemu</t>
  </si>
  <si>
    <t>Evolución del Proceso de Vacunación contra COVID-19 en la comuna de Coihaique</t>
  </si>
  <si>
    <t>Relación entre el Proceso de Vacunación contra COVID-19 y el número de Casos Activos en la comuna de Coihaique</t>
  </si>
  <si>
    <t>Evolución del Proceso de Vacunación contra COVID-19 en la comuna de Coihueco</t>
  </si>
  <si>
    <t>Relación entre el Proceso de Vacunación contra COVID-19 y el número de Casos Activos en la comuna de Coihueco</t>
  </si>
  <si>
    <t>Evolución del Proceso de Vacunación contra COVID-19 en la comuna de Coinco</t>
  </si>
  <si>
    <t>Relación entre el Proceso de Vacunación contra COVID-19 y el número de Casos Activos en la comuna de Coinco</t>
  </si>
  <si>
    <t>Evolución del Proceso de Vacunación contra COVID-19 en la comuna de Colbún</t>
  </si>
  <si>
    <t>Relación entre el Proceso de Vacunación contra COVID-19 y el número de Casos Activos en la comuna de Colbún</t>
  </si>
  <si>
    <t>Evolución del Proceso de Vacunación contra COVID-19 en la comuna de Colchane</t>
  </si>
  <si>
    <t>Relación entre el Proceso de Vacunación contra COVID-19 y el número de Casos Activos en la comuna de Colchane</t>
  </si>
  <si>
    <t>Evolución del Proceso de Vacunación contra COVID-19 en la comuna de Colina</t>
  </si>
  <si>
    <t>Relación entre el Proceso de Vacunación contra COVID-19 y el número de Casos Activos en la comuna de Colina</t>
  </si>
  <si>
    <t>Evolución del Proceso de Vacunación contra COVID-19 en la comuna de Collipulli</t>
  </si>
  <si>
    <t>Relación entre el Proceso de Vacunación contra COVID-19 y el número de Casos Activos en la comuna de Collipulli</t>
  </si>
  <si>
    <t>Evolución del Proceso de Vacunación contra COVID-19 en la comuna de Coltauco</t>
  </si>
  <si>
    <t>Relación entre el Proceso de Vacunación contra COVID-19 y el número de Casos Activos en la comuna de Coltauco</t>
  </si>
  <si>
    <t>Evolución del Proceso de Vacunación contra COVID-19 en la comuna de Combarbalá</t>
  </si>
  <si>
    <t>Relación entre el Proceso de Vacunación contra COVID-19 y el número de Casos Activos en la comuna de Combarbalá</t>
  </si>
  <si>
    <t>Evolución del Proceso de Vacunación contra COVID-19 en la comuna de Concepción</t>
  </si>
  <si>
    <t>Relación entre el Proceso de Vacunación contra COVID-19 y el número de Casos Activos en la comuna de Concepción</t>
  </si>
  <si>
    <t>Evolución del Proceso de Vacunación contra COVID-19 en la comuna de Conchalí</t>
  </si>
  <si>
    <t>Relación entre el Proceso de Vacunación contra COVID-19 y el número de Casos Activos en la comuna de Conchalí</t>
  </si>
  <si>
    <t>Evolución del Proceso de Vacunación contra COVID-19 en la comuna de Concón</t>
  </si>
  <si>
    <t>Relación entre el Proceso de Vacunación contra COVID-19 y el número de Casos Activos en la comuna de Concón</t>
  </si>
  <si>
    <t>Evolución del Proceso de Vacunación contra COVID-19 en la comuna de Constitución</t>
  </si>
  <si>
    <t>Relación entre el Proceso de Vacunación contra COVID-19 y el número de Casos Activos en la comuna de Constitución</t>
  </si>
  <si>
    <t>Evolución del Proceso de Vacunación contra COVID-19 en la comuna de Contulmo</t>
  </si>
  <si>
    <t>Relación entre el Proceso de Vacunación contra COVID-19 y el número de Casos Activos en la comuna de Contulmo</t>
  </si>
  <si>
    <t>Evolución del Proceso de Vacunación contra COVID-19 en la comuna de Copiapó</t>
  </si>
  <si>
    <t>Relación entre el Proceso de Vacunación contra COVID-19 y el número de Casos Activos en la comuna de Copiapó</t>
  </si>
  <si>
    <t>Evolución del Proceso de Vacunación contra COVID-19 en la comuna de Coquimbo</t>
  </si>
  <si>
    <t>Relación entre el Proceso de Vacunación contra COVID-19 y el número de Casos Activos en la comuna de Coquimbo</t>
  </si>
  <si>
    <t>Evolución del Proceso de Vacunación contra COVID-19 en la comuna de Coronel</t>
  </si>
  <si>
    <t>Relación entre el Proceso de Vacunación contra COVID-19 y el número de Casos Activos en la comuna de Coronel</t>
  </si>
  <si>
    <t>Evolución del Proceso de Vacunación contra COVID-19 en la comuna de Corral</t>
  </si>
  <si>
    <t>Relación entre el Proceso de Vacunación contra COVID-19 y el número de Casos Activos en la comuna de Corral</t>
  </si>
  <si>
    <t>Evolución del Proceso de Vacunación contra COVID-19 en la comuna de Cunco</t>
  </si>
  <si>
    <t>Relación entre el Proceso de Vacunación contra COVID-19 y el número de Casos Activos en la comuna de Cunco</t>
  </si>
  <si>
    <t>Evolución del Proceso de Vacunación contra COVID-19 en la comuna de Curacautín</t>
  </si>
  <si>
    <t>Relación entre el Proceso de Vacunación contra COVID-19 y el número de Casos Activos en la comuna de Curacautín</t>
  </si>
  <si>
    <t>Evolución del Proceso de Vacunación contra COVID-19 en la comuna de Curacaví</t>
  </si>
  <si>
    <t>Relación entre el Proceso de Vacunación contra COVID-19 y el número de Casos Activos en la comuna de Curacaví</t>
  </si>
  <si>
    <t>Evolución del Proceso de Vacunación contra COVID-19 en la comuna de Curaco de Vélez</t>
  </si>
  <si>
    <t>Relación entre el Proceso de Vacunación contra COVID-19 y el número de Casos Activos en la comuna de Curaco de Vélez</t>
  </si>
  <si>
    <t>Evolución del Proceso de Vacunación contra COVID-19 en la comuna de Curanilahue</t>
  </si>
  <si>
    <t>Relación entre el Proceso de Vacunación contra COVID-19 y el número de Casos Activos en la comuna de Curanilahue</t>
  </si>
  <si>
    <t>Evolución del Proceso de Vacunación contra COVID-19 en la comuna de Curarrehue</t>
  </si>
  <si>
    <t>Relación entre el Proceso de Vacunación contra COVID-19 y el número de Casos Activos en la comuna de Curarrehue</t>
  </si>
  <si>
    <t>Evolución del Proceso de Vacunación contra COVID-19 en la comuna de Curepto</t>
  </si>
  <si>
    <t>Relación entre el Proceso de Vacunación contra COVID-19 y el número de Casos Activos en la comuna de Curepto</t>
  </si>
  <si>
    <t>Evolución del Proceso de Vacunación contra COVID-19 en la comuna de Curicó</t>
  </si>
  <si>
    <t>Relación entre el Proceso de Vacunación contra COVID-19 y el número de Casos Activos en la comuna de Curicó</t>
  </si>
  <si>
    <t>Evolución del Proceso de Vacunación contra COVID-19 en la comuna de Dalcahue</t>
  </si>
  <si>
    <t>Relación entre el Proceso de Vacunación contra COVID-19 y el número de Casos Activos en la comuna de Dalcahue</t>
  </si>
  <si>
    <t>Evolución del Proceso de Vacunación contra COVID-19 en la comuna de Diego de Almagro</t>
  </si>
  <si>
    <t>Relación entre el Proceso de Vacunación contra COVID-19 y el número de Casos Activos en la comuna de Diego de Almagro</t>
  </si>
  <si>
    <t>Evolución del Proceso de Vacunación contra COVID-19 en la comuna de Doñihue</t>
  </si>
  <si>
    <t>Relación entre el Proceso de Vacunación contra COVID-19 y el número de Casos Activos en la comuna de Doñihue</t>
  </si>
  <si>
    <t>Evolución del Proceso de Vacunación contra COVID-19 en la comuna de El Bosque</t>
  </si>
  <si>
    <t>Relación entre el Proceso de Vacunación contra COVID-19 y el número de Casos Activos en la comuna de El Bosque</t>
  </si>
  <si>
    <t>Evolución del Proceso de Vacunación contra COVID-19 en la comuna de El Carmen</t>
  </si>
  <si>
    <t>Relación entre el Proceso de Vacunación contra COVID-19 y el número de Casos Activos en la comuna de El Carmen</t>
  </si>
  <si>
    <t>Evolución del Proceso de Vacunación contra COVID-19 en la comuna de El Monte</t>
  </si>
  <si>
    <t>Relación entre el Proceso de Vacunación contra COVID-19 y el número de Casos Activos en la comuna de El Monte</t>
  </si>
  <si>
    <t>Evolución del Proceso de Vacunación contra COVID-19 en la comuna de El Quisco</t>
  </si>
  <si>
    <t>Relación entre el Proceso de Vacunación contra COVID-19 y el número de Casos Activos en la comuna de El Quisco</t>
  </si>
  <si>
    <t>Evolución del Proceso de Vacunación contra COVID-19 en la comuna de El Tabo</t>
  </si>
  <si>
    <t>Relación entre el Proceso de Vacunación contra COVID-19 y el número de Casos Activos en la comuna de El Tabo</t>
  </si>
  <si>
    <t>Evolución del Proceso de Vacunación contra COVID-19 en la comuna de Empedrado</t>
  </si>
  <si>
    <t>Relación entre el Proceso de Vacunación contra COVID-19 y el número de Casos Activos en la comuna de Empedrado</t>
  </si>
  <si>
    <t>Evolución del Proceso de Vacunación contra COVID-19 en la comuna de Ercilla</t>
  </si>
  <si>
    <t>Relación entre el Proceso de Vacunación contra COVID-19 y el número de Casos Activos en la comuna de Ercilla</t>
  </si>
  <si>
    <t>Evolución del Proceso de Vacunación contra COVID-19 en la comuna de Estación Central</t>
  </si>
  <si>
    <t>Relación entre el Proceso de Vacunación contra COVID-19 y el número de Casos Activos en la comuna de Estación Central</t>
  </si>
  <si>
    <t>Evolución del Proceso de Vacunación contra COVID-19 en la comuna de Florida</t>
  </si>
  <si>
    <t>Relación entre el Proceso de Vacunación contra COVID-19 y el número de Casos Activos en la comuna de Florida</t>
  </si>
  <si>
    <t>Evolución del Proceso de Vacunación contra COVID-19 en la comuna de Freire</t>
  </si>
  <si>
    <t>Relación entre el Proceso de Vacunación contra COVID-19 y el número de Casos Activos en la comuna de Freire</t>
  </si>
  <si>
    <t>Evolución del Proceso de Vacunación contra COVID-19 en la comuna de Freirina</t>
  </si>
  <si>
    <t>Relación entre el Proceso de Vacunación contra COVID-19 y el número de Casos Activos en la comuna de Freirina</t>
  </si>
  <si>
    <t>Evolución del Proceso de Vacunación contra COVID-19 en la comuna de Fresia</t>
  </si>
  <si>
    <t>Relación entre el Proceso de Vacunación contra COVID-19 y el número de Casos Activos en la comuna de Fresia</t>
  </si>
  <si>
    <t>Evolución del Proceso de Vacunación contra COVID-19 en la comuna de Frutillar</t>
  </si>
  <si>
    <t>Relación entre el Proceso de Vacunación contra COVID-19 y el número de Casos Activos en la comuna de Frutillar</t>
  </si>
  <si>
    <t>Evolución del Proceso de Vacunación contra COVID-19 en la comuna de Futaleufú</t>
  </si>
  <si>
    <t>Relación entre el Proceso de Vacunación contra COVID-19 y el número de Casos Activos en la comuna de Futaleufú</t>
  </si>
  <si>
    <t>Evolución del Proceso de Vacunación contra COVID-19 en la comuna de Futrono</t>
  </si>
  <si>
    <t>Relación entre el Proceso de Vacunación contra COVID-19 y el número de Casos Activos en la comuna de Futrono</t>
  </si>
  <si>
    <t>Evolución del Proceso de Vacunación contra COVID-19 en la comuna de Galvarino</t>
  </si>
  <si>
    <t>Relación entre el Proceso de Vacunación contra COVID-19 y el número de Casos Activos en la comuna de Galvarino</t>
  </si>
  <si>
    <t>Evolución del Proceso de Vacunación contra COVID-19 en la comuna de General Lagos</t>
  </si>
  <si>
    <t>Relación entre el Proceso de Vacunación contra COVID-19 y el número de Casos Activos en la comuna de General Lagos</t>
  </si>
  <si>
    <t>Evolución del Proceso de Vacunación contra COVID-19 en la comuna de Gorbea</t>
  </si>
  <si>
    <t>Relación entre el Proceso de Vacunación contra COVID-19 y el número de Casos Activos en la comuna de Gorbea</t>
  </si>
  <si>
    <t>Evolución del Proceso de Vacunación contra COVID-19 en la comuna de Graneros</t>
  </si>
  <si>
    <t>Relación entre el Proceso de Vacunación contra COVID-19 y el número de Casos Activos en la comuna de Graneros</t>
  </si>
  <si>
    <t>Evolución del Proceso de Vacunación contra COVID-19 en la comuna de Guaitecas</t>
  </si>
  <si>
    <t>Relación entre el Proceso de Vacunación contra COVID-19 y el número de Casos Activos en la comuna de Guaitecas</t>
  </si>
  <si>
    <t>Evolución del Proceso de Vacunación contra COVID-19 en la comuna de Hijuelas</t>
  </si>
  <si>
    <t>Relación entre el Proceso de Vacunación contra COVID-19 y el número de Casos Activos en la comuna de Hijuelas</t>
  </si>
  <si>
    <t>Evolución del Proceso de Vacunación contra COVID-19 en la comuna de Hualaihué</t>
  </si>
  <si>
    <t>Relación entre el Proceso de Vacunación contra COVID-19 y el número de Casos Activos en la comuna de Hualaihué</t>
  </si>
  <si>
    <t>Evolución del Proceso de Vacunación contra COVID-19 en la comuna de Hualañé</t>
  </si>
  <si>
    <t>Relación entre el Proceso de Vacunación contra COVID-19 y el número de Casos Activos en la comuna de Hualañé</t>
  </si>
  <si>
    <t>Evolución del Proceso de Vacunación contra COVID-19 en la comuna de Hualpén</t>
  </si>
  <si>
    <t>Relación entre el Proceso de Vacunación contra COVID-19 y el número de Casos Activos en la comuna de Hualpén</t>
  </si>
  <si>
    <t>Evolución del Proceso de Vacunación contra COVID-19 en la comuna de Hualqui</t>
  </si>
  <si>
    <t>Relación entre el Proceso de Vacunación contra COVID-19 y el número de Casos Activos en la comuna de Hualqui</t>
  </si>
  <si>
    <t>Evolución del Proceso de Vacunación contra COVID-19 en la comuna de Huara</t>
  </si>
  <si>
    <t>Relación entre el Proceso de Vacunación contra COVID-19 y el número de Casos Activos en la comuna de Huara</t>
  </si>
  <si>
    <t>Evolución del Proceso de Vacunación contra COVID-19 en la comuna de Huasco</t>
  </si>
  <si>
    <t>Relación entre el Proceso de Vacunación contra COVID-19 y el número de Casos Activos en la comuna de Huasco</t>
  </si>
  <si>
    <t>Evolución del Proceso de Vacunación contra COVID-19 en la comuna de Huechuraba</t>
  </si>
  <si>
    <t>Relación entre el Proceso de Vacunación contra COVID-19 y el número de Casos Activos en la comuna de Huechuraba</t>
  </si>
  <si>
    <t>Evolución del Proceso de Vacunación contra COVID-19 en la comuna de Illapel</t>
  </si>
  <si>
    <t>Relación entre el Proceso de Vacunación contra COVID-19 y el número de Casos Activos en la comuna de Illapel</t>
  </si>
  <si>
    <t>Evolución del Proceso de Vacunación contra COVID-19 en la comuna de Independencia</t>
  </si>
  <si>
    <t>Relación entre el Proceso de Vacunación contra COVID-19 y el número de Casos Activos en la comuna de Independencia</t>
  </si>
  <si>
    <t>Evolución del Proceso de Vacunación contra COVID-19 en la comuna de Iquique</t>
  </si>
  <si>
    <t>Relación entre el Proceso de Vacunación contra COVID-19 y el número de Casos Activos en la comuna de Iquique</t>
  </si>
  <si>
    <t>Evolución del Proceso de Vacunación contra COVID-19 en la comuna de Isla de Maipo</t>
  </si>
  <si>
    <t>Relación entre el Proceso de Vacunación contra COVID-19 y el número de Casos Activos en la comuna de Isla de Maipo</t>
  </si>
  <si>
    <t>Evolución del Proceso de Vacunación contra COVID-19 en la comuna de Isla de Pascua</t>
  </si>
  <si>
    <t>Relación entre el Proceso de Vacunación contra COVID-19 y el número de Casos Activos en la comuna de Isla de Pascua</t>
  </si>
  <si>
    <t>Evolución del Proceso de Vacunación contra COVID-19 en la comuna de Juan Fernández</t>
  </si>
  <si>
    <t>Relación entre el Proceso de Vacunación contra COVID-19 y el número de Casos Activos en la comuna de Juan Fernández</t>
  </si>
  <si>
    <t>Evolución del Proceso de Vacunación contra COVID-19 en la comuna de La Cisterna</t>
  </si>
  <si>
    <t>Relación entre el Proceso de Vacunación contra COVID-19 y el número de Casos Activos en la comuna de La Cisterna</t>
  </si>
  <si>
    <t>Evolución del Proceso de Vacunación contra COVID-19 en la comuna de La Cruz</t>
  </si>
  <si>
    <t>Relación entre el Proceso de Vacunación contra COVID-19 y el número de Casos Activos en la comuna de La Cruz</t>
  </si>
  <si>
    <t>Evolución del Proceso de Vacunación contra COVID-19 en la comuna de La Estrella</t>
  </si>
  <si>
    <t>Relación entre el Proceso de Vacunación contra COVID-19 y el número de Casos Activos en la comuna de La Estrella</t>
  </si>
  <si>
    <t>Evolución del Proceso de Vacunación contra COVID-19 en la comuna de La Florida</t>
  </si>
  <si>
    <t>Relación entre el Proceso de Vacunación contra COVID-19 y el número de Casos Activos en la comuna de La Florida</t>
  </si>
  <si>
    <t>Evolución del Proceso de Vacunación contra COVID-19 en la comuna de La Granja</t>
  </si>
  <si>
    <t>Relación entre el Proceso de Vacunación contra COVID-19 y el número de Casos Activos en la comuna de La Granja</t>
  </si>
  <si>
    <t>Evolución del Proceso de Vacunación contra COVID-19 en la comuna de La Higuera</t>
  </si>
  <si>
    <t>Relación entre el Proceso de Vacunación contra COVID-19 y el número de Casos Activos en la comuna de La Higuera</t>
  </si>
  <si>
    <t>Evolución del Proceso de Vacunación contra COVID-19 en la comuna de La Ligua</t>
  </si>
  <si>
    <t>Relación entre el Proceso de Vacunación contra COVID-19 y el número de Casos Activos en la comuna de La Ligua</t>
  </si>
  <si>
    <t>Evolución del Proceso de Vacunación contra COVID-19 en la comuna de La Pintana</t>
  </si>
  <si>
    <t>Relación entre el Proceso de Vacunación contra COVID-19 y el número de Casos Activos en la comuna de La Pintana</t>
  </si>
  <si>
    <t>Evolución del Proceso de Vacunación contra COVID-19 en la comuna de La Reina</t>
  </si>
  <si>
    <t>Relación entre el Proceso de Vacunación contra COVID-19 y el número de Casos Activos en la comuna de La Reina</t>
  </si>
  <si>
    <t>Evolución del Proceso de Vacunación contra COVID-19 en la comuna de La Serena</t>
  </si>
  <si>
    <t>Relación entre el Proceso de Vacunación contra COVID-19 y el número de Casos Activos en la comuna de La Serena</t>
  </si>
  <si>
    <t>Evolución del Proceso de Vacunación contra COVID-19 en la comuna de La Unión</t>
  </si>
  <si>
    <t>Relación entre el Proceso de Vacunación contra COVID-19 y el número de Casos Activos en la comuna de La Unión</t>
  </si>
  <si>
    <t>Evolución del Proceso de Vacunación contra COVID-19 en la comuna de Lago Ranco</t>
  </si>
  <si>
    <t>Relación entre el Proceso de Vacunación contra COVID-19 y el número de Casos Activos en la comuna de Lago Ranco</t>
  </si>
  <si>
    <t>Evolución del Proceso de Vacunación contra COVID-19 en la comuna de Lago Verde</t>
  </si>
  <si>
    <t>Relación entre el Proceso de Vacunación contra COVID-19 y el número de Casos Activos en la comuna de Lago Verde</t>
  </si>
  <si>
    <t>Evolución del Proceso de Vacunación contra COVID-19 en la comuna de Laguna Blanca</t>
  </si>
  <si>
    <t>Relación entre el Proceso de Vacunación contra COVID-19 y el número de Casos Activos en la comuna de Laguna Blanca</t>
  </si>
  <si>
    <t>Evolución del Proceso de Vacunación contra COVID-19 en la comuna de Laja</t>
  </si>
  <si>
    <t>Relación entre el Proceso de Vacunación contra COVID-19 y el número de Casos Activos en la comuna de Laja</t>
  </si>
  <si>
    <t>Evolución del Proceso de Vacunación contra COVID-19 en la comuna de Lampa</t>
  </si>
  <si>
    <t>Relación entre el Proceso de Vacunación contra COVID-19 y el número de Casos Activos en la comuna de Lampa</t>
  </si>
  <si>
    <t>Evolución del Proceso de Vacunación contra COVID-19 en la comuna de Lanco</t>
  </si>
  <si>
    <t>Relación entre el Proceso de Vacunación contra COVID-19 y el número de Casos Activos en la comuna de Lanco</t>
  </si>
  <si>
    <t>Evolución del Proceso de Vacunación contra COVID-19 en la comuna de Las Cabras</t>
  </si>
  <si>
    <t>Relación entre el Proceso de Vacunación contra COVID-19 y el número de Casos Activos en la comuna de Las Cabras</t>
  </si>
  <si>
    <t>Evolución del Proceso de Vacunación contra COVID-19 en la comuna de Las Condes</t>
  </si>
  <si>
    <t>Relación entre el Proceso de Vacunación contra COVID-19 y el número de Casos Activos en la comuna de Las Condes</t>
  </si>
  <si>
    <t>Evolución del Proceso de Vacunación contra COVID-19 en la comuna de Lautaro</t>
  </si>
  <si>
    <t>Relación entre el Proceso de Vacunación contra COVID-19 y el número de Casos Activos en la comuna de Lautaro</t>
  </si>
  <si>
    <t>Evolución del Proceso de Vacunación contra COVID-19 en la comuna de Lebu</t>
  </si>
  <si>
    <t>Relación entre el Proceso de Vacunación contra COVID-19 y el número de Casos Activos en la comuna de Lebu</t>
  </si>
  <si>
    <t>Evolución del Proceso de Vacunación contra COVID-19 en la comuna de Licantén</t>
  </si>
  <si>
    <t>Relación entre el Proceso de Vacunación contra COVID-19 y el número de Casos Activos en la comuna de Licantén</t>
  </si>
  <si>
    <t>Evolución del Proceso de Vacunación contra COVID-19 en la comuna de Limache</t>
  </si>
  <si>
    <t>Relación entre el Proceso de Vacunación contra COVID-19 y el número de Casos Activos en la comuna de Limache</t>
  </si>
  <si>
    <t>Evolución del Proceso de Vacunación contra COVID-19 en la comuna de Linares</t>
  </si>
  <si>
    <t>Relación entre el Proceso de Vacunación contra COVID-19 y el número de Casos Activos en la comuna de Linares</t>
  </si>
  <si>
    <t>Evolución del Proceso de Vacunación contra COVID-19 en la comuna de Litueche</t>
  </si>
  <si>
    <t>Relación entre el Proceso de Vacunación contra COVID-19 y el número de Casos Activos en la comuna de Litueche</t>
  </si>
  <si>
    <t>Evolución del Proceso de Vacunación contra COVID-19 en la comuna de Llaillay</t>
  </si>
  <si>
    <t>Relación entre el Proceso de Vacunación contra COVID-19 y el número de Casos Activos en la comuna de Llaillay</t>
  </si>
  <si>
    <t>Evolución del Proceso de Vacunación contra COVID-19 en la comuna de Llanquihue</t>
  </si>
  <si>
    <t>Relación entre el Proceso de Vacunación contra COVID-19 y el número de Casos Activos en la comuna de Llanquihue</t>
  </si>
  <si>
    <t>Evolución del Proceso de Vacunación contra COVID-19 en la comuna de Lo Barnechea</t>
  </si>
  <si>
    <t>Relación entre el Proceso de Vacunación contra COVID-19 y el número de Casos Activos en la comuna de Lo Barnechea</t>
  </si>
  <si>
    <t>Evolución del Proceso de Vacunación contra COVID-19 en la comuna de Lo Espejo</t>
  </si>
  <si>
    <t>Relación entre el Proceso de Vacunación contra COVID-19 y el número de Casos Activos en la comuna de Lo Espejo</t>
  </si>
  <si>
    <t>Evolución del Proceso de Vacunación contra COVID-19 en la comuna de Lo Prado</t>
  </si>
  <si>
    <t>Relación entre el Proceso de Vacunación contra COVID-19 y el número de Casos Activos en la comuna de Lo Prado</t>
  </si>
  <si>
    <t>Evolución del Proceso de Vacunación contra COVID-19 en la comuna de Lolol</t>
  </si>
  <si>
    <t>Relación entre el Proceso de Vacunación contra COVID-19 y el número de Casos Activos en la comuna de Lolol</t>
  </si>
  <si>
    <t>Evolución del Proceso de Vacunación contra COVID-19 en la comuna de Loncoche</t>
  </si>
  <si>
    <t>Relación entre el Proceso de Vacunación contra COVID-19 y el número de Casos Activos en la comuna de Loncoche</t>
  </si>
  <si>
    <t>Evolución del Proceso de Vacunación contra COVID-19 en la comuna de Longaví</t>
  </si>
  <si>
    <t>Relación entre el Proceso de Vacunación contra COVID-19 y el número de Casos Activos en la comuna de Longaví</t>
  </si>
  <si>
    <t>Evolución del Proceso de Vacunación contra COVID-19 en la comuna de Lonquimay</t>
  </si>
  <si>
    <t>Relación entre el Proceso de Vacunación contra COVID-19 y el número de Casos Activos en la comuna de Lonquimay</t>
  </si>
  <si>
    <t>Evolución del Proceso de Vacunación contra COVID-19 en la comuna de Los Alamos</t>
  </si>
  <si>
    <t>Relación entre el Proceso de Vacunación contra COVID-19 y el número de Casos Activos en la comuna de Los Alamos</t>
  </si>
  <si>
    <t>Evolución del Proceso de Vacunación contra COVID-19 en la comuna de Los Andes</t>
  </si>
  <si>
    <t>Relación entre el Proceso de Vacunación contra COVID-19 y el número de Casos Activos en la comuna de Los Andes</t>
  </si>
  <si>
    <t>Evolución del Proceso de Vacunación contra COVID-19 en la comuna de Los Angeles</t>
  </si>
  <si>
    <t>Relación entre el Proceso de Vacunación contra COVID-19 y el número de Casos Activos en la comuna de Los Angeles</t>
  </si>
  <si>
    <t>Evolución del Proceso de Vacunación contra COVID-19 en la comuna de Los Lagos</t>
  </si>
  <si>
    <t>Relación entre el Proceso de Vacunación contra COVID-19 y el número de Casos Activos en la comuna de Los Lagos</t>
  </si>
  <si>
    <t>Evolución del Proceso de Vacunación contra COVID-19 en la comuna de Los Muermos</t>
  </si>
  <si>
    <t>Relación entre el Proceso de Vacunación contra COVID-19 y el número de Casos Activos en la comuna de Los Muermos</t>
  </si>
  <si>
    <t>Evolución del Proceso de Vacunación contra COVID-19 en la comuna de Los Sauces</t>
  </si>
  <si>
    <t>Relación entre el Proceso de Vacunación contra COVID-19 y el número de Casos Activos en la comuna de Los Sauces</t>
  </si>
  <si>
    <t>Evolución del Proceso de Vacunación contra COVID-19 en la comuna de Los Vilos</t>
  </si>
  <si>
    <t>Relación entre el Proceso de Vacunación contra COVID-19 y el número de Casos Activos en la comuna de Los Vilos</t>
  </si>
  <si>
    <t>Evolución del Proceso de Vacunación contra COVID-19 en la comuna de Lota</t>
  </si>
  <si>
    <t>Relación entre el Proceso de Vacunación contra COVID-19 y el número de Casos Activos en la comuna de Lota</t>
  </si>
  <si>
    <t>Evolución del Proceso de Vacunación contra COVID-19 en la comuna de Lumaco</t>
  </si>
  <si>
    <t>Relación entre el Proceso de Vacunación contra COVID-19 y el número de Casos Activos en la comuna de Lumaco</t>
  </si>
  <si>
    <t>Evolución del Proceso de Vacunación contra COVID-19 en la comuna de Machalí</t>
  </si>
  <si>
    <t>Relación entre el Proceso de Vacunación contra COVID-19 y el número de Casos Activos en la comuna de Machalí</t>
  </si>
  <si>
    <t>Evolución del Proceso de Vacunación contra COVID-19 en la comuna de Macul</t>
  </si>
  <si>
    <t>Relación entre el Proceso de Vacunación contra COVID-19 y el número de Casos Activos en la comuna de Macul</t>
  </si>
  <si>
    <t>Evolución del Proceso de Vacunación contra COVID-19 en la comuna de Máfil</t>
  </si>
  <si>
    <t>Relación entre el Proceso de Vacunación contra COVID-19 y el número de Casos Activos en la comuna de Máfil</t>
  </si>
  <si>
    <t>Evolución del Proceso de Vacunación contra COVID-19 en la comuna de Maipú</t>
  </si>
  <si>
    <t>Relación entre el Proceso de Vacunación contra COVID-19 y el número de Casos Activos en la comuna de Maipú</t>
  </si>
  <si>
    <t>Evolución del Proceso de Vacunación contra COVID-19 en la comuna de Malloa</t>
  </si>
  <si>
    <t>Relación entre el Proceso de Vacunación contra COVID-19 y el número de Casos Activos en la comuna de Malloa</t>
  </si>
  <si>
    <t>Evolución del Proceso de Vacunación contra COVID-19 en la comuna de Marchihue</t>
  </si>
  <si>
    <t>Relación entre el Proceso de Vacunación contra COVID-19 y el número de Casos Activos en la comuna de Marchihue</t>
  </si>
  <si>
    <t>Evolución del Proceso de Vacunación contra COVID-19 en la comuna de María Elena</t>
  </si>
  <si>
    <t>Relación entre el Proceso de Vacunación contra COVID-19 y el número de Casos Activos en la comuna de María Elena</t>
  </si>
  <si>
    <t>Evolución del Proceso de Vacunación contra COVID-19 en la comuna de María Pinto</t>
  </si>
  <si>
    <t>Relación entre el Proceso de Vacunación contra COVID-19 y el número de Casos Activos en la comuna de María Pinto</t>
  </si>
  <si>
    <t>Evolución del Proceso de Vacunación contra COVID-19 en la comuna de Mariquina</t>
  </si>
  <si>
    <t>Relación entre el Proceso de Vacunación contra COVID-19 y el número de Casos Activos en la comuna de Mariquina</t>
  </si>
  <si>
    <t>Evolución del Proceso de Vacunación contra COVID-19 en la comuna de Maule</t>
  </si>
  <si>
    <t>Relación entre el Proceso de Vacunación contra COVID-19 y el número de Casos Activos en la comuna de Maule</t>
  </si>
  <si>
    <t>Evolución del Proceso de Vacunación contra COVID-19 en la comuna de Maullín</t>
  </si>
  <si>
    <t>Relación entre el Proceso de Vacunación contra COVID-19 y el número de Casos Activos en la comuna de Maullín</t>
  </si>
  <si>
    <t>Evolución del Proceso de Vacunación contra COVID-19 en la comuna de Mejillones</t>
  </si>
  <si>
    <t>Relación entre el Proceso de Vacunación contra COVID-19 y el número de Casos Activos en la comuna de Mejillones</t>
  </si>
  <si>
    <t>Evolución del Proceso de Vacunación contra COVID-19 en la comuna de Melipeuco</t>
  </si>
  <si>
    <t>Relación entre el Proceso de Vacunación contra COVID-19 y el número de Casos Activos en la comuna de Melipeuco</t>
  </si>
  <si>
    <t>Evolución del Proceso de Vacunación contra COVID-19 en la comuna de Melipilla</t>
  </si>
  <si>
    <t>Relación entre el Proceso de Vacunación contra COVID-19 y el número de Casos Activos en la comuna de Melipilla</t>
  </si>
  <si>
    <t>Evolución del Proceso de Vacunación contra COVID-19 en la comuna de Molina</t>
  </si>
  <si>
    <t>Relación entre el Proceso de Vacunación contra COVID-19 y el número de Casos Activos en la comuna de Molina</t>
  </si>
  <si>
    <t>Evolución del Proceso de Vacunación contra COVID-19 en la comuna de Monte Patria</t>
  </si>
  <si>
    <t>Relación entre el Proceso de Vacunación contra COVID-19 y el número de Casos Activos en la comuna de Monte Patria</t>
  </si>
  <si>
    <t>Evolución del Proceso de Vacunación contra COVID-19 en la comuna de Mostazal</t>
  </si>
  <si>
    <t>Relación entre el Proceso de Vacunación contra COVID-19 y el número de Casos Activos en la comuna de Mostazal</t>
  </si>
  <si>
    <t>Evolución del Proceso de Vacunación contra COVID-19 en la comuna de Mulchén</t>
  </si>
  <si>
    <t>Relación entre el Proceso de Vacunación contra COVID-19 y el número de Casos Activos en la comuna de Mulchén</t>
  </si>
  <si>
    <t>Evolución del Proceso de Vacunación contra COVID-19 en la comuna de Nacimiento</t>
  </si>
  <si>
    <t>Relación entre el Proceso de Vacunación contra COVID-19 y el número de Casos Activos en la comuna de Nacimiento</t>
  </si>
  <si>
    <t>Evolución del Proceso de Vacunación contra COVID-19 en la comuna de Nancagua</t>
  </si>
  <si>
    <t>Relación entre el Proceso de Vacunación contra COVID-19 y el número de Casos Activos en la comuna de Nancagua</t>
  </si>
  <si>
    <t>Evolución del Proceso de Vacunación contra COVID-19 en la comuna de Natales</t>
  </si>
  <si>
    <t>Relación entre el Proceso de Vacunación contra COVID-19 y el número de Casos Activos en la comuna de Natales</t>
  </si>
  <si>
    <t>Evolución del Proceso de Vacunación contra COVID-19 en la comuna de Navidad</t>
  </si>
  <si>
    <t>Relación entre el Proceso de Vacunación contra COVID-19 y el número de Casos Activos en la comuna de Navidad</t>
  </si>
  <si>
    <t>Evolución del Proceso de Vacunación contra COVID-19 en la comuna de Negrete</t>
  </si>
  <si>
    <t>Relación entre el Proceso de Vacunación contra COVID-19 y el número de Casos Activos en la comuna de Negrete</t>
  </si>
  <si>
    <t>Evolución del Proceso de Vacunación contra COVID-19 en la comuna de Ninhue</t>
  </si>
  <si>
    <t>Relación entre el Proceso de Vacunación contra COVID-19 y el número de Casos Activos en la comuna de Ninhue</t>
  </si>
  <si>
    <t>Evolución del Proceso de Vacunación contra COVID-19 en la comuna de Nogales</t>
  </si>
  <si>
    <t>Relación entre el Proceso de Vacunación contra COVID-19 y el número de Casos Activos en la comuna de Nogales</t>
  </si>
  <si>
    <t>Evolución del Proceso de Vacunación contra COVID-19 en la comuna de Nueva Imperial</t>
  </si>
  <si>
    <t>Relación entre el Proceso de Vacunación contra COVID-19 y el número de Casos Activos en la comuna de Nueva Imperial</t>
  </si>
  <si>
    <t>Evolución del Proceso de Vacunación contra COVID-19 en la comuna de Ñiquén</t>
  </si>
  <si>
    <t>Relación entre el Proceso de Vacunación contra COVID-19 y el número de Casos Activos en la comuna de Ñiquén</t>
  </si>
  <si>
    <t>Evolución del Proceso de Vacunación contra COVID-19 en la comuna de Ñuñoa</t>
  </si>
  <si>
    <t>Relación entre el Proceso de Vacunación contra COVID-19 y el número de Casos Activos en la comuna de Ñuñoa</t>
  </si>
  <si>
    <t>Evolución del Proceso de Vacunación contra COVID-19 en la comuna de O'Higgins</t>
  </si>
  <si>
    <t>Relación entre el Proceso de Vacunación contra COVID-19 y el número de Casos Activos en la comuna de O'Higgins</t>
  </si>
  <si>
    <t>Evolución del Proceso de Vacunación contra COVID-19 en la comuna de Olivar</t>
  </si>
  <si>
    <t>Relación entre el Proceso de Vacunación contra COVID-19 y el número de Casos Activos en la comuna de Olivar</t>
  </si>
  <si>
    <t>Evolución del Proceso de Vacunación contra COVID-19 en la comuna de Ollagüe</t>
  </si>
  <si>
    <t>Relación entre el Proceso de Vacunación contra COVID-19 y el número de Casos Activos en la comuna de Ollagüe</t>
  </si>
  <si>
    <t>Evolución del Proceso de Vacunación contra COVID-19 en la comuna de Olmué</t>
  </si>
  <si>
    <t>Relación entre el Proceso de Vacunación contra COVID-19 y el número de Casos Activos en la comuna de Olmué</t>
  </si>
  <si>
    <t>Evolución del Proceso de Vacunación contra COVID-19 en la comuna de Osorno</t>
  </si>
  <si>
    <t>Relación entre el Proceso de Vacunación contra COVID-19 y el número de Casos Activos en la comuna de Osorno</t>
  </si>
  <si>
    <t>Evolución del Proceso de Vacunación contra COVID-19 en la comuna de Ovalle</t>
  </si>
  <si>
    <t>Relación entre el Proceso de Vacunación contra COVID-19 y el número de Casos Activos en la comuna de Ovalle</t>
  </si>
  <si>
    <t>Evolución del Proceso de Vacunación contra COVID-19 en la comuna de Padre Hurtado</t>
  </si>
  <si>
    <t>Relación entre el Proceso de Vacunación contra COVID-19 y el número de Casos Activos en la comuna de Padre Hurtado</t>
  </si>
  <si>
    <t>Evolución del Proceso de Vacunación contra COVID-19 en la comuna de Padre las Casas</t>
  </si>
  <si>
    <t>Relación entre el Proceso de Vacunación contra COVID-19 y el número de Casos Activos en la comuna de Padre las Casas</t>
  </si>
  <si>
    <t>Evolución del Proceso de Vacunación contra COVID-19 en la comuna de Paiguano</t>
  </si>
  <si>
    <t>Relación entre el Proceso de Vacunación contra COVID-19 y el número de Casos Activos en la comuna de Paiguano</t>
  </si>
  <si>
    <t>Evolución del Proceso de Vacunación contra COVID-19 en la comuna de Paillaco</t>
  </si>
  <si>
    <t>Relación entre el Proceso de Vacunación contra COVID-19 y el número de Casos Activos en la comuna de Paillaco</t>
  </si>
  <si>
    <t>Evolución del Proceso de Vacunación contra COVID-19 en la comuna de Paine</t>
  </si>
  <si>
    <t>Relación entre el Proceso de Vacunación contra COVID-19 y el número de Casos Activos en la comuna de Paine</t>
  </si>
  <si>
    <t>Evolución del Proceso de Vacunación contra COVID-19 en la comuna de Palena</t>
  </si>
  <si>
    <t>Relación entre el Proceso de Vacunación contra COVID-19 y el número de Casos Activos en la comuna de Palena</t>
  </si>
  <si>
    <t>Evolución del Proceso de Vacunación contra COVID-19 en la comuna de Palmilla</t>
  </si>
  <si>
    <t>Relación entre el Proceso de Vacunación contra COVID-19 y el número de Casos Activos en la comuna de Palmilla</t>
  </si>
  <si>
    <t>Evolución del Proceso de Vacunación contra COVID-19 en la comuna de Panguipulli</t>
  </si>
  <si>
    <t>Relación entre el Proceso de Vacunación contra COVID-19 y el número de Casos Activos en la comuna de Panguipulli</t>
  </si>
  <si>
    <t>Evolución del Proceso de Vacunación contra COVID-19 en la comuna de Panquehue</t>
  </si>
  <si>
    <t>Relación entre el Proceso de Vacunación contra COVID-19 y el número de Casos Activos en la comuna de Panquehue</t>
  </si>
  <si>
    <t>Evolución del Proceso de Vacunación contra COVID-19 en la comuna de Papudo</t>
  </si>
  <si>
    <t>Relación entre el Proceso de Vacunación contra COVID-19 y el número de Casos Activos en la comuna de Papudo</t>
  </si>
  <si>
    <t>Evolución del Proceso de Vacunación contra COVID-19 en la comuna de Paredones</t>
  </si>
  <si>
    <t>Relación entre el Proceso de Vacunación contra COVID-19 y el número de Casos Activos en la comuna de Paredones</t>
  </si>
  <si>
    <t>Evolución del Proceso de Vacunación contra COVID-19 en la comuna de Parral</t>
  </si>
  <si>
    <t>Relación entre el Proceso de Vacunación contra COVID-19 y el número de Casos Activos en la comuna de Parral</t>
  </si>
  <si>
    <t>Evolución del Proceso de Vacunación contra COVID-19 en la comuna de Pedro Aguirre Cerda</t>
  </si>
  <si>
    <t>Relación entre el Proceso de Vacunación contra COVID-19 y el número de Casos Activos en la comuna de Pedro Aguirre Cerda</t>
  </si>
  <si>
    <t>Evolución del Proceso de Vacunación contra COVID-19 en la comuna de Pelarco</t>
  </si>
  <si>
    <t>Relación entre el Proceso de Vacunación contra COVID-19 y el número de Casos Activos en la comuna de Pelarco</t>
  </si>
  <si>
    <t>Evolución del Proceso de Vacunación contra COVID-19 en la comuna de Pelluhue</t>
  </si>
  <si>
    <t>Relación entre el Proceso de Vacunación contra COVID-19 y el número de Casos Activos en la comuna de Pelluhue</t>
  </si>
  <si>
    <t>Evolución del Proceso de Vacunación contra COVID-19 en la comuna de Pemuco</t>
  </si>
  <si>
    <t>Relación entre el Proceso de Vacunación contra COVID-19 y el número de Casos Activos en la comuna de Pemuco</t>
  </si>
  <si>
    <t>Evolución del Proceso de Vacunación contra COVID-19 en la comuna de Pencahue</t>
  </si>
  <si>
    <t>Relación entre el Proceso de Vacunación contra COVID-19 y el número de Casos Activos en la comuna de Pencahue</t>
  </si>
  <si>
    <t>Evolución del Proceso de Vacunación contra COVID-19 en la comuna de Penco</t>
  </si>
  <si>
    <t>Relación entre el Proceso de Vacunación contra COVID-19 y el número de Casos Activos en la comuna de Penco</t>
  </si>
  <si>
    <t>Evolución del Proceso de Vacunación contra COVID-19 en la comuna de Peñaflor</t>
  </si>
  <si>
    <t>Relación entre el Proceso de Vacunación contra COVID-19 y el número de Casos Activos en la comuna de Peñaflor</t>
  </si>
  <si>
    <t>Evolución del Proceso de Vacunación contra COVID-19 en la comuna de Peñalolén</t>
  </si>
  <si>
    <t>Relación entre el Proceso de Vacunación contra COVID-19 y el número de Casos Activos en la comuna de Peñalolén</t>
  </si>
  <si>
    <t>Evolución del Proceso de Vacunación contra COVID-19 en la comuna de Peralillo</t>
  </si>
  <si>
    <t>Relación entre el Proceso de Vacunación contra COVID-19 y el número de Casos Activos en la comuna de Peralillo</t>
  </si>
  <si>
    <t>Evolución del Proceso de Vacunación contra COVID-19 en la comuna de Perquenco</t>
  </si>
  <si>
    <t>Relación entre el Proceso de Vacunación contra COVID-19 y el número de Casos Activos en la comuna de Perquenco</t>
  </si>
  <si>
    <t>Evolución del Proceso de Vacunación contra COVID-19 en la comuna de Petorca</t>
  </si>
  <si>
    <t>Relación entre el Proceso de Vacunación contra COVID-19 y el número de Casos Activos en la comuna de Petorca</t>
  </si>
  <si>
    <t>Evolución del Proceso de Vacunación contra COVID-19 en la comuna de Peumo</t>
  </si>
  <si>
    <t>Relación entre el Proceso de Vacunación contra COVID-19 y el número de Casos Activos en la comuna de Peumo</t>
  </si>
  <si>
    <t>Evolución del Proceso de Vacunación contra COVID-19 en la comuna de Pica</t>
  </si>
  <si>
    <t>Relación entre el Proceso de Vacunación contra COVID-19 y el número de Casos Activos en la comuna de Pica</t>
  </si>
  <si>
    <t>Evolución del Proceso de Vacunación contra COVID-19 en la comuna de Pichidegua</t>
  </si>
  <si>
    <t>Relación entre el Proceso de Vacunación contra COVID-19 y el número de Casos Activos en la comuna de Pichidegua</t>
  </si>
  <si>
    <t>Evolución del Proceso de Vacunación contra COVID-19 en la comuna de Pichilemu</t>
  </si>
  <si>
    <t>Relación entre el Proceso de Vacunación contra COVID-19 y el número de Casos Activos en la comuna de Pichilemu</t>
  </si>
  <si>
    <t>Evolución del Proceso de Vacunación contra COVID-19 en la comuna de Pinto</t>
  </si>
  <si>
    <t>Relación entre el Proceso de Vacunación contra COVID-19 y el número de Casos Activos en la comuna de Pinto</t>
  </si>
  <si>
    <t>Evolución del Proceso de Vacunación contra COVID-19 en la comuna de Pirque</t>
  </si>
  <si>
    <t>Relación entre el Proceso de Vacunación contra COVID-19 y el número de Casos Activos en la comuna de Pirque</t>
  </si>
  <si>
    <t>Evolución del Proceso de Vacunación contra COVID-19 en la comuna de Pitrufquén</t>
  </si>
  <si>
    <t>Relación entre el Proceso de Vacunación contra COVID-19 y el número de Casos Activos en la comuna de Pitrufquén</t>
  </si>
  <si>
    <t>Evolución del Proceso de Vacunación contra COVID-19 en la comuna de Placilla</t>
  </si>
  <si>
    <t>Relación entre el Proceso de Vacunación contra COVID-19 y el número de Casos Activos en la comuna de Placilla</t>
  </si>
  <si>
    <t>Evolución del Proceso de Vacunación contra COVID-19 en la comuna de Portezuelo</t>
  </si>
  <si>
    <t>Relación entre el Proceso de Vacunación contra COVID-19 y el número de Casos Activos en la comuna de Portezuelo</t>
  </si>
  <si>
    <t>Evolución del Proceso de Vacunación contra COVID-19 en la comuna de Porvenir</t>
  </si>
  <si>
    <t>Relación entre el Proceso de Vacunación contra COVID-19 y el número de Casos Activos en la comuna de Porvenir</t>
  </si>
  <si>
    <t>Evolución del Proceso de Vacunación contra COVID-19 en la comuna de Pozo Almonte</t>
  </si>
  <si>
    <t>Relación entre el Proceso de Vacunación contra COVID-19 y el número de Casos Activos en la comuna de Pozo Almonte</t>
  </si>
  <si>
    <t>Evolución del Proceso de Vacunación contra COVID-19 en la comuna de Primavera</t>
  </si>
  <si>
    <t>Relación entre el Proceso de Vacunación contra COVID-19 y el número de Casos Activos en la comuna de Primavera</t>
  </si>
  <si>
    <t>Evolución del Proceso de Vacunación contra COVID-19 en la comuna de Providencia</t>
  </si>
  <si>
    <t>Relación entre el Proceso de Vacunación contra COVID-19 y el número de Casos Activos en la comuna de Providencia</t>
  </si>
  <si>
    <t>Evolución del Proceso de Vacunación contra COVID-19 en la comuna de Puchuncaví</t>
  </si>
  <si>
    <t>Relación entre el Proceso de Vacunación contra COVID-19 y el número de Casos Activos en la comuna de Puchuncaví</t>
  </si>
  <si>
    <t>Evolución del Proceso de Vacunación contra COVID-19 en la comuna de Pucón</t>
  </si>
  <si>
    <t>Relación entre el Proceso de Vacunación contra COVID-19 y el número de Casos Activos en la comuna de Pucón</t>
  </si>
  <si>
    <t>Evolución del Proceso de Vacunación contra COVID-19 en la comuna de Pudahuel</t>
  </si>
  <si>
    <t>Relación entre el Proceso de Vacunación contra COVID-19 y el número de Casos Activos en la comuna de Pudahuel</t>
  </si>
  <si>
    <t>Evolución del Proceso de Vacunación contra COVID-19 en la comuna de Puente Alto</t>
  </si>
  <si>
    <t>Relación entre el Proceso de Vacunación contra COVID-19 y el número de Casos Activos en la comuna de Puente Alto</t>
  </si>
  <si>
    <t>Evolución del Proceso de Vacunación contra COVID-19 en la comuna de Puerto Montt</t>
  </si>
  <si>
    <t>Relación entre el Proceso de Vacunación contra COVID-19 y el número de Casos Activos en la comuna de Puerto Montt</t>
  </si>
  <si>
    <t>Evolución del Proceso de Vacunación contra COVID-19 en la comuna de Puerto Octay</t>
  </si>
  <si>
    <t>Relación entre el Proceso de Vacunación contra COVID-19 y el número de Casos Activos en la comuna de Puerto Octay</t>
  </si>
  <si>
    <t>Evolución del Proceso de Vacunación contra COVID-19 en la comuna de Puerto Varas</t>
  </si>
  <si>
    <t>Relación entre el Proceso de Vacunación contra COVID-19 y el número de Casos Activos en la comuna de Puerto Varas</t>
  </si>
  <si>
    <t>Evolución del Proceso de Vacunación contra COVID-19 en la comuna de Pumanque</t>
  </si>
  <si>
    <t>Relación entre el Proceso de Vacunación contra COVID-19 y el número de Casos Activos en la comuna de Pumanque</t>
  </si>
  <si>
    <t>Evolución del Proceso de Vacunación contra COVID-19 en la comuna de Punitaqui</t>
  </si>
  <si>
    <t>Relación entre el Proceso de Vacunación contra COVID-19 y el número de Casos Activos en la comuna de Punitaqui</t>
  </si>
  <si>
    <t>Evolución del Proceso de Vacunación contra COVID-19 en la comuna de Punta Arenas</t>
  </si>
  <si>
    <t>Relación entre el Proceso de Vacunación contra COVID-19 y el número de Casos Activos en la comuna de Punta Arenas</t>
  </si>
  <si>
    <t>Evolución del Proceso de Vacunación contra COVID-19 en la comuna de Puqueldón</t>
  </si>
  <si>
    <t>Relación entre el Proceso de Vacunación contra COVID-19 y el número de Casos Activos en la comuna de Puqueldón</t>
  </si>
  <si>
    <t>Evolución del Proceso de Vacunación contra COVID-19 en la comuna de Purén</t>
  </si>
  <si>
    <t>Relación entre el Proceso de Vacunación contra COVID-19 y el número de Casos Activos en la comuna de Purén</t>
  </si>
  <si>
    <t>Evolución del Proceso de Vacunación contra COVID-19 en la comuna de Purranque</t>
  </si>
  <si>
    <t>Relación entre el Proceso de Vacunación contra COVID-19 y el número de Casos Activos en la comuna de Purranque</t>
  </si>
  <si>
    <t>Evolución del Proceso de Vacunación contra COVID-19 en la comuna de Putaendo</t>
  </si>
  <si>
    <t>Relación entre el Proceso de Vacunación contra COVID-19 y el número de Casos Activos en la comuna de Putaendo</t>
  </si>
  <si>
    <t>Evolución del Proceso de Vacunación contra COVID-19 en la comuna de Putre</t>
  </si>
  <si>
    <t>Relación entre el Proceso de Vacunación contra COVID-19 y el número de Casos Activos en la comuna de Putre</t>
  </si>
  <si>
    <t>Evolución del Proceso de Vacunación contra COVID-19 en la comuna de Puyehue</t>
  </si>
  <si>
    <t>Relación entre el Proceso de Vacunación contra COVID-19 y el número de Casos Activos en la comuna de Puyehue</t>
  </si>
  <si>
    <t>Evolución del Proceso de Vacunación contra COVID-19 en la comuna de Queilén</t>
  </si>
  <si>
    <t>Relación entre el Proceso de Vacunación contra COVID-19 y el número de Casos Activos en la comuna de Queilén</t>
  </si>
  <si>
    <t>Evolución del Proceso de Vacunación contra COVID-19 en la comuna de Quellón</t>
  </si>
  <si>
    <t>Relación entre el Proceso de Vacunación contra COVID-19 y el número de Casos Activos en la comuna de Quellón</t>
  </si>
  <si>
    <t>Evolución del Proceso de Vacunación contra COVID-19 en la comuna de Quemchi</t>
  </si>
  <si>
    <t>Relación entre el Proceso de Vacunación contra COVID-19 y el número de Casos Activos en la comuna de Quemchi</t>
  </si>
  <si>
    <t>Evolución del Proceso de Vacunación contra COVID-19 en la comuna de Quilaco</t>
  </si>
  <si>
    <t>Relación entre el Proceso de Vacunación contra COVID-19 y el número de Casos Activos en la comuna de Quilaco</t>
  </si>
  <si>
    <t>Evolución del Proceso de Vacunación contra COVID-19 en la comuna de Quilicura</t>
  </si>
  <si>
    <t>Relación entre el Proceso de Vacunación contra COVID-19 y el número de Casos Activos en la comuna de Quilicura</t>
  </si>
  <si>
    <t>Evolución del Proceso de Vacunación contra COVID-19 en la comuna de Quilleco</t>
  </si>
  <si>
    <t>Relación entre el Proceso de Vacunación contra COVID-19 y el número de Casos Activos en la comuna de Quilleco</t>
  </si>
  <si>
    <t>Evolución del Proceso de Vacunación contra COVID-19 en la comuna de Quillón</t>
  </si>
  <si>
    <t>Relación entre el Proceso de Vacunación contra COVID-19 y el número de Casos Activos en la comuna de Quillón</t>
  </si>
  <si>
    <t>Evolución del Proceso de Vacunación contra COVID-19 en la comuna de Quillota</t>
  </si>
  <si>
    <t>Relación entre el Proceso de Vacunación contra COVID-19 y el número de Casos Activos en la comuna de Quillota</t>
  </si>
  <si>
    <t>Evolución del Proceso de Vacunación contra COVID-19 en la comuna de Quilpué</t>
  </si>
  <si>
    <t>Relación entre el Proceso de Vacunación contra COVID-19 y el número de Casos Activos en la comuna de Quilpué</t>
  </si>
  <si>
    <t>Evolución del Proceso de Vacunación contra COVID-19 en la comuna de Quinchao</t>
  </si>
  <si>
    <t>Relación entre el Proceso de Vacunación contra COVID-19 y el número de Casos Activos en la comuna de Quinchao</t>
  </si>
  <si>
    <t>Evolución del Proceso de Vacunación contra COVID-19 en la comuna de Quinta de Tilcoco</t>
  </si>
  <si>
    <t>Relación entre el Proceso de Vacunación contra COVID-19 y el número de Casos Activos en la comuna de Quinta de Tilcoco</t>
  </si>
  <si>
    <t>Evolución del Proceso de Vacunación contra COVID-19 en la comuna de Quinta Normal</t>
  </si>
  <si>
    <t>Relación entre el Proceso de Vacunación contra COVID-19 y el número de Casos Activos en la comuna de Quinta Normal</t>
  </si>
  <si>
    <t>Evolución del Proceso de Vacunación contra COVID-19 en la comuna de Quintero</t>
  </si>
  <si>
    <t>Relación entre el Proceso de Vacunación contra COVID-19 y el número de Casos Activos en la comuna de Quintero</t>
  </si>
  <si>
    <t>Evolución del Proceso de Vacunación contra COVID-19 en la comuna de Quirihue</t>
  </si>
  <si>
    <t>Relación entre el Proceso de Vacunación contra COVID-19 y el número de Casos Activos en la comuna de Quirihue</t>
  </si>
  <si>
    <t>Evolución del Proceso de Vacunación contra COVID-19 en la comuna de Rancagua</t>
  </si>
  <si>
    <t>Relación entre el Proceso de Vacunación contra COVID-19 y el número de Casos Activos en la comuna de Rancagua</t>
  </si>
  <si>
    <t>Evolución del Proceso de Vacunación contra COVID-19 en la comuna de Ránquil</t>
  </si>
  <si>
    <t>Relación entre el Proceso de Vacunación contra COVID-19 y el número de Casos Activos en la comuna de Ránquil</t>
  </si>
  <si>
    <t>Evolución del Proceso de Vacunación contra COVID-19 en la comuna de Rauco</t>
  </si>
  <si>
    <t>Relación entre el Proceso de Vacunación contra COVID-19 y el número de Casos Activos en la comuna de Rauco</t>
  </si>
  <si>
    <t>Evolución del Proceso de Vacunación contra COVID-19 en la comuna de Recoleta</t>
  </si>
  <si>
    <t>Relación entre el Proceso de Vacunación contra COVID-19 y el número de Casos Activos en la comuna de Recoleta</t>
  </si>
  <si>
    <t>Evolución del Proceso de Vacunación contra COVID-19 en la comuna de Renaico</t>
  </si>
  <si>
    <t>Relación entre el Proceso de Vacunación contra COVID-19 y el número de Casos Activos en la comuna de Renaico</t>
  </si>
  <si>
    <t>Evolución del Proceso de Vacunación contra COVID-19 en la comuna de Renca</t>
  </si>
  <si>
    <t>Relación entre el Proceso de Vacunación contra COVID-19 y el número de Casos Activos en la comuna de Renca</t>
  </si>
  <si>
    <t>Evolución del Proceso de Vacunación contra COVID-19 en la comuna de Rengo</t>
  </si>
  <si>
    <t>Relación entre el Proceso de Vacunación contra COVID-19 y el número de Casos Activos en la comuna de Rengo</t>
  </si>
  <si>
    <t>Evolución del Proceso de Vacunación contra COVID-19 en la comuna de Requínoa</t>
  </si>
  <si>
    <t>Relación entre el Proceso de Vacunación contra COVID-19 y el número de Casos Activos en la comuna de Requínoa</t>
  </si>
  <si>
    <t>Evolución del Proceso de Vacunación contra COVID-19 en la comuna de Retiro</t>
  </si>
  <si>
    <t>Relación entre el Proceso de Vacunación contra COVID-19 y el número de Casos Activos en la comuna de Retiro</t>
  </si>
  <si>
    <t>Evolución del Proceso de Vacunación contra COVID-19 en la comuna de Rinconada</t>
  </si>
  <si>
    <t>Relación entre el Proceso de Vacunación contra COVID-19 y el número de Casos Activos en la comuna de Rinconada</t>
  </si>
  <si>
    <t>Evolución del Proceso de Vacunación contra COVID-19 en la comuna de Río Bueno</t>
  </si>
  <si>
    <t>Relación entre el Proceso de Vacunación contra COVID-19 y el número de Casos Activos en la comuna de Río Bueno</t>
  </si>
  <si>
    <t>Evolución del Proceso de Vacunación contra COVID-19 en la comuna de Río Claro</t>
  </si>
  <si>
    <t>Relación entre el Proceso de Vacunación contra COVID-19 y el número de Casos Activos en la comuna de Río Claro</t>
  </si>
  <si>
    <t>Evolución del Proceso de Vacunación contra COVID-19 en la comuna de Río Hurtado</t>
  </si>
  <si>
    <t>Relación entre el Proceso de Vacunación contra COVID-19 y el número de Casos Activos en la comuna de Río Hurtado</t>
  </si>
  <si>
    <t>Evolución del Proceso de Vacunación contra COVID-19 en la comuna de Río Ibáñez</t>
  </si>
  <si>
    <t>Relación entre el Proceso de Vacunación contra COVID-19 y el número de Casos Activos en la comuna de Río Ibáñez</t>
  </si>
  <si>
    <t>Evolución del Proceso de Vacunación contra COVID-19 en la comuna de Río Negro</t>
  </si>
  <si>
    <t>Relación entre el Proceso de Vacunación contra COVID-19 y el número de Casos Activos en la comuna de Río Negro</t>
  </si>
  <si>
    <t>Evolución del Proceso de Vacunación contra COVID-19 en la comuna de Río Verde</t>
  </si>
  <si>
    <t>Relación entre el Proceso de Vacunación contra COVID-19 y el número de Casos Activos en la comuna de Río Verde</t>
  </si>
  <si>
    <t>Evolución del Proceso de Vacunación contra COVID-19 en la comuna de Romeral</t>
  </si>
  <si>
    <t>Relación entre el Proceso de Vacunación contra COVID-19 y el número de Casos Activos en la comuna de Romeral</t>
  </si>
  <si>
    <t>Evolución del Proceso de Vacunación contra COVID-19 en la comuna de Saavedra</t>
  </si>
  <si>
    <t>Relación entre el Proceso de Vacunación contra COVID-19 y el número de Casos Activos en la comuna de Saavedra</t>
  </si>
  <si>
    <t>Evolución del Proceso de Vacunación contra COVID-19 en la comuna de Sagrada Familia</t>
  </si>
  <si>
    <t>Relación entre el Proceso de Vacunación contra COVID-19 y el número de Casos Activos en la comuna de Sagrada Familia</t>
  </si>
  <si>
    <t>Evolución del Proceso de Vacunación contra COVID-19 en la comuna de Salamanca</t>
  </si>
  <si>
    <t>Relación entre el Proceso de Vacunación contra COVID-19 y el número de Casos Activos en la comuna de Salamanca</t>
  </si>
  <si>
    <t>Evolución del Proceso de Vacunación contra COVID-19 en la comuna de San Antonio</t>
  </si>
  <si>
    <t>Relación entre el Proceso de Vacunación contra COVID-19 y el número de Casos Activos en la comuna de San Antonio</t>
  </si>
  <si>
    <t>Evolución del Proceso de Vacunación contra COVID-19 en la comuna de San Bernardo</t>
  </si>
  <si>
    <t>Relación entre el Proceso de Vacunación contra COVID-19 y el número de Casos Activos en la comuna de San Bernardo</t>
  </si>
  <si>
    <t>Evolución del Proceso de Vacunación contra COVID-19 en la comuna de San Carlos</t>
  </si>
  <si>
    <t>Relación entre el Proceso de Vacunación contra COVID-19 y el número de Casos Activos en la comuna de San Carlos</t>
  </si>
  <si>
    <t>Evolución del Proceso de Vacunación contra COVID-19 en la comuna de San Clemente</t>
  </si>
  <si>
    <t>Relación entre el Proceso de Vacunación contra COVID-19 y el número de Casos Activos en la comuna de San Clemente</t>
  </si>
  <si>
    <t>Evolución del Proceso de Vacunación contra COVID-19 en la comuna de San Esteban</t>
  </si>
  <si>
    <t>Relación entre el Proceso de Vacunación contra COVID-19 y el número de Casos Activos en la comuna de San Esteban</t>
  </si>
  <si>
    <t>Evolución del Proceso de Vacunación contra COVID-19 en la comuna de San Fabián</t>
  </si>
  <si>
    <t>Relación entre el Proceso de Vacunación contra COVID-19 y el número de Casos Activos en la comuna de San Fabián</t>
  </si>
  <si>
    <t>Evolución del Proceso de Vacunación contra COVID-19 en la comuna de San Felipe</t>
  </si>
  <si>
    <t>Relación entre el Proceso de Vacunación contra COVID-19 y el número de Casos Activos en la comuna de San Felipe</t>
  </si>
  <si>
    <t>Evolución del Proceso de Vacunación contra COVID-19 en la comuna de San Fernando</t>
  </si>
  <si>
    <t>Relación entre el Proceso de Vacunación contra COVID-19 y el número de Casos Activos en la comuna de San Fernando</t>
  </si>
  <si>
    <t>Evolución del Proceso de Vacunación contra COVID-19 en la comuna de San Gregorio</t>
  </si>
  <si>
    <t>Relación entre el Proceso de Vacunación contra COVID-19 y el número de Casos Activos en la comuna de San Gregorio</t>
  </si>
  <si>
    <t>Evolución del Proceso de Vacunación contra COVID-19 en la comuna de San Ignacio</t>
  </si>
  <si>
    <t>Relación entre el Proceso de Vacunación contra COVID-19 y el número de Casos Activos en la comuna de San Ignacio</t>
  </si>
  <si>
    <t>Evolución del Proceso de Vacunación contra COVID-19 en la comuna de San Javier</t>
  </si>
  <si>
    <t>Relación entre el Proceso de Vacunación contra COVID-19 y el número de Casos Activos en la comuna de San Javier</t>
  </si>
  <si>
    <t>Evolución del Proceso de Vacunación contra COVID-19 en la comuna de San Joaquín</t>
  </si>
  <si>
    <t>Relación entre el Proceso de Vacunación contra COVID-19 y el número de Casos Activos en la comuna de San Joaquín</t>
  </si>
  <si>
    <t>Evolución del Proceso de Vacunación contra COVID-19 en la comuna de San José de Maipo</t>
  </si>
  <si>
    <t>Relación entre el Proceso de Vacunación contra COVID-19 y el número de Casos Activos en la comuna de San José de Maipo</t>
  </si>
  <si>
    <t>Evolución del Proceso de Vacunación contra COVID-19 en la comuna de San Juan de La Costa</t>
  </si>
  <si>
    <t>Relación entre el Proceso de Vacunación contra COVID-19 y el número de Casos Activos en la comuna de San Juan de La Costa</t>
  </si>
  <si>
    <t>Evolución del Proceso de Vacunación contra COVID-19 en la comuna de San Miguel</t>
  </si>
  <si>
    <t>Relación entre el Proceso de Vacunación contra COVID-19 y el número de Casos Activos en la comuna de San Miguel</t>
  </si>
  <si>
    <t>Evolución del Proceso de Vacunación contra COVID-19 en la comuna de San Nicolás</t>
  </si>
  <si>
    <t>Relación entre el Proceso de Vacunación contra COVID-19 y el número de Casos Activos en la comuna de San Nicolás</t>
  </si>
  <si>
    <t>Evolución del Proceso de Vacunación contra COVID-19 en la comuna de San Pablo</t>
  </si>
  <si>
    <t>Relación entre el Proceso de Vacunación contra COVID-19 y el número de Casos Activos en la comuna de San Pablo</t>
  </si>
  <si>
    <t>Evolución del Proceso de Vacunación contra COVID-19 en la comuna de San Pedro</t>
  </si>
  <si>
    <t>Relación entre el Proceso de Vacunación contra COVID-19 y el número de Casos Activos en la comuna de San Pedro</t>
  </si>
  <si>
    <t>Evolución del Proceso de Vacunación contra COVID-19 en la comuna de San Pedro de Atacama</t>
  </si>
  <si>
    <t>Relación entre el Proceso de Vacunación contra COVID-19 y el número de Casos Activos en la comuna de San Pedro de Atacama</t>
  </si>
  <si>
    <t>Evolución del Proceso de Vacunación contra COVID-19 en la comuna de San Pedro de la Paz</t>
  </si>
  <si>
    <t>Relación entre el Proceso de Vacunación contra COVID-19 y el número de Casos Activos en la comuna de San Pedro de la Paz</t>
  </si>
  <si>
    <t>Evolución del Proceso de Vacunación contra COVID-19 en la comuna de San Rafael</t>
  </si>
  <si>
    <t>Relación entre el Proceso de Vacunación contra COVID-19 y el número de Casos Activos en la comuna de San Rafael</t>
  </si>
  <si>
    <t>Evolución del Proceso de Vacunación contra COVID-19 en la comuna de San Ramón</t>
  </si>
  <si>
    <t>Relación entre el Proceso de Vacunación contra COVID-19 y el número de Casos Activos en la comuna de San Ramón</t>
  </si>
  <si>
    <t>Evolución del Proceso de Vacunación contra COVID-19 en la comuna de San Rosendo</t>
  </si>
  <si>
    <t>Relación entre el Proceso de Vacunación contra COVID-19 y el número de Casos Activos en la comuna de San Rosendo</t>
  </si>
  <si>
    <t>Evolución del Proceso de Vacunación contra COVID-19 en la comuna de San Vicente</t>
  </si>
  <si>
    <t>Relación entre el Proceso de Vacunación contra COVID-19 y el número de Casos Activos en la comuna de San Vicente</t>
  </si>
  <si>
    <t>Evolución del Proceso de Vacunación contra COVID-19 en la comuna de Santa Bárbara</t>
  </si>
  <si>
    <t>Relación entre el Proceso de Vacunación contra COVID-19 y el número de Casos Activos en la comuna de Santa Bárbara</t>
  </si>
  <si>
    <t>Evolución del Proceso de Vacunación contra COVID-19 en la comuna de Santa Cruz</t>
  </si>
  <si>
    <t>Relación entre el Proceso de Vacunación contra COVID-19 y el número de Casos Activos en la comuna de Santa Cruz</t>
  </si>
  <si>
    <t>Evolución del Proceso de Vacunación contra COVID-19 en la comuna de Santa Juana</t>
  </si>
  <si>
    <t>Relación entre el Proceso de Vacunación contra COVID-19 y el número de Casos Activos en la comuna de Santa Juana</t>
  </si>
  <si>
    <t>Evolución del Proceso de Vacunación contra COVID-19 en la comuna de Santa María</t>
  </si>
  <si>
    <t>Relación entre el Proceso de Vacunación contra COVID-19 y el número de Casos Activos en la comuna de Santa María</t>
  </si>
  <si>
    <t>Evolución del Proceso de Vacunación contra COVID-19 en la comuna de Santiago</t>
  </si>
  <si>
    <t>Relación entre el Proceso de Vacunación contra COVID-19 y el número de Casos Activos en la comuna de Santiago</t>
  </si>
  <si>
    <t>Evolución del Proceso de Vacunación contra COVID-19 en la comuna de Santo Domingo</t>
  </si>
  <si>
    <t>Relación entre el Proceso de Vacunación contra COVID-19 y el número de Casos Activos en la comuna de Santo Domingo</t>
  </si>
  <si>
    <t>Evolución del Proceso de Vacunación contra COVID-19 en la comuna de Sierra Gorda</t>
  </si>
  <si>
    <t>Relación entre el Proceso de Vacunación contra COVID-19 y el número de Casos Activos en la comuna de Sierra Gorda</t>
  </si>
  <si>
    <t>Evolución del Proceso de Vacunación contra COVID-19 en la comuna de Talagante</t>
  </si>
  <si>
    <t>Relación entre el Proceso de Vacunación contra COVID-19 y el número de Casos Activos en la comuna de Talagante</t>
  </si>
  <si>
    <t>Evolución del Proceso de Vacunación contra COVID-19 en la comuna de Talca</t>
  </si>
  <si>
    <t>Relación entre el Proceso de Vacunación contra COVID-19 y el número de Casos Activos en la comuna de Talca</t>
  </si>
  <si>
    <t>Evolución del Proceso de Vacunación contra COVID-19 en la comuna de Talcahuano</t>
  </si>
  <si>
    <t>Relación entre el Proceso de Vacunación contra COVID-19 y el número de Casos Activos en la comuna de Talcahuano</t>
  </si>
  <si>
    <t>Evolución del Proceso de Vacunación contra COVID-19 en la comuna de Taltal</t>
  </si>
  <si>
    <t>Relación entre el Proceso de Vacunación contra COVID-19 y el número de Casos Activos en la comuna de Taltal</t>
  </si>
  <si>
    <t>Evolución del Proceso de Vacunación contra COVID-19 en la comuna de Temuco</t>
  </si>
  <si>
    <t>Relación entre el Proceso de Vacunación contra COVID-19 y el número de Casos Activos en la comuna de Temuco</t>
  </si>
  <si>
    <t>Evolución del Proceso de Vacunación contra COVID-19 en la comuna de Teno</t>
  </si>
  <si>
    <t>Relación entre el Proceso de Vacunación contra COVID-19 y el número de Casos Activos en la comuna de Teno</t>
  </si>
  <si>
    <t>Evolución del Proceso de Vacunación contra COVID-19 en la comuna de Teodoro Schmidt</t>
  </si>
  <si>
    <t>Relación entre el Proceso de Vacunación contra COVID-19 y el número de Casos Activos en la comuna de Teodoro Schmidt</t>
  </si>
  <si>
    <t>Evolución del Proceso de Vacunación contra COVID-19 en la comuna de Tierra Amarilla</t>
  </si>
  <si>
    <t>Relación entre el Proceso de Vacunación contra COVID-19 y el número de Casos Activos en la comuna de Tierra Amarilla</t>
  </si>
  <si>
    <t>Evolución del Proceso de Vacunación contra COVID-19 en la comuna de Tiltil</t>
  </si>
  <si>
    <t>Relación entre el Proceso de Vacunación contra COVID-19 y el número de Casos Activos en la comuna de Tiltil</t>
  </si>
  <si>
    <t>Evolución del Proceso de Vacunación contra COVID-19 en la comuna de Timaukel</t>
  </si>
  <si>
    <t>Relación entre el Proceso de Vacunación contra COVID-19 y el número de Casos Activos en la comuna de Timaukel</t>
  </si>
  <si>
    <t>Evolución del Proceso de Vacunación contra COVID-19 en la comuna de Tirúa</t>
  </si>
  <si>
    <t>Relación entre el Proceso de Vacunación contra COVID-19 y el número de Casos Activos en la comuna de Tirúa</t>
  </si>
  <si>
    <t>Evolución del Proceso de Vacunación contra COVID-19 en la comuna de Tocopilla</t>
  </si>
  <si>
    <t>Relación entre el Proceso de Vacunación contra COVID-19 y el número de Casos Activos en la comuna de Tocopilla</t>
  </si>
  <si>
    <t>Evolución del Proceso de Vacunación contra COVID-19 en la comuna de Toltén</t>
  </si>
  <si>
    <t>Relación entre el Proceso de Vacunación contra COVID-19 y el número de Casos Activos en la comuna de Toltén</t>
  </si>
  <si>
    <t>Evolución del Proceso de Vacunación contra COVID-19 en la comuna de Tomé</t>
  </si>
  <si>
    <t>Relación entre el Proceso de Vacunación contra COVID-19 y el número de Casos Activos en la comuna de Tomé</t>
  </si>
  <si>
    <t>Evolución del Proceso de Vacunación contra COVID-19 en la comuna de Torres del Paine</t>
  </si>
  <si>
    <t>Relación entre el Proceso de Vacunación contra COVID-19 y el número de Casos Activos en la comuna de Torres del Paine</t>
  </si>
  <si>
    <t>Evolución del Proceso de Vacunación contra COVID-19 en la comuna de Tortel</t>
  </si>
  <si>
    <t>Relación entre el Proceso de Vacunación contra COVID-19 y el número de Casos Activos en la comuna de Tortel</t>
  </si>
  <si>
    <t>Evolución del Proceso de Vacunación contra COVID-19 en la comuna de Traiguén</t>
  </si>
  <si>
    <t>Relación entre el Proceso de Vacunación contra COVID-19 y el número de Casos Activos en la comuna de Traiguén</t>
  </si>
  <si>
    <t>Evolución del Proceso de Vacunación contra COVID-19 en la comuna de Treguaco</t>
  </si>
  <si>
    <t>Relación entre el Proceso de Vacunación contra COVID-19 y el número de Casos Activos en la comuna de Treguaco</t>
  </si>
  <si>
    <t>Evolución del Proceso de Vacunación contra COVID-19 en la comuna de Tucapel</t>
  </si>
  <si>
    <t>Relación entre el Proceso de Vacunación contra COVID-19 y el número de Casos Activos en la comuna de Tucapel</t>
  </si>
  <si>
    <t>Evolución del Proceso de Vacunación contra COVID-19 en la comuna de Valdivia</t>
  </si>
  <si>
    <t>Relación entre el Proceso de Vacunación contra COVID-19 y el número de Casos Activos en la comuna de Valdivia</t>
  </si>
  <si>
    <t>Evolución del Proceso de Vacunación contra COVID-19 en la comuna de Vallenar</t>
  </si>
  <si>
    <t>Relación entre el Proceso de Vacunación contra COVID-19 y el número de Casos Activos en la comuna de Vallenar</t>
  </si>
  <si>
    <t>Evolución del Proceso de Vacunación contra COVID-19 en la comuna de Valparaíso</t>
  </si>
  <si>
    <t>Relación entre el Proceso de Vacunación contra COVID-19 y el número de Casos Activos en la comuna de Valparaíso</t>
  </si>
  <si>
    <t>Evolución del Proceso de Vacunación contra COVID-19 en la comuna de Vichuquén</t>
  </si>
  <si>
    <t>Relación entre el Proceso de Vacunación contra COVID-19 y el número de Casos Activos en la comuna de Vichuquén</t>
  </si>
  <si>
    <t>Evolución del Proceso de Vacunación contra COVID-19 en la comuna de Victoria</t>
  </si>
  <si>
    <t>Relación entre el Proceso de Vacunación contra COVID-19 y el número de Casos Activos en la comuna de Victoria</t>
  </si>
  <si>
    <t>Evolución del Proceso de Vacunación contra COVID-19 en la comuna de Vicuña</t>
  </si>
  <si>
    <t>Relación entre el Proceso de Vacunación contra COVID-19 y el número de Casos Activos en la comuna de Vicuña</t>
  </si>
  <si>
    <t>Evolución del Proceso de Vacunación contra COVID-19 en la comuna de Vilcún</t>
  </si>
  <si>
    <t>Relación entre el Proceso de Vacunación contra COVID-19 y el número de Casos Activos en la comuna de Vilcún</t>
  </si>
  <si>
    <t>Evolución del Proceso de Vacunación contra COVID-19 en la comuna de Villa Alegre</t>
  </si>
  <si>
    <t>Relación entre el Proceso de Vacunación contra COVID-19 y el número de Casos Activos en la comuna de Villa Alegre</t>
  </si>
  <si>
    <t>Evolución del Proceso de Vacunación contra COVID-19 en la comuna de Villa Alemana</t>
  </si>
  <si>
    <t>Relación entre el Proceso de Vacunación contra COVID-19 y el número de Casos Activos en la comuna de Villa Alemana</t>
  </si>
  <si>
    <t>Evolución del Proceso de Vacunación contra COVID-19 en la comuna de Villarrica</t>
  </si>
  <si>
    <t>Relación entre el Proceso de Vacunación contra COVID-19 y el número de Casos Activos en la comuna de Villarrica</t>
  </si>
  <si>
    <t>Evolución del Proceso de Vacunación contra COVID-19 en la comuna de Viña del Mar</t>
  </si>
  <si>
    <t>Relación entre el Proceso de Vacunación contra COVID-19 y el número de Casos Activos en la comuna de Viña del Mar</t>
  </si>
  <si>
    <t>Evolución del Proceso de Vacunación contra COVID-19 en la comuna de Vitacura</t>
  </si>
  <si>
    <t>Relación entre el Proceso de Vacunación contra COVID-19 y el número de Casos Activos en la comuna de Vitacura</t>
  </si>
  <si>
    <t>Evolución del Proceso de Vacunación contra COVID-19 en la comuna de Yerbas Buenas</t>
  </si>
  <si>
    <t>Relación entre el Proceso de Vacunación contra COVID-19 y el número de Casos Activos en la comuna de Yerbas Buenas</t>
  </si>
  <si>
    <t>Evolución del Proceso de Vacunación contra COVID-19 en la comuna de Yumbel</t>
  </si>
  <si>
    <t>Relación entre el Proceso de Vacunación contra COVID-19 y el número de Casos Activos en la comuna de Yumbel</t>
  </si>
  <si>
    <t>Evolución del Proceso de Vacunación contra COVID-19 en la comuna de Yungay</t>
  </si>
  <si>
    <t>Relación entre el Proceso de Vacunación contra COVID-19 y el número de Casos Activos en la comuna de Yungay</t>
  </si>
  <si>
    <t>Evolución del Proceso de Vacunación contra COVID-19 en la comuna de Zapallar</t>
  </si>
  <si>
    <t>Relación entre el Proceso de Vacunación contra COVID-19 y el número de Casos Activos en la comuna de Zapallar</t>
  </si>
  <si>
    <t>Evolución del Proceso de Vacunación contra COVID-19 por Comuna en la Región de Antofagasta</t>
  </si>
  <si>
    <t>Relación entre el Proceso de Vacunación contra COVID-19 y el número de Casos Activos por Comuna en la Región de Antofagasta</t>
  </si>
  <si>
    <t>Evolución del Proceso de Vacunación contra COVID-19 por Comuna en la Región de Arica y Parinacota</t>
  </si>
  <si>
    <t>Relación entre el Proceso de Vacunación contra COVID-19 y el número de Casos Activos por Comuna en la Región de Arica y Parinacota</t>
  </si>
  <si>
    <t>Evolución del Proceso de Vacunación contra COVID-19 por Comuna en la Región de Atacama</t>
  </si>
  <si>
    <t>Relación entre el Proceso de Vacunación contra COVID-19 y el número de Casos Activos por Comuna en la Región de Atacama</t>
  </si>
  <si>
    <t>Evolución del Proceso de Vacunación contra COVID-19 por Comuna en la Región de Aysén</t>
  </si>
  <si>
    <t>Relación entre el Proceso de Vacunación contra COVID-19 y el número de Casos Activos por Comuna en la Región de Aysén</t>
  </si>
  <si>
    <t>Evolución del Proceso de Vacunación contra COVID-19 por Comuna en la Región de Coquimbo</t>
  </si>
  <si>
    <t>Relación entre el Proceso de Vacunación contra COVID-19 y el número de Casos Activos por Comuna en la Región de Coquimbo</t>
  </si>
  <si>
    <t>Evolución del Proceso de Vacunación contra COVID-19 por Comuna en la Región de La Araucanía</t>
  </si>
  <si>
    <t>Relación entre el Proceso de Vacunación contra COVID-19 y el número de Casos Activos por Comuna en la Región de La Araucanía</t>
  </si>
  <si>
    <t>Evolución del Proceso de Vacunación contra COVID-19 por Comuna en la Región de Los Lagos</t>
  </si>
  <si>
    <t>Relación entre el Proceso de Vacunación contra COVID-19 y el número de Casos Activos por Comuna en la Región de Los Lagos</t>
  </si>
  <si>
    <t>Evolución del Proceso de Vacunación contra COVID-19 por Comuna en la Región de Los Ríos</t>
  </si>
  <si>
    <t>Relación entre el Proceso de Vacunación contra COVID-19 y el número de Casos Activos por Comuna en la Región de Los Ríos</t>
  </si>
  <si>
    <t>Evolución del Proceso de Vacunación contra COVID-19 por Comuna en la Región de Magallanes</t>
  </si>
  <si>
    <t>Relación entre el Proceso de Vacunación contra COVID-19 y el número de Casos Activos por Comuna en la Región de Magallanes</t>
  </si>
  <si>
    <t>Evolución del Proceso de Vacunación contra COVID-19 por Comuna en la Región de Maule</t>
  </si>
  <si>
    <t>Relación entre el Proceso de Vacunación contra COVID-19 y el número de Casos Activos por Comuna en la Región de Maule</t>
  </si>
  <si>
    <t>Evolución del Proceso de Vacunación contra COVID-19 por Comuna en la Región de Ñuble</t>
  </si>
  <si>
    <t>Relación entre el Proceso de Vacunación contra COVID-19 y el número de Casos Activos por Comuna en la Región de Ñuble</t>
  </si>
  <si>
    <t>Evolución del Proceso de Vacunación contra COVID-19 por Comuna en la Región de O'Higgins</t>
  </si>
  <si>
    <t>Relación entre el Proceso de Vacunación contra COVID-19 y el número de Casos Activos por Comuna en la Región de O'Higgins</t>
  </si>
  <si>
    <t>Evolución del Proceso de Vacunación contra COVID-19 por Comuna en la Región de Tarapacá</t>
  </si>
  <si>
    <t>Relación entre el Proceso de Vacunación contra COVID-19 y el número de Casos Activos por Comuna en la Región de Tarapacá</t>
  </si>
  <si>
    <t>Evolución del Proceso de Vacunación contra COVID-19 por Comuna en la Región de Valparaíso</t>
  </si>
  <si>
    <t>Relación entre el Proceso de Vacunación contra COVID-19 y el número de Casos Activos por Comuna en la Región de Valparaíso</t>
  </si>
  <si>
    <t>Evolución del Proceso de Vacunación contra COVID-19 por Comuna en la Región del Biobío</t>
  </si>
  <si>
    <t>Relación entre el Proceso de Vacunación contra COVID-19 y el número de Casos Activos por Comuna en la Región del Biobío</t>
  </si>
  <si>
    <t>Evolución del Proceso de Vacunación contra COVID-19 por Comuna en la Región Metropolitana</t>
  </si>
  <si>
    <t>Relación entre el Proceso de Vacunación contra COVID-19 y el número de Casos Activos por Comuna en la Región Metropolitana</t>
  </si>
  <si>
    <t>Etapa Actual del Programa Paso a Paso en la comuna de Aisén</t>
  </si>
  <si>
    <t>Etapas Históricas del Programa Paso a Paso en la comuna de Aisén</t>
  </si>
  <si>
    <t>Etapa Actual del Programa Paso a Paso en la comuna de Algarrobo</t>
  </si>
  <si>
    <t>Etapas Históricas del Programa Paso a Paso en la comuna de Algarrobo</t>
  </si>
  <si>
    <t>Etapa Actual del Programa Paso a Paso en la comuna de Alhué</t>
  </si>
  <si>
    <t>Etapas Históricas del Programa Paso a Paso en la comuna de Alhué</t>
  </si>
  <si>
    <t>Etapa Actual del Programa Paso a Paso en la comuna de Alto Biobío</t>
  </si>
  <si>
    <t>Etapas Históricas del Programa Paso a Paso en la comuna de Alto Biobío</t>
  </si>
  <si>
    <t>Etapa Actual del Programa Paso a Paso en la comuna de Alto del Carmen</t>
  </si>
  <si>
    <t>Etapas Históricas del Programa Paso a Paso en la comuna de Alto del Carmen</t>
  </si>
  <si>
    <t>Etapa Actual del Programa Paso a Paso en la comuna de Alto Hospicio</t>
  </si>
  <si>
    <t>Etapas Históricas del Programa Paso a Paso en la comuna de Alto Hospicio</t>
  </si>
  <si>
    <t>Etapa Actual del Programa Paso a Paso en la comuna de Ancud</t>
  </si>
  <si>
    <t>Etapas Históricas del Programa Paso a Paso en la comuna de Ancud</t>
  </si>
  <si>
    <t>Etapa Actual del Programa Paso a Paso en la comuna de Andacollo</t>
  </si>
  <si>
    <t>Etapas Históricas del Programa Paso a Paso en la comuna de Andacollo</t>
  </si>
  <si>
    <t>Etapa Actual del Programa Paso a Paso en la comuna de Angol</t>
  </si>
  <si>
    <t>Etapas Históricas del Programa Paso a Paso en la comuna de Angol</t>
  </si>
  <si>
    <t>Etapa Actual del Programa Paso a Paso en la comuna de Antofagasta</t>
  </si>
  <si>
    <t>Etapas Históricas del Programa Paso a Paso en la comuna de Antofagasta</t>
  </si>
  <si>
    <t>Etapa Actual del Programa Paso a Paso en la comuna de Antuco</t>
  </si>
  <si>
    <t>Etapas Históricas del Programa Paso a Paso en la comuna de Antuco</t>
  </si>
  <si>
    <t>Etapa Actual del Programa Paso a Paso en la comuna de Arauco</t>
  </si>
  <si>
    <t>Etapas Históricas del Programa Paso a Paso en la comuna de Arauco</t>
  </si>
  <si>
    <t>Etapa Actual del Programa Paso a Paso en la comuna de Arica</t>
  </si>
  <si>
    <t>Etapas Históricas del Programa Paso a Paso en la comuna de Arica</t>
  </si>
  <si>
    <t>Etapa Actual del Programa Paso a Paso en la comuna de Buin</t>
  </si>
  <si>
    <t>Etapas Históricas del Programa Paso a Paso en la comuna de Buin</t>
  </si>
  <si>
    <t>Etapa Actual del Programa Paso a Paso en la comuna de Bulnes</t>
  </si>
  <si>
    <t>Etapas Históricas del Programa Paso a Paso en la comuna de Bulnes</t>
  </si>
  <si>
    <t>Etapa Actual del Programa Paso a Paso en la comuna de Cabildo</t>
  </si>
  <si>
    <t>Etapas Históricas del Programa Paso a Paso en la comuna de Cabildo</t>
  </si>
  <si>
    <t>Etapa Actual del Programa Paso a Paso en la comuna de Cabo de Hornos</t>
  </si>
  <si>
    <t>Etapas Históricas del Programa Paso a Paso en la comuna de Cabo de Hornos</t>
  </si>
  <si>
    <t>Etapa Actual del Programa Paso a Paso en la comuna de Cabrero</t>
  </si>
  <si>
    <t>Etapas Históricas del Programa Paso a Paso en la comuna de Cabrero</t>
  </si>
  <si>
    <t>Etapa Actual del Programa Paso a Paso en la comuna de Calama</t>
  </si>
  <si>
    <t>Etapas Históricas del Programa Paso a Paso en la comuna de Calama</t>
  </si>
  <si>
    <t>Etapa Actual del Programa Paso a Paso en la comuna de Calbuco</t>
  </si>
  <si>
    <t>Etapas Históricas del Programa Paso a Paso en la comuna de Calbuco</t>
  </si>
  <si>
    <t>Etapa Actual del Programa Paso a Paso en la comuna de Caldera</t>
  </si>
  <si>
    <t>Etapas Históricas del Programa Paso a Paso en la comuna de Caldera</t>
  </si>
  <si>
    <t>Etapa Actual del Programa Paso a Paso en la comuna de Calera</t>
  </si>
  <si>
    <t>Etapas Históricas del Programa Paso a Paso en la comuna de Calera</t>
  </si>
  <si>
    <t>Etapa Actual del Programa Paso a Paso en la comuna de Calera de Tango</t>
  </si>
  <si>
    <t>Etapas Históricas del Programa Paso a Paso en la comuna de Calera de Tango</t>
  </si>
  <si>
    <t>Etapa Actual del Programa Paso a Paso en la comuna de Calle Larga</t>
  </si>
  <si>
    <t>Etapas Históricas del Programa Paso a Paso en la comuna de Calle Larga</t>
  </si>
  <si>
    <t>Etapa Actual del Programa Paso a Paso en la comuna de Camarones</t>
  </si>
  <si>
    <t>Etapas Históricas del Programa Paso a Paso en la comuna de Camarones</t>
  </si>
  <si>
    <t>Etapa Actual del Programa Paso a Paso en la comuna de Camiña</t>
  </si>
  <si>
    <t>Etapas Históricas del Programa Paso a Paso en la comuna de Camiña</t>
  </si>
  <si>
    <t>Etapa Actual del Programa Paso a Paso en la comuna de Canela</t>
  </si>
  <si>
    <t>Etapas Históricas del Programa Paso a Paso en la comuna de Canela</t>
  </si>
  <si>
    <t>Etapa Actual del Programa Paso a Paso en la comuna de Cañete</t>
  </si>
  <si>
    <t>Etapas Históricas del Programa Paso a Paso en la comuna de Cañete</t>
  </si>
  <si>
    <t>Etapa Actual del Programa Paso a Paso en la comuna de Carahue</t>
  </si>
  <si>
    <t>Etapas Históricas del Programa Paso a Paso en la comuna de Carahue</t>
  </si>
  <si>
    <t>Etapa Actual del Programa Paso a Paso en la comuna de Cartagena</t>
  </si>
  <si>
    <t>Etapas Históricas del Programa Paso a Paso en la comuna de Cartagena</t>
  </si>
  <si>
    <t>Etapa Actual del Programa Paso a Paso en la comuna de Casablanca</t>
  </si>
  <si>
    <t>Etapas Históricas del Programa Paso a Paso en la comuna de Casablanca</t>
  </si>
  <si>
    <t>Etapa Actual del Programa Paso a Paso en la comuna de Castro</t>
  </si>
  <si>
    <t>Etapas Históricas del Programa Paso a Paso en la comuna de Castro</t>
  </si>
  <si>
    <t>Etapa Actual del Programa Paso a Paso en la comuna de Catemu</t>
  </si>
  <si>
    <t>Etapas Históricas del Programa Paso a Paso en la comuna de Catemu</t>
  </si>
  <si>
    <t>Etapa Actual del Programa Paso a Paso en la comuna de Cauquenes</t>
  </si>
  <si>
    <t>Etapas Históricas del Programa Paso a Paso en la comuna de Cauquenes</t>
  </si>
  <si>
    <t>Etapa Actual del Programa Paso a Paso en la comuna de Cerrillos</t>
  </si>
  <si>
    <t>Etapas Históricas del Programa Paso a Paso en la comuna de Cerrillos</t>
  </si>
  <si>
    <t>Etapa Actual del Programa Paso a Paso en la comuna de Cerro Navia</t>
  </si>
  <si>
    <t>Etapas Históricas del Programa Paso a Paso en la comuna de Cerro Navia</t>
  </si>
  <si>
    <t>Etapa Actual del Programa Paso a Paso en la comuna de Chaitén</t>
  </si>
  <si>
    <t>Etapas Históricas del Programa Paso a Paso en la comuna de Chaitén</t>
  </si>
  <si>
    <t>Etapa Actual del Programa Paso a Paso en la comuna de Chanco</t>
  </si>
  <si>
    <t>Etapas Históricas del Programa Paso a Paso en la comuna de Chanco</t>
  </si>
  <si>
    <t>Etapa Actual del Programa Paso a Paso en la comuna de Chañaral</t>
  </si>
  <si>
    <t>Etapas Históricas del Programa Paso a Paso en la comuna de Chañaral</t>
  </si>
  <si>
    <t>Etapa Actual del Programa Paso a Paso en la comuna de Chépica</t>
  </si>
  <si>
    <t>Etapas Históricas del Programa Paso a Paso en la comuna de Chépica</t>
  </si>
  <si>
    <t>Etapa Actual del Programa Paso a Paso en la comuna de Chiguayante</t>
  </si>
  <si>
    <t>Etapas Históricas del Programa Paso a Paso en la comuna de Chiguayante</t>
  </si>
  <si>
    <t>Etapa Actual del Programa Paso a Paso en la comuna de Chile Chico</t>
  </si>
  <si>
    <t>Etapas Históricas del Programa Paso a Paso en la comuna de Chile Chico</t>
  </si>
  <si>
    <t>Etapa Actual del Programa Paso a Paso en la comuna de Chillán</t>
  </si>
  <si>
    <t>Etapas Históricas del Programa Paso a Paso en la comuna de Chillán</t>
  </si>
  <si>
    <t>Etapa Actual del Programa Paso a Paso en la comuna de Chillán Viejo</t>
  </si>
  <si>
    <t>Etapas Históricas del Programa Paso a Paso en la comuna de Chillán Viejo</t>
  </si>
  <si>
    <t>Etapa Actual del Programa Paso a Paso en la comuna de Chimbarongo</t>
  </si>
  <si>
    <t>Etapas Históricas del Programa Paso a Paso en la comuna de Chimbarongo</t>
  </si>
  <si>
    <t>Etapa Actual del Programa Paso a Paso en la comuna de Cholchol</t>
  </si>
  <si>
    <t>Etapas Históricas del Programa Paso a Paso en la comuna de Cholchol</t>
  </si>
  <si>
    <t>Etapa Actual del Programa Paso a Paso en la comuna de Chonchi</t>
  </si>
  <si>
    <t>Etapas Históricas del Programa Paso a Paso en la comuna de Chonchi</t>
  </si>
  <si>
    <t>Etapa Actual del Programa Paso a Paso en la comuna de Cisnes</t>
  </si>
  <si>
    <t>Etapas Históricas del Programa Paso a Paso en la comuna de Cisnes</t>
  </si>
  <si>
    <t>Etapa Actual del Programa Paso a Paso en la comuna de Cobquecura</t>
  </si>
  <si>
    <t>Etapas Históricas del Programa Paso a Paso en la comuna de Cobquecura</t>
  </si>
  <si>
    <t>Etapa Actual del Programa Paso a Paso en la comuna de Cochamó</t>
  </si>
  <si>
    <t>Etapas Históricas del Programa Paso a Paso en la comuna de Cochamó</t>
  </si>
  <si>
    <t>Etapa Actual del Programa Paso a Paso en la comuna de Cochrane</t>
  </si>
  <si>
    <t>Etapas Históricas del Programa Paso a Paso en la comuna de Cochrane</t>
  </si>
  <si>
    <t>Etapa Actual del Programa Paso a Paso en la comuna de Codegua</t>
  </si>
  <si>
    <t>Etapas Históricas del Programa Paso a Paso en la comuna de Codegua</t>
  </si>
  <si>
    <t>Etapa Actual del Programa Paso a Paso en la comuna de Coelemu</t>
  </si>
  <si>
    <t>Etapas Históricas del Programa Paso a Paso en la comuna de Coelemu</t>
  </si>
  <si>
    <t>Etapa Actual del Programa Paso a Paso en la comuna de Coihaique</t>
  </si>
  <si>
    <t>Etapas Históricas del Programa Paso a Paso en la comuna de Coihaique</t>
  </si>
  <si>
    <t>Etapa Actual del Programa Paso a Paso en la comuna de Coihueco</t>
  </si>
  <si>
    <t>Etapas Históricas del Programa Paso a Paso en la comuna de Coihueco</t>
  </si>
  <si>
    <t>Etapa Actual del Programa Paso a Paso en la comuna de Coinco</t>
  </si>
  <si>
    <t>Etapas Históricas del Programa Paso a Paso en la comuna de Coinco</t>
  </si>
  <si>
    <t>Etapa Actual del Programa Paso a Paso en la comuna de Colbún</t>
  </si>
  <si>
    <t>Etapas Históricas del Programa Paso a Paso en la comuna de Colbún</t>
  </si>
  <si>
    <t>Etapa Actual del Programa Paso a Paso en la comuna de Colchane</t>
  </si>
  <si>
    <t>Etapas Históricas del Programa Paso a Paso en la comuna de Colchane</t>
  </si>
  <si>
    <t>Etapa Actual del Programa Paso a Paso en la comuna de Colina</t>
  </si>
  <si>
    <t>Etapas Históricas del Programa Paso a Paso en la comuna de Colina</t>
  </si>
  <si>
    <t>Etapa Actual del Programa Paso a Paso en la comuna de Collipulli</t>
  </si>
  <si>
    <t>Etapas Históricas del Programa Paso a Paso en la comuna de Collipulli</t>
  </si>
  <si>
    <t>Etapa Actual del Programa Paso a Paso en la comuna de Coltauco</t>
  </si>
  <si>
    <t>Etapas Históricas del Programa Paso a Paso en la comuna de Coltauco</t>
  </si>
  <si>
    <t>Etapa Actual del Programa Paso a Paso en la comuna de Combarbalá</t>
  </si>
  <si>
    <t>Etapas Históricas del Programa Paso a Paso en la comuna de Combarbalá</t>
  </si>
  <si>
    <t>Etapa Actual del Programa Paso a Paso en la comuna de Concepción</t>
  </si>
  <si>
    <t>Etapas Históricas del Programa Paso a Paso en la comuna de Concepción</t>
  </si>
  <si>
    <t>Etapa Actual del Programa Paso a Paso en la comuna de Conchalí</t>
  </si>
  <si>
    <t>Etapas Históricas del Programa Paso a Paso en la comuna de Conchalí</t>
  </si>
  <si>
    <t>Etapa Actual del Programa Paso a Paso en la comuna de Concón</t>
  </si>
  <si>
    <t>Etapas Históricas del Programa Paso a Paso en la comuna de Concón</t>
  </si>
  <si>
    <t>Etapa Actual del Programa Paso a Paso en la comuna de Constitución</t>
  </si>
  <si>
    <t>Etapas Históricas del Programa Paso a Paso en la comuna de Constitución</t>
  </si>
  <si>
    <t>Etapa Actual del Programa Paso a Paso en la comuna de Contulmo</t>
  </si>
  <si>
    <t>Etapas Históricas del Programa Paso a Paso en la comuna de Contulmo</t>
  </si>
  <si>
    <t>Etapa Actual del Programa Paso a Paso en la comuna de Copiapó</t>
  </si>
  <si>
    <t>Etapas Históricas del Programa Paso a Paso en la comuna de Copiapó</t>
  </si>
  <si>
    <t>Etapa Actual del Programa Paso a Paso en la comuna de Coquimbo</t>
  </si>
  <si>
    <t>Etapas Históricas del Programa Paso a Paso en la comuna de Coquimbo</t>
  </si>
  <si>
    <t>Etapa Actual del Programa Paso a Paso en la comuna de Coronel</t>
  </si>
  <si>
    <t>Etapas Históricas del Programa Paso a Paso en la comuna de Coronel</t>
  </si>
  <si>
    <t>Etapa Actual del Programa Paso a Paso en la comuna de Corral</t>
  </si>
  <si>
    <t>Etapas Históricas del Programa Paso a Paso en la comuna de Corral</t>
  </si>
  <si>
    <t>Etapa Actual del Programa Paso a Paso en la comuna de Cunco</t>
  </si>
  <si>
    <t>Etapas Históricas del Programa Paso a Paso en la comuna de Cunco</t>
  </si>
  <si>
    <t>Etapa Actual del Programa Paso a Paso en la comuna de Curacautín</t>
  </si>
  <si>
    <t>Etapas Históricas del Programa Paso a Paso en la comuna de Curacautín</t>
  </si>
  <si>
    <t>Etapa Actual del Programa Paso a Paso en la comuna de Curacaví</t>
  </si>
  <si>
    <t>Etapas Históricas del Programa Paso a Paso en la comuna de Curacaví</t>
  </si>
  <si>
    <t>Etapa Actual del Programa Paso a Paso en la comuna de Curaco de Vélez</t>
  </si>
  <si>
    <t>Etapas Históricas del Programa Paso a Paso en la comuna de Curaco de Vélez</t>
  </si>
  <si>
    <t>Etapa Actual del Programa Paso a Paso en la comuna de Curanilahue</t>
  </si>
  <si>
    <t>Etapas Históricas del Programa Paso a Paso en la comuna de Curanilahue</t>
  </si>
  <si>
    <t>Etapa Actual del Programa Paso a Paso en la comuna de Curarrehue</t>
  </si>
  <si>
    <t>Etapas Históricas del Programa Paso a Paso en la comuna de Curarrehue</t>
  </si>
  <si>
    <t>Etapa Actual del Programa Paso a Paso en la comuna de Curepto</t>
  </si>
  <si>
    <t>Etapas Históricas del Programa Paso a Paso en la comuna de Curepto</t>
  </si>
  <si>
    <t>Etapa Actual del Programa Paso a Paso en la comuna de Curicó</t>
  </si>
  <si>
    <t>Etapas Históricas del Programa Paso a Paso en la comuna de Curicó</t>
  </si>
  <si>
    <t>Etapa Actual del Programa Paso a Paso en la comuna de Dalcahue</t>
  </si>
  <si>
    <t>Etapas Históricas del Programa Paso a Paso en la comuna de Dalcahue</t>
  </si>
  <si>
    <t>Etapa Actual del Programa Paso a Paso en la comuna de Diego de Almagro</t>
  </si>
  <si>
    <t>Etapas Históricas del Programa Paso a Paso en la comuna de Diego de Almagro</t>
  </si>
  <si>
    <t>Etapa Actual del Programa Paso a Paso en la comuna de Doñihue</t>
  </si>
  <si>
    <t>Etapas Históricas del Programa Paso a Paso en la comuna de Doñihue</t>
  </si>
  <si>
    <t>Etapa Actual del Programa Paso a Paso en la comuna de El Bosque</t>
  </si>
  <si>
    <t>Etapas Históricas del Programa Paso a Paso en la comuna de El Bosque</t>
  </si>
  <si>
    <t>Etapa Actual del Programa Paso a Paso en la comuna de El Carmen</t>
  </si>
  <si>
    <t>Etapas Históricas del Programa Paso a Paso en la comuna de El Carmen</t>
  </si>
  <si>
    <t>Etapa Actual del Programa Paso a Paso en la comuna de El Monte</t>
  </si>
  <si>
    <t>Etapas Históricas del Programa Paso a Paso en la comuna de El Monte</t>
  </si>
  <si>
    <t>Etapa Actual del Programa Paso a Paso en la comuna de El Quisco</t>
  </si>
  <si>
    <t>Etapas Históricas del Programa Paso a Paso en la comuna de El Quisco</t>
  </si>
  <si>
    <t>Etapa Actual del Programa Paso a Paso en la comuna de El Tabo</t>
  </si>
  <si>
    <t>Etapas Históricas del Programa Paso a Paso en la comuna de El Tabo</t>
  </si>
  <si>
    <t>Etapa Actual del Programa Paso a Paso en la comuna de Empedrado</t>
  </si>
  <si>
    <t>Etapas Históricas del Programa Paso a Paso en la comuna de Empedrado</t>
  </si>
  <si>
    <t>Etapa Actual del Programa Paso a Paso en la comuna de Ercilla</t>
  </si>
  <si>
    <t>Etapas Históricas del Programa Paso a Paso en la comuna de Ercilla</t>
  </si>
  <si>
    <t>Etapa Actual del Programa Paso a Paso en la comuna de Estación Central</t>
  </si>
  <si>
    <t>Etapas Históricas del Programa Paso a Paso en la comuna de Estación Central</t>
  </si>
  <si>
    <t>Etapa Actual del Programa Paso a Paso en la comuna de Florida</t>
  </si>
  <si>
    <t>Etapas Históricas del Programa Paso a Paso en la comuna de Florida</t>
  </si>
  <si>
    <t>Etapa Actual del Programa Paso a Paso en la comuna de Freire</t>
  </si>
  <si>
    <t>Etapas Históricas del Programa Paso a Paso en la comuna de Freire</t>
  </si>
  <si>
    <t>Etapa Actual del Programa Paso a Paso en la comuna de Freirina</t>
  </si>
  <si>
    <t>Etapas Históricas del Programa Paso a Paso en la comuna de Freirina</t>
  </si>
  <si>
    <t>Etapa Actual del Programa Paso a Paso en la comuna de Fresia</t>
  </si>
  <si>
    <t>Etapas Históricas del Programa Paso a Paso en la comuna de Fresia</t>
  </si>
  <si>
    <t>Etapa Actual del Programa Paso a Paso en la comuna de Frutillar</t>
  </si>
  <si>
    <t>Etapas Históricas del Programa Paso a Paso en la comuna de Frutillar</t>
  </si>
  <si>
    <t>Etapa Actual del Programa Paso a Paso en la comuna de Futaleufú</t>
  </si>
  <si>
    <t>Etapas Históricas del Programa Paso a Paso en la comuna de Futaleufú</t>
  </si>
  <si>
    <t>Etapa Actual del Programa Paso a Paso en la comuna de Futrono</t>
  </si>
  <si>
    <t>Etapas Históricas del Programa Paso a Paso en la comuna de Futrono</t>
  </si>
  <si>
    <t>Etapa Actual del Programa Paso a Paso en la comuna de Galvarino</t>
  </si>
  <si>
    <t>Etapas Históricas del Programa Paso a Paso en la comuna de Galvarino</t>
  </si>
  <si>
    <t>Etapa Actual del Programa Paso a Paso en la comuna de General Lagos</t>
  </si>
  <si>
    <t>Etapas Históricas del Programa Paso a Paso en la comuna de General Lagos</t>
  </si>
  <si>
    <t>Etapa Actual del Programa Paso a Paso en la comuna de Gorbea</t>
  </si>
  <si>
    <t>Etapas Históricas del Programa Paso a Paso en la comuna de Gorbea</t>
  </si>
  <si>
    <t>Etapa Actual del Programa Paso a Paso en la comuna de Graneros</t>
  </si>
  <si>
    <t>Etapas Históricas del Programa Paso a Paso en la comuna de Graneros</t>
  </si>
  <si>
    <t>Etapa Actual del Programa Paso a Paso en la comuna de Guaitecas</t>
  </si>
  <si>
    <t>Etapas Históricas del Programa Paso a Paso en la comuna de Guaitecas</t>
  </si>
  <si>
    <t>Etapa Actual del Programa Paso a Paso en la comuna de Hijuelas</t>
  </si>
  <si>
    <t>Etapas Históricas del Programa Paso a Paso en la comuna de Hijuelas</t>
  </si>
  <si>
    <t>Etapa Actual del Programa Paso a Paso en la comuna de Hualaihué</t>
  </si>
  <si>
    <t>Etapas Históricas del Programa Paso a Paso en la comuna de Hualaihué</t>
  </si>
  <si>
    <t>Etapa Actual del Programa Paso a Paso en la comuna de Hualañé</t>
  </si>
  <si>
    <t>Etapas Históricas del Programa Paso a Paso en la comuna de Hualañé</t>
  </si>
  <si>
    <t>Etapa Actual del Programa Paso a Paso en la comuna de Hualpén</t>
  </si>
  <si>
    <t>Etapas Históricas del Programa Paso a Paso en la comuna de Hualpén</t>
  </si>
  <si>
    <t>Etapa Actual del Programa Paso a Paso en la comuna de Hualqui</t>
  </si>
  <si>
    <t>Etapas Históricas del Programa Paso a Paso en la comuna de Hualqui</t>
  </si>
  <si>
    <t>Etapa Actual del Programa Paso a Paso en la comuna de Huara</t>
  </si>
  <si>
    <t>Etapas Históricas del Programa Paso a Paso en la comuna de Huara</t>
  </si>
  <si>
    <t>Etapa Actual del Programa Paso a Paso en la comuna de Huasco</t>
  </si>
  <si>
    <t>Etapas Históricas del Programa Paso a Paso en la comuna de Huasco</t>
  </si>
  <si>
    <t>Etapa Actual del Programa Paso a Paso en la comuna de Huechuraba</t>
  </si>
  <si>
    <t>Etapas Históricas del Programa Paso a Paso en la comuna de Huechuraba</t>
  </si>
  <si>
    <t>Etapa Actual del Programa Paso a Paso en la comuna de Illapel</t>
  </si>
  <si>
    <t>Etapas Históricas del Programa Paso a Paso en la comuna de Illapel</t>
  </si>
  <si>
    <t>Etapa Actual del Programa Paso a Paso en la comuna de Independencia</t>
  </si>
  <si>
    <t>Etapas Históricas del Programa Paso a Paso en la comuna de Independencia</t>
  </si>
  <si>
    <t>Etapa Actual del Programa Paso a Paso en la comuna de Iquique</t>
  </si>
  <si>
    <t>Etapas Históricas del Programa Paso a Paso en la comuna de Iquique</t>
  </si>
  <si>
    <t>Etapa Actual del Programa Paso a Paso en la comuna de Isla de Maipo</t>
  </si>
  <si>
    <t>Etapas Históricas del Programa Paso a Paso en la comuna de Isla de Maipo</t>
  </si>
  <si>
    <t>Etapa Actual del Programa Paso a Paso en la comuna de Isla de Pascua</t>
  </si>
  <si>
    <t>Etapas Históricas del Programa Paso a Paso en la comuna de Isla de Pascua</t>
  </si>
  <si>
    <t>Etapa Actual del Programa Paso a Paso en la comuna de Juan Fernández</t>
  </si>
  <si>
    <t>Etapas Históricas del Programa Paso a Paso en la comuna de Juan Fernández</t>
  </si>
  <si>
    <t>Etapa Actual del Programa Paso a Paso en la comuna de La Cisterna</t>
  </si>
  <si>
    <t>Etapas Históricas del Programa Paso a Paso en la comuna de La Cisterna</t>
  </si>
  <si>
    <t>Etapa Actual del Programa Paso a Paso en la comuna de La Cruz</t>
  </si>
  <si>
    <t>Etapas Históricas del Programa Paso a Paso en la comuna de La Cruz</t>
  </si>
  <si>
    <t>Etapa Actual del Programa Paso a Paso en la comuna de La Estrella</t>
  </si>
  <si>
    <t>Etapas Históricas del Programa Paso a Paso en la comuna de La Estrella</t>
  </si>
  <si>
    <t>Etapa Actual del Programa Paso a Paso en la comuna de La Florida</t>
  </si>
  <si>
    <t>Etapas Históricas del Programa Paso a Paso en la comuna de La Florida</t>
  </si>
  <si>
    <t>Etapa Actual del Programa Paso a Paso en la comuna de La Granja</t>
  </si>
  <si>
    <t>Etapas Históricas del Programa Paso a Paso en la comuna de La Granja</t>
  </si>
  <si>
    <t>Etapa Actual del Programa Paso a Paso en la comuna de La Higuera</t>
  </si>
  <si>
    <t>Etapas Históricas del Programa Paso a Paso en la comuna de La Higuera</t>
  </si>
  <si>
    <t>Etapa Actual del Programa Paso a Paso en la comuna de La Ligua</t>
  </si>
  <si>
    <t>Etapas Históricas del Programa Paso a Paso en la comuna de La Ligua</t>
  </si>
  <si>
    <t>Etapa Actual del Programa Paso a Paso en la comuna de La Pintana</t>
  </si>
  <si>
    <t>Etapas Históricas del Programa Paso a Paso en la comuna de La Pintana</t>
  </si>
  <si>
    <t>Etapa Actual del Programa Paso a Paso en la comuna de La Reina</t>
  </si>
  <si>
    <t>Etapas Históricas del Programa Paso a Paso en la comuna de La Reina</t>
  </si>
  <si>
    <t>Etapa Actual del Programa Paso a Paso en la comuna de La Serena</t>
  </si>
  <si>
    <t>Etapas Históricas del Programa Paso a Paso en la comuna de La Serena</t>
  </si>
  <si>
    <t>Etapa Actual del Programa Paso a Paso en la comuna de La Unión</t>
  </si>
  <si>
    <t>Etapas Históricas del Programa Paso a Paso en la comuna de La Unión</t>
  </si>
  <si>
    <t>Etapa Actual del Programa Paso a Paso en la comuna de Lago Ranco</t>
  </si>
  <si>
    <t>Etapas Históricas del Programa Paso a Paso en la comuna de Lago Ranco</t>
  </si>
  <si>
    <t>Etapa Actual del Programa Paso a Paso en la comuna de Lago Verde</t>
  </si>
  <si>
    <t>Etapas Históricas del Programa Paso a Paso en la comuna de Lago Verde</t>
  </si>
  <si>
    <t>Etapa Actual del Programa Paso a Paso en la comuna de Laguna Blanca</t>
  </si>
  <si>
    <t>Etapas Históricas del Programa Paso a Paso en la comuna de Laguna Blanca</t>
  </si>
  <si>
    <t>Etapa Actual del Programa Paso a Paso en la comuna de Laja</t>
  </si>
  <si>
    <t>Etapas Históricas del Programa Paso a Paso en la comuna de Laja</t>
  </si>
  <si>
    <t>Etapa Actual del Programa Paso a Paso en la comuna de Lampa</t>
  </si>
  <si>
    <t>Etapas Históricas del Programa Paso a Paso en la comuna de Lampa</t>
  </si>
  <si>
    <t>Etapa Actual del Programa Paso a Paso en la comuna de Lanco</t>
  </si>
  <si>
    <t>Etapas Históricas del Programa Paso a Paso en la comuna de Lanco</t>
  </si>
  <si>
    <t>Etapa Actual del Programa Paso a Paso en la comuna de Las Cabras</t>
  </si>
  <si>
    <t>Etapas Históricas del Programa Paso a Paso en la comuna de Las Cabras</t>
  </si>
  <si>
    <t>Etapa Actual del Programa Paso a Paso en la comuna de Las Condes</t>
  </si>
  <si>
    <t>Etapas Históricas del Programa Paso a Paso en la comuna de Las Condes</t>
  </si>
  <si>
    <t>Etapa Actual del Programa Paso a Paso en la comuna de Lautaro</t>
  </si>
  <si>
    <t>Etapas Históricas del Programa Paso a Paso en la comuna de Lautaro</t>
  </si>
  <si>
    <t>Etapa Actual del Programa Paso a Paso en la comuna de Lebu</t>
  </si>
  <si>
    <t>Etapas Históricas del Programa Paso a Paso en la comuna de Lebu</t>
  </si>
  <si>
    <t>Etapa Actual del Programa Paso a Paso en la comuna de Licantén</t>
  </si>
  <si>
    <t>Etapas Históricas del Programa Paso a Paso en la comuna de Licantén</t>
  </si>
  <si>
    <t>Etapa Actual del Programa Paso a Paso en la comuna de Limache</t>
  </si>
  <si>
    <t>Etapas Históricas del Programa Paso a Paso en la comuna de Limache</t>
  </si>
  <si>
    <t>Etapa Actual del Programa Paso a Paso en la comuna de Linares</t>
  </si>
  <si>
    <t>Etapas Históricas del Programa Paso a Paso en la comuna de Linares</t>
  </si>
  <si>
    <t>Etapa Actual del Programa Paso a Paso en la comuna de Litueche</t>
  </si>
  <si>
    <t>Etapas Históricas del Programa Paso a Paso en la comuna de Litueche</t>
  </si>
  <si>
    <t>Etapa Actual del Programa Paso a Paso en la comuna de Llaillay</t>
  </si>
  <si>
    <t>Etapas Históricas del Programa Paso a Paso en la comuna de Llaillay</t>
  </si>
  <si>
    <t>Etapa Actual del Programa Paso a Paso en la comuna de Llanquihue</t>
  </si>
  <si>
    <t>Etapas Históricas del Programa Paso a Paso en la comuna de Llanquihue</t>
  </si>
  <si>
    <t>Etapa Actual del Programa Paso a Paso en la comuna de Lo Barnechea</t>
  </si>
  <si>
    <t>Etapas Históricas del Programa Paso a Paso en la comuna de Lo Barnechea</t>
  </si>
  <si>
    <t>Etapa Actual del Programa Paso a Paso en la comuna de Lo Espejo</t>
  </si>
  <si>
    <t>Etapas Históricas del Programa Paso a Paso en la comuna de Lo Espejo</t>
  </si>
  <si>
    <t>Etapa Actual del Programa Paso a Paso en la comuna de Lo Prado</t>
  </si>
  <si>
    <t>Etapas Históricas del Programa Paso a Paso en la comuna de Lo Prado</t>
  </si>
  <si>
    <t>Etapa Actual del Programa Paso a Paso en la comuna de Lolol</t>
  </si>
  <si>
    <t>Etapas Históricas del Programa Paso a Paso en la comuna de Lolol</t>
  </si>
  <si>
    <t>Etapa Actual del Programa Paso a Paso en la comuna de Loncoche</t>
  </si>
  <si>
    <t>Etapas Históricas del Programa Paso a Paso en la comuna de Loncoche</t>
  </si>
  <si>
    <t>Etapa Actual del Programa Paso a Paso en la comuna de Longaví</t>
  </si>
  <si>
    <t>Etapas Históricas del Programa Paso a Paso en la comuna de Longaví</t>
  </si>
  <si>
    <t>Etapa Actual del Programa Paso a Paso en la comuna de Lonquimay</t>
  </si>
  <si>
    <t>Etapas Históricas del Programa Paso a Paso en la comuna de Lonquimay</t>
  </si>
  <si>
    <t>Etapa Actual del Programa Paso a Paso en la comuna de Los Alamos</t>
  </si>
  <si>
    <t>Etapas Históricas del Programa Paso a Paso en la comuna de Los Alamos</t>
  </si>
  <si>
    <t>Etapa Actual del Programa Paso a Paso en la comuna de Los Andes</t>
  </si>
  <si>
    <t>Etapas Históricas del Programa Paso a Paso en la comuna de Los Andes</t>
  </si>
  <si>
    <t>Etapa Actual del Programa Paso a Paso en la comuna de Los Angeles</t>
  </si>
  <si>
    <t>Etapas Históricas del Programa Paso a Paso en la comuna de Los Angeles</t>
  </si>
  <si>
    <t>Etapa Actual del Programa Paso a Paso en la comuna de Los Lagos</t>
  </si>
  <si>
    <t>Etapas Históricas del Programa Paso a Paso en la comuna de Los Lagos</t>
  </si>
  <si>
    <t>Etapa Actual del Programa Paso a Paso en la comuna de Los Muermos</t>
  </si>
  <si>
    <t>Etapas Históricas del Programa Paso a Paso en la comuna de Los Muermos</t>
  </si>
  <si>
    <t>Etapa Actual del Programa Paso a Paso en la comuna de Los Sauces</t>
  </si>
  <si>
    <t>Etapas Históricas del Programa Paso a Paso en la comuna de Los Sauces</t>
  </si>
  <si>
    <t>Etapa Actual del Programa Paso a Paso en la comuna de Los Vilos</t>
  </si>
  <si>
    <t>Etapas Históricas del Programa Paso a Paso en la comuna de Los Vilos</t>
  </si>
  <si>
    <t>Etapa Actual del Programa Paso a Paso en la comuna de Lota</t>
  </si>
  <si>
    <t>Etapas Históricas del Programa Paso a Paso en la comuna de Lota</t>
  </si>
  <si>
    <t>Etapa Actual del Programa Paso a Paso en la comuna de Lumaco</t>
  </si>
  <si>
    <t>Etapas Históricas del Programa Paso a Paso en la comuna de Lumaco</t>
  </si>
  <si>
    <t>Etapa Actual del Programa Paso a Paso en la comuna de Machalí</t>
  </si>
  <si>
    <t>Etapas Históricas del Programa Paso a Paso en la comuna de Machalí</t>
  </si>
  <si>
    <t>Etapa Actual del Programa Paso a Paso en la comuna de Macul</t>
  </si>
  <si>
    <t>Etapas Históricas del Programa Paso a Paso en la comuna de Macul</t>
  </si>
  <si>
    <t>Etapa Actual del Programa Paso a Paso en la comuna de Máfil</t>
  </si>
  <si>
    <t>Etapas Históricas del Programa Paso a Paso en la comuna de Máfil</t>
  </si>
  <si>
    <t>Etapa Actual del Programa Paso a Paso en la comuna de Maipú</t>
  </si>
  <si>
    <t>Etapas Históricas del Programa Paso a Paso en la comuna de Maipú</t>
  </si>
  <si>
    <t>Etapa Actual del Programa Paso a Paso en la comuna de Malloa</t>
  </si>
  <si>
    <t>Etapas Históricas del Programa Paso a Paso en la comuna de Malloa</t>
  </si>
  <si>
    <t>Etapa Actual del Programa Paso a Paso en la comuna de Marchihue</t>
  </si>
  <si>
    <t>Etapas Históricas del Programa Paso a Paso en la comuna de Marchihue</t>
  </si>
  <si>
    <t>Etapa Actual del Programa Paso a Paso en la comuna de María Elena</t>
  </si>
  <si>
    <t>Etapas Históricas del Programa Paso a Paso en la comuna de María Elena</t>
  </si>
  <si>
    <t>Etapa Actual del Programa Paso a Paso en la comuna de María Pinto</t>
  </si>
  <si>
    <t>Etapas Históricas del Programa Paso a Paso en la comuna de María Pinto</t>
  </si>
  <si>
    <t>Etapa Actual del Programa Paso a Paso en la comuna de Mariquina</t>
  </si>
  <si>
    <t>Etapas Históricas del Programa Paso a Paso en la comuna de Mariquina</t>
  </si>
  <si>
    <t>Etapa Actual del Programa Paso a Paso en la comuna de Maule</t>
  </si>
  <si>
    <t>Etapas Históricas del Programa Paso a Paso en la comuna de Maule</t>
  </si>
  <si>
    <t>Etapa Actual del Programa Paso a Paso en la comuna de Maullín</t>
  </si>
  <si>
    <t>Etapas Históricas del Programa Paso a Paso en la comuna de Maullín</t>
  </si>
  <si>
    <t>Etapa Actual del Programa Paso a Paso en la comuna de Mejillones</t>
  </si>
  <si>
    <t>Etapas Históricas del Programa Paso a Paso en la comuna de Mejillones</t>
  </si>
  <si>
    <t>Etapa Actual del Programa Paso a Paso en la comuna de Melipeuco</t>
  </si>
  <si>
    <t>Etapas Históricas del Programa Paso a Paso en la comuna de Melipeuco</t>
  </si>
  <si>
    <t>Etapa Actual del Programa Paso a Paso en la comuna de Melipilla</t>
  </si>
  <si>
    <t>Etapas Históricas del Programa Paso a Paso en la comuna de Melipilla</t>
  </si>
  <si>
    <t>Etapa Actual del Programa Paso a Paso en la comuna de Molina</t>
  </si>
  <si>
    <t>Etapas Históricas del Programa Paso a Paso en la comuna de Molina</t>
  </si>
  <si>
    <t>Etapa Actual del Programa Paso a Paso en la comuna de Monte Patria</t>
  </si>
  <si>
    <t>Etapas Históricas del Programa Paso a Paso en la comuna de Monte Patria</t>
  </si>
  <si>
    <t>Etapa Actual del Programa Paso a Paso en la comuna de Mostazal</t>
  </si>
  <si>
    <t>Etapas Históricas del Programa Paso a Paso en la comuna de Mostazal</t>
  </si>
  <si>
    <t>Etapa Actual del Programa Paso a Paso en la comuna de Mulchén</t>
  </si>
  <si>
    <t>Etapas Históricas del Programa Paso a Paso en la comuna de Mulchén</t>
  </si>
  <si>
    <t>Etapa Actual del Programa Paso a Paso en la comuna de Nacimiento</t>
  </si>
  <si>
    <t>Etapas Históricas del Programa Paso a Paso en la comuna de Nacimiento</t>
  </si>
  <si>
    <t>Etapa Actual del Programa Paso a Paso en la comuna de Nancagua</t>
  </si>
  <si>
    <t>Etapas Históricas del Programa Paso a Paso en la comuna de Nancagua</t>
  </si>
  <si>
    <t>Etapa Actual del Programa Paso a Paso en la comuna de Natales</t>
  </si>
  <si>
    <t>Etapas Históricas del Programa Paso a Paso en la comuna de Natales</t>
  </si>
  <si>
    <t>Etapa Actual del Programa Paso a Paso en la comuna de Navidad</t>
  </si>
  <si>
    <t>Etapas Históricas del Programa Paso a Paso en la comuna de Navidad</t>
  </si>
  <si>
    <t>Etapa Actual del Programa Paso a Paso en la comuna de Negrete</t>
  </si>
  <si>
    <t>Etapas Históricas del Programa Paso a Paso en la comuna de Negrete</t>
  </si>
  <si>
    <t>Etapa Actual del Programa Paso a Paso en la comuna de Ninhue</t>
  </si>
  <si>
    <t>Etapas Históricas del Programa Paso a Paso en la comuna de Ninhue</t>
  </si>
  <si>
    <t>Etapa Actual del Programa Paso a Paso en la comuna de Nogales</t>
  </si>
  <si>
    <t>Etapas Históricas del Programa Paso a Paso en la comuna de Nogales</t>
  </si>
  <si>
    <t>Etapa Actual del Programa Paso a Paso en la comuna de Nueva Imperial</t>
  </si>
  <si>
    <t>Etapas Históricas del Programa Paso a Paso en la comuna de Nueva Imperial</t>
  </si>
  <si>
    <t>Etapa Actual del Programa Paso a Paso en la comuna de Ñiquén</t>
  </si>
  <si>
    <t>Etapas Históricas del Programa Paso a Paso en la comuna de Ñiquén</t>
  </si>
  <si>
    <t>Etapa Actual del Programa Paso a Paso en la comuna de Ñuñoa</t>
  </si>
  <si>
    <t>Etapas Históricas del Programa Paso a Paso en la comuna de Ñuñoa</t>
  </si>
  <si>
    <t>Etapa Actual del Programa Paso a Paso en la comuna de O'Higgins</t>
  </si>
  <si>
    <t>Etapas Históricas del Programa Paso a Paso en la comuna de O'Higgins</t>
  </si>
  <si>
    <t>Etapa Actual del Programa Paso a Paso en la comuna de Olivar</t>
  </si>
  <si>
    <t>Etapas Históricas del Programa Paso a Paso en la comuna de Olivar</t>
  </si>
  <si>
    <t>Etapa Actual del Programa Paso a Paso en la comuna de Ollagüe</t>
  </si>
  <si>
    <t>Etapas Históricas del Programa Paso a Paso en la comuna de Ollagüe</t>
  </si>
  <si>
    <t>Etapa Actual del Programa Paso a Paso en la comuna de Olmué</t>
  </si>
  <si>
    <t>Etapas Históricas del Programa Paso a Paso en la comuna de Olmué</t>
  </si>
  <si>
    <t>Etapa Actual del Programa Paso a Paso en la comuna de Osorno</t>
  </si>
  <si>
    <t>Etapas Históricas del Programa Paso a Paso en la comuna de Osorno</t>
  </si>
  <si>
    <t>Etapa Actual del Programa Paso a Paso en la comuna de Ovalle</t>
  </si>
  <si>
    <t>Etapas Históricas del Programa Paso a Paso en la comuna de Ovalle</t>
  </si>
  <si>
    <t>Etapa Actual del Programa Paso a Paso en la comuna de Padre Hurtado</t>
  </si>
  <si>
    <t>Etapas Históricas del Programa Paso a Paso en la comuna de Padre Hurtado</t>
  </si>
  <si>
    <t>Etapa Actual del Programa Paso a Paso en la comuna de Padre las Casas</t>
  </si>
  <si>
    <t>Etapas Históricas del Programa Paso a Paso en la comuna de Padre las Casas</t>
  </si>
  <si>
    <t>Etapa Actual del Programa Paso a Paso en la comuna de Paiguano</t>
  </si>
  <si>
    <t>Etapas Históricas del Programa Paso a Paso en la comuna de Paiguano</t>
  </si>
  <si>
    <t>Etapa Actual del Programa Paso a Paso en la comuna de Paillaco</t>
  </si>
  <si>
    <t>Etapas Históricas del Programa Paso a Paso en la comuna de Paillaco</t>
  </si>
  <si>
    <t>Etapa Actual del Programa Paso a Paso en la comuna de Paine</t>
  </si>
  <si>
    <t>Etapas Históricas del Programa Paso a Paso en la comuna de Paine</t>
  </si>
  <si>
    <t>Etapa Actual del Programa Paso a Paso en la comuna de Palena</t>
  </si>
  <si>
    <t>Etapas Históricas del Programa Paso a Paso en la comuna de Palena</t>
  </si>
  <si>
    <t>Etapa Actual del Programa Paso a Paso en la comuna de Palmilla</t>
  </si>
  <si>
    <t>Etapas Históricas del Programa Paso a Paso en la comuna de Palmilla</t>
  </si>
  <si>
    <t>Etapa Actual del Programa Paso a Paso en la comuna de Panguipulli</t>
  </si>
  <si>
    <t>Etapas Históricas del Programa Paso a Paso en la comuna de Panguipulli</t>
  </si>
  <si>
    <t>Etapa Actual del Programa Paso a Paso en la comuna de Panquehue</t>
  </si>
  <si>
    <t>Etapas Históricas del Programa Paso a Paso en la comuna de Panquehue</t>
  </si>
  <si>
    <t>Etapa Actual del Programa Paso a Paso en la comuna de Papudo</t>
  </si>
  <si>
    <t>Etapas Históricas del Programa Paso a Paso en la comuna de Papudo</t>
  </si>
  <si>
    <t>Etapa Actual del Programa Paso a Paso en la comuna de Paredones</t>
  </si>
  <si>
    <t>Etapas Históricas del Programa Paso a Paso en la comuna de Paredones</t>
  </si>
  <si>
    <t>Etapa Actual del Programa Paso a Paso en la comuna de Parral</t>
  </si>
  <si>
    <t>Etapas Históricas del Programa Paso a Paso en la comuna de Parral</t>
  </si>
  <si>
    <t>Etapa Actual del Programa Paso a Paso en la comuna de Pedro Aguirre Cerda</t>
  </si>
  <si>
    <t>Etapas Históricas del Programa Paso a Paso en la comuna de Pedro Aguirre Cerda</t>
  </si>
  <si>
    <t>Etapa Actual del Programa Paso a Paso en la comuna de Pelarco</t>
  </si>
  <si>
    <t>Etapas Históricas del Programa Paso a Paso en la comuna de Pelarco</t>
  </si>
  <si>
    <t>Etapa Actual del Programa Paso a Paso en la comuna de Pelluhue</t>
  </si>
  <si>
    <t>Etapas Históricas del Programa Paso a Paso en la comuna de Pelluhue</t>
  </si>
  <si>
    <t>Etapa Actual del Programa Paso a Paso en la comuna de Pemuco</t>
  </si>
  <si>
    <t>Etapas Históricas del Programa Paso a Paso en la comuna de Pemuco</t>
  </si>
  <si>
    <t>Etapa Actual del Programa Paso a Paso en la comuna de Pencahue</t>
  </si>
  <si>
    <t>Etapas Históricas del Programa Paso a Paso en la comuna de Pencahue</t>
  </si>
  <si>
    <t>Etapa Actual del Programa Paso a Paso en la comuna de Penco</t>
  </si>
  <si>
    <t>Etapas Históricas del Programa Paso a Paso en la comuna de Penco</t>
  </si>
  <si>
    <t>Etapa Actual del Programa Paso a Paso en la comuna de Peñaflor</t>
  </si>
  <si>
    <t>Etapas Históricas del Programa Paso a Paso en la comuna de Peñaflor</t>
  </si>
  <si>
    <t>Etapa Actual del Programa Paso a Paso en la comuna de Peñalolén</t>
  </si>
  <si>
    <t>Etapas Históricas del Programa Paso a Paso en la comuna de Peñalolén</t>
  </si>
  <si>
    <t>Etapa Actual del Programa Paso a Paso en la comuna de Peralillo</t>
  </si>
  <si>
    <t>Etapas Históricas del Programa Paso a Paso en la comuna de Peralillo</t>
  </si>
  <si>
    <t>Etapa Actual del Programa Paso a Paso en la comuna de Perquenco</t>
  </si>
  <si>
    <t>Etapas Históricas del Programa Paso a Paso en la comuna de Perquenco</t>
  </si>
  <si>
    <t>Etapa Actual del Programa Paso a Paso en la comuna de Petorca</t>
  </si>
  <si>
    <t>Etapas Históricas del Programa Paso a Paso en la comuna de Petorca</t>
  </si>
  <si>
    <t>Etapa Actual del Programa Paso a Paso en la comuna de Peumo</t>
  </si>
  <si>
    <t>Etapas Históricas del Programa Paso a Paso en la comuna de Peumo</t>
  </si>
  <si>
    <t>Etapa Actual del Programa Paso a Paso en la comuna de Pica</t>
  </si>
  <si>
    <t>Etapas Históricas del Programa Paso a Paso en la comuna de Pica</t>
  </si>
  <si>
    <t>Etapa Actual del Programa Paso a Paso en la comuna de Pichidegua</t>
  </si>
  <si>
    <t>Etapas Históricas del Programa Paso a Paso en la comuna de Pichidegua</t>
  </si>
  <si>
    <t>Etapa Actual del Programa Paso a Paso en la comuna de Pichilemu</t>
  </si>
  <si>
    <t>Etapas Históricas del Programa Paso a Paso en la comuna de Pichilemu</t>
  </si>
  <si>
    <t>Etapa Actual del Programa Paso a Paso en la comuna de Pinto</t>
  </si>
  <si>
    <t>Etapas Históricas del Programa Paso a Paso en la comuna de Pinto</t>
  </si>
  <si>
    <t>Etapa Actual del Programa Paso a Paso en la comuna de Pirque</t>
  </si>
  <si>
    <t>Etapas Históricas del Programa Paso a Paso en la comuna de Pirque</t>
  </si>
  <si>
    <t>Etapa Actual del Programa Paso a Paso en la comuna de Pitrufquén</t>
  </si>
  <si>
    <t>Etapas Históricas del Programa Paso a Paso en la comuna de Pitrufquén</t>
  </si>
  <si>
    <t>Etapa Actual del Programa Paso a Paso en la comuna de Placilla</t>
  </si>
  <si>
    <t>Etapas Históricas del Programa Paso a Paso en la comuna de Placilla</t>
  </si>
  <si>
    <t>Etapa Actual del Programa Paso a Paso en la comuna de Portezuelo</t>
  </si>
  <si>
    <t>Etapas Históricas del Programa Paso a Paso en la comuna de Portezuelo</t>
  </si>
  <si>
    <t>Etapa Actual del Programa Paso a Paso en la comuna de Porvenir</t>
  </si>
  <si>
    <t>Etapas Históricas del Programa Paso a Paso en la comuna de Porvenir</t>
  </si>
  <si>
    <t>Etapa Actual del Programa Paso a Paso en la comuna de Pozo Almonte</t>
  </si>
  <si>
    <t>Etapas Históricas del Programa Paso a Paso en la comuna de Pozo Almonte</t>
  </si>
  <si>
    <t>Etapa Actual del Programa Paso a Paso en la comuna de Primavera</t>
  </si>
  <si>
    <t>Etapas Históricas del Programa Paso a Paso en la comuna de Primavera</t>
  </si>
  <si>
    <t>Etapa Actual del Programa Paso a Paso en la comuna de Providencia</t>
  </si>
  <si>
    <t>Etapas Históricas del Programa Paso a Paso en la comuna de Providencia</t>
  </si>
  <si>
    <t>Etapa Actual del Programa Paso a Paso en la comuna de Puchuncaví</t>
  </si>
  <si>
    <t>Etapas Históricas del Programa Paso a Paso en la comuna de Puchuncaví</t>
  </si>
  <si>
    <t>Etapa Actual del Programa Paso a Paso en la comuna de Pucón</t>
  </si>
  <si>
    <t>Etapas Históricas del Programa Paso a Paso en la comuna de Pucón</t>
  </si>
  <si>
    <t>Etapa Actual del Programa Paso a Paso en la comuna de Pudahuel</t>
  </si>
  <si>
    <t>Etapas Históricas del Programa Paso a Paso en la comuna de Pudahuel</t>
  </si>
  <si>
    <t>Etapa Actual del Programa Paso a Paso en la comuna de Puente Alto</t>
  </si>
  <si>
    <t>Etapas Históricas del Programa Paso a Paso en la comuna de Puente Alto</t>
  </si>
  <si>
    <t>Etapa Actual del Programa Paso a Paso en la comuna de Puerto Montt</t>
  </si>
  <si>
    <t>Etapas Históricas del Programa Paso a Paso en la comuna de Puerto Montt</t>
  </si>
  <si>
    <t>Etapa Actual del Programa Paso a Paso en la comuna de Puerto Octay</t>
  </si>
  <si>
    <t>Etapas Históricas del Programa Paso a Paso en la comuna de Puerto Octay</t>
  </si>
  <si>
    <t>Etapa Actual del Programa Paso a Paso en la comuna de Puerto Varas</t>
  </si>
  <si>
    <t>Etapas Históricas del Programa Paso a Paso en la comuna de Puerto Varas</t>
  </si>
  <si>
    <t>Etapa Actual del Programa Paso a Paso en la comuna de Pumanque</t>
  </si>
  <si>
    <t>Etapas Históricas del Programa Paso a Paso en la comuna de Pumanque</t>
  </si>
  <si>
    <t>Etapa Actual del Programa Paso a Paso en la comuna de Punitaqui</t>
  </si>
  <si>
    <t>Etapas Históricas del Programa Paso a Paso en la comuna de Punitaqui</t>
  </si>
  <si>
    <t>Etapa Actual del Programa Paso a Paso en la comuna de Punta Arenas</t>
  </si>
  <si>
    <t>Etapas Históricas del Programa Paso a Paso en la comuna de Punta Arenas</t>
  </si>
  <si>
    <t>Etapa Actual del Programa Paso a Paso en la comuna de Puqueldón</t>
  </si>
  <si>
    <t>Etapas Históricas del Programa Paso a Paso en la comuna de Puqueldón</t>
  </si>
  <si>
    <t>Etapa Actual del Programa Paso a Paso en la comuna de Purén</t>
  </si>
  <si>
    <t>Etapas Históricas del Programa Paso a Paso en la comuna de Purén</t>
  </si>
  <si>
    <t>Etapa Actual del Programa Paso a Paso en la comuna de Purranque</t>
  </si>
  <si>
    <t>Etapas Históricas del Programa Paso a Paso en la comuna de Purranque</t>
  </si>
  <si>
    <t>Etapa Actual del Programa Paso a Paso en la comuna de Putaendo</t>
  </si>
  <si>
    <t>Etapas Históricas del Programa Paso a Paso en la comuna de Putaendo</t>
  </si>
  <si>
    <t>Etapa Actual del Programa Paso a Paso en la comuna de Putre</t>
  </si>
  <si>
    <t>Etapas Históricas del Programa Paso a Paso en la comuna de Putre</t>
  </si>
  <si>
    <t>Etapa Actual del Programa Paso a Paso en la comuna de Puyehue</t>
  </si>
  <si>
    <t>Etapas Históricas del Programa Paso a Paso en la comuna de Puyehue</t>
  </si>
  <si>
    <t>Etapa Actual del Programa Paso a Paso en la comuna de Queilén</t>
  </si>
  <si>
    <t>Etapas Históricas del Programa Paso a Paso en la comuna de Queilén</t>
  </si>
  <si>
    <t>Etapa Actual del Programa Paso a Paso en la comuna de Quellón</t>
  </si>
  <si>
    <t>Etapas Históricas del Programa Paso a Paso en la comuna de Quellón</t>
  </si>
  <si>
    <t>Etapa Actual del Programa Paso a Paso en la comuna de Quemchi</t>
  </si>
  <si>
    <t>Etapas Históricas del Programa Paso a Paso en la comuna de Quemchi</t>
  </si>
  <si>
    <t>Etapa Actual del Programa Paso a Paso en la comuna de Quilaco</t>
  </si>
  <si>
    <t>Etapas Históricas del Programa Paso a Paso en la comuna de Quilaco</t>
  </si>
  <si>
    <t>Etapa Actual del Programa Paso a Paso en la comuna de Quilicura</t>
  </si>
  <si>
    <t>Etapas Históricas del Programa Paso a Paso en la comuna de Quilicura</t>
  </si>
  <si>
    <t>Etapa Actual del Programa Paso a Paso en la comuna de Quilleco</t>
  </si>
  <si>
    <t>Etapas Históricas del Programa Paso a Paso en la comuna de Quilleco</t>
  </si>
  <si>
    <t>Etapa Actual del Programa Paso a Paso en la comuna de Quillón</t>
  </si>
  <si>
    <t>Etapas Históricas del Programa Paso a Paso en la comuna de Quillón</t>
  </si>
  <si>
    <t>Etapa Actual del Programa Paso a Paso en la comuna de Quillota</t>
  </si>
  <si>
    <t>Etapas Históricas del Programa Paso a Paso en la comuna de Quillota</t>
  </si>
  <si>
    <t>Etapa Actual del Programa Paso a Paso en la comuna de Quilpué</t>
  </si>
  <si>
    <t>Etapas Históricas del Programa Paso a Paso en la comuna de Quilpué</t>
  </si>
  <si>
    <t>Etapa Actual del Programa Paso a Paso en la comuna de Quinchao</t>
  </si>
  <si>
    <t>Etapas Históricas del Programa Paso a Paso en la comuna de Quinchao</t>
  </si>
  <si>
    <t>Etapa Actual del Programa Paso a Paso en la comuna de Quinta de Tilcoco</t>
  </si>
  <si>
    <t>Etapas Históricas del Programa Paso a Paso en la comuna de Quinta de Tilcoco</t>
  </si>
  <si>
    <t>Etapa Actual del Programa Paso a Paso en la comuna de Quinta Normal</t>
  </si>
  <si>
    <t>Etapas Históricas del Programa Paso a Paso en la comuna de Quinta Normal</t>
  </si>
  <si>
    <t>Etapa Actual del Programa Paso a Paso en la comuna de Quintero</t>
  </si>
  <si>
    <t>Etapas Históricas del Programa Paso a Paso en la comuna de Quintero</t>
  </si>
  <si>
    <t>Etapa Actual del Programa Paso a Paso en la comuna de Quirihue</t>
  </si>
  <si>
    <t>Etapas Históricas del Programa Paso a Paso en la comuna de Quirihue</t>
  </si>
  <si>
    <t>Etapa Actual del Programa Paso a Paso en la comuna de Rancagua</t>
  </si>
  <si>
    <t>Etapas Históricas del Programa Paso a Paso en la comuna de Rancagua</t>
  </si>
  <si>
    <t>Etapa Actual del Programa Paso a Paso en la comuna de Ránquil</t>
  </si>
  <si>
    <t>Etapas Históricas del Programa Paso a Paso en la comuna de Ránquil</t>
  </si>
  <si>
    <t>Etapa Actual del Programa Paso a Paso en la comuna de Rauco</t>
  </si>
  <si>
    <t>Etapas Históricas del Programa Paso a Paso en la comuna de Rauco</t>
  </si>
  <si>
    <t>Etapa Actual del Programa Paso a Paso en la comuna de Recoleta</t>
  </si>
  <si>
    <t>Etapas Históricas del Programa Paso a Paso en la comuna de Recoleta</t>
  </si>
  <si>
    <t>Etapa Actual del Programa Paso a Paso en la comuna de Renaico</t>
  </si>
  <si>
    <t>Etapas Históricas del Programa Paso a Paso en la comuna de Renaico</t>
  </si>
  <si>
    <t>Etapa Actual del Programa Paso a Paso en la comuna de Renca</t>
  </si>
  <si>
    <t>Etapas Históricas del Programa Paso a Paso en la comuna de Renca</t>
  </si>
  <si>
    <t>Etapa Actual del Programa Paso a Paso en la comuna de Rengo</t>
  </si>
  <si>
    <t>Etapas Históricas del Programa Paso a Paso en la comuna de Rengo</t>
  </si>
  <si>
    <t>Etapa Actual del Programa Paso a Paso en la comuna de Requínoa</t>
  </si>
  <si>
    <t>Etapas Históricas del Programa Paso a Paso en la comuna de Requínoa</t>
  </si>
  <si>
    <t>Etapa Actual del Programa Paso a Paso en la comuna de Retiro</t>
  </si>
  <si>
    <t>Etapas Históricas del Programa Paso a Paso en la comuna de Retiro</t>
  </si>
  <si>
    <t>Etapa Actual del Programa Paso a Paso en la comuna de Rinconada</t>
  </si>
  <si>
    <t>Etapas Históricas del Programa Paso a Paso en la comuna de Rinconada</t>
  </si>
  <si>
    <t>Etapa Actual del Programa Paso a Paso en la comuna de Río Bueno</t>
  </si>
  <si>
    <t>Etapas Históricas del Programa Paso a Paso en la comuna de Río Bueno</t>
  </si>
  <si>
    <t>Etapa Actual del Programa Paso a Paso en la comuna de Río Claro</t>
  </si>
  <si>
    <t>Etapas Históricas del Programa Paso a Paso en la comuna de Río Claro</t>
  </si>
  <si>
    <t>Etapa Actual del Programa Paso a Paso en la comuna de Río Hurtado</t>
  </si>
  <si>
    <t>Etapas Históricas del Programa Paso a Paso en la comuna de Río Hurtado</t>
  </si>
  <si>
    <t>Etapa Actual del Programa Paso a Paso en la comuna de Río Ibáñez</t>
  </si>
  <si>
    <t>Etapas Históricas del Programa Paso a Paso en la comuna de Río Ibáñez</t>
  </si>
  <si>
    <t>Etapa Actual del Programa Paso a Paso en la comuna de Río Negro</t>
  </si>
  <si>
    <t>Etapas Históricas del Programa Paso a Paso en la comuna de Río Negro</t>
  </si>
  <si>
    <t>Etapa Actual del Programa Paso a Paso en la comuna de Río Verde</t>
  </si>
  <si>
    <t>Etapas Históricas del Programa Paso a Paso en la comuna de Río Verde</t>
  </si>
  <si>
    <t>Etapa Actual del Programa Paso a Paso en la comuna de Romeral</t>
  </si>
  <si>
    <t>Etapas Históricas del Programa Paso a Paso en la comuna de Romeral</t>
  </si>
  <si>
    <t>Etapa Actual del Programa Paso a Paso en la comuna de Saavedra</t>
  </si>
  <si>
    <t>Etapas Históricas del Programa Paso a Paso en la comuna de Saavedra</t>
  </si>
  <si>
    <t>Etapa Actual del Programa Paso a Paso en la comuna de Sagrada Familia</t>
  </si>
  <si>
    <t>Etapas Históricas del Programa Paso a Paso en la comuna de Sagrada Familia</t>
  </si>
  <si>
    <t>Etapa Actual del Programa Paso a Paso en la comuna de Salamanca</t>
  </si>
  <si>
    <t>Etapas Históricas del Programa Paso a Paso en la comuna de Salamanca</t>
  </si>
  <si>
    <t>Etapa Actual del Programa Paso a Paso en la comuna de San Antonio</t>
  </si>
  <si>
    <t>Etapas Históricas del Programa Paso a Paso en la comuna de San Antonio</t>
  </si>
  <si>
    <t>Etapa Actual del Programa Paso a Paso en la comuna de San Bernardo</t>
  </si>
  <si>
    <t>Etapas Históricas del Programa Paso a Paso en la comuna de San Bernardo</t>
  </si>
  <si>
    <t>Etapa Actual del Programa Paso a Paso en la comuna de San Carlos</t>
  </si>
  <si>
    <t>Etapas Históricas del Programa Paso a Paso en la comuna de San Carlos</t>
  </si>
  <si>
    <t>Etapa Actual del Programa Paso a Paso en la comuna de San Clemente</t>
  </si>
  <si>
    <t>Etapas Históricas del Programa Paso a Paso en la comuna de San Clemente</t>
  </si>
  <si>
    <t>Etapa Actual del Programa Paso a Paso en la comuna de San Esteban</t>
  </si>
  <si>
    <t>Etapas Históricas del Programa Paso a Paso en la comuna de San Esteban</t>
  </si>
  <si>
    <t>Etapa Actual del Programa Paso a Paso en la comuna de San Fabián</t>
  </si>
  <si>
    <t>Etapas Históricas del Programa Paso a Paso en la comuna de San Fabián</t>
  </si>
  <si>
    <t>Etapa Actual del Programa Paso a Paso en la comuna de San Felipe</t>
  </si>
  <si>
    <t>Etapas Históricas del Programa Paso a Paso en la comuna de San Felipe</t>
  </si>
  <si>
    <t>Etapa Actual del Programa Paso a Paso en la comuna de San Fernando</t>
  </si>
  <si>
    <t>Etapas Históricas del Programa Paso a Paso en la comuna de San Fernando</t>
  </si>
  <si>
    <t>Etapa Actual del Programa Paso a Paso en la comuna de San Gregorio</t>
  </si>
  <si>
    <t>Etapas Históricas del Programa Paso a Paso en la comuna de San Gregorio</t>
  </si>
  <si>
    <t>Etapa Actual del Programa Paso a Paso en la comuna de San Ignacio</t>
  </si>
  <si>
    <t>Etapas Históricas del Programa Paso a Paso en la comuna de San Ignacio</t>
  </si>
  <si>
    <t>Etapa Actual del Programa Paso a Paso en la comuna de San Javier</t>
  </si>
  <si>
    <t>Etapas Históricas del Programa Paso a Paso en la comuna de San Javier</t>
  </si>
  <si>
    <t>Etapa Actual del Programa Paso a Paso en la comuna de San Joaquín</t>
  </si>
  <si>
    <t>Etapas Históricas del Programa Paso a Paso en la comuna de San Joaquín</t>
  </si>
  <si>
    <t>Etapa Actual del Programa Paso a Paso en la comuna de San José de Maipo</t>
  </si>
  <si>
    <t>Etapas Históricas del Programa Paso a Paso en la comuna de San José de Maipo</t>
  </si>
  <si>
    <t>Etapa Actual del Programa Paso a Paso en la comuna de San Juan de La Costa</t>
  </si>
  <si>
    <t>Etapas Históricas del Programa Paso a Paso en la comuna de San Juan de La Costa</t>
  </si>
  <si>
    <t>Etapa Actual del Programa Paso a Paso en la comuna de San Miguel</t>
  </si>
  <si>
    <t>Etapas Históricas del Programa Paso a Paso en la comuna de San Miguel</t>
  </si>
  <si>
    <t>Etapa Actual del Programa Paso a Paso en la comuna de San Nicolás</t>
  </si>
  <si>
    <t>Etapas Históricas del Programa Paso a Paso en la comuna de San Nicolás</t>
  </si>
  <si>
    <t>Etapa Actual del Programa Paso a Paso en la comuna de San Pablo</t>
  </si>
  <si>
    <t>Etapas Históricas del Programa Paso a Paso en la comuna de San Pablo</t>
  </si>
  <si>
    <t>Etapa Actual del Programa Paso a Paso en la comuna de San Pedro</t>
  </si>
  <si>
    <t>Etapas Históricas del Programa Paso a Paso en la comuna de San Pedro</t>
  </si>
  <si>
    <t>Etapa Actual del Programa Paso a Paso en la comuna de San Pedro de Atacama</t>
  </si>
  <si>
    <t>Etapas Históricas del Programa Paso a Paso en la comuna de San Pedro de Atacama</t>
  </si>
  <si>
    <t>Etapa Actual del Programa Paso a Paso en la comuna de San Pedro de la Paz</t>
  </si>
  <si>
    <t>Etapas Históricas del Programa Paso a Paso en la comuna de San Pedro de la Paz</t>
  </si>
  <si>
    <t>Etapa Actual del Programa Paso a Paso en la comuna de San Rafael</t>
  </si>
  <si>
    <t>Etapas Históricas del Programa Paso a Paso en la comuna de San Rafael</t>
  </si>
  <si>
    <t>Etapa Actual del Programa Paso a Paso en la comuna de San Ramón</t>
  </si>
  <si>
    <t>Etapas Históricas del Programa Paso a Paso en la comuna de San Ramón</t>
  </si>
  <si>
    <t>Etapa Actual del Programa Paso a Paso en la comuna de San Rosendo</t>
  </si>
  <si>
    <t>Etapas Históricas del Programa Paso a Paso en la comuna de San Rosendo</t>
  </si>
  <si>
    <t>Etapa Actual del Programa Paso a Paso en la comuna de San Vicente</t>
  </si>
  <si>
    <t>Etapas Históricas del Programa Paso a Paso en la comuna de San Vicente</t>
  </si>
  <si>
    <t>Etapa Actual del Programa Paso a Paso en la comuna de Santa Bárbara</t>
  </si>
  <si>
    <t>Etapas Históricas del Programa Paso a Paso en la comuna de Santa Bárbara</t>
  </si>
  <si>
    <t>Etapa Actual del Programa Paso a Paso en la comuna de Santa Cruz</t>
  </si>
  <si>
    <t>Etapas Históricas del Programa Paso a Paso en la comuna de Santa Cruz</t>
  </si>
  <si>
    <t>Etapa Actual del Programa Paso a Paso en la comuna de Santa Juana</t>
  </si>
  <si>
    <t>Etapas Históricas del Programa Paso a Paso en la comuna de Santa Juana</t>
  </si>
  <si>
    <t>Etapa Actual del Programa Paso a Paso en la comuna de Santa María</t>
  </si>
  <si>
    <t>Etapas Históricas del Programa Paso a Paso en la comuna de Santa María</t>
  </si>
  <si>
    <t>Etapa Actual del Programa Paso a Paso en la comuna de Santiago</t>
  </si>
  <si>
    <t>Etapas Históricas del Programa Paso a Paso en la comuna de Santiago</t>
  </si>
  <si>
    <t>Etapa Actual del Programa Paso a Paso en la comuna de Santo Domingo</t>
  </si>
  <si>
    <t>Etapas Históricas del Programa Paso a Paso en la comuna de Santo Domingo</t>
  </si>
  <si>
    <t>Etapa Actual del Programa Paso a Paso en la comuna de Sierra Gorda</t>
  </si>
  <si>
    <t>Etapas Históricas del Programa Paso a Paso en la comuna de Sierra Gorda</t>
  </si>
  <si>
    <t>Etapa Actual del Programa Paso a Paso en la comuna de Talagante</t>
  </si>
  <si>
    <t>Etapas Históricas del Programa Paso a Paso en la comuna de Talagante</t>
  </si>
  <si>
    <t>Etapa Actual del Programa Paso a Paso en la comuna de Talca</t>
  </si>
  <si>
    <t>Etapas Históricas del Programa Paso a Paso en la comuna de Talca</t>
  </si>
  <si>
    <t>Etapa Actual del Programa Paso a Paso en la comuna de Talcahuano</t>
  </si>
  <si>
    <t>Etapas Históricas del Programa Paso a Paso en la comuna de Talcahuano</t>
  </si>
  <si>
    <t>Etapa Actual del Programa Paso a Paso en la comuna de Taltal</t>
  </si>
  <si>
    <t>Etapas Históricas del Programa Paso a Paso en la comuna de Taltal</t>
  </si>
  <si>
    <t>Etapa Actual del Programa Paso a Paso en la comuna de Temuco</t>
  </si>
  <si>
    <t>Etapas Históricas del Programa Paso a Paso en la comuna de Temuco</t>
  </si>
  <si>
    <t>Etapa Actual del Programa Paso a Paso en la comuna de Teno</t>
  </si>
  <si>
    <t>Etapas Históricas del Programa Paso a Paso en la comuna de Teno</t>
  </si>
  <si>
    <t>Etapa Actual del Programa Paso a Paso en la comuna de Teodoro Schmidt</t>
  </si>
  <si>
    <t>Etapas Históricas del Programa Paso a Paso en la comuna de Teodoro Schmidt</t>
  </si>
  <si>
    <t>Etapa Actual del Programa Paso a Paso en la comuna de Tierra Amarilla</t>
  </si>
  <si>
    <t>Etapas Históricas del Programa Paso a Paso en la comuna de Tierra Amarilla</t>
  </si>
  <si>
    <t>Etapa Actual del Programa Paso a Paso en la comuna de Tiltil</t>
  </si>
  <si>
    <t>Etapas Históricas del Programa Paso a Paso en la comuna de Tiltil</t>
  </si>
  <si>
    <t>Etapa Actual del Programa Paso a Paso en la comuna de Timaukel</t>
  </si>
  <si>
    <t>Etapas Históricas del Programa Paso a Paso en la comuna de Timaukel</t>
  </si>
  <si>
    <t>Etapa Actual del Programa Paso a Paso en la comuna de Tirúa</t>
  </si>
  <si>
    <t>Etapas Históricas del Programa Paso a Paso en la comuna de Tirúa</t>
  </si>
  <si>
    <t>Etapa Actual del Programa Paso a Paso en la comuna de Tocopilla</t>
  </si>
  <si>
    <t>Etapas Históricas del Programa Paso a Paso en la comuna de Tocopilla</t>
  </si>
  <si>
    <t>Etapa Actual del Programa Paso a Paso en la comuna de Toltén</t>
  </si>
  <si>
    <t>Etapas Históricas del Programa Paso a Paso en la comuna de Toltén</t>
  </si>
  <si>
    <t>Etapa Actual del Programa Paso a Paso en la comuna de Tomé</t>
  </si>
  <si>
    <t>Etapas Históricas del Programa Paso a Paso en la comuna de Tomé</t>
  </si>
  <si>
    <t>Etapa Actual del Programa Paso a Paso en la comuna de Torres del Paine</t>
  </si>
  <si>
    <t>Etapas Históricas del Programa Paso a Paso en la comuna de Torres del Paine</t>
  </si>
  <si>
    <t>Etapa Actual del Programa Paso a Paso en la comuna de Tortel</t>
  </si>
  <si>
    <t>Etapas Históricas del Programa Paso a Paso en la comuna de Tortel</t>
  </si>
  <si>
    <t>Etapa Actual del Programa Paso a Paso en la comuna de Traiguén</t>
  </si>
  <si>
    <t>Etapas Históricas del Programa Paso a Paso en la comuna de Traiguén</t>
  </si>
  <si>
    <t>Etapa Actual del Programa Paso a Paso en la comuna de Treguaco</t>
  </si>
  <si>
    <t>Etapas Históricas del Programa Paso a Paso en la comuna de Treguaco</t>
  </si>
  <si>
    <t>Etapa Actual del Programa Paso a Paso en la comuna de Tucapel</t>
  </si>
  <si>
    <t>Etapas Históricas del Programa Paso a Paso en la comuna de Tucapel</t>
  </si>
  <si>
    <t>Etapa Actual del Programa Paso a Paso en la comuna de Valdivia</t>
  </si>
  <si>
    <t>Etapas Históricas del Programa Paso a Paso en la comuna de Valdivia</t>
  </si>
  <si>
    <t>Etapa Actual del Programa Paso a Paso en la comuna de Vallenar</t>
  </si>
  <si>
    <t>Etapas Históricas del Programa Paso a Paso en la comuna de Vallenar</t>
  </si>
  <si>
    <t>Etapa Actual del Programa Paso a Paso en la comuna de Valparaíso</t>
  </si>
  <si>
    <t>Etapas Históricas del Programa Paso a Paso en la comuna de Valparaíso</t>
  </si>
  <si>
    <t>Etapa Actual del Programa Paso a Paso en la comuna de Vichuquén</t>
  </si>
  <si>
    <t>Etapas Históricas del Programa Paso a Paso en la comuna de Vichuquén</t>
  </si>
  <si>
    <t>Etapa Actual del Programa Paso a Paso en la comuna de Victoria</t>
  </si>
  <si>
    <t>Etapas Históricas del Programa Paso a Paso en la comuna de Victoria</t>
  </si>
  <si>
    <t>Etapa Actual del Programa Paso a Paso en la comuna de Vicuña</t>
  </si>
  <si>
    <t>Etapas Históricas del Programa Paso a Paso en la comuna de Vicuña</t>
  </si>
  <si>
    <t>Etapa Actual del Programa Paso a Paso en la comuna de Vilcún</t>
  </si>
  <si>
    <t>Etapas Históricas del Programa Paso a Paso en la comuna de Vilcún</t>
  </si>
  <si>
    <t>Etapa Actual del Programa Paso a Paso en la comuna de Villa Alegre</t>
  </si>
  <si>
    <t>Etapas Históricas del Programa Paso a Paso en la comuna de Villa Alegre</t>
  </si>
  <si>
    <t>Etapa Actual del Programa Paso a Paso en la comuna de Villa Alemana</t>
  </si>
  <si>
    <t>Etapas Históricas del Programa Paso a Paso en la comuna de Villa Alemana</t>
  </si>
  <si>
    <t>Etapa Actual del Programa Paso a Paso en la comuna de Villarrica</t>
  </si>
  <si>
    <t>Etapas Históricas del Programa Paso a Paso en la comuna de Villarrica</t>
  </si>
  <si>
    <t>Etapa Actual del Programa Paso a Paso en la comuna de Viña del Mar</t>
  </si>
  <si>
    <t>Etapas Históricas del Programa Paso a Paso en la comuna de Viña del Mar</t>
  </si>
  <si>
    <t>Etapa Actual del Programa Paso a Paso en la comuna de Vitacura</t>
  </si>
  <si>
    <t>Etapas Históricas del Programa Paso a Paso en la comuna de Vitacura</t>
  </si>
  <si>
    <t>Etapa Actual del Programa Paso a Paso en la comuna de Yerbas Buenas</t>
  </si>
  <si>
    <t>Etapas Históricas del Programa Paso a Paso en la comuna de Yerbas Buenas</t>
  </si>
  <si>
    <t>Etapa Actual del Programa Paso a Paso en la comuna de Yumbel</t>
  </si>
  <si>
    <t>Etapas Históricas del Programa Paso a Paso en la comuna de Yumbel</t>
  </si>
  <si>
    <t>Etapa Actual del Programa Paso a Paso en la comuna de Yungay</t>
  </si>
  <si>
    <t>Etapas Históricas del Programa Paso a Paso en la comuna de Yungay</t>
  </si>
  <si>
    <t>Etapa Actual del Programa Paso a Paso en la comuna de Zapallar</t>
  </si>
  <si>
    <t>Etapas Históricas del Programa Paso a Paso en la comuna de Zapallar</t>
  </si>
  <si>
    <t>Etapa Actual del Programa Paso a Paso por Comuna en la Región de Antofagasta</t>
  </si>
  <si>
    <t>Etapas Históricas del Programa Paso a Paso por Comuna en la Región de Antofagasta</t>
  </si>
  <si>
    <t>Etapa Actual del Programa Paso a Paso por Comuna en la Región de Arica y Parinacota</t>
  </si>
  <si>
    <t>Etapas Históricas del Programa Paso a Paso por Comuna en la Región de Arica y Parinacota</t>
  </si>
  <si>
    <t>Etapa Actual del Programa Paso a Paso por Comuna en la Región de Atacama</t>
  </si>
  <si>
    <t>Etapas Históricas del Programa Paso a Paso por Comuna en la Región de Atacama</t>
  </si>
  <si>
    <t>Etapa Actual del Programa Paso a Paso por Comuna en la Región de Aysén</t>
  </si>
  <si>
    <t>Etapas Históricas del Programa Paso a Paso por Comuna en la Región de Aysén</t>
  </si>
  <si>
    <t>Etapa Actual del Programa Paso a Paso por Comuna en la Región de Coquimbo</t>
  </si>
  <si>
    <t>Etapas Históricas del Programa Paso a Paso por Comuna en la Región de Coquimbo</t>
  </si>
  <si>
    <t>Etapa Actual del Programa Paso a Paso por Comuna en la Región de La Araucanía</t>
  </si>
  <si>
    <t>Etapas Históricas del Programa Paso a Paso por Comuna en la Región de La Araucanía</t>
  </si>
  <si>
    <t>Etapa Actual del Programa Paso a Paso por Comuna en la Región de Los Lagos</t>
  </si>
  <si>
    <t>Etapas Históricas del Programa Paso a Paso por Comuna en la Región de Los Lagos</t>
  </si>
  <si>
    <t>Etapa Actual del Programa Paso a Paso por Comuna en la Región de Los Ríos</t>
  </si>
  <si>
    <t>Etapas Históricas del Programa Paso a Paso por Comuna en la Región de Los Ríos</t>
  </si>
  <si>
    <t>Etapa Actual del Programa Paso a Paso por Comuna en la Región de Magallanes</t>
  </si>
  <si>
    <t>Etapas Históricas del Programa Paso a Paso por Comuna en la Región de Magallanes</t>
  </si>
  <si>
    <t>Etapa Actual del Programa Paso a Paso por Comuna en la Región de Maule</t>
  </si>
  <si>
    <t>Etapas Históricas del Programa Paso a Paso por Comuna en la Región de Maule</t>
  </si>
  <si>
    <t>Etapa Actual del Programa Paso a Paso por Comuna en la Región de Ñuble</t>
  </si>
  <si>
    <t>Etapas Históricas del Programa Paso a Paso por Comuna en la Región de Ñuble</t>
  </si>
  <si>
    <t>Etapa Actual del Programa Paso a Paso por Comuna en la Región de O'Higgins</t>
  </si>
  <si>
    <t>Etapas Históricas del Programa Paso a Paso por Comuna en la Región de O'Higgins</t>
  </si>
  <si>
    <t>Etapa Actual del Programa Paso a Paso por Comuna en la Región de Tarapacá</t>
  </si>
  <si>
    <t>Etapas Históricas del Programa Paso a Paso por Comuna en la Región de Tarapacá</t>
  </si>
  <si>
    <t>Etapa Actual del Programa Paso a Paso por Comuna en la Región de Valparaíso</t>
  </si>
  <si>
    <t>Etapas Históricas del Programa Paso a Paso por Comuna en la Región de Valparaíso</t>
  </si>
  <si>
    <t>Etapa Actual del Programa Paso a Paso por Comuna en la Región del Biobío</t>
  </si>
  <si>
    <t>Etapas Históricas del Programa Paso a Paso por Comuna en la Región del Biobío</t>
  </si>
  <si>
    <t>Etapa Actual del Programa Paso a Paso por Comuna en la Región Metropolitana</t>
  </si>
  <si>
    <t>Etapas Históricas del Programa Paso a Paso por Comuna en la Región Metropolitana</t>
  </si>
  <si>
    <t>Relación entre la Etapa Histórica del Programa Paso a Paso y el número de Casos Activos en la comuna de Aisén</t>
  </si>
  <si>
    <t>Relación entre la Etapa Histórica del Programa Paso a Paso y el número de Casos Activos en la comuna de Algarrobo</t>
  </si>
  <si>
    <t>Relación entre la Etapa Histórica del Programa Paso a Paso y el número de Casos Activos en la comuna de Alhué</t>
  </si>
  <si>
    <t>Relación entre la Etapa Histórica del Programa Paso a Paso y el número de Casos Activos en la comuna de Alto Biobío</t>
  </si>
  <si>
    <t>Relación entre la Etapa Histórica del Programa Paso a Paso y el número de Casos Activos en la comuna de Alto del Carmen</t>
  </si>
  <si>
    <t>Relación entre la Etapa Histórica del Programa Paso a Paso y el número de Casos Activos en la comuna de Alto Hospicio</t>
  </si>
  <si>
    <t>Relación entre la Etapa Histórica del Programa Paso a Paso y el número de Casos Activos en la comuna de Ancud</t>
  </si>
  <si>
    <t>Relación entre la Etapa Histórica del Programa Paso a Paso y el número de Casos Activos en la comuna de Andacollo</t>
  </si>
  <si>
    <t>Relación entre la Etapa Histórica del Programa Paso a Paso y el número de Casos Activos en la comuna de Angol</t>
  </si>
  <si>
    <t>Relación entre la Etapa Histórica del Programa Paso a Paso y el número de Casos Activos en la comuna de Antofagasta</t>
  </si>
  <si>
    <t>Relación entre la Etapa Histórica del Programa Paso a Paso y el número de Casos Activos en la comuna de Antuco</t>
  </si>
  <si>
    <t>Relación entre la Etapa Histórica del Programa Paso a Paso y el número de Casos Activos en la comuna de Arauco</t>
  </si>
  <si>
    <t>Relación entre la Etapa Histórica del Programa Paso a Paso y el número de Casos Activos en la comuna de Arica</t>
  </si>
  <si>
    <t>Relación entre la Etapa Histórica del Programa Paso a Paso y el número de Casos Activos en la comuna de Buin</t>
  </si>
  <si>
    <t>Relación entre la Etapa Histórica del Programa Paso a Paso y el número de Casos Activos en la comuna de Bulnes</t>
  </si>
  <si>
    <t>Relación entre la Etapa Histórica del Programa Paso a Paso y el número de Casos Activos en la comuna de Cabildo</t>
  </si>
  <si>
    <t>Relación entre la Etapa Histórica del Programa Paso a Paso y el número de Casos Activos en la comuna de Cabo de Hornos</t>
  </si>
  <si>
    <t>Relación entre la Etapa Histórica del Programa Paso a Paso y el número de Casos Activos en la comuna de Cabrero</t>
  </si>
  <si>
    <t>Relación entre la Etapa Histórica del Programa Paso a Paso y el número de Casos Activos en la comuna de Calama</t>
  </si>
  <si>
    <t>Relación entre la Etapa Histórica del Programa Paso a Paso y el número de Casos Activos en la comuna de Calbuco</t>
  </si>
  <si>
    <t>Relación entre la Etapa Histórica del Programa Paso a Paso y el número de Casos Activos en la comuna de Caldera</t>
  </si>
  <si>
    <t>Relación entre la Etapa Histórica del Programa Paso a Paso y el número de Casos Activos en la comuna de Calera</t>
  </si>
  <si>
    <t>Relación entre la Etapa Histórica del Programa Paso a Paso y el número de Casos Activos en la comuna de Calera de Tango</t>
  </si>
  <si>
    <t>Relación entre la Etapa Histórica del Programa Paso a Paso y el número de Casos Activos en la comuna de Calle Larga</t>
  </si>
  <si>
    <t>Relación entre la Etapa Histórica del Programa Paso a Paso y el número de Casos Activos en la comuna de Camarones</t>
  </si>
  <si>
    <t>Relación entre la Etapa Histórica del Programa Paso a Paso y el número de Casos Activos en la comuna de Camiña</t>
  </si>
  <si>
    <t>Relación entre la Etapa Histórica del Programa Paso a Paso y el número de Casos Activos en la comuna de Canela</t>
  </si>
  <si>
    <t>Relación entre la Etapa Histórica del Programa Paso a Paso y el número de Casos Activos en la comuna de Cañete</t>
  </si>
  <si>
    <t>Relación entre la Etapa Histórica del Programa Paso a Paso y el número de Casos Activos en la comuna de Carahue</t>
  </si>
  <si>
    <t>Relación entre la Etapa Histórica del Programa Paso a Paso y el número de Casos Activos en la comuna de Cartagena</t>
  </si>
  <si>
    <t>Relación entre la Etapa Histórica del Programa Paso a Paso y el número de Casos Activos en la comuna de Casablanca</t>
  </si>
  <si>
    <t>Relación entre la Etapa Histórica del Programa Paso a Paso y el número de Casos Activos en la comuna de Castro</t>
  </si>
  <si>
    <t>Relación entre la Etapa Histórica del Programa Paso a Paso y el número de Casos Activos en la comuna de Catemu</t>
  </si>
  <si>
    <t>Relación entre la Etapa Histórica del Programa Paso a Paso y el número de Casos Activos en la comuna de Cauquenes</t>
  </si>
  <si>
    <t>Relación entre la Etapa Histórica del Programa Paso a Paso y el número de Casos Activos en la comuna de Cerrillos</t>
  </si>
  <si>
    <t>Relación entre la Etapa Histórica del Programa Paso a Paso y el número de Casos Activos en la comuna de Cerro Navia</t>
  </si>
  <si>
    <t>Relación entre la Etapa Histórica del Programa Paso a Paso y el número de Casos Activos en la comuna de Chaitén</t>
  </si>
  <si>
    <t>Relación entre la Etapa Histórica del Programa Paso a Paso y el número de Casos Activos en la comuna de Chanco</t>
  </si>
  <si>
    <t>Relación entre la Etapa Histórica del Programa Paso a Paso y el número de Casos Activos en la comuna de Chañaral</t>
  </si>
  <si>
    <t>Relación entre la Etapa Histórica del Programa Paso a Paso y el número de Casos Activos en la comuna de Chépica</t>
  </si>
  <si>
    <t>Relación entre la Etapa Histórica del Programa Paso a Paso y el número de Casos Activos en la comuna de Chiguayante</t>
  </si>
  <si>
    <t>Relación entre la Etapa Histórica del Programa Paso a Paso y el número de Casos Activos en la comuna de Chile Chico</t>
  </si>
  <si>
    <t>Relación entre la Etapa Histórica del Programa Paso a Paso y el número de Casos Activos en la comuna de Chillán</t>
  </si>
  <si>
    <t>Relación entre la Etapa Histórica del Programa Paso a Paso y el número de Casos Activos en la comuna de Chillán Viejo</t>
  </si>
  <si>
    <t>Relación entre la Etapa Histórica del Programa Paso a Paso y el número de Casos Activos en la comuna de Chimbarongo</t>
  </si>
  <si>
    <t>Relación entre la Etapa Histórica del Programa Paso a Paso y el número de Casos Activos en la comuna de Cholchol</t>
  </si>
  <si>
    <t>Relación entre la Etapa Histórica del Programa Paso a Paso y el número de Casos Activos en la comuna de Chonchi</t>
  </si>
  <si>
    <t>Relación entre la Etapa Histórica del Programa Paso a Paso y el número de Casos Activos en la comuna de Cisnes</t>
  </si>
  <si>
    <t>Relación entre la Etapa Histórica del Programa Paso a Paso y el número de Casos Activos en la comuna de Cobquecura</t>
  </si>
  <si>
    <t>Relación entre la Etapa Histórica del Programa Paso a Paso y el número de Casos Activos en la comuna de Cochamó</t>
  </si>
  <si>
    <t>Relación entre la Etapa Histórica del Programa Paso a Paso y el número de Casos Activos en la comuna de Cochrane</t>
  </si>
  <si>
    <t>Relación entre la Etapa Histórica del Programa Paso a Paso y el número de Casos Activos en la comuna de Codegua</t>
  </si>
  <si>
    <t>Relación entre la Etapa Histórica del Programa Paso a Paso y el número de Casos Activos en la comuna de Coelemu</t>
  </si>
  <si>
    <t>Relación entre la Etapa Histórica del Programa Paso a Paso y el número de Casos Activos en la comuna de Coihaique</t>
  </si>
  <si>
    <t>Relación entre la Etapa Histórica del Programa Paso a Paso y el número de Casos Activos en la comuna de Coihueco</t>
  </si>
  <si>
    <t>Relación entre la Etapa Histórica del Programa Paso a Paso y el número de Casos Activos en la comuna de Coinco</t>
  </si>
  <si>
    <t>Relación entre la Etapa Histórica del Programa Paso a Paso y el número de Casos Activos en la comuna de Colbún</t>
  </si>
  <si>
    <t>Relación entre la Etapa Histórica del Programa Paso a Paso y el número de Casos Activos en la comuna de Colchane</t>
  </si>
  <si>
    <t>Relación entre la Etapa Histórica del Programa Paso a Paso y el número de Casos Activos en la comuna de Colina</t>
  </si>
  <si>
    <t>Relación entre la Etapa Histórica del Programa Paso a Paso y el número de Casos Activos en la comuna de Collipulli</t>
  </si>
  <si>
    <t>Relación entre la Etapa Histórica del Programa Paso a Paso y el número de Casos Activos en la comuna de Coltauco</t>
  </si>
  <si>
    <t>Relación entre la Etapa Histórica del Programa Paso a Paso y el número de Casos Activos en la comuna de Combarbalá</t>
  </si>
  <si>
    <t>Relación entre la Etapa Histórica del Programa Paso a Paso y el número de Casos Activos en la comuna de Concepción</t>
  </si>
  <si>
    <t>Relación entre la Etapa Histórica del Programa Paso a Paso y el número de Casos Activos en la comuna de Conchalí</t>
  </si>
  <si>
    <t>Relación entre la Etapa Histórica del Programa Paso a Paso y el número de Casos Activos en la comuna de Concón</t>
  </si>
  <si>
    <t>Relación entre la Etapa Histórica del Programa Paso a Paso y el número de Casos Activos en la comuna de Constitución</t>
  </si>
  <si>
    <t>Relación entre la Etapa Histórica del Programa Paso a Paso y el número de Casos Activos en la comuna de Contulmo</t>
  </si>
  <si>
    <t>Relación entre la Etapa Histórica del Programa Paso a Paso y el número de Casos Activos en la comuna de Copiapó</t>
  </si>
  <si>
    <t>Relación entre la Etapa Histórica del Programa Paso a Paso y el número de Casos Activos en la comuna de Coquimbo</t>
  </si>
  <si>
    <t>Relación entre la Etapa Histórica del Programa Paso a Paso y el número de Casos Activos en la comuna de Coronel</t>
  </si>
  <si>
    <t>Relación entre la Etapa Histórica del Programa Paso a Paso y el número de Casos Activos en la comuna de Corral</t>
  </si>
  <si>
    <t>Relación entre la Etapa Histórica del Programa Paso a Paso y el número de Casos Activos en la comuna de Cunco</t>
  </si>
  <si>
    <t>Relación entre la Etapa Histórica del Programa Paso a Paso y el número de Casos Activos en la comuna de Curacautín</t>
  </si>
  <si>
    <t>Relación entre la Etapa Histórica del Programa Paso a Paso y el número de Casos Activos en la comuna de Curacaví</t>
  </si>
  <si>
    <t>Relación entre la Etapa Histórica del Programa Paso a Paso y el número de Casos Activos en la comuna de Curaco de Vélez</t>
  </si>
  <si>
    <t>Relación entre la Etapa Histórica del Programa Paso a Paso y el número de Casos Activos en la comuna de Curanilahue</t>
  </si>
  <si>
    <t>Relación entre la Etapa Histórica del Programa Paso a Paso y el número de Casos Activos en la comuna de Curarrehue</t>
  </si>
  <si>
    <t>Relación entre la Etapa Histórica del Programa Paso a Paso y el número de Casos Activos en la comuna de Curepto</t>
  </si>
  <si>
    <t>Relación entre la Etapa Histórica del Programa Paso a Paso y el número de Casos Activos en la comuna de Curicó</t>
  </si>
  <si>
    <t>Relación entre la Etapa Histórica del Programa Paso a Paso y el número de Casos Activos en la comuna de Dalcahue</t>
  </si>
  <si>
    <t>Relación entre la Etapa Histórica del Programa Paso a Paso y el número de Casos Activos en la comuna de Diego de Almagro</t>
  </si>
  <si>
    <t>Relación entre la Etapa Histórica del Programa Paso a Paso y el número de Casos Activos en la comuna de Doñihue</t>
  </si>
  <si>
    <t>Relación entre la Etapa Histórica del Programa Paso a Paso y el número de Casos Activos en la comuna de El Bosque</t>
  </si>
  <si>
    <t>Relación entre la Etapa Histórica del Programa Paso a Paso y el número de Casos Activos en la comuna de El Carmen</t>
  </si>
  <si>
    <t>Relación entre la Etapa Histórica del Programa Paso a Paso y el número de Casos Activos en la comuna de El Monte</t>
  </si>
  <si>
    <t>Relación entre la Etapa Histórica del Programa Paso a Paso y el número de Casos Activos en la comuna de El Quisco</t>
  </si>
  <si>
    <t>Relación entre la Etapa Histórica del Programa Paso a Paso y el número de Casos Activos en la comuna de El Tabo</t>
  </si>
  <si>
    <t>Relación entre la Etapa Histórica del Programa Paso a Paso y el número de Casos Activos en la comuna de Empedrado</t>
  </si>
  <si>
    <t>Relación entre la Etapa Histórica del Programa Paso a Paso y el número de Casos Activos en la comuna de Ercilla</t>
  </si>
  <si>
    <t>Relación entre la Etapa Histórica del Programa Paso a Paso y el número de Casos Activos en la comuna de Estación Central</t>
  </si>
  <si>
    <t>Relación entre la Etapa Histórica del Programa Paso a Paso y el número de Casos Activos en la comuna de Florida</t>
  </si>
  <si>
    <t>Relación entre la Etapa Histórica del Programa Paso a Paso y el número de Casos Activos en la comuna de Freire</t>
  </si>
  <si>
    <t>Relación entre la Etapa Histórica del Programa Paso a Paso y el número de Casos Activos en la comuna de Freirina</t>
  </si>
  <si>
    <t>Relación entre la Etapa Histórica del Programa Paso a Paso y el número de Casos Activos en la comuna de Fresia</t>
  </si>
  <si>
    <t>Relación entre la Etapa Histórica del Programa Paso a Paso y el número de Casos Activos en la comuna de Frutillar</t>
  </si>
  <si>
    <t>Relación entre la Etapa Histórica del Programa Paso a Paso y el número de Casos Activos en la comuna de Futaleufú</t>
  </si>
  <si>
    <t>Relación entre la Etapa Histórica del Programa Paso a Paso y el número de Casos Activos en la comuna de Futrono</t>
  </si>
  <si>
    <t>Relación entre la Etapa Histórica del Programa Paso a Paso y el número de Casos Activos en la comuna de Galvarino</t>
  </si>
  <si>
    <t>Relación entre la Etapa Histórica del Programa Paso a Paso y el número de Casos Activos en la comuna de General Lagos</t>
  </si>
  <si>
    <t>Relación entre la Etapa Histórica del Programa Paso a Paso y el número de Casos Activos en la comuna de Gorbea</t>
  </si>
  <si>
    <t>Relación entre la Etapa Histórica del Programa Paso a Paso y el número de Casos Activos en la comuna de Graneros</t>
  </si>
  <si>
    <t>Relación entre la Etapa Histórica del Programa Paso a Paso y el número de Casos Activos en la comuna de Guaitecas</t>
  </si>
  <si>
    <t>Relación entre la Etapa Histórica del Programa Paso a Paso y el número de Casos Activos en la comuna de Hijuelas</t>
  </si>
  <si>
    <t>Relación entre la Etapa Histórica del Programa Paso a Paso y el número de Casos Activos en la comuna de Hualaihué</t>
  </si>
  <si>
    <t>Relación entre la Etapa Histórica del Programa Paso a Paso y el número de Casos Activos en la comuna de Hualañé</t>
  </si>
  <si>
    <t>Relación entre la Etapa Histórica del Programa Paso a Paso y el número de Casos Activos en la comuna de Hualpén</t>
  </si>
  <si>
    <t>Relación entre la Etapa Histórica del Programa Paso a Paso y el número de Casos Activos en la comuna de Hualqui</t>
  </si>
  <si>
    <t>Relación entre la Etapa Histórica del Programa Paso a Paso y el número de Casos Activos en la comuna de Huara</t>
  </si>
  <si>
    <t>Relación entre la Etapa Histórica del Programa Paso a Paso y el número de Casos Activos en la comuna de Huasco</t>
  </si>
  <si>
    <t>Relación entre la Etapa Histórica del Programa Paso a Paso y el número de Casos Activos en la comuna de Huechuraba</t>
  </si>
  <si>
    <t>Relación entre la Etapa Histórica del Programa Paso a Paso y el número de Casos Activos en la comuna de Illapel</t>
  </si>
  <si>
    <t>Relación entre la Etapa Histórica del Programa Paso a Paso y el número de Casos Activos en la comuna de Independencia</t>
  </si>
  <si>
    <t>Relación entre la Etapa Histórica del Programa Paso a Paso y el número de Casos Activos en la comuna de Iquique</t>
  </si>
  <si>
    <t>Relación entre la Etapa Histórica del Programa Paso a Paso y el número de Casos Activos en la comuna de Isla de Maipo</t>
  </si>
  <si>
    <t>Relación entre la Etapa Histórica del Programa Paso a Paso y el número de Casos Activos en la comuna de Isla de Pascua</t>
  </si>
  <si>
    <t>Relación entre la Etapa Histórica del Programa Paso a Paso y el número de Casos Activos en la comuna de Juan Fernández</t>
  </si>
  <si>
    <t>Relación entre la Etapa Histórica del Programa Paso a Paso y el número de Casos Activos en la comuna de La Cisterna</t>
  </si>
  <si>
    <t>Relación entre la Etapa Histórica del Programa Paso a Paso y el número de Casos Activos en la comuna de La Cruz</t>
  </si>
  <si>
    <t>Relación entre la Etapa Histórica del Programa Paso a Paso y el número de Casos Activos en la comuna de La Estrella</t>
  </si>
  <si>
    <t>Relación entre la Etapa Histórica del Programa Paso a Paso y el número de Casos Activos en la comuna de La Florida</t>
  </si>
  <si>
    <t>Relación entre la Etapa Histórica del Programa Paso a Paso y el número de Casos Activos en la comuna de La Granja</t>
  </si>
  <si>
    <t>Relación entre la Etapa Histórica del Programa Paso a Paso y el número de Casos Activos en la comuna de La Higuera</t>
  </si>
  <si>
    <t>Relación entre la Etapa Histórica del Programa Paso a Paso y el número de Casos Activos en la comuna de La Ligua</t>
  </si>
  <si>
    <t>Relación entre la Etapa Histórica del Programa Paso a Paso y el número de Casos Activos en la comuna de La Pintana</t>
  </si>
  <si>
    <t>Relación entre la Etapa Histórica del Programa Paso a Paso y el número de Casos Activos en la comuna de La Reina</t>
  </si>
  <si>
    <t>Relación entre la Etapa Histórica del Programa Paso a Paso y el número de Casos Activos en la comuna de La Serena</t>
  </si>
  <si>
    <t>Relación entre la Etapa Histórica del Programa Paso a Paso y el número de Casos Activos en la comuna de La Unión</t>
  </si>
  <si>
    <t>Relación entre la Etapa Histórica del Programa Paso a Paso y el número de Casos Activos en la comuna de Lago Ranco</t>
  </si>
  <si>
    <t>Relación entre la Etapa Histórica del Programa Paso a Paso y el número de Casos Activos en la comuna de Lago Verde</t>
  </si>
  <si>
    <t>Relación entre la Etapa Histórica del Programa Paso a Paso y el número de Casos Activos en la comuna de Laguna Blanca</t>
  </si>
  <si>
    <t>Relación entre la Etapa Histórica del Programa Paso a Paso y el número de Casos Activos en la comuna de Laja</t>
  </si>
  <si>
    <t>Relación entre la Etapa Histórica del Programa Paso a Paso y el número de Casos Activos en la comuna de Lampa</t>
  </si>
  <si>
    <t>Relación entre la Etapa Histórica del Programa Paso a Paso y el número de Casos Activos en la comuna de Lanco</t>
  </si>
  <si>
    <t>Relación entre la Etapa Histórica del Programa Paso a Paso y el número de Casos Activos en la comuna de Las Cabras</t>
  </si>
  <si>
    <t>Relación entre la Etapa Histórica del Programa Paso a Paso y el número de Casos Activos en la comuna de Las Condes</t>
  </si>
  <si>
    <t>Relación entre la Etapa Histórica del Programa Paso a Paso y el número de Casos Activos en la comuna de Lautaro</t>
  </si>
  <si>
    <t>Relación entre la Etapa Histórica del Programa Paso a Paso y el número de Casos Activos en la comuna de Lebu</t>
  </si>
  <si>
    <t>Relación entre la Etapa Histórica del Programa Paso a Paso y el número de Casos Activos en la comuna de Licantén</t>
  </si>
  <si>
    <t>Relación entre la Etapa Histórica del Programa Paso a Paso y el número de Casos Activos en la comuna de Limache</t>
  </si>
  <si>
    <t>Relación entre la Etapa Histórica del Programa Paso a Paso y el número de Casos Activos en la comuna de Linares</t>
  </si>
  <si>
    <t>Relación entre la Etapa Histórica del Programa Paso a Paso y el número de Casos Activos en la comuna de Litueche</t>
  </si>
  <si>
    <t>Relación entre la Etapa Histórica del Programa Paso a Paso y el número de Casos Activos en la comuna de Llaillay</t>
  </si>
  <si>
    <t>Relación entre la Etapa Histórica del Programa Paso a Paso y el número de Casos Activos en la comuna de Llanquihue</t>
  </si>
  <si>
    <t>Relación entre la Etapa Histórica del Programa Paso a Paso y el número de Casos Activos en la comuna de Lo Barnechea</t>
  </si>
  <si>
    <t>Relación entre la Etapa Histórica del Programa Paso a Paso y el número de Casos Activos en la comuna de Lo Espejo</t>
  </si>
  <si>
    <t>Relación entre la Etapa Histórica del Programa Paso a Paso y el número de Casos Activos en la comuna de Lo Prado</t>
  </si>
  <si>
    <t>Relación entre la Etapa Histórica del Programa Paso a Paso y el número de Casos Activos en la comuna de Lolol</t>
  </si>
  <si>
    <t>Relación entre la Etapa Histórica del Programa Paso a Paso y el número de Casos Activos en la comuna de Loncoche</t>
  </si>
  <si>
    <t>Relación entre la Etapa Histórica del Programa Paso a Paso y el número de Casos Activos en la comuna de Longaví</t>
  </si>
  <si>
    <t>Relación entre la Etapa Histórica del Programa Paso a Paso y el número de Casos Activos en la comuna de Lonquimay</t>
  </si>
  <si>
    <t>Relación entre la Etapa Histórica del Programa Paso a Paso y el número de Casos Activos en la comuna de Los Alamos</t>
  </si>
  <si>
    <t>Relación entre la Etapa Histórica del Programa Paso a Paso y el número de Casos Activos en la comuna de Los Andes</t>
  </si>
  <si>
    <t>Relación entre la Etapa Histórica del Programa Paso a Paso y el número de Casos Activos en la comuna de Los Angeles</t>
  </si>
  <si>
    <t>Relación entre la Etapa Histórica del Programa Paso a Paso y el número de Casos Activos en la comuna de Los Lagos</t>
  </si>
  <si>
    <t>Relación entre la Etapa Histórica del Programa Paso a Paso y el número de Casos Activos en la comuna de Los Muermos</t>
  </si>
  <si>
    <t>Relación entre la Etapa Histórica del Programa Paso a Paso y el número de Casos Activos en la comuna de Los Sauces</t>
  </si>
  <si>
    <t>Relación entre la Etapa Histórica del Programa Paso a Paso y el número de Casos Activos en la comuna de Los Vilos</t>
  </si>
  <si>
    <t>Relación entre la Etapa Histórica del Programa Paso a Paso y el número de Casos Activos en la comuna de Lota</t>
  </si>
  <si>
    <t>Relación entre la Etapa Histórica del Programa Paso a Paso y el número de Casos Activos en la comuna de Lumaco</t>
  </si>
  <si>
    <t>Relación entre la Etapa Histórica del Programa Paso a Paso y el número de Casos Activos en la comuna de Machalí</t>
  </si>
  <si>
    <t>Relación entre la Etapa Histórica del Programa Paso a Paso y el número de Casos Activos en la comuna de Macul</t>
  </si>
  <si>
    <t>Relación entre la Etapa Histórica del Programa Paso a Paso y el número de Casos Activos en la comuna de Máfil</t>
  </si>
  <si>
    <t>Relación entre la Etapa Histórica del Programa Paso a Paso y el número de Casos Activos en la comuna de Maipú</t>
  </si>
  <si>
    <t>Relación entre la Etapa Histórica del Programa Paso a Paso y el número de Casos Activos en la comuna de Malloa</t>
  </si>
  <si>
    <t>Relación entre la Etapa Histórica del Programa Paso a Paso y el número de Casos Activos en la comuna de Marchihue</t>
  </si>
  <si>
    <t>Relación entre la Etapa Histórica del Programa Paso a Paso y el número de Casos Activos en la comuna de María Elena</t>
  </si>
  <si>
    <t>Relación entre la Etapa Histórica del Programa Paso a Paso y el número de Casos Activos en la comuna de María Pinto</t>
  </si>
  <si>
    <t>Relación entre la Etapa Histórica del Programa Paso a Paso y el número de Casos Activos en la comuna de Mariquina</t>
  </si>
  <si>
    <t>Relación entre la Etapa Histórica del Programa Paso a Paso y el número de Casos Activos en la comuna de Maule</t>
  </si>
  <si>
    <t>Relación entre la Etapa Histórica del Programa Paso a Paso y el número de Casos Activos en la comuna de Maullín</t>
  </si>
  <si>
    <t>Relación entre la Etapa Histórica del Programa Paso a Paso y el número de Casos Activos en la comuna de Mejillones</t>
  </si>
  <si>
    <t>Relación entre la Etapa Histórica del Programa Paso a Paso y el número de Casos Activos en la comuna de Melipeuco</t>
  </si>
  <si>
    <t>Relación entre la Etapa Histórica del Programa Paso a Paso y el número de Casos Activos en la comuna de Melipilla</t>
  </si>
  <si>
    <t>Relación entre la Etapa Histórica del Programa Paso a Paso y el número de Casos Activos en la comuna de Molina</t>
  </si>
  <si>
    <t>Relación entre la Etapa Histórica del Programa Paso a Paso y el número de Casos Activos en la comuna de Monte Patria</t>
  </si>
  <si>
    <t>Relación entre la Etapa Histórica del Programa Paso a Paso y el número de Casos Activos en la comuna de Mostazal</t>
  </si>
  <si>
    <t>Relación entre la Etapa Histórica del Programa Paso a Paso y el número de Casos Activos en la comuna de Mulchén</t>
  </si>
  <si>
    <t>Relación entre la Etapa Histórica del Programa Paso a Paso y el número de Casos Activos en la comuna de Nacimiento</t>
  </si>
  <si>
    <t>Relación entre la Etapa Histórica del Programa Paso a Paso y el número de Casos Activos en la comuna de Nancagua</t>
  </si>
  <si>
    <t>Relación entre la Etapa Histórica del Programa Paso a Paso y el número de Casos Activos en la comuna de Natales</t>
  </si>
  <si>
    <t>Relación entre la Etapa Histórica del Programa Paso a Paso y el número de Casos Activos en la comuna de Navidad</t>
  </si>
  <si>
    <t>Relación entre la Etapa Histórica del Programa Paso a Paso y el número de Casos Activos en la comuna de Negrete</t>
  </si>
  <si>
    <t>Relación entre la Etapa Histórica del Programa Paso a Paso y el número de Casos Activos en la comuna de Ninhue</t>
  </si>
  <si>
    <t>Relación entre la Etapa Histórica del Programa Paso a Paso y el número de Casos Activos en la comuna de Nogales</t>
  </si>
  <si>
    <t>Relación entre la Etapa Histórica del Programa Paso a Paso y el número de Casos Activos en la comuna de Nueva Imperial</t>
  </si>
  <si>
    <t>Relación entre la Etapa Histórica del Programa Paso a Paso y el número de Casos Activos en la comuna de Ñiquén</t>
  </si>
  <si>
    <t>Relación entre la Etapa Histórica del Programa Paso a Paso y el número de Casos Activos en la comuna de Ñuñoa</t>
  </si>
  <si>
    <t>Relación entre la Etapa Histórica del Programa Paso a Paso y el número de Casos Activos en la comuna de O'Higgins</t>
  </si>
  <si>
    <t>Relación entre la Etapa Histórica del Programa Paso a Paso y el número de Casos Activos en la comuna de Olivar</t>
  </si>
  <si>
    <t>Relación entre la Etapa Histórica del Programa Paso a Paso y el número de Casos Activos en la comuna de Ollagüe</t>
  </si>
  <si>
    <t>Relación entre la Etapa Histórica del Programa Paso a Paso y el número de Casos Activos en la comuna de Olmué</t>
  </si>
  <si>
    <t>Relación entre la Etapa Histórica del Programa Paso a Paso y el número de Casos Activos en la comuna de Osorno</t>
  </si>
  <si>
    <t>Relación entre la Etapa Histórica del Programa Paso a Paso y el número de Casos Activos en la comuna de Ovalle</t>
  </si>
  <si>
    <t>Relación entre la Etapa Histórica del Programa Paso a Paso y el número de Casos Activos en la comuna de Padre Hurtado</t>
  </si>
  <si>
    <t>Relación entre la Etapa Histórica del Programa Paso a Paso y el número de Casos Activos en la comuna de Padre las Casas</t>
  </si>
  <si>
    <t>Relación entre la Etapa Histórica del Programa Paso a Paso y el número de Casos Activos en la comuna de Paiguano</t>
  </si>
  <si>
    <t>Relación entre la Etapa Histórica del Programa Paso a Paso y el número de Casos Activos en la comuna de Paillaco</t>
  </si>
  <si>
    <t>Relación entre la Etapa Histórica del Programa Paso a Paso y el número de Casos Activos en la comuna de Paine</t>
  </si>
  <si>
    <t>Relación entre la Etapa Histórica del Programa Paso a Paso y el número de Casos Activos en la comuna de Palena</t>
  </si>
  <si>
    <t>Relación entre la Etapa Histórica del Programa Paso a Paso y el número de Casos Activos en la comuna de Palmilla</t>
  </si>
  <si>
    <t>Relación entre la Etapa Histórica del Programa Paso a Paso y el número de Casos Activos en la comuna de Panguipulli</t>
  </si>
  <si>
    <t>Relación entre la Etapa Histórica del Programa Paso a Paso y el número de Casos Activos en la comuna de Panquehue</t>
  </si>
  <si>
    <t>Relación entre la Etapa Histórica del Programa Paso a Paso y el número de Casos Activos en la comuna de Papudo</t>
  </si>
  <si>
    <t>Relación entre la Etapa Histórica del Programa Paso a Paso y el número de Casos Activos en la comuna de Paredones</t>
  </si>
  <si>
    <t>Relación entre la Etapa Histórica del Programa Paso a Paso y el número de Casos Activos en la comuna de Parral</t>
  </si>
  <si>
    <t>Relación entre la Etapa Histórica del Programa Paso a Paso y el número de Casos Activos en la comuna de Pedro Aguirre Cerda</t>
  </si>
  <si>
    <t>Relación entre la Etapa Histórica del Programa Paso a Paso y el número de Casos Activos en la comuna de Pelarco</t>
  </si>
  <si>
    <t>Relación entre la Etapa Histórica del Programa Paso a Paso y el número de Casos Activos en la comuna de Pelluhue</t>
  </si>
  <si>
    <t>Relación entre la Etapa Histórica del Programa Paso a Paso y el número de Casos Activos en la comuna de Pemuco</t>
  </si>
  <si>
    <t>Relación entre la Etapa Histórica del Programa Paso a Paso y el número de Casos Activos en la comuna de Pencahue</t>
  </si>
  <si>
    <t>Relación entre la Etapa Histórica del Programa Paso a Paso y el número de Casos Activos en la comuna de Penco</t>
  </si>
  <si>
    <t>Relación entre la Etapa Histórica del Programa Paso a Paso y el número de Casos Activos en la comuna de Peñaflor</t>
  </si>
  <si>
    <t>Relación entre la Etapa Histórica del Programa Paso a Paso y el número de Casos Activos en la comuna de Peñalolén</t>
  </si>
  <si>
    <t>Relación entre la Etapa Histórica del Programa Paso a Paso y el número de Casos Activos en la comuna de Peralillo</t>
  </si>
  <si>
    <t>Relación entre la Etapa Histórica del Programa Paso a Paso y el número de Casos Activos en la comuna de Perquenco</t>
  </si>
  <si>
    <t>Relación entre la Etapa Histórica del Programa Paso a Paso y el número de Casos Activos en la comuna de Petorca</t>
  </si>
  <si>
    <t>Relación entre la Etapa Histórica del Programa Paso a Paso y el número de Casos Activos en la comuna de Peumo</t>
  </si>
  <si>
    <t>Relación entre la Etapa Histórica del Programa Paso a Paso y el número de Casos Activos en la comuna de Pica</t>
  </si>
  <si>
    <t>Relación entre la Etapa Histórica del Programa Paso a Paso y el número de Casos Activos en la comuna de Pichidegua</t>
  </si>
  <si>
    <t>Relación entre la Etapa Histórica del Programa Paso a Paso y el número de Casos Activos en la comuna de Pichilemu</t>
  </si>
  <si>
    <t>Relación entre la Etapa Histórica del Programa Paso a Paso y el número de Casos Activos en la comuna de Pinto</t>
  </si>
  <si>
    <t>Relación entre la Etapa Histórica del Programa Paso a Paso y el número de Casos Activos en la comuna de Pirque</t>
  </si>
  <si>
    <t>Relación entre la Etapa Histórica del Programa Paso a Paso y el número de Casos Activos en la comuna de Pitrufquén</t>
  </si>
  <si>
    <t>Relación entre la Etapa Histórica del Programa Paso a Paso y el número de Casos Activos en la comuna de Placilla</t>
  </si>
  <si>
    <t>Relación entre la Etapa Histórica del Programa Paso a Paso y el número de Casos Activos en la comuna de Portezuelo</t>
  </si>
  <si>
    <t>Relación entre la Etapa Histórica del Programa Paso a Paso y el número de Casos Activos en la comuna de Porvenir</t>
  </si>
  <si>
    <t>Relación entre la Etapa Histórica del Programa Paso a Paso y el número de Casos Activos en la comuna de Pozo Almonte</t>
  </si>
  <si>
    <t>Relación entre la Etapa Histórica del Programa Paso a Paso y el número de Casos Activos en la comuna de Primavera</t>
  </si>
  <si>
    <t>Relación entre la Etapa Histórica del Programa Paso a Paso y el número de Casos Activos en la comuna de Providencia</t>
  </si>
  <si>
    <t>Relación entre la Etapa Histórica del Programa Paso a Paso y el número de Casos Activos en la comuna de Puchuncaví</t>
  </si>
  <si>
    <t>Relación entre la Etapa Histórica del Programa Paso a Paso y el número de Casos Activos en la comuna de Pucón</t>
  </si>
  <si>
    <t>Relación entre la Etapa Histórica del Programa Paso a Paso y el número de Casos Activos en la comuna de Pudahuel</t>
  </si>
  <si>
    <t>Relación entre la Etapa Histórica del Programa Paso a Paso y el número de Casos Activos en la comuna de Puente Alto</t>
  </si>
  <si>
    <t>Relación entre la Etapa Histórica del Programa Paso a Paso y el número de Casos Activos en la comuna de Puerto Montt</t>
  </si>
  <si>
    <t>Relación entre la Etapa Histórica del Programa Paso a Paso y el número de Casos Activos en la comuna de Puerto Octay</t>
  </si>
  <si>
    <t>Relación entre la Etapa Histórica del Programa Paso a Paso y el número de Casos Activos en la comuna de Puerto Varas</t>
  </si>
  <si>
    <t>Relación entre la Etapa Histórica del Programa Paso a Paso y el número de Casos Activos en la comuna de Pumanque</t>
  </si>
  <si>
    <t>Relación entre la Etapa Histórica del Programa Paso a Paso y el número de Casos Activos en la comuna de Punitaqui</t>
  </si>
  <si>
    <t>Relación entre la Etapa Histórica del Programa Paso a Paso y el número de Casos Activos en la comuna de Punta Arenas</t>
  </si>
  <si>
    <t>Relación entre la Etapa Histórica del Programa Paso a Paso y el número de Casos Activos en la comuna de Puqueldón</t>
  </si>
  <si>
    <t>Relación entre la Etapa Histórica del Programa Paso a Paso y el número de Casos Activos en la comuna de Purén</t>
  </si>
  <si>
    <t>Relación entre la Etapa Histórica del Programa Paso a Paso y el número de Casos Activos en la comuna de Purranque</t>
  </si>
  <si>
    <t>Relación entre la Etapa Histórica del Programa Paso a Paso y el número de Casos Activos en la comuna de Putaendo</t>
  </si>
  <si>
    <t>Relación entre la Etapa Histórica del Programa Paso a Paso y el número de Casos Activos en la comuna de Putre</t>
  </si>
  <si>
    <t>Relación entre la Etapa Histórica del Programa Paso a Paso y el número de Casos Activos en la comuna de Puyehue</t>
  </si>
  <si>
    <t>Relación entre la Etapa Histórica del Programa Paso a Paso y el número de Casos Activos en la comuna de Queilén</t>
  </si>
  <si>
    <t>Relación entre la Etapa Histórica del Programa Paso a Paso y el número de Casos Activos en la comuna de Quellón</t>
  </si>
  <si>
    <t>Relación entre la Etapa Histórica del Programa Paso a Paso y el número de Casos Activos en la comuna de Quemchi</t>
  </si>
  <si>
    <t>Relación entre la Etapa Histórica del Programa Paso a Paso y el número de Casos Activos en la comuna de Quilaco</t>
  </si>
  <si>
    <t>Relación entre la Etapa Histórica del Programa Paso a Paso y el número de Casos Activos en la comuna de Quilicura</t>
  </si>
  <si>
    <t>Relación entre la Etapa Histórica del Programa Paso a Paso y el número de Casos Activos en la comuna de Quilleco</t>
  </si>
  <si>
    <t>Relación entre la Etapa Histórica del Programa Paso a Paso y el número de Casos Activos en la comuna de Quillón</t>
  </si>
  <si>
    <t>Relación entre la Etapa Histórica del Programa Paso a Paso y el número de Casos Activos en la comuna de Quillota</t>
  </si>
  <si>
    <t>Relación entre la Etapa Histórica del Programa Paso a Paso y el número de Casos Activos en la comuna de Quilpué</t>
  </si>
  <si>
    <t>Relación entre la Etapa Histórica del Programa Paso a Paso y el número de Casos Activos en la comuna de Quinchao</t>
  </si>
  <si>
    <t>Relación entre la Etapa Histórica del Programa Paso a Paso y el número de Casos Activos en la comuna de Quinta de Tilcoco</t>
  </si>
  <si>
    <t>Relación entre la Etapa Histórica del Programa Paso a Paso y el número de Casos Activos en la comuna de Quinta Normal</t>
  </si>
  <si>
    <t>Relación entre la Etapa Histórica del Programa Paso a Paso y el número de Casos Activos en la comuna de Quintero</t>
  </si>
  <si>
    <t>Relación entre la Etapa Histórica del Programa Paso a Paso y el número de Casos Activos en la comuna de Quirihue</t>
  </si>
  <si>
    <t>Relación entre la Etapa Histórica del Programa Paso a Paso y el número de Casos Activos en la comuna de Rancagua</t>
  </si>
  <si>
    <t>Relación entre la Etapa Histórica del Programa Paso a Paso y el número de Casos Activos en la comuna de Ránquil</t>
  </si>
  <si>
    <t>Relación entre la Etapa Histórica del Programa Paso a Paso y el número de Casos Activos en la comuna de Rauco</t>
  </si>
  <si>
    <t>Relación entre la Etapa Histórica del Programa Paso a Paso y el número de Casos Activos en la comuna de Recoleta</t>
  </si>
  <si>
    <t>Relación entre la Etapa Histórica del Programa Paso a Paso y el número de Casos Activos en la comuna de Renaico</t>
  </si>
  <si>
    <t>Relación entre la Etapa Histórica del Programa Paso a Paso y el número de Casos Activos en la comuna de Renca</t>
  </si>
  <si>
    <t>Relación entre la Etapa Histórica del Programa Paso a Paso y el número de Casos Activos en la comuna de Rengo</t>
  </si>
  <si>
    <t>Relación entre la Etapa Histórica del Programa Paso a Paso y el número de Casos Activos en la comuna de Requínoa</t>
  </si>
  <si>
    <t>Relación entre la Etapa Histórica del Programa Paso a Paso y el número de Casos Activos en la comuna de Retiro</t>
  </si>
  <si>
    <t>Relación entre la Etapa Histórica del Programa Paso a Paso y el número de Casos Activos en la comuna de Rinconada</t>
  </si>
  <si>
    <t>Relación entre la Etapa Histórica del Programa Paso a Paso y el número de Casos Activos en la comuna de Río Bueno</t>
  </si>
  <si>
    <t>Relación entre la Etapa Histórica del Programa Paso a Paso y el número de Casos Activos en la comuna de Río Claro</t>
  </si>
  <si>
    <t>Relación entre la Etapa Histórica del Programa Paso a Paso y el número de Casos Activos en la comuna de Río Hurtado</t>
  </si>
  <si>
    <t>Relación entre la Etapa Histórica del Programa Paso a Paso y el número de Casos Activos en la comuna de Río Ibáñez</t>
  </si>
  <si>
    <t>Relación entre la Etapa Histórica del Programa Paso a Paso y el número de Casos Activos en la comuna de Río Negro</t>
  </si>
  <si>
    <t>Relación entre la Etapa Histórica del Programa Paso a Paso y el número de Casos Activos en la comuna de Río Verde</t>
  </si>
  <si>
    <t>Relación entre la Etapa Histórica del Programa Paso a Paso y el número de Casos Activos en la comuna de Romeral</t>
  </si>
  <si>
    <t>Relación entre la Etapa Histórica del Programa Paso a Paso y el número de Casos Activos en la comuna de Saavedra</t>
  </si>
  <si>
    <t>Relación entre la Etapa Histórica del Programa Paso a Paso y el número de Casos Activos en la comuna de Sagrada Familia</t>
  </si>
  <si>
    <t>Relación entre la Etapa Histórica del Programa Paso a Paso y el número de Casos Activos en la comuna de Salamanca</t>
  </si>
  <si>
    <t>Relación entre la Etapa Histórica del Programa Paso a Paso y el número de Casos Activos en la comuna de San Antonio</t>
  </si>
  <si>
    <t>Relación entre la Etapa Histórica del Programa Paso a Paso y el número de Casos Activos en la comuna de San Bernardo</t>
  </si>
  <si>
    <t>Relación entre la Etapa Histórica del Programa Paso a Paso y el número de Casos Activos en la comuna de San Carlos</t>
  </si>
  <si>
    <t>Relación entre la Etapa Histórica del Programa Paso a Paso y el número de Casos Activos en la comuna de San Clemente</t>
  </si>
  <si>
    <t>Relación entre la Etapa Histórica del Programa Paso a Paso y el número de Casos Activos en la comuna de San Esteban</t>
  </si>
  <si>
    <t>Relación entre la Etapa Histórica del Programa Paso a Paso y el número de Casos Activos en la comuna de San Fabián</t>
  </si>
  <si>
    <t>Relación entre la Etapa Histórica del Programa Paso a Paso y el número de Casos Activos en la comuna de San Felipe</t>
  </si>
  <si>
    <t>Relación entre la Etapa Histórica del Programa Paso a Paso y el número de Casos Activos en la comuna de San Fernando</t>
  </si>
  <si>
    <t>Relación entre la Etapa Histórica del Programa Paso a Paso y el número de Casos Activos en la comuna de San Gregorio</t>
  </si>
  <si>
    <t>Relación entre la Etapa Histórica del Programa Paso a Paso y el número de Casos Activos en la comuna de San Ignacio</t>
  </si>
  <si>
    <t>Relación entre la Etapa Histórica del Programa Paso a Paso y el número de Casos Activos en la comuna de San Javier</t>
  </si>
  <si>
    <t>Relación entre la Etapa Histórica del Programa Paso a Paso y el número de Casos Activos en la comuna de San Joaquín</t>
  </si>
  <si>
    <t>Relación entre la Etapa Histórica del Programa Paso a Paso y el número de Casos Activos en la comuna de San José de Maipo</t>
  </si>
  <si>
    <t>Relación entre la Etapa Histórica del Programa Paso a Paso y el número de Casos Activos en la comuna de San Juan de La Costa</t>
  </si>
  <si>
    <t>Relación entre la Etapa Histórica del Programa Paso a Paso y el número de Casos Activos en la comuna de San Miguel</t>
  </si>
  <si>
    <t>Relación entre la Etapa Histórica del Programa Paso a Paso y el número de Casos Activos en la comuna de San Nicolás</t>
  </si>
  <si>
    <t>Relación entre la Etapa Histórica del Programa Paso a Paso y el número de Casos Activos en la comuna de San Pablo</t>
  </si>
  <si>
    <t>Relación entre la Etapa Histórica del Programa Paso a Paso y el número de Casos Activos en la comuna de San Pedro</t>
  </si>
  <si>
    <t>Relación entre la Etapa Histórica del Programa Paso a Paso y el número de Casos Activos en la comuna de San Pedro de Atacama</t>
  </si>
  <si>
    <t>Relación entre la Etapa Histórica del Programa Paso a Paso y el número de Casos Activos en la comuna de San Pedro de la Paz</t>
  </si>
  <si>
    <t>Relación entre la Etapa Histórica del Programa Paso a Paso y el número de Casos Activos en la comuna de San Rafael</t>
  </si>
  <si>
    <t>Relación entre la Etapa Histórica del Programa Paso a Paso y el número de Casos Activos en la comuna de San Ramón</t>
  </si>
  <si>
    <t>Relación entre la Etapa Histórica del Programa Paso a Paso y el número de Casos Activos en la comuna de San Rosendo</t>
  </si>
  <si>
    <t>Relación entre la Etapa Histórica del Programa Paso a Paso y el número de Casos Activos en la comuna de San Vicente</t>
  </si>
  <si>
    <t>Relación entre la Etapa Histórica del Programa Paso a Paso y el número de Casos Activos en la comuna de Santa Bárbara</t>
  </si>
  <si>
    <t>Relación entre la Etapa Histórica del Programa Paso a Paso y el número de Casos Activos en la comuna de Santa Cruz</t>
  </si>
  <si>
    <t>Relación entre la Etapa Histórica del Programa Paso a Paso y el número de Casos Activos en la comuna de Santa Juana</t>
  </si>
  <si>
    <t>Relación entre la Etapa Histórica del Programa Paso a Paso y el número de Casos Activos en la comuna de Santa María</t>
  </si>
  <si>
    <t>Relación entre la Etapa Histórica del Programa Paso a Paso y el número de Casos Activos en la comuna de Santiago</t>
  </si>
  <si>
    <t>Relación entre la Etapa Histórica del Programa Paso a Paso y el número de Casos Activos en la comuna de Santo Domingo</t>
  </si>
  <si>
    <t>Relación entre la Etapa Histórica del Programa Paso a Paso y el número de Casos Activos en la comuna de Sierra Gorda</t>
  </si>
  <si>
    <t>Relación entre la Etapa Histórica del Programa Paso a Paso y el número de Casos Activos en la comuna de Talagante</t>
  </si>
  <si>
    <t>Relación entre la Etapa Histórica del Programa Paso a Paso y el número de Casos Activos en la comuna de Talca</t>
  </si>
  <si>
    <t>Relación entre la Etapa Histórica del Programa Paso a Paso y el número de Casos Activos en la comuna de Talcahuano</t>
  </si>
  <si>
    <t>Relación entre la Etapa Histórica del Programa Paso a Paso y el número de Casos Activos en la comuna de Taltal</t>
  </si>
  <si>
    <t>Relación entre la Etapa Histórica del Programa Paso a Paso y el número de Casos Activos en la comuna de Temuco</t>
  </si>
  <si>
    <t>Relación entre la Etapa Histórica del Programa Paso a Paso y el número de Casos Activos en la comuna de Teno</t>
  </si>
  <si>
    <t>Relación entre la Etapa Histórica del Programa Paso a Paso y el número de Casos Activos en la comuna de Teodoro Schmidt</t>
  </si>
  <si>
    <t>Relación entre la Etapa Histórica del Programa Paso a Paso y el número de Casos Activos en la comuna de Tierra Amarilla</t>
  </si>
  <si>
    <t>Relación entre la Etapa Histórica del Programa Paso a Paso y el número de Casos Activos en la comuna de Tiltil</t>
  </si>
  <si>
    <t>Relación entre la Etapa Histórica del Programa Paso a Paso y el número de Casos Activos en la comuna de Timaukel</t>
  </si>
  <si>
    <t>Relación entre la Etapa Histórica del Programa Paso a Paso y el número de Casos Activos en la comuna de Tirúa</t>
  </si>
  <si>
    <t>Relación entre la Etapa Histórica del Programa Paso a Paso y el número de Casos Activos en la comuna de Tocopilla</t>
  </si>
  <si>
    <t>Relación entre la Etapa Histórica del Programa Paso a Paso y el número de Casos Activos en la comuna de Toltén</t>
  </si>
  <si>
    <t>Relación entre la Etapa Histórica del Programa Paso a Paso y el número de Casos Activos en la comuna de Tomé</t>
  </si>
  <si>
    <t>Relación entre la Etapa Histórica del Programa Paso a Paso y el número de Casos Activos en la comuna de Torres del Paine</t>
  </si>
  <si>
    <t>Relación entre la Etapa Histórica del Programa Paso a Paso y el número de Casos Activos en la comuna de Tortel</t>
  </si>
  <si>
    <t>Relación entre la Etapa Histórica del Programa Paso a Paso y el número de Casos Activos en la comuna de Traiguén</t>
  </si>
  <si>
    <t>Relación entre la Etapa Histórica del Programa Paso a Paso y el número de Casos Activos en la comuna de Treguaco</t>
  </si>
  <si>
    <t>Relación entre la Etapa Histórica del Programa Paso a Paso y el número de Casos Activos en la comuna de Tucapel</t>
  </si>
  <si>
    <t>Relación entre la Etapa Histórica del Programa Paso a Paso y el número de Casos Activos en la comuna de Valdivia</t>
  </si>
  <si>
    <t>Relación entre la Etapa Histórica del Programa Paso a Paso y el número de Casos Activos en la comuna de Vallenar</t>
  </si>
  <si>
    <t>Relación entre la Etapa Histórica del Programa Paso a Paso y el número de Casos Activos en la comuna de Valparaíso</t>
  </si>
  <si>
    <t>Relación entre la Etapa Histórica del Programa Paso a Paso y el número de Casos Activos en la comuna de Vichuquén</t>
  </si>
  <si>
    <t>Relación entre la Etapa Histórica del Programa Paso a Paso y el número de Casos Activos en la comuna de Victoria</t>
  </si>
  <si>
    <t>Relación entre la Etapa Histórica del Programa Paso a Paso y el número de Casos Activos en la comuna de Vicuña</t>
  </si>
  <si>
    <t>Relación entre la Etapa Histórica del Programa Paso a Paso y el número de Casos Activos en la comuna de Vilcún</t>
  </si>
  <si>
    <t>Relación entre la Etapa Histórica del Programa Paso a Paso y el número de Casos Activos en la comuna de Villa Alegre</t>
  </si>
  <si>
    <t>Relación entre la Etapa Histórica del Programa Paso a Paso y el número de Casos Activos en la comuna de Villa Alemana</t>
  </si>
  <si>
    <t>Relación entre la Etapa Histórica del Programa Paso a Paso y el número de Casos Activos en la comuna de Villarrica</t>
  </si>
  <si>
    <t>Relación entre la Etapa Histórica del Programa Paso a Paso y el número de Casos Activos en la comuna de Viña del Mar</t>
  </si>
  <si>
    <t>Relación entre la Etapa Histórica del Programa Paso a Paso y el número de Casos Activos en la comuna de Vitacura</t>
  </si>
  <si>
    <t>Relación entre la Etapa Histórica del Programa Paso a Paso y el número de Casos Activos en la comuna de Yerbas Buenas</t>
  </si>
  <si>
    <t>Relación entre la Etapa Histórica del Programa Paso a Paso y el número de Casos Activos en la comuna de Yumbel</t>
  </si>
  <si>
    <t>Relación entre la Etapa Histórica del Programa Paso a Paso y el número de Casos Activos en la comuna de Yungay</t>
  </si>
  <si>
    <t>Relación entre la Etapa Histórica del Programa Paso a Paso y el número de Casos Activos en la comuna de Zapallar</t>
  </si>
  <si>
    <t>Relación entre la Etapa Histórica del Programa Paso a Paso y el número de Casos Activos por Comuna en la Región de Antofagasta</t>
  </si>
  <si>
    <t>Relación entre la Etapa Histórica del Programa Paso a Paso y el número de Casos Activos por Comuna en la Región de Arica y Parinacota</t>
  </si>
  <si>
    <t>Relación entre la Etapa Histórica del Programa Paso a Paso y el número de Casos Activos por Comuna en la Región de Atacama</t>
  </si>
  <si>
    <t>Relación entre la Etapa Histórica del Programa Paso a Paso y el número de Casos Activos por Comuna en la Región de Aysén</t>
  </si>
  <si>
    <t>Relación entre la Etapa Histórica del Programa Paso a Paso y el número de Casos Activos por Comuna en la Región de Coquimbo</t>
  </si>
  <si>
    <t>Relación entre la Etapa Histórica del Programa Paso a Paso y el número de Casos Activos por Comuna en la Región de La Araucanía</t>
  </si>
  <si>
    <t>Relación entre la Etapa Histórica del Programa Paso a Paso y el número de Casos Activos por Comuna en la Región de Los Lagos</t>
  </si>
  <si>
    <t>Relación entre la Etapa Histórica del Programa Paso a Paso y el número de Casos Activos por Comuna en la Región de Los Ríos</t>
  </si>
  <si>
    <t>Relación entre la Etapa Histórica del Programa Paso a Paso y el número de Casos Activos por Comuna en la Región de Magallanes</t>
  </si>
  <si>
    <t>Relación entre la Etapa Histórica del Programa Paso a Paso y el número de Casos Activos por Comuna en la Región de Maule</t>
  </si>
  <si>
    <t>Relación entre la Etapa Histórica del Programa Paso a Paso y el número de Casos Activos por Comuna en la Región de Ñuble</t>
  </si>
  <si>
    <t>Relación entre la Etapa Histórica del Programa Paso a Paso y el número de Casos Activos por Comuna en la Región de O'Higgins</t>
  </si>
  <si>
    <t>Relación entre la Etapa Histórica del Programa Paso a Paso y el número de Casos Activos por Comuna en la Región de Tarapacá</t>
  </si>
  <si>
    <t>Relación entre la Etapa Histórica del Programa Paso a Paso y el número de Casos Activos por Comuna en la Región de Valparaíso</t>
  </si>
  <si>
    <t>Relación entre la Etapa Histórica del Programa Paso a Paso y el número de Casos Activos por Comuna en la Región del Biobío</t>
  </si>
  <si>
    <t>Relación entre la Etapa Histórica del Programa Paso a Paso y el número de Casos Activos por Comuna en la Región Metropolitana</t>
  </si>
  <si>
    <t>Relación entre la Etapa Histórica del Programa Paso a Paso y progreso del proceso de vacunación (2da dosis) en la comuna de Aisén</t>
  </si>
  <si>
    <t>Relación entre la Etapa Histórica del Programa Paso a Paso y progreso del proceso de vacunación (2da dosis) en la comuna de Algarrobo</t>
  </si>
  <si>
    <t>Relación entre la Etapa Histórica del Programa Paso a Paso y progreso del proceso de vacunación (2da dosis) en la comuna de Alhué</t>
  </si>
  <si>
    <t>Relación entre la Etapa Histórica del Programa Paso a Paso y progreso del proceso de vacunación (2da dosis) en la comuna de Alto Biobío</t>
  </si>
  <si>
    <t>Relación entre la Etapa Histórica del Programa Paso a Paso y progreso del proceso de vacunación (2da dosis) en la comuna de Alto del Carmen</t>
  </si>
  <si>
    <t>Relación entre la Etapa Histórica del Programa Paso a Paso y progreso del proceso de vacunación (2da dosis) en la comuna de Alto Hospicio</t>
  </si>
  <si>
    <t>Relación entre la Etapa Histórica del Programa Paso a Paso y progreso del proceso de vacunación (2da dosis) en la comuna de Ancud</t>
  </si>
  <si>
    <t>Relación entre la Etapa Histórica del Programa Paso a Paso y progreso del proceso de vacunación (2da dosis) en la comuna de Andacollo</t>
  </si>
  <si>
    <t>Relación entre la Etapa Histórica del Programa Paso a Paso y progreso del proceso de vacunación (2da dosis) en la comuna de Angol</t>
  </si>
  <si>
    <t>Relación entre la Etapa Histórica del Programa Paso a Paso y progreso del proceso de vacunación (2da dosis) en la comuna de Antofagasta</t>
  </si>
  <si>
    <t>Relación entre la Etapa Histórica del Programa Paso a Paso y progreso del proceso de vacunación (2da dosis) en la comuna de Antuco</t>
  </si>
  <si>
    <t>Relación entre la Etapa Histórica del Programa Paso a Paso y progreso del proceso de vacunación (2da dosis) en la comuna de Arauco</t>
  </si>
  <si>
    <t>Relación entre la Etapa Histórica del Programa Paso a Paso y progreso del proceso de vacunación (2da dosis) en la comuna de Arica</t>
  </si>
  <si>
    <t>Relación entre la Etapa Histórica del Programa Paso a Paso y progreso del proceso de vacunación (2da dosis) en la comuna de Buin</t>
  </si>
  <si>
    <t>Relación entre la Etapa Histórica del Programa Paso a Paso y progreso del proceso de vacunación (2da dosis) en la comuna de Bulnes</t>
  </si>
  <si>
    <t>Relación entre la Etapa Histórica del Programa Paso a Paso y progreso del proceso de vacunación (2da dosis) en la comuna de Cabildo</t>
  </si>
  <si>
    <t>Relación entre la Etapa Histórica del Programa Paso a Paso y progreso del proceso de vacunación (2da dosis) en la comuna de Cabo de Hornos</t>
  </si>
  <si>
    <t>Relación entre la Etapa Histórica del Programa Paso a Paso y progreso del proceso de vacunación (2da dosis) en la comuna de Cabrero</t>
  </si>
  <si>
    <t>Relación entre la Etapa Histórica del Programa Paso a Paso y progreso del proceso de vacunación (2da dosis) en la comuna de Calama</t>
  </si>
  <si>
    <t>Relación entre la Etapa Histórica del Programa Paso a Paso y progreso del proceso de vacunación (2da dosis) en la comuna de Calbuco</t>
  </si>
  <si>
    <t>Relación entre la Etapa Histórica del Programa Paso a Paso y progreso del proceso de vacunación (2da dosis) en la comuna de Caldera</t>
  </si>
  <si>
    <t>Relación entre la Etapa Histórica del Programa Paso a Paso y progreso del proceso de vacunación (2da dosis) en la comuna de Calera</t>
  </si>
  <si>
    <t>Relación entre la Etapa Histórica del Programa Paso a Paso y progreso del proceso de vacunación (2da dosis) en la comuna de Calera de Tango</t>
  </si>
  <si>
    <t>Relación entre la Etapa Histórica del Programa Paso a Paso y progreso del proceso de vacunación (2da dosis) en la comuna de Calle Larga</t>
  </si>
  <si>
    <t>Relación entre la Etapa Histórica del Programa Paso a Paso y progreso del proceso de vacunación (2da dosis) en la comuna de Camarones</t>
  </si>
  <si>
    <t>Relación entre la Etapa Histórica del Programa Paso a Paso y progreso del proceso de vacunación (2da dosis) en la comuna de Camiña</t>
  </si>
  <si>
    <t>Relación entre la Etapa Histórica del Programa Paso a Paso y progreso del proceso de vacunación (2da dosis) en la comuna de Canela</t>
  </si>
  <si>
    <t>Relación entre la Etapa Histórica del Programa Paso a Paso y progreso del proceso de vacunación (2da dosis) en la comuna de Cañete</t>
  </si>
  <si>
    <t>Relación entre la Etapa Histórica del Programa Paso a Paso y progreso del proceso de vacunación (2da dosis) en la comuna de Carahue</t>
  </si>
  <si>
    <t>Relación entre la Etapa Histórica del Programa Paso a Paso y progreso del proceso de vacunación (2da dosis) en la comuna de Cartagena</t>
  </si>
  <si>
    <t>Relación entre la Etapa Histórica del Programa Paso a Paso y progreso del proceso de vacunación (2da dosis) en la comuna de Casablanca</t>
  </si>
  <si>
    <t>Relación entre la Etapa Histórica del Programa Paso a Paso y progreso del proceso de vacunación (2da dosis) en la comuna de Castro</t>
  </si>
  <si>
    <t>Relación entre la Etapa Histórica del Programa Paso a Paso y progreso del proceso de vacunación (2da dosis) en la comuna de Catemu</t>
  </si>
  <si>
    <t>Relación entre la Etapa Histórica del Programa Paso a Paso y progreso del proceso de vacunación (2da dosis) en la comuna de Cauquenes</t>
  </si>
  <si>
    <t>Relación entre la Etapa Histórica del Programa Paso a Paso y progreso del proceso de vacunación (2da dosis) en la comuna de Cerrillos</t>
  </si>
  <si>
    <t>Relación entre la Etapa Histórica del Programa Paso a Paso y progreso del proceso de vacunación (2da dosis) en la comuna de Cerro Navia</t>
  </si>
  <si>
    <t>Relación entre la Etapa Histórica del Programa Paso a Paso y progreso del proceso de vacunación (2da dosis) en la comuna de Chaitén</t>
  </si>
  <si>
    <t>Relación entre la Etapa Histórica del Programa Paso a Paso y progreso del proceso de vacunación (2da dosis) en la comuna de Chanco</t>
  </si>
  <si>
    <t>Relación entre la Etapa Histórica del Programa Paso a Paso y progreso del proceso de vacunación (2da dosis) en la comuna de Chañaral</t>
  </si>
  <si>
    <t>Relación entre la Etapa Histórica del Programa Paso a Paso y progreso del proceso de vacunación (2da dosis) en la comuna de Chépica</t>
  </si>
  <si>
    <t>Relación entre la Etapa Histórica del Programa Paso a Paso y progreso del proceso de vacunación (2da dosis) en la comuna de Chiguayante</t>
  </si>
  <si>
    <t>Relación entre la Etapa Histórica del Programa Paso a Paso y progreso del proceso de vacunación (2da dosis) en la comuna de Chile Chico</t>
  </si>
  <si>
    <t>Relación entre la Etapa Histórica del Programa Paso a Paso y progreso del proceso de vacunación (2da dosis) en la comuna de Chillán</t>
  </si>
  <si>
    <t>Relación entre la Etapa Histórica del Programa Paso a Paso y progreso del proceso de vacunación (2da dosis) en la comuna de Chillán Viejo</t>
  </si>
  <si>
    <t>Relación entre la Etapa Histórica del Programa Paso a Paso y progreso del proceso de vacunación (2da dosis) en la comuna de Chimbarongo</t>
  </si>
  <si>
    <t>Relación entre la Etapa Histórica del Programa Paso a Paso y progreso del proceso de vacunación (2da dosis) en la comuna de Cholchol</t>
  </si>
  <si>
    <t>Relación entre la Etapa Histórica del Programa Paso a Paso y progreso del proceso de vacunación (2da dosis) en la comuna de Chonchi</t>
  </si>
  <si>
    <t>Relación entre la Etapa Histórica del Programa Paso a Paso y progreso del proceso de vacunación (2da dosis) en la comuna de Cisnes</t>
  </si>
  <si>
    <t>Relación entre la Etapa Histórica del Programa Paso a Paso y progreso del proceso de vacunación (2da dosis) en la comuna de Cobquecura</t>
  </si>
  <si>
    <t>Relación entre la Etapa Histórica del Programa Paso a Paso y progreso del proceso de vacunación (2da dosis) en la comuna de Cochamó</t>
  </si>
  <si>
    <t>Relación entre la Etapa Histórica del Programa Paso a Paso y progreso del proceso de vacunación (2da dosis) en la comuna de Cochrane</t>
  </si>
  <si>
    <t>Relación entre la Etapa Histórica del Programa Paso a Paso y progreso del proceso de vacunación (2da dosis) en la comuna de Codegua</t>
  </si>
  <si>
    <t>Relación entre la Etapa Histórica del Programa Paso a Paso y progreso del proceso de vacunación (2da dosis) en la comuna de Coelemu</t>
  </si>
  <si>
    <t>Relación entre la Etapa Histórica del Programa Paso a Paso y progreso del proceso de vacunación (2da dosis) en la comuna de Coihaique</t>
  </si>
  <si>
    <t>Relación entre la Etapa Histórica del Programa Paso a Paso y progreso del proceso de vacunación (2da dosis) en la comuna de Coihueco</t>
  </si>
  <si>
    <t>Relación entre la Etapa Histórica del Programa Paso a Paso y progreso del proceso de vacunación (2da dosis) en la comuna de Coinco</t>
  </si>
  <si>
    <t>Relación entre la Etapa Histórica del Programa Paso a Paso y progreso del proceso de vacunación (2da dosis) en la comuna de Colbún</t>
  </si>
  <si>
    <t>Relación entre la Etapa Histórica del Programa Paso a Paso y progreso del proceso de vacunación (2da dosis) en la comuna de Colchane</t>
  </si>
  <si>
    <t>Relación entre la Etapa Histórica del Programa Paso a Paso y progreso del proceso de vacunación (2da dosis) en la comuna de Colina</t>
  </si>
  <si>
    <t>Relación entre la Etapa Histórica del Programa Paso a Paso y progreso del proceso de vacunación (2da dosis) en la comuna de Collipulli</t>
  </si>
  <si>
    <t>Relación entre la Etapa Histórica del Programa Paso a Paso y progreso del proceso de vacunación (2da dosis) en la comuna de Coltauco</t>
  </si>
  <si>
    <t>Relación entre la Etapa Histórica del Programa Paso a Paso y progreso del proceso de vacunación (2da dosis) en la comuna de Combarbalá</t>
  </si>
  <si>
    <t>Relación entre la Etapa Histórica del Programa Paso a Paso y progreso del proceso de vacunación (2da dosis) en la comuna de Concepción</t>
  </si>
  <si>
    <t>Relación entre la Etapa Histórica del Programa Paso a Paso y progreso del proceso de vacunación (2da dosis) en la comuna de Conchalí</t>
  </si>
  <si>
    <t>Relación entre la Etapa Histórica del Programa Paso a Paso y progreso del proceso de vacunación (2da dosis) en la comuna de Concón</t>
  </si>
  <si>
    <t>Relación entre la Etapa Histórica del Programa Paso a Paso y progreso del proceso de vacunación (2da dosis) en la comuna de Constitución</t>
  </si>
  <si>
    <t>Relación entre la Etapa Histórica del Programa Paso a Paso y progreso del proceso de vacunación (2da dosis) en la comuna de Contulmo</t>
  </si>
  <si>
    <t>Relación entre la Etapa Histórica del Programa Paso a Paso y progreso del proceso de vacunación (2da dosis) en la comuna de Copiapó</t>
  </si>
  <si>
    <t>Relación entre la Etapa Histórica del Programa Paso a Paso y progreso del proceso de vacunación (2da dosis) en la comuna de Coquimbo</t>
  </si>
  <si>
    <t>Relación entre la Etapa Histórica del Programa Paso a Paso y progreso del proceso de vacunación (2da dosis) en la comuna de Coronel</t>
  </si>
  <si>
    <t>Relación entre la Etapa Histórica del Programa Paso a Paso y progreso del proceso de vacunación (2da dosis) en la comuna de Corral</t>
  </si>
  <si>
    <t>Relación entre la Etapa Histórica del Programa Paso a Paso y progreso del proceso de vacunación (2da dosis) en la comuna de Cunco</t>
  </si>
  <si>
    <t>Relación entre la Etapa Histórica del Programa Paso a Paso y progreso del proceso de vacunación (2da dosis) en la comuna de Curacautín</t>
  </si>
  <si>
    <t>Relación entre la Etapa Histórica del Programa Paso a Paso y progreso del proceso de vacunación (2da dosis) en la comuna de Curacaví</t>
  </si>
  <si>
    <t>Relación entre la Etapa Histórica del Programa Paso a Paso y progreso del proceso de vacunación (2da dosis) en la comuna de Curaco de Vélez</t>
  </si>
  <si>
    <t>Relación entre la Etapa Histórica del Programa Paso a Paso y progreso del proceso de vacunación (2da dosis) en la comuna de Curanilahue</t>
  </si>
  <si>
    <t>Relación entre la Etapa Histórica del Programa Paso a Paso y progreso del proceso de vacunación (2da dosis) en la comuna de Curarrehue</t>
  </si>
  <si>
    <t>Relación entre la Etapa Histórica del Programa Paso a Paso y progreso del proceso de vacunación (2da dosis) en la comuna de Curepto</t>
  </si>
  <si>
    <t>Relación entre la Etapa Histórica del Programa Paso a Paso y progreso del proceso de vacunación (2da dosis) en la comuna de Curicó</t>
  </si>
  <si>
    <t>Relación entre la Etapa Histórica del Programa Paso a Paso y progreso del proceso de vacunación (2da dosis) en la comuna de Dalcahue</t>
  </si>
  <si>
    <t>Relación entre la Etapa Histórica del Programa Paso a Paso y progreso del proceso de vacunación (2da dosis) en la comuna de Diego de Almagro</t>
  </si>
  <si>
    <t>Relación entre la Etapa Histórica del Programa Paso a Paso y progreso del proceso de vacunación (2da dosis) en la comuna de Doñihue</t>
  </si>
  <si>
    <t>Relación entre la Etapa Histórica del Programa Paso a Paso y progreso del proceso de vacunación (2da dosis) en la comuna de El Bosque</t>
  </si>
  <si>
    <t>Relación entre la Etapa Histórica del Programa Paso a Paso y progreso del proceso de vacunación (2da dosis) en la comuna de El Carmen</t>
  </si>
  <si>
    <t>Relación entre la Etapa Histórica del Programa Paso a Paso y progreso del proceso de vacunación (2da dosis) en la comuna de El Monte</t>
  </si>
  <si>
    <t>Relación entre la Etapa Histórica del Programa Paso a Paso y progreso del proceso de vacunación (2da dosis) en la comuna de El Quisco</t>
  </si>
  <si>
    <t>Relación entre la Etapa Histórica del Programa Paso a Paso y progreso del proceso de vacunación (2da dosis) en la comuna de El Tabo</t>
  </si>
  <si>
    <t>Relación entre la Etapa Histórica del Programa Paso a Paso y progreso del proceso de vacunación (2da dosis) en la comuna de Empedrado</t>
  </si>
  <si>
    <t>Relación entre la Etapa Histórica del Programa Paso a Paso y progreso del proceso de vacunación (2da dosis) en la comuna de Ercilla</t>
  </si>
  <si>
    <t>Relación entre la Etapa Histórica del Programa Paso a Paso y progreso del proceso de vacunación (2da dosis) en la comuna de Estación Central</t>
  </si>
  <si>
    <t>Relación entre la Etapa Histórica del Programa Paso a Paso y progreso del proceso de vacunación (2da dosis) en la comuna de Florida</t>
  </si>
  <si>
    <t>Relación entre la Etapa Histórica del Programa Paso a Paso y progreso del proceso de vacunación (2da dosis) en la comuna de Freire</t>
  </si>
  <si>
    <t>Relación entre la Etapa Histórica del Programa Paso a Paso y progreso del proceso de vacunación (2da dosis) en la comuna de Freirina</t>
  </si>
  <si>
    <t>Relación entre la Etapa Histórica del Programa Paso a Paso y progreso del proceso de vacunación (2da dosis) en la comuna de Fresia</t>
  </si>
  <si>
    <t>Relación entre la Etapa Histórica del Programa Paso a Paso y progreso del proceso de vacunación (2da dosis) en la comuna de Frutillar</t>
  </si>
  <si>
    <t>Relación entre la Etapa Histórica del Programa Paso a Paso y progreso del proceso de vacunación (2da dosis) en la comuna de Futaleufú</t>
  </si>
  <si>
    <t>Relación entre la Etapa Histórica del Programa Paso a Paso y progreso del proceso de vacunación (2da dosis) en la comuna de Futrono</t>
  </si>
  <si>
    <t>Relación entre la Etapa Histórica del Programa Paso a Paso y progreso del proceso de vacunación (2da dosis) en la comuna de Galvarino</t>
  </si>
  <si>
    <t>Relación entre la Etapa Histórica del Programa Paso a Paso y progreso del proceso de vacunación (2da dosis) en la comuna de General Lagos</t>
  </si>
  <si>
    <t>Relación entre la Etapa Histórica del Programa Paso a Paso y progreso del proceso de vacunación (2da dosis) en la comuna de Gorbea</t>
  </si>
  <si>
    <t>Relación entre la Etapa Histórica del Programa Paso a Paso y progreso del proceso de vacunación (2da dosis) en la comuna de Graneros</t>
  </si>
  <si>
    <t>Relación entre la Etapa Histórica del Programa Paso a Paso y progreso del proceso de vacunación (2da dosis) en la comuna de Guaitecas</t>
  </si>
  <si>
    <t>Relación entre la Etapa Histórica del Programa Paso a Paso y progreso del proceso de vacunación (2da dosis) en la comuna de Hijuelas</t>
  </si>
  <si>
    <t>Relación entre la Etapa Histórica del Programa Paso a Paso y progreso del proceso de vacunación (2da dosis) en la comuna de Hualaihué</t>
  </si>
  <si>
    <t>Relación entre la Etapa Histórica del Programa Paso a Paso y progreso del proceso de vacunación (2da dosis) en la comuna de Hualañé</t>
  </si>
  <si>
    <t>Relación entre la Etapa Histórica del Programa Paso a Paso y progreso del proceso de vacunación (2da dosis) en la comuna de Hualpén</t>
  </si>
  <si>
    <t>Relación entre la Etapa Histórica del Programa Paso a Paso y progreso del proceso de vacunación (2da dosis) en la comuna de Hualqui</t>
  </si>
  <si>
    <t>Relación entre la Etapa Histórica del Programa Paso a Paso y progreso del proceso de vacunación (2da dosis) en la comuna de Huara</t>
  </si>
  <si>
    <t>Relación entre la Etapa Histórica del Programa Paso a Paso y progreso del proceso de vacunación (2da dosis) en la comuna de Huasco</t>
  </si>
  <si>
    <t>Relación entre la Etapa Histórica del Programa Paso a Paso y progreso del proceso de vacunación (2da dosis) en la comuna de Huechuraba</t>
  </si>
  <si>
    <t>Relación entre la Etapa Histórica del Programa Paso a Paso y progreso del proceso de vacunación (2da dosis) en la comuna de Illapel</t>
  </si>
  <si>
    <t>Relación entre la Etapa Histórica del Programa Paso a Paso y progreso del proceso de vacunación (2da dosis) en la comuna de Independencia</t>
  </si>
  <si>
    <t>Relación entre la Etapa Histórica del Programa Paso a Paso y progreso del proceso de vacunación (2da dosis) en la comuna de Iquique</t>
  </si>
  <si>
    <t>Relación entre la Etapa Histórica del Programa Paso a Paso y progreso del proceso de vacunación (2da dosis) en la comuna de Isla de Maipo</t>
  </si>
  <si>
    <t>Relación entre la Etapa Histórica del Programa Paso a Paso y progreso del proceso de vacunación (2da dosis) en la comuna de Isla de Pascua</t>
  </si>
  <si>
    <t>Relación entre la Etapa Histórica del Programa Paso a Paso y progreso del proceso de vacunación (2da dosis) en la comuna de Juan Fernández</t>
  </si>
  <si>
    <t>Relación entre la Etapa Histórica del Programa Paso a Paso y progreso del proceso de vacunación (2da dosis) en la comuna de La Cisterna</t>
  </si>
  <si>
    <t>Relación entre la Etapa Histórica del Programa Paso a Paso y progreso del proceso de vacunación (2da dosis) en la comuna de La Cruz</t>
  </si>
  <si>
    <t>Relación entre la Etapa Histórica del Programa Paso a Paso y progreso del proceso de vacunación (2da dosis) en la comuna de La Estrella</t>
  </si>
  <si>
    <t>Relación entre la Etapa Histórica del Programa Paso a Paso y progreso del proceso de vacunación (2da dosis) en la comuna de La Florida</t>
  </si>
  <si>
    <t>Relación entre la Etapa Histórica del Programa Paso a Paso y progreso del proceso de vacunación (2da dosis) en la comuna de La Granja</t>
  </si>
  <si>
    <t>Relación entre la Etapa Histórica del Programa Paso a Paso y progreso del proceso de vacunación (2da dosis) en la comuna de La Higuera</t>
  </si>
  <si>
    <t>Relación entre la Etapa Histórica del Programa Paso a Paso y progreso del proceso de vacunación (2da dosis) en la comuna de La Ligua</t>
  </si>
  <si>
    <t>Relación entre la Etapa Histórica del Programa Paso a Paso y progreso del proceso de vacunación (2da dosis) en la comuna de La Pintana</t>
  </si>
  <si>
    <t>Relación entre la Etapa Histórica del Programa Paso a Paso y progreso del proceso de vacunación (2da dosis) en la comuna de La Reina</t>
  </si>
  <si>
    <t>Relación entre la Etapa Histórica del Programa Paso a Paso y progreso del proceso de vacunación (2da dosis) en la comuna de La Serena</t>
  </si>
  <si>
    <t>Relación entre la Etapa Histórica del Programa Paso a Paso y progreso del proceso de vacunación (2da dosis) en la comuna de La Unión</t>
  </si>
  <si>
    <t>Relación entre la Etapa Histórica del Programa Paso a Paso y progreso del proceso de vacunación (2da dosis) en la comuna de Lago Ranco</t>
  </si>
  <si>
    <t>Relación entre la Etapa Histórica del Programa Paso a Paso y progreso del proceso de vacunación (2da dosis) en la comuna de Lago Verde</t>
  </si>
  <si>
    <t>Relación entre la Etapa Histórica del Programa Paso a Paso y progreso del proceso de vacunación (2da dosis) en la comuna de Laguna Blanca</t>
  </si>
  <si>
    <t>Relación entre la Etapa Histórica del Programa Paso a Paso y progreso del proceso de vacunación (2da dosis) en la comuna de Laja</t>
  </si>
  <si>
    <t>Relación entre la Etapa Histórica del Programa Paso a Paso y progreso del proceso de vacunación (2da dosis) en la comuna de Lampa</t>
  </si>
  <si>
    <t>Relación entre la Etapa Histórica del Programa Paso a Paso y progreso del proceso de vacunación (2da dosis) en la comuna de Lanco</t>
  </si>
  <si>
    <t>Relación entre la Etapa Histórica del Programa Paso a Paso y progreso del proceso de vacunación (2da dosis) en la comuna de Las Cabras</t>
  </si>
  <si>
    <t>Relación entre la Etapa Histórica del Programa Paso a Paso y progreso del proceso de vacunación (2da dosis) en la comuna de Las Condes</t>
  </si>
  <si>
    <t>Relación entre la Etapa Histórica del Programa Paso a Paso y progreso del proceso de vacunación (2da dosis) en la comuna de Lautaro</t>
  </si>
  <si>
    <t>Relación entre la Etapa Histórica del Programa Paso a Paso y progreso del proceso de vacunación (2da dosis) en la comuna de Lebu</t>
  </si>
  <si>
    <t>Relación entre la Etapa Histórica del Programa Paso a Paso y progreso del proceso de vacunación (2da dosis) en la comuna de Licantén</t>
  </si>
  <si>
    <t>Relación entre la Etapa Histórica del Programa Paso a Paso y progreso del proceso de vacunación (2da dosis) en la comuna de Limache</t>
  </si>
  <si>
    <t>Relación entre la Etapa Histórica del Programa Paso a Paso y progreso del proceso de vacunación (2da dosis) en la comuna de Linares</t>
  </si>
  <si>
    <t>Relación entre la Etapa Histórica del Programa Paso a Paso y progreso del proceso de vacunación (2da dosis) en la comuna de Litueche</t>
  </si>
  <si>
    <t>Relación entre la Etapa Histórica del Programa Paso a Paso y progreso del proceso de vacunación (2da dosis) en la comuna de Llaillay</t>
  </si>
  <si>
    <t>Relación entre la Etapa Histórica del Programa Paso a Paso y progreso del proceso de vacunación (2da dosis) en la comuna de Llanquihue</t>
  </si>
  <si>
    <t>Relación entre la Etapa Histórica del Programa Paso a Paso y progreso del proceso de vacunación (2da dosis) en la comuna de Lo Barnechea</t>
  </si>
  <si>
    <t>Relación entre la Etapa Histórica del Programa Paso a Paso y progreso del proceso de vacunación (2da dosis) en la comuna de Lo Espejo</t>
  </si>
  <si>
    <t>Relación entre la Etapa Histórica del Programa Paso a Paso y progreso del proceso de vacunación (2da dosis) en la comuna de Lo Prado</t>
  </si>
  <si>
    <t>Relación entre la Etapa Histórica del Programa Paso a Paso y progreso del proceso de vacunación (2da dosis) en la comuna de Lolol</t>
  </si>
  <si>
    <t>Relación entre la Etapa Histórica del Programa Paso a Paso y progreso del proceso de vacunación (2da dosis) en la comuna de Loncoche</t>
  </si>
  <si>
    <t>Relación entre la Etapa Histórica del Programa Paso a Paso y progreso del proceso de vacunación (2da dosis) en la comuna de Longaví</t>
  </si>
  <si>
    <t>Relación entre la Etapa Histórica del Programa Paso a Paso y progreso del proceso de vacunación (2da dosis) en la comuna de Lonquimay</t>
  </si>
  <si>
    <t>Relación entre la Etapa Histórica del Programa Paso a Paso y progreso del proceso de vacunación (2da dosis) en la comuna de Los Alamos</t>
  </si>
  <si>
    <t>Relación entre la Etapa Histórica del Programa Paso a Paso y progreso del proceso de vacunación (2da dosis) en la comuna de Los Andes</t>
  </si>
  <si>
    <t>Relación entre la Etapa Histórica del Programa Paso a Paso y progreso del proceso de vacunación (2da dosis) en la comuna de Los Angeles</t>
  </si>
  <si>
    <t>Relación entre la Etapa Histórica del Programa Paso a Paso y progreso del proceso de vacunación (2da dosis) en la comuna de Los Lagos</t>
  </si>
  <si>
    <t>Relación entre la Etapa Histórica del Programa Paso a Paso y progreso del proceso de vacunación (2da dosis) en la comuna de Los Muermos</t>
  </si>
  <si>
    <t>Relación entre la Etapa Histórica del Programa Paso a Paso y progreso del proceso de vacunación (2da dosis) en la comuna de Los Sauces</t>
  </si>
  <si>
    <t>Relación entre la Etapa Histórica del Programa Paso a Paso y progreso del proceso de vacunación (2da dosis) en la comuna de Los Vilos</t>
  </si>
  <si>
    <t>Relación entre la Etapa Histórica del Programa Paso a Paso y progreso del proceso de vacunación (2da dosis) en la comuna de Lota</t>
  </si>
  <si>
    <t>Relación entre la Etapa Histórica del Programa Paso a Paso y progreso del proceso de vacunación (2da dosis) en la comuna de Lumaco</t>
  </si>
  <si>
    <t>Relación entre la Etapa Histórica del Programa Paso a Paso y progreso del proceso de vacunación (2da dosis) en la comuna de Machalí</t>
  </si>
  <si>
    <t>Relación entre la Etapa Histórica del Programa Paso a Paso y progreso del proceso de vacunación (2da dosis) en la comuna de Macul</t>
  </si>
  <si>
    <t>Relación entre la Etapa Histórica del Programa Paso a Paso y progreso del proceso de vacunación (2da dosis) en la comuna de Máfil</t>
  </si>
  <si>
    <t>Relación entre la Etapa Histórica del Programa Paso a Paso y progreso del proceso de vacunación (2da dosis) en la comuna de Maipú</t>
  </si>
  <si>
    <t>Relación entre la Etapa Histórica del Programa Paso a Paso y progreso del proceso de vacunación (2da dosis) en la comuna de Malloa</t>
  </si>
  <si>
    <t>Relación entre la Etapa Histórica del Programa Paso a Paso y progreso del proceso de vacunación (2da dosis) en la comuna de Marchihue</t>
  </si>
  <si>
    <t>Relación entre la Etapa Histórica del Programa Paso a Paso y progreso del proceso de vacunación (2da dosis) en la comuna de María Elena</t>
  </si>
  <si>
    <t>Relación entre la Etapa Histórica del Programa Paso a Paso y progreso del proceso de vacunación (2da dosis) en la comuna de María Pinto</t>
  </si>
  <si>
    <t>Relación entre la Etapa Histórica del Programa Paso a Paso y progreso del proceso de vacunación (2da dosis) en la comuna de Mariquina</t>
  </si>
  <si>
    <t>Relación entre la Etapa Histórica del Programa Paso a Paso y progreso del proceso de vacunación (2da dosis) en la comuna de Maule</t>
  </si>
  <si>
    <t>Relación entre la Etapa Histórica del Programa Paso a Paso y progreso del proceso de vacunación (2da dosis) en la comuna de Maullín</t>
  </si>
  <si>
    <t>Relación entre la Etapa Histórica del Programa Paso a Paso y progreso del proceso de vacunación (2da dosis) en la comuna de Mejillones</t>
  </si>
  <si>
    <t>Relación entre la Etapa Histórica del Programa Paso a Paso y progreso del proceso de vacunación (2da dosis) en la comuna de Melipeuco</t>
  </si>
  <si>
    <t>Relación entre la Etapa Histórica del Programa Paso a Paso y progreso del proceso de vacunación (2da dosis) en la comuna de Melipilla</t>
  </si>
  <si>
    <t>Relación entre la Etapa Histórica del Programa Paso a Paso y progreso del proceso de vacunación (2da dosis) en la comuna de Molina</t>
  </si>
  <si>
    <t>Relación entre la Etapa Histórica del Programa Paso a Paso y progreso del proceso de vacunación (2da dosis) en la comuna de Monte Patria</t>
  </si>
  <si>
    <t>Relación entre la Etapa Histórica del Programa Paso a Paso y progreso del proceso de vacunación (2da dosis) en la comuna de Mostazal</t>
  </si>
  <si>
    <t>Relación entre la Etapa Histórica del Programa Paso a Paso y progreso del proceso de vacunación (2da dosis) en la comuna de Mulchén</t>
  </si>
  <si>
    <t>Relación entre la Etapa Histórica del Programa Paso a Paso y progreso del proceso de vacunación (2da dosis) en la comuna de Nacimiento</t>
  </si>
  <si>
    <t>Relación entre la Etapa Histórica del Programa Paso a Paso y progreso del proceso de vacunación (2da dosis) en la comuna de Nancagua</t>
  </si>
  <si>
    <t>Relación entre la Etapa Histórica del Programa Paso a Paso y progreso del proceso de vacunación (2da dosis) en la comuna de Natales</t>
  </si>
  <si>
    <t>Relación entre la Etapa Histórica del Programa Paso a Paso y progreso del proceso de vacunación (2da dosis) en la comuna de Navidad</t>
  </si>
  <si>
    <t>Relación entre la Etapa Histórica del Programa Paso a Paso y progreso del proceso de vacunación (2da dosis) en la comuna de Negrete</t>
  </si>
  <si>
    <t>Relación entre la Etapa Histórica del Programa Paso a Paso y progreso del proceso de vacunación (2da dosis) en la comuna de Ninhue</t>
  </si>
  <si>
    <t>Relación entre la Etapa Histórica del Programa Paso a Paso y progreso del proceso de vacunación (2da dosis) en la comuna de Nogales</t>
  </si>
  <si>
    <t>Relación entre la Etapa Histórica del Programa Paso a Paso y progreso del proceso de vacunación (2da dosis) en la comuna de Nueva Imperial</t>
  </si>
  <si>
    <t>Relación entre la Etapa Histórica del Programa Paso a Paso y progreso del proceso de vacunación (2da dosis) en la comuna de Ñiquén</t>
  </si>
  <si>
    <t>Relación entre la Etapa Histórica del Programa Paso a Paso y progreso del proceso de vacunación (2da dosis) en la comuna de Ñuñoa</t>
  </si>
  <si>
    <t>Relación entre la Etapa Histórica del Programa Paso a Paso y progreso del proceso de vacunación (2da dosis) en la comuna de O'Higgins</t>
  </si>
  <si>
    <t>Relación entre la Etapa Histórica del Programa Paso a Paso y progreso del proceso de vacunación (2da dosis) en la comuna de Olivar</t>
  </si>
  <si>
    <t>Relación entre la Etapa Histórica del Programa Paso a Paso y progreso del proceso de vacunación (2da dosis) en la comuna de Ollagüe</t>
  </si>
  <si>
    <t>Relación entre la Etapa Histórica del Programa Paso a Paso y progreso del proceso de vacunación (2da dosis) en la comuna de Olmué</t>
  </si>
  <si>
    <t>Relación entre la Etapa Histórica del Programa Paso a Paso y progreso del proceso de vacunación (2da dosis) en la comuna de Osorno</t>
  </si>
  <si>
    <t>Relación entre la Etapa Histórica del Programa Paso a Paso y progreso del proceso de vacunación (2da dosis) en la comuna de Ovalle</t>
  </si>
  <si>
    <t>Relación entre la Etapa Histórica del Programa Paso a Paso y progreso del proceso de vacunación (2da dosis) en la comuna de Padre Hurtado</t>
  </si>
  <si>
    <t>Relación entre la Etapa Histórica del Programa Paso a Paso y progreso del proceso de vacunación (2da dosis) en la comuna de Padre las Casas</t>
  </si>
  <si>
    <t>Relación entre la Etapa Histórica del Programa Paso a Paso y progreso del proceso de vacunación (2da dosis) en la comuna de Paiguano</t>
  </si>
  <si>
    <t>Relación entre la Etapa Histórica del Programa Paso a Paso y progreso del proceso de vacunación (2da dosis) en la comuna de Paillaco</t>
  </si>
  <si>
    <t>Relación entre la Etapa Histórica del Programa Paso a Paso y progreso del proceso de vacunación (2da dosis) en la comuna de Paine</t>
  </si>
  <si>
    <t>Relación entre la Etapa Histórica del Programa Paso a Paso y progreso del proceso de vacunación (2da dosis) en la comuna de Palena</t>
  </si>
  <si>
    <t>Relación entre la Etapa Histórica del Programa Paso a Paso y progreso del proceso de vacunación (2da dosis) en la comuna de Palmilla</t>
  </si>
  <si>
    <t>Relación entre la Etapa Histórica del Programa Paso a Paso y progreso del proceso de vacunación (2da dosis) en la comuna de Panguipulli</t>
  </si>
  <si>
    <t>Relación entre la Etapa Histórica del Programa Paso a Paso y progreso del proceso de vacunación (2da dosis) en la comuna de Panquehue</t>
  </si>
  <si>
    <t>Relación entre la Etapa Histórica del Programa Paso a Paso y progreso del proceso de vacunación (2da dosis) en la comuna de Papudo</t>
  </si>
  <si>
    <t>Relación entre la Etapa Histórica del Programa Paso a Paso y progreso del proceso de vacunación (2da dosis) en la comuna de Paredones</t>
  </si>
  <si>
    <t>Relación entre la Etapa Histórica del Programa Paso a Paso y progreso del proceso de vacunación (2da dosis) en la comuna de Parral</t>
  </si>
  <si>
    <t>Relación entre la Etapa Histórica del Programa Paso a Paso y progreso del proceso de vacunación (2da dosis) en la comuna de Pedro Aguirre Cerda</t>
  </si>
  <si>
    <t>Relación entre la Etapa Histórica del Programa Paso a Paso y progreso del proceso de vacunación (2da dosis) en la comuna de Pelarco</t>
  </si>
  <si>
    <t>Relación entre la Etapa Histórica del Programa Paso a Paso y progreso del proceso de vacunación (2da dosis) en la comuna de Pelluhue</t>
  </si>
  <si>
    <t>Relación entre la Etapa Histórica del Programa Paso a Paso y progreso del proceso de vacunación (2da dosis) en la comuna de Pemuco</t>
  </si>
  <si>
    <t>Relación entre la Etapa Histórica del Programa Paso a Paso y progreso del proceso de vacunación (2da dosis) en la comuna de Pencahue</t>
  </si>
  <si>
    <t>Relación entre la Etapa Histórica del Programa Paso a Paso y progreso del proceso de vacunación (2da dosis) en la comuna de Penco</t>
  </si>
  <si>
    <t>Relación entre la Etapa Histórica del Programa Paso a Paso y progreso del proceso de vacunación (2da dosis) en la comuna de Peñaflor</t>
  </si>
  <si>
    <t>Relación entre la Etapa Histórica del Programa Paso a Paso y progreso del proceso de vacunación (2da dosis) en la comuna de Peñalolén</t>
  </si>
  <si>
    <t>Relación entre la Etapa Histórica del Programa Paso a Paso y progreso del proceso de vacunación (2da dosis) en la comuna de Peralillo</t>
  </si>
  <si>
    <t>Relación entre la Etapa Histórica del Programa Paso a Paso y progreso del proceso de vacunación (2da dosis) en la comuna de Perquenco</t>
  </si>
  <si>
    <t>Relación entre la Etapa Histórica del Programa Paso a Paso y progreso del proceso de vacunación (2da dosis) en la comuna de Petorca</t>
  </si>
  <si>
    <t>Relación entre la Etapa Histórica del Programa Paso a Paso y progreso del proceso de vacunación (2da dosis) en la comuna de Peumo</t>
  </si>
  <si>
    <t>Relación entre la Etapa Histórica del Programa Paso a Paso y progreso del proceso de vacunación (2da dosis) en la comuna de Pica</t>
  </si>
  <si>
    <t>Relación entre la Etapa Histórica del Programa Paso a Paso y progreso del proceso de vacunación (2da dosis) en la comuna de Pichidegua</t>
  </si>
  <si>
    <t>Relación entre la Etapa Histórica del Programa Paso a Paso y progreso del proceso de vacunación (2da dosis) en la comuna de Pichilemu</t>
  </si>
  <si>
    <t>Relación entre la Etapa Histórica del Programa Paso a Paso y progreso del proceso de vacunación (2da dosis) en la comuna de Pinto</t>
  </si>
  <si>
    <t>Relación entre la Etapa Histórica del Programa Paso a Paso y progreso del proceso de vacunación (2da dosis) en la comuna de Pirque</t>
  </si>
  <si>
    <t>Relación entre la Etapa Histórica del Programa Paso a Paso y progreso del proceso de vacunación (2da dosis) en la comuna de Pitrufquén</t>
  </si>
  <si>
    <t>Relación entre la Etapa Histórica del Programa Paso a Paso y progreso del proceso de vacunación (2da dosis) en la comuna de Placilla</t>
  </si>
  <si>
    <t>Relación entre la Etapa Histórica del Programa Paso a Paso y progreso del proceso de vacunación (2da dosis) en la comuna de Portezuelo</t>
  </si>
  <si>
    <t>Relación entre la Etapa Histórica del Programa Paso a Paso y progreso del proceso de vacunación (2da dosis) en la comuna de Porvenir</t>
  </si>
  <si>
    <t>Relación entre la Etapa Histórica del Programa Paso a Paso y progreso del proceso de vacunación (2da dosis) en la comuna de Pozo Almonte</t>
  </si>
  <si>
    <t>Relación entre la Etapa Histórica del Programa Paso a Paso y progreso del proceso de vacunación (2da dosis) en la comuna de Primavera</t>
  </si>
  <si>
    <t>Relación entre la Etapa Histórica del Programa Paso a Paso y progreso del proceso de vacunación (2da dosis) en la comuna de Providencia</t>
  </si>
  <si>
    <t>Relación entre la Etapa Histórica del Programa Paso a Paso y progreso del proceso de vacunación (2da dosis) en la comuna de Puchuncaví</t>
  </si>
  <si>
    <t>Relación entre la Etapa Histórica del Programa Paso a Paso y progreso del proceso de vacunación (2da dosis) en la comuna de Pucón</t>
  </si>
  <si>
    <t>Relación entre la Etapa Histórica del Programa Paso a Paso y progreso del proceso de vacunación (2da dosis) en la comuna de Pudahuel</t>
  </si>
  <si>
    <t>Relación entre la Etapa Histórica del Programa Paso a Paso y progreso del proceso de vacunación (2da dosis) en la comuna de Puente Alto</t>
  </si>
  <si>
    <t>Relación entre la Etapa Histórica del Programa Paso a Paso y progreso del proceso de vacunación (2da dosis) en la comuna de Puerto Montt</t>
  </si>
  <si>
    <t>Relación entre la Etapa Histórica del Programa Paso a Paso y progreso del proceso de vacunación (2da dosis) en la comuna de Puerto Octay</t>
  </si>
  <si>
    <t>Relación entre la Etapa Histórica del Programa Paso a Paso y progreso del proceso de vacunación (2da dosis) en la comuna de Puerto Varas</t>
  </si>
  <si>
    <t>Relación entre la Etapa Histórica del Programa Paso a Paso y progreso del proceso de vacunación (2da dosis) en la comuna de Pumanque</t>
  </si>
  <si>
    <t>Relación entre la Etapa Histórica del Programa Paso a Paso y progreso del proceso de vacunación (2da dosis) en la comuna de Punitaqui</t>
  </si>
  <si>
    <t>Relación entre la Etapa Histórica del Programa Paso a Paso y progreso del proceso de vacunación (2da dosis) en la comuna de Punta Arenas</t>
  </si>
  <si>
    <t>Relación entre la Etapa Histórica del Programa Paso a Paso y progreso del proceso de vacunación (2da dosis) en la comuna de Puqueldón</t>
  </si>
  <si>
    <t>Relación entre la Etapa Histórica del Programa Paso a Paso y progreso del proceso de vacunación (2da dosis) en la comuna de Purén</t>
  </si>
  <si>
    <t>Relación entre la Etapa Histórica del Programa Paso a Paso y progreso del proceso de vacunación (2da dosis) en la comuna de Purranque</t>
  </si>
  <si>
    <t>Relación entre la Etapa Histórica del Programa Paso a Paso y progreso del proceso de vacunación (2da dosis) en la comuna de Putaendo</t>
  </si>
  <si>
    <t>Relación entre la Etapa Histórica del Programa Paso a Paso y progreso del proceso de vacunación (2da dosis) en la comuna de Putre</t>
  </si>
  <si>
    <t>Relación entre la Etapa Histórica del Programa Paso a Paso y progreso del proceso de vacunación (2da dosis) en la comuna de Puyehue</t>
  </si>
  <si>
    <t>Relación entre la Etapa Histórica del Programa Paso a Paso y progreso del proceso de vacunación (2da dosis) en la comuna de Queilén</t>
  </si>
  <si>
    <t>Relación entre la Etapa Histórica del Programa Paso a Paso y progreso del proceso de vacunación (2da dosis) en la comuna de Quellón</t>
  </si>
  <si>
    <t>Relación entre la Etapa Histórica del Programa Paso a Paso y progreso del proceso de vacunación (2da dosis) en la comuna de Quemchi</t>
  </si>
  <si>
    <t>Relación entre la Etapa Histórica del Programa Paso a Paso y progreso del proceso de vacunación (2da dosis) en la comuna de Quilaco</t>
  </si>
  <si>
    <t>Relación entre la Etapa Histórica del Programa Paso a Paso y progreso del proceso de vacunación (2da dosis) en la comuna de Quilicura</t>
  </si>
  <si>
    <t>Relación entre la Etapa Histórica del Programa Paso a Paso y progreso del proceso de vacunación (2da dosis) en la comuna de Quilleco</t>
  </si>
  <si>
    <t>Relación entre la Etapa Histórica del Programa Paso a Paso y progreso del proceso de vacunación (2da dosis) en la comuna de Quillón</t>
  </si>
  <si>
    <t>Relación entre la Etapa Histórica del Programa Paso a Paso y progreso del proceso de vacunación (2da dosis) en la comuna de Quillota</t>
  </si>
  <si>
    <t>Relación entre la Etapa Histórica del Programa Paso a Paso y progreso del proceso de vacunación (2da dosis) en la comuna de Quilpué</t>
  </si>
  <si>
    <t>Relación entre la Etapa Histórica del Programa Paso a Paso y progreso del proceso de vacunación (2da dosis) en la comuna de Quinchao</t>
  </si>
  <si>
    <t>Relación entre la Etapa Histórica del Programa Paso a Paso y progreso del proceso de vacunación (2da dosis) en la comuna de Quinta de Tilcoco</t>
  </si>
  <si>
    <t>Relación entre la Etapa Histórica del Programa Paso a Paso y progreso del proceso de vacunación (2da dosis) en la comuna de Quinta Normal</t>
  </si>
  <si>
    <t>Relación entre la Etapa Histórica del Programa Paso a Paso y progreso del proceso de vacunación (2da dosis) en la comuna de Quintero</t>
  </si>
  <si>
    <t>Relación entre la Etapa Histórica del Programa Paso a Paso y progreso del proceso de vacunación (2da dosis) en la comuna de Quirihue</t>
  </si>
  <si>
    <t>Relación entre la Etapa Histórica del Programa Paso a Paso y progreso del proceso de vacunación (2da dosis) en la comuna de Rancagua</t>
  </si>
  <si>
    <t>Relación entre la Etapa Histórica del Programa Paso a Paso y progreso del proceso de vacunación (2da dosis) en la comuna de Ránquil</t>
  </si>
  <si>
    <t>Relación entre la Etapa Histórica del Programa Paso a Paso y progreso del proceso de vacunación (2da dosis) en la comuna de Rauco</t>
  </si>
  <si>
    <t>Relación entre la Etapa Histórica del Programa Paso a Paso y progreso del proceso de vacunación (2da dosis) en la comuna de Recoleta</t>
  </si>
  <si>
    <t>Relación entre la Etapa Histórica del Programa Paso a Paso y progreso del proceso de vacunación (2da dosis) en la comuna de Renaico</t>
  </si>
  <si>
    <t>Relación entre la Etapa Histórica del Programa Paso a Paso y progreso del proceso de vacunación (2da dosis) en la comuna de Renca</t>
  </si>
  <si>
    <t>Relación entre la Etapa Histórica del Programa Paso a Paso y progreso del proceso de vacunación (2da dosis) en la comuna de Rengo</t>
  </si>
  <si>
    <t>Relación entre la Etapa Histórica del Programa Paso a Paso y progreso del proceso de vacunación (2da dosis) en la comuna de Requínoa</t>
  </si>
  <si>
    <t>Relación entre la Etapa Histórica del Programa Paso a Paso y progreso del proceso de vacunación (2da dosis) en la comuna de Retiro</t>
  </si>
  <si>
    <t>Relación entre la Etapa Histórica del Programa Paso a Paso y progreso del proceso de vacunación (2da dosis) en la comuna de Rinconada</t>
  </si>
  <si>
    <t>Relación entre la Etapa Histórica del Programa Paso a Paso y progreso del proceso de vacunación (2da dosis) en la comuna de Río Bueno</t>
  </si>
  <si>
    <t>Relación entre la Etapa Histórica del Programa Paso a Paso y progreso del proceso de vacunación (2da dosis) en la comuna de Río Claro</t>
  </si>
  <si>
    <t>Relación entre la Etapa Histórica del Programa Paso a Paso y progreso del proceso de vacunación (2da dosis) en la comuna de Río Hurtado</t>
  </si>
  <si>
    <t>Relación entre la Etapa Histórica del Programa Paso a Paso y progreso del proceso de vacunación (2da dosis) en la comuna de Río Ibáñez</t>
  </si>
  <si>
    <t>Relación entre la Etapa Histórica del Programa Paso a Paso y progreso del proceso de vacunación (2da dosis) en la comuna de Río Negro</t>
  </si>
  <si>
    <t>Relación entre la Etapa Histórica del Programa Paso a Paso y progreso del proceso de vacunación (2da dosis) en la comuna de Río Verde</t>
  </si>
  <si>
    <t>Relación entre la Etapa Histórica del Programa Paso a Paso y progreso del proceso de vacunación (2da dosis) en la comuna de Romeral</t>
  </si>
  <si>
    <t>Relación entre la Etapa Histórica del Programa Paso a Paso y progreso del proceso de vacunación (2da dosis) en la comuna de Saavedra</t>
  </si>
  <si>
    <t>Relación entre la Etapa Histórica del Programa Paso a Paso y progreso del proceso de vacunación (2da dosis) en la comuna de Sagrada Familia</t>
  </si>
  <si>
    <t>Relación entre la Etapa Histórica del Programa Paso a Paso y progreso del proceso de vacunación (2da dosis) en la comuna de Salamanca</t>
  </si>
  <si>
    <t>Relación entre la Etapa Histórica del Programa Paso a Paso y progreso del proceso de vacunación (2da dosis) en la comuna de San Antonio</t>
  </si>
  <si>
    <t>Relación entre la Etapa Histórica del Programa Paso a Paso y progreso del proceso de vacunación (2da dosis) en la comuna de San Bernardo</t>
  </si>
  <si>
    <t>Relación entre la Etapa Histórica del Programa Paso a Paso y progreso del proceso de vacunación (2da dosis) en la comuna de San Carlos</t>
  </si>
  <si>
    <t>Relación entre la Etapa Histórica del Programa Paso a Paso y progreso del proceso de vacunación (2da dosis) en la comuna de San Clemente</t>
  </si>
  <si>
    <t>Relación entre la Etapa Histórica del Programa Paso a Paso y progreso del proceso de vacunación (2da dosis) en la comuna de San Esteban</t>
  </si>
  <si>
    <t>Relación entre la Etapa Histórica del Programa Paso a Paso y progreso del proceso de vacunación (2da dosis) en la comuna de San Fabián</t>
  </si>
  <si>
    <t>Relación entre la Etapa Histórica del Programa Paso a Paso y progreso del proceso de vacunación (2da dosis) en la comuna de San Felipe</t>
  </si>
  <si>
    <t>Relación entre la Etapa Histórica del Programa Paso a Paso y progreso del proceso de vacunación (2da dosis) en la comuna de San Fernando</t>
  </si>
  <si>
    <t>Relación entre la Etapa Histórica del Programa Paso a Paso y progreso del proceso de vacunación (2da dosis) en la comuna de San Gregorio</t>
  </si>
  <si>
    <t>Relación entre la Etapa Histórica del Programa Paso a Paso y progreso del proceso de vacunación (2da dosis) en la comuna de San Ignacio</t>
  </si>
  <si>
    <t>Relación entre la Etapa Histórica del Programa Paso a Paso y progreso del proceso de vacunación (2da dosis) en la comuna de San Javier</t>
  </si>
  <si>
    <t>Relación entre la Etapa Histórica del Programa Paso a Paso y progreso del proceso de vacunación (2da dosis) en la comuna de San Joaquín</t>
  </si>
  <si>
    <t>Relación entre la Etapa Histórica del Programa Paso a Paso y progreso del proceso de vacunación (2da dosis) en la comuna de San José de Maipo</t>
  </si>
  <si>
    <t>Relación entre la Etapa Histórica del Programa Paso a Paso y progreso del proceso de vacunación (2da dosis) en la comuna de San Juan de La Costa</t>
  </si>
  <si>
    <t>Relación entre la Etapa Histórica del Programa Paso a Paso y progreso del proceso de vacunación (2da dosis) en la comuna de San Miguel</t>
  </si>
  <si>
    <t>Relación entre la Etapa Histórica del Programa Paso a Paso y progreso del proceso de vacunación (2da dosis) en la comuna de San Nicolás</t>
  </si>
  <si>
    <t>Relación entre la Etapa Histórica del Programa Paso a Paso y progreso del proceso de vacunación (2da dosis) en la comuna de San Pablo</t>
  </si>
  <si>
    <t>Relación entre la Etapa Histórica del Programa Paso a Paso y progreso del proceso de vacunación (2da dosis) en la comuna de San Pedro</t>
  </si>
  <si>
    <t>Relación entre la Etapa Histórica del Programa Paso a Paso y progreso del proceso de vacunación (2da dosis) en la comuna de San Pedro de Atacama</t>
  </si>
  <si>
    <t>Relación entre la Etapa Histórica del Programa Paso a Paso y progreso del proceso de vacunación (2da dosis) en la comuna de San Pedro de la Paz</t>
  </si>
  <si>
    <t>Relación entre la Etapa Histórica del Programa Paso a Paso y progreso del proceso de vacunación (2da dosis) en la comuna de San Rafael</t>
  </si>
  <si>
    <t>Relación entre la Etapa Histórica del Programa Paso a Paso y progreso del proceso de vacunación (2da dosis) en la comuna de San Ramón</t>
  </si>
  <si>
    <t>Relación entre la Etapa Histórica del Programa Paso a Paso y progreso del proceso de vacunación (2da dosis) en la comuna de San Rosendo</t>
  </si>
  <si>
    <t>Relación entre la Etapa Histórica del Programa Paso a Paso y progreso del proceso de vacunación (2da dosis) en la comuna de San Vicente</t>
  </si>
  <si>
    <t>Relación entre la Etapa Histórica del Programa Paso a Paso y progreso del proceso de vacunación (2da dosis) en la comuna de Santa Bárbara</t>
  </si>
  <si>
    <t>Relación entre la Etapa Histórica del Programa Paso a Paso y progreso del proceso de vacunación (2da dosis) en la comuna de Santa Cruz</t>
  </si>
  <si>
    <t>Relación entre la Etapa Histórica del Programa Paso a Paso y progreso del proceso de vacunación (2da dosis) en la comuna de Santa Juana</t>
  </si>
  <si>
    <t>Relación entre la Etapa Histórica del Programa Paso a Paso y progreso del proceso de vacunación (2da dosis) en la comuna de Santa María</t>
  </si>
  <si>
    <t>Relación entre la Etapa Histórica del Programa Paso a Paso y progreso del proceso de vacunación (2da dosis) en la comuna de Santiago</t>
  </si>
  <si>
    <t>Relación entre la Etapa Histórica del Programa Paso a Paso y progreso del proceso de vacunación (2da dosis) en la comuna de Santo Domingo</t>
  </si>
  <si>
    <t>Relación entre la Etapa Histórica del Programa Paso a Paso y progreso del proceso de vacunación (2da dosis) en la comuna de Sierra Gorda</t>
  </si>
  <si>
    <t>Relación entre la Etapa Histórica del Programa Paso a Paso y progreso del proceso de vacunación (2da dosis) en la comuna de Talagante</t>
  </si>
  <si>
    <t>Relación entre la Etapa Histórica del Programa Paso a Paso y progreso del proceso de vacunación (2da dosis) en la comuna de Talca</t>
  </si>
  <si>
    <t>Relación entre la Etapa Histórica del Programa Paso a Paso y progreso del proceso de vacunación (2da dosis) en la comuna de Talcahuano</t>
  </si>
  <si>
    <t>Relación entre la Etapa Histórica del Programa Paso a Paso y progreso del proceso de vacunación (2da dosis) en la comuna de Taltal</t>
  </si>
  <si>
    <t>Relación entre la Etapa Histórica del Programa Paso a Paso y progreso del proceso de vacunación (2da dosis) en la comuna de Temuco</t>
  </si>
  <si>
    <t>Relación entre la Etapa Histórica del Programa Paso a Paso y progreso del proceso de vacunación (2da dosis) en la comuna de Teno</t>
  </si>
  <si>
    <t>Relación entre la Etapa Histórica del Programa Paso a Paso y progreso del proceso de vacunación (2da dosis) en la comuna de Teodoro Schmidt</t>
  </si>
  <si>
    <t>Relación entre la Etapa Histórica del Programa Paso a Paso y progreso del proceso de vacunación (2da dosis) en la comuna de Tierra Amarilla</t>
  </si>
  <si>
    <t>Relación entre la Etapa Histórica del Programa Paso a Paso y progreso del proceso de vacunación (2da dosis) en la comuna de Tiltil</t>
  </si>
  <si>
    <t>Relación entre la Etapa Histórica del Programa Paso a Paso y progreso del proceso de vacunación (2da dosis) en la comuna de Timaukel</t>
  </si>
  <si>
    <t>Relación entre la Etapa Histórica del Programa Paso a Paso y progreso del proceso de vacunación (2da dosis) en la comuna de Tirúa</t>
  </si>
  <si>
    <t>Relación entre la Etapa Histórica del Programa Paso a Paso y progreso del proceso de vacunación (2da dosis) en la comuna de Tocopilla</t>
  </si>
  <si>
    <t>Relación entre la Etapa Histórica del Programa Paso a Paso y progreso del proceso de vacunación (2da dosis) en la comuna de Toltén</t>
  </si>
  <si>
    <t>Relación entre la Etapa Histórica del Programa Paso a Paso y progreso del proceso de vacunación (2da dosis) en la comuna de Tomé</t>
  </si>
  <si>
    <t>Relación entre la Etapa Histórica del Programa Paso a Paso y progreso del proceso de vacunación (2da dosis) en la comuna de Torres del Paine</t>
  </si>
  <si>
    <t>Relación entre la Etapa Histórica del Programa Paso a Paso y progreso del proceso de vacunación (2da dosis) en la comuna de Tortel</t>
  </si>
  <si>
    <t>Relación entre la Etapa Histórica del Programa Paso a Paso y progreso del proceso de vacunación (2da dosis) en la comuna de Traiguén</t>
  </si>
  <si>
    <t>Relación entre la Etapa Histórica del Programa Paso a Paso y progreso del proceso de vacunación (2da dosis) en la comuna de Treguaco</t>
  </si>
  <si>
    <t>Relación entre la Etapa Histórica del Programa Paso a Paso y progreso del proceso de vacunación (2da dosis) en la comuna de Tucapel</t>
  </si>
  <si>
    <t>Relación entre la Etapa Histórica del Programa Paso a Paso y progreso del proceso de vacunación (2da dosis) en la comuna de Valdivia</t>
  </si>
  <si>
    <t>Relación entre la Etapa Histórica del Programa Paso a Paso y progreso del proceso de vacunación (2da dosis) en la comuna de Vallenar</t>
  </si>
  <si>
    <t>Relación entre la Etapa Histórica del Programa Paso a Paso y progreso del proceso de vacunación (2da dosis) en la comuna de Valparaíso</t>
  </si>
  <si>
    <t>Relación entre la Etapa Histórica del Programa Paso a Paso y progreso del proceso de vacunación (2da dosis) en la comuna de Vichuquén</t>
  </si>
  <si>
    <t>Relación entre la Etapa Histórica del Programa Paso a Paso y progreso del proceso de vacunación (2da dosis) en la comuna de Victoria</t>
  </si>
  <si>
    <t>Relación entre la Etapa Histórica del Programa Paso a Paso y progreso del proceso de vacunación (2da dosis) en la comuna de Vicuña</t>
  </si>
  <si>
    <t>Relación entre la Etapa Histórica del Programa Paso a Paso y progreso del proceso de vacunación (2da dosis) en la comuna de Vilcún</t>
  </si>
  <si>
    <t>Relación entre la Etapa Histórica del Programa Paso a Paso y progreso del proceso de vacunación (2da dosis) en la comuna de Villa Alegre</t>
  </si>
  <si>
    <t>Relación entre la Etapa Histórica del Programa Paso a Paso y progreso del proceso de vacunación (2da dosis) en la comuna de Villa Alemana</t>
  </si>
  <si>
    <t>Relación entre la Etapa Histórica del Programa Paso a Paso y progreso del proceso de vacunación (2da dosis) en la comuna de Villarrica</t>
  </si>
  <si>
    <t>Relación entre la Etapa Histórica del Programa Paso a Paso y progreso del proceso de vacunación (2da dosis) en la comuna de Viña del Mar</t>
  </si>
  <si>
    <t>Relación entre la Etapa Histórica del Programa Paso a Paso y progreso del proceso de vacunación (2da dosis) en la comuna de Vitacura</t>
  </si>
  <si>
    <t>Relación entre la Etapa Histórica del Programa Paso a Paso y progreso del proceso de vacunación (2da dosis) en la comuna de Yerbas Buenas</t>
  </si>
  <si>
    <t>Relación entre la Etapa Histórica del Programa Paso a Paso y progreso del proceso de vacunación (2da dosis) en la comuna de Yumbel</t>
  </si>
  <si>
    <t>Relación entre la Etapa Histórica del Programa Paso a Paso y progreso del proceso de vacunación (2da dosis) en la comuna de Yungay</t>
  </si>
  <si>
    <t>Relación entre la Etapa Histórica del Programa Paso a Paso y progreso del proceso de vacunación (2da dosis) en la comuna de Zapallar</t>
  </si>
  <si>
    <t>Relación entre la Etapa Histórica del Programa Paso a Paso y progreso del proceso de vacunación (2da dosis) por Comuna en la Región de Antofagasta</t>
  </si>
  <si>
    <t>Relación entre la Etapa Histórica del Programa Paso a Paso y progreso del proceso de vacunación (2da dosis) por Comuna en la Región de Arica y Parinacota</t>
  </si>
  <si>
    <t>Relación entre la Etapa Histórica del Programa Paso a Paso y progreso del proceso de vacunación (2da dosis) por Comuna en la Región de Atacama</t>
  </si>
  <si>
    <t>Relación entre la Etapa Histórica del Programa Paso a Paso y progreso del proceso de vacunación (2da dosis) por Comuna en la Región de Aysén</t>
  </si>
  <si>
    <t>Relación entre la Etapa Histórica del Programa Paso a Paso y progreso del proceso de vacunación (2da dosis) por Comuna en la Región de Coquimbo</t>
  </si>
  <si>
    <t>Relación entre la Etapa Histórica del Programa Paso a Paso y progreso del proceso de vacunación (2da dosis) por Comuna en la Región de La Araucanía</t>
  </si>
  <si>
    <t>Relación entre la Etapa Histórica del Programa Paso a Paso y progreso del proceso de vacunación (2da dosis) por Comuna en la Región de Los Lagos</t>
  </si>
  <si>
    <t>Relación entre la Etapa Histórica del Programa Paso a Paso y progreso del proceso de vacunación (2da dosis) por Comuna en la Región de Los Ríos</t>
  </si>
  <si>
    <t>Relación entre la Etapa Histórica del Programa Paso a Paso y progreso del proceso de vacunación (2da dosis) por Comuna en la Región de Magallanes</t>
  </si>
  <si>
    <t>Relación entre la Etapa Histórica del Programa Paso a Paso y progreso del proceso de vacunación (2da dosis) por Comuna en la Región de Maule</t>
  </si>
  <si>
    <t>Relación entre la Etapa Histórica del Programa Paso a Paso y progreso del proceso de vacunación (2da dosis) por Comuna en la Región de Ñuble</t>
  </si>
  <si>
    <t>Relación entre la Etapa Histórica del Programa Paso a Paso y progreso del proceso de vacunación (2da dosis) por Comuna en la Región de O'Higgins</t>
  </si>
  <si>
    <t>Relación entre la Etapa Histórica del Programa Paso a Paso y progreso del proceso de vacunación (2da dosis) por Comuna en la Región de Tarapacá</t>
  </si>
  <si>
    <t>Relación entre la Etapa Histórica del Programa Paso a Paso y progreso del proceso de vacunación (2da dosis) por Comuna en la Región de Valparaíso</t>
  </si>
  <si>
    <t>Relación entre la Etapa Histórica del Programa Paso a Paso y progreso del proceso de vacunación (2da dosis) por Comuna en la Región del Biobío</t>
  </si>
  <si>
    <t>Relación entre la Etapa Histórica del Programa Paso a Paso y progreso del proceso de vacunación (2da dosis) por Comuna en la Región Metropolitana</t>
  </si>
  <si>
    <t>Número de Exámenes PCR realizados acumulados en la Región de Antofagasta</t>
  </si>
  <si>
    <t>Número de Exámenes PCR realizados mensualmente en la Región de Antofagasta</t>
  </si>
  <si>
    <t>Número de Exámenes PCR realizados por mes en la Región de Antofagasta</t>
  </si>
  <si>
    <t>Número de Exámenes PCR realizados acumulados en la Región de Arica y Parinacota</t>
  </si>
  <si>
    <t>Número de Exámenes PCR realizados mensualmente en la Región de Arica y Parinacota</t>
  </si>
  <si>
    <t>Número de Exámenes PCR realizados por mes en la Región de Arica y Parinacota</t>
  </si>
  <si>
    <t>Número de Exámenes PCR realizados acumulados en la Región de Atacama</t>
  </si>
  <si>
    <t>Número de Exámenes PCR realizados mensualmente en la Región de Atacama</t>
  </si>
  <si>
    <t>Número de Exámenes PCR realizados por mes en la Región de Atacama</t>
  </si>
  <si>
    <t>Número de Exámenes PCR realizados acumulados en la Región de Aysén</t>
  </si>
  <si>
    <t>Número de Exámenes PCR realizados mensualmente en la Región de Aysén</t>
  </si>
  <si>
    <t>Número de Exámenes PCR realizados por mes en la Región de Aysén</t>
  </si>
  <si>
    <t>Número de Exámenes PCR realizados acumulados en la Región de Coquimbo</t>
  </si>
  <si>
    <t>Número de Exámenes PCR realizados mensualmente en la Región de Coquimbo</t>
  </si>
  <si>
    <t>Número de Exámenes PCR realizados por mes en la Región de Coquimbo</t>
  </si>
  <si>
    <t>Número de Exámenes PCR realizados acumulados en la Región de La Araucanía</t>
  </si>
  <si>
    <t>Número de Exámenes PCR realizados mensualmente en la Región de La Araucanía</t>
  </si>
  <si>
    <t>Número de Exámenes PCR realizados por mes en la Región de La Araucanía</t>
  </si>
  <si>
    <t>Número de Exámenes PCR realizados acumulados en la Región de Los Lagos</t>
  </si>
  <si>
    <t>Número de Exámenes PCR realizados mensualmente en la Región de Los Lagos</t>
  </si>
  <si>
    <t>Número de Exámenes PCR realizados por mes en la Región de Los Lagos</t>
  </si>
  <si>
    <t>Número de Exámenes PCR realizados acumulados en la Región de Los Ríos</t>
  </si>
  <si>
    <t>Número de Exámenes PCR realizados mensualmente en la Región de Los Ríos</t>
  </si>
  <si>
    <t>Número de Exámenes PCR realizados por mes en la Región de Los Ríos</t>
  </si>
  <si>
    <t>Número de Exámenes PCR realizados acumulados en la Región de Magallanes</t>
  </si>
  <si>
    <t>Número de Exámenes PCR realizados mensualmente en la Región de Magallanes</t>
  </si>
  <si>
    <t>Número de Exámenes PCR realizados por mes en la Región de Magallanes</t>
  </si>
  <si>
    <t>Número de Exámenes PCR realizados acumulados en la Región de Maule</t>
  </si>
  <si>
    <t>Número de Exámenes PCR realizados mensualmente en la Región de Maule</t>
  </si>
  <si>
    <t>Número de Exámenes PCR realizados por mes en la Región de Maule</t>
  </si>
  <si>
    <t>Número de Exámenes PCR realizados acumulados en la Región de Ñuble</t>
  </si>
  <si>
    <t>Número de Exámenes PCR realizados mensualmente en la Región de Ñuble</t>
  </si>
  <si>
    <t>Número de Exámenes PCR realizados por mes en la Región de Ñuble</t>
  </si>
  <si>
    <t>Número de Exámenes PCR realizados acumulados en la Región de O'Higgins</t>
  </si>
  <si>
    <t>Número de Exámenes PCR realizados mensualmente en la Región de O'Higgins</t>
  </si>
  <si>
    <t>Número de Exámenes PCR realizados por mes en la Región de O'Higgins</t>
  </si>
  <si>
    <t>Número de Exámenes PCR realizados acumulados en la Región de Tarapacá</t>
  </si>
  <si>
    <t>Número de Exámenes PCR realizados mensualmente en la Región de Tarapacá</t>
  </si>
  <si>
    <t>Número de Exámenes PCR realizados por mes en la Región de Tarapacá</t>
  </si>
  <si>
    <t>Número de Exámenes PCR realizados acumulados en la Región de Valparaíso</t>
  </si>
  <si>
    <t>Número de Exámenes PCR realizados mensualmente en la Región de Valparaíso</t>
  </si>
  <si>
    <t>Número de Exámenes PCR realizados por mes en la Región de Valparaíso</t>
  </si>
  <si>
    <t>Número de Exámenes PCR realizados acumulados en la Región del Biobío</t>
  </si>
  <si>
    <t>Número de Exámenes PCR realizados mensualmente en la Región del Biobío</t>
  </si>
  <si>
    <t>Número de Exámenes PCR realizados por mes en la Región del Biobío</t>
  </si>
  <si>
    <t>Número de Exámenes PCR realizados acumulados en la Región Metropolitana</t>
  </si>
  <si>
    <t>Número de Exámenes PCR realizados mensualmente en la Región Metropolitana</t>
  </si>
  <si>
    <t>Número de Exámenes PCR realizados por mes en la Región Metropolitana</t>
  </si>
  <si>
    <t>Evolución de la Positividad a COVID-19 en la Región de Antofagasta</t>
  </si>
  <si>
    <t>Relación entre la Positividad a COVID19 y la Vacunación en la Región de Antofagasta</t>
  </si>
  <si>
    <t>Evolución de la Positividad a COVID-19 en la Región de Arica y Parinacota</t>
  </si>
  <si>
    <t>Relación entre la Positividad a COVID19 y la Vacunación en la Región de Arica y Parinacota</t>
  </si>
  <si>
    <t>Evolución de la Positividad a COVID-19 en la Región de Atacama</t>
  </si>
  <si>
    <t>Relación entre la Positividad a COVID19 y la Vacunación en la Región de Atacama</t>
  </si>
  <si>
    <t>Evolución de la Positividad a COVID-19 en la Región de Aysén</t>
  </si>
  <si>
    <t>Relación entre la Positividad a COVID19 y la Vacunación en la Región de Aysén</t>
  </si>
  <si>
    <t>Evolución de la Positividad a COVID-19 en la Región de Coquimbo</t>
  </si>
  <si>
    <t>Relación entre la Positividad a COVID19 y la Vacunación en la Región de Coquimbo</t>
  </si>
  <si>
    <t>Evolución de la Positividad a COVID-19 en la Región de La Araucanía</t>
  </si>
  <si>
    <t>Relación entre la Positividad a COVID19 y la Vacunación en la Región de La Araucanía</t>
  </si>
  <si>
    <t>Evolución de la Positividad a COVID-19 en la Región de Los Lagos</t>
  </si>
  <si>
    <t>Relación entre la Positividad a COVID19 y la Vacunación en la Región de Los Lagos</t>
  </si>
  <si>
    <t>Evolución de la Positividad a COVID-19 en la Región de Los Ríos</t>
  </si>
  <si>
    <t>Relación entre la Positividad a COVID19 y la Vacunación en la Región de Los Ríos</t>
  </si>
  <si>
    <t>Evolución de la Positividad a COVID-19 en la Región de Magallanes</t>
  </si>
  <si>
    <t>Relación entre la Positividad a COVID19 y la Vacunación en la Región de Magallanes</t>
  </si>
  <si>
    <t>Evolución de la Positividad a COVID-19 en la Región de Maule</t>
  </si>
  <si>
    <t>Relación entre la Positividad a COVID19 y la Vacunación en la Región de Maule</t>
  </si>
  <si>
    <t>Evolución de la Positividad a COVID-19 en la Región de Ñuble</t>
  </si>
  <si>
    <t>Relación entre la Positividad a COVID19 y la Vacunación en la Región de Ñuble</t>
  </si>
  <si>
    <t>Evolución de la Positividad a COVID-19 en la Región de O'Higgins</t>
  </si>
  <si>
    <t>Relación entre la Positividad a COVID19 y la Vacunación en la Región de O'Higgins</t>
  </si>
  <si>
    <t>Evolución de la Positividad a COVID-19 en la Región de Tarapacá</t>
  </si>
  <si>
    <t>Relación entre la Positividad a COVID19 y la Vacunación en la Región de Tarapacá</t>
  </si>
  <si>
    <t>Evolución de la Positividad a COVID-19 en la Región de Valparaíso</t>
  </si>
  <si>
    <t>Relación entre la Positividad a COVID19 y la Vacunación en la Región de Valparaíso</t>
  </si>
  <si>
    <t>Evolución de la Positividad a COVID-19 en la Región del Biobío</t>
  </si>
  <si>
    <t>Relación entre la Positividad a COVID19 y la Vacunación en la Región del Biobío</t>
  </si>
  <si>
    <t>Evolución de la Positividad a COVID-19 en la Región Metropolitana</t>
  </si>
  <si>
    <t>Relación entre la Positividad a COVID19 y la Vacunación en la Región Metropolitana</t>
  </si>
  <si>
    <t>Balance de disponibilidad de cupos en Residencias Sanitarias para COVID19 en la Región de Antofagasta</t>
  </si>
  <si>
    <t>Evolución de la disponibilidad y utilización de Residencias Sanirarias para COVID19 en la Región de Antofagasta</t>
  </si>
  <si>
    <t>Balance de disponibilidad de cupos en Residencias Sanitarias para COVID19 en la Región de Arica y Parinacota</t>
  </si>
  <si>
    <t>Evolución de la disponibilidad y utilización de Residencias Sanirarias para COVID19 en la Región de Arica y Parinacota</t>
  </si>
  <si>
    <t>Balance de disponibilidad de cupos en Residencias Sanitarias para COVID19 en la Región de Atacama</t>
  </si>
  <si>
    <t>Evolución de la disponibilidad y utilización de Residencias Sanirarias para COVID19 en la Región de Atacama</t>
  </si>
  <si>
    <t>Balance de disponibilidad de cupos en Residencias Sanitarias para COVID19 en la Región de Aysén</t>
  </si>
  <si>
    <t>Evolución de la disponibilidad y utilización de Residencias Sanirarias para COVID19 en la Región de Aysén</t>
  </si>
  <si>
    <t>Balance de disponibilidad de cupos en Residencias Sanitarias para COVID19 en la Región de Coquimbo</t>
  </si>
  <si>
    <t>Evolución de la disponibilidad y utilización de Residencias Sanirarias para COVID19 en la Región de Coquimbo</t>
  </si>
  <si>
    <t>Balance de disponibilidad de cupos en Residencias Sanitarias para COVID19 en la Región de La Araucanía</t>
  </si>
  <si>
    <t>Evolución de la disponibilidad y utilización de Residencias Sanirarias para COVID19 en la Región de La Araucanía</t>
  </si>
  <si>
    <t>Balance de disponibilidad de cupos en Residencias Sanitarias para COVID19 en la Región de Los Lagos</t>
  </si>
  <si>
    <t>Evolución de la disponibilidad y utilización de Residencias Sanirarias para COVID19 en la Región de Los Lagos</t>
  </si>
  <si>
    <t>Balance de disponibilidad de cupos en Residencias Sanitarias para COVID19 en la Región de Los Ríos</t>
  </si>
  <si>
    <t>Evolución de la disponibilidad y utilización de Residencias Sanirarias para COVID19 en la Región de Los Ríos</t>
  </si>
  <si>
    <t>Balance de disponibilidad de cupos en Residencias Sanitarias para COVID19 en la Región de Magallanes</t>
  </si>
  <si>
    <t>Evolución de la disponibilidad y utilización de Residencias Sanirarias para COVID19 en la Región de Magallanes</t>
  </si>
  <si>
    <t>Balance de disponibilidad de cupos en Residencias Sanitarias para COVID19 en la Región de Maule</t>
  </si>
  <si>
    <t>Evolución de la disponibilidad y utilización de Residencias Sanirarias para COVID19 en la Región de Maule</t>
  </si>
  <si>
    <t>Balance de disponibilidad de cupos en Residencias Sanitarias para COVID19 en la Región de Ñuble</t>
  </si>
  <si>
    <t>Evolución de la disponibilidad y utilización de Residencias Sanirarias para COVID19 en la Región de Ñuble</t>
  </si>
  <si>
    <t>Balance de disponibilidad de cupos en Residencias Sanitarias para COVID19 en la Región de O'Higgins</t>
  </si>
  <si>
    <t>Evolución de la disponibilidad y utilización de Residencias Sanirarias para COVID19 en la Región de O'Higgins</t>
  </si>
  <si>
    <t>Balance de disponibilidad de cupos en Residencias Sanitarias para COVID19 en la Región de Tarapacá</t>
  </si>
  <si>
    <t>Evolución de la disponibilidad y utilización de Residencias Sanirarias para COVID19 en la Región de Tarapacá</t>
  </si>
  <si>
    <t>Balance de disponibilidad de cupos en Residencias Sanitarias para COVID19 en la Región de Valparaíso</t>
  </si>
  <si>
    <t>Evolución de la disponibilidad y utilización de Residencias Sanirarias para COVID19 en la Región de Valparaíso</t>
  </si>
  <si>
    <t>Balance de disponibilidad de cupos en Residencias Sanitarias para COVID19 en la Región del Biobío</t>
  </si>
  <si>
    <t>Evolución de la disponibilidad y utilización de Residencias Sanirarias para COVID19 en la Región del Biobío</t>
  </si>
  <si>
    <t>Balance de disponibilidad de cupos en Residencias Sanitarias para COVID19 en la Región Metropolitana</t>
  </si>
  <si>
    <t>Evolución de la disponibilidad y utilización de Residencias Sanirarias para COVID19 en la Región Metropolitana</t>
  </si>
  <si>
    <t>https://analytics.zoho.com/open-view/2395394000008117468?ZOHO_CRITERIA=%22Localiza_CL_Poblacion%22.%22Codreg%22%3D1</t>
  </si>
  <si>
    <t>https://analytics.zoho.com/open-view/2395394000008117468?ZOHO_CRITERIA=%22Localiza_CL_Poblacion%22.%22Codreg%22%3D2</t>
  </si>
  <si>
    <t>https://analytics.zoho.com/open-view/2395394000007087483?ZOHO_CRITERIA=%22Localiza_CL_Poblacion%22.%22Codcom%22%3D3</t>
  </si>
  <si>
    <t>https://analytics.zoho.com/open-view/2395394000007087483?ZOHO_CRITERIA=%22Localiza_CL_Poblacion%22.%22Codcom%22%3D4</t>
  </si>
  <si>
    <t>https://analytics.zoho.com/open-view/2395394000007087483?ZOHO_CRITERIA=%22Localiza_CL_Poblacion%22.%22Codcom%22%3D5</t>
  </si>
  <si>
    <t>https://analytics.zoho.com/open-view/2395394000007087483?ZOHO_CRITERIA=%22Localiza_CL_Poblacion%22.%22Codcom%22%3D6</t>
  </si>
  <si>
    <t>https://analytics.zoho.com/open-view/2395394000007087483?ZOHO_CRITERIA=%22Localiza_CL_Poblacion%22.%22Codcom%22%3D7</t>
  </si>
  <si>
    <t>https://analytics.zoho.com/open-view/2395394000007087483?ZOHO_CRITERIA=%22Localiza_CL_Poblacion%22.%22Codcom%22%3D8</t>
  </si>
  <si>
    <t>https://analytics.zoho.com/open-view/2395394000007087483?ZOHO_CRITERIA=%22Localiza_CL_Poblacion%22.%22Codcom%22%3D9</t>
  </si>
  <si>
    <t>https://analytics.zoho.com/open-view/2395394000007087483?ZOHO_CRITERIA=%22Localiza_CL_Poblacion%22.%22Codcom%22%3D10</t>
  </si>
  <si>
    <t>https://analytics.zoho.com/open-view/2395394000007087483?ZOHO_CRITERIA=%22Localiza_CL_Poblacion%22.%22Codcom%22%3D11</t>
  </si>
  <si>
    <t>https://analytics.zoho.com/open-view/2395394000007087483?ZOHO_CRITERIA=%22Localiza_CL_Poblacion%22.%22Codcom%22%3D12</t>
  </si>
  <si>
    <t>https://analytics.zoho.com/open-view/2395394000007087483?ZOHO_CRITERIA=%22Localiza_CL_Poblacion%22.%22Codcom%22%3D13</t>
  </si>
  <si>
    <t>https://analytics.zoho.com/open-view/2395394000007087483?ZOHO_CRITERIA=%22Localiza_CL_Poblacion%22.%22Codcom%22%3D14</t>
  </si>
  <si>
    <t>https://analytics.zoho.com/open-view/2395394000007087483?ZOHO_CRITERIA=%22Localiza_CL_Poblacion%22.%22Codcom%22%3D15</t>
  </si>
  <si>
    <t>https://analytics.zoho.com/open-view/2395394000007087483?ZOHO_CRITERIA=%22Localiza_CL_Poblacion%22.%22Codcom%22%3D16</t>
  </si>
  <si>
    <t>https://analytics.zoho.com/open-view/2395394000008130352?ZOHO_CRITERIA=%22Localiza_CL_Poblacion%22.%22Codreg%22%3D1</t>
  </si>
  <si>
    <t>https://analytics.zoho.com/open-view/2395394000008130352?ZOHO_CRITERIA=%22Localiza_CL_Poblacion%22.%22Codreg%22%3D2</t>
  </si>
  <si>
    <t>https://analytics.zoho.com/open-view/2395394000008130352?ZOHO_CRITERIA=%22Localiza_CL_Poblacion%22.%22Codreg%22%3D3</t>
  </si>
  <si>
    <t>https://analytics.zoho.com/open-view/2395394000008130352?ZOHO_CRITERIA=%22Localiza_CL_Poblacion%22.%22Codreg%22%3D4</t>
  </si>
  <si>
    <t>https://analytics.zoho.com/open-view/2395394000008130352?ZOHO_CRITERIA=%22Localiza_CL_Poblacion%22.%22Codreg%22%3D5</t>
  </si>
  <si>
    <t>https://analytics.zoho.com/open-view/2395394000008130352?ZOHO_CRITERIA=%22Localiza_CL_Poblacion%22.%22Codreg%22%3D6</t>
  </si>
  <si>
    <t>https://analytics.zoho.com/open-view/2395394000008130352?ZOHO_CRITERIA=%22Localiza_CL_Poblacion%22.%22Codreg%22%3D7</t>
  </si>
  <si>
    <t>https://analytics.zoho.com/open-view/2395394000008130352?ZOHO_CRITERIA=%22Localiza_CL_Poblacion%22.%22Codreg%22%3D8</t>
  </si>
  <si>
    <t>https://analytics.zoho.com/open-view/2395394000008130352?ZOHO_CRITERIA=%22Localiza_CL_Poblacion%22.%22Codreg%22%3D9</t>
  </si>
  <si>
    <t>https://analytics.zoho.com/open-view/2395394000008130352?ZOHO_CRITERIA=%22Localiza_CL_Poblacion%22.%22Codreg%22%3D10</t>
  </si>
  <si>
    <t>https://analytics.zoho.com/open-view/2395394000008130352?ZOHO_CRITERIA=%22Localiza_CL_Poblacion%22.%22Codreg%22%3D11</t>
  </si>
  <si>
    <t>https://analytics.zoho.com/open-view/2395394000008130352?ZOHO_CRITERIA=%22Localiza_CL_Poblacion%22.%22Codreg%22%3D12</t>
  </si>
  <si>
    <t>https://analytics.zoho.com/open-view/2395394000008130352?ZOHO_CRITERIA=%22Localiza_CL_Poblacion%22.%22Codreg%22%3D13</t>
  </si>
  <si>
    <t>https://analytics.zoho.com/open-view/2395394000008130352?ZOHO_CRITERIA=%22Localiza_CL_Poblacion%22.%22Codreg%22%3D14</t>
  </si>
  <si>
    <t>https://analytics.zoho.com/open-view/2395394000008130352?ZOHO_CRITERIA=%22Localiza_CL_Poblacion%22.%22Codreg%22%3D15</t>
  </si>
  <si>
    <t>https://analytics.zoho.com/open-view/2395394000008130352?ZOHO_CRITERIA=%22Localiza_CL_Poblacion%22.%22Codreg%22%3D16</t>
  </si>
  <si>
    <t>https://analytics.zoho.com/open-view/2395394000008131953?ZOHO_CRITERIA=%22Localiza_CL_Poblacion%22.%22Codreg%22%3D1</t>
  </si>
  <si>
    <t>https://analytics.zoho.com/open-view/2395394000008131953?ZOHO_CRITERIA=%22Localiza_CL_Poblacion%22.%22Codreg%22%3D2</t>
  </si>
  <si>
    <t>https://analytics.zoho.com/open-view/2395394000008131953?ZOHO_CRITERIA=%22Localiza_CL_Poblacion%22.%22Codreg%22%3D3</t>
  </si>
  <si>
    <t>https://analytics.zoho.com/open-view/2395394000008131953?ZOHO_CRITERIA=%22Localiza_CL_Poblacion%22.%22Codreg%22%3D4</t>
  </si>
  <si>
    <t>https://analytics.zoho.com/open-view/2395394000008131953?ZOHO_CRITERIA=%22Localiza_CL_Poblacion%22.%22Codreg%22%3D5</t>
  </si>
  <si>
    <t>https://analytics.zoho.com/open-view/2395394000008131953?ZOHO_CRITERIA=%22Localiza_CL_Poblacion%22.%22Codreg%22%3D6</t>
  </si>
  <si>
    <t>https://analytics.zoho.com/open-view/2395394000008131953?ZOHO_CRITERIA=%22Localiza_CL_Poblacion%22.%22Codreg%22%3D7</t>
  </si>
  <si>
    <t>https://analytics.zoho.com/open-view/2395394000008131953?ZOHO_CRITERIA=%22Localiza_CL_Poblacion%22.%22Codreg%22%3D8</t>
  </si>
  <si>
    <t>https://analytics.zoho.com/open-view/2395394000008131953?ZOHO_CRITERIA=%22Localiza_CL_Poblacion%22.%22Codreg%22%3D9</t>
  </si>
  <si>
    <t>https://analytics.zoho.com/open-view/2395394000008131953?ZOHO_CRITERIA=%22Localiza_CL_Poblacion%22.%22Codreg%22%3D10</t>
  </si>
  <si>
    <t>https://analytics.zoho.com/open-view/2395394000008131953?ZOHO_CRITERIA=%22Localiza_CL_Poblacion%22.%22Codreg%22%3D11</t>
  </si>
  <si>
    <t>https://analytics.zoho.com/open-view/2395394000008131953?ZOHO_CRITERIA=%22Localiza_CL_Poblacion%22.%22Codreg%22%3D12</t>
  </si>
  <si>
    <t>https://analytics.zoho.com/open-view/2395394000008131953?ZOHO_CRITERIA=%22Localiza_CL_Poblacion%22.%22Codreg%22%3D13</t>
  </si>
  <si>
    <t>https://analytics.zoho.com/open-view/2395394000008131953?ZOHO_CRITERIA=%22Localiza_CL_Poblacion%22.%22Codreg%22%3D14</t>
  </si>
  <si>
    <t>https://analytics.zoho.com/open-view/2395394000008131953?ZOHO_CRITERIA=%22Localiza_CL_Poblacion%22.%22Codreg%22%3D15</t>
  </si>
  <si>
    <t>https://analytics.zoho.com/open-view/2395394000008131953?ZOHO_CRITERIA=%22Localiza_CL_Poblacion%22.%22Codreg%22%3D16</t>
  </si>
  <si>
    <t>https://analytics.zoho.com/open-view/2395394000008129784?ZOHO_CRITERIA=%22Localiza_CL_Poblacion%22.%22Codreg%22%3D1</t>
  </si>
  <si>
    <t>https://analytics.zoho.com/open-view/2395394000008129784?ZOHO_CRITERIA=%22Localiza_CL_Poblacion%22.%22Codreg%22%3D2</t>
  </si>
  <si>
    <t>https://analytics.zoho.com/open-view/2395394000008133573?ZOHO_CRITERIA=%22Localiza_CL_Poblacion%22.%22Codreg%22%3D1</t>
  </si>
  <si>
    <t>https://analytics.zoho.com/open-view/2395394000008133573?ZOHO_CRITERIA=%22Localiza_CL_Poblacion%22.%22Codreg%22%3D2</t>
  </si>
  <si>
    <t>https://analytics.zoho.com/open-view/2395394000008133573?ZOHO_CRITERIA=%22Localiza_CL_Poblacion%22.%22Codreg%22%3D3</t>
  </si>
  <si>
    <t>https://analytics.zoho.com/open-view/2395394000008133573?ZOHO_CRITERIA=%22Localiza_CL_Poblacion%22.%22Codreg%22%3D4</t>
  </si>
  <si>
    <t>https://analytics.zoho.com/open-view/2395394000008133573?ZOHO_CRITERIA=%22Localiza_CL_Poblacion%22.%22Codreg%22%3D5</t>
  </si>
  <si>
    <t>https://analytics.zoho.com/open-view/2395394000008133573?ZOHO_CRITERIA=%22Localiza_CL_Poblacion%22.%22Codreg%22%3D6</t>
  </si>
  <si>
    <t>https://analytics.zoho.com/open-view/2395394000008133573?ZOHO_CRITERIA=%22Localiza_CL_Poblacion%22.%22Codreg%22%3D7</t>
  </si>
  <si>
    <t>https://analytics.zoho.com/open-view/2395394000008133573?ZOHO_CRITERIA=%22Localiza_CL_Poblacion%22.%22Codreg%22%3D8</t>
  </si>
  <si>
    <t>https://analytics.zoho.com/open-view/2395394000008133573?ZOHO_CRITERIA=%22Localiza_CL_Poblacion%22.%22Codreg%22%3D9</t>
  </si>
  <si>
    <t>https://analytics.zoho.com/open-view/2395394000008133573?ZOHO_CRITERIA=%22Localiza_CL_Poblacion%22.%22Codreg%22%3D10</t>
  </si>
  <si>
    <t>https://analytics.zoho.com/open-view/2395394000008133573?ZOHO_CRITERIA=%22Localiza_CL_Poblacion%22.%22Codreg%22%3D11</t>
  </si>
  <si>
    <t>https://analytics.zoho.com/open-view/2395394000008133573?ZOHO_CRITERIA=%22Localiza_CL_Poblacion%22.%22Codreg%22%3D12</t>
  </si>
  <si>
    <t>https://analytics.zoho.com/open-view/2395394000008133573?ZOHO_CRITERIA=%22Localiza_CL_Poblacion%22.%22Codreg%22%3D13</t>
  </si>
  <si>
    <t>https://analytics.zoho.com/open-view/2395394000008133573?ZOHO_CRITERIA=%22Localiza_CL_Poblacion%22.%22Codreg%22%3D14</t>
  </si>
  <si>
    <t>https://analytics.zoho.com/open-view/2395394000008133573?ZOHO_CRITERIA=%22Localiza_CL_Poblacion%22.%22Codreg%22%3D15</t>
  </si>
  <si>
    <t>https://analytics.zoho.com/open-view/2395394000008133573?ZOHO_CRITERIA=%22Localiza_CL_Poblacion%22.%22Codreg%22%3D16</t>
  </si>
  <si>
    <t>https://analytics.zoho.com/open-view/2395394000008135457?ZOHO_CRITERIA=%22Localiza_CL_Poblacion%22.%22Codreg%22%3D1</t>
  </si>
  <si>
    <t>https://analytics.zoho.com/open-view/2395394000008135457?ZOHO_CRITERIA=%22Localiza_CL_Poblacion%22.%22Codreg%22%3D2</t>
  </si>
  <si>
    <t>https://analytics.zoho.com/open-view/2395394000008135457?ZOHO_CRITERIA=%22Localiza_CL_Poblacion%22.%22Codreg%22%3D3</t>
  </si>
  <si>
    <t>https://analytics.zoho.com/open-view/2395394000008135457?ZOHO_CRITERIA=%22Localiza_CL_Poblacion%22.%22Codreg%22%3D4</t>
  </si>
  <si>
    <t>https://analytics.zoho.com/open-view/2395394000008135457?ZOHO_CRITERIA=%22Localiza_CL_Poblacion%22.%22Codreg%22%3D5</t>
  </si>
  <si>
    <t>https://analytics.zoho.com/open-view/2395394000008135457?ZOHO_CRITERIA=%22Localiza_CL_Poblacion%22.%22Codreg%22%3D6</t>
  </si>
  <si>
    <t>https://analytics.zoho.com/open-view/2395394000008135457?ZOHO_CRITERIA=%22Localiza_CL_Poblacion%22.%22Codreg%22%3D7</t>
  </si>
  <si>
    <t>https://analytics.zoho.com/open-view/2395394000008135457?ZOHO_CRITERIA=%22Localiza_CL_Poblacion%22.%22Codreg%22%3D8</t>
  </si>
  <si>
    <t>https://analytics.zoho.com/open-view/2395394000008135457?ZOHO_CRITERIA=%22Localiza_CL_Poblacion%22.%22Codreg%22%3D9</t>
  </si>
  <si>
    <t>https://analytics.zoho.com/open-view/2395394000008135457?ZOHO_CRITERIA=%22Localiza_CL_Poblacion%22.%22Codreg%22%3D10</t>
  </si>
  <si>
    <t>https://analytics.zoho.com/open-view/2395394000008135457?ZOHO_CRITERIA=%22Localiza_CL_Poblacion%22.%22Codreg%22%3D11</t>
  </si>
  <si>
    <t>https://analytics.zoho.com/open-view/2395394000008135457?ZOHO_CRITERIA=%22Localiza_CL_Poblacion%22.%22Codreg%22%3D12</t>
  </si>
  <si>
    <t>https://analytics.zoho.com/open-view/2395394000008135457?ZOHO_CRITERIA=%22Localiza_CL_Poblacion%22.%22Codreg%22%3D13</t>
  </si>
  <si>
    <t>https://analytics.zoho.com/open-view/2395394000008135457?ZOHO_CRITERIA=%22Localiza_CL_Poblacion%22.%22Codreg%22%3D14</t>
  </si>
  <si>
    <t>https://analytics.zoho.com/open-view/2395394000008135457?ZOHO_CRITERIA=%22Localiza_CL_Poblacion%22.%22Codreg%22%3D15</t>
  </si>
  <si>
    <t>https://analytics.zoho.com/open-view/2395394000008135457?ZOHO_CRITERIA=%22Localiza_CL_Poblacion%22.%22Codreg%22%3D16</t>
  </si>
  <si>
    <t>https://analytics.zoho.com/open-view/2395394000008132313?ZOHO_CRITERIA=%22Localiza_CL_Poblacion%22.%22Codcom%22%3D1101</t>
  </si>
  <si>
    <t>https://analytics.zoho.com/open-view/2395394000008132313?ZOHO_CRITERIA=%22Localiza_CL_Poblacion%22.%22Codcom%22%3D1107</t>
  </si>
  <si>
    <t>https://analytics.zoho.com/open-view/2395394000008132313?ZOHO_CRITERIA=%22Localiza_CL_Poblacion%22.%22Codcom%22%3D1401</t>
  </si>
  <si>
    <t>https://analytics.zoho.com/open-view/2395394000008132313?ZOHO_CRITERIA=%22Localiza_CL_Poblacion%22.%22Codcom%22%3D1402</t>
  </si>
  <si>
    <t>https://analytics.zoho.com/open-view/2395394000008132313?ZOHO_CRITERIA=%22Localiza_CL_Poblacion%22.%22Codcom%22%3D1403</t>
  </si>
  <si>
    <t>https://analytics.zoho.com/open-view/2395394000008132313?ZOHO_CRITERIA=%22Localiza_CL_Poblacion%22.%22Codcom%22%3D1404</t>
  </si>
  <si>
    <t>https://analytics.zoho.com/open-view/2395394000008132313?ZOHO_CRITERIA=%22Localiza_CL_Poblacion%22.%22Codcom%22%3D1405</t>
  </si>
  <si>
    <t>https://analytics.zoho.com/open-view/2395394000008132313?ZOHO_CRITERIA=%22Localiza_CL_Poblacion%22.%22Codcom%22%3D2101</t>
  </si>
  <si>
    <t>https://analytics.zoho.com/open-view/2395394000008132313?ZOHO_CRITERIA=%22Localiza_CL_Poblacion%22.%22Codcom%22%3D2102</t>
  </si>
  <si>
    <t>https://analytics.zoho.com/open-view/2395394000008132313?ZOHO_CRITERIA=%22Localiza_CL_Poblacion%22.%22Codcom%22%3D2103</t>
  </si>
  <si>
    <t>https://analytics.zoho.com/open-view/2395394000008132313?ZOHO_CRITERIA=%22Localiza_CL_Poblacion%22.%22Codcom%22%3D2104</t>
  </si>
  <si>
    <t>https://analytics.zoho.com/open-view/2395394000008132313?ZOHO_CRITERIA=%22Localiza_CL_Poblacion%22.%22Codcom%22%3D2201</t>
  </si>
  <si>
    <t>https://analytics.zoho.com/open-view/2395394000008132313?ZOHO_CRITERIA=%22Localiza_CL_Poblacion%22.%22Codcom%22%3D2202</t>
  </si>
  <si>
    <t>https://analytics.zoho.com/open-view/2395394000008132313?ZOHO_CRITERIA=%22Localiza_CL_Poblacion%22.%22Codcom%22%3D2203</t>
  </si>
  <si>
    <t>https://analytics.zoho.com/open-view/2395394000008132313?ZOHO_CRITERIA=%22Localiza_CL_Poblacion%22.%22Codcom%22%3D2301</t>
  </si>
  <si>
    <t>https://analytics.zoho.com/open-view/2395394000008132313?ZOHO_CRITERIA=%22Localiza_CL_Poblacion%22.%22Codcom%22%3D2302</t>
  </si>
  <si>
    <t>https://analytics.zoho.com/open-view/2395394000008132313?ZOHO_CRITERIA=%22Localiza_CL_Poblacion%22.%22Codcom%22%3D3101</t>
  </si>
  <si>
    <t>https://analytics.zoho.com/open-view/2395394000008132313?ZOHO_CRITERIA=%22Localiza_CL_Poblacion%22.%22Codcom%22%3D3102</t>
  </si>
  <si>
    <t>https://analytics.zoho.com/open-view/2395394000008132313?ZOHO_CRITERIA=%22Localiza_CL_Poblacion%22.%22Codcom%22%3D3103</t>
  </si>
  <si>
    <t>https://analytics.zoho.com/open-view/2395394000008132313?ZOHO_CRITERIA=%22Localiza_CL_Poblacion%22.%22Codcom%22%3D3201</t>
  </si>
  <si>
    <t>https://analytics.zoho.com/open-view/2395394000008132313?ZOHO_CRITERIA=%22Localiza_CL_Poblacion%22.%22Codcom%22%3D3202</t>
  </si>
  <si>
    <t>https://analytics.zoho.com/open-view/2395394000008132313?ZOHO_CRITERIA=%22Localiza_CL_Poblacion%22.%22Codcom%22%3D3301</t>
  </si>
  <si>
    <t>https://analytics.zoho.com/open-view/2395394000008132313?ZOHO_CRITERIA=%22Localiza_CL_Poblacion%22.%22Codcom%22%3D3302</t>
  </si>
  <si>
    <t>https://analytics.zoho.com/open-view/2395394000008132313?ZOHO_CRITERIA=%22Localiza_CL_Poblacion%22.%22Codcom%22%3D3303</t>
  </si>
  <si>
    <t>https://analytics.zoho.com/open-view/2395394000008132313?ZOHO_CRITERIA=%22Localiza_CL_Poblacion%22.%22Codcom%22%3D3304</t>
  </si>
  <si>
    <t>https://analytics.zoho.com/open-view/2395394000008132313?ZOHO_CRITERIA=%22Localiza_CL_Poblacion%22.%22Codcom%22%3D4101</t>
  </si>
  <si>
    <t>https://analytics.zoho.com/open-view/2395394000008132313?ZOHO_CRITERIA=%22Localiza_CL_Poblacion%22.%22Codcom%22%3D4102</t>
  </si>
  <si>
    <t>https://analytics.zoho.com/open-view/2395394000008132313?ZOHO_CRITERIA=%22Localiza_CL_Poblacion%22.%22Codcom%22%3D4103</t>
  </si>
  <si>
    <t>https://analytics.zoho.com/open-view/2395394000008132313?ZOHO_CRITERIA=%22Localiza_CL_Poblacion%22.%22Codcom%22%3D4104</t>
  </si>
  <si>
    <t>https://analytics.zoho.com/open-view/2395394000008132313?ZOHO_CRITERIA=%22Localiza_CL_Poblacion%22.%22Codcom%22%3D4105</t>
  </si>
  <si>
    <t>https://analytics.zoho.com/open-view/2395394000008132313?ZOHO_CRITERIA=%22Localiza_CL_Poblacion%22.%22Codcom%22%3D4106</t>
  </si>
  <si>
    <t>https://analytics.zoho.com/open-view/2395394000008132313?ZOHO_CRITERIA=%22Localiza_CL_Poblacion%22.%22Codcom%22%3D4201</t>
  </si>
  <si>
    <t>https://analytics.zoho.com/open-view/2395394000008132313?ZOHO_CRITERIA=%22Localiza_CL_Poblacion%22.%22Codcom%22%3D4202</t>
  </si>
  <si>
    <t>https://analytics.zoho.com/open-view/2395394000008132313?ZOHO_CRITERIA=%22Localiza_CL_Poblacion%22.%22Codcom%22%3D4203</t>
  </si>
  <si>
    <t>https://analytics.zoho.com/open-view/2395394000008132313?ZOHO_CRITERIA=%22Localiza_CL_Poblacion%22.%22Codcom%22%3D4204</t>
  </si>
  <si>
    <t>https://analytics.zoho.com/open-view/2395394000008132313?ZOHO_CRITERIA=%22Localiza_CL_Poblacion%22.%22Codcom%22%3D4301</t>
  </si>
  <si>
    <t>https://analytics.zoho.com/open-view/2395394000008132313?ZOHO_CRITERIA=%22Localiza_CL_Poblacion%22.%22Codcom%22%3D4302</t>
  </si>
  <si>
    <t>https://analytics.zoho.com/open-view/2395394000008132313?ZOHO_CRITERIA=%22Localiza_CL_Poblacion%22.%22Codcom%22%3D4303</t>
  </si>
  <si>
    <t>https://analytics.zoho.com/open-view/2395394000008132313?ZOHO_CRITERIA=%22Localiza_CL_Poblacion%22.%22Codcom%22%3D4304</t>
  </si>
  <si>
    <t>https://analytics.zoho.com/open-view/2395394000008132313?ZOHO_CRITERIA=%22Localiza_CL_Poblacion%22.%22Codcom%22%3D4305</t>
  </si>
  <si>
    <t>https://analytics.zoho.com/open-view/2395394000008132313?ZOHO_CRITERIA=%22Localiza_CL_Poblacion%22.%22Codcom%22%3D5101</t>
  </si>
  <si>
    <t>https://analytics.zoho.com/open-view/2395394000008132313?ZOHO_CRITERIA=%22Localiza_CL_Poblacion%22.%22Codcom%22%3D5102</t>
  </si>
  <si>
    <t>https://analytics.zoho.com/open-view/2395394000008132313?ZOHO_CRITERIA=%22Localiza_CL_Poblacion%22.%22Codcom%22%3D5103</t>
  </si>
  <si>
    <t>https://analytics.zoho.com/open-view/2395394000008132313?ZOHO_CRITERIA=%22Localiza_CL_Poblacion%22.%22Codcom%22%3D5104</t>
  </si>
  <si>
    <t>https://analytics.zoho.com/open-view/2395394000008132313?ZOHO_CRITERIA=%22Localiza_CL_Poblacion%22.%22Codcom%22%3D5105</t>
  </si>
  <si>
    <t>https://analytics.zoho.com/open-view/2395394000008132313?ZOHO_CRITERIA=%22Localiza_CL_Poblacion%22.%22Codcom%22%3D5107</t>
  </si>
  <si>
    <t>https://analytics.zoho.com/open-view/2395394000008132313?ZOHO_CRITERIA=%22Localiza_CL_Poblacion%22.%22Codcom%22%3D5109</t>
  </si>
  <si>
    <t>https://analytics.zoho.com/open-view/2395394000008132313?ZOHO_CRITERIA=%22Localiza_CL_Poblacion%22.%22Codcom%22%3D5201</t>
  </si>
  <si>
    <t>https://analytics.zoho.com/open-view/2395394000008132313?ZOHO_CRITERIA=%22Localiza_CL_Poblacion%22.%22Codcom%22%3D5301</t>
  </si>
  <si>
    <t>https://analytics.zoho.com/open-view/2395394000008132313?ZOHO_CRITERIA=%22Localiza_CL_Poblacion%22.%22Codcom%22%3D5302</t>
  </si>
  <si>
    <t>https://analytics.zoho.com/open-view/2395394000008132313?ZOHO_CRITERIA=%22Localiza_CL_Poblacion%22.%22Codcom%22%3D5303</t>
  </si>
  <si>
    <t>https://analytics.zoho.com/open-view/2395394000008132313?ZOHO_CRITERIA=%22Localiza_CL_Poblacion%22.%22Codcom%22%3D5304</t>
  </si>
  <si>
    <t>https://analytics.zoho.com/open-view/2395394000008132313?ZOHO_CRITERIA=%22Localiza_CL_Poblacion%22.%22Codcom%22%3D5401</t>
  </si>
  <si>
    <t>https://analytics.zoho.com/open-view/2395394000008132313?ZOHO_CRITERIA=%22Localiza_CL_Poblacion%22.%22Codcom%22%3D5402</t>
  </si>
  <si>
    <t>https://analytics.zoho.com/open-view/2395394000008132313?ZOHO_CRITERIA=%22Localiza_CL_Poblacion%22.%22Codcom%22%3D5403</t>
  </si>
  <si>
    <t>https://analytics.zoho.com/open-view/2395394000008132313?ZOHO_CRITERIA=%22Localiza_CL_Poblacion%22.%22Codcom%22%3D5404</t>
  </si>
  <si>
    <t>https://analytics.zoho.com/open-view/2395394000008132313?ZOHO_CRITERIA=%22Localiza_CL_Poblacion%22.%22Codcom%22%3D5405</t>
  </si>
  <si>
    <t>https://analytics.zoho.com/open-view/2395394000008132313?ZOHO_CRITERIA=%22Localiza_CL_Poblacion%22.%22Codcom%22%3D5501</t>
  </si>
  <si>
    <t>https://analytics.zoho.com/open-view/2395394000008132313?ZOHO_CRITERIA=%22Localiza_CL_Poblacion%22.%22Codcom%22%3D5502</t>
  </si>
  <si>
    <t>https://analytics.zoho.com/open-view/2395394000008132313?ZOHO_CRITERIA=%22Localiza_CL_Poblacion%22.%22Codcom%22%3D5503</t>
  </si>
  <si>
    <t>https://analytics.zoho.com/open-view/2395394000008132313?ZOHO_CRITERIA=%22Localiza_CL_Poblacion%22.%22Codcom%22%3D5504</t>
  </si>
  <si>
    <t>https://analytics.zoho.com/open-view/2395394000008132313?ZOHO_CRITERIA=%22Localiza_CL_Poblacion%22.%22Codcom%22%3D5506</t>
  </si>
  <si>
    <t>https://analytics.zoho.com/open-view/2395394000008132313?ZOHO_CRITERIA=%22Localiza_CL_Poblacion%22.%22Codcom%22%3D5601</t>
  </si>
  <si>
    <t>https://analytics.zoho.com/open-view/2395394000008132313?ZOHO_CRITERIA=%22Localiza_CL_Poblacion%22.%22Codcom%22%3D5602</t>
  </si>
  <si>
    <t>https://analytics.zoho.com/open-view/2395394000008132313?ZOHO_CRITERIA=%22Localiza_CL_Poblacion%22.%22Codcom%22%3D5603</t>
  </si>
  <si>
    <t>https://analytics.zoho.com/open-view/2395394000008132313?ZOHO_CRITERIA=%22Localiza_CL_Poblacion%22.%22Codcom%22%3D5604</t>
  </si>
  <si>
    <t>https://analytics.zoho.com/open-view/2395394000008132313?ZOHO_CRITERIA=%22Localiza_CL_Poblacion%22.%22Codcom%22%3D5605</t>
  </si>
  <si>
    <t>https://analytics.zoho.com/open-view/2395394000008132313?ZOHO_CRITERIA=%22Localiza_CL_Poblacion%22.%22Codcom%22%3D5606</t>
  </si>
  <si>
    <t>https://analytics.zoho.com/open-view/2395394000008132313?ZOHO_CRITERIA=%22Localiza_CL_Poblacion%22.%22Codcom%22%3D5701</t>
  </si>
  <si>
    <t>https://analytics.zoho.com/open-view/2395394000008132313?ZOHO_CRITERIA=%22Localiza_CL_Poblacion%22.%22Codcom%22%3D5702</t>
  </si>
  <si>
    <t>https://analytics.zoho.com/open-view/2395394000008132313?ZOHO_CRITERIA=%22Localiza_CL_Poblacion%22.%22Codcom%22%3D5703</t>
  </si>
  <si>
    <t>https://analytics.zoho.com/open-view/2395394000008132313?ZOHO_CRITERIA=%22Localiza_CL_Poblacion%22.%22Codcom%22%3D5704</t>
  </si>
  <si>
    <t>https://analytics.zoho.com/open-view/2395394000008132313?ZOHO_CRITERIA=%22Localiza_CL_Poblacion%22.%22Codcom%22%3D5705</t>
  </si>
  <si>
    <t>https://analytics.zoho.com/open-view/2395394000008132313?ZOHO_CRITERIA=%22Localiza_CL_Poblacion%22.%22Codcom%22%3D5706</t>
  </si>
  <si>
    <t>https://analytics.zoho.com/open-view/2395394000008132313?ZOHO_CRITERIA=%22Localiza_CL_Poblacion%22.%22Codcom%22%3D5801</t>
  </si>
  <si>
    <t>https://analytics.zoho.com/open-view/2395394000008132313?ZOHO_CRITERIA=%22Localiza_CL_Poblacion%22.%22Codcom%22%3D5802</t>
  </si>
  <si>
    <t>https://analytics.zoho.com/open-view/2395394000008132313?ZOHO_CRITERIA=%22Localiza_CL_Poblacion%22.%22Codcom%22%3D5803</t>
  </si>
  <si>
    <t>https://analytics.zoho.com/open-view/2395394000008132313?ZOHO_CRITERIA=%22Localiza_CL_Poblacion%22.%22Codcom%22%3D5804</t>
  </si>
  <si>
    <t>https://analytics.zoho.com/open-view/2395394000008132313?ZOHO_CRITERIA=%22Localiza_CL_Poblacion%22.%22Codcom%22%3D6101</t>
  </si>
  <si>
    <t>https://analytics.zoho.com/open-view/2395394000008132313?ZOHO_CRITERIA=%22Localiza_CL_Poblacion%22.%22Codcom%22%3D6102</t>
  </si>
  <si>
    <t>https://analytics.zoho.com/open-view/2395394000008132313?ZOHO_CRITERIA=%22Localiza_CL_Poblacion%22.%22Codcom%22%3D6103</t>
  </si>
  <si>
    <t>https://analytics.zoho.com/open-view/2395394000008132313?ZOHO_CRITERIA=%22Localiza_CL_Poblacion%22.%22Codcom%22%3D6104</t>
  </si>
  <si>
    <t>https://analytics.zoho.com/open-view/2395394000008132313?ZOHO_CRITERIA=%22Localiza_CL_Poblacion%22.%22Codcom%22%3D6105</t>
  </si>
  <si>
    <t>https://analytics.zoho.com/open-view/2395394000008132313?ZOHO_CRITERIA=%22Localiza_CL_Poblacion%22.%22Codcom%22%3D6106</t>
  </si>
  <si>
    <t>https://analytics.zoho.com/open-view/2395394000008132313?ZOHO_CRITERIA=%22Localiza_CL_Poblacion%22.%22Codcom%22%3D6107</t>
  </si>
  <si>
    <t>https://analytics.zoho.com/open-view/2395394000008132313?ZOHO_CRITERIA=%22Localiza_CL_Poblacion%22.%22Codcom%22%3D6108</t>
  </si>
  <si>
    <t>https://analytics.zoho.com/open-view/2395394000008132313?ZOHO_CRITERIA=%22Localiza_CL_Poblacion%22.%22Codcom%22%3D6109</t>
  </si>
  <si>
    <t>https://analytics.zoho.com/open-view/2395394000008132313?ZOHO_CRITERIA=%22Localiza_CL_Poblacion%22.%22Codcom%22%3D6110</t>
  </si>
  <si>
    <t>https://analytics.zoho.com/open-view/2395394000008132313?ZOHO_CRITERIA=%22Localiza_CL_Poblacion%22.%22Codcom%22%3D6111</t>
  </si>
  <si>
    <t>https://analytics.zoho.com/open-view/2395394000008132313?ZOHO_CRITERIA=%22Localiza_CL_Poblacion%22.%22Codcom%22%3D6112</t>
  </si>
  <si>
    <t>https://analytics.zoho.com/open-view/2395394000008132313?ZOHO_CRITERIA=%22Localiza_CL_Poblacion%22.%22Codcom%22%3D6113</t>
  </si>
  <si>
    <t>https://analytics.zoho.com/open-view/2395394000008132313?ZOHO_CRITERIA=%22Localiza_CL_Poblacion%22.%22Codcom%22%3D6114</t>
  </si>
  <si>
    <t>https://analytics.zoho.com/open-view/2395394000008132313?ZOHO_CRITERIA=%22Localiza_CL_Poblacion%22.%22Codcom%22%3D6115</t>
  </si>
  <si>
    <t>https://analytics.zoho.com/open-view/2395394000008132313?ZOHO_CRITERIA=%22Localiza_CL_Poblacion%22.%22Codcom%22%3D6116</t>
  </si>
  <si>
    <t>https://analytics.zoho.com/open-view/2395394000008132313?ZOHO_CRITERIA=%22Localiza_CL_Poblacion%22.%22Codcom%22%3D6117</t>
  </si>
  <si>
    <t>https://analytics.zoho.com/open-view/2395394000008132313?ZOHO_CRITERIA=%22Localiza_CL_Poblacion%22.%22Codcom%22%3D6201</t>
  </si>
  <si>
    <t>https://analytics.zoho.com/open-view/2395394000008132313?ZOHO_CRITERIA=%22Localiza_CL_Poblacion%22.%22Codcom%22%3D6202</t>
  </si>
  <si>
    <t>https://analytics.zoho.com/open-view/2395394000008132313?ZOHO_CRITERIA=%22Localiza_CL_Poblacion%22.%22Codcom%22%3D6203</t>
  </si>
  <si>
    <t>https://analytics.zoho.com/open-view/2395394000008132313?ZOHO_CRITERIA=%22Localiza_CL_Poblacion%22.%22Codcom%22%3D6204</t>
  </si>
  <si>
    <t>https://analytics.zoho.com/open-view/2395394000008132313?ZOHO_CRITERIA=%22Localiza_CL_Poblacion%22.%22Codcom%22%3D6205</t>
  </si>
  <si>
    <t>https://analytics.zoho.com/open-view/2395394000008132313?ZOHO_CRITERIA=%22Localiza_CL_Poblacion%22.%22Codcom%22%3D6206</t>
  </si>
  <si>
    <t>https://analytics.zoho.com/open-view/2395394000008132313?ZOHO_CRITERIA=%22Localiza_CL_Poblacion%22.%22Codcom%22%3D6301</t>
  </si>
  <si>
    <t>https://analytics.zoho.com/open-view/2395394000008132313?ZOHO_CRITERIA=%22Localiza_CL_Poblacion%22.%22Codcom%22%3D6302</t>
  </si>
  <si>
    <t>https://analytics.zoho.com/open-view/2395394000008132313?ZOHO_CRITERIA=%22Localiza_CL_Poblacion%22.%22Codcom%22%3D6303</t>
  </si>
  <si>
    <t>https://analytics.zoho.com/open-view/2395394000008132313?ZOHO_CRITERIA=%22Localiza_CL_Poblacion%22.%22Codcom%22%3D6304</t>
  </si>
  <si>
    <t>https://analytics.zoho.com/open-view/2395394000008132313?ZOHO_CRITERIA=%22Localiza_CL_Poblacion%22.%22Codcom%22%3D6305</t>
  </si>
  <si>
    <t>https://analytics.zoho.com/open-view/2395394000008132313?ZOHO_CRITERIA=%22Localiza_CL_Poblacion%22.%22Codcom%22%3D6306</t>
  </si>
  <si>
    <t>https://analytics.zoho.com/open-view/2395394000008132313?ZOHO_CRITERIA=%22Localiza_CL_Poblacion%22.%22Codcom%22%3D6307</t>
  </si>
  <si>
    <t>https://analytics.zoho.com/open-view/2395394000008132313?ZOHO_CRITERIA=%22Localiza_CL_Poblacion%22.%22Codcom%22%3D6308</t>
  </si>
  <si>
    <t>https://analytics.zoho.com/open-view/2395394000008132313?ZOHO_CRITERIA=%22Localiza_CL_Poblacion%22.%22Codcom%22%3D6309</t>
  </si>
  <si>
    <t>https://analytics.zoho.com/open-view/2395394000008132313?ZOHO_CRITERIA=%22Localiza_CL_Poblacion%22.%22Codcom%22%3D6310</t>
  </si>
  <si>
    <t>https://analytics.zoho.com/open-view/2395394000008132313?ZOHO_CRITERIA=%22Localiza_CL_Poblacion%22.%22Codcom%22%3D7101</t>
  </si>
  <si>
    <t>https://analytics.zoho.com/open-view/2395394000008132313?ZOHO_CRITERIA=%22Localiza_CL_Poblacion%22.%22Codcom%22%3D7102</t>
  </si>
  <si>
    <t>https://analytics.zoho.com/open-view/2395394000008132313?ZOHO_CRITERIA=%22Localiza_CL_Poblacion%22.%22Codcom%22%3D7103</t>
  </si>
  <si>
    <t>https://analytics.zoho.com/open-view/2395394000008132313?ZOHO_CRITERIA=%22Localiza_CL_Poblacion%22.%22Codcom%22%3D7104</t>
  </si>
  <si>
    <t>https://analytics.zoho.com/open-view/2395394000008132313?ZOHO_CRITERIA=%22Localiza_CL_Poblacion%22.%22Codcom%22%3D7105</t>
  </si>
  <si>
    <t>https://analytics.zoho.com/open-view/2395394000008132313?ZOHO_CRITERIA=%22Localiza_CL_Poblacion%22.%22Codcom%22%3D7106</t>
  </si>
  <si>
    <t>https://analytics.zoho.com/open-view/2395394000008132313?ZOHO_CRITERIA=%22Localiza_CL_Poblacion%22.%22Codcom%22%3D7107</t>
  </si>
  <si>
    <t>https://analytics.zoho.com/open-view/2395394000008132313?ZOHO_CRITERIA=%22Localiza_CL_Poblacion%22.%22Codcom%22%3D7108</t>
  </si>
  <si>
    <t>https://analytics.zoho.com/open-view/2395394000008132313?ZOHO_CRITERIA=%22Localiza_CL_Poblacion%22.%22Codcom%22%3D7109</t>
  </si>
  <si>
    <t>https://analytics.zoho.com/open-view/2395394000008132313?ZOHO_CRITERIA=%22Localiza_CL_Poblacion%22.%22Codcom%22%3D7110</t>
  </si>
  <si>
    <t>https://analytics.zoho.com/open-view/2395394000008132313?ZOHO_CRITERIA=%22Localiza_CL_Poblacion%22.%22Codcom%22%3D7201</t>
  </si>
  <si>
    <t>https://analytics.zoho.com/open-view/2395394000008132313?ZOHO_CRITERIA=%22Localiza_CL_Poblacion%22.%22Codcom%22%3D7202</t>
  </si>
  <si>
    <t>https://analytics.zoho.com/open-view/2395394000008132313?ZOHO_CRITERIA=%22Localiza_CL_Poblacion%22.%22Codcom%22%3D7203</t>
  </si>
  <si>
    <t>https://analytics.zoho.com/open-view/2395394000008132313?ZOHO_CRITERIA=%22Localiza_CL_Poblacion%22.%22Codcom%22%3D7301</t>
  </si>
  <si>
    <t>https://analytics.zoho.com/open-view/2395394000008132313?ZOHO_CRITERIA=%22Localiza_CL_Poblacion%22.%22Codcom%22%3D7302</t>
  </si>
  <si>
    <t>https://analytics.zoho.com/open-view/2395394000008132313?ZOHO_CRITERIA=%22Localiza_CL_Poblacion%22.%22Codcom%22%3D7303</t>
  </si>
  <si>
    <t>https://analytics.zoho.com/open-view/2395394000008132313?ZOHO_CRITERIA=%22Localiza_CL_Poblacion%22.%22Codcom%22%3D7304</t>
  </si>
  <si>
    <t>https://analytics.zoho.com/open-view/2395394000008132313?ZOHO_CRITERIA=%22Localiza_CL_Poblacion%22.%22Codcom%22%3D7305</t>
  </si>
  <si>
    <t>https://analytics.zoho.com/open-view/2395394000008132313?ZOHO_CRITERIA=%22Localiza_CL_Poblacion%22.%22Codcom%22%3D7306</t>
  </si>
  <si>
    <t>https://analytics.zoho.com/open-view/2395394000008132313?ZOHO_CRITERIA=%22Localiza_CL_Poblacion%22.%22Codcom%22%3D7307</t>
  </si>
  <si>
    <t>https://analytics.zoho.com/open-view/2395394000008132313?ZOHO_CRITERIA=%22Localiza_CL_Poblacion%22.%22Codcom%22%3D7308</t>
  </si>
  <si>
    <t>https://analytics.zoho.com/open-view/2395394000008132313?ZOHO_CRITERIA=%22Localiza_CL_Poblacion%22.%22Codcom%22%3D7309</t>
  </si>
  <si>
    <t>https://analytics.zoho.com/open-view/2395394000008132313?ZOHO_CRITERIA=%22Localiza_CL_Poblacion%22.%22Codcom%22%3D7401</t>
  </si>
  <si>
    <t>https://analytics.zoho.com/open-view/2395394000008132313?ZOHO_CRITERIA=%22Localiza_CL_Poblacion%22.%22Codcom%22%3D7402</t>
  </si>
  <si>
    <t>https://analytics.zoho.com/open-view/2395394000008132313?ZOHO_CRITERIA=%22Localiza_CL_Poblacion%22.%22Codcom%22%3D7403</t>
  </si>
  <si>
    <t>https://analytics.zoho.com/open-view/2395394000008132313?ZOHO_CRITERIA=%22Localiza_CL_Poblacion%22.%22Codcom%22%3D7404</t>
  </si>
  <si>
    <t>https://analytics.zoho.com/open-view/2395394000008132313?ZOHO_CRITERIA=%22Localiza_CL_Poblacion%22.%22Codcom%22%3D7405</t>
  </si>
  <si>
    <t>https://analytics.zoho.com/open-view/2395394000008132313?ZOHO_CRITERIA=%22Localiza_CL_Poblacion%22.%22Codcom%22%3D7406</t>
  </si>
  <si>
    <t>https://analytics.zoho.com/open-view/2395394000008132313?ZOHO_CRITERIA=%22Localiza_CL_Poblacion%22.%22Codcom%22%3D7407</t>
  </si>
  <si>
    <t>https://analytics.zoho.com/open-view/2395394000008132313?ZOHO_CRITERIA=%22Localiza_CL_Poblacion%22.%22Codcom%22%3D7408</t>
  </si>
  <si>
    <t>https://analytics.zoho.com/open-view/2395394000008132313?ZOHO_CRITERIA=%22Localiza_CL_Poblacion%22.%22Codcom%22%3D8101</t>
  </si>
  <si>
    <t>https://analytics.zoho.com/open-view/2395394000008132313?ZOHO_CRITERIA=%22Localiza_CL_Poblacion%22.%22Codcom%22%3D8102</t>
  </si>
  <si>
    <t>https://analytics.zoho.com/open-view/2395394000008132313?ZOHO_CRITERIA=%22Localiza_CL_Poblacion%22.%22Codcom%22%3D8103</t>
  </si>
  <si>
    <t>https://analytics.zoho.com/open-view/2395394000008132313?ZOHO_CRITERIA=%22Localiza_CL_Poblacion%22.%22Codcom%22%3D8104</t>
  </si>
  <si>
    <t>https://analytics.zoho.com/open-view/2395394000008132313?ZOHO_CRITERIA=%22Localiza_CL_Poblacion%22.%22Codcom%22%3D8105</t>
  </si>
  <si>
    <t>https://analytics.zoho.com/open-view/2395394000008132313?ZOHO_CRITERIA=%22Localiza_CL_Poblacion%22.%22Codcom%22%3D8106</t>
  </si>
  <si>
    <t>https://analytics.zoho.com/open-view/2395394000008132313?ZOHO_CRITERIA=%22Localiza_CL_Poblacion%22.%22Codcom%22%3D8107</t>
  </si>
  <si>
    <t>https://analytics.zoho.com/open-view/2395394000008132313?ZOHO_CRITERIA=%22Localiza_CL_Poblacion%22.%22Codcom%22%3D8108</t>
  </si>
  <si>
    <t>https://analytics.zoho.com/open-view/2395394000008132313?ZOHO_CRITERIA=%22Localiza_CL_Poblacion%22.%22Codcom%22%3D8109</t>
  </si>
  <si>
    <t>https://analytics.zoho.com/open-view/2395394000008132313?ZOHO_CRITERIA=%22Localiza_CL_Poblacion%22.%22Codcom%22%3D8110</t>
  </si>
  <si>
    <t>https://analytics.zoho.com/open-view/2395394000008132313?ZOHO_CRITERIA=%22Localiza_CL_Poblacion%22.%22Codcom%22%3D8111</t>
  </si>
  <si>
    <t>https://analytics.zoho.com/open-view/2395394000008132313?ZOHO_CRITERIA=%22Localiza_CL_Poblacion%22.%22Codcom%22%3D8112</t>
  </si>
  <si>
    <t>https://analytics.zoho.com/open-view/2395394000008132313?ZOHO_CRITERIA=%22Localiza_CL_Poblacion%22.%22Codcom%22%3D8201</t>
  </si>
  <si>
    <t>https://analytics.zoho.com/open-view/2395394000008132313?ZOHO_CRITERIA=%22Localiza_CL_Poblacion%22.%22Codcom%22%3D8202</t>
  </si>
  <si>
    <t>https://analytics.zoho.com/open-view/2395394000008132313?ZOHO_CRITERIA=%22Localiza_CL_Poblacion%22.%22Codcom%22%3D8203</t>
  </si>
  <si>
    <t>https://analytics.zoho.com/open-view/2395394000008132313?ZOHO_CRITERIA=%22Localiza_CL_Poblacion%22.%22Codcom%22%3D8204</t>
  </si>
  <si>
    <t>https://analytics.zoho.com/open-view/2395394000008132313?ZOHO_CRITERIA=%22Localiza_CL_Poblacion%22.%22Codcom%22%3D8205</t>
  </si>
  <si>
    <t>https://analytics.zoho.com/open-view/2395394000008132313?ZOHO_CRITERIA=%22Localiza_CL_Poblacion%22.%22Codcom%22%3D8206</t>
  </si>
  <si>
    <t>https://analytics.zoho.com/open-view/2395394000008132313?ZOHO_CRITERIA=%22Localiza_CL_Poblacion%22.%22Codcom%22%3D8207</t>
  </si>
  <si>
    <t>https://analytics.zoho.com/open-view/2395394000008132313?ZOHO_CRITERIA=%22Localiza_CL_Poblacion%22.%22Codcom%22%3D8301</t>
  </si>
  <si>
    <t>https://analytics.zoho.com/open-view/2395394000008132313?ZOHO_CRITERIA=%22Localiza_CL_Poblacion%22.%22Codcom%22%3D8302</t>
  </si>
  <si>
    <t>https://analytics.zoho.com/open-view/2395394000008132313?ZOHO_CRITERIA=%22Localiza_CL_Poblacion%22.%22Codcom%22%3D8303</t>
  </si>
  <si>
    <t>https://analytics.zoho.com/open-view/2395394000008132313?ZOHO_CRITERIA=%22Localiza_CL_Poblacion%22.%22Codcom%22%3D8304</t>
  </si>
  <si>
    <t>https://analytics.zoho.com/open-view/2395394000008132313?ZOHO_CRITERIA=%22Localiza_CL_Poblacion%22.%22Codcom%22%3D8305</t>
  </si>
  <si>
    <t>https://analytics.zoho.com/open-view/2395394000008132313?ZOHO_CRITERIA=%22Localiza_CL_Poblacion%22.%22Codcom%22%3D8306</t>
  </si>
  <si>
    <t>https://analytics.zoho.com/open-view/2395394000008132313?ZOHO_CRITERIA=%22Localiza_CL_Poblacion%22.%22Codcom%22%3D8307</t>
  </si>
  <si>
    <t>https://analytics.zoho.com/open-view/2395394000008132313?ZOHO_CRITERIA=%22Localiza_CL_Poblacion%22.%22Codcom%22%3D8308</t>
  </si>
  <si>
    <t>https://analytics.zoho.com/open-view/2395394000008132313?ZOHO_CRITERIA=%22Localiza_CL_Poblacion%22.%22Codcom%22%3D8309</t>
  </si>
  <si>
    <t>https://analytics.zoho.com/open-view/2395394000008132313?ZOHO_CRITERIA=%22Localiza_CL_Poblacion%22.%22Codcom%22%3D8310</t>
  </si>
  <si>
    <t>https://analytics.zoho.com/open-view/2395394000008132313?ZOHO_CRITERIA=%22Localiza_CL_Poblacion%22.%22Codcom%22%3D8311</t>
  </si>
  <si>
    <t>https://analytics.zoho.com/open-view/2395394000008132313?ZOHO_CRITERIA=%22Localiza_CL_Poblacion%22.%22Codcom%22%3D8312</t>
  </si>
  <si>
    <t>https://analytics.zoho.com/open-view/2395394000008132313?ZOHO_CRITERIA=%22Localiza_CL_Poblacion%22.%22Codcom%22%3D8313</t>
  </si>
  <si>
    <t>https://analytics.zoho.com/open-view/2395394000008132313?ZOHO_CRITERIA=%22Localiza_CL_Poblacion%22.%22Codcom%22%3D8314</t>
  </si>
  <si>
    <t>https://analytics.zoho.com/open-view/2395394000008132313?ZOHO_CRITERIA=%22Localiza_CL_Poblacion%22.%22Codcom%22%3D16101</t>
  </si>
  <si>
    <t>https://analytics.zoho.com/open-view/2395394000008132313?ZOHO_CRITERIA=%22Localiza_CL_Poblacion%22.%22Codcom%22%3D16102</t>
  </si>
  <si>
    <t>https://analytics.zoho.com/open-view/2395394000008132313?ZOHO_CRITERIA=%22Localiza_CL_Poblacion%22.%22Codcom%22%3D16202</t>
  </si>
  <si>
    <t>https://analytics.zoho.com/open-view/2395394000008132313?ZOHO_CRITERIA=%22Localiza_CL_Poblacion%22.%22Codcom%22%3D16203</t>
  </si>
  <si>
    <t>https://analytics.zoho.com/open-view/2395394000008132313?ZOHO_CRITERIA=%22Localiza_CL_Poblacion%22.%22Codcom%22%3D16302</t>
  </si>
  <si>
    <t>https://analytics.zoho.com/open-view/2395394000008132313?ZOHO_CRITERIA=%22Localiza_CL_Poblacion%22.%22Codcom%22%3D16103</t>
  </si>
  <si>
    <t>https://analytics.zoho.com/open-view/2395394000008132313?ZOHO_CRITERIA=%22Localiza_CL_Poblacion%22.%22Codcom%22%3D16104</t>
  </si>
  <si>
    <t>https://analytics.zoho.com/open-view/2395394000008132313?ZOHO_CRITERIA=%22Localiza_CL_Poblacion%22.%22Codcom%22%3D16204</t>
  </si>
  <si>
    <t>https://analytics.zoho.com/open-view/2395394000008132313?ZOHO_CRITERIA=%22Localiza_CL_Poblacion%22.%22Codcom%22%3D16303</t>
  </si>
  <si>
    <t>https://analytics.zoho.com/open-view/2395394000008132313?ZOHO_CRITERIA=%22Localiza_CL_Poblacion%22.%22Codcom%22%3D16105</t>
  </si>
  <si>
    <t>https://analytics.zoho.com/open-view/2395394000008132313?ZOHO_CRITERIA=%22Localiza_CL_Poblacion%22.%22Codcom%22%3D16106</t>
  </si>
  <si>
    <t>https://analytics.zoho.com/open-view/2395394000008132313?ZOHO_CRITERIA=%22Localiza_CL_Poblacion%22.%22Codcom%22%3D16205</t>
  </si>
  <si>
    <t>https://analytics.zoho.com/open-view/2395394000008132313?ZOHO_CRITERIA=%22Localiza_CL_Poblacion%22.%22Codcom%22%3D16107</t>
  </si>
  <si>
    <t>https://analytics.zoho.com/open-view/2395394000008132313?ZOHO_CRITERIA=%22Localiza_CL_Poblacion%22.%22Codcom%22%3D16201</t>
  </si>
  <si>
    <t>https://analytics.zoho.com/open-view/2395394000008132313?ZOHO_CRITERIA=%22Localiza_CL_Poblacion%22.%22Codcom%22%3D16206</t>
  </si>
  <si>
    <t>https://analytics.zoho.com/open-view/2395394000008132313?ZOHO_CRITERIA=%22Localiza_CL_Poblacion%22.%22Codcom%22%3D16301</t>
  </si>
  <si>
    <t>https://analytics.zoho.com/open-view/2395394000008132313?ZOHO_CRITERIA=%22Localiza_CL_Poblacion%22.%22Codcom%22%3D16304</t>
  </si>
  <si>
    <t>https://analytics.zoho.com/open-view/2395394000008132313?ZOHO_CRITERIA=%22Localiza_CL_Poblacion%22.%22Codcom%22%3D16108</t>
  </si>
  <si>
    <t>https://analytics.zoho.com/open-view/2395394000008132313?ZOHO_CRITERIA=%22Localiza_CL_Poblacion%22.%22Codcom%22%3D16305</t>
  </si>
  <si>
    <t>https://analytics.zoho.com/open-view/2395394000008132313?ZOHO_CRITERIA=%22Localiza_CL_Poblacion%22.%22Codcom%22%3D16207</t>
  </si>
  <si>
    <t>https://analytics.zoho.com/open-view/2395394000008132313?ZOHO_CRITERIA=%22Localiza_CL_Poblacion%22.%22Codcom%22%3D16109</t>
  </si>
  <si>
    <t>https://analytics.zoho.com/open-view/2395394000008132313?ZOHO_CRITERIA=%22Localiza_CL_Poblacion%22.%22Codcom%22%3D9101</t>
  </si>
  <si>
    <t>https://analytics.zoho.com/open-view/2395394000008132313?ZOHO_CRITERIA=%22Localiza_CL_Poblacion%22.%22Codcom%22%3D9102</t>
  </si>
  <si>
    <t>https://analytics.zoho.com/open-view/2395394000008132313?ZOHO_CRITERIA=%22Localiza_CL_Poblacion%22.%22Codcom%22%3D9103</t>
  </si>
  <si>
    <t>https://analytics.zoho.com/open-view/2395394000008132313?ZOHO_CRITERIA=%22Localiza_CL_Poblacion%22.%22Codcom%22%3D9104</t>
  </si>
  <si>
    <t>https://analytics.zoho.com/open-view/2395394000008132313?ZOHO_CRITERIA=%22Localiza_CL_Poblacion%22.%22Codcom%22%3D9105</t>
  </si>
  <si>
    <t>https://analytics.zoho.com/open-view/2395394000008132313?ZOHO_CRITERIA=%22Localiza_CL_Poblacion%22.%22Codcom%22%3D9106</t>
  </si>
  <si>
    <t>https://analytics.zoho.com/open-view/2395394000008132313?ZOHO_CRITERIA=%22Localiza_CL_Poblacion%22.%22Codcom%22%3D9107</t>
  </si>
  <si>
    <t>https://analytics.zoho.com/open-view/2395394000008132313?ZOHO_CRITERIA=%22Localiza_CL_Poblacion%22.%22Codcom%22%3D9108</t>
  </si>
  <si>
    <t>https://analytics.zoho.com/open-view/2395394000008132313?ZOHO_CRITERIA=%22Localiza_CL_Poblacion%22.%22Codcom%22%3D9109</t>
  </si>
  <si>
    <t>https://analytics.zoho.com/open-view/2395394000008132313?ZOHO_CRITERIA=%22Localiza_CL_Poblacion%22.%22Codcom%22%3D9110</t>
  </si>
  <si>
    <t>https://analytics.zoho.com/open-view/2395394000008132313?ZOHO_CRITERIA=%22Localiza_CL_Poblacion%22.%22Codcom%22%3D9111</t>
  </si>
  <si>
    <t>https://analytics.zoho.com/open-view/2395394000008132313?ZOHO_CRITERIA=%22Localiza_CL_Poblacion%22.%22Codcom%22%3D9112</t>
  </si>
  <si>
    <t>https://analytics.zoho.com/open-view/2395394000008132313?ZOHO_CRITERIA=%22Localiza_CL_Poblacion%22.%22Codcom%22%3D9113</t>
  </si>
  <si>
    <t>https://analytics.zoho.com/open-view/2395394000008132313?ZOHO_CRITERIA=%22Localiza_CL_Poblacion%22.%22Codcom%22%3D9114</t>
  </si>
  <si>
    <t>https://analytics.zoho.com/open-view/2395394000008132313?ZOHO_CRITERIA=%22Localiza_CL_Poblacion%22.%22Codcom%22%3D9115</t>
  </si>
  <si>
    <t>https://analytics.zoho.com/open-view/2395394000008132313?ZOHO_CRITERIA=%22Localiza_CL_Poblacion%22.%22Codcom%22%3D9116</t>
  </si>
  <si>
    <t>https://analytics.zoho.com/open-view/2395394000008132313?ZOHO_CRITERIA=%22Localiza_CL_Poblacion%22.%22Codcom%22%3D9117</t>
  </si>
  <si>
    <t>https://analytics.zoho.com/open-view/2395394000008132313?ZOHO_CRITERIA=%22Localiza_CL_Poblacion%22.%22Codcom%22%3D9118</t>
  </si>
  <si>
    <t>https://analytics.zoho.com/open-view/2395394000008132313?ZOHO_CRITERIA=%22Localiza_CL_Poblacion%22.%22Codcom%22%3D9119</t>
  </si>
  <si>
    <t>https://analytics.zoho.com/open-view/2395394000008132313?ZOHO_CRITERIA=%22Localiza_CL_Poblacion%22.%22Codcom%22%3D9120</t>
  </si>
  <si>
    <t>https://analytics.zoho.com/open-view/2395394000008132313?ZOHO_CRITERIA=%22Localiza_CL_Poblacion%22.%22Codcom%22%3D9121</t>
  </si>
  <si>
    <t>https://analytics.zoho.com/open-view/2395394000008132313?ZOHO_CRITERIA=%22Localiza_CL_Poblacion%22.%22Codcom%22%3D9201</t>
  </si>
  <si>
    <t>https://analytics.zoho.com/open-view/2395394000008132313?ZOHO_CRITERIA=%22Localiza_CL_Poblacion%22.%22Codcom%22%3D9202</t>
  </si>
  <si>
    <t>https://analytics.zoho.com/open-view/2395394000008132313?ZOHO_CRITERIA=%22Localiza_CL_Poblacion%22.%22Codcom%22%3D9203</t>
  </si>
  <si>
    <t>https://analytics.zoho.com/open-view/2395394000008132313?ZOHO_CRITERIA=%22Localiza_CL_Poblacion%22.%22Codcom%22%3D9204</t>
  </si>
  <si>
    <t>https://analytics.zoho.com/open-view/2395394000008132313?ZOHO_CRITERIA=%22Localiza_CL_Poblacion%22.%22Codcom%22%3D9205</t>
  </si>
  <si>
    <t>https://analytics.zoho.com/open-view/2395394000008132313?ZOHO_CRITERIA=%22Localiza_CL_Poblacion%22.%22Codcom%22%3D9206</t>
  </si>
  <si>
    <t>https://analytics.zoho.com/open-view/2395394000008132313?ZOHO_CRITERIA=%22Localiza_CL_Poblacion%22.%22Codcom%22%3D9207</t>
  </si>
  <si>
    <t>https://analytics.zoho.com/open-view/2395394000008132313?ZOHO_CRITERIA=%22Localiza_CL_Poblacion%22.%22Codcom%22%3D9208</t>
  </si>
  <si>
    <t>https://analytics.zoho.com/open-view/2395394000008132313?ZOHO_CRITERIA=%22Localiza_CL_Poblacion%22.%22Codcom%22%3D9209</t>
  </si>
  <si>
    <t>https://analytics.zoho.com/open-view/2395394000008132313?ZOHO_CRITERIA=%22Localiza_CL_Poblacion%22.%22Codcom%22%3D9210</t>
  </si>
  <si>
    <t>https://analytics.zoho.com/open-view/2395394000008132313?ZOHO_CRITERIA=%22Localiza_CL_Poblacion%22.%22Codcom%22%3D9211</t>
  </si>
  <si>
    <t>https://analytics.zoho.com/open-view/2395394000008132313?ZOHO_CRITERIA=%22Localiza_CL_Poblacion%22.%22Codcom%22%3D10101</t>
  </si>
  <si>
    <t>https://analytics.zoho.com/open-view/2395394000008132313?ZOHO_CRITERIA=%22Localiza_CL_Poblacion%22.%22Codcom%22%3D10102</t>
  </si>
  <si>
    <t>https://analytics.zoho.com/open-view/2395394000008132313?ZOHO_CRITERIA=%22Localiza_CL_Poblacion%22.%22Codcom%22%3D10103</t>
  </si>
  <si>
    <t>https://analytics.zoho.com/open-view/2395394000008132313?ZOHO_CRITERIA=%22Localiza_CL_Poblacion%22.%22Codcom%22%3D10104</t>
  </si>
  <si>
    <t>https://analytics.zoho.com/open-view/2395394000008132313?ZOHO_CRITERIA=%22Localiza_CL_Poblacion%22.%22Codcom%22%3D10105</t>
  </si>
  <si>
    <t>https://analytics.zoho.com/open-view/2395394000008132313?ZOHO_CRITERIA=%22Localiza_CL_Poblacion%22.%22Codcom%22%3D10106</t>
  </si>
  <si>
    <t>https://analytics.zoho.com/open-view/2395394000008132313?ZOHO_CRITERIA=%22Localiza_CL_Poblacion%22.%22Codcom%22%3D10107</t>
  </si>
  <si>
    <t>https://analytics.zoho.com/open-view/2395394000008132313?ZOHO_CRITERIA=%22Localiza_CL_Poblacion%22.%22Codcom%22%3D10108</t>
  </si>
  <si>
    <t>https://analytics.zoho.com/open-view/2395394000008132313?ZOHO_CRITERIA=%22Localiza_CL_Poblacion%22.%22Codcom%22%3D10109</t>
  </si>
  <si>
    <t>https://analytics.zoho.com/open-view/2395394000008132313?ZOHO_CRITERIA=%22Localiza_CL_Poblacion%22.%22Codcom%22%3D10201</t>
  </si>
  <si>
    <t>https://analytics.zoho.com/open-view/2395394000008132313?ZOHO_CRITERIA=%22Localiza_CL_Poblacion%22.%22Codcom%22%3D10202</t>
  </si>
  <si>
    <t>https://analytics.zoho.com/open-view/2395394000008132313?ZOHO_CRITERIA=%22Localiza_CL_Poblacion%22.%22Codcom%22%3D10203</t>
  </si>
  <si>
    <t>https://analytics.zoho.com/open-view/2395394000008132313?ZOHO_CRITERIA=%22Localiza_CL_Poblacion%22.%22Codcom%22%3D10204</t>
  </si>
  <si>
    <t>https://analytics.zoho.com/open-view/2395394000008132313?ZOHO_CRITERIA=%22Localiza_CL_Poblacion%22.%22Codcom%22%3D10205</t>
  </si>
  <si>
    <t>https://analytics.zoho.com/open-view/2395394000008132313?ZOHO_CRITERIA=%22Localiza_CL_Poblacion%22.%22Codcom%22%3D10206</t>
  </si>
  <si>
    <t>https://analytics.zoho.com/open-view/2395394000008132313?ZOHO_CRITERIA=%22Localiza_CL_Poblacion%22.%22Codcom%22%3D10207</t>
  </si>
  <si>
    <t>https://analytics.zoho.com/open-view/2395394000008132313?ZOHO_CRITERIA=%22Localiza_CL_Poblacion%22.%22Codcom%22%3D10208</t>
  </si>
  <si>
    <t>https://analytics.zoho.com/open-view/2395394000008132313?ZOHO_CRITERIA=%22Localiza_CL_Poblacion%22.%22Codcom%22%3D10209</t>
  </si>
  <si>
    <t>https://analytics.zoho.com/open-view/2395394000008132313?ZOHO_CRITERIA=%22Localiza_CL_Poblacion%22.%22Codcom%22%3D10210</t>
  </si>
  <si>
    <t>https://analytics.zoho.com/open-view/2395394000008132313?ZOHO_CRITERIA=%22Localiza_CL_Poblacion%22.%22Codcom%22%3D10301</t>
  </si>
  <si>
    <t>https://analytics.zoho.com/open-view/2395394000008132313?ZOHO_CRITERIA=%22Localiza_CL_Poblacion%22.%22Codcom%22%3D10302</t>
  </si>
  <si>
    <t>https://analytics.zoho.com/open-view/2395394000008132313?ZOHO_CRITERIA=%22Localiza_CL_Poblacion%22.%22Codcom%22%3D10303</t>
  </si>
  <si>
    <t>https://analytics.zoho.com/open-view/2395394000008132313?ZOHO_CRITERIA=%22Localiza_CL_Poblacion%22.%22Codcom%22%3D10304</t>
  </si>
  <si>
    <t>https://analytics.zoho.com/open-view/2395394000008132313?ZOHO_CRITERIA=%22Localiza_CL_Poblacion%22.%22Codcom%22%3D10305</t>
  </si>
  <si>
    <t>https://analytics.zoho.com/open-view/2395394000008132313?ZOHO_CRITERIA=%22Localiza_CL_Poblacion%22.%22Codcom%22%3D10306</t>
  </si>
  <si>
    <t>https://analytics.zoho.com/open-view/2395394000008132313?ZOHO_CRITERIA=%22Localiza_CL_Poblacion%22.%22Codcom%22%3D10307</t>
  </si>
  <si>
    <t>https://analytics.zoho.com/open-view/2395394000008132313?ZOHO_CRITERIA=%22Localiza_CL_Poblacion%22.%22Codcom%22%3D10401</t>
  </si>
  <si>
    <t>https://analytics.zoho.com/open-view/2395394000008132313?ZOHO_CRITERIA=%22Localiza_CL_Poblacion%22.%22Codcom%22%3D10402</t>
  </si>
  <si>
    <t>https://analytics.zoho.com/open-view/2395394000008132313?ZOHO_CRITERIA=%22Localiza_CL_Poblacion%22.%22Codcom%22%3D10403</t>
  </si>
  <si>
    <t>https://analytics.zoho.com/open-view/2395394000008132313?ZOHO_CRITERIA=%22Localiza_CL_Poblacion%22.%22Codcom%22%3D10404</t>
  </si>
  <si>
    <t>https://analytics.zoho.com/open-view/2395394000008132313?ZOHO_CRITERIA=%22Localiza_CL_Poblacion%22.%22Codcom%22%3D11101</t>
  </si>
  <si>
    <t>https://analytics.zoho.com/open-view/2395394000008132313?ZOHO_CRITERIA=%22Localiza_CL_Poblacion%22.%22Codcom%22%3D11102</t>
  </si>
  <si>
    <t>https://analytics.zoho.com/open-view/2395394000008132313?ZOHO_CRITERIA=%22Localiza_CL_Poblacion%22.%22Codcom%22%3D11201</t>
  </si>
  <si>
    <t>https://analytics.zoho.com/open-view/2395394000008132313?ZOHO_CRITERIA=%22Localiza_CL_Poblacion%22.%22Codcom%22%3D11202</t>
  </si>
  <si>
    <t>https://analytics.zoho.com/open-view/2395394000008132313?ZOHO_CRITERIA=%22Localiza_CL_Poblacion%22.%22Codcom%22%3D11203</t>
  </si>
  <si>
    <t>https://analytics.zoho.com/open-view/2395394000008132313?ZOHO_CRITERIA=%22Localiza_CL_Poblacion%22.%22Codcom%22%3D11301</t>
  </si>
  <si>
    <t>https://analytics.zoho.com/open-view/2395394000008132313?ZOHO_CRITERIA=%22Localiza_CL_Poblacion%22.%22Codcom%22%3D11302</t>
  </si>
  <si>
    <t>https://analytics.zoho.com/open-view/2395394000008132313?ZOHO_CRITERIA=%22Localiza_CL_Poblacion%22.%22Codcom%22%3D11303</t>
  </si>
  <si>
    <t>https://analytics.zoho.com/open-view/2395394000008132313?ZOHO_CRITERIA=%22Localiza_CL_Poblacion%22.%22Codcom%22%3D11401</t>
  </si>
  <si>
    <t>https://analytics.zoho.com/open-view/2395394000008132313?ZOHO_CRITERIA=%22Localiza_CL_Poblacion%22.%22Codcom%22%3D11402</t>
  </si>
  <si>
    <t>https://analytics.zoho.com/open-view/2395394000008132313?ZOHO_CRITERIA=%22Localiza_CL_Poblacion%22.%22Codcom%22%3D12101</t>
  </si>
  <si>
    <t>https://analytics.zoho.com/open-view/2395394000008132313?ZOHO_CRITERIA=%22Localiza_CL_Poblacion%22.%22Codcom%22%3D12102</t>
  </si>
  <si>
    <t>https://analytics.zoho.com/open-view/2395394000008132313?ZOHO_CRITERIA=%22Localiza_CL_Poblacion%22.%22Codcom%22%3D12103</t>
  </si>
  <si>
    <t>https://analytics.zoho.com/open-view/2395394000008132313?ZOHO_CRITERIA=%22Localiza_CL_Poblacion%22.%22Codcom%22%3D12104</t>
  </si>
  <si>
    <t>https://analytics.zoho.com/open-view/2395394000008132313?ZOHO_CRITERIA=%22Localiza_CL_Poblacion%22.%22Codcom%22%3D12201</t>
  </si>
  <si>
    <t>https://analytics.zoho.com/open-view/2395394000008132313?ZOHO_CRITERIA=%22Localiza_CL_Poblacion%22.%22Codcom%22%3D12301</t>
  </si>
  <si>
    <t>https://analytics.zoho.com/open-view/2395394000008132313?ZOHO_CRITERIA=%22Localiza_CL_Poblacion%22.%22Codcom%22%3D12302</t>
  </si>
  <si>
    <t>https://analytics.zoho.com/open-view/2395394000008132313?ZOHO_CRITERIA=%22Localiza_CL_Poblacion%22.%22Codcom%22%3D12303</t>
  </si>
  <si>
    <t>https://analytics.zoho.com/open-view/2395394000008132313?ZOHO_CRITERIA=%22Localiza_CL_Poblacion%22.%22Codcom%22%3D12401</t>
  </si>
  <si>
    <t>https://analytics.zoho.com/open-view/2395394000008132313?ZOHO_CRITERIA=%22Localiza_CL_Poblacion%22.%22Codcom%22%3D12402</t>
  </si>
  <si>
    <t>https://analytics.zoho.com/open-view/2395394000008132313?ZOHO_CRITERIA=%22Localiza_CL_Poblacion%22.%22Codcom%22%3D13101</t>
  </si>
  <si>
    <t>https://analytics.zoho.com/open-view/2395394000008132313?ZOHO_CRITERIA=%22Localiza_CL_Poblacion%22.%22Codcom%22%3D13102</t>
  </si>
  <si>
    <t>https://analytics.zoho.com/open-view/2395394000008132313?ZOHO_CRITERIA=%22Localiza_CL_Poblacion%22.%22Codcom%22%3D13103</t>
  </si>
  <si>
    <t>https://analytics.zoho.com/open-view/2395394000008132313?ZOHO_CRITERIA=%22Localiza_CL_Poblacion%22.%22Codcom%22%3D13104</t>
  </si>
  <si>
    <t>https://analytics.zoho.com/open-view/2395394000008132313?ZOHO_CRITERIA=%22Localiza_CL_Poblacion%22.%22Codcom%22%3D13105</t>
  </si>
  <si>
    <t>https://analytics.zoho.com/open-view/2395394000008132313?ZOHO_CRITERIA=%22Localiza_CL_Poblacion%22.%22Codcom%22%3D13106</t>
  </si>
  <si>
    <t>https://analytics.zoho.com/open-view/2395394000008132313?ZOHO_CRITERIA=%22Localiza_CL_Poblacion%22.%22Codcom%22%3D13107</t>
  </si>
  <si>
    <t>https://analytics.zoho.com/open-view/2395394000008132313?ZOHO_CRITERIA=%22Localiza_CL_Poblacion%22.%22Codcom%22%3D13108</t>
  </si>
  <si>
    <t>https://analytics.zoho.com/open-view/2395394000008132313?ZOHO_CRITERIA=%22Localiza_CL_Poblacion%22.%22Codcom%22%3D13109</t>
  </si>
  <si>
    <t>https://analytics.zoho.com/open-view/2395394000008132313?ZOHO_CRITERIA=%22Localiza_CL_Poblacion%22.%22Codcom%22%3D13110</t>
  </si>
  <si>
    <t>https://analytics.zoho.com/open-view/2395394000008132313?ZOHO_CRITERIA=%22Localiza_CL_Poblacion%22.%22Codcom%22%3D13111</t>
  </si>
  <si>
    <t>https://analytics.zoho.com/open-view/2395394000008132313?ZOHO_CRITERIA=%22Localiza_CL_Poblacion%22.%22Codcom%22%3D13112</t>
  </si>
  <si>
    <t>https://analytics.zoho.com/open-view/2395394000008132313?ZOHO_CRITERIA=%22Localiza_CL_Poblacion%22.%22Codcom%22%3D13113</t>
  </si>
  <si>
    <t>https://analytics.zoho.com/open-view/2395394000008132313?ZOHO_CRITERIA=%22Localiza_CL_Poblacion%22.%22Codcom%22%3D13114</t>
  </si>
  <si>
    <t>https://analytics.zoho.com/open-view/2395394000008132313?ZOHO_CRITERIA=%22Localiza_CL_Poblacion%22.%22Codcom%22%3D13115</t>
  </si>
  <si>
    <t>https://analytics.zoho.com/open-view/2395394000008132313?ZOHO_CRITERIA=%22Localiza_CL_Poblacion%22.%22Codcom%22%3D13116</t>
  </si>
  <si>
    <t>https://analytics.zoho.com/open-view/2395394000008132313?ZOHO_CRITERIA=%22Localiza_CL_Poblacion%22.%22Codcom%22%3D13117</t>
  </si>
  <si>
    <t>https://analytics.zoho.com/open-view/2395394000008132313?ZOHO_CRITERIA=%22Localiza_CL_Poblacion%22.%22Codcom%22%3D13118</t>
  </si>
  <si>
    <t>https://analytics.zoho.com/open-view/2395394000008132313?ZOHO_CRITERIA=%22Localiza_CL_Poblacion%22.%22Codcom%22%3D13119</t>
  </si>
  <si>
    <t>https://analytics.zoho.com/open-view/2395394000008132313?ZOHO_CRITERIA=%22Localiza_CL_Poblacion%22.%22Codcom%22%3D13120</t>
  </si>
  <si>
    <t>https://analytics.zoho.com/open-view/2395394000008132313?ZOHO_CRITERIA=%22Localiza_CL_Poblacion%22.%22Codcom%22%3D13121</t>
  </si>
  <si>
    <t>https://analytics.zoho.com/open-view/2395394000008132313?ZOHO_CRITERIA=%22Localiza_CL_Poblacion%22.%22Codcom%22%3D13122</t>
  </si>
  <si>
    <t>https://analytics.zoho.com/open-view/2395394000008132313?ZOHO_CRITERIA=%22Localiza_CL_Poblacion%22.%22Codcom%22%3D13123</t>
  </si>
  <si>
    <t>https://analytics.zoho.com/open-view/2395394000008132313?ZOHO_CRITERIA=%22Localiza_CL_Poblacion%22.%22Codcom%22%3D13124</t>
  </si>
  <si>
    <t>https://analytics.zoho.com/open-view/2395394000008132313?ZOHO_CRITERIA=%22Localiza_CL_Poblacion%22.%22Codcom%22%3D13125</t>
  </si>
  <si>
    <t>https://analytics.zoho.com/open-view/2395394000008132313?ZOHO_CRITERIA=%22Localiza_CL_Poblacion%22.%22Codcom%22%3D13126</t>
  </si>
  <si>
    <t>https://analytics.zoho.com/open-view/2395394000008132313?ZOHO_CRITERIA=%22Localiza_CL_Poblacion%22.%22Codcom%22%3D13127</t>
  </si>
  <si>
    <t>https://analytics.zoho.com/open-view/2395394000008132313?ZOHO_CRITERIA=%22Localiza_CL_Poblacion%22.%22Codcom%22%3D13128</t>
  </si>
  <si>
    <t>https://analytics.zoho.com/open-view/2395394000008132313?ZOHO_CRITERIA=%22Localiza_CL_Poblacion%22.%22Codcom%22%3D13129</t>
  </si>
  <si>
    <t>https://analytics.zoho.com/open-view/2395394000008132313?ZOHO_CRITERIA=%22Localiza_CL_Poblacion%22.%22Codcom%22%3D13130</t>
  </si>
  <si>
    <t>https://analytics.zoho.com/open-view/2395394000008132313?ZOHO_CRITERIA=%22Localiza_CL_Poblacion%22.%22Codcom%22%3D13131</t>
  </si>
  <si>
    <t>https://analytics.zoho.com/open-view/2395394000008132313?ZOHO_CRITERIA=%22Localiza_CL_Poblacion%22.%22Codcom%22%3D13132</t>
  </si>
  <si>
    <t>https://analytics.zoho.com/open-view/2395394000008132313?ZOHO_CRITERIA=%22Localiza_CL_Poblacion%22.%22Codcom%22%3D13201</t>
  </si>
  <si>
    <t>https://analytics.zoho.com/open-view/2395394000008132313?ZOHO_CRITERIA=%22Localiza_CL_Poblacion%22.%22Codcom%22%3D13202</t>
  </si>
  <si>
    <t>https://analytics.zoho.com/open-view/2395394000008132313?ZOHO_CRITERIA=%22Localiza_CL_Poblacion%22.%22Codcom%22%3D13203</t>
  </si>
  <si>
    <t>https://analytics.zoho.com/open-view/2395394000008132313?ZOHO_CRITERIA=%22Localiza_CL_Poblacion%22.%22Codcom%22%3D13301</t>
  </si>
  <si>
    <t>https://analytics.zoho.com/open-view/2395394000008132313?ZOHO_CRITERIA=%22Localiza_CL_Poblacion%22.%22Codcom%22%3D13302</t>
  </si>
  <si>
    <t>https://analytics.zoho.com/open-view/2395394000008132313?ZOHO_CRITERIA=%22Localiza_CL_Poblacion%22.%22Codcom%22%3D13303</t>
  </si>
  <si>
    <t>https://analytics.zoho.com/open-view/2395394000008132313?ZOHO_CRITERIA=%22Localiza_CL_Poblacion%22.%22Codcom%22%3D13401</t>
  </si>
  <si>
    <t>https://analytics.zoho.com/open-view/2395394000008132313?ZOHO_CRITERIA=%22Localiza_CL_Poblacion%22.%22Codcom%22%3D13402</t>
  </si>
  <si>
    <t>https://analytics.zoho.com/open-view/2395394000008132313?ZOHO_CRITERIA=%22Localiza_CL_Poblacion%22.%22Codcom%22%3D13403</t>
  </si>
  <si>
    <t>https://analytics.zoho.com/open-view/2395394000008132313?ZOHO_CRITERIA=%22Localiza_CL_Poblacion%22.%22Codcom%22%3D13404</t>
  </si>
  <si>
    <t>https://analytics.zoho.com/open-view/2395394000008132313?ZOHO_CRITERIA=%22Localiza_CL_Poblacion%22.%22Codcom%22%3D13501</t>
  </si>
  <si>
    <t>https://analytics.zoho.com/open-view/2395394000008132313?ZOHO_CRITERIA=%22Localiza_CL_Poblacion%22.%22Codcom%22%3D13502</t>
  </si>
  <si>
    <t>https://analytics.zoho.com/open-view/2395394000008132313?ZOHO_CRITERIA=%22Localiza_CL_Poblacion%22.%22Codcom%22%3D13503</t>
  </si>
  <si>
    <t>https://analytics.zoho.com/open-view/2395394000008132313?ZOHO_CRITERIA=%22Localiza_CL_Poblacion%22.%22Codcom%22%3D13504</t>
  </si>
  <si>
    <t>https://analytics.zoho.com/open-view/2395394000008132313?ZOHO_CRITERIA=%22Localiza_CL_Poblacion%22.%22Codcom%22%3D13505</t>
  </si>
  <si>
    <t>https://analytics.zoho.com/open-view/2395394000008132313?ZOHO_CRITERIA=%22Localiza_CL_Poblacion%22.%22Codcom%22%3D13601</t>
  </si>
  <si>
    <t>https://analytics.zoho.com/open-view/2395394000008132313?ZOHO_CRITERIA=%22Localiza_CL_Poblacion%22.%22Codcom%22%3D13602</t>
  </si>
  <si>
    <t>https://analytics.zoho.com/open-view/2395394000008132313?ZOHO_CRITERIA=%22Localiza_CL_Poblacion%22.%22Codcom%22%3D13603</t>
  </si>
  <si>
    <t>https://analytics.zoho.com/open-view/2395394000008132313?ZOHO_CRITERIA=%22Localiza_CL_Poblacion%22.%22Codcom%22%3D13604</t>
  </si>
  <si>
    <t>https://analytics.zoho.com/open-view/2395394000008132313?ZOHO_CRITERIA=%22Localiza_CL_Poblacion%22.%22Codcom%22%3D13605</t>
  </si>
  <si>
    <t>https://analytics.zoho.com/open-view/2395394000008132313?ZOHO_CRITERIA=%22Localiza_CL_Poblacion%22.%22Codcom%22%3D14101</t>
  </si>
  <si>
    <t>https://analytics.zoho.com/open-view/2395394000008132313?ZOHO_CRITERIA=%22Localiza_CL_Poblacion%22.%22Codcom%22%3D14102</t>
  </si>
  <si>
    <t>https://analytics.zoho.com/open-view/2395394000008132313?ZOHO_CRITERIA=%22Localiza_CL_Poblacion%22.%22Codcom%22%3D14103</t>
  </si>
  <si>
    <t>https://analytics.zoho.com/open-view/2395394000008132313?ZOHO_CRITERIA=%22Localiza_CL_Poblacion%22.%22Codcom%22%3D14104</t>
  </si>
  <si>
    <t>https://analytics.zoho.com/open-view/2395394000008132313?ZOHO_CRITERIA=%22Localiza_CL_Poblacion%22.%22Codcom%22%3D14105</t>
  </si>
  <si>
    <t>https://analytics.zoho.com/open-view/2395394000008132313?ZOHO_CRITERIA=%22Localiza_CL_Poblacion%22.%22Codcom%22%3D14106</t>
  </si>
  <si>
    <t>https://analytics.zoho.com/open-view/2395394000008132313?ZOHO_CRITERIA=%22Localiza_CL_Poblacion%22.%22Codcom%22%3D14107</t>
  </si>
  <si>
    <t>https://analytics.zoho.com/open-view/2395394000008132313?ZOHO_CRITERIA=%22Localiza_CL_Poblacion%22.%22Codcom%22%3D14108</t>
  </si>
  <si>
    <t>https://analytics.zoho.com/open-view/2395394000008132313?ZOHO_CRITERIA=%22Localiza_CL_Poblacion%22.%22Codcom%22%3D14201</t>
  </si>
  <si>
    <t>https://analytics.zoho.com/open-view/2395394000008132313?ZOHO_CRITERIA=%22Localiza_CL_Poblacion%22.%22Codcom%22%3D14202</t>
  </si>
  <si>
    <t>https://analytics.zoho.com/open-view/2395394000008132313?ZOHO_CRITERIA=%22Localiza_CL_Poblacion%22.%22Codcom%22%3D14203</t>
  </si>
  <si>
    <t>https://analytics.zoho.com/open-view/2395394000008132313?ZOHO_CRITERIA=%22Localiza_CL_Poblacion%22.%22Codcom%22%3D14204</t>
  </si>
  <si>
    <t>https://analytics.zoho.com/open-view/2395394000008132313?ZOHO_CRITERIA=%22Localiza_CL_Poblacion%22.%22Codcom%22%3D15101</t>
  </si>
  <si>
    <t>https://analytics.zoho.com/open-view/2395394000008132313?ZOHO_CRITERIA=%22Localiza_CL_Poblacion%22.%22Codcom%22%3D15102</t>
  </si>
  <si>
    <t>https://analytics.zoho.com/open-view/2395394000008132313?ZOHO_CRITERIA=%22Localiza_CL_Poblacion%22.%22Codcom%22%3D15201</t>
  </si>
  <si>
    <t>https://analytics.zoho.com/open-view/2395394000008132313?ZOHO_CRITERIA=%22Localiza_CL_Poblacion%22.%22Codcom%22%3D15202</t>
  </si>
  <si>
    <t>https://analytics.zoho.com/open-view/2395394000008134446?ZOHO_CRITERIA=%22Localiza_CL_Poblacion%22.%22Codcom%22%3D1101</t>
  </si>
  <si>
    <t>https://analytics.zoho.com/open-view/2395394000008134446?ZOHO_CRITERIA=%22Localiza_CL_Poblacion%22.%22Codcom%22%3D1107</t>
  </si>
  <si>
    <t>https://analytics.zoho.com/open-view/2395394000008134446?ZOHO_CRITERIA=%22Localiza_CL_Poblacion%22.%22Codcom%22%3D1401</t>
  </si>
  <si>
    <t>https://analytics.zoho.com/open-view/2395394000008134446?ZOHO_CRITERIA=%22Localiza_CL_Poblacion%22.%22Codcom%22%3D1402</t>
  </si>
  <si>
    <t>https://analytics.zoho.com/open-view/2395394000008134446?ZOHO_CRITERIA=%22Localiza_CL_Poblacion%22.%22Codcom%22%3D1403</t>
  </si>
  <si>
    <t>https://analytics.zoho.com/open-view/2395394000008134446?ZOHO_CRITERIA=%22Localiza_CL_Poblacion%22.%22Codcom%22%3D1404</t>
  </si>
  <si>
    <t>https://analytics.zoho.com/open-view/2395394000008134446?ZOHO_CRITERIA=%22Localiza_CL_Poblacion%22.%22Codcom%22%3D1405</t>
  </si>
  <si>
    <t>https://analytics.zoho.com/open-view/2395394000008134446?ZOHO_CRITERIA=%22Localiza_CL_Poblacion%22.%22Codcom%22%3D2101</t>
  </si>
  <si>
    <t>https://analytics.zoho.com/open-view/2395394000008134446?ZOHO_CRITERIA=%22Localiza_CL_Poblacion%22.%22Codcom%22%3D2102</t>
  </si>
  <si>
    <t>https://analytics.zoho.com/open-view/2395394000008134446?ZOHO_CRITERIA=%22Localiza_CL_Poblacion%22.%22Codcom%22%3D2103</t>
  </si>
  <si>
    <t>https://analytics.zoho.com/open-view/2395394000008134446?ZOHO_CRITERIA=%22Localiza_CL_Poblacion%22.%22Codcom%22%3D2104</t>
  </si>
  <si>
    <t>https://analytics.zoho.com/open-view/2395394000008134446?ZOHO_CRITERIA=%22Localiza_CL_Poblacion%22.%22Codcom%22%3D2201</t>
  </si>
  <si>
    <t>https://analytics.zoho.com/open-view/2395394000008134446?ZOHO_CRITERIA=%22Localiza_CL_Poblacion%22.%22Codcom%22%3D2202</t>
  </si>
  <si>
    <t>https://analytics.zoho.com/open-view/2395394000008134446?ZOHO_CRITERIA=%22Localiza_CL_Poblacion%22.%22Codcom%22%3D2203</t>
  </si>
  <si>
    <t>https://analytics.zoho.com/open-view/2395394000008134446?ZOHO_CRITERIA=%22Localiza_CL_Poblacion%22.%22Codcom%22%3D2301</t>
  </si>
  <si>
    <t>https://analytics.zoho.com/open-view/2395394000008134446?ZOHO_CRITERIA=%22Localiza_CL_Poblacion%22.%22Codcom%22%3D2302</t>
  </si>
  <si>
    <t>https://analytics.zoho.com/open-view/2395394000008134446?ZOHO_CRITERIA=%22Localiza_CL_Poblacion%22.%22Codcom%22%3D3101</t>
  </si>
  <si>
    <t>https://analytics.zoho.com/open-view/2395394000008134446?ZOHO_CRITERIA=%22Localiza_CL_Poblacion%22.%22Codcom%22%3D3102</t>
  </si>
  <si>
    <t>https://analytics.zoho.com/open-view/2395394000008134446?ZOHO_CRITERIA=%22Localiza_CL_Poblacion%22.%22Codcom%22%3D3103</t>
  </si>
  <si>
    <t>https://analytics.zoho.com/open-view/2395394000008134446?ZOHO_CRITERIA=%22Localiza_CL_Poblacion%22.%22Codcom%22%3D3201</t>
  </si>
  <si>
    <t>https://analytics.zoho.com/open-view/2395394000008134446?ZOHO_CRITERIA=%22Localiza_CL_Poblacion%22.%22Codcom%22%3D3202</t>
  </si>
  <si>
    <t>https://analytics.zoho.com/open-view/2395394000008134446?ZOHO_CRITERIA=%22Localiza_CL_Poblacion%22.%22Codcom%22%3D3301</t>
  </si>
  <si>
    <t>https://analytics.zoho.com/open-view/2395394000008134446?ZOHO_CRITERIA=%22Localiza_CL_Poblacion%22.%22Codcom%22%3D3302</t>
  </si>
  <si>
    <t>https://analytics.zoho.com/open-view/2395394000008134446?ZOHO_CRITERIA=%22Localiza_CL_Poblacion%22.%22Codcom%22%3D3303</t>
  </si>
  <si>
    <t>https://analytics.zoho.com/open-view/2395394000008134446?ZOHO_CRITERIA=%22Localiza_CL_Poblacion%22.%22Codcom%22%3D3304</t>
  </si>
  <si>
    <t>https://analytics.zoho.com/open-view/2395394000008134446?ZOHO_CRITERIA=%22Localiza_CL_Poblacion%22.%22Codcom%22%3D4101</t>
  </si>
  <si>
    <t>https://analytics.zoho.com/open-view/2395394000008134446?ZOHO_CRITERIA=%22Localiza_CL_Poblacion%22.%22Codcom%22%3D4102</t>
  </si>
  <si>
    <t>https://analytics.zoho.com/open-view/2395394000008134446?ZOHO_CRITERIA=%22Localiza_CL_Poblacion%22.%22Codcom%22%3D4103</t>
  </si>
  <si>
    <t>https://analytics.zoho.com/open-view/2395394000008134446?ZOHO_CRITERIA=%22Localiza_CL_Poblacion%22.%22Codcom%22%3D4104</t>
  </si>
  <si>
    <t>https://analytics.zoho.com/open-view/2395394000008134446?ZOHO_CRITERIA=%22Localiza_CL_Poblacion%22.%22Codcom%22%3D4105</t>
  </si>
  <si>
    <t>https://analytics.zoho.com/open-view/2395394000008134446?ZOHO_CRITERIA=%22Localiza_CL_Poblacion%22.%22Codcom%22%3D4106</t>
  </si>
  <si>
    <t>https://analytics.zoho.com/open-view/2395394000008134446?ZOHO_CRITERIA=%22Localiza_CL_Poblacion%22.%22Codcom%22%3D4201</t>
  </si>
  <si>
    <t>https://analytics.zoho.com/open-view/2395394000008134446?ZOHO_CRITERIA=%22Localiza_CL_Poblacion%22.%22Codcom%22%3D4202</t>
  </si>
  <si>
    <t>https://analytics.zoho.com/open-view/2395394000008134446?ZOHO_CRITERIA=%22Localiza_CL_Poblacion%22.%22Codcom%22%3D4203</t>
  </si>
  <si>
    <t>https://analytics.zoho.com/open-view/2395394000008134446?ZOHO_CRITERIA=%22Localiza_CL_Poblacion%22.%22Codcom%22%3D4204</t>
  </si>
  <si>
    <t>https://analytics.zoho.com/open-view/2395394000008134446?ZOHO_CRITERIA=%22Localiza_CL_Poblacion%22.%22Codcom%22%3D4301</t>
  </si>
  <si>
    <t>https://analytics.zoho.com/open-view/2395394000008134446?ZOHO_CRITERIA=%22Localiza_CL_Poblacion%22.%22Codcom%22%3D4302</t>
  </si>
  <si>
    <t>https://analytics.zoho.com/open-view/2395394000008134446?ZOHO_CRITERIA=%22Localiza_CL_Poblacion%22.%22Codcom%22%3D4303</t>
  </si>
  <si>
    <t>https://analytics.zoho.com/open-view/2395394000008134446?ZOHO_CRITERIA=%22Localiza_CL_Poblacion%22.%22Codcom%22%3D4304</t>
  </si>
  <si>
    <t>https://analytics.zoho.com/open-view/2395394000008134446?ZOHO_CRITERIA=%22Localiza_CL_Poblacion%22.%22Codcom%22%3D4305</t>
  </si>
  <si>
    <t>https://analytics.zoho.com/open-view/2395394000008134446?ZOHO_CRITERIA=%22Localiza_CL_Poblacion%22.%22Codcom%22%3D5101</t>
  </si>
  <si>
    <t>https://analytics.zoho.com/open-view/2395394000008134446?ZOHO_CRITERIA=%22Localiza_CL_Poblacion%22.%22Codcom%22%3D5102</t>
  </si>
  <si>
    <t>https://analytics.zoho.com/open-view/2395394000008134446?ZOHO_CRITERIA=%22Localiza_CL_Poblacion%22.%22Codcom%22%3D5103</t>
  </si>
  <si>
    <t>https://analytics.zoho.com/open-view/2395394000008134446?ZOHO_CRITERIA=%22Localiza_CL_Poblacion%22.%22Codcom%22%3D5104</t>
  </si>
  <si>
    <t>https://analytics.zoho.com/open-view/2395394000008134446?ZOHO_CRITERIA=%22Localiza_CL_Poblacion%22.%22Codcom%22%3D5105</t>
  </si>
  <si>
    <t>https://analytics.zoho.com/open-view/2395394000008134446?ZOHO_CRITERIA=%22Localiza_CL_Poblacion%22.%22Codcom%22%3D5107</t>
  </si>
  <si>
    <t>https://analytics.zoho.com/open-view/2395394000008134446?ZOHO_CRITERIA=%22Localiza_CL_Poblacion%22.%22Codcom%22%3D5109</t>
  </si>
  <si>
    <t>https://analytics.zoho.com/open-view/2395394000008134446?ZOHO_CRITERIA=%22Localiza_CL_Poblacion%22.%22Codcom%22%3D5201</t>
  </si>
  <si>
    <t>https://analytics.zoho.com/open-view/2395394000008134446?ZOHO_CRITERIA=%22Localiza_CL_Poblacion%22.%22Codcom%22%3D5301</t>
  </si>
  <si>
    <t>https://analytics.zoho.com/open-view/2395394000008134446?ZOHO_CRITERIA=%22Localiza_CL_Poblacion%22.%22Codcom%22%3D5302</t>
  </si>
  <si>
    <t>https://analytics.zoho.com/open-view/2395394000008134446?ZOHO_CRITERIA=%22Localiza_CL_Poblacion%22.%22Codcom%22%3D5303</t>
  </si>
  <si>
    <t>https://analytics.zoho.com/open-view/2395394000008134446?ZOHO_CRITERIA=%22Localiza_CL_Poblacion%22.%22Codcom%22%3D5304</t>
  </si>
  <si>
    <t>https://analytics.zoho.com/open-view/2395394000008134446?ZOHO_CRITERIA=%22Localiza_CL_Poblacion%22.%22Codcom%22%3D5401</t>
  </si>
  <si>
    <t>https://analytics.zoho.com/open-view/2395394000008134446?ZOHO_CRITERIA=%22Localiza_CL_Poblacion%22.%22Codcom%22%3D5402</t>
  </si>
  <si>
    <t>https://analytics.zoho.com/open-view/2395394000008134446?ZOHO_CRITERIA=%22Localiza_CL_Poblacion%22.%22Codcom%22%3D5403</t>
  </si>
  <si>
    <t>https://analytics.zoho.com/open-view/2395394000008134446?ZOHO_CRITERIA=%22Localiza_CL_Poblacion%22.%22Codcom%22%3D5404</t>
  </si>
  <si>
    <t>https://analytics.zoho.com/open-view/2395394000008134446?ZOHO_CRITERIA=%22Localiza_CL_Poblacion%22.%22Codcom%22%3D5405</t>
  </si>
  <si>
    <t>https://analytics.zoho.com/open-view/2395394000008134446?ZOHO_CRITERIA=%22Localiza_CL_Poblacion%22.%22Codcom%22%3D5501</t>
  </si>
  <si>
    <t>https://analytics.zoho.com/open-view/2395394000008134446?ZOHO_CRITERIA=%22Localiza_CL_Poblacion%22.%22Codcom%22%3D5502</t>
  </si>
  <si>
    <t>https://analytics.zoho.com/open-view/2395394000008134446?ZOHO_CRITERIA=%22Localiza_CL_Poblacion%22.%22Codcom%22%3D5503</t>
  </si>
  <si>
    <t>https://analytics.zoho.com/open-view/2395394000008134446?ZOHO_CRITERIA=%22Localiza_CL_Poblacion%22.%22Codcom%22%3D5504</t>
  </si>
  <si>
    <t>https://analytics.zoho.com/open-view/2395394000008134446?ZOHO_CRITERIA=%22Localiza_CL_Poblacion%22.%22Codcom%22%3D5506</t>
  </si>
  <si>
    <t>https://analytics.zoho.com/open-view/2395394000008134446?ZOHO_CRITERIA=%22Localiza_CL_Poblacion%22.%22Codcom%22%3D5601</t>
  </si>
  <si>
    <t>https://analytics.zoho.com/open-view/2395394000008134446?ZOHO_CRITERIA=%22Localiza_CL_Poblacion%22.%22Codcom%22%3D5602</t>
  </si>
  <si>
    <t>https://analytics.zoho.com/open-view/2395394000008134446?ZOHO_CRITERIA=%22Localiza_CL_Poblacion%22.%22Codcom%22%3D5603</t>
  </si>
  <si>
    <t>https://analytics.zoho.com/open-view/2395394000008134446?ZOHO_CRITERIA=%22Localiza_CL_Poblacion%22.%22Codcom%22%3D5604</t>
  </si>
  <si>
    <t>https://analytics.zoho.com/open-view/2395394000008134446?ZOHO_CRITERIA=%22Localiza_CL_Poblacion%22.%22Codcom%22%3D5605</t>
  </si>
  <si>
    <t>https://analytics.zoho.com/open-view/2395394000008134446?ZOHO_CRITERIA=%22Localiza_CL_Poblacion%22.%22Codcom%22%3D5606</t>
  </si>
  <si>
    <t>https://analytics.zoho.com/open-view/2395394000008134446?ZOHO_CRITERIA=%22Localiza_CL_Poblacion%22.%22Codcom%22%3D5701</t>
  </si>
  <si>
    <t>https://analytics.zoho.com/open-view/2395394000008134446?ZOHO_CRITERIA=%22Localiza_CL_Poblacion%22.%22Codcom%22%3D5702</t>
  </si>
  <si>
    <t>https://analytics.zoho.com/open-view/2395394000008134446?ZOHO_CRITERIA=%22Localiza_CL_Poblacion%22.%22Codcom%22%3D5703</t>
  </si>
  <si>
    <t>https://analytics.zoho.com/open-view/2395394000008134446?ZOHO_CRITERIA=%22Localiza_CL_Poblacion%22.%22Codcom%22%3D5704</t>
  </si>
  <si>
    <t>https://analytics.zoho.com/open-view/2395394000008134446?ZOHO_CRITERIA=%22Localiza_CL_Poblacion%22.%22Codcom%22%3D5705</t>
  </si>
  <si>
    <t>https://analytics.zoho.com/open-view/2395394000008134446?ZOHO_CRITERIA=%22Localiza_CL_Poblacion%22.%22Codcom%22%3D5706</t>
  </si>
  <si>
    <t>https://analytics.zoho.com/open-view/2395394000008134446?ZOHO_CRITERIA=%22Localiza_CL_Poblacion%22.%22Codcom%22%3D5801</t>
  </si>
  <si>
    <t>https://analytics.zoho.com/open-view/2395394000008134446?ZOHO_CRITERIA=%22Localiza_CL_Poblacion%22.%22Codcom%22%3D5802</t>
  </si>
  <si>
    <t>https://analytics.zoho.com/open-view/2395394000008134446?ZOHO_CRITERIA=%22Localiza_CL_Poblacion%22.%22Codcom%22%3D5803</t>
  </si>
  <si>
    <t>https://analytics.zoho.com/open-view/2395394000008134446?ZOHO_CRITERIA=%22Localiza_CL_Poblacion%22.%22Codcom%22%3D5804</t>
  </si>
  <si>
    <t>https://analytics.zoho.com/open-view/2395394000008134446?ZOHO_CRITERIA=%22Localiza_CL_Poblacion%22.%22Codcom%22%3D6101</t>
  </si>
  <si>
    <t>https://analytics.zoho.com/open-view/2395394000008134446?ZOHO_CRITERIA=%22Localiza_CL_Poblacion%22.%22Codcom%22%3D6102</t>
  </si>
  <si>
    <t>https://analytics.zoho.com/open-view/2395394000008134446?ZOHO_CRITERIA=%22Localiza_CL_Poblacion%22.%22Codcom%22%3D6103</t>
  </si>
  <si>
    <t>https://analytics.zoho.com/open-view/2395394000008134446?ZOHO_CRITERIA=%22Localiza_CL_Poblacion%22.%22Codcom%22%3D6104</t>
  </si>
  <si>
    <t>https://analytics.zoho.com/open-view/2395394000008134446?ZOHO_CRITERIA=%22Localiza_CL_Poblacion%22.%22Codcom%22%3D6105</t>
  </si>
  <si>
    <t>https://analytics.zoho.com/open-view/2395394000008134446?ZOHO_CRITERIA=%22Localiza_CL_Poblacion%22.%22Codcom%22%3D6106</t>
  </si>
  <si>
    <t>https://analytics.zoho.com/open-view/2395394000008134446?ZOHO_CRITERIA=%22Localiza_CL_Poblacion%22.%22Codcom%22%3D6107</t>
  </si>
  <si>
    <t>https://analytics.zoho.com/open-view/2395394000008134446?ZOHO_CRITERIA=%22Localiza_CL_Poblacion%22.%22Codcom%22%3D6108</t>
  </si>
  <si>
    <t>https://analytics.zoho.com/open-view/2395394000008134446?ZOHO_CRITERIA=%22Localiza_CL_Poblacion%22.%22Codcom%22%3D6109</t>
  </si>
  <si>
    <t>https://analytics.zoho.com/open-view/2395394000008134446?ZOHO_CRITERIA=%22Localiza_CL_Poblacion%22.%22Codcom%22%3D6110</t>
  </si>
  <si>
    <t>https://analytics.zoho.com/open-view/2395394000008134446?ZOHO_CRITERIA=%22Localiza_CL_Poblacion%22.%22Codcom%22%3D6111</t>
  </si>
  <si>
    <t>https://analytics.zoho.com/open-view/2395394000008134446?ZOHO_CRITERIA=%22Localiza_CL_Poblacion%22.%22Codcom%22%3D6112</t>
  </si>
  <si>
    <t>https://analytics.zoho.com/open-view/2395394000008134446?ZOHO_CRITERIA=%22Localiza_CL_Poblacion%22.%22Codcom%22%3D6113</t>
  </si>
  <si>
    <t>https://analytics.zoho.com/open-view/2395394000008134446?ZOHO_CRITERIA=%22Localiza_CL_Poblacion%22.%22Codcom%22%3D6114</t>
  </si>
  <si>
    <t>https://analytics.zoho.com/open-view/2395394000008134446?ZOHO_CRITERIA=%22Localiza_CL_Poblacion%22.%22Codcom%22%3D6115</t>
  </si>
  <si>
    <t>https://analytics.zoho.com/open-view/2395394000008134446?ZOHO_CRITERIA=%22Localiza_CL_Poblacion%22.%22Codcom%22%3D6116</t>
  </si>
  <si>
    <t>https://analytics.zoho.com/open-view/2395394000008134446?ZOHO_CRITERIA=%22Localiza_CL_Poblacion%22.%22Codcom%22%3D6117</t>
  </si>
  <si>
    <t>https://analytics.zoho.com/open-view/2395394000008134446?ZOHO_CRITERIA=%22Localiza_CL_Poblacion%22.%22Codcom%22%3D6201</t>
  </si>
  <si>
    <t>https://analytics.zoho.com/open-view/2395394000008134446?ZOHO_CRITERIA=%22Localiza_CL_Poblacion%22.%22Codcom%22%3D6202</t>
  </si>
  <si>
    <t>https://analytics.zoho.com/open-view/2395394000008134446?ZOHO_CRITERIA=%22Localiza_CL_Poblacion%22.%22Codcom%22%3D6203</t>
  </si>
  <si>
    <t>https://analytics.zoho.com/open-view/2395394000008134446?ZOHO_CRITERIA=%22Localiza_CL_Poblacion%22.%22Codcom%22%3D6204</t>
  </si>
  <si>
    <t>https://analytics.zoho.com/open-view/2395394000008134446?ZOHO_CRITERIA=%22Localiza_CL_Poblacion%22.%22Codcom%22%3D6205</t>
  </si>
  <si>
    <t>https://analytics.zoho.com/open-view/2395394000008134446?ZOHO_CRITERIA=%22Localiza_CL_Poblacion%22.%22Codcom%22%3D6206</t>
  </si>
  <si>
    <t>https://analytics.zoho.com/open-view/2395394000008134446?ZOHO_CRITERIA=%22Localiza_CL_Poblacion%22.%22Codcom%22%3D6301</t>
  </si>
  <si>
    <t>https://analytics.zoho.com/open-view/2395394000008134446?ZOHO_CRITERIA=%22Localiza_CL_Poblacion%22.%22Codcom%22%3D6302</t>
  </si>
  <si>
    <t>https://analytics.zoho.com/open-view/2395394000008134446?ZOHO_CRITERIA=%22Localiza_CL_Poblacion%22.%22Codcom%22%3D6303</t>
  </si>
  <si>
    <t>https://analytics.zoho.com/open-view/2395394000008134446?ZOHO_CRITERIA=%22Localiza_CL_Poblacion%22.%22Codcom%22%3D6304</t>
  </si>
  <si>
    <t>https://analytics.zoho.com/open-view/2395394000008134446?ZOHO_CRITERIA=%22Localiza_CL_Poblacion%22.%22Codcom%22%3D6305</t>
  </si>
  <si>
    <t>https://analytics.zoho.com/open-view/2395394000008134446?ZOHO_CRITERIA=%22Localiza_CL_Poblacion%22.%22Codcom%22%3D6306</t>
  </si>
  <si>
    <t>https://analytics.zoho.com/open-view/2395394000008134446?ZOHO_CRITERIA=%22Localiza_CL_Poblacion%22.%22Codcom%22%3D6307</t>
  </si>
  <si>
    <t>https://analytics.zoho.com/open-view/2395394000008134446?ZOHO_CRITERIA=%22Localiza_CL_Poblacion%22.%22Codcom%22%3D6308</t>
  </si>
  <si>
    <t>https://analytics.zoho.com/open-view/2395394000008134446?ZOHO_CRITERIA=%22Localiza_CL_Poblacion%22.%22Codcom%22%3D6309</t>
  </si>
  <si>
    <t>https://analytics.zoho.com/open-view/2395394000008134446?ZOHO_CRITERIA=%22Localiza_CL_Poblacion%22.%22Codcom%22%3D6310</t>
  </si>
  <si>
    <t>https://analytics.zoho.com/open-view/2395394000008134446?ZOHO_CRITERIA=%22Localiza_CL_Poblacion%22.%22Codcom%22%3D7101</t>
  </si>
  <si>
    <t>https://analytics.zoho.com/open-view/2395394000008134446?ZOHO_CRITERIA=%22Localiza_CL_Poblacion%22.%22Codcom%22%3D7102</t>
  </si>
  <si>
    <t>https://analytics.zoho.com/open-view/2395394000008134446?ZOHO_CRITERIA=%22Localiza_CL_Poblacion%22.%22Codcom%22%3D7103</t>
  </si>
  <si>
    <t>https://analytics.zoho.com/open-view/2395394000008134446?ZOHO_CRITERIA=%22Localiza_CL_Poblacion%22.%22Codcom%22%3D7104</t>
  </si>
  <si>
    <t>https://analytics.zoho.com/open-view/2395394000008134446?ZOHO_CRITERIA=%22Localiza_CL_Poblacion%22.%22Codcom%22%3D7105</t>
  </si>
  <si>
    <t>https://analytics.zoho.com/open-view/2395394000008134446?ZOHO_CRITERIA=%22Localiza_CL_Poblacion%22.%22Codcom%22%3D7106</t>
  </si>
  <si>
    <t>https://analytics.zoho.com/open-view/2395394000008134446?ZOHO_CRITERIA=%22Localiza_CL_Poblacion%22.%22Codcom%22%3D7107</t>
  </si>
  <si>
    <t>https://analytics.zoho.com/open-view/2395394000008134446?ZOHO_CRITERIA=%22Localiza_CL_Poblacion%22.%22Codcom%22%3D7108</t>
  </si>
  <si>
    <t>https://analytics.zoho.com/open-view/2395394000008134446?ZOHO_CRITERIA=%22Localiza_CL_Poblacion%22.%22Codcom%22%3D7109</t>
  </si>
  <si>
    <t>https://analytics.zoho.com/open-view/2395394000008134446?ZOHO_CRITERIA=%22Localiza_CL_Poblacion%22.%22Codcom%22%3D7110</t>
  </si>
  <si>
    <t>https://analytics.zoho.com/open-view/2395394000008134446?ZOHO_CRITERIA=%22Localiza_CL_Poblacion%22.%22Codcom%22%3D7201</t>
  </si>
  <si>
    <t>https://analytics.zoho.com/open-view/2395394000008134446?ZOHO_CRITERIA=%22Localiza_CL_Poblacion%22.%22Codcom%22%3D7202</t>
  </si>
  <si>
    <t>https://analytics.zoho.com/open-view/2395394000008134446?ZOHO_CRITERIA=%22Localiza_CL_Poblacion%22.%22Codcom%22%3D7203</t>
  </si>
  <si>
    <t>https://analytics.zoho.com/open-view/2395394000008134446?ZOHO_CRITERIA=%22Localiza_CL_Poblacion%22.%22Codcom%22%3D7301</t>
  </si>
  <si>
    <t>https://analytics.zoho.com/open-view/2395394000008134446?ZOHO_CRITERIA=%22Localiza_CL_Poblacion%22.%22Codcom%22%3D7302</t>
  </si>
  <si>
    <t>https://analytics.zoho.com/open-view/2395394000008134446?ZOHO_CRITERIA=%22Localiza_CL_Poblacion%22.%22Codcom%22%3D7303</t>
  </si>
  <si>
    <t>https://analytics.zoho.com/open-view/2395394000008134446?ZOHO_CRITERIA=%22Localiza_CL_Poblacion%22.%22Codcom%22%3D7304</t>
  </si>
  <si>
    <t>https://analytics.zoho.com/open-view/2395394000008134446?ZOHO_CRITERIA=%22Localiza_CL_Poblacion%22.%22Codcom%22%3D7305</t>
  </si>
  <si>
    <t>https://analytics.zoho.com/open-view/2395394000008134446?ZOHO_CRITERIA=%22Localiza_CL_Poblacion%22.%22Codcom%22%3D7306</t>
  </si>
  <si>
    <t>https://analytics.zoho.com/open-view/2395394000008134446?ZOHO_CRITERIA=%22Localiza_CL_Poblacion%22.%22Codcom%22%3D7307</t>
  </si>
  <si>
    <t>https://analytics.zoho.com/open-view/2395394000008134446?ZOHO_CRITERIA=%22Localiza_CL_Poblacion%22.%22Codcom%22%3D7308</t>
  </si>
  <si>
    <t>https://analytics.zoho.com/open-view/2395394000008134446?ZOHO_CRITERIA=%22Localiza_CL_Poblacion%22.%22Codcom%22%3D7309</t>
  </si>
  <si>
    <t>https://analytics.zoho.com/open-view/2395394000008134446?ZOHO_CRITERIA=%22Localiza_CL_Poblacion%22.%22Codcom%22%3D7401</t>
  </si>
  <si>
    <t>https://analytics.zoho.com/open-view/2395394000008134446?ZOHO_CRITERIA=%22Localiza_CL_Poblacion%22.%22Codcom%22%3D7402</t>
  </si>
  <si>
    <t>https://analytics.zoho.com/open-view/2395394000008134446?ZOHO_CRITERIA=%22Localiza_CL_Poblacion%22.%22Codcom%22%3D7403</t>
  </si>
  <si>
    <t>https://analytics.zoho.com/open-view/2395394000008134446?ZOHO_CRITERIA=%22Localiza_CL_Poblacion%22.%22Codcom%22%3D7404</t>
  </si>
  <si>
    <t>https://analytics.zoho.com/open-view/2395394000008134446?ZOHO_CRITERIA=%22Localiza_CL_Poblacion%22.%22Codcom%22%3D7405</t>
  </si>
  <si>
    <t>https://analytics.zoho.com/open-view/2395394000008134446?ZOHO_CRITERIA=%22Localiza_CL_Poblacion%22.%22Codcom%22%3D7406</t>
  </si>
  <si>
    <t>https://analytics.zoho.com/open-view/2395394000008134446?ZOHO_CRITERIA=%22Localiza_CL_Poblacion%22.%22Codcom%22%3D7407</t>
  </si>
  <si>
    <t>https://analytics.zoho.com/open-view/2395394000008134446?ZOHO_CRITERIA=%22Localiza_CL_Poblacion%22.%22Codcom%22%3D7408</t>
  </si>
  <si>
    <t>https://analytics.zoho.com/open-view/2395394000008134446?ZOHO_CRITERIA=%22Localiza_CL_Poblacion%22.%22Codcom%22%3D8101</t>
  </si>
  <si>
    <t>https://analytics.zoho.com/open-view/2395394000008134446?ZOHO_CRITERIA=%22Localiza_CL_Poblacion%22.%22Codcom%22%3D8102</t>
  </si>
  <si>
    <t>https://analytics.zoho.com/open-view/2395394000008134446?ZOHO_CRITERIA=%22Localiza_CL_Poblacion%22.%22Codcom%22%3D8103</t>
  </si>
  <si>
    <t>https://analytics.zoho.com/open-view/2395394000008134446?ZOHO_CRITERIA=%22Localiza_CL_Poblacion%22.%22Codcom%22%3D8104</t>
  </si>
  <si>
    <t>https://analytics.zoho.com/open-view/2395394000008134446?ZOHO_CRITERIA=%22Localiza_CL_Poblacion%22.%22Codcom%22%3D8105</t>
  </si>
  <si>
    <t>https://analytics.zoho.com/open-view/2395394000008134446?ZOHO_CRITERIA=%22Localiza_CL_Poblacion%22.%22Codcom%22%3D8106</t>
  </si>
  <si>
    <t>https://analytics.zoho.com/open-view/2395394000008134446?ZOHO_CRITERIA=%22Localiza_CL_Poblacion%22.%22Codcom%22%3D8107</t>
  </si>
  <si>
    <t>https://analytics.zoho.com/open-view/2395394000008134446?ZOHO_CRITERIA=%22Localiza_CL_Poblacion%22.%22Codcom%22%3D8108</t>
  </si>
  <si>
    <t>https://analytics.zoho.com/open-view/2395394000008134446?ZOHO_CRITERIA=%22Localiza_CL_Poblacion%22.%22Codcom%22%3D8109</t>
  </si>
  <si>
    <t>https://analytics.zoho.com/open-view/2395394000008134446?ZOHO_CRITERIA=%22Localiza_CL_Poblacion%22.%22Codcom%22%3D8110</t>
  </si>
  <si>
    <t>https://analytics.zoho.com/open-view/2395394000008134446?ZOHO_CRITERIA=%22Localiza_CL_Poblacion%22.%22Codcom%22%3D8111</t>
  </si>
  <si>
    <t>https://analytics.zoho.com/open-view/2395394000008134446?ZOHO_CRITERIA=%22Localiza_CL_Poblacion%22.%22Codcom%22%3D8112</t>
  </si>
  <si>
    <t>https://analytics.zoho.com/open-view/2395394000008134446?ZOHO_CRITERIA=%22Localiza_CL_Poblacion%22.%22Codcom%22%3D8201</t>
  </si>
  <si>
    <t>https://analytics.zoho.com/open-view/2395394000008134446?ZOHO_CRITERIA=%22Localiza_CL_Poblacion%22.%22Codcom%22%3D8202</t>
  </si>
  <si>
    <t>https://analytics.zoho.com/open-view/2395394000008134446?ZOHO_CRITERIA=%22Localiza_CL_Poblacion%22.%22Codcom%22%3D8203</t>
  </si>
  <si>
    <t>https://analytics.zoho.com/open-view/2395394000008134446?ZOHO_CRITERIA=%22Localiza_CL_Poblacion%22.%22Codcom%22%3D8204</t>
  </si>
  <si>
    <t>https://analytics.zoho.com/open-view/2395394000008134446?ZOHO_CRITERIA=%22Localiza_CL_Poblacion%22.%22Codcom%22%3D8205</t>
  </si>
  <si>
    <t>https://analytics.zoho.com/open-view/2395394000008134446?ZOHO_CRITERIA=%22Localiza_CL_Poblacion%22.%22Codcom%22%3D8206</t>
  </si>
  <si>
    <t>https://analytics.zoho.com/open-view/2395394000008134446?ZOHO_CRITERIA=%22Localiza_CL_Poblacion%22.%22Codcom%22%3D8207</t>
  </si>
  <si>
    <t>https://analytics.zoho.com/open-view/2395394000008134446?ZOHO_CRITERIA=%22Localiza_CL_Poblacion%22.%22Codcom%22%3D8301</t>
  </si>
  <si>
    <t>https://analytics.zoho.com/open-view/2395394000008134446?ZOHO_CRITERIA=%22Localiza_CL_Poblacion%22.%22Codcom%22%3D8302</t>
  </si>
  <si>
    <t>https://analytics.zoho.com/open-view/2395394000008134446?ZOHO_CRITERIA=%22Localiza_CL_Poblacion%22.%22Codcom%22%3D8303</t>
  </si>
  <si>
    <t>https://analytics.zoho.com/open-view/2395394000008134446?ZOHO_CRITERIA=%22Localiza_CL_Poblacion%22.%22Codcom%22%3D8304</t>
  </si>
  <si>
    <t>https://analytics.zoho.com/open-view/2395394000008134446?ZOHO_CRITERIA=%22Localiza_CL_Poblacion%22.%22Codcom%22%3D8305</t>
  </si>
  <si>
    <t>https://analytics.zoho.com/open-view/2395394000008134446?ZOHO_CRITERIA=%22Localiza_CL_Poblacion%22.%22Codcom%22%3D8306</t>
  </si>
  <si>
    <t>https://analytics.zoho.com/open-view/2395394000008134446?ZOHO_CRITERIA=%22Localiza_CL_Poblacion%22.%22Codcom%22%3D8307</t>
  </si>
  <si>
    <t>https://analytics.zoho.com/open-view/2395394000008134446?ZOHO_CRITERIA=%22Localiza_CL_Poblacion%22.%22Codcom%22%3D8308</t>
  </si>
  <si>
    <t>https://analytics.zoho.com/open-view/2395394000008134446?ZOHO_CRITERIA=%22Localiza_CL_Poblacion%22.%22Codcom%22%3D8309</t>
  </si>
  <si>
    <t>https://analytics.zoho.com/open-view/2395394000008134446?ZOHO_CRITERIA=%22Localiza_CL_Poblacion%22.%22Codcom%22%3D8310</t>
  </si>
  <si>
    <t>https://analytics.zoho.com/open-view/2395394000008134446?ZOHO_CRITERIA=%22Localiza_CL_Poblacion%22.%22Codcom%22%3D8311</t>
  </si>
  <si>
    <t>https://analytics.zoho.com/open-view/2395394000008134446?ZOHO_CRITERIA=%22Localiza_CL_Poblacion%22.%22Codcom%22%3D8312</t>
  </si>
  <si>
    <t>https://analytics.zoho.com/open-view/2395394000008134446?ZOHO_CRITERIA=%22Localiza_CL_Poblacion%22.%22Codcom%22%3D8313</t>
  </si>
  <si>
    <t>https://analytics.zoho.com/open-view/2395394000008134446?ZOHO_CRITERIA=%22Localiza_CL_Poblacion%22.%22Codcom%22%3D8314</t>
  </si>
  <si>
    <t>https://analytics.zoho.com/open-view/2395394000008134446?ZOHO_CRITERIA=%22Localiza_CL_Poblacion%22.%22Codcom%22%3D16101</t>
  </si>
  <si>
    <t>https://analytics.zoho.com/open-view/2395394000008134446?ZOHO_CRITERIA=%22Localiza_CL_Poblacion%22.%22Codcom%22%3D16102</t>
  </si>
  <si>
    <t>https://analytics.zoho.com/open-view/2395394000008134446?ZOHO_CRITERIA=%22Localiza_CL_Poblacion%22.%22Codcom%22%3D16202</t>
  </si>
  <si>
    <t>https://analytics.zoho.com/open-view/2395394000008134446?ZOHO_CRITERIA=%22Localiza_CL_Poblacion%22.%22Codcom%22%3D16203</t>
  </si>
  <si>
    <t>https://analytics.zoho.com/open-view/2395394000008134446?ZOHO_CRITERIA=%22Localiza_CL_Poblacion%22.%22Codcom%22%3D16302</t>
  </si>
  <si>
    <t>https://analytics.zoho.com/open-view/2395394000008134446?ZOHO_CRITERIA=%22Localiza_CL_Poblacion%22.%22Codcom%22%3D16103</t>
  </si>
  <si>
    <t>https://analytics.zoho.com/open-view/2395394000008134446?ZOHO_CRITERIA=%22Localiza_CL_Poblacion%22.%22Codcom%22%3D16104</t>
  </si>
  <si>
    <t>https://analytics.zoho.com/open-view/2395394000008134446?ZOHO_CRITERIA=%22Localiza_CL_Poblacion%22.%22Codcom%22%3D16204</t>
  </si>
  <si>
    <t>https://analytics.zoho.com/open-view/2395394000008134446?ZOHO_CRITERIA=%22Localiza_CL_Poblacion%22.%22Codcom%22%3D16303</t>
  </si>
  <si>
    <t>https://analytics.zoho.com/open-view/2395394000008134446?ZOHO_CRITERIA=%22Localiza_CL_Poblacion%22.%22Codcom%22%3D16105</t>
  </si>
  <si>
    <t>https://analytics.zoho.com/open-view/2395394000008134446?ZOHO_CRITERIA=%22Localiza_CL_Poblacion%22.%22Codcom%22%3D16106</t>
  </si>
  <si>
    <t>https://analytics.zoho.com/open-view/2395394000008134446?ZOHO_CRITERIA=%22Localiza_CL_Poblacion%22.%22Codcom%22%3D16205</t>
  </si>
  <si>
    <t>https://analytics.zoho.com/open-view/2395394000008134446?ZOHO_CRITERIA=%22Localiza_CL_Poblacion%22.%22Codcom%22%3D16107</t>
  </si>
  <si>
    <t>https://analytics.zoho.com/open-view/2395394000008134446?ZOHO_CRITERIA=%22Localiza_CL_Poblacion%22.%22Codcom%22%3D16201</t>
  </si>
  <si>
    <t>https://analytics.zoho.com/open-view/2395394000008134446?ZOHO_CRITERIA=%22Localiza_CL_Poblacion%22.%22Codcom%22%3D16206</t>
  </si>
  <si>
    <t>https://analytics.zoho.com/open-view/2395394000008134446?ZOHO_CRITERIA=%22Localiza_CL_Poblacion%22.%22Codcom%22%3D16301</t>
  </si>
  <si>
    <t>https://analytics.zoho.com/open-view/2395394000008134446?ZOHO_CRITERIA=%22Localiza_CL_Poblacion%22.%22Codcom%22%3D16304</t>
  </si>
  <si>
    <t>https://analytics.zoho.com/open-view/2395394000008134446?ZOHO_CRITERIA=%22Localiza_CL_Poblacion%22.%22Codcom%22%3D16108</t>
  </si>
  <si>
    <t>https://analytics.zoho.com/open-view/2395394000008134446?ZOHO_CRITERIA=%22Localiza_CL_Poblacion%22.%22Codcom%22%3D16305</t>
  </si>
  <si>
    <t>https://analytics.zoho.com/open-view/2395394000008134446?ZOHO_CRITERIA=%22Localiza_CL_Poblacion%22.%22Codcom%22%3D16207</t>
  </si>
  <si>
    <t>https://analytics.zoho.com/open-view/2395394000008134446?ZOHO_CRITERIA=%22Localiza_CL_Poblacion%22.%22Codcom%22%3D16109</t>
  </si>
  <si>
    <t>https://analytics.zoho.com/open-view/2395394000008134446?ZOHO_CRITERIA=%22Localiza_CL_Poblacion%22.%22Codcom%22%3D9101</t>
  </si>
  <si>
    <t>https://analytics.zoho.com/open-view/2395394000008134446?ZOHO_CRITERIA=%22Localiza_CL_Poblacion%22.%22Codcom%22%3D9102</t>
  </si>
  <si>
    <t>https://analytics.zoho.com/open-view/2395394000008134446?ZOHO_CRITERIA=%22Localiza_CL_Poblacion%22.%22Codcom%22%3D9103</t>
  </si>
  <si>
    <t>https://analytics.zoho.com/open-view/2395394000008134446?ZOHO_CRITERIA=%22Localiza_CL_Poblacion%22.%22Codcom%22%3D9104</t>
  </si>
  <si>
    <t>https://analytics.zoho.com/open-view/2395394000008134446?ZOHO_CRITERIA=%22Localiza_CL_Poblacion%22.%22Codcom%22%3D9105</t>
  </si>
  <si>
    <t>https://analytics.zoho.com/open-view/2395394000008134446?ZOHO_CRITERIA=%22Localiza_CL_Poblacion%22.%22Codcom%22%3D9106</t>
  </si>
  <si>
    <t>https://analytics.zoho.com/open-view/2395394000008134446?ZOHO_CRITERIA=%22Localiza_CL_Poblacion%22.%22Codcom%22%3D9107</t>
  </si>
  <si>
    <t>https://analytics.zoho.com/open-view/2395394000008134446?ZOHO_CRITERIA=%22Localiza_CL_Poblacion%22.%22Codcom%22%3D9108</t>
  </si>
  <si>
    <t>https://analytics.zoho.com/open-view/2395394000008134446?ZOHO_CRITERIA=%22Localiza_CL_Poblacion%22.%22Codcom%22%3D9109</t>
  </si>
  <si>
    <t>https://analytics.zoho.com/open-view/2395394000008134446?ZOHO_CRITERIA=%22Localiza_CL_Poblacion%22.%22Codcom%22%3D9110</t>
  </si>
  <si>
    <t>https://analytics.zoho.com/open-view/2395394000008134446?ZOHO_CRITERIA=%22Localiza_CL_Poblacion%22.%22Codcom%22%3D9111</t>
  </si>
  <si>
    <t>https://analytics.zoho.com/open-view/2395394000008134446?ZOHO_CRITERIA=%22Localiza_CL_Poblacion%22.%22Codcom%22%3D9112</t>
  </si>
  <si>
    <t>https://analytics.zoho.com/open-view/2395394000008134446?ZOHO_CRITERIA=%22Localiza_CL_Poblacion%22.%22Codcom%22%3D9113</t>
  </si>
  <si>
    <t>https://analytics.zoho.com/open-view/2395394000008134446?ZOHO_CRITERIA=%22Localiza_CL_Poblacion%22.%22Codcom%22%3D9114</t>
  </si>
  <si>
    <t>https://analytics.zoho.com/open-view/2395394000008134446?ZOHO_CRITERIA=%22Localiza_CL_Poblacion%22.%22Codcom%22%3D9115</t>
  </si>
  <si>
    <t>https://analytics.zoho.com/open-view/2395394000008134446?ZOHO_CRITERIA=%22Localiza_CL_Poblacion%22.%22Codcom%22%3D9116</t>
  </si>
  <si>
    <t>https://analytics.zoho.com/open-view/2395394000008134446?ZOHO_CRITERIA=%22Localiza_CL_Poblacion%22.%22Codcom%22%3D9117</t>
  </si>
  <si>
    <t>https://analytics.zoho.com/open-view/2395394000008134446?ZOHO_CRITERIA=%22Localiza_CL_Poblacion%22.%22Codcom%22%3D9118</t>
  </si>
  <si>
    <t>https://analytics.zoho.com/open-view/2395394000008134446?ZOHO_CRITERIA=%22Localiza_CL_Poblacion%22.%22Codcom%22%3D9119</t>
  </si>
  <si>
    <t>https://analytics.zoho.com/open-view/2395394000008134446?ZOHO_CRITERIA=%22Localiza_CL_Poblacion%22.%22Codcom%22%3D9120</t>
  </si>
  <si>
    <t>https://analytics.zoho.com/open-view/2395394000008134446?ZOHO_CRITERIA=%22Localiza_CL_Poblacion%22.%22Codcom%22%3D9121</t>
  </si>
  <si>
    <t>https://analytics.zoho.com/open-view/2395394000008134446?ZOHO_CRITERIA=%22Localiza_CL_Poblacion%22.%22Codcom%22%3D9201</t>
  </si>
  <si>
    <t>https://analytics.zoho.com/open-view/2395394000008134446?ZOHO_CRITERIA=%22Localiza_CL_Poblacion%22.%22Codcom%22%3D9202</t>
  </si>
  <si>
    <t>https://analytics.zoho.com/open-view/2395394000008134446?ZOHO_CRITERIA=%22Localiza_CL_Poblacion%22.%22Codcom%22%3D9203</t>
  </si>
  <si>
    <t>https://analytics.zoho.com/open-view/2395394000008134446?ZOHO_CRITERIA=%22Localiza_CL_Poblacion%22.%22Codcom%22%3D9204</t>
  </si>
  <si>
    <t>https://analytics.zoho.com/open-view/2395394000008134446?ZOHO_CRITERIA=%22Localiza_CL_Poblacion%22.%22Codcom%22%3D9205</t>
  </si>
  <si>
    <t>https://analytics.zoho.com/open-view/2395394000008134446?ZOHO_CRITERIA=%22Localiza_CL_Poblacion%22.%22Codcom%22%3D9206</t>
  </si>
  <si>
    <t>https://analytics.zoho.com/open-view/2395394000008134446?ZOHO_CRITERIA=%22Localiza_CL_Poblacion%22.%22Codcom%22%3D9207</t>
  </si>
  <si>
    <t>https://analytics.zoho.com/open-view/2395394000008134446?ZOHO_CRITERIA=%22Localiza_CL_Poblacion%22.%22Codcom%22%3D9208</t>
  </si>
  <si>
    <t>https://analytics.zoho.com/open-view/2395394000008134446?ZOHO_CRITERIA=%22Localiza_CL_Poblacion%22.%22Codcom%22%3D9209</t>
  </si>
  <si>
    <t>https://analytics.zoho.com/open-view/2395394000008134446?ZOHO_CRITERIA=%22Localiza_CL_Poblacion%22.%22Codcom%22%3D9210</t>
  </si>
  <si>
    <t>https://analytics.zoho.com/open-view/2395394000008134446?ZOHO_CRITERIA=%22Localiza_CL_Poblacion%22.%22Codcom%22%3D9211</t>
  </si>
  <si>
    <t>https://analytics.zoho.com/open-view/2395394000008134446?ZOHO_CRITERIA=%22Localiza_CL_Poblacion%22.%22Codcom%22%3D10101</t>
  </si>
  <si>
    <t>https://analytics.zoho.com/open-view/2395394000008134446?ZOHO_CRITERIA=%22Localiza_CL_Poblacion%22.%22Codcom%22%3D10102</t>
  </si>
  <si>
    <t>https://analytics.zoho.com/open-view/2395394000008134446?ZOHO_CRITERIA=%22Localiza_CL_Poblacion%22.%22Codcom%22%3D10103</t>
  </si>
  <si>
    <t>https://analytics.zoho.com/open-view/2395394000008134446?ZOHO_CRITERIA=%22Localiza_CL_Poblacion%22.%22Codcom%22%3D10104</t>
  </si>
  <si>
    <t>https://analytics.zoho.com/open-view/2395394000008134446?ZOHO_CRITERIA=%22Localiza_CL_Poblacion%22.%22Codcom%22%3D10105</t>
  </si>
  <si>
    <t>https://analytics.zoho.com/open-view/2395394000008134446?ZOHO_CRITERIA=%22Localiza_CL_Poblacion%22.%22Codcom%22%3D10106</t>
  </si>
  <si>
    <t>https://analytics.zoho.com/open-view/2395394000008134446?ZOHO_CRITERIA=%22Localiza_CL_Poblacion%22.%22Codcom%22%3D10107</t>
  </si>
  <si>
    <t>https://analytics.zoho.com/open-view/2395394000008134446?ZOHO_CRITERIA=%22Localiza_CL_Poblacion%22.%22Codcom%22%3D10108</t>
  </si>
  <si>
    <t>https://analytics.zoho.com/open-view/2395394000008134446?ZOHO_CRITERIA=%22Localiza_CL_Poblacion%22.%22Codcom%22%3D10109</t>
  </si>
  <si>
    <t>https://analytics.zoho.com/open-view/2395394000008134446?ZOHO_CRITERIA=%22Localiza_CL_Poblacion%22.%22Codcom%22%3D10201</t>
  </si>
  <si>
    <t>https://analytics.zoho.com/open-view/2395394000008134446?ZOHO_CRITERIA=%22Localiza_CL_Poblacion%22.%22Codcom%22%3D10202</t>
  </si>
  <si>
    <t>https://analytics.zoho.com/open-view/2395394000008134446?ZOHO_CRITERIA=%22Localiza_CL_Poblacion%22.%22Codcom%22%3D10203</t>
  </si>
  <si>
    <t>https://analytics.zoho.com/open-view/2395394000008134446?ZOHO_CRITERIA=%22Localiza_CL_Poblacion%22.%22Codcom%22%3D10204</t>
  </si>
  <si>
    <t>https://analytics.zoho.com/open-view/2395394000008134446?ZOHO_CRITERIA=%22Localiza_CL_Poblacion%22.%22Codcom%22%3D10205</t>
  </si>
  <si>
    <t>https://analytics.zoho.com/open-view/2395394000008134446?ZOHO_CRITERIA=%22Localiza_CL_Poblacion%22.%22Codcom%22%3D10206</t>
  </si>
  <si>
    <t>https://analytics.zoho.com/open-view/2395394000008134446?ZOHO_CRITERIA=%22Localiza_CL_Poblacion%22.%22Codcom%22%3D10207</t>
  </si>
  <si>
    <t>https://analytics.zoho.com/open-view/2395394000008134446?ZOHO_CRITERIA=%22Localiza_CL_Poblacion%22.%22Codcom%22%3D10208</t>
  </si>
  <si>
    <t>https://analytics.zoho.com/open-view/2395394000008134446?ZOHO_CRITERIA=%22Localiza_CL_Poblacion%22.%22Codcom%22%3D10209</t>
  </si>
  <si>
    <t>https://analytics.zoho.com/open-view/2395394000008134446?ZOHO_CRITERIA=%22Localiza_CL_Poblacion%22.%22Codcom%22%3D10210</t>
  </si>
  <si>
    <t>https://analytics.zoho.com/open-view/2395394000008134446?ZOHO_CRITERIA=%22Localiza_CL_Poblacion%22.%22Codcom%22%3D10301</t>
  </si>
  <si>
    <t>https://analytics.zoho.com/open-view/2395394000008134446?ZOHO_CRITERIA=%22Localiza_CL_Poblacion%22.%22Codcom%22%3D10302</t>
  </si>
  <si>
    <t>https://analytics.zoho.com/open-view/2395394000008134446?ZOHO_CRITERIA=%22Localiza_CL_Poblacion%22.%22Codcom%22%3D10303</t>
  </si>
  <si>
    <t>https://analytics.zoho.com/open-view/2395394000008134446?ZOHO_CRITERIA=%22Localiza_CL_Poblacion%22.%22Codcom%22%3D10304</t>
  </si>
  <si>
    <t>https://analytics.zoho.com/open-view/2395394000008134446?ZOHO_CRITERIA=%22Localiza_CL_Poblacion%22.%22Codcom%22%3D10305</t>
  </si>
  <si>
    <t>https://analytics.zoho.com/open-view/2395394000008134446?ZOHO_CRITERIA=%22Localiza_CL_Poblacion%22.%22Codcom%22%3D10306</t>
  </si>
  <si>
    <t>https://analytics.zoho.com/open-view/2395394000008134446?ZOHO_CRITERIA=%22Localiza_CL_Poblacion%22.%22Codcom%22%3D10307</t>
  </si>
  <si>
    <t>https://analytics.zoho.com/open-view/2395394000008134446?ZOHO_CRITERIA=%22Localiza_CL_Poblacion%22.%22Codcom%22%3D10401</t>
  </si>
  <si>
    <t>https://analytics.zoho.com/open-view/2395394000008134446?ZOHO_CRITERIA=%22Localiza_CL_Poblacion%22.%22Codcom%22%3D10402</t>
  </si>
  <si>
    <t>https://analytics.zoho.com/open-view/2395394000008134446?ZOHO_CRITERIA=%22Localiza_CL_Poblacion%22.%22Codcom%22%3D10403</t>
  </si>
  <si>
    <t>https://analytics.zoho.com/open-view/2395394000008134446?ZOHO_CRITERIA=%22Localiza_CL_Poblacion%22.%22Codcom%22%3D10404</t>
  </si>
  <si>
    <t>https://analytics.zoho.com/open-view/2395394000008134446?ZOHO_CRITERIA=%22Localiza_CL_Poblacion%22.%22Codcom%22%3D11101</t>
  </si>
  <si>
    <t>https://analytics.zoho.com/open-view/2395394000008134446?ZOHO_CRITERIA=%22Localiza_CL_Poblacion%22.%22Codcom%22%3D11102</t>
  </si>
  <si>
    <t>https://analytics.zoho.com/open-view/2395394000008134446?ZOHO_CRITERIA=%22Localiza_CL_Poblacion%22.%22Codcom%22%3D11201</t>
  </si>
  <si>
    <t>https://analytics.zoho.com/open-view/2395394000008134446?ZOHO_CRITERIA=%22Localiza_CL_Poblacion%22.%22Codcom%22%3D11202</t>
  </si>
  <si>
    <t>https://analytics.zoho.com/open-view/2395394000008134446?ZOHO_CRITERIA=%22Localiza_CL_Poblacion%22.%22Codcom%22%3D11203</t>
  </si>
  <si>
    <t>https://analytics.zoho.com/open-view/2395394000008134446?ZOHO_CRITERIA=%22Localiza_CL_Poblacion%22.%22Codcom%22%3D11301</t>
  </si>
  <si>
    <t>https://analytics.zoho.com/open-view/2395394000008134446?ZOHO_CRITERIA=%22Localiza_CL_Poblacion%22.%22Codcom%22%3D11302</t>
  </si>
  <si>
    <t>https://analytics.zoho.com/open-view/2395394000008134446?ZOHO_CRITERIA=%22Localiza_CL_Poblacion%22.%22Codcom%22%3D11303</t>
  </si>
  <si>
    <t>https://analytics.zoho.com/open-view/2395394000008134446?ZOHO_CRITERIA=%22Localiza_CL_Poblacion%22.%22Codcom%22%3D11401</t>
  </si>
  <si>
    <t>https://analytics.zoho.com/open-view/2395394000008134446?ZOHO_CRITERIA=%22Localiza_CL_Poblacion%22.%22Codcom%22%3D11402</t>
  </si>
  <si>
    <t>https://analytics.zoho.com/open-view/2395394000008134446?ZOHO_CRITERIA=%22Localiza_CL_Poblacion%22.%22Codcom%22%3D12101</t>
  </si>
  <si>
    <t>https://analytics.zoho.com/open-view/2395394000008134446?ZOHO_CRITERIA=%22Localiza_CL_Poblacion%22.%22Codcom%22%3D12102</t>
  </si>
  <si>
    <t>https://analytics.zoho.com/open-view/2395394000008134446?ZOHO_CRITERIA=%22Localiza_CL_Poblacion%22.%22Codcom%22%3D12103</t>
  </si>
  <si>
    <t>https://analytics.zoho.com/open-view/2395394000008134446?ZOHO_CRITERIA=%22Localiza_CL_Poblacion%22.%22Codcom%22%3D12104</t>
  </si>
  <si>
    <t>https://analytics.zoho.com/open-view/2395394000008134446?ZOHO_CRITERIA=%22Localiza_CL_Poblacion%22.%22Codcom%22%3D12201</t>
  </si>
  <si>
    <t>https://analytics.zoho.com/open-view/2395394000008134446?ZOHO_CRITERIA=%22Localiza_CL_Poblacion%22.%22Codcom%22%3D12301</t>
  </si>
  <si>
    <t>https://analytics.zoho.com/open-view/2395394000008134446?ZOHO_CRITERIA=%22Localiza_CL_Poblacion%22.%22Codcom%22%3D12302</t>
  </si>
  <si>
    <t>https://analytics.zoho.com/open-view/2395394000008134446?ZOHO_CRITERIA=%22Localiza_CL_Poblacion%22.%22Codcom%22%3D12303</t>
  </si>
  <si>
    <t>https://analytics.zoho.com/open-view/2395394000008134446?ZOHO_CRITERIA=%22Localiza_CL_Poblacion%22.%22Codcom%22%3D12401</t>
  </si>
  <si>
    <t>https://analytics.zoho.com/open-view/2395394000008134446?ZOHO_CRITERIA=%22Localiza_CL_Poblacion%22.%22Codcom%22%3D12402</t>
  </si>
  <si>
    <t>https://analytics.zoho.com/open-view/2395394000008134446?ZOHO_CRITERIA=%22Localiza_CL_Poblacion%22.%22Codcom%22%3D13101</t>
  </si>
  <si>
    <t>https://analytics.zoho.com/open-view/2395394000008134446?ZOHO_CRITERIA=%22Localiza_CL_Poblacion%22.%22Codcom%22%3D13102</t>
  </si>
  <si>
    <t>https://analytics.zoho.com/open-view/2395394000008134446?ZOHO_CRITERIA=%22Localiza_CL_Poblacion%22.%22Codcom%22%3D13103</t>
  </si>
  <si>
    <t>https://analytics.zoho.com/open-view/2395394000008134446?ZOHO_CRITERIA=%22Localiza_CL_Poblacion%22.%22Codcom%22%3D13104</t>
  </si>
  <si>
    <t>https://analytics.zoho.com/open-view/2395394000008134446?ZOHO_CRITERIA=%22Localiza_CL_Poblacion%22.%22Codcom%22%3D13105</t>
  </si>
  <si>
    <t>https://analytics.zoho.com/open-view/2395394000008134446?ZOHO_CRITERIA=%22Localiza_CL_Poblacion%22.%22Codcom%22%3D13106</t>
  </si>
  <si>
    <t>https://analytics.zoho.com/open-view/2395394000008134446?ZOHO_CRITERIA=%22Localiza_CL_Poblacion%22.%22Codcom%22%3D13107</t>
  </si>
  <si>
    <t>https://analytics.zoho.com/open-view/2395394000008134446?ZOHO_CRITERIA=%22Localiza_CL_Poblacion%22.%22Codcom%22%3D13108</t>
  </si>
  <si>
    <t>https://analytics.zoho.com/open-view/2395394000008134446?ZOHO_CRITERIA=%22Localiza_CL_Poblacion%22.%22Codcom%22%3D13109</t>
  </si>
  <si>
    <t>https://analytics.zoho.com/open-view/2395394000008134446?ZOHO_CRITERIA=%22Localiza_CL_Poblacion%22.%22Codcom%22%3D13110</t>
  </si>
  <si>
    <t>https://analytics.zoho.com/open-view/2395394000008134446?ZOHO_CRITERIA=%22Localiza_CL_Poblacion%22.%22Codcom%22%3D13111</t>
  </si>
  <si>
    <t>https://analytics.zoho.com/open-view/2395394000008134446?ZOHO_CRITERIA=%22Localiza_CL_Poblacion%22.%22Codcom%22%3D13112</t>
  </si>
  <si>
    <t>https://analytics.zoho.com/open-view/2395394000008134446?ZOHO_CRITERIA=%22Localiza_CL_Poblacion%22.%22Codcom%22%3D13113</t>
  </si>
  <si>
    <t>https://analytics.zoho.com/open-view/2395394000008134446?ZOHO_CRITERIA=%22Localiza_CL_Poblacion%22.%22Codcom%22%3D13114</t>
  </si>
  <si>
    <t>https://analytics.zoho.com/open-view/2395394000008134446?ZOHO_CRITERIA=%22Localiza_CL_Poblacion%22.%22Codcom%22%3D13115</t>
  </si>
  <si>
    <t>https://analytics.zoho.com/open-view/2395394000008134446?ZOHO_CRITERIA=%22Localiza_CL_Poblacion%22.%22Codcom%22%3D13116</t>
  </si>
  <si>
    <t>https://analytics.zoho.com/open-view/2395394000008134446?ZOHO_CRITERIA=%22Localiza_CL_Poblacion%22.%22Codcom%22%3D13117</t>
  </si>
  <si>
    <t>https://analytics.zoho.com/open-view/2395394000008134446?ZOHO_CRITERIA=%22Localiza_CL_Poblacion%22.%22Codcom%22%3D13118</t>
  </si>
  <si>
    <t>https://analytics.zoho.com/open-view/2395394000008134446?ZOHO_CRITERIA=%22Localiza_CL_Poblacion%22.%22Codcom%22%3D13119</t>
  </si>
  <si>
    <t>https://analytics.zoho.com/open-view/2395394000008134446?ZOHO_CRITERIA=%22Localiza_CL_Poblacion%22.%22Codcom%22%3D13120</t>
  </si>
  <si>
    <t>https://analytics.zoho.com/open-view/2395394000008134446?ZOHO_CRITERIA=%22Localiza_CL_Poblacion%22.%22Codcom%22%3D13121</t>
  </si>
  <si>
    <t>https://analytics.zoho.com/open-view/2395394000008134446?ZOHO_CRITERIA=%22Localiza_CL_Poblacion%22.%22Codcom%22%3D13122</t>
  </si>
  <si>
    <t>https://analytics.zoho.com/open-view/2395394000008134446?ZOHO_CRITERIA=%22Localiza_CL_Poblacion%22.%22Codcom%22%3D13123</t>
  </si>
  <si>
    <t>https://analytics.zoho.com/open-view/2395394000008134446?ZOHO_CRITERIA=%22Localiza_CL_Poblacion%22.%22Codcom%22%3D13124</t>
  </si>
  <si>
    <t>https://analytics.zoho.com/open-view/2395394000008134446?ZOHO_CRITERIA=%22Localiza_CL_Poblacion%22.%22Codcom%22%3D13125</t>
  </si>
  <si>
    <t>https://analytics.zoho.com/open-view/2395394000008134446?ZOHO_CRITERIA=%22Localiza_CL_Poblacion%22.%22Codcom%22%3D13126</t>
  </si>
  <si>
    <t>https://analytics.zoho.com/open-view/2395394000008134446?ZOHO_CRITERIA=%22Localiza_CL_Poblacion%22.%22Codcom%22%3D13127</t>
  </si>
  <si>
    <t>https://analytics.zoho.com/open-view/2395394000008134446?ZOHO_CRITERIA=%22Localiza_CL_Poblacion%22.%22Codcom%22%3D13128</t>
  </si>
  <si>
    <t>https://analytics.zoho.com/open-view/2395394000008134446?ZOHO_CRITERIA=%22Localiza_CL_Poblacion%22.%22Codcom%22%3D13129</t>
  </si>
  <si>
    <t>https://analytics.zoho.com/open-view/2395394000008134446?ZOHO_CRITERIA=%22Localiza_CL_Poblacion%22.%22Codcom%22%3D13130</t>
  </si>
  <si>
    <t>https://analytics.zoho.com/open-view/2395394000008134446?ZOHO_CRITERIA=%22Localiza_CL_Poblacion%22.%22Codcom%22%3D13131</t>
  </si>
  <si>
    <t>https://analytics.zoho.com/open-view/2395394000008134446?ZOHO_CRITERIA=%22Localiza_CL_Poblacion%22.%22Codcom%22%3D13132</t>
  </si>
  <si>
    <t>https://analytics.zoho.com/open-view/2395394000008134446?ZOHO_CRITERIA=%22Localiza_CL_Poblacion%22.%22Codcom%22%3D13201</t>
  </si>
  <si>
    <t>https://analytics.zoho.com/open-view/2395394000008134446?ZOHO_CRITERIA=%22Localiza_CL_Poblacion%22.%22Codcom%22%3D13202</t>
  </si>
  <si>
    <t>https://analytics.zoho.com/open-view/2395394000008134446?ZOHO_CRITERIA=%22Localiza_CL_Poblacion%22.%22Codcom%22%3D13203</t>
  </si>
  <si>
    <t>https://analytics.zoho.com/open-view/2395394000008134446?ZOHO_CRITERIA=%22Localiza_CL_Poblacion%22.%22Codcom%22%3D13301</t>
  </si>
  <si>
    <t>https://analytics.zoho.com/open-view/2395394000008134446?ZOHO_CRITERIA=%22Localiza_CL_Poblacion%22.%22Codcom%22%3D13302</t>
  </si>
  <si>
    <t>https://analytics.zoho.com/open-view/2395394000008134446?ZOHO_CRITERIA=%22Localiza_CL_Poblacion%22.%22Codcom%22%3D13303</t>
  </si>
  <si>
    <t>https://analytics.zoho.com/open-view/2395394000008134446?ZOHO_CRITERIA=%22Localiza_CL_Poblacion%22.%22Codcom%22%3D13401</t>
  </si>
  <si>
    <t>https://analytics.zoho.com/open-view/2395394000008134446?ZOHO_CRITERIA=%22Localiza_CL_Poblacion%22.%22Codcom%22%3D13402</t>
  </si>
  <si>
    <t>https://analytics.zoho.com/open-view/2395394000008134446?ZOHO_CRITERIA=%22Localiza_CL_Poblacion%22.%22Codcom%22%3D13403</t>
  </si>
  <si>
    <t>https://analytics.zoho.com/open-view/2395394000008134446?ZOHO_CRITERIA=%22Localiza_CL_Poblacion%22.%22Codcom%22%3D13404</t>
  </si>
  <si>
    <t>https://analytics.zoho.com/open-view/2395394000008134446?ZOHO_CRITERIA=%22Localiza_CL_Poblacion%22.%22Codcom%22%3D13501</t>
  </si>
  <si>
    <t>https://analytics.zoho.com/open-view/2395394000008134446?ZOHO_CRITERIA=%22Localiza_CL_Poblacion%22.%22Codcom%22%3D13502</t>
  </si>
  <si>
    <t>https://analytics.zoho.com/open-view/2395394000008134446?ZOHO_CRITERIA=%22Localiza_CL_Poblacion%22.%22Codcom%22%3D13503</t>
  </si>
  <si>
    <t>https://analytics.zoho.com/open-view/2395394000008134446?ZOHO_CRITERIA=%22Localiza_CL_Poblacion%22.%22Codcom%22%3D13504</t>
  </si>
  <si>
    <t>https://analytics.zoho.com/open-view/2395394000008134446?ZOHO_CRITERIA=%22Localiza_CL_Poblacion%22.%22Codcom%22%3D13505</t>
  </si>
  <si>
    <t>https://analytics.zoho.com/open-view/2395394000008134446?ZOHO_CRITERIA=%22Localiza_CL_Poblacion%22.%22Codcom%22%3D13601</t>
  </si>
  <si>
    <t>https://analytics.zoho.com/open-view/2395394000008134446?ZOHO_CRITERIA=%22Localiza_CL_Poblacion%22.%22Codcom%22%3D13602</t>
  </si>
  <si>
    <t>https://analytics.zoho.com/open-view/2395394000008134446?ZOHO_CRITERIA=%22Localiza_CL_Poblacion%22.%22Codcom%22%3D13603</t>
  </si>
  <si>
    <t>https://analytics.zoho.com/open-view/2395394000008134446?ZOHO_CRITERIA=%22Localiza_CL_Poblacion%22.%22Codcom%22%3D13604</t>
  </si>
  <si>
    <t>https://analytics.zoho.com/open-view/2395394000008134446?ZOHO_CRITERIA=%22Localiza_CL_Poblacion%22.%22Codcom%22%3D13605</t>
  </si>
  <si>
    <t>https://analytics.zoho.com/open-view/2395394000008134446?ZOHO_CRITERIA=%22Localiza_CL_Poblacion%22.%22Codcom%22%3D14101</t>
  </si>
  <si>
    <t>https://analytics.zoho.com/open-view/2395394000008134446?ZOHO_CRITERIA=%22Localiza_CL_Poblacion%22.%22Codcom%22%3D14102</t>
  </si>
  <si>
    <t>https://analytics.zoho.com/open-view/2395394000008134446?ZOHO_CRITERIA=%22Localiza_CL_Poblacion%22.%22Codcom%22%3D14103</t>
  </si>
  <si>
    <t>https://analytics.zoho.com/open-view/2395394000008134446?ZOHO_CRITERIA=%22Localiza_CL_Poblacion%22.%22Codcom%22%3D14104</t>
  </si>
  <si>
    <t>https://analytics.zoho.com/open-view/2395394000008134446?ZOHO_CRITERIA=%22Localiza_CL_Poblacion%22.%22Codcom%22%3D14105</t>
  </si>
  <si>
    <t>https://analytics.zoho.com/open-view/2395394000008134446?ZOHO_CRITERIA=%22Localiza_CL_Poblacion%22.%22Codcom%22%3D14106</t>
  </si>
  <si>
    <t>https://analytics.zoho.com/open-view/2395394000008134446?ZOHO_CRITERIA=%22Localiza_CL_Poblacion%22.%22Codcom%22%3D14107</t>
  </si>
  <si>
    <t>https://analytics.zoho.com/open-view/2395394000008134446?ZOHO_CRITERIA=%22Localiza_CL_Poblacion%22.%22Codcom%22%3D14108</t>
  </si>
  <si>
    <t>https://analytics.zoho.com/open-view/2395394000008134446?ZOHO_CRITERIA=%22Localiza_CL_Poblacion%22.%22Codcom%22%3D14201</t>
  </si>
  <si>
    <t>https://analytics.zoho.com/open-view/2395394000008134446?ZOHO_CRITERIA=%22Localiza_CL_Poblacion%22.%22Codcom%22%3D14202</t>
  </si>
  <si>
    <t>https://analytics.zoho.com/open-view/2395394000008134446?ZOHO_CRITERIA=%22Localiza_CL_Poblacion%22.%22Codcom%22%3D14203</t>
  </si>
  <si>
    <t>https://analytics.zoho.com/open-view/2395394000008134446?ZOHO_CRITERIA=%22Localiza_CL_Poblacion%22.%22Codcom%22%3D14204</t>
  </si>
  <si>
    <t>https://analytics.zoho.com/open-view/2395394000008134446?ZOHO_CRITERIA=%22Localiza_CL_Poblacion%22.%22Codcom%22%3D15101</t>
  </si>
  <si>
    <t>https://analytics.zoho.com/open-view/2395394000008134446?ZOHO_CRITERIA=%22Localiza_CL_Poblacion%22.%22Codcom%22%3D15102</t>
  </si>
  <si>
    <t>https://analytics.zoho.com/open-view/2395394000008134446?ZOHO_CRITERIA=%22Localiza_CL_Poblacion%22.%22Codcom%22%3D15201</t>
  </si>
  <si>
    <t>https://analytics.zoho.com/open-view/2395394000008134446?ZOHO_CRITERIA=%22Localiza_CL_Poblacion%22.%22Codcom%22%3D15202</t>
  </si>
  <si>
    <t>https://analytics.zoho.com/open-view/2395394000008137533?ZOHO_CRITERIA=%22Localiza_CL_Poblacion%22.%22Codreg%22%3D1</t>
  </si>
  <si>
    <t>https://analytics.zoho.com/open-view/2395394000008137533?ZOHO_CRITERIA=%22Localiza_CL_Poblacion%22.%22Codreg%22%3D2</t>
  </si>
  <si>
    <t>https://analytics.zoho.com/open-view/2395394000008137533?ZOHO_CRITERIA=%22Localiza_CL_Poblacion%22.%22Codreg%22%3D3</t>
  </si>
  <si>
    <t>https://analytics.zoho.com/open-view/2395394000008137533?ZOHO_CRITERIA=%22Localiza_CL_Poblacion%22.%22Codreg%22%3D4</t>
  </si>
  <si>
    <t>https://analytics.zoho.com/open-view/2395394000008137533?ZOHO_CRITERIA=%22Localiza_CL_Poblacion%22.%22Codreg%22%3D5</t>
  </si>
  <si>
    <t>https://analytics.zoho.com/open-view/2395394000008137533?ZOHO_CRITERIA=%22Localiza_CL_Poblacion%22.%22Codreg%22%3D6</t>
  </si>
  <si>
    <t>https://analytics.zoho.com/open-view/2395394000008137533?ZOHO_CRITERIA=%22Localiza_CL_Poblacion%22.%22Codreg%22%3D7</t>
  </si>
  <si>
    <t>https://analytics.zoho.com/open-view/2395394000008137533?ZOHO_CRITERIA=%22Localiza_CL_Poblacion%22.%22Codreg%22%3D8</t>
  </si>
  <si>
    <t>https://analytics.zoho.com/open-view/2395394000008137533?ZOHO_CRITERIA=%22Localiza_CL_Poblacion%22.%22Codreg%22%3D9</t>
  </si>
  <si>
    <t>https://analytics.zoho.com/open-view/2395394000008137533?ZOHO_CRITERIA=%22Localiza_CL_Poblacion%22.%22Codreg%22%3D10</t>
  </si>
  <si>
    <t>https://analytics.zoho.com/open-view/2395394000008137533?ZOHO_CRITERIA=%22Localiza_CL_Poblacion%22.%22Codreg%22%3D11</t>
  </si>
  <si>
    <t>https://analytics.zoho.com/open-view/2395394000008137533?ZOHO_CRITERIA=%22Localiza_CL_Poblacion%22.%22Codreg%22%3D12</t>
  </si>
  <si>
    <t>https://analytics.zoho.com/open-view/2395394000008137533?ZOHO_CRITERIA=%22Localiza_CL_Poblacion%22.%22Codreg%22%3D13</t>
  </si>
  <si>
    <t>https://analytics.zoho.com/open-view/2395394000008137533?ZOHO_CRITERIA=%22Localiza_CL_Poblacion%22.%22Codreg%22%3D14</t>
  </si>
  <si>
    <t>https://analytics.zoho.com/open-view/2395394000008137533?ZOHO_CRITERIA=%22Localiza_CL_Poblacion%22.%22Codreg%22%3D15</t>
  </si>
  <si>
    <t>https://analytics.zoho.com/open-view/2395394000008137533?ZOHO_CRITERIA=%22Localiza_CL_Poblacion%22.%22Codreg%22%3D16</t>
  </si>
  <si>
    <t>https://analytics.zoho.com/open-view/2395394000008136598?ZOHO_CRITERIA=%22Localiza_CL_Poblacion%22.%22Codcom%22%3D1101</t>
  </si>
  <si>
    <t>https://analytics.zoho.com/open-view/2395394000008136598?ZOHO_CRITERIA=%22Localiza_CL_Poblacion%22.%22Codcom%22%3D1107</t>
  </si>
  <si>
    <t>https://analytics.zoho.com/open-view/2395394000008136598?ZOHO_CRITERIA=%22Localiza_CL_Poblacion%22.%22Codcom%22%3D1401</t>
  </si>
  <si>
    <t>https://analytics.zoho.com/open-view/2395394000008136598?ZOHO_CRITERIA=%22Localiza_CL_Poblacion%22.%22Codcom%22%3D1402</t>
  </si>
  <si>
    <t>https://analytics.zoho.com/open-view/2395394000008136598?ZOHO_CRITERIA=%22Localiza_CL_Poblacion%22.%22Codcom%22%3D1403</t>
  </si>
  <si>
    <t>https://analytics.zoho.com/open-view/2395394000008136598?ZOHO_CRITERIA=%22Localiza_CL_Poblacion%22.%22Codcom%22%3D1404</t>
  </si>
  <si>
    <t>https://analytics.zoho.com/open-view/2395394000008136598?ZOHO_CRITERIA=%22Localiza_CL_Poblacion%22.%22Codcom%22%3D1405</t>
  </si>
  <si>
    <t>https://analytics.zoho.com/open-view/2395394000008136598?ZOHO_CRITERIA=%22Localiza_CL_Poblacion%22.%22Codcom%22%3D2101</t>
  </si>
  <si>
    <t>https://analytics.zoho.com/open-view/2395394000008136598?ZOHO_CRITERIA=%22Localiza_CL_Poblacion%22.%22Codcom%22%3D2102</t>
  </si>
  <si>
    <t>https://analytics.zoho.com/open-view/2395394000008136598?ZOHO_CRITERIA=%22Localiza_CL_Poblacion%22.%22Codcom%22%3D2103</t>
  </si>
  <si>
    <t>https://analytics.zoho.com/open-view/2395394000008136598?ZOHO_CRITERIA=%22Localiza_CL_Poblacion%22.%22Codcom%22%3D2104</t>
  </si>
  <si>
    <t>https://analytics.zoho.com/open-view/2395394000008136598?ZOHO_CRITERIA=%22Localiza_CL_Poblacion%22.%22Codcom%22%3D2201</t>
  </si>
  <si>
    <t>https://analytics.zoho.com/open-view/2395394000008136598?ZOHO_CRITERIA=%22Localiza_CL_Poblacion%22.%22Codcom%22%3D2202</t>
  </si>
  <si>
    <t>https://analytics.zoho.com/open-view/2395394000008136598?ZOHO_CRITERIA=%22Localiza_CL_Poblacion%22.%22Codcom%22%3D2203</t>
  </si>
  <si>
    <t>https://analytics.zoho.com/open-view/2395394000008136598?ZOHO_CRITERIA=%22Localiza_CL_Poblacion%22.%22Codcom%22%3D2301</t>
  </si>
  <si>
    <t>https://analytics.zoho.com/open-view/2395394000008136598?ZOHO_CRITERIA=%22Localiza_CL_Poblacion%22.%22Codcom%22%3D2302</t>
  </si>
  <si>
    <t>https://analytics.zoho.com/open-view/2395394000008136598?ZOHO_CRITERIA=%22Localiza_CL_Poblacion%22.%22Codcom%22%3D3101</t>
  </si>
  <si>
    <t>https://analytics.zoho.com/open-view/2395394000008136598?ZOHO_CRITERIA=%22Localiza_CL_Poblacion%22.%22Codcom%22%3D3102</t>
  </si>
  <si>
    <t>https://analytics.zoho.com/open-view/2395394000008136598?ZOHO_CRITERIA=%22Localiza_CL_Poblacion%22.%22Codcom%22%3D3103</t>
  </si>
  <si>
    <t>https://analytics.zoho.com/open-view/2395394000008136598?ZOHO_CRITERIA=%22Localiza_CL_Poblacion%22.%22Codcom%22%3D3201</t>
  </si>
  <si>
    <t>https://analytics.zoho.com/open-view/2395394000008136598?ZOHO_CRITERIA=%22Localiza_CL_Poblacion%22.%22Codcom%22%3D3202</t>
  </si>
  <si>
    <t>https://analytics.zoho.com/open-view/2395394000008136598?ZOHO_CRITERIA=%22Localiza_CL_Poblacion%22.%22Codcom%22%3D3301</t>
  </si>
  <si>
    <t>https://analytics.zoho.com/open-view/2395394000008136598?ZOHO_CRITERIA=%22Localiza_CL_Poblacion%22.%22Codcom%22%3D3302</t>
  </si>
  <si>
    <t>https://analytics.zoho.com/open-view/2395394000008136598?ZOHO_CRITERIA=%22Localiza_CL_Poblacion%22.%22Codcom%22%3D3303</t>
  </si>
  <si>
    <t>https://analytics.zoho.com/open-view/2395394000008136598?ZOHO_CRITERIA=%22Localiza_CL_Poblacion%22.%22Codcom%22%3D3304</t>
  </si>
  <si>
    <t>https://analytics.zoho.com/open-view/2395394000008136598?ZOHO_CRITERIA=%22Localiza_CL_Poblacion%22.%22Codcom%22%3D4101</t>
  </si>
  <si>
    <t>https://analytics.zoho.com/open-view/2395394000008136598?ZOHO_CRITERIA=%22Localiza_CL_Poblacion%22.%22Codcom%22%3D4102</t>
  </si>
  <si>
    <t>https://analytics.zoho.com/open-view/2395394000008136598?ZOHO_CRITERIA=%22Localiza_CL_Poblacion%22.%22Codcom%22%3D4103</t>
  </si>
  <si>
    <t>https://analytics.zoho.com/open-view/2395394000008136598?ZOHO_CRITERIA=%22Localiza_CL_Poblacion%22.%22Codcom%22%3D4104</t>
  </si>
  <si>
    <t>https://analytics.zoho.com/open-view/2395394000008136598?ZOHO_CRITERIA=%22Localiza_CL_Poblacion%22.%22Codcom%22%3D4105</t>
  </si>
  <si>
    <t>https://analytics.zoho.com/open-view/2395394000008136598?ZOHO_CRITERIA=%22Localiza_CL_Poblacion%22.%22Codcom%22%3D4106</t>
  </si>
  <si>
    <t>https://analytics.zoho.com/open-view/2395394000008136598?ZOHO_CRITERIA=%22Localiza_CL_Poblacion%22.%22Codcom%22%3D4201</t>
  </si>
  <si>
    <t>https://analytics.zoho.com/open-view/2395394000008136598?ZOHO_CRITERIA=%22Localiza_CL_Poblacion%22.%22Codcom%22%3D4202</t>
  </si>
  <si>
    <t>https://analytics.zoho.com/open-view/2395394000008136598?ZOHO_CRITERIA=%22Localiza_CL_Poblacion%22.%22Codcom%22%3D4203</t>
  </si>
  <si>
    <t>https://analytics.zoho.com/open-view/2395394000008136598?ZOHO_CRITERIA=%22Localiza_CL_Poblacion%22.%22Codcom%22%3D4204</t>
  </si>
  <si>
    <t>https://analytics.zoho.com/open-view/2395394000008136598?ZOHO_CRITERIA=%22Localiza_CL_Poblacion%22.%22Codcom%22%3D4301</t>
  </si>
  <si>
    <t>https://analytics.zoho.com/open-view/2395394000008136598?ZOHO_CRITERIA=%22Localiza_CL_Poblacion%22.%22Codcom%22%3D4302</t>
  </si>
  <si>
    <t>https://analytics.zoho.com/open-view/2395394000008136598?ZOHO_CRITERIA=%22Localiza_CL_Poblacion%22.%22Codcom%22%3D4303</t>
  </si>
  <si>
    <t>https://analytics.zoho.com/open-view/2395394000008136598?ZOHO_CRITERIA=%22Localiza_CL_Poblacion%22.%22Codcom%22%3D4304</t>
  </si>
  <si>
    <t>https://analytics.zoho.com/open-view/2395394000008136598?ZOHO_CRITERIA=%22Localiza_CL_Poblacion%22.%22Codcom%22%3D4305</t>
  </si>
  <si>
    <t>https://analytics.zoho.com/open-view/2395394000008136598?ZOHO_CRITERIA=%22Localiza_CL_Poblacion%22.%22Codcom%22%3D5101</t>
  </si>
  <si>
    <t>https://analytics.zoho.com/open-view/2395394000008136598?ZOHO_CRITERIA=%22Localiza_CL_Poblacion%22.%22Codcom%22%3D5102</t>
  </si>
  <si>
    <t>https://analytics.zoho.com/open-view/2395394000008136598?ZOHO_CRITERIA=%22Localiza_CL_Poblacion%22.%22Codcom%22%3D5103</t>
  </si>
  <si>
    <t>https://analytics.zoho.com/open-view/2395394000008136598?ZOHO_CRITERIA=%22Localiza_CL_Poblacion%22.%22Codcom%22%3D5104</t>
  </si>
  <si>
    <t>https://analytics.zoho.com/open-view/2395394000008136598?ZOHO_CRITERIA=%22Localiza_CL_Poblacion%22.%22Codcom%22%3D5105</t>
  </si>
  <si>
    <t>https://analytics.zoho.com/open-view/2395394000008136598?ZOHO_CRITERIA=%22Localiza_CL_Poblacion%22.%22Codcom%22%3D5107</t>
  </si>
  <si>
    <t>https://analytics.zoho.com/open-view/2395394000008136598?ZOHO_CRITERIA=%22Localiza_CL_Poblacion%22.%22Codcom%22%3D5109</t>
  </si>
  <si>
    <t>https://analytics.zoho.com/open-view/2395394000008136598?ZOHO_CRITERIA=%22Localiza_CL_Poblacion%22.%22Codcom%22%3D5201</t>
  </si>
  <si>
    <t>https://analytics.zoho.com/open-view/2395394000008136598?ZOHO_CRITERIA=%22Localiza_CL_Poblacion%22.%22Codcom%22%3D5301</t>
  </si>
  <si>
    <t>https://analytics.zoho.com/open-view/2395394000008136598?ZOHO_CRITERIA=%22Localiza_CL_Poblacion%22.%22Codcom%22%3D5302</t>
  </si>
  <si>
    <t>https://analytics.zoho.com/open-view/2395394000008136598?ZOHO_CRITERIA=%22Localiza_CL_Poblacion%22.%22Codcom%22%3D5303</t>
  </si>
  <si>
    <t>https://analytics.zoho.com/open-view/2395394000008136598?ZOHO_CRITERIA=%22Localiza_CL_Poblacion%22.%22Codcom%22%3D5304</t>
  </si>
  <si>
    <t>https://analytics.zoho.com/open-view/2395394000008136598?ZOHO_CRITERIA=%22Localiza_CL_Poblacion%22.%22Codcom%22%3D5401</t>
  </si>
  <si>
    <t>https://analytics.zoho.com/open-view/2395394000008136598?ZOHO_CRITERIA=%22Localiza_CL_Poblacion%22.%22Codcom%22%3D5402</t>
  </si>
  <si>
    <t>https://analytics.zoho.com/open-view/2395394000008136598?ZOHO_CRITERIA=%22Localiza_CL_Poblacion%22.%22Codcom%22%3D5403</t>
  </si>
  <si>
    <t>https://analytics.zoho.com/open-view/2395394000008136598?ZOHO_CRITERIA=%22Localiza_CL_Poblacion%22.%22Codcom%22%3D5404</t>
  </si>
  <si>
    <t>https://analytics.zoho.com/open-view/2395394000008136598?ZOHO_CRITERIA=%22Localiza_CL_Poblacion%22.%22Codcom%22%3D5405</t>
  </si>
  <si>
    <t>https://analytics.zoho.com/open-view/2395394000008136598?ZOHO_CRITERIA=%22Localiza_CL_Poblacion%22.%22Codcom%22%3D5501</t>
  </si>
  <si>
    <t>https://analytics.zoho.com/open-view/2395394000008136598?ZOHO_CRITERIA=%22Localiza_CL_Poblacion%22.%22Codcom%22%3D5502</t>
  </si>
  <si>
    <t>https://analytics.zoho.com/open-view/2395394000008136598?ZOHO_CRITERIA=%22Localiza_CL_Poblacion%22.%22Codcom%22%3D5503</t>
  </si>
  <si>
    <t>https://analytics.zoho.com/open-view/2395394000008136598?ZOHO_CRITERIA=%22Localiza_CL_Poblacion%22.%22Codcom%22%3D5504</t>
  </si>
  <si>
    <t>https://analytics.zoho.com/open-view/2395394000008136598?ZOHO_CRITERIA=%22Localiza_CL_Poblacion%22.%22Codcom%22%3D5506</t>
  </si>
  <si>
    <t>https://analytics.zoho.com/open-view/2395394000008136598?ZOHO_CRITERIA=%22Localiza_CL_Poblacion%22.%22Codcom%22%3D5601</t>
  </si>
  <si>
    <t>https://analytics.zoho.com/open-view/2395394000008136598?ZOHO_CRITERIA=%22Localiza_CL_Poblacion%22.%22Codcom%22%3D5602</t>
  </si>
  <si>
    <t>https://analytics.zoho.com/open-view/2395394000008136598?ZOHO_CRITERIA=%22Localiza_CL_Poblacion%22.%22Codcom%22%3D5603</t>
  </si>
  <si>
    <t>https://analytics.zoho.com/open-view/2395394000008136598?ZOHO_CRITERIA=%22Localiza_CL_Poblacion%22.%22Codcom%22%3D5604</t>
  </si>
  <si>
    <t>https://analytics.zoho.com/open-view/2395394000008136598?ZOHO_CRITERIA=%22Localiza_CL_Poblacion%22.%22Codcom%22%3D5605</t>
  </si>
  <si>
    <t>https://analytics.zoho.com/open-view/2395394000008136598?ZOHO_CRITERIA=%22Localiza_CL_Poblacion%22.%22Codcom%22%3D5606</t>
  </si>
  <si>
    <t>https://analytics.zoho.com/open-view/2395394000008136598?ZOHO_CRITERIA=%22Localiza_CL_Poblacion%22.%22Codcom%22%3D5701</t>
  </si>
  <si>
    <t>https://analytics.zoho.com/open-view/2395394000008136598?ZOHO_CRITERIA=%22Localiza_CL_Poblacion%22.%22Codcom%22%3D5702</t>
  </si>
  <si>
    <t>https://analytics.zoho.com/open-view/2395394000008136598?ZOHO_CRITERIA=%22Localiza_CL_Poblacion%22.%22Codcom%22%3D5703</t>
  </si>
  <si>
    <t>https://analytics.zoho.com/open-view/2395394000008136598?ZOHO_CRITERIA=%22Localiza_CL_Poblacion%22.%22Codcom%22%3D5704</t>
  </si>
  <si>
    <t>https://analytics.zoho.com/open-view/2395394000008136598?ZOHO_CRITERIA=%22Localiza_CL_Poblacion%22.%22Codcom%22%3D5705</t>
  </si>
  <si>
    <t>https://analytics.zoho.com/open-view/2395394000008136598?ZOHO_CRITERIA=%22Localiza_CL_Poblacion%22.%22Codcom%22%3D5706</t>
  </si>
  <si>
    <t>https://analytics.zoho.com/open-view/2395394000008136598?ZOHO_CRITERIA=%22Localiza_CL_Poblacion%22.%22Codcom%22%3D5801</t>
  </si>
  <si>
    <t>https://analytics.zoho.com/open-view/2395394000008136598?ZOHO_CRITERIA=%22Localiza_CL_Poblacion%22.%22Codcom%22%3D5802</t>
  </si>
  <si>
    <t>https://analytics.zoho.com/open-view/2395394000008136598?ZOHO_CRITERIA=%22Localiza_CL_Poblacion%22.%22Codcom%22%3D5803</t>
  </si>
  <si>
    <t>https://analytics.zoho.com/open-view/2395394000008136598?ZOHO_CRITERIA=%22Localiza_CL_Poblacion%22.%22Codcom%22%3D5804</t>
  </si>
  <si>
    <t>https://analytics.zoho.com/open-view/2395394000008136598?ZOHO_CRITERIA=%22Localiza_CL_Poblacion%22.%22Codcom%22%3D6101</t>
  </si>
  <si>
    <t>https://analytics.zoho.com/open-view/2395394000008136598?ZOHO_CRITERIA=%22Localiza_CL_Poblacion%22.%22Codcom%22%3D6102</t>
  </si>
  <si>
    <t>https://analytics.zoho.com/open-view/2395394000008136598?ZOHO_CRITERIA=%22Localiza_CL_Poblacion%22.%22Codcom%22%3D6103</t>
  </si>
  <si>
    <t>https://analytics.zoho.com/open-view/2395394000008136598?ZOHO_CRITERIA=%22Localiza_CL_Poblacion%22.%22Codcom%22%3D6104</t>
  </si>
  <si>
    <t>https://analytics.zoho.com/open-view/2395394000008136598?ZOHO_CRITERIA=%22Localiza_CL_Poblacion%22.%22Codcom%22%3D6105</t>
  </si>
  <si>
    <t>https://analytics.zoho.com/open-view/2395394000008136598?ZOHO_CRITERIA=%22Localiza_CL_Poblacion%22.%22Codcom%22%3D6106</t>
  </si>
  <si>
    <t>https://analytics.zoho.com/open-view/2395394000008136598?ZOHO_CRITERIA=%22Localiza_CL_Poblacion%22.%22Codcom%22%3D6107</t>
  </si>
  <si>
    <t>https://analytics.zoho.com/open-view/2395394000008136598?ZOHO_CRITERIA=%22Localiza_CL_Poblacion%22.%22Codcom%22%3D6108</t>
  </si>
  <si>
    <t>https://analytics.zoho.com/open-view/2395394000008136598?ZOHO_CRITERIA=%22Localiza_CL_Poblacion%22.%22Codcom%22%3D6109</t>
  </si>
  <si>
    <t>https://analytics.zoho.com/open-view/2395394000008136598?ZOHO_CRITERIA=%22Localiza_CL_Poblacion%22.%22Codcom%22%3D6110</t>
  </si>
  <si>
    <t>https://analytics.zoho.com/open-view/2395394000008136598?ZOHO_CRITERIA=%22Localiza_CL_Poblacion%22.%22Codcom%22%3D6111</t>
  </si>
  <si>
    <t>https://analytics.zoho.com/open-view/2395394000008136598?ZOHO_CRITERIA=%22Localiza_CL_Poblacion%22.%22Codcom%22%3D6112</t>
  </si>
  <si>
    <t>https://analytics.zoho.com/open-view/2395394000008136598?ZOHO_CRITERIA=%22Localiza_CL_Poblacion%22.%22Codcom%22%3D6113</t>
  </si>
  <si>
    <t>https://analytics.zoho.com/open-view/2395394000008136598?ZOHO_CRITERIA=%22Localiza_CL_Poblacion%22.%22Codcom%22%3D6114</t>
  </si>
  <si>
    <t>https://analytics.zoho.com/open-view/2395394000008136598?ZOHO_CRITERIA=%22Localiza_CL_Poblacion%22.%22Codcom%22%3D6115</t>
  </si>
  <si>
    <t>https://analytics.zoho.com/open-view/2395394000008136598?ZOHO_CRITERIA=%22Localiza_CL_Poblacion%22.%22Codcom%22%3D6116</t>
  </si>
  <si>
    <t>https://analytics.zoho.com/open-view/2395394000008136598?ZOHO_CRITERIA=%22Localiza_CL_Poblacion%22.%22Codcom%22%3D6117</t>
  </si>
  <si>
    <t>https://analytics.zoho.com/open-view/2395394000008136598?ZOHO_CRITERIA=%22Localiza_CL_Poblacion%22.%22Codcom%22%3D6201</t>
  </si>
  <si>
    <t>https://analytics.zoho.com/open-view/2395394000008136598?ZOHO_CRITERIA=%22Localiza_CL_Poblacion%22.%22Codcom%22%3D6202</t>
  </si>
  <si>
    <t>https://analytics.zoho.com/open-view/2395394000008136598?ZOHO_CRITERIA=%22Localiza_CL_Poblacion%22.%22Codcom%22%3D6203</t>
  </si>
  <si>
    <t>https://analytics.zoho.com/open-view/2395394000008136598?ZOHO_CRITERIA=%22Localiza_CL_Poblacion%22.%22Codcom%22%3D6204</t>
  </si>
  <si>
    <t>https://analytics.zoho.com/open-view/2395394000008136598?ZOHO_CRITERIA=%22Localiza_CL_Poblacion%22.%22Codcom%22%3D6205</t>
  </si>
  <si>
    <t>https://analytics.zoho.com/open-view/2395394000008136598?ZOHO_CRITERIA=%22Localiza_CL_Poblacion%22.%22Codcom%22%3D6206</t>
  </si>
  <si>
    <t>https://analytics.zoho.com/open-view/2395394000008136598?ZOHO_CRITERIA=%22Localiza_CL_Poblacion%22.%22Codcom%22%3D6301</t>
  </si>
  <si>
    <t>https://analytics.zoho.com/open-view/2395394000008136598?ZOHO_CRITERIA=%22Localiza_CL_Poblacion%22.%22Codcom%22%3D6302</t>
  </si>
  <si>
    <t>https://analytics.zoho.com/open-view/2395394000008136598?ZOHO_CRITERIA=%22Localiza_CL_Poblacion%22.%22Codcom%22%3D6303</t>
  </si>
  <si>
    <t>https://analytics.zoho.com/open-view/2395394000008136598?ZOHO_CRITERIA=%22Localiza_CL_Poblacion%22.%22Codcom%22%3D6304</t>
  </si>
  <si>
    <t>https://analytics.zoho.com/open-view/2395394000008136598?ZOHO_CRITERIA=%22Localiza_CL_Poblacion%22.%22Codcom%22%3D6305</t>
  </si>
  <si>
    <t>https://analytics.zoho.com/open-view/2395394000008136598?ZOHO_CRITERIA=%22Localiza_CL_Poblacion%22.%22Codcom%22%3D6306</t>
  </si>
  <si>
    <t>https://analytics.zoho.com/open-view/2395394000008136598?ZOHO_CRITERIA=%22Localiza_CL_Poblacion%22.%22Codcom%22%3D6307</t>
  </si>
  <si>
    <t>https://analytics.zoho.com/open-view/2395394000008136598?ZOHO_CRITERIA=%22Localiza_CL_Poblacion%22.%22Codcom%22%3D6308</t>
  </si>
  <si>
    <t>https://analytics.zoho.com/open-view/2395394000008136598?ZOHO_CRITERIA=%22Localiza_CL_Poblacion%22.%22Codcom%22%3D6309</t>
  </si>
  <si>
    <t>https://analytics.zoho.com/open-view/2395394000008136598?ZOHO_CRITERIA=%22Localiza_CL_Poblacion%22.%22Codcom%22%3D6310</t>
  </si>
  <si>
    <t>https://analytics.zoho.com/open-view/2395394000008136598?ZOHO_CRITERIA=%22Localiza_CL_Poblacion%22.%22Codcom%22%3D7101</t>
  </si>
  <si>
    <t>https://analytics.zoho.com/open-view/2395394000008136598?ZOHO_CRITERIA=%22Localiza_CL_Poblacion%22.%22Codcom%22%3D7102</t>
  </si>
  <si>
    <t>https://analytics.zoho.com/open-view/2395394000008136598?ZOHO_CRITERIA=%22Localiza_CL_Poblacion%22.%22Codcom%22%3D7103</t>
  </si>
  <si>
    <t>https://analytics.zoho.com/open-view/2395394000008136598?ZOHO_CRITERIA=%22Localiza_CL_Poblacion%22.%22Codcom%22%3D7104</t>
  </si>
  <si>
    <t>https://analytics.zoho.com/open-view/2395394000008136598?ZOHO_CRITERIA=%22Localiza_CL_Poblacion%22.%22Codcom%22%3D7105</t>
  </si>
  <si>
    <t>https://analytics.zoho.com/open-view/2395394000008136598?ZOHO_CRITERIA=%22Localiza_CL_Poblacion%22.%22Codcom%22%3D7106</t>
  </si>
  <si>
    <t>https://analytics.zoho.com/open-view/2395394000008136598?ZOHO_CRITERIA=%22Localiza_CL_Poblacion%22.%22Codcom%22%3D7107</t>
  </si>
  <si>
    <t>https://analytics.zoho.com/open-view/2395394000008136598?ZOHO_CRITERIA=%22Localiza_CL_Poblacion%22.%22Codcom%22%3D7108</t>
  </si>
  <si>
    <t>https://analytics.zoho.com/open-view/2395394000008136598?ZOHO_CRITERIA=%22Localiza_CL_Poblacion%22.%22Codcom%22%3D7109</t>
  </si>
  <si>
    <t>https://analytics.zoho.com/open-view/2395394000008136598?ZOHO_CRITERIA=%22Localiza_CL_Poblacion%22.%22Codcom%22%3D7110</t>
  </si>
  <si>
    <t>https://analytics.zoho.com/open-view/2395394000008136598?ZOHO_CRITERIA=%22Localiza_CL_Poblacion%22.%22Codcom%22%3D7201</t>
  </si>
  <si>
    <t>https://analytics.zoho.com/open-view/2395394000008136598?ZOHO_CRITERIA=%22Localiza_CL_Poblacion%22.%22Codcom%22%3D7202</t>
  </si>
  <si>
    <t>https://analytics.zoho.com/open-view/2395394000008136598?ZOHO_CRITERIA=%22Localiza_CL_Poblacion%22.%22Codcom%22%3D7203</t>
  </si>
  <si>
    <t>https://analytics.zoho.com/open-view/2395394000008136598?ZOHO_CRITERIA=%22Localiza_CL_Poblacion%22.%22Codcom%22%3D7301</t>
  </si>
  <si>
    <t>https://analytics.zoho.com/open-view/2395394000008136598?ZOHO_CRITERIA=%22Localiza_CL_Poblacion%22.%22Codcom%22%3D7302</t>
  </si>
  <si>
    <t>https://analytics.zoho.com/open-view/2395394000008136598?ZOHO_CRITERIA=%22Localiza_CL_Poblacion%22.%22Codcom%22%3D7303</t>
  </si>
  <si>
    <t>https://analytics.zoho.com/open-view/2395394000008136598?ZOHO_CRITERIA=%22Localiza_CL_Poblacion%22.%22Codcom%22%3D7304</t>
  </si>
  <si>
    <t>https://analytics.zoho.com/open-view/2395394000008136598?ZOHO_CRITERIA=%22Localiza_CL_Poblacion%22.%22Codcom%22%3D7305</t>
  </si>
  <si>
    <t>https://analytics.zoho.com/open-view/2395394000008136598?ZOHO_CRITERIA=%22Localiza_CL_Poblacion%22.%22Codcom%22%3D7306</t>
  </si>
  <si>
    <t>https://analytics.zoho.com/open-view/2395394000008136598?ZOHO_CRITERIA=%22Localiza_CL_Poblacion%22.%22Codcom%22%3D7307</t>
  </si>
  <si>
    <t>https://analytics.zoho.com/open-view/2395394000008136598?ZOHO_CRITERIA=%22Localiza_CL_Poblacion%22.%22Codcom%22%3D7308</t>
  </si>
  <si>
    <t>https://analytics.zoho.com/open-view/2395394000008136598?ZOHO_CRITERIA=%22Localiza_CL_Poblacion%22.%22Codcom%22%3D7309</t>
  </si>
  <si>
    <t>https://analytics.zoho.com/open-view/2395394000008136598?ZOHO_CRITERIA=%22Localiza_CL_Poblacion%22.%22Codcom%22%3D7401</t>
  </si>
  <si>
    <t>https://analytics.zoho.com/open-view/2395394000008136598?ZOHO_CRITERIA=%22Localiza_CL_Poblacion%22.%22Codcom%22%3D7402</t>
  </si>
  <si>
    <t>https://analytics.zoho.com/open-view/2395394000008136598?ZOHO_CRITERIA=%22Localiza_CL_Poblacion%22.%22Codcom%22%3D7403</t>
  </si>
  <si>
    <t>https://analytics.zoho.com/open-view/2395394000008136598?ZOHO_CRITERIA=%22Localiza_CL_Poblacion%22.%22Codcom%22%3D7404</t>
  </si>
  <si>
    <t>https://analytics.zoho.com/open-view/2395394000008136598?ZOHO_CRITERIA=%22Localiza_CL_Poblacion%22.%22Codcom%22%3D7405</t>
  </si>
  <si>
    <t>https://analytics.zoho.com/open-view/2395394000008136598?ZOHO_CRITERIA=%22Localiza_CL_Poblacion%22.%22Codcom%22%3D7406</t>
  </si>
  <si>
    <t>https://analytics.zoho.com/open-view/2395394000008136598?ZOHO_CRITERIA=%22Localiza_CL_Poblacion%22.%22Codcom%22%3D7407</t>
  </si>
  <si>
    <t>https://analytics.zoho.com/open-view/2395394000008136598?ZOHO_CRITERIA=%22Localiza_CL_Poblacion%22.%22Codcom%22%3D7408</t>
  </si>
  <si>
    <t>https://analytics.zoho.com/open-view/2395394000008136598?ZOHO_CRITERIA=%22Localiza_CL_Poblacion%22.%22Codcom%22%3D8101</t>
  </si>
  <si>
    <t>https://analytics.zoho.com/open-view/2395394000008136598?ZOHO_CRITERIA=%22Localiza_CL_Poblacion%22.%22Codcom%22%3D8102</t>
  </si>
  <si>
    <t>https://analytics.zoho.com/open-view/2395394000008136598?ZOHO_CRITERIA=%22Localiza_CL_Poblacion%22.%22Codcom%22%3D8103</t>
  </si>
  <si>
    <t>https://analytics.zoho.com/open-view/2395394000008136598?ZOHO_CRITERIA=%22Localiza_CL_Poblacion%22.%22Codcom%22%3D8104</t>
  </si>
  <si>
    <t>https://analytics.zoho.com/open-view/2395394000008136598?ZOHO_CRITERIA=%22Localiza_CL_Poblacion%22.%22Codcom%22%3D8105</t>
  </si>
  <si>
    <t>https://analytics.zoho.com/open-view/2395394000008136598?ZOHO_CRITERIA=%22Localiza_CL_Poblacion%22.%22Codcom%22%3D8106</t>
  </si>
  <si>
    <t>https://analytics.zoho.com/open-view/2395394000008136598?ZOHO_CRITERIA=%22Localiza_CL_Poblacion%22.%22Codcom%22%3D8107</t>
  </si>
  <si>
    <t>https://analytics.zoho.com/open-view/2395394000008136598?ZOHO_CRITERIA=%22Localiza_CL_Poblacion%22.%22Codcom%22%3D8108</t>
  </si>
  <si>
    <t>https://analytics.zoho.com/open-view/2395394000008136598?ZOHO_CRITERIA=%22Localiza_CL_Poblacion%22.%22Codcom%22%3D8109</t>
  </si>
  <si>
    <t>https://analytics.zoho.com/open-view/2395394000008136598?ZOHO_CRITERIA=%22Localiza_CL_Poblacion%22.%22Codcom%22%3D8110</t>
  </si>
  <si>
    <t>https://analytics.zoho.com/open-view/2395394000008136598?ZOHO_CRITERIA=%22Localiza_CL_Poblacion%22.%22Codcom%22%3D8111</t>
  </si>
  <si>
    <t>https://analytics.zoho.com/open-view/2395394000008136598?ZOHO_CRITERIA=%22Localiza_CL_Poblacion%22.%22Codcom%22%3D8112</t>
  </si>
  <si>
    <t>https://analytics.zoho.com/open-view/2395394000008136598?ZOHO_CRITERIA=%22Localiza_CL_Poblacion%22.%22Codcom%22%3D8201</t>
  </si>
  <si>
    <t>https://analytics.zoho.com/open-view/2395394000008136598?ZOHO_CRITERIA=%22Localiza_CL_Poblacion%22.%22Codcom%22%3D8202</t>
  </si>
  <si>
    <t>https://analytics.zoho.com/open-view/2395394000008136598?ZOHO_CRITERIA=%22Localiza_CL_Poblacion%22.%22Codcom%22%3D8203</t>
  </si>
  <si>
    <t>https://analytics.zoho.com/open-view/2395394000008136598?ZOHO_CRITERIA=%22Localiza_CL_Poblacion%22.%22Codcom%22%3D8204</t>
  </si>
  <si>
    <t>https://analytics.zoho.com/open-view/2395394000008136598?ZOHO_CRITERIA=%22Localiza_CL_Poblacion%22.%22Codcom%22%3D8205</t>
  </si>
  <si>
    <t>https://analytics.zoho.com/open-view/2395394000008136598?ZOHO_CRITERIA=%22Localiza_CL_Poblacion%22.%22Codcom%22%3D8206</t>
  </si>
  <si>
    <t>https://analytics.zoho.com/open-view/2395394000008136598?ZOHO_CRITERIA=%22Localiza_CL_Poblacion%22.%22Codcom%22%3D8207</t>
  </si>
  <si>
    <t>https://analytics.zoho.com/open-view/2395394000008136598?ZOHO_CRITERIA=%22Localiza_CL_Poblacion%22.%22Codcom%22%3D8301</t>
  </si>
  <si>
    <t>https://analytics.zoho.com/open-view/2395394000008136598?ZOHO_CRITERIA=%22Localiza_CL_Poblacion%22.%22Codcom%22%3D8302</t>
  </si>
  <si>
    <t>https://analytics.zoho.com/open-view/2395394000008136598?ZOHO_CRITERIA=%22Localiza_CL_Poblacion%22.%22Codcom%22%3D8303</t>
  </si>
  <si>
    <t>https://analytics.zoho.com/open-view/2395394000008136598?ZOHO_CRITERIA=%22Localiza_CL_Poblacion%22.%22Codcom%22%3D8304</t>
  </si>
  <si>
    <t>https://analytics.zoho.com/open-view/2395394000008136598?ZOHO_CRITERIA=%22Localiza_CL_Poblacion%22.%22Codcom%22%3D8305</t>
  </si>
  <si>
    <t>https://analytics.zoho.com/open-view/2395394000008136598?ZOHO_CRITERIA=%22Localiza_CL_Poblacion%22.%22Codcom%22%3D8306</t>
  </si>
  <si>
    <t>https://analytics.zoho.com/open-view/2395394000008136598?ZOHO_CRITERIA=%22Localiza_CL_Poblacion%22.%22Codcom%22%3D8307</t>
  </si>
  <si>
    <t>https://analytics.zoho.com/open-view/2395394000008136598?ZOHO_CRITERIA=%22Localiza_CL_Poblacion%22.%22Codcom%22%3D8308</t>
  </si>
  <si>
    <t>https://analytics.zoho.com/open-view/2395394000008136598?ZOHO_CRITERIA=%22Localiza_CL_Poblacion%22.%22Codcom%22%3D8309</t>
  </si>
  <si>
    <t>https://analytics.zoho.com/open-view/2395394000008136598?ZOHO_CRITERIA=%22Localiza_CL_Poblacion%22.%22Codcom%22%3D8310</t>
  </si>
  <si>
    <t>https://analytics.zoho.com/open-view/2395394000008136598?ZOHO_CRITERIA=%22Localiza_CL_Poblacion%22.%22Codcom%22%3D8311</t>
  </si>
  <si>
    <t>https://analytics.zoho.com/open-view/2395394000008136598?ZOHO_CRITERIA=%22Localiza_CL_Poblacion%22.%22Codcom%22%3D8312</t>
  </si>
  <si>
    <t>https://analytics.zoho.com/open-view/2395394000008136598?ZOHO_CRITERIA=%22Localiza_CL_Poblacion%22.%22Codcom%22%3D8313</t>
  </si>
  <si>
    <t>https://analytics.zoho.com/open-view/2395394000008136598?ZOHO_CRITERIA=%22Localiza_CL_Poblacion%22.%22Codcom%22%3D8314</t>
  </si>
  <si>
    <t>https://analytics.zoho.com/open-view/2395394000008136598?ZOHO_CRITERIA=%22Localiza_CL_Poblacion%22.%22Codcom%22%3D16101</t>
  </si>
  <si>
    <t>https://analytics.zoho.com/open-view/2395394000008136598?ZOHO_CRITERIA=%22Localiza_CL_Poblacion%22.%22Codcom%22%3D16102</t>
  </si>
  <si>
    <t>https://analytics.zoho.com/open-view/2395394000008136598?ZOHO_CRITERIA=%22Localiza_CL_Poblacion%22.%22Codcom%22%3D16202</t>
  </si>
  <si>
    <t>https://analytics.zoho.com/open-view/2395394000008136598?ZOHO_CRITERIA=%22Localiza_CL_Poblacion%22.%22Codcom%22%3D16203</t>
  </si>
  <si>
    <t>https://analytics.zoho.com/open-view/2395394000008136598?ZOHO_CRITERIA=%22Localiza_CL_Poblacion%22.%22Codcom%22%3D16302</t>
  </si>
  <si>
    <t>https://analytics.zoho.com/open-view/2395394000008136598?ZOHO_CRITERIA=%22Localiza_CL_Poblacion%22.%22Codcom%22%3D16103</t>
  </si>
  <si>
    <t>https://analytics.zoho.com/open-view/2395394000008136598?ZOHO_CRITERIA=%22Localiza_CL_Poblacion%22.%22Codcom%22%3D16104</t>
  </si>
  <si>
    <t>https://analytics.zoho.com/open-view/2395394000008136598?ZOHO_CRITERIA=%22Localiza_CL_Poblacion%22.%22Codcom%22%3D16204</t>
  </si>
  <si>
    <t>https://analytics.zoho.com/open-view/2395394000008136598?ZOHO_CRITERIA=%22Localiza_CL_Poblacion%22.%22Codcom%22%3D16303</t>
  </si>
  <si>
    <t>https://analytics.zoho.com/open-view/2395394000008136598?ZOHO_CRITERIA=%22Localiza_CL_Poblacion%22.%22Codcom%22%3D16105</t>
  </si>
  <si>
    <t>https://analytics.zoho.com/open-view/2395394000008136598?ZOHO_CRITERIA=%22Localiza_CL_Poblacion%22.%22Codcom%22%3D16106</t>
  </si>
  <si>
    <t>https://analytics.zoho.com/open-view/2395394000008136598?ZOHO_CRITERIA=%22Localiza_CL_Poblacion%22.%22Codcom%22%3D16205</t>
  </si>
  <si>
    <t>https://analytics.zoho.com/open-view/2395394000008136598?ZOHO_CRITERIA=%22Localiza_CL_Poblacion%22.%22Codcom%22%3D16107</t>
  </si>
  <si>
    <t>https://analytics.zoho.com/open-view/2395394000008136598?ZOHO_CRITERIA=%22Localiza_CL_Poblacion%22.%22Codcom%22%3D16201</t>
  </si>
  <si>
    <t>https://analytics.zoho.com/open-view/2395394000008136598?ZOHO_CRITERIA=%22Localiza_CL_Poblacion%22.%22Codcom%22%3D16206</t>
  </si>
  <si>
    <t>https://analytics.zoho.com/open-view/2395394000008136598?ZOHO_CRITERIA=%22Localiza_CL_Poblacion%22.%22Codcom%22%3D16301</t>
  </si>
  <si>
    <t>https://analytics.zoho.com/open-view/2395394000008136598?ZOHO_CRITERIA=%22Localiza_CL_Poblacion%22.%22Codcom%22%3D16304</t>
  </si>
  <si>
    <t>https://analytics.zoho.com/open-view/2395394000008136598?ZOHO_CRITERIA=%22Localiza_CL_Poblacion%22.%22Codcom%22%3D16108</t>
  </si>
  <si>
    <t>https://analytics.zoho.com/open-view/2395394000008136598?ZOHO_CRITERIA=%22Localiza_CL_Poblacion%22.%22Codcom%22%3D16305</t>
  </si>
  <si>
    <t>https://analytics.zoho.com/open-view/2395394000008136598?ZOHO_CRITERIA=%22Localiza_CL_Poblacion%22.%22Codcom%22%3D16207</t>
  </si>
  <si>
    <t>https://analytics.zoho.com/open-view/2395394000008136598?ZOHO_CRITERIA=%22Localiza_CL_Poblacion%22.%22Codcom%22%3D16109</t>
  </si>
  <si>
    <t>https://analytics.zoho.com/open-view/2395394000008136598?ZOHO_CRITERIA=%22Localiza_CL_Poblacion%22.%22Codcom%22%3D9101</t>
  </si>
  <si>
    <t>https://analytics.zoho.com/open-view/2395394000008136598?ZOHO_CRITERIA=%22Localiza_CL_Poblacion%22.%22Codcom%22%3D9102</t>
  </si>
  <si>
    <t>https://analytics.zoho.com/open-view/2395394000008136598?ZOHO_CRITERIA=%22Localiza_CL_Poblacion%22.%22Codcom%22%3D9103</t>
  </si>
  <si>
    <t>https://analytics.zoho.com/open-view/2395394000008136598?ZOHO_CRITERIA=%22Localiza_CL_Poblacion%22.%22Codcom%22%3D9104</t>
  </si>
  <si>
    <t>https://analytics.zoho.com/open-view/2395394000008136598?ZOHO_CRITERIA=%22Localiza_CL_Poblacion%22.%22Codcom%22%3D9105</t>
  </si>
  <si>
    <t>https://analytics.zoho.com/open-view/2395394000008136598?ZOHO_CRITERIA=%22Localiza_CL_Poblacion%22.%22Codcom%22%3D9106</t>
  </si>
  <si>
    <t>https://analytics.zoho.com/open-view/2395394000008136598?ZOHO_CRITERIA=%22Localiza_CL_Poblacion%22.%22Codcom%22%3D9107</t>
  </si>
  <si>
    <t>https://analytics.zoho.com/open-view/2395394000008136598?ZOHO_CRITERIA=%22Localiza_CL_Poblacion%22.%22Codcom%22%3D9108</t>
  </si>
  <si>
    <t>https://analytics.zoho.com/open-view/2395394000008136598?ZOHO_CRITERIA=%22Localiza_CL_Poblacion%22.%22Codcom%22%3D9109</t>
  </si>
  <si>
    <t>https://analytics.zoho.com/open-view/2395394000008136598?ZOHO_CRITERIA=%22Localiza_CL_Poblacion%22.%22Codcom%22%3D9110</t>
  </si>
  <si>
    <t>https://analytics.zoho.com/open-view/2395394000008136598?ZOHO_CRITERIA=%22Localiza_CL_Poblacion%22.%22Codcom%22%3D9111</t>
  </si>
  <si>
    <t>https://analytics.zoho.com/open-view/2395394000008136598?ZOHO_CRITERIA=%22Localiza_CL_Poblacion%22.%22Codcom%22%3D9112</t>
  </si>
  <si>
    <t>https://analytics.zoho.com/open-view/2395394000008136598?ZOHO_CRITERIA=%22Localiza_CL_Poblacion%22.%22Codcom%22%3D9113</t>
  </si>
  <si>
    <t>https://analytics.zoho.com/open-view/2395394000008136598?ZOHO_CRITERIA=%22Localiza_CL_Poblacion%22.%22Codcom%22%3D9114</t>
  </si>
  <si>
    <t>https://analytics.zoho.com/open-view/2395394000008136598?ZOHO_CRITERIA=%22Localiza_CL_Poblacion%22.%22Codcom%22%3D9115</t>
  </si>
  <si>
    <t>https://analytics.zoho.com/open-view/2395394000008136598?ZOHO_CRITERIA=%22Localiza_CL_Poblacion%22.%22Codcom%22%3D9116</t>
  </si>
  <si>
    <t>https://analytics.zoho.com/open-view/2395394000008136598?ZOHO_CRITERIA=%22Localiza_CL_Poblacion%22.%22Codcom%22%3D9117</t>
  </si>
  <si>
    <t>https://analytics.zoho.com/open-view/2395394000008136598?ZOHO_CRITERIA=%22Localiza_CL_Poblacion%22.%22Codcom%22%3D9118</t>
  </si>
  <si>
    <t>https://analytics.zoho.com/open-view/2395394000008136598?ZOHO_CRITERIA=%22Localiza_CL_Poblacion%22.%22Codcom%22%3D9119</t>
  </si>
  <si>
    <t>https://analytics.zoho.com/open-view/2395394000008136598?ZOHO_CRITERIA=%22Localiza_CL_Poblacion%22.%22Codcom%22%3D9120</t>
  </si>
  <si>
    <t>https://analytics.zoho.com/open-view/2395394000008136598?ZOHO_CRITERIA=%22Localiza_CL_Poblacion%22.%22Codcom%22%3D9121</t>
  </si>
  <si>
    <t>https://analytics.zoho.com/open-view/2395394000008136598?ZOHO_CRITERIA=%22Localiza_CL_Poblacion%22.%22Codcom%22%3D9201</t>
  </si>
  <si>
    <t>https://analytics.zoho.com/open-view/2395394000008136598?ZOHO_CRITERIA=%22Localiza_CL_Poblacion%22.%22Codcom%22%3D9202</t>
  </si>
  <si>
    <t>https://analytics.zoho.com/open-view/2395394000008136598?ZOHO_CRITERIA=%22Localiza_CL_Poblacion%22.%22Codcom%22%3D9203</t>
  </si>
  <si>
    <t>https://analytics.zoho.com/open-view/2395394000008136598?ZOHO_CRITERIA=%22Localiza_CL_Poblacion%22.%22Codcom%22%3D9204</t>
  </si>
  <si>
    <t>https://analytics.zoho.com/open-view/2395394000008136598?ZOHO_CRITERIA=%22Localiza_CL_Poblacion%22.%22Codcom%22%3D9205</t>
  </si>
  <si>
    <t>https://analytics.zoho.com/open-view/2395394000008136598?ZOHO_CRITERIA=%22Localiza_CL_Poblacion%22.%22Codcom%22%3D9206</t>
  </si>
  <si>
    <t>https://analytics.zoho.com/open-view/2395394000008136598?ZOHO_CRITERIA=%22Localiza_CL_Poblacion%22.%22Codcom%22%3D9207</t>
  </si>
  <si>
    <t>https://analytics.zoho.com/open-view/2395394000008136598?ZOHO_CRITERIA=%22Localiza_CL_Poblacion%22.%22Codcom%22%3D9208</t>
  </si>
  <si>
    <t>https://analytics.zoho.com/open-view/2395394000008136598?ZOHO_CRITERIA=%22Localiza_CL_Poblacion%22.%22Codcom%22%3D9209</t>
  </si>
  <si>
    <t>https://analytics.zoho.com/open-view/2395394000008136598?ZOHO_CRITERIA=%22Localiza_CL_Poblacion%22.%22Codcom%22%3D9210</t>
  </si>
  <si>
    <t>https://analytics.zoho.com/open-view/2395394000008136598?ZOHO_CRITERIA=%22Localiza_CL_Poblacion%22.%22Codcom%22%3D9211</t>
  </si>
  <si>
    <t>https://analytics.zoho.com/open-view/2395394000008136598?ZOHO_CRITERIA=%22Localiza_CL_Poblacion%22.%22Codcom%22%3D10101</t>
  </si>
  <si>
    <t>https://analytics.zoho.com/open-view/2395394000008136598?ZOHO_CRITERIA=%22Localiza_CL_Poblacion%22.%22Codcom%22%3D10102</t>
  </si>
  <si>
    <t>https://analytics.zoho.com/open-view/2395394000008136598?ZOHO_CRITERIA=%22Localiza_CL_Poblacion%22.%22Codcom%22%3D10103</t>
  </si>
  <si>
    <t>https://analytics.zoho.com/open-view/2395394000008136598?ZOHO_CRITERIA=%22Localiza_CL_Poblacion%22.%22Codcom%22%3D10104</t>
  </si>
  <si>
    <t>https://analytics.zoho.com/open-view/2395394000008136598?ZOHO_CRITERIA=%22Localiza_CL_Poblacion%22.%22Codcom%22%3D10105</t>
  </si>
  <si>
    <t>https://analytics.zoho.com/open-view/2395394000008136598?ZOHO_CRITERIA=%22Localiza_CL_Poblacion%22.%22Codcom%22%3D10106</t>
  </si>
  <si>
    <t>https://analytics.zoho.com/open-view/2395394000008136598?ZOHO_CRITERIA=%22Localiza_CL_Poblacion%22.%22Codcom%22%3D10107</t>
  </si>
  <si>
    <t>https://analytics.zoho.com/open-view/2395394000008136598?ZOHO_CRITERIA=%22Localiza_CL_Poblacion%22.%22Codcom%22%3D10108</t>
  </si>
  <si>
    <t>https://analytics.zoho.com/open-view/2395394000008136598?ZOHO_CRITERIA=%22Localiza_CL_Poblacion%22.%22Codcom%22%3D10109</t>
  </si>
  <si>
    <t>https://analytics.zoho.com/open-view/2395394000008136598?ZOHO_CRITERIA=%22Localiza_CL_Poblacion%22.%22Codcom%22%3D10201</t>
  </si>
  <si>
    <t>https://analytics.zoho.com/open-view/2395394000008136598?ZOHO_CRITERIA=%22Localiza_CL_Poblacion%22.%22Codcom%22%3D10202</t>
  </si>
  <si>
    <t>https://analytics.zoho.com/open-view/2395394000008136598?ZOHO_CRITERIA=%22Localiza_CL_Poblacion%22.%22Codcom%22%3D10203</t>
  </si>
  <si>
    <t>https://analytics.zoho.com/open-view/2395394000008136598?ZOHO_CRITERIA=%22Localiza_CL_Poblacion%22.%22Codcom%22%3D10204</t>
  </si>
  <si>
    <t>https://analytics.zoho.com/open-view/2395394000008136598?ZOHO_CRITERIA=%22Localiza_CL_Poblacion%22.%22Codcom%22%3D10205</t>
  </si>
  <si>
    <t>https://analytics.zoho.com/open-view/2395394000008136598?ZOHO_CRITERIA=%22Localiza_CL_Poblacion%22.%22Codcom%22%3D10206</t>
  </si>
  <si>
    <t>https://analytics.zoho.com/open-view/2395394000008136598?ZOHO_CRITERIA=%22Localiza_CL_Poblacion%22.%22Codcom%22%3D10207</t>
  </si>
  <si>
    <t>https://analytics.zoho.com/open-view/2395394000008136598?ZOHO_CRITERIA=%22Localiza_CL_Poblacion%22.%22Codcom%22%3D10208</t>
  </si>
  <si>
    <t>https://analytics.zoho.com/open-view/2395394000008136598?ZOHO_CRITERIA=%22Localiza_CL_Poblacion%22.%22Codcom%22%3D10209</t>
  </si>
  <si>
    <t>https://analytics.zoho.com/open-view/2395394000008136598?ZOHO_CRITERIA=%22Localiza_CL_Poblacion%22.%22Codcom%22%3D10210</t>
  </si>
  <si>
    <t>https://analytics.zoho.com/open-view/2395394000008136598?ZOHO_CRITERIA=%22Localiza_CL_Poblacion%22.%22Codcom%22%3D10301</t>
  </si>
  <si>
    <t>https://analytics.zoho.com/open-view/2395394000008136598?ZOHO_CRITERIA=%22Localiza_CL_Poblacion%22.%22Codcom%22%3D10302</t>
  </si>
  <si>
    <t>https://analytics.zoho.com/open-view/2395394000008136598?ZOHO_CRITERIA=%22Localiza_CL_Poblacion%22.%22Codcom%22%3D10303</t>
  </si>
  <si>
    <t>https://analytics.zoho.com/open-view/2395394000008136598?ZOHO_CRITERIA=%22Localiza_CL_Poblacion%22.%22Codcom%22%3D10304</t>
  </si>
  <si>
    <t>https://analytics.zoho.com/open-view/2395394000008136598?ZOHO_CRITERIA=%22Localiza_CL_Poblacion%22.%22Codcom%22%3D10305</t>
  </si>
  <si>
    <t>https://analytics.zoho.com/open-view/2395394000008136598?ZOHO_CRITERIA=%22Localiza_CL_Poblacion%22.%22Codcom%22%3D10306</t>
  </si>
  <si>
    <t>https://analytics.zoho.com/open-view/2395394000008136598?ZOHO_CRITERIA=%22Localiza_CL_Poblacion%22.%22Codcom%22%3D10307</t>
  </si>
  <si>
    <t>https://analytics.zoho.com/open-view/2395394000008136598?ZOHO_CRITERIA=%22Localiza_CL_Poblacion%22.%22Codcom%22%3D10401</t>
  </si>
  <si>
    <t>https://analytics.zoho.com/open-view/2395394000008136598?ZOHO_CRITERIA=%22Localiza_CL_Poblacion%22.%22Codcom%22%3D10402</t>
  </si>
  <si>
    <t>https://analytics.zoho.com/open-view/2395394000008136598?ZOHO_CRITERIA=%22Localiza_CL_Poblacion%22.%22Codcom%22%3D10403</t>
  </si>
  <si>
    <t>https://analytics.zoho.com/open-view/2395394000008136598?ZOHO_CRITERIA=%22Localiza_CL_Poblacion%22.%22Codcom%22%3D10404</t>
  </si>
  <si>
    <t>https://analytics.zoho.com/open-view/2395394000008136598?ZOHO_CRITERIA=%22Localiza_CL_Poblacion%22.%22Codcom%22%3D11101</t>
  </si>
  <si>
    <t>https://analytics.zoho.com/open-view/2395394000008136598?ZOHO_CRITERIA=%22Localiza_CL_Poblacion%22.%22Codcom%22%3D11102</t>
  </si>
  <si>
    <t>https://analytics.zoho.com/open-view/2395394000008136598?ZOHO_CRITERIA=%22Localiza_CL_Poblacion%22.%22Codcom%22%3D11201</t>
  </si>
  <si>
    <t>https://analytics.zoho.com/open-view/2395394000008136598?ZOHO_CRITERIA=%22Localiza_CL_Poblacion%22.%22Codcom%22%3D11202</t>
  </si>
  <si>
    <t>https://analytics.zoho.com/open-view/2395394000008136598?ZOHO_CRITERIA=%22Localiza_CL_Poblacion%22.%22Codcom%22%3D11203</t>
  </si>
  <si>
    <t>https://analytics.zoho.com/open-view/2395394000008136598?ZOHO_CRITERIA=%22Localiza_CL_Poblacion%22.%22Codcom%22%3D11301</t>
  </si>
  <si>
    <t>https://analytics.zoho.com/open-view/2395394000008136598?ZOHO_CRITERIA=%22Localiza_CL_Poblacion%22.%22Codcom%22%3D11302</t>
  </si>
  <si>
    <t>https://analytics.zoho.com/open-view/2395394000008136598?ZOHO_CRITERIA=%22Localiza_CL_Poblacion%22.%22Codcom%22%3D11303</t>
  </si>
  <si>
    <t>https://analytics.zoho.com/open-view/2395394000008136598?ZOHO_CRITERIA=%22Localiza_CL_Poblacion%22.%22Codcom%22%3D11401</t>
  </si>
  <si>
    <t>https://analytics.zoho.com/open-view/2395394000008136598?ZOHO_CRITERIA=%22Localiza_CL_Poblacion%22.%22Codcom%22%3D11402</t>
  </si>
  <si>
    <t>https://analytics.zoho.com/open-view/2395394000008136598?ZOHO_CRITERIA=%22Localiza_CL_Poblacion%22.%22Codcom%22%3D12101</t>
  </si>
  <si>
    <t>https://analytics.zoho.com/open-view/2395394000008136598?ZOHO_CRITERIA=%22Localiza_CL_Poblacion%22.%22Codcom%22%3D12102</t>
  </si>
  <si>
    <t>https://analytics.zoho.com/open-view/2395394000008136598?ZOHO_CRITERIA=%22Localiza_CL_Poblacion%22.%22Codcom%22%3D12103</t>
  </si>
  <si>
    <t>https://analytics.zoho.com/open-view/2395394000008136598?ZOHO_CRITERIA=%22Localiza_CL_Poblacion%22.%22Codcom%22%3D12104</t>
  </si>
  <si>
    <t>https://analytics.zoho.com/open-view/2395394000008136598?ZOHO_CRITERIA=%22Localiza_CL_Poblacion%22.%22Codcom%22%3D12201</t>
  </si>
  <si>
    <t>https://analytics.zoho.com/open-view/2395394000008136598?ZOHO_CRITERIA=%22Localiza_CL_Poblacion%22.%22Codcom%22%3D12301</t>
  </si>
  <si>
    <t>https://analytics.zoho.com/open-view/2395394000008136598?ZOHO_CRITERIA=%22Localiza_CL_Poblacion%22.%22Codcom%22%3D12302</t>
  </si>
  <si>
    <t>https://analytics.zoho.com/open-view/2395394000008136598?ZOHO_CRITERIA=%22Localiza_CL_Poblacion%22.%22Codcom%22%3D12303</t>
  </si>
  <si>
    <t>https://analytics.zoho.com/open-view/2395394000008136598?ZOHO_CRITERIA=%22Localiza_CL_Poblacion%22.%22Codcom%22%3D12401</t>
  </si>
  <si>
    <t>https://analytics.zoho.com/open-view/2395394000008136598?ZOHO_CRITERIA=%22Localiza_CL_Poblacion%22.%22Codcom%22%3D12402</t>
  </si>
  <si>
    <t>https://analytics.zoho.com/open-view/2395394000008136598?ZOHO_CRITERIA=%22Localiza_CL_Poblacion%22.%22Codcom%22%3D13101</t>
  </si>
  <si>
    <t>https://analytics.zoho.com/open-view/2395394000008136598?ZOHO_CRITERIA=%22Localiza_CL_Poblacion%22.%22Codcom%22%3D13102</t>
  </si>
  <si>
    <t>https://analytics.zoho.com/open-view/2395394000008136598?ZOHO_CRITERIA=%22Localiza_CL_Poblacion%22.%22Codcom%22%3D13103</t>
  </si>
  <si>
    <t>https://analytics.zoho.com/open-view/2395394000008136598?ZOHO_CRITERIA=%22Localiza_CL_Poblacion%22.%22Codcom%22%3D13104</t>
  </si>
  <si>
    <t>https://analytics.zoho.com/open-view/2395394000008136598?ZOHO_CRITERIA=%22Localiza_CL_Poblacion%22.%22Codcom%22%3D13105</t>
  </si>
  <si>
    <t>https://analytics.zoho.com/open-view/2395394000008136598?ZOHO_CRITERIA=%22Localiza_CL_Poblacion%22.%22Codcom%22%3D13106</t>
  </si>
  <si>
    <t>https://analytics.zoho.com/open-view/2395394000008136598?ZOHO_CRITERIA=%22Localiza_CL_Poblacion%22.%22Codcom%22%3D13107</t>
  </si>
  <si>
    <t>https://analytics.zoho.com/open-view/2395394000008136598?ZOHO_CRITERIA=%22Localiza_CL_Poblacion%22.%22Codcom%22%3D13108</t>
  </si>
  <si>
    <t>https://analytics.zoho.com/open-view/2395394000008136598?ZOHO_CRITERIA=%22Localiza_CL_Poblacion%22.%22Codcom%22%3D13109</t>
  </si>
  <si>
    <t>https://analytics.zoho.com/open-view/2395394000008136598?ZOHO_CRITERIA=%22Localiza_CL_Poblacion%22.%22Codcom%22%3D13110</t>
  </si>
  <si>
    <t>https://analytics.zoho.com/open-view/2395394000008136598?ZOHO_CRITERIA=%22Localiza_CL_Poblacion%22.%22Codcom%22%3D13111</t>
  </si>
  <si>
    <t>https://analytics.zoho.com/open-view/2395394000008136598?ZOHO_CRITERIA=%22Localiza_CL_Poblacion%22.%22Codcom%22%3D13112</t>
  </si>
  <si>
    <t>https://analytics.zoho.com/open-view/2395394000008136598?ZOHO_CRITERIA=%22Localiza_CL_Poblacion%22.%22Codcom%22%3D13113</t>
  </si>
  <si>
    <t>https://analytics.zoho.com/open-view/2395394000008136598?ZOHO_CRITERIA=%22Localiza_CL_Poblacion%22.%22Codcom%22%3D13114</t>
  </si>
  <si>
    <t>https://analytics.zoho.com/open-view/2395394000008136598?ZOHO_CRITERIA=%22Localiza_CL_Poblacion%22.%22Codcom%22%3D13115</t>
  </si>
  <si>
    <t>https://analytics.zoho.com/open-view/2395394000008136598?ZOHO_CRITERIA=%22Localiza_CL_Poblacion%22.%22Codcom%22%3D13116</t>
  </si>
  <si>
    <t>https://analytics.zoho.com/open-view/2395394000008136598?ZOHO_CRITERIA=%22Localiza_CL_Poblacion%22.%22Codcom%22%3D13117</t>
  </si>
  <si>
    <t>https://analytics.zoho.com/open-view/2395394000008136598?ZOHO_CRITERIA=%22Localiza_CL_Poblacion%22.%22Codcom%22%3D13118</t>
  </si>
  <si>
    <t>https://analytics.zoho.com/open-view/2395394000008136598?ZOHO_CRITERIA=%22Localiza_CL_Poblacion%22.%22Codcom%22%3D13119</t>
  </si>
  <si>
    <t>https://analytics.zoho.com/open-view/2395394000008136598?ZOHO_CRITERIA=%22Localiza_CL_Poblacion%22.%22Codcom%22%3D13120</t>
  </si>
  <si>
    <t>https://analytics.zoho.com/open-view/2395394000008136598?ZOHO_CRITERIA=%22Localiza_CL_Poblacion%22.%22Codcom%22%3D13121</t>
  </si>
  <si>
    <t>https://analytics.zoho.com/open-view/2395394000008136598?ZOHO_CRITERIA=%22Localiza_CL_Poblacion%22.%22Codcom%22%3D13122</t>
  </si>
  <si>
    <t>https://analytics.zoho.com/open-view/2395394000008136598?ZOHO_CRITERIA=%22Localiza_CL_Poblacion%22.%22Codcom%22%3D13123</t>
  </si>
  <si>
    <t>https://analytics.zoho.com/open-view/2395394000008136598?ZOHO_CRITERIA=%22Localiza_CL_Poblacion%22.%22Codcom%22%3D13124</t>
  </si>
  <si>
    <t>https://analytics.zoho.com/open-view/2395394000008136598?ZOHO_CRITERIA=%22Localiza_CL_Poblacion%22.%22Codcom%22%3D13125</t>
  </si>
  <si>
    <t>https://analytics.zoho.com/open-view/2395394000008136598?ZOHO_CRITERIA=%22Localiza_CL_Poblacion%22.%22Codcom%22%3D13126</t>
  </si>
  <si>
    <t>https://analytics.zoho.com/open-view/2395394000008136598?ZOHO_CRITERIA=%22Localiza_CL_Poblacion%22.%22Codcom%22%3D13127</t>
  </si>
  <si>
    <t>https://analytics.zoho.com/open-view/2395394000008136598?ZOHO_CRITERIA=%22Localiza_CL_Poblacion%22.%22Codcom%22%3D13128</t>
  </si>
  <si>
    <t>https://analytics.zoho.com/open-view/2395394000008136598?ZOHO_CRITERIA=%22Localiza_CL_Poblacion%22.%22Codcom%22%3D13129</t>
  </si>
  <si>
    <t>https://analytics.zoho.com/open-view/2395394000008136598?ZOHO_CRITERIA=%22Localiza_CL_Poblacion%22.%22Codcom%22%3D13130</t>
  </si>
  <si>
    <t>https://analytics.zoho.com/open-view/2395394000008136598?ZOHO_CRITERIA=%22Localiza_CL_Poblacion%22.%22Codcom%22%3D13131</t>
  </si>
  <si>
    <t>https://analytics.zoho.com/open-view/2395394000008136598?ZOHO_CRITERIA=%22Localiza_CL_Poblacion%22.%22Codcom%22%3D13132</t>
  </si>
  <si>
    <t>https://analytics.zoho.com/open-view/2395394000008136598?ZOHO_CRITERIA=%22Localiza_CL_Poblacion%22.%22Codcom%22%3D13201</t>
  </si>
  <si>
    <t>https://analytics.zoho.com/open-view/2395394000008136598?ZOHO_CRITERIA=%22Localiza_CL_Poblacion%22.%22Codcom%22%3D13202</t>
  </si>
  <si>
    <t>https://analytics.zoho.com/open-view/2395394000008136598?ZOHO_CRITERIA=%22Localiza_CL_Poblacion%22.%22Codcom%22%3D13203</t>
  </si>
  <si>
    <t>https://analytics.zoho.com/open-view/2395394000008136598?ZOHO_CRITERIA=%22Localiza_CL_Poblacion%22.%22Codcom%22%3D13301</t>
  </si>
  <si>
    <t>https://analytics.zoho.com/open-view/2395394000008136598?ZOHO_CRITERIA=%22Localiza_CL_Poblacion%22.%22Codcom%22%3D13302</t>
  </si>
  <si>
    <t>https://analytics.zoho.com/open-view/2395394000008136598?ZOHO_CRITERIA=%22Localiza_CL_Poblacion%22.%22Codcom%22%3D13303</t>
  </si>
  <si>
    <t>https://analytics.zoho.com/open-view/2395394000008136598?ZOHO_CRITERIA=%22Localiza_CL_Poblacion%22.%22Codcom%22%3D13401</t>
  </si>
  <si>
    <t>https://analytics.zoho.com/open-view/2395394000008136598?ZOHO_CRITERIA=%22Localiza_CL_Poblacion%22.%22Codcom%22%3D13402</t>
  </si>
  <si>
    <t>https://analytics.zoho.com/open-view/2395394000008136598?ZOHO_CRITERIA=%22Localiza_CL_Poblacion%22.%22Codcom%22%3D13403</t>
  </si>
  <si>
    <t>https://analytics.zoho.com/open-view/2395394000008136598?ZOHO_CRITERIA=%22Localiza_CL_Poblacion%22.%22Codcom%22%3D13404</t>
  </si>
  <si>
    <t>https://analytics.zoho.com/open-view/2395394000008136598?ZOHO_CRITERIA=%22Localiza_CL_Poblacion%22.%22Codcom%22%3D13501</t>
  </si>
  <si>
    <t>https://analytics.zoho.com/open-view/2395394000008136598?ZOHO_CRITERIA=%22Localiza_CL_Poblacion%22.%22Codcom%22%3D13502</t>
  </si>
  <si>
    <t>https://analytics.zoho.com/open-view/2395394000008136598?ZOHO_CRITERIA=%22Localiza_CL_Poblacion%22.%22Codcom%22%3D13503</t>
  </si>
  <si>
    <t>https://analytics.zoho.com/open-view/2395394000008136598?ZOHO_CRITERIA=%22Localiza_CL_Poblacion%22.%22Codcom%22%3D13504</t>
  </si>
  <si>
    <t>https://analytics.zoho.com/open-view/2395394000008136598?ZOHO_CRITERIA=%22Localiza_CL_Poblacion%22.%22Codcom%22%3D13505</t>
  </si>
  <si>
    <t>https://analytics.zoho.com/open-view/2395394000008136598?ZOHO_CRITERIA=%22Localiza_CL_Poblacion%22.%22Codcom%22%3D13601</t>
  </si>
  <si>
    <t>https://analytics.zoho.com/open-view/2395394000008136598?ZOHO_CRITERIA=%22Localiza_CL_Poblacion%22.%22Codcom%22%3D13602</t>
  </si>
  <si>
    <t>https://analytics.zoho.com/open-view/2395394000008136598?ZOHO_CRITERIA=%22Localiza_CL_Poblacion%22.%22Codcom%22%3D13603</t>
  </si>
  <si>
    <t>https://analytics.zoho.com/open-view/2395394000008136598?ZOHO_CRITERIA=%22Localiza_CL_Poblacion%22.%22Codcom%22%3D13604</t>
  </si>
  <si>
    <t>https://analytics.zoho.com/open-view/2395394000008136598?ZOHO_CRITERIA=%22Localiza_CL_Poblacion%22.%22Codcom%22%3D13605</t>
  </si>
  <si>
    <t>https://analytics.zoho.com/open-view/2395394000008136598?ZOHO_CRITERIA=%22Localiza_CL_Poblacion%22.%22Codcom%22%3D14101</t>
  </si>
  <si>
    <t>https://analytics.zoho.com/open-view/2395394000008136598?ZOHO_CRITERIA=%22Localiza_CL_Poblacion%22.%22Codcom%22%3D14102</t>
  </si>
  <si>
    <t>https://analytics.zoho.com/open-view/2395394000008136598?ZOHO_CRITERIA=%22Localiza_CL_Poblacion%22.%22Codcom%22%3D14103</t>
  </si>
  <si>
    <t>https://analytics.zoho.com/open-view/2395394000008136598?ZOHO_CRITERIA=%22Localiza_CL_Poblacion%22.%22Codcom%22%3D14104</t>
  </si>
  <si>
    <t>https://analytics.zoho.com/open-view/2395394000008136598?ZOHO_CRITERIA=%22Localiza_CL_Poblacion%22.%22Codcom%22%3D14105</t>
  </si>
  <si>
    <t>https://analytics.zoho.com/open-view/2395394000008136598?ZOHO_CRITERIA=%22Localiza_CL_Poblacion%22.%22Codcom%22%3D14106</t>
  </si>
  <si>
    <t>https://analytics.zoho.com/open-view/2395394000008136598?ZOHO_CRITERIA=%22Localiza_CL_Poblacion%22.%22Codcom%22%3D14107</t>
  </si>
  <si>
    <t>https://analytics.zoho.com/open-view/2395394000008136598?ZOHO_CRITERIA=%22Localiza_CL_Poblacion%22.%22Codcom%22%3D14108</t>
  </si>
  <si>
    <t>https://analytics.zoho.com/open-view/2395394000008136598?ZOHO_CRITERIA=%22Localiza_CL_Poblacion%22.%22Codcom%22%3D14201</t>
  </si>
  <si>
    <t>https://analytics.zoho.com/open-view/2395394000008136598?ZOHO_CRITERIA=%22Localiza_CL_Poblacion%22.%22Codcom%22%3D14202</t>
  </si>
  <si>
    <t>https://analytics.zoho.com/open-view/2395394000008136598?ZOHO_CRITERIA=%22Localiza_CL_Poblacion%22.%22Codcom%22%3D14203</t>
  </si>
  <si>
    <t>https://analytics.zoho.com/open-view/2395394000008136598?ZOHO_CRITERIA=%22Localiza_CL_Poblacion%22.%22Codcom%22%3D14204</t>
  </si>
  <si>
    <t>https://analytics.zoho.com/open-view/2395394000008136598?ZOHO_CRITERIA=%22Localiza_CL_Poblacion%22.%22Codcom%22%3D15101</t>
  </si>
  <si>
    <t>https://analytics.zoho.com/open-view/2395394000008136598?ZOHO_CRITERIA=%22Localiza_CL_Poblacion%22.%22Codcom%22%3D15102</t>
  </si>
  <si>
    <t>https://analytics.zoho.com/open-view/2395394000008136598?ZOHO_CRITERIA=%22Localiza_CL_Poblacion%22.%22Codcom%22%3D15201</t>
  </si>
  <si>
    <t>https://analytics.zoho.com/open-view/2395394000008136598?ZOHO_CRITERIA=%22Localiza_CL_Poblacion%22.%22Codcom%22%3D15202</t>
  </si>
  <si>
    <t>https://analytics.zoho.com/open-view/2395394000008138671?ZOHO_CRITERIA=%22Localiza_CL_Poblacion%22.%22Codreg%22%3D1</t>
  </si>
  <si>
    <t>https://analytics.zoho.com/open-view/2395394000008138671?ZOHO_CRITERIA=%22Localiza_CL_Poblacion%22.%22Codreg%22%3D2</t>
  </si>
  <si>
    <t>https://analytics.zoho.com/open-view/2395394000008138671?ZOHO_CRITERIA=%22Localiza_CL_Poblacion%22.%22Codreg%22%3D3</t>
  </si>
  <si>
    <t>https://analytics.zoho.com/open-view/2395394000008138671?ZOHO_CRITERIA=%22Localiza_CL_Poblacion%22.%22Codreg%22%3D4</t>
  </si>
  <si>
    <t>https://analytics.zoho.com/open-view/2395394000008138671?ZOHO_CRITERIA=%22Localiza_CL_Poblacion%22.%22Codreg%22%3D5</t>
  </si>
  <si>
    <t>https://analytics.zoho.com/open-view/2395394000008138671?ZOHO_CRITERIA=%22Localiza_CL_Poblacion%22.%22Codreg%22%3D6</t>
  </si>
  <si>
    <t>https://analytics.zoho.com/open-view/2395394000008138671?ZOHO_CRITERIA=%22Localiza_CL_Poblacion%22.%22Codreg%22%3D7</t>
  </si>
  <si>
    <t>https://analytics.zoho.com/open-view/2395394000008138671?ZOHO_CRITERIA=%22Localiza_CL_Poblacion%22.%22Codreg%22%3D8</t>
  </si>
  <si>
    <t>https://analytics.zoho.com/open-view/2395394000008138671?ZOHO_CRITERIA=%22Localiza_CL_Poblacion%22.%22Codreg%22%3D9</t>
  </si>
  <si>
    <t>https://analytics.zoho.com/open-view/2395394000008138671?ZOHO_CRITERIA=%22Localiza_CL_Poblacion%22.%22Codreg%22%3D10</t>
  </si>
  <si>
    <t>https://analytics.zoho.com/open-view/2395394000008138671?ZOHO_CRITERIA=%22Localiza_CL_Poblacion%22.%22Codreg%22%3D11</t>
  </si>
  <si>
    <t>https://analytics.zoho.com/open-view/2395394000008138671?ZOHO_CRITERIA=%22Localiza_CL_Poblacion%22.%22Codreg%22%3D12</t>
  </si>
  <si>
    <t>https://analytics.zoho.com/open-view/2395394000008138671?ZOHO_CRITERIA=%22Localiza_CL_Poblacion%22.%22Codreg%22%3D13</t>
  </si>
  <si>
    <t>https://analytics.zoho.com/open-view/2395394000008138671?ZOHO_CRITERIA=%22Localiza_CL_Poblacion%22.%22Codreg%22%3D14</t>
  </si>
  <si>
    <t>https://analytics.zoho.com/open-view/2395394000008138671?ZOHO_CRITERIA=%22Localiza_CL_Poblacion%22.%22Codreg%22%3D15</t>
  </si>
  <si>
    <t>https://analytics.zoho.com/open-view/2395394000008138671?ZOHO_CRITERIA=%22Localiza_CL_Poblacion%22.%22Codreg%22%3D16</t>
  </si>
  <si>
    <t>https://analytics.zoho.com/open-view/2395394000008137967?ZOHO_CRITERIA=%22Localiza_CL_Poblacion%22.%22Codcom%22%3D1101</t>
  </si>
  <si>
    <t>https://analytics.zoho.com/open-view/2395394000008137967?ZOHO_CRITERIA=%22Localiza_CL_Poblacion%22.%22Codcom%22%3D1107</t>
  </si>
  <si>
    <t>https://analytics.zoho.com/open-view/2395394000008137967?ZOHO_CRITERIA=%22Localiza_CL_Poblacion%22.%22Codcom%22%3D1401</t>
  </si>
  <si>
    <t>https://analytics.zoho.com/open-view/2395394000008137967?ZOHO_CRITERIA=%22Localiza_CL_Poblacion%22.%22Codcom%22%3D1402</t>
  </si>
  <si>
    <t>https://analytics.zoho.com/open-view/2395394000008137967?ZOHO_CRITERIA=%22Localiza_CL_Poblacion%22.%22Codcom%22%3D1403</t>
  </si>
  <si>
    <t>https://analytics.zoho.com/open-view/2395394000008137967?ZOHO_CRITERIA=%22Localiza_CL_Poblacion%22.%22Codcom%22%3D1404</t>
  </si>
  <si>
    <t>https://analytics.zoho.com/open-view/2395394000008137967?ZOHO_CRITERIA=%22Localiza_CL_Poblacion%22.%22Codcom%22%3D1405</t>
  </si>
  <si>
    <t>https://analytics.zoho.com/open-view/2395394000008137967?ZOHO_CRITERIA=%22Localiza_CL_Poblacion%22.%22Codcom%22%3D2101</t>
  </si>
  <si>
    <t>https://analytics.zoho.com/open-view/2395394000008137967?ZOHO_CRITERIA=%22Localiza_CL_Poblacion%22.%22Codcom%22%3D2102</t>
  </si>
  <si>
    <t>https://analytics.zoho.com/open-view/2395394000008137967?ZOHO_CRITERIA=%22Localiza_CL_Poblacion%22.%22Codcom%22%3D2103</t>
  </si>
  <si>
    <t>https://analytics.zoho.com/open-view/2395394000008137967?ZOHO_CRITERIA=%22Localiza_CL_Poblacion%22.%22Codcom%22%3D2104</t>
  </si>
  <si>
    <t>https://analytics.zoho.com/open-view/2395394000008137967?ZOHO_CRITERIA=%22Localiza_CL_Poblacion%22.%22Codcom%22%3D2201</t>
  </si>
  <si>
    <t>https://analytics.zoho.com/open-view/2395394000008137967?ZOHO_CRITERIA=%22Localiza_CL_Poblacion%22.%22Codcom%22%3D2202</t>
  </si>
  <si>
    <t>https://analytics.zoho.com/open-view/2395394000008137967?ZOHO_CRITERIA=%22Localiza_CL_Poblacion%22.%22Codcom%22%3D2203</t>
  </si>
  <si>
    <t>https://analytics.zoho.com/open-view/2395394000008137967?ZOHO_CRITERIA=%22Localiza_CL_Poblacion%22.%22Codcom%22%3D2301</t>
  </si>
  <si>
    <t>https://analytics.zoho.com/open-view/2395394000008137967?ZOHO_CRITERIA=%22Localiza_CL_Poblacion%22.%22Codcom%22%3D2302</t>
  </si>
  <si>
    <t>https://analytics.zoho.com/open-view/2395394000008137967?ZOHO_CRITERIA=%22Localiza_CL_Poblacion%22.%22Codcom%22%3D3101</t>
  </si>
  <si>
    <t>https://analytics.zoho.com/open-view/2395394000008137967?ZOHO_CRITERIA=%22Localiza_CL_Poblacion%22.%22Codcom%22%3D3102</t>
  </si>
  <si>
    <t>https://analytics.zoho.com/open-view/2395394000008137967?ZOHO_CRITERIA=%22Localiza_CL_Poblacion%22.%22Codcom%22%3D3103</t>
  </si>
  <si>
    <t>https://analytics.zoho.com/open-view/2395394000008137967?ZOHO_CRITERIA=%22Localiza_CL_Poblacion%22.%22Codcom%22%3D3201</t>
  </si>
  <si>
    <t>https://analytics.zoho.com/open-view/2395394000008137967?ZOHO_CRITERIA=%22Localiza_CL_Poblacion%22.%22Codcom%22%3D3202</t>
  </si>
  <si>
    <t>https://analytics.zoho.com/open-view/2395394000008137967?ZOHO_CRITERIA=%22Localiza_CL_Poblacion%22.%22Codcom%22%3D3301</t>
  </si>
  <si>
    <t>https://analytics.zoho.com/open-view/2395394000008137967?ZOHO_CRITERIA=%22Localiza_CL_Poblacion%22.%22Codcom%22%3D3302</t>
  </si>
  <si>
    <t>https://analytics.zoho.com/open-view/2395394000008137967?ZOHO_CRITERIA=%22Localiza_CL_Poblacion%22.%22Codcom%22%3D3303</t>
  </si>
  <si>
    <t>https://analytics.zoho.com/open-view/2395394000008137967?ZOHO_CRITERIA=%22Localiza_CL_Poblacion%22.%22Codcom%22%3D3304</t>
  </si>
  <si>
    <t>https://analytics.zoho.com/open-view/2395394000008137967?ZOHO_CRITERIA=%22Localiza_CL_Poblacion%22.%22Codcom%22%3D4101</t>
  </si>
  <si>
    <t>https://analytics.zoho.com/open-view/2395394000008137967?ZOHO_CRITERIA=%22Localiza_CL_Poblacion%22.%22Codcom%22%3D4102</t>
  </si>
  <si>
    <t>https://analytics.zoho.com/open-view/2395394000008137967?ZOHO_CRITERIA=%22Localiza_CL_Poblacion%22.%22Codcom%22%3D4103</t>
  </si>
  <si>
    <t>https://analytics.zoho.com/open-view/2395394000008137967?ZOHO_CRITERIA=%22Localiza_CL_Poblacion%22.%22Codcom%22%3D4104</t>
  </si>
  <si>
    <t>https://analytics.zoho.com/open-view/2395394000008137967?ZOHO_CRITERIA=%22Localiza_CL_Poblacion%22.%22Codcom%22%3D4105</t>
  </si>
  <si>
    <t>https://analytics.zoho.com/open-view/2395394000008137967?ZOHO_CRITERIA=%22Localiza_CL_Poblacion%22.%22Codcom%22%3D4106</t>
  </si>
  <si>
    <t>https://analytics.zoho.com/open-view/2395394000008137967?ZOHO_CRITERIA=%22Localiza_CL_Poblacion%22.%22Codcom%22%3D4201</t>
  </si>
  <si>
    <t>https://analytics.zoho.com/open-view/2395394000008137967?ZOHO_CRITERIA=%22Localiza_CL_Poblacion%22.%22Codcom%22%3D4202</t>
  </si>
  <si>
    <t>https://analytics.zoho.com/open-view/2395394000008137967?ZOHO_CRITERIA=%22Localiza_CL_Poblacion%22.%22Codcom%22%3D4203</t>
  </si>
  <si>
    <t>https://analytics.zoho.com/open-view/2395394000008137967?ZOHO_CRITERIA=%22Localiza_CL_Poblacion%22.%22Codcom%22%3D4204</t>
  </si>
  <si>
    <t>https://analytics.zoho.com/open-view/2395394000008137967?ZOHO_CRITERIA=%22Localiza_CL_Poblacion%22.%22Codcom%22%3D4301</t>
  </si>
  <si>
    <t>https://analytics.zoho.com/open-view/2395394000008137967?ZOHO_CRITERIA=%22Localiza_CL_Poblacion%22.%22Codcom%22%3D4302</t>
  </si>
  <si>
    <t>https://analytics.zoho.com/open-view/2395394000008137967?ZOHO_CRITERIA=%22Localiza_CL_Poblacion%22.%22Codcom%22%3D4303</t>
  </si>
  <si>
    <t>https://analytics.zoho.com/open-view/2395394000008137967?ZOHO_CRITERIA=%22Localiza_CL_Poblacion%22.%22Codcom%22%3D4304</t>
  </si>
  <si>
    <t>https://analytics.zoho.com/open-view/2395394000008137967?ZOHO_CRITERIA=%22Localiza_CL_Poblacion%22.%22Codcom%22%3D4305</t>
  </si>
  <si>
    <t>https://analytics.zoho.com/open-view/2395394000008137967?ZOHO_CRITERIA=%22Localiza_CL_Poblacion%22.%22Codcom%22%3D5101</t>
  </si>
  <si>
    <t>https://analytics.zoho.com/open-view/2395394000008137967?ZOHO_CRITERIA=%22Localiza_CL_Poblacion%22.%22Codcom%22%3D5102</t>
  </si>
  <si>
    <t>https://analytics.zoho.com/open-view/2395394000008137967?ZOHO_CRITERIA=%22Localiza_CL_Poblacion%22.%22Codcom%22%3D5103</t>
  </si>
  <si>
    <t>https://analytics.zoho.com/open-view/2395394000008137967?ZOHO_CRITERIA=%22Localiza_CL_Poblacion%22.%22Codcom%22%3D5104</t>
  </si>
  <si>
    <t>https://analytics.zoho.com/open-view/2395394000008137967?ZOHO_CRITERIA=%22Localiza_CL_Poblacion%22.%22Codcom%22%3D5105</t>
  </si>
  <si>
    <t>https://analytics.zoho.com/open-view/2395394000008137967?ZOHO_CRITERIA=%22Localiza_CL_Poblacion%22.%22Codcom%22%3D5107</t>
  </si>
  <si>
    <t>https://analytics.zoho.com/open-view/2395394000008137967?ZOHO_CRITERIA=%22Localiza_CL_Poblacion%22.%22Codcom%22%3D5109</t>
  </si>
  <si>
    <t>https://analytics.zoho.com/open-view/2395394000008137967?ZOHO_CRITERIA=%22Localiza_CL_Poblacion%22.%22Codcom%22%3D5201</t>
  </si>
  <si>
    <t>https://analytics.zoho.com/open-view/2395394000008137967?ZOHO_CRITERIA=%22Localiza_CL_Poblacion%22.%22Codcom%22%3D5301</t>
  </si>
  <si>
    <t>https://analytics.zoho.com/open-view/2395394000008137967?ZOHO_CRITERIA=%22Localiza_CL_Poblacion%22.%22Codcom%22%3D5302</t>
  </si>
  <si>
    <t>https://analytics.zoho.com/open-view/2395394000008137967?ZOHO_CRITERIA=%22Localiza_CL_Poblacion%22.%22Codcom%22%3D5303</t>
  </si>
  <si>
    <t>https://analytics.zoho.com/open-view/2395394000008137967?ZOHO_CRITERIA=%22Localiza_CL_Poblacion%22.%22Codcom%22%3D5304</t>
  </si>
  <si>
    <t>https://analytics.zoho.com/open-view/2395394000008137967?ZOHO_CRITERIA=%22Localiza_CL_Poblacion%22.%22Codcom%22%3D5401</t>
  </si>
  <si>
    <t>https://analytics.zoho.com/open-view/2395394000008137967?ZOHO_CRITERIA=%22Localiza_CL_Poblacion%22.%22Codcom%22%3D5402</t>
  </si>
  <si>
    <t>https://analytics.zoho.com/open-view/2395394000008137967?ZOHO_CRITERIA=%22Localiza_CL_Poblacion%22.%22Codcom%22%3D5403</t>
  </si>
  <si>
    <t>https://analytics.zoho.com/open-view/2395394000008137967?ZOHO_CRITERIA=%22Localiza_CL_Poblacion%22.%22Codcom%22%3D5404</t>
  </si>
  <si>
    <t>https://analytics.zoho.com/open-view/2395394000008137967?ZOHO_CRITERIA=%22Localiza_CL_Poblacion%22.%22Codcom%22%3D5405</t>
  </si>
  <si>
    <t>https://analytics.zoho.com/open-view/2395394000008137967?ZOHO_CRITERIA=%22Localiza_CL_Poblacion%22.%22Codcom%22%3D5501</t>
  </si>
  <si>
    <t>https://analytics.zoho.com/open-view/2395394000008137967?ZOHO_CRITERIA=%22Localiza_CL_Poblacion%22.%22Codcom%22%3D5502</t>
  </si>
  <si>
    <t>https://analytics.zoho.com/open-view/2395394000008137967?ZOHO_CRITERIA=%22Localiza_CL_Poblacion%22.%22Codcom%22%3D5503</t>
  </si>
  <si>
    <t>https://analytics.zoho.com/open-view/2395394000008137967?ZOHO_CRITERIA=%22Localiza_CL_Poblacion%22.%22Codcom%22%3D5504</t>
  </si>
  <si>
    <t>https://analytics.zoho.com/open-view/2395394000008137967?ZOHO_CRITERIA=%22Localiza_CL_Poblacion%22.%22Codcom%22%3D5506</t>
  </si>
  <si>
    <t>https://analytics.zoho.com/open-view/2395394000008137967?ZOHO_CRITERIA=%22Localiza_CL_Poblacion%22.%22Codcom%22%3D5601</t>
  </si>
  <si>
    <t>https://analytics.zoho.com/open-view/2395394000008137967?ZOHO_CRITERIA=%22Localiza_CL_Poblacion%22.%22Codcom%22%3D5602</t>
  </si>
  <si>
    <t>https://analytics.zoho.com/open-view/2395394000008137967?ZOHO_CRITERIA=%22Localiza_CL_Poblacion%22.%22Codcom%22%3D5603</t>
  </si>
  <si>
    <t>https://analytics.zoho.com/open-view/2395394000008137967?ZOHO_CRITERIA=%22Localiza_CL_Poblacion%22.%22Codcom%22%3D5604</t>
  </si>
  <si>
    <t>https://analytics.zoho.com/open-view/2395394000008137967?ZOHO_CRITERIA=%22Localiza_CL_Poblacion%22.%22Codcom%22%3D5605</t>
  </si>
  <si>
    <t>https://analytics.zoho.com/open-view/2395394000008137967?ZOHO_CRITERIA=%22Localiza_CL_Poblacion%22.%22Codcom%22%3D5606</t>
  </si>
  <si>
    <t>https://analytics.zoho.com/open-view/2395394000008137967?ZOHO_CRITERIA=%22Localiza_CL_Poblacion%22.%22Codcom%22%3D5701</t>
  </si>
  <si>
    <t>https://analytics.zoho.com/open-view/2395394000008137967?ZOHO_CRITERIA=%22Localiza_CL_Poblacion%22.%22Codcom%22%3D5702</t>
  </si>
  <si>
    <t>https://analytics.zoho.com/open-view/2395394000008137967?ZOHO_CRITERIA=%22Localiza_CL_Poblacion%22.%22Codcom%22%3D5703</t>
  </si>
  <si>
    <t>https://analytics.zoho.com/open-view/2395394000008137967?ZOHO_CRITERIA=%22Localiza_CL_Poblacion%22.%22Codcom%22%3D5704</t>
  </si>
  <si>
    <t>https://analytics.zoho.com/open-view/2395394000008137967?ZOHO_CRITERIA=%22Localiza_CL_Poblacion%22.%22Codcom%22%3D5705</t>
  </si>
  <si>
    <t>https://analytics.zoho.com/open-view/2395394000008137967?ZOHO_CRITERIA=%22Localiza_CL_Poblacion%22.%22Codcom%22%3D5706</t>
  </si>
  <si>
    <t>https://analytics.zoho.com/open-view/2395394000008137967?ZOHO_CRITERIA=%22Localiza_CL_Poblacion%22.%22Codcom%22%3D5801</t>
  </si>
  <si>
    <t>https://analytics.zoho.com/open-view/2395394000008137967?ZOHO_CRITERIA=%22Localiza_CL_Poblacion%22.%22Codcom%22%3D5802</t>
  </si>
  <si>
    <t>https://analytics.zoho.com/open-view/2395394000008137967?ZOHO_CRITERIA=%22Localiza_CL_Poblacion%22.%22Codcom%22%3D5803</t>
  </si>
  <si>
    <t>https://analytics.zoho.com/open-view/2395394000008137967?ZOHO_CRITERIA=%22Localiza_CL_Poblacion%22.%22Codcom%22%3D5804</t>
  </si>
  <si>
    <t>https://analytics.zoho.com/open-view/2395394000008137967?ZOHO_CRITERIA=%22Localiza_CL_Poblacion%22.%22Codcom%22%3D6101</t>
  </si>
  <si>
    <t>https://analytics.zoho.com/open-view/2395394000008137967?ZOHO_CRITERIA=%22Localiza_CL_Poblacion%22.%22Codcom%22%3D6102</t>
  </si>
  <si>
    <t>https://analytics.zoho.com/open-view/2395394000008137967?ZOHO_CRITERIA=%22Localiza_CL_Poblacion%22.%22Codcom%22%3D6103</t>
  </si>
  <si>
    <t>https://analytics.zoho.com/open-view/2395394000008137967?ZOHO_CRITERIA=%22Localiza_CL_Poblacion%22.%22Codcom%22%3D6104</t>
  </si>
  <si>
    <t>https://analytics.zoho.com/open-view/2395394000008137967?ZOHO_CRITERIA=%22Localiza_CL_Poblacion%22.%22Codcom%22%3D6105</t>
  </si>
  <si>
    <t>https://analytics.zoho.com/open-view/2395394000008137967?ZOHO_CRITERIA=%22Localiza_CL_Poblacion%22.%22Codcom%22%3D6106</t>
  </si>
  <si>
    <t>https://analytics.zoho.com/open-view/2395394000008137967?ZOHO_CRITERIA=%22Localiza_CL_Poblacion%22.%22Codcom%22%3D6107</t>
  </si>
  <si>
    <t>https://analytics.zoho.com/open-view/2395394000008137967?ZOHO_CRITERIA=%22Localiza_CL_Poblacion%22.%22Codcom%22%3D6108</t>
  </si>
  <si>
    <t>https://analytics.zoho.com/open-view/2395394000008137967?ZOHO_CRITERIA=%22Localiza_CL_Poblacion%22.%22Codcom%22%3D6109</t>
  </si>
  <si>
    <t>https://analytics.zoho.com/open-view/2395394000008137967?ZOHO_CRITERIA=%22Localiza_CL_Poblacion%22.%22Codcom%22%3D6110</t>
  </si>
  <si>
    <t>https://analytics.zoho.com/open-view/2395394000008137967?ZOHO_CRITERIA=%22Localiza_CL_Poblacion%22.%22Codcom%22%3D6111</t>
  </si>
  <si>
    <t>https://analytics.zoho.com/open-view/2395394000008137967?ZOHO_CRITERIA=%22Localiza_CL_Poblacion%22.%22Codcom%22%3D6112</t>
  </si>
  <si>
    <t>https://analytics.zoho.com/open-view/2395394000008137967?ZOHO_CRITERIA=%22Localiza_CL_Poblacion%22.%22Codcom%22%3D6113</t>
  </si>
  <si>
    <t>https://analytics.zoho.com/open-view/2395394000008137967?ZOHO_CRITERIA=%22Localiza_CL_Poblacion%22.%22Codcom%22%3D6114</t>
  </si>
  <si>
    <t>https://analytics.zoho.com/open-view/2395394000008137967?ZOHO_CRITERIA=%22Localiza_CL_Poblacion%22.%22Codcom%22%3D6115</t>
  </si>
  <si>
    <t>https://analytics.zoho.com/open-view/2395394000008137967?ZOHO_CRITERIA=%22Localiza_CL_Poblacion%22.%22Codcom%22%3D6116</t>
  </si>
  <si>
    <t>https://analytics.zoho.com/open-view/2395394000008137967?ZOHO_CRITERIA=%22Localiza_CL_Poblacion%22.%22Codcom%22%3D6117</t>
  </si>
  <si>
    <t>https://analytics.zoho.com/open-view/2395394000008137967?ZOHO_CRITERIA=%22Localiza_CL_Poblacion%22.%22Codcom%22%3D6201</t>
  </si>
  <si>
    <t>https://analytics.zoho.com/open-view/2395394000008137967?ZOHO_CRITERIA=%22Localiza_CL_Poblacion%22.%22Codcom%22%3D6202</t>
  </si>
  <si>
    <t>https://analytics.zoho.com/open-view/2395394000008137967?ZOHO_CRITERIA=%22Localiza_CL_Poblacion%22.%22Codcom%22%3D6203</t>
  </si>
  <si>
    <t>https://analytics.zoho.com/open-view/2395394000008137967?ZOHO_CRITERIA=%22Localiza_CL_Poblacion%22.%22Codcom%22%3D6204</t>
  </si>
  <si>
    <t>https://analytics.zoho.com/open-view/2395394000008137967?ZOHO_CRITERIA=%22Localiza_CL_Poblacion%22.%22Codcom%22%3D6205</t>
  </si>
  <si>
    <t>https://analytics.zoho.com/open-view/2395394000008137967?ZOHO_CRITERIA=%22Localiza_CL_Poblacion%22.%22Codcom%22%3D6206</t>
  </si>
  <si>
    <t>https://analytics.zoho.com/open-view/2395394000008137967?ZOHO_CRITERIA=%22Localiza_CL_Poblacion%22.%22Codcom%22%3D6301</t>
  </si>
  <si>
    <t>https://analytics.zoho.com/open-view/2395394000008137967?ZOHO_CRITERIA=%22Localiza_CL_Poblacion%22.%22Codcom%22%3D6302</t>
  </si>
  <si>
    <t>https://analytics.zoho.com/open-view/2395394000008137967?ZOHO_CRITERIA=%22Localiza_CL_Poblacion%22.%22Codcom%22%3D6303</t>
  </si>
  <si>
    <t>https://analytics.zoho.com/open-view/2395394000008137967?ZOHO_CRITERIA=%22Localiza_CL_Poblacion%22.%22Codcom%22%3D6304</t>
  </si>
  <si>
    <t>https://analytics.zoho.com/open-view/2395394000008137967?ZOHO_CRITERIA=%22Localiza_CL_Poblacion%22.%22Codcom%22%3D6305</t>
  </si>
  <si>
    <t>https://analytics.zoho.com/open-view/2395394000008137967?ZOHO_CRITERIA=%22Localiza_CL_Poblacion%22.%22Codcom%22%3D6306</t>
  </si>
  <si>
    <t>https://analytics.zoho.com/open-view/2395394000008137967?ZOHO_CRITERIA=%22Localiza_CL_Poblacion%22.%22Codcom%22%3D6307</t>
  </si>
  <si>
    <t>https://analytics.zoho.com/open-view/2395394000008137967?ZOHO_CRITERIA=%22Localiza_CL_Poblacion%22.%22Codcom%22%3D6308</t>
  </si>
  <si>
    <t>https://analytics.zoho.com/open-view/2395394000008137967?ZOHO_CRITERIA=%22Localiza_CL_Poblacion%22.%22Codcom%22%3D6309</t>
  </si>
  <si>
    <t>https://analytics.zoho.com/open-view/2395394000008137967?ZOHO_CRITERIA=%22Localiza_CL_Poblacion%22.%22Codcom%22%3D6310</t>
  </si>
  <si>
    <t>https://analytics.zoho.com/open-view/2395394000008137967?ZOHO_CRITERIA=%22Localiza_CL_Poblacion%22.%22Codcom%22%3D7101</t>
  </si>
  <si>
    <t>https://analytics.zoho.com/open-view/2395394000008137967?ZOHO_CRITERIA=%22Localiza_CL_Poblacion%22.%22Codcom%22%3D7102</t>
  </si>
  <si>
    <t>https://analytics.zoho.com/open-view/2395394000008137967?ZOHO_CRITERIA=%22Localiza_CL_Poblacion%22.%22Codcom%22%3D7103</t>
  </si>
  <si>
    <t>https://analytics.zoho.com/open-view/2395394000008137967?ZOHO_CRITERIA=%22Localiza_CL_Poblacion%22.%22Codcom%22%3D7104</t>
  </si>
  <si>
    <t>https://analytics.zoho.com/open-view/2395394000008137967?ZOHO_CRITERIA=%22Localiza_CL_Poblacion%22.%22Codcom%22%3D7105</t>
  </si>
  <si>
    <t>https://analytics.zoho.com/open-view/2395394000008137967?ZOHO_CRITERIA=%22Localiza_CL_Poblacion%22.%22Codcom%22%3D7106</t>
  </si>
  <si>
    <t>https://analytics.zoho.com/open-view/2395394000008137967?ZOHO_CRITERIA=%22Localiza_CL_Poblacion%22.%22Codcom%22%3D7107</t>
  </si>
  <si>
    <t>https://analytics.zoho.com/open-view/2395394000008137967?ZOHO_CRITERIA=%22Localiza_CL_Poblacion%22.%22Codcom%22%3D7108</t>
  </si>
  <si>
    <t>https://analytics.zoho.com/open-view/2395394000008137967?ZOHO_CRITERIA=%22Localiza_CL_Poblacion%22.%22Codcom%22%3D7109</t>
  </si>
  <si>
    <t>https://analytics.zoho.com/open-view/2395394000008137967?ZOHO_CRITERIA=%22Localiza_CL_Poblacion%22.%22Codcom%22%3D7110</t>
  </si>
  <si>
    <t>https://analytics.zoho.com/open-view/2395394000008137967?ZOHO_CRITERIA=%22Localiza_CL_Poblacion%22.%22Codcom%22%3D7201</t>
  </si>
  <si>
    <t>https://analytics.zoho.com/open-view/2395394000008137967?ZOHO_CRITERIA=%22Localiza_CL_Poblacion%22.%22Codcom%22%3D7202</t>
  </si>
  <si>
    <t>https://analytics.zoho.com/open-view/2395394000008137967?ZOHO_CRITERIA=%22Localiza_CL_Poblacion%22.%22Codcom%22%3D7203</t>
  </si>
  <si>
    <t>https://analytics.zoho.com/open-view/2395394000008137967?ZOHO_CRITERIA=%22Localiza_CL_Poblacion%22.%22Codcom%22%3D7301</t>
  </si>
  <si>
    <t>https://analytics.zoho.com/open-view/2395394000008137967?ZOHO_CRITERIA=%22Localiza_CL_Poblacion%22.%22Codcom%22%3D7302</t>
  </si>
  <si>
    <t>https://analytics.zoho.com/open-view/2395394000008137967?ZOHO_CRITERIA=%22Localiza_CL_Poblacion%22.%22Codcom%22%3D7303</t>
  </si>
  <si>
    <t>https://analytics.zoho.com/open-view/2395394000008137967?ZOHO_CRITERIA=%22Localiza_CL_Poblacion%22.%22Codcom%22%3D7304</t>
  </si>
  <si>
    <t>https://analytics.zoho.com/open-view/2395394000008137967?ZOHO_CRITERIA=%22Localiza_CL_Poblacion%22.%22Codcom%22%3D7305</t>
  </si>
  <si>
    <t>https://analytics.zoho.com/open-view/2395394000008137967?ZOHO_CRITERIA=%22Localiza_CL_Poblacion%22.%22Codcom%22%3D7306</t>
  </si>
  <si>
    <t>https://analytics.zoho.com/open-view/2395394000008137967?ZOHO_CRITERIA=%22Localiza_CL_Poblacion%22.%22Codcom%22%3D7307</t>
  </si>
  <si>
    <t>https://analytics.zoho.com/open-view/2395394000008137967?ZOHO_CRITERIA=%22Localiza_CL_Poblacion%22.%22Codcom%22%3D7308</t>
  </si>
  <si>
    <t>https://analytics.zoho.com/open-view/2395394000008137967?ZOHO_CRITERIA=%22Localiza_CL_Poblacion%22.%22Codcom%22%3D7309</t>
  </si>
  <si>
    <t>https://analytics.zoho.com/open-view/2395394000008137967?ZOHO_CRITERIA=%22Localiza_CL_Poblacion%22.%22Codcom%22%3D7401</t>
  </si>
  <si>
    <t>https://analytics.zoho.com/open-view/2395394000008137967?ZOHO_CRITERIA=%22Localiza_CL_Poblacion%22.%22Codcom%22%3D7402</t>
  </si>
  <si>
    <t>https://analytics.zoho.com/open-view/2395394000008137967?ZOHO_CRITERIA=%22Localiza_CL_Poblacion%22.%22Codcom%22%3D7403</t>
  </si>
  <si>
    <t>https://analytics.zoho.com/open-view/2395394000008137967?ZOHO_CRITERIA=%22Localiza_CL_Poblacion%22.%22Codcom%22%3D7404</t>
  </si>
  <si>
    <t>https://analytics.zoho.com/open-view/2395394000008137967?ZOHO_CRITERIA=%22Localiza_CL_Poblacion%22.%22Codcom%22%3D7405</t>
  </si>
  <si>
    <t>https://analytics.zoho.com/open-view/2395394000008137967?ZOHO_CRITERIA=%22Localiza_CL_Poblacion%22.%22Codcom%22%3D7406</t>
  </si>
  <si>
    <t>https://analytics.zoho.com/open-view/2395394000008137967?ZOHO_CRITERIA=%22Localiza_CL_Poblacion%22.%22Codcom%22%3D7407</t>
  </si>
  <si>
    <t>https://analytics.zoho.com/open-view/2395394000008137967?ZOHO_CRITERIA=%22Localiza_CL_Poblacion%22.%22Codcom%22%3D7408</t>
  </si>
  <si>
    <t>https://analytics.zoho.com/open-view/2395394000008137967?ZOHO_CRITERIA=%22Localiza_CL_Poblacion%22.%22Codcom%22%3D8101</t>
  </si>
  <si>
    <t>https://analytics.zoho.com/open-view/2395394000008137967?ZOHO_CRITERIA=%22Localiza_CL_Poblacion%22.%22Codcom%22%3D8102</t>
  </si>
  <si>
    <t>https://analytics.zoho.com/open-view/2395394000008137967?ZOHO_CRITERIA=%22Localiza_CL_Poblacion%22.%22Codcom%22%3D8103</t>
  </si>
  <si>
    <t>https://analytics.zoho.com/open-view/2395394000008137967?ZOHO_CRITERIA=%22Localiza_CL_Poblacion%22.%22Codcom%22%3D8104</t>
  </si>
  <si>
    <t>https://analytics.zoho.com/open-view/2395394000008137967?ZOHO_CRITERIA=%22Localiza_CL_Poblacion%22.%22Codcom%22%3D8105</t>
  </si>
  <si>
    <t>https://analytics.zoho.com/open-view/2395394000008137967?ZOHO_CRITERIA=%22Localiza_CL_Poblacion%22.%22Codcom%22%3D8106</t>
  </si>
  <si>
    <t>https://analytics.zoho.com/open-view/2395394000008137967?ZOHO_CRITERIA=%22Localiza_CL_Poblacion%22.%22Codcom%22%3D8107</t>
  </si>
  <si>
    <t>https://analytics.zoho.com/open-view/2395394000008137967?ZOHO_CRITERIA=%22Localiza_CL_Poblacion%22.%22Codcom%22%3D8108</t>
  </si>
  <si>
    <t>https://analytics.zoho.com/open-view/2395394000008137967?ZOHO_CRITERIA=%22Localiza_CL_Poblacion%22.%22Codcom%22%3D8109</t>
  </si>
  <si>
    <t>https://analytics.zoho.com/open-view/2395394000008137967?ZOHO_CRITERIA=%22Localiza_CL_Poblacion%22.%22Codcom%22%3D8110</t>
  </si>
  <si>
    <t>https://analytics.zoho.com/open-view/2395394000008137967?ZOHO_CRITERIA=%22Localiza_CL_Poblacion%22.%22Codcom%22%3D8111</t>
  </si>
  <si>
    <t>https://analytics.zoho.com/open-view/2395394000008137967?ZOHO_CRITERIA=%22Localiza_CL_Poblacion%22.%22Codcom%22%3D8112</t>
  </si>
  <si>
    <t>https://analytics.zoho.com/open-view/2395394000008137967?ZOHO_CRITERIA=%22Localiza_CL_Poblacion%22.%22Codcom%22%3D8201</t>
  </si>
  <si>
    <t>https://analytics.zoho.com/open-view/2395394000008137967?ZOHO_CRITERIA=%22Localiza_CL_Poblacion%22.%22Codcom%22%3D8202</t>
  </si>
  <si>
    <t>https://analytics.zoho.com/open-view/2395394000008137967?ZOHO_CRITERIA=%22Localiza_CL_Poblacion%22.%22Codcom%22%3D8203</t>
  </si>
  <si>
    <t>https://analytics.zoho.com/open-view/2395394000008137967?ZOHO_CRITERIA=%22Localiza_CL_Poblacion%22.%22Codcom%22%3D8204</t>
  </si>
  <si>
    <t>https://analytics.zoho.com/open-view/2395394000008137967?ZOHO_CRITERIA=%22Localiza_CL_Poblacion%22.%22Codcom%22%3D8205</t>
  </si>
  <si>
    <t>https://analytics.zoho.com/open-view/2395394000008137967?ZOHO_CRITERIA=%22Localiza_CL_Poblacion%22.%22Codcom%22%3D8206</t>
  </si>
  <si>
    <t>https://analytics.zoho.com/open-view/2395394000008137967?ZOHO_CRITERIA=%22Localiza_CL_Poblacion%22.%22Codcom%22%3D8207</t>
  </si>
  <si>
    <t>https://analytics.zoho.com/open-view/2395394000008137967?ZOHO_CRITERIA=%22Localiza_CL_Poblacion%22.%22Codcom%22%3D8301</t>
  </si>
  <si>
    <t>https://analytics.zoho.com/open-view/2395394000008137967?ZOHO_CRITERIA=%22Localiza_CL_Poblacion%22.%22Codcom%22%3D8302</t>
  </si>
  <si>
    <t>https://analytics.zoho.com/open-view/2395394000008137967?ZOHO_CRITERIA=%22Localiza_CL_Poblacion%22.%22Codcom%22%3D8303</t>
  </si>
  <si>
    <t>https://analytics.zoho.com/open-view/2395394000008137967?ZOHO_CRITERIA=%22Localiza_CL_Poblacion%22.%22Codcom%22%3D8304</t>
  </si>
  <si>
    <t>https://analytics.zoho.com/open-view/2395394000008137967?ZOHO_CRITERIA=%22Localiza_CL_Poblacion%22.%22Codcom%22%3D8305</t>
  </si>
  <si>
    <t>https://analytics.zoho.com/open-view/2395394000008137967?ZOHO_CRITERIA=%22Localiza_CL_Poblacion%22.%22Codcom%22%3D8306</t>
  </si>
  <si>
    <t>https://analytics.zoho.com/open-view/2395394000008137967?ZOHO_CRITERIA=%22Localiza_CL_Poblacion%22.%22Codcom%22%3D8307</t>
  </si>
  <si>
    <t>https://analytics.zoho.com/open-view/2395394000008137967?ZOHO_CRITERIA=%22Localiza_CL_Poblacion%22.%22Codcom%22%3D8308</t>
  </si>
  <si>
    <t>https://analytics.zoho.com/open-view/2395394000008137967?ZOHO_CRITERIA=%22Localiza_CL_Poblacion%22.%22Codcom%22%3D8309</t>
  </si>
  <si>
    <t>https://analytics.zoho.com/open-view/2395394000008137967?ZOHO_CRITERIA=%22Localiza_CL_Poblacion%22.%22Codcom%22%3D8310</t>
  </si>
  <si>
    <t>https://analytics.zoho.com/open-view/2395394000008137967?ZOHO_CRITERIA=%22Localiza_CL_Poblacion%22.%22Codcom%22%3D8311</t>
  </si>
  <si>
    <t>https://analytics.zoho.com/open-view/2395394000008137967?ZOHO_CRITERIA=%22Localiza_CL_Poblacion%22.%22Codcom%22%3D8312</t>
  </si>
  <si>
    <t>https://analytics.zoho.com/open-view/2395394000008137967?ZOHO_CRITERIA=%22Localiza_CL_Poblacion%22.%22Codcom%22%3D8313</t>
  </si>
  <si>
    <t>https://analytics.zoho.com/open-view/2395394000008137967?ZOHO_CRITERIA=%22Localiza_CL_Poblacion%22.%22Codcom%22%3D8314</t>
  </si>
  <si>
    <t>https://analytics.zoho.com/open-view/2395394000008137967?ZOHO_CRITERIA=%22Localiza_CL_Poblacion%22.%22Codcom%22%3D16101</t>
  </si>
  <si>
    <t>https://analytics.zoho.com/open-view/2395394000008137967?ZOHO_CRITERIA=%22Localiza_CL_Poblacion%22.%22Codcom%22%3D16102</t>
  </si>
  <si>
    <t>https://analytics.zoho.com/open-view/2395394000008137967?ZOHO_CRITERIA=%22Localiza_CL_Poblacion%22.%22Codcom%22%3D16202</t>
  </si>
  <si>
    <t>https://analytics.zoho.com/open-view/2395394000008137967?ZOHO_CRITERIA=%22Localiza_CL_Poblacion%22.%22Codcom%22%3D16203</t>
  </si>
  <si>
    <t>https://analytics.zoho.com/open-view/2395394000008137967?ZOHO_CRITERIA=%22Localiza_CL_Poblacion%22.%22Codcom%22%3D16302</t>
  </si>
  <si>
    <t>https://analytics.zoho.com/open-view/2395394000008137967?ZOHO_CRITERIA=%22Localiza_CL_Poblacion%22.%22Codcom%22%3D16103</t>
  </si>
  <si>
    <t>https://analytics.zoho.com/open-view/2395394000008137967?ZOHO_CRITERIA=%22Localiza_CL_Poblacion%22.%22Codcom%22%3D16104</t>
  </si>
  <si>
    <t>https://analytics.zoho.com/open-view/2395394000008137967?ZOHO_CRITERIA=%22Localiza_CL_Poblacion%22.%22Codcom%22%3D16204</t>
  </si>
  <si>
    <t>https://analytics.zoho.com/open-view/2395394000008137967?ZOHO_CRITERIA=%22Localiza_CL_Poblacion%22.%22Codcom%22%3D16303</t>
  </si>
  <si>
    <t>https://analytics.zoho.com/open-view/2395394000008137967?ZOHO_CRITERIA=%22Localiza_CL_Poblacion%22.%22Codcom%22%3D16105</t>
  </si>
  <si>
    <t>https://analytics.zoho.com/open-view/2395394000008137967?ZOHO_CRITERIA=%22Localiza_CL_Poblacion%22.%22Codcom%22%3D16106</t>
  </si>
  <si>
    <t>https://analytics.zoho.com/open-view/2395394000008137967?ZOHO_CRITERIA=%22Localiza_CL_Poblacion%22.%22Codcom%22%3D16205</t>
  </si>
  <si>
    <t>https://analytics.zoho.com/open-view/2395394000008137967?ZOHO_CRITERIA=%22Localiza_CL_Poblacion%22.%22Codcom%22%3D16107</t>
  </si>
  <si>
    <t>https://analytics.zoho.com/open-view/2395394000008137967?ZOHO_CRITERIA=%22Localiza_CL_Poblacion%22.%22Codcom%22%3D16201</t>
  </si>
  <si>
    <t>https://analytics.zoho.com/open-view/2395394000008137967?ZOHO_CRITERIA=%22Localiza_CL_Poblacion%22.%22Codcom%22%3D16206</t>
  </si>
  <si>
    <t>https://analytics.zoho.com/open-view/2395394000008137967?ZOHO_CRITERIA=%22Localiza_CL_Poblacion%22.%22Codcom%22%3D16301</t>
  </si>
  <si>
    <t>https://analytics.zoho.com/open-view/2395394000008137967?ZOHO_CRITERIA=%22Localiza_CL_Poblacion%22.%22Codcom%22%3D16304</t>
  </si>
  <si>
    <t>https://analytics.zoho.com/open-view/2395394000008137967?ZOHO_CRITERIA=%22Localiza_CL_Poblacion%22.%22Codcom%22%3D16108</t>
  </si>
  <si>
    <t>https://analytics.zoho.com/open-view/2395394000008137967?ZOHO_CRITERIA=%22Localiza_CL_Poblacion%22.%22Codcom%22%3D16305</t>
  </si>
  <si>
    <t>https://analytics.zoho.com/open-view/2395394000008137967?ZOHO_CRITERIA=%22Localiza_CL_Poblacion%22.%22Codcom%22%3D16207</t>
  </si>
  <si>
    <t>https://analytics.zoho.com/open-view/2395394000008137967?ZOHO_CRITERIA=%22Localiza_CL_Poblacion%22.%22Codcom%22%3D16109</t>
  </si>
  <si>
    <t>https://analytics.zoho.com/open-view/2395394000008137967?ZOHO_CRITERIA=%22Localiza_CL_Poblacion%22.%22Codcom%22%3D9101</t>
  </si>
  <si>
    <t>https://analytics.zoho.com/open-view/2395394000008137967?ZOHO_CRITERIA=%22Localiza_CL_Poblacion%22.%22Codcom%22%3D9102</t>
  </si>
  <si>
    <t>https://analytics.zoho.com/open-view/2395394000008137967?ZOHO_CRITERIA=%22Localiza_CL_Poblacion%22.%22Codcom%22%3D9103</t>
  </si>
  <si>
    <t>https://analytics.zoho.com/open-view/2395394000008137967?ZOHO_CRITERIA=%22Localiza_CL_Poblacion%22.%22Codcom%22%3D9104</t>
  </si>
  <si>
    <t>https://analytics.zoho.com/open-view/2395394000008137967?ZOHO_CRITERIA=%22Localiza_CL_Poblacion%22.%22Codcom%22%3D9105</t>
  </si>
  <si>
    <t>https://analytics.zoho.com/open-view/2395394000008137967?ZOHO_CRITERIA=%22Localiza_CL_Poblacion%22.%22Codcom%22%3D9106</t>
  </si>
  <si>
    <t>https://analytics.zoho.com/open-view/2395394000008137967?ZOHO_CRITERIA=%22Localiza_CL_Poblacion%22.%22Codcom%22%3D9107</t>
  </si>
  <si>
    <t>https://analytics.zoho.com/open-view/2395394000008137967?ZOHO_CRITERIA=%22Localiza_CL_Poblacion%22.%22Codcom%22%3D9108</t>
  </si>
  <si>
    <t>https://analytics.zoho.com/open-view/2395394000008137967?ZOHO_CRITERIA=%22Localiza_CL_Poblacion%22.%22Codcom%22%3D9109</t>
  </si>
  <si>
    <t>https://analytics.zoho.com/open-view/2395394000008137967?ZOHO_CRITERIA=%22Localiza_CL_Poblacion%22.%22Codcom%22%3D9110</t>
  </si>
  <si>
    <t>https://analytics.zoho.com/open-view/2395394000008137967?ZOHO_CRITERIA=%22Localiza_CL_Poblacion%22.%22Codcom%22%3D9111</t>
  </si>
  <si>
    <t>https://analytics.zoho.com/open-view/2395394000008137967?ZOHO_CRITERIA=%22Localiza_CL_Poblacion%22.%22Codcom%22%3D9112</t>
  </si>
  <si>
    <t>https://analytics.zoho.com/open-view/2395394000008137967?ZOHO_CRITERIA=%22Localiza_CL_Poblacion%22.%22Codcom%22%3D9113</t>
  </si>
  <si>
    <t>https://analytics.zoho.com/open-view/2395394000008137967?ZOHO_CRITERIA=%22Localiza_CL_Poblacion%22.%22Codcom%22%3D9114</t>
  </si>
  <si>
    <t>https://analytics.zoho.com/open-view/2395394000008137967?ZOHO_CRITERIA=%22Localiza_CL_Poblacion%22.%22Codcom%22%3D9115</t>
  </si>
  <si>
    <t>https://analytics.zoho.com/open-view/2395394000008137967?ZOHO_CRITERIA=%22Localiza_CL_Poblacion%22.%22Codcom%22%3D9116</t>
  </si>
  <si>
    <t>https://analytics.zoho.com/open-view/2395394000008137967?ZOHO_CRITERIA=%22Localiza_CL_Poblacion%22.%22Codcom%22%3D9117</t>
  </si>
  <si>
    <t>https://analytics.zoho.com/open-view/2395394000008137967?ZOHO_CRITERIA=%22Localiza_CL_Poblacion%22.%22Codcom%22%3D9118</t>
  </si>
  <si>
    <t>https://analytics.zoho.com/open-view/2395394000008137967?ZOHO_CRITERIA=%22Localiza_CL_Poblacion%22.%22Codcom%22%3D9119</t>
  </si>
  <si>
    <t>https://analytics.zoho.com/open-view/2395394000008137967?ZOHO_CRITERIA=%22Localiza_CL_Poblacion%22.%22Codcom%22%3D9120</t>
  </si>
  <si>
    <t>https://analytics.zoho.com/open-view/2395394000008137967?ZOHO_CRITERIA=%22Localiza_CL_Poblacion%22.%22Codcom%22%3D9121</t>
  </si>
  <si>
    <t>https://analytics.zoho.com/open-view/2395394000008137967?ZOHO_CRITERIA=%22Localiza_CL_Poblacion%22.%22Codcom%22%3D9201</t>
  </si>
  <si>
    <t>https://analytics.zoho.com/open-view/2395394000008137967?ZOHO_CRITERIA=%22Localiza_CL_Poblacion%22.%22Codcom%22%3D9202</t>
  </si>
  <si>
    <t>https://analytics.zoho.com/open-view/2395394000008137967?ZOHO_CRITERIA=%22Localiza_CL_Poblacion%22.%22Codcom%22%3D9203</t>
  </si>
  <si>
    <t>https://analytics.zoho.com/open-view/2395394000008137967?ZOHO_CRITERIA=%22Localiza_CL_Poblacion%22.%22Codcom%22%3D9204</t>
  </si>
  <si>
    <t>https://analytics.zoho.com/open-view/2395394000008137967?ZOHO_CRITERIA=%22Localiza_CL_Poblacion%22.%22Codcom%22%3D9205</t>
  </si>
  <si>
    <t>https://analytics.zoho.com/open-view/2395394000008137967?ZOHO_CRITERIA=%22Localiza_CL_Poblacion%22.%22Codcom%22%3D9206</t>
  </si>
  <si>
    <t>https://analytics.zoho.com/open-view/2395394000008137967?ZOHO_CRITERIA=%22Localiza_CL_Poblacion%22.%22Codcom%22%3D9207</t>
  </si>
  <si>
    <t>https://analytics.zoho.com/open-view/2395394000008137967?ZOHO_CRITERIA=%22Localiza_CL_Poblacion%22.%22Codcom%22%3D9208</t>
  </si>
  <si>
    <t>https://analytics.zoho.com/open-view/2395394000008137967?ZOHO_CRITERIA=%22Localiza_CL_Poblacion%22.%22Codcom%22%3D9209</t>
  </si>
  <si>
    <t>https://analytics.zoho.com/open-view/2395394000008137967?ZOHO_CRITERIA=%22Localiza_CL_Poblacion%22.%22Codcom%22%3D9210</t>
  </si>
  <si>
    <t>https://analytics.zoho.com/open-view/2395394000008137967?ZOHO_CRITERIA=%22Localiza_CL_Poblacion%22.%22Codcom%22%3D9211</t>
  </si>
  <si>
    <t>https://analytics.zoho.com/open-view/2395394000008137967?ZOHO_CRITERIA=%22Localiza_CL_Poblacion%22.%22Codcom%22%3D10101</t>
  </si>
  <si>
    <t>https://analytics.zoho.com/open-view/2395394000008137967?ZOHO_CRITERIA=%22Localiza_CL_Poblacion%22.%22Codcom%22%3D10102</t>
  </si>
  <si>
    <t>https://analytics.zoho.com/open-view/2395394000008137967?ZOHO_CRITERIA=%22Localiza_CL_Poblacion%22.%22Codcom%22%3D10103</t>
  </si>
  <si>
    <t>https://analytics.zoho.com/open-view/2395394000008137967?ZOHO_CRITERIA=%22Localiza_CL_Poblacion%22.%22Codcom%22%3D10104</t>
  </si>
  <si>
    <t>https://analytics.zoho.com/open-view/2395394000008137967?ZOHO_CRITERIA=%22Localiza_CL_Poblacion%22.%22Codcom%22%3D10105</t>
  </si>
  <si>
    <t>https://analytics.zoho.com/open-view/2395394000008137967?ZOHO_CRITERIA=%22Localiza_CL_Poblacion%22.%22Codcom%22%3D10106</t>
  </si>
  <si>
    <t>https://analytics.zoho.com/open-view/2395394000008137967?ZOHO_CRITERIA=%22Localiza_CL_Poblacion%22.%22Codcom%22%3D10107</t>
  </si>
  <si>
    <t>https://analytics.zoho.com/open-view/2395394000008137967?ZOHO_CRITERIA=%22Localiza_CL_Poblacion%22.%22Codcom%22%3D10108</t>
  </si>
  <si>
    <t>https://analytics.zoho.com/open-view/2395394000008137967?ZOHO_CRITERIA=%22Localiza_CL_Poblacion%22.%22Codcom%22%3D10109</t>
  </si>
  <si>
    <t>https://analytics.zoho.com/open-view/2395394000008137967?ZOHO_CRITERIA=%22Localiza_CL_Poblacion%22.%22Codcom%22%3D10201</t>
  </si>
  <si>
    <t>https://analytics.zoho.com/open-view/2395394000008137967?ZOHO_CRITERIA=%22Localiza_CL_Poblacion%22.%22Codcom%22%3D10202</t>
  </si>
  <si>
    <t>https://analytics.zoho.com/open-view/2395394000008137967?ZOHO_CRITERIA=%22Localiza_CL_Poblacion%22.%22Codcom%22%3D10203</t>
  </si>
  <si>
    <t>https://analytics.zoho.com/open-view/2395394000008137967?ZOHO_CRITERIA=%22Localiza_CL_Poblacion%22.%22Codcom%22%3D10204</t>
  </si>
  <si>
    <t>https://analytics.zoho.com/open-view/2395394000008137967?ZOHO_CRITERIA=%22Localiza_CL_Poblacion%22.%22Codcom%22%3D10205</t>
  </si>
  <si>
    <t>https://analytics.zoho.com/open-view/2395394000008137967?ZOHO_CRITERIA=%22Localiza_CL_Poblacion%22.%22Codcom%22%3D10206</t>
  </si>
  <si>
    <t>https://analytics.zoho.com/open-view/2395394000008137967?ZOHO_CRITERIA=%22Localiza_CL_Poblacion%22.%22Codcom%22%3D10207</t>
  </si>
  <si>
    <t>https://analytics.zoho.com/open-view/2395394000008137967?ZOHO_CRITERIA=%22Localiza_CL_Poblacion%22.%22Codcom%22%3D10208</t>
  </si>
  <si>
    <t>https://analytics.zoho.com/open-view/2395394000008137967?ZOHO_CRITERIA=%22Localiza_CL_Poblacion%22.%22Codcom%22%3D10209</t>
  </si>
  <si>
    <t>https://analytics.zoho.com/open-view/2395394000008137967?ZOHO_CRITERIA=%22Localiza_CL_Poblacion%22.%22Codcom%22%3D10210</t>
  </si>
  <si>
    <t>https://analytics.zoho.com/open-view/2395394000008137967?ZOHO_CRITERIA=%22Localiza_CL_Poblacion%22.%22Codcom%22%3D10301</t>
  </si>
  <si>
    <t>https://analytics.zoho.com/open-view/2395394000008137967?ZOHO_CRITERIA=%22Localiza_CL_Poblacion%22.%22Codcom%22%3D10302</t>
  </si>
  <si>
    <t>https://analytics.zoho.com/open-view/2395394000008137967?ZOHO_CRITERIA=%22Localiza_CL_Poblacion%22.%22Codcom%22%3D10303</t>
  </si>
  <si>
    <t>https://analytics.zoho.com/open-view/2395394000008137967?ZOHO_CRITERIA=%22Localiza_CL_Poblacion%22.%22Codcom%22%3D10304</t>
  </si>
  <si>
    <t>https://analytics.zoho.com/open-view/2395394000008137967?ZOHO_CRITERIA=%22Localiza_CL_Poblacion%22.%22Codcom%22%3D10305</t>
  </si>
  <si>
    <t>https://analytics.zoho.com/open-view/2395394000008137967?ZOHO_CRITERIA=%22Localiza_CL_Poblacion%22.%22Codcom%22%3D10306</t>
  </si>
  <si>
    <t>https://analytics.zoho.com/open-view/2395394000008137967?ZOHO_CRITERIA=%22Localiza_CL_Poblacion%22.%22Codcom%22%3D10307</t>
  </si>
  <si>
    <t>https://analytics.zoho.com/open-view/2395394000008137967?ZOHO_CRITERIA=%22Localiza_CL_Poblacion%22.%22Codcom%22%3D10401</t>
  </si>
  <si>
    <t>https://analytics.zoho.com/open-view/2395394000008137967?ZOHO_CRITERIA=%22Localiza_CL_Poblacion%22.%22Codcom%22%3D10402</t>
  </si>
  <si>
    <t>https://analytics.zoho.com/open-view/2395394000008137967?ZOHO_CRITERIA=%22Localiza_CL_Poblacion%22.%22Codcom%22%3D10403</t>
  </si>
  <si>
    <t>https://analytics.zoho.com/open-view/2395394000008137967?ZOHO_CRITERIA=%22Localiza_CL_Poblacion%22.%22Codcom%22%3D10404</t>
  </si>
  <si>
    <t>https://analytics.zoho.com/open-view/2395394000008137967?ZOHO_CRITERIA=%22Localiza_CL_Poblacion%22.%22Codcom%22%3D11101</t>
  </si>
  <si>
    <t>https://analytics.zoho.com/open-view/2395394000008137967?ZOHO_CRITERIA=%22Localiza_CL_Poblacion%22.%22Codcom%22%3D11102</t>
  </si>
  <si>
    <t>https://analytics.zoho.com/open-view/2395394000008137967?ZOHO_CRITERIA=%22Localiza_CL_Poblacion%22.%22Codcom%22%3D11201</t>
  </si>
  <si>
    <t>https://analytics.zoho.com/open-view/2395394000008137967?ZOHO_CRITERIA=%22Localiza_CL_Poblacion%22.%22Codcom%22%3D11202</t>
  </si>
  <si>
    <t>https://analytics.zoho.com/open-view/2395394000008137967?ZOHO_CRITERIA=%22Localiza_CL_Poblacion%22.%22Codcom%22%3D11203</t>
  </si>
  <si>
    <t>https://analytics.zoho.com/open-view/2395394000008137967?ZOHO_CRITERIA=%22Localiza_CL_Poblacion%22.%22Codcom%22%3D11301</t>
  </si>
  <si>
    <t>https://analytics.zoho.com/open-view/2395394000008137967?ZOHO_CRITERIA=%22Localiza_CL_Poblacion%22.%22Codcom%22%3D11302</t>
  </si>
  <si>
    <t>https://analytics.zoho.com/open-view/2395394000008137967?ZOHO_CRITERIA=%22Localiza_CL_Poblacion%22.%22Codcom%22%3D11303</t>
  </si>
  <si>
    <t>https://analytics.zoho.com/open-view/2395394000008137967?ZOHO_CRITERIA=%22Localiza_CL_Poblacion%22.%22Codcom%22%3D11401</t>
  </si>
  <si>
    <t>https://analytics.zoho.com/open-view/2395394000008137967?ZOHO_CRITERIA=%22Localiza_CL_Poblacion%22.%22Codcom%22%3D11402</t>
  </si>
  <si>
    <t>https://analytics.zoho.com/open-view/2395394000008137967?ZOHO_CRITERIA=%22Localiza_CL_Poblacion%22.%22Codcom%22%3D12101</t>
  </si>
  <si>
    <t>https://analytics.zoho.com/open-view/2395394000008137967?ZOHO_CRITERIA=%22Localiza_CL_Poblacion%22.%22Codcom%22%3D12102</t>
  </si>
  <si>
    <t>https://analytics.zoho.com/open-view/2395394000008137967?ZOHO_CRITERIA=%22Localiza_CL_Poblacion%22.%22Codcom%22%3D12103</t>
  </si>
  <si>
    <t>https://analytics.zoho.com/open-view/2395394000008137967?ZOHO_CRITERIA=%22Localiza_CL_Poblacion%22.%22Codcom%22%3D12104</t>
  </si>
  <si>
    <t>https://analytics.zoho.com/open-view/2395394000008137967?ZOHO_CRITERIA=%22Localiza_CL_Poblacion%22.%22Codcom%22%3D12201</t>
  </si>
  <si>
    <t>https://analytics.zoho.com/open-view/2395394000008137967?ZOHO_CRITERIA=%22Localiza_CL_Poblacion%22.%22Codcom%22%3D12301</t>
  </si>
  <si>
    <t>https://analytics.zoho.com/open-view/2395394000008137967?ZOHO_CRITERIA=%22Localiza_CL_Poblacion%22.%22Codcom%22%3D12302</t>
  </si>
  <si>
    <t>https://analytics.zoho.com/open-view/2395394000008137967?ZOHO_CRITERIA=%22Localiza_CL_Poblacion%22.%22Codcom%22%3D12303</t>
  </si>
  <si>
    <t>https://analytics.zoho.com/open-view/2395394000008137967?ZOHO_CRITERIA=%22Localiza_CL_Poblacion%22.%22Codcom%22%3D12401</t>
  </si>
  <si>
    <t>https://analytics.zoho.com/open-view/2395394000008137967?ZOHO_CRITERIA=%22Localiza_CL_Poblacion%22.%22Codcom%22%3D12402</t>
  </si>
  <si>
    <t>https://analytics.zoho.com/open-view/2395394000008137967?ZOHO_CRITERIA=%22Localiza_CL_Poblacion%22.%22Codcom%22%3D13101</t>
  </si>
  <si>
    <t>https://analytics.zoho.com/open-view/2395394000008137967?ZOHO_CRITERIA=%22Localiza_CL_Poblacion%22.%22Codcom%22%3D13102</t>
  </si>
  <si>
    <t>https://analytics.zoho.com/open-view/2395394000008137967?ZOHO_CRITERIA=%22Localiza_CL_Poblacion%22.%22Codcom%22%3D13103</t>
  </si>
  <si>
    <t>https://analytics.zoho.com/open-view/2395394000008137967?ZOHO_CRITERIA=%22Localiza_CL_Poblacion%22.%22Codcom%22%3D13104</t>
  </si>
  <si>
    <t>https://analytics.zoho.com/open-view/2395394000008137967?ZOHO_CRITERIA=%22Localiza_CL_Poblacion%22.%22Codcom%22%3D13105</t>
  </si>
  <si>
    <t>https://analytics.zoho.com/open-view/2395394000008137967?ZOHO_CRITERIA=%22Localiza_CL_Poblacion%22.%22Codcom%22%3D13106</t>
  </si>
  <si>
    <t>https://analytics.zoho.com/open-view/2395394000008137967?ZOHO_CRITERIA=%22Localiza_CL_Poblacion%22.%22Codcom%22%3D13107</t>
  </si>
  <si>
    <t>https://analytics.zoho.com/open-view/2395394000008137967?ZOHO_CRITERIA=%22Localiza_CL_Poblacion%22.%22Codcom%22%3D13108</t>
  </si>
  <si>
    <t>https://analytics.zoho.com/open-view/2395394000008137967?ZOHO_CRITERIA=%22Localiza_CL_Poblacion%22.%22Codcom%22%3D13109</t>
  </si>
  <si>
    <t>https://analytics.zoho.com/open-view/2395394000008137967?ZOHO_CRITERIA=%22Localiza_CL_Poblacion%22.%22Codcom%22%3D13110</t>
  </si>
  <si>
    <t>https://analytics.zoho.com/open-view/2395394000008137967?ZOHO_CRITERIA=%22Localiza_CL_Poblacion%22.%22Codcom%22%3D13111</t>
  </si>
  <si>
    <t>https://analytics.zoho.com/open-view/2395394000008137967?ZOHO_CRITERIA=%22Localiza_CL_Poblacion%22.%22Codcom%22%3D13112</t>
  </si>
  <si>
    <t>https://analytics.zoho.com/open-view/2395394000008137967?ZOHO_CRITERIA=%22Localiza_CL_Poblacion%22.%22Codcom%22%3D13113</t>
  </si>
  <si>
    <t>https://analytics.zoho.com/open-view/2395394000008137967?ZOHO_CRITERIA=%22Localiza_CL_Poblacion%22.%22Codcom%22%3D13114</t>
  </si>
  <si>
    <t>https://analytics.zoho.com/open-view/2395394000008137967?ZOHO_CRITERIA=%22Localiza_CL_Poblacion%22.%22Codcom%22%3D13115</t>
  </si>
  <si>
    <t>https://analytics.zoho.com/open-view/2395394000008137967?ZOHO_CRITERIA=%22Localiza_CL_Poblacion%22.%22Codcom%22%3D13116</t>
  </si>
  <si>
    <t>https://analytics.zoho.com/open-view/2395394000008137967?ZOHO_CRITERIA=%22Localiza_CL_Poblacion%22.%22Codcom%22%3D13117</t>
  </si>
  <si>
    <t>https://analytics.zoho.com/open-view/2395394000008137967?ZOHO_CRITERIA=%22Localiza_CL_Poblacion%22.%22Codcom%22%3D13118</t>
  </si>
  <si>
    <t>https://analytics.zoho.com/open-view/2395394000008137967?ZOHO_CRITERIA=%22Localiza_CL_Poblacion%22.%22Codcom%22%3D13119</t>
  </si>
  <si>
    <t>https://analytics.zoho.com/open-view/2395394000008137967?ZOHO_CRITERIA=%22Localiza_CL_Poblacion%22.%22Codcom%22%3D13120</t>
  </si>
  <si>
    <t>https://analytics.zoho.com/open-view/2395394000008137967?ZOHO_CRITERIA=%22Localiza_CL_Poblacion%22.%22Codcom%22%3D13121</t>
  </si>
  <si>
    <t>https://analytics.zoho.com/open-view/2395394000008137967?ZOHO_CRITERIA=%22Localiza_CL_Poblacion%22.%22Codcom%22%3D13122</t>
  </si>
  <si>
    <t>https://analytics.zoho.com/open-view/2395394000008137967?ZOHO_CRITERIA=%22Localiza_CL_Poblacion%22.%22Codcom%22%3D13123</t>
  </si>
  <si>
    <t>https://analytics.zoho.com/open-view/2395394000008137967?ZOHO_CRITERIA=%22Localiza_CL_Poblacion%22.%22Codcom%22%3D13124</t>
  </si>
  <si>
    <t>https://analytics.zoho.com/open-view/2395394000008137967?ZOHO_CRITERIA=%22Localiza_CL_Poblacion%22.%22Codcom%22%3D13125</t>
  </si>
  <si>
    <t>https://analytics.zoho.com/open-view/2395394000008137967?ZOHO_CRITERIA=%22Localiza_CL_Poblacion%22.%22Codcom%22%3D13126</t>
  </si>
  <si>
    <t>https://analytics.zoho.com/open-view/2395394000008137967?ZOHO_CRITERIA=%22Localiza_CL_Poblacion%22.%22Codcom%22%3D13127</t>
  </si>
  <si>
    <t>https://analytics.zoho.com/open-view/2395394000008137967?ZOHO_CRITERIA=%22Localiza_CL_Poblacion%22.%22Codcom%22%3D13128</t>
  </si>
  <si>
    <t>https://analytics.zoho.com/open-view/2395394000008137967?ZOHO_CRITERIA=%22Localiza_CL_Poblacion%22.%22Codcom%22%3D13129</t>
  </si>
  <si>
    <t>https://analytics.zoho.com/open-view/2395394000008137967?ZOHO_CRITERIA=%22Localiza_CL_Poblacion%22.%22Codcom%22%3D13130</t>
  </si>
  <si>
    <t>https://analytics.zoho.com/open-view/2395394000008137967?ZOHO_CRITERIA=%22Localiza_CL_Poblacion%22.%22Codcom%22%3D13131</t>
  </si>
  <si>
    <t>https://analytics.zoho.com/open-view/2395394000008137967?ZOHO_CRITERIA=%22Localiza_CL_Poblacion%22.%22Codcom%22%3D13132</t>
  </si>
  <si>
    <t>https://analytics.zoho.com/open-view/2395394000008137967?ZOHO_CRITERIA=%22Localiza_CL_Poblacion%22.%22Codcom%22%3D13201</t>
  </si>
  <si>
    <t>https://analytics.zoho.com/open-view/2395394000008137967?ZOHO_CRITERIA=%22Localiza_CL_Poblacion%22.%22Codcom%22%3D13202</t>
  </si>
  <si>
    <t>https://analytics.zoho.com/open-view/2395394000008137967?ZOHO_CRITERIA=%22Localiza_CL_Poblacion%22.%22Codcom%22%3D13203</t>
  </si>
  <si>
    <t>https://analytics.zoho.com/open-view/2395394000008137967?ZOHO_CRITERIA=%22Localiza_CL_Poblacion%22.%22Codcom%22%3D13301</t>
  </si>
  <si>
    <t>https://analytics.zoho.com/open-view/2395394000008137967?ZOHO_CRITERIA=%22Localiza_CL_Poblacion%22.%22Codcom%22%3D13302</t>
  </si>
  <si>
    <t>https://analytics.zoho.com/open-view/2395394000008137967?ZOHO_CRITERIA=%22Localiza_CL_Poblacion%22.%22Codcom%22%3D13303</t>
  </si>
  <si>
    <t>https://analytics.zoho.com/open-view/2395394000008137967?ZOHO_CRITERIA=%22Localiza_CL_Poblacion%22.%22Codcom%22%3D13401</t>
  </si>
  <si>
    <t>https://analytics.zoho.com/open-view/2395394000008137967?ZOHO_CRITERIA=%22Localiza_CL_Poblacion%22.%22Codcom%22%3D13402</t>
  </si>
  <si>
    <t>https://analytics.zoho.com/open-view/2395394000008137967?ZOHO_CRITERIA=%22Localiza_CL_Poblacion%22.%22Codcom%22%3D13403</t>
  </si>
  <si>
    <t>https://analytics.zoho.com/open-view/2395394000008137967?ZOHO_CRITERIA=%22Localiza_CL_Poblacion%22.%22Codcom%22%3D13404</t>
  </si>
  <si>
    <t>https://analytics.zoho.com/open-view/2395394000008137967?ZOHO_CRITERIA=%22Localiza_CL_Poblacion%22.%22Codcom%22%3D13501</t>
  </si>
  <si>
    <t>https://analytics.zoho.com/open-view/2395394000008137967?ZOHO_CRITERIA=%22Localiza_CL_Poblacion%22.%22Codcom%22%3D13502</t>
  </si>
  <si>
    <t>https://analytics.zoho.com/open-view/2395394000008137967?ZOHO_CRITERIA=%22Localiza_CL_Poblacion%22.%22Codcom%22%3D13503</t>
  </si>
  <si>
    <t>https://analytics.zoho.com/open-view/2395394000008137967?ZOHO_CRITERIA=%22Localiza_CL_Poblacion%22.%22Codcom%22%3D13504</t>
  </si>
  <si>
    <t>https://analytics.zoho.com/open-view/2395394000008137967?ZOHO_CRITERIA=%22Localiza_CL_Poblacion%22.%22Codcom%22%3D13505</t>
  </si>
  <si>
    <t>https://analytics.zoho.com/open-view/2395394000008137967?ZOHO_CRITERIA=%22Localiza_CL_Poblacion%22.%22Codcom%22%3D13601</t>
  </si>
  <si>
    <t>https://analytics.zoho.com/open-view/2395394000008137967?ZOHO_CRITERIA=%22Localiza_CL_Poblacion%22.%22Codcom%22%3D13602</t>
  </si>
  <si>
    <t>https://analytics.zoho.com/open-view/2395394000008137967?ZOHO_CRITERIA=%22Localiza_CL_Poblacion%22.%22Codcom%22%3D13603</t>
  </si>
  <si>
    <t>https://analytics.zoho.com/open-view/2395394000008137967?ZOHO_CRITERIA=%22Localiza_CL_Poblacion%22.%22Codcom%22%3D13604</t>
  </si>
  <si>
    <t>https://analytics.zoho.com/open-view/2395394000008137967?ZOHO_CRITERIA=%22Localiza_CL_Poblacion%22.%22Codcom%22%3D13605</t>
  </si>
  <si>
    <t>https://analytics.zoho.com/open-view/2395394000008137967?ZOHO_CRITERIA=%22Localiza_CL_Poblacion%22.%22Codcom%22%3D14101</t>
  </si>
  <si>
    <t>https://analytics.zoho.com/open-view/2395394000008137967?ZOHO_CRITERIA=%22Localiza_CL_Poblacion%22.%22Codcom%22%3D14102</t>
  </si>
  <si>
    <t>https://analytics.zoho.com/open-view/2395394000008137967?ZOHO_CRITERIA=%22Localiza_CL_Poblacion%22.%22Codcom%22%3D14103</t>
  </si>
  <si>
    <t>https://analytics.zoho.com/open-view/2395394000008137967?ZOHO_CRITERIA=%22Localiza_CL_Poblacion%22.%22Codcom%22%3D14104</t>
  </si>
  <si>
    <t>https://analytics.zoho.com/open-view/2395394000008137967?ZOHO_CRITERIA=%22Localiza_CL_Poblacion%22.%22Codcom%22%3D14105</t>
  </si>
  <si>
    <t>https://analytics.zoho.com/open-view/2395394000008137967?ZOHO_CRITERIA=%22Localiza_CL_Poblacion%22.%22Codcom%22%3D14106</t>
  </si>
  <si>
    <t>https://analytics.zoho.com/open-view/2395394000008137967?ZOHO_CRITERIA=%22Localiza_CL_Poblacion%22.%22Codcom%22%3D14107</t>
  </si>
  <si>
    <t>https://analytics.zoho.com/open-view/2395394000008137967?ZOHO_CRITERIA=%22Localiza_CL_Poblacion%22.%22Codcom%22%3D14108</t>
  </si>
  <si>
    <t>https://analytics.zoho.com/open-view/2395394000008137967?ZOHO_CRITERIA=%22Localiza_CL_Poblacion%22.%22Codcom%22%3D14201</t>
  </si>
  <si>
    <t>https://analytics.zoho.com/open-view/2395394000008137967?ZOHO_CRITERIA=%22Localiza_CL_Poblacion%22.%22Codcom%22%3D14202</t>
  </si>
  <si>
    <t>https://analytics.zoho.com/open-view/2395394000008137967?ZOHO_CRITERIA=%22Localiza_CL_Poblacion%22.%22Codcom%22%3D14203</t>
  </si>
  <si>
    <t>https://analytics.zoho.com/open-view/2395394000008137967?ZOHO_CRITERIA=%22Localiza_CL_Poblacion%22.%22Codcom%22%3D14204</t>
  </si>
  <si>
    <t>https://analytics.zoho.com/open-view/2395394000008137967?ZOHO_CRITERIA=%22Localiza_CL_Poblacion%22.%22Codcom%22%3D15101</t>
  </si>
  <si>
    <t>https://analytics.zoho.com/open-view/2395394000008137967?ZOHO_CRITERIA=%22Localiza_CL_Poblacion%22.%22Codcom%22%3D15102</t>
  </si>
  <si>
    <t>https://analytics.zoho.com/open-view/2395394000008137967?ZOHO_CRITERIA=%22Localiza_CL_Poblacion%22.%22Codcom%22%3D15201</t>
  </si>
  <si>
    <t>https://analytics.zoho.com/open-view/2395394000008137967?ZOHO_CRITERIA=%22Localiza_CL_Poblacion%22.%22Codcom%22%3D15202</t>
  </si>
  <si>
    <t>https://analytics.zoho.com/open-view/2395394000008142605?ZOHO_CRITERIA=%22Localiza_CL_Poblacion%22.%22Codreg%22%3D1</t>
  </si>
  <si>
    <t>https://analytics.zoho.com/open-view/2395394000008142605?ZOHO_CRITERIA=%22Localiza_CL_Poblacion%22.%22Codreg%22%3D2</t>
  </si>
  <si>
    <t>https://analytics.zoho.com/open-view/2395394000008142605?ZOHO_CRITERIA=%22Localiza_CL_Poblacion%22.%22Codreg%22%3D3</t>
  </si>
  <si>
    <t>https://analytics.zoho.com/open-view/2395394000008142605?ZOHO_CRITERIA=%22Localiza_CL_Poblacion%22.%22Codreg%22%3D4</t>
  </si>
  <si>
    <t>https://analytics.zoho.com/open-view/2395394000008142605?ZOHO_CRITERIA=%22Localiza_CL_Poblacion%22.%22Codreg%22%3D5</t>
  </si>
  <si>
    <t>https://analytics.zoho.com/open-view/2395394000008142605?ZOHO_CRITERIA=%22Localiza_CL_Poblacion%22.%22Codreg%22%3D6</t>
  </si>
  <si>
    <t>https://analytics.zoho.com/open-view/2395394000008142605?ZOHO_CRITERIA=%22Localiza_CL_Poblacion%22.%22Codreg%22%3D7</t>
  </si>
  <si>
    <t>https://analytics.zoho.com/open-view/2395394000008142605?ZOHO_CRITERIA=%22Localiza_CL_Poblacion%22.%22Codreg%22%3D8</t>
  </si>
  <si>
    <t>https://analytics.zoho.com/open-view/2395394000008142605?ZOHO_CRITERIA=%22Localiza_CL_Poblacion%22.%22Codreg%22%3D9</t>
  </si>
  <si>
    <t>https://analytics.zoho.com/open-view/2395394000008142605?ZOHO_CRITERIA=%22Localiza_CL_Poblacion%22.%22Codreg%22%3D10</t>
  </si>
  <si>
    <t>https://analytics.zoho.com/open-view/2395394000008142605?ZOHO_CRITERIA=%22Localiza_CL_Poblacion%22.%22Codreg%22%3D11</t>
  </si>
  <si>
    <t>https://analytics.zoho.com/open-view/2395394000008142605?ZOHO_CRITERIA=%22Localiza_CL_Poblacion%22.%22Codreg%22%3D12</t>
  </si>
  <si>
    <t>https://analytics.zoho.com/open-view/2395394000008142605?ZOHO_CRITERIA=%22Localiza_CL_Poblacion%22.%22Codreg%22%3D13</t>
  </si>
  <si>
    <t>https://analytics.zoho.com/open-view/2395394000008142605?ZOHO_CRITERIA=%22Localiza_CL_Poblacion%22.%22Codreg%22%3D14</t>
  </si>
  <si>
    <t>https://analytics.zoho.com/open-view/2395394000008142605?ZOHO_CRITERIA=%22Localiza_CL_Poblacion%22.%22Codreg%22%3D15</t>
  </si>
  <si>
    <t>https://analytics.zoho.com/open-view/2395394000008142605?ZOHO_CRITERIA=%22Localiza_CL_Poblacion%22.%22Codreg%22%3D16</t>
  </si>
  <si>
    <t>https://analytics.zoho.com/open-view/2395394000008142922?ZOHO_CRITERIA=%22Localiza_CL_Poblacion%22.%22Codreg%22%3D1</t>
  </si>
  <si>
    <t>https://analytics.zoho.com/open-view/2395394000008142922?ZOHO_CRITERIA=%22Localiza_CL_Poblacion%22.%22Codreg%22%3D2</t>
  </si>
  <si>
    <t>https://analytics.zoho.com/open-view/2395394000008142922?ZOHO_CRITERIA=%22Localiza_CL_Poblacion%22.%22Codreg%22%3D3</t>
  </si>
  <si>
    <t>https://analytics.zoho.com/open-view/2395394000008142922?ZOHO_CRITERIA=%22Localiza_CL_Poblacion%22.%22Codreg%22%3D4</t>
  </si>
  <si>
    <t>https://analytics.zoho.com/open-view/2395394000008142922?ZOHO_CRITERIA=%22Localiza_CL_Poblacion%22.%22Codreg%22%3D5</t>
  </si>
  <si>
    <t>https://analytics.zoho.com/open-view/2395394000008142922?ZOHO_CRITERIA=%22Localiza_CL_Poblacion%22.%22Codreg%22%3D6</t>
  </si>
  <si>
    <t>https://analytics.zoho.com/open-view/2395394000008142922?ZOHO_CRITERIA=%22Localiza_CL_Poblacion%22.%22Codreg%22%3D7</t>
  </si>
  <si>
    <t>https://analytics.zoho.com/open-view/2395394000008142922?ZOHO_CRITERIA=%22Localiza_CL_Poblacion%22.%22Codreg%22%3D8</t>
  </si>
  <si>
    <t>https://analytics.zoho.com/open-view/2395394000008142922?ZOHO_CRITERIA=%22Localiza_CL_Poblacion%22.%22Codreg%22%3D9</t>
  </si>
  <si>
    <t>https://analytics.zoho.com/open-view/2395394000008142922?ZOHO_CRITERIA=%22Localiza_CL_Poblacion%22.%22Codreg%22%3D10</t>
  </si>
  <si>
    <t>https://analytics.zoho.com/open-view/2395394000008142922?ZOHO_CRITERIA=%22Localiza_CL_Poblacion%22.%22Codreg%22%3D11</t>
  </si>
  <si>
    <t>https://analytics.zoho.com/open-view/2395394000008142922?ZOHO_CRITERIA=%22Localiza_CL_Poblacion%22.%22Codreg%22%3D12</t>
  </si>
  <si>
    <t>https://analytics.zoho.com/open-view/2395394000008142922?ZOHO_CRITERIA=%22Localiza_CL_Poblacion%22.%22Codreg%22%3D13</t>
  </si>
  <si>
    <t>https://analytics.zoho.com/open-view/2395394000008142922?ZOHO_CRITERIA=%22Localiza_CL_Poblacion%22.%22Codreg%22%3D14</t>
  </si>
  <si>
    <t>https://analytics.zoho.com/open-view/2395394000008142922?ZOHO_CRITERIA=%22Localiza_CL_Poblacion%22.%22Codreg%22%3D15</t>
  </si>
  <si>
    <t>https://analytics.zoho.com/open-view/2395394000008142922?ZOHO_CRITERIA=%22Localiza_CL_Poblacion%22.%22Codreg%22%3D16</t>
  </si>
  <si>
    <t>https://analytics.zoho.com/open-view/2395394000008139790?ZOHO_CRITERIA=%22Localiza_CL_Poblacion%22.%22Codreg%22%3D1</t>
  </si>
  <si>
    <t>https://analytics.zoho.com/open-view/2395394000008139790?ZOHO_CRITERIA=%22Localiza_CL_Poblacion%22.%22Codreg%22%3D2</t>
  </si>
  <si>
    <t>https://analytics.zoho.com/open-view/2395394000008139790?ZOHO_CRITERIA=%22Localiza_CL_Poblacion%22.%22Codreg%22%3D3</t>
  </si>
  <si>
    <t>https://analytics.zoho.com/open-view/2395394000008139790?ZOHO_CRITERIA=%22Localiza_CL_Poblacion%22.%22Codreg%22%3D4</t>
  </si>
  <si>
    <t>https://analytics.zoho.com/open-view/2395394000008139790?ZOHO_CRITERIA=%22Localiza_CL_Poblacion%22.%22Codreg%22%3D5</t>
  </si>
  <si>
    <t>https://analytics.zoho.com/open-view/2395394000008139790?ZOHO_CRITERIA=%22Localiza_CL_Poblacion%22.%22Codreg%22%3D6</t>
  </si>
  <si>
    <t>https://analytics.zoho.com/open-view/2395394000008139790?ZOHO_CRITERIA=%22Localiza_CL_Poblacion%22.%22Codreg%22%3D7</t>
  </si>
  <si>
    <t>https://analytics.zoho.com/open-view/2395394000008139790?ZOHO_CRITERIA=%22Localiza_CL_Poblacion%22.%22Codreg%22%3D8</t>
  </si>
  <si>
    <t>https://analytics.zoho.com/open-view/2395394000008139790?ZOHO_CRITERIA=%22Localiza_CL_Poblacion%22.%22Codreg%22%3D9</t>
  </si>
  <si>
    <t>https://analytics.zoho.com/open-view/2395394000008139790?ZOHO_CRITERIA=%22Localiza_CL_Poblacion%22.%22Codreg%22%3D10</t>
  </si>
  <si>
    <t>https://analytics.zoho.com/open-view/2395394000008139790?ZOHO_CRITERIA=%22Localiza_CL_Poblacion%22.%22Codreg%22%3D11</t>
  </si>
  <si>
    <t>https://analytics.zoho.com/open-view/2395394000008139790?ZOHO_CRITERIA=%22Localiza_CL_Poblacion%22.%22Codreg%22%3D12</t>
  </si>
  <si>
    <t>https://analytics.zoho.com/open-view/2395394000008139790?ZOHO_CRITERIA=%22Localiza_CL_Poblacion%22.%22Codreg%22%3D13</t>
  </si>
  <si>
    <t>https://analytics.zoho.com/open-view/2395394000008139790?ZOHO_CRITERIA=%22Localiza_CL_Poblacion%22.%22Codreg%22%3D14</t>
  </si>
  <si>
    <t>https://analytics.zoho.com/open-view/2395394000008139790?ZOHO_CRITERIA=%22Localiza_CL_Poblacion%22.%22Codreg%22%3D15</t>
  </si>
  <si>
    <t>https://analytics.zoho.com/open-view/2395394000008139790?ZOHO_CRITERIA=%22Localiza_CL_Poblacion%22.%22Codreg%22%3D16</t>
  </si>
  <si>
    <t>https://analytics.zoho.com/open-view/2395394000008140315?ZOHO_CRITERIA=%22Localiza_CL_Poblacion%22.%22Codreg%22%3D1</t>
  </si>
  <si>
    <t>https://analytics.zoho.com/open-view/2395394000008140315?ZOHO_CRITERIA=%22Localiza_CL_Poblacion%22.%22Codreg%22%3D2</t>
  </si>
  <si>
    <t>https://analytics.zoho.com/open-view/2395394000008140315?ZOHO_CRITERIA=%22Localiza_CL_Poblacion%22.%22Codreg%22%3D3</t>
  </si>
  <si>
    <t>https://analytics.zoho.com/open-view/2395394000008140315?ZOHO_CRITERIA=%22Localiza_CL_Poblacion%22.%22Codreg%22%3D4</t>
  </si>
  <si>
    <t>https://analytics.zoho.com/open-view/2395394000008140315?ZOHO_CRITERIA=%22Localiza_CL_Poblacion%22.%22Codreg%22%3D5</t>
  </si>
  <si>
    <t>https://analytics.zoho.com/open-view/2395394000008140315?ZOHO_CRITERIA=%22Localiza_CL_Poblacion%22.%22Codreg%22%3D6</t>
  </si>
  <si>
    <t>https://analytics.zoho.com/open-view/2395394000008140315?ZOHO_CRITERIA=%22Localiza_CL_Poblacion%22.%22Codreg%22%3D7</t>
  </si>
  <si>
    <t>https://analytics.zoho.com/open-view/2395394000008140315?ZOHO_CRITERIA=%22Localiza_CL_Poblacion%22.%22Codreg%22%3D8</t>
  </si>
  <si>
    <t>https://analytics.zoho.com/open-view/2395394000008140315?ZOHO_CRITERIA=%22Localiza_CL_Poblacion%22.%22Codreg%22%3D9</t>
  </si>
  <si>
    <t>https://analytics.zoho.com/open-view/2395394000008140315?ZOHO_CRITERIA=%22Localiza_CL_Poblacion%22.%22Codreg%22%3D10</t>
  </si>
  <si>
    <t>https://analytics.zoho.com/open-view/2395394000008140315?ZOHO_CRITERIA=%22Localiza_CL_Poblacion%22.%22Codreg%22%3D11</t>
  </si>
  <si>
    <t>https://analytics.zoho.com/open-view/2395394000008140315?ZOHO_CRITERIA=%22Localiza_CL_Poblacion%22.%22Codreg%22%3D12</t>
  </si>
  <si>
    <t>https://analytics.zoho.com/open-view/2395394000008140315?ZOHO_CRITERIA=%22Localiza_CL_Poblacion%22.%22Codreg%22%3D13</t>
  </si>
  <si>
    <t>https://analytics.zoho.com/open-view/2395394000008140315?ZOHO_CRITERIA=%22Localiza_CL_Poblacion%22.%22Codreg%22%3D14</t>
  </si>
  <si>
    <t>https://analytics.zoho.com/open-view/2395394000008140315?ZOHO_CRITERIA=%22Localiza_CL_Poblacion%22.%22Codreg%22%3D15</t>
  </si>
  <si>
    <t>https://analytics.zoho.com/open-view/2395394000008140315?ZOHO_CRITERIA=%22Localiza_CL_Poblacion%22.%22Codreg%22%3D16</t>
  </si>
  <si>
    <t>https://analytics.zoho.com/open-view/2395394000008140789?ZOHO_CRITERIA=%22Localiza_CL_Poblacion%22.%22Codreg%22%3D1</t>
  </si>
  <si>
    <t>https://analytics.zoho.com/open-view/2395394000008140789?ZOHO_CRITERIA=%22Localiza_CL_Poblacion%22.%22Codreg%22%3D2</t>
  </si>
  <si>
    <t>https://analytics.zoho.com/open-view/2395394000008140789?ZOHO_CRITERIA=%22Localiza_CL_Poblacion%22.%22Codreg%22%3D3</t>
  </si>
  <si>
    <t>https://analytics.zoho.com/open-view/2395394000008140789?ZOHO_CRITERIA=%22Localiza_CL_Poblacion%22.%22Codreg%22%3D4</t>
  </si>
  <si>
    <t>https://analytics.zoho.com/open-view/2395394000008140789?ZOHO_CRITERIA=%22Localiza_CL_Poblacion%22.%22Codreg%22%3D5</t>
  </si>
  <si>
    <t>https://analytics.zoho.com/open-view/2395394000008140789?ZOHO_CRITERIA=%22Localiza_CL_Poblacion%22.%22Codreg%22%3D6</t>
  </si>
  <si>
    <t>https://analytics.zoho.com/open-view/2395394000008140789?ZOHO_CRITERIA=%22Localiza_CL_Poblacion%22.%22Codreg%22%3D7</t>
  </si>
  <si>
    <t>https://analytics.zoho.com/open-view/2395394000008140789?ZOHO_CRITERIA=%22Localiza_CL_Poblacion%22.%22Codreg%22%3D8</t>
  </si>
  <si>
    <t>https://analytics.zoho.com/open-view/2395394000008140789?ZOHO_CRITERIA=%22Localiza_CL_Poblacion%22.%22Codreg%22%3D9</t>
  </si>
  <si>
    <t>https://analytics.zoho.com/open-view/2395394000008140789?ZOHO_CRITERIA=%22Localiza_CL_Poblacion%22.%22Codreg%22%3D10</t>
  </si>
  <si>
    <t>https://analytics.zoho.com/open-view/2395394000008140789?ZOHO_CRITERIA=%22Localiza_CL_Poblacion%22.%22Codreg%22%3D11</t>
  </si>
  <si>
    <t>https://analytics.zoho.com/open-view/2395394000008140789?ZOHO_CRITERIA=%22Localiza_CL_Poblacion%22.%22Codreg%22%3D12</t>
  </si>
  <si>
    <t>https://analytics.zoho.com/open-view/2395394000008140789?ZOHO_CRITERIA=%22Localiza_CL_Poblacion%22.%22Codreg%22%3D13</t>
  </si>
  <si>
    <t>https://analytics.zoho.com/open-view/2395394000008140789?ZOHO_CRITERIA=%22Localiza_CL_Poblacion%22.%22Codreg%22%3D14</t>
  </si>
  <si>
    <t>https://analytics.zoho.com/open-view/2395394000008140789?ZOHO_CRITERIA=%22Localiza_CL_Poblacion%22.%22Codreg%22%3D15</t>
  </si>
  <si>
    <t>https://analytics.zoho.com/open-view/2395394000008140789?ZOHO_CRITERIA=%22Localiza_CL_Poblacion%22.%22Codreg%22%3D16</t>
  </si>
  <si>
    <t>https://analytics.zoho.com/open-view/2395394000008143873?ZOHO_CRITERIA=%22Localiza_CL_Poblacion%22.%22Codreg%22%3D1</t>
  </si>
  <si>
    <t>https://analytics.zoho.com/open-view/2395394000008143873?ZOHO_CRITERIA=%22Localiza_CL_Poblacion%22.%22Codreg%22%3D2</t>
  </si>
  <si>
    <t>https://analytics.zoho.com/open-view/2395394000008143873?ZOHO_CRITERIA=%22Localiza_CL_Poblacion%22.%22Codreg%22%3D3</t>
  </si>
  <si>
    <t>https://analytics.zoho.com/open-view/2395394000008143873?ZOHO_CRITERIA=%22Localiza_CL_Poblacion%22.%22Codreg%22%3D4</t>
  </si>
  <si>
    <t>https://analytics.zoho.com/open-view/2395394000008143873?ZOHO_CRITERIA=%22Localiza_CL_Poblacion%22.%22Codreg%22%3D5</t>
  </si>
  <si>
    <t>https://analytics.zoho.com/open-view/2395394000008143873?ZOHO_CRITERIA=%22Localiza_CL_Poblacion%22.%22Codreg%22%3D6</t>
  </si>
  <si>
    <t>https://analytics.zoho.com/open-view/2395394000008143873?ZOHO_CRITERIA=%22Localiza_CL_Poblacion%22.%22Codreg%22%3D7</t>
  </si>
  <si>
    <t>https://analytics.zoho.com/open-view/2395394000008143873?ZOHO_CRITERIA=%22Localiza_CL_Poblacion%22.%22Codreg%22%3D8</t>
  </si>
  <si>
    <t>https://analytics.zoho.com/open-view/2395394000008143873?ZOHO_CRITERIA=%22Localiza_CL_Poblacion%22.%22Codreg%22%3D9</t>
  </si>
  <si>
    <t>https://analytics.zoho.com/open-view/2395394000008143873?ZOHO_CRITERIA=%22Localiza_CL_Poblacion%22.%22Codreg%22%3D10</t>
  </si>
  <si>
    <t>https://analytics.zoho.com/open-view/2395394000008143873?ZOHO_CRITERIA=%22Localiza_CL_Poblacion%22.%22Codreg%22%3D11</t>
  </si>
  <si>
    <t>https://analytics.zoho.com/open-view/2395394000008143873?ZOHO_CRITERIA=%22Localiza_CL_Poblacion%22.%22Codreg%22%3D12</t>
  </si>
  <si>
    <t>https://analytics.zoho.com/open-view/2395394000008143873?ZOHO_CRITERIA=%22Localiza_CL_Poblacion%22.%22Codreg%22%3D13</t>
  </si>
  <si>
    <t>https://analytics.zoho.com/open-view/2395394000008143873?ZOHO_CRITERIA=%22Localiza_CL_Poblacion%22.%22Codreg%22%3D14</t>
  </si>
  <si>
    <t>https://analytics.zoho.com/open-view/2395394000008143873?ZOHO_CRITERIA=%22Localiza_CL_Poblacion%22.%22Codreg%22%3D15</t>
  </si>
  <si>
    <t>https://analytics.zoho.com/open-view/2395394000008143873?ZOHO_CRITERIA=%22Localiza_CL_Poblacion%22.%22Codreg%22%3D16</t>
  </si>
  <si>
    <t>https://analytics.zoho.com/open-view/2395394000008144190?ZOHO_CRITERIA=%22Localiza_CL_Poblacion%22.%22Codreg%22%3D1</t>
  </si>
  <si>
    <t>https://analytics.zoho.com/open-view/2395394000008144190?ZOHO_CRITERIA=%22Localiza_CL_Poblacion%22.%22Codreg%22%3D2</t>
  </si>
  <si>
    <t>https://analytics.zoho.com/open-view/2395394000008144190?ZOHO_CRITERIA=%22Localiza_CL_Poblacion%22.%22Codreg%22%3D3</t>
  </si>
  <si>
    <t>https://analytics.zoho.com/open-view/2395394000008144190?ZOHO_CRITERIA=%22Localiza_CL_Poblacion%22.%22Codreg%22%3D4</t>
  </si>
  <si>
    <t>https://analytics.zoho.com/open-view/2395394000008144190?ZOHO_CRITERIA=%22Localiza_CL_Poblacion%22.%22Codreg%22%3D5</t>
  </si>
  <si>
    <t>https://analytics.zoho.com/open-view/2395394000008144190?ZOHO_CRITERIA=%22Localiza_CL_Poblacion%22.%22Codreg%22%3D6</t>
  </si>
  <si>
    <t>https://analytics.zoho.com/open-view/2395394000008144190?ZOHO_CRITERIA=%22Localiza_CL_Poblacion%22.%22Codreg%22%3D7</t>
  </si>
  <si>
    <t>https://analytics.zoho.com/open-view/2395394000008144190?ZOHO_CRITERIA=%22Localiza_CL_Poblacion%22.%22Codreg%22%3D8</t>
  </si>
  <si>
    <t>https://analytics.zoho.com/open-view/2395394000008144190?ZOHO_CRITERIA=%22Localiza_CL_Poblacion%22.%22Codreg%22%3D9</t>
  </si>
  <si>
    <t>https://analytics.zoho.com/open-view/2395394000008144190?ZOHO_CRITERIA=%22Localiza_CL_Poblacion%22.%22Codreg%22%3D10</t>
  </si>
  <si>
    <t>https://analytics.zoho.com/open-view/2395394000008144190?ZOHO_CRITERIA=%22Localiza_CL_Poblacion%22.%22Codreg%22%3D11</t>
  </si>
  <si>
    <t>https://analytics.zoho.com/open-view/2395394000008144190?ZOHO_CRITERIA=%22Localiza_CL_Poblacion%22.%22Codreg%22%3D12</t>
  </si>
  <si>
    <t>https://analytics.zoho.com/open-view/2395394000008144190?ZOHO_CRITERIA=%22Localiza_CL_Poblacion%22.%22Codreg%22%3D13</t>
  </si>
  <si>
    <t>https://analytics.zoho.com/open-view/2395394000008144190?ZOHO_CRITERIA=%22Localiza_CL_Poblacion%22.%22Codreg%22%3D14</t>
  </si>
  <si>
    <t>https://analytics.zoho.com/open-view/2395394000008144190?ZOHO_CRITERIA=%22Localiza_CL_Poblacion%22.%22Codreg%22%3D15</t>
  </si>
  <si>
    <t>https://analytics.zoho.com/open-view/2395394000008144190?ZOHO_CRITERIA=%22Localiza_CL_Poblacion%22.%22Codreg%22%3D16</t>
  </si>
  <si>
    <t>https://analytics.zoho.com/open-view/2395394000008154660?ZOHO_CRITERIA=%22Localiza_CL_Poblacion%22.%22Codreg%22%3D1</t>
  </si>
  <si>
    <t>https://analytics.zoho.com/open-view/2395394000008154660?ZOHO_CRITERIA=%22Localiza_CL_Poblacion%22.%22Codreg%22%3D2</t>
  </si>
  <si>
    <t>https://analytics.zoho.com/open-view/2395394000008154660?ZOHO_CRITERIA=%22Localiza_CL_Poblacion%22.%22Codreg%22%3D3</t>
  </si>
  <si>
    <t>https://analytics.zoho.com/open-view/2395394000008154660?ZOHO_CRITERIA=%22Localiza_CL_Poblacion%22.%22Codreg%22%3D4</t>
  </si>
  <si>
    <t>https://analytics.zoho.com/open-view/2395394000008154660?ZOHO_CRITERIA=%22Localiza_CL_Poblacion%22.%22Codreg%22%3D5</t>
  </si>
  <si>
    <t>https://analytics.zoho.com/open-view/2395394000008154660?ZOHO_CRITERIA=%22Localiza_CL_Poblacion%22.%22Codreg%22%3D6</t>
  </si>
  <si>
    <t>https://analytics.zoho.com/open-view/2395394000008154660?ZOHO_CRITERIA=%22Localiza_CL_Poblacion%22.%22Codreg%22%3D7</t>
  </si>
  <si>
    <t>https://analytics.zoho.com/open-view/2395394000008154660?ZOHO_CRITERIA=%22Localiza_CL_Poblacion%22.%22Codreg%22%3D8</t>
  </si>
  <si>
    <t>https://analytics.zoho.com/open-view/2395394000008154660?ZOHO_CRITERIA=%22Localiza_CL_Poblacion%22.%22Codreg%22%3D9</t>
  </si>
  <si>
    <t>https://analytics.zoho.com/open-view/2395394000008154660?ZOHO_CRITERIA=%22Localiza_CL_Poblacion%22.%22Codreg%22%3D10</t>
  </si>
  <si>
    <t>https://analytics.zoho.com/open-view/2395394000008154660?ZOHO_CRITERIA=%22Localiza_CL_Poblacion%22.%22Codreg%22%3D11</t>
  </si>
  <si>
    <t>https://analytics.zoho.com/open-view/2395394000008154660?ZOHO_CRITERIA=%22Localiza_CL_Poblacion%22.%22Codreg%22%3D12</t>
  </si>
  <si>
    <t>https://analytics.zoho.com/open-view/2395394000008154660?ZOHO_CRITERIA=%22Localiza_CL_Poblacion%22.%22Codreg%22%3D13</t>
  </si>
  <si>
    <t>https://analytics.zoho.com/open-view/2395394000008154660?ZOHO_CRITERIA=%22Localiza_CL_Poblacion%22.%22Codreg%22%3D14</t>
  </si>
  <si>
    <t>https://analytics.zoho.com/open-view/2395394000008154660?ZOHO_CRITERIA=%22Localiza_CL_Poblacion%22.%22Codreg%22%3D15</t>
  </si>
  <si>
    <t>https://analytics.zoho.com/open-view/2395394000008154660?ZOHO_CRITERIA=%22Localiza_CL_Poblacion%22.%22Codreg%22%3D16</t>
  </si>
  <si>
    <t>https://analytics.zoho.com/open-view/2395394000008153647?ZOHO_CRITERIA=%22Localiza_CL_Poblacion%22.%22Codcom%22%3D1101</t>
  </si>
  <si>
    <t>https://analytics.zoho.com/open-view/2395394000008153647?ZOHO_CRITERIA=%22Localiza_CL_Poblacion%22.%22Codcom%22%3D1107</t>
  </si>
  <si>
    <t>https://analytics.zoho.com/open-view/2395394000008153647?ZOHO_CRITERIA=%22Localiza_CL_Poblacion%22.%22Codcom%22%3D1401</t>
  </si>
  <si>
    <t>https://analytics.zoho.com/open-view/2395394000008153647?ZOHO_CRITERIA=%22Localiza_CL_Poblacion%22.%22Codcom%22%3D1402</t>
  </si>
  <si>
    <t>https://analytics.zoho.com/open-view/2395394000008153647?ZOHO_CRITERIA=%22Localiza_CL_Poblacion%22.%22Codcom%22%3D1403</t>
  </si>
  <si>
    <t>https://analytics.zoho.com/open-view/2395394000008153647?ZOHO_CRITERIA=%22Localiza_CL_Poblacion%22.%22Codcom%22%3D1404</t>
  </si>
  <si>
    <t>https://analytics.zoho.com/open-view/2395394000008153647?ZOHO_CRITERIA=%22Localiza_CL_Poblacion%22.%22Codcom%22%3D1405</t>
  </si>
  <si>
    <t>https://analytics.zoho.com/open-view/2395394000008153647?ZOHO_CRITERIA=%22Localiza_CL_Poblacion%22.%22Codcom%22%3D2101</t>
  </si>
  <si>
    <t>https://analytics.zoho.com/open-view/2395394000008153647?ZOHO_CRITERIA=%22Localiza_CL_Poblacion%22.%22Codcom%22%3D2102</t>
  </si>
  <si>
    <t>https://analytics.zoho.com/open-view/2395394000008153647?ZOHO_CRITERIA=%22Localiza_CL_Poblacion%22.%22Codcom%22%3D2103</t>
  </si>
  <si>
    <t>https://analytics.zoho.com/open-view/2395394000008153647?ZOHO_CRITERIA=%22Localiza_CL_Poblacion%22.%22Codcom%22%3D2104</t>
  </si>
  <si>
    <t>https://analytics.zoho.com/open-view/2395394000008153647?ZOHO_CRITERIA=%22Localiza_CL_Poblacion%22.%22Codcom%22%3D2201</t>
  </si>
  <si>
    <t>https://analytics.zoho.com/open-view/2395394000008153647?ZOHO_CRITERIA=%22Localiza_CL_Poblacion%22.%22Codcom%22%3D2202</t>
  </si>
  <si>
    <t>https://analytics.zoho.com/open-view/2395394000008153647?ZOHO_CRITERIA=%22Localiza_CL_Poblacion%22.%22Codcom%22%3D2203</t>
  </si>
  <si>
    <t>https://analytics.zoho.com/open-view/2395394000008153647?ZOHO_CRITERIA=%22Localiza_CL_Poblacion%22.%22Codcom%22%3D2301</t>
  </si>
  <si>
    <t>https://analytics.zoho.com/open-view/2395394000008153647?ZOHO_CRITERIA=%22Localiza_CL_Poblacion%22.%22Codcom%22%3D2302</t>
  </si>
  <si>
    <t>https://analytics.zoho.com/open-view/2395394000008153647?ZOHO_CRITERIA=%22Localiza_CL_Poblacion%22.%22Codcom%22%3D3101</t>
  </si>
  <si>
    <t>https://analytics.zoho.com/open-view/2395394000008153647?ZOHO_CRITERIA=%22Localiza_CL_Poblacion%22.%22Codcom%22%3D3102</t>
  </si>
  <si>
    <t>https://analytics.zoho.com/open-view/2395394000008153647?ZOHO_CRITERIA=%22Localiza_CL_Poblacion%22.%22Codcom%22%3D3103</t>
  </si>
  <si>
    <t>https://analytics.zoho.com/open-view/2395394000008153647?ZOHO_CRITERIA=%22Localiza_CL_Poblacion%22.%22Codcom%22%3D3201</t>
  </si>
  <si>
    <t>https://analytics.zoho.com/open-view/2395394000008153647?ZOHO_CRITERIA=%22Localiza_CL_Poblacion%22.%22Codcom%22%3D3202</t>
  </si>
  <si>
    <t>https://analytics.zoho.com/open-view/2395394000008153647?ZOHO_CRITERIA=%22Localiza_CL_Poblacion%22.%22Codcom%22%3D3301</t>
  </si>
  <si>
    <t>https://analytics.zoho.com/open-view/2395394000008153647?ZOHO_CRITERIA=%22Localiza_CL_Poblacion%22.%22Codcom%22%3D3302</t>
  </si>
  <si>
    <t>https://analytics.zoho.com/open-view/2395394000008153647?ZOHO_CRITERIA=%22Localiza_CL_Poblacion%22.%22Codcom%22%3D3303</t>
  </si>
  <si>
    <t>https://analytics.zoho.com/open-view/2395394000008153647?ZOHO_CRITERIA=%22Localiza_CL_Poblacion%22.%22Codcom%22%3D3304</t>
  </si>
  <si>
    <t>https://analytics.zoho.com/open-view/2395394000008153647?ZOHO_CRITERIA=%22Localiza_CL_Poblacion%22.%22Codcom%22%3D4101</t>
  </si>
  <si>
    <t>https://analytics.zoho.com/open-view/2395394000008153647?ZOHO_CRITERIA=%22Localiza_CL_Poblacion%22.%22Codcom%22%3D4102</t>
  </si>
  <si>
    <t>https://analytics.zoho.com/open-view/2395394000008153647?ZOHO_CRITERIA=%22Localiza_CL_Poblacion%22.%22Codcom%22%3D4103</t>
  </si>
  <si>
    <t>https://analytics.zoho.com/open-view/2395394000008153647?ZOHO_CRITERIA=%22Localiza_CL_Poblacion%22.%22Codcom%22%3D4104</t>
  </si>
  <si>
    <t>https://analytics.zoho.com/open-view/2395394000008153647?ZOHO_CRITERIA=%22Localiza_CL_Poblacion%22.%22Codcom%22%3D4105</t>
  </si>
  <si>
    <t>https://analytics.zoho.com/open-view/2395394000008153647?ZOHO_CRITERIA=%22Localiza_CL_Poblacion%22.%22Codcom%22%3D4106</t>
  </si>
  <si>
    <t>https://analytics.zoho.com/open-view/2395394000008153647?ZOHO_CRITERIA=%22Localiza_CL_Poblacion%22.%22Codcom%22%3D4201</t>
  </si>
  <si>
    <t>https://analytics.zoho.com/open-view/2395394000008153647?ZOHO_CRITERIA=%22Localiza_CL_Poblacion%22.%22Codcom%22%3D4202</t>
  </si>
  <si>
    <t>https://analytics.zoho.com/open-view/2395394000008153647?ZOHO_CRITERIA=%22Localiza_CL_Poblacion%22.%22Codcom%22%3D4203</t>
  </si>
  <si>
    <t>https://analytics.zoho.com/open-view/2395394000008153647?ZOHO_CRITERIA=%22Localiza_CL_Poblacion%22.%22Codcom%22%3D4204</t>
  </si>
  <si>
    <t>https://analytics.zoho.com/open-view/2395394000008153647?ZOHO_CRITERIA=%22Localiza_CL_Poblacion%22.%22Codcom%22%3D4301</t>
  </si>
  <si>
    <t>https://analytics.zoho.com/open-view/2395394000008153647?ZOHO_CRITERIA=%22Localiza_CL_Poblacion%22.%22Codcom%22%3D4302</t>
  </si>
  <si>
    <t>https://analytics.zoho.com/open-view/2395394000008153647?ZOHO_CRITERIA=%22Localiza_CL_Poblacion%22.%22Codcom%22%3D4303</t>
  </si>
  <si>
    <t>https://analytics.zoho.com/open-view/2395394000008153647?ZOHO_CRITERIA=%22Localiza_CL_Poblacion%22.%22Codcom%22%3D4304</t>
  </si>
  <si>
    <t>https://analytics.zoho.com/open-view/2395394000008153647?ZOHO_CRITERIA=%22Localiza_CL_Poblacion%22.%22Codcom%22%3D4305</t>
  </si>
  <si>
    <t>https://analytics.zoho.com/open-view/2395394000008153647?ZOHO_CRITERIA=%22Localiza_CL_Poblacion%22.%22Codcom%22%3D5101</t>
  </si>
  <si>
    <t>https://analytics.zoho.com/open-view/2395394000008153647?ZOHO_CRITERIA=%22Localiza_CL_Poblacion%22.%22Codcom%22%3D5102</t>
  </si>
  <si>
    <t>https://analytics.zoho.com/open-view/2395394000008153647?ZOHO_CRITERIA=%22Localiza_CL_Poblacion%22.%22Codcom%22%3D5103</t>
  </si>
  <si>
    <t>https://analytics.zoho.com/open-view/2395394000008153647?ZOHO_CRITERIA=%22Localiza_CL_Poblacion%22.%22Codcom%22%3D5104</t>
  </si>
  <si>
    <t>https://analytics.zoho.com/open-view/2395394000008153647?ZOHO_CRITERIA=%22Localiza_CL_Poblacion%22.%22Codcom%22%3D5105</t>
  </si>
  <si>
    <t>https://analytics.zoho.com/open-view/2395394000008153647?ZOHO_CRITERIA=%22Localiza_CL_Poblacion%22.%22Codcom%22%3D5107</t>
  </si>
  <si>
    <t>https://analytics.zoho.com/open-view/2395394000008153647?ZOHO_CRITERIA=%22Localiza_CL_Poblacion%22.%22Codcom%22%3D5109</t>
  </si>
  <si>
    <t>https://analytics.zoho.com/open-view/2395394000008153647?ZOHO_CRITERIA=%22Localiza_CL_Poblacion%22.%22Codcom%22%3D5201</t>
  </si>
  <si>
    <t>https://analytics.zoho.com/open-view/2395394000008153647?ZOHO_CRITERIA=%22Localiza_CL_Poblacion%22.%22Codcom%22%3D5301</t>
  </si>
  <si>
    <t>https://analytics.zoho.com/open-view/2395394000008153647?ZOHO_CRITERIA=%22Localiza_CL_Poblacion%22.%22Codcom%22%3D5302</t>
  </si>
  <si>
    <t>https://analytics.zoho.com/open-view/2395394000008153647?ZOHO_CRITERIA=%22Localiza_CL_Poblacion%22.%22Codcom%22%3D5303</t>
  </si>
  <si>
    <t>https://analytics.zoho.com/open-view/2395394000008153647?ZOHO_CRITERIA=%22Localiza_CL_Poblacion%22.%22Codcom%22%3D5304</t>
  </si>
  <si>
    <t>https://analytics.zoho.com/open-view/2395394000008153647?ZOHO_CRITERIA=%22Localiza_CL_Poblacion%22.%22Codcom%22%3D5401</t>
  </si>
  <si>
    <t>https://analytics.zoho.com/open-view/2395394000008153647?ZOHO_CRITERIA=%22Localiza_CL_Poblacion%22.%22Codcom%22%3D5402</t>
  </si>
  <si>
    <t>https://analytics.zoho.com/open-view/2395394000008153647?ZOHO_CRITERIA=%22Localiza_CL_Poblacion%22.%22Codcom%22%3D5403</t>
  </si>
  <si>
    <t>https://analytics.zoho.com/open-view/2395394000008153647?ZOHO_CRITERIA=%22Localiza_CL_Poblacion%22.%22Codcom%22%3D5404</t>
  </si>
  <si>
    <t>https://analytics.zoho.com/open-view/2395394000008153647?ZOHO_CRITERIA=%22Localiza_CL_Poblacion%22.%22Codcom%22%3D5405</t>
  </si>
  <si>
    <t>https://analytics.zoho.com/open-view/2395394000008153647?ZOHO_CRITERIA=%22Localiza_CL_Poblacion%22.%22Codcom%22%3D5501</t>
  </si>
  <si>
    <t>https://analytics.zoho.com/open-view/2395394000008153647?ZOHO_CRITERIA=%22Localiza_CL_Poblacion%22.%22Codcom%22%3D5502</t>
  </si>
  <si>
    <t>https://analytics.zoho.com/open-view/2395394000008153647?ZOHO_CRITERIA=%22Localiza_CL_Poblacion%22.%22Codcom%22%3D5503</t>
  </si>
  <si>
    <t>https://analytics.zoho.com/open-view/2395394000008153647?ZOHO_CRITERIA=%22Localiza_CL_Poblacion%22.%22Codcom%22%3D5504</t>
  </si>
  <si>
    <t>https://analytics.zoho.com/open-view/2395394000008153647?ZOHO_CRITERIA=%22Localiza_CL_Poblacion%22.%22Codcom%22%3D5506</t>
  </si>
  <si>
    <t>https://analytics.zoho.com/open-view/2395394000008153647?ZOHO_CRITERIA=%22Localiza_CL_Poblacion%22.%22Codcom%22%3D5601</t>
  </si>
  <si>
    <t>https://analytics.zoho.com/open-view/2395394000008153647?ZOHO_CRITERIA=%22Localiza_CL_Poblacion%22.%22Codcom%22%3D5602</t>
  </si>
  <si>
    <t>https://analytics.zoho.com/open-view/2395394000008153647?ZOHO_CRITERIA=%22Localiza_CL_Poblacion%22.%22Codcom%22%3D5603</t>
  </si>
  <si>
    <t>https://analytics.zoho.com/open-view/2395394000008153647?ZOHO_CRITERIA=%22Localiza_CL_Poblacion%22.%22Codcom%22%3D5604</t>
  </si>
  <si>
    <t>https://analytics.zoho.com/open-view/2395394000008153647?ZOHO_CRITERIA=%22Localiza_CL_Poblacion%22.%22Codcom%22%3D5605</t>
  </si>
  <si>
    <t>https://analytics.zoho.com/open-view/2395394000008153647?ZOHO_CRITERIA=%22Localiza_CL_Poblacion%22.%22Codcom%22%3D5606</t>
  </si>
  <si>
    <t>https://analytics.zoho.com/open-view/2395394000008153647?ZOHO_CRITERIA=%22Localiza_CL_Poblacion%22.%22Codcom%22%3D5701</t>
  </si>
  <si>
    <t>https://analytics.zoho.com/open-view/2395394000008153647?ZOHO_CRITERIA=%22Localiza_CL_Poblacion%22.%22Codcom%22%3D5702</t>
  </si>
  <si>
    <t>https://analytics.zoho.com/open-view/2395394000008153647?ZOHO_CRITERIA=%22Localiza_CL_Poblacion%22.%22Codcom%22%3D5703</t>
  </si>
  <si>
    <t>https://analytics.zoho.com/open-view/2395394000008153647?ZOHO_CRITERIA=%22Localiza_CL_Poblacion%22.%22Codcom%22%3D5704</t>
  </si>
  <si>
    <t>https://analytics.zoho.com/open-view/2395394000008153647?ZOHO_CRITERIA=%22Localiza_CL_Poblacion%22.%22Codcom%22%3D5705</t>
  </si>
  <si>
    <t>https://analytics.zoho.com/open-view/2395394000008153647?ZOHO_CRITERIA=%22Localiza_CL_Poblacion%22.%22Codcom%22%3D5706</t>
  </si>
  <si>
    <t>https://analytics.zoho.com/open-view/2395394000008153647?ZOHO_CRITERIA=%22Localiza_CL_Poblacion%22.%22Codcom%22%3D5801</t>
  </si>
  <si>
    <t>https://analytics.zoho.com/open-view/2395394000008153647?ZOHO_CRITERIA=%22Localiza_CL_Poblacion%22.%22Codcom%22%3D5802</t>
  </si>
  <si>
    <t>https://analytics.zoho.com/open-view/2395394000008153647?ZOHO_CRITERIA=%22Localiza_CL_Poblacion%22.%22Codcom%22%3D5803</t>
  </si>
  <si>
    <t>https://analytics.zoho.com/open-view/2395394000008153647?ZOHO_CRITERIA=%22Localiza_CL_Poblacion%22.%22Codcom%22%3D5804</t>
  </si>
  <si>
    <t>https://analytics.zoho.com/open-view/2395394000008153647?ZOHO_CRITERIA=%22Localiza_CL_Poblacion%22.%22Codcom%22%3D6101</t>
  </si>
  <si>
    <t>https://analytics.zoho.com/open-view/2395394000008153647?ZOHO_CRITERIA=%22Localiza_CL_Poblacion%22.%22Codcom%22%3D6102</t>
  </si>
  <si>
    <t>https://analytics.zoho.com/open-view/2395394000008153647?ZOHO_CRITERIA=%22Localiza_CL_Poblacion%22.%22Codcom%22%3D6103</t>
  </si>
  <si>
    <t>https://analytics.zoho.com/open-view/2395394000008153647?ZOHO_CRITERIA=%22Localiza_CL_Poblacion%22.%22Codcom%22%3D6104</t>
  </si>
  <si>
    <t>https://analytics.zoho.com/open-view/2395394000008153647?ZOHO_CRITERIA=%22Localiza_CL_Poblacion%22.%22Codcom%22%3D6105</t>
  </si>
  <si>
    <t>https://analytics.zoho.com/open-view/2395394000008153647?ZOHO_CRITERIA=%22Localiza_CL_Poblacion%22.%22Codcom%22%3D6106</t>
  </si>
  <si>
    <t>https://analytics.zoho.com/open-view/2395394000008153647?ZOHO_CRITERIA=%22Localiza_CL_Poblacion%22.%22Codcom%22%3D6107</t>
  </si>
  <si>
    <t>https://analytics.zoho.com/open-view/2395394000008153647?ZOHO_CRITERIA=%22Localiza_CL_Poblacion%22.%22Codcom%22%3D6108</t>
  </si>
  <si>
    <t>https://analytics.zoho.com/open-view/2395394000008153647?ZOHO_CRITERIA=%22Localiza_CL_Poblacion%22.%22Codcom%22%3D6109</t>
  </si>
  <si>
    <t>https://analytics.zoho.com/open-view/2395394000008153647?ZOHO_CRITERIA=%22Localiza_CL_Poblacion%22.%22Codcom%22%3D6110</t>
  </si>
  <si>
    <t>https://analytics.zoho.com/open-view/2395394000008153647?ZOHO_CRITERIA=%22Localiza_CL_Poblacion%22.%22Codcom%22%3D6111</t>
  </si>
  <si>
    <t>https://analytics.zoho.com/open-view/2395394000008153647?ZOHO_CRITERIA=%22Localiza_CL_Poblacion%22.%22Codcom%22%3D6112</t>
  </si>
  <si>
    <t>https://analytics.zoho.com/open-view/2395394000008153647?ZOHO_CRITERIA=%22Localiza_CL_Poblacion%22.%22Codcom%22%3D6113</t>
  </si>
  <si>
    <t>https://analytics.zoho.com/open-view/2395394000008153647?ZOHO_CRITERIA=%22Localiza_CL_Poblacion%22.%22Codcom%22%3D6114</t>
  </si>
  <si>
    <t>https://analytics.zoho.com/open-view/2395394000008153647?ZOHO_CRITERIA=%22Localiza_CL_Poblacion%22.%22Codcom%22%3D6115</t>
  </si>
  <si>
    <t>https://analytics.zoho.com/open-view/2395394000008153647?ZOHO_CRITERIA=%22Localiza_CL_Poblacion%22.%22Codcom%22%3D6116</t>
  </si>
  <si>
    <t>https://analytics.zoho.com/open-view/2395394000008153647?ZOHO_CRITERIA=%22Localiza_CL_Poblacion%22.%22Codcom%22%3D6117</t>
  </si>
  <si>
    <t>https://analytics.zoho.com/open-view/2395394000008153647?ZOHO_CRITERIA=%22Localiza_CL_Poblacion%22.%22Codcom%22%3D6201</t>
  </si>
  <si>
    <t>https://analytics.zoho.com/open-view/2395394000008153647?ZOHO_CRITERIA=%22Localiza_CL_Poblacion%22.%22Codcom%22%3D6202</t>
  </si>
  <si>
    <t>https://analytics.zoho.com/open-view/2395394000008153647?ZOHO_CRITERIA=%22Localiza_CL_Poblacion%22.%22Codcom%22%3D6203</t>
  </si>
  <si>
    <t>https://analytics.zoho.com/open-view/2395394000008153647?ZOHO_CRITERIA=%22Localiza_CL_Poblacion%22.%22Codcom%22%3D6204</t>
  </si>
  <si>
    <t>https://analytics.zoho.com/open-view/2395394000008153647?ZOHO_CRITERIA=%22Localiza_CL_Poblacion%22.%22Codcom%22%3D6205</t>
  </si>
  <si>
    <t>https://analytics.zoho.com/open-view/2395394000008153647?ZOHO_CRITERIA=%22Localiza_CL_Poblacion%22.%22Codcom%22%3D6206</t>
  </si>
  <si>
    <t>https://analytics.zoho.com/open-view/2395394000008153647?ZOHO_CRITERIA=%22Localiza_CL_Poblacion%22.%22Codcom%22%3D6301</t>
  </si>
  <si>
    <t>https://analytics.zoho.com/open-view/2395394000008153647?ZOHO_CRITERIA=%22Localiza_CL_Poblacion%22.%22Codcom%22%3D6302</t>
  </si>
  <si>
    <t>https://analytics.zoho.com/open-view/2395394000008153647?ZOHO_CRITERIA=%22Localiza_CL_Poblacion%22.%22Codcom%22%3D6303</t>
  </si>
  <si>
    <t>https://analytics.zoho.com/open-view/2395394000008153647?ZOHO_CRITERIA=%22Localiza_CL_Poblacion%22.%22Codcom%22%3D6304</t>
  </si>
  <si>
    <t>https://analytics.zoho.com/open-view/2395394000008153647?ZOHO_CRITERIA=%22Localiza_CL_Poblacion%22.%22Codcom%22%3D6305</t>
  </si>
  <si>
    <t>https://analytics.zoho.com/open-view/2395394000008153647?ZOHO_CRITERIA=%22Localiza_CL_Poblacion%22.%22Codcom%22%3D6306</t>
  </si>
  <si>
    <t>https://analytics.zoho.com/open-view/2395394000008153647?ZOHO_CRITERIA=%22Localiza_CL_Poblacion%22.%22Codcom%22%3D6307</t>
  </si>
  <si>
    <t>https://analytics.zoho.com/open-view/2395394000008153647?ZOHO_CRITERIA=%22Localiza_CL_Poblacion%22.%22Codcom%22%3D6308</t>
  </si>
  <si>
    <t>https://analytics.zoho.com/open-view/2395394000008153647?ZOHO_CRITERIA=%22Localiza_CL_Poblacion%22.%22Codcom%22%3D6309</t>
  </si>
  <si>
    <t>https://analytics.zoho.com/open-view/2395394000008153647?ZOHO_CRITERIA=%22Localiza_CL_Poblacion%22.%22Codcom%22%3D6310</t>
  </si>
  <si>
    <t>https://analytics.zoho.com/open-view/2395394000008153647?ZOHO_CRITERIA=%22Localiza_CL_Poblacion%22.%22Codcom%22%3D7101</t>
  </si>
  <si>
    <t>https://analytics.zoho.com/open-view/2395394000008153647?ZOHO_CRITERIA=%22Localiza_CL_Poblacion%22.%22Codcom%22%3D7102</t>
  </si>
  <si>
    <t>https://analytics.zoho.com/open-view/2395394000008153647?ZOHO_CRITERIA=%22Localiza_CL_Poblacion%22.%22Codcom%22%3D7103</t>
  </si>
  <si>
    <t>https://analytics.zoho.com/open-view/2395394000008153647?ZOHO_CRITERIA=%22Localiza_CL_Poblacion%22.%22Codcom%22%3D7104</t>
  </si>
  <si>
    <t>https://analytics.zoho.com/open-view/2395394000008153647?ZOHO_CRITERIA=%22Localiza_CL_Poblacion%22.%22Codcom%22%3D7105</t>
  </si>
  <si>
    <t>https://analytics.zoho.com/open-view/2395394000008153647?ZOHO_CRITERIA=%22Localiza_CL_Poblacion%22.%22Codcom%22%3D7106</t>
  </si>
  <si>
    <t>https://analytics.zoho.com/open-view/2395394000008153647?ZOHO_CRITERIA=%22Localiza_CL_Poblacion%22.%22Codcom%22%3D7107</t>
  </si>
  <si>
    <t>https://analytics.zoho.com/open-view/2395394000008153647?ZOHO_CRITERIA=%22Localiza_CL_Poblacion%22.%22Codcom%22%3D7108</t>
  </si>
  <si>
    <t>https://analytics.zoho.com/open-view/2395394000008153647?ZOHO_CRITERIA=%22Localiza_CL_Poblacion%22.%22Codcom%22%3D7109</t>
  </si>
  <si>
    <t>https://analytics.zoho.com/open-view/2395394000008153647?ZOHO_CRITERIA=%22Localiza_CL_Poblacion%22.%22Codcom%22%3D7110</t>
  </si>
  <si>
    <t>https://analytics.zoho.com/open-view/2395394000008153647?ZOHO_CRITERIA=%22Localiza_CL_Poblacion%22.%22Codcom%22%3D7201</t>
  </si>
  <si>
    <t>https://analytics.zoho.com/open-view/2395394000008153647?ZOHO_CRITERIA=%22Localiza_CL_Poblacion%22.%22Codcom%22%3D7202</t>
  </si>
  <si>
    <t>https://analytics.zoho.com/open-view/2395394000008153647?ZOHO_CRITERIA=%22Localiza_CL_Poblacion%22.%22Codcom%22%3D7203</t>
  </si>
  <si>
    <t>https://analytics.zoho.com/open-view/2395394000008153647?ZOHO_CRITERIA=%22Localiza_CL_Poblacion%22.%22Codcom%22%3D7301</t>
  </si>
  <si>
    <t>https://analytics.zoho.com/open-view/2395394000008153647?ZOHO_CRITERIA=%22Localiza_CL_Poblacion%22.%22Codcom%22%3D7302</t>
  </si>
  <si>
    <t>https://analytics.zoho.com/open-view/2395394000008153647?ZOHO_CRITERIA=%22Localiza_CL_Poblacion%22.%22Codcom%22%3D7303</t>
  </si>
  <si>
    <t>https://analytics.zoho.com/open-view/2395394000008153647?ZOHO_CRITERIA=%22Localiza_CL_Poblacion%22.%22Codcom%22%3D7304</t>
  </si>
  <si>
    <t>https://analytics.zoho.com/open-view/2395394000008153647?ZOHO_CRITERIA=%22Localiza_CL_Poblacion%22.%22Codcom%22%3D7305</t>
  </si>
  <si>
    <t>https://analytics.zoho.com/open-view/2395394000008153647?ZOHO_CRITERIA=%22Localiza_CL_Poblacion%22.%22Codcom%22%3D7306</t>
  </si>
  <si>
    <t>https://analytics.zoho.com/open-view/2395394000008153647?ZOHO_CRITERIA=%22Localiza_CL_Poblacion%22.%22Codcom%22%3D7307</t>
  </si>
  <si>
    <t>https://analytics.zoho.com/open-view/2395394000008153647?ZOHO_CRITERIA=%22Localiza_CL_Poblacion%22.%22Codcom%22%3D7308</t>
  </si>
  <si>
    <t>https://analytics.zoho.com/open-view/2395394000008153647?ZOHO_CRITERIA=%22Localiza_CL_Poblacion%22.%22Codcom%22%3D7309</t>
  </si>
  <si>
    <t>https://analytics.zoho.com/open-view/2395394000008153647?ZOHO_CRITERIA=%22Localiza_CL_Poblacion%22.%22Codcom%22%3D7401</t>
  </si>
  <si>
    <t>https://analytics.zoho.com/open-view/2395394000008153647?ZOHO_CRITERIA=%22Localiza_CL_Poblacion%22.%22Codcom%22%3D7402</t>
  </si>
  <si>
    <t>https://analytics.zoho.com/open-view/2395394000008153647?ZOHO_CRITERIA=%22Localiza_CL_Poblacion%22.%22Codcom%22%3D7403</t>
  </si>
  <si>
    <t>https://analytics.zoho.com/open-view/2395394000008153647?ZOHO_CRITERIA=%22Localiza_CL_Poblacion%22.%22Codcom%22%3D7404</t>
  </si>
  <si>
    <t>https://analytics.zoho.com/open-view/2395394000008153647?ZOHO_CRITERIA=%22Localiza_CL_Poblacion%22.%22Codcom%22%3D7405</t>
  </si>
  <si>
    <t>https://analytics.zoho.com/open-view/2395394000008153647?ZOHO_CRITERIA=%22Localiza_CL_Poblacion%22.%22Codcom%22%3D7406</t>
  </si>
  <si>
    <t>https://analytics.zoho.com/open-view/2395394000008153647?ZOHO_CRITERIA=%22Localiza_CL_Poblacion%22.%22Codcom%22%3D7407</t>
  </si>
  <si>
    <t>https://analytics.zoho.com/open-view/2395394000008153647?ZOHO_CRITERIA=%22Localiza_CL_Poblacion%22.%22Codcom%22%3D7408</t>
  </si>
  <si>
    <t>https://analytics.zoho.com/open-view/2395394000008153647?ZOHO_CRITERIA=%22Localiza_CL_Poblacion%22.%22Codcom%22%3D8101</t>
  </si>
  <si>
    <t>https://analytics.zoho.com/open-view/2395394000008153647?ZOHO_CRITERIA=%22Localiza_CL_Poblacion%22.%22Codcom%22%3D8102</t>
  </si>
  <si>
    <t>https://analytics.zoho.com/open-view/2395394000008153647?ZOHO_CRITERIA=%22Localiza_CL_Poblacion%22.%22Codcom%22%3D8103</t>
  </si>
  <si>
    <t>https://analytics.zoho.com/open-view/2395394000008153647?ZOHO_CRITERIA=%22Localiza_CL_Poblacion%22.%22Codcom%22%3D8104</t>
  </si>
  <si>
    <t>https://analytics.zoho.com/open-view/2395394000008153647?ZOHO_CRITERIA=%22Localiza_CL_Poblacion%22.%22Codcom%22%3D8105</t>
  </si>
  <si>
    <t>https://analytics.zoho.com/open-view/2395394000008153647?ZOHO_CRITERIA=%22Localiza_CL_Poblacion%22.%22Codcom%22%3D8106</t>
  </si>
  <si>
    <t>https://analytics.zoho.com/open-view/2395394000008153647?ZOHO_CRITERIA=%22Localiza_CL_Poblacion%22.%22Codcom%22%3D8107</t>
  </si>
  <si>
    <t>https://analytics.zoho.com/open-view/2395394000008153647?ZOHO_CRITERIA=%22Localiza_CL_Poblacion%22.%22Codcom%22%3D8108</t>
  </si>
  <si>
    <t>https://analytics.zoho.com/open-view/2395394000008153647?ZOHO_CRITERIA=%22Localiza_CL_Poblacion%22.%22Codcom%22%3D8109</t>
  </si>
  <si>
    <t>https://analytics.zoho.com/open-view/2395394000008153647?ZOHO_CRITERIA=%22Localiza_CL_Poblacion%22.%22Codcom%22%3D8110</t>
  </si>
  <si>
    <t>https://analytics.zoho.com/open-view/2395394000008153647?ZOHO_CRITERIA=%22Localiza_CL_Poblacion%22.%22Codcom%22%3D8111</t>
  </si>
  <si>
    <t>https://analytics.zoho.com/open-view/2395394000008153647?ZOHO_CRITERIA=%22Localiza_CL_Poblacion%22.%22Codcom%22%3D8112</t>
  </si>
  <si>
    <t>https://analytics.zoho.com/open-view/2395394000008153647?ZOHO_CRITERIA=%22Localiza_CL_Poblacion%22.%22Codcom%22%3D8201</t>
  </si>
  <si>
    <t>https://analytics.zoho.com/open-view/2395394000008153647?ZOHO_CRITERIA=%22Localiza_CL_Poblacion%22.%22Codcom%22%3D8202</t>
  </si>
  <si>
    <t>https://analytics.zoho.com/open-view/2395394000008153647?ZOHO_CRITERIA=%22Localiza_CL_Poblacion%22.%22Codcom%22%3D8203</t>
  </si>
  <si>
    <t>https://analytics.zoho.com/open-view/2395394000008153647?ZOHO_CRITERIA=%22Localiza_CL_Poblacion%22.%22Codcom%22%3D8204</t>
  </si>
  <si>
    <t>https://analytics.zoho.com/open-view/2395394000008153647?ZOHO_CRITERIA=%22Localiza_CL_Poblacion%22.%22Codcom%22%3D8205</t>
  </si>
  <si>
    <t>https://analytics.zoho.com/open-view/2395394000008153647?ZOHO_CRITERIA=%22Localiza_CL_Poblacion%22.%22Codcom%22%3D8206</t>
  </si>
  <si>
    <t>https://analytics.zoho.com/open-view/2395394000008153647?ZOHO_CRITERIA=%22Localiza_CL_Poblacion%22.%22Codcom%22%3D8207</t>
  </si>
  <si>
    <t>https://analytics.zoho.com/open-view/2395394000008153647?ZOHO_CRITERIA=%22Localiza_CL_Poblacion%22.%22Codcom%22%3D8301</t>
  </si>
  <si>
    <t>https://analytics.zoho.com/open-view/2395394000008153647?ZOHO_CRITERIA=%22Localiza_CL_Poblacion%22.%22Codcom%22%3D8302</t>
  </si>
  <si>
    <t>https://analytics.zoho.com/open-view/2395394000008153647?ZOHO_CRITERIA=%22Localiza_CL_Poblacion%22.%22Codcom%22%3D8303</t>
  </si>
  <si>
    <t>https://analytics.zoho.com/open-view/2395394000008153647?ZOHO_CRITERIA=%22Localiza_CL_Poblacion%22.%22Codcom%22%3D8304</t>
  </si>
  <si>
    <t>https://analytics.zoho.com/open-view/2395394000008153647?ZOHO_CRITERIA=%22Localiza_CL_Poblacion%22.%22Codcom%22%3D8305</t>
  </si>
  <si>
    <t>https://analytics.zoho.com/open-view/2395394000008153647?ZOHO_CRITERIA=%22Localiza_CL_Poblacion%22.%22Codcom%22%3D8306</t>
  </si>
  <si>
    <t>https://analytics.zoho.com/open-view/2395394000008153647?ZOHO_CRITERIA=%22Localiza_CL_Poblacion%22.%22Codcom%22%3D8307</t>
  </si>
  <si>
    <t>https://analytics.zoho.com/open-view/2395394000008153647?ZOHO_CRITERIA=%22Localiza_CL_Poblacion%22.%22Codcom%22%3D8308</t>
  </si>
  <si>
    <t>https://analytics.zoho.com/open-view/2395394000008153647?ZOHO_CRITERIA=%22Localiza_CL_Poblacion%22.%22Codcom%22%3D8309</t>
  </si>
  <si>
    <t>https://analytics.zoho.com/open-view/2395394000008153647?ZOHO_CRITERIA=%22Localiza_CL_Poblacion%22.%22Codcom%22%3D8310</t>
  </si>
  <si>
    <t>https://analytics.zoho.com/open-view/2395394000008153647?ZOHO_CRITERIA=%22Localiza_CL_Poblacion%22.%22Codcom%22%3D8311</t>
  </si>
  <si>
    <t>https://analytics.zoho.com/open-view/2395394000008153647?ZOHO_CRITERIA=%22Localiza_CL_Poblacion%22.%22Codcom%22%3D8312</t>
  </si>
  <si>
    <t>https://analytics.zoho.com/open-view/2395394000008153647?ZOHO_CRITERIA=%22Localiza_CL_Poblacion%22.%22Codcom%22%3D8313</t>
  </si>
  <si>
    <t>https://analytics.zoho.com/open-view/2395394000008153647?ZOHO_CRITERIA=%22Localiza_CL_Poblacion%22.%22Codcom%22%3D8314</t>
  </si>
  <si>
    <t>https://analytics.zoho.com/open-view/2395394000008153647?ZOHO_CRITERIA=%22Localiza_CL_Poblacion%22.%22Codcom%22%3D16101</t>
  </si>
  <si>
    <t>https://analytics.zoho.com/open-view/2395394000008153647?ZOHO_CRITERIA=%22Localiza_CL_Poblacion%22.%22Codcom%22%3D16102</t>
  </si>
  <si>
    <t>https://analytics.zoho.com/open-view/2395394000008153647?ZOHO_CRITERIA=%22Localiza_CL_Poblacion%22.%22Codcom%22%3D16202</t>
  </si>
  <si>
    <t>https://analytics.zoho.com/open-view/2395394000008153647?ZOHO_CRITERIA=%22Localiza_CL_Poblacion%22.%22Codcom%22%3D16203</t>
  </si>
  <si>
    <t>https://analytics.zoho.com/open-view/2395394000008153647?ZOHO_CRITERIA=%22Localiza_CL_Poblacion%22.%22Codcom%22%3D16302</t>
  </si>
  <si>
    <t>https://analytics.zoho.com/open-view/2395394000008153647?ZOHO_CRITERIA=%22Localiza_CL_Poblacion%22.%22Codcom%22%3D16103</t>
  </si>
  <si>
    <t>https://analytics.zoho.com/open-view/2395394000008153647?ZOHO_CRITERIA=%22Localiza_CL_Poblacion%22.%22Codcom%22%3D16104</t>
  </si>
  <si>
    <t>https://analytics.zoho.com/open-view/2395394000008153647?ZOHO_CRITERIA=%22Localiza_CL_Poblacion%22.%22Codcom%22%3D16204</t>
  </si>
  <si>
    <t>https://analytics.zoho.com/open-view/2395394000008153647?ZOHO_CRITERIA=%22Localiza_CL_Poblacion%22.%22Codcom%22%3D16303</t>
  </si>
  <si>
    <t>https://analytics.zoho.com/open-view/2395394000008153647?ZOHO_CRITERIA=%22Localiza_CL_Poblacion%22.%22Codcom%22%3D16105</t>
  </si>
  <si>
    <t>https://analytics.zoho.com/open-view/2395394000008153647?ZOHO_CRITERIA=%22Localiza_CL_Poblacion%22.%22Codcom%22%3D16106</t>
  </si>
  <si>
    <t>https://analytics.zoho.com/open-view/2395394000008153647?ZOHO_CRITERIA=%22Localiza_CL_Poblacion%22.%22Codcom%22%3D16205</t>
  </si>
  <si>
    <t>https://analytics.zoho.com/open-view/2395394000008153647?ZOHO_CRITERIA=%22Localiza_CL_Poblacion%22.%22Codcom%22%3D16107</t>
  </si>
  <si>
    <t>https://analytics.zoho.com/open-view/2395394000008153647?ZOHO_CRITERIA=%22Localiza_CL_Poblacion%22.%22Codcom%22%3D16201</t>
  </si>
  <si>
    <t>https://analytics.zoho.com/open-view/2395394000008153647?ZOHO_CRITERIA=%22Localiza_CL_Poblacion%22.%22Codcom%22%3D16206</t>
  </si>
  <si>
    <t>https://analytics.zoho.com/open-view/2395394000008153647?ZOHO_CRITERIA=%22Localiza_CL_Poblacion%22.%22Codcom%22%3D16301</t>
  </si>
  <si>
    <t>https://analytics.zoho.com/open-view/2395394000008153647?ZOHO_CRITERIA=%22Localiza_CL_Poblacion%22.%22Codcom%22%3D16304</t>
  </si>
  <si>
    <t>https://analytics.zoho.com/open-view/2395394000008153647?ZOHO_CRITERIA=%22Localiza_CL_Poblacion%22.%22Codcom%22%3D16108</t>
  </si>
  <si>
    <t>https://analytics.zoho.com/open-view/2395394000008153647?ZOHO_CRITERIA=%22Localiza_CL_Poblacion%22.%22Codcom%22%3D16305</t>
  </si>
  <si>
    <t>https://analytics.zoho.com/open-view/2395394000008153647?ZOHO_CRITERIA=%22Localiza_CL_Poblacion%22.%22Codcom%22%3D16207</t>
  </si>
  <si>
    <t>https://analytics.zoho.com/open-view/2395394000008153647?ZOHO_CRITERIA=%22Localiza_CL_Poblacion%22.%22Codcom%22%3D16109</t>
  </si>
  <si>
    <t>https://analytics.zoho.com/open-view/2395394000008153647?ZOHO_CRITERIA=%22Localiza_CL_Poblacion%22.%22Codcom%22%3D9101</t>
  </si>
  <si>
    <t>https://analytics.zoho.com/open-view/2395394000008153647?ZOHO_CRITERIA=%22Localiza_CL_Poblacion%22.%22Codcom%22%3D9102</t>
  </si>
  <si>
    <t>https://analytics.zoho.com/open-view/2395394000008153647?ZOHO_CRITERIA=%22Localiza_CL_Poblacion%22.%22Codcom%22%3D9103</t>
  </si>
  <si>
    <t>https://analytics.zoho.com/open-view/2395394000008153647?ZOHO_CRITERIA=%22Localiza_CL_Poblacion%22.%22Codcom%22%3D9104</t>
  </si>
  <si>
    <t>https://analytics.zoho.com/open-view/2395394000008153647?ZOHO_CRITERIA=%22Localiza_CL_Poblacion%22.%22Codcom%22%3D9105</t>
  </si>
  <si>
    <t>https://analytics.zoho.com/open-view/2395394000008153647?ZOHO_CRITERIA=%22Localiza_CL_Poblacion%22.%22Codcom%22%3D9106</t>
  </si>
  <si>
    <t>https://analytics.zoho.com/open-view/2395394000008153647?ZOHO_CRITERIA=%22Localiza_CL_Poblacion%22.%22Codcom%22%3D9107</t>
  </si>
  <si>
    <t>https://analytics.zoho.com/open-view/2395394000008153647?ZOHO_CRITERIA=%22Localiza_CL_Poblacion%22.%22Codcom%22%3D9108</t>
  </si>
  <si>
    <t>https://analytics.zoho.com/open-view/2395394000008153647?ZOHO_CRITERIA=%22Localiza_CL_Poblacion%22.%22Codcom%22%3D9109</t>
  </si>
  <si>
    <t>https://analytics.zoho.com/open-view/2395394000008153647?ZOHO_CRITERIA=%22Localiza_CL_Poblacion%22.%22Codcom%22%3D9110</t>
  </si>
  <si>
    <t>https://analytics.zoho.com/open-view/2395394000008153647?ZOHO_CRITERIA=%22Localiza_CL_Poblacion%22.%22Codcom%22%3D9111</t>
  </si>
  <si>
    <t>https://analytics.zoho.com/open-view/2395394000008153647?ZOHO_CRITERIA=%22Localiza_CL_Poblacion%22.%22Codcom%22%3D9112</t>
  </si>
  <si>
    <t>https://analytics.zoho.com/open-view/2395394000008153647?ZOHO_CRITERIA=%22Localiza_CL_Poblacion%22.%22Codcom%22%3D9113</t>
  </si>
  <si>
    <t>https://analytics.zoho.com/open-view/2395394000008153647?ZOHO_CRITERIA=%22Localiza_CL_Poblacion%22.%22Codcom%22%3D9114</t>
  </si>
  <si>
    <t>https://analytics.zoho.com/open-view/2395394000008153647?ZOHO_CRITERIA=%22Localiza_CL_Poblacion%22.%22Codcom%22%3D9115</t>
  </si>
  <si>
    <t>https://analytics.zoho.com/open-view/2395394000008153647?ZOHO_CRITERIA=%22Localiza_CL_Poblacion%22.%22Codcom%22%3D9116</t>
  </si>
  <si>
    <t>https://analytics.zoho.com/open-view/2395394000008153647?ZOHO_CRITERIA=%22Localiza_CL_Poblacion%22.%22Codcom%22%3D9117</t>
  </si>
  <si>
    <t>https://analytics.zoho.com/open-view/2395394000008153647?ZOHO_CRITERIA=%22Localiza_CL_Poblacion%22.%22Codcom%22%3D9118</t>
  </si>
  <si>
    <t>https://analytics.zoho.com/open-view/2395394000008153647?ZOHO_CRITERIA=%22Localiza_CL_Poblacion%22.%22Codcom%22%3D9119</t>
  </si>
  <si>
    <t>https://analytics.zoho.com/open-view/2395394000008153647?ZOHO_CRITERIA=%22Localiza_CL_Poblacion%22.%22Codcom%22%3D9120</t>
  </si>
  <si>
    <t>https://analytics.zoho.com/open-view/2395394000008153647?ZOHO_CRITERIA=%22Localiza_CL_Poblacion%22.%22Codcom%22%3D9121</t>
  </si>
  <si>
    <t>https://analytics.zoho.com/open-view/2395394000008153647?ZOHO_CRITERIA=%22Localiza_CL_Poblacion%22.%22Codcom%22%3D9201</t>
  </si>
  <si>
    <t>https://analytics.zoho.com/open-view/2395394000008153647?ZOHO_CRITERIA=%22Localiza_CL_Poblacion%22.%22Codcom%22%3D9202</t>
  </si>
  <si>
    <t>https://analytics.zoho.com/open-view/2395394000008153647?ZOHO_CRITERIA=%22Localiza_CL_Poblacion%22.%22Codcom%22%3D9203</t>
  </si>
  <si>
    <t>https://analytics.zoho.com/open-view/2395394000008153647?ZOHO_CRITERIA=%22Localiza_CL_Poblacion%22.%22Codcom%22%3D9204</t>
  </si>
  <si>
    <t>https://analytics.zoho.com/open-view/2395394000008153647?ZOHO_CRITERIA=%22Localiza_CL_Poblacion%22.%22Codcom%22%3D9205</t>
  </si>
  <si>
    <t>https://analytics.zoho.com/open-view/2395394000008153647?ZOHO_CRITERIA=%22Localiza_CL_Poblacion%22.%22Codcom%22%3D9206</t>
  </si>
  <si>
    <t>https://analytics.zoho.com/open-view/2395394000008153647?ZOHO_CRITERIA=%22Localiza_CL_Poblacion%22.%22Codcom%22%3D9207</t>
  </si>
  <si>
    <t>https://analytics.zoho.com/open-view/2395394000008153647?ZOHO_CRITERIA=%22Localiza_CL_Poblacion%22.%22Codcom%22%3D9208</t>
  </si>
  <si>
    <t>https://analytics.zoho.com/open-view/2395394000008153647?ZOHO_CRITERIA=%22Localiza_CL_Poblacion%22.%22Codcom%22%3D9209</t>
  </si>
  <si>
    <t>https://analytics.zoho.com/open-view/2395394000008153647?ZOHO_CRITERIA=%22Localiza_CL_Poblacion%22.%22Codcom%22%3D9210</t>
  </si>
  <si>
    <t>https://analytics.zoho.com/open-view/2395394000008153647?ZOHO_CRITERIA=%22Localiza_CL_Poblacion%22.%22Codcom%22%3D9211</t>
  </si>
  <si>
    <t>https://analytics.zoho.com/open-view/2395394000008153647?ZOHO_CRITERIA=%22Localiza_CL_Poblacion%22.%22Codcom%22%3D10101</t>
  </si>
  <si>
    <t>https://analytics.zoho.com/open-view/2395394000008153647?ZOHO_CRITERIA=%22Localiza_CL_Poblacion%22.%22Codcom%22%3D10102</t>
  </si>
  <si>
    <t>https://analytics.zoho.com/open-view/2395394000008153647?ZOHO_CRITERIA=%22Localiza_CL_Poblacion%22.%22Codcom%22%3D10103</t>
  </si>
  <si>
    <t>https://analytics.zoho.com/open-view/2395394000008153647?ZOHO_CRITERIA=%22Localiza_CL_Poblacion%22.%22Codcom%22%3D10104</t>
  </si>
  <si>
    <t>https://analytics.zoho.com/open-view/2395394000008153647?ZOHO_CRITERIA=%22Localiza_CL_Poblacion%22.%22Codcom%22%3D10105</t>
  </si>
  <si>
    <t>https://analytics.zoho.com/open-view/2395394000008153647?ZOHO_CRITERIA=%22Localiza_CL_Poblacion%22.%22Codcom%22%3D10106</t>
  </si>
  <si>
    <t>https://analytics.zoho.com/open-view/2395394000008153647?ZOHO_CRITERIA=%22Localiza_CL_Poblacion%22.%22Codcom%22%3D10107</t>
  </si>
  <si>
    <t>https://analytics.zoho.com/open-view/2395394000008153647?ZOHO_CRITERIA=%22Localiza_CL_Poblacion%22.%22Codcom%22%3D10108</t>
  </si>
  <si>
    <t>https://analytics.zoho.com/open-view/2395394000008153647?ZOHO_CRITERIA=%22Localiza_CL_Poblacion%22.%22Codcom%22%3D10109</t>
  </si>
  <si>
    <t>https://analytics.zoho.com/open-view/2395394000008153647?ZOHO_CRITERIA=%22Localiza_CL_Poblacion%22.%22Codcom%22%3D10201</t>
  </si>
  <si>
    <t>https://analytics.zoho.com/open-view/2395394000008153647?ZOHO_CRITERIA=%22Localiza_CL_Poblacion%22.%22Codcom%22%3D10202</t>
  </si>
  <si>
    <t>https://analytics.zoho.com/open-view/2395394000008153647?ZOHO_CRITERIA=%22Localiza_CL_Poblacion%22.%22Codcom%22%3D10203</t>
  </si>
  <si>
    <t>https://analytics.zoho.com/open-view/2395394000008153647?ZOHO_CRITERIA=%22Localiza_CL_Poblacion%22.%22Codcom%22%3D10204</t>
  </si>
  <si>
    <t>https://analytics.zoho.com/open-view/2395394000008153647?ZOHO_CRITERIA=%22Localiza_CL_Poblacion%22.%22Codcom%22%3D10205</t>
  </si>
  <si>
    <t>https://analytics.zoho.com/open-view/2395394000008153647?ZOHO_CRITERIA=%22Localiza_CL_Poblacion%22.%22Codcom%22%3D10206</t>
  </si>
  <si>
    <t>https://analytics.zoho.com/open-view/2395394000008153647?ZOHO_CRITERIA=%22Localiza_CL_Poblacion%22.%22Codcom%22%3D10207</t>
  </si>
  <si>
    <t>https://analytics.zoho.com/open-view/2395394000008153647?ZOHO_CRITERIA=%22Localiza_CL_Poblacion%22.%22Codcom%22%3D10208</t>
  </si>
  <si>
    <t>https://analytics.zoho.com/open-view/2395394000008153647?ZOHO_CRITERIA=%22Localiza_CL_Poblacion%22.%22Codcom%22%3D10209</t>
  </si>
  <si>
    <t>https://analytics.zoho.com/open-view/2395394000008153647?ZOHO_CRITERIA=%22Localiza_CL_Poblacion%22.%22Codcom%22%3D10210</t>
  </si>
  <si>
    <t>https://analytics.zoho.com/open-view/2395394000008153647?ZOHO_CRITERIA=%22Localiza_CL_Poblacion%22.%22Codcom%22%3D10301</t>
  </si>
  <si>
    <t>https://analytics.zoho.com/open-view/2395394000008153647?ZOHO_CRITERIA=%22Localiza_CL_Poblacion%22.%22Codcom%22%3D10302</t>
  </si>
  <si>
    <t>https://analytics.zoho.com/open-view/2395394000008153647?ZOHO_CRITERIA=%22Localiza_CL_Poblacion%22.%22Codcom%22%3D10303</t>
  </si>
  <si>
    <t>https://analytics.zoho.com/open-view/2395394000008153647?ZOHO_CRITERIA=%22Localiza_CL_Poblacion%22.%22Codcom%22%3D10304</t>
  </si>
  <si>
    <t>https://analytics.zoho.com/open-view/2395394000008153647?ZOHO_CRITERIA=%22Localiza_CL_Poblacion%22.%22Codcom%22%3D10305</t>
  </si>
  <si>
    <t>https://analytics.zoho.com/open-view/2395394000008153647?ZOHO_CRITERIA=%22Localiza_CL_Poblacion%22.%22Codcom%22%3D10306</t>
  </si>
  <si>
    <t>https://analytics.zoho.com/open-view/2395394000008153647?ZOHO_CRITERIA=%22Localiza_CL_Poblacion%22.%22Codcom%22%3D10307</t>
  </si>
  <si>
    <t>https://analytics.zoho.com/open-view/2395394000008153647?ZOHO_CRITERIA=%22Localiza_CL_Poblacion%22.%22Codcom%22%3D10401</t>
  </si>
  <si>
    <t>https://analytics.zoho.com/open-view/2395394000008153647?ZOHO_CRITERIA=%22Localiza_CL_Poblacion%22.%22Codcom%22%3D10402</t>
  </si>
  <si>
    <t>https://analytics.zoho.com/open-view/2395394000008153647?ZOHO_CRITERIA=%22Localiza_CL_Poblacion%22.%22Codcom%22%3D10403</t>
  </si>
  <si>
    <t>https://analytics.zoho.com/open-view/2395394000008153647?ZOHO_CRITERIA=%22Localiza_CL_Poblacion%22.%22Codcom%22%3D10404</t>
  </si>
  <si>
    <t>https://analytics.zoho.com/open-view/2395394000008153647?ZOHO_CRITERIA=%22Localiza_CL_Poblacion%22.%22Codcom%22%3D11101</t>
  </si>
  <si>
    <t>https://analytics.zoho.com/open-view/2395394000008153647?ZOHO_CRITERIA=%22Localiza_CL_Poblacion%22.%22Codcom%22%3D11102</t>
  </si>
  <si>
    <t>https://analytics.zoho.com/open-view/2395394000008153647?ZOHO_CRITERIA=%22Localiza_CL_Poblacion%22.%22Codcom%22%3D11201</t>
  </si>
  <si>
    <t>https://analytics.zoho.com/open-view/2395394000008153647?ZOHO_CRITERIA=%22Localiza_CL_Poblacion%22.%22Codcom%22%3D11202</t>
  </si>
  <si>
    <t>https://analytics.zoho.com/open-view/2395394000008153647?ZOHO_CRITERIA=%22Localiza_CL_Poblacion%22.%22Codcom%22%3D11203</t>
  </si>
  <si>
    <t>https://analytics.zoho.com/open-view/2395394000008153647?ZOHO_CRITERIA=%22Localiza_CL_Poblacion%22.%22Codcom%22%3D11301</t>
  </si>
  <si>
    <t>https://analytics.zoho.com/open-view/2395394000008153647?ZOHO_CRITERIA=%22Localiza_CL_Poblacion%22.%22Codcom%22%3D11302</t>
  </si>
  <si>
    <t>https://analytics.zoho.com/open-view/2395394000008153647?ZOHO_CRITERIA=%22Localiza_CL_Poblacion%22.%22Codcom%22%3D11303</t>
  </si>
  <si>
    <t>https://analytics.zoho.com/open-view/2395394000008153647?ZOHO_CRITERIA=%22Localiza_CL_Poblacion%22.%22Codcom%22%3D11401</t>
  </si>
  <si>
    <t>https://analytics.zoho.com/open-view/2395394000008153647?ZOHO_CRITERIA=%22Localiza_CL_Poblacion%22.%22Codcom%22%3D11402</t>
  </si>
  <si>
    <t>https://analytics.zoho.com/open-view/2395394000008153647?ZOHO_CRITERIA=%22Localiza_CL_Poblacion%22.%22Codcom%22%3D12101</t>
  </si>
  <si>
    <t>https://analytics.zoho.com/open-view/2395394000008153647?ZOHO_CRITERIA=%22Localiza_CL_Poblacion%22.%22Codcom%22%3D12102</t>
  </si>
  <si>
    <t>https://analytics.zoho.com/open-view/2395394000008153647?ZOHO_CRITERIA=%22Localiza_CL_Poblacion%22.%22Codcom%22%3D12103</t>
  </si>
  <si>
    <t>https://analytics.zoho.com/open-view/2395394000008153647?ZOHO_CRITERIA=%22Localiza_CL_Poblacion%22.%22Codcom%22%3D12104</t>
  </si>
  <si>
    <t>https://analytics.zoho.com/open-view/2395394000008153647?ZOHO_CRITERIA=%22Localiza_CL_Poblacion%22.%22Codcom%22%3D12201</t>
  </si>
  <si>
    <t>https://analytics.zoho.com/open-view/2395394000008153647?ZOHO_CRITERIA=%22Localiza_CL_Poblacion%22.%22Codcom%22%3D12301</t>
  </si>
  <si>
    <t>https://analytics.zoho.com/open-view/2395394000008153647?ZOHO_CRITERIA=%22Localiza_CL_Poblacion%22.%22Codcom%22%3D12302</t>
  </si>
  <si>
    <t>https://analytics.zoho.com/open-view/2395394000008153647?ZOHO_CRITERIA=%22Localiza_CL_Poblacion%22.%22Codcom%22%3D12303</t>
  </si>
  <si>
    <t>https://analytics.zoho.com/open-view/2395394000008153647?ZOHO_CRITERIA=%22Localiza_CL_Poblacion%22.%22Codcom%22%3D12401</t>
  </si>
  <si>
    <t>https://analytics.zoho.com/open-view/2395394000008153647?ZOHO_CRITERIA=%22Localiza_CL_Poblacion%22.%22Codcom%22%3D12402</t>
  </si>
  <si>
    <t>https://analytics.zoho.com/open-view/2395394000008153647?ZOHO_CRITERIA=%22Localiza_CL_Poblacion%22.%22Codcom%22%3D13101</t>
  </si>
  <si>
    <t>https://analytics.zoho.com/open-view/2395394000008153647?ZOHO_CRITERIA=%22Localiza_CL_Poblacion%22.%22Codcom%22%3D13102</t>
  </si>
  <si>
    <t>https://analytics.zoho.com/open-view/2395394000008153647?ZOHO_CRITERIA=%22Localiza_CL_Poblacion%22.%22Codcom%22%3D13103</t>
  </si>
  <si>
    <t>https://analytics.zoho.com/open-view/2395394000008153647?ZOHO_CRITERIA=%22Localiza_CL_Poblacion%22.%22Codcom%22%3D13104</t>
  </si>
  <si>
    <t>https://analytics.zoho.com/open-view/2395394000008153647?ZOHO_CRITERIA=%22Localiza_CL_Poblacion%22.%22Codcom%22%3D13105</t>
  </si>
  <si>
    <t>https://analytics.zoho.com/open-view/2395394000008153647?ZOHO_CRITERIA=%22Localiza_CL_Poblacion%22.%22Codcom%22%3D13106</t>
  </si>
  <si>
    <t>https://analytics.zoho.com/open-view/2395394000008153647?ZOHO_CRITERIA=%22Localiza_CL_Poblacion%22.%22Codcom%22%3D13107</t>
  </si>
  <si>
    <t>https://analytics.zoho.com/open-view/2395394000008153647?ZOHO_CRITERIA=%22Localiza_CL_Poblacion%22.%22Codcom%22%3D13108</t>
  </si>
  <si>
    <t>https://analytics.zoho.com/open-view/2395394000008153647?ZOHO_CRITERIA=%22Localiza_CL_Poblacion%22.%22Codcom%22%3D13109</t>
  </si>
  <si>
    <t>https://analytics.zoho.com/open-view/2395394000008153647?ZOHO_CRITERIA=%22Localiza_CL_Poblacion%22.%22Codcom%22%3D13110</t>
  </si>
  <si>
    <t>https://analytics.zoho.com/open-view/2395394000008153647?ZOHO_CRITERIA=%22Localiza_CL_Poblacion%22.%22Codcom%22%3D13111</t>
  </si>
  <si>
    <t>https://analytics.zoho.com/open-view/2395394000008153647?ZOHO_CRITERIA=%22Localiza_CL_Poblacion%22.%22Codcom%22%3D13112</t>
  </si>
  <si>
    <t>https://analytics.zoho.com/open-view/2395394000008153647?ZOHO_CRITERIA=%22Localiza_CL_Poblacion%22.%22Codcom%22%3D13113</t>
  </si>
  <si>
    <t>https://analytics.zoho.com/open-view/2395394000008153647?ZOHO_CRITERIA=%22Localiza_CL_Poblacion%22.%22Codcom%22%3D13114</t>
  </si>
  <si>
    <t>https://analytics.zoho.com/open-view/2395394000008153647?ZOHO_CRITERIA=%22Localiza_CL_Poblacion%22.%22Codcom%22%3D13115</t>
  </si>
  <si>
    <t>https://analytics.zoho.com/open-view/2395394000008153647?ZOHO_CRITERIA=%22Localiza_CL_Poblacion%22.%22Codcom%22%3D13116</t>
  </si>
  <si>
    <t>https://analytics.zoho.com/open-view/2395394000008153647?ZOHO_CRITERIA=%22Localiza_CL_Poblacion%22.%22Codcom%22%3D13117</t>
  </si>
  <si>
    <t>https://analytics.zoho.com/open-view/2395394000008153647?ZOHO_CRITERIA=%22Localiza_CL_Poblacion%22.%22Codcom%22%3D13118</t>
  </si>
  <si>
    <t>https://analytics.zoho.com/open-view/2395394000008153647?ZOHO_CRITERIA=%22Localiza_CL_Poblacion%22.%22Codcom%22%3D13119</t>
  </si>
  <si>
    <t>https://analytics.zoho.com/open-view/2395394000008153647?ZOHO_CRITERIA=%22Localiza_CL_Poblacion%22.%22Codcom%22%3D13120</t>
  </si>
  <si>
    <t>https://analytics.zoho.com/open-view/2395394000008153647?ZOHO_CRITERIA=%22Localiza_CL_Poblacion%22.%22Codcom%22%3D13121</t>
  </si>
  <si>
    <t>https://analytics.zoho.com/open-view/2395394000008153647?ZOHO_CRITERIA=%22Localiza_CL_Poblacion%22.%22Codcom%22%3D13122</t>
  </si>
  <si>
    <t>https://analytics.zoho.com/open-view/2395394000008153647?ZOHO_CRITERIA=%22Localiza_CL_Poblacion%22.%22Codcom%22%3D13123</t>
  </si>
  <si>
    <t>https://analytics.zoho.com/open-view/2395394000008153647?ZOHO_CRITERIA=%22Localiza_CL_Poblacion%22.%22Codcom%22%3D13124</t>
  </si>
  <si>
    <t>https://analytics.zoho.com/open-view/2395394000008153647?ZOHO_CRITERIA=%22Localiza_CL_Poblacion%22.%22Codcom%22%3D13125</t>
  </si>
  <si>
    <t>https://analytics.zoho.com/open-view/2395394000008153647?ZOHO_CRITERIA=%22Localiza_CL_Poblacion%22.%22Codcom%22%3D13126</t>
  </si>
  <si>
    <t>https://analytics.zoho.com/open-view/2395394000008153647?ZOHO_CRITERIA=%22Localiza_CL_Poblacion%22.%22Codcom%22%3D13127</t>
  </si>
  <si>
    <t>https://analytics.zoho.com/open-view/2395394000008153647?ZOHO_CRITERIA=%22Localiza_CL_Poblacion%22.%22Codcom%22%3D13128</t>
  </si>
  <si>
    <t>https://analytics.zoho.com/open-view/2395394000008153647?ZOHO_CRITERIA=%22Localiza_CL_Poblacion%22.%22Codcom%22%3D13129</t>
  </si>
  <si>
    <t>https://analytics.zoho.com/open-view/2395394000008153647?ZOHO_CRITERIA=%22Localiza_CL_Poblacion%22.%22Codcom%22%3D13130</t>
  </si>
  <si>
    <t>https://analytics.zoho.com/open-view/2395394000008153647?ZOHO_CRITERIA=%22Localiza_CL_Poblacion%22.%22Codcom%22%3D13131</t>
  </si>
  <si>
    <t>https://analytics.zoho.com/open-view/2395394000008153647?ZOHO_CRITERIA=%22Localiza_CL_Poblacion%22.%22Codcom%22%3D13132</t>
  </si>
  <si>
    <t>https://analytics.zoho.com/open-view/2395394000008153647?ZOHO_CRITERIA=%22Localiza_CL_Poblacion%22.%22Codcom%22%3D13201</t>
  </si>
  <si>
    <t>https://analytics.zoho.com/open-view/2395394000008153647?ZOHO_CRITERIA=%22Localiza_CL_Poblacion%22.%22Codcom%22%3D13202</t>
  </si>
  <si>
    <t>https://analytics.zoho.com/open-view/2395394000008153647?ZOHO_CRITERIA=%22Localiza_CL_Poblacion%22.%22Codcom%22%3D13203</t>
  </si>
  <si>
    <t>https://analytics.zoho.com/open-view/2395394000008153647?ZOHO_CRITERIA=%22Localiza_CL_Poblacion%22.%22Codcom%22%3D13301</t>
  </si>
  <si>
    <t>https://analytics.zoho.com/open-view/2395394000008153647?ZOHO_CRITERIA=%22Localiza_CL_Poblacion%22.%22Codcom%22%3D13302</t>
  </si>
  <si>
    <t>https://analytics.zoho.com/open-view/2395394000008153647?ZOHO_CRITERIA=%22Localiza_CL_Poblacion%22.%22Codcom%22%3D13303</t>
  </si>
  <si>
    <t>https://analytics.zoho.com/open-view/2395394000008153647?ZOHO_CRITERIA=%22Localiza_CL_Poblacion%22.%22Codcom%22%3D13401</t>
  </si>
  <si>
    <t>https://analytics.zoho.com/open-view/2395394000008153647?ZOHO_CRITERIA=%22Localiza_CL_Poblacion%22.%22Codcom%22%3D13402</t>
  </si>
  <si>
    <t>https://analytics.zoho.com/open-view/2395394000008153647?ZOHO_CRITERIA=%22Localiza_CL_Poblacion%22.%22Codcom%22%3D13403</t>
  </si>
  <si>
    <t>https://analytics.zoho.com/open-view/2395394000008153647?ZOHO_CRITERIA=%22Localiza_CL_Poblacion%22.%22Codcom%22%3D13404</t>
  </si>
  <si>
    <t>https://analytics.zoho.com/open-view/2395394000008153647?ZOHO_CRITERIA=%22Localiza_CL_Poblacion%22.%22Codcom%22%3D13501</t>
  </si>
  <si>
    <t>https://analytics.zoho.com/open-view/2395394000008153647?ZOHO_CRITERIA=%22Localiza_CL_Poblacion%22.%22Codcom%22%3D13502</t>
  </si>
  <si>
    <t>https://analytics.zoho.com/open-view/2395394000008153647?ZOHO_CRITERIA=%22Localiza_CL_Poblacion%22.%22Codcom%22%3D13503</t>
  </si>
  <si>
    <t>https://analytics.zoho.com/open-view/2395394000008153647?ZOHO_CRITERIA=%22Localiza_CL_Poblacion%22.%22Codcom%22%3D13504</t>
  </si>
  <si>
    <t>https://analytics.zoho.com/open-view/2395394000008153647?ZOHO_CRITERIA=%22Localiza_CL_Poblacion%22.%22Codcom%22%3D13505</t>
  </si>
  <si>
    <t>https://analytics.zoho.com/open-view/2395394000008153647?ZOHO_CRITERIA=%22Localiza_CL_Poblacion%22.%22Codcom%22%3D13601</t>
  </si>
  <si>
    <t>https://analytics.zoho.com/open-view/2395394000008153647?ZOHO_CRITERIA=%22Localiza_CL_Poblacion%22.%22Codcom%22%3D13602</t>
  </si>
  <si>
    <t>https://analytics.zoho.com/open-view/2395394000008153647?ZOHO_CRITERIA=%22Localiza_CL_Poblacion%22.%22Codcom%22%3D13603</t>
  </si>
  <si>
    <t>https://analytics.zoho.com/open-view/2395394000008153647?ZOHO_CRITERIA=%22Localiza_CL_Poblacion%22.%22Codcom%22%3D13604</t>
  </si>
  <si>
    <t>https://analytics.zoho.com/open-view/2395394000008153647?ZOHO_CRITERIA=%22Localiza_CL_Poblacion%22.%22Codcom%22%3D13605</t>
  </si>
  <si>
    <t>https://analytics.zoho.com/open-view/2395394000008153647?ZOHO_CRITERIA=%22Localiza_CL_Poblacion%22.%22Codcom%22%3D14101</t>
  </si>
  <si>
    <t>https://analytics.zoho.com/open-view/2395394000008153647?ZOHO_CRITERIA=%22Localiza_CL_Poblacion%22.%22Codcom%22%3D14102</t>
  </si>
  <si>
    <t>https://analytics.zoho.com/open-view/2395394000008153647?ZOHO_CRITERIA=%22Localiza_CL_Poblacion%22.%22Codcom%22%3D14103</t>
  </si>
  <si>
    <t>https://analytics.zoho.com/open-view/2395394000008153647?ZOHO_CRITERIA=%22Localiza_CL_Poblacion%22.%22Codcom%22%3D14104</t>
  </si>
  <si>
    <t>https://analytics.zoho.com/open-view/2395394000008153647?ZOHO_CRITERIA=%22Localiza_CL_Poblacion%22.%22Codcom%22%3D14105</t>
  </si>
  <si>
    <t>https://analytics.zoho.com/open-view/2395394000008153647?ZOHO_CRITERIA=%22Localiza_CL_Poblacion%22.%22Codcom%22%3D14106</t>
  </si>
  <si>
    <t>https://analytics.zoho.com/open-view/2395394000008153647?ZOHO_CRITERIA=%22Localiza_CL_Poblacion%22.%22Codcom%22%3D14107</t>
  </si>
  <si>
    <t>https://analytics.zoho.com/open-view/2395394000008153647?ZOHO_CRITERIA=%22Localiza_CL_Poblacion%22.%22Codcom%22%3D14108</t>
  </si>
  <si>
    <t>https://analytics.zoho.com/open-view/2395394000008153647?ZOHO_CRITERIA=%22Localiza_CL_Poblacion%22.%22Codcom%22%3D14201</t>
  </si>
  <si>
    <t>https://analytics.zoho.com/open-view/2395394000008153647?ZOHO_CRITERIA=%22Localiza_CL_Poblacion%22.%22Codcom%22%3D14202</t>
  </si>
  <si>
    <t>https://analytics.zoho.com/open-view/2395394000008153647?ZOHO_CRITERIA=%22Localiza_CL_Poblacion%22.%22Codcom%22%3D14203</t>
  </si>
  <si>
    <t>https://analytics.zoho.com/open-view/2395394000008153647?ZOHO_CRITERIA=%22Localiza_CL_Poblacion%22.%22Codcom%22%3D14204</t>
  </si>
  <si>
    <t>https://analytics.zoho.com/open-view/2395394000008155426?ZOHO_CRITERIA=%22Localiza_CL_Poblacion%22.%22Codreg%22%3D2</t>
  </si>
  <si>
    <t>https://analytics.zoho.com/open-view/2395394000008155426?ZOHO_CRITERIA=%22Localiza_CL_Poblacion%22.%22Codreg%22%3D3</t>
  </si>
  <si>
    <t>https://analytics.zoho.com/open-view/2395394000008155426?ZOHO_CRITERIA=%22Localiza_CL_Poblacion%22.%22Codreg%22%3D4</t>
  </si>
  <si>
    <t>https://analytics.zoho.com/open-view/2395394000008153647?ZOHO_CRITERIA=%22Localiza_CL_Poblacion%22.%22Codcom%22%3D15101</t>
  </si>
  <si>
    <t>https://analytics.zoho.com/open-view/2395394000008155426?ZOHO_CRITERIA=%22Localiza_CL_Poblacion%22.%22Codreg%22%3D5</t>
  </si>
  <si>
    <t>https://analytics.zoho.com/open-view/2395394000008155426?ZOHO_CRITERIA=%22Localiza_CL_Poblacion%22.%22Codreg%22%3D6</t>
  </si>
  <si>
    <t>https://analytics.zoho.com/open-view/2395394000008155426?ZOHO_CRITERIA=%22Localiza_CL_Poblacion%22.%22Codreg%22%3D7</t>
  </si>
  <si>
    <t>https://analytics.zoho.com/open-view/2395394000008155426?ZOHO_CRITERIA=%22Localiza_CL_Poblacion%22.%22Codreg%22%3D8</t>
  </si>
  <si>
    <t>https://analytics.zoho.com/open-view/2395394000008155426?ZOHO_CRITERIA=%22Localiza_CL_Poblacion%22.%22Codreg%22%3D9</t>
  </si>
  <si>
    <t>https://analytics.zoho.com/open-view/2395394000008155426?ZOHO_CRITERIA=%22Localiza_CL_Poblacion%22.%22Codreg%22%3D10</t>
  </si>
  <si>
    <t>https://analytics.zoho.com/open-view/2395394000008155426?ZOHO_CRITERIA=%22Localiza_CL_Poblacion%22.%22Codreg%22%3D11</t>
  </si>
  <si>
    <t>https://analytics.zoho.com/open-view/2395394000008155426?ZOHO_CRITERIA=%22Localiza_CL_Poblacion%22.%22Codreg%22%3D12</t>
  </si>
  <si>
    <t>https://analytics.zoho.com/open-view/2395394000008155426?ZOHO_CRITERIA=%22Localiza_CL_Poblacion%22.%22Codreg%22%3D13</t>
  </si>
  <si>
    <t>https://analytics.zoho.com/open-view/2395394000008155426?ZOHO_CRITERIA=%22Localiza_CL_Poblacion%22.%22Codreg%22%3D14</t>
  </si>
  <si>
    <t>https://analytics.zoho.com/open-view/2395394000008153647?ZOHO_CRITERIA=%22Localiza_CL_Poblacion%22.%22Codcom%22%3D15102</t>
  </si>
  <si>
    <t>https://analytics.zoho.com/open-view/2395394000008155426?ZOHO_CRITERIA=%22Localiza_CL_Poblacion%22.%22Codreg%22%3D15</t>
  </si>
  <si>
    <t>https://analytics.zoho.com/open-view/2395394000008155426?ZOHO_CRITERIA=%22Localiza_CL_Poblacion%22.%22Codreg%22%3D16</t>
  </si>
  <si>
    <t>https://analytics.zoho.com/open-view/2395394000008153647?ZOHO_CRITERIA=%22Localiza_CL_Poblacion%22.%22Codcom%22%3D15201</t>
  </si>
  <si>
    <t>https://analytics.zoho.com/open-view/2395394000008153647?ZOHO_CRITERIA=%22Localiza_CL_Poblacion%22.%22Codcom%22%3D15202</t>
  </si>
  <si>
    <t>https://analytics.zoho.com/open-view/2395394000008155426?ZOHO_CRITERIA=%22Localiza_CL_Poblacion%22.%22Codreg%22%3D1</t>
  </si>
  <si>
    <t>https://analytics.zoho.com/open-view/2395394000008155038?ZOHO_CRITERIA=%22Localiza_CL_Poblacion%22.%22Codcom%22%3D1101</t>
  </si>
  <si>
    <t>https://analytics.zoho.com/open-view/2395394000008155038?ZOHO_CRITERIA=%22Localiza_CL_Poblacion%22.%22Codcom%22%3D1107</t>
  </si>
  <si>
    <t>https://analytics.zoho.com/open-view/2395394000008155038?ZOHO_CRITERIA=%22Localiza_CL_Poblacion%22.%22Codcom%22%3D1401</t>
  </si>
  <si>
    <t>https://analytics.zoho.com/open-view/2395394000008155038?ZOHO_CRITERIA=%22Localiza_CL_Poblacion%22.%22Codcom%22%3D1402</t>
  </si>
  <si>
    <t>https://analytics.zoho.com/open-view/2395394000008155038?ZOHO_CRITERIA=%22Localiza_CL_Poblacion%22.%22Codcom%22%3D1403</t>
  </si>
  <si>
    <t>https://analytics.zoho.com/open-view/2395394000008155038?ZOHO_CRITERIA=%22Localiza_CL_Poblacion%22.%22Codcom%22%3D1404</t>
  </si>
  <si>
    <t>https://analytics.zoho.com/open-view/2395394000008155038?ZOHO_CRITERIA=%22Localiza_CL_Poblacion%22.%22Codcom%22%3D1405</t>
  </si>
  <si>
    <t>https://analytics.zoho.com/open-view/2395394000008155038?ZOHO_CRITERIA=%22Localiza_CL_Poblacion%22.%22Codcom%22%3D2101</t>
  </si>
  <si>
    <t>https://analytics.zoho.com/open-view/2395394000008155038?ZOHO_CRITERIA=%22Localiza_CL_Poblacion%22.%22Codcom%22%3D2102</t>
  </si>
  <si>
    <t>https://analytics.zoho.com/open-view/2395394000008155038?ZOHO_CRITERIA=%22Localiza_CL_Poblacion%22.%22Codcom%22%3D2103</t>
  </si>
  <si>
    <t>https://analytics.zoho.com/open-view/2395394000008155038?ZOHO_CRITERIA=%22Localiza_CL_Poblacion%22.%22Codcom%22%3D2104</t>
  </si>
  <si>
    <t>https://analytics.zoho.com/open-view/2395394000008155038?ZOHO_CRITERIA=%22Localiza_CL_Poblacion%22.%22Codcom%22%3D2201</t>
  </si>
  <si>
    <t>https://analytics.zoho.com/open-view/2395394000008155038?ZOHO_CRITERIA=%22Localiza_CL_Poblacion%22.%22Codcom%22%3D2202</t>
  </si>
  <si>
    <t>https://analytics.zoho.com/open-view/2395394000008155038?ZOHO_CRITERIA=%22Localiza_CL_Poblacion%22.%22Codcom%22%3D2203</t>
  </si>
  <si>
    <t>https://analytics.zoho.com/open-view/2395394000008155038?ZOHO_CRITERIA=%22Localiza_CL_Poblacion%22.%22Codcom%22%3D2301</t>
  </si>
  <si>
    <t>https://analytics.zoho.com/open-view/2395394000008155038?ZOHO_CRITERIA=%22Localiza_CL_Poblacion%22.%22Codcom%22%3D2302</t>
  </si>
  <si>
    <t>https://analytics.zoho.com/open-view/2395394000008155038?ZOHO_CRITERIA=%22Localiza_CL_Poblacion%22.%22Codcom%22%3D3101</t>
  </si>
  <si>
    <t>https://analytics.zoho.com/open-view/2395394000008155038?ZOHO_CRITERIA=%22Localiza_CL_Poblacion%22.%22Codcom%22%3D3102</t>
  </si>
  <si>
    <t>https://analytics.zoho.com/open-view/2395394000008155038?ZOHO_CRITERIA=%22Localiza_CL_Poblacion%22.%22Codcom%22%3D3103</t>
  </si>
  <si>
    <t>https://analytics.zoho.com/open-view/2395394000008155038?ZOHO_CRITERIA=%22Localiza_CL_Poblacion%22.%22Codcom%22%3D3201</t>
  </si>
  <si>
    <t>https://analytics.zoho.com/open-view/2395394000008155038?ZOHO_CRITERIA=%22Localiza_CL_Poblacion%22.%22Codcom%22%3D3202</t>
  </si>
  <si>
    <t>https://analytics.zoho.com/open-view/2395394000008155038?ZOHO_CRITERIA=%22Localiza_CL_Poblacion%22.%22Codcom%22%3D3301</t>
  </si>
  <si>
    <t>https://analytics.zoho.com/open-view/2395394000008155038?ZOHO_CRITERIA=%22Localiza_CL_Poblacion%22.%22Codcom%22%3D3302</t>
  </si>
  <si>
    <t>https://analytics.zoho.com/open-view/2395394000008155038?ZOHO_CRITERIA=%22Localiza_CL_Poblacion%22.%22Codcom%22%3D3303</t>
  </si>
  <si>
    <t>https://analytics.zoho.com/open-view/2395394000008155038?ZOHO_CRITERIA=%22Localiza_CL_Poblacion%22.%22Codcom%22%3D3304</t>
  </si>
  <si>
    <t>https://analytics.zoho.com/open-view/2395394000008155038?ZOHO_CRITERIA=%22Localiza_CL_Poblacion%22.%22Codcom%22%3D4101</t>
  </si>
  <si>
    <t>https://analytics.zoho.com/open-view/2395394000008155038?ZOHO_CRITERIA=%22Localiza_CL_Poblacion%22.%22Codcom%22%3D4102</t>
  </si>
  <si>
    <t>https://analytics.zoho.com/open-view/2395394000008155038?ZOHO_CRITERIA=%22Localiza_CL_Poblacion%22.%22Codcom%22%3D4103</t>
  </si>
  <si>
    <t>https://analytics.zoho.com/open-view/2395394000008155038?ZOHO_CRITERIA=%22Localiza_CL_Poblacion%22.%22Codcom%22%3D4104</t>
  </si>
  <si>
    <t>https://analytics.zoho.com/open-view/2395394000008155038?ZOHO_CRITERIA=%22Localiza_CL_Poblacion%22.%22Codcom%22%3D4105</t>
  </si>
  <si>
    <t>https://analytics.zoho.com/open-view/2395394000008155038?ZOHO_CRITERIA=%22Localiza_CL_Poblacion%22.%22Codcom%22%3D4106</t>
  </si>
  <si>
    <t>https://analytics.zoho.com/open-view/2395394000008155038?ZOHO_CRITERIA=%22Localiza_CL_Poblacion%22.%22Codcom%22%3D4201</t>
  </si>
  <si>
    <t>https://analytics.zoho.com/open-view/2395394000008155038?ZOHO_CRITERIA=%22Localiza_CL_Poblacion%22.%22Codcom%22%3D4202</t>
  </si>
  <si>
    <t>https://analytics.zoho.com/open-view/2395394000008155038?ZOHO_CRITERIA=%22Localiza_CL_Poblacion%22.%22Codcom%22%3D4203</t>
  </si>
  <si>
    <t>https://analytics.zoho.com/open-view/2395394000008155038?ZOHO_CRITERIA=%22Localiza_CL_Poblacion%22.%22Codcom%22%3D4204</t>
  </si>
  <si>
    <t>https://analytics.zoho.com/open-view/2395394000008155038?ZOHO_CRITERIA=%22Localiza_CL_Poblacion%22.%22Codcom%22%3D4301</t>
  </si>
  <si>
    <t>https://analytics.zoho.com/open-view/2395394000008155038?ZOHO_CRITERIA=%22Localiza_CL_Poblacion%22.%22Codcom%22%3D4302</t>
  </si>
  <si>
    <t>https://analytics.zoho.com/open-view/2395394000008155038?ZOHO_CRITERIA=%22Localiza_CL_Poblacion%22.%22Codcom%22%3D4303</t>
  </si>
  <si>
    <t>https://analytics.zoho.com/open-view/2395394000008155038?ZOHO_CRITERIA=%22Localiza_CL_Poblacion%22.%22Codcom%22%3D4304</t>
  </si>
  <si>
    <t>https://analytics.zoho.com/open-view/2395394000008155038?ZOHO_CRITERIA=%22Localiza_CL_Poblacion%22.%22Codcom%22%3D4305</t>
  </si>
  <si>
    <t>https://analytics.zoho.com/open-view/2395394000008155038?ZOHO_CRITERIA=%22Localiza_CL_Poblacion%22.%22Codcom%22%3D5101</t>
  </si>
  <si>
    <t>https://analytics.zoho.com/open-view/2395394000008155038?ZOHO_CRITERIA=%22Localiza_CL_Poblacion%22.%22Codcom%22%3D5102</t>
  </si>
  <si>
    <t>https://analytics.zoho.com/open-view/2395394000008155038?ZOHO_CRITERIA=%22Localiza_CL_Poblacion%22.%22Codcom%22%3D5103</t>
  </si>
  <si>
    <t>https://analytics.zoho.com/open-view/2395394000008155038?ZOHO_CRITERIA=%22Localiza_CL_Poblacion%22.%22Codcom%22%3D5104</t>
  </si>
  <si>
    <t>https://analytics.zoho.com/open-view/2395394000008155038?ZOHO_CRITERIA=%22Localiza_CL_Poblacion%22.%22Codcom%22%3D5105</t>
  </si>
  <si>
    <t>https://analytics.zoho.com/open-view/2395394000008155038?ZOHO_CRITERIA=%22Localiza_CL_Poblacion%22.%22Codcom%22%3D5107</t>
  </si>
  <si>
    <t>https://analytics.zoho.com/open-view/2395394000008155038?ZOHO_CRITERIA=%22Localiza_CL_Poblacion%22.%22Codcom%22%3D5109</t>
  </si>
  <si>
    <t>https://analytics.zoho.com/open-view/2395394000008155038?ZOHO_CRITERIA=%22Localiza_CL_Poblacion%22.%22Codcom%22%3D5201</t>
  </si>
  <si>
    <t>https://analytics.zoho.com/open-view/2395394000008155038?ZOHO_CRITERIA=%22Localiza_CL_Poblacion%22.%22Codcom%22%3D5301</t>
  </si>
  <si>
    <t>https://analytics.zoho.com/open-view/2395394000008155038?ZOHO_CRITERIA=%22Localiza_CL_Poblacion%22.%22Codcom%22%3D5302</t>
  </si>
  <si>
    <t>https://analytics.zoho.com/open-view/2395394000008155038?ZOHO_CRITERIA=%22Localiza_CL_Poblacion%22.%22Codcom%22%3D5303</t>
  </si>
  <si>
    <t>https://analytics.zoho.com/open-view/2395394000008155038?ZOHO_CRITERIA=%22Localiza_CL_Poblacion%22.%22Codcom%22%3D5304</t>
  </si>
  <si>
    <t>https://analytics.zoho.com/open-view/2395394000008155038?ZOHO_CRITERIA=%22Localiza_CL_Poblacion%22.%22Codcom%22%3D5401</t>
  </si>
  <si>
    <t>https://analytics.zoho.com/open-view/2395394000008155038?ZOHO_CRITERIA=%22Localiza_CL_Poblacion%22.%22Codcom%22%3D5402</t>
  </si>
  <si>
    <t>https://analytics.zoho.com/open-view/2395394000008155038?ZOHO_CRITERIA=%22Localiza_CL_Poblacion%22.%22Codcom%22%3D5403</t>
  </si>
  <si>
    <t>https://analytics.zoho.com/open-view/2395394000008155038?ZOHO_CRITERIA=%22Localiza_CL_Poblacion%22.%22Codcom%22%3D5404</t>
  </si>
  <si>
    <t>https://analytics.zoho.com/open-view/2395394000008155038?ZOHO_CRITERIA=%22Localiza_CL_Poblacion%22.%22Codcom%22%3D5405</t>
  </si>
  <si>
    <t>https://analytics.zoho.com/open-view/2395394000008155038?ZOHO_CRITERIA=%22Localiza_CL_Poblacion%22.%22Codcom%22%3D5501</t>
  </si>
  <si>
    <t>https://analytics.zoho.com/open-view/2395394000008155038?ZOHO_CRITERIA=%22Localiza_CL_Poblacion%22.%22Codcom%22%3D5502</t>
  </si>
  <si>
    <t>https://analytics.zoho.com/open-view/2395394000008155038?ZOHO_CRITERIA=%22Localiza_CL_Poblacion%22.%22Codcom%22%3D5503</t>
  </si>
  <si>
    <t>https://analytics.zoho.com/open-view/2395394000008155038?ZOHO_CRITERIA=%22Localiza_CL_Poblacion%22.%22Codcom%22%3D5504</t>
  </si>
  <si>
    <t>https://analytics.zoho.com/open-view/2395394000008155038?ZOHO_CRITERIA=%22Localiza_CL_Poblacion%22.%22Codcom%22%3D5506</t>
  </si>
  <si>
    <t>https://analytics.zoho.com/open-view/2395394000008155038?ZOHO_CRITERIA=%22Localiza_CL_Poblacion%22.%22Codcom%22%3D5601</t>
  </si>
  <si>
    <t>https://analytics.zoho.com/open-view/2395394000008155038?ZOHO_CRITERIA=%22Localiza_CL_Poblacion%22.%22Codcom%22%3D5602</t>
  </si>
  <si>
    <t>https://analytics.zoho.com/open-view/2395394000008155038?ZOHO_CRITERIA=%22Localiza_CL_Poblacion%22.%22Codcom%22%3D5603</t>
  </si>
  <si>
    <t>https://analytics.zoho.com/open-view/2395394000008155038?ZOHO_CRITERIA=%22Localiza_CL_Poblacion%22.%22Codcom%22%3D5604</t>
  </si>
  <si>
    <t>https://analytics.zoho.com/open-view/2395394000008155038?ZOHO_CRITERIA=%22Localiza_CL_Poblacion%22.%22Codcom%22%3D5605</t>
  </si>
  <si>
    <t>https://analytics.zoho.com/open-view/2395394000008155038?ZOHO_CRITERIA=%22Localiza_CL_Poblacion%22.%22Codcom%22%3D5606</t>
  </si>
  <si>
    <t>https://analytics.zoho.com/open-view/2395394000008155038?ZOHO_CRITERIA=%22Localiza_CL_Poblacion%22.%22Codcom%22%3D5701</t>
  </si>
  <si>
    <t>https://analytics.zoho.com/open-view/2395394000008155038?ZOHO_CRITERIA=%22Localiza_CL_Poblacion%22.%22Codcom%22%3D5702</t>
  </si>
  <si>
    <t>https://analytics.zoho.com/open-view/2395394000008155038?ZOHO_CRITERIA=%22Localiza_CL_Poblacion%22.%22Codcom%22%3D5703</t>
  </si>
  <si>
    <t>https://analytics.zoho.com/open-view/2395394000008155038?ZOHO_CRITERIA=%22Localiza_CL_Poblacion%22.%22Codcom%22%3D5704</t>
  </si>
  <si>
    <t>https://analytics.zoho.com/open-view/2395394000008155038?ZOHO_CRITERIA=%22Localiza_CL_Poblacion%22.%22Codcom%22%3D5705</t>
  </si>
  <si>
    <t>https://analytics.zoho.com/open-view/2395394000008155038?ZOHO_CRITERIA=%22Localiza_CL_Poblacion%22.%22Codcom%22%3D5706</t>
  </si>
  <si>
    <t>https://analytics.zoho.com/open-view/2395394000008155038?ZOHO_CRITERIA=%22Localiza_CL_Poblacion%22.%22Codcom%22%3D5801</t>
  </si>
  <si>
    <t>https://analytics.zoho.com/open-view/2395394000008155038?ZOHO_CRITERIA=%22Localiza_CL_Poblacion%22.%22Codcom%22%3D5802</t>
  </si>
  <si>
    <t>https://analytics.zoho.com/open-view/2395394000008155038?ZOHO_CRITERIA=%22Localiza_CL_Poblacion%22.%22Codcom%22%3D5803</t>
  </si>
  <si>
    <t>https://analytics.zoho.com/open-view/2395394000008155038?ZOHO_CRITERIA=%22Localiza_CL_Poblacion%22.%22Codcom%22%3D5804</t>
  </si>
  <si>
    <t>https://analytics.zoho.com/open-view/2395394000008155038?ZOHO_CRITERIA=%22Localiza_CL_Poblacion%22.%22Codcom%22%3D6101</t>
  </si>
  <si>
    <t>https://analytics.zoho.com/open-view/2395394000008155038?ZOHO_CRITERIA=%22Localiza_CL_Poblacion%22.%22Codcom%22%3D6102</t>
  </si>
  <si>
    <t>https://analytics.zoho.com/open-view/2395394000008155038?ZOHO_CRITERIA=%22Localiza_CL_Poblacion%22.%22Codcom%22%3D6103</t>
  </si>
  <si>
    <t>https://analytics.zoho.com/open-view/2395394000008155038?ZOHO_CRITERIA=%22Localiza_CL_Poblacion%22.%22Codcom%22%3D6104</t>
  </si>
  <si>
    <t>https://analytics.zoho.com/open-view/2395394000008155038?ZOHO_CRITERIA=%22Localiza_CL_Poblacion%22.%22Codcom%22%3D6105</t>
  </si>
  <si>
    <t>https://analytics.zoho.com/open-view/2395394000008155038?ZOHO_CRITERIA=%22Localiza_CL_Poblacion%22.%22Codcom%22%3D6106</t>
  </si>
  <si>
    <t>https://analytics.zoho.com/open-view/2395394000008155038?ZOHO_CRITERIA=%22Localiza_CL_Poblacion%22.%22Codcom%22%3D6107</t>
  </si>
  <si>
    <t>https://analytics.zoho.com/open-view/2395394000008155038?ZOHO_CRITERIA=%22Localiza_CL_Poblacion%22.%22Codcom%22%3D6108</t>
  </si>
  <si>
    <t>https://analytics.zoho.com/open-view/2395394000008155038?ZOHO_CRITERIA=%22Localiza_CL_Poblacion%22.%22Codcom%22%3D6109</t>
  </si>
  <si>
    <t>https://analytics.zoho.com/open-view/2395394000008155038?ZOHO_CRITERIA=%22Localiza_CL_Poblacion%22.%22Codcom%22%3D6110</t>
  </si>
  <si>
    <t>https://analytics.zoho.com/open-view/2395394000008155038?ZOHO_CRITERIA=%22Localiza_CL_Poblacion%22.%22Codcom%22%3D6111</t>
  </si>
  <si>
    <t>https://analytics.zoho.com/open-view/2395394000008155038?ZOHO_CRITERIA=%22Localiza_CL_Poblacion%22.%22Codcom%22%3D6112</t>
  </si>
  <si>
    <t>https://analytics.zoho.com/open-view/2395394000008155038?ZOHO_CRITERIA=%22Localiza_CL_Poblacion%22.%22Codcom%22%3D6113</t>
  </si>
  <si>
    <t>https://analytics.zoho.com/open-view/2395394000008155038?ZOHO_CRITERIA=%22Localiza_CL_Poblacion%22.%22Codcom%22%3D6114</t>
  </si>
  <si>
    <t>https://analytics.zoho.com/open-view/2395394000008155038?ZOHO_CRITERIA=%22Localiza_CL_Poblacion%22.%22Codcom%22%3D6115</t>
  </si>
  <si>
    <t>https://analytics.zoho.com/open-view/2395394000008155038?ZOHO_CRITERIA=%22Localiza_CL_Poblacion%22.%22Codcom%22%3D6116</t>
  </si>
  <si>
    <t>https://analytics.zoho.com/open-view/2395394000008155038?ZOHO_CRITERIA=%22Localiza_CL_Poblacion%22.%22Codcom%22%3D6117</t>
  </si>
  <si>
    <t>https://analytics.zoho.com/open-view/2395394000008155038?ZOHO_CRITERIA=%22Localiza_CL_Poblacion%22.%22Codcom%22%3D6201</t>
  </si>
  <si>
    <t>https://analytics.zoho.com/open-view/2395394000008155038?ZOHO_CRITERIA=%22Localiza_CL_Poblacion%22.%22Codcom%22%3D6202</t>
  </si>
  <si>
    <t>https://analytics.zoho.com/open-view/2395394000008155038?ZOHO_CRITERIA=%22Localiza_CL_Poblacion%22.%22Codcom%22%3D6203</t>
  </si>
  <si>
    <t>https://analytics.zoho.com/open-view/2395394000008155038?ZOHO_CRITERIA=%22Localiza_CL_Poblacion%22.%22Codcom%22%3D6204</t>
  </si>
  <si>
    <t>https://analytics.zoho.com/open-view/2395394000008155038?ZOHO_CRITERIA=%22Localiza_CL_Poblacion%22.%22Codcom%22%3D6205</t>
  </si>
  <si>
    <t>https://analytics.zoho.com/open-view/2395394000008155038?ZOHO_CRITERIA=%22Localiza_CL_Poblacion%22.%22Codcom%22%3D6206</t>
  </si>
  <si>
    <t>https://analytics.zoho.com/open-view/2395394000008155038?ZOHO_CRITERIA=%22Localiza_CL_Poblacion%22.%22Codcom%22%3D6301</t>
  </si>
  <si>
    <t>https://analytics.zoho.com/open-view/2395394000008155038?ZOHO_CRITERIA=%22Localiza_CL_Poblacion%22.%22Codcom%22%3D6302</t>
  </si>
  <si>
    <t>https://analytics.zoho.com/open-view/2395394000008155038?ZOHO_CRITERIA=%22Localiza_CL_Poblacion%22.%22Codcom%22%3D6303</t>
  </si>
  <si>
    <t>https://analytics.zoho.com/open-view/2395394000008155038?ZOHO_CRITERIA=%22Localiza_CL_Poblacion%22.%22Codcom%22%3D6304</t>
  </si>
  <si>
    <t>https://analytics.zoho.com/open-view/2395394000008155038?ZOHO_CRITERIA=%22Localiza_CL_Poblacion%22.%22Codcom%22%3D6305</t>
  </si>
  <si>
    <t>https://analytics.zoho.com/open-view/2395394000008155038?ZOHO_CRITERIA=%22Localiza_CL_Poblacion%22.%22Codcom%22%3D6306</t>
  </si>
  <si>
    <t>https://analytics.zoho.com/open-view/2395394000008155038?ZOHO_CRITERIA=%22Localiza_CL_Poblacion%22.%22Codcom%22%3D6307</t>
  </si>
  <si>
    <t>https://analytics.zoho.com/open-view/2395394000008155038?ZOHO_CRITERIA=%22Localiza_CL_Poblacion%22.%22Codcom%22%3D6308</t>
  </si>
  <si>
    <t>https://analytics.zoho.com/open-view/2395394000008155038?ZOHO_CRITERIA=%22Localiza_CL_Poblacion%22.%22Codcom%22%3D6309</t>
  </si>
  <si>
    <t>https://analytics.zoho.com/open-view/2395394000008155038?ZOHO_CRITERIA=%22Localiza_CL_Poblacion%22.%22Codcom%22%3D6310</t>
  </si>
  <si>
    <t>https://analytics.zoho.com/open-view/2395394000008155038?ZOHO_CRITERIA=%22Localiza_CL_Poblacion%22.%22Codcom%22%3D7101</t>
  </si>
  <si>
    <t>https://analytics.zoho.com/open-view/2395394000008155038?ZOHO_CRITERIA=%22Localiza_CL_Poblacion%22.%22Codcom%22%3D7102</t>
  </si>
  <si>
    <t>https://analytics.zoho.com/open-view/2395394000008155038?ZOHO_CRITERIA=%22Localiza_CL_Poblacion%22.%22Codcom%22%3D7103</t>
  </si>
  <si>
    <t>https://analytics.zoho.com/open-view/2395394000008155038?ZOHO_CRITERIA=%22Localiza_CL_Poblacion%22.%22Codcom%22%3D7104</t>
  </si>
  <si>
    <t>https://analytics.zoho.com/open-view/2395394000008155038?ZOHO_CRITERIA=%22Localiza_CL_Poblacion%22.%22Codcom%22%3D7105</t>
  </si>
  <si>
    <t>https://analytics.zoho.com/open-view/2395394000008155038?ZOHO_CRITERIA=%22Localiza_CL_Poblacion%22.%22Codcom%22%3D7106</t>
  </si>
  <si>
    <t>https://analytics.zoho.com/open-view/2395394000008155038?ZOHO_CRITERIA=%22Localiza_CL_Poblacion%22.%22Codcom%22%3D7107</t>
  </si>
  <si>
    <t>https://analytics.zoho.com/open-view/2395394000008155038?ZOHO_CRITERIA=%22Localiza_CL_Poblacion%22.%22Codcom%22%3D7108</t>
  </si>
  <si>
    <t>https://analytics.zoho.com/open-view/2395394000008155038?ZOHO_CRITERIA=%22Localiza_CL_Poblacion%22.%22Codcom%22%3D7109</t>
  </si>
  <si>
    <t>https://analytics.zoho.com/open-view/2395394000008155038?ZOHO_CRITERIA=%22Localiza_CL_Poblacion%22.%22Codcom%22%3D7110</t>
  </si>
  <si>
    <t>https://analytics.zoho.com/open-view/2395394000008155038?ZOHO_CRITERIA=%22Localiza_CL_Poblacion%22.%22Codcom%22%3D7201</t>
  </si>
  <si>
    <t>https://analytics.zoho.com/open-view/2395394000008155038?ZOHO_CRITERIA=%22Localiza_CL_Poblacion%22.%22Codcom%22%3D7202</t>
  </si>
  <si>
    <t>https://analytics.zoho.com/open-view/2395394000008155038?ZOHO_CRITERIA=%22Localiza_CL_Poblacion%22.%22Codcom%22%3D7203</t>
  </si>
  <si>
    <t>https://analytics.zoho.com/open-view/2395394000008155038?ZOHO_CRITERIA=%22Localiza_CL_Poblacion%22.%22Codcom%22%3D7301</t>
  </si>
  <si>
    <t>https://analytics.zoho.com/open-view/2395394000008155038?ZOHO_CRITERIA=%22Localiza_CL_Poblacion%22.%22Codcom%22%3D7302</t>
  </si>
  <si>
    <t>https://analytics.zoho.com/open-view/2395394000008155038?ZOHO_CRITERIA=%22Localiza_CL_Poblacion%22.%22Codcom%22%3D7303</t>
  </si>
  <si>
    <t>https://analytics.zoho.com/open-view/2395394000008155038?ZOHO_CRITERIA=%22Localiza_CL_Poblacion%22.%22Codcom%22%3D7304</t>
  </si>
  <si>
    <t>https://analytics.zoho.com/open-view/2395394000008155038?ZOHO_CRITERIA=%22Localiza_CL_Poblacion%22.%22Codcom%22%3D7305</t>
  </si>
  <si>
    <t>https://analytics.zoho.com/open-view/2395394000008155038?ZOHO_CRITERIA=%22Localiza_CL_Poblacion%22.%22Codcom%22%3D7306</t>
  </si>
  <si>
    <t>https://analytics.zoho.com/open-view/2395394000008155038?ZOHO_CRITERIA=%22Localiza_CL_Poblacion%22.%22Codcom%22%3D7307</t>
  </si>
  <si>
    <t>https://analytics.zoho.com/open-view/2395394000008155038?ZOHO_CRITERIA=%22Localiza_CL_Poblacion%22.%22Codcom%22%3D7308</t>
  </si>
  <si>
    <t>https://analytics.zoho.com/open-view/2395394000008155038?ZOHO_CRITERIA=%22Localiza_CL_Poblacion%22.%22Codcom%22%3D7309</t>
  </si>
  <si>
    <t>https://analytics.zoho.com/open-view/2395394000008155038?ZOHO_CRITERIA=%22Localiza_CL_Poblacion%22.%22Codcom%22%3D7401</t>
  </si>
  <si>
    <t>https://analytics.zoho.com/open-view/2395394000008155038?ZOHO_CRITERIA=%22Localiza_CL_Poblacion%22.%22Codcom%22%3D7402</t>
  </si>
  <si>
    <t>https://analytics.zoho.com/open-view/2395394000008155038?ZOHO_CRITERIA=%22Localiza_CL_Poblacion%22.%22Codcom%22%3D7403</t>
  </si>
  <si>
    <t>https://analytics.zoho.com/open-view/2395394000008155038?ZOHO_CRITERIA=%22Localiza_CL_Poblacion%22.%22Codcom%22%3D7404</t>
  </si>
  <si>
    <t>https://analytics.zoho.com/open-view/2395394000008155038?ZOHO_CRITERIA=%22Localiza_CL_Poblacion%22.%22Codcom%22%3D7405</t>
  </si>
  <si>
    <t>https://analytics.zoho.com/open-view/2395394000008155038?ZOHO_CRITERIA=%22Localiza_CL_Poblacion%22.%22Codcom%22%3D7406</t>
  </si>
  <si>
    <t>https://analytics.zoho.com/open-view/2395394000008155038?ZOHO_CRITERIA=%22Localiza_CL_Poblacion%22.%22Codcom%22%3D7407</t>
  </si>
  <si>
    <t>https://analytics.zoho.com/open-view/2395394000008155038?ZOHO_CRITERIA=%22Localiza_CL_Poblacion%22.%22Codcom%22%3D7408</t>
  </si>
  <si>
    <t>https://analytics.zoho.com/open-view/2395394000008155038?ZOHO_CRITERIA=%22Localiza_CL_Poblacion%22.%22Codcom%22%3D8101</t>
  </si>
  <si>
    <t>https://analytics.zoho.com/open-view/2395394000008155038?ZOHO_CRITERIA=%22Localiza_CL_Poblacion%22.%22Codcom%22%3D8102</t>
  </si>
  <si>
    <t>https://analytics.zoho.com/open-view/2395394000008155038?ZOHO_CRITERIA=%22Localiza_CL_Poblacion%22.%22Codcom%22%3D8103</t>
  </si>
  <si>
    <t>https://analytics.zoho.com/open-view/2395394000008155038?ZOHO_CRITERIA=%22Localiza_CL_Poblacion%22.%22Codcom%22%3D8104</t>
  </si>
  <si>
    <t>https://analytics.zoho.com/open-view/2395394000008155038?ZOHO_CRITERIA=%22Localiza_CL_Poblacion%22.%22Codcom%22%3D8105</t>
  </si>
  <si>
    <t>https://analytics.zoho.com/open-view/2395394000008155038?ZOHO_CRITERIA=%22Localiza_CL_Poblacion%22.%22Codcom%22%3D8106</t>
  </si>
  <si>
    <t>https://analytics.zoho.com/open-view/2395394000008155038?ZOHO_CRITERIA=%22Localiza_CL_Poblacion%22.%22Codcom%22%3D8107</t>
  </si>
  <si>
    <t>https://analytics.zoho.com/open-view/2395394000008155038?ZOHO_CRITERIA=%22Localiza_CL_Poblacion%22.%22Codcom%22%3D8108</t>
  </si>
  <si>
    <t>https://analytics.zoho.com/open-view/2395394000008155038?ZOHO_CRITERIA=%22Localiza_CL_Poblacion%22.%22Codcom%22%3D8109</t>
  </si>
  <si>
    <t>https://analytics.zoho.com/open-view/2395394000008155038?ZOHO_CRITERIA=%22Localiza_CL_Poblacion%22.%22Codcom%22%3D8110</t>
  </si>
  <si>
    <t>https://analytics.zoho.com/open-view/2395394000008155038?ZOHO_CRITERIA=%22Localiza_CL_Poblacion%22.%22Codcom%22%3D8111</t>
  </si>
  <si>
    <t>https://analytics.zoho.com/open-view/2395394000008155038?ZOHO_CRITERIA=%22Localiza_CL_Poblacion%22.%22Codcom%22%3D8112</t>
  </si>
  <si>
    <t>https://analytics.zoho.com/open-view/2395394000008155038?ZOHO_CRITERIA=%22Localiza_CL_Poblacion%22.%22Codcom%22%3D8201</t>
  </si>
  <si>
    <t>https://analytics.zoho.com/open-view/2395394000008155038?ZOHO_CRITERIA=%22Localiza_CL_Poblacion%22.%22Codcom%22%3D8202</t>
  </si>
  <si>
    <t>https://analytics.zoho.com/open-view/2395394000008155038?ZOHO_CRITERIA=%22Localiza_CL_Poblacion%22.%22Codcom%22%3D8203</t>
  </si>
  <si>
    <t>https://analytics.zoho.com/open-view/2395394000008155038?ZOHO_CRITERIA=%22Localiza_CL_Poblacion%22.%22Codcom%22%3D8204</t>
  </si>
  <si>
    <t>https://analytics.zoho.com/open-view/2395394000008155038?ZOHO_CRITERIA=%22Localiza_CL_Poblacion%22.%22Codcom%22%3D8205</t>
  </si>
  <si>
    <t>https://analytics.zoho.com/open-view/2395394000008155038?ZOHO_CRITERIA=%22Localiza_CL_Poblacion%22.%22Codcom%22%3D8206</t>
  </si>
  <si>
    <t>https://analytics.zoho.com/open-view/2395394000008155038?ZOHO_CRITERIA=%22Localiza_CL_Poblacion%22.%22Codcom%22%3D8207</t>
  </si>
  <si>
    <t>https://analytics.zoho.com/open-view/2395394000008155038?ZOHO_CRITERIA=%22Localiza_CL_Poblacion%22.%22Codcom%22%3D8301</t>
  </si>
  <si>
    <t>https://analytics.zoho.com/open-view/2395394000008155038?ZOHO_CRITERIA=%22Localiza_CL_Poblacion%22.%22Codcom%22%3D8302</t>
  </si>
  <si>
    <t>https://analytics.zoho.com/open-view/2395394000008155038?ZOHO_CRITERIA=%22Localiza_CL_Poblacion%22.%22Codcom%22%3D8303</t>
  </si>
  <si>
    <t>https://analytics.zoho.com/open-view/2395394000008155038?ZOHO_CRITERIA=%22Localiza_CL_Poblacion%22.%22Codcom%22%3D8304</t>
  </si>
  <si>
    <t>https://analytics.zoho.com/open-view/2395394000008155038?ZOHO_CRITERIA=%22Localiza_CL_Poblacion%22.%22Codcom%22%3D8305</t>
  </si>
  <si>
    <t>https://analytics.zoho.com/open-view/2395394000008155038?ZOHO_CRITERIA=%22Localiza_CL_Poblacion%22.%22Codcom%22%3D8306</t>
  </si>
  <si>
    <t>https://analytics.zoho.com/open-view/2395394000008155038?ZOHO_CRITERIA=%22Localiza_CL_Poblacion%22.%22Codcom%22%3D8307</t>
  </si>
  <si>
    <t>https://analytics.zoho.com/open-view/2395394000008155038?ZOHO_CRITERIA=%22Localiza_CL_Poblacion%22.%22Codcom%22%3D8308</t>
  </si>
  <si>
    <t>https://analytics.zoho.com/open-view/2395394000008155038?ZOHO_CRITERIA=%22Localiza_CL_Poblacion%22.%22Codcom%22%3D8309</t>
  </si>
  <si>
    <t>https://analytics.zoho.com/open-view/2395394000008155038?ZOHO_CRITERIA=%22Localiza_CL_Poblacion%22.%22Codcom%22%3D8310</t>
  </si>
  <si>
    <t>https://analytics.zoho.com/open-view/2395394000008155038?ZOHO_CRITERIA=%22Localiza_CL_Poblacion%22.%22Codcom%22%3D8311</t>
  </si>
  <si>
    <t>https://analytics.zoho.com/open-view/2395394000008155038?ZOHO_CRITERIA=%22Localiza_CL_Poblacion%22.%22Codcom%22%3D8312</t>
  </si>
  <si>
    <t>https://analytics.zoho.com/open-view/2395394000008155038?ZOHO_CRITERIA=%22Localiza_CL_Poblacion%22.%22Codcom%22%3D8313</t>
  </si>
  <si>
    <t>https://analytics.zoho.com/open-view/2395394000008155038?ZOHO_CRITERIA=%22Localiza_CL_Poblacion%22.%22Codcom%22%3D8314</t>
  </si>
  <si>
    <t>https://analytics.zoho.com/open-view/2395394000008155038?ZOHO_CRITERIA=%22Localiza_CL_Poblacion%22.%22Codcom%22%3D16101</t>
  </si>
  <si>
    <t>https://analytics.zoho.com/open-view/2395394000008155038?ZOHO_CRITERIA=%22Localiza_CL_Poblacion%22.%22Codcom%22%3D16102</t>
  </si>
  <si>
    <t>https://analytics.zoho.com/open-view/2395394000008155038?ZOHO_CRITERIA=%22Localiza_CL_Poblacion%22.%22Codcom%22%3D16202</t>
  </si>
  <si>
    <t>https://analytics.zoho.com/open-view/2395394000008155038?ZOHO_CRITERIA=%22Localiza_CL_Poblacion%22.%22Codcom%22%3D16203</t>
  </si>
  <si>
    <t>https://analytics.zoho.com/open-view/2395394000008155038?ZOHO_CRITERIA=%22Localiza_CL_Poblacion%22.%22Codcom%22%3D16302</t>
  </si>
  <si>
    <t>https://analytics.zoho.com/open-view/2395394000008155038?ZOHO_CRITERIA=%22Localiza_CL_Poblacion%22.%22Codcom%22%3D16103</t>
  </si>
  <si>
    <t>https://analytics.zoho.com/open-view/2395394000008155038?ZOHO_CRITERIA=%22Localiza_CL_Poblacion%22.%22Codcom%22%3D16104</t>
  </si>
  <si>
    <t>https://analytics.zoho.com/open-view/2395394000008155038?ZOHO_CRITERIA=%22Localiza_CL_Poblacion%22.%22Codcom%22%3D16204</t>
  </si>
  <si>
    <t>https://analytics.zoho.com/open-view/2395394000008155038?ZOHO_CRITERIA=%22Localiza_CL_Poblacion%22.%22Codcom%22%3D16303</t>
  </si>
  <si>
    <t>https://analytics.zoho.com/open-view/2395394000008155038?ZOHO_CRITERIA=%22Localiza_CL_Poblacion%22.%22Codcom%22%3D16105</t>
  </si>
  <si>
    <t>https://analytics.zoho.com/open-view/2395394000008155038?ZOHO_CRITERIA=%22Localiza_CL_Poblacion%22.%22Codcom%22%3D16106</t>
  </si>
  <si>
    <t>https://analytics.zoho.com/open-view/2395394000008155038?ZOHO_CRITERIA=%22Localiza_CL_Poblacion%22.%22Codcom%22%3D16205</t>
  </si>
  <si>
    <t>https://analytics.zoho.com/open-view/2395394000008155038?ZOHO_CRITERIA=%22Localiza_CL_Poblacion%22.%22Codcom%22%3D16107</t>
  </si>
  <si>
    <t>https://analytics.zoho.com/open-view/2395394000008155038?ZOHO_CRITERIA=%22Localiza_CL_Poblacion%22.%22Codcom%22%3D16201</t>
  </si>
  <si>
    <t>https://analytics.zoho.com/open-view/2395394000008155038?ZOHO_CRITERIA=%22Localiza_CL_Poblacion%22.%22Codcom%22%3D16206</t>
  </si>
  <si>
    <t>https://analytics.zoho.com/open-view/2395394000008155038?ZOHO_CRITERIA=%22Localiza_CL_Poblacion%22.%22Codcom%22%3D16301</t>
  </si>
  <si>
    <t>https://analytics.zoho.com/open-view/2395394000008155038?ZOHO_CRITERIA=%22Localiza_CL_Poblacion%22.%22Codcom%22%3D16304</t>
  </si>
  <si>
    <t>https://analytics.zoho.com/open-view/2395394000008155038?ZOHO_CRITERIA=%22Localiza_CL_Poblacion%22.%22Codcom%22%3D16108</t>
  </si>
  <si>
    <t>https://analytics.zoho.com/open-view/2395394000008155038?ZOHO_CRITERIA=%22Localiza_CL_Poblacion%22.%22Codcom%22%3D16305</t>
  </si>
  <si>
    <t>https://analytics.zoho.com/open-view/2395394000008155038?ZOHO_CRITERIA=%22Localiza_CL_Poblacion%22.%22Codcom%22%3D16207</t>
  </si>
  <si>
    <t>https://analytics.zoho.com/open-view/2395394000008155038?ZOHO_CRITERIA=%22Localiza_CL_Poblacion%22.%22Codcom%22%3D16109</t>
  </si>
  <si>
    <t>https://analytics.zoho.com/open-view/2395394000008155038?ZOHO_CRITERIA=%22Localiza_CL_Poblacion%22.%22Codcom%22%3D9101</t>
  </si>
  <si>
    <t>https://analytics.zoho.com/open-view/2395394000008155038?ZOHO_CRITERIA=%22Localiza_CL_Poblacion%22.%22Codcom%22%3D9102</t>
  </si>
  <si>
    <t>https://analytics.zoho.com/open-view/2395394000008155038?ZOHO_CRITERIA=%22Localiza_CL_Poblacion%22.%22Codcom%22%3D9103</t>
  </si>
  <si>
    <t>https://analytics.zoho.com/open-view/2395394000008155038?ZOHO_CRITERIA=%22Localiza_CL_Poblacion%22.%22Codcom%22%3D9104</t>
  </si>
  <si>
    <t>https://analytics.zoho.com/open-view/2395394000008155038?ZOHO_CRITERIA=%22Localiza_CL_Poblacion%22.%22Codcom%22%3D9105</t>
  </si>
  <si>
    <t>https://analytics.zoho.com/open-view/2395394000008155038?ZOHO_CRITERIA=%22Localiza_CL_Poblacion%22.%22Codcom%22%3D9106</t>
  </si>
  <si>
    <t>https://analytics.zoho.com/open-view/2395394000008155038?ZOHO_CRITERIA=%22Localiza_CL_Poblacion%22.%22Codcom%22%3D9107</t>
  </si>
  <si>
    <t>https://analytics.zoho.com/open-view/2395394000008155038?ZOHO_CRITERIA=%22Localiza_CL_Poblacion%22.%22Codcom%22%3D9108</t>
  </si>
  <si>
    <t>https://analytics.zoho.com/open-view/2395394000008155038?ZOHO_CRITERIA=%22Localiza_CL_Poblacion%22.%22Codcom%22%3D9109</t>
  </si>
  <si>
    <t>https://analytics.zoho.com/open-view/2395394000008155038?ZOHO_CRITERIA=%22Localiza_CL_Poblacion%22.%22Codcom%22%3D9110</t>
  </si>
  <si>
    <t>https://analytics.zoho.com/open-view/2395394000008155038?ZOHO_CRITERIA=%22Localiza_CL_Poblacion%22.%22Codcom%22%3D9111</t>
  </si>
  <si>
    <t>https://analytics.zoho.com/open-view/2395394000008155038?ZOHO_CRITERIA=%22Localiza_CL_Poblacion%22.%22Codcom%22%3D9112</t>
  </si>
  <si>
    <t>https://analytics.zoho.com/open-view/2395394000008155038?ZOHO_CRITERIA=%22Localiza_CL_Poblacion%22.%22Codcom%22%3D9113</t>
  </si>
  <si>
    <t>https://analytics.zoho.com/open-view/2395394000008155038?ZOHO_CRITERIA=%22Localiza_CL_Poblacion%22.%22Codcom%22%3D9114</t>
  </si>
  <si>
    <t>https://analytics.zoho.com/open-view/2395394000008155038?ZOHO_CRITERIA=%22Localiza_CL_Poblacion%22.%22Codcom%22%3D9115</t>
  </si>
  <si>
    <t>https://analytics.zoho.com/open-view/2395394000008155038?ZOHO_CRITERIA=%22Localiza_CL_Poblacion%22.%22Codcom%22%3D9116</t>
  </si>
  <si>
    <t>https://analytics.zoho.com/open-view/2395394000008155038?ZOHO_CRITERIA=%22Localiza_CL_Poblacion%22.%22Codcom%22%3D9117</t>
  </si>
  <si>
    <t>https://analytics.zoho.com/open-view/2395394000008155038?ZOHO_CRITERIA=%22Localiza_CL_Poblacion%22.%22Codcom%22%3D9118</t>
  </si>
  <si>
    <t>https://analytics.zoho.com/open-view/2395394000008155038?ZOHO_CRITERIA=%22Localiza_CL_Poblacion%22.%22Codcom%22%3D9119</t>
  </si>
  <si>
    <t>https://analytics.zoho.com/open-view/2395394000008155038?ZOHO_CRITERIA=%22Localiza_CL_Poblacion%22.%22Codcom%22%3D9120</t>
  </si>
  <si>
    <t>https://analytics.zoho.com/open-view/2395394000008155038?ZOHO_CRITERIA=%22Localiza_CL_Poblacion%22.%22Codcom%22%3D9121</t>
  </si>
  <si>
    <t>https://analytics.zoho.com/open-view/2395394000008155038?ZOHO_CRITERIA=%22Localiza_CL_Poblacion%22.%22Codcom%22%3D9201</t>
  </si>
  <si>
    <t>https://analytics.zoho.com/open-view/2395394000008155038?ZOHO_CRITERIA=%22Localiza_CL_Poblacion%22.%22Codcom%22%3D9202</t>
  </si>
  <si>
    <t>https://analytics.zoho.com/open-view/2395394000008155038?ZOHO_CRITERIA=%22Localiza_CL_Poblacion%22.%22Codcom%22%3D9203</t>
  </si>
  <si>
    <t>https://analytics.zoho.com/open-view/2395394000008155038?ZOHO_CRITERIA=%22Localiza_CL_Poblacion%22.%22Codcom%22%3D9204</t>
  </si>
  <si>
    <t>https://analytics.zoho.com/open-view/2395394000008155038?ZOHO_CRITERIA=%22Localiza_CL_Poblacion%22.%22Codcom%22%3D9205</t>
  </si>
  <si>
    <t>https://analytics.zoho.com/open-view/2395394000008155038?ZOHO_CRITERIA=%22Localiza_CL_Poblacion%22.%22Codcom%22%3D9206</t>
  </si>
  <si>
    <t>https://analytics.zoho.com/open-view/2395394000008155038?ZOHO_CRITERIA=%22Localiza_CL_Poblacion%22.%22Codcom%22%3D9207</t>
  </si>
  <si>
    <t>https://analytics.zoho.com/open-view/2395394000008155038?ZOHO_CRITERIA=%22Localiza_CL_Poblacion%22.%22Codcom%22%3D9208</t>
  </si>
  <si>
    <t>https://analytics.zoho.com/open-view/2395394000008155038?ZOHO_CRITERIA=%22Localiza_CL_Poblacion%22.%22Codcom%22%3D9209</t>
  </si>
  <si>
    <t>https://analytics.zoho.com/open-view/2395394000008155038?ZOHO_CRITERIA=%22Localiza_CL_Poblacion%22.%22Codcom%22%3D9210</t>
  </si>
  <si>
    <t>https://analytics.zoho.com/open-view/2395394000008155038?ZOHO_CRITERIA=%22Localiza_CL_Poblacion%22.%22Codcom%22%3D9211</t>
  </si>
  <si>
    <t>https://analytics.zoho.com/open-view/2395394000008155038?ZOHO_CRITERIA=%22Localiza_CL_Poblacion%22.%22Codcom%22%3D10101</t>
  </si>
  <si>
    <t>https://analytics.zoho.com/open-view/2395394000008155038?ZOHO_CRITERIA=%22Localiza_CL_Poblacion%22.%22Codcom%22%3D10102</t>
  </si>
  <si>
    <t>https://analytics.zoho.com/open-view/2395394000008155038?ZOHO_CRITERIA=%22Localiza_CL_Poblacion%22.%22Codcom%22%3D10103</t>
  </si>
  <si>
    <t>https://analytics.zoho.com/open-view/2395394000008155038?ZOHO_CRITERIA=%22Localiza_CL_Poblacion%22.%22Codcom%22%3D10104</t>
  </si>
  <si>
    <t>https://analytics.zoho.com/open-view/2395394000008155038?ZOHO_CRITERIA=%22Localiza_CL_Poblacion%22.%22Codcom%22%3D10105</t>
  </si>
  <si>
    <t>https://analytics.zoho.com/open-view/2395394000008155038?ZOHO_CRITERIA=%22Localiza_CL_Poblacion%22.%22Codcom%22%3D10106</t>
  </si>
  <si>
    <t>https://analytics.zoho.com/open-view/2395394000008155038?ZOHO_CRITERIA=%22Localiza_CL_Poblacion%22.%22Codcom%22%3D10107</t>
  </si>
  <si>
    <t>https://analytics.zoho.com/open-view/2395394000008155038?ZOHO_CRITERIA=%22Localiza_CL_Poblacion%22.%22Codcom%22%3D10108</t>
  </si>
  <si>
    <t>https://analytics.zoho.com/open-view/2395394000008155038?ZOHO_CRITERIA=%22Localiza_CL_Poblacion%22.%22Codcom%22%3D10109</t>
  </si>
  <si>
    <t>https://analytics.zoho.com/open-view/2395394000008155038?ZOHO_CRITERIA=%22Localiza_CL_Poblacion%22.%22Codcom%22%3D10201</t>
  </si>
  <si>
    <t>https://analytics.zoho.com/open-view/2395394000008155038?ZOHO_CRITERIA=%22Localiza_CL_Poblacion%22.%22Codcom%22%3D10202</t>
  </si>
  <si>
    <t>https://analytics.zoho.com/open-view/2395394000008155038?ZOHO_CRITERIA=%22Localiza_CL_Poblacion%22.%22Codcom%22%3D10203</t>
  </si>
  <si>
    <t>https://analytics.zoho.com/open-view/2395394000008155038?ZOHO_CRITERIA=%22Localiza_CL_Poblacion%22.%22Codcom%22%3D10204</t>
  </si>
  <si>
    <t>https://analytics.zoho.com/open-view/2395394000008155038?ZOHO_CRITERIA=%22Localiza_CL_Poblacion%22.%22Codcom%22%3D10205</t>
  </si>
  <si>
    <t>https://analytics.zoho.com/open-view/2395394000008155038?ZOHO_CRITERIA=%22Localiza_CL_Poblacion%22.%22Codcom%22%3D10206</t>
  </si>
  <si>
    <t>https://analytics.zoho.com/open-view/2395394000008155038?ZOHO_CRITERIA=%22Localiza_CL_Poblacion%22.%22Codcom%22%3D10207</t>
  </si>
  <si>
    <t>https://analytics.zoho.com/open-view/2395394000008155038?ZOHO_CRITERIA=%22Localiza_CL_Poblacion%22.%22Codcom%22%3D10208</t>
  </si>
  <si>
    <t>https://analytics.zoho.com/open-view/2395394000008155038?ZOHO_CRITERIA=%22Localiza_CL_Poblacion%22.%22Codcom%22%3D10209</t>
  </si>
  <si>
    <t>https://analytics.zoho.com/open-view/2395394000008155038?ZOHO_CRITERIA=%22Localiza_CL_Poblacion%22.%22Codcom%22%3D10210</t>
  </si>
  <si>
    <t>https://analytics.zoho.com/open-view/2395394000008155038?ZOHO_CRITERIA=%22Localiza_CL_Poblacion%22.%22Codcom%22%3D10301</t>
  </si>
  <si>
    <t>https://analytics.zoho.com/open-view/2395394000008155038?ZOHO_CRITERIA=%22Localiza_CL_Poblacion%22.%22Codcom%22%3D10302</t>
  </si>
  <si>
    <t>https://analytics.zoho.com/open-view/2395394000008155038?ZOHO_CRITERIA=%22Localiza_CL_Poblacion%22.%22Codcom%22%3D10303</t>
  </si>
  <si>
    <t>https://analytics.zoho.com/open-view/2395394000008155038?ZOHO_CRITERIA=%22Localiza_CL_Poblacion%22.%22Codcom%22%3D10304</t>
  </si>
  <si>
    <t>https://analytics.zoho.com/open-view/2395394000008155038?ZOHO_CRITERIA=%22Localiza_CL_Poblacion%22.%22Codcom%22%3D10305</t>
  </si>
  <si>
    <t>https://analytics.zoho.com/open-view/2395394000008155038?ZOHO_CRITERIA=%22Localiza_CL_Poblacion%22.%22Codcom%22%3D10306</t>
  </si>
  <si>
    <t>https://analytics.zoho.com/open-view/2395394000008155038?ZOHO_CRITERIA=%22Localiza_CL_Poblacion%22.%22Codcom%22%3D10307</t>
  </si>
  <si>
    <t>https://analytics.zoho.com/open-view/2395394000008155038?ZOHO_CRITERIA=%22Localiza_CL_Poblacion%22.%22Codcom%22%3D10401</t>
  </si>
  <si>
    <t>https://analytics.zoho.com/open-view/2395394000008155038?ZOHO_CRITERIA=%22Localiza_CL_Poblacion%22.%22Codcom%22%3D10402</t>
  </si>
  <si>
    <t>https://analytics.zoho.com/open-view/2395394000008155038?ZOHO_CRITERIA=%22Localiza_CL_Poblacion%22.%22Codcom%22%3D10403</t>
  </si>
  <si>
    <t>https://analytics.zoho.com/open-view/2395394000008155038?ZOHO_CRITERIA=%22Localiza_CL_Poblacion%22.%22Codcom%22%3D10404</t>
  </si>
  <si>
    <t>https://analytics.zoho.com/open-view/2395394000008155038?ZOHO_CRITERIA=%22Localiza_CL_Poblacion%22.%22Codcom%22%3D11101</t>
  </si>
  <si>
    <t>https://analytics.zoho.com/open-view/2395394000008155038?ZOHO_CRITERIA=%22Localiza_CL_Poblacion%22.%22Codcom%22%3D11102</t>
  </si>
  <si>
    <t>https://analytics.zoho.com/open-view/2395394000008155038?ZOHO_CRITERIA=%22Localiza_CL_Poblacion%22.%22Codcom%22%3D11201</t>
  </si>
  <si>
    <t>https://analytics.zoho.com/open-view/2395394000008155038?ZOHO_CRITERIA=%22Localiza_CL_Poblacion%22.%22Codcom%22%3D11202</t>
  </si>
  <si>
    <t>https://analytics.zoho.com/open-view/2395394000008155038?ZOHO_CRITERIA=%22Localiza_CL_Poblacion%22.%22Codcom%22%3D11203</t>
  </si>
  <si>
    <t>https://analytics.zoho.com/open-view/2395394000008155038?ZOHO_CRITERIA=%22Localiza_CL_Poblacion%22.%22Codcom%22%3D11301</t>
  </si>
  <si>
    <t>https://analytics.zoho.com/open-view/2395394000008155038?ZOHO_CRITERIA=%22Localiza_CL_Poblacion%22.%22Codcom%22%3D11302</t>
  </si>
  <si>
    <t>https://analytics.zoho.com/open-view/2395394000008155038?ZOHO_CRITERIA=%22Localiza_CL_Poblacion%22.%22Codcom%22%3D11303</t>
  </si>
  <si>
    <t>https://analytics.zoho.com/open-view/2395394000008155038?ZOHO_CRITERIA=%22Localiza_CL_Poblacion%22.%22Codcom%22%3D11401</t>
  </si>
  <si>
    <t>https://analytics.zoho.com/open-view/2395394000008155038?ZOHO_CRITERIA=%22Localiza_CL_Poblacion%22.%22Codcom%22%3D11402</t>
  </si>
  <si>
    <t>https://analytics.zoho.com/open-view/2395394000008155038?ZOHO_CRITERIA=%22Localiza_CL_Poblacion%22.%22Codcom%22%3D12101</t>
  </si>
  <si>
    <t>https://analytics.zoho.com/open-view/2395394000008155038?ZOHO_CRITERIA=%22Localiza_CL_Poblacion%22.%22Codcom%22%3D12102</t>
  </si>
  <si>
    <t>https://analytics.zoho.com/open-view/2395394000008155038?ZOHO_CRITERIA=%22Localiza_CL_Poblacion%22.%22Codcom%22%3D12103</t>
  </si>
  <si>
    <t>https://analytics.zoho.com/open-view/2395394000008155038?ZOHO_CRITERIA=%22Localiza_CL_Poblacion%22.%22Codcom%22%3D12104</t>
  </si>
  <si>
    <t>https://analytics.zoho.com/open-view/2395394000008155038?ZOHO_CRITERIA=%22Localiza_CL_Poblacion%22.%22Codcom%22%3D12201</t>
  </si>
  <si>
    <t>https://analytics.zoho.com/open-view/2395394000008155038?ZOHO_CRITERIA=%22Localiza_CL_Poblacion%22.%22Codcom%22%3D12301</t>
  </si>
  <si>
    <t>https://analytics.zoho.com/open-view/2395394000008155038?ZOHO_CRITERIA=%22Localiza_CL_Poblacion%22.%22Codcom%22%3D12302</t>
  </si>
  <si>
    <t>https://analytics.zoho.com/open-view/2395394000008155038?ZOHO_CRITERIA=%22Localiza_CL_Poblacion%22.%22Codcom%22%3D12303</t>
  </si>
  <si>
    <t>https://analytics.zoho.com/open-view/2395394000008155038?ZOHO_CRITERIA=%22Localiza_CL_Poblacion%22.%22Codcom%22%3D12401</t>
  </si>
  <si>
    <t>https://analytics.zoho.com/open-view/2395394000008155038?ZOHO_CRITERIA=%22Localiza_CL_Poblacion%22.%22Codcom%22%3D12402</t>
  </si>
  <si>
    <t>https://analytics.zoho.com/open-view/2395394000008155038?ZOHO_CRITERIA=%22Localiza_CL_Poblacion%22.%22Codcom%22%3D13101</t>
  </si>
  <si>
    <t>https://analytics.zoho.com/open-view/2395394000008155038?ZOHO_CRITERIA=%22Localiza_CL_Poblacion%22.%22Codcom%22%3D13102</t>
  </si>
  <si>
    <t>https://analytics.zoho.com/open-view/2395394000008155038?ZOHO_CRITERIA=%22Localiza_CL_Poblacion%22.%22Codcom%22%3D13103</t>
  </si>
  <si>
    <t>https://analytics.zoho.com/open-view/2395394000008155038?ZOHO_CRITERIA=%22Localiza_CL_Poblacion%22.%22Codcom%22%3D13104</t>
  </si>
  <si>
    <t>https://analytics.zoho.com/open-view/2395394000008155038?ZOHO_CRITERIA=%22Localiza_CL_Poblacion%22.%22Codcom%22%3D13105</t>
  </si>
  <si>
    <t>https://analytics.zoho.com/open-view/2395394000008155038?ZOHO_CRITERIA=%22Localiza_CL_Poblacion%22.%22Codcom%22%3D13106</t>
  </si>
  <si>
    <t>https://analytics.zoho.com/open-view/2395394000008155038?ZOHO_CRITERIA=%22Localiza_CL_Poblacion%22.%22Codcom%22%3D13107</t>
  </si>
  <si>
    <t>https://analytics.zoho.com/open-view/2395394000008155038?ZOHO_CRITERIA=%22Localiza_CL_Poblacion%22.%22Codcom%22%3D13108</t>
  </si>
  <si>
    <t>https://analytics.zoho.com/open-view/2395394000008155038?ZOHO_CRITERIA=%22Localiza_CL_Poblacion%22.%22Codcom%22%3D13109</t>
  </si>
  <si>
    <t>https://analytics.zoho.com/open-view/2395394000008155038?ZOHO_CRITERIA=%22Localiza_CL_Poblacion%22.%22Codcom%22%3D13110</t>
  </si>
  <si>
    <t>https://analytics.zoho.com/open-view/2395394000008155038?ZOHO_CRITERIA=%22Localiza_CL_Poblacion%22.%22Codcom%22%3D13111</t>
  </si>
  <si>
    <t>https://analytics.zoho.com/open-view/2395394000008155038?ZOHO_CRITERIA=%22Localiza_CL_Poblacion%22.%22Codcom%22%3D13112</t>
  </si>
  <si>
    <t>https://analytics.zoho.com/open-view/2395394000008155038?ZOHO_CRITERIA=%22Localiza_CL_Poblacion%22.%22Codcom%22%3D13113</t>
  </si>
  <si>
    <t>https://analytics.zoho.com/open-view/2395394000008155038?ZOHO_CRITERIA=%22Localiza_CL_Poblacion%22.%22Codcom%22%3D13114</t>
  </si>
  <si>
    <t>https://analytics.zoho.com/open-view/2395394000008155038?ZOHO_CRITERIA=%22Localiza_CL_Poblacion%22.%22Codcom%22%3D13115</t>
  </si>
  <si>
    <t>https://analytics.zoho.com/open-view/2395394000008155038?ZOHO_CRITERIA=%22Localiza_CL_Poblacion%22.%22Codcom%22%3D13116</t>
  </si>
  <si>
    <t>https://analytics.zoho.com/open-view/2395394000008155038?ZOHO_CRITERIA=%22Localiza_CL_Poblacion%22.%22Codcom%22%3D13117</t>
  </si>
  <si>
    <t>https://analytics.zoho.com/open-view/2395394000008155038?ZOHO_CRITERIA=%22Localiza_CL_Poblacion%22.%22Codcom%22%3D13118</t>
  </si>
  <si>
    <t>https://analytics.zoho.com/open-view/2395394000008155038?ZOHO_CRITERIA=%22Localiza_CL_Poblacion%22.%22Codcom%22%3D13119</t>
  </si>
  <si>
    <t>https://analytics.zoho.com/open-view/2395394000008155038?ZOHO_CRITERIA=%22Localiza_CL_Poblacion%22.%22Codcom%22%3D13120</t>
  </si>
  <si>
    <t>https://analytics.zoho.com/open-view/2395394000008155038?ZOHO_CRITERIA=%22Localiza_CL_Poblacion%22.%22Codcom%22%3D13121</t>
  </si>
  <si>
    <t>https://analytics.zoho.com/open-view/2395394000008155038?ZOHO_CRITERIA=%22Localiza_CL_Poblacion%22.%22Codcom%22%3D13122</t>
  </si>
  <si>
    <t>https://analytics.zoho.com/open-view/2395394000008155038?ZOHO_CRITERIA=%22Localiza_CL_Poblacion%22.%22Codcom%22%3D13123</t>
  </si>
  <si>
    <t>https://analytics.zoho.com/open-view/2395394000008155038?ZOHO_CRITERIA=%22Localiza_CL_Poblacion%22.%22Codcom%22%3D13124</t>
  </si>
  <si>
    <t>https://analytics.zoho.com/open-view/2395394000008155038?ZOHO_CRITERIA=%22Localiza_CL_Poblacion%22.%22Codcom%22%3D13125</t>
  </si>
  <si>
    <t>https://analytics.zoho.com/open-view/2395394000008155038?ZOHO_CRITERIA=%22Localiza_CL_Poblacion%22.%22Codcom%22%3D13126</t>
  </si>
  <si>
    <t>https://analytics.zoho.com/open-view/2395394000008155038?ZOHO_CRITERIA=%22Localiza_CL_Poblacion%22.%22Codcom%22%3D13127</t>
  </si>
  <si>
    <t>https://analytics.zoho.com/open-view/2395394000008155038?ZOHO_CRITERIA=%22Localiza_CL_Poblacion%22.%22Codcom%22%3D13128</t>
  </si>
  <si>
    <t>https://analytics.zoho.com/open-view/2395394000008155038?ZOHO_CRITERIA=%22Localiza_CL_Poblacion%22.%22Codcom%22%3D13129</t>
  </si>
  <si>
    <t>https://analytics.zoho.com/open-view/2395394000008155038?ZOHO_CRITERIA=%22Localiza_CL_Poblacion%22.%22Codcom%22%3D13130</t>
  </si>
  <si>
    <t>https://analytics.zoho.com/open-view/2395394000008155038?ZOHO_CRITERIA=%22Localiza_CL_Poblacion%22.%22Codcom%22%3D13131</t>
  </si>
  <si>
    <t>https://analytics.zoho.com/open-view/2395394000008155038?ZOHO_CRITERIA=%22Localiza_CL_Poblacion%22.%22Codcom%22%3D13132</t>
  </si>
  <si>
    <t>https://analytics.zoho.com/open-view/2395394000008155038?ZOHO_CRITERIA=%22Localiza_CL_Poblacion%22.%22Codcom%22%3D13201</t>
  </si>
  <si>
    <t>https://analytics.zoho.com/open-view/2395394000008155038?ZOHO_CRITERIA=%22Localiza_CL_Poblacion%22.%22Codcom%22%3D13202</t>
  </si>
  <si>
    <t>https://analytics.zoho.com/open-view/2395394000008155038?ZOHO_CRITERIA=%22Localiza_CL_Poblacion%22.%22Codcom%22%3D13203</t>
  </si>
  <si>
    <t>https://analytics.zoho.com/open-view/2395394000008155038?ZOHO_CRITERIA=%22Localiza_CL_Poblacion%22.%22Codcom%22%3D13301</t>
  </si>
  <si>
    <t>https://analytics.zoho.com/open-view/2395394000008155038?ZOHO_CRITERIA=%22Localiza_CL_Poblacion%22.%22Codcom%22%3D13302</t>
  </si>
  <si>
    <t>https://analytics.zoho.com/open-view/2395394000008155038?ZOHO_CRITERIA=%22Localiza_CL_Poblacion%22.%22Codcom%22%3D13303</t>
  </si>
  <si>
    <t>https://analytics.zoho.com/open-view/2395394000008155038?ZOHO_CRITERIA=%22Localiza_CL_Poblacion%22.%22Codcom%22%3D13401</t>
  </si>
  <si>
    <t>https://analytics.zoho.com/open-view/2395394000008155038?ZOHO_CRITERIA=%22Localiza_CL_Poblacion%22.%22Codcom%22%3D13402</t>
  </si>
  <si>
    <t>https://analytics.zoho.com/open-view/2395394000008155038?ZOHO_CRITERIA=%22Localiza_CL_Poblacion%22.%22Codcom%22%3D13403</t>
  </si>
  <si>
    <t>https://analytics.zoho.com/open-view/2395394000008155038?ZOHO_CRITERIA=%22Localiza_CL_Poblacion%22.%22Codcom%22%3D13404</t>
  </si>
  <si>
    <t>https://analytics.zoho.com/open-view/2395394000008155038?ZOHO_CRITERIA=%22Localiza_CL_Poblacion%22.%22Codcom%22%3D13501</t>
  </si>
  <si>
    <t>https://analytics.zoho.com/open-view/2395394000008155038?ZOHO_CRITERIA=%22Localiza_CL_Poblacion%22.%22Codcom%22%3D13502</t>
  </si>
  <si>
    <t>https://analytics.zoho.com/open-view/2395394000008155038?ZOHO_CRITERIA=%22Localiza_CL_Poblacion%22.%22Codcom%22%3D13503</t>
  </si>
  <si>
    <t>https://analytics.zoho.com/open-view/2395394000008155038?ZOHO_CRITERIA=%22Localiza_CL_Poblacion%22.%22Codcom%22%3D13504</t>
  </si>
  <si>
    <t>https://analytics.zoho.com/open-view/2395394000008155038?ZOHO_CRITERIA=%22Localiza_CL_Poblacion%22.%22Codcom%22%3D13505</t>
  </si>
  <si>
    <t>https://analytics.zoho.com/open-view/2395394000008155038?ZOHO_CRITERIA=%22Localiza_CL_Poblacion%22.%22Codcom%22%3D13601</t>
  </si>
  <si>
    <t>https://analytics.zoho.com/open-view/2395394000008155038?ZOHO_CRITERIA=%22Localiza_CL_Poblacion%22.%22Codcom%22%3D13602</t>
  </si>
  <si>
    <t>https://analytics.zoho.com/open-view/2395394000008155038?ZOHO_CRITERIA=%22Localiza_CL_Poblacion%22.%22Codcom%22%3D13603</t>
  </si>
  <si>
    <t>https://analytics.zoho.com/open-view/2395394000008155038?ZOHO_CRITERIA=%22Localiza_CL_Poblacion%22.%22Codcom%22%3D13604</t>
  </si>
  <si>
    <t>https://analytics.zoho.com/open-view/2395394000008155038?ZOHO_CRITERIA=%22Localiza_CL_Poblacion%22.%22Codcom%22%3D13605</t>
  </si>
  <si>
    <t>https://analytics.zoho.com/open-view/2395394000008155038?ZOHO_CRITERIA=%22Localiza_CL_Poblacion%22.%22Codcom%22%3D14101</t>
  </si>
  <si>
    <t>https://analytics.zoho.com/open-view/2395394000008155038?ZOHO_CRITERIA=%22Localiza_CL_Poblacion%22.%22Codcom%22%3D14102</t>
  </si>
  <si>
    <t>https://analytics.zoho.com/open-view/2395394000008155038?ZOHO_CRITERIA=%22Localiza_CL_Poblacion%22.%22Codcom%22%3D14103</t>
  </si>
  <si>
    <t>https://analytics.zoho.com/open-view/2395394000008155038?ZOHO_CRITERIA=%22Localiza_CL_Poblacion%22.%22Codcom%22%3D14104</t>
  </si>
  <si>
    <t>https://analytics.zoho.com/open-view/2395394000008155038?ZOHO_CRITERIA=%22Localiza_CL_Poblacion%22.%22Codcom%22%3D14105</t>
  </si>
  <si>
    <t>https://analytics.zoho.com/open-view/2395394000008155038?ZOHO_CRITERIA=%22Localiza_CL_Poblacion%22.%22Codcom%22%3D14106</t>
  </si>
  <si>
    <t>https://analytics.zoho.com/open-view/2395394000008155038?ZOHO_CRITERIA=%22Localiza_CL_Poblacion%22.%22Codcom%22%3D14107</t>
  </si>
  <si>
    <t>https://analytics.zoho.com/open-view/2395394000008155038?ZOHO_CRITERIA=%22Localiza_CL_Poblacion%22.%22Codcom%22%3D14108</t>
  </si>
  <si>
    <t>https://analytics.zoho.com/open-view/2395394000008155038?ZOHO_CRITERIA=%22Localiza_CL_Poblacion%22.%22Codcom%22%3D14201</t>
  </si>
  <si>
    <t>https://analytics.zoho.com/open-view/2395394000008155038?ZOHO_CRITERIA=%22Localiza_CL_Poblacion%22.%22Codcom%22%3D14202</t>
  </si>
  <si>
    <t>https://analytics.zoho.com/open-view/2395394000008155038?ZOHO_CRITERIA=%22Localiza_CL_Poblacion%22.%22Codcom%22%3D14203</t>
  </si>
  <si>
    <t>https://analytics.zoho.com/open-view/2395394000008155038?ZOHO_CRITERIA=%22Localiza_CL_Poblacion%22.%22Codcom%22%3D14204</t>
  </si>
  <si>
    <t>https://analytics.zoho.com/open-view/2395394000008155038?ZOHO_CRITERIA=%22Localiza_CL_Poblacion%22.%22Codcom%22%3D15101</t>
  </si>
  <si>
    <t>https://analytics.zoho.com/open-view/2395394000008155038?ZOHO_CRITERIA=%22Localiza_CL_Poblacion%22.%22Codcom%22%3D15102</t>
  </si>
  <si>
    <t>https://analytics.zoho.com/open-view/2395394000008155038?ZOHO_CRITERIA=%22Localiza_CL_Poblacion%22.%22Codcom%22%3D15201</t>
  </si>
  <si>
    <t>https://analytics.zoho.com/open-view/2395394000008155038?ZOHO_CRITERIA=%22Localiza_CL_Poblacion%22.%22Codcom%22%3D15202</t>
  </si>
  <si>
    <t>https://analytics.zoho.com/open-view/2395394000008156811?ZOHO_CRITERIA=%22Localiza_CL_Poblacion%22.%22Codreg%22%3D1</t>
  </si>
  <si>
    <t>https://analytics.zoho.com/open-view/2395394000008156811?ZOHO_CRITERIA=%22Localiza_CL_Poblacion%22.%22Codreg%22%3D2</t>
  </si>
  <si>
    <t>https://analytics.zoho.com/open-view/2395394000008156811?ZOHO_CRITERIA=%22Localiza_CL_Poblacion%22.%22Codreg%22%3D3</t>
  </si>
  <si>
    <t>https://analytics.zoho.com/open-view/2395394000008156811?ZOHO_CRITERIA=%22Localiza_CL_Poblacion%22.%22Codreg%22%3D4</t>
  </si>
  <si>
    <t>https://analytics.zoho.com/open-view/2395394000008156811?ZOHO_CRITERIA=%22Localiza_CL_Poblacion%22.%22Codreg%22%3D5</t>
  </si>
  <si>
    <t>https://analytics.zoho.com/open-view/2395394000008156811?ZOHO_CRITERIA=%22Localiza_CL_Poblacion%22.%22Codreg%22%3D6</t>
  </si>
  <si>
    <t>https://analytics.zoho.com/open-view/2395394000008156811?ZOHO_CRITERIA=%22Localiza_CL_Poblacion%22.%22Codreg%22%3D7</t>
  </si>
  <si>
    <t>https://analytics.zoho.com/open-view/2395394000008156811?ZOHO_CRITERIA=%22Localiza_CL_Poblacion%22.%22Codreg%22%3D8</t>
  </si>
  <si>
    <t>https://analytics.zoho.com/open-view/2395394000008156811?ZOHO_CRITERIA=%22Localiza_CL_Poblacion%22.%22Codreg%22%3D9</t>
  </si>
  <si>
    <t>https://analytics.zoho.com/open-view/2395394000008156811?ZOHO_CRITERIA=%22Localiza_CL_Poblacion%22.%22Codreg%22%3D10</t>
  </si>
  <si>
    <t>https://analytics.zoho.com/open-view/2395394000008156811?ZOHO_CRITERIA=%22Localiza_CL_Poblacion%22.%22Codreg%22%3D11</t>
  </si>
  <si>
    <t>https://analytics.zoho.com/open-view/2395394000008156811?ZOHO_CRITERIA=%22Localiza_CL_Poblacion%22.%22Codreg%22%3D12</t>
  </si>
  <si>
    <t>https://analytics.zoho.com/open-view/2395394000008156811?ZOHO_CRITERIA=%22Localiza_CL_Poblacion%22.%22Codreg%22%3D13</t>
  </si>
  <si>
    <t>https://analytics.zoho.com/open-view/2395394000008156811?ZOHO_CRITERIA=%22Localiza_CL_Poblacion%22.%22Codreg%22%3D14</t>
  </si>
  <si>
    <t>https://analytics.zoho.com/open-view/2395394000008156811?ZOHO_CRITERIA=%22Localiza_CL_Poblacion%22.%22Codreg%22%3D15</t>
  </si>
  <si>
    <t>https://analytics.zoho.com/open-view/2395394000008156811?ZOHO_CRITERIA=%22Localiza_CL_Poblacion%22.%22Codreg%22%3D16</t>
  </si>
  <si>
    <t>https://analytics.zoho.com/open-view/2395394000008156433?ZOHO_CRITERIA=%22Localiza_CL_Poblacion%22.%22Codcom%22%3D1101</t>
  </si>
  <si>
    <t>https://analytics.zoho.com/open-view/2395394000008156433?ZOHO_CRITERIA=%22Localiza_CL_Poblacion%22.%22Codcom%22%3D1107</t>
  </si>
  <si>
    <t>https://analytics.zoho.com/open-view/2395394000008156433?ZOHO_CRITERIA=%22Localiza_CL_Poblacion%22.%22Codcom%22%3D1401</t>
  </si>
  <si>
    <t>https://analytics.zoho.com/open-view/2395394000008156433?ZOHO_CRITERIA=%22Localiza_CL_Poblacion%22.%22Codcom%22%3D1402</t>
  </si>
  <si>
    <t>https://analytics.zoho.com/open-view/2395394000008156433?ZOHO_CRITERIA=%22Localiza_CL_Poblacion%22.%22Codcom%22%3D1403</t>
  </si>
  <si>
    <t>https://analytics.zoho.com/open-view/2395394000008156433?ZOHO_CRITERIA=%22Localiza_CL_Poblacion%22.%22Codcom%22%3D1404</t>
  </si>
  <si>
    <t>https://analytics.zoho.com/open-view/2395394000008156433?ZOHO_CRITERIA=%22Localiza_CL_Poblacion%22.%22Codcom%22%3D1405</t>
  </si>
  <si>
    <t>https://analytics.zoho.com/open-view/2395394000008156433?ZOHO_CRITERIA=%22Localiza_CL_Poblacion%22.%22Codcom%22%3D2101</t>
  </si>
  <si>
    <t>https://analytics.zoho.com/open-view/2395394000008156433?ZOHO_CRITERIA=%22Localiza_CL_Poblacion%22.%22Codcom%22%3D2102</t>
  </si>
  <si>
    <t>https://analytics.zoho.com/open-view/2395394000008156433?ZOHO_CRITERIA=%22Localiza_CL_Poblacion%22.%22Codcom%22%3D2103</t>
  </si>
  <si>
    <t>https://analytics.zoho.com/open-view/2395394000008156433?ZOHO_CRITERIA=%22Localiza_CL_Poblacion%22.%22Codcom%22%3D2104</t>
  </si>
  <si>
    <t>https://analytics.zoho.com/open-view/2395394000008156433?ZOHO_CRITERIA=%22Localiza_CL_Poblacion%22.%22Codcom%22%3D2201</t>
  </si>
  <si>
    <t>https://analytics.zoho.com/open-view/2395394000008156433?ZOHO_CRITERIA=%22Localiza_CL_Poblacion%22.%22Codcom%22%3D2202</t>
  </si>
  <si>
    <t>https://analytics.zoho.com/open-view/2395394000008156433?ZOHO_CRITERIA=%22Localiza_CL_Poblacion%22.%22Codcom%22%3D2203</t>
  </si>
  <si>
    <t>https://analytics.zoho.com/open-view/2395394000008156433?ZOHO_CRITERIA=%22Localiza_CL_Poblacion%22.%22Codcom%22%3D2301</t>
  </si>
  <si>
    <t>https://analytics.zoho.com/open-view/2395394000008156433?ZOHO_CRITERIA=%22Localiza_CL_Poblacion%22.%22Codcom%22%3D2302</t>
  </si>
  <si>
    <t>https://analytics.zoho.com/open-view/2395394000008156433?ZOHO_CRITERIA=%22Localiza_CL_Poblacion%22.%22Codcom%22%3D3101</t>
  </si>
  <si>
    <t>https://analytics.zoho.com/open-view/2395394000008156433?ZOHO_CRITERIA=%22Localiza_CL_Poblacion%22.%22Codcom%22%3D3102</t>
  </si>
  <si>
    <t>https://analytics.zoho.com/open-view/2395394000008156433?ZOHO_CRITERIA=%22Localiza_CL_Poblacion%22.%22Codcom%22%3D3103</t>
  </si>
  <si>
    <t>https://analytics.zoho.com/open-view/2395394000008156433?ZOHO_CRITERIA=%22Localiza_CL_Poblacion%22.%22Codcom%22%3D3201</t>
  </si>
  <si>
    <t>https://analytics.zoho.com/open-view/2395394000008156433?ZOHO_CRITERIA=%22Localiza_CL_Poblacion%22.%22Codcom%22%3D3202</t>
  </si>
  <si>
    <t>https://analytics.zoho.com/open-view/2395394000008156433?ZOHO_CRITERIA=%22Localiza_CL_Poblacion%22.%22Codcom%22%3D3301</t>
  </si>
  <si>
    <t>https://analytics.zoho.com/open-view/2395394000008156433?ZOHO_CRITERIA=%22Localiza_CL_Poblacion%22.%22Codcom%22%3D3302</t>
  </si>
  <si>
    <t>https://analytics.zoho.com/open-view/2395394000008156433?ZOHO_CRITERIA=%22Localiza_CL_Poblacion%22.%22Codcom%22%3D3303</t>
  </si>
  <si>
    <t>https://analytics.zoho.com/open-view/2395394000008156433?ZOHO_CRITERIA=%22Localiza_CL_Poblacion%22.%22Codcom%22%3D3304</t>
  </si>
  <si>
    <t>https://analytics.zoho.com/open-view/2395394000008156433?ZOHO_CRITERIA=%22Localiza_CL_Poblacion%22.%22Codcom%22%3D4101</t>
  </si>
  <si>
    <t>https://analytics.zoho.com/open-view/2395394000008156433?ZOHO_CRITERIA=%22Localiza_CL_Poblacion%22.%22Codcom%22%3D4102</t>
  </si>
  <si>
    <t>https://analytics.zoho.com/open-view/2395394000008156433?ZOHO_CRITERIA=%22Localiza_CL_Poblacion%22.%22Codcom%22%3D4103</t>
  </si>
  <si>
    <t>https://analytics.zoho.com/open-view/2395394000008156433?ZOHO_CRITERIA=%22Localiza_CL_Poblacion%22.%22Codcom%22%3D4104</t>
  </si>
  <si>
    <t>https://analytics.zoho.com/open-view/2395394000008156433?ZOHO_CRITERIA=%22Localiza_CL_Poblacion%22.%22Codcom%22%3D4105</t>
  </si>
  <si>
    <t>https://analytics.zoho.com/open-view/2395394000008156433?ZOHO_CRITERIA=%22Localiza_CL_Poblacion%22.%22Codcom%22%3D4106</t>
  </si>
  <si>
    <t>https://analytics.zoho.com/open-view/2395394000008156433?ZOHO_CRITERIA=%22Localiza_CL_Poblacion%22.%22Codcom%22%3D4201</t>
  </si>
  <si>
    <t>https://analytics.zoho.com/open-view/2395394000008156433?ZOHO_CRITERIA=%22Localiza_CL_Poblacion%22.%22Codcom%22%3D4202</t>
  </si>
  <si>
    <t>https://analytics.zoho.com/open-view/2395394000008156433?ZOHO_CRITERIA=%22Localiza_CL_Poblacion%22.%22Codcom%22%3D4203</t>
  </si>
  <si>
    <t>https://analytics.zoho.com/open-view/2395394000008156433?ZOHO_CRITERIA=%22Localiza_CL_Poblacion%22.%22Codcom%22%3D4204</t>
  </si>
  <si>
    <t>https://analytics.zoho.com/open-view/2395394000008156433?ZOHO_CRITERIA=%22Localiza_CL_Poblacion%22.%22Codcom%22%3D4301</t>
  </si>
  <si>
    <t>https://analytics.zoho.com/open-view/2395394000008156433?ZOHO_CRITERIA=%22Localiza_CL_Poblacion%22.%22Codcom%22%3D4302</t>
  </si>
  <si>
    <t>https://analytics.zoho.com/open-view/2395394000008156433?ZOHO_CRITERIA=%22Localiza_CL_Poblacion%22.%22Codcom%22%3D4303</t>
  </si>
  <si>
    <t>https://analytics.zoho.com/open-view/2395394000008156433?ZOHO_CRITERIA=%22Localiza_CL_Poblacion%22.%22Codcom%22%3D4304</t>
  </si>
  <si>
    <t>https://analytics.zoho.com/open-view/2395394000008156433?ZOHO_CRITERIA=%22Localiza_CL_Poblacion%22.%22Codcom%22%3D4305</t>
  </si>
  <si>
    <t>https://analytics.zoho.com/open-view/2395394000008156433?ZOHO_CRITERIA=%22Localiza_CL_Poblacion%22.%22Codcom%22%3D5101</t>
  </si>
  <si>
    <t>https://analytics.zoho.com/open-view/2395394000008156433?ZOHO_CRITERIA=%22Localiza_CL_Poblacion%22.%22Codcom%22%3D5102</t>
  </si>
  <si>
    <t>https://analytics.zoho.com/open-view/2395394000008156433?ZOHO_CRITERIA=%22Localiza_CL_Poblacion%22.%22Codcom%22%3D5103</t>
  </si>
  <si>
    <t>https://analytics.zoho.com/open-view/2395394000008156433?ZOHO_CRITERIA=%22Localiza_CL_Poblacion%22.%22Codcom%22%3D5104</t>
  </si>
  <si>
    <t>https://analytics.zoho.com/open-view/2395394000008156433?ZOHO_CRITERIA=%22Localiza_CL_Poblacion%22.%22Codcom%22%3D5105</t>
  </si>
  <si>
    <t>https://analytics.zoho.com/open-view/2395394000008156433?ZOHO_CRITERIA=%22Localiza_CL_Poblacion%22.%22Codcom%22%3D5107</t>
  </si>
  <si>
    <t>https://analytics.zoho.com/open-view/2395394000008156433?ZOHO_CRITERIA=%22Localiza_CL_Poblacion%22.%22Codcom%22%3D5109</t>
  </si>
  <si>
    <t>https://analytics.zoho.com/open-view/2395394000008156433?ZOHO_CRITERIA=%22Localiza_CL_Poblacion%22.%22Codcom%22%3D5201</t>
  </si>
  <si>
    <t>https://analytics.zoho.com/open-view/2395394000008156433?ZOHO_CRITERIA=%22Localiza_CL_Poblacion%22.%22Codcom%22%3D5301</t>
  </si>
  <si>
    <t>https://analytics.zoho.com/open-view/2395394000008156433?ZOHO_CRITERIA=%22Localiza_CL_Poblacion%22.%22Codcom%22%3D5302</t>
  </si>
  <si>
    <t>https://analytics.zoho.com/open-view/2395394000008156433?ZOHO_CRITERIA=%22Localiza_CL_Poblacion%22.%22Codcom%22%3D5303</t>
  </si>
  <si>
    <t>https://analytics.zoho.com/open-view/2395394000008156433?ZOHO_CRITERIA=%22Localiza_CL_Poblacion%22.%22Codcom%22%3D5304</t>
  </si>
  <si>
    <t>https://analytics.zoho.com/open-view/2395394000008156433?ZOHO_CRITERIA=%22Localiza_CL_Poblacion%22.%22Codcom%22%3D5401</t>
  </si>
  <si>
    <t>https://analytics.zoho.com/open-view/2395394000008156433?ZOHO_CRITERIA=%22Localiza_CL_Poblacion%22.%22Codcom%22%3D5402</t>
  </si>
  <si>
    <t>https://analytics.zoho.com/open-view/2395394000008156433?ZOHO_CRITERIA=%22Localiza_CL_Poblacion%22.%22Codcom%22%3D5403</t>
  </si>
  <si>
    <t>https://analytics.zoho.com/open-view/2395394000008156433?ZOHO_CRITERIA=%22Localiza_CL_Poblacion%22.%22Codcom%22%3D5404</t>
  </si>
  <si>
    <t>https://analytics.zoho.com/open-view/2395394000008156433?ZOHO_CRITERIA=%22Localiza_CL_Poblacion%22.%22Codcom%22%3D5405</t>
  </si>
  <si>
    <t>https://analytics.zoho.com/open-view/2395394000008156433?ZOHO_CRITERIA=%22Localiza_CL_Poblacion%22.%22Codcom%22%3D5501</t>
  </si>
  <si>
    <t>https://analytics.zoho.com/open-view/2395394000008156433?ZOHO_CRITERIA=%22Localiza_CL_Poblacion%22.%22Codcom%22%3D5502</t>
  </si>
  <si>
    <t>https://analytics.zoho.com/open-view/2395394000008156433?ZOHO_CRITERIA=%22Localiza_CL_Poblacion%22.%22Codcom%22%3D5503</t>
  </si>
  <si>
    <t>https://analytics.zoho.com/open-view/2395394000008156433?ZOHO_CRITERIA=%22Localiza_CL_Poblacion%22.%22Codcom%22%3D5504</t>
  </si>
  <si>
    <t>https://analytics.zoho.com/open-view/2395394000008156433?ZOHO_CRITERIA=%22Localiza_CL_Poblacion%22.%22Codcom%22%3D5506</t>
  </si>
  <si>
    <t>https://analytics.zoho.com/open-view/2395394000008156433?ZOHO_CRITERIA=%22Localiza_CL_Poblacion%22.%22Codcom%22%3D5601</t>
  </si>
  <si>
    <t>https://analytics.zoho.com/open-view/2395394000008156433?ZOHO_CRITERIA=%22Localiza_CL_Poblacion%22.%22Codcom%22%3D5602</t>
  </si>
  <si>
    <t>https://analytics.zoho.com/open-view/2395394000008156433?ZOHO_CRITERIA=%22Localiza_CL_Poblacion%22.%22Codcom%22%3D5603</t>
  </si>
  <si>
    <t>https://analytics.zoho.com/open-view/2395394000008156433?ZOHO_CRITERIA=%22Localiza_CL_Poblacion%22.%22Codcom%22%3D5604</t>
  </si>
  <si>
    <t>https://analytics.zoho.com/open-view/2395394000008156433?ZOHO_CRITERIA=%22Localiza_CL_Poblacion%22.%22Codcom%22%3D5605</t>
  </si>
  <si>
    <t>https://analytics.zoho.com/open-view/2395394000008156433?ZOHO_CRITERIA=%22Localiza_CL_Poblacion%22.%22Codcom%22%3D5606</t>
  </si>
  <si>
    <t>https://analytics.zoho.com/open-view/2395394000008156433?ZOHO_CRITERIA=%22Localiza_CL_Poblacion%22.%22Codcom%22%3D5701</t>
  </si>
  <si>
    <t>https://analytics.zoho.com/open-view/2395394000008156433?ZOHO_CRITERIA=%22Localiza_CL_Poblacion%22.%22Codcom%22%3D5702</t>
  </si>
  <si>
    <t>https://analytics.zoho.com/open-view/2395394000008156433?ZOHO_CRITERIA=%22Localiza_CL_Poblacion%22.%22Codcom%22%3D5703</t>
  </si>
  <si>
    <t>https://analytics.zoho.com/open-view/2395394000008156433?ZOHO_CRITERIA=%22Localiza_CL_Poblacion%22.%22Codcom%22%3D5704</t>
  </si>
  <si>
    <t>https://analytics.zoho.com/open-view/2395394000008156433?ZOHO_CRITERIA=%22Localiza_CL_Poblacion%22.%22Codcom%22%3D5705</t>
  </si>
  <si>
    <t>https://analytics.zoho.com/open-view/2395394000008156433?ZOHO_CRITERIA=%22Localiza_CL_Poblacion%22.%22Codcom%22%3D5706</t>
  </si>
  <si>
    <t>https://analytics.zoho.com/open-view/2395394000008156433?ZOHO_CRITERIA=%22Localiza_CL_Poblacion%22.%22Codcom%22%3D5801</t>
  </si>
  <si>
    <t>https://analytics.zoho.com/open-view/2395394000008156433?ZOHO_CRITERIA=%22Localiza_CL_Poblacion%22.%22Codcom%22%3D5802</t>
  </si>
  <si>
    <t>https://analytics.zoho.com/open-view/2395394000008156433?ZOHO_CRITERIA=%22Localiza_CL_Poblacion%22.%22Codcom%22%3D5803</t>
  </si>
  <si>
    <t>https://analytics.zoho.com/open-view/2395394000008156433?ZOHO_CRITERIA=%22Localiza_CL_Poblacion%22.%22Codcom%22%3D5804</t>
  </si>
  <si>
    <t>https://analytics.zoho.com/open-view/2395394000008156433?ZOHO_CRITERIA=%22Localiza_CL_Poblacion%22.%22Codcom%22%3D6101</t>
  </si>
  <si>
    <t>https://analytics.zoho.com/open-view/2395394000008156433?ZOHO_CRITERIA=%22Localiza_CL_Poblacion%22.%22Codcom%22%3D6102</t>
  </si>
  <si>
    <t>https://analytics.zoho.com/open-view/2395394000008156433?ZOHO_CRITERIA=%22Localiza_CL_Poblacion%22.%22Codcom%22%3D6103</t>
  </si>
  <si>
    <t>https://analytics.zoho.com/open-view/2395394000008156433?ZOHO_CRITERIA=%22Localiza_CL_Poblacion%22.%22Codcom%22%3D6104</t>
  </si>
  <si>
    <t>https://analytics.zoho.com/open-view/2395394000008156433?ZOHO_CRITERIA=%22Localiza_CL_Poblacion%22.%22Codcom%22%3D6105</t>
  </si>
  <si>
    <t>https://analytics.zoho.com/open-view/2395394000008156433?ZOHO_CRITERIA=%22Localiza_CL_Poblacion%22.%22Codcom%22%3D6106</t>
  </si>
  <si>
    <t>https://analytics.zoho.com/open-view/2395394000008156433?ZOHO_CRITERIA=%22Localiza_CL_Poblacion%22.%22Codcom%22%3D6107</t>
  </si>
  <si>
    <t>https://analytics.zoho.com/open-view/2395394000008156433?ZOHO_CRITERIA=%22Localiza_CL_Poblacion%22.%22Codcom%22%3D6108</t>
  </si>
  <si>
    <t>https://analytics.zoho.com/open-view/2395394000008156433?ZOHO_CRITERIA=%22Localiza_CL_Poblacion%22.%22Codcom%22%3D6109</t>
  </si>
  <si>
    <t>https://analytics.zoho.com/open-view/2395394000008156433?ZOHO_CRITERIA=%22Localiza_CL_Poblacion%22.%22Codcom%22%3D6110</t>
  </si>
  <si>
    <t>https://analytics.zoho.com/open-view/2395394000008156433?ZOHO_CRITERIA=%22Localiza_CL_Poblacion%22.%22Codcom%22%3D6111</t>
  </si>
  <si>
    <t>https://analytics.zoho.com/open-view/2395394000008156433?ZOHO_CRITERIA=%22Localiza_CL_Poblacion%22.%22Codcom%22%3D6112</t>
  </si>
  <si>
    <t>https://analytics.zoho.com/open-view/2395394000008156433?ZOHO_CRITERIA=%22Localiza_CL_Poblacion%22.%22Codcom%22%3D6113</t>
  </si>
  <si>
    <t>https://analytics.zoho.com/open-view/2395394000008156433?ZOHO_CRITERIA=%22Localiza_CL_Poblacion%22.%22Codcom%22%3D6114</t>
  </si>
  <si>
    <t>https://analytics.zoho.com/open-view/2395394000008156433?ZOHO_CRITERIA=%22Localiza_CL_Poblacion%22.%22Codcom%22%3D6115</t>
  </si>
  <si>
    <t>https://analytics.zoho.com/open-view/2395394000008156433?ZOHO_CRITERIA=%22Localiza_CL_Poblacion%22.%22Codcom%22%3D6116</t>
  </si>
  <si>
    <t>https://analytics.zoho.com/open-view/2395394000008156433?ZOHO_CRITERIA=%22Localiza_CL_Poblacion%22.%22Codcom%22%3D6117</t>
  </si>
  <si>
    <t>https://analytics.zoho.com/open-view/2395394000008156433?ZOHO_CRITERIA=%22Localiza_CL_Poblacion%22.%22Codcom%22%3D6201</t>
  </si>
  <si>
    <t>https://analytics.zoho.com/open-view/2395394000008156433?ZOHO_CRITERIA=%22Localiza_CL_Poblacion%22.%22Codcom%22%3D6202</t>
  </si>
  <si>
    <t>https://analytics.zoho.com/open-view/2395394000008156433?ZOHO_CRITERIA=%22Localiza_CL_Poblacion%22.%22Codcom%22%3D6203</t>
  </si>
  <si>
    <t>https://analytics.zoho.com/open-view/2395394000008156433?ZOHO_CRITERIA=%22Localiza_CL_Poblacion%22.%22Codcom%22%3D6204</t>
  </si>
  <si>
    <t>https://analytics.zoho.com/open-view/2395394000008156433?ZOHO_CRITERIA=%22Localiza_CL_Poblacion%22.%22Codcom%22%3D6205</t>
  </si>
  <si>
    <t>https://analytics.zoho.com/open-view/2395394000008156433?ZOHO_CRITERIA=%22Localiza_CL_Poblacion%22.%22Codcom%22%3D6206</t>
  </si>
  <si>
    <t>https://analytics.zoho.com/open-view/2395394000008156433?ZOHO_CRITERIA=%22Localiza_CL_Poblacion%22.%22Codcom%22%3D6301</t>
  </si>
  <si>
    <t>https://analytics.zoho.com/open-view/2395394000008156433?ZOHO_CRITERIA=%22Localiza_CL_Poblacion%22.%22Codcom%22%3D6302</t>
  </si>
  <si>
    <t>https://analytics.zoho.com/open-view/2395394000008156433?ZOHO_CRITERIA=%22Localiza_CL_Poblacion%22.%22Codcom%22%3D6303</t>
  </si>
  <si>
    <t>https://analytics.zoho.com/open-view/2395394000008156433?ZOHO_CRITERIA=%22Localiza_CL_Poblacion%22.%22Codcom%22%3D6304</t>
  </si>
  <si>
    <t>https://analytics.zoho.com/open-view/2395394000008156433?ZOHO_CRITERIA=%22Localiza_CL_Poblacion%22.%22Codcom%22%3D6305</t>
  </si>
  <si>
    <t>https://analytics.zoho.com/open-view/2395394000008156433?ZOHO_CRITERIA=%22Localiza_CL_Poblacion%22.%22Codcom%22%3D6306</t>
  </si>
  <si>
    <t>https://analytics.zoho.com/open-view/2395394000008156433?ZOHO_CRITERIA=%22Localiza_CL_Poblacion%22.%22Codcom%22%3D6307</t>
  </si>
  <si>
    <t>https://analytics.zoho.com/open-view/2395394000008156433?ZOHO_CRITERIA=%22Localiza_CL_Poblacion%22.%22Codcom%22%3D6308</t>
  </si>
  <si>
    <t>https://analytics.zoho.com/open-view/2395394000008156433?ZOHO_CRITERIA=%22Localiza_CL_Poblacion%22.%22Codcom%22%3D6309</t>
  </si>
  <si>
    <t>https://analytics.zoho.com/open-view/2395394000008156433?ZOHO_CRITERIA=%22Localiza_CL_Poblacion%22.%22Codcom%22%3D6310</t>
  </si>
  <si>
    <t>https://analytics.zoho.com/open-view/2395394000008156433?ZOHO_CRITERIA=%22Localiza_CL_Poblacion%22.%22Codcom%22%3D7101</t>
  </si>
  <si>
    <t>https://analytics.zoho.com/open-view/2395394000008156433?ZOHO_CRITERIA=%22Localiza_CL_Poblacion%22.%22Codcom%22%3D7102</t>
  </si>
  <si>
    <t>https://analytics.zoho.com/open-view/2395394000008156433?ZOHO_CRITERIA=%22Localiza_CL_Poblacion%22.%22Codcom%22%3D7103</t>
  </si>
  <si>
    <t>https://analytics.zoho.com/open-view/2395394000008156433?ZOHO_CRITERIA=%22Localiza_CL_Poblacion%22.%22Codcom%22%3D7104</t>
  </si>
  <si>
    <t>https://analytics.zoho.com/open-view/2395394000008156433?ZOHO_CRITERIA=%22Localiza_CL_Poblacion%22.%22Codcom%22%3D7105</t>
  </si>
  <si>
    <t>https://analytics.zoho.com/open-view/2395394000008156433?ZOHO_CRITERIA=%22Localiza_CL_Poblacion%22.%22Codcom%22%3D7106</t>
  </si>
  <si>
    <t>https://analytics.zoho.com/open-view/2395394000008156433?ZOHO_CRITERIA=%22Localiza_CL_Poblacion%22.%22Codcom%22%3D7107</t>
  </si>
  <si>
    <t>https://analytics.zoho.com/open-view/2395394000008156433?ZOHO_CRITERIA=%22Localiza_CL_Poblacion%22.%22Codcom%22%3D7108</t>
  </si>
  <si>
    <t>https://analytics.zoho.com/open-view/2395394000008156433?ZOHO_CRITERIA=%22Localiza_CL_Poblacion%22.%22Codcom%22%3D7109</t>
  </si>
  <si>
    <t>https://analytics.zoho.com/open-view/2395394000008156433?ZOHO_CRITERIA=%22Localiza_CL_Poblacion%22.%22Codcom%22%3D7110</t>
  </si>
  <si>
    <t>https://analytics.zoho.com/open-view/2395394000008156433?ZOHO_CRITERIA=%22Localiza_CL_Poblacion%22.%22Codcom%22%3D7201</t>
  </si>
  <si>
    <t>https://analytics.zoho.com/open-view/2395394000008156433?ZOHO_CRITERIA=%22Localiza_CL_Poblacion%22.%22Codcom%22%3D7202</t>
  </si>
  <si>
    <t>https://analytics.zoho.com/open-view/2395394000008156433?ZOHO_CRITERIA=%22Localiza_CL_Poblacion%22.%22Codcom%22%3D7203</t>
  </si>
  <si>
    <t>https://analytics.zoho.com/open-view/2395394000008156433?ZOHO_CRITERIA=%22Localiza_CL_Poblacion%22.%22Codcom%22%3D7301</t>
  </si>
  <si>
    <t>https://analytics.zoho.com/open-view/2395394000008156433?ZOHO_CRITERIA=%22Localiza_CL_Poblacion%22.%22Codcom%22%3D7302</t>
  </si>
  <si>
    <t>https://analytics.zoho.com/open-view/2395394000008156433?ZOHO_CRITERIA=%22Localiza_CL_Poblacion%22.%22Codcom%22%3D7303</t>
  </si>
  <si>
    <t>https://analytics.zoho.com/open-view/2395394000008156433?ZOHO_CRITERIA=%22Localiza_CL_Poblacion%22.%22Codcom%22%3D7304</t>
  </si>
  <si>
    <t>https://analytics.zoho.com/open-view/2395394000008156433?ZOHO_CRITERIA=%22Localiza_CL_Poblacion%22.%22Codcom%22%3D7305</t>
  </si>
  <si>
    <t>https://analytics.zoho.com/open-view/2395394000008156433?ZOHO_CRITERIA=%22Localiza_CL_Poblacion%22.%22Codcom%22%3D7306</t>
  </si>
  <si>
    <t>https://analytics.zoho.com/open-view/2395394000008156433?ZOHO_CRITERIA=%22Localiza_CL_Poblacion%22.%22Codcom%22%3D7307</t>
  </si>
  <si>
    <t>https://analytics.zoho.com/open-view/2395394000008156433?ZOHO_CRITERIA=%22Localiza_CL_Poblacion%22.%22Codcom%22%3D7308</t>
  </si>
  <si>
    <t>https://analytics.zoho.com/open-view/2395394000008156433?ZOHO_CRITERIA=%22Localiza_CL_Poblacion%22.%22Codcom%22%3D7309</t>
  </si>
  <si>
    <t>https://analytics.zoho.com/open-view/2395394000008156433?ZOHO_CRITERIA=%22Localiza_CL_Poblacion%22.%22Codcom%22%3D7401</t>
  </si>
  <si>
    <t>https://analytics.zoho.com/open-view/2395394000008156433?ZOHO_CRITERIA=%22Localiza_CL_Poblacion%22.%22Codcom%22%3D7402</t>
  </si>
  <si>
    <t>https://analytics.zoho.com/open-view/2395394000008156433?ZOHO_CRITERIA=%22Localiza_CL_Poblacion%22.%22Codcom%22%3D7403</t>
  </si>
  <si>
    <t>https://analytics.zoho.com/open-view/2395394000008156433?ZOHO_CRITERIA=%22Localiza_CL_Poblacion%22.%22Codcom%22%3D7404</t>
  </si>
  <si>
    <t>https://analytics.zoho.com/open-view/2395394000008156433?ZOHO_CRITERIA=%22Localiza_CL_Poblacion%22.%22Codcom%22%3D7405</t>
  </si>
  <si>
    <t>https://analytics.zoho.com/open-view/2395394000008156433?ZOHO_CRITERIA=%22Localiza_CL_Poblacion%22.%22Codcom%22%3D7406</t>
  </si>
  <si>
    <t>https://analytics.zoho.com/open-view/2395394000008156433?ZOHO_CRITERIA=%22Localiza_CL_Poblacion%22.%22Codcom%22%3D7407</t>
  </si>
  <si>
    <t>https://analytics.zoho.com/open-view/2395394000008156433?ZOHO_CRITERIA=%22Localiza_CL_Poblacion%22.%22Codcom%22%3D7408</t>
  </si>
  <si>
    <t>https://analytics.zoho.com/open-view/2395394000008156433?ZOHO_CRITERIA=%22Localiza_CL_Poblacion%22.%22Codcom%22%3D8101</t>
  </si>
  <si>
    <t>https://analytics.zoho.com/open-view/2395394000008156433?ZOHO_CRITERIA=%22Localiza_CL_Poblacion%22.%22Codcom%22%3D8102</t>
  </si>
  <si>
    <t>https://analytics.zoho.com/open-view/2395394000008156433?ZOHO_CRITERIA=%22Localiza_CL_Poblacion%22.%22Codcom%22%3D8103</t>
  </si>
  <si>
    <t>https://analytics.zoho.com/open-view/2395394000008156433?ZOHO_CRITERIA=%22Localiza_CL_Poblacion%22.%22Codcom%22%3D8104</t>
  </si>
  <si>
    <t>https://analytics.zoho.com/open-view/2395394000008156433?ZOHO_CRITERIA=%22Localiza_CL_Poblacion%22.%22Codcom%22%3D8105</t>
  </si>
  <si>
    <t>https://analytics.zoho.com/open-view/2395394000008156433?ZOHO_CRITERIA=%22Localiza_CL_Poblacion%22.%22Codcom%22%3D8106</t>
  </si>
  <si>
    <t>https://analytics.zoho.com/open-view/2395394000008156433?ZOHO_CRITERIA=%22Localiza_CL_Poblacion%22.%22Codcom%22%3D8107</t>
  </si>
  <si>
    <t>https://analytics.zoho.com/open-view/2395394000008156433?ZOHO_CRITERIA=%22Localiza_CL_Poblacion%22.%22Codcom%22%3D8108</t>
  </si>
  <si>
    <t>https://analytics.zoho.com/open-view/2395394000008156433?ZOHO_CRITERIA=%22Localiza_CL_Poblacion%22.%22Codcom%22%3D8109</t>
  </si>
  <si>
    <t>https://analytics.zoho.com/open-view/2395394000008156433?ZOHO_CRITERIA=%22Localiza_CL_Poblacion%22.%22Codcom%22%3D8110</t>
  </si>
  <si>
    <t>https://analytics.zoho.com/open-view/2395394000008156433?ZOHO_CRITERIA=%22Localiza_CL_Poblacion%22.%22Codcom%22%3D8111</t>
  </si>
  <si>
    <t>https://analytics.zoho.com/open-view/2395394000008156433?ZOHO_CRITERIA=%22Localiza_CL_Poblacion%22.%22Codcom%22%3D8112</t>
  </si>
  <si>
    <t>https://analytics.zoho.com/open-view/2395394000008156433?ZOHO_CRITERIA=%22Localiza_CL_Poblacion%22.%22Codcom%22%3D8201</t>
  </si>
  <si>
    <t>https://analytics.zoho.com/open-view/2395394000008156433?ZOHO_CRITERIA=%22Localiza_CL_Poblacion%22.%22Codcom%22%3D8202</t>
  </si>
  <si>
    <t>https://analytics.zoho.com/open-view/2395394000008156433?ZOHO_CRITERIA=%22Localiza_CL_Poblacion%22.%22Codcom%22%3D8203</t>
  </si>
  <si>
    <t>https://analytics.zoho.com/open-view/2395394000008156433?ZOHO_CRITERIA=%22Localiza_CL_Poblacion%22.%22Codcom%22%3D8204</t>
  </si>
  <si>
    <t>https://analytics.zoho.com/open-view/2395394000008156433?ZOHO_CRITERIA=%22Localiza_CL_Poblacion%22.%22Codcom%22%3D8205</t>
  </si>
  <si>
    <t>https://analytics.zoho.com/open-view/2395394000008156433?ZOHO_CRITERIA=%22Localiza_CL_Poblacion%22.%22Codcom%22%3D8206</t>
  </si>
  <si>
    <t>https://analytics.zoho.com/open-view/2395394000008156433?ZOHO_CRITERIA=%22Localiza_CL_Poblacion%22.%22Codcom%22%3D8207</t>
  </si>
  <si>
    <t>https://analytics.zoho.com/open-view/2395394000008156433?ZOHO_CRITERIA=%22Localiza_CL_Poblacion%22.%22Codcom%22%3D8301</t>
  </si>
  <si>
    <t>https://analytics.zoho.com/open-view/2395394000008156433?ZOHO_CRITERIA=%22Localiza_CL_Poblacion%22.%22Codcom%22%3D8302</t>
  </si>
  <si>
    <t>https://analytics.zoho.com/open-view/2395394000008156433?ZOHO_CRITERIA=%22Localiza_CL_Poblacion%22.%22Codcom%22%3D8303</t>
  </si>
  <si>
    <t>https://analytics.zoho.com/open-view/2395394000008156433?ZOHO_CRITERIA=%22Localiza_CL_Poblacion%22.%22Codcom%22%3D8304</t>
  </si>
  <si>
    <t>https://analytics.zoho.com/open-view/2395394000008156433?ZOHO_CRITERIA=%22Localiza_CL_Poblacion%22.%22Codcom%22%3D8305</t>
  </si>
  <si>
    <t>https://analytics.zoho.com/open-view/2395394000008156433?ZOHO_CRITERIA=%22Localiza_CL_Poblacion%22.%22Codcom%22%3D8306</t>
  </si>
  <si>
    <t>https://analytics.zoho.com/open-view/2395394000008156433?ZOHO_CRITERIA=%22Localiza_CL_Poblacion%22.%22Codcom%22%3D8307</t>
  </si>
  <si>
    <t>https://analytics.zoho.com/open-view/2395394000008156433?ZOHO_CRITERIA=%22Localiza_CL_Poblacion%22.%22Codcom%22%3D8308</t>
  </si>
  <si>
    <t>https://analytics.zoho.com/open-view/2395394000008156433?ZOHO_CRITERIA=%22Localiza_CL_Poblacion%22.%22Codcom%22%3D8309</t>
  </si>
  <si>
    <t>https://analytics.zoho.com/open-view/2395394000008156433?ZOHO_CRITERIA=%22Localiza_CL_Poblacion%22.%22Codcom%22%3D8310</t>
  </si>
  <si>
    <t>https://analytics.zoho.com/open-view/2395394000008156433?ZOHO_CRITERIA=%22Localiza_CL_Poblacion%22.%22Codcom%22%3D8311</t>
  </si>
  <si>
    <t>https://analytics.zoho.com/open-view/2395394000008156433?ZOHO_CRITERIA=%22Localiza_CL_Poblacion%22.%22Codcom%22%3D8312</t>
  </si>
  <si>
    <t>https://analytics.zoho.com/open-view/2395394000008156433?ZOHO_CRITERIA=%22Localiza_CL_Poblacion%22.%22Codcom%22%3D8313</t>
  </si>
  <si>
    <t>https://analytics.zoho.com/open-view/2395394000008156433?ZOHO_CRITERIA=%22Localiza_CL_Poblacion%22.%22Codcom%22%3D8314</t>
  </si>
  <si>
    <t>https://analytics.zoho.com/open-view/2395394000008156433?ZOHO_CRITERIA=%22Localiza_CL_Poblacion%22.%22Codcom%22%3D16101</t>
  </si>
  <si>
    <t>https://analytics.zoho.com/open-view/2395394000008156433?ZOHO_CRITERIA=%22Localiza_CL_Poblacion%22.%22Codcom%22%3D16102</t>
  </si>
  <si>
    <t>https://analytics.zoho.com/open-view/2395394000008156433?ZOHO_CRITERIA=%22Localiza_CL_Poblacion%22.%22Codcom%22%3D16202</t>
  </si>
  <si>
    <t>https://analytics.zoho.com/open-view/2395394000008156433?ZOHO_CRITERIA=%22Localiza_CL_Poblacion%22.%22Codcom%22%3D16203</t>
  </si>
  <si>
    <t>https://analytics.zoho.com/open-view/2395394000008156433?ZOHO_CRITERIA=%22Localiza_CL_Poblacion%22.%22Codcom%22%3D16302</t>
  </si>
  <si>
    <t>https://analytics.zoho.com/open-view/2395394000008156433?ZOHO_CRITERIA=%22Localiza_CL_Poblacion%22.%22Codcom%22%3D16103</t>
  </si>
  <si>
    <t>https://analytics.zoho.com/open-view/2395394000008156433?ZOHO_CRITERIA=%22Localiza_CL_Poblacion%22.%22Codcom%22%3D16104</t>
  </si>
  <si>
    <t>https://analytics.zoho.com/open-view/2395394000008156433?ZOHO_CRITERIA=%22Localiza_CL_Poblacion%22.%22Codcom%22%3D16204</t>
  </si>
  <si>
    <t>https://analytics.zoho.com/open-view/2395394000008156433?ZOHO_CRITERIA=%22Localiza_CL_Poblacion%22.%22Codcom%22%3D16303</t>
  </si>
  <si>
    <t>https://analytics.zoho.com/open-view/2395394000008156433?ZOHO_CRITERIA=%22Localiza_CL_Poblacion%22.%22Codcom%22%3D16105</t>
  </si>
  <si>
    <t>https://analytics.zoho.com/open-view/2395394000008156433?ZOHO_CRITERIA=%22Localiza_CL_Poblacion%22.%22Codcom%22%3D16106</t>
  </si>
  <si>
    <t>https://analytics.zoho.com/open-view/2395394000008156433?ZOHO_CRITERIA=%22Localiza_CL_Poblacion%22.%22Codcom%22%3D16205</t>
  </si>
  <si>
    <t>https://analytics.zoho.com/open-view/2395394000008156433?ZOHO_CRITERIA=%22Localiza_CL_Poblacion%22.%22Codcom%22%3D16107</t>
  </si>
  <si>
    <t>https://analytics.zoho.com/open-view/2395394000008156433?ZOHO_CRITERIA=%22Localiza_CL_Poblacion%22.%22Codcom%22%3D16201</t>
  </si>
  <si>
    <t>https://analytics.zoho.com/open-view/2395394000008156433?ZOHO_CRITERIA=%22Localiza_CL_Poblacion%22.%22Codcom%22%3D16206</t>
  </si>
  <si>
    <t>https://analytics.zoho.com/open-view/2395394000008156433?ZOHO_CRITERIA=%22Localiza_CL_Poblacion%22.%22Codcom%22%3D16301</t>
  </si>
  <si>
    <t>https://analytics.zoho.com/open-view/2395394000008156433?ZOHO_CRITERIA=%22Localiza_CL_Poblacion%22.%22Codcom%22%3D16304</t>
  </si>
  <si>
    <t>https://analytics.zoho.com/open-view/2395394000008156433?ZOHO_CRITERIA=%22Localiza_CL_Poblacion%22.%22Codcom%22%3D16108</t>
  </si>
  <si>
    <t>https://analytics.zoho.com/open-view/2395394000008156433?ZOHO_CRITERIA=%22Localiza_CL_Poblacion%22.%22Codcom%22%3D16305</t>
  </si>
  <si>
    <t>https://analytics.zoho.com/open-view/2395394000008156433?ZOHO_CRITERIA=%22Localiza_CL_Poblacion%22.%22Codcom%22%3D16207</t>
  </si>
  <si>
    <t>https://analytics.zoho.com/open-view/2395394000008156433?ZOHO_CRITERIA=%22Localiza_CL_Poblacion%22.%22Codcom%22%3D16109</t>
  </si>
  <si>
    <t>https://analytics.zoho.com/open-view/2395394000008156433?ZOHO_CRITERIA=%22Localiza_CL_Poblacion%22.%22Codcom%22%3D9101</t>
  </si>
  <si>
    <t>https://analytics.zoho.com/open-view/2395394000008156433?ZOHO_CRITERIA=%22Localiza_CL_Poblacion%22.%22Codcom%22%3D9102</t>
  </si>
  <si>
    <t>https://analytics.zoho.com/open-view/2395394000008156433?ZOHO_CRITERIA=%22Localiza_CL_Poblacion%22.%22Codcom%22%3D9103</t>
  </si>
  <si>
    <t>https://analytics.zoho.com/open-view/2395394000008156433?ZOHO_CRITERIA=%22Localiza_CL_Poblacion%22.%22Codcom%22%3D9104</t>
  </si>
  <si>
    <t>https://analytics.zoho.com/open-view/2395394000008156433?ZOHO_CRITERIA=%22Localiza_CL_Poblacion%22.%22Codcom%22%3D9105</t>
  </si>
  <si>
    <t>https://analytics.zoho.com/open-view/2395394000008156433?ZOHO_CRITERIA=%22Localiza_CL_Poblacion%22.%22Codcom%22%3D9106</t>
  </si>
  <si>
    <t>https://analytics.zoho.com/open-view/2395394000008156433?ZOHO_CRITERIA=%22Localiza_CL_Poblacion%22.%22Codcom%22%3D9107</t>
  </si>
  <si>
    <t>https://analytics.zoho.com/open-view/2395394000008156433?ZOHO_CRITERIA=%22Localiza_CL_Poblacion%22.%22Codcom%22%3D9108</t>
  </si>
  <si>
    <t>https://analytics.zoho.com/open-view/2395394000008156433?ZOHO_CRITERIA=%22Localiza_CL_Poblacion%22.%22Codcom%22%3D9109</t>
  </si>
  <si>
    <t>https://analytics.zoho.com/open-view/2395394000008156433?ZOHO_CRITERIA=%22Localiza_CL_Poblacion%22.%22Codcom%22%3D9110</t>
  </si>
  <si>
    <t>https://analytics.zoho.com/open-view/2395394000008156433?ZOHO_CRITERIA=%22Localiza_CL_Poblacion%22.%22Codcom%22%3D9111</t>
  </si>
  <si>
    <t>https://analytics.zoho.com/open-view/2395394000008156433?ZOHO_CRITERIA=%22Localiza_CL_Poblacion%22.%22Codcom%22%3D9112</t>
  </si>
  <si>
    <t>https://analytics.zoho.com/open-view/2395394000008156433?ZOHO_CRITERIA=%22Localiza_CL_Poblacion%22.%22Codcom%22%3D9113</t>
  </si>
  <si>
    <t>https://analytics.zoho.com/open-view/2395394000008156433?ZOHO_CRITERIA=%22Localiza_CL_Poblacion%22.%22Codcom%22%3D9114</t>
  </si>
  <si>
    <t>https://analytics.zoho.com/open-view/2395394000008156433?ZOHO_CRITERIA=%22Localiza_CL_Poblacion%22.%22Codcom%22%3D9115</t>
  </si>
  <si>
    <t>https://analytics.zoho.com/open-view/2395394000008156433?ZOHO_CRITERIA=%22Localiza_CL_Poblacion%22.%22Codcom%22%3D9116</t>
  </si>
  <si>
    <t>https://analytics.zoho.com/open-view/2395394000008156433?ZOHO_CRITERIA=%22Localiza_CL_Poblacion%22.%22Codcom%22%3D9117</t>
  </si>
  <si>
    <t>https://analytics.zoho.com/open-view/2395394000008156433?ZOHO_CRITERIA=%22Localiza_CL_Poblacion%22.%22Codcom%22%3D9118</t>
  </si>
  <si>
    <t>https://analytics.zoho.com/open-view/2395394000008156433?ZOHO_CRITERIA=%22Localiza_CL_Poblacion%22.%22Codcom%22%3D9119</t>
  </si>
  <si>
    <t>https://analytics.zoho.com/open-view/2395394000008156433?ZOHO_CRITERIA=%22Localiza_CL_Poblacion%22.%22Codcom%22%3D9120</t>
  </si>
  <si>
    <t>https://analytics.zoho.com/open-view/2395394000008156433?ZOHO_CRITERIA=%22Localiza_CL_Poblacion%22.%22Codcom%22%3D9121</t>
  </si>
  <si>
    <t>https://analytics.zoho.com/open-view/2395394000008156433?ZOHO_CRITERIA=%22Localiza_CL_Poblacion%22.%22Codcom%22%3D9201</t>
  </si>
  <si>
    <t>https://analytics.zoho.com/open-view/2395394000008156433?ZOHO_CRITERIA=%22Localiza_CL_Poblacion%22.%22Codcom%22%3D9202</t>
  </si>
  <si>
    <t>https://analytics.zoho.com/open-view/2395394000008156433?ZOHO_CRITERIA=%22Localiza_CL_Poblacion%22.%22Codcom%22%3D9203</t>
  </si>
  <si>
    <t>https://analytics.zoho.com/open-view/2395394000008156433?ZOHO_CRITERIA=%22Localiza_CL_Poblacion%22.%22Codcom%22%3D9204</t>
  </si>
  <si>
    <t>https://analytics.zoho.com/open-view/2395394000008156433?ZOHO_CRITERIA=%22Localiza_CL_Poblacion%22.%22Codcom%22%3D9205</t>
  </si>
  <si>
    <t>https://analytics.zoho.com/open-view/2395394000008156433?ZOHO_CRITERIA=%22Localiza_CL_Poblacion%22.%22Codcom%22%3D9206</t>
  </si>
  <si>
    <t>https://analytics.zoho.com/open-view/2395394000008156433?ZOHO_CRITERIA=%22Localiza_CL_Poblacion%22.%22Codcom%22%3D9207</t>
  </si>
  <si>
    <t>https://analytics.zoho.com/open-view/2395394000008156433?ZOHO_CRITERIA=%22Localiza_CL_Poblacion%22.%22Codcom%22%3D9208</t>
  </si>
  <si>
    <t>https://analytics.zoho.com/open-view/2395394000008156433?ZOHO_CRITERIA=%22Localiza_CL_Poblacion%22.%22Codcom%22%3D9209</t>
  </si>
  <si>
    <t>https://analytics.zoho.com/open-view/2395394000008156433?ZOHO_CRITERIA=%22Localiza_CL_Poblacion%22.%22Codcom%22%3D9210</t>
  </si>
  <si>
    <t>https://analytics.zoho.com/open-view/2395394000008156433?ZOHO_CRITERIA=%22Localiza_CL_Poblacion%22.%22Codcom%22%3D9211</t>
  </si>
  <si>
    <t>https://analytics.zoho.com/open-view/2395394000008156433?ZOHO_CRITERIA=%22Localiza_CL_Poblacion%22.%22Codcom%22%3D10101</t>
  </si>
  <si>
    <t>https://analytics.zoho.com/open-view/2395394000008156433?ZOHO_CRITERIA=%22Localiza_CL_Poblacion%22.%22Codcom%22%3D10102</t>
  </si>
  <si>
    <t>https://analytics.zoho.com/open-view/2395394000008156433?ZOHO_CRITERIA=%22Localiza_CL_Poblacion%22.%22Codcom%22%3D10103</t>
  </si>
  <si>
    <t>https://analytics.zoho.com/open-view/2395394000008156433?ZOHO_CRITERIA=%22Localiza_CL_Poblacion%22.%22Codcom%22%3D10104</t>
  </si>
  <si>
    <t>https://analytics.zoho.com/open-view/2395394000008156433?ZOHO_CRITERIA=%22Localiza_CL_Poblacion%22.%22Codcom%22%3D10105</t>
  </si>
  <si>
    <t>https://analytics.zoho.com/open-view/2395394000008156433?ZOHO_CRITERIA=%22Localiza_CL_Poblacion%22.%22Codcom%22%3D10106</t>
  </si>
  <si>
    <t>https://analytics.zoho.com/open-view/2395394000008156433?ZOHO_CRITERIA=%22Localiza_CL_Poblacion%22.%22Codcom%22%3D10107</t>
  </si>
  <si>
    <t>https://analytics.zoho.com/open-view/2395394000008156433?ZOHO_CRITERIA=%22Localiza_CL_Poblacion%22.%22Codcom%22%3D10108</t>
  </si>
  <si>
    <t>https://analytics.zoho.com/open-view/2395394000008156433?ZOHO_CRITERIA=%22Localiza_CL_Poblacion%22.%22Codcom%22%3D10109</t>
  </si>
  <si>
    <t>https://analytics.zoho.com/open-view/2395394000008156433?ZOHO_CRITERIA=%22Localiza_CL_Poblacion%22.%22Codcom%22%3D10201</t>
  </si>
  <si>
    <t>https://analytics.zoho.com/open-view/2395394000008156433?ZOHO_CRITERIA=%22Localiza_CL_Poblacion%22.%22Codcom%22%3D10202</t>
  </si>
  <si>
    <t>https://analytics.zoho.com/open-view/2395394000008156433?ZOHO_CRITERIA=%22Localiza_CL_Poblacion%22.%22Codcom%22%3D10203</t>
  </si>
  <si>
    <t>https://analytics.zoho.com/open-view/2395394000008156433?ZOHO_CRITERIA=%22Localiza_CL_Poblacion%22.%22Codcom%22%3D10204</t>
  </si>
  <si>
    <t>https://analytics.zoho.com/open-view/2395394000008156433?ZOHO_CRITERIA=%22Localiza_CL_Poblacion%22.%22Codcom%22%3D10205</t>
  </si>
  <si>
    <t>https://analytics.zoho.com/open-view/2395394000008156433?ZOHO_CRITERIA=%22Localiza_CL_Poblacion%22.%22Codcom%22%3D10206</t>
  </si>
  <si>
    <t>https://analytics.zoho.com/open-view/2395394000008156433?ZOHO_CRITERIA=%22Localiza_CL_Poblacion%22.%22Codcom%22%3D10207</t>
  </si>
  <si>
    <t>https://analytics.zoho.com/open-view/2395394000008156433?ZOHO_CRITERIA=%22Localiza_CL_Poblacion%22.%22Codcom%22%3D10208</t>
  </si>
  <si>
    <t>https://analytics.zoho.com/open-view/2395394000008156433?ZOHO_CRITERIA=%22Localiza_CL_Poblacion%22.%22Codcom%22%3D10209</t>
  </si>
  <si>
    <t>https://analytics.zoho.com/open-view/2395394000008156433?ZOHO_CRITERIA=%22Localiza_CL_Poblacion%22.%22Codcom%22%3D10210</t>
  </si>
  <si>
    <t>https://analytics.zoho.com/open-view/2395394000008156433?ZOHO_CRITERIA=%22Localiza_CL_Poblacion%22.%22Codcom%22%3D10301</t>
  </si>
  <si>
    <t>https://analytics.zoho.com/open-view/2395394000008156433?ZOHO_CRITERIA=%22Localiza_CL_Poblacion%22.%22Codcom%22%3D10302</t>
  </si>
  <si>
    <t>https://analytics.zoho.com/open-view/2395394000008156433?ZOHO_CRITERIA=%22Localiza_CL_Poblacion%22.%22Codcom%22%3D10303</t>
  </si>
  <si>
    <t>https://analytics.zoho.com/open-view/2395394000008156433?ZOHO_CRITERIA=%22Localiza_CL_Poblacion%22.%22Codcom%22%3D10304</t>
  </si>
  <si>
    <t>https://analytics.zoho.com/open-view/2395394000008156433?ZOHO_CRITERIA=%22Localiza_CL_Poblacion%22.%22Codcom%22%3D10305</t>
  </si>
  <si>
    <t>https://analytics.zoho.com/open-view/2395394000008156433?ZOHO_CRITERIA=%22Localiza_CL_Poblacion%22.%22Codcom%22%3D10306</t>
  </si>
  <si>
    <t>https://analytics.zoho.com/open-view/2395394000008156433?ZOHO_CRITERIA=%22Localiza_CL_Poblacion%22.%22Codcom%22%3D10307</t>
  </si>
  <si>
    <t>https://analytics.zoho.com/open-view/2395394000008156433?ZOHO_CRITERIA=%22Localiza_CL_Poblacion%22.%22Codcom%22%3D10401</t>
  </si>
  <si>
    <t>https://analytics.zoho.com/open-view/2395394000008156433?ZOHO_CRITERIA=%22Localiza_CL_Poblacion%22.%22Codcom%22%3D10402</t>
  </si>
  <si>
    <t>https://analytics.zoho.com/open-view/2395394000008156433?ZOHO_CRITERIA=%22Localiza_CL_Poblacion%22.%22Codcom%22%3D10403</t>
  </si>
  <si>
    <t>https://analytics.zoho.com/open-view/2395394000008156433?ZOHO_CRITERIA=%22Localiza_CL_Poblacion%22.%22Codcom%22%3D10404</t>
  </si>
  <si>
    <t>https://analytics.zoho.com/open-view/2395394000008156433?ZOHO_CRITERIA=%22Localiza_CL_Poblacion%22.%22Codcom%22%3D11101</t>
  </si>
  <si>
    <t>https://analytics.zoho.com/open-view/2395394000008156433?ZOHO_CRITERIA=%22Localiza_CL_Poblacion%22.%22Codcom%22%3D11102</t>
  </si>
  <si>
    <t>https://analytics.zoho.com/open-view/2395394000008156433?ZOHO_CRITERIA=%22Localiza_CL_Poblacion%22.%22Codcom%22%3D11201</t>
  </si>
  <si>
    <t>https://analytics.zoho.com/open-view/2395394000008156433?ZOHO_CRITERIA=%22Localiza_CL_Poblacion%22.%22Codcom%22%3D11202</t>
  </si>
  <si>
    <t>https://analytics.zoho.com/open-view/2395394000008156433?ZOHO_CRITERIA=%22Localiza_CL_Poblacion%22.%22Codcom%22%3D11203</t>
  </si>
  <si>
    <t>https://analytics.zoho.com/open-view/2395394000008156433?ZOHO_CRITERIA=%22Localiza_CL_Poblacion%22.%22Codcom%22%3D11301</t>
  </si>
  <si>
    <t>https://analytics.zoho.com/open-view/2395394000008156433?ZOHO_CRITERIA=%22Localiza_CL_Poblacion%22.%22Codcom%22%3D11302</t>
  </si>
  <si>
    <t>https://analytics.zoho.com/open-view/2395394000008156433?ZOHO_CRITERIA=%22Localiza_CL_Poblacion%22.%22Codcom%22%3D11303</t>
  </si>
  <si>
    <t>https://analytics.zoho.com/open-view/2395394000008156433?ZOHO_CRITERIA=%22Localiza_CL_Poblacion%22.%22Codcom%22%3D11401</t>
  </si>
  <si>
    <t>https://analytics.zoho.com/open-view/2395394000008156433?ZOHO_CRITERIA=%22Localiza_CL_Poblacion%22.%22Codcom%22%3D11402</t>
  </si>
  <si>
    <t>https://analytics.zoho.com/open-view/2395394000008156433?ZOHO_CRITERIA=%22Localiza_CL_Poblacion%22.%22Codcom%22%3D12101</t>
  </si>
  <si>
    <t>https://analytics.zoho.com/open-view/2395394000008156433?ZOHO_CRITERIA=%22Localiza_CL_Poblacion%22.%22Codcom%22%3D12102</t>
  </si>
  <si>
    <t>https://analytics.zoho.com/open-view/2395394000008156433?ZOHO_CRITERIA=%22Localiza_CL_Poblacion%22.%22Codcom%22%3D12103</t>
  </si>
  <si>
    <t>https://analytics.zoho.com/open-view/2395394000008156433?ZOHO_CRITERIA=%22Localiza_CL_Poblacion%22.%22Codcom%22%3D12104</t>
  </si>
  <si>
    <t>https://analytics.zoho.com/open-view/2395394000008156433?ZOHO_CRITERIA=%22Localiza_CL_Poblacion%22.%22Codcom%22%3D12201</t>
  </si>
  <si>
    <t>https://analytics.zoho.com/open-view/2395394000008156433?ZOHO_CRITERIA=%22Localiza_CL_Poblacion%22.%22Codcom%22%3D12301</t>
  </si>
  <si>
    <t>https://analytics.zoho.com/open-view/2395394000008156433?ZOHO_CRITERIA=%22Localiza_CL_Poblacion%22.%22Codcom%22%3D12302</t>
  </si>
  <si>
    <t>https://analytics.zoho.com/open-view/2395394000008156433?ZOHO_CRITERIA=%22Localiza_CL_Poblacion%22.%22Codcom%22%3D12303</t>
  </si>
  <si>
    <t>https://analytics.zoho.com/open-view/2395394000008156433?ZOHO_CRITERIA=%22Localiza_CL_Poblacion%22.%22Codcom%22%3D12401</t>
  </si>
  <si>
    <t>https://analytics.zoho.com/open-view/2395394000008156433?ZOHO_CRITERIA=%22Localiza_CL_Poblacion%22.%22Codcom%22%3D12402</t>
  </si>
  <si>
    <t>https://analytics.zoho.com/open-view/2395394000008156433?ZOHO_CRITERIA=%22Localiza_CL_Poblacion%22.%22Codcom%22%3D13101</t>
  </si>
  <si>
    <t>https://analytics.zoho.com/open-view/2395394000008156433?ZOHO_CRITERIA=%22Localiza_CL_Poblacion%22.%22Codcom%22%3D13102</t>
  </si>
  <si>
    <t>https://analytics.zoho.com/open-view/2395394000008156433?ZOHO_CRITERIA=%22Localiza_CL_Poblacion%22.%22Codcom%22%3D13103</t>
  </si>
  <si>
    <t>https://analytics.zoho.com/open-view/2395394000008156433?ZOHO_CRITERIA=%22Localiza_CL_Poblacion%22.%22Codcom%22%3D13104</t>
  </si>
  <si>
    <t>https://analytics.zoho.com/open-view/2395394000008156433?ZOHO_CRITERIA=%22Localiza_CL_Poblacion%22.%22Codcom%22%3D13105</t>
  </si>
  <si>
    <t>https://analytics.zoho.com/open-view/2395394000008156433?ZOHO_CRITERIA=%22Localiza_CL_Poblacion%22.%22Codcom%22%3D13106</t>
  </si>
  <si>
    <t>https://analytics.zoho.com/open-view/2395394000008156433?ZOHO_CRITERIA=%22Localiza_CL_Poblacion%22.%22Codcom%22%3D13107</t>
  </si>
  <si>
    <t>https://analytics.zoho.com/open-view/2395394000008156433?ZOHO_CRITERIA=%22Localiza_CL_Poblacion%22.%22Codcom%22%3D13108</t>
  </si>
  <si>
    <t>https://analytics.zoho.com/open-view/2395394000008156433?ZOHO_CRITERIA=%22Localiza_CL_Poblacion%22.%22Codcom%22%3D13109</t>
  </si>
  <si>
    <t>https://analytics.zoho.com/open-view/2395394000008156433?ZOHO_CRITERIA=%22Localiza_CL_Poblacion%22.%22Codcom%22%3D13110</t>
  </si>
  <si>
    <t>https://analytics.zoho.com/open-view/2395394000008156433?ZOHO_CRITERIA=%22Localiza_CL_Poblacion%22.%22Codcom%22%3D13111</t>
  </si>
  <si>
    <t>https://analytics.zoho.com/open-view/2395394000008156433?ZOHO_CRITERIA=%22Localiza_CL_Poblacion%22.%22Codcom%22%3D13112</t>
  </si>
  <si>
    <t>https://analytics.zoho.com/open-view/2395394000008156433?ZOHO_CRITERIA=%22Localiza_CL_Poblacion%22.%22Codcom%22%3D13113</t>
  </si>
  <si>
    <t>https://analytics.zoho.com/open-view/2395394000008156433?ZOHO_CRITERIA=%22Localiza_CL_Poblacion%22.%22Codcom%22%3D13114</t>
  </si>
  <si>
    <t>https://analytics.zoho.com/open-view/2395394000008156433?ZOHO_CRITERIA=%22Localiza_CL_Poblacion%22.%22Codcom%22%3D13115</t>
  </si>
  <si>
    <t>https://analytics.zoho.com/open-view/2395394000008156433?ZOHO_CRITERIA=%22Localiza_CL_Poblacion%22.%22Codcom%22%3D13116</t>
  </si>
  <si>
    <t>https://analytics.zoho.com/open-view/2395394000008156433?ZOHO_CRITERIA=%22Localiza_CL_Poblacion%22.%22Codcom%22%3D13117</t>
  </si>
  <si>
    <t>https://analytics.zoho.com/open-view/2395394000008156433?ZOHO_CRITERIA=%22Localiza_CL_Poblacion%22.%22Codcom%22%3D13118</t>
  </si>
  <si>
    <t>https://analytics.zoho.com/open-view/2395394000008156433?ZOHO_CRITERIA=%22Localiza_CL_Poblacion%22.%22Codcom%22%3D13119</t>
  </si>
  <si>
    <t>https://analytics.zoho.com/open-view/2395394000008156433?ZOHO_CRITERIA=%22Localiza_CL_Poblacion%22.%22Codcom%22%3D13120</t>
  </si>
  <si>
    <t>https://analytics.zoho.com/open-view/2395394000008156433?ZOHO_CRITERIA=%22Localiza_CL_Poblacion%22.%22Codcom%22%3D13121</t>
  </si>
  <si>
    <t>https://analytics.zoho.com/open-view/2395394000008156433?ZOHO_CRITERIA=%22Localiza_CL_Poblacion%22.%22Codcom%22%3D13122</t>
  </si>
  <si>
    <t>https://analytics.zoho.com/open-view/2395394000008156433?ZOHO_CRITERIA=%22Localiza_CL_Poblacion%22.%22Codcom%22%3D13123</t>
  </si>
  <si>
    <t>https://analytics.zoho.com/open-view/2395394000008156433?ZOHO_CRITERIA=%22Localiza_CL_Poblacion%22.%22Codcom%22%3D13124</t>
  </si>
  <si>
    <t>https://analytics.zoho.com/open-view/2395394000008156433?ZOHO_CRITERIA=%22Localiza_CL_Poblacion%22.%22Codcom%22%3D13125</t>
  </si>
  <si>
    <t>https://analytics.zoho.com/open-view/2395394000008156433?ZOHO_CRITERIA=%22Localiza_CL_Poblacion%22.%22Codcom%22%3D13126</t>
  </si>
  <si>
    <t>https://analytics.zoho.com/open-view/2395394000008156433?ZOHO_CRITERIA=%22Localiza_CL_Poblacion%22.%22Codcom%22%3D13127</t>
  </si>
  <si>
    <t>https://analytics.zoho.com/open-view/2395394000008156433?ZOHO_CRITERIA=%22Localiza_CL_Poblacion%22.%22Codcom%22%3D13128</t>
  </si>
  <si>
    <t>https://analytics.zoho.com/open-view/2395394000008156433?ZOHO_CRITERIA=%22Localiza_CL_Poblacion%22.%22Codcom%22%3D13129</t>
  </si>
  <si>
    <t>https://analytics.zoho.com/open-view/2395394000008156433?ZOHO_CRITERIA=%22Localiza_CL_Poblacion%22.%22Codcom%22%3D13130</t>
  </si>
  <si>
    <t>https://analytics.zoho.com/open-view/2395394000008156433?ZOHO_CRITERIA=%22Localiza_CL_Poblacion%22.%22Codcom%22%3D13131</t>
  </si>
  <si>
    <t>https://analytics.zoho.com/open-view/2395394000008156433?ZOHO_CRITERIA=%22Localiza_CL_Poblacion%22.%22Codcom%22%3D13132</t>
  </si>
  <si>
    <t>https://analytics.zoho.com/open-view/2395394000008156433?ZOHO_CRITERIA=%22Localiza_CL_Poblacion%22.%22Codcom%22%3D13201</t>
  </si>
  <si>
    <t>https://analytics.zoho.com/open-view/2395394000008156433?ZOHO_CRITERIA=%22Localiza_CL_Poblacion%22.%22Codcom%22%3D13202</t>
  </si>
  <si>
    <t>https://analytics.zoho.com/open-view/2395394000008156433?ZOHO_CRITERIA=%22Localiza_CL_Poblacion%22.%22Codcom%22%3D13203</t>
  </si>
  <si>
    <t>https://analytics.zoho.com/open-view/2395394000008156433?ZOHO_CRITERIA=%22Localiza_CL_Poblacion%22.%22Codcom%22%3D13301</t>
  </si>
  <si>
    <t>https://analytics.zoho.com/open-view/2395394000008156433?ZOHO_CRITERIA=%22Localiza_CL_Poblacion%22.%22Codcom%22%3D13302</t>
  </si>
  <si>
    <t>https://analytics.zoho.com/open-view/2395394000008156433?ZOHO_CRITERIA=%22Localiza_CL_Poblacion%22.%22Codcom%22%3D13303</t>
  </si>
  <si>
    <t>https://analytics.zoho.com/open-view/2395394000008156433?ZOHO_CRITERIA=%22Localiza_CL_Poblacion%22.%22Codcom%22%3D13401</t>
  </si>
  <si>
    <t>https://analytics.zoho.com/open-view/2395394000008156433?ZOHO_CRITERIA=%22Localiza_CL_Poblacion%22.%22Codcom%22%3D13402</t>
  </si>
  <si>
    <t>https://analytics.zoho.com/open-view/2395394000008156433?ZOHO_CRITERIA=%22Localiza_CL_Poblacion%22.%22Codcom%22%3D13403</t>
  </si>
  <si>
    <t>https://analytics.zoho.com/open-view/2395394000008156433?ZOHO_CRITERIA=%22Localiza_CL_Poblacion%22.%22Codcom%22%3D13404</t>
  </si>
  <si>
    <t>https://analytics.zoho.com/open-view/2395394000008156433?ZOHO_CRITERIA=%22Localiza_CL_Poblacion%22.%22Codcom%22%3D13501</t>
  </si>
  <si>
    <t>https://analytics.zoho.com/open-view/2395394000008156433?ZOHO_CRITERIA=%22Localiza_CL_Poblacion%22.%22Codcom%22%3D13502</t>
  </si>
  <si>
    <t>https://analytics.zoho.com/open-view/2395394000008156433?ZOHO_CRITERIA=%22Localiza_CL_Poblacion%22.%22Codcom%22%3D13503</t>
  </si>
  <si>
    <t>https://analytics.zoho.com/open-view/2395394000008156433?ZOHO_CRITERIA=%22Localiza_CL_Poblacion%22.%22Codcom%22%3D13504</t>
  </si>
  <si>
    <t>https://analytics.zoho.com/open-view/2395394000008156433?ZOHO_CRITERIA=%22Localiza_CL_Poblacion%22.%22Codcom%22%3D13505</t>
  </si>
  <si>
    <t>https://analytics.zoho.com/open-view/2395394000008156433?ZOHO_CRITERIA=%22Localiza_CL_Poblacion%22.%22Codcom%22%3D13601</t>
  </si>
  <si>
    <t>https://analytics.zoho.com/open-view/2395394000008156433?ZOHO_CRITERIA=%22Localiza_CL_Poblacion%22.%22Codcom%22%3D13602</t>
  </si>
  <si>
    <t>https://analytics.zoho.com/open-view/2395394000008156433?ZOHO_CRITERIA=%22Localiza_CL_Poblacion%22.%22Codcom%22%3D13603</t>
  </si>
  <si>
    <t>https://analytics.zoho.com/open-view/2395394000008156433?ZOHO_CRITERIA=%22Localiza_CL_Poblacion%22.%22Codcom%22%3D13604</t>
  </si>
  <si>
    <t>https://analytics.zoho.com/open-view/2395394000008156433?ZOHO_CRITERIA=%22Localiza_CL_Poblacion%22.%22Codcom%22%3D13605</t>
  </si>
  <si>
    <t>https://analytics.zoho.com/open-view/2395394000008156433?ZOHO_CRITERIA=%22Localiza_CL_Poblacion%22.%22Codcom%22%3D14101</t>
  </si>
  <si>
    <t>https://analytics.zoho.com/open-view/2395394000008156433?ZOHO_CRITERIA=%22Localiza_CL_Poblacion%22.%22Codcom%22%3D14102</t>
  </si>
  <si>
    <t>https://analytics.zoho.com/open-view/2395394000008156433?ZOHO_CRITERIA=%22Localiza_CL_Poblacion%22.%22Codcom%22%3D14103</t>
  </si>
  <si>
    <t>https://analytics.zoho.com/open-view/2395394000008156433?ZOHO_CRITERIA=%22Localiza_CL_Poblacion%22.%22Codcom%22%3D14104</t>
  </si>
  <si>
    <t>https://analytics.zoho.com/open-view/2395394000008156433?ZOHO_CRITERIA=%22Localiza_CL_Poblacion%22.%22Codcom%22%3D14105</t>
  </si>
  <si>
    <t>https://analytics.zoho.com/open-view/2395394000008156433?ZOHO_CRITERIA=%22Localiza_CL_Poblacion%22.%22Codcom%22%3D14106</t>
  </si>
  <si>
    <t>https://analytics.zoho.com/open-view/2395394000008156433?ZOHO_CRITERIA=%22Localiza_CL_Poblacion%22.%22Codcom%22%3D14107</t>
  </si>
  <si>
    <t>https://analytics.zoho.com/open-view/2395394000008156433?ZOHO_CRITERIA=%22Localiza_CL_Poblacion%22.%22Codcom%22%3D14108</t>
  </si>
  <si>
    <t>https://analytics.zoho.com/open-view/2395394000008156433?ZOHO_CRITERIA=%22Localiza_CL_Poblacion%22.%22Codcom%22%3D14201</t>
  </si>
  <si>
    <t>https://analytics.zoho.com/open-view/2395394000008156433?ZOHO_CRITERIA=%22Localiza_CL_Poblacion%22.%22Codcom%22%3D14202</t>
  </si>
  <si>
    <t>https://analytics.zoho.com/open-view/2395394000008156433?ZOHO_CRITERIA=%22Localiza_CL_Poblacion%22.%22Codcom%22%3D14203</t>
  </si>
  <si>
    <t>https://analytics.zoho.com/open-view/2395394000008156433?ZOHO_CRITERIA=%22Localiza_CL_Poblacion%22.%22Codcom%22%3D14204</t>
  </si>
  <si>
    <t>https://analytics.zoho.com/open-view/2395394000008156433?ZOHO_CRITERIA=%22Localiza_CL_Poblacion%22.%22Codcom%22%3D15101</t>
  </si>
  <si>
    <t>https://analytics.zoho.com/open-view/2395394000008156433?ZOHO_CRITERIA=%22Localiza_CL_Poblacion%22.%22Codcom%22%3D15102</t>
  </si>
  <si>
    <t>https://analytics.zoho.com/open-view/2395394000008156433?ZOHO_CRITERIA=%22Localiza_CL_Poblacion%22.%22Codcom%22%3D15201</t>
  </si>
  <si>
    <t>https://analytics.zoho.com/open-view/2395394000008156433?ZOHO_CRITERIA=%22Localiza_CL_Poblacion%22.%22Codcom%22%3D15202</t>
  </si>
  <si>
    <t>https://analytics.zoho.com/open-view/2395394000008158089?ZOHO_CRITERIA=%22Localiza_CL_Poblacion%22.%22Codreg%22%3D1</t>
  </si>
  <si>
    <t>https://analytics.zoho.com/open-view/2395394000008158089?ZOHO_CRITERIA=%22Localiza_CL_Poblacion%22.%22Codreg%22%3D2</t>
  </si>
  <si>
    <t>https://analytics.zoho.com/open-view/2395394000008158089?ZOHO_CRITERIA=%22Localiza_CL_Poblacion%22.%22Codreg%22%3D3</t>
  </si>
  <si>
    <t>https://analytics.zoho.com/open-view/2395394000008158089?ZOHO_CRITERIA=%22Localiza_CL_Poblacion%22.%22Codreg%22%3D4</t>
  </si>
  <si>
    <t>https://analytics.zoho.com/open-view/2395394000008158089?ZOHO_CRITERIA=%22Localiza_CL_Poblacion%22.%22Codreg%22%3D5</t>
  </si>
  <si>
    <t>https://analytics.zoho.com/open-view/2395394000008158089?ZOHO_CRITERIA=%22Localiza_CL_Poblacion%22.%22Codreg%22%3D6</t>
  </si>
  <si>
    <t>https://analytics.zoho.com/open-view/2395394000008158089?ZOHO_CRITERIA=%22Localiza_CL_Poblacion%22.%22Codreg%22%3D7</t>
  </si>
  <si>
    <t>https://analytics.zoho.com/open-view/2395394000008158089?ZOHO_CRITERIA=%22Localiza_CL_Poblacion%22.%22Codreg%22%3D8</t>
  </si>
  <si>
    <t>https://analytics.zoho.com/open-view/2395394000008158089?ZOHO_CRITERIA=%22Localiza_CL_Poblacion%22.%22Codreg%22%3D9</t>
  </si>
  <si>
    <t>https://analytics.zoho.com/open-view/2395394000008158089?ZOHO_CRITERIA=%22Localiza_CL_Poblacion%22.%22Codreg%22%3D10</t>
  </si>
  <si>
    <t>https://analytics.zoho.com/open-view/2395394000008158089?ZOHO_CRITERIA=%22Localiza_CL_Poblacion%22.%22Codreg%22%3D11</t>
  </si>
  <si>
    <t>https://analytics.zoho.com/open-view/2395394000008158089?ZOHO_CRITERIA=%22Localiza_CL_Poblacion%22.%22Codreg%22%3D12</t>
  </si>
  <si>
    <t>https://analytics.zoho.com/open-view/2395394000008158089?ZOHO_CRITERIA=%22Localiza_CL_Poblacion%22.%22Codreg%22%3D13</t>
  </si>
  <si>
    <t>https://analytics.zoho.com/open-view/2395394000008158089?ZOHO_CRITERIA=%22Localiza_CL_Poblacion%22.%22Codreg%22%3D14</t>
  </si>
  <si>
    <t>https://analytics.zoho.com/open-view/2395394000008158089?ZOHO_CRITERIA=%22Localiza_CL_Poblacion%22.%22Codreg%22%3D15</t>
  </si>
  <si>
    <t>https://analytics.zoho.com/open-view/2395394000008158089?ZOHO_CRITERIA=%22Localiza_CL_Poblacion%22.%22Codreg%22%3D16</t>
  </si>
  <si>
    <t>https://analytics.zoho.com/open-view/2395394000008157701?ZOHO_CRITERIA=%22Localiza_CL_Poblacion%22.%22Codcom%22%3D1101</t>
  </si>
  <si>
    <t>https://analytics.zoho.com/open-view/2395394000008157701?ZOHO_CRITERIA=%22Localiza_CL_Poblacion%22.%22Codcom%22%3D1107</t>
  </si>
  <si>
    <t>https://analytics.zoho.com/open-view/2395394000008157701?ZOHO_CRITERIA=%22Localiza_CL_Poblacion%22.%22Codcom%22%3D1401</t>
  </si>
  <si>
    <t>https://analytics.zoho.com/open-view/2395394000008157701?ZOHO_CRITERIA=%22Localiza_CL_Poblacion%22.%22Codcom%22%3D1402</t>
  </si>
  <si>
    <t>https://analytics.zoho.com/open-view/2395394000008157701?ZOHO_CRITERIA=%22Localiza_CL_Poblacion%22.%22Codcom%22%3D1403</t>
  </si>
  <si>
    <t>https://analytics.zoho.com/open-view/2395394000008157701?ZOHO_CRITERIA=%22Localiza_CL_Poblacion%22.%22Codcom%22%3D1404</t>
  </si>
  <si>
    <t>https://analytics.zoho.com/open-view/2395394000008157701?ZOHO_CRITERIA=%22Localiza_CL_Poblacion%22.%22Codcom%22%3D1405</t>
  </si>
  <si>
    <t>https://analytics.zoho.com/open-view/2395394000008157701?ZOHO_CRITERIA=%22Localiza_CL_Poblacion%22.%22Codcom%22%3D2101</t>
  </si>
  <si>
    <t>https://analytics.zoho.com/open-view/2395394000008157701?ZOHO_CRITERIA=%22Localiza_CL_Poblacion%22.%22Codcom%22%3D2102</t>
  </si>
  <si>
    <t>https://analytics.zoho.com/open-view/2395394000008157701?ZOHO_CRITERIA=%22Localiza_CL_Poblacion%22.%22Codcom%22%3D2103</t>
  </si>
  <si>
    <t>https://analytics.zoho.com/open-view/2395394000008157701?ZOHO_CRITERIA=%22Localiza_CL_Poblacion%22.%22Codcom%22%3D2104</t>
  </si>
  <si>
    <t>https://analytics.zoho.com/open-view/2395394000008157701?ZOHO_CRITERIA=%22Localiza_CL_Poblacion%22.%22Codcom%22%3D2201</t>
  </si>
  <si>
    <t>https://analytics.zoho.com/open-view/2395394000008157701?ZOHO_CRITERIA=%22Localiza_CL_Poblacion%22.%22Codcom%22%3D2202</t>
  </si>
  <si>
    <t>https://analytics.zoho.com/open-view/2395394000008157701?ZOHO_CRITERIA=%22Localiza_CL_Poblacion%22.%22Codcom%22%3D2203</t>
  </si>
  <si>
    <t>https://analytics.zoho.com/open-view/2395394000008157701?ZOHO_CRITERIA=%22Localiza_CL_Poblacion%22.%22Codcom%22%3D2301</t>
  </si>
  <si>
    <t>https://analytics.zoho.com/open-view/2395394000008157701?ZOHO_CRITERIA=%22Localiza_CL_Poblacion%22.%22Codcom%22%3D2302</t>
  </si>
  <si>
    <t>https://analytics.zoho.com/open-view/2395394000008157701?ZOHO_CRITERIA=%22Localiza_CL_Poblacion%22.%22Codcom%22%3D3101</t>
  </si>
  <si>
    <t>https://analytics.zoho.com/open-view/2395394000008157701?ZOHO_CRITERIA=%22Localiza_CL_Poblacion%22.%22Codcom%22%3D3102</t>
  </si>
  <si>
    <t>https://analytics.zoho.com/open-view/2395394000008157701?ZOHO_CRITERIA=%22Localiza_CL_Poblacion%22.%22Codcom%22%3D3103</t>
  </si>
  <si>
    <t>https://analytics.zoho.com/open-view/2395394000008157701?ZOHO_CRITERIA=%22Localiza_CL_Poblacion%22.%22Codcom%22%3D3201</t>
  </si>
  <si>
    <t>https://analytics.zoho.com/open-view/2395394000008157701?ZOHO_CRITERIA=%22Localiza_CL_Poblacion%22.%22Codcom%22%3D3202</t>
  </si>
  <si>
    <t>https://analytics.zoho.com/open-view/2395394000008157701?ZOHO_CRITERIA=%22Localiza_CL_Poblacion%22.%22Codcom%22%3D3301</t>
  </si>
  <si>
    <t>https://analytics.zoho.com/open-view/2395394000008157701?ZOHO_CRITERIA=%22Localiza_CL_Poblacion%22.%22Codcom%22%3D3302</t>
  </si>
  <si>
    <t>https://analytics.zoho.com/open-view/2395394000008157701?ZOHO_CRITERIA=%22Localiza_CL_Poblacion%22.%22Codcom%22%3D3303</t>
  </si>
  <si>
    <t>https://analytics.zoho.com/open-view/2395394000008157701?ZOHO_CRITERIA=%22Localiza_CL_Poblacion%22.%22Codcom%22%3D3304</t>
  </si>
  <si>
    <t>https://analytics.zoho.com/open-view/2395394000008157701?ZOHO_CRITERIA=%22Localiza_CL_Poblacion%22.%22Codcom%22%3D4101</t>
  </si>
  <si>
    <t>https://analytics.zoho.com/open-view/2395394000008157701?ZOHO_CRITERIA=%22Localiza_CL_Poblacion%22.%22Codcom%22%3D4102</t>
  </si>
  <si>
    <t>https://analytics.zoho.com/open-view/2395394000008157701?ZOHO_CRITERIA=%22Localiza_CL_Poblacion%22.%22Codcom%22%3D4103</t>
  </si>
  <si>
    <t>https://analytics.zoho.com/open-view/2395394000008157701?ZOHO_CRITERIA=%22Localiza_CL_Poblacion%22.%22Codcom%22%3D4104</t>
  </si>
  <si>
    <t>https://analytics.zoho.com/open-view/2395394000008157701?ZOHO_CRITERIA=%22Localiza_CL_Poblacion%22.%22Codcom%22%3D4105</t>
  </si>
  <si>
    <t>https://analytics.zoho.com/open-view/2395394000008157701?ZOHO_CRITERIA=%22Localiza_CL_Poblacion%22.%22Codcom%22%3D4106</t>
  </si>
  <si>
    <t>https://analytics.zoho.com/open-view/2395394000008157701?ZOHO_CRITERIA=%22Localiza_CL_Poblacion%22.%22Codcom%22%3D4201</t>
  </si>
  <si>
    <t>https://analytics.zoho.com/open-view/2395394000008157701?ZOHO_CRITERIA=%22Localiza_CL_Poblacion%22.%22Codcom%22%3D4202</t>
  </si>
  <si>
    <t>https://analytics.zoho.com/open-view/2395394000008157701?ZOHO_CRITERIA=%22Localiza_CL_Poblacion%22.%22Codcom%22%3D4203</t>
  </si>
  <si>
    <t>https://analytics.zoho.com/open-view/2395394000008157701?ZOHO_CRITERIA=%22Localiza_CL_Poblacion%22.%22Codcom%22%3D4204</t>
  </si>
  <si>
    <t>https://analytics.zoho.com/open-view/2395394000008157701?ZOHO_CRITERIA=%22Localiza_CL_Poblacion%22.%22Codcom%22%3D4301</t>
  </si>
  <si>
    <t>https://analytics.zoho.com/open-view/2395394000008157701?ZOHO_CRITERIA=%22Localiza_CL_Poblacion%22.%22Codcom%22%3D4302</t>
  </si>
  <si>
    <t>https://analytics.zoho.com/open-view/2395394000008157701?ZOHO_CRITERIA=%22Localiza_CL_Poblacion%22.%22Codcom%22%3D4303</t>
  </si>
  <si>
    <t>https://analytics.zoho.com/open-view/2395394000008157701?ZOHO_CRITERIA=%22Localiza_CL_Poblacion%22.%22Codcom%22%3D4304</t>
  </si>
  <si>
    <t>https://analytics.zoho.com/open-view/2395394000008157701?ZOHO_CRITERIA=%22Localiza_CL_Poblacion%22.%22Codcom%22%3D4305</t>
  </si>
  <si>
    <t>https://analytics.zoho.com/open-view/2395394000008157701?ZOHO_CRITERIA=%22Localiza_CL_Poblacion%22.%22Codcom%22%3D5101</t>
  </si>
  <si>
    <t>https://analytics.zoho.com/open-view/2395394000008157701?ZOHO_CRITERIA=%22Localiza_CL_Poblacion%22.%22Codcom%22%3D5102</t>
  </si>
  <si>
    <t>https://analytics.zoho.com/open-view/2395394000008157701?ZOHO_CRITERIA=%22Localiza_CL_Poblacion%22.%22Codcom%22%3D5103</t>
  </si>
  <si>
    <t>https://analytics.zoho.com/open-view/2395394000008157701?ZOHO_CRITERIA=%22Localiza_CL_Poblacion%22.%22Codcom%22%3D5104</t>
  </si>
  <si>
    <t>https://analytics.zoho.com/open-view/2395394000008157701?ZOHO_CRITERIA=%22Localiza_CL_Poblacion%22.%22Codcom%22%3D5105</t>
  </si>
  <si>
    <t>https://analytics.zoho.com/open-view/2395394000008157701?ZOHO_CRITERIA=%22Localiza_CL_Poblacion%22.%22Codcom%22%3D5107</t>
  </si>
  <si>
    <t>https://analytics.zoho.com/open-view/2395394000008157701?ZOHO_CRITERIA=%22Localiza_CL_Poblacion%22.%22Codcom%22%3D5109</t>
  </si>
  <si>
    <t>https://analytics.zoho.com/open-view/2395394000008157701?ZOHO_CRITERIA=%22Localiza_CL_Poblacion%22.%22Codcom%22%3D5201</t>
  </si>
  <si>
    <t>https://analytics.zoho.com/open-view/2395394000008157701?ZOHO_CRITERIA=%22Localiza_CL_Poblacion%22.%22Codcom%22%3D5301</t>
  </si>
  <si>
    <t>https://analytics.zoho.com/open-view/2395394000008157701?ZOHO_CRITERIA=%22Localiza_CL_Poblacion%22.%22Codcom%22%3D5302</t>
  </si>
  <si>
    <t>https://analytics.zoho.com/open-view/2395394000008157701?ZOHO_CRITERIA=%22Localiza_CL_Poblacion%22.%22Codcom%22%3D5303</t>
  </si>
  <si>
    <t>https://analytics.zoho.com/open-view/2395394000008157701?ZOHO_CRITERIA=%22Localiza_CL_Poblacion%22.%22Codcom%22%3D5304</t>
  </si>
  <si>
    <t>https://analytics.zoho.com/open-view/2395394000008157701?ZOHO_CRITERIA=%22Localiza_CL_Poblacion%22.%22Codcom%22%3D5401</t>
  </si>
  <si>
    <t>https://analytics.zoho.com/open-view/2395394000008157701?ZOHO_CRITERIA=%22Localiza_CL_Poblacion%22.%22Codcom%22%3D5402</t>
  </si>
  <si>
    <t>https://analytics.zoho.com/open-view/2395394000008157701?ZOHO_CRITERIA=%22Localiza_CL_Poblacion%22.%22Codcom%22%3D5403</t>
  </si>
  <si>
    <t>https://analytics.zoho.com/open-view/2395394000008157701?ZOHO_CRITERIA=%22Localiza_CL_Poblacion%22.%22Codcom%22%3D5404</t>
  </si>
  <si>
    <t>https://analytics.zoho.com/open-view/2395394000008157701?ZOHO_CRITERIA=%22Localiza_CL_Poblacion%22.%22Codcom%22%3D5405</t>
  </si>
  <si>
    <t>https://analytics.zoho.com/open-view/2395394000008157701?ZOHO_CRITERIA=%22Localiza_CL_Poblacion%22.%22Codcom%22%3D5501</t>
  </si>
  <si>
    <t>https://analytics.zoho.com/open-view/2395394000008157701?ZOHO_CRITERIA=%22Localiza_CL_Poblacion%22.%22Codcom%22%3D5502</t>
  </si>
  <si>
    <t>https://analytics.zoho.com/open-view/2395394000008157701?ZOHO_CRITERIA=%22Localiza_CL_Poblacion%22.%22Codcom%22%3D5503</t>
  </si>
  <si>
    <t>https://analytics.zoho.com/open-view/2395394000008157701?ZOHO_CRITERIA=%22Localiza_CL_Poblacion%22.%22Codcom%22%3D5504</t>
  </si>
  <si>
    <t>https://analytics.zoho.com/open-view/2395394000008157701?ZOHO_CRITERIA=%22Localiza_CL_Poblacion%22.%22Codcom%22%3D5506</t>
  </si>
  <si>
    <t>https://analytics.zoho.com/open-view/2395394000008157701?ZOHO_CRITERIA=%22Localiza_CL_Poblacion%22.%22Codcom%22%3D5601</t>
  </si>
  <si>
    <t>https://analytics.zoho.com/open-view/2395394000008157701?ZOHO_CRITERIA=%22Localiza_CL_Poblacion%22.%22Codcom%22%3D5602</t>
  </si>
  <si>
    <t>https://analytics.zoho.com/open-view/2395394000008157701?ZOHO_CRITERIA=%22Localiza_CL_Poblacion%22.%22Codcom%22%3D5603</t>
  </si>
  <si>
    <t>https://analytics.zoho.com/open-view/2395394000008157701?ZOHO_CRITERIA=%22Localiza_CL_Poblacion%22.%22Codcom%22%3D5604</t>
  </si>
  <si>
    <t>https://analytics.zoho.com/open-view/2395394000008157701?ZOHO_CRITERIA=%22Localiza_CL_Poblacion%22.%22Codcom%22%3D5605</t>
  </si>
  <si>
    <t>https://analytics.zoho.com/open-view/2395394000008157701?ZOHO_CRITERIA=%22Localiza_CL_Poblacion%22.%22Codcom%22%3D5606</t>
  </si>
  <si>
    <t>https://analytics.zoho.com/open-view/2395394000008157701?ZOHO_CRITERIA=%22Localiza_CL_Poblacion%22.%22Codcom%22%3D5701</t>
  </si>
  <si>
    <t>https://analytics.zoho.com/open-view/2395394000008157701?ZOHO_CRITERIA=%22Localiza_CL_Poblacion%22.%22Codcom%22%3D5702</t>
  </si>
  <si>
    <t>https://analytics.zoho.com/open-view/2395394000008157701?ZOHO_CRITERIA=%22Localiza_CL_Poblacion%22.%22Codcom%22%3D5703</t>
  </si>
  <si>
    <t>https://analytics.zoho.com/open-view/2395394000008157701?ZOHO_CRITERIA=%22Localiza_CL_Poblacion%22.%22Codcom%22%3D5704</t>
  </si>
  <si>
    <t>https://analytics.zoho.com/open-view/2395394000008157701?ZOHO_CRITERIA=%22Localiza_CL_Poblacion%22.%22Codcom%22%3D5705</t>
  </si>
  <si>
    <t>https://analytics.zoho.com/open-view/2395394000008157701?ZOHO_CRITERIA=%22Localiza_CL_Poblacion%22.%22Codcom%22%3D5706</t>
  </si>
  <si>
    <t>https://analytics.zoho.com/open-view/2395394000008157701?ZOHO_CRITERIA=%22Localiza_CL_Poblacion%22.%22Codcom%22%3D5801</t>
  </si>
  <si>
    <t>https://analytics.zoho.com/open-view/2395394000008157701?ZOHO_CRITERIA=%22Localiza_CL_Poblacion%22.%22Codcom%22%3D5802</t>
  </si>
  <si>
    <t>https://analytics.zoho.com/open-view/2395394000008157701?ZOHO_CRITERIA=%22Localiza_CL_Poblacion%22.%22Codcom%22%3D5803</t>
  </si>
  <si>
    <t>https://analytics.zoho.com/open-view/2395394000008157701?ZOHO_CRITERIA=%22Localiza_CL_Poblacion%22.%22Codcom%22%3D5804</t>
  </si>
  <si>
    <t>https://analytics.zoho.com/open-view/2395394000008157701?ZOHO_CRITERIA=%22Localiza_CL_Poblacion%22.%22Codcom%22%3D6101</t>
  </si>
  <si>
    <t>https://analytics.zoho.com/open-view/2395394000008157701?ZOHO_CRITERIA=%22Localiza_CL_Poblacion%22.%22Codcom%22%3D6102</t>
  </si>
  <si>
    <t>https://analytics.zoho.com/open-view/2395394000008157701?ZOHO_CRITERIA=%22Localiza_CL_Poblacion%22.%22Codcom%22%3D6103</t>
  </si>
  <si>
    <t>https://analytics.zoho.com/open-view/2395394000008157701?ZOHO_CRITERIA=%22Localiza_CL_Poblacion%22.%22Codcom%22%3D6104</t>
  </si>
  <si>
    <t>https://analytics.zoho.com/open-view/2395394000008157701?ZOHO_CRITERIA=%22Localiza_CL_Poblacion%22.%22Codcom%22%3D6105</t>
  </si>
  <si>
    <t>https://analytics.zoho.com/open-view/2395394000008157701?ZOHO_CRITERIA=%22Localiza_CL_Poblacion%22.%22Codcom%22%3D6106</t>
  </si>
  <si>
    <t>https://analytics.zoho.com/open-view/2395394000008157701?ZOHO_CRITERIA=%22Localiza_CL_Poblacion%22.%22Codcom%22%3D6107</t>
  </si>
  <si>
    <t>https://analytics.zoho.com/open-view/2395394000008157701?ZOHO_CRITERIA=%22Localiza_CL_Poblacion%22.%22Codcom%22%3D6108</t>
  </si>
  <si>
    <t>https://analytics.zoho.com/open-view/2395394000008157701?ZOHO_CRITERIA=%22Localiza_CL_Poblacion%22.%22Codcom%22%3D6109</t>
  </si>
  <si>
    <t>https://analytics.zoho.com/open-view/2395394000008157701?ZOHO_CRITERIA=%22Localiza_CL_Poblacion%22.%22Codcom%22%3D6110</t>
  </si>
  <si>
    <t>https://analytics.zoho.com/open-view/2395394000008157701?ZOHO_CRITERIA=%22Localiza_CL_Poblacion%22.%22Codcom%22%3D6111</t>
  </si>
  <si>
    <t>https://analytics.zoho.com/open-view/2395394000008157701?ZOHO_CRITERIA=%22Localiza_CL_Poblacion%22.%22Codcom%22%3D6112</t>
  </si>
  <si>
    <t>https://analytics.zoho.com/open-view/2395394000008157701?ZOHO_CRITERIA=%22Localiza_CL_Poblacion%22.%22Codcom%22%3D6113</t>
  </si>
  <si>
    <t>https://analytics.zoho.com/open-view/2395394000008157701?ZOHO_CRITERIA=%22Localiza_CL_Poblacion%22.%22Codcom%22%3D6114</t>
  </si>
  <si>
    <t>https://analytics.zoho.com/open-view/2395394000008157701?ZOHO_CRITERIA=%22Localiza_CL_Poblacion%22.%22Codcom%22%3D6115</t>
  </si>
  <si>
    <t>https://analytics.zoho.com/open-view/2395394000008157701?ZOHO_CRITERIA=%22Localiza_CL_Poblacion%22.%22Codcom%22%3D6116</t>
  </si>
  <si>
    <t>https://analytics.zoho.com/open-view/2395394000008157701?ZOHO_CRITERIA=%22Localiza_CL_Poblacion%22.%22Codcom%22%3D6117</t>
  </si>
  <si>
    <t>https://analytics.zoho.com/open-view/2395394000008157701?ZOHO_CRITERIA=%22Localiza_CL_Poblacion%22.%22Codcom%22%3D6201</t>
  </si>
  <si>
    <t>https://analytics.zoho.com/open-view/2395394000008157701?ZOHO_CRITERIA=%22Localiza_CL_Poblacion%22.%22Codcom%22%3D6202</t>
  </si>
  <si>
    <t>https://analytics.zoho.com/open-view/2395394000008157701?ZOHO_CRITERIA=%22Localiza_CL_Poblacion%22.%22Codcom%22%3D6203</t>
  </si>
  <si>
    <t>https://analytics.zoho.com/open-view/2395394000008157701?ZOHO_CRITERIA=%22Localiza_CL_Poblacion%22.%22Codcom%22%3D6204</t>
  </si>
  <si>
    <t>https://analytics.zoho.com/open-view/2395394000008157701?ZOHO_CRITERIA=%22Localiza_CL_Poblacion%22.%22Codcom%22%3D6205</t>
  </si>
  <si>
    <t>https://analytics.zoho.com/open-view/2395394000008157701?ZOHO_CRITERIA=%22Localiza_CL_Poblacion%22.%22Codcom%22%3D6206</t>
  </si>
  <si>
    <t>https://analytics.zoho.com/open-view/2395394000008157701?ZOHO_CRITERIA=%22Localiza_CL_Poblacion%22.%22Codcom%22%3D6301</t>
  </si>
  <si>
    <t>https://analytics.zoho.com/open-view/2395394000008157701?ZOHO_CRITERIA=%22Localiza_CL_Poblacion%22.%22Codcom%22%3D6302</t>
  </si>
  <si>
    <t>https://analytics.zoho.com/open-view/2395394000008157701?ZOHO_CRITERIA=%22Localiza_CL_Poblacion%22.%22Codcom%22%3D6303</t>
  </si>
  <si>
    <t>https://analytics.zoho.com/open-view/2395394000008157701?ZOHO_CRITERIA=%22Localiza_CL_Poblacion%22.%22Codcom%22%3D6304</t>
  </si>
  <si>
    <t>https://analytics.zoho.com/open-view/2395394000008157701?ZOHO_CRITERIA=%22Localiza_CL_Poblacion%22.%22Codcom%22%3D6305</t>
  </si>
  <si>
    <t>https://analytics.zoho.com/open-view/2395394000008157701?ZOHO_CRITERIA=%22Localiza_CL_Poblacion%22.%22Codcom%22%3D6306</t>
  </si>
  <si>
    <t>https://analytics.zoho.com/open-view/2395394000008157701?ZOHO_CRITERIA=%22Localiza_CL_Poblacion%22.%22Codcom%22%3D6307</t>
  </si>
  <si>
    <t>https://analytics.zoho.com/open-view/2395394000008157701?ZOHO_CRITERIA=%22Localiza_CL_Poblacion%22.%22Codcom%22%3D6308</t>
  </si>
  <si>
    <t>https://analytics.zoho.com/open-view/2395394000008157701?ZOHO_CRITERIA=%22Localiza_CL_Poblacion%22.%22Codcom%22%3D6309</t>
  </si>
  <si>
    <t>https://analytics.zoho.com/open-view/2395394000008157701?ZOHO_CRITERIA=%22Localiza_CL_Poblacion%22.%22Codcom%22%3D6310</t>
  </si>
  <si>
    <t>https://analytics.zoho.com/open-view/2395394000008157701?ZOHO_CRITERIA=%22Localiza_CL_Poblacion%22.%22Codcom%22%3D7101</t>
  </si>
  <si>
    <t>https://analytics.zoho.com/open-view/2395394000008157701?ZOHO_CRITERIA=%22Localiza_CL_Poblacion%22.%22Codcom%22%3D7102</t>
  </si>
  <si>
    <t>https://analytics.zoho.com/open-view/2395394000008157701?ZOHO_CRITERIA=%22Localiza_CL_Poblacion%22.%22Codcom%22%3D7103</t>
  </si>
  <si>
    <t>https://analytics.zoho.com/open-view/2395394000008157701?ZOHO_CRITERIA=%22Localiza_CL_Poblacion%22.%22Codcom%22%3D7104</t>
  </si>
  <si>
    <t>https://analytics.zoho.com/open-view/2395394000008157701?ZOHO_CRITERIA=%22Localiza_CL_Poblacion%22.%22Codcom%22%3D7105</t>
  </si>
  <si>
    <t>https://analytics.zoho.com/open-view/2395394000008157701?ZOHO_CRITERIA=%22Localiza_CL_Poblacion%22.%22Codcom%22%3D7106</t>
  </si>
  <si>
    <t>https://analytics.zoho.com/open-view/2395394000008157701?ZOHO_CRITERIA=%22Localiza_CL_Poblacion%22.%22Codcom%22%3D7107</t>
  </si>
  <si>
    <t>https://analytics.zoho.com/open-view/2395394000008157701?ZOHO_CRITERIA=%22Localiza_CL_Poblacion%22.%22Codcom%22%3D7108</t>
  </si>
  <si>
    <t>https://analytics.zoho.com/open-view/2395394000008157701?ZOHO_CRITERIA=%22Localiza_CL_Poblacion%22.%22Codcom%22%3D7109</t>
  </si>
  <si>
    <t>https://analytics.zoho.com/open-view/2395394000008157701?ZOHO_CRITERIA=%22Localiza_CL_Poblacion%22.%22Codcom%22%3D7110</t>
  </si>
  <si>
    <t>https://analytics.zoho.com/open-view/2395394000008157701?ZOHO_CRITERIA=%22Localiza_CL_Poblacion%22.%22Codcom%22%3D7201</t>
  </si>
  <si>
    <t>https://analytics.zoho.com/open-view/2395394000008157701?ZOHO_CRITERIA=%22Localiza_CL_Poblacion%22.%22Codcom%22%3D7202</t>
  </si>
  <si>
    <t>https://analytics.zoho.com/open-view/2395394000008157701?ZOHO_CRITERIA=%22Localiza_CL_Poblacion%22.%22Codcom%22%3D7203</t>
  </si>
  <si>
    <t>https://analytics.zoho.com/open-view/2395394000008157701?ZOHO_CRITERIA=%22Localiza_CL_Poblacion%22.%22Codcom%22%3D7301</t>
  </si>
  <si>
    <t>https://analytics.zoho.com/open-view/2395394000008157701?ZOHO_CRITERIA=%22Localiza_CL_Poblacion%22.%22Codcom%22%3D7302</t>
  </si>
  <si>
    <t>https://analytics.zoho.com/open-view/2395394000008157701?ZOHO_CRITERIA=%22Localiza_CL_Poblacion%22.%22Codcom%22%3D7303</t>
  </si>
  <si>
    <t>https://analytics.zoho.com/open-view/2395394000008157701?ZOHO_CRITERIA=%22Localiza_CL_Poblacion%22.%22Codcom%22%3D7304</t>
  </si>
  <si>
    <t>https://analytics.zoho.com/open-view/2395394000008157701?ZOHO_CRITERIA=%22Localiza_CL_Poblacion%22.%22Codcom%22%3D7305</t>
  </si>
  <si>
    <t>https://analytics.zoho.com/open-view/2395394000008157701?ZOHO_CRITERIA=%22Localiza_CL_Poblacion%22.%22Codcom%22%3D7306</t>
  </si>
  <si>
    <t>https://analytics.zoho.com/open-view/2395394000008157701?ZOHO_CRITERIA=%22Localiza_CL_Poblacion%22.%22Codcom%22%3D7307</t>
  </si>
  <si>
    <t>https://analytics.zoho.com/open-view/2395394000008157701?ZOHO_CRITERIA=%22Localiza_CL_Poblacion%22.%22Codcom%22%3D7308</t>
  </si>
  <si>
    <t>https://analytics.zoho.com/open-view/2395394000008157701?ZOHO_CRITERIA=%22Localiza_CL_Poblacion%22.%22Codcom%22%3D7309</t>
  </si>
  <si>
    <t>https://analytics.zoho.com/open-view/2395394000008157701?ZOHO_CRITERIA=%22Localiza_CL_Poblacion%22.%22Codcom%22%3D7401</t>
  </si>
  <si>
    <t>https://analytics.zoho.com/open-view/2395394000008157701?ZOHO_CRITERIA=%22Localiza_CL_Poblacion%22.%22Codcom%22%3D7402</t>
  </si>
  <si>
    <t>https://analytics.zoho.com/open-view/2395394000008157701?ZOHO_CRITERIA=%22Localiza_CL_Poblacion%22.%22Codcom%22%3D7403</t>
  </si>
  <si>
    <t>https://analytics.zoho.com/open-view/2395394000008157701?ZOHO_CRITERIA=%22Localiza_CL_Poblacion%22.%22Codcom%22%3D7404</t>
  </si>
  <si>
    <t>https://analytics.zoho.com/open-view/2395394000008157701?ZOHO_CRITERIA=%22Localiza_CL_Poblacion%22.%22Codcom%22%3D7405</t>
  </si>
  <si>
    <t>https://analytics.zoho.com/open-view/2395394000008157701?ZOHO_CRITERIA=%22Localiza_CL_Poblacion%22.%22Codcom%22%3D7406</t>
  </si>
  <si>
    <t>https://analytics.zoho.com/open-view/2395394000008157701?ZOHO_CRITERIA=%22Localiza_CL_Poblacion%22.%22Codcom%22%3D7407</t>
  </si>
  <si>
    <t>https://analytics.zoho.com/open-view/2395394000008157701?ZOHO_CRITERIA=%22Localiza_CL_Poblacion%22.%22Codcom%22%3D7408</t>
  </si>
  <si>
    <t>https://analytics.zoho.com/open-view/2395394000008157701?ZOHO_CRITERIA=%22Localiza_CL_Poblacion%22.%22Codcom%22%3D8101</t>
  </si>
  <si>
    <t>https://analytics.zoho.com/open-view/2395394000008157701?ZOHO_CRITERIA=%22Localiza_CL_Poblacion%22.%22Codcom%22%3D8102</t>
  </si>
  <si>
    <t>https://analytics.zoho.com/open-view/2395394000008157701?ZOHO_CRITERIA=%22Localiza_CL_Poblacion%22.%22Codcom%22%3D8103</t>
  </si>
  <si>
    <t>https://analytics.zoho.com/open-view/2395394000008157701?ZOHO_CRITERIA=%22Localiza_CL_Poblacion%22.%22Codcom%22%3D8104</t>
  </si>
  <si>
    <t>https://analytics.zoho.com/open-view/2395394000008157701?ZOHO_CRITERIA=%22Localiza_CL_Poblacion%22.%22Codcom%22%3D8105</t>
  </si>
  <si>
    <t>https://analytics.zoho.com/open-view/2395394000008157701?ZOHO_CRITERIA=%22Localiza_CL_Poblacion%22.%22Codcom%22%3D8106</t>
  </si>
  <si>
    <t>https://analytics.zoho.com/open-view/2395394000008157701?ZOHO_CRITERIA=%22Localiza_CL_Poblacion%22.%22Codcom%22%3D8107</t>
  </si>
  <si>
    <t>https://analytics.zoho.com/open-view/2395394000008157701?ZOHO_CRITERIA=%22Localiza_CL_Poblacion%22.%22Codcom%22%3D8108</t>
  </si>
  <si>
    <t>https://analytics.zoho.com/open-view/2395394000008157701?ZOHO_CRITERIA=%22Localiza_CL_Poblacion%22.%22Codcom%22%3D8109</t>
  </si>
  <si>
    <t>https://analytics.zoho.com/open-view/2395394000008157701?ZOHO_CRITERIA=%22Localiza_CL_Poblacion%22.%22Codcom%22%3D8110</t>
  </si>
  <si>
    <t>https://analytics.zoho.com/open-view/2395394000008157701?ZOHO_CRITERIA=%22Localiza_CL_Poblacion%22.%22Codcom%22%3D8111</t>
  </si>
  <si>
    <t>https://analytics.zoho.com/open-view/2395394000008157701?ZOHO_CRITERIA=%22Localiza_CL_Poblacion%22.%22Codcom%22%3D8112</t>
  </si>
  <si>
    <t>https://analytics.zoho.com/open-view/2395394000008157701?ZOHO_CRITERIA=%22Localiza_CL_Poblacion%22.%22Codcom%22%3D8201</t>
  </si>
  <si>
    <t>https://analytics.zoho.com/open-view/2395394000008157701?ZOHO_CRITERIA=%22Localiza_CL_Poblacion%22.%22Codcom%22%3D8202</t>
  </si>
  <si>
    <t>https://analytics.zoho.com/open-view/2395394000008157701?ZOHO_CRITERIA=%22Localiza_CL_Poblacion%22.%22Codcom%22%3D8203</t>
  </si>
  <si>
    <t>https://analytics.zoho.com/open-view/2395394000008157701?ZOHO_CRITERIA=%22Localiza_CL_Poblacion%22.%22Codcom%22%3D8204</t>
  </si>
  <si>
    <t>https://analytics.zoho.com/open-view/2395394000008157701?ZOHO_CRITERIA=%22Localiza_CL_Poblacion%22.%22Codcom%22%3D8205</t>
  </si>
  <si>
    <t>https://analytics.zoho.com/open-view/2395394000008157701?ZOHO_CRITERIA=%22Localiza_CL_Poblacion%22.%22Codcom%22%3D8206</t>
  </si>
  <si>
    <t>https://analytics.zoho.com/open-view/2395394000008157701?ZOHO_CRITERIA=%22Localiza_CL_Poblacion%22.%22Codcom%22%3D8207</t>
  </si>
  <si>
    <t>https://analytics.zoho.com/open-view/2395394000008157701?ZOHO_CRITERIA=%22Localiza_CL_Poblacion%22.%22Codcom%22%3D8301</t>
  </si>
  <si>
    <t>https://analytics.zoho.com/open-view/2395394000008157701?ZOHO_CRITERIA=%22Localiza_CL_Poblacion%22.%22Codcom%22%3D8302</t>
  </si>
  <si>
    <t>https://analytics.zoho.com/open-view/2395394000008157701?ZOHO_CRITERIA=%22Localiza_CL_Poblacion%22.%22Codcom%22%3D8303</t>
  </si>
  <si>
    <t>https://analytics.zoho.com/open-view/2395394000008157701?ZOHO_CRITERIA=%22Localiza_CL_Poblacion%22.%22Codcom%22%3D8304</t>
  </si>
  <si>
    <t>https://analytics.zoho.com/open-view/2395394000008157701?ZOHO_CRITERIA=%22Localiza_CL_Poblacion%22.%22Codcom%22%3D8305</t>
  </si>
  <si>
    <t>https://analytics.zoho.com/open-view/2395394000008157701?ZOHO_CRITERIA=%22Localiza_CL_Poblacion%22.%22Codcom%22%3D8306</t>
  </si>
  <si>
    <t>https://analytics.zoho.com/open-view/2395394000008157701?ZOHO_CRITERIA=%22Localiza_CL_Poblacion%22.%22Codcom%22%3D8307</t>
  </si>
  <si>
    <t>https://analytics.zoho.com/open-view/2395394000008157701?ZOHO_CRITERIA=%22Localiza_CL_Poblacion%22.%22Codcom%22%3D8308</t>
  </si>
  <si>
    <t>https://analytics.zoho.com/open-view/2395394000008157701?ZOHO_CRITERIA=%22Localiza_CL_Poblacion%22.%22Codcom%22%3D8309</t>
  </si>
  <si>
    <t>https://analytics.zoho.com/open-view/2395394000008157701?ZOHO_CRITERIA=%22Localiza_CL_Poblacion%22.%22Codcom%22%3D8310</t>
  </si>
  <si>
    <t>https://analytics.zoho.com/open-view/2395394000008157701?ZOHO_CRITERIA=%22Localiza_CL_Poblacion%22.%22Codcom%22%3D8311</t>
  </si>
  <si>
    <t>https://analytics.zoho.com/open-view/2395394000008157701?ZOHO_CRITERIA=%22Localiza_CL_Poblacion%22.%22Codcom%22%3D8312</t>
  </si>
  <si>
    <t>https://analytics.zoho.com/open-view/2395394000008157701?ZOHO_CRITERIA=%22Localiza_CL_Poblacion%22.%22Codcom%22%3D8313</t>
  </si>
  <si>
    <t>https://analytics.zoho.com/open-view/2395394000008157701?ZOHO_CRITERIA=%22Localiza_CL_Poblacion%22.%22Codcom%22%3D8314</t>
  </si>
  <si>
    <t>https://analytics.zoho.com/open-view/2395394000008157701?ZOHO_CRITERIA=%22Localiza_CL_Poblacion%22.%22Codcom%22%3D16101</t>
  </si>
  <si>
    <t>https://analytics.zoho.com/open-view/2395394000008157701?ZOHO_CRITERIA=%22Localiza_CL_Poblacion%22.%22Codcom%22%3D16102</t>
  </si>
  <si>
    <t>https://analytics.zoho.com/open-view/2395394000008157701?ZOHO_CRITERIA=%22Localiza_CL_Poblacion%22.%22Codcom%22%3D16202</t>
  </si>
  <si>
    <t>https://analytics.zoho.com/open-view/2395394000008157701?ZOHO_CRITERIA=%22Localiza_CL_Poblacion%22.%22Codcom%22%3D16203</t>
  </si>
  <si>
    <t>https://analytics.zoho.com/open-view/2395394000008157701?ZOHO_CRITERIA=%22Localiza_CL_Poblacion%22.%22Codcom%22%3D16302</t>
  </si>
  <si>
    <t>https://analytics.zoho.com/open-view/2395394000008157701?ZOHO_CRITERIA=%22Localiza_CL_Poblacion%22.%22Codcom%22%3D16103</t>
  </si>
  <si>
    <t>https://analytics.zoho.com/open-view/2395394000008157701?ZOHO_CRITERIA=%22Localiza_CL_Poblacion%22.%22Codcom%22%3D16104</t>
  </si>
  <si>
    <t>https://analytics.zoho.com/open-view/2395394000008157701?ZOHO_CRITERIA=%22Localiza_CL_Poblacion%22.%22Codcom%22%3D16204</t>
  </si>
  <si>
    <t>https://analytics.zoho.com/open-view/2395394000008157701?ZOHO_CRITERIA=%22Localiza_CL_Poblacion%22.%22Codcom%22%3D16303</t>
  </si>
  <si>
    <t>https://analytics.zoho.com/open-view/2395394000008157701?ZOHO_CRITERIA=%22Localiza_CL_Poblacion%22.%22Codcom%22%3D16105</t>
  </si>
  <si>
    <t>https://analytics.zoho.com/open-view/2395394000008157701?ZOHO_CRITERIA=%22Localiza_CL_Poblacion%22.%22Codcom%22%3D16106</t>
  </si>
  <si>
    <t>https://analytics.zoho.com/open-view/2395394000008157701?ZOHO_CRITERIA=%22Localiza_CL_Poblacion%22.%22Codcom%22%3D16205</t>
  </si>
  <si>
    <t>https://analytics.zoho.com/open-view/2395394000008157701?ZOHO_CRITERIA=%22Localiza_CL_Poblacion%22.%22Codcom%22%3D16107</t>
  </si>
  <si>
    <t>https://analytics.zoho.com/open-view/2395394000008157701?ZOHO_CRITERIA=%22Localiza_CL_Poblacion%22.%22Codcom%22%3D16201</t>
  </si>
  <si>
    <t>https://analytics.zoho.com/open-view/2395394000008157701?ZOHO_CRITERIA=%22Localiza_CL_Poblacion%22.%22Codcom%22%3D16206</t>
  </si>
  <si>
    <t>https://analytics.zoho.com/open-view/2395394000008157701?ZOHO_CRITERIA=%22Localiza_CL_Poblacion%22.%22Codcom%22%3D16301</t>
  </si>
  <si>
    <t>https://analytics.zoho.com/open-view/2395394000008157701?ZOHO_CRITERIA=%22Localiza_CL_Poblacion%22.%22Codcom%22%3D16304</t>
  </si>
  <si>
    <t>https://analytics.zoho.com/open-view/2395394000008157701?ZOHO_CRITERIA=%22Localiza_CL_Poblacion%22.%22Codcom%22%3D16108</t>
  </si>
  <si>
    <t>https://analytics.zoho.com/open-view/2395394000008157701?ZOHO_CRITERIA=%22Localiza_CL_Poblacion%22.%22Codcom%22%3D16305</t>
  </si>
  <si>
    <t>https://analytics.zoho.com/open-view/2395394000008157701?ZOHO_CRITERIA=%22Localiza_CL_Poblacion%22.%22Codcom%22%3D16207</t>
  </si>
  <si>
    <t>https://analytics.zoho.com/open-view/2395394000008157701?ZOHO_CRITERIA=%22Localiza_CL_Poblacion%22.%22Codcom%22%3D16109</t>
  </si>
  <si>
    <t>https://analytics.zoho.com/open-view/2395394000008157701?ZOHO_CRITERIA=%22Localiza_CL_Poblacion%22.%22Codcom%22%3D9101</t>
  </si>
  <si>
    <t>https://analytics.zoho.com/open-view/2395394000008157701?ZOHO_CRITERIA=%22Localiza_CL_Poblacion%22.%22Codcom%22%3D9102</t>
  </si>
  <si>
    <t>https://analytics.zoho.com/open-view/2395394000008157701?ZOHO_CRITERIA=%22Localiza_CL_Poblacion%22.%22Codcom%22%3D9103</t>
  </si>
  <si>
    <t>https://analytics.zoho.com/open-view/2395394000008157701?ZOHO_CRITERIA=%22Localiza_CL_Poblacion%22.%22Codcom%22%3D9104</t>
  </si>
  <si>
    <t>https://analytics.zoho.com/open-view/2395394000008157701?ZOHO_CRITERIA=%22Localiza_CL_Poblacion%22.%22Codcom%22%3D9105</t>
  </si>
  <si>
    <t>https://analytics.zoho.com/open-view/2395394000008157701?ZOHO_CRITERIA=%22Localiza_CL_Poblacion%22.%22Codcom%22%3D9106</t>
  </si>
  <si>
    <t>https://analytics.zoho.com/open-view/2395394000008157701?ZOHO_CRITERIA=%22Localiza_CL_Poblacion%22.%22Codcom%22%3D9107</t>
  </si>
  <si>
    <t>https://analytics.zoho.com/open-view/2395394000008157701?ZOHO_CRITERIA=%22Localiza_CL_Poblacion%22.%22Codcom%22%3D9108</t>
  </si>
  <si>
    <t>https://analytics.zoho.com/open-view/2395394000008157701?ZOHO_CRITERIA=%22Localiza_CL_Poblacion%22.%22Codcom%22%3D9109</t>
  </si>
  <si>
    <t>https://analytics.zoho.com/open-view/2395394000008157701?ZOHO_CRITERIA=%22Localiza_CL_Poblacion%22.%22Codcom%22%3D9110</t>
  </si>
  <si>
    <t>https://analytics.zoho.com/open-view/2395394000008157701?ZOHO_CRITERIA=%22Localiza_CL_Poblacion%22.%22Codcom%22%3D9111</t>
  </si>
  <si>
    <t>https://analytics.zoho.com/open-view/2395394000008157701?ZOHO_CRITERIA=%22Localiza_CL_Poblacion%22.%22Codcom%22%3D9112</t>
  </si>
  <si>
    <t>https://analytics.zoho.com/open-view/2395394000008157701?ZOHO_CRITERIA=%22Localiza_CL_Poblacion%22.%22Codcom%22%3D9113</t>
  </si>
  <si>
    <t>https://analytics.zoho.com/open-view/2395394000008157701?ZOHO_CRITERIA=%22Localiza_CL_Poblacion%22.%22Codcom%22%3D9114</t>
  </si>
  <si>
    <t>https://analytics.zoho.com/open-view/2395394000008157701?ZOHO_CRITERIA=%22Localiza_CL_Poblacion%22.%22Codcom%22%3D9115</t>
  </si>
  <si>
    <t>https://analytics.zoho.com/open-view/2395394000008157701?ZOHO_CRITERIA=%22Localiza_CL_Poblacion%22.%22Codcom%22%3D9116</t>
  </si>
  <si>
    <t>https://analytics.zoho.com/open-view/2395394000008157701?ZOHO_CRITERIA=%22Localiza_CL_Poblacion%22.%22Codcom%22%3D9117</t>
  </si>
  <si>
    <t>https://analytics.zoho.com/open-view/2395394000008157701?ZOHO_CRITERIA=%22Localiza_CL_Poblacion%22.%22Codcom%22%3D9118</t>
  </si>
  <si>
    <t>https://analytics.zoho.com/open-view/2395394000008157701?ZOHO_CRITERIA=%22Localiza_CL_Poblacion%22.%22Codcom%22%3D9119</t>
  </si>
  <si>
    <t>https://analytics.zoho.com/open-view/2395394000008157701?ZOHO_CRITERIA=%22Localiza_CL_Poblacion%22.%22Codcom%22%3D9120</t>
  </si>
  <si>
    <t>https://analytics.zoho.com/open-view/2395394000008157701?ZOHO_CRITERIA=%22Localiza_CL_Poblacion%22.%22Codcom%22%3D9121</t>
  </si>
  <si>
    <t>https://analytics.zoho.com/open-view/2395394000008157701?ZOHO_CRITERIA=%22Localiza_CL_Poblacion%22.%22Codcom%22%3D9201</t>
  </si>
  <si>
    <t>https://analytics.zoho.com/open-view/2395394000008157701?ZOHO_CRITERIA=%22Localiza_CL_Poblacion%22.%22Codcom%22%3D9202</t>
  </si>
  <si>
    <t>https://analytics.zoho.com/open-view/2395394000008157701?ZOHO_CRITERIA=%22Localiza_CL_Poblacion%22.%22Codcom%22%3D9203</t>
  </si>
  <si>
    <t>https://analytics.zoho.com/open-view/2395394000008157701?ZOHO_CRITERIA=%22Localiza_CL_Poblacion%22.%22Codcom%22%3D9204</t>
  </si>
  <si>
    <t>https://analytics.zoho.com/open-view/2395394000008157701?ZOHO_CRITERIA=%22Localiza_CL_Poblacion%22.%22Codcom%22%3D9205</t>
  </si>
  <si>
    <t>https://analytics.zoho.com/open-view/2395394000008157701?ZOHO_CRITERIA=%22Localiza_CL_Poblacion%22.%22Codcom%22%3D9206</t>
  </si>
  <si>
    <t>https://analytics.zoho.com/open-view/2395394000008157701?ZOHO_CRITERIA=%22Localiza_CL_Poblacion%22.%22Codcom%22%3D9207</t>
  </si>
  <si>
    <t>https://analytics.zoho.com/open-view/2395394000008157701?ZOHO_CRITERIA=%22Localiza_CL_Poblacion%22.%22Codcom%22%3D9208</t>
  </si>
  <si>
    <t>https://analytics.zoho.com/open-view/2395394000008157701?ZOHO_CRITERIA=%22Localiza_CL_Poblacion%22.%22Codcom%22%3D9209</t>
  </si>
  <si>
    <t>https://analytics.zoho.com/open-view/2395394000008157701?ZOHO_CRITERIA=%22Localiza_CL_Poblacion%22.%22Codcom%22%3D9210</t>
  </si>
  <si>
    <t>https://analytics.zoho.com/open-view/2395394000008157701?ZOHO_CRITERIA=%22Localiza_CL_Poblacion%22.%22Codcom%22%3D9211</t>
  </si>
  <si>
    <t>https://analytics.zoho.com/open-view/2395394000008157701?ZOHO_CRITERIA=%22Localiza_CL_Poblacion%22.%22Codcom%22%3D10101</t>
  </si>
  <si>
    <t>https://analytics.zoho.com/open-view/2395394000008157701?ZOHO_CRITERIA=%22Localiza_CL_Poblacion%22.%22Codcom%22%3D10102</t>
  </si>
  <si>
    <t>https://analytics.zoho.com/open-view/2395394000008157701?ZOHO_CRITERIA=%22Localiza_CL_Poblacion%22.%22Codcom%22%3D10103</t>
  </si>
  <si>
    <t>https://analytics.zoho.com/open-view/2395394000008157701?ZOHO_CRITERIA=%22Localiza_CL_Poblacion%22.%22Codcom%22%3D10104</t>
  </si>
  <si>
    <t>https://analytics.zoho.com/open-view/2395394000008157701?ZOHO_CRITERIA=%22Localiza_CL_Poblacion%22.%22Codcom%22%3D10105</t>
  </si>
  <si>
    <t>https://analytics.zoho.com/open-view/2395394000008157701?ZOHO_CRITERIA=%22Localiza_CL_Poblacion%22.%22Codcom%22%3D10106</t>
  </si>
  <si>
    <t>https://analytics.zoho.com/open-view/2395394000008157701?ZOHO_CRITERIA=%22Localiza_CL_Poblacion%22.%22Codcom%22%3D10107</t>
  </si>
  <si>
    <t>https://analytics.zoho.com/open-view/2395394000008157701?ZOHO_CRITERIA=%22Localiza_CL_Poblacion%22.%22Codcom%22%3D10108</t>
  </si>
  <si>
    <t>https://analytics.zoho.com/open-view/2395394000008157701?ZOHO_CRITERIA=%22Localiza_CL_Poblacion%22.%22Codcom%22%3D10109</t>
  </si>
  <si>
    <t>https://analytics.zoho.com/open-view/2395394000008157701?ZOHO_CRITERIA=%22Localiza_CL_Poblacion%22.%22Codcom%22%3D10201</t>
  </si>
  <si>
    <t>https://analytics.zoho.com/open-view/2395394000008157701?ZOHO_CRITERIA=%22Localiza_CL_Poblacion%22.%22Codcom%22%3D10202</t>
  </si>
  <si>
    <t>https://analytics.zoho.com/open-view/2395394000008157701?ZOHO_CRITERIA=%22Localiza_CL_Poblacion%22.%22Codcom%22%3D10203</t>
  </si>
  <si>
    <t>https://analytics.zoho.com/open-view/2395394000008157701?ZOHO_CRITERIA=%22Localiza_CL_Poblacion%22.%22Codcom%22%3D10204</t>
  </si>
  <si>
    <t>https://analytics.zoho.com/open-view/2395394000008157701?ZOHO_CRITERIA=%22Localiza_CL_Poblacion%22.%22Codcom%22%3D10205</t>
  </si>
  <si>
    <t>https://analytics.zoho.com/open-view/2395394000008157701?ZOHO_CRITERIA=%22Localiza_CL_Poblacion%22.%22Codcom%22%3D10206</t>
  </si>
  <si>
    <t>https://analytics.zoho.com/open-view/2395394000008157701?ZOHO_CRITERIA=%22Localiza_CL_Poblacion%22.%22Codcom%22%3D10207</t>
  </si>
  <si>
    <t>https://analytics.zoho.com/open-view/2395394000008157701?ZOHO_CRITERIA=%22Localiza_CL_Poblacion%22.%22Codcom%22%3D10208</t>
  </si>
  <si>
    <t>https://analytics.zoho.com/open-view/2395394000008157701?ZOHO_CRITERIA=%22Localiza_CL_Poblacion%22.%22Codcom%22%3D10209</t>
  </si>
  <si>
    <t>https://analytics.zoho.com/open-view/2395394000008157701?ZOHO_CRITERIA=%22Localiza_CL_Poblacion%22.%22Codcom%22%3D10210</t>
  </si>
  <si>
    <t>https://analytics.zoho.com/open-view/2395394000008157701?ZOHO_CRITERIA=%22Localiza_CL_Poblacion%22.%22Codcom%22%3D10301</t>
  </si>
  <si>
    <t>https://analytics.zoho.com/open-view/2395394000008157701?ZOHO_CRITERIA=%22Localiza_CL_Poblacion%22.%22Codcom%22%3D10302</t>
  </si>
  <si>
    <t>https://analytics.zoho.com/open-view/2395394000008157701?ZOHO_CRITERIA=%22Localiza_CL_Poblacion%22.%22Codcom%22%3D10303</t>
  </si>
  <si>
    <t>https://analytics.zoho.com/open-view/2395394000008157701?ZOHO_CRITERIA=%22Localiza_CL_Poblacion%22.%22Codcom%22%3D10304</t>
  </si>
  <si>
    <t>https://analytics.zoho.com/open-view/2395394000008157701?ZOHO_CRITERIA=%22Localiza_CL_Poblacion%22.%22Codcom%22%3D10305</t>
  </si>
  <si>
    <t>https://analytics.zoho.com/open-view/2395394000008157701?ZOHO_CRITERIA=%22Localiza_CL_Poblacion%22.%22Codcom%22%3D10306</t>
  </si>
  <si>
    <t>https://analytics.zoho.com/open-view/2395394000008157701?ZOHO_CRITERIA=%22Localiza_CL_Poblacion%22.%22Codcom%22%3D10307</t>
  </si>
  <si>
    <t>https://analytics.zoho.com/open-view/2395394000008157701?ZOHO_CRITERIA=%22Localiza_CL_Poblacion%22.%22Codcom%22%3D10401</t>
  </si>
  <si>
    <t>https://analytics.zoho.com/open-view/2395394000008157701?ZOHO_CRITERIA=%22Localiza_CL_Poblacion%22.%22Codcom%22%3D10402</t>
  </si>
  <si>
    <t>https://analytics.zoho.com/open-view/2395394000008157701?ZOHO_CRITERIA=%22Localiza_CL_Poblacion%22.%22Codcom%22%3D10403</t>
  </si>
  <si>
    <t>https://analytics.zoho.com/open-view/2395394000008157701?ZOHO_CRITERIA=%22Localiza_CL_Poblacion%22.%22Codcom%22%3D10404</t>
  </si>
  <si>
    <t>https://analytics.zoho.com/open-view/2395394000008157701?ZOHO_CRITERIA=%22Localiza_CL_Poblacion%22.%22Codcom%22%3D11101</t>
  </si>
  <si>
    <t>https://analytics.zoho.com/open-view/2395394000008157701?ZOHO_CRITERIA=%22Localiza_CL_Poblacion%22.%22Codcom%22%3D11102</t>
  </si>
  <si>
    <t>https://analytics.zoho.com/open-view/2395394000008157701?ZOHO_CRITERIA=%22Localiza_CL_Poblacion%22.%22Codcom%22%3D11201</t>
  </si>
  <si>
    <t>https://analytics.zoho.com/open-view/2395394000008157701?ZOHO_CRITERIA=%22Localiza_CL_Poblacion%22.%22Codcom%22%3D11202</t>
  </si>
  <si>
    <t>https://analytics.zoho.com/open-view/2395394000008157701?ZOHO_CRITERIA=%22Localiza_CL_Poblacion%22.%22Codcom%22%3D11203</t>
  </si>
  <si>
    <t>https://analytics.zoho.com/open-view/2395394000008157701?ZOHO_CRITERIA=%22Localiza_CL_Poblacion%22.%22Codcom%22%3D11301</t>
  </si>
  <si>
    <t>https://analytics.zoho.com/open-view/2395394000008157701?ZOHO_CRITERIA=%22Localiza_CL_Poblacion%22.%22Codcom%22%3D11302</t>
  </si>
  <si>
    <t>https://analytics.zoho.com/open-view/2395394000008157701?ZOHO_CRITERIA=%22Localiza_CL_Poblacion%22.%22Codcom%22%3D11303</t>
  </si>
  <si>
    <t>https://analytics.zoho.com/open-view/2395394000008157701?ZOHO_CRITERIA=%22Localiza_CL_Poblacion%22.%22Codcom%22%3D11401</t>
  </si>
  <si>
    <t>https://analytics.zoho.com/open-view/2395394000008157701?ZOHO_CRITERIA=%22Localiza_CL_Poblacion%22.%22Codcom%22%3D11402</t>
  </si>
  <si>
    <t>https://analytics.zoho.com/open-view/2395394000008157701?ZOHO_CRITERIA=%22Localiza_CL_Poblacion%22.%22Codcom%22%3D12101</t>
  </si>
  <si>
    <t>https://analytics.zoho.com/open-view/2395394000008157701?ZOHO_CRITERIA=%22Localiza_CL_Poblacion%22.%22Codcom%22%3D12102</t>
  </si>
  <si>
    <t>https://analytics.zoho.com/open-view/2395394000008157701?ZOHO_CRITERIA=%22Localiza_CL_Poblacion%22.%22Codcom%22%3D12103</t>
  </si>
  <si>
    <t>https://analytics.zoho.com/open-view/2395394000008157701?ZOHO_CRITERIA=%22Localiza_CL_Poblacion%22.%22Codcom%22%3D12104</t>
  </si>
  <si>
    <t>https://analytics.zoho.com/open-view/2395394000008157701?ZOHO_CRITERIA=%22Localiza_CL_Poblacion%22.%22Codcom%22%3D12201</t>
  </si>
  <si>
    <t>https://analytics.zoho.com/open-view/2395394000008157701?ZOHO_CRITERIA=%22Localiza_CL_Poblacion%22.%22Codcom%22%3D12301</t>
  </si>
  <si>
    <t>https://analytics.zoho.com/open-view/2395394000008157701?ZOHO_CRITERIA=%22Localiza_CL_Poblacion%22.%22Codcom%22%3D12302</t>
  </si>
  <si>
    <t>https://analytics.zoho.com/open-view/2395394000008157701?ZOHO_CRITERIA=%22Localiza_CL_Poblacion%22.%22Codcom%22%3D12303</t>
  </si>
  <si>
    <t>https://analytics.zoho.com/open-view/2395394000008157701?ZOHO_CRITERIA=%22Localiza_CL_Poblacion%22.%22Codcom%22%3D12401</t>
  </si>
  <si>
    <t>https://analytics.zoho.com/open-view/2395394000008157701?ZOHO_CRITERIA=%22Localiza_CL_Poblacion%22.%22Codcom%22%3D12402</t>
  </si>
  <si>
    <t>https://analytics.zoho.com/open-view/2395394000008157701?ZOHO_CRITERIA=%22Localiza_CL_Poblacion%22.%22Codcom%22%3D13101</t>
  </si>
  <si>
    <t>https://analytics.zoho.com/open-view/2395394000008157701?ZOHO_CRITERIA=%22Localiza_CL_Poblacion%22.%22Codcom%22%3D13102</t>
  </si>
  <si>
    <t>https://analytics.zoho.com/open-view/2395394000008157701?ZOHO_CRITERIA=%22Localiza_CL_Poblacion%22.%22Codcom%22%3D13103</t>
  </si>
  <si>
    <t>https://analytics.zoho.com/open-view/2395394000008157701?ZOHO_CRITERIA=%22Localiza_CL_Poblacion%22.%22Codcom%22%3D13104</t>
  </si>
  <si>
    <t>https://analytics.zoho.com/open-view/2395394000008157701?ZOHO_CRITERIA=%22Localiza_CL_Poblacion%22.%22Codcom%22%3D13105</t>
  </si>
  <si>
    <t>https://analytics.zoho.com/open-view/2395394000008157701?ZOHO_CRITERIA=%22Localiza_CL_Poblacion%22.%22Codcom%22%3D13106</t>
  </si>
  <si>
    <t>https://analytics.zoho.com/open-view/2395394000008157701?ZOHO_CRITERIA=%22Localiza_CL_Poblacion%22.%22Codcom%22%3D13107</t>
  </si>
  <si>
    <t>https://analytics.zoho.com/open-view/2395394000008157701?ZOHO_CRITERIA=%22Localiza_CL_Poblacion%22.%22Codcom%22%3D13108</t>
  </si>
  <si>
    <t>https://analytics.zoho.com/open-view/2395394000008157701?ZOHO_CRITERIA=%22Localiza_CL_Poblacion%22.%22Codcom%22%3D13109</t>
  </si>
  <si>
    <t>https://analytics.zoho.com/open-view/2395394000008157701?ZOHO_CRITERIA=%22Localiza_CL_Poblacion%22.%22Codcom%22%3D13110</t>
  </si>
  <si>
    <t>https://analytics.zoho.com/open-view/2395394000008157701?ZOHO_CRITERIA=%22Localiza_CL_Poblacion%22.%22Codcom%22%3D13111</t>
  </si>
  <si>
    <t>https://analytics.zoho.com/open-view/2395394000008157701?ZOHO_CRITERIA=%22Localiza_CL_Poblacion%22.%22Codcom%22%3D13112</t>
  </si>
  <si>
    <t>https://analytics.zoho.com/open-view/2395394000008157701?ZOHO_CRITERIA=%22Localiza_CL_Poblacion%22.%22Codcom%22%3D13113</t>
  </si>
  <si>
    <t>https://analytics.zoho.com/open-view/2395394000008157701?ZOHO_CRITERIA=%22Localiza_CL_Poblacion%22.%22Codcom%22%3D13114</t>
  </si>
  <si>
    <t>https://analytics.zoho.com/open-view/2395394000008157701?ZOHO_CRITERIA=%22Localiza_CL_Poblacion%22.%22Codcom%22%3D13115</t>
  </si>
  <si>
    <t>https://analytics.zoho.com/open-view/2395394000008157701?ZOHO_CRITERIA=%22Localiza_CL_Poblacion%22.%22Codcom%22%3D13116</t>
  </si>
  <si>
    <t>https://analytics.zoho.com/open-view/2395394000008157701?ZOHO_CRITERIA=%22Localiza_CL_Poblacion%22.%22Codcom%22%3D13117</t>
  </si>
  <si>
    <t>https://analytics.zoho.com/open-view/2395394000008157701?ZOHO_CRITERIA=%22Localiza_CL_Poblacion%22.%22Codcom%22%3D13118</t>
  </si>
  <si>
    <t>https://analytics.zoho.com/open-view/2395394000008157701?ZOHO_CRITERIA=%22Localiza_CL_Poblacion%22.%22Codcom%22%3D13119</t>
  </si>
  <si>
    <t>https://analytics.zoho.com/open-view/2395394000008157701?ZOHO_CRITERIA=%22Localiza_CL_Poblacion%22.%22Codcom%22%3D13120</t>
  </si>
  <si>
    <t>https://analytics.zoho.com/open-view/2395394000008157701?ZOHO_CRITERIA=%22Localiza_CL_Poblacion%22.%22Codcom%22%3D13121</t>
  </si>
  <si>
    <t>https://analytics.zoho.com/open-view/2395394000008157701?ZOHO_CRITERIA=%22Localiza_CL_Poblacion%22.%22Codcom%22%3D13122</t>
  </si>
  <si>
    <t>https://analytics.zoho.com/open-view/2395394000008157701?ZOHO_CRITERIA=%22Localiza_CL_Poblacion%22.%22Codcom%22%3D13123</t>
  </si>
  <si>
    <t>https://analytics.zoho.com/open-view/2395394000008157701?ZOHO_CRITERIA=%22Localiza_CL_Poblacion%22.%22Codcom%22%3D13124</t>
  </si>
  <si>
    <t>https://analytics.zoho.com/open-view/2395394000008157701?ZOHO_CRITERIA=%22Localiza_CL_Poblacion%22.%22Codcom%22%3D13125</t>
  </si>
  <si>
    <t>https://analytics.zoho.com/open-view/2395394000008157701?ZOHO_CRITERIA=%22Localiza_CL_Poblacion%22.%22Codcom%22%3D13126</t>
  </si>
  <si>
    <t>https://analytics.zoho.com/open-view/2395394000008157701?ZOHO_CRITERIA=%22Localiza_CL_Poblacion%22.%22Codcom%22%3D13127</t>
  </si>
  <si>
    <t>https://analytics.zoho.com/open-view/2395394000008157701?ZOHO_CRITERIA=%22Localiza_CL_Poblacion%22.%22Codcom%22%3D13128</t>
  </si>
  <si>
    <t>https://analytics.zoho.com/open-view/2395394000008157701?ZOHO_CRITERIA=%22Localiza_CL_Poblacion%22.%22Codcom%22%3D13129</t>
  </si>
  <si>
    <t>https://analytics.zoho.com/open-view/2395394000008157701?ZOHO_CRITERIA=%22Localiza_CL_Poblacion%22.%22Codcom%22%3D13130</t>
  </si>
  <si>
    <t>https://analytics.zoho.com/open-view/2395394000008157701?ZOHO_CRITERIA=%22Localiza_CL_Poblacion%22.%22Codcom%22%3D13131</t>
  </si>
  <si>
    <t>https://analytics.zoho.com/open-view/2395394000008157701?ZOHO_CRITERIA=%22Localiza_CL_Poblacion%22.%22Codcom%22%3D13132</t>
  </si>
  <si>
    <t>https://analytics.zoho.com/open-view/2395394000008157701?ZOHO_CRITERIA=%22Localiza_CL_Poblacion%22.%22Codcom%22%3D13201</t>
  </si>
  <si>
    <t>https://analytics.zoho.com/open-view/2395394000008157701?ZOHO_CRITERIA=%22Localiza_CL_Poblacion%22.%22Codcom%22%3D13202</t>
  </si>
  <si>
    <t>https://analytics.zoho.com/open-view/2395394000008157701?ZOHO_CRITERIA=%22Localiza_CL_Poblacion%22.%22Codcom%22%3D13203</t>
  </si>
  <si>
    <t>https://analytics.zoho.com/open-view/2395394000008157701?ZOHO_CRITERIA=%22Localiza_CL_Poblacion%22.%22Codcom%22%3D13301</t>
  </si>
  <si>
    <t>https://analytics.zoho.com/open-view/2395394000008157701?ZOHO_CRITERIA=%22Localiza_CL_Poblacion%22.%22Codcom%22%3D13302</t>
  </si>
  <si>
    <t>https://analytics.zoho.com/open-view/2395394000008157701?ZOHO_CRITERIA=%22Localiza_CL_Poblacion%22.%22Codcom%22%3D13303</t>
  </si>
  <si>
    <t>https://analytics.zoho.com/open-view/2395394000008157701?ZOHO_CRITERIA=%22Localiza_CL_Poblacion%22.%22Codcom%22%3D13401</t>
  </si>
  <si>
    <t>https://analytics.zoho.com/open-view/2395394000008157701?ZOHO_CRITERIA=%22Localiza_CL_Poblacion%22.%22Codcom%22%3D13402</t>
  </si>
  <si>
    <t>https://analytics.zoho.com/open-view/2395394000008157701?ZOHO_CRITERIA=%22Localiza_CL_Poblacion%22.%22Codcom%22%3D13403</t>
  </si>
  <si>
    <t>https://analytics.zoho.com/open-view/2395394000008157701?ZOHO_CRITERIA=%22Localiza_CL_Poblacion%22.%22Codcom%22%3D13404</t>
  </si>
  <si>
    <t>https://analytics.zoho.com/open-view/2395394000008157701?ZOHO_CRITERIA=%22Localiza_CL_Poblacion%22.%22Codcom%22%3D13501</t>
  </si>
  <si>
    <t>https://analytics.zoho.com/open-view/2395394000008157701?ZOHO_CRITERIA=%22Localiza_CL_Poblacion%22.%22Codcom%22%3D13502</t>
  </si>
  <si>
    <t>https://analytics.zoho.com/open-view/2395394000008157701?ZOHO_CRITERIA=%22Localiza_CL_Poblacion%22.%22Codcom%22%3D13503</t>
  </si>
  <si>
    <t>https://analytics.zoho.com/open-view/2395394000008157701?ZOHO_CRITERIA=%22Localiza_CL_Poblacion%22.%22Codcom%22%3D13504</t>
  </si>
  <si>
    <t>https://analytics.zoho.com/open-view/2395394000008157701?ZOHO_CRITERIA=%22Localiza_CL_Poblacion%22.%22Codcom%22%3D13505</t>
  </si>
  <si>
    <t>https://analytics.zoho.com/open-view/2395394000008157701?ZOHO_CRITERIA=%22Localiza_CL_Poblacion%22.%22Codcom%22%3D13601</t>
  </si>
  <si>
    <t>https://analytics.zoho.com/open-view/2395394000008157701?ZOHO_CRITERIA=%22Localiza_CL_Poblacion%22.%22Codcom%22%3D13602</t>
  </si>
  <si>
    <t>https://analytics.zoho.com/open-view/2395394000008157701?ZOHO_CRITERIA=%22Localiza_CL_Poblacion%22.%22Codcom%22%3D13603</t>
  </si>
  <si>
    <t>https://analytics.zoho.com/open-view/2395394000008157701?ZOHO_CRITERIA=%22Localiza_CL_Poblacion%22.%22Codcom%22%3D13604</t>
  </si>
  <si>
    <t>https://analytics.zoho.com/open-view/2395394000008157701?ZOHO_CRITERIA=%22Localiza_CL_Poblacion%22.%22Codcom%22%3D13605</t>
  </si>
  <si>
    <t>https://analytics.zoho.com/open-view/2395394000008157701?ZOHO_CRITERIA=%22Localiza_CL_Poblacion%22.%22Codcom%22%3D14101</t>
  </si>
  <si>
    <t>https://analytics.zoho.com/open-view/2395394000008157701?ZOHO_CRITERIA=%22Localiza_CL_Poblacion%22.%22Codcom%22%3D14102</t>
  </si>
  <si>
    <t>https://analytics.zoho.com/open-view/2395394000008157701?ZOHO_CRITERIA=%22Localiza_CL_Poblacion%22.%22Codcom%22%3D14103</t>
  </si>
  <si>
    <t>https://analytics.zoho.com/open-view/2395394000008157701?ZOHO_CRITERIA=%22Localiza_CL_Poblacion%22.%22Codcom%22%3D14104</t>
  </si>
  <si>
    <t>https://analytics.zoho.com/open-view/2395394000008157701?ZOHO_CRITERIA=%22Localiza_CL_Poblacion%22.%22Codcom%22%3D14105</t>
  </si>
  <si>
    <t>https://analytics.zoho.com/open-view/2395394000008157701?ZOHO_CRITERIA=%22Localiza_CL_Poblacion%22.%22Codcom%22%3D14106</t>
  </si>
  <si>
    <t>https://analytics.zoho.com/open-view/2395394000008157701?ZOHO_CRITERIA=%22Localiza_CL_Poblacion%22.%22Codcom%22%3D14107</t>
  </si>
  <si>
    <t>https://analytics.zoho.com/open-view/2395394000008157701?ZOHO_CRITERIA=%22Localiza_CL_Poblacion%22.%22Codcom%22%3D14108</t>
  </si>
  <si>
    <t>https://analytics.zoho.com/open-view/2395394000008157701?ZOHO_CRITERIA=%22Localiza_CL_Poblacion%22.%22Codcom%22%3D14201</t>
  </si>
  <si>
    <t>https://analytics.zoho.com/open-view/2395394000008157701?ZOHO_CRITERIA=%22Localiza_CL_Poblacion%22.%22Codcom%22%3D14202</t>
  </si>
  <si>
    <t>https://analytics.zoho.com/open-view/2395394000008157701?ZOHO_CRITERIA=%22Localiza_CL_Poblacion%22.%22Codcom%22%3D14203</t>
  </si>
  <si>
    <t>https://analytics.zoho.com/open-view/2395394000008157701?ZOHO_CRITERIA=%22Localiza_CL_Poblacion%22.%22Codcom%22%3D14204</t>
  </si>
  <si>
    <t>https://analytics.zoho.com/open-view/2395394000008157701?ZOHO_CRITERIA=%22Localiza_CL_Poblacion%22.%22Codcom%22%3D15101</t>
  </si>
  <si>
    <t>https://analytics.zoho.com/open-view/2395394000008157701?ZOHO_CRITERIA=%22Localiza_CL_Poblacion%22.%22Codcom%22%3D15102</t>
  </si>
  <si>
    <t>https://analytics.zoho.com/open-view/2395394000008157701?ZOHO_CRITERIA=%22Localiza_CL_Poblacion%22.%22Codcom%22%3D15201</t>
  </si>
  <si>
    <t>https://analytics.zoho.com/open-view/2395394000008157701?ZOHO_CRITERIA=%22Localiza_CL_Poblacion%22.%22Codcom%22%3D15202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</si>
</sst>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1" x14ac:knownFonts="1">
    <font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9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9"/>
      <color rgb="FFFFFF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12" fillId="0" borderId="0" applyFont="0" applyFill="0" applyBorder="0" applyAlignment="0" applyProtection="0"/>
  </cellStyleXfs>
  <cellXfs count="70">
    <xf numFmtId="0" fontId="0" fillId="0" borderId="0" xfId="0"/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1" fillId="7" borderId="2" xfId="0" applyFont="1" applyFill="1" applyBorder="1" applyAlignment="1">
      <alignment horizontal="left" vertical="center" wrapText="1"/>
    </xf>
    <xf numFmtId="0" fontId="0" fillId="0" borderId="0" xfId="0" pivotButton="1"/>
    <xf numFmtId="0" fontId="11" fillId="9" borderId="0" xfId="0" applyFont="1" applyFill="1"/>
    <xf numFmtId="0" fontId="10" fillId="9" borderId="3" xfId="0" applyFont="1" applyFill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7" borderId="4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6" fillId="5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5" fillId="0" borderId="1" xfId="1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6" borderId="0" xfId="0" applyFill="1"/>
    <xf numFmtId="0" fontId="1" fillId="10" borderId="2" xfId="0" applyFont="1" applyFill="1" applyBorder="1" applyAlignment="1">
      <alignment horizontal="left" vertical="center" wrapText="1"/>
    </xf>
    <xf numFmtId="0" fontId="7" fillId="11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0" fillId="12" borderId="0" xfId="0" applyFill="1"/>
    <xf numFmtId="0" fontId="10" fillId="3" borderId="0" xfId="0" applyFont="1" applyFill="1"/>
    <xf numFmtId="0" fontId="9" fillId="6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0" fontId="2" fillId="0" borderId="1" xfId="1" applyBorder="1" applyAlignment="1">
      <alignment vertical="top" wrapText="1"/>
    </xf>
    <xf numFmtId="0" fontId="7" fillId="1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4" fillId="0" borderId="5" xfId="0" applyFont="1" applyBorder="1" applyAlignment="1">
      <alignment vertical="top" wrapText="1"/>
    </xf>
    <xf numFmtId="0" fontId="6" fillId="0" borderId="1" xfId="0" applyNumberFormat="1" applyFont="1" applyBorder="1" applyAlignment="1">
      <alignment horizontal="center" vertical="top"/>
    </xf>
    <xf numFmtId="0" fontId="3" fillId="13" borderId="1" xfId="0" applyFont="1" applyFill="1" applyBorder="1" applyAlignment="1">
      <alignment horizontal="center" vertical="top" wrapText="1"/>
    </xf>
    <xf numFmtId="0" fontId="13" fillId="8" borderId="1" xfId="0" applyFont="1" applyFill="1" applyBorder="1" applyAlignment="1">
      <alignment horizontal="center" vertical="top" wrapText="1"/>
    </xf>
    <xf numFmtId="0" fontId="13" fillId="14" borderId="1" xfId="0" applyFont="1" applyFill="1" applyBorder="1" applyAlignment="1">
      <alignment horizontal="center" vertical="top" wrapText="1"/>
    </xf>
    <xf numFmtId="0" fontId="3" fillId="15" borderId="1" xfId="0" applyFont="1" applyFill="1" applyBorder="1" applyAlignment="1">
      <alignment horizontal="center" vertical="top" wrapText="1"/>
    </xf>
    <xf numFmtId="0" fontId="14" fillId="9" borderId="1" xfId="0" quotePrefix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3" fillId="16" borderId="1" xfId="0" quotePrefix="1" applyFont="1" applyFill="1" applyBorder="1" applyAlignment="1">
      <alignment horizontal="center" vertical="top" wrapText="1"/>
    </xf>
    <xf numFmtId="0" fontId="3" fillId="13" borderId="1" xfId="0" quotePrefix="1" applyFont="1" applyFill="1" applyBorder="1" applyAlignment="1">
      <alignment horizontal="center" vertical="top" wrapText="1"/>
    </xf>
    <xf numFmtId="0" fontId="16" fillId="13" borderId="1" xfId="0" quotePrefix="1" applyFont="1" applyFill="1" applyBorder="1" applyAlignment="1">
      <alignment horizontal="center" vertical="top" wrapText="1"/>
    </xf>
    <xf numFmtId="0" fontId="15" fillId="16" borderId="1" xfId="0" quotePrefix="1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left" vertical="top" wrapText="1"/>
    </xf>
    <xf numFmtId="0" fontId="7" fillId="13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top" wrapText="1"/>
    </xf>
    <xf numFmtId="0" fontId="6" fillId="5" borderId="4" xfId="0" applyFont="1" applyFill="1" applyBorder="1" applyAlignment="1">
      <alignment horizontal="center" vertical="top" wrapText="1"/>
    </xf>
    <xf numFmtId="0" fontId="3" fillId="13" borderId="4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4" xfId="0" applyFont="1" applyBorder="1" applyAlignment="1">
      <alignment vertical="top" wrapText="1"/>
    </xf>
    <xf numFmtId="0" fontId="5" fillId="0" borderId="4" xfId="1" applyFont="1" applyBorder="1" applyAlignment="1">
      <alignment vertical="top" wrapText="1"/>
    </xf>
    <xf numFmtId="0" fontId="0" fillId="0" borderId="4" xfId="0" applyFont="1" applyBorder="1" applyAlignment="1">
      <alignment horizontal="center" vertical="top" wrapText="1"/>
    </xf>
    <xf numFmtId="0" fontId="4" fillId="0" borderId="6" xfId="0" applyFont="1" applyBorder="1" applyAlignment="1">
      <alignment vertical="top" wrapText="1"/>
    </xf>
    <xf numFmtId="0" fontId="6" fillId="0" borderId="4" xfId="0" applyNumberFormat="1" applyFont="1" applyBorder="1" applyAlignment="1">
      <alignment horizontal="center" vertical="top"/>
    </xf>
    <xf numFmtId="41" fontId="17" fillId="0" borderId="0" xfId="2" applyFont="1" applyAlignment="1">
      <alignment horizontal="center" vertical="center"/>
    </xf>
    <xf numFmtId="41" fontId="18" fillId="0" borderId="0" xfId="2" applyFont="1" applyAlignment="1">
      <alignment horizontal="center" vertical="center"/>
    </xf>
    <xf numFmtId="0" fontId="3" fillId="4" borderId="1" xfId="0" applyFont="1" applyFill="1" applyBorder="1" applyAlignment="1">
      <alignment horizontal="center" vertical="top" wrapText="1"/>
    </xf>
    <xf numFmtId="0" fontId="3" fillId="4" borderId="4" xfId="0" applyFont="1" applyFill="1" applyBorder="1" applyAlignment="1">
      <alignment horizontal="center" vertical="top" wrapText="1"/>
    </xf>
    <xf numFmtId="0" fontId="13" fillId="17" borderId="1" xfId="0" applyFont="1" applyFill="1" applyBorder="1" applyAlignment="1">
      <alignment horizontal="center" vertical="top" wrapText="1"/>
    </xf>
    <xf numFmtId="0" fontId="20" fillId="4" borderId="1" xfId="0" quotePrefix="1" applyFont="1" applyFill="1" applyBorder="1" applyAlignment="1">
      <alignment horizontal="center" vertical="top" wrapText="1"/>
    </xf>
    <xf numFmtId="0" fontId="19" fillId="18" borderId="1" xfId="0" quotePrefix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top" wrapText="1"/>
    </xf>
    <xf numFmtId="0" fontId="0" fillId="0" borderId="0" xfId="0" applyFill="1"/>
    <xf numFmtId="0" fontId="4" fillId="6" borderId="1" xfId="0" applyFont="1" applyFill="1" applyBorder="1" applyAlignment="1">
      <alignment vertical="top" wrapText="1"/>
    </xf>
    <xf numFmtId="0" fontId="4" fillId="6" borderId="1" xfId="0" applyFont="1" applyFill="1" applyBorder="1" applyAlignment="1">
      <alignment horizontal="left" vertical="top" wrapText="1"/>
    </xf>
    <xf numFmtId="0" fontId="4" fillId="6" borderId="4" xfId="0" applyFont="1" applyFill="1" applyBorder="1" applyAlignment="1">
      <alignment horizontal="left" vertical="top" wrapText="1"/>
    </xf>
  </cellXfs>
  <cellStyles count="3">
    <cellStyle name="Hipervínculo" xfId="1" builtinId="8"/>
    <cellStyle name="Millares [0]" xfId="2" builtinId="6"/>
    <cellStyle name="Normal" xfId="0" builtinId="0"/>
  </cellStyles>
  <dxfs count="31"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theme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microsoft.com/office/2007/relationships/slicerCache" Target="slicerCaches/slicerCache1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0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9.xml"/><Relationship Id="rId10" Type="http://schemas.microsoft.com/office/2007/relationships/slicerCache" Target="slicerCaches/slicerCache4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0</xdr:row>
      <xdr:rowOff>22861</xdr:rowOff>
    </xdr:from>
    <xdr:to>
      <xdr:col>5</xdr:col>
      <xdr:colOff>1181100</xdr:colOff>
      <xdr:row>10</xdr:row>
      <xdr:rowOff>167641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tema 1">
              <a:extLst>
                <a:ext uri="{FF2B5EF4-FFF2-40B4-BE49-F238E27FC236}">
                  <a16:creationId xmlns:a16="http://schemas.microsoft.com/office/drawing/2014/main" id="{411E8E67-F1B1-4CA7-8B55-CA1D787967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29840" y="22861"/>
              <a:ext cx="3238500" cy="1973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609600</xdr:colOff>
      <xdr:row>0</xdr:row>
      <xdr:rowOff>1</xdr:rowOff>
    </xdr:from>
    <xdr:to>
      <xdr:col>2</xdr:col>
      <xdr:colOff>556260</xdr:colOff>
      <xdr:row>10</xdr:row>
      <xdr:rowOff>60961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ntenido 1">
              <a:extLst>
                <a:ext uri="{FF2B5EF4-FFF2-40B4-BE49-F238E27FC236}">
                  <a16:creationId xmlns:a16="http://schemas.microsoft.com/office/drawing/2014/main" id="{6EAC74F4-4BAA-4A4F-9C08-F0AEACDDE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"/>
              <a:ext cx="1828800" cy="1889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1272540</xdr:colOff>
      <xdr:row>0</xdr:row>
      <xdr:rowOff>53340</xdr:rowOff>
    </xdr:from>
    <xdr:to>
      <xdr:col>5</xdr:col>
      <xdr:colOff>3101340</xdr:colOff>
      <xdr:row>11</xdr:row>
      <xdr:rowOff>30480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escala 1">
              <a:extLst>
                <a:ext uri="{FF2B5EF4-FFF2-40B4-BE49-F238E27FC236}">
                  <a16:creationId xmlns:a16="http://schemas.microsoft.com/office/drawing/2014/main" id="{3B57EC42-6A31-4AA4-9457-38AD8A20D5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9780" y="53340"/>
              <a:ext cx="1828800" cy="1988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152400</xdr:colOff>
      <xdr:row>0</xdr:row>
      <xdr:rowOff>175260</xdr:rowOff>
    </xdr:from>
    <xdr:to>
      <xdr:col>6</xdr:col>
      <xdr:colOff>1981200</xdr:colOff>
      <xdr:row>11</xdr:row>
      <xdr:rowOff>121920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territorio 1">
              <a:extLst>
                <a:ext uri="{FF2B5EF4-FFF2-40B4-BE49-F238E27FC236}">
                  <a16:creationId xmlns:a16="http://schemas.microsoft.com/office/drawing/2014/main" id="{2494B51D-1C00-4360-9D8C-DB79E5D13D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27820" y="175260"/>
              <a:ext cx="182880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3</xdr:col>
      <xdr:colOff>15240</xdr:colOff>
      <xdr:row>8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tema">
              <a:extLst>
                <a:ext uri="{FF2B5EF4-FFF2-40B4-BE49-F238E27FC236}">
                  <a16:creationId xmlns:a16="http://schemas.microsoft.com/office/drawing/2014/main" id="{056B44E3-2CF5-435C-B2EE-613866357B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55448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53340</xdr:colOff>
      <xdr:row>0</xdr:row>
      <xdr:rowOff>1</xdr:rowOff>
    </xdr:from>
    <xdr:to>
      <xdr:col>6</xdr:col>
      <xdr:colOff>220980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ntenido">
              <a:extLst>
                <a:ext uri="{FF2B5EF4-FFF2-40B4-BE49-F238E27FC236}">
                  <a16:creationId xmlns:a16="http://schemas.microsoft.com/office/drawing/2014/main" id="{42131667-405A-42CE-99D9-E3F69308DB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2580" y="1"/>
              <a:ext cx="182880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12</xdr:col>
      <xdr:colOff>678180</xdr:colOff>
      <xdr:row>0</xdr:row>
      <xdr:rowOff>15241</xdr:rowOff>
    </xdr:from>
    <xdr:to>
      <xdr:col>13</xdr:col>
      <xdr:colOff>906780</xdr:colOff>
      <xdr:row>7</xdr:row>
      <xdr:rowOff>144780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escala">
              <a:extLst>
                <a:ext uri="{FF2B5EF4-FFF2-40B4-BE49-F238E27FC236}">
                  <a16:creationId xmlns:a16="http://schemas.microsoft.com/office/drawing/2014/main" id="{1DA5FA5A-A10C-4AC0-8DE6-38CAAA6FF4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7740" y="15241"/>
              <a:ext cx="975360" cy="1409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952500</xdr:colOff>
      <xdr:row>0</xdr:row>
      <xdr:rowOff>22860</xdr:rowOff>
    </xdr:from>
    <xdr:to>
      <xdr:col>16</xdr:col>
      <xdr:colOff>106680</xdr:colOff>
      <xdr:row>8</xdr:row>
      <xdr:rowOff>7619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territorio">
              <a:extLst>
                <a:ext uri="{FF2B5EF4-FFF2-40B4-BE49-F238E27FC236}">
                  <a16:creationId xmlns:a16="http://schemas.microsoft.com/office/drawing/2014/main" id="{6B8E7869-70E5-4606-924E-17BD5A14D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820" y="22860"/>
              <a:ext cx="4030980" cy="1417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236220</xdr:colOff>
      <xdr:row>0</xdr:row>
      <xdr:rowOff>30481</xdr:rowOff>
    </xdr:from>
    <xdr:to>
      <xdr:col>8</xdr:col>
      <xdr:colOff>518160</xdr:colOff>
      <xdr:row>8</xdr:row>
      <xdr:rowOff>38100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Filtro Integrado">
              <a:extLst>
                <a:ext uri="{FF2B5EF4-FFF2-40B4-BE49-F238E27FC236}">
                  <a16:creationId xmlns:a16="http://schemas.microsoft.com/office/drawing/2014/main" id="{2E96560E-76DD-44CB-A58B-0E6DFB6EF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ltro Integr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6600" y="30481"/>
              <a:ext cx="1539240" cy="1440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541020</xdr:colOff>
      <xdr:row>0</xdr:row>
      <xdr:rowOff>7621</xdr:rowOff>
    </xdr:from>
    <xdr:to>
      <xdr:col>10</xdr:col>
      <xdr:colOff>845820</xdr:colOff>
      <xdr:row>8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Muestra">
              <a:extLst>
                <a:ext uri="{FF2B5EF4-FFF2-40B4-BE49-F238E27FC236}">
                  <a16:creationId xmlns:a16="http://schemas.microsoft.com/office/drawing/2014/main" id="{B5E111D5-BC4E-44D0-B428-EABBE94E00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est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700" y="7621"/>
              <a:ext cx="2095500" cy="14325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861060</xdr:colOff>
      <xdr:row>0</xdr:row>
      <xdr:rowOff>22860</xdr:rowOff>
    </xdr:from>
    <xdr:to>
      <xdr:col>12</xdr:col>
      <xdr:colOff>632460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temporalidad">
              <a:extLst>
                <a:ext uri="{FF2B5EF4-FFF2-40B4-BE49-F238E27FC236}">
                  <a16:creationId xmlns:a16="http://schemas.microsoft.com/office/drawing/2014/main" id="{61C4ECEC-127F-49C8-B968-962AA17AB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por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9440" y="22860"/>
              <a:ext cx="1592580" cy="142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5.846730092591" createdVersion="7" refreshedVersion="7" minRefreshableVersion="3" recordCount="3090" xr:uid="{8FBF8968-6F1D-4FB3-A103-E788B558106B}">
  <cacheSource type="worksheet">
    <worksheetSource ref="A10:U3100" sheet="Enfermedades Mundiales"/>
  </cacheSource>
  <cacheFields count="21">
    <cacheField name="id" numFmtId="0">
      <sharedItems/>
    </cacheField>
    <cacheField name="idcoleccion" numFmtId="0">
      <sharedItems containsSemiMixedTypes="0" containsString="0" containsNumber="1" containsInteger="1" minValue="360" maxValue="360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12">
        <s v="Casos Confirmados"/>
        <s v="Fallecidos"/>
        <s v="Activos"/>
        <s v="Vacunación"/>
        <s v="Positividad"/>
        <s v="Residencias"/>
        <s v="Exámenes PCR"/>
        <s v="Etapas Paso a Paso"/>
        <s v="Paso a Paso y Activos"/>
        <s v="Paso a Paso y Vacunación"/>
        <s v="Indicadores de Desarrollo Personal y Social" u="1"/>
        <s v="otro" u="1"/>
      </sharedItems>
    </cacheField>
    <cacheField name="contenido" numFmtId="0">
      <sharedItems count="26">
        <s v="Evolución COVID-19"/>
        <s v="Evolución Vacunación"/>
        <s v="Medidas Sanitarias"/>
        <s v="Paso a Paso"/>
        <s v="Hábitos de vida saludable" u="1"/>
        <s v="Indicadores de Desarrollo Personal y Social" u="1"/>
        <s v="Evolución COVID-30" u="1"/>
        <s v="Evolución COVID-31" u="1"/>
        <s v="Evolución COVID-32" u="1"/>
        <s v="Evolución COVID-33" u="1"/>
        <s v="Evolución COVID-34" u="1"/>
        <s v="Evolución COVID-35" u="1"/>
        <s v="Evolución COVID-20" u="1"/>
        <s v="Evolución COVID-21" u="1"/>
        <s v="Evolución COVID-22" u="1"/>
        <s v="Evolución COVID-23" u="1"/>
        <s v="Evolución COVID-24" u="1"/>
        <s v="Clima de Convivencia escolar" u="1"/>
        <s v="Evolución COVID-25" u="1"/>
        <s v="Evolución COVID-26" u="1"/>
        <s v="Otro" u="1"/>
        <s v="Evolución COVID-27" u="1"/>
        <s v="Participación y formación ciudadana" u="1"/>
        <s v="Evolución COVID-28" u="1"/>
        <s v="Evolución COVID-29" u="1"/>
        <s v="Autoestima y Motivación" u="1"/>
      </sharedItems>
    </cacheField>
    <cacheField name="escala" numFmtId="0">
      <sharedItems count="5">
        <s v="País"/>
        <s v="Región"/>
        <s v="Comuna"/>
        <s v="Regional" u="1"/>
        <s v="Comunal" u="1"/>
      </sharedItems>
    </cacheField>
    <cacheField name="territorio" numFmtId="0">
      <sharedItems containsBlank="1" count="363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m u="1"/>
      </sharedItems>
    </cacheField>
    <cacheField name="Filtro Integrado" numFmtId="0">
      <sharedItems count="11">
        <s v="Ninguno"/>
        <s v="Región"/>
        <s v="Comuna"/>
        <s v="Región-Comuna-Zona"/>
        <s v="Comuna-Zona"/>
        <s v="Zona"/>
        <s v="Ruralidad" u="1"/>
        <s v="Comuna-Dependencia-Curso-Año-Establecimiento" u="1"/>
        <s v="Región-Dependencia-Año" u="1"/>
        <s v="Dependencia-Curso-Año" u="1"/>
        <s v="Establecimiento" u="1"/>
      </sharedItems>
    </cacheField>
    <cacheField name="Muestra" numFmtId="0">
      <sharedItems count="18">
        <s v="Casos Confirmados"/>
        <s v="Fallecidos por 1 Millón Habitantes"/>
        <s v="Fallecidos Diarios"/>
        <s v="Activos por 1 Millón Habitantes"/>
        <s v="Casos Activos"/>
        <s v="Vacunación 1era y 2da dosis"/>
        <s v="Vacunación-Casos Activos"/>
        <s v="Positividad"/>
        <s v="Cupos-Usuarios"/>
        <s v="Cupos Disponibles"/>
        <s v="Exámenes realizados"/>
        <s v="Etapa Actual"/>
        <s v="Etapas Históricas"/>
        <s v="Etapas Históricas -Casos Activos"/>
        <s v="Etapas Históricas - Vacunación"/>
        <s v="Comuna" u="1"/>
        <s v="Región" u="1"/>
        <s v="Establecimiento" u="1"/>
      </sharedItems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/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/>
    </cacheField>
    <cacheField name="Suscripcion" numFmtId="0">
      <sharedItems containsString="0" containsBlank="1" containsNumber="1" containsInteger="1" minValue="101" maxValue="100200302" count="21">
        <n v="100200300"/>
        <n v="100200301"/>
        <n v="100200302"/>
        <m/>
        <n v="104" u="1"/>
        <n v="108" u="1"/>
        <n v="112" u="1"/>
        <n v="116" u="1"/>
        <n v="103" u="1"/>
        <n v="107" u="1"/>
        <n v="300" u="1"/>
        <n v="111" u="1"/>
        <n v="200300" u="1"/>
        <n v="115" u="1"/>
        <n v="102" u="1"/>
        <n v="106" u="1"/>
        <n v="110" u="1"/>
        <n v="114" u="1"/>
        <n v="101" u="1"/>
        <n v="105" u="1"/>
        <n v="109" u="1"/>
      </sharedItems>
    </cacheField>
    <cacheField name="Col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7.501057060188" createdVersion="7" refreshedVersion="7" minRefreshableVersion="3" recordCount="3090" xr:uid="{81DEC0DE-8D75-451F-987D-0472D2120640}">
  <cacheSource type="worksheet">
    <worksheetSource name="Enfermedades_Mundiales"/>
  </cacheSource>
  <cacheFields count="27">
    <cacheField name="id" numFmtId="0">
      <sharedItems count="3090">
        <s v="0001"/>
        <s v="0002"/>
        <s v="0003"/>
        <s v="0004"/>
        <s v="0005"/>
        <s v="0006"/>
        <s v="0007"/>
        <s v="0008"/>
        <s v="0009"/>
        <s v="0010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  <s v="0380"/>
        <s v="0381"/>
        <s v="0382"/>
        <s v="0383"/>
        <s v="0384"/>
        <s v="0385"/>
        <s v="0386"/>
        <s v="0387"/>
        <s v="0388"/>
        <s v="0389"/>
        <s v="0390"/>
        <s v="0391"/>
        <s v="0392"/>
        <s v="0393"/>
        <s v="0394"/>
        <s v="0395"/>
        <s v="0396"/>
        <s v="0397"/>
        <s v="0398"/>
        <s v="0399"/>
        <s v="0400"/>
        <s v="0401"/>
        <s v="0402"/>
        <s v="0403"/>
        <s v="0404"/>
        <s v="0405"/>
        <s v="0406"/>
        <s v="0407"/>
        <s v="0408"/>
        <s v="0409"/>
        <s v="0410"/>
        <s v="0411"/>
        <s v="0412"/>
        <s v="0413"/>
        <s v="0414"/>
        <s v="0415"/>
        <s v="0416"/>
        <s v="0417"/>
        <s v="0418"/>
        <s v="0419"/>
        <s v="0420"/>
        <s v="0421"/>
        <s v="0422"/>
        <s v="0423"/>
        <s v="0424"/>
        <s v="0425"/>
        <s v="0426"/>
        <s v="0427"/>
        <s v="0428"/>
        <s v="0429"/>
        <s v="0430"/>
        <s v="0431"/>
        <s v="0432"/>
        <s v="0433"/>
        <s v="0434"/>
        <s v="0435"/>
        <s v="0436"/>
        <s v="0437"/>
        <s v="0438"/>
        <s v="0439"/>
        <s v="0440"/>
        <s v="0441"/>
        <s v="0442"/>
        <s v="0443"/>
        <s v="0444"/>
        <s v="0445"/>
        <s v="0446"/>
        <s v="0447"/>
        <s v="0448"/>
        <s v="0449"/>
        <s v="0450"/>
        <s v="0451"/>
        <s v="0452"/>
        <s v="0453"/>
        <s v="0454"/>
        <s v="0455"/>
        <s v="0456"/>
        <s v="0457"/>
        <s v="0458"/>
        <s v="0459"/>
        <s v="0460"/>
        <s v="0461"/>
        <s v="0462"/>
        <s v="0463"/>
        <s v="0464"/>
        <s v="0465"/>
        <s v="0466"/>
        <s v="0467"/>
        <s v="0468"/>
        <s v="0469"/>
        <s v="0470"/>
        <s v="0471"/>
        <s v="0472"/>
        <s v="0473"/>
        <s v="0474"/>
        <s v="0475"/>
        <s v="0476"/>
        <s v="0477"/>
        <s v="0478"/>
        <s v="0479"/>
        <s v="0480"/>
        <s v="0481"/>
        <s v="0482"/>
        <s v="0483"/>
        <s v="0484"/>
        <s v="0485"/>
        <s v="0486"/>
        <s v="0487"/>
        <s v="0488"/>
        <s v="0489"/>
        <s v="0490"/>
        <s v="0491"/>
        <s v="0492"/>
        <s v="0493"/>
        <s v="0494"/>
        <s v="0495"/>
        <s v="0496"/>
        <s v="0497"/>
        <s v="0498"/>
        <s v="0499"/>
        <s v="0500"/>
        <s v="0501"/>
        <s v="0502"/>
        <s v="0503"/>
        <s v="0504"/>
        <s v="0505"/>
        <s v="0506"/>
        <s v="0507"/>
        <s v="0508"/>
        <s v="0509"/>
        <s v="0510"/>
        <s v="0511"/>
        <s v="0512"/>
        <s v="0513"/>
        <s v="0514"/>
        <s v="0515"/>
        <s v="0516"/>
        <s v="0517"/>
        <s v="0518"/>
        <s v="0519"/>
        <s v="0520"/>
        <s v="0521"/>
        <s v="0522"/>
        <s v="0523"/>
        <s v="0524"/>
        <s v="0525"/>
        <s v="0526"/>
        <s v="0527"/>
        <s v="0528"/>
        <s v="0529"/>
        <s v="0530"/>
        <s v="0531"/>
        <s v="0532"/>
        <s v="0533"/>
        <s v="0534"/>
        <s v="0535"/>
        <s v="0536"/>
        <s v="0537"/>
        <s v="0538"/>
        <s v="0539"/>
        <s v="0540"/>
        <s v="0541"/>
        <s v="0542"/>
        <s v="0543"/>
        <s v="0544"/>
        <s v="0545"/>
        <s v="0546"/>
        <s v="0547"/>
        <s v="0548"/>
        <s v="0549"/>
        <s v="0550"/>
        <s v="0551"/>
        <s v="0552"/>
        <s v="0553"/>
        <s v="0554"/>
        <s v="0555"/>
        <s v="0556"/>
        <s v="0557"/>
        <s v="0558"/>
        <s v="0559"/>
        <s v="0560"/>
        <s v="0561"/>
        <s v="0562"/>
        <s v="0563"/>
        <s v="0564"/>
        <s v="0565"/>
        <s v="0566"/>
        <s v="0567"/>
        <s v="0568"/>
        <s v="0569"/>
        <s v="0570"/>
        <s v="0571"/>
        <s v="0572"/>
        <s v="0573"/>
        <s v="0574"/>
        <s v="0575"/>
        <s v="0576"/>
        <s v="0577"/>
        <s v="0578"/>
        <s v="0579"/>
        <s v="0580"/>
        <s v="0581"/>
        <s v="0582"/>
        <s v="0583"/>
        <s v="0584"/>
        <s v="0585"/>
        <s v="0586"/>
        <s v="0587"/>
        <s v="0588"/>
        <s v="0589"/>
        <s v="0590"/>
        <s v="0591"/>
        <s v="0592"/>
        <s v="0593"/>
        <s v="0594"/>
        <s v="0595"/>
        <s v="0596"/>
        <s v="0597"/>
        <s v="0598"/>
        <s v="0599"/>
        <s v="0600"/>
        <s v="0601"/>
        <s v="0602"/>
        <s v="0603"/>
        <s v="0604"/>
        <s v="0605"/>
        <s v="0606"/>
        <s v="0607"/>
        <s v="0608"/>
        <s v="0609"/>
        <s v="0610"/>
        <s v="0611"/>
        <s v="0612"/>
        <s v="0613"/>
        <s v="0614"/>
        <s v="0615"/>
        <s v="0616"/>
        <s v="0617"/>
        <s v="0618"/>
        <s v="0619"/>
        <s v="0620"/>
        <s v="0621"/>
        <s v="0622"/>
        <s v="0623"/>
        <s v="0624"/>
        <s v="0625"/>
        <s v="0626"/>
        <s v="0627"/>
        <s v="0628"/>
        <s v="0629"/>
        <s v="0630"/>
        <s v="0631"/>
        <s v="0632"/>
        <s v="0633"/>
        <s v="0634"/>
        <s v="0635"/>
        <s v="0636"/>
        <s v="0637"/>
        <s v="0638"/>
        <s v="0639"/>
        <s v="0640"/>
        <s v="0641"/>
        <s v="0642"/>
        <s v="0643"/>
        <s v="0644"/>
        <s v="0645"/>
        <s v="0646"/>
        <s v="0647"/>
        <s v="0648"/>
        <s v="0649"/>
        <s v="0650"/>
        <s v="0651"/>
        <s v="0652"/>
        <s v="0653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6"/>
        <s v="0667"/>
        <s v="0668"/>
        <s v="0669"/>
        <s v="0670"/>
        <s v="0671"/>
        <s v="0672"/>
        <s v="0673"/>
        <s v="0674"/>
        <s v="0675"/>
        <s v="0676"/>
        <s v="0677"/>
        <s v="0678"/>
        <s v="0679"/>
        <s v="0680"/>
        <s v="0681"/>
        <s v="0682"/>
        <s v="0683"/>
        <s v="0684"/>
        <s v="0685"/>
        <s v="0686"/>
        <s v="0687"/>
        <s v="0688"/>
        <s v="0689"/>
        <s v="0690"/>
        <s v="0691"/>
        <s v="0692"/>
        <s v="0693"/>
        <s v="0694"/>
        <s v="0695"/>
        <s v="0696"/>
        <s v="0697"/>
        <s v="0698"/>
        <s v="0699"/>
        <s v="0700"/>
        <s v="0701"/>
        <s v="0702"/>
        <s v="0703"/>
        <s v="0704"/>
        <s v="0705"/>
        <s v="0706"/>
        <s v="0707"/>
        <s v="0708"/>
        <s v="0709"/>
        <s v="0710"/>
        <s v="0711"/>
        <s v="0712"/>
        <s v="0713"/>
        <s v="0714"/>
        <s v="0715"/>
        <s v="0716"/>
        <s v="0717"/>
        <s v="0718"/>
        <s v="0719"/>
        <s v="0720"/>
        <s v="0721"/>
        <s v="0722"/>
        <s v="0723"/>
        <s v="0724"/>
        <s v="0725"/>
        <s v="0726"/>
        <s v="0727"/>
        <s v="0728"/>
        <s v="0729"/>
        <s v="0730"/>
        <s v="0731"/>
        <s v="0732"/>
        <s v="0733"/>
        <s v="0734"/>
        <s v="0735"/>
        <s v="0736"/>
        <s v="0737"/>
        <s v="0738"/>
        <s v="0739"/>
        <s v="0740"/>
        <s v="0741"/>
        <s v="0742"/>
        <s v="0743"/>
        <s v="0744"/>
        <s v="0745"/>
        <s v="0746"/>
        <s v="0747"/>
        <s v="0748"/>
        <s v="0749"/>
        <s v="0750"/>
        <s v="0751"/>
        <s v="0752"/>
        <s v="0753"/>
        <s v="0754"/>
        <s v="0755"/>
        <s v="0756"/>
        <s v="0757"/>
        <s v="0758"/>
        <s v="0759"/>
        <s v="0760"/>
        <s v="0761"/>
        <s v="0762"/>
        <s v="0763"/>
        <s v="0764"/>
        <s v="0765"/>
        <s v="0766"/>
        <s v="0767"/>
        <s v="0768"/>
        <s v="0769"/>
        <s v="0770"/>
        <s v="0771"/>
        <s v="0772"/>
        <s v="0773"/>
        <s v="0774"/>
        <s v="0775"/>
        <s v="0776"/>
        <s v="0777"/>
        <s v="0778"/>
        <s v="0779"/>
        <s v="0780"/>
        <s v="0781"/>
        <s v="0782"/>
        <s v="0783"/>
        <s v="0784"/>
        <s v="0785"/>
        <s v="0786"/>
        <s v="0787"/>
        <s v="0788"/>
        <s v="0789"/>
        <s v="0790"/>
        <s v="0791"/>
        <s v="0792"/>
        <s v="0793"/>
        <s v="0794"/>
        <s v="0795"/>
        <s v="0796"/>
        <s v="0797"/>
        <s v="0798"/>
        <s v="0799"/>
        <s v="0800"/>
        <s v="0801"/>
        <s v="0802"/>
        <s v="0803"/>
        <s v="0804"/>
        <s v="0805"/>
        <s v="0806"/>
        <s v="0807"/>
        <s v="0808"/>
        <s v="0809"/>
        <s v="0810"/>
        <s v="0811"/>
        <s v="0812"/>
        <s v="0813"/>
        <s v="0814"/>
        <s v="0815"/>
        <s v="0816"/>
        <s v="0817"/>
        <s v="0818"/>
        <s v="0819"/>
        <s v="0820"/>
        <s v="0821"/>
        <s v="0822"/>
        <s v="0823"/>
        <s v="0824"/>
        <s v="0825"/>
        <s v="0826"/>
        <s v="0827"/>
        <s v="0828"/>
        <s v="0829"/>
        <s v="0830"/>
        <s v="0831"/>
        <s v="0832"/>
        <s v="0833"/>
        <s v="0834"/>
        <s v="0835"/>
        <s v="0836"/>
        <s v="0837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6"/>
        <s v="0857"/>
        <s v="0858"/>
        <s v="0859"/>
        <s v="0860"/>
        <s v="0861"/>
        <s v="0862"/>
        <s v="0863"/>
        <s v="0864"/>
        <s v="0865"/>
        <s v="0866"/>
        <s v="0867"/>
        <s v="0868"/>
        <s v="0869"/>
        <s v="0870"/>
        <s v="0871"/>
        <s v="0872"/>
        <s v="0873"/>
        <s v="0874"/>
        <s v="0875"/>
        <s v="0876"/>
        <s v="0877"/>
        <s v="0878"/>
        <s v="0879"/>
        <s v="0880"/>
        <s v="0881"/>
        <s v="0882"/>
        <s v="0883"/>
        <s v="0884"/>
        <s v="0885"/>
        <s v="0886"/>
        <s v="0887"/>
        <s v="0888"/>
        <s v="0889"/>
        <s v="0890"/>
        <s v="0891"/>
        <s v="0892"/>
        <s v="0893"/>
        <s v="0894"/>
        <s v="0895"/>
        <s v="0896"/>
        <s v="0897"/>
        <s v="0898"/>
        <s v="0899"/>
        <s v="0900"/>
        <s v="0901"/>
        <s v="0902"/>
        <s v="0903"/>
        <s v="0904"/>
        <s v="0905"/>
        <s v="0906"/>
        <s v="0907"/>
        <s v="0908"/>
        <s v="0909"/>
        <s v="0910"/>
        <s v="0911"/>
        <s v="0912"/>
        <s v="0913"/>
        <s v="0914"/>
        <s v="0915"/>
        <s v="0916"/>
        <s v="0917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2"/>
        <s v="0933"/>
        <s v="0934"/>
        <s v="0935"/>
        <s v="0936"/>
        <s v="0937"/>
        <s v="0938"/>
        <s v="0939"/>
        <s v="0940"/>
        <s v="0941"/>
        <s v="0942"/>
        <s v="0943"/>
        <s v="0944"/>
        <s v="0945"/>
        <s v="0946"/>
        <s v="0947"/>
        <s v="0948"/>
        <s v="0949"/>
        <s v="0950"/>
        <s v="0951"/>
        <s v="0952"/>
        <s v="0953"/>
        <s v="0954"/>
        <s v="0955"/>
        <s v="0956"/>
        <s v="0957"/>
        <s v="0958"/>
        <s v="0959"/>
        <s v="0960"/>
        <s v="0961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7"/>
        <s v="0978"/>
        <s v="0979"/>
        <s v="0980"/>
        <s v="0981"/>
        <s v="0982"/>
        <s v="0983"/>
        <s v="0984"/>
        <s v="0985"/>
        <s v="0986"/>
        <s v="0987"/>
        <s v="0988"/>
        <s v="0989"/>
        <s v="0990"/>
        <s v="0991"/>
        <s v="0992"/>
        <s v="0993"/>
        <s v="0994"/>
        <s v="0995"/>
        <s v="0996"/>
        <s v="0997"/>
        <s v="0998"/>
        <s v="0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07"/>
        <s v="20008"/>
        <s v="20009"/>
        <s v="20010"/>
        <s v="20011"/>
        <s v="20012"/>
        <s v="20013"/>
        <s v="20014"/>
        <s v="20015"/>
        <s v="20016"/>
        <s v="20017"/>
        <s v="20018"/>
        <s v="20019"/>
        <s v="20020"/>
        <s v="20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  <s v="2501"/>
        <s v="2502"/>
        <s v="2503"/>
        <s v="2504"/>
        <s v="2505"/>
        <s v="2506"/>
        <s v="2507"/>
        <s v="2508"/>
        <s v="2509"/>
        <s v="2510"/>
        <s v="2511"/>
        <s v="2512"/>
        <s v="2513"/>
        <s v="2514"/>
        <s v="2515"/>
        <s v="2516"/>
        <s v="2517"/>
        <s v="2518"/>
        <s v="2519"/>
        <s v="2520"/>
        <s v="2521"/>
        <s v="2522"/>
        <s v="2523"/>
        <s v="2524"/>
        <s v="2525"/>
        <s v="2526"/>
        <s v="2527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2"/>
        <s v="2543"/>
        <s v="2544"/>
        <s v="2545"/>
        <s v="2546"/>
        <s v="2547"/>
        <s v="2548"/>
        <s v="2549"/>
        <s v="2550"/>
        <s v="2551"/>
        <s v="2552"/>
        <s v="2553"/>
        <s v="2554"/>
        <s v="2555"/>
        <s v="2556"/>
        <s v="2557"/>
        <s v="2558"/>
        <s v="2559"/>
        <s v="2560"/>
        <s v="2561"/>
        <s v="2562"/>
        <s v="2563"/>
        <s v="2564"/>
        <s v="2565"/>
        <s v="2566"/>
        <s v="2567"/>
        <s v="2568"/>
        <s v="2569"/>
        <s v="2570"/>
        <s v="2571"/>
        <s v="2572"/>
        <s v="2573"/>
        <s v="2574"/>
        <s v="2575"/>
        <s v="2576"/>
        <s v="2577"/>
        <s v="2578"/>
        <s v="2579"/>
        <s v="2580"/>
        <s v="2581"/>
        <s v="2582"/>
        <s v="2583"/>
        <s v="2584"/>
        <s v="2585"/>
        <s v="2586"/>
        <s v="2587"/>
        <s v="2588"/>
        <s v="2589"/>
        <s v="2590"/>
        <s v="2591"/>
        <s v="2592"/>
        <s v="2593"/>
        <s v="2594"/>
        <s v="2595"/>
        <s v="2596"/>
        <s v="2597"/>
        <s v="2598"/>
        <s v="2599"/>
        <s v="2600"/>
        <s v="2601"/>
        <s v="2602"/>
        <s v="2603"/>
        <s v="2604"/>
        <s v="2605"/>
        <s v="2606"/>
        <s v="2607"/>
        <s v="2608"/>
        <s v="2609"/>
        <s v="2610"/>
        <s v="2611"/>
        <s v="2612"/>
        <s v="2613"/>
        <s v="2614"/>
        <s v="2615"/>
        <s v="2616"/>
        <s v="2617"/>
        <s v="2618"/>
        <s v="2619"/>
        <s v="2620"/>
        <s v="2621"/>
        <s v="2622"/>
        <s v="2623"/>
        <s v="2624"/>
        <s v="2625"/>
        <s v="2626"/>
        <s v="2627"/>
        <s v="2628"/>
        <s v="2629"/>
        <s v="2630"/>
        <s v="2631"/>
        <s v="2632"/>
        <s v="2633"/>
        <s v="2634"/>
        <s v="2635"/>
        <s v="2636"/>
        <s v="2637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53"/>
        <s v="2654"/>
        <s v="2655"/>
        <s v="2656"/>
        <s v="2657"/>
        <s v="2658"/>
        <s v="2659"/>
        <s v="2660"/>
        <s v="2661"/>
        <s v="2662"/>
        <s v="2663"/>
        <s v="2664"/>
        <s v="2665"/>
        <s v="2666"/>
        <s v="2667"/>
        <s v="2668"/>
        <s v="2669"/>
        <s v="2670"/>
        <s v="2671"/>
        <s v="2672"/>
        <s v="2673"/>
        <s v="2674"/>
        <s v="2675"/>
        <s v="2676"/>
        <s v="2677"/>
        <s v="2678"/>
        <s v="2679"/>
        <s v="2680"/>
        <s v="2681"/>
        <s v="2682"/>
        <s v="2683"/>
        <s v="2684"/>
        <s v="2685"/>
        <s v="2686"/>
        <s v="2687"/>
        <s v="2688"/>
        <s v="2689"/>
        <s v="2690"/>
        <s v="2691"/>
        <s v="2692"/>
        <s v="2693"/>
        <s v="2694"/>
        <s v="2695"/>
        <s v="2696"/>
        <s v="2697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5"/>
        <s v="2716"/>
        <s v="2717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5"/>
        <s v="2736"/>
        <s v="2737"/>
        <s v="2738"/>
        <s v="2739"/>
        <s v="2740"/>
        <s v="2741"/>
        <s v="2742"/>
        <s v="2743"/>
        <s v="2744"/>
        <s v="2745"/>
        <s v="2746"/>
        <s v="2747"/>
        <s v="2748"/>
        <s v="2749"/>
        <s v="2750"/>
        <s v="2751"/>
        <s v="2752"/>
        <s v="2753"/>
        <s v="2754"/>
        <s v="2755"/>
        <s v="2756"/>
        <s v="2757"/>
        <s v="2758"/>
        <s v="2759"/>
        <s v="2760"/>
        <s v="2761"/>
        <s v="2762"/>
        <s v="2763"/>
        <s v="2764"/>
        <s v="2765"/>
        <s v="2766"/>
        <s v="2767"/>
        <s v="2768"/>
        <s v="2769"/>
        <s v="2770"/>
        <s v="2771"/>
        <s v="2772"/>
        <s v="2773"/>
        <s v="2774"/>
        <s v="2775"/>
        <s v="2776"/>
        <s v="2777"/>
        <s v="2778"/>
        <s v="2779"/>
        <s v="2780"/>
        <s v="2781"/>
        <s v="2782"/>
        <s v="2783"/>
        <s v="2784"/>
        <s v="2785"/>
        <s v="2786"/>
        <s v="2787"/>
        <s v="2788"/>
        <s v="2789"/>
        <s v="2790"/>
        <s v="2791"/>
        <s v="2792"/>
        <s v="2793"/>
        <s v="2794"/>
        <s v="2795"/>
        <s v="2796"/>
        <s v="2797"/>
        <s v="2798"/>
        <s v="2799"/>
        <s v="2800"/>
        <s v="2801"/>
        <s v="2802"/>
        <s v="2803"/>
        <s v="2804"/>
        <s v="2805"/>
        <s v="2806"/>
        <s v="2807"/>
        <s v="2808"/>
        <s v="2809"/>
        <s v="2810"/>
        <s v="2811"/>
        <s v="2812"/>
        <s v="2813"/>
        <s v="2814"/>
        <s v="2815"/>
        <s v="2816"/>
        <s v="2817"/>
        <s v="2818"/>
        <s v="2819"/>
        <s v="2820"/>
        <s v="2821"/>
        <s v="2822"/>
        <s v="2823"/>
        <s v="2824"/>
        <s v="2825"/>
        <s v="2826"/>
        <s v="2827"/>
        <s v="2828"/>
        <s v="2829"/>
        <s v="2830"/>
        <s v="2831"/>
        <s v="2832"/>
        <s v="2833"/>
        <s v="2834"/>
        <s v="2835"/>
        <s v="2836"/>
        <s v="2837"/>
        <s v="2838"/>
        <s v="2839"/>
        <s v="2840"/>
        <s v="2841"/>
        <s v="2842"/>
        <s v="2843"/>
        <s v="2844"/>
        <s v="2845"/>
        <s v="2846"/>
        <s v="2847"/>
        <s v="2848"/>
        <s v="2849"/>
        <s v="2850"/>
        <s v="2851"/>
        <s v="2852"/>
        <s v="2853"/>
        <s v="2854"/>
        <s v="2855"/>
        <s v="2856"/>
        <s v="2857"/>
        <s v="2858"/>
        <s v="2859"/>
        <s v="2860"/>
        <s v="2861"/>
        <s v="2862"/>
        <s v="2863"/>
        <s v="2864"/>
        <s v="2865"/>
        <s v="2866"/>
        <s v="2867"/>
        <s v="2868"/>
        <s v="2869"/>
        <s v="2870"/>
        <s v="2871"/>
        <s v="2872"/>
        <s v="2873"/>
        <s v="2874"/>
        <s v="2875"/>
        <s v="2876"/>
        <s v="2877"/>
        <s v="2878"/>
        <s v="2879"/>
        <s v="2880"/>
        <s v="2881"/>
        <s v="2882"/>
        <s v="2883"/>
        <s v="2884"/>
        <s v="2885"/>
        <s v="2886"/>
        <s v="2887"/>
        <s v="2888"/>
        <s v="2889"/>
        <s v="2890"/>
        <s v="2891"/>
        <s v="2892"/>
        <s v="2893"/>
        <s v="2894"/>
        <s v="2895"/>
        <s v="2896"/>
        <s v="2897"/>
        <s v="2898"/>
        <s v="2899"/>
        <s v="2900"/>
        <s v="2901"/>
        <s v="2902"/>
        <s v="2903"/>
        <s v="2904"/>
        <s v="2905"/>
        <s v="2906"/>
        <s v="2907"/>
        <s v="2908"/>
        <s v="2909"/>
        <s v="2910"/>
        <s v="2911"/>
        <s v="2912"/>
        <s v="2913"/>
        <s v="2914"/>
        <s v="2915"/>
        <s v="2916"/>
        <s v="2917"/>
        <s v="2918"/>
        <s v="2919"/>
        <s v="2920"/>
        <s v="2921"/>
        <s v="2922"/>
        <s v="2923"/>
        <s v="2924"/>
        <s v="2925"/>
        <s v="2926"/>
        <s v="2927"/>
        <s v="2928"/>
        <s v="2929"/>
        <s v="2930"/>
        <s v="2931"/>
        <s v="2932"/>
        <s v="2933"/>
        <s v="2934"/>
        <s v="2935"/>
        <s v="2936"/>
        <s v="2937"/>
        <s v="2938"/>
        <s v="2939"/>
        <s v="2940"/>
        <s v="2941"/>
        <s v="2942"/>
        <s v="2943"/>
        <s v="2944"/>
        <s v="2945"/>
        <s v="2946"/>
        <s v="2947"/>
        <s v="2948"/>
        <s v="2949"/>
        <s v="2950"/>
        <s v="2951"/>
        <s v="2952"/>
        <s v="2953"/>
        <s v="2954"/>
        <s v="2955"/>
        <s v="2956"/>
        <s v="2957"/>
        <s v="2958"/>
        <s v="2959"/>
        <s v="2960"/>
        <s v="2961"/>
        <s v="2962"/>
        <s v="2963"/>
        <s v="2964"/>
        <s v="2965"/>
        <s v="2966"/>
        <s v="2967"/>
        <s v="2968"/>
        <s v="2969"/>
        <s v="2970"/>
        <s v="2971"/>
        <s v="2972"/>
        <s v="2973"/>
        <s v="2974"/>
        <s v="2975"/>
        <s v="2976"/>
        <s v="2977"/>
        <s v="2978"/>
        <s v="2979"/>
        <s v="2980"/>
        <s v="2981"/>
        <s v="2982"/>
        <s v="2983"/>
        <s v="2984"/>
        <s v="2985"/>
        <s v="2986"/>
        <s v="2987"/>
        <s v="2988"/>
        <s v="2989"/>
        <s v="2990"/>
        <s v="2991"/>
        <s v="2992"/>
        <s v="2993"/>
        <s v="2994"/>
        <s v="2995"/>
        <s v="2996"/>
        <s v="2997"/>
        <s v="2998"/>
        <s v="2999"/>
        <s v="3000"/>
        <s v="3001"/>
        <s v="3002"/>
        <s v="3003"/>
        <s v="3004"/>
        <s v="3005"/>
        <s v="3006"/>
        <s v="3007"/>
        <s v="3008"/>
        <s v="3009"/>
        <s v="3010"/>
        <s v="3011"/>
        <s v="3012"/>
        <s v="3013"/>
        <s v="3014"/>
        <s v="3015"/>
        <s v="3016"/>
        <s v="3017"/>
        <s v="3018"/>
        <s v="3019"/>
        <s v="3020"/>
        <s v="3021"/>
        <s v="3022"/>
        <s v="3023"/>
        <s v="3024"/>
        <s v="3025"/>
        <s v="3026"/>
        <s v="3027"/>
        <s v="3028"/>
        <s v="3029"/>
        <s v="3030"/>
        <s v="3031"/>
        <s v="3032"/>
        <s v="3033"/>
        <s v="3034"/>
        <s v="3035"/>
        <s v="3036"/>
        <s v="3037"/>
        <s v="3038"/>
        <s v="3039"/>
        <s v="3040"/>
        <s v="3041"/>
        <s v="3042"/>
        <s v="3043"/>
        <s v="3044"/>
        <s v="3045"/>
        <s v="3046"/>
        <s v="3047"/>
        <s v="3048"/>
        <s v="3049"/>
        <s v="3050"/>
        <s v="3051"/>
        <s v="3052"/>
        <s v="3053"/>
        <s v="3054"/>
        <s v="3055"/>
        <s v="3056"/>
        <s v="3057"/>
        <s v="3058"/>
        <s v="3059"/>
        <s v="3060"/>
        <s v="3061"/>
        <s v="3062"/>
        <s v="3063"/>
        <s v="3064"/>
        <s v="3065"/>
        <s v="3066"/>
        <s v="3067"/>
        <s v="3068"/>
        <s v="3069"/>
        <s v="3070"/>
        <s v="3071"/>
        <s v="3072"/>
        <s v="3073"/>
        <s v="3074"/>
        <s v="3075"/>
        <s v="3076"/>
        <s v="3077"/>
        <s v="3078"/>
        <s v="3079"/>
        <s v="3080"/>
        <s v="3081"/>
        <s v="3082"/>
        <s v="3083"/>
        <s v="3084"/>
        <s v="3085"/>
        <s v="3086"/>
        <s v="3087"/>
        <s v="3088"/>
        <s v="3089"/>
        <s v="3090"/>
      </sharedItems>
    </cacheField>
    <cacheField name="idcoleccion" numFmtId="0">
      <sharedItems containsSemiMixedTypes="0" containsString="0" containsNumber="1" containsInteger="1" minValue="360" maxValue="360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10">
        <s v="Casos Confirmados"/>
        <s v="Fallecidos"/>
        <s v="Activos"/>
        <s v="Vacunación"/>
        <s v="Positividad"/>
        <s v="Residencias"/>
        <s v="Exámenes PCR"/>
        <s v="Etapas Paso a Paso"/>
        <s v="Paso a Paso y Activos"/>
        <s v="Paso a Paso y Vacunación"/>
      </sharedItems>
    </cacheField>
    <cacheField name="contenido" numFmtId="0">
      <sharedItems count="6">
        <s v="Evolución COVID-19"/>
        <s v="Evolución Vacunación"/>
        <s v="Diagnóstico"/>
        <s v="Asistencia"/>
        <s v="Paso a Paso"/>
        <s v="Medidas Sanitarias" u="1"/>
      </sharedItems>
    </cacheField>
    <cacheField name="escala" numFmtId="0">
      <sharedItems count="3">
        <s v="País"/>
        <s v="Región"/>
        <s v="Comuna"/>
      </sharedItems>
    </cacheField>
    <cacheField name="territorio" numFmtId="0">
      <sharedItems count="362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</sharedItems>
    </cacheField>
    <cacheField name="Filtro Integrado" numFmtId="0">
      <sharedItems/>
    </cacheField>
    <cacheField name="Muestra" numFmtId="0">
      <sharedItems/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 count="3090">
        <s v="Comunas con más Casos Confirmados de COVID-19 a Escala Nacional"/>
        <s v="Representación Geográfica del Número de Fallecidos por 1 millón de habitantes por comuna a Escala Nacional."/>
        <s v="Representación Geográfica del Número de Fallecidos por 1 millón de habitantes por comuna para la Región de Tarapacá"/>
        <s v="Representación Geográfica del Número de Fallecidos por 1 millón de habitantes por comuna para la Región de Antofagasta"/>
        <s v="Representación Geográfica del Número de Fallecidos por 1 millón de habitantes por comuna para la Región de Atacama"/>
        <s v="Representación Geográfica del Número de Fallecidos por 1 millón de habitantes por comuna para la Región de Coquimbo"/>
        <s v="Representación Geográfica del Número de Fallecidos por 1 millón de habitantes por comuna para la Región de Valparaíso"/>
        <s v="Representación Geográfica del Número de Fallecidos por 1 millón de habitantes por comuna para la Región de O'Higgins"/>
        <s v="Representación Geográfica del Número de Fallecidos por 1 millón de habitantes por comuna para la Región de Maule"/>
        <s v="Representación Geográfica del Número de Fallecidos por 1 millón de habitantes por comuna para la Región del Biobío"/>
        <s v="Representación Geográfica del Número de Fallecidos por 1 millón de habitantes por comuna para la Región de La Araucanía"/>
        <s v="Representación Geográfica del Número de Fallecidos por 1 millón de habitantes por comuna para la Región de Los Lagos"/>
        <s v="Representación Geográfica del Número de Fallecidos por 1 millón de habitantes por comuna para la Región de Aysén"/>
        <s v="Representación Geográfica del Número de Fallecidos por 1 millón de habitantes por comuna para la Región de Magallanes"/>
        <s v="Representación Geográfica del Número de Fallecidos por 1 millón de habitantes por comuna para la Región Metropolitana"/>
        <s v="Representación Geográfica del Número de Fallecidos por 1 millón de habitantes por comuna para la Región de Los Ríos"/>
        <s v="Representación Geográfica del Número de Fallecidos por 1 millón de habitantes por comuna para la Región de Arica y Parinacota"/>
        <s v="Representación Geográfica del Número de Fallecidos por 1 millón de habitantes por comuna para la Región de Ñuble"/>
        <s v="Evolución del Número de Casos Confirmados con COVID-19 por Región a Escala Nacional."/>
        <s v="Evolución del Número de Casos Confirmados con COVID-19 para la Región de Tarapacá"/>
        <s v="Evolución del Número de Casos Confirmados con COVID-19 para la Región de Antofagasta"/>
        <s v="Evolución del Número de Casos Confirmados con COVID-19 para la Región de Atacama"/>
        <s v="Evolución del Número de Casos Confirmados con COVID-19 para la Región de Coquimbo"/>
        <s v="Evolución del Número de Casos Confirmados con COVID-19 para la Región de Valparaíso"/>
        <s v="Evolución del Número de Casos Confirmados con COVID-19 para la Región de O'Higgins"/>
        <s v="Evolución del Número de Casos Confirmados con COVID-19 para la Región de Maule"/>
        <s v="Evolución del Número de Casos Confirmados con COVID-19 para la Región del Biobío"/>
        <s v="Evolución del Número de Casos Confirmados con COVID-19 para la Región de La Araucanía"/>
        <s v="Evolución del Número de Casos Confirmados con COVID-19 para la Región de Los Lagos"/>
        <s v="Evolución del Número de Casos Confirmados con COVID-19 para la Región de Aysén"/>
        <s v="Evolución del Número de Casos Confirmados con COVID-19 para la Región de Magallanes"/>
        <s v="Evolución del Número de Casos Confirmados con COVID-19 para la Región Metropolitana"/>
        <s v="Evolución del Número de Casos Confirmados con COVID-19 para la Región de Los Ríos"/>
        <s v="Evolución del Número de Casos Confirmados con COVID-19 para la Región de Arica y Parinacota"/>
        <s v="Evolución del Número de Casos Confirmados con COVID-19 para la Región de Ñuble"/>
        <s v="Evolución del Número de Fallecidos Diarios por COVID-19 por Región a Escala Nacional."/>
        <s v="Evolución del Número de Fallecidos Diarios por COVID-19 en la Región de Tarapacá"/>
        <s v="Evolución del Número de Fallecidos Diarios por COVID-19 en la Región de Antofagasta"/>
        <s v="Evolución del Número de Fallecidos Diarios por COVID-19 en la Región de Atacama"/>
        <s v="Evolución del Número de Fallecidos Diarios por COVID-19 en la Región de Coquimbo"/>
        <s v="Evolución del Número de Fallecidos Diarios por COVID-19 en la Región de Valparaíso"/>
        <s v="Evolución del Número de Fallecidos Diarios por COVID-19 en la Región de O'Higgins"/>
        <s v="Evolución del Número de Fallecidos Diarios por COVID-19 en la Región de Maule"/>
        <s v="Evolución del Número de Fallecidos Diarios por COVID-19 en la Región del Biobío"/>
        <s v="Evolución del Número de Fallecidos Diarios por COVID-19 en la Región de La Araucanía"/>
        <s v="Evolución del Número de Fallecidos Diarios por COVID-19 en la Región de Los Lagos"/>
        <s v="Evolución del Número de Fallecidos Diarios por COVID-19 en la Región de Aysén"/>
        <s v="Evolución del Número de Fallecidos Diarios por COVID-19 en la Región de Magallanes"/>
        <s v="Evolución del Número de Fallecidos Diarios por COVID-19 en la Región Metropolitana"/>
        <s v="Evolución del Número de Fallecidos Diarios por COVID-19 en la Región de Los Ríos"/>
        <s v="Evolución del Número de Fallecidos Diarios por COVID-19 en la Región de Arica y Parinacota"/>
        <s v="Evolución del Número de Fallecidos Diarios por COVID-19 en la Región de Ñuble"/>
        <s v="Evolución del Número de Fallecidos por COVID-19 por 1 millón de habitantes por Región y Comuna a Escala Nacional."/>
        <s v="Evolución del Número de Fallecidos por COVID-19 por 1 millón de habitantes por Comuna en la Región de Tarapacá"/>
        <s v="Evolución del Número de Fallecidos por COVID-19 por 1 millón de habitantes por Comuna en la Región de Antofagasta"/>
        <s v="Evolución del Número de Fallecidos por COVID-19 por 1 millón de habitantes por Comuna en la Región de Atacama"/>
        <s v="Evolución del Número de Fallecidos por COVID-19 por 1 millón de habitantes por Comuna en la Región de Coquimbo"/>
        <s v="Evolución del Número de Fallecidos por COVID-19 por 1 millón de habitantes por Comuna en la Región de Valparaíso"/>
        <s v="Evolución del Número de Fallecidos por COVID-19 por 1 millón de habitantes por Comuna en la Región de O'Higgins"/>
        <s v="Evolución del Número de Fallecidos por COVID-19 por 1 millón de habitantes por Comuna en la Región de Maule"/>
        <s v="Evolución del Número de Fallecidos por COVID-19 por 1 millón de habitantes por Comuna en la Región del Biobío"/>
        <s v="Evolución del Número de Fallecidos por COVID-19 por 1 millón de habitantes por Comuna en la Región de La Araucanía"/>
        <s v="Evolución del Número de Fallecidos por COVID-19 por 1 millón de habitantes por Comuna en la Región de Los Lagos"/>
        <s v="Evolución del Número de Fallecidos por COVID-19 por 1 millón de habitantes por Comuna en la Región de Aysén"/>
        <s v="Evolución del Número de Fallecidos por COVID-19 por 1 millón de habitantes por Comuna en la Región de Magallanes"/>
        <s v="Evolución del Número de Fallecidos por COVID-19 por 1 millón de habitantes por Comuna en la Región Metropolitana"/>
        <s v="Evolución del Número de Fallecidos por COVID-19 por 1 millón de habitantes por Comuna en la Región de Los Ríos"/>
        <s v="Evolución del Número de Fallecidos por COVID-19 por 1 millón de habitantes por Comuna en la Región de Arica y Parinacota"/>
        <s v="Evolución del Número de Fallecidos por COVID-19 por 1 millón de habitantes por Comuna en la Región de Ñuble"/>
        <s v="Evolución del Número de Fallecidos por COVID-19 por 1 millón de habitantes en la comuna de Iquique"/>
        <s v="Evolución del Número de Fallecidos por COVID-19 por 1 millón de habitantes en la comuna de Alto Hospicio"/>
        <s v="Evolución del Número de Fallecidos por COVID-19 por 1 millón de habitantes en la comuna de Pozo Almonte"/>
        <s v="Evolución del Número de Fallecidos por COVID-19 por 1 millón de habitantes en la comuna de Camiña"/>
        <s v="Evolución del Número de Fallecidos por COVID-19 por 1 millón de habitantes en la comuna de Colchane"/>
        <s v="Evolución del Número de Fallecidos por COVID-19 por 1 millón de habitantes en la comuna de Huara"/>
        <s v="Evolución del Número de Fallecidos por COVID-19 por 1 millón de habitantes en la comuna de Pica"/>
        <s v="Evolución del Número de Fallecidos por COVID-19 por 1 millón de habitantes en la comuna de Antofagasta"/>
        <s v="Evolución del Número de Fallecidos por COVID-19 por 1 millón de habitantes en la comuna de Mejillones"/>
        <s v="Evolución del Número de Fallecidos por COVID-19 por 1 millón de habitantes en la comuna de Sierra Gorda"/>
        <s v="Evolución del Número de Fallecidos por COVID-19 por 1 millón de habitantes en la comuna de Taltal"/>
        <s v="Evolución del Número de Fallecidos por COVID-19 por 1 millón de habitantes en la comuna de Calama"/>
        <s v="Evolución del Número de Fallecidos por COVID-19 por 1 millón de habitantes en la comuna de Ollagüe"/>
        <s v="Evolución del Número de Fallecidos por COVID-19 por 1 millón de habitantes en la comuna de San Pedro de Atacama"/>
        <s v="Evolución del Número de Fallecidos por COVID-19 por 1 millón de habitantes en la comuna de Tocopilla"/>
        <s v="Evolución del Número de Fallecidos por COVID-19 por 1 millón de habitantes en la comuna de María Elena"/>
        <s v="Evolución del Número de Fallecidos por COVID-19 por 1 millón de habitantes en la comuna de Copiapó"/>
        <s v="Evolución del Número de Fallecidos por COVID-19 por 1 millón de habitantes en la comuna de Caldera"/>
        <s v="Evolución del Número de Fallecidos por COVID-19 por 1 millón de habitantes en la comuna de Tierra Amarilla"/>
        <s v="Evolución del Número de Fallecidos por COVID-19 por 1 millón de habitantes en la comuna de Chañaral"/>
        <s v="Evolución del Número de Fallecidos por COVID-19 por 1 millón de habitantes en la comuna de Diego de Almagro"/>
        <s v="Evolución del Número de Fallecidos por COVID-19 por 1 millón de habitantes en la comuna de Vallenar"/>
        <s v="Evolución del Número de Fallecidos por COVID-19 por 1 millón de habitantes en la comuna de Alto del Carmen"/>
        <s v="Evolución del Número de Fallecidos por COVID-19 por 1 millón de habitantes en la comuna de Freirina"/>
        <s v="Evolución del Número de Fallecidos por COVID-19 por 1 millón de habitantes en la comuna de Huasco"/>
        <s v="Evolución del Número de Fallecidos por COVID-19 por 1 millón de habitantes en la comuna de La Serena"/>
        <s v="Evolución del Número de Fallecidos por COVID-19 por 1 millón de habitantes en la comuna de Coquimbo"/>
        <s v="Evolución del Número de Fallecidos por COVID-19 por 1 millón de habitantes en la comuna de Andacollo"/>
        <s v="Evolución del Número de Fallecidos por COVID-19 por 1 millón de habitantes en la comuna de La Higuera"/>
        <s v="Evolución del Número de Fallecidos por COVID-19 por 1 millón de habitantes en la comuna de Paiguano"/>
        <s v="Evolución del Número de Fallecidos por COVID-19 por 1 millón de habitantes en la comuna de Vicuña"/>
        <s v="Evolución del Número de Fallecidos por COVID-19 por 1 millón de habitantes en la comuna de Illapel"/>
        <s v="Evolución del Número de Fallecidos por COVID-19 por 1 millón de habitantes en la comuna de Canela"/>
        <s v="Evolución del Número de Fallecidos por COVID-19 por 1 millón de habitantes en la comuna de Los Vilos"/>
        <s v="Evolución del Número de Fallecidos por COVID-19 por 1 millón de habitantes en la comuna de Salamanca"/>
        <s v="Evolución del Número de Fallecidos por COVID-19 por 1 millón de habitantes en la comuna de Ovalle"/>
        <s v="Evolución del Número de Fallecidos por COVID-19 por 1 millón de habitantes en la comuna de Combarbalá"/>
        <s v="Evolución del Número de Fallecidos por COVID-19 por 1 millón de habitantes en la comuna de Monte Patria"/>
        <s v="Evolución del Número de Fallecidos por COVID-19 por 1 millón de habitantes en la comuna de Punitaqui"/>
        <s v="Evolución del Número de Fallecidos por COVID-19 por 1 millón de habitantes en la comuna de Río Hurtado"/>
        <s v="Evolución del Número de Fallecidos por COVID-19 por 1 millón de habitantes en la comuna de Valparaíso"/>
        <s v="Evolución del Número de Fallecidos por COVID-19 por 1 millón de habitantes en la comuna de Casablanca"/>
        <s v="Evolución del Número de Fallecidos por COVID-19 por 1 millón de habitantes en la comuna de Concón"/>
        <s v="Evolución del Número de Fallecidos por COVID-19 por 1 millón de habitantes en la comuna de Juan Fernández"/>
        <s v="Evolución del Número de Fallecidos por COVID-19 por 1 millón de habitantes en la comuna de Puchuncaví"/>
        <s v="Evolución del Número de Fallecidos por COVID-19 por 1 millón de habitantes en la comuna de Quintero"/>
        <s v="Evolución del Número de Fallecidos por COVID-19 por 1 millón de habitantes en la comuna de Viña del Mar"/>
        <s v="Evolución del Número de Fallecidos por COVID-19 por 1 millón de habitantes en la comuna de Isla de Pascua"/>
        <s v="Evolución del Número de Fallecidos por COVID-19 por 1 millón de habitantes en la comuna de Los Andes"/>
        <s v="Evolución del Número de Fallecidos por COVID-19 por 1 millón de habitantes en la comuna de Calle Larga"/>
        <s v="Evolución del Número de Fallecidos por COVID-19 por 1 millón de habitantes en la comuna de Rinconada"/>
        <s v="Evolución del Número de Fallecidos por COVID-19 por 1 millón de habitantes en la comuna de San Esteban"/>
        <s v="Evolución del Número de Fallecidos por COVID-19 por 1 millón de habitantes en la comuna de La Ligua"/>
        <s v="Evolución del Número de Fallecidos por COVID-19 por 1 millón de habitantes en la comuna de Cabildo"/>
        <s v="Evolución del Número de Fallecidos por COVID-19 por 1 millón de habitantes en la comuna de Papudo"/>
        <s v="Evolución del Número de Fallecidos por COVID-19 por 1 millón de habitantes en la comuna de Petorca"/>
        <s v="Evolución del Número de Fallecidos por COVID-19 por 1 millón de habitantes en la comuna de Zapallar"/>
        <s v="Evolución del Número de Fallecidos por COVID-19 por 1 millón de habitantes en la comuna de Quillota"/>
        <s v="Evolución del Número de Fallecidos por COVID-19 por 1 millón de habitantes en la comuna de Calera"/>
        <s v="Evolución del Número de Fallecidos por COVID-19 por 1 millón de habitantes en la comuna de Hijuelas"/>
        <s v="Evolución del Número de Fallecidos por COVID-19 por 1 millón de habitantes en la comuna de La Cruz"/>
        <s v="Evolución del Número de Fallecidos por COVID-19 por 1 millón de habitantes en la comuna de Nogales"/>
        <s v="Evolución del Número de Fallecidos por COVID-19 por 1 millón de habitantes en la comuna de San Antonio"/>
        <s v="Evolución del Número de Fallecidos por COVID-19 por 1 millón de habitantes en la comuna de Algarrobo"/>
        <s v="Evolución del Número de Fallecidos por COVID-19 por 1 millón de habitantes en la comuna de Cartagena"/>
        <s v="Evolución del Número de Fallecidos por COVID-19 por 1 millón de habitantes en la comuna de El Quisco"/>
        <s v="Evolución del Número de Fallecidos por COVID-19 por 1 millón de habitantes en la comuna de El Tabo"/>
        <s v="Evolución del Número de Fallecidos por COVID-19 por 1 millón de habitantes en la comuna de Santo Domingo"/>
        <s v="Evolución del Número de Fallecidos por COVID-19 por 1 millón de habitantes en la comuna de San Felipe"/>
        <s v="Evolución del Número de Fallecidos por COVID-19 por 1 millón de habitantes en la comuna de Catemu"/>
        <s v="Evolución del Número de Fallecidos por COVID-19 por 1 millón de habitantes en la comuna de Llaillay"/>
        <s v="Evolución del Número de Fallecidos por COVID-19 por 1 millón de habitantes en la comuna de Panquehue"/>
        <s v="Evolución del Número de Fallecidos por COVID-19 por 1 millón de habitantes en la comuna de Putaendo"/>
        <s v="Evolución del Número de Fallecidos por COVID-19 por 1 millón de habitantes en la comuna de Santa María"/>
        <s v="Evolución del Número de Fallecidos por COVID-19 por 1 millón de habitantes en la comuna de Quilpué"/>
        <s v="Evolución del Número de Fallecidos por COVID-19 por 1 millón de habitantes en la comuna de Limache"/>
        <s v="Evolución del Número de Fallecidos por COVID-19 por 1 millón de habitantes en la comuna de Olmué"/>
        <s v="Evolución del Número de Fallecidos por COVID-19 por 1 millón de habitantes en la comuna de Villa Alemana"/>
        <s v="Evolución del Número de Fallecidos por COVID-19 por 1 millón de habitantes en la comuna de Rancagua"/>
        <s v="Evolución del Número de Fallecidos por COVID-19 por 1 millón de habitantes en la comuna de Codegua"/>
        <s v="Evolución del Número de Fallecidos por COVID-19 por 1 millón de habitantes en la comuna de Coinco"/>
        <s v="Evolución del Número de Fallecidos por COVID-19 por 1 millón de habitantes en la comuna de Coltauco"/>
        <s v="Evolución del Número de Fallecidos por COVID-19 por 1 millón de habitantes en la comuna de Doñihue"/>
        <s v="Evolución del Número de Fallecidos por COVID-19 por 1 millón de habitantes en la comuna de Graneros"/>
        <s v="Evolución del Número de Fallecidos por COVID-19 por 1 millón de habitantes en la comuna de Las Cabras"/>
        <s v="Evolución del Número de Fallecidos por COVID-19 por 1 millón de habitantes en la comuna de Machalí"/>
        <s v="Evolución del Número de Fallecidos por COVID-19 por 1 millón de habitantes en la comuna de Malloa"/>
        <s v="Evolución del Número de Fallecidos por COVID-19 por 1 millón de habitantes en la comuna de Mostazal"/>
        <s v="Evolución del Número de Fallecidos por COVID-19 por 1 millón de habitantes en la comuna de Olivar"/>
        <s v="Evolución del Número de Fallecidos por COVID-19 por 1 millón de habitantes en la comuna de Peumo"/>
        <s v="Evolución del Número de Fallecidos por COVID-19 por 1 millón de habitantes en la comuna de Pichidegua"/>
        <s v="Evolución del Número de Fallecidos por COVID-19 por 1 millón de habitantes en la comuna de Quinta de Tilcoco"/>
        <s v="Evolución del Número de Fallecidos por COVID-19 por 1 millón de habitantes en la comuna de Rengo"/>
        <s v="Evolución del Número de Fallecidos por COVID-19 por 1 millón de habitantes en la comuna de Requínoa"/>
        <s v="Evolución del Número de Fallecidos por COVID-19 por 1 millón de habitantes en la comuna de San Vicente"/>
        <s v="Evolución del Número de Fallecidos por COVID-19 por 1 millón de habitantes en la comuna de Pichilemu"/>
        <s v="Evolución del Número de Fallecidos por COVID-19 por 1 millón de habitantes en la comuna de La Estrella"/>
        <s v="Evolución del Número de Fallecidos por COVID-19 por 1 millón de habitantes en la comuna de Litueche"/>
        <s v="Evolución del Número de Fallecidos por COVID-19 por 1 millón de habitantes en la comuna de Marchihue"/>
        <s v="Evolución del Número de Fallecidos por COVID-19 por 1 millón de habitantes en la comuna de Navidad"/>
        <s v="Evolución del Número de Fallecidos por COVID-19 por 1 millón de habitantes en la comuna de Paredones"/>
        <s v="Evolución del Número de Fallecidos por COVID-19 por 1 millón de habitantes en la comuna de San Fernando"/>
        <s v="Evolución del Número de Fallecidos por COVID-19 por 1 millón de habitantes en la comuna de Chépica"/>
        <s v="Evolución del Número de Fallecidos por COVID-19 por 1 millón de habitantes en la comuna de Chimbarongo"/>
        <s v="Evolución del Número de Fallecidos por COVID-19 por 1 millón de habitantes en la comuna de Lolol"/>
        <s v="Evolución del Número de Fallecidos por COVID-19 por 1 millón de habitantes en la comuna de Nancagua"/>
        <s v="Evolución del Número de Fallecidos por COVID-19 por 1 millón de habitantes en la comuna de Palmilla"/>
        <s v="Evolución del Número de Fallecidos por COVID-19 por 1 millón de habitantes en la comuna de Peralillo"/>
        <s v="Evolución del Número de Fallecidos por COVID-19 por 1 millón de habitantes en la comuna de Placilla"/>
        <s v="Evolución del Número de Fallecidos por COVID-19 por 1 millón de habitantes en la comuna de Pumanque"/>
        <s v="Evolución del Número de Fallecidos por COVID-19 por 1 millón de habitantes en la comuna de Santa Cruz"/>
        <s v="Evolución del Número de Fallecidos por COVID-19 por 1 millón de habitantes en la comuna de Talca"/>
        <s v="Evolución del Número de Fallecidos por COVID-19 por 1 millón de habitantes en la comuna de Constitución"/>
        <s v="Evolución del Número de Fallecidos por COVID-19 por 1 millón de habitantes en la comuna de Curepto"/>
        <s v="Evolución del Número de Fallecidos por COVID-19 por 1 millón de habitantes en la comuna de Empedrado"/>
        <s v="Evolución del Número de Fallecidos por COVID-19 por 1 millón de habitantes en la comuna de Maule"/>
        <s v="Evolución del Número de Fallecidos por COVID-19 por 1 millón de habitantes en la comuna de Pelarco"/>
        <s v="Evolución del Número de Fallecidos por COVID-19 por 1 millón de habitantes en la comuna de Pencahue"/>
        <s v="Evolución del Número de Fallecidos por COVID-19 por 1 millón de habitantes en la comuna de Río Claro"/>
        <s v="Evolución del Número de Fallecidos por COVID-19 por 1 millón de habitantes en la comuna de San Clemente"/>
        <s v="Evolución del Número de Fallecidos por COVID-19 por 1 millón de habitantes en la comuna de San Rafael"/>
        <s v="Evolución del Número de Fallecidos por COVID-19 por 1 millón de habitantes en la comuna de Cauquenes"/>
        <s v="Evolución del Número de Fallecidos por COVID-19 por 1 millón de habitantes en la comuna de Chanco"/>
        <s v="Evolución del Número de Fallecidos por COVID-19 por 1 millón de habitantes en la comuna de Pelluhue"/>
        <s v="Evolución del Número de Fallecidos por COVID-19 por 1 millón de habitantes en la comuna de Curicó"/>
        <s v="Evolución del Número de Fallecidos por COVID-19 por 1 millón de habitantes en la comuna de Hualañé"/>
        <s v="Evolución del Número de Fallecidos por COVID-19 por 1 millón de habitantes en la comuna de Licantén"/>
        <s v="Evolución del Número de Fallecidos por COVID-19 por 1 millón de habitantes en la comuna de Molina"/>
        <s v="Evolución del Número de Fallecidos por COVID-19 por 1 millón de habitantes en la comuna de Rauco"/>
        <s v="Evolución del Número de Fallecidos por COVID-19 por 1 millón de habitantes en la comuna de Romeral"/>
        <s v="Evolución del Número de Fallecidos por COVID-19 por 1 millón de habitantes en la comuna de Sagrada Familia"/>
        <s v="Evolución del Número de Fallecidos por COVID-19 por 1 millón de habitantes en la comuna de Teno"/>
        <s v="Evolución del Número de Fallecidos por COVID-19 por 1 millón de habitantes en la comuna de Vichuquén"/>
        <s v="Evolución del Número de Fallecidos por COVID-19 por 1 millón de habitantes en la comuna de Linares"/>
        <s v="Evolución del Número de Fallecidos por COVID-19 por 1 millón de habitantes en la comuna de Colbún"/>
        <s v="Evolución del Número de Fallecidos por COVID-19 por 1 millón de habitantes en la comuna de Longaví"/>
        <s v="Evolución del Número de Fallecidos por COVID-19 por 1 millón de habitantes en la comuna de Parral"/>
        <s v="Evolución del Número de Fallecidos por COVID-19 por 1 millón de habitantes en la comuna de Retiro"/>
        <s v="Evolución del Número de Fallecidos por COVID-19 por 1 millón de habitantes en la comuna de San Javier"/>
        <s v="Evolución del Número de Fallecidos por COVID-19 por 1 millón de habitantes en la comuna de Villa Alegre"/>
        <s v="Evolución del Número de Fallecidos por COVID-19 por 1 millón de habitantes en la comuna de Yerbas Buenas"/>
        <s v="Evolución del Número de Fallecidos por COVID-19 por 1 millón de habitantes en la comuna de Concepción"/>
        <s v="Evolución del Número de Fallecidos por COVID-19 por 1 millón de habitantes en la comuna de Coronel"/>
        <s v="Evolución del Número de Fallecidos por COVID-19 por 1 millón de habitantes en la comuna de Chiguayante"/>
        <s v="Evolución del Número de Fallecidos por COVID-19 por 1 millón de habitantes en la comuna de Florida"/>
        <s v="Evolución del Número de Fallecidos por COVID-19 por 1 millón de habitantes en la comuna de Hualqui"/>
        <s v="Evolución del Número de Fallecidos por COVID-19 por 1 millón de habitantes en la comuna de Lota"/>
        <s v="Evolución del Número de Fallecidos por COVID-19 por 1 millón de habitantes en la comuna de Penco"/>
        <s v="Evolución del Número de Fallecidos por COVID-19 por 1 millón de habitantes en la comuna de San Pedro de la Paz"/>
        <s v="Evolución del Número de Fallecidos por COVID-19 por 1 millón de habitantes en la comuna de Santa Juana"/>
        <s v="Evolución del Número de Fallecidos por COVID-19 por 1 millón de habitantes en la comuna de Talcahuano"/>
        <s v="Evolución del Número de Fallecidos por COVID-19 por 1 millón de habitantes en la comuna de Tomé"/>
        <s v="Evolución del Número de Fallecidos por COVID-19 por 1 millón de habitantes en la comuna de Hualpén"/>
        <s v="Evolución del Número de Fallecidos por COVID-19 por 1 millón de habitantes en la comuna de Lebu"/>
        <s v="Evolución del Número de Fallecidos por COVID-19 por 1 millón de habitantes en la comuna de Arauco"/>
        <s v="Evolución del Número de Fallecidos por COVID-19 por 1 millón de habitantes en la comuna de Cañete"/>
        <s v="Evolución del Número de Fallecidos por COVID-19 por 1 millón de habitantes en la comuna de Contulmo"/>
        <s v="Evolución del Número de Fallecidos por COVID-19 por 1 millón de habitantes en la comuna de Curanilahue"/>
        <s v="Evolución del Número de Fallecidos por COVID-19 por 1 millón de habitantes en la comuna de Los Alamos"/>
        <s v="Evolución del Número de Fallecidos por COVID-19 por 1 millón de habitantes en la comuna de Tirúa"/>
        <s v="Evolución del Número de Fallecidos por COVID-19 por 1 millón de habitantes en la comuna de Los Angeles"/>
        <s v="Evolución del Número de Fallecidos por COVID-19 por 1 millón de habitantes en la comuna de Antuco"/>
        <s v="Evolución del Número de Fallecidos por COVID-19 por 1 millón de habitantes en la comuna de Cabrero"/>
        <s v="Evolución del Número de Fallecidos por COVID-19 por 1 millón de habitantes en la comuna de Laja"/>
        <s v="Evolución del Número de Fallecidos por COVID-19 por 1 millón de habitantes en la comuna de Mulchén"/>
        <s v="Evolución del Número de Fallecidos por COVID-19 por 1 millón de habitantes en la comuna de Nacimiento"/>
        <s v="Evolución del Número de Fallecidos por COVID-19 por 1 millón de habitantes en la comuna de Negrete"/>
        <s v="Evolución del Número de Fallecidos por COVID-19 por 1 millón de habitantes en la comuna de Quilaco"/>
        <s v="Evolución del Número de Fallecidos por COVID-19 por 1 millón de habitantes en la comuna de Quilleco"/>
        <s v="Evolución del Número de Fallecidos por COVID-19 por 1 millón de habitantes en la comuna de San Rosendo"/>
        <s v="Evolución del Número de Fallecidos por COVID-19 por 1 millón de habitantes en la comuna de Santa Bárbara"/>
        <s v="Evolución del Número de Fallecidos por COVID-19 por 1 millón de habitantes en la comuna de Tucapel"/>
        <s v="Evolución del Número de Fallecidos por COVID-19 por 1 millón de habitantes en la comuna de Yumbel"/>
        <s v="Evolución del Número de Fallecidos por COVID-19 por 1 millón de habitantes en la comuna de Alto Biobío"/>
        <s v="Evolución del Número de Fallecidos por COVID-19 por 1 millón de habitantes en la comuna de Chillán"/>
        <s v="Evolución del Número de Fallecidos por COVID-19 por 1 millón de habitantes en la comuna de Bulnes"/>
        <s v="Evolución del Número de Fallecidos por COVID-19 por 1 millón de habitantes en la comuna de Cobquecura"/>
        <s v="Evolución del Número de Fallecidos por COVID-19 por 1 millón de habitantes en la comuna de Coelemu"/>
        <s v="Evolución del Número de Fallecidos por COVID-19 por 1 millón de habitantes en la comuna de Coihueco"/>
        <s v="Evolución del Número de Fallecidos por COVID-19 por 1 millón de habitantes en la comuna de Chillán Viejo"/>
        <s v="Evolución del Número de Fallecidos por COVID-19 por 1 millón de habitantes en la comuna de El Carmen"/>
        <s v="Evolución del Número de Fallecidos por COVID-19 por 1 millón de habitantes en la comuna de Ninhue"/>
        <s v="Evolución del Número de Fallecidos por COVID-19 por 1 millón de habitantes en la comuna de Ñiquén"/>
        <s v="Evolución del Número de Fallecidos por COVID-19 por 1 millón de habitantes en la comuna de Pemuco"/>
        <s v="Evolución del Número de Fallecidos por COVID-19 por 1 millón de habitantes en la comuna de Pinto"/>
        <s v="Evolución del Número de Fallecidos por COVID-19 por 1 millón de habitantes en la comuna de Portezuelo"/>
        <s v="Evolución del Número de Fallecidos por COVID-19 por 1 millón de habitantes en la comuna de Quillón"/>
        <s v="Evolución del Número de Fallecidos por COVID-19 por 1 millón de habitantes en la comuna de Quirihue"/>
        <s v="Evolución del Número de Fallecidos por COVID-19 por 1 millón de habitantes en la comuna de Ránquil"/>
        <s v="Evolución del Número de Fallecidos por COVID-19 por 1 millón de habitantes en la comuna de San Carlos"/>
        <s v="Evolución del Número de Fallecidos por COVID-19 por 1 millón de habitantes en la comuna de San Fabián"/>
        <s v="Evolución del Número de Fallecidos por COVID-19 por 1 millón de habitantes en la comuna de San Ignacio"/>
        <s v="Evolución del Número de Fallecidos por COVID-19 por 1 millón de habitantes en la comuna de San Nicolás"/>
        <s v="Evolución del Número de Fallecidos por COVID-19 por 1 millón de habitantes en la comuna de Treguaco"/>
        <s v="Evolución del Número de Fallecidos por COVID-19 por 1 millón de habitantes en la comuna de Yungay"/>
        <s v="Evolución del Número de Fallecidos por COVID-19 por 1 millón de habitantes en la comuna de Temuco"/>
        <s v="Evolución del Número de Fallecidos por COVID-19 por 1 millón de habitantes en la comuna de Carahue"/>
        <s v="Evolución del Número de Fallecidos por COVID-19 por 1 millón de habitantes en la comuna de Cunco"/>
        <s v="Evolución del Número de Fallecidos por COVID-19 por 1 millón de habitantes en la comuna de Curarrehue"/>
        <s v="Evolución del Número de Fallecidos por COVID-19 por 1 millón de habitantes en la comuna de Freire"/>
        <s v="Evolución del Número de Fallecidos por COVID-19 por 1 millón de habitantes en la comuna de Galvarino"/>
        <s v="Evolución del Número de Fallecidos por COVID-19 por 1 millón de habitantes en la comuna de Gorbea"/>
        <s v="Evolución del Número de Fallecidos por COVID-19 por 1 millón de habitantes en la comuna de Lautaro"/>
        <s v="Evolución del Número de Fallecidos por COVID-19 por 1 millón de habitantes en la comuna de Loncoche"/>
        <s v="Evolución del Número de Fallecidos por COVID-19 por 1 millón de habitantes en la comuna de Melipeuco"/>
        <s v="Evolución del Número de Fallecidos por COVID-19 por 1 millón de habitantes en la comuna de Nueva Imperial"/>
        <s v="Evolución del Número de Fallecidos por COVID-19 por 1 millón de habitantes en la comuna de Padre las Casas"/>
        <s v="Evolución del Número de Fallecidos por COVID-19 por 1 millón de habitantes en la comuna de Perquenco"/>
        <s v="Evolución del Número de Fallecidos por COVID-19 por 1 millón de habitantes en la comuna de Pitrufquén"/>
        <s v="Evolución del Número de Fallecidos por COVID-19 por 1 millón de habitantes en la comuna de Pucón"/>
        <s v="Evolución del Número de Fallecidos por COVID-19 por 1 millón de habitantes en la comuna de Saavedra"/>
        <s v="Evolución del Número de Fallecidos por COVID-19 por 1 millón de habitantes en la comuna de Teodoro Schmidt"/>
        <s v="Evolución del Número de Fallecidos por COVID-19 por 1 millón de habitantes en la comuna de Toltén"/>
        <s v="Evolución del Número de Fallecidos por COVID-19 por 1 millón de habitantes en la comuna de Vilcún"/>
        <s v="Evolución del Número de Fallecidos por COVID-19 por 1 millón de habitantes en la comuna de Villarrica"/>
        <s v="Evolución del Número de Fallecidos por COVID-19 por 1 millón de habitantes en la comuna de Cholchol"/>
        <s v="Evolución del Número de Fallecidos por COVID-19 por 1 millón de habitantes en la comuna de Angol"/>
        <s v="Evolución del Número de Fallecidos por COVID-19 por 1 millón de habitantes en la comuna de Collipulli"/>
        <s v="Evolución del Número de Fallecidos por COVID-19 por 1 millón de habitantes en la comuna de Curacautín"/>
        <s v="Evolución del Número de Fallecidos por COVID-19 por 1 millón de habitantes en la comuna de Ercilla"/>
        <s v="Evolución del Número de Fallecidos por COVID-19 por 1 millón de habitantes en la comuna de Lonquimay"/>
        <s v="Evolución del Número de Fallecidos por COVID-19 por 1 millón de habitantes en la comuna de Los Sauces"/>
        <s v="Evolución del Número de Fallecidos por COVID-19 por 1 millón de habitantes en la comuna de Lumaco"/>
        <s v="Evolución del Número de Fallecidos por COVID-19 por 1 millón de habitantes en la comuna de Purén"/>
        <s v="Evolución del Número de Fallecidos por COVID-19 por 1 millón de habitantes en la comuna de Renaico"/>
        <s v="Evolución del Número de Fallecidos por COVID-19 por 1 millón de habitantes en la comuna de Traiguén"/>
        <s v="Evolución del Número de Fallecidos por COVID-19 por 1 millón de habitantes en la comuna de Victoria"/>
        <s v="Evolución del Número de Fallecidos por COVID-19 por 1 millón de habitantes en la comuna de Puerto Montt"/>
        <s v="Evolución del Número de Fallecidos por COVID-19 por 1 millón de habitantes en la comuna de Calbuco"/>
        <s v="Evolución del Número de Fallecidos por COVID-19 por 1 millón de habitantes en la comuna de Cochamó"/>
        <s v="Evolución del Número de Fallecidos por COVID-19 por 1 millón de habitantes en la comuna de Fresia"/>
        <s v="Evolución del Número de Fallecidos por COVID-19 por 1 millón de habitantes en la comuna de Frutillar"/>
        <s v="Evolución del Número de Fallecidos por COVID-19 por 1 millón de habitantes en la comuna de Los Muermos"/>
        <s v="Evolución del Número de Fallecidos por COVID-19 por 1 millón de habitantes en la comuna de Llanquihue"/>
        <s v="Evolución del Número de Fallecidos por COVID-19 por 1 millón de habitantes en la comuna de Maullín"/>
        <s v="Evolución del Número de Fallecidos por COVID-19 por 1 millón de habitantes en la comuna de Puerto Varas"/>
        <s v="Evolución del Número de Fallecidos por COVID-19 por 1 millón de habitantes en la comuna de Castro"/>
        <s v="Evolución del Número de Fallecidos por COVID-19 por 1 millón de habitantes en la comuna de Ancud"/>
        <s v="Evolución del Número de Fallecidos por COVID-19 por 1 millón de habitantes en la comuna de Chonchi"/>
        <s v="Evolución del Número de Fallecidos por COVID-19 por 1 millón de habitantes en la comuna de Curaco de Vélez"/>
        <s v="Evolución del Número de Fallecidos por COVID-19 por 1 millón de habitantes en la comuna de Dalcahue"/>
        <s v="Evolución del Número de Fallecidos por COVID-19 por 1 millón de habitantes en la comuna de Puqueldón"/>
        <s v="Evolución del Número de Fallecidos por COVID-19 por 1 millón de habitantes en la comuna de Queilén"/>
        <s v="Evolución del Número de Fallecidos por COVID-19 por 1 millón de habitantes en la comuna de Quellón"/>
        <s v="Evolución del Número de Fallecidos por COVID-19 por 1 millón de habitantes en la comuna de Quemchi"/>
        <s v="Evolución del Número de Fallecidos por COVID-19 por 1 millón de habitantes en la comuna de Quinchao"/>
        <s v="Evolución del Número de Fallecidos por COVID-19 por 1 millón de habitantes en la comuna de Osorno"/>
        <s v="Evolución del Número de Fallecidos por COVID-19 por 1 millón de habitantes en la comuna de Puerto Octay"/>
        <s v="Evolución del Número de Fallecidos por COVID-19 por 1 millón de habitantes en la comuna de Purranque"/>
        <s v="Evolución del Número de Fallecidos por COVID-19 por 1 millón de habitantes en la comuna de Puyehue"/>
        <s v="Evolución del Número de Fallecidos por COVID-19 por 1 millón de habitantes en la comuna de Río Negro"/>
        <s v="Evolución del Número de Fallecidos por COVID-19 por 1 millón de habitantes en la comuna de San Juan de La Costa"/>
        <s v="Evolución del Número de Fallecidos por COVID-19 por 1 millón de habitantes en la comuna de San Pablo"/>
        <s v="Evolución del Número de Fallecidos por COVID-19 por 1 millón de habitantes en la comuna de Chaitén"/>
        <s v="Evolución del Número de Fallecidos por COVID-19 por 1 millón de habitantes en la comuna de Futaleufú"/>
        <s v="Evolución del Número de Fallecidos por COVID-19 por 1 millón de habitantes en la comuna de Hualaihué"/>
        <s v="Evolución del Número de Fallecidos por COVID-19 por 1 millón de habitantes en la comuna de Palena"/>
        <s v="Evolución del Número de Fallecidos por COVID-19 por 1 millón de habitantes en la comuna de Coihaique"/>
        <s v="Evolución del Número de Fallecidos por COVID-19 por 1 millón de habitantes en la comuna de Lago Verde"/>
        <s v="Evolución del Número de Fallecidos por COVID-19 por 1 millón de habitantes en la comuna de Aisén"/>
        <s v="Evolución del Número de Fallecidos por COVID-19 por 1 millón de habitantes en la comuna de Cisnes"/>
        <s v="Evolución del Número de Fallecidos por COVID-19 por 1 millón de habitantes en la comuna de Guaitecas"/>
        <s v="Evolución del Número de Fallecidos por COVID-19 por 1 millón de habitantes en la comuna de Cochrane"/>
        <s v="Evolución del Número de Fallecidos por COVID-19 por 1 millón de habitantes en la comuna de O'Higgins"/>
        <s v="Evolución del Número de Fallecidos por COVID-19 por 1 millón de habitantes en la comuna de Tortel"/>
        <s v="Evolución del Número de Fallecidos por COVID-19 por 1 millón de habitantes en la comuna de Chile Chico"/>
        <s v="Evolución del Número de Fallecidos por COVID-19 por 1 millón de habitantes en la comuna de Río Ibáñez"/>
        <s v="Evolución del Número de Fallecidos por COVID-19 por 1 millón de habitantes en la comuna de Punta Arenas"/>
        <s v="Evolución del Número de Fallecidos por COVID-19 por 1 millón de habitantes en la comuna de Laguna Blanca"/>
        <s v="Evolución del Número de Fallecidos por COVID-19 por 1 millón de habitantes en la comuna de Río Verde"/>
        <s v="Evolución del Número de Fallecidos por COVID-19 por 1 millón de habitantes en la comuna de San Gregorio"/>
        <s v="Evolución del Número de Fallecidos por COVID-19 por 1 millón de habitantes en la comuna de Cabo de Hornos"/>
        <s v="Evolución del Número de Fallecidos por COVID-19 por 1 millón de habitantes en la comuna de Porvenir"/>
        <s v="Evolución del Número de Fallecidos por COVID-19 por 1 millón de habitantes en la comuna de Primavera"/>
        <s v="Evolución del Número de Fallecidos por COVID-19 por 1 millón de habitantes en la comuna de Timaukel"/>
        <s v="Evolución del Número de Fallecidos por COVID-19 por 1 millón de habitantes en la comuna de Natales"/>
        <s v="Evolución del Número de Fallecidos por COVID-19 por 1 millón de habitantes en la comuna de Torres del Paine"/>
        <s v="Evolución del Número de Fallecidos por COVID-19 por 1 millón de habitantes en la comuna de Santiago"/>
        <s v="Evolución del Número de Fallecidos por COVID-19 por 1 millón de habitantes en la comuna de Cerrillos"/>
        <s v="Evolución del Número de Fallecidos por COVID-19 por 1 millón de habitantes en la comuna de Cerro Navia"/>
        <s v="Evolución del Número de Fallecidos por COVID-19 por 1 millón de habitantes en la comuna de Conchalí"/>
        <s v="Evolución del Número de Fallecidos por COVID-19 por 1 millón de habitantes en la comuna de El Bosque"/>
        <s v="Evolución del Número de Fallecidos por COVID-19 por 1 millón de habitantes en la comuna de Estación Central"/>
        <s v="Evolución del Número de Fallecidos por COVID-19 por 1 millón de habitantes en la comuna de Huechuraba"/>
        <s v="Evolución del Número de Fallecidos por COVID-19 por 1 millón de habitantes en la comuna de Independencia"/>
        <s v="Evolución del Número de Fallecidos por COVID-19 por 1 millón de habitantes en la comuna de La Cisterna"/>
        <s v="Evolución del Número de Fallecidos por COVID-19 por 1 millón de habitantes en la comuna de La Florida"/>
        <s v="Evolución del Número de Fallecidos por COVID-19 por 1 millón de habitantes en la comuna de La Granja"/>
        <s v="Evolución del Número de Fallecidos por COVID-19 por 1 millón de habitantes en la comuna de La Pintana"/>
        <s v="Evolución del Número de Fallecidos por COVID-19 por 1 millón de habitantes en la comuna de La Reina"/>
        <s v="Evolución del Número de Fallecidos por COVID-19 por 1 millón de habitantes en la comuna de Las Condes"/>
        <s v="Evolución del Número de Fallecidos por COVID-19 por 1 millón de habitantes en la comuna de Lo Barnechea"/>
        <s v="Evolución del Número de Fallecidos por COVID-19 por 1 millón de habitantes en la comuna de Lo Espejo"/>
        <s v="Evolución del Número de Fallecidos por COVID-19 por 1 millón de habitantes en la comuna de Lo Prado"/>
        <s v="Evolución del Número de Fallecidos por COVID-19 por 1 millón de habitantes en la comuna de Macul"/>
        <s v="Evolución del Número de Fallecidos por COVID-19 por 1 millón de habitantes en la comuna de Maipú"/>
        <s v="Evolución del Número de Fallecidos por COVID-19 por 1 millón de habitantes en la comuna de Ñuñoa"/>
        <s v="Evolución del Número de Fallecidos por COVID-19 por 1 millón de habitantes en la comuna de Pedro Aguirre Cerda"/>
        <s v="Evolución del Número de Fallecidos por COVID-19 por 1 millón de habitantes en la comuna de Peñalolén"/>
        <s v="Evolución del Número de Fallecidos por COVID-19 por 1 millón de habitantes en la comuna de Providencia"/>
        <s v="Evolución del Número de Fallecidos por COVID-19 por 1 millón de habitantes en la comuna de Pudahuel"/>
        <s v="Evolución del Número de Fallecidos por COVID-19 por 1 millón de habitantes en la comuna de Quilicura"/>
        <s v="Evolución del Número de Fallecidos por COVID-19 por 1 millón de habitantes en la comuna de Quinta Normal"/>
        <s v="Evolución del Número de Fallecidos por COVID-19 por 1 millón de habitantes en la comuna de Recoleta"/>
        <s v="Evolución del Número de Fallecidos por COVID-19 por 1 millón de habitantes en la comuna de Renca"/>
        <s v="Evolución del Número de Fallecidos por COVID-19 por 1 millón de habitantes en la comuna de San Joaquín"/>
        <s v="Evolución del Número de Fallecidos por COVID-19 por 1 millón de habitantes en la comuna de San Miguel"/>
        <s v="Evolución del Número de Fallecidos por COVID-19 por 1 millón de habitantes en la comuna de San Ramón"/>
        <s v="Evolución del Número de Fallecidos por COVID-19 por 1 millón de habitantes en la comuna de Vitacura"/>
        <s v="Evolución del Número de Fallecidos por COVID-19 por 1 millón de habitantes en la comuna de Puente Alto"/>
        <s v="Evolución del Número de Fallecidos por COVID-19 por 1 millón de habitantes en la comuna de Pirque"/>
        <s v="Evolución del Número de Fallecidos por COVID-19 por 1 millón de habitantes en la comuna de San José de Maipo"/>
        <s v="Evolución del Número de Fallecidos por COVID-19 por 1 millón de habitantes en la comuna de Colina"/>
        <s v="Evolución del Número de Fallecidos por COVID-19 por 1 millón de habitantes en la comuna de Lampa"/>
        <s v="Evolución del Número de Fallecidos por COVID-19 por 1 millón de habitantes en la comuna de Tiltil"/>
        <s v="Evolución del Número de Fallecidos por COVID-19 por 1 millón de habitantes en la comuna de San Bernardo"/>
        <s v="Evolución del Número de Fallecidos por COVID-19 por 1 millón de habitantes en la comuna de Buin"/>
        <s v="Evolución del Número de Fallecidos por COVID-19 por 1 millón de habitantes en la comuna de Calera de Tango"/>
        <s v="Evolución del Número de Fallecidos por COVID-19 por 1 millón de habitantes en la comuna de Paine"/>
        <s v="Evolución del Número de Fallecidos por COVID-19 por 1 millón de habitantes en la comuna de Melipilla"/>
        <s v="Evolución del Número de Fallecidos por COVID-19 por 1 millón de habitantes en la comuna de Alhué"/>
        <s v="Evolución del Número de Fallecidos por COVID-19 por 1 millón de habitantes en la comuna de Curacaví"/>
        <s v="Evolución del Número de Fallecidos por COVID-19 por 1 millón de habitantes en la comuna de María Pinto"/>
        <s v="Evolución del Número de Fallecidos por COVID-19 por 1 millón de habitantes en la comuna de San Pedro"/>
        <s v="Evolución del Número de Fallecidos por COVID-19 por 1 millón de habitantes en la comuna de Talagante"/>
        <s v="Evolución del Número de Fallecidos por COVID-19 por 1 millón de habitantes en la comuna de El Monte"/>
        <s v="Evolución del Número de Fallecidos por COVID-19 por 1 millón de habitantes en la comuna de Isla de Maipo"/>
        <s v="Evolución del Número de Fallecidos por COVID-19 por 1 millón de habitantes en la comuna de Padre Hurtado"/>
        <s v="Evolución del Número de Fallecidos por COVID-19 por 1 millón de habitantes en la comuna de Peñaflor"/>
        <s v="Evolución del Número de Fallecidos por COVID-19 por 1 millón de habitantes en la comuna de Valdivia"/>
        <s v="Evolución del Número de Fallecidos por COVID-19 por 1 millón de habitantes en la comuna de Corral"/>
        <s v="Evolución del Número de Fallecidos por COVID-19 por 1 millón de habitantes en la comuna de Lanco"/>
        <s v="Evolución del Número de Fallecidos por COVID-19 por 1 millón de habitantes en la comuna de Los Lagos"/>
        <s v="Evolución del Número de Fallecidos por COVID-19 por 1 millón de habitantes en la comuna de Máfil"/>
        <s v="Evolución del Número de Fallecidos por COVID-19 por 1 millón de habitantes en la comuna de Mariquina"/>
        <s v="Evolución del Número de Fallecidos por COVID-19 por 1 millón de habitantes en la comuna de Paillaco"/>
        <s v="Evolución del Número de Fallecidos por COVID-19 por 1 millón de habitantes en la comuna de Panguipulli"/>
        <s v="Evolución del Número de Fallecidos por COVID-19 por 1 millón de habitantes en la comuna de La Unión"/>
        <s v="Evolución del Número de Fallecidos por COVID-19 por 1 millón de habitantes en la comuna de Futrono"/>
        <s v="Evolución del Número de Fallecidos por COVID-19 por 1 millón de habitantes en la comuna de Lago Ranco"/>
        <s v="Evolución del Número de Fallecidos por COVID-19 por 1 millón de habitantes en la comuna de Río Bueno"/>
        <s v="Evolución del Número de Fallecidos por COVID-19 por 1 millón de habitantes en la comuna de Arica"/>
        <s v="Evolución del Número de Fallecidos por COVID-19 por 1 millón de habitantes en la comuna de Camarones"/>
        <s v="Evolución del Número de Fallecidos por COVID-19 por 1 millón de habitantes en la comuna de Putre"/>
        <s v="Evolución del Número de Fallecidos por COVID-19 por 1 millón de habitantes en la comuna de General Lagos"/>
        <s v="Relación entre Casos Confirmados de COVID-19 y Variación Diaria de Casos Activos a Escala Nacional"/>
        <s v="Relación entre Casos Confirmados de COVID-19 y Variación Diaria de Casos Activos en la Región de Tarapacá"/>
        <s v="Relación entre Casos Confirmados de COVID-19 y Variación Diaria de Casos Activos en la Región de Antofagasta"/>
        <s v="Relación entre Casos Confirmados de COVID-19 y Variación Diaria de Casos Activos en la Región de Atacama"/>
        <s v="Relación entre Casos Confirmados de COVID-19 y Variación Diaria de Casos Activos en la Región de Coquimbo"/>
        <s v="Relación entre Casos Confirmados de COVID-19 y Variación Diaria de Casos Activos en la Región de Valparaíso"/>
        <s v="Relación entre Casos Confirmados de COVID-19 y Variación Diaria de Casos Activos en la Región de O'Higgins"/>
        <s v="Relación entre Casos Confirmados de COVID-19 y Variación Diaria de Casos Activos en la Región de Maule"/>
        <s v="Relación entre Casos Confirmados de COVID-19 y Variación Diaria de Casos Activos en la Región del Biobío"/>
        <s v="Relación entre Casos Confirmados de COVID-19 y Variación Diaria de Casos Activos en la Región de La Araucanía"/>
        <s v="Relación entre Casos Confirmados de COVID-19 y Variación Diaria de Casos Activos en la Región de Los Lagos"/>
        <s v="Relación entre Casos Confirmados de COVID-19 y Variación Diaria de Casos Activos en la Región de Aysén"/>
        <s v="Relación entre Casos Confirmados de COVID-19 y Variación Diaria de Casos Activos en la Región de Magallanes"/>
        <s v="Relación entre Casos Confirmados de COVID-19 y Variación Diaria de Casos Activos en la Región Metropolitana"/>
        <s v="Relación entre Casos Confirmados de COVID-19 y Variación Diaria de Casos Activos en la Región de Los Ríos"/>
        <s v="Relación entre Casos Confirmados de COVID-19 y Variación Diaria de Casos Activos en la Región de Arica y Parinacota"/>
        <s v="Relación entre Casos Confirmados de COVID-19 y Variación Diaria de Casos Activos en la Región de Ñuble"/>
        <s v="Comunas con menos Casos Confirmados de COVID-19 a Escala Nacional"/>
        <s v="Comunas con más Casos Activos por COVID-19 a Escala Nacional"/>
        <s v="Nuevos Casos Confirmados de COVID-19 por Región y Comuna a Escala Nacional."/>
        <s v="Nuevos Casos Confirmados de COVID-19 por Comuna en la Región de Tarapacá"/>
        <s v="Nuevos Casos Confirmados de COVID-19 por Comuna en la Región de Antofagasta"/>
        <s v="Nuevos Casos Confirmados de COVID-19 por Comuna en la Región de Atacama"/>
        <s v="Nuevos Casos Confirmados de COVID-19 por Comuna en la Región de Coquimbo"/>
        <s v="Nuevos Casos Confirmados de COVID-19 por Comuna en la Región de Valparaíso"/>
        <s v="Nuevos Casos Confirmados de COVID-19 por Comuna en la Región de O'Higgins"/>
        <s v="Nuevos Casos Confirmados de COVID-19 por Comuna en la Región de Maule"/>
        <s v="Nuevos Casos Confirmados de COVID-19 por Comuna en la Región del Biobío"/>
        <s v="Nuevos Casos Confirmados de COVID-19 por Comuna en la Región de La Araucanía"/>
        <s v="Nuevos Casos Confirmados de COVID-19 por Comuna en la Región de Los Lagos"/>
        <s v="Nuevos Casos Confirmados de COVID-19 por Comuna en la Región de Aysén"/>
        <s v="Nuevos Casos Confirmados de COVID-19 por Comuna en la Región de Magallanes"/>
        <s v="Nuevos Casos Confirmados de COVID-19 por Comuna en la Región Metropolitana"/>
        <s v="Nuevos Casos Confirmados de COVID-19 por Comuna en la Región de Los Ríos"/>
        <s v="Nuevos Casos Confirmados de COVID-19 por Comuna en la Región de Arica y Parinacota"/>
        <s v="Nuevos Casos Confirmados de COVID-19 por Comuna en la Región de Ñuble"/>
        <s v="Nuevos Casos Confirmados de COVID-19 en la comuna de Iquique"/>
        <s v="Nuevos Casos Confirmados de COVID-19 en la comuna de Alto Hospicio"/>
        <s v="Nuevos Casos Confirmados de COVID-19 en la comuna de Pozo Almonte"/>
        <s v="Nuevos Casos Confirmados de COVID-19 en la comuna de Camiña"/>
        <s v="Nuevos Casos Confirmados de COVID-19 en la comuna de Colchane"/>
        <s v="Nuevos Casos Confirmados de COVID-19 en la comuna de Huara"/>
        <s v="Nuevos Casos Confirmados de COVID-19 en la comuna de Pica"/>
        <s v="Nuevos Casos Confirmados de COVID-19 en la comuna de Antofagasta"/>
        <s v="Nuevos Casos Confirmados de COVID-19 en la comuna de Mejillones"/>
        <s v="Nuevos Casos Confirmados de COVID-19 en la comuna de Sierra Gorda"/>
        <s v="Nuevos Casos Confirmados de COVID-19 en la comuna de Taltal"/>
        <s v="Nuevos Casos Confirmados de COVID-19 en la comuna de Calama"/>
        <s v="Nuevos Casos Confirmados de COVID-19 en la comuna de Ollagüe"/>
        <s v="Nuevos Casos Confirmados de COVID-19 en la comuna de San Pedro de Atacama"/>
        <s v="Nuevos Casos Confirmados de COVID-19 en la comuna de Tocopilla"/>
        <s v="Nuevos Casos Confirmados de COVID-19 en la comuna de María Elena"/>
        <s v="Nuevos Casos Confirmados de COVID-19 en la comuna de Copiapó"/>
        <s v="Nuevos Casos Confirmados de COVID-19 en la comuna de Caldera"/>
        <s v="Nuevos Casos Confirmados de COVID-19 en la comuna de Tierra Amarilla"/>
        <s v="Nuevos Casos Confirmados de COVID-19 en la comuna de Chañaral"/>
        <s v="Nuevos Casos Confirmados de COVID-19 en la comuna de Diego de Almagro"/>
        <s v="Nuevos Casos Confirmados de COVID-19 en la comuna de Vallenar"/>
        <s v="Nuevos Casos Confirmados de COVID-19 en la comuna de Alto del Carmen"/>
        <s v="Nuevos Casos Confirmados de COVID-19 en la comuna de Freirina"/>
        <s v="Nuevos Casos Confirmados de COVID-19 en la comuna de Huasco"/>
        <s v="Nuevos Casos Confirmados de COVID-19 en la comuna de La Serena"/>
        <s v="Nuevos Casos Confirmados de COVID-19 en la comuna de Coquimbo"/>
        <s v="Nuevos Casos Confirmados de COVID-19 en la comuna de Andacollo"/>
        <s v="Nuevos Casos Confirmados de COVID-19 en la comuna de La Higuera"/>
        <s v="Nuevos Casos Confirmados de COVID-19 en la comuna de Paiguano"/>
        <s v="Nuevos Casos Confirmados de COVID-19 en la comuna de Vicuña"/>
        <s v="Nuevos Casos Confirmados de COVID-19 en la comuna de Illapel"/>
        <s v="Nuevos Casos Confirmados de COVID-19 en la comuna de Canela"/>
        <s v="Nuevos Casos Confirmados de COVID-19 en la comuna de Los Vilos"/>
        <s v="Nuevos Casos Confirmados de COVID-19 en la comuna de Salamanca"/>
        <s v="Nuevos Casos Confirmados de COVID-19 en la comuna de Ovalle"/>
        <s v="Nuevos Casos Confirmados de COVID-19 en la comuna de Combarbalá"/>
        <s v="Nuevos Casos Confirmados de COVID-19 en la comuna de Monte Patria"/>
        <s v="Nuevos Casos Confirmados de COVID-19 en la comuna de Punitaqui"/>
        <s v="Nuevos Casos Confirmados de COVID-19 en la comuna de Río Hurtado"/>
        <s v="Nuevos Casos Confirmados de COVID-19 en la comuna de Valparaíso"/>
        <s v="Nuevos Casos Confirmados de COVID-19 en la comuna de Casablanca"/>
        <s v="Nuevos Casos Confirmados de COVID-19 en la comuna de Concón"/>
        <s v="Nuevos Casos Confirmados de COVID-19 en la comuna de Juan Fernández"/>
        <s v="Nuevos Casos Confirmados de COVID-19 en la comuna de Puchuncaví"/>
        <s v="Nuevos Casos Confirmados de COVID-19 en la comuna de Quintero"/>
        <s v="Nuevos Casos Confirmados de COVID-19 en la comuna de Viña del Mar"/>
        <s v="Nuevos Casos Confirmados de COVID-19 en la comuna de Isla de Pascua"/>
        <s v="Nuevos Casos Confirmados de COVID-19 en la comuna de Los Andes"/>
        <s v="Nuevos Casos Confirmados de COVID-19 en la comuna de Calle Larga"/>
        <s v="Nuevos Casos Confirmados de COVID-19 en la comuna de Rinconada"/>
        <s v="Nuevos Casos Confirmados de COVID-19 en la comuna de San Esteban"/>
        <s v="Nuevos Casos Confirmados de COVID-19 en la comuna de La Ligua"/>
        <s v="Nuevos Casos Confirmados de COVID-19 en la comuna de Cabildo"/>
        <s v="Nuevos Casos Confirmados de COVID-19 en la comuna de Papudo"/>
        <s v="Nuevos Casos Confirmados de COVID-19 en la comuna de Petorca"/>
        <s v="Nuevos Casos Confirmados de COVID-19 en la comuna de Zapallar"/>
        <s v="Nuevos Casos Confirmados de COVID-19 en la comuna de Quillota"/>
        <s v="Nuevos Casos Confirmados de COVID-19 en la comuna de Calera"/>
        <s v="Nuevos Casos Confirmados de COVID-19 en la comuna de Hijuelas"/>
        <s v="Nuevos Casos Confirmados de COVID-19 en la comuna de La Cruz"/>
        <s v="Nuevos Casos Confirmados de COVID-19 en la comuna de Nogales"/>
        <s v="Nuevos Casos Confirmados de COVID-19 en la comuna de San Antonio"/>
        <s v="Nuevos Casos Confirmados de COVID-19 en la comuna de Algarrobo"/>
        <s v="Nuevos Casos Confirmados de COVID-19 en la comuna de Cartagena"/>
        <s v="Nuevos Casos Confirmados de COVID-19 en la comuna de El Quisco"/>
        <s v="Nuevos Casos Confirmados de COVID-19 en la comuna de El Tabo"/>
        <s v="Nuevos Casos Confirmados de COVID-19 en la comuna de Santo Domingo"/>
        <s v="Nuevos Casos Confirmados de COVID-19 en la comuna de San Felipe"/>
        <s v="Nuevos Casos Confirmados de COVID-19 en la comuna de Catemu"/>
        <s v="Nuevos Casos Confirmados de COVID-19 en la comuna de Llaillay"/>
        <s v="Nuevos Casos Confirmados de COVID-19 en la comuna de Panquehue"/>
        <s v="Nuevos Casos Confirmados de COVID-19 en la comuna de Putaendo"/>
        <s v="Nuevos Casos Confirmados de COVID-19 en la comuna de Santa María"/>
        <s v="Nuevos Casos Confirmados de COVID-19 en la comuna de Quilpué"/>
        <s v="Nuevos Casos Confirmados de COVID-19 en la comuna de Limache"/>
        <s v="Nuevos Casos Confirmados de COVID-19 en la comuna de Olmué"/>
        <s v="Nuevos Casos Confirmados de COVID-19 en la comuna de Villa Alemana"/>
        <s v="Nuevos Casos Confirmados de COVID-19 en la comuna de Rancagua"/>
        <s v="Nuevos Casos Confirmados de COVID-19 en la comuna de Codegua"/>
        <s v="Nuevos Casos Confirmados de COVID-19 en la comuna de Coinco"/>
        <s v="Nuevos Casos Confirmados de COVID-19 en la comuna de Coltauco"/>
        <s v="Nuevos Casos Confirmados de COVID-19 en la comuna de Doñihue"/>
        <s v="Nuevos Casos Confirmados de COVID-19 en la comuna de Graneros"/>
        <s v="Nuevos Casos Confirmados de COVID-19 en la comuna de Las Cabras"/>
        <s v="Nuevos Casos Confirmados de COVID-19 en la comuna de Machalí"/>
        <s v="Nuevos Casos Confirmados de COVID-19 en la comuna de Malloa"/>
        <s v="Nuevos Casos Confirmados de COVID-19 en la comuna de Mostazal"/>
        <s v="Nuevos Casos Confirmados de COVID-19 en la comuna de Olivar"/>
        <s v="Nuevos Casos Confirmados de COVID-19 en la comuna de Peumo"/>
        <s v="Nuevos Casos Confirmados de COVID-19 en la comuna de Pichidegua"/>
        <s v="Nuevos Casos Confirmados de COVID-19 en la comuna de Quinta de Tilcoco"/>
        <s v="Nuevos Casos Confirmados de COVID-19 en la comuna de Rengo"/>
        <s v="Nuevos Casos Confirmados de COVID-19 en la comuna de Requínoa"/>
        <s v="Nuevos Casos Confirmados de COVID-19 en la comuna de San Vicente"/>
        <s v="Nuevos Casos Confirmados de COVID-19 en la comuna de Pichilemu"/>
        <s v="Nuevos Casos Confirmados de COVID-19 en la comuna de La Estrella"/>
        <s v="Nuevos Casos Confirmados de COVID-19 en la comuna de Litueche"/>
        <s v="Nuevos Casos Confirmados de COVID-19 en la comuna de Marchihue"/>
        <s v="Nuevos Casos Confirmados de COVID-19 en la comuna de Navidad"/>
        <s v="Nuevos Casos Confirmados de COVID-19 en la comuna de Paredones"/>
        <s v="Nuevos Casos Confirmados de COVID-19 en la comuna de San Fernando"/>
        <s v="Nuevos Casos Confirmados de COVID-19 en la comuna de Chépica"/>
        <s v="Nuevos Casos Confirmados de COVID-19 en la comuna de Chimbarongo"/>
        <s v="Nuevos Casos Confirmados de COVID-19 en la comuna de Lolol"/>
        <s v="Nuevos Casos Confirmados de COVID-19 en la comuna de Nancagua"/>
        <s v="Nuevos Casos Confirmados de COVID-19 en la comuna de Palmilla"/>
        <s v="Nuevos Casos Confirmados de COVID-19 en la comuna de Peralillo"/>
        <s v="Nuevos Casos Confirmados de COVID-19 en la comuna de Placilla"/>
        <s v="Nuevos Casos Confirmados de COVID-19 en la comuna de Pumanque"/>
        <s v="Nuevos Casos Confirmados de COVID-19 en la comuna de Santa Cruz"/>
        <s v="Nuevos Casos Confirmados de COVID-19 en la comuna de Talca"/>
        <s v="Nuevos Casos Confirmados de COVID-19 en la comuna de Constitución"/>
        <s v="Nuevos Casos Confirmados de COVID-19 en la comuna de Curepto"/>
        <s v="Nuevos Casos Confirmados de COVID-19 en la comuna de Empedrado"/>
        <s v="Nuevos Casos Confirmados de COVID-19 en la comuna de Maule"/>
        <s v="Nuevos Casos Confirmados de COVID-19 en la comuna de Pelarco"/>
        <s v="Nuevos Casos Confirmados de COVID-19 en la comuna de Pencahue"/>
        <s v="Nuevos Casos Confirmados de COVID-19 en la comuna de Río Claro"/>
        <s v="Nuevos Casos Confirmados de COVID-19 en la comuna de San Clemente"/>
        <s v="Nuevos Casos Confirmados de COVID-19 en la comuna de San Rafael"/>
        <s v="Nuevos Casos Confirmados de COVID-19 en la comuna de Cauquenes"/>
        <s v="Nuevos Casos Confirmados de COVID-19 en la comuna de Chanco"/>
        <s v="Nuevos Casos Confirmados de COVID-19 en la comuna de Pelluhue"/>
        <s v="Nuevos Casos Confirmados de COVID-19 en la comuna de Curicó"/>
        <s v="Nuevos Casos Confirmados de COVID-19 en la comuna de Hualañé"/>
        <s v="Nuevos Casos Confirmados de COVID-19 en la comuna de Licantén"/>
        <s v="Nuevos Casos Confirmados de COVID-19 en la comuna de Molina"/>
        <s v="Nuevos Casos Confirmados de COVID-19 en la comuna de Rauco"/>
        <s v="Nuevos Casos Confirmados de COVID-19 en la comuna de Romeral"/>
        <s v="Nuevos Casos Confirmados de COVID-19 en la comuna de Sagrada Familia"/>
        <s v="Nuevos Casos Confirmados de COVID-19 en la comuna de Teno"/>
        <s v="Nuevos Casos Confirmados de COVID-19 en la comuna de Vichuquén"/>
        <s v="Nuevos Casos Confirmados de COVID-19 en la comuna de Linares"/>
        <s v="Nuevos Casos Confirmados de COVID-19 en la comuna de Colbún"/>
        <s v="Nuevos Casos Confirmados de COVID-19 en la comuna de Longaví"/>
        <s v="Nuevos Casos Confirmados de COVID-19 en la comuna de Parral"/>
        <s v="Nuevos Casos Confirmados de COVID-19 en la comuna de Retiro"/>
        <s v="Nuevos Casos Confirmados de COVID-19 en la comuna de San Javier"/>
        <s v="Nuevos Casos Confirmados de COVID-19 en la comuna de Villa Alegre"/>
        <s v="Nuevos Casos Confirmados de COVID-19 en la comuna de Yerbas Buenas"/>
        <s v="Nuevos Casos Confirmados de COVID-19 en la comuna de Concepción"/>
        <s v="Nuevos Casos Confirmados de COVID-19 en la comuna de Coronel"/>
        <s v="Nuevos Casos Confirmados de COVID-19 en la comuna de Chiguayante"/>
        <s v="Nuevos Casos Confirmados de COVID-19 en la comuna de Florida"/>
        <s v="Nuevos Casos Confirmados de COVID-19 en la comuna de Hualqui"/>
        <s v="Nuevos Casos Confirmados de COVID-19 en la comuna de Lota"/>
        <s v="Nuevos Casos Confirmados de COVID-19 en la comuna de Penco"/>
        <s v="Nuevos Casos Confirmados de COVID-19 en la comuna de San Pedro de la Paz"/>
        <s v="Nuevos Casos Confirmados de COVID-19 en la comuna de Santa Juana"/>
        <s v="Nuevos Casos Confirmados de COVID-19 en la comuna de Talcahuano"/>
        <s v="Nuevos Casos Confirmados de COVID-19 en la comuna de Tomé"/>
        <s v="Nuevos Casos Confirmados de COVID-19 en la comuna de Hualpén"/>
        <s v="Nuevos Casos Confirmados de COVID-19 en la comuna de Lebu"/>
        <s v="Nuevos Casos Confirmados de COVID-19 en la comuna de Arauco"/>
        <s v="Nuevos Casos Confirmados de COVID-19 en la comuna de Cañete"/>
        <s v="Nuevos Casos Confirmados de COVID-19 en la comuna de Contulmo"/>
        <s v="Nuevos Casos Confirmados de COVID-19 en la comuna de Curanilahue"/>
        <s v="Nuevos Casos Confirmados de COVID-19 en la comuna de Los Alamos"/>
        <s v="Nuevos Casos Confirmados de COVID-19 en la comuna de Tirúa"/>
        <s v="Nuevos Casos Confirmados de COVID-19 en la comuna de Los Angeles"/>
        <s v="Nuevos Casos Confirmados de COVID-19 en la comuna de Antuco"/>
        <s v="Nuevos Casos Confirmados de COVID-19 en la comuna de Cabrero"/>
        <s v="Nuevos Casos Confirmados de COVID-19 en la comuna de Laja"/>
        <s v="Nuevos Casos Confirmados de COVID-19 en la comuna de Mulchén"/>
        <s v="Nuevos Casos Confirmados de COVID-19 en la comuna de Nacimiento"/>
        <s v="Nuevos Casos Confirmados de COVID-19 en la comuna de Negrete"/>
        <s v="Nuevos Casos Confirmados de COVID-19 en la comuna de Quilaco"/>
        <s v="Nuevos Casos Confirmados de COVID-19 en la comuna de Quilleco"/>
        <s v="Nuevos Casos Confirmados de COVID-19 en la comuna de San Rosendo"/>
        <s v="Nuevos Casos Confirmados de COVID-19 en la comuna de Santa Bárbara"/>
        <s v="Nuevos Casos Confirmados de COVID-19 en la comuna de Tucapel"/>
        <s v="Nuevos Casos Confirmados de COVID-19 en la comuna de Yumbel"/>
        <s v="Nuevos Casos Confirmados de COVID-19 en la comuna de Alto Biobío"/>
        <s v="Nuevos Casos Confirmados de COVID-19 en la comuna de Chillán"/>
        <s v="Nuevos Casos Confirmados de COVID-19 en la comuna de Bulnes"/>
        <s v="Nuevos Casos Confirmados de COVID-19 en la comuna de Cobquecura"/>
        <s v="Nuevos Casos Confirmados de COVID-19 en la comuna de Coelemu"/>
        <s v="Nuevos Casos Confirmados de COVID-19 en la comuna de Coihueco"/>
        <s v="Nuevos Casos Confirmados de COVID-19 en la comuna de Chillán Viejo"/>
        <s v="Nuevos Casos Confirmados de COVID-19 en la comuna de El Carmen"/>
        <s v="Nuevos Casos Confirmados de COVID-19 en la comuna de Ninhue"/>
        <s v="Nuevos Casos Confirmados de COVID-19 en la comuna de Ñiquén"/>
        <s v="Nuevos Casos Confirmados de COVID-19 en la comuna de Pemuco"/>
        <s v="Nuevos Casos Confirmados de COVID-19 en la comuna de Pinto"/>
        <s v="Nuevos Casos Confirmados de COVID-19 en la comuna de Portezuelo"/>
        <s v="Nuevos Casos Confirmados de COVID-19 en la comuna de Quillón"/>
        <s v="Nuevos Casos Confirmados de COVID-19 en la comuna de Quirihue"/>
        <s v="Nuevos Casos Confirmados de COVID-19 en la comuna de Ránquil"/>
        <s v="Nuevos Casos Confirmados de COVID-19 en la comuna de San Carlos"/>
        <s v="Nuevos Casos Confirmados de COVID-19 en la comuna de San Fabián"/>
        <s v="Nuevos Casos Confirmados de COVID-19 en la comuna de San Ignacio"/>
        <s v="Nuevos Casos Confirmados de COVID-19 en la comuna de San Nicolás"/>
        <s v="Nuevos Casos Confirmados de COVID-19 en la comuna de Treguaco"/>
        <s v="Nuevos Casos Confirmados de COVID-19 en la comuna de Yungay"/>
        <s v="Nuevos Casos Confirmados de COVID-19 en la comuna de Temuco"/>
        <s v="Nuevos Casos Confirmados de COVID-19 en la comuna de Carahue"/>
        <s v="Nuevos Casos Confirmados de COVID-19 en la comuna de Cunco"/>
        <s v="Nuevos Casos Confirmados de COVID-19 en la comuna de Curarrehue"/>
        <s v="Nuevos Casos Confirmados de COVID-19 en la comuna de Freire"/>
        <s v="Nuevos Casos Confirmados de COVID-19 en la comuna de Galvarino"/>
        <s v="Nuevos Casos Confirmados de COVID-19 en la comuna de Gorbea"/>
        <s v="Nuevos Casos Confirmados de COVID-19 en la comuna de Lautaro"/>
        <s v="Nuevos Casos Confirmados de COVID-19 en la comuna de Loncoche"/>
        <s v="Nuevos Casos Confirmados de COVID-19 en la comuna de Melipeuco"/>
        <s v="Nuevos Casos Confirmados de COVID-19 en la comuna de Nueva Imperial"/>
        <s v="Nuevos Casos Confirmados de COVID-19 en la comuna de Padre las Casas"/>
        <s v="Nuevos Casos Confirmados de COVID-19 en la comuna de Perquenco"/>
        <s v="Nuevos Casos Confirmados de COVID-19 en la comuna de Pitrufquén"/>
        <s v="Nuevos Casos Confirmados de COVID-19 en la comuna de Pucón"/>
        <s v="Nuevos Casos Confirmados de COVID-19 en la comuna de Saavedra"/>
        <s v="Nuevos Casos Confirmados de COVID-19 en la comuna de Teodoro Schmidt"/>
        <s v="Nuevos Casos Confirmados de COVID-19 en la comuna de Toltén"/>
        <s v="Nuevos Casos Confirmados de COVID-19 en la comuna de Vilcún"/>
        <s v="Nuevos Casos Confirmados de COVID-19 en la comuna de Villarrica"/>
        <s v="Nuevos Casos Confirmados de COVID-19 en la comuna de Cholchol"/>
        <s v="Nuevos Casos Confirmados de COVID-19 en la comuna de Angol"/>
        <s v="Nuevos Casos Confirmados de COVID-19 en la comuna de Collipulli"/>
        <s v="Nuevos Casos Confirmados de COVID-19 en la comuna de Curacautín"/>
        <s v="Nuevos Casos Confirmados de COVID-19 en la comuna de Ercilla"/>
        <s v="Nuevos Casos Confirmados de COVID-19 en la comuna de Lonquimay"/>
        <s v="Nuevos Casos Confirmados de COVID-19 en la comuna de Los Sauces"/>
        <s v="Nuevos Casos Confirmados de COVID-19 en la comuna de Lumaco"/>
        <s v="Nuevos Casos Confirmados de COVID-19 en la comuna de Purén"/>
        <s v="Nuevos Casos Confirmados de COVID-19 en la comuna de Renaico"/>
        <s v="Nuevos Casos Confirmados de COVID-19 en la comuna de Traiguén"/>
        <s v="Nuevos Casos Confirmados de COVID-19 en la comuna de Victoria"/>
        <s v="Nuevos Casos Confirmados de COVID-19 en la comuna de Puerto Montt"/>
        <s v="Nuevos Casos Confirmados de COVID-19 en la comuna de Calbuco"/>
        <s v="Nuevos Casos Confirmados de COVID-19 en la comuna de Cochamó"/>
        <s v="Nuevos Casos Confirmados de COVID-19 en la comuna de Fresia"/>
        <s v="Nuevos Casos Confirmados de COVID-19 en la comuna de Frutillar"/>
        <s v="Nuevos Casos Confirmados de COVID-19 en la comuna de Los Muermos"/>
        <s v="Nuevos Casos Confirmados de COVID-19 en la comuna de Llanquihue"/>
        <s v="Nuevos Casos Confirmados de COVID-19 en la comuna de Maullín"/>
        <s v="Nuevos Casos Confirmados de COVID-19 en la comuna de Puerto Varas"/>
        <s v="Nuevos Casos Confirmados de COVID-19 en la comuna de Castro"/>
        <s v="Nuevos Casos Confirmados de COVID-19 en la comuna de Ancud"/>
        <s v="Nuevos Casos Confirmados de COVID-19 en la comuna de Chonchi"/>
        <s v="Nuevos Casos Confirmados de COVID-19 en la comuna de Curaco de Vélez"/>
        <s v="Nuevos Casos Confirmados de COVID-19 en la comuna de Dalcahue"/>
        <s v="Nuevos Casos Confirmados de COVID-19 en la comuna de Puqueldón"/>
        <s v="Nuevos Casos Confirmados de COVID-19 en la comuna de Queilén"/>
        <s v="Nuevos Casos Confirmados de COVID-19 en la comuna de Quellón"/>
        <s v="Nuevos Casos Confirmados de COVID-19 en la comuna de Quemchi"/>
        <s v="Nuevos Casos Confirmados de COVID-19 en la comuna de Quinchao"/>
        <s v="Nuevos Casos Confirmados de COVID-19 en la comuna de Osorno"/>
        <s v="Nuevos Casos Confirmados de COVID-19 en la comuna de Puerto Octay"/>
        <s v="Nuevos Casos Confirmados de COVID-19 en la comuna de Purranque"/>
        <s v="Nuevos Casos Confirmados de COVID-19 en la comuna de Puyehue"/>
        <s v="Nuevos Casos Confirmados de COVID-19 en la comuna de Río Negro"/>
        <s v="Nuevos Casos Confirmados de COVID-19 en la comuna de San Juan de La Costa"/>
        <s v="Nuevos Casos Confirmados de COVID-19 en la comuna de San Pablo"/>
        <s v="Nuevos Casos Confirmados de COVID-19 en la comuna de Chaitén"/>
        <s v="Nuevos Casos Confirmados de COVID-19 en la comuna de Futaleufú"/>
        <s v="Nuevos Casos Confirmados de COVID-19 en la comuna de Hualaihué"/>
        <s v="Nuevos Casos Confirmados de COVID-19 en la comuna de Palena"/>
        <s v="Nuevos Casos Confirmados de COVID-19 en la comuna de Coihaique"/>
        <s v="Nuevos Casos Confirmados de COVID-19 en la comuna de Lago Verde"/>
        <s v="Nuevos Casos Confirmados de COVID-19 en la comuna de Aisén"/>
        <s v="Nuevos Casos Confirmados de COVID-19 en la comuna de Cisnes"/>
        <s v="Nuevos Casos Confirmados de COVID-19 en la comuna de Guaitecas"/>
        <s v="Nuevos Casos Confirmados de COVID-19 en la comuna de Cochrane"/>
        <s v="Nuevos Casos Confirmados de COVID-19 en la comuna de O'Higgins"/>
        <s v="Nuevos Casos Confirmados de COVID-19 en la comuna de Tortel"/>
        <s v="Nuevos Casos Confirmados de COVID-19 en la comuna de Chile Chico"/>
        <s v="Nuevos Casos Confirmados de COVID-19 en la comuna de Río Ibáñez"/>
        <s v="Nuevos Casos Confirmados de COVID-19 en la comuna de Punta Arenas"/>
        <s v="Nuevos Casos Confirmados de COVID-19 en la comuna de Laguna Blanca"/>
        <s v="Nuevos Casos Confirmados de COVID-19 en la comuna de Río Verde"/>
        <s v="Nuevos Casos Confirmados de COVID-19 en la comuna de San Gregorio"/>
        <s v="Nuevos Casos Confirmados de COVID-19 en la comuna de Cabo de Hornos"/>
        <s v="Nuevos Casos Confirmados de COVID-19 en la comuna de Porvenir"/>
        <s v="Nuevos Casos Confirmados de COVID-19 en la comuna de Primavera"/>
        <s v="Nuevos Casos Confirmados de COVID-19 en la comuna de Timaukel"/>
        <s v="Nuevos Casos Confirmados de COVID-19 en la comuna de Natales"/>
        <s v="Nuevos Casos Confirmados de COVID-19 en la comuna de Torres del Paine"/>
        <s v="Nuevos Casos Confirmados de COVID-19 en la comuna de Santiago"/>
        <s v="Nuevos Casos Confirmados de COVID-19 en la comuna de Cerrillos"/>
        <s v="Nuevos Casos Confirmados de COVID-19 en la comuna de Cerro Navia"/>
        <s v="Nuevos Casos Confirmados de COVID-19 en la comuna de Conchalí"/>
        <s v="Nuevos Casos Confirmados de COVID-19 en la comuna de El Bosque"/>
        <s v="Nuevos Casos Confirmados de COVID-19 en la comuna de Estación Central"/>
        <s v="Nuevos Casos Confirmados de COVID-19 en la comuna de Huechuraba"/>
        <s v="Nuevos Casos Confirmados de COVID-19 en la comuna de Independencia"/>
        <s v="Nuevos Casos Confirmados de COVID-19 en la comuna de La Cisterna"/>
        <s v="Nuevos Casos Confirmados de COVID-19 en la comuna de La Florida"/>
        <s v="Nuevos Casos Confirmados de COVID-19 en la comuna de La Granja"/>
        <s v="Nuevos Casos Confirmados de COVID-19 en la comuna de La Pintana"/>
        <s v="Nuevos Casos Confirmados de COVID-19 en la comuna de La Reina"/>
        <s v="Nuevos Casos Confirmados de COVID-19 en la comuna de Las Condes"/>
        <s v="Nuevos Casos Confirmados de COVID-19 en la comuna de Lo Barnechea"/>
        <s v="Nuevos Casos Confirmados de COVID-19 en la comuna de Lo Espejo"/>
        <s v="Nuevos Casos Confirmados de COVID-19 en la comuna de Lo Prado"/>
        <s v="Nuevos Casos Confirmados de COVID-19 en la comuna de Macul"/>
        <s v="Nuevos Casos Confirmados de COVID-19 en la comuna de Maipú"/>
        <s v="Nuevos Casos Confirmados de COVID-19 en la comuna de Ñuñoa"/>
        <s v="Nuevos Casos Confirmados de COVID-19 en la comuna de Pedro Aguirre Cerda"/>
        <s v="Nuevos Casos Confirmados de COVID-19 en la comuna de Peñalolén"/>
        <s v="Nuevos Casos Confirmados de COVID-19 en la comuna de Providencia"/>
        <s v="Nuevos Casos Confirmados de COVID-19 en la comuna de Pudahuel"/>
        <s v="Nuevos Casos Confirmados de COVID-19 en la comuna de Quilicura"/>
        <s v="Nuevos Casos Confirmados de COVID-19 en la comuna de Quinta Normal"/>
        <s v="Nuevos Casos Confirmados de COVID-19 en la comuna de Recoleta"/>
        <s v="Nuevos Casos Confirmados de COVID-19 en la comuna de Renca"/>
        <s v="Nuevos Casos Confirmados de COVID-19 en la comuna de San Joaquín"/>
        <s v="Nuevos Casos Confirmados de COVID-19 en la comuna de San Miguel"/>
        <s v="Nuevos Casos Confirmados de COVID-19 en la comuna de San Ramón"/>
        <s v="Nuevos Casos Confirmados de COVID-19 en la comuna de Vitacura"/>
        <s v="Nuevos Casos Confirmados de COVID-19 en la comuna de Puente Alto"/>
        <s v="Nuevos Casos Confirmados de COVID-19 en la comuna de Pirque"/>
        <s v="Nuevos Casos Confirmados de COVID-19 en la comuna de San José de Maipo"/>
        <s v="Nuevos Casos Confirmados de COVID-19 en la comuna de Colina"/>
        <s v="Nuevos Casos Confirmados de COVID-19 en la comuna de Lampa"/>
        <s v="Nuevos Casos Confirmados de COVID-19 en la comuna de Tiltil"/>
        <s v="Nuevos Casos Confirmados de COVID-19 en la comuna de San Bernardo"/>
        <s v="Nuevos Casos Confirmados de COVID-19 en la comuna de Buin"/>
        <s v="Nuevos Casos Confirmados de COVID-19 en la comuna de Calera de Tango"/>
        <s v="Nuevos Casos Confirmados de COVID-19 en la comuna de Paine"/>
        <s v="Nuevos Casos Confirmados de COVID-19 en la comuna de Melipilla"/>
        <s v="Nuevos Casos Confirmados de COVID-19 en la comuna de Alhué"/>
        <s v="Nuevos Casos Confirmados de COVID-19 en la comuna de Curacaví"/>
        <s v="Nuevos Casos Confirmados de COVID-19 en la comuna de María Pinto"/>
        <s v="Nuevos Casos Confirmados de COVID-19 en la comuna de San Pedro"/>
        <s v="Nuevos Casos Confirmados de COVID-19 en la comuna de Talagante"/>
        <s v="Nuevos Casos Confirmados de COVID-19 en la comuna de El Monte"/>
        <s v="Nuevos Casos Confirmados de COVID-19 en la comuna de Isla de Maipo"/>
        <s v="Nuevos Casos Confirmados de COVID-19 en la comuna de Padre Hurtado"/>
        <s v="Nuevos Casos Confirmados de COVID-19 en la comuna de Peñaflor"/>
        <s v="Nuevos Casos Confirmados de COVID-19 en la comuna de Valdivia"/>
        <s v="Nuevos Casos Confirmados de COVID-19 en la comuna de Corral"/>
        <s v="Nuevos Casos Confirmados de COVID-19 en la comuna de Lanco"/>
        <s v="Nuevos Casos Confirmados de COVID-19 en la comuna de Los Lagos"/>
        <s v="Nuevos Casos Confirmados de COVID-19 en la comuna de Máfil"/>
        <s v="Nuevos Casos Confirmados de COVID-19 en la comuna de Mariquina"/>
        <s v="Nuevos Casos Confirmados de COVID-19 en la comuna de Paillaco"/>
        <s v="Nuevos Casos Confirmados de COVID-19 en la comuna de Panguipulli"/>
        <s v="Nuevos Casos Confirmados de COVID-19 en la comuna de La Unión"/>
        <s v="Nuevos Casos Confirmados de COVID-19 en la comuna de Futrono"/>
        <s v="Nuevos Casos Confirmados de COVID-19 en la comuna de Lago Ranco"/>
        <s v="Nuevos Casos Confirmados de COVID-19 en la comuna de Río Bueno"/>
        <s v="Nuevos Casos Confirmados de COVID-19 en la comuna de Arica"/>
        <s v="Nuevos Casos Confirmados de COVID-19 en la comuna de Camarones"/>
        <s v="Nuevos Casos Confirmados de COVID-19 en la comuna de Putre"/>
        <s v="Nuevos Casos Confirmados de COVID-19 en la comuna de General Lagos"/>
        <s v="Evolución del Proceso de Vacunación contra COVID-19 por Región y Comuna a Escala Nacional."/>
        <s v="Evolución del Proceso de Vacunación contra COVID-19 por Comuna en la Región de Tarapacá"/>
        <s v="Evolución del Proceso de Vacunación contra COVID-19 por Comuna en la Región de Antofagasta"/>
        <s v="Evolución del Proceso de Vacunación contra COVID-19 por Comuna en la Región de Atacama"/>
        <s v="Evolución del Proceso de Vacunación contra COVID-19 por Comuna en la Región de Coquimbo"/>
        <s v="Evolución del Proceso de Vacunación contra COVID-19 por Comuna en la Región de Valparaíso"/>
        <s v="Evolución del Proceso de Vacunación contra COVID-19 por Comuna en la Región de O'Higgins"/>
        <s v="Evolución del Proceso de Vacunación contra COVID-19 por Comuna en la Región de Maule"/>
        <s v="Evolución del Proceso de Vacunación contra COVID-19 por Comuna en la Región del Biobío"/>
        <s v="Evolución del Proceso de Vacunación contra COVID-19 por Comuna en la Región de La Araucanía"/>
        <s v="Evolución del Proceso de Vacunación contra COVID-19 por Comuna en la Región de Los Lagos"/>
        <s v="Evolución del Proceso de Vacunación contra COVID-19 por Comuna en la Región de Aysén"/>
        <s v="Evolución del Proceso de Vacunación contra COVID-19 por Comuna en la Región de Magallanes"/>
        <s v="Evolución del Proceso de Vacunación contra COVID-19 por Comuna en la Región Metropolitana"/>
        <s v="Evolución del Proceso de Vacunación contra COVID-19 por Comuna en la Región de Los Ríos"/>
        <s v="Evolución del Proceso de Vacunación contra COVID-19 por Comuna en la Región de Arica y Parinacota"/>
        <s v="Evolución del Proceso de Vacunación contra COVID-19 por Comuna en la Región de Ñuble"/>
        <s v="Evolución del Proceso de Vacunación contra COVID-19 en la comuna de Iquique"/>
        <s v="Evolución del Proceso de Vacunación contra COVID-19 en la comuna de Alto Hospicio"/>
        <s v="Evolución del Proceso de Vacunación contra COVID-19 en la comuna de Pozo Almonte"/>
        <s v="Evolución del Proceso de Vacunación contra COVID-19 en la comuna de Camiña"/>
        <s v="Evolución del Proceso de Vacunación contra COVID-19 en la comuna de Colchane"/>
        <s v="Evolución del Proceso de Vacunación contra COVID-19 en la comuna de Huara"/>
        <s v="Evolución del Proceso de Vacunación contra COVID-19 en la comuna de Pica"/>
        <s v="Evolución del Proceso de Vacunación contra COVID-19 en la comuna de Antofagasta"/>
        <s v="Evolución del Proceso de Vacunación contra COVID-19 en la comuna de Mejillones"/>
        <s v="Evolución del Proceso de Vacunación contra COVID-19 en la comuna de Sierra Gorda"/>
        <s v="Evolución del Proceso de Vacunación contra COVID-19 en la comuna de Taltal"/>
        <s v="Evolución del Proceso de Vacunación contra COVID-19 en la comuna de Calama"/>
        <s v="Evolución del Proceso de Vacunación contra COVID-19 en la comuna de Ollagüe"/>
        <s v="Evolución del Proceso de Vacunación contra COVID-19 en la comuna de San Pedro de Atacama"/>
        <s v="Evolución del Proceso de Vacunación contra COVID-19 en la comuna de Tocopilla"/>
        <s v="Evolución del Proceso de Vacunación contra COVID-19 en la comuna de María Elena"/>
        <s v="Evolución del Proceso de Vacunación contra COVID-19 en la comuna de Copiapó"/>
        <s v="Evolución del Proceso de Vacunación contra COVID-19 en la comuna de Caldera"/>
        <s v="Evolución del Proceso de Vacunación contra COVID-19 en la comuna de Tierra Amarilla"/>
        <s v="Evolución del Proceso de Vacunación contra COVID-19 en la comuna de Chañaral"/>
        <s v="Evolución del Proceso de Vacunación contra COVID-19 en la comuna de Diego de Almagro"/>
        <s v="Evolución del Proceso de Vacunación contra COVID-19 en la comuna de Vallenar"/>
        <s v="Evolución del Proceso de Vacunación contra COVID-19 en la comuna de Alto del Carmen"/>
        <s v="Evolución del Proceso de Vacunación contra COVID-19 en la comuna de Freirina"/>
        <s v="Evolución del Proceso de Vacunación contra COVID-19 en la comuna de Huasco"/>
        <s v="Evolución del Proceso de Vacunación contra COVID-19 en la comuna de La Serena"/>
        <s v="Evolución del Proceso de Vacunación contra COVID-19 en la comuna de Coquimbo"/>
        <s v="Evolución del Proceso de Vacunación contra COVID-19 en la comuna de Andacollo"/>
        <s v="Evolución del Proceso de Vacunación contra COVID-19 en la comuna de La Higuera"/>
        <s v="Evolución del Proceso de Vacunación contra COVID-19 en la comuna de Paiguano"/>
        <s v="Evolución del Proceso de Vacunación contra COVID-19 en la comuna de Vicuña"/>
        <s v="Evolución del Proceso de Vacunación contra COVID-19 en la comuna de Illapel"/>
        <s v="Evolución del Proceso de Vacunación contra COVID-19 en la comuna de Canela"/>
        <s v="Evolución del Proceso de Vacunación contra COVID-19 en la comuna de Los Vilos"/>
        <s v="Evolución del Proceso de Vacunación contra COVID-19 en la comuna de Salamanca"/>
        <s v="Evolución del Proceso de Vacunación contra COVID-19 en la comuna de Ovalle"/>
        <s v="Evolución del Proceso de Vacunación contra COVID-19 en la comuna de Combarbalá"/>
        <s v="Evolución del Proceso de Vacunación contra COVID-19 en la comuna de Monte Patria"/>
        <s v="Evolución del Proceso de Vacunación contra COVID-19 en la comuna de Punitaqui"/>
        <s v="Evolución del Proceso de Vacunación contra COVID-19 en la comuna de Río Hurtado"/>
        <s v="Evolución del Proceso de Vacunación contra COVID-19 en la comuna de Valparaíso"/>
        <s v="Evolución del Proceso de Vacunación contra COVID-19 en la comuna de Casablanca"/>
        <s v="Evolución del Proceso de Vacunación contra COVID-19 en la comuna de Concón"/>
        <s v="Evolución del Proceso de Vacunación contra COVID-19 en la comuna de Juan Fernández"/>
        <s v="Evolución del Proceso de Vacunación contra COVID-19 en la comuna de Puchuncaví"/>
        <s v="Evolución del Proceso de Vacunación contra COVID-19 en la comuna de Quintero"/>
        <s v="Evolución del Proceso de Vacunación contra COVID-19 en la comuna de Viña del Mar"/>
        <s v="Evolución del Proceso de Vacunación contra COVID-19 en la comuna de Isla de Pascua"/>
        <s v="Evolución del Proceso de Vacunación contra COVID-19 en la comuna de Los Andes"/>
        <s v="Evolución del Proceso de Vacunación contra COVID-19 en la comuna de Calle Larga"/>
        <s v="Evolución del Proceso de Vacunación contra COVID-19 en la comuna de Rinconada"/>
        <s v="Evolución del Proceso de Vacunación contra COVID-19 en la comuna de San Esteban"/>
        <s v="Evolución del Proceso de Vacunación contra COVID-19 en la comuna de La Ligua"/>
        <s v="Evolución del Proceso de Vacunación contra COVID-19 en la comuna de Cabildo"/>
        <s v="Evolución del Proceso de Vacunación contra COVID-19 en la comuna de Papudo"/>
        <s v="Evolución del Proceso de Vacunación contra COVID-19 en la comuna de Petorca"/>
        <s v="Evolución del Proceso de Vacunación contra COVID-19 en la comuna de Zapallar"/>
        <s v="Evolución del Proceso de Vacunación contra COVID-19 en la comuna de Quillota"/>
        <s v="Evolución del Proceso de Vacunación contra COVID-19 en la comuna de Calera"/>
        <s v="Evolución del Proceso de Vacunación contra COVID-19 en la comuna de Hijuelas"/>
        <s v="Evolución del Proceso de Vacunación contra COVID-19 en la comuna de La Cruz"/>
        <s v="Evolución del Proceso de Vacunación contra COVID-19 en la comuna de Nogales"/>
        <s v="Evolución del Proceso de Vacunación contra COVID-19 en la comuna de San Antonio"/>
        <s v="Evolución del Proceso de Vacunación contra COVID-19 en la comuna de Algarrobo"/>
        <s v="Evolución del Proceso de Vacunación contra COVID-19 en la comuna de Cartagena"/>
        <s v="Evolución del Proceso de Vacunación contra COVID-19 en la comuna de El Quisco"/>
        <s v="Evolución del Proceso de Vacunación contra COVID-19 en la comuna de El Tabo"/>
        <s v="Evolución del Proceso de Vacunación contra COVID-19 en la comuna de Santo Domingo"/>
        <s v="Evolución del Proceso de Vacunación contra COVID-19 en la comuna de San Felipe"/>
        <s v="Evolución del Proceso de Vacunación contra COVID-19 en la comuna de Catemu"/>
        <s v="Evolución del Proceso de Vacunación contra COVID-19 en la comuna de Llaillay"/>
        <s v="Evolución del Proceso de Vacunación contra COVID-19 en la comuna de Panquehue"/>
        <s v="Evolución del Proceso de Vacunación contra COVID-19 en la comuna de Putaendo"/>
        <s v="Evolución del Proceso de Vacunación contra COVID-19 en la comuna de Santa María"/>
        <s v="Evolución del Proceso de Vacunación contra COVID-19 en la comuna de Quilpué"/>
        <s v="Evolución del Proceso de Vacunación contra COVID-19 en la comuna de Limache"/>
        <s v="Evolución del Proceso de Vacunación contra COVID-19 en la comuna de Olmué"/>
        <s v="Evolución del Proceso de Vacunación contra COVID-19 en la comuna de Villa Alemana"/>
        <s v="Evolución del Proceso de Vacunación contra COVID-19 en la comuna de Rancagua"/>
        <s v="Evolución del Proceso de Vacunación contra COVID-19 en la comuna de Codegua"/>
        <s v="Evolución del Proceso de Vacunación contra COVID-19 en la comuna de Coinco"/>
        <s v="Evolución del Proceso de Vacunación contra COVID-19 en la comuna de Coltauco"/>
        <s v="Evolución del Proceso de Vacunación contra COVID-19 en la comuna de Doñihue"/>
        <s v="Evolución del Proceso de Vacunación contra COVID-19 en la comuna de Graneros"/>
        <s v="Evolución del Proceso de Vacunación contra COVID-19 en la comuna de Las Cabras"/>
        <s v="Evolución del Proceso de Vacunación contra COVID-19 en la comuna de Machalí"/>
        <s v="Evolución del Proceso de Vacunación contra COVID-19 en la comuna de Malloa"/>
        <s v="Evolución del Proceso de Vacunación contra COVID-19 en la comuna de Mostazal"/>
        <s v="Evolución del Proceso de Vacunación contra COVID-19 en la comuna de Olivar"/>
        <s v="Evolución del Proceso de Vacunación contra COVID-19 en la comuna de Peumo"/>
        <s v="Evolución del Proceso de Vacunación contra COVID-19 en la comuna de Pichidegua"/>
        <s v="Evolución del Proceso de Vacunación contra COVID-19 en la comuna de Quinta de Tilcoco"/>
        <s v="Evolución del Proceso de Vacunación contra COVID-19 en la comuna de Rengo"/>
        <s v="Evolución del Proceso de Vacunación contra COVID-19 en la comuna de Requínoa"/>
        <s v="Evolución del Proceso de Vacunación contra COVID-19 en la comuna de San Vicente"/>
        <s v="Evolución del Proceso de Vacunación contra COVID-19 en la comuna de Pichilemu"/>
        <s v="Evolución del Proceso de Vacunación contra COVID-19 en la comuna de La Estrella"/>
        <s v="Evolución del Proceso de Vacunación contra COVID-19 en la comuna de Litueche"/>
        <s v="Evolución del Proceso de Vacunación contra COVID-19 en la comuna de Marchihue"/>
        <s v="Evolución del Proceso de Vacunación contra COVID-19 en la comuna de Navidad"/>
        <s v="Evolución del Proceso de Vacunación contra COVID-19 en la comuna de Paredones"/>
        <s v="Evolución del Proceso de Vacunación contra COVID-19 en la comuna de San Fernando"/>
        <s v="Evolución del Proceso de Vacunación contra COVID-19 en la comuna de Chépica"/>
        <s v="Evolución del Proceso de Vacunación contra COVID-19 en la comuna de Chimbarongo"/>
        <s v="Evolución del Proceso de Vacunación contra COVID-19 en la comuna de Lolol"/>
        <s v="Evolución del Proceso de Vacunación contra COVID-19 en la comuna de Nancagua"/>
        <s v="Evolución del Proceso de Vacunación contra COVID-19 en la comuna de Palmilla"/>
        <s v="Evolución del Proceso de Vacunación contra COVID-19 en la comuna de Peralillo"/>
        <s v="Evolución del Proceso de Vacunación contra COVID-19 en la comuna de Placilla"/>
        <s v="Evolución del Proceso de Vacunación contra COVID-19 en la comuna de Pumanque"/>
        <s v="Evolución del Proceso de Vacunación contra COVID-19 en la comuna de Santa Cruz"/>
        <s v="Evolución del Proceso de Vacunación contra COVID-19 en la comuna de Talca"/>
        <s v="Evolución del Proceso de Vacunación contra COVID-19 en la comuna de Constitución"/>
        <s v="Evolución del Proceso de Vacunación contra COVID-19 en la comuna de Curepto"/>
        <s v="Evolución del Proceso de Vacunación contra COVID-19 en la comuna de Empedrado"/>
        <s v="Evolución del Proceso de Vacunación contra COVID-19 en la comuna de Maule"/>
        <s v="Evolución del Proceso de Vacunación contra COVID-19 en la comuna de Pelarco"/>
        <s v="Evolución del Proceso de Vacunación contra COVID-19 en la comuna de Pencahue"/>
        <s v="Evolución del Proceso de Vacunación contra COVID-19 en la comuna de Río Claro"/>
        <s v="Evolución del Proceso de Vacunación contra COVID-19 en la comuna de San Clemente"/>
        <s v="Evolución del Proceso de Vacunación contra COVID-19 en la comuna de San Rafael"/>
        <s v="Evolución del Proceso de Vacunación contra COVID-19 en la comuna de Cauquenes"/>
        <s v="Evolución del Proceso de Vacunación contra COVID-19 en la comuna de Chanco"/>
        <s v="Evolución del Proceso de Vacunación contra COVID-19 en la comuna de Pelluhue"/>
        <s v="Evolución del Proceso de Vacunación contra COVID-19 en la comuna de Curicó"/>
        <s v="Evolución del Proceso de Vacunación contra COVID-19 en la comuna de Hualañé"/>
        <s v="Evolución del Proceso de Vacunación contra COVID-19 en la comuna de Licantén"/>
        <s v="Evolución del Proceso de Vacunación contra COVID-19 en la comuna de Molina"/>
        <s v="Evolución del Proceso de Vacunación contra COVID-19 en la comuna de Rauco"/>
        <s v="Evolución del Proceso de Vacunación contra COVID-19 en la comuna de Romeral"/>
        <s v="Evolución del Proceso de Vacunación contra COVID-19 en la comuna de Sagrada Familia"/>
        <s v="Evolución del Proceso de Vacunación contra COVID-19 en la comuna de Teno"/>
        <s v="Evolución del Proceso de Vacunación contra COVID-19 en la comuna de Vichuquén"/>
        <s v="Evolución del Proceso de Vacunación contra COVID-19 en la comuna de Linares"/>
        <s v="Evolución del Proceso de Vacunación contra COVID-19 en la comuna de Colbún"/>
        <s v="Evolución del Proceso de Vacunación contra COVID-19 en la comuna de Longaví"/>
        <s v="Evolución del Proceso de Vacunación contra COVID-19 en la comuna de Parral"/>
        <s v="Evolución del Proceso de Vacunación contra COVID-19 en la comuna de Retiro"/>
        <s v="Evolución del Proceso de Vacunación contra COVID-19 en la comuna de San Javier"/>
        <s v="Evolución del Proceso de Vacunación contra COVID-19 en la comuna de Villa Alegre"/>
        <s v="Evolución del Proceso de Vacunación contra COVID-19 en la comuna de Yerbas Buenas"/>
        <s v="Evolución del Proceso de Vacunación contra COVID-19 en la comuna de Concepción"/>
        <s v="Evolución del Proceso de Vacunación contra COVID-19 en la comuna de Coronel"/>
        <s v="Evolución del Proceso de Vacunación contra COVID-19 en la comuna de Chiguayante"/>
        <s v="Evolución del Proceso de Vacunación contra COVID-19 en la comuna de Florida"/>
        <s v="Evolución del Proceso de Vacunación contra COVID-19 en la comuna de Hualqui"/>
        <s v="Evolución del Proceso de Vacunación contra COVID-19 en la comuna de Lota"/>
        <s v="Evolución del Proceso de Vacunación contra COVID-19 en la comuna de Penco"/>
        <s v="Evolución del Proceso de Vacunación contra COVID-19 en la comuna de San Pedro de la Paz"/>
        <s v="Evolución del Proceso de Vacunación contra COVID-19 en la comuna de Santa Juana"/>
        <s v="Evolución del Proceso de Vacunación contra COVID-19 en la comuna de Talcahuano"/>
        <s v="Evolución del Proceso de Vacunación contra COVID-19 en la comuna de Tomé"/>
        <s v="Evolución del Proceso de Vacunación contra COVID-19 en la comuna de Hualpén"/>
        <s v="Evolución del Proceso de Vacunación contra COVID-19 en la comuna de Lebu"/>
        <s v="Evolución del Proceso de Vacunación contra COVID-19 en la comuna de Arauco"/>
        <s v="Evolución del Proceso de Vacunación contra COVID-19 en la comuna de Cañete"/>
        <s v="Evolución del Proceso de Vacunación contra COVID-19 en la comuna de Contulmo"/>
        <s v="Evolución del Proceso de Vacunación contra COVID-19 en la comuna de Curanilahue"/>
        <s v="Evolución del Proceso de Vacunación contra COVID-19 en la comuna de Los Alamos"/>
        <s v="Evolución del Proceso de Vacunación contra COVID-19 en la comuna de Tirúa"/>
        <s v="Evolución del Proceso de Vacunación contra COVID-19 en la comuna de Los Angeles"/>
        <s v="Evolución del Proceso de Vacunación contra COVID-19 en la comuna de Antuco"/>
        <s v="Evolución del Proceso de Vacunación contra COVID-19 en la comuna de Cabrero"/>
        <s v="Evolución del Proceso de Vacunación contra COVID-19 en la comuna de Laja"/>
        <s v="Evolución del Proceso de Vacunación contra COVID-19 en la comuna de Mulchén"/>
        <s v="Evolución del Proceso de Vacunación contra COVID-19 en la comuna de Nacimiento"/>
        <s v="Evolución del Proceso de Vacunación contra COVID-19 en la comuna de Negrete"/>
        <s v="Evolución del Proceso de Vacunación contra COVID-19 en la comuna de Quilaco"/>
        <s v="Evolución del Proceso de Vacunación contra COVID-19 en la comuna de Quilleco"/>
        <s v="Evolución del Proceso de Vacunación contra COVID-19 en la comuna de San Rosendo"/>
        <s v="Evolución del Proceso de Vacunación contra COVID-19 en la comuna de Santa Bárbara"/>
        <s v="Evolución del Proceso de Vacunación contra COVID-19 en la comuna de Tucapel"/>
        <s v="Evolución del Proceso de Vacunación contra COVID-19 en la comuna de Yumbel"/>
        <s v="Evolución del Proceso de Vacunación contra COVID-19 en la comuna de Alto Biobío"/>
        <s v="Evolución del Proceso de Vacunación contra COVID-19 en la comuna de Chillán"/>
        <s v="Evolución del Proceso de Vacunación contra COVID-19 en la comuna de Bulnes"/>
        <s v="Evolución del Proceso de Vacunación contra COVID-19 en la comuna de Cobquecura"/>
        <s v="Evolución del Proceso de Vacunación contra COVID-19 en la comuna de Coelemu"/>
        <s v="Evolución del Proceso de Vacunación contra COVID-19 en la comuna de Coihueco"/>
        <s v="Evolución del Proceso de Vacunación contra COVID-19 en la comuna de Chillán Viejo"/>
        <s v="Evolución del Proceso de Vacunación contra COVID-19 en la comuna de El Carmen"/>
        <s v="Evolución del Proceso de Vacunación contra COVID-19 en la comuna de Ninhue"/>
        <s v="Evolución del Proceso de Vacunación contra COVID-19 en la comuna de Ñiquén"/>
        <s v="Evolución del Proceso de Vacunación contra COVID-19 en la comuna de Pemuco"/>
        <s v="Evolución del Proceso de Vacunación contra COVID-19 en la comuna de Pinto"/>
        <s v="Evolución del Proceso de Vacunación contra COVID-19 en la comuna de Portezuelo"/>
        <s v="Evolución del Proceso de Vacunación contra COVID-19 en la comuna de Quillón"/>
        <s v="Evolución del Proceso de Vacunación contra COVID-19 en la comuna de Quirihue"/>
        <s v="Evolución del Proceso de Vacunación contra COVID-19 en la comuna de Ránquil"/>
        <s v="Evolución del Proceso de Vacunación contra COVID-19 en la comuna de San Carlos"/>
        <s v="Evolución del Proceso de Vacunación contra COVID-19 en la comuna de San Fabián"/>
        <s v="Evolución del Proceso de Vacunación contra COVID-19 en la comuna de San Ignacio"/>
        <s v="Evolución del Proceso de Vacunación contra COVID-19 en la comuna de San Nicolás"/>
        <s v="Evolución del Proceso de Vacunación contra COVID-19 en la comuna de Treguaco"/>
        <s v="Evolución del Proceso de Vacunación contra COVID-19 en la comuna de Yungay"/>
        <s v="Evolución del Proceso de Vacunación contra COVID-19 en la comuna de Temuco"/>
        <s v="Evolución del Proceso de Vacunación contra COVID-19 en la comuna de Carahue"/>
        <s v="Evolución del Proceso de Vacunación contra COVID-19 en la comuna de Cunco"/>
        <s v="Evolución del Proceso de Vacunación contra COVID-19 en la comuna de Curarrehue"/>
        <s v="Evolución del Proceso de Vacunación contra COVID-19 en la comuna de Freire"/>
        <s v="Evolución del Proceso de Vacunación contra COVID-19 en la comuna de Galvarino"/>
        <s v="Evolución del Proceso de Vacunación contra COVID-19 en la comuna de Gorbea"/>
        <s v="Evolución del Proceso de Vacunación contra COVID-19 en la comuna de Lautaro"/>
        <s v="Evolución del Proceso de Vacunación contra COVID-19 en la comuna de Loncoche"/>
        <s v="Evolución del Proceso de Vacunación contra COVID-19 en la comuna de Melipeuco"/>
        <s v="Evolución del Proceso de Vacunación contra COVID-19 en la comuna de Nueva Imperial"/>
        <s v="Evolución del Proceso de Vacunación contra COVID-19 en la comuna de Padre las Casas"/>
        <s v="Evolución del Proceso de Vacunación contra COVID-19 en la comuna de Perquenco"/>
        <s v="Evolución del Proceso de Vacunación contra COVID-19 en la comuna de Pitrufquén"/>
        <s v="Evolución del Proceso de Vacunación contra COVID-19 en la comuna de Pucón"/>
        <s v="Evolución del Proceso de Vacunación contra COVID-19 en la comuna de Saavedra"/>
        <s v="Evolución del Proceso de Vacunación contra COVID-19 en la comuna de Teodoro Schmidt"/>
        <s v="Evolución del Proceso de Vacunación contra COVID-19 en la comuna de Toltén"/>
        <s v="Evolución del Proceso de Vacunación contra COVID-19 en la comuna de Vilcún"/>
        <s v="Evolución del Proceso de Vacunación contra COVID-19 en la comuna de Villarrica"/>
        <s v="Evolución del Proceso de Vacunación contra COVID-19 en la comuna de Cholchol"/>
        <s v="Evolución del Proceso de Vacunación contra COVID-19 en la comuna de Angol"/>
        <s v="Evolución del Proceso de Vacunación contra COVID-19 en la comuna de Collipulli"/>
        <s v="Evolución del Proceso de Vacunación contra COVID-19 en la comuna de Curacautín"/>
        <s v="Evolución del Proceso de Vacunación contra COVID-19 en la comuna de Ercilla"/>
        <s v="Evolución del Proceso de Vacunación contra COVID-19 en la comuna de Lonquimay"/>
        <s v="Evolución del Proceso de Vacunación contra COVID-19 en la comuna de Los Sauces"/>
        <s v="Evolución del Proceso de Vacunación contra COVID-19 en la comuna de Lumaco"/>
        <s v="Evolución del Proceso de Vacunación contra COVID-19 en la comuna de Purén"/>
        <s v="Evolución del Proceso de Vacunación contra COVID-19 en la comuna de Renaico"/>
        <s v="Evolución del Proceso de Vacunación contra COVID-19 en la comuna de Traiguén"/>
        <s v="Evolución del Proceso de Vacunación contra COVID-19 en la comuna de Victoria"/>
        <s v="Evolución del Proceso de Vacunación contra COVID-19 en la comuna de Puerto Montt"/>
        <s v="Evolución del Proceso de Vacunación contra COVID-19 en la comuna de Calbuco"/>
        <s v="Evolución del Proceso de Vacunación contra COVID-19 en la comuna de Cochamó"/>
        <s v="Evolución del Proceso de Vacunación contra COVID-19 en la comuna de Fresia"/>
        <s v="Evolución del Proceso de Vacunación contra COVID-19 en la comuna de Frutillar"/>
        <s v="Evolución del Proceso de Vacunación contra COVID-19 en la comuna de Los Muermos"/>
        <s v="Evolución del Proceso de Vacunación contra COVID-19 en la comuna de Llanquihue"/>
        <s v="Evolución del Proceso de Vacunación contra COVID-19 en la comuna de Maullín"/>
        <s v="Evolución del Proceso de Vacunación contra COVID-19 en la comuna de Puerto Varas"/>
        <s v="Evolución del Proceso de Vacunación contra COVID-19 en la comuna de Castro"/>
        <s v="Evolución del Proceso de Vacunación contra COVID-19 en la comuna de Ancud"/>
        <s v="Evolución del Proceso de Vacunación contra COVID-19 en la comuna de Chonchi"/>
        <s v="Evolución del Proceso de Vacunación contra COVID-19 en la comuna de Curaco de Vélez"/>
        <s v="Evolución del Proceso de Vacunación contra COVID-19 en la comuna de Dalcahue"/>
        <s v="Evolución del Proceso de Vacunación contra COVID-19 en la comuna de Puqueldón"/>
        <s v="Evolución del Proceso de Vacunación contra COVID-19 en la comuna de Queilén"/>
        <s v="Evolución del Proceso de Vacunación contra COVID-19 en la comuna de Quellón"/>
        <s v="Evolución del Proceso de Vacunación contra COVID-19 en la comuna de Quemchi"/>
        <s v="Evolución del Proceso de Vacunación contra COVID-19 en la comuna de Quinchao"/>
        <s v="Evolución del Proceso de Vacunación contra COVID-19 en la comuna de Osorno"/>
        <s v="Evolución del Proceso de Vacunación contra COVID-19 en la comuna de Puerto Octay"/>
        <s v="Evolución del Proceso de Vacunación contra COVID-19 en la comuna de Purranque"/>
        <s v="Evolución del Proceso de Vacunación contra COVID-19 en la comuna de Puyehue"/>
        <s v="Evolución del Proceso de Vacunación contra COVID-19 en la comuna de Río Negro"/>
        <s v="Evolución del Proceso de Vacunación contra COVID-19 en la comuna de San Juan de La Costa"/>
        <s v="Evolución del Proceso de Vacunación contra COVID-19 en la comuna de San Pablo"/>
        <s v="Evolución del Proceso de Vacunación contra COVID-19 en la comuna de Chaitén"/>
        <s v="Evolución del Proceso de Vacunación contra COVID-19 en la comuna de Futaleufú"/>
        <s v="Evolución del Proceso de Vacunación contra COVID-19 en la comuna de Hualaihué"/>
        <s v="Evolución del Proceso de Vacunación contra COVID-19 en la comuna de Palena"/>
        <s v="Evolución del Proceso de Vacunación contra COVID-19 en la comuna de Coihaique"/>
        <s v="Evolución del Proceso de Vacunación contra COVID-19 en la comuna de Lago Verde"/>
        <s v="Evolución del Proceso de Vacunación contra COVID-19 en la comuna de Aisén"/>
        <s v="Evolución del Proceso de Vacunación contra COVID-19 en la comuna de Cisnes"/>
        <s v="Evolución del Proceso de Vacunación contra COVID-19 en la comuna de Guaitecas"/>
        <s v="Evolución del Proceso de Vacunación contra COVID-19 en la comuna de Cochrane"/>
        <s v="Evolución del Proceso de Vacunación contra COVID-19 en la comuna de O'Higgins"/>
        <s v="Evolución del Proceso de Vacunación contra COVID-19 en la comuna de Tortel"/>
        <s v="Evolución del Proceso de Vacunación contra COVID-19 en la comuna de Chile Chico"/>
        <s v="Evolución del Proceso de Vacunación contra COVID-19 en la comuna de Río Ibáñez"/>
        <s v="Evolución del Proceso de Vacunación contra COVID-19 en la comuna de Punta Arenas"/>
        <s v="Evolución del Proceso de Vacunación contra COVID-19 en la comuna de Laguna Blanca"/>
        <s v="Evolución del Proceso de Vacunación contra COVID-19 en la comuna de Río Verde"/>
        <s v="Evolución del Proceso de Vacunación contra COVID-19 en la comuna de San Gregorio"/>
        <s v="Evolución del Proceso de Vacunación contra COVID-19 en la comuna de Cabo de Hornos"/>
        <s v="Evolución del Proceso de Vacunación contra COVID-19 en la comuna de Porvenir"/>
        <s v="Evolución del Proceso de Vacunación contra COVID-19 en la comuna de Primavera"/>
        <s v="Evolución del Proceso de Vacunación contra COVID-19 en la comuna de Timaukel"/>
        <s v="Evolución del Proceso de Vacunación contra COVID-19 en la comuna de Natales"/>
        <s v="Evolución del Proceso de Vacunación contra COVID-19 en la comuna de Torres del Paine"/>
        <s v="Evolución del Proceso de Vacunación contra COVID-19 en la comuna de Santiago"/>
        <s v="Evolución del Proceso de Vacunación contra COVID-19 en la comuna de Cerrillos"/>
        <s v="Evolución del Proceso de Vacunación contra COVID-19 en la comuna de Cerro Navia"/>
        <s v="Evolución del Proceso de Vacunación contra COVID-19 en la comuna de Conchalí"/>
        <s v="Evolución del Proceso de Vacunación contra COVID-19 en la comuna de El Bosque"/>
        <s v="Evolución del Proceso de Vacunación contra COVID-19 en la comuna de Estación Central"/>
        <s v="Evolución del Proceso de Vacunación contra COVID-19 en la comuna de Huechuraba"/>
        <s v="Evolución del Proceso de Vacunación contra COVID-19 en la comuna de Independencia"/>
        <s v="Evolución del Proceso de Vacunación contra COVID-19 en la comuna de La Cisterna"/>
        <s v="Evolución del Proceso de Vacunación contra COVID-19 en la comuna de La Florida"/>
        <s v="Evolución del Proceso de Vacunación contra COVID-19 en la comuna de La Granja"/>
        <s v="Evolución del Proceso de Vacunación contra COVID-19 en la comuna de La Pintana"/>
        <s v="Evolución del Proceso de Vacunación contra COVID-19 en la comuna de La Reina"/>
        <s v="Evolución del Proceso de Vacunación contra COVID-19 en la comuna de Las Condes"/>
        <s v="Evolución del Proceso de Vacunación contra COVID-19 en la comuna de Lo Barnechea"/>
        <s v="Evolución del Proceso de Vacunación contra COVID-19 en la comuna de Lo Espejo"/>
        <s v="Evolución del Proceso de Vacunación contra COVID-19 en la comuna de Lo Prado"/>
        <s v="Evolución del Proceso de Vacunación contra COVID-19 en la comuna de Macul"/>
        <s v="Evolución del Proceso de Vacunación contra COVID-19 en la comuna de Maipú"/>
        <s v="Evolución del Proceso de Vacunación contra COVID-19 en la comuna de Ñuñoa"/>
        <s v="Evolución del Proceso de Vacunación contra COVID-19 en la comuna de Pedro Aguirre Cerda"/>
        <s v="Evolución del Proceso de Vacunación contra COVID-19 en la comuna de Peñalolén"/>
        <s v="Evolución del Proceso de Vacunación contra COVID-19 en la comuna de Providencia"/>
        <s v="Evolución del Proceso de Vacunación contra COVID-19 en la comuna de Pudahuel"/>
        <s v="Evolución del Proceso de Vacunación contra COVID-19 en la comuna de Quilicura"/>
        <s v="Evolución del Proceso de Vacunación contra COVID-19 en la comuna de Quinta Normal"/>
        <s v="Evolución del Proceso de Vacunación contra COVID-19 en la comuna de Recoleta"/>
        <s v="Evolución del Proceso de Vacunación contra COVID-19 en la comuna de Renca"/>
        <s v="Evolución del Proceso de Vacunación contra COVID-19 en la comuna de San Joaquín"/>
        <s v="Evolución del Proceso de Vacunación contra COVID-19 en la comuna de San Miguel"/>
        <s v="Evolución del Proceso de Vacunación contra COVID-19 en la comuna de San Ramón"/>
        <s v="Evolución del Proceso de Vacunación contra COVID-19 en la comuna de Vitacura"/>
        <s v="Evolución del Proceso de Vacunación contra COVID-19 en la comuna de Puente Alto"/>
        <s v="Evolución del Proceso de Vacunación contra COVID-19 en la comuna de Pirque"/>
        <s v="Evolución del Proceso de Vacunación contra COVID-19 en la comuna de San José de Maipo"/>
        <s v="Evolución del Proceso de Vacunación contra COVID-19 en la comuna de Colina"/>
        <s v="Evolución del Proceso de Vacunación contra COVID-19 en la comuna de Lampa"/>
        <s v="Evolución del Proceso de Vacunación contra COVID-19 en la comuna de Tiltil"/>
        <s v="Evolución del Proceso de Vacunación contra COVID-19 en la comuna de San Bernardo"/>
        <s v="Evolución del Proceso de Vacunación contra COVID-19 en la comuna de Buin"/>
        <s v="Evolución del Proceso de Vacunación contra COVID-19 en la comuna de Calera de Tango"/>
        <s v="Evolución del Proceso de Vacunación contra COVID-19 en la comuna de Paine"/>
        <s v="Evolución del Proceso de Vacunación contra COVID-19 en la comuna de Melipilla"/>
        <s v="Evolución del Proceso de Vacunación contra COVID-19 en la comuna de Alhué"/>
        <s v="Evolución del Proceso de Vacunación contra COVID-19 en la comuna de Curacaví"/>
        <s v="Evolución del Proceso de Vacunación contra COVID-19 en la comuna de María Pinto"/>
        <s v="Evolución del Proceso de Vacunación contra COVID-19 en la comuna de San Pedro"/>
        <s v="Evolución del Proceso de Vacunación contra COVID-19 en la comuna de Talagante"/>
        <s v="Evolución del Proceso de Vacunación contra COVID-19 en la comuna de El Monte"/>
        <s v="Evolución del Proceso de Vacunación contra COVID-19 en la comuna de Isla de Maipo"/>
        <s v="Evolución del Proceso de Vacunación contra COVID-19 en la comuna de Padre Hurtado"/>
        <s v="Evolución del Proceso de Vacunación contra COVID-19 en la comuna de Peñaflor"/>
        <s v="Evolución del Proceso de Vacunación contra COVID-19 en la comuna de Valdivia"/>
        <s v="Evolución del Proceso de Vacunación contra COVID-19 en la comuna de Corral"/>
        <s v="Evolución del Proceso de Vacunación contra COVID-19 en la comuna de Lanco"/>
        <s v="Evolución del Proceso de Vacunación contra COVID-19 en la comuna de Los Lagos"/>
        <s v="Evolución del Proceso de Vacunación contra COVID-19 en la comuna de Máfil"/>
        <s v="Evolución del Proceso de Vacunación contra COVID-19 en la comuna de Mariquina"/>
        <s v="Evolución del Proceso de Vacunación contra COVID-19 en la comuna de Paillaco"/>
        <s v="Evolución del Proceso de Vacunación contra COVID-19 en la comuna de Panguipulli"/>
        <s v="Evolución del Proceso de Vacunación contra COVID-19 en la comuna de La Unión"/>
        <s v="Evolución del Proceso de Vacunación contra COVID-19 en la comuna de Futrono"/>
        <s v="Evolución del Proceso de Vacunación contra COVID-19 en la comuna de Lago Ranco"/>
        <s v="Evolución del Proceso de Vacunación contra COVID-19 en la comuna de Río Bueno"/>
        <s v="Evolución del Proceso de Vacunación contra COVID-19 en la comuna de Arica"/>
        <s v="Evolución del Proceso de Vacunación contra COVID-19 en la comuna de Camarones"/>
        <s v="Evolución del Proceso de Vacunación contra COVID-19 en la comuna de Putre"/>
        <s v="Evolución del Proceso de Vacunación contra COVID-19 en la comuna de General Lagos"/>
        <s v="Relación entre el Proceso de Vacunación contra COVID-19 y el número de Casos Activos por Región y Comuna a Escala Nacional."/>
        <s v="Relación entre el Proceso de Vacunación contra COVID-19 y el número de Casos Activos por Comuna en la Región de Tarapacá"/>
        <s v="Relación entre el Proceso de Vacunación contra COVID-19 y el número de Casos Activos por Comuna en la Región de Antofagasta"/>
        <s v="Relación entre el Proceso de Vacunación contra COVID-19 y el número de Casos Activos por Comuna en la Región de Atacama"/>
        <s v="Relación entre el Proceso de Vacunación contra COVID-19 y el número de Casos Activos por Comuna en la Región de Coquimbo"/>
        <s v="Relación entre el Proceso de Vacunación contra COVID-19 y el número de Casos Activos por Comuna en la Región de Valparaíso"/>
        <s v="Relación entre el Proceso de Vacunación contra COVID-19 y el número de Casos Activos por Comuna en la Región de O'Higgins"/>
        <s v="Relación entre el Proceso de Vacunación contra COVID-19 y el número de Casos Activos por Comuna en la Región de Maule"/>
        <s v="Relación entre el Proceso de Vacunación contra COVID-19 y el número de Casos Activos por Comuna en la Región del Biobío"/>
        <s v="Relación entre el Proceso de Vacunación contra COVID-19 y el número de Casos Activos por Comuna en la Región de La Araucanía"/>
        <s v="Relación entre el Proceso de Vacunación contra COVID-19 y el número de Casos Activos por Comuna en la Región de Los Lagos"/>
        <s v="Relación entre el Proceso de Vacunación contra COVID-19 y el número de Casos Activos por Comuna en la Región de Aysén"/>
        <s v="Relación entre el Proceso de Vacunación contra COVID-19 y el número de Casos Activos por Comuna en la Región de Magallanes"/>
        <s v="Relación entre el Proceso de Vacunación contra COVID-19 y el número de Casos Activos por Comuna en la Región Metropolitana"/>
        <s v="Relación entre el Proceso de Vacunación contra COVID-19 y el número de Casos Activos por Comuna en la Región de Los Ríos"/>
        <s v="Relación entre el Proceso de Vacunación contra COVID-19 y el número de Casos Activos por Comuna en la Región de Arica y Parinacota"/>
        <s v="Relación entre el Proceso de Vacunación contra COVID-19 y el número de Casos Activos por Comuna en la Región de Ñuble"/>
        <s v="Relación entre el Proceso de Vacunación contra COVID-19 y el número de Casos Activos en la comuna de Iquique"/>
        <s v="Relación entre el Proceso de Vacunación contra COVID-19 y el número de Casos Activos en la comuna de Alto Hospicio"/>
        <s v="Relación entre el Proceso de Vacunación contra COVID-19 y el número de Casos Activos en la comuna de Pozo Almonte"/>
        <s v="Relación entre el Proceso de Vacunación contra COVID-19 y el número de Casos Activos en la comuna de Camiña"/>
        <s v="Relación entre el Proceso de Vacunación contra COVID-19 y el número de Casos Activos en la comuna de Colchane"/>
        <s v="Relación entre el Proceso de Vacunación contra COVID-19 y el número de Casos Activos en la comuna de Huara"/>
        <s v="Relación entre el Proceso de Vacunación contra COVID-19 y el número de Casos Activos en la comuna de Pica"/>
        <s v="Relación entre el Proceso de Vacunación contra COVID-19 y el número de Casos Activos en la comuna de Antofagasta"/>
        <s v="Relación entre el Proceso de Vacunación contra COVID-19 y el número de Casos Activos en la comuna de Mejillones"/>
        <s v="Relación entre el Proceso de Vacunación contra COVID-19 y el número de Casos Activos en la comuna de Sierra Gorda"/>
        <s v="Relación entre el Proceso de Vacunación contra COVID-19 y el número de Casos Activos en la comuna de Taltal"/>
        <s v="Relación entre el Proceso de Vacunación contra COVID-19 y el número de Casos Activos en la comuna de Calama"/>
        <s v="Relación entre el Proceso de Vacunación contra COVID-19 y el número de Casos Activos en la comuna de Ollagüe"/>
        <s v="Relación entre el Proceso de Vacunación contra COVID-19 y el número de Casos Activos en la comuna de San Pedro de Atacama"/>
        <s v="Relación entre el Proceso de Vacunación contra COVID-19 y el número de Casos Activos en la comuna de Tocopilla"/>
        <s v="Relación entre el Proceso de Vacunación contra COVID-19 y el número de Casos Activos en la comuna de María Elena"/>
        <s v="Relación entre el Proceso de Vacunación contra COVID-19 y el número de Casos Activos en la comuna de Copiapó"/>
        <s v="Relación entre el Proceso de Vacunación contra COVID-19 y el número de Casos Activos en la comuna de Caldera"/>
        <s v="Relación entre el Proceso de Vacunación contra COVID-19 y el número de Casos Activos en la comuna de Tierra Amarilla"/>
        <s v="Relación entre el Proceso de Vacunación contra COVID-19 y el número de Casos Activos en la comuna de Chañaral"/>
        <s v="Relación entre el Proceso de Vacunación contra COVID-19 y el número de Casos Activos en la comuna de Diego de Almagro"/>
        <s v="Relación entre el Proceso de Vacunación contra COVID-19 y el número de Casos Activos en la comuna de Vallenar"/>
        <s v="Relación entre el Proceso de Vacunación contra COVID-19 y el número de Casos Activos en la comuna de Alto del Carmen"/>
        <s v="Relación entre el Proceso de Vacunación contra COVID-19 y el número de Casos Activos en la comuna de Freirina"/>
        <s v="Relación entre el Proceso de Vacunación contra COVID-19 y el número de Casos Activos en la comuna de Huasco"/>
        <s v="Relación entre el Proceso de Vacunación contra COVID-19 y el número de Casos Activos en la comuna de La Serena"/>
        <s v="Relación entre el Proceso de Vacunación contra COVID-19 y el número de Casos Activos en la comuna de Coquimbo"/>
        <s v="Relación entre el Proceso de Vacunación contra COVID-19 y el número de Casos Activos en la comuna de Andacollo"/>
        <s v="Relación entre el Proceso de Vacunación contra COVID-19 y el número de Casos Activos en la comuna de La Higuera"/>
        <s v="Relación entre el Proceso de Vacunación contra COVID-19 y el número de Casos Activos en la comuna de Paiguano"/>
        <s v="Relación entre el Proceso de Vacunación contra COVID-19 y el número de Casos Activos en la comuna de Vicuña"/>
        <s v="Relación entre el Proceso de Vacunación contra COVID-19 y el número de Casos Activos en la comuna de Illapel"/>
        <s v="Relación entre el Proceso de Vacunación contra COVID-19 y el número de Casos Activos en la comuna de Canela"/>
        <s v="Relación entre el Proceso de Vacunación contra COVID-19 y el número de Casos Activos en la comuna de Los Vilos"/>
        <s v="Relación entre el Proceso de Vacunación contra COVID-19 y el número de Casos Activos en la comuna de Salamanca"/>
        <s v="Relación entre el Proceso de Vacunación contra COVID-19 y el número de Casos Activos en la comuna de Ovalle"/>
        <s v="Relación entre el Proceso de Vacunación contra COVID-19 y el número de Casos Activos en la comuna de Combarbalá"/>
        <s v="Relación entre el Proceso de Vacunación contra COVID-19 y el número de Casos Activos en la comuna de Monte Patria"/>
        <s v="Relación entre el Proceso de Vacunación contra COVID-19 y el número de Casos Activos en la comuna de Punitaqui"/>
        <s v="Relación entre el Proceso de Vacunación contra COVID-19 y el número de Casos Activos en la comuna de Río Hurtado"/>
        <s v="Relación entre el Proceso de Vacunación contra COVID-19 y el número de Casos Activos en la comuna de Valparaíso"/>
        <s v="Relación entre el Proceso de Vacunación contra COVID-19 y el número de Casos Activos en la comuna de Casablanca"/>
        <s v="Relación entre el Proceso de Vacunación contra COVID-19 y el número de Casos Activos en la comuna de Concón"/>
        <s v="Relación entre el Proceso de Vacunación contra COVID-19 y el número de Casos Activos en la comuna de Juan Fernández"/>
        <s v="Relación entre el Proceso de Vacunación contra COVID-19 y el número de Casos Activos en la comuna de Puchuncaví"/>
        <s v="Relación entre el Proceso de Vacunación contra COVID-19 y el número de Casos Activos en la comuna de Quintero"/>
        <s v="Relación entre el Proceso de Vacunación contra COVID-19 y el número de Casos Activos en la comuna de Viña del Mar"/>
        <s v="Relación entre el Proceso de Vacunación contra COVID-19 y el número de Casos Activos en la comuna de Isla de Pascua"/>
        <s v="Relación entre el Proceso de Vacunación contra COVID-19 y el número de Casos Activos en la comuna de Los Andes"/>
        <s v="Relación entre el Proceso de Vacunación contra COVID-19 y el número de Casos Activos en la comuna de Calle Larga"/>
        <s v="Relación entre el Proceso de Vacunación contra COVID-19 y el número de Casos Activos en la comuna de Rinconada"/>
        <s v="Relación entre el Proceso de Vacunación contra COVID-19 y el número de Casos Activos en la comuna de San Esteban"/>
        <s v="Relación entre el Proceso de Vacunación contra COVID-19 y el número de Casos Activos en la comuna de La Ligua"/>
        <s v="Relación entre el Proceso de Vacunación contra COVID-19 y el número de Casos Activos en la comuna de Cabildo"/>
        <s v="Relación entre el Proceso de Vacunación contra COVID-19 y el número de Casos Activos en la comuna de Papudo"/>
        <s v="Relación entre el Proceso de Vacunación contra COVID-19 y el número de Casos Activos en la comuna de Petorca"/>
        <s v="Relación entre el Proceso de Vacunación contra COVID-19 y el número de Casos Activos en la comuna de Zapallar"/>
        <s v="Relación entre el Proceso de Vacunación contra COVID-19 y el número de Casos Activos en la comuna de Quillota"/>
        <s v="Relación entre el Proceso de Vacunación contra COVID-19 y el número de Casos Activos en la comuna de Calera"/>
        <s v="Relación entre el Proceso de Vacunación contra COVID-19 y el número de Casos Activos en la comuna de Hijuelas"/>
        <s v="Relación entre el Proceso de Vacunación contra COVID-19 y el número de Casos Activos en la comuna de La Cruz"/>
        <s v="Relación entre el Proceso de Vacunación contra COVID-19 y el número de Casos Activos en la comuna de Nogales"/>
        <s v="Relación entre el Proceso de Vacunación contra COVID-19 y el número de Casos Activos en la comuna de San Antonio"/>
        <s v="Relación entre el Proceso de Vacunación contra COVID-19 y el número de Casos Activos en la comuna de Algarrobo"/>
        <s v="Relación entre el Proceso de Vacunación contra COVID-19 y el número de Casos Activos en la comuna de Cartagena"/>
        <s v="Relación entre el Proceso de Vacunación contra COVID-19 y el número de Casos Activos en la comuna de El Quisco"/>
        <s v="Relación entre el Proceso de Vacunación contra COVID-19 y el número de Casos Activos en la comuna de El Tabo"/>
        <s v="Relación entre el Proceso de Vacunación contra COVID-19 y el número de Casos Activos en la comuna de Santo Domingo"/>
        <s v="Relación entre el Proceso de Vacunación contra COVID-19 y el número de Casos Activos en la comuna de San Felipe"/>
        <s v="Relación entre el Proceso de Vacunación contra COVID-19 y el número de Casos Activos en la comuna de Catemu"/>
        <s v="Relación entre el Proceso de Vacunación contra COVID-19 y el número de Casos Activos en la comuna de Llaillay"/>
        <s v="Relación entre el Proceso de Vacunación contra COVID-19 y el número de Casos Activos en la comuna de Panquehue"/>
        <s v="Relación entre el Proceso de Vacunación contra COVID-19 y el número de Casos Activos en la comuna de Putaendo"/>
        <s v="Relación entre el Proceso de Vacunación contra COVID-19 y el número de Casos Activos en la comuna de Santa María"/>
        <s v="Relación entre el Proceso de Vacunación contra COVID-19 y el número de Casos Activos en la comuna de Quilpué"/>
        <s v="Relación entre el Proceso de Vacunación contra COVID-19 y el número de Casos Activos en la comuna de Limache"/>
        <s v="Relación entre el Proceso de Vacunación contra COVID-19 y el número de Casos Activos en la comuna de Olmué"/>
        <s v="Relación entre el Proceso de Vacunación contra COVID-19 y el número de Casos Activos en la comuna de Villa Alemana"/>
        <s v="Relación entre el Proceso de Vacunación contra COVID-19 y el número de Casos Activos en la comuna de Rancagua"/>
        <s v="Relación entre el Proceso de Vacunación contra COVID-19 y el número de Casos Activos en la comuna de Codegua"/>
        <s v="Relación entre el Proceso de Vacunación contra COVID-19 y el número de Casos Activos en la comuna de Coinco"/>
        <s v="Relación entre el Proceso de Vacunación contra COVID-19 y el número de Casos Activos en la comuna de Coltauco"/>
        <s v="Relación entre el Proceso de Vacunación contra COVID-19 y el número de Casos Activos en la comuna de Doñihue"/>
        <s v="Relación entre el Proceso de Vacunación contra COVID-19 y el número de Casos Activos en la comuna de Graneros"/>
        <s v="Relación entre el Proceso de Vacunación contra COVID-19 y el número de Casos Activos en la comuna de Las Cabras"/>
        <s v="Relación entre el Proceso de Vacunación contra COVID-19 y el número de Casos Activos en la comuna de Machalí"/>
        <s v="Relación entre el Proceso de Vacunación contra COVID-19 y el número de Casos Activos en la comuna de Malloa"/>
        <s v="Relación entre el Proceso de Vacunación contra COVID-19 y el número de Casos Activos en la comuna de Mostazal"/>
        <s v="Relación entre el Proceso de Vacunación contra COVID-19 y el número de Casos Activos en la comuna de Olivar"/>
        <s v="Relación entre el Proceso de Vacunación contra COVID-19 y el número de Casos Activos en la comuna de Peumo"/>
        <s v="Relación entre el Proceso de Vacunación contra COVID-19 y el número de Casos Activos en la comuna de Pichidegua"/>
        <s v="Relación entre el Proceso de Vacunación contra COVID-19 y el número de Casos Activos en la comuna de Quinta de Tilcoco"/>
        <s v="Relación entre el Proceso de Vacunación contra COVID-19 y el número de Casos Activos en la comuna de Rengo"/>
        <s v="Relación entre el Proceso de Vacunación contra COVID-19 y el número de Casos Activos en la comuna de Requínoa"/>
        <s v="Relación entre el Proceso de Vacunación contra COVID-19 y el número de Casos Activos en la comuna de San Vicente"/>
        <s v="Relación entre el Proceso de Vacunación contra COVID-19 y el número de Casos Activos en la comuna de Pichilemu"/>
        <s v="Relación entre el Proceso de Vacunación contra COVID-19 y el número de Casos Activos en la comuna de La Estrella"/>
        <s v="Relación entre el Proceso de Vacunación contra COVID-19 y el número de Casos Activos en la comuna de Litueche"/>
        <s v="Relación entre el Proceso de Vacunación contra COVID-19 y el número de Casos Activos en la comuna de Marchihue"/>
        <s v="Relación entre el Proceso de Vacunación contra COVID-19 y el número de Casos Activos en la comuna de Navidad"/>
        <s v="Relación entre el Proceso de Vacunación contra COVID-19 y el número de Casos Activos en la comuna de Paredones"/>
        <s v="Relación entre el Proceso de Vacunación contra COVID-19 y el número de Casos Activos en la comuna de San Fernando"/>
        <s v="Relación entre el Proceso de Vacunación contra COVID-19 y el número de Casos Activos en la comuna de Chépica"/>
        <s v="Relación entre el Proceso de Vacunación contra COVID-19 y el número de Casos Activos en la comuna de Chimbarongo"/>
        <s v="Relación entre el Proceso de Vacunación contra COVID-19 y el número de Casos Activos en la comuna de Lolol"/>
        <s v="Relación entre el Proceso de Vacunación contra COVID-19 y el número de Casos Activos en la comuna de Nancagua"/>
        <s v="Relación entre el Proceso de Vacunación contra COVID-19 y el número de Casos Activos en la comuna de Palmilla"/>
        <s v="Relación entre el Proceso de Vacunación contra COVID-19 y el número de Casos Activos en la comuna de Peralillo"/>
        <s v="Relación entre el Proceso de Vacunación contra COVID-19 y el número de Casos Activos en la comuna de Placilla"/>
        <s v="Relación entre el Proceso de Vacunación contra COVID-19 y el número de Casos Activos en la comuna de Pumanque"/>
        <s v="Relación entre el Proceso de Vacunación contra COVID-19 y el número de Casos Activos en la comuna de Santa Cruz"/>
        <s v="Relación entre el Proceso de Vacunación contra COVID-19 y el número de Casos Activos en la comuna de Talca"/>
        <s v="Relación entre el Proceso de Vacunación contra COVID-19 y el número de Casos Activos en la comuna de Constitución"/>
        <s v="Relación entre el Proceso de Vacunación contra COVID-19 y el número de Casos Activos en la comuna de Curepto"/>
        <s v="Relación entre el Proceso de Vacunación contra COVID-19 y el número de Casos Activos en la comuna de Empedrado"/>
        <s v="Relación entre el Proceso de Vacunación contra COVID-19 y el número de Casos Activos en la comuna de Maule"/>
        <s v="Relación entre el Proceso de Vacunación contra COVID-19 y el número de Casos Activos en la comuna de Pelarco"/>
        <s v="Relación entre el Proceso de Vacunación contra COVID-19 y el número de Casos Activos en la comuna de Pencahue"/>
        <s v="Relación entre el Proceso de Vacunación contra COVID-19 y el número de Casos Activos en la comuna de Río Claro"/>
        <s v="Relación entre el Proceso de Vacunación contra COVID-19 y el número de Casos Activos en la comuna de San Clemente"/>
        <s v="Relación entre el Proceso de Vacunación contra COVID-19 y el número de Casos Activos en la comuna de San Rafael"/>
        <s v="Relación entre el Proceso de Vacunación contra COVID-19 y el número de Casos Activos en la comuna de Cauquenes"/>
        <s v="Relación entre el Proceso de Vacunación contra COVID-19 y el número de Casos Activos en la comuna de Chanco"/>
        <s v="Relación entre el Proceso de Vacunación contra COVID-19 y el número de Casos Activos en la comuna de Pelluhue"/>
        <s v="Relación entre el Proceso de Vacunación contra COVID-19 y el número de Casos Activos en la comuna de Curicó"/>
        <s v="Relación entre el Proceso de Vacunación contra COVID-19 y el número de Casos Activos en la comuna de Hualañé"/>
        <s v="Relación entre el Proceso de Vacunación contra COVID-19 y el número de Casos Activos en la comuna de Licantén"/>
        <s v="Relación entre el Proceso de Vacunación contra COVID-19 y el número de Casos Activos en la comuna de Molina"/>
        <s v="Relación entre el Proceso de Vacunación contra COVID-19 y el número de Casos Activos en la comuna de Rauco"/>
        <s v="Relación entre el Proceso de Vacunación contra COVID-19 y el número de Casos Activos en la comuna de Romeral"/>
        <s v="Relación entre el Proceso de Vacunación contra COVID-19 y el número de Casos Activos en la comuna de Sagrada Familia"/>
        <s v="Relación entre el Proceso de Vacunación contra COVID-19 y el número de Casos Activos en la comuna de Teno"/>
        <s v="Relación entre el Proceso de Vacunación contra COVID-19 y el número de Casos Activos en la comuna de Vichuquén"/>
        <s v="Relación entre el Proceso de Vacunación contra COVID-19 y el número de Casos Activos en la comuna de Linares"/>
        <s v="Relación entre el Proceso de Vacunación contra COVID-19 y el número de Casos Activos en la comuna de Colbún"/>
        <s v="Relación entre el Proceso de Vacunación contra COVID-19 y el número de Casos Activos en la comuna de Longaví"/>
        <s v="Relación entre el Proceso de Vacunación contra COVID-19 y el número de Casos Activos en la comuna de Parral"/>
        <s v="Relación entre el Proceso de Vacunación contra COVID-19 y el número de Casos Activos en la comuna de Retiro"/>
        <s v="Relación entre el Proceso de Vacunación contra COVID-19 y el número de Casos Activos en la comuna de San Javier"/>
        <s v="Relación entre el Proceso de Vacunación contra COVID-19 y el número de Casos Activos en la comuna de Villa Alegre"/>
        <s v="Relación entre el Proceso de Vacunación contra COVID-19 y el número de Casos Activos en la comuna de Yerbas Buenas"/>
        <s v="Relación entre el Proceso de Vacunación contra COVID-19 y el número de Casos Activos en la comuna de Concepción"/>
        <s v="Relación entre el Proceso de Vacunación contra COVID-19 y el número de Casos Activos en la comuna de Coronel"/>
        <s v="Relación entre el Proceso de Vacunación contra COVID-19 y el número de Casos Activos en la comuna de Chiguayante"/>
        <s v="Relación entre el Proceso de Vacunación contra COVID-19 y el número de Casos Activos en la comuna de Florida"/>
        <s v="Relación entre el Proceso de Vacunación contra COVID-19 y el número de Casos Activos en la comuna de Hualqui"/>
        <s v="Relación entre el Proceso de Vacunación contra COVID-19 y el número de Casos Activos en la comuna de Lota"/>
        <s v="Relación entre el Proceso de Vacunación contra COVID-19 y el número de Casos Activos en la comuna de Penco"/>
        <s v="Relación entre el Proceso de Vacunación contra COVID-19 y el número de Casos Activos en la comuna de San Pedro de la Paz"/>
        <s v="Relación entre el Proceso de Vacunación contra COVID-19 y el número de Casos Activos en la comuna de Santa Juana"/>
        <s v="Relación entre el Proceso de Vacunación contra COVID-19 y el número de Casos Activos en la comuna de Talcahuano"/>
        <s v="Relación entre el Proceso de Vacunación contra COVID-19 y el número de Casos Activos en la comuna de Tomé"/>
        <s v="Relación entre el Proceso de Vacunación contra COVID-19 y el número de Casos Activos en la comuna de Hualpén"/>
        <s v="Relación entre el Proceso de Vacunación contra COVID-19 y el número de Casos Activos en la comuna de Lebu"/>
        <s v="Relación entre el Proceso de Vacunación contra COVID-19 y el número de Casos Activos en la comuna de Arauco"/>
        <s v="Relación entre el Proceso de Vacunación contra COVID-19 y el número de Casos Activos en la comuna de Cañete"/>
        <s v="Relación entre el Proceso de Vacunación contra COVID-19 y el número de Casos Activos en la comuna de Contulmo"/>
        <s v="Relación entre el Proceso de Vacunación contra COVID-19 y el número de Casos Activos en la comuna de Curanilahue"/>
        <s v="Relación entre el Proceso de Vacunación contra COVID-19 y el número de Casos Activos en la comuna de Los Alamos"/>
        <s v="Relación entre el Proceso de Vacunación contra COVID-19 y el número de Casos Activos en la comuna de Tirúa"/>
        <s v="Relación entre el Proceso de Vacunación contra COVID-19 y el número de Casos Activos en la comuna de Los Angeles"/>
        <s v="Relación entre el Proceso de Vacunación contra COVID-19 y el número de Casos Activos en la comuna de Antuco"/>
        <s v="Relación entre el Proceso de Vacunación contra COVID-19 y el número de Casos Activos en la comuna de Cabrero"/>
        <s v="Relación entre el Proceso de Vacunación contra COVID-19 y el número de Casos Activos en la comuna de Laja"/>
        <s v="Relación entre el Proceso de Vacunación contra COVID-19 y el número de Casos Activos en la comuna de Mulchén"/>
        <s v="Relación entre el Proceso de Vacunación contra COVID-19 y el número de Casos Activos en la comuna de Nacimiento"/>
        <s v="Relación entre el Proceso de Vacunación contra COVID-19 y el número de Casos Activos en la comuna de Negrete"/>
        <s v="Relación entre el Proceso de Vacunación contra COVID-19 y el número de Casos Activos en la comuna de Quilaco"/>
        <s v="Relación entre el Proceso de Vacunación contra COVID-19 y el número de Casos Activos en la comuna de Quilleco"/>
        <s v="Relación entre el Proceso de Vacunación contra COVID-19 y el número de Casos Activos en la comuna de San Rosendo"/>
        <s v="Relación entre el Proceso de Vacunación contra COVID-19 y el número de Casos Activos en la comuna de Santa Bárbara"/>
        <s v="Relación entre el Proceso de Vacunación contra COVID-19 y el número de Casos Activos en la comuna de Tucapel"/>
        <s v="Relación entre el Proceso de Vacunación contra COVID-19 y el número de Casos Activos en la comuna de Yumbel"/>
        <s v="Relación entre el Proceso de Vacunación contra COVID-19 y el número de Casos Activos en la comuna de Alto Biobío"/>
        <s v="Relación entre el Proceso de Vacunación contra COVID-19 y el número de Casos Activos en la comuna de Chillán"/>
        <s v="Relación entre el Proceso de Vacunación contra COVID-19 y el número de Casos Activos en la comuna de Bulnes"/>
        <s v="Relación entre el Proceso de Vacunación contra COVID-19 y el número de Casos Activos en la comuna de Cobquecura"/>
        <s v="Relación entre el Proceso de Vacunación contra COVID-19 y el número de Casos Activos en la comuna de Coelemu"/>
        <s v="Relación entre el Proceso de Vacunación contra COVID-19 y el número de Casos Activos en la comuna de Coihueco"/>
        <s v="Relación entre el Proceso de Vacunación contra COVID-19 y el número de Casos Activos en la comuna de Chillán Viejo"/>
        <s v="Relación entre el Proceso de Vacunación contra COVID-19 y el número de Casos Activos en la comuna de El Carmen"/>
        <s v="Relación entre el Proceso de Vacunación contra COVID-19 y el número de Casos Activos en la comuna de Ninhue"/>
        <s v="Relación entre el Proceso de Vacunación contra COVID-19 y el número de Casos Activos en la comuna de Ñiquén"/>
        <s v="Relación entre el Proceso de Vacunación contra COVID-19 y el número de Casos Activos en la comuna de Pemuco"/>
        <s v="Relación entre el Proceso de Vacunación contra COVID-19 y el número de Casos Activos en la comuna de Pinto"/>
        <s v="Relación entre el Proceso de Vacunación contra COVID-19 y el número de Casos Activos en la comuna de Portezuelo"/>
        <s v="Relación entre el Proceso de Vacunación contra COVID-19 y el número de Casos Activos en la comuna de Quillón"/>
        <s v="Relación entre el Proceso de Vacunación contra COVID-19 y el número de Casos Activos en la comuna de Quirihue"/>
        <s v="Relación entre el Proceso de Vacunación contra COVID-19 y el número de Casos Activos en la comuna de Ránquil"/>
        <s v="Relación entre el Proceso de Vacunación contra COVID-19 y el número de Casos Activos en la comuna de San Carlos"/>
        <s v="Relación entre el Proceso de Vacunación contra COVID-19 y el número de Casos Activos en la comuna de San Fabián"/>
        <s v="Relación entre el Proceso de Vacunación contra COVID-19 y el número de Casos Activos en la comuna de San Ignacio"/>
        <s v="Relación entre el Proceso de Vacunación contra COVID-19 y el número de Casos Activos en la comuna de San Nicolás"/>
        <s v="Relación entre el Proceso de Vacunación contra COVID-19 y el número de Casos Activos en la comuna de Treguaco"/>
        <s v="Relación entre el Proceso de Vacunación contra COVID-19 y el número de Casos Activos en la comuna de Yungay"/>
        <s v="Relación entre el Proceso de Vacunación contra COVID-19 y el número de Casos Activos en la comuna de Temuco"/>
        <s v="Relación entre el Proceso de Vacunación contra COVID-19 y el número de Casos Activos en la comuna de Carahue"/>
        <s v="Relación entre el Proceso de Vacunación contra COVID-19 y el número de Casos Activos en la comuna de Cunco"/>
        <s v="Relación entre el Proceso de Vacunación contra COVID-19 y el número de Casos Activos en la comuna de Curarrehue"/>
        <s v="Relación entre el Proceso de Vacunación contra COVID-19 y el número de Casos Activos en la comuna de Freire"/>
        <s v="Relación entre el Proceso de Vacunación contra COVID-19 y el número de Casos Activos en la comuna de Galvarino"/>
        <s v="Relación entre el Proceso de Vacunación contra COVID-19 y el número de Casos Activos en la comuna de Gorbea"/>
        <s v="Relación entre el Proceso de Vacunación contra COVID-19 y el número de Casos Activos en la comuna de Lautaro"/>
        <s v="Relación entre el Proceso de Vacunación contra COVID-19 y el número de Casos Activos en la comuna de Loncoche"/>
        <s v="Relación entre el Proceso de Vacunación contra COVID-19 y el número de Casos Activos en la comuna de Melipeuco"/>
        <s v="Relación entre el Proceso de Vacunación contra COVID-19 y el número de Casos Activos en la comuna de Nueva Imperial"/>
        <s v="Relación entre el Proceso de Vacunación contra COVID-19 y el número de Casos Activos en la comuna de Padre las Casas"/>
        <s v="Relación entre el Proceso de Vacunación contra COVID-19 y el número de Casos Activos en la comuna de Perquenco"/>
        <s v="Relación entre el Proceso de Vacunación contra COVID-19 y el número de Casos Activos en la comuna de Pitrufquén"/>
        <s v="Relación entre el Proceso de Vacunación contra COVID-19 y el número de Casos Activos en la comuna de Pucón"/>
        <s v="Relación entre el Proceso de Vacunación contra COVID-19 y el número de Casos Activos en la comuna de Saavedra"/>
        <s v="Relación entre el Proceso de Vacunación contra COVID-19 y el número de Casos Activos en la comuna de Teodoro Schmidt"/>
        <s v="Relación entre el Proceso de Vacunación contra COVID-19 y el número de Casos Activos en la comuna de Toltén"/>
        <s v="Relación entre el Proceso de Vacunación contra COVID-19 y el número de Casos Activos en la comuna de Vilcún"/>
        <s v="Relación entre el Proceso de Vacunación contra COVID-19 y el número de Casos Activos en la comuna de Villarrica"/>
        <s v="Relación entre el Proceso de Vacunación contra COVID-19 y el número de Casos Activos en la comuna de Cholchol"/>
        <s v="Relación entre el Proceso de Vacunación contra COVID-19 y el número de Casos Activos en la comuna de Angol"/>
        <s v="Relación entre el Proceso de Vacunación contra COVID-19 y el número de Casos Activos en la comuna de Collipulli"/>
        <s v="Relación entre el Proceso de Vacunación contra COVID-19 y el número de Casos Activos en la comuna de Curacautín"/>
        <s v="Relación entre el Proceso de Vacunación contra COVID-19 y el número de Casos Activos en la comuna de Ercilla"/>
        <s v="Relación entre el Proceso de Vacunación contra COVID-19 y el número de Casos Activos en la comuna de Lonquimay"/>
        <s v="Relación entre el Proceso de Vacunación contra COVID-19 y el número de Casos Activos en la comuna de Los Sauces"/>
        <s v="Relación entre el Proceso de Vacunación contra COVID-19 y el número de Casos Activos en la comuna de Lumaco"/>
        <s v="Relación entre el Proceso de Vacunación contra COVID-19 y el número de Casos Activos en la comuna de Purén"/>
        <s v="Relación entre el Proceso de Vacunación contra COVID-19 y el número de Casos Activos en la comuna de Renaico"/>
        <s v="Relación entre el Proceso de Vacunación contra COVID-19 y el número de Casos Activos en la comuna de Traiguén"/>
        <s v="Relación entre el Proceso de Vacunación contra COVID-19 y el número de Casos Activos en la comuna de Victoria"/>
        <s v="Relación entre el Proceso de Vacunación contra COVID-19 y el número de Casos Activos en la comuna de Puerto Montt"/>
        <s v="Relación entre el Proceso de Vacunación contra COVID-19 y el número de Casos Activos en la comuna de Calbuco"/>
        <s v="Relación entre el Proceso de Vacunación contra COVID-19 y el número de Casos Activos en la comuna de Cochamó"/>
        <s v="Relación entre el Proceso de Vacunación contra COVID-19 y el número de Casos Activos en la comuna de Fresia"/>
        <s v="Relación entre el Proceso de Vacunación contra COVID-19 y el número de Casos Activos en la comuna de Frutillar"/>
        <s v="Relación entre el Proceso de Vacunación contra COVID-19 y el número de Casos Activos en la comuna de Los Muermos"/>
        <s v="Relación entre el Proceso de Vacunación contra COVID-19 y el número de Casos Activos en la comuna de Llanquihue"/>
        <s v="Relación entre el Proceso de Vacunación contra COVID-19 y el número de Casos Activos en la comuna de Maullín"/>
        <s v="Relación entre el Proceso de Vacunación contra COVID-19 y el número de Casos Activos en la comuna de Puerto Varas"/>
        <s v="Relación entre el Proceso de Vacunación contra COVID-19 y el número de Casos Activos en la comuna de Castro"/>
        <s v="Relación entre el Proceso de Vacunación contra COVID-19 y el número de Casos Activos en la comuna de Ancud"/>
        <s v="Relación entre el Proceso de Vacunación contra COVID-19 y el número de Casos Activos en la comuna de Chonchi"/>
        <s v="Relación entre el Proceso de Vacunación contra COVID-19 y el número de Casos Activos en la comuna de Curaco de Vélez"/>
        <s v="Relación entre el Proceso de Vacunación contra COVID-19 y el número de Casos Activos en la comuna de Dalcahue"/>
        <s v="Relación entre el Proceso de Vacunación contra COVID-19 y el número de Casos Activos en la comuna de Puqueldón"/>
        <s v="Relación entre el Proceso de Vacunación contra COVID-19 y el número de Casos Activos en la comuna de Queilén"/>
        <s v="Relación entre el Proceso de Vacunación contra COVID-19 y el número de Casos Activos en la comuna de Quellón"/>
        <s v="Relación entre el Proceso de Vacunación contra COVID-19 y el número de Casos Activos en la comuna de Quemchi"/>
        <s v="Relación entre el Proceso de Vacunación contra COVID-19 y el número de Casos Activos en la comuna de Quinchao"/>
        <s v="Relación entre el Proceso de Vacunación contra COVID-19 y el número de Casos Activos en la comuna de Osorno"/>
        <s v="Relación entre el Proceso de Vacunación contra COVID-19 y el número de Casos Activos en la comuna de Puerto Octay"/>
        <s v="Relación entre el Proceso de Vacunación contra COVID-19 y el número de Casos Activos en la comuna de Purranque"/>
        <s v="Relación entre el Proceso de Vacunación contra COVID-19 y el número de Casos Activos en la comuna de Puyehue"/>
        <s v="Relación entre el Proceso de Vacunación contra COVID-19 y el número de Casos Activos en la comuna de Río Negro"/>
        <s v="Relación entre el Proceso de Vacunación contra COVID-19 y el número de Casos Activos en la comuna de San Juan de La Costa"/>
        <s v="Relación entre el Proceso de Vacunación contra COVID-19 y el número de Casos Activos en la comuna de San Pablo"/>
        <s v="Relación entre el Proceso de Vacunación contra COVID-19 y el número de Casos Activos en la comuna de Chaitén"/>
        <s v="Relación entre el Proceso de Vacunación contra COVID-19 y el número de Casos Activos en la comuna de Futaleufú"/>
        <s v="Relación entre el Proceso de Vacunación contra COVID-19 y el número de Casos Activos en la comuna de Hualaihué"/>
        <s v="Relación entre el Proceso de Vacunación contra COVID-19 y el número de Casos Activos en la comuna de Palena"/>
        <s v="Relación entre el Proceso de Vacunación contra COVID-19 y el número de Casos Activos en la comuna de Coihaique"/>
        <s v="Relación entre el Proceso de Vacunación contra COVID-19 y el número de Casos Activos en la comuna de Lago Verde"/>
        <s v="Relación entre el Proceso de Vacunación contra COVID-19 y el número de Casos Activos en la comuna de Aisén"/>
        <s v="Relación entre el Proceso de Vacunación contra COVID-19 y el número de Casos Activos en la comuna de Cisnes"/>
        <s v="Relación entre el Proceso de Vacunación contra COVID-19 y el número de Casos Activos en la comuna de Guaitecas"/>
        <s v="Relación entre el Proceso de Vacunación contra COVID-19 y el número de Casos Activos en la comuna de Cochrane"/>
        <s v="Relación entre el Proceso de Vacunación contra COVID-19 y el número de Casos Activos en la comuna de O'Higgins"/>
        <s v="Relación entre el Proceso de Vacunación contra COVID-19 y el número de Casos Activos en la comuna de Tortel"/>
        <s v="Relación entre el Proceso de Vacunación contra COVID-19 y el número de Casos Activos en la comuna de Chile Chico"/>
        <s v="Relación entre el Proceso de Vacunación contra COVID-19 y el número de Casos Activos en la comuna de Río Ibáñez"/>
        <s v="Relación entre el Proceso de Vacunación contra COVID-19 y el número de Casos Activos en la comuna de Punta Arenas"/>
        <s v="Relación entre el Proceso de Vacunación contra COVID-19 y el número de Casos Activos en la comuna de Laguna Blanca"/>
        <s v="Relación entre el Proceso de Vacunación contra COVID-19 y el número de Casos Activos en la comuna de Río Verde"/>
        <s v="Relación entre el Proceso de Vacunación contra COVID-19 y el número de Casos Activos en la comuna de San Gregorio"/>
        <s v="Relación entre el Proceso de Vacunación contra COVID-19 y el número de Casos Activos en la comuna de Cabo de Hornos"/>
        <s v="Relación entre el Proceso de Vacunación contra COVID-19 y el número de Casos Activos en la comuna de Porvenir"/>
        <s v="Relación entre el Proceso de Vacunación contra COVID-19 y el número de Casos Activos en la comuna de Primavera"/>
        <s v="Relación entre el Proceso de Vacunación contra COVID-19 y el número de Casos Activos en la comuna de Timaukel"/>
        <s v="Relación entre el Proceso de Vacunación contra COVID-19 y el número de Casos Activos en la comuna de Natales"/>
        <s v="Relación entre el Proceso de Vacunación contra COVID-19 y el número de Casos Activos en la comuna de Torres del Paine"/>
        <s v="Relación entre el Proceso de Vacunación contra COVID-19 y el número de Casos Activos en la comuna de Santiago"/>
        <s v="Relación entre el Proceso de Vacunación contra COVID-19 y el número de Casos Activos en la comuna de Cerrillos"/>
        <s v="Relación entre el Proceso de Vacunación contra COVID-19 y el número de Casos Activos en la comuna de Cerro Navia"/>
        <s v="Relación entre el Proceso de Vacunación contra COVID-19 y el número de Casos Activos en la comuna de Conchalí"/>
        <s v="Relación entre el Proceso de Vacunación contra COVID-19 y el número de Casos Activos en la comuna de El Bosque"/>
        <s v="Relación entre el Proceso de Vacunación contra COVID-19 y el número de Casos Activos en la comuna de Estación Central"/>
        <s v="Relación entre el Proceso de Vacunación contra COVID-19 y el número de Casos Activos en la comuna de Huechuraba"/>
        <s v="Relación entre el Proceso de Vacunación contra COVID-19 y el número de Casos Activos en la comuna de Independencia"/>
        <s v="Relación entre el Proceso de Vacunación contra COVID-19 y el número de Casos Activos en la comuna de La Cisterna"/>
        <s v="Relación entre el Proceso de Vacunación contra COVID-19 y el número de Casos Activos en la comuna de La Florida"/>
        <s v="Relación entre el Proceso de Vacunación contra COVID-19 y el número de Casos Activos en la comuna de La Granja"/>
        <s v="Relación entre el Proceso de Vacunación contra COVID-19 y el número de Casos Activos en la comuna de La Pintana"/>
        <s v="Relación entre el Proceso de Vacunación contra COVID-19 y el número de Casos Activos en la comuna de La Reina"/>
        <s v="Relación entre el Proceso de Vacunación contra COVID-19 y el número de Casos Activos en la comuna de Las Condes"/>
        <s v="Relación entre el Proceso de Vacunación contra COVID-19 y el número de Casos Activos en la comuna de Lo Barnechea"/>
        <s v="Relación entre el Proceso de Vacunación contra COVID-19 y el número de Casos Activos en la comuna de Lo Espejo"/>
        <s v="Relación entre el Proceso de Vacunación contra COVID-19 y el número de Casos Activos en la comuna de Lo Prado"/>
        <s v="Relación entre el Proceso de Vacunación contra COVID-19 y el número de Casos Activos en la comuna de Macul"/>
        <s v="Relación entre el Proceso de Vacunación contra COVID-19 y el número de Casos Activos en la comuna de Maipú"/>
        <s v="Relación entre el Proceso de Vacunación contra COVID-19 y el número de Casos Activos en la comuna de Ñuñoa"/>
        <s v="Relación entre el Proceso de Vacunación contra COVID-19 y el número de Casos Activos en la comuna de Pedro Aguirre Cerda"/>
        <s v="Relación entre el Proceso de Vacunación contra COVID-19 y el número de Casos Activos en la comuna de Peñalolén"/>
        <s v="Relación entre el Proceso de Vacunación contra COVID-19 y el número de Casos Activos en la comuna de Providencia"/>
        <s v="Relación entre el Proceso de Vacunación contra COVID-19 y el número de Casos Activos en la comuna de Pudahuel"/>
        <s v="Relación entre el Proceso de Vacunación contra COVID-19 y el número de Casos Activos en la comuna de Quilicura"/>
        <s v="Relación entre el Proceso de Vacunación contra COVID-19 y el número de Casos Activos en la comuna de Quinta Normal"/>
        <s v="Relación entre el Proceso de Vacunación contra COVID-19 y el número de Casos Activos en la comuna de Recoleta"/>
        <s v="Relación entre el Proceso de Vacunación contra COVID-19 y el número de Casos Activos en la comuna de Renca"/>
        <s v="Relación entre el Proceso de Vacunación contra COVID-19 y el número de Casos Activos en la comuna de San Joaquín"/>
        <s v="Relación entre el Proceso de Vacunación contra COVID-19 y el número de Casos Activos en la comuna de San Miguel"/>
        <s v="Relación entre el Proceso de Vacunación contra COVID-19 y el número de Casos Activos en la comuna de San Ramón"/>
        <s v="Relación entre el Proceso de Vacunación contra COVID-19 y el número de Casos Activos en la comuna de Vitacura"/>
        <s v="Relación entre el Proceso de Vacunación contra COVID-19 y el número de Casos Activos en la comuna de Puente Alto"/>
        <s v="Relación entre el Proceso de Vacunación contra COVID-19 y el número de Casos Activos en la comuna de Pirque"/>
        <s v="Relación entre el Proceso de Vacunación contra COVID-19 y el número de Casos Activos en la comuna de San José de Maipo"/>
        <s v="Relación entre el Proceso de Vacunación contra COVID-19 y el número de Casos Activos en la comuna de Colina"/>
        <s v="Relación entre el Proceso de Vacunación contra COVID-19 y el número de Casos Activos en la comuna de Lampa"/>
        <s v="Relación entre el Proceso de Vacunación contra COVID-19 y el número de Casos Activos en la comuna de Tiltil"/>
        <s v="Relación entre el Proceso de Vacunación contra COVID-19 y el número de Casos Activos en la comuna de San Bernardo"/>
        <s v="Relación entre el Proceso de Vacunación contra COVID-19 y el número de Casos Activos en la comuna de Buin"/>
        <s v="Relación entre el Proceso de Vacunación contra COVID-19 y el número de Casos Activos en la comuna de Calera de Tango"/>
        <s v="Relación entre el Proceso de Vacunación contra COVID-19 y el número de Casos Activos en la comuna de Paine"/>
        <s v="Relación entre el Proceso de Vacunación contra COVID-19 y el número de Casos Activos en la comuna de Melipilla"/>
        <s v="Relación entre el Proceso de Vacunación contra COVID-19 y el número de Casos Activos en la comuna de Alhué"/>
        <s v="Relación entre el Proceso de Vacunación contra COVID-19 y el número de Casos Activos en la comuna de Curacaví"/>
        <s v="Relación entre el Proceso de Vacunación contra COVID-19 y el número de Casos Activos en la comuna de María Pinto"/>
        <s v="Relación entre el Proceso de Vacunación contra COVID-19 y el número de Casos Activos en la comuna de San Pedro"/>
        <s v="Relación entre el Proceso de Vacunación contra COVID-19 y el número de Casos Activos en la comuna de Talagante"/>
        <s v="Relación entre el Proceso de Vacunación contra COVID-19 y el número de Casos Activos en la comuna de El Monte"/>
        <s v="Relación entre el Proceso de Vacunación contra COVID-19 y el número de Casos Activos en la comuna de Isla de Maipo"/>
        <s v="Relación entre el Proceso de Vacunación contra COVID-19 y el número de Casos Activos en la comuna de Padre Hurtado"/>
        <s v="Relación entre el Proceso de Vacunación contra COVID-19 y el número de Casos Activos en la comuna de Peñaflor"/>
        <s v="Relación entre el Proceso de Vacunación contra COVID-19 y el número de Casos Activos en la comuna de Valdivia"/>
        <s v="Relación entre el Proceso de Vacunación contra COVID-19 y el número de Casos Activos en la comuna de Corral"/>
        <s v="Relación entre el Proceso de Vacunación contra COVID-19 y el número de Casos Activos en la comuna de Lanco"/>
        <s v="Relación entre el Proceso de Vacunación contra COVID-19 y el número de Casos Activos en la comuna de Los Lagos"/>
        <s v="Relación entre el Proceso de Vacunación contra COVID-19 y el número de Casos Activos en la comuna de Máfil"/>
        <s v="Relación entre el Proceso de Vacunación contra COVID-19 y el número de Casos Activos en la comuna de Mariquina"/>
        <s v="Relación entre el Proceso de Vacunación contra COVID-19 y el número de Casos Activos en la comuna de Paillaco"/>
        <s v="Relación entre el Proceso de Vacunación contra COVID-19 y el número de Casos Activos en la comuna de Panguipulli"/>
        <s v="Relación entre el Proceso de Vacunación contra COVID-19 y el número de Casos Activos en la comuna de La Unión"/>
        <s v="Relación entre el Proceso de Vacunación contra COVID-19 y el número de Casos Activos en la comuna de Futrono"/>
        <s v="Relación entre el Proceso de Vacunación contra COVID-19 y el número de Casos Activos en la comuna de Lago Ranco"/>
        <s v="Relación entre el Proceso de Vacunación contra COVID-19 y el número de Casos Activos en la comuna de Río Bueno"/>
        <s v="Relación entre el Proceso de Vacunación contra COVID-19 y el número de Casos Activos en la comuna de Arica"/>
        <s v="Relación entre el Proceso de Vacunación contra COVID-19 y el número de Casos Activos en la comuna de Camarones"/>
        <s v="Relación entre el Proceso de Vacunación contra COVID-19 y el número de Casos Activos en la comuna de Putre"/>
        <s v="Relación entre el Proceso de Vacunación contra COVID-19 y el número de Casos Activos en la comuna de General Lagos"/>
        <s v="Representación Geográfica de la Positividad por Región a Escala Nacional"/>
        <s v="Vista Comparativa de la Positividad en el mes actual y el mes anterior."/>
        <s v="Evolución de la Positividad por Región a Escala Nacional"/>
        <s v="Evolución de la Positividad a COVID-19 en la Región de Tarapacá"/>
        <s v="Evolución de la Positividad a COVID-19 en la Región de Antofagasta"/>
        <s v="Evolución de la Positividad a COVID-19 en la Región de Atacama"/>
        <s v="Evolución de la Positividad a COVID-19 en la Región de Coquimbo"/>
        <s v="Evolución de la Positividad a COVID-19 en la Región de Valparaíso"/>
        <s v="Evolución de la Positividad a COVID-19 en la Región de O'Higgins"/>
        <s v="Evolución de la Positividad a COVID-19 en la Región de Maule"/>
        <s v="Evolución de la Positividad a COVID-19 en la Región del Biobío"/>
        <s v="Evolución de la Positividad a COVID-19 en la Región de La Araucanía"/>
        <s v="Evolución de la Positividad a COVID-19 en la Región de Los Lagos"/>
        <s v="Evolución de la Positividad a COVID-19 en la Región de Aysén"/>
        <s v="Evolución de la Positividad a COVID-19 en la Región de Magallanes"/>
        <s v="Evolución de la Positividad a COVID-19 en la Región Metropolitana"/>
        <s v="Evolución de la Positividad a COVID-19 en la Región de Los Ríos"/>
        <s v="Evolución de la Positividad a COVID-19 en la Región de Arica y Parinacota"/>
        <s v="Evolución de la Positividad a COVID-19 en la Región de Ñuble"/>
        <s v="Relación entre la Positividad a COVID19 y la Vacunación por Región a Escala Nacional"/>
        <s v="Relación entre la Positividad a COVID19 y la Vacunación en la Región de Tarapacá"/>
        <s v="Relación entre la Positividad a COVID19 y la Vacunación en la Región de Antofagasta"/>
        <s v="Relación entre la Positividad a COVID19 y la Vacunación en la Región de Atacama"/>
        <s v="Relación entre la Positividad a COVID19 y la Vacunación en la Región de Coquimbo"/>
        <s v="Relación entre la Positividad a COVID19 y la Vacunación en la Región de Valparaíso"/>
        <s v="Relación entre la Positividad a COVID19 y la Vacunación en la Región de O'Higgins"/>
        <s v="Relación entre la Positividad a COVID19 y la Vacunación en la Región de Maule"/>
        <s v="Relación entre la Positividad a COVID19 y la Vacunación en la Región del Biobío"/>
        <s v="Relación entre la Positividad a COVID19 y la Vacunación en la Región de La Araucanía"/>
        <s v="Relación entre la Positividad a COVID19 y la Vacunación en la Región de Los Lagos"/>
        <s v="Relación entre la Positividad a COVID19 y la Vacunación en la Región de Aysén"/>
        <s v="Relación entre la Positividad a COVID19 y la Vacunación en la Región de Magallanes"/>
        <s v="Relación entre la Positividad a COVID19 y la Vacunación en la Región Metropolitana"/>
        <s v="Relación entre la Positividad a COVID19 y la Vacunación en la Región de Los Ríos"/>
        <s v="Relación entre la Positividad a COVID19 y la Vacunación en la Región de Arica y Parinacota"/>
        <s v="Relación entre la Positividad a COVID19 y la Vacunación en la Región de Ñuble"/>
        <s v="Evolución de la disponibilidad y utilización de Residencias Sanirarias para COVID19 por Regi{on a Escala Nacional"/>
        <s v="Evolución de la disponibilidad y utilización de Residencias Sanirarias para COVID19 en la Región de Tarapacá"/>
        <s v="Evolución de la disponibilidad y utilización de Residencias Sanirarias para COVID19 en la Región de Antofagasta"/>
        <s v="Evolución de la disponibilidad y utilización de Residencias Sanirarias para COVID19 en la Región de Atacama"/>
        <s v="Evolución de la disponibilidad y utilización de Residencias Sanirarias para COVID19 en la Región de Coquimbo"/>
        <s v="Evolución de la disponibilidad y utilización de Residencias Sanirarias para COVID19 en la Región de Valparaíso"/>
        <s v="Evolución de la disponibilidad y utilización de Residencias Sanirarias para COVID19 en la Región de O'Higgins"/>
        <s v="Evolución de la disponibilidad y utilización de Residencias Sanirarias para COVID19 en la Región de Maule"/>
        <s v="Evolución de la disponibilidad y utilización de Residencias Sanirarias para COVID19 en la Región del Biobío"/>
        <s v="Evolución de la disponibilidad y utilización de Residencias Sanirarias para COVID19 en la Región de La Araucanía"/>
        <s v="Evolución de la disponibilidad y utilización de Residencias Sanirarias para COVID19 en la Región de Los Lagos"/>
        <s v="Evolución de la disponibilidad y utilización de Residencias Sanirarias para COVID19 en la Región de Aysén"/>
        <s v="Evolución de la disponibilidad y utilización de Residencias Sanirarias para COVID19 en la Región de Magallanes"/>
        <s v="Evolución de la disponibilidad y utilización de Residencias Sanirarias para COVID19 en la Región Metropolitana"/>
        <s v="Evolución de la disponibilidad y utilización de Residencias Sanirarias para COVID19 en la Región de Los Ríos"/>
        <s v="Evolución de la disponibilidad y utilización de Residencias Sanirarias para COVID19 en la Región de Arica y Parinacota"/>
        <s v="Evolución de la disponibilidad y utilización de Residencias Sanirarias para COVID19 en la Región de Ñuble"/>
        <s v="Balance de disponibilidad de cupos en Residencias Sanitarias para COVID19 por Región a Escala Nacional"/>
        <s v="Balance de disponibilidad de cupos en Residencias Sanitarias para COVID19 en la Región de Tarapacá"/>
        <s v="Balance de disponibilidad de cupos en Residencias Sanitarias para COVID19 en la Región de Antofagasta"/>
        <s v="Balance de disponibilidad de cupos en Residencias Sanitarias para COVID19 en la Región de Atacama"/>
        <s v="Balance de disponibilidad de cupos en Residencias Sanitarias para COVID19 en la Región de Coquimbo"/>
        <s v="Balance de disponibilidad de cupos en Residencias Sanitarias para COVID19 en la Región de Valparaíso"/>
        <s v="Balance de disponibilidad de cupos en Residencias Sanitarias para COVID19 en la Región de O'Higgins"/>
        <s v="Balance de disponibilidad de cupos en Residencias Sanitarias para COVID19 en la Región de Maule"/>
        <s v="Balance de disponibilidad de cupos en Residencias Sanitarias para COVID19 en la Región del Biobío"/>
        <s v="Balance de disponibilidad de cupos en Residencias Sanitarias para COVID19 en la Región de La Araucanía"/>
        <s v="Balance de disponibilidad de cupos en Residencias Sanitarias para COVID19 en la Región de Los Lagos"/>
        <s v="Balance de disponibilidad de cupos en Residencias Sanitarias para COVID19 en la Región de Aysén"/>
        <s v="Balance de disponibilidad de cupos en Residencias Sanitarias para COVID19 en la Región de Magallanes"/>
        <s v="Balance de disponibilidad de cupos en Residencias Sanitarias para COVID19 en la Región Metropolitana"/>
        <s v="Balance de disponibilidad de cupos en Residencias Sanitarias para COVID19 en la Región de Los Ríos"/>
        <s v="Balance de disponibilidad de cupos en Residencias Sanitarias para COVID19 en la Región de Arica y Parinacota"/>
        <s v="Balance de disponibilidad de cupos en Residencias Sanitarias para COVID19 en la Región de Ñuble"/>
        <s v="Vista Comparativa entre disponibilidad de cupos en Residencias Sanitarias y usuarios para los últimos 7 días por Región a Escala Nacional"/>
        <s v="Número de Exámenes PCR realizados por Región a Escala Nacional"/>
        <s v="Número de Exámenes PCR realizados por mes y por Región a Escala Nacional"/>
        <s v="Número de Exámenes PCR realizados por mes en la Región de Tarapacá"/>
        <s v="Número de Exámenes PCR realizados por mes en la Región de Antofagasta"/>
        <s v="Número de Exámenes PCR realizados por mes en la Región de Atacama"/>
        <s v="Número de Exámenes PCR realizados por mes en la Región de Coquimbo"/>
        <s v="Número de Exámenes PCR realizados por mes en la Región de Valparaíso"/>
        <s v="Número de Exámenes PCR realizados por mes en la Región de O'Higgins"/>
        <s v="Número de Exámenes PCR realizados por mes en la Región de Maule"/>
        <s v="Número de Exámenes PCR realizados por mes en la Región del Biobío"/>
        <s v="Número de Exámenes PCR realizados por mes en la Región de La Araucanía"/>
        <s v="Número de Exámenes PCR realizados por mes en la Región de Los Lagos"/>
        <s v="Número de Exámenes PCR realizados por mes en la Región de Aysén"/>
        <s v="Número de Exámenes PCR realizados por mes en la Región de Magallanes"/>
        <s v="Número de Exámenes PCR realizados por mes en la Región Metropolitana"/>
        <s v="Número de Exámenes PCR realizados por mes en la Región de Los Ríos"/>
        <s v="Número de Exámenes PCR realizados por mes en la Región de Arica y Parinacota"/>
        <s v="Número de Exámenes PCR realizados por mes en la Región de Ñuble"/>
        <s v="Número de Exámenes PCR realizados acumulados por Región a Escala Nacional"/>
        <s v="Número de Exámenes PCR realizados acumulados en la Región de Tarapacá"/>
        <s v="Número de Exámenes PCR realizados acumulados en la Región de Antofagasta"/>
        <s v="Número de Exámenes PCR realizados acumulados en la Región de Atacama"/>
        <s v="Número de Exámenes PCR realizados acumulados en la Región de Coquimbo"/>
        <s v="Número de Exámenes PCR realizados acumulados en la Región de Valparaíso"/>
        <s v="Número de Exámenes PCR realizados acumulados en la Región de O'Higgins"/>
        <s v="Número de Exámenes PCR realizados acumulados en la Región de Maule"/>
        <s v="Número de Exámenes PCR realizados acumulados en la Región del Biobío"/>
        <s v="Número de Exámenes PCR realizados acumulados en la Región de La Araucanía"/>
        <s v="Número de Exámenes PCR realizados acumulados en la Región de Los Lagos"/>
        <s v="Número de Exámenes PCR realizados acumulados en la Región de Aysén"/>
        <s v="Número de Exámenes PCR realizados acumulados en la Región de Magallanes"/>
        <s v="Número de Exámenes PCR realizados acumulados en la Región Metropolitana"/>
        <s v="Número de Exámenes PCR realizados acumulados en la Región de Los Ríos"/>
        <s v="Número de Exámenes PCR realizados acumulados en la Región de Arica y Parinacota"/>
        <s v="Número de Exámenes PCR realizados acumulados en la Región de Ñuble"/>
        <s v="Número de Exámenes PCR realizados mensualmente por Región a Escala Nacional"/>
        <s v="Número de Exámenes PCR realizados mensualmente en la Región de Tarapacá"/>
        <s v="Número de Exámenes PCR realizados mensualmente en la Región de Antofagasta"/>
        <s v="Número de Exámenes PCR realizados mensualmente en la Región de Atacama"/>
        <s v="Número de Exámenes PCR realizados mensualmente en la Región de Coquimbo"/>
        <s v="Número de Exámenes PCR realizados mensualmente en la Región de Valparaíso"/>
        <s v="Número de Exámenes PCR realizados mensualmente en la Región de O'Higgins"/>
        <s v="Número de Exámenes PCR realizados mensualmente en la Región de Maule"/>
        <s v="Número de Exámenes PCR realizados mensualmente en la Región del Biobío"/>
        <s v="Número de Exámenes PCR realizados mensualmente en la Región de La Araucanía"/>
        <s v="Número de Exámenes PCR realizados mensualmente en la Región de Los Lagos"/>
        <s v="Número de Exámenes PCR realizados mensualmente en la Región de Aysén"/>
        <s v="Número de Exámenes PCR realizados mensualmente en la Región de Magallanes"/>
        <s v="Número de Exámenes PCR realizados mensualmente en la Región Metropolitana"/>
        <s v="Número de Exámenes PCR realizados mensualmente en la Región de Los Ríos"/>
        <s v="Número de Exámenes PCR realizados mensualmente en la Región de Arica y Parinacota"/>
        <s v="Número de Exámenes PCR realizados mensualmente en la Región de Ñuble"/>
        <s v="Etapa Actual del Programa Paso a Paso por Región y Comuna a Escala Nacional."/>
        <s v="Etapa Actual del Programa Paso a Paso por Comuna en la Región de Tarapacá"/>
        <s v="Etapa Actual del Programa Paso a Paso por Comuna en la Región de Antofagasta"/>
        <s v="Etapa Actual del Programa Paso a Paso por Comuna en la Región de Atacama"/>
        <s v="Etapa Actual del Programa Paso a Paso por Comuna en la Región de Coquimbo"/>
        <s v="Etapa Actual del Programa Paso a Paso por Comuna en la Región de Valparaíso"/>
        <s v="Etapa Actual del Programa Paso a Paso por Comuna en la Región de O'Higgins"/>
        <s v="Etapa Actual del Programa Paso a Paso por Comuna en la Región de Maule"/>
        <s v="Etapa Actual del Programa Paso a Paso por Comuna en la Región del Biobío"/>
        <s v="Etapa Actual del Programa Paso a Paso por Comuna en la Región de La Araucanía"/>
        <s v="Etapa Actual del Programa Paso a Paso por Comuna en la Región de Los Lagos"/>
        <s v="Etapa Actual del Programa Paso a Paso por Comuna en la Región de Aysén"/>
        <s v="Etapa Actual del Programa Paso a Paso por Comuna en la Región de Magallanes"/>
        <s v="Etapa Actual del Programa Paso a Paso por Comuna en la Región Metropolitana"/>
        <s v="Etapa Actual del Programa Paso a Paso por Comuna en la Región de Los Ríos"/>
        <s v="Etapa Actual del Programa Paso a Paso por Comuna en la Región de Arica y Parinacota"/>
        <s v="Etapa Actual del Programa Paso a Paso por Comuna en la Región de Ñuble"/>
        <s v="Etapa Actual del Programa Paso a Paso en la comuna de Iquique"/>
        <s v="Etapa Actual del Programa Paso a Paso en la comuna de Alto Hospicio"/>
        <s v="Etapa Actual del Programa Paso a Paso en la comuna de Pozo Almonte"/>
        <s v="Etapa Actual del Programa Paso a Paso en la comuna de Camiña"/>
        <s v="Etapa Actual del Programa Paso a Paso en la comuna de Colchane"/>
        <s v="Etapa Actual del Programa Paso a Paso en la comuna de Huara"/>
        <s v="Etapa Actual del Programa Paso a Paso en la comuna de Pica"/>
        <s v="Etapa Actual del Programa Paso a Paso en la comuna de Antofagasta"/>
        <s v="Etapa Actual del Programa Paso a Paso en la comuna de Mejillones"/>
        <s v="Etapa Actual del Programa Paso a Paso en la comuna de Sierra Gorda"/>
        <s v="Etapa Actual del Programa Paso a Paso en la comuna de Taltal"/>
        <s v="Etapa Actual del Programa Paso a Paso en la comuna de Calama"/>
        <s v="Etapa Actual del Programa Paso a Paso en la comuna de Ollagüe"/>
        <s v="Etapa Actual del Programa Paso a Paso en la comuna de San Pedro de Atacama"/>
        <s v="Etapa Actual del Programa Paso a Paso en la comuna de Tocopilla"/>
        <s v="Etapa Actual del Programa Paso a Paso en la comuna de María Elena"/>
        <s v="Etapa Actual del Programa Paso a Paso en la comuna de Copiapó"/>
        <s v="Etapa Actual del Programa Paso a Paso en la comuna de Caldera"/>
        <s v="Etapa Actual del Programa Paso a Paso en la comuna de Tierra Amarilla"/>
        <s v="Etapa Actual del Programa Paso a Paso en la comuna de Chañaral"/>
        <s v="Etapa Actual del Programa Paso a Paso en la comuna de Diego de Almagro"/>
        <s v="Etapa Actual del Programa Paso a Paso en la comuna de Vallenar"/>
        <s v="Etapa Actual del Programa Paso a Paso en la comuna de Alto del Carmen"/>
        <s v="Etapa Actual del Programa Paso a Paso en la comuna de Freirina"/>
        <s v="Etapa Actual del Programa Paso a Paso en la comuna de Huasco"/>
        <s v="Etapa Actual del Programa Paso a Paso en la comuna de La Serena"/>
        <s v="Etapa Actual del Programa Paso a Paso en la comuna de Coquimbo"/>
        <s v="Etapa Actual del Programa Paso a Paso en la comuna de Andacollo"/>
        <s v="Etapa Actual del Programa Paso a Paso en la comuna de La Higuera"/>
        <s v="Etapa Actual del Programa Paso a Paso en la comuna de Paiguano"/>
        <s v="Etapa Actual del Programa Paso a Paso en la comuna de Vicuña"/>
        <s v="Etapa Actual del Programa Paso a Paso en la comuna de Illapel"/>
        <s v="Etapa Actual del Programa Paso a Paso en la comuna de Canela"/>
        <s v="Etapa Actual del Programa Paso a Paso en la comuna de Los Vilos"/>
        <s v="Etapa Actual del Programa Paso a Paso en la comuna de Salamanca"/>
        <s v="Etapa Actual del Programa Paso a Paso en la comuna de Ovalle"/>
        <s v="Etapa Actual del Programa Paso a Paso en la comuna de Combarbalá"/>
        <s v="Etapa Actual del Programa Paso a Paso en la comuna de Monte Patria"/>
        <s v="Etapa Actual del Programa Paso a Paso en la comuna de Punitaqui"/>
        <s v="Etapa Actual del Programa Paso a Paso en la comuna de Río Hurtado"/>
        <s v="Etapa Actual del Programa Paso a Paso en la comuna de Valparaíso"/>
        <s v="Etapa Actual del Programa Paso a Paso en la comuna de Casablanca"/>
        <s v="Etapa Actual del Programa Paso a Paso en la comuna de Concón"/>
        <s v="Etapa Actual del Programa Paso a Paso en la comuna de Juan Fernández"/>
        <s v="Etapa Actual del Programa Paso a Paso en la comuna de Puchuncaví"/>
        <s v="Etapa Actual del Programa Paso a Paso en la comuna de Quintero"/>
        <s v="Etapa Actual del Programa Paso a Paso en la comuna de Viña del Mar"/>
        <s v="Etapa Actual del Programa Paso a Paso en la comuna de Isla de Pascua"/>
        <s v="Etapa Actual del Programa Paso a Paso en la comuna de Los Andes"/>
        <s v="Etapa Actual del Programa Paso a Paso en la comuna de Calle Larga"/>
        <s v="Etapa Actual del Programa Paso a Paso en la comuna de Rinconada"/>
        <s v="Etapa Actual del Programa Paso a Paso en la comuna de San Esteban"/>
        <s v="Etapa Actual del Programa Paso a Paso en la comuna de La Ligua"/>
        <s v="Etapa Actual del Programa Paso a Paso en la comuna de Cabildo"/>
        <s v="Etapa Actual del Programa Paso a Paso en la comuna de Papudo"/>
        <s v="Etapa Actual del Programa Paso a Paso en la comuna de Petorca"/>
        <s v="Etapa Actual del Programa Paso a Paso en la comuna de Zapallar"/>
        <s v="Etapa Actual del Programa Paso a Paso en la comuna de Quillota"/>
        <s v="Etapa Actual del Programa Paso a Paso en la comuna de Calera"/>
        <s v="Etapa Actual del Programa Paso a Paso en la comuna de Hijuelas"/>
        <s v="Etapa Actual del Programa Paso a Paso en la comuna de La Cruz"/>
        <s v="Etapa Actual del Programa Paso a Paso en la comuna de Nogales"/>
        <s v="Etapa Actual del Programa Paso a Paso en la comuna de San Antonio"/>
        <s v="Etapa Actual del Programa Paso a Paso en la comuna de Algarrobo"/>
        <s v="Etapa Actual del Programa Paso a Paso en la comuna de Cartagena"/>
        <s v="Etapa Actual del Programa Paso a Paso en la comuna de El Quisco"/>
        <s v="Etapa Actual del Programa Paso a Paso en la comuna de El Tabo"/>
        <s v="Etapa Actual del Programa Paso a Paso en la comuna de Santo Domingo"/>
        <s v="Etapa Actual del Programa Paso a Paso en la comuna de San Felipe"/>
        <s v="Etapa Actual del Programa Paso a Paso en la comuna de Catemu"/>
        <s v="Etapa Actual del Programa Paso a Paso en la comuna de Llaillay"/>
        <s v="Etapa Actual del Programa Paso a Paso en la comuna de Panquehue"/>
        <s v="Etapa Actual del Programa Paso a Paso en la comuna de Putaendo"/>
        <s v="Etapa Actual del Programa Paso a Paso en la comuna de Santa María"/>
        <s v="Etapa Actual del Programa Paso a Paso en la comuna de Quilpué"/>
        <s v="Etapa Actual del Programa Paso a Paso en la comuna de Limache"/>
        <s v="Etapa Actual del Programa Paso a Paso en la comuna de Olmué"/>
        <s v="Etapa Actual del Programa Paso a Paso en la comuna de Villa Alemana"/>
        <s v="Etapa Actual del Programa Paso a Paso en la comuna de Rancagua"/>
        <s v="Etapa Actual del Programa Paso a Paso en la comuna de Codegua"/>
        <s v="Etapa Actual del Programa Paso a Paso en la comuna de Coinco"/>
        <s v="Etapa Actual del Programa Paso a Paso en la comuna de Coltauco"/>
        <s v="Etapa Actual del Programa Paso a Paso en la comuna de Doñihue"/>
        <s v="Etapa Actual del Programa Paso a Paso en la comuna de Graneros"/>
        <s v="Etapa Actual del Programa Paso a Paso en la comuna de Las Cabras"/>
        <s v="Etapa Actual del Programa Paso a Paso en la comuna de Machalí"/>
        <s v="Etapa Actual del Programa Paso a Paso en la comuna de Malloa"/>
        <s v="Etapa Actual del Programa Paso a Paso en la comuna de Mostazal"/>
        <s v="Etapa Actual del Programa Paso a Paso en la comuna de Olivar"/>
        <s v="Etapa Actual del Programa Paso a Paso en la comuna de Peumo"/>
        <s v="Etapa Actual del Programa Paso a Paso en la comuna de Pichidegua"/>
        <s v="Etapa Actual del Programa Paso a Paso en la comuna de Quinta de Tilcoco"/>
        <s v="Etapa Actual del Programa Paso a Paso en la comuna de Rengo"/>
        <s v="Etapa Actual del Programa Paso a Paso en la comuna de Requínoa"/>
        <s v="Etapa Actual del Programa Paso a Paso en la comuna de San Vicente"/>
        <s v="Etapa Actual del Programa Paso a Paso en la comuna de Pichilemu"/>
        <s v="Etapa Actual del Programa Paso a Paso en la comuna de La Estrella"/>
        <s v="Etapa Actual del Programa Paso a Paso en la comuna de Litueche"/>
        <s v="Etapa Actual del Programa Paso a Paso en la comuna de Marchihue"/>
        <s v="Etapa Actual del Programa Paso a Paso en la comuna de Navidad"/>
        <s v="Etapa Actual del Programa Paso a Paso en la comuna de Paredones"/>
        <s v="Etapa Actual del Programa Paso a Paso en la comuna de San Fernando"/>
        <s v="Etapa Actual del Programa Paso a Paso en la comuna de Chépica"/>
        <s v="Etapa Actual del Programa Paso a Paso en la comuna de Chimbarongo"/>
        <s v="Etapa Actual del Programa Paso a Paso en la comuna de Lolol"/>
        <s v="Etapa Actual del Programa Paso a Paso en la comuna de Nancagua"/>
        <s v="Etapa Actual del Programa Paso a Paso en la comuna de Palmilla"/>
        <s v="Etapa Actual del Programa Paso a Paso en la comuna de Peralillo"/>
        <s v="Etapa Actual del Programa Paso a Paso en la comuna de Placilla"/>
        <s v="Etapa Actual del Programa Paso a Paso en la comuna de Pumanque"/>
        <s v="Etapa Actual del Programa Paso a Paso en la comuna de Santa Cruz"/>
        <s v="Etapa Actual del Programa Paso a Paso en la comuna de Talca"/>
        <s v="Etapa Actual del Programa Paso a Paso en la comuna de Constitución"/>
        <s v="Etapa Actual del Programa Paso a Paso en la comuna de Curepto"/>
        <s v="Etapa Actual del Programa Paso a Paso en la comuna de Empedrado"/>
        <s v="Etapa Actual del Programa Paso a Paso en la comuna de Maule"/>
        <s v="Etapa Actual del Programa Paso a Paso en la comuna de Pelarco"/>
        <s v="Etapa Actual del Programa Paso a Paso en la comuna de Pencahue"/>
        <s v="Etapa Actual del Programa Paso a Paso en la comuna de Río Claro"/>
        <s v="Etapa Actual del Programa Paso a Paso en la comuna de San Clemente"/>
        <s v="Etapa Actual del Programa Paso a Paso en la comuna de San Rafael"/>
        <s v="Etapa Actual del Programa Paso a Paso en la comuna de Cauquenes"/>
        <s v="Etapa Actual del Programa Paso a Paso en la comuna de Chanco"/>
        <s v="Etapa Actual del Programa Paso a Paso en la comuna de Pelluhue"/>
        <s v="Etapa Actual del Programa Paso a Paso en la comuna de Curicó"/>
        <s v="Etapa Actual del Programa Paso a Paso en la comuna de Hualañé"/>
        <s v="Etapa Actual del Programa Paso a Paso en la comuna de Licantén"/>
        <s v="Etapa Actual del Programa Paso a Paso en la comuna de Molina"/>
        <s v="Etapa Actual del Programa Paso a Paso en la comuna de Rauco"/>
        <s v="Etapa Actual del Programa Paso a Paso en la comuna de Romeral"/>
        <s v="Etapa Actual del Programa Paso a Paso en la comuna de Sagrada Familia"/>
        <s v="Etapa Actual del Programa Paso a Paso en la comuna de Teno"/>
        <s v="Etapa Actual del Programa Paso a Paso en la comuna de Vichuquén"/>
        <s v="Etapa Actual del Programa Paso a Paso en la comuna de Linares"/>
        <s v="Etapa Actual del Programa Paso a Paso en la comuna de Colbún"/>
        <s v="Etapa Actual del Programa Paso a Paso en la comuna de Longaví"/>
        <s v="Etapa Actual del Programa Paso a Paso en la comuna de Parral"/>
        <s v="Etapa Actual del Programa Paso a Paso en la comuna de Retiro"/>
        <s v="Etapa Actual del Programa Paso a Paso en la comuna de San Javier"/>
        <s v="Etapa Actual del Programa Paso a Paso en la comuna de Villa Alegre"/>
        <s v="Etapa Actual del Programa Paso a Paso en la comuna de Yerbas Buenas"/>
        <s v="Etapa Actual del Programa Paso a Paso en la comuna de Concepción"/>
        <s v="Etapa Actual del Programa Paso a Paso en la comuna de Coronel"/>
        <s v="Etapa Actual del Programa Paso a Paso en la comuna de Chiguayante"/>
        <s v="Etapa Actual del Programa Paso a Paso en la comuna de Florida"/>
        <s v="Etapa Actual del Programa Paso a Paso en la comuna de Hualqui"/>
        <s v="Etapa Actual del Programa Paso a Paso en la comuna de Lota"/>
        <s v="Etapa Actual del Programa Paso a Paso en la comuna de Penco"/>
        <s v="Etapa Actual del Programa Paso a Paso en la comuna de San Pedro de la Paz"/>
        <s v="Etapa Actual del Programa Paso a Paso en la comuna de Santa Juana"/>
        <s v="Etapa Actual del Programa Paso a Paso en la comuna de Talcahuano"/>
        <s v="Etapa Actual del Programa Paso a Paso en la comuna de Tomé"/>
        <s v="Etapa Actual del Programa Paso a Paso en la comuna de Hualpén"/>
        <s v="Etapa Actual del Programa Paso a Paso en la comuna de Lebu"/>
        <s v="Etapa Actual del Programa Paso a Paso en la comuna de Arauco"/>
        <s v="Etapa Actual del Programa Paso a Paso en la comuna de Cañete"/>
        <s v="Etapa Actual del Programa Paso a Paso en la comuna de Contulmo"/>
        <s v="Etapa Actual del Programa Paso a Paso en la comuna de Curanilahue"/>
        <s v="Etapa Actual del Programa Paso a Paso en la comuna de Los Alamos"/>
        <s v="Etapa Actual del Programa Paso a Paso en la comuna de Tirúa"/>
        <s v="Etapa Actual del Programa Paso a Paso en la comuna de Los Angeles"/>
        <s v="Etapa Actual del Programa Paso a Paso en la comuna de Antuco"/>
        <s v="Etapa Actual del Programa Paso a Paso en la comuna de Cabrero"/>
        <s v="Etapa Actual del Programa Paso a Paso en la comuna de Laja"/>
        <s v="Etapa Actual del Programa Paso a Paso en la comuna de Mulchén"/>
        <s v="Etapa Actual del Programa Paso a Paso en la comuna de Nacimiento"/>
        <s v="Etapa Actual del Programa Paso a Paso en la comuna de Negrete"/>
        <s v="Etapa Actual del Programa Paso a Paso en la comuna de Quilaco"/>
        <s v="Etapa Actual del Programa Paso a Paso en la comuna de Quilleco"/>
        <s v="Etapa Actual del Programa Paso a Paso en la comuna de San Rosendo"/>
        <s v="Etapa Actual del Programa Paso a Paso en la comuna de Santa Bárbara"/>
        <s v="Etapa Actual del Programa Paso a Paso en la comuna de Tucapel"/>
        <s v="Etapa Actual del Programa Paso a Paso en la comuna de Yumbel"/>
        <s v="Etapa Actual del Programa Paso a Paso en la comuna de Alto Biobío"/>
        <s v="Etapa Actual del Programa Paso a Paso en la comuna de Chillán"/>
        <s v="Etapa Actual del Programa Paso a Paso en la comuna de Bulnes"/>
        <s v="Etapa Actual del Programa Paso a Paso en la comuna de Cobquecura"/>
        <s v="Etapa Actual del Programa Paso a Paso en la comuna de Coelemu"/>
        <s v="Etapa Actual del Programa Paso a Paso en la comuna de Coihueco"/>
        <s v="Etapa Actual del Programa Paso a Paso en la comuna de Chillán Viejo"/>
        <s v="Etapa Actual del Programa Paso a Paso en la comuna de El Carmen"/>
        <s v="Etapa Actual del Programa Paso a Paso en la comuna de Ninhue"/>
        <s v="Etapa Actual del Programa Paso a Paso en la comuna de Ñiquén"/>
        <s v="Etapa Actual del Programa Paso a Paso en la comuna de Pemuco"/>
        <s v="Etapa Actual del Programa Paso a Paso en la comuna de Pinto"/>
        <s v="Etapa Actual del Programa Paso a Paso en la comuna de Portezuelo"/>
        <s v="Etapa Actual del Programa Paso a Paso en la comuna de Quillón"/>
        <s v="Etapa Actual del Programa Paso a Paso en la comuna de Quirihue"/>
        <s v="Etapa Actual del Programa Paso a Paso en la comuna de Ránquil"/>
        <s v="Etapa Actual del Programa Paso a Paso en la comuna de San Carlos"/>
        <s v="Etapa Actual del Programa Paso a Paso en la comuna de San Fabián"/>
        <s v="Etapa Actual del Programa Paso a Paso en la comuna de San Ignacio"/>
        <s v="Etapa Actual del Programa Paso a Paso en la comuna de San Nicolás"/>
        <s v="Etapa Actual del Programa Paso a Paso en la comuna de Treguaco"/>
        <s v="Etapa Actual del Programa Paso a Paso en la comuna de Yungay"/>
        <s v="Etapa Actual del Programa Paso a Paso en la comuna de Temuco"/>
        <s v="Etapa Actual del Programa Paso a Paso en la comuna de Carahue"/>
        <s v="Etapa Actual del Programa Paso a Paso en la comuna de Cunco"/>
        <s v="Etapa Actual del Programa Paso a Paso en la comuna de Curarrehue"/>
        <s v="Etapa Actual del Programa Paso a Paso en la comuna de Freire"/>
        <s v="Etapa Actual del Programa Paso a Paso en la comuna de Galvarino"/>
        <s v="Etapa Actual del Programa Paso a Paso en la comuna de Gorbea"/>
        <s v="Etapa Actual del Programa Paso a Paso en la comuna de Lautaro"/>
        <s v="Etapa Actual del Programa Paso a Paso en la comuna de Loncoche"/>
        <s v="Etapa Actual del Programa Paso a Paso en la comuna de Melipeuco"/>
        <s v="Etapa Actual del Programa Paso a Paso en la comuna de Nueva Imperial"/>
        <s v="Etapa Actual del Programa Paso a Paso en la comuna de Padre las Casas"/>
        <s v="Etapa Actual del Programa Paso a Paso en la comuna de Perquenco"/>
        <s v="Etapa Actual del Programa Paso a Paso en la comuna de Pitrufquén"/>
        <s v="Etapa Actual del Programa Paso a Paso en la comuna de Pucón"/>
        <s v="Etapa Actual del Programa Paso a Paso en la comuna de Saavedra"/>
        <s v="Etapa Actual del Programa Paso a Paso en la comuna de Teodoro Schmidt"/>
        <s v="Etapa Actual del Programa Paso a Paso en la comuna de Toltén"/>
        <s v="Etapa Actual del Programa Paso a Paso en la comuna de Vilcún"/>
        <s v="Etapa Actual del Programa Paso a Paso en la comuna de Villarrica"/>
        <s v="Etapa Actual del Programa Paso a Paso en la comuna de Cholchol"/>
        <s v="Etapa Actual del Programa Paso a Paso en la comuna de Angol"/>
        <s v="Etapa Actual del Programa Paso a Paso en la comuna de Collipulli"/>
        <s v="Etapa Actual del Programa Paso a Paso en la comuna de Curacautín"/>
        <s v="Etapa Actual del Programa Paso a Paso en la comuna de Ercilla"/>
        <s v="Etapa Actual del Programa Paso a Paso en la comuna de Lonquimay"/>
        <s v="Etapa Actual del Programa Paso a Paso en la comuna de Los Sauces"/>
        <s v="Etapa Actual del Programa Paso a Paso en la comuna de Lumaco"/>
        <s v="Etapa Actual del Programa Paso a Paso en la comuna de Purén"/>
        <s v="Etapa Actual del Programa Paso a Paso en la comuna de Renaico"/>
        <s v="Etapa Actual del Programa Paso a Paso en la comuna de Traiguén"/>
        <s v="Etapa Actual del Programa Paso a Paso en la comuna de Victoria"/>
        <s v="Etapa Actual del Programa Paso a Paso en la comuna de Puerto Montt"/>
        <s v="Etapa Actual del Programa Paso a Paso en la comuna de Calbuco"/>
        <s v="Etapa Actual del Programa Paso a Paso en la comuna de Cochamó"/>
        <s v="Etapa Actual del Programa Paso a Paso en la comuna de Fresia"/>
        <s v="Etapa Actual del Programa Paso a Paso en la comuna de Frutillar"/>
        <s v="Etapa Actual del Programa Paso a Paso en la comuna de Los Muermos"/>
        <s v="Etapa Actual del Programa Paso a Paso en la comuna de Llanquihue"/>
        <s v="Etapa Actual del Programa Paso a Paso en la comuna de Maullín"/>
        <s v="Etapa Actual del Programa Paso a Paso en la comuna de Puerto Varas"/>
        <s v="Etapa Actual del Programa Paso a Paso en la comuna de Castro"/>
        <s v="Etapa Actual del Programa Paso a Paso en la comuna de Ancud"/>
        <s v="Etapa Actual del Programa Paso a Paso en la comuna de Chonchi"/>
        <s v="Etapa Actual del Programa Paso a Paso en la comuna de Curaco de Vélez"/>
        <s v="Etapa Actual del Programa Paso a Paso en la comuna de Dalcahue"/>
        <s v="Etapa Actual del Programa Paso a Paso en la comuna de Puqueldón"/>
        <s v="Etapa Actual del Programa Paso a Paso en la comuna de Queilén"/>
        <s v="Etapa Actual del Programa Paso a Paso en la comuna de Quellón"/>
        <s v="Etapa Actual del Programa Paso a Paso en la comuna de Quemchi"/>
        <s v="Etapa Actual del Programa Paso a Paso en la comuna de Quinchao"/>
        <s v="Etapa Actual del Programa Paso a Paso en la comuna de Osorno"/>
        <s v="Etapa Actual del Programa Paso a Paso en la comuna de Puerto Octay"/>
        <s v="Etapa Actual del Programa Paso a Paso en la comuna de Purranque"/>
        <s v="Etapa Actual del Programa Paso a Paso en la comuna de Puyehue"/>
        <s v="Etapa Actual del Programa Paso a Paso en la comuna de Río Negro"/>
        <s v="Etapa Actual del Programa Paso a Paso en la comuna de San Juan de La Costa"/>
        <s v="Etapa Actual del Programa Paso a Paso en la comuna de San Pablo"/>
        <s v="Etapa Actual del Programa Paso a Paso en la comuna de Chaitén"/>
        <s v="Etapa Actual del Programa Paso a Paso en la comuna de Futaleufú"/>
        <s v="Etapa Actual del Programa Paso a Paso en la comuna de Hualaihué"/>
        <s v="Etapa Actual del Programa Paso a Paso en la comuna de Palena"/>
        <s v="Etapa Actual del Programa Paso a Paso en la comuna de Coihaique"/>
        <s v="Etapa Actual del Programa Paso a Paso en la comuna de Lago Verde"/>
        <s v="Etapa Actual del Programa Paso a Paso en la comuna de Aisén"/>
        <s v="Etapa Actual del Programa Paso a Paso en la comuna de Cisnes"/>
        <s v="Etapa Actual del Programa Paso a Paso en la comuna de Guaitecas"/>
        <s v="Etapa Actual del Programa Paso a Paso en la comuna de Cochrane"/>
        <s v="Etapa Actual del Programa Paso a Paso en la comuna de O'Higgins"/>
        <s v="Etapa Actual del Programa Paso a Paso en la comuna de Tortel"/>
        <s v="Etapa Actual del Programa Paso a Paso en la comuna de Chile Chico"/>
        <s v="Etapa Actual del Programa Paso a Paso en la comuna de Río Ibáñez"/>
        <s v="Etapa Actual del Programa Paso a Paso en la comuna de Punta Arenas"/>
        <s v="Etapa Actual del Programa Paso a Paso en la comuna de Laguna Blanca"/>
        <s v="Etapa Actual del Programa Paso a Paso en la comuna de Río Verde"/>
        <s v="Etapa Actual del Programa Paso a Paso en la comuna de San Gregorio"/>
        <s v="Etapa Actual del Programa Paso a Paso en la comuna de Cabo de Hornos"/>
        <s v="Etapa Actual del Programa Paso a Paso en la comuna de Porvenir"/>
        <s v="Etapa Actual del Programa Paso a Paso en la comuna de Primavera"/>
        <s v="Etapa Actual del Programa Paso a Paso en la comuna de Timaukel"/>
        <s v="Etapa Actual del Programa Paso a Paso en la comuna de Natales"/>
        <s v="Etapa Actual del Programa Paso a Paso en la comuna de Torres del Paine"/>
        <s v="Etapa Actual del Programa Paso a Paso en la comuna de Santiago"/>
        <s v="Etapa Actual del Programa Paso a Paso en la comuna de Cerrillos"/>
        <s v="Etapa Actual del Programa Paso a Paso en la comuna de Cerro Navia"/>
        <s v="Etapa Actual del Programa Paso a Paso en la comuna de Conchalí"/>
        <s v="Etapa Actual del Programa Paso a Paso en la comuna de El Bosque"/>
        <s v="Etapa Actual del Programa Paso a Paso en la comuna de Estación Central"/>
        <s v="Etapa Actual del Programa Paso a Paso en la comuna de Huechuraba"/>
        <s v="Etapa Actual del Programa Paso a Paso en la comuna de Independencia"/>
        <s v="Etapa Actual del Programa Paso a Paso en la comuna de La Cisterna"/>
        <s v="Etapa Actual del Programa Paso a Paso en la comuna de La Florida"/>
        <s v="Etapa Actual del Programa Paso a Paso en la comuna de La Granja"/>
        <s v="Etapa Actual del Programa Paso a Paso en la comuna de La Pintana"/>
        <s v="Etapa Actual del Programa Paso a Paso en la comuna de La Reina"/>
        <s v="Etapa Actual del Programa Paso a Paso en la comuna de Las Condes"/>
        <s v="Etapa Actual del Programa Paso a Paso en la comuna de Lo Barnechea"/>
        <s v="Etapa Actual del Programa Paso a Paso en la comuna de Lo Espejo"/>
        <s v="Etapa Actual del Programa Paso a Paso en la comuna de Lo Prado"/>
        <s v="Etapa Actual del Programa Paso a Paso en la comuna de Macul"/>
        <s v="Etapa Actual del Programa Paso a Paso en la comuna de Maipú"/>
        <s v="Etapa Actual del Programa Paso a Paso en la comuna de Ñuñoa"/>
        <s v="Etapa Actual del Programa Paso a Paso en la comuna de Pedro Aguirre Cerda"/>
        <s v="Etapa Actual del Programa Paso a Paso en la comuna de Peñalolén"/>
        <s v="Etapa Actual del Programa Paso a Paso en la comuna de Providencia"/>
        <s v="Etapa Actual del Programa Paso a Paso en la comuna de Pudahuel"/>
        <s v="Etapa Actual del Programa Paso a Paso en la comuna de Quilicura"/>
        <s v="Etapa Actual del Programa Paso a Paso en la comuna de Quinta Normal"/>
        <s v="Etapa Actual del Programa Paso a Paso en la comuna de Recoleta"/>
        <s v="Etapa Actual del Programa Paso a Paso en la comuna de Renca"/>
        <s v="Etapa Actual del Programa Paso a Paso en la comuna de San Joaquín"/>
        <s v="Etapa Actual del Programa Paso a Paso en la comuna de San Miguel"/>
        <s v="Etapa Actual del Programa Paso a Paso en la comuna de San Ramón"/>
        <s v="Etapa Actual del Programa Paso a Paso en la comuna de Vitacura"/>
        <s v="Etapa Actual del Programa Paso a Paso en la comuna de Puente Alto"/>
        <s v="Etapa Actual del Programa Paso a Paso en la comuna de Pirque"/>
        <s v="Etapa Actual del Programa Paso a Paso en la comuna de San José de Maipo"/>
        <s v="Etapa Actual del Programa Paso a Paso en la comuna de Colina"/>
        <s v="Etapa Actual del Programa Paso a Paso en la comuna de Lampa"/>
        <s v="Etapa Actual del Programa Paso a Paso en la comuna de Tiltil"/>
        <s v="Etapa Actual del Programa Paso a Paso en la comuna de San Bernardo"/>
        <s v="Etapa Actual del Programa Paso a Paso en la comuna de Buin"/>
        <s v="Etapa Actual del Programa Paso a Paso en la comuna de Calera de Tango"/>
        <s v="Etapa Actual del Programa Paso a Paso en la comuna de Paine"/>
        <s v="Etapa Actual del Programa Paso a Paso en la comuna de Melipilla"/>
        <s v="Etapa Actual del Programa Paso a Paso en la comuna de Alhué"/>
        <s v="Etapa Actual del Programa Paso a Paso en la comuna de Curacaví"/>
        <s v="Etapa Actual del Programa Paso a Paso en la comuna de María Pinto"/>
        <s v="Etapa Actual del Programa Paso a Paso en la comuna de San Pedro"/>
        <s v="Etapa Actual del Programa Paso a Paso en la comuna de Talagante"/>
        <s v="Etapa Actual del Programa Paso a Paso en la comuna de El Monte"/>
        <s v="Etapa Actual del Programa Paso a Paso en la comuna de Isla de Maipo"/>
        <s v="Etapa Actual del Programa Paso a Paso en la comuna de Padre Hurtado"/>
        <s v="Etapa Actual del Programa Paso a Paso en la comuna de Peñaflor"/>
        <s v="Etapa Actual del Programa Paso a Paso en la comuna de Valdivia"/>
        <s v="Etapa Actual del Programa Paso a Paso en la comuna de Corral"/>
        <s v="Etapa Actual del Programa Paso a Paso en la comuna de Lanco"/>
        <s v="Etapa Actual del Programa Paso a Paso en la comuna de Los Lagos"/>
        <s v="Etapa Actual del Programa Paso a Paso en la comuna de Máfil"/>
        <s v="Etapa Actual del Programa Paso a Paso en la comuna de Mariquina"/>
        <s v="Etapa Actual del Programa Paso a Paso en la comuna de Paillaco"/>
        <s v="Etapa Actual del Programa Paso a Paso en la comuna de Panguipulli"/>
        <s v="Etapa Actual del Programa Paso a Paso en la comuna de La Unión"/>
        <s v="Etapa Actual del Programa Paso a Paso en la comuna de Futrono"/>
        <s v="Etapa Actual del Programa Paso a Paso en la comuna de Lago Ranco"/>
        <s v="Etapa Actual del Programa Paso a Paso en la comuna de Río Bueno"/>
        <s v="Etapa Actual del Programa Paso a Paso en la comuna de Arica"/>
        <s v="Etapa Actual del Programa Paso a Paso en la comuna de Camarones"/>
        <s v="Etapa Actual del Programa Paso a Paso en la comuna de Putre"/>
        <s v="Etapa Actual del Programa Paso a Paso en la comuna de General Lagos"/>
        <s v="Etapas Históricas del Programa Paso a Paso por Región y Comuna a Escala Nacional."/>
        <s v="Etapas Históricas del Programa Paso a Paso por Comuna en la Región de Tarapacá"/>
        <s v="Etapas Históricas del Programa Paso a Paso por Comuna en la Región de Antofagasta"/>
        <s v="Etapas Históricas del Programa Paso a Paso por Comuna en la Región de Atacama"/>
        <s v="Etapas Históricas del Programa Paso a Paso por Comuna en la Región de Coquimbo"/>
        <s v="Etapas Históricas del Programa Paso a Paso por Comuna en la Región de Valparaíso"/>
        <s v="Etapas Históricas del Programa Paso a Paso por Comuna en la Región de O'Higgins"/>
        <s v="Etapas Históricas del Programa Paso a Paso por Comuna en la Región de Maule"/>
        <s v="Etapas Históricas del Programa Paso a Paso por Comuna en la Región del Biobío"/>
        <s v="Etapas Históricas del Programa Paso a Paso por Comuna en la Región de La Araucanía"/>
        <s v="Etapas Históricas del Programa Paso a Paso por Comuna en la Región de Los Lagos"/>
        <s v="Etapas Históricas del Programa Paso a Paso por Comuna en la Región de Aysén"/>
        <s v="Etapas Históricas del Programa Paso a Paso por Comuna en la Región de Magallanes"/>
        <s v="Etapas Históricas del Programa Paso a Paso por Comuna en la Región Metropolitana"/>
        <s v="Etapas Históricas del Programa Paso a Paso por Comuna en la Región de Los Ríos"/>
        <s v="Etapas Históricas del Programa Paso a Paso por Comuna en la Región de Arica y Parinacota"/>
        <s v="Etapas Históricas del Programa Paso a Paso por Comuna en la Región de Ñuble"/>
        <s v="Etapas Históricas del Programa Paso a Paso en la comuna de Iquique"/>
        <s v="Etapas Históricas del Programa Paso a Paso en la comuna de Alto Hospicio"/>
        <s v="Etapas Históricas del Programa Paso a Paso en la comuna de Pozo Almonte"/>
        <s v="Etapas Históricas del Programa Paso a Paso en la comuna de Camiña"/>
        <s v="Etapas Históricas del Programa Paso a Paso en la comuna de Colchane"/>
        <s v="Etapas Históricas del Programa Paso a Paso en la comuna de Huara"/>
        <s v="Etapas Históricas del Programa Paso a Paso en la comuna de Pica"/>
        <s v="Etapas Históricas del Programa Paso a Paso en la comuna de Antofagasta"/>
        <s v="Etapas Históricas del Programa Paso a Paso en la comuna de Mejillones"/>
        <s v="Etapas Históricas del Programa Paso a Paso en la comuna de Sierra Gorda"/>
        <s v="Etapas Históricas del Programa Paso a Paso en la comuna de Taltal"/>
        <s v="Etapas Históricas del Programa Paso a Paso en la comuna de Calama"/>
        <s v="Etapas Históricas del Programa Paso a Paso en la comuna de Ollagüe"/>
        <s v="Etapas Históricas del Programa Paso a Paso en la comuna de San Pedro de Atacama"/>
        <s v="Etapas Históricas del Programa Paso a Paso en la comuna de Tocopilla"/>
        <s v="Etapas Históricas del Programa Paso a Paso en la comuna de María Elena"/>
        <s v="Etapas Históricas del Programa Paso a Paso en la comuna de Copiapó"/>
        <s v="Etapas Históricas del Programa Paso a Paso en la comuna de Caldera"/>
        <s v="Etapas Históricas del Programa Paso a Paso en la comuna de Tierra Amarilla"/>
        <s v="Etapas Históricas del Programa Paso a Paso en la comuna de Chañaral"/>
        <s v="Etapas Históricas del Programa Paso a Paso en la comuna de Diego de Almagro"/>
        <s v="Etapas Históricas del Programa Paso a Paso en la comuna de Vallenar"/>
        <s v="Etapas Históricas del Programa Paso a Paso en la comuna de Alto del Carmen"/>
        <s v="Etapas Históricas del Programa Paso a Paso en la comuna de Freirina"/>
        <s v="Etapas Históricas del Programa Paso a Paso en la comuna de Huasco"/>
        <s v="Etapas Históricas del Programa Paso a Paso en la comuna de La Serena"/>
        <s v="Etapas Históricas del Programa Paso a Paso en la comuna de Coquimbo"/>
        <s v="Etapas Históricas del Programa Paso a Paso en la comuna de Andacollo"/>
        <s v="Etapas Históricas del Programa Paso a Paso en la comuna de La Higuera"/>
        <s v="Etapas Históricas del Programa Paso a Paso en la comuna de Paiguano"/>
        <s v="Etapas Históricas del Programa Paso a Paso en la comuna de Vicuña"/>
        <s v="Etapas Históricas del Programa Paso a Paso en la comuna de Illapel"/>
        <s v="Etapas Históricas del Programa Paso a Paso en la comuna de Canela"/>
        <s v="Etapas Históricas del Programa Paso a Paso en la comuna de Los Vilos"/>
        <s v="Etapas Históricas del Programa Paso a Paso en la comuna de Salamanca"/>
        <s v="Etapas Históricas del Programa Paso a Paso en la comuna de Ovalle"/>
        <s v="Etapas Históricas del Programa Paso a Paso en la comuna de Combarbalá"/>
        <s v="Etapas Históricas del Programa Paso a Paso en la comuna de Monte Patria"/>
        <s v="Etapas Históricas del Programa Paso a Paso en la comuna de Punitaqui"/>
        <s v="Etapas Históricas del Programa Paso a Paso en la comuna de Río Hurtado"/>
        <s v="Etapas Históricas del Programa Paso a Paso en la comuna de Valparaíso"/>
        <s v="Etapas Históricas del Programa Paso a Paso en la comuna de Casablanca"/>
        <s v="Etapas Históricas del Programa Paso a Paso en la comuna de Concón"/>
        <s v="Etapas Históricas del Programa Paso a Paso en la comuna de Juan Fernández"/>
        <s v="Etapas Históricas del Programa Paso a Paso en la comuna de Puchuncaví"/>
        <s v="Etapas Históricas del Programa Paso a Paso en la comuna de Quintero"/>
        <s v="Etapas Históricas del Programa Paso a Paso en la comuna de Viña del Mar"/>
        <s v="Etapas Históricas del Programa Paso a Paso en la comuna de Isla de Pascua"/>
        <s v="Etapas Históricas del Programa Paso a Paso en la comuna de Los Andes"/>
        <s v="Etapas Históricas del Programa Paso a Paso en la comuna de Calle Larga"/>
        <s v="Etapas Históricas del Programa Paso a Paso en la comuna de Rinconada"/>
        <s v="Etapas Históricas del Programa Paso a Paso en la comuna de San Esteban"/>
        <s v="Etapas Históricas del Programa Paso a Paso en la comuna de La Ligua"/>
        <s v="Etapas Históricas del Programa Paso a Paso en la comuna de Cabildo"/>
        <s v="Etapas Históricas del Programa Paso a Paso en la comuna de Papudo"/>
        <s v="Etapas Históricas del Programa Paso a Paso en la comuna de Petorca"/>
        <s v="Etapas Históricas del Programa Paso a Paso en la comuna de Zapallar"/>
        <s v="Etapas Históricas del Programa Paso a Paso en la comuna de Quillota"/>
        <s v="Etapas Históricas del Programa Paso a Paso en la comuna de Calera"/>
        <s v="Etapas Históricas del Programa Paso a Paso en la comuna de Hijuelas"/>
        <s v="Etapas Históricas del Programa Paso a Paso en la comuna de La Cruz"/>
        <s v="Etapas Históricas del Programa Paso a Paso en la comuna de Nogales"/>
        <s v="Etapas Históricas del Programa Paso a Paso en la comuna de San Antonio"/>
        <s v="Etapas Históricas del Programa Paso a Paso en la comuna de Algarrobo"/>
        <s v="Etapas Históricas del Programa Paso a Paso en la comuna de Cartagena"/>
        <s v="Etapas Históricas del Programa Paso a Paso en la comuna de El Quisco"/>
        <s v="Etapas Históricas del Programa Paso a Paso en la comuna de El Tabo"/>
        <s v="Etapas Históricas del Programa Paso a Paso en la comuna de Santo Domingo"/>
        <s v="Etapas Históricas del Programa Paso a Paso en la comuna de San Felipe"/>
        <s v="Etapas Históricas del Programa Paso a Paso en la comuna de Catemu"/>
        <s v="Etapas Históricas del Programa Paso a Paso en la comuna de Llaillay"/>
        <s v="Etapas Históricas del Programa Paso a Paso en la comuna de Panquehue"/>
        <s v="Etapas Históricas del Programa Paso a Paso en la comuna de Putaendo"/>
        <s v="Etapas Históricas del Programa Paso a Paso en la comuna de Santa María"/>
        <s v="Etapas Históricas del Programa Paso a Paso en la comuna de Quilpué"/>
        <s v="Etapas Históricas del Programa Paso a Paso en la comuna de Limache"/>
        <s v="Etapas Históricas del Programa Paso a Paso en la comuna de Olmué"/>
        <s v="Etapas Históricas del Programa Paso a Paso en la comuna de Villa Alemana"/>
        <s v="Etapas Históricas del Programa Paso a Paso en la comuna de Rancagua"/>
        <s v="Etapas Históricas del Programa Paso a Paso en la comuna de Codegua"/>
        <s v="Etapas Históricas del Programa Paso a Paso en la comuna de Coinco"/>
        <s v="Etapas Históricas del Programa Paso a Paso en la comuna de Coltauco"/>
        <s v="Etapas Históricas del Programa Paso a Paso en la comuna de Doñihue"/>
        <s v="Etapas Históricas del Programa Paso a Paso en la comuna de Graneros"/>
        <s v="Etapas Históricas del Programa Paso a Paso en la comuna de Las Cabras"/>
        <s v="Etapas Históricas del Programa Paso a Paso en la comuna de Machalí"/>
        <s v="Etapas Históricas del Programa Paso a Paso en la comuna de Malloa"/>
        <s v="Etapas Históricas del Programa Paso a Paso en la comuna de Mostazal"/>
        <s v="Etapas Históricas del Programa Paso a Paso en la comuna de Olivar"/>
        <s v="Etapas Históricas del Programa Paso a Paso en la comuna de Peumo"/>
        <s v="Etapas Históricas del Programa Paso a Paso en la comuna de Pichidegua"/>
        <s v="Etapas Históricas del Programa Paso a Paso en la comuna de Quinta de Tilcoco"/>
        <s v="Etapas Históricas del Programa Paso a Paso en la comuna de Rengo"/>
        <s v="Etapas Históricas del Programa Paso a Paso en la comuna de Requínoa"/>
        <s v="Etapas Históricas del Programa Paso a Paso en la comuna de San Vicente"/>
        <s v="Etapas Históricas del Programa Paso a Paso en la comuna de Pichilemu"/>
        <s v="Etapas Históricas del Programa Paso a Paso en la comuna de La Estrella"/>
        <s v="Etapas Históricas del Programa Paso a Paso en la comuna de Litueche"/>
        <s v="Etapas Históricas del Programa Paso a Paso en la comuna de Marchihue"/>
        <s v="Etapas Históricas del Programa Paso a Paso en la comuna de Navidad"/>
        <s v="Etapas Históricas del Programa Paso a Paso en la comuna de Paredones"/>
        <s v="Etapas Históricas del Programa Paso a Paso en la comuna de San Fernando"/>
        <s v="Etapas Históricas del Programa Paso a Paso en la comuna de Chépica"/>
        <s v="Etapas Históricas del Programa Paso a Paso en la comuna de Chimbarongo"/>
        <s v="Etapas Históricas del Programa Paso a Paso en la comuna de Lolol"/>
        <s v="Etapas Históricas del Programa Paso a Paso en la comuna de Nancagua"/>
        <s v="Etapas Históricas del Programa Paso a Paso en la comuna de Palmilla"/>
        <s v="Etapas Históricas del Programa Paso a Paso en la comuna de Peralillo"/>
        <s v="Etapas Históricas del Programa Paso a Paso en la comuna de Placilla"/>
        <s v="Etapas Históricas del Programa Paso a Paso en la comuna de Pumanque"/>
        <s v="Etapas Históricas del Programa Paso a Paso en la comuna de Santa Cruz"/>
        <s v="Etapas Históricas del Programa Paso a Paso en la comuna de Talca"/>
        <s v="Etapas Históricas del Programa Paso a Paso en la comuna de Constitución"/>
        <s v="Etapas Históricas del Programa Paso a Paso en la comuna de Curepto"/>
        <s v="Etapas Históricas del Programa Paso a Paso en la comuna de Empedrado"/>
        <s v="Etapas Históricas del Programa Paso a Paso en la comuna de Maule"/>
        <s v="Etapas Históricas del Programa Paso a Paso en la comuna de Pelarco"/>
        <s v="Etapas Históricas del Programa Paso a Paso en la comuna de Pencahue"/>
        <s v="Etapas Históricas del Programa Paso a Paso en la comuna de Río Claro"/>
        <s v="Etapas Históricas del Programa Paso a Paso en la comuna de San Clemente"/>
        <s v="Etapas Históricas del Programa Paso a Paso en la comuna de San Rafael"/>
        <s v="Etapas Históricas del Programa Paso a Paso en la comuna de Cauquenes"/>
        <s v="Etapas Históricas del Programa Paso a Paso en la comuna de Chanco"/>
        <s v="Etapas Históricas del Programa Paso a Paso en la comuna de Pelluhue"/>
        <s v="Etapas Históricas del Programa Paso a Paso en la comuna de Curicó"/>
        <s v="Etapas Históricas del Programa Paso a Paso en la comuna de Hualañé"/>
        <s v="Etapas Históricas del Programa Paso a Paso en la comuna de Licantén"/>
        <s v="Etapas Históricas del Programa Paso a Paso en la comuna de Molina"/>
        <s v="Etapas Históricas del Programa Paso a Paso en la comuna de Rauco"/>
        <s v="Etapas Históricas del Programa Paso a Paso en la comuna de Romeral"/>
        <s v="Etapas Históricas del Programa Paso a Paso en la comuna de Sagrada Familia"/>
        <s v="Etapas Históricas del Programa Paso a Paso en la comuna de Teno"/>
        <s v="Etapas Históricas del Programa Paso a Paso en la comuna de Vichuquén"/>
        <s v="Etapas Históricas del Programa Paso a Paso en la comuna de Linares"/>
        <s v="Etapas Históricas del Programa Paso a Paso en la comuna de Colbún"/>
        <s v="Etapas Históricas del Programa Paso a Paso en la comuna de Longaví"/>
        <s v="Etapas Históricas del Programa Paso a Paso en la comuna de Parral"/>
        <s v="Etapas Históricas del Programa Paso a Paso en la comuna de Retiro"/>
        <s v="Etapas Históricas del Programa Paso a Paso en la comuna de San Javier"/>
        <s v="Etapas Históricas del Programa Paso a Paso en la comuna de Villa Alegre"/>
        <s v="Etapas Históricas del Programa Paso a Paso en la comuna de Yerbas Buenas"/>
        <s v="Etapas Históricas del Programa Paso a Paso en la comuna de Concepción"/>
        <s v="Etapas Históricas del Programa Paso a Paso en la comuna de Coronel"/>
        <s v="Etapas Históricas del Programa Paso a Paso en la comuna de Chiguayante"/>
        <s v="Etapas Históricas del Programa Paso a Paso en la comuna de Florida"/>
        <s v="Etapas Históricas del Programa Paso a Paso en la comuna de Hualqui"/>
        <s v="Etapas Históricas del Programa Paso a Paso en la comuna de Lota"/>
        <s v="Etapas Históricas del Programa Paso a Paso en la comuna de Penco"/>
        <s v="Etapas Históricas del Programa Paso a Paso en la comuna de San Pedro de la Paz"/>
        <s v="Etapas Históricas del Programa Paso a Paso en la comuna de Santa Juana"/>
        <s v="Etapas Históricas del Programa Paso a Paso en la comuna de Talcahuano"/>
        <s v="Etapas Históricas del Programa Paso a Paso en la comuna de Tomé"/>
        <s v="Etapas Históricas del Programa Paso a Paso en la comuna de Hualpén"/>
        <s v="Etapas Históricas del Programa Paso a Paso en la comuna de Lebu"/>
        <s v="Etapas Históricas del Programa Paso a Paso en la comuna de Arauco"/>
        <s v="Etapas Históricas del Programa Paso a Paso en la comuna de Cañete"/>
        <s v="Etapas Históricas del Programa Paso a Paso en la comuna de Contulmo"/>
        <s v="Etapas Históricas del Programa Paso a Paso en la comuna de Curanilahue"/>
        <s v="Etapas Históricas del Programa Paso a Paso en la comuna de Los Alamos"/>
        <s v="Etapas Históricas del Programa Paso a Paso en la comuna de Tirúa"/>
        <s v="Etapas Históricas del Programa Paso a Paso en la comuna de Los Angeles"/>
        <s v="Etapas Históricas del Programa Paso a Paso en la comuna de Antuco"/>
        <s v="Etapas Históricas del Programa Paso a Paso en la comuna de Cabrero"/>
        <s v="Etapas Históricas del Programa Paso a Paso en la comuna de Laja"/>
        <s v="Etapas Históricas del Programa Paso a Paso en la comuna de Mulchén"/>
        <s v="Etapas Históricas del Programa Paso a Paso en la comuna de Nacimiento"/>
        <s v="Etapas Históricas del Programa Paso a Paso en la comuna de Negrete"/>
        <s v="Etapas Históricas del Programa Paso a Paso en la comuna de Quilaco"/>
        <s v="Etapas Históricas del Programa Paso a Paso en la comuna de Quilleco"/>
        <s v="Etapas Históricas del Programa Paso a Paso en la comuna de San Rosendo"/>
        <s v="Etapas Históricas del Programa Paso a Paso en la comuna de Santa Bárbara"/>
        <s v="Etapas Históricas del Programa Paso a Paso en la comuna de Tucapel"/>
        <s v="Etapas Históricas del Programa Paso a Paso en la comuna de Yumbel"/>
        <s v="Etapas Históricas del Programa Paso a Paso en la comuna de Alto Biobío"/>
        <s v="Etapas Históricas del Programa Paso a Paso en la comuna de Chillán"/>
        <s v="Etapas Históricas del Programa Paso a Paso en la comuna de Bulnes"/>
        <s v="Etapas Históricas del Programa Paso a Paso en la comuna de Cobquecura"/>
        <s v="Etapas Históricas del Programa Paso a Paso en la comuna de Coelemu"/>
        <s v="Etapas Históricas del Programa Paso a Paso en la comuna de Coihueco"/>
        <s v="Etapas Históricas del Programa Paso a Paso en la comuna de Chillán Viejo"/>
        <s v="Etapas Históricas del Programa Paso a Paso en la comuna de El Carmen"/>
        <s v="Etapas Históricas del Programa Paso a Paso en la comuna de Ninhue"/>
        <s v="Etapas Históricas del Programa Paso a Paso en la comuna de Ñiquén"/>
        <s v="Etapas Históricas del Programa Paso a Paso en la comuna de Pemuco"/>
        <s v="Etapas Históricas del Programa Paso a Paso en la comuna de Pinto"/>
        <s v="Etapas Históricas del Programa Paso a Paso en la comuna de Portezuelo"/>
        <s v="Etapas Históricas del Programa Paso a Paso en la comuna de Quillón"/>
        <s v="Etapas Históricas del Programa Paso a Paso en la comuna de Quirihue"/>
        <s v="Etapas Históricas del Programa Paso a Paso en la comuna de Ránquil"/>
        <s v="Etapas Históricas del Programa Paso a Paso en la comuna de San Carlos"/>
        <s v="Etapas Históricas del Programa Paso a Paso en la comuna de San Fabián"/>
        <s v="Etapas Históricas del Programa Paso a Paso en la comuna de San Ignacio"/>
        <s v="Etapas Históricas del Programa Paso a Paso en la comuna de San Nicolás"/>
        <s v="Etapas Históricas del Programa Paso a Paso en la comuna de Treguaco"/>
        <s v="Etapas Históricas del Programa Paso a Paso en la comuna de Yungay"/>
        <s v="Etapas Históricas del Programa Paso a Paso en la comuna de Temuco"/>
        <s v="Etapas Históricas del Programa Paso a Paso en la comuna de Carahue"/>
        <s v="Etapas Históricas del Programa Paso a Paso en la comuna de Cunco"/>
        <s v="Etapas Históricas del Programa Paso a Paso en la comuna de Curarrehue"/>
        <s v="Etapas Históricas del Programa Paso a Paso en la comuna de Freire"/>
        <s v="Etapas Históricas del Programa Paso a Paso en la comuna de Galvarino"/>
        <s v="Etapas Históricas del Programa Paso a Paso en la comuna de Gorbea"/>
        <s v="Etapas Históricas del Programa Paso a Paso en la comuna de Lautaro"/>
        <s v="Etapas Históricas del Programa Paso a Paso en la comuna de Loncoche"/>
        <s v="Etapas Históricas del Programa Paso a Paso en la comuna de Melipeuco"/>
        <s v="Etapas Históricas del Programa Paso a Paso en la comuna de Nueva Imperial"/>
        <s v="Etapas Históricas del Programa Paso a Paso en la comuna de Padre las Casas"/>
        <s v="Etapas Históricas del Programa Paso a Paso en la comuna de Perquenco"/>
        <s v="Etapas Históricas del Programa Paso a Paso en la comuna de Pitrufquén"/>
        <s v="Etapas Históricas del Programa Paso a Paso en la comuna de Pucón"/>
        <s v="Etapas Históricas del Programa Paso a Paso en la comuna de Saavedra"/>
        <s v="Etapas Históricas del Programa Paso a Paso en la comuna de Teodoro Schmidt"/>
        <s v="Etapas Históricas del Programa Paso a Paso en la comuna de Toltén"/>
        <s v="Etapas Históricas del Programa Paso a Paso en la comuna de Vilcún"/>
        <s v="Etapas Históricas del Programa Paso a Paso en la comuna de Villarrica"/>
        <s v="Etapas Históricas del Programa Paso a Paso en la comuna de Cholchol"/>
        <s v="Etapas Históricas del Programa Paso a Paso en la comuna de Angol"/>
        <s v="Etapas Históricas del Programa Paso a Paso en la comuna de Collipulli"/>
        <s v="Etapas Históricas del Programa Paso a Paso en la comuna de Curacautín"/>
        <s v="Etapas Históricas del Programa Paso a Paso en la comuna de Ercilla"/>
        <s v="Etapas Históricas del Programa Paso a Paso en la comuna de Lonquimay"/>
        <s v="Etapas Históricas del Programa Paso a Paso en la comuna de Los Sauces"/>
        <s v="Etapas Históricas del Programa Paso a Paso en la comuna de Lumaco"/>
        <s v="Etapas Históricas del Programa Paso a Paso en la comuna de Purén"/>
        <s v="Etapas Históricas del Programa Paso a Paso en la comuna de Renaico"/>
        <s v="Etapas Históricas del Programa Paso a Paso en la comuna de Traiguén"/>
        <s v="Etapas Históricas del Programa Paso a Paso en la comuna de Victoria"/>
        <s v="Etapas Históricas del Programa Paso a Paso en la comuna de Puerto Montt"/>
        <s v="Etapas Históricas del Programa Paso a Paso en la comuna de Calbuco"/>
        <s v="Etapas Históricas del Programa Paso a Paso en la comuna de Cochamó"/>
        <s v="Etapas Históricas del Programa Paso a Paso en la comuna de Fresia"/>
        <s v="Etapas Históricas del Programa Paso a Paso en la comuna de Frutillar"/>
        <s v="Etapas Históricas del Programa Paso a Paso en la comuna de Los Muermos"/>
        <s v="Etapas Históricas del Programa Paso a Paso en la comuna de Llanquihue"/>
        <s v="Etapas Históricas del Programa Paso a Paso en la comuna de Maullín"/>
        <s v="Etapas Históricas del Programa Paso a Paso en la comuna de Puerto Varas"/>
        <s v="Etapas Históricas del Programa Paso a Paso en la comuna de Castro"/>
        <s v="Etapas Históricas del Programa Paso a Paso en la comuna de Ancud"/>
        <s v="Etapas Históricas del Programa Paso a Paso en la comuna de Chonchi"/>
        <s v="Etapas Históricas del Programa Paso a Paso en la comuna de Curaco de Vélez"/>
        <s v="Etapas Históricas del Programa Paso a Paso en la comuna de Dalcahue"/>
        <s v="Etapas Históricas del Programa Paso a Paso en la comuna de Puqueldón"/>
        <s v="Etapas Históricas del Programa Paso a Paso en la comuna de Queilén"/>
        <s v="Etapas Históricas del Programa Paso a Paso en la comuna de Quellón"/>
        <s v="Etapas Históricas del Programa Paso a Paso en la comuna de Quemchi"/>
        <s v="Etapas Históricas del Programa Paso a Paso en la comuna de Quinchao"/>
        <s v="Etapas Históricas del Programa Paso a Paso en la comuna de Osorno"/>
        <s v="Etapas Históricas del Programa Paso a Paso en la comuna de Puerto Octay"/>
        <s v="Etapas Históricas del Programa Paso a Paso en la comuna de Purranque"/>
        <s v="Etapas Históricas del Programa Paso a Paso en la comuna de Puyehue"/>
        <s v="Etapas Históricas del Programa Paso a Paso en la comuna de Río Negro"/>
        <s v="Etapas Históricas del Programa Paso a Paso en la comuna de San Juan de La Costa"/>
        <s v="Etapas Históricas del Programa Paso a Paso en la comuna de San Pablo"/>
        <s v="Etapas Históricas del Programa Paso a Paso en la comuna de Chaitén"/>
        <s v="Etapas Históricas del Programa Paso a Paso en la comuna de Futaleufú"/>
        <s v="Etapas Históricas del Programa Paso a Paso en la comuna de Hualaihué"/>
        <s v="Etapas Históricas del Programa Paso a Paso en la comuna de Palena"/>
        <s v="Etapas Históricas del Programa Paso a Paso en la comuna de Coihaique"/>
        <s v="Etapas Históricas del Programa Paso a Paso en la comuna de Lago Verde"/>
        <s v="Etapas Históricas del Programa Paso a Paso en la comuna de Aisén"/>
        <s v="Etapas Históricas del Programa Paso a Paso en la comuna de Cisnes"/>
        <s v="Etapas Históricas del Programa Paso a Paso en la comuna de Guaitecas"/>
        <s v="Etapas Históricas del Programa Paso a Paso en la comuna de Cochrane"/>
        <s v="Etapas Históricas del Programa Paso a Paso en la comuna de O'Higgins"/>
        <s v="Etapas Históricas del Programa Paso a Paso en la comuna de Tortel"/>
        <s v="Etapas Históricas del Programa Paso a Paso en la comuna de Chile Chico"/>
        <s v="Etapas Históricas del Programa Paso a Paso en la comuna de Río Ibáñez"/>
        <s v="Etapas Históricas del Programa Paso a Paso en la comuna de Punta Arenas"/>
        <s v="Etapas Históricas del Programa Paso a Paso en la comuna de Laguna Blanca"/>
        <s v="Etapas Históricas del Programa Paso a Paso en la comuna de Río Verde"/>
        <s v="Etapas Históricas del Programa Paso a Paso en la comuna de San Gregorio"/>
        <s v="Etapas Históricas del Programa Paso a Paso en la comuna de Cabo de Hornos"/>
        <s v="Etapas Históricas del Programa Paso a Paso en la comuna de Porvenir"/>
        <s v="Etapas Históricas del Programa Paso a Paso en la comuna de Primavera"/>
        <s v="Etapas Históricas del Programa Paso a Paso en la comuna de Timaukel"/>
        <s v="Etapas Históricas del Programa Paso a Paso en la comuna de Natales"/>
        <s v="Etapas Históricas del Programa Paso a Paso en la comuna de Torres del Paine"/>
        <s v="Etapas Históricas del Programa Paso a Paso en la comuna de Santiago"/>
        <s v="Etapas Históricas del Programa Paso a Paso en la comuna de Cerrillos"/>
        <s v="Etapas Históricas del Programa Paso a Paso en la comuna de Cerro Navia"/>
        <s v="Etapas Históricas del Programa Paso a Paso en la comuna de Conchalí"/>
        <s v="Etapas Históricas del Programa Paso a Paso en la comuna de El Bosque"/>
        <s v="Etapas Históricas del Programa Paso a Paso en la comuna de Estación Central"/>
        <s v="Etapas Históricas del Programa Paso a Paso en la comuna de Huechuraba"/>
        <s v="Etapas Históricas del Programa Paso a Paso en la comuna de Independencia"/>
        <s v="Etapas Históricas del Programa Paso a Paso en la comuna de La Cisterna"/>
        <s v="Etapas Históricas del Programa Paso a Paso en la comuna de La Florida"/>
        <s v="Etapas Históricas del Programa Paso a Paso en la comuna de La Granja"/>
        <s v="Etapas Históricas del Programa Paso a Paso en la comuna de La Pintana"/>
        <s v="Etapas Históricas del Programa Paso a Paso en la comuna de La Reina"/>
        <s v="Etapas Históricas del Programa Paso a Paso en la comuna de Las Condes"/>
        <s v="Etapas Históricas del Programa Paso a Paso en la comuna de Lo Barnechea"/>
        <s v="Etapas Históricas del Programa Paso a Paso en la comuna de Lo Espejo"/>
        <s v="Etapas Históricas del Programa Paso a Paso en la comuna de Lo Prado"/>
        <s v="Etapas Históricas del Programa Paso a Paso en la comuna de Macul"/>
        <s v="Etapas Históricas del Programa Paso a Paso en la comuna de Maipú"/>
        <s v="Etapas Históricas del Programa Paso a Paso en la comuna de Ñuñoa"/>
        <s v="Etapas Históricas del Programa Paso a Paso en la comuna de Pedro Aguirre Cerda"/>
        <s v="Etapas Históricas del Programa Paso a Paso en la comuna de Peñalolén"/>
        <s v="Etapas Históricas del Programa Paso a Paso en la comuna de Providencia"/>
        <s v="Etapas Históricas del Programa Paso a Paso en la comuna de Pudahuel"/>
        <s v="Etapas Históricas del Programa Paso a Paso en la comuna de Quilicura"/>
        <s v="Etapas Históricas del Programa Paso a Paso en la comuna de Quinta Normal"/>
        <s v="Etapas Históricas del Programa Paso a Paso en la comuna de Recoleta"/>
        <s v="Etapas Históricas del Programa Paso a Paso en la comuna de Renca"/>
        <s v="Etapas Históricas del Programa Paso a Paso en la comuna de San Joaquín"/>
        <s v="Etapas Históricas del Programa Paso a Paso en la comuna de San Miguel"/>
        <s v="Etapas Históricas del Programa Paso a Paso en la comuna de San Ramón"/>
        <s v="Etapas Históricas del Programa Paso a Paso en la comuna de Vitacura"/>
        <s v="Etapas Históricas del Programa Paso a Paso en la comuna de Puente Alto"/>
        <s v="Etapas Históricas del Programa Paso a Paso en la comuna de Pirque"/>
        <s v="Etapas Históricas del Programa Paso a Paso en la comuna de San José de Maipo"/>
        <s v="Etapas Históricas del Programa Paso a Paso en la comuna de Colina"/>
        <s v="Etapas Históricas del Programa Paso a Paso en la comuna de Lampa"/>
        <s v="Etapas Históricas del Programa Paso a Paso en la comuna de Tiltil"/>
        <s v="Etapas Históricas del Programa Paso a Paso en la comuna de San Bernardo"/>
        <s v="Etapas Históricas del Programa Paso a Paso en la comuna de Buin"/>
        <s v="Etapas Históricas del Programa Paso a Paso en la comuna de Calera de Tango"/>
        <s v="Etapas Históricas del Programa Paso a Paso en la comuna de Paine"/>
        <s v="Etapas Históricas del Programa Paso a Paso en la comuna de Melipilla"/>
        <s v="Etapas Históricas del Programa Paso a Paso en la comuna de Alhué"/>
        <s v="Etapas Históricas del Programa Paso a Paso en la comuna de Curacaví"/>
        <s v="Etapas Históricas del Programa Paso a Paso en la comuna de María Pinto"/>
        <s v="Etapas Históricas del Programa Paso a Paso en la comuna de San Pedro"/>
        <s v="Etapas Históricas del Programa Paso a Paso en la comuna de Talagante"/>
        <s v="Etapas Históricas del Programa Paso a Paso en la comuna de El Monte"/>
        <s v="Etapas Históricas del Programa Paso a Paso en la comuna de Isla de Maipo"/>
        <s v="Etapas Históricas del Programa Paso a Paso en la comuna de Padre Hurtado"/>
        <s v="Etapas Históricas del Programa Paso a Paso en la comuna de Peñaflor"/>
        <s v="Etapas Históricas del Programa Paso a Paso en la comuna de Valdivia"/>
        <s v="Etapas Históricas del Programa Paso a Paso en la comuna de Corral"/>
        <s v="Etapas Históricas del Programa Paso a Paso en la comuna de Lanco"/>
        <s v="Etapas Históricas del Programa Paso a Paso en la comuna de Los Lagos"/>
        <s v="Etapas Históricas del Programa Paso a Paso en la comuna de Máfil"/>
        <s v="Etapas Históricas del Programa Paso a Paso en la comuna de Mariquina"/>
        <s v="Etapas Históricas del Programa Paso a Paso en la comuna de Paillaco"/>
        <s v="Etapas Históricas del Programa Paso a Paso en la comuna de Panguipulli"/>
        <s v="Etapas Históricas del Programa Paso a Paso en la comuna de La Unión"/>
        <s v="Etapas Históricas del Programa Paso a Paso en la comuna de Futrono"/>
        <s v="Etapas Históricas del Programa Paso a Paso en la comuna de Lago Ranco"/>
        <s v="Etapas Históricas del Programa Paso a Paso en la comuna de Río Bueno"/>
        <s v="Etapas Históricas del Programa Paso a Paso en la comuna de Arica"/>
        <s v="Etapas Históricas del Programa Paso a Paso en la comuna de Camarones"/>
        <s v="Etapas Históricas del Programa Paso a Paso en la comuna de Putre"/>
        <s v="Etapas Históricas del Programa Paso a Paso en la comuna de General Lagos"/>
        <s v="Relación entre la Etapa Histórica del Programa Paso a Paso y el número de Casos Activos por Región y Comuna a Escala Nacional."/>
        <s v="Relación entre la Etapa Histórica del Programa Paso a Paso y el número de Casos Activos por Comuna en la Región de Tarapacá"/>
        <s v="Relación entre la Etapa Histórica del Programa Paso a Paso y el número de Casos Activos por Comuna en la Región de Antofagasta"/>
        <s v="Relación entre la Etapa Histórica del Programa Paso a Paso y el número de Casos Activos por Comuna en la Región de Atacama"/>
        <s v="Relación entre la Etapa Histórica del Programa Paso a Paso y el número de Casos Activos por Comuna en la Región de Coquimbo"/>
        <s v="Relación entre la Etapa Histórica del Programa Paso a Paso y el número de Casos Activos por Comuna en la Región de Valparaíso"/>
        <s v="Relación entre la Etapa Histórica del Programa Paso a Paso y el número de Casos Activos por Comuna en la Región de O'Higgins"/>
        <s v="Relación entre la Etapa Histórica del Programa Paso a Paso y el número de Casos Activos por Comuna en la Región de Maule"/>
        <s v="Relación entre la Etapa Histórica del Programa Paso a Paso y el número de Casos Activos por Comuna en la Región del Biobío"/>
        <s v="Relación entre la Etapa Histórica del Programa Paso a Paso y el número de Casos Activos por Comuna en la Región de La Araucanía"/>
        <s v="Relación entre la Etapa Histórica del Programa Paso a Paso y el número de Casos Activos por Comuna en la Región de Los Lagos"/>
        <s v="Relación entre la Etapa Histórica del Programa Paso a Paso y el número de Casos Activos por Comuna en la Región de Aysén"/>
        <s v="Relación entre la Etapa Histórica del Programa Paso a Paso y el número de Casos Activos por Comuna en la Región de Magallanes"/>
        <s v="Relación entre la Etapa Histórica del Programa Paso a Paso y el número de Casos Activos por Comuna en la Región Metropolitana"/>
        <s v="Relación entre la Etapa Histórica del Programa Paso a Paso y el número de Casos Activos por Comuna en la Región de Los Ríos"/>
        <s v="Relación entre la Etapa Histórica del Programa Paso a Paso y el número de Casos Activos por Comuna en la Región de Arica y Parinacota"/>
        <s v="Relación entre la Etapa Histórica del Programa Paso a Paso y el número de Casos Activos por Comuna en la Región de Ñuble"/>
        <s v="Relación entre la Etapa Histórica del Programa Paso a Paso y el número de Casos Activos en la comuna de Iquique"/>
        <s v="Relación entre la Etapa Histórica del Programa Paso a Paso y el número de Casos Activos en la comuna de Alto Hospicio"/>
        <s v="Relación entre la Etapa Histórica del Programa Paso a Paso y el número de Casos Activos en la comuna de Pozo Almonte"/>
        <s v="Relación entre la Etapa Histórica del Programa Paso a Paso y el número de Casos Activos en la comuna de Camiña"/>
        <s v="Relación entre la Etapa Histórica del Programa Paso a Paso y el número de Casos Activos en la comuna de Colchane"/>
        <s v="Relación entre la Etapa Histórica del Programa Paso a Paso y el número de Casos Activos en la comuna de Huara"/>
        <s v="Relación entre la Etapa Histórica del Programa Paso a Paso y el número de Casos Activos en la comuna de Pica"/>
        <s v="Relación entre la Etapa Histórica del Programa Paso a Paso y el número de Casos Activos en la comuna de Antofagasta"/>
        <s v="Relación entre la Etapa Histórica del Programa Paso a Paso y el número de Casos Activos en la comuna de Mejillones"/>
        <s v="Relación entre la Etapa Histórica del Programa Paso a Paso y el número de Casos Activos en la comuna de Sierra Gorda"/>
        <s v="Relación entre la Etapa Histórica del Programa Paso a Paso y el número de Casos Activos en la comuna de Taltal"/>
        <s v="Relación entre la Etapa Histórica del Programa Paso a Paso y el número de Casos Activos en la comuna de Calama"/>
        <s v="Relación entre la Etapa Histórica del Programa Paso a Paso y el número de Casos Activos en la comuna de Ollagüe"/>
        <s v="Relación entre la Etapa Histórica del Programa Paso a Paso y el número de Casos Activos en la comuna de San Pedro de Atacama"/>
        <s v="Relación entre la Etapa Histórica del Programa Paso a Paso y el número de Casos Activos en la comuna de Tocopilla"/>
        <s v="Relación entre la Etapa Histórica del Programa Paso a Paso y el número de Casos Activos en la comuna de María Elena"/>
        <s v="Relación entre la Etapa Histórica del Programa Paso a Paso y el número de Casos Activos en la comuna de Copiapó"/>
        <s v="Relación entre la Etapa Histórica del Programa Paso a Paso y el número de Casos Activos en la comuna de Caldera"/>
        <s v="Relación entre la Etapa Histórica del Programa Paso a Paso y el número de Casos Activos en la comuna de Tierra Amarilla"/>
        <s v="Relación entre la Etapa Histórica del Programa Paso a Paso y el número de Casos Activos en la comuna de Chañaral"/>
        <s v="Relación entre la Etapa Histórica del Programa Paso a Paso y el número de Casos Activos en la comuna de Diego de Almagro"/>
        <s v="Relación entre la Etapa Histórica del Programa Paso a Paso y el número de Casos Activos en la comuna de Vallenar"/>
        <s v="Relación entre la Etapa Histórica del Programa Paso a Paso y el número de Casos Activos en la comuna de Alto del Carmen"/>
        <s v="Relación entre la Etapa Histórica del Programa Paso a Paso y el número de Casos Activos en la comuna de Freirina"/>
        <s v="Relación entre la Etapa Histórica del Programa Paso a Paso y el número de Casos Activos en la comuna de Huasco"/>
        <s v="Relación entre la Etapa Histórica del Programa Paso a Paso y el número de Casos Activos en la comuna de La Serena"/>
        <s v="Relación entre la Etapa Histórica del Programa Paso a Paso y el número de Casos Activos en la comuna de Coquimbo"/>
        <s v="Relación entre la Etapa Histórica del Programa Paso a Paso y el número de Casos Activos en la comuna de Andacollo"/>
        <s v="Relación entre la Etapa Histórica del Programa Paso a Paso y el número de Casos Activos en la comuna de La Higuera"/>
        <s v="Relación entre la Etapa Histórica del Programa Paso a Paso y el número de Casos Activos en la comuna de Paiguano"/>
        <s v="Relación entre la Etapa Histórica del Programa Paso a Paso y el número de Casos Activos en la comuna de Vicuña"/>
        <s v="Relación entre la Etapa Histórica del Programa Paso a Paso y el número de Casos Activos en la comuna de Illapel"/>
        <s v="Relación entre la Etapa Histórica del Programa Paso a Paso y el número de Casos Activos en la comuna de Canela"/>
        <s v="Relación entre la Etapa Histórica del Programa Paso a Paso y el número de Casos Activos en la comuna de Los Vilos"/>
        <s v="Relación entre la Etapa Histórica del Programa Paso a Paso y el número de Casos Activos en la comuna de Salamanca"/>
        <s v="Relación entre la Etapa Histórica del Programa Paso a Paso y el número de Casos Activos en la comuna de Ovalle"/>
        <s v="Relación entre la Etapa Histórica del Programa Paso a Paso y el número de Casos Activos en la comuna de Combarbalá"/>
        <s v="Relación entre la Etapa Histórica del Programa Paso a Paso y el número de Casos Activos en la comuna de Monte Patria"/>
        <s v="Relación entre la Etapa Histórica del Programa Paso a Paso y el número de Casos Activos en la comuna de Punitaqui"/>
        <s v="Relación entre la Etapa Histórica del Programa Paso a Paso y el número de Casos Activos en la comuna de Río Hurtado"/>
        <s v="Relación entre la Etapa Histórica del Programa Paso a Paso y el número de Casos Activos en la comuna de Valparaíso"/>
        <s v="Relación entre la Etapa Histórica del Programa Paso a Paso y el número de Casos Activos en la comuna de Casablanca"/>
        <s v="Relación entre la Etapa Histórica del Programa Paso a Paso y el número de Casos Activos en la comuna de Concón"/>
        <s v="Relación entre la Etapa Histórica del Programa Paso a Paso y el número de Casos Activos en la comuna de Juan Fernández"/>
        <s v="Relación entre la Etapa Histórica del Programa Paso a Paso y el número de Casos Activos en la comuna de Puchuncaví"/>
        <s v="Relación entre la Etapa Histórica del Programa Paso a Paso y el número de Casos Activos en la comuna de Quintero"/>
        <s v="Relación entre la Etapa Histórica del Programa Paso a Paso y el número de Casos Activos en la comuna de Viña del Mar"/>
        <s v="Relación entre la Etapa Histórica del Programa Paso a Paso y el número de Casos Activos en la comuna de Isla de Pascua"/>
        <s v="Relación entre la Etapa Histórica del Programa Paso a Paso y el número de Casos Activos en la comuna de Los Andes"/>
        <s v="Relación entre la Etapa Histórica del Programa Paso a Paso y el número de Casos Activos en la comuna de Calle Larga"/>
        <s v="Relación entre la Etapa Histórica del Programa Paso a Paso y el número de Casos Activos en la comuna de Rinconada"/>
        <s v="Relación entre la Etapa Histórica del Programa Paso a Paso y el número de Casos Activos en la comuna de San Esteban"/>
        <s v="Relación entre la Etapa Histórica del Programa Paso a Paso y el número de Casos Activos en la comuna de La Ligua"/>
        <s v="Relación entre la Etapa Histórica del Programa Paso a Paso y el número de Casos Activos en la comuna de Cabildo"/>
        <s v="Relación entre la Etapa Histórica del Programa Paso a Paso y el número de Casos Activos en la comuna de Papudo"/>
        <s v="Relación entre la Etapa Histórica del Programa Paso a Paso y el número de Casos Activos en la comuna de Petorca"/>
        <s v="Relación entre la Etapa Histórica del Programa Paso a Paso y el número de Casos Activos en la comuna de Zapallar"/>
        <s v="Relación entre la Etapa Histórica del Programa Paso a Paso y el número de Casos Activos en la comuna de Quillota"/>
        <s v="Relación entre la Etapa Histórica del Programa Paso a Paso y el número de Casos Activos en la comuna de Calera"/>
        <s v="Relación entre la Etapa Histórica del Programa Paso a Paso y el número de Casos Activos en la comuna de Hijuelas"/>
        <s v="Relación entre la Etapa Histórica del Programa Paso a Paso y el número de Casos Activos en la comuna de La Cruz"/>
        <s v="Relación entre la Etapa Histórica del Programa Paso a Paso y el número de Casos Activos en la comuna de Nogales"/>
        <s v="Relación entre la Etapa Histórica del Programa Paso a Paso y el número de Casos Activos en la comuna de San Antonio"/>
        <s v="Relación entre la Etapa Histórica del Programa Paso a Paso y el número de Casos Activos en la comuna de Algarrobo"/>
        <s v="Relación entre la Etapa Histórica del Programa Paso a Paso y el número de Casos Activos en la comuna de Cartagena"/>
        <s v="Relación entre la Etapa Histórica del Programa Paso a Paso y el número de Casos Activos en la comuna de El Quisco"/>
        <s v="Relación entre la Etapa Histórica del Programa Paso a Paso y el número de Casos Activos en la comuna de El Tabo"/>
        <s v="Relación entre la Etapa Histórica del Programa Paso a Paso y el número de Casos Activos en la comuna de Santo Domingo"/>
        <s v="Relación entre la Etapa Histórica del Programa Paso a Paso y el número de Casos Activos en la comuna de San Felipe"/>
        <s v="Relación entre la Etapa Histórica del Programa Paso a Paso y el número de Casos Activos en la comuna de Catemu"/>
        <s v="Relación entre la Etapa Histórica del Programa Paso a Paso y el número de Casos Activos en la comuna de Llaillay"/>
        <s v="Relación entre la Etapa Histórica del Programa Paso a Paso y el número de Casos Activos en la comuna de Panquehue"/>
        <s v="Relación entre la Etapa Histórica del Programa Paso a Paso y el número de Casos Activos en la comuna de Putaendo"/>
        <s v="Relación entre la Etapa Histórica del Programa Paso a Paso y el número de Casos Activos en la comuna de Santa María"/>
        <s v="Relación entre la Etapa Histórica del Programa Paso a Paso y el número de Casos Activos en la comuna de Quilpué"/>
        <s v="Relación entre la Etapa Histórica del Programa Paso a Paso y el número de Casos Activos en la comuna de Limache"/>
        <s v="Relación entre la Etapa Histórica del Programa Paso a Paso y el número de Casos Activos en la comuna de Olmué"/>
        <s v="Relación entre la Etapa Histórica del Programa Paso a Paso y el número de Casos Activos en la comuna de Villa Alemana"/>
        <s v="Relación entre la Etapa Histórica del Programa Paso a Paso y el número de Casos Activos en la comuna de Rancagua"/>
        <s v="Relación entre la Etapa Histórica del Programa Paso a Paso y el número de Casos Activos en la comuna de Codegua"/>
        <s v="Relación entre la Etapa Histórica del Programa Paso a Paso y el número de Casos Activos en la comuna de Coinco"/>
        <s v="Relación entre la Etapa Histórica del Programa Paso a Paso y el número de Casos Activos en la comuna de Coltauco"/>
        <s v="Relación entre la Etapa Histórica del Programa Paso a Paso y el número de Casos Activos en la comuna de Doñihue"/>
        <s v="Relación entre la Etapa Histórica del Programa Paso a Paso y el número de Casos Activos en la comuna de Graneros"/>
        <s v="Relación entre la Etapa Histórica del Programa Paso a Paso y el número de Casos Activos en la comuna de Las Cabras"/>
        <s v="Relación entre la Etapa Histórica del Programa Paso a Paso y el número de Casos Activos en la comuna de Machalí"/>
        <s v="Relación entre la Etapa Histórica del Programa Paso a Paso y el número de Casos Activos en la comuna de Malloa"/>
        <s v="Relación entre la Etapa Histórica del Programa Paso a Paso y el número de Casos Activos en la comuna de Mostazal"/>
        <s v="Relación entre la Etapa Histórica del Programa Paso a Paso y el número de Casos Activos en la comuna de Olivar"/>
        <s v="Relación entre la Etapa Histórica del Programa Paso a Paso y el número de Casos Activos en la comuna de Peumo"/>
        <s v="Relación entre la Etapa Histórica del Programa Paso a Paso y el número de Casos Activos en la comuna de Pichidegua"/>
        <s v="Relación entre la Etapa Histórica del Programa Paso a Paso y el número de Casos Activos en la comuna de Quinta de Tilcoco"/>
        <s v="Relación entre la Etapa Histórica del Programa Paso a Paso y el número de Casos Activos en la comuna de Rengo"/>
        <s v="Relación entre la Etapa Histórica del Programa Paso a Paso y el número de Casos Activos en la comuna de Requínoa"/>
        <s v="Relación entre la Etapa Histórica del Programa Paso a Paso y el número de Casos Activos en la comuna de San Vicente"/>
        <s v="Relación entre la Etapa Histórica del Programa Paso a Paso y el número de Casos Activos en la comuna de Pichilemu"/>
        <s v="Relación entre la Etapa Histórica del Programa Paso a Paso y el número de Casos Activos en la comuna de La Estrella"/>
        <s v="Relación entre la Etapa Histórica del Programa Paso a Paso y el número de Casos Activos en la comuna de Litueche"/>
        <s v="Relación entre la Etapa Histórica del Programa Paso a Paso y el número de Casos Activos en la comuna de Marchihue"/>
        <s v="Relación entre la Etapa Histórica del Programa Paso a Paso y el número de Casos Activos en la comuna de Navidad"/>
        <s v="Relación entre la Etapa Histórica del Programa Paso a Paso y el número de Casos Activos en la comuna de Paredones"/>
        <s v="Relación entre la Etapa Histórica del Programa Paso a Paso y el número de Casos Activos en la comuna de San Fernando"/>
        <s v="Relación entre la Etapa Histórica del Programa Paso a Paso y el número de Casos Activos en la comuna de Chépica"/>
        <s v="Relación entre la Etapa Histórica del Programa Paso a Paso y el número de Casos Activos en la comuna de Chimbarongo"/>
        <s v="Relación entre la Etapa Histórica del Programa Paso a Paso y el número de Casos Activos en la comuna de Lolol"/>
        <s v="Relación entre la Etapa Histórica del Programa Paso a Paso y el número de Casos Activos en la comuna de Nancagua"/>
        <s v="Relación entre la Etapa Histórica del Programa Paso a Paso y el número de Casos Activos en la comuna de Palmilla"/>
        <s v="Relación entre la Etapa Histórica del Programa Paso a Paso y el número de Casos Activos en la comuna de Peralillo"/>
        <s v="Relación entre la Etapa Histórica del Programa Paso a Paso y el número de Casos Activos en la comuna de Placilla"/>
        <s v="Relación entre la Etapa Histórica del Programa Paso a Paso y el número de Casos Activos en la comuna de Pumanque"/>
        <s v="Relación entre la Etapa Histórica del Programa Paso a Paso y el número de Casos Activos en la comuna de Santa Cruz"/>
        <s v="Relación entre la Etapa Histórica del Programa Paso a Paso y el número de Casos Activos en la comuna de Talca"/>
        <s v="Relación entre la Etapa Histórica del Programa Paso a Paso y el número de Casos Activos en la comuna de Constitución"/>
        <s v="Relación entre la Etapa Histórica del Programa Paso a Paso y el número de Casos Activos en la comuna de Curepto"/>
        <s v="Relación entre la Etapa Histórica del Programa Paso a Paso y el número de Casos Activos en la comuna de Empedrado"/>
        <s v="Relación entre la Etapa Histórica del Programa Paso a Paso y el número de Casos Activos en la comuna de Maule"/>
        <s v="Relación entre la Etapa Histórica del Programa Paso a Paso y el número de Casos Activos en la comuna de Pelarco"/>
        <s v="Relación entre la Etapa Histórica del Programa Paso a Paso y el número de Casos Activos en la comuna de Pencahue"/>
        <s v="Relación entre la Etapa Histórica del Programa Paso a Paso y el número de Casos Activos en la comuna de Río Claro"/>
        <s v="Relación entre la Etapa Histórica del Programa Paso a Paso y el número de Casos Activos en la comuna de San Clemente"/>
        <s v="Relación entre la Etapa Histórica del Programa Paso a Paso y el número de Casos Activos en la comuna de San Rafael"/>
        <s v="Relación entre la Etapa Histórica del Programa Paso a Paso y el número de Casos Activos en la comuna de Cauquenes"/>
        <s v="Relación entre la Etapa Histórica del Programa Paso a Paso y el número de Casos Activos en la comuna de Chanco"/>
        <s v="Relación entre la Etapa Histórica del Programa Paso a Paso y el número de Casos Activos en la comuna de Pelluhue"/>
        <s v="Relación entre la Etapa Histórica del Programa Paso a Paso y el número de Casos Activos en la comuna de Curicó"/>
        <s v="Relación entre la Etapa Histórica del Programa Paso a Paso y el número de Casos Activos en la comuna de Hualañé"/>
        <s v="Relación entre la Etapa Histórica del Programa Paso a Paso y el número de Casos Activos en la comuna de Licantén"/>
        <s v="Relación entre la Etapa Histórica del Programa Paso a Paso y el número de Casos Activos en la comuna de Molina"/>
        <s v="Relación entre la Etapa Histórica del Programa Paso a Paso y el número de Casos Activos en la comuna de Rauco"/>
        <s v="Relación entre la Etapa Histórica del Programa Paso a Paso y el número de Casos Activos en la comuna de Romeral"/>
        <s v="Relación entre la Etapa Histórica del Programa Paso a Paso y el número de Casos Activos en la comuna de Sagrada Familia"/>
        <s v="Relación entre la Etapa Histórica del Programa Paso a Paso y el número de Casos Activos en la comuna de Teno"/>
        <s v="Relación entre la Etapa Histórica del Programa Paso a Paso y el número de Casos Activos en la comuna de Vichuquén"/>
        <s v="Relación entre la Etapa Histórica del Programa Paso a Paso y el número de Casos Activos en la comuna de Linares"/>
        <s v="Relación entre la Etapa Histórica del Programa Paso a Paso y el número de Casos Activos en la comuna de Colbún"/>
        <s v="Relación entre la Etapa Histórica del Programa Paso a Paso y el número de Casos Activos en la comuna de Longaví"/>
        <s v="Relación entre la Etapa Histórica del Programa Paso a Paso y el número de Casos Activos en la comuna de Parral"/>
        <s v="Relación entre la Etapa Histórica del Programa Paso a Paso y el número de Casos Activos en la comuna de Retiro"/>
        <s v="Relación entre la Etapa Histórica del Programa Paso a Paso y el número de Casos Activos en la comuna de San Javier"/>
        <s v="Relación entre la Etapa Histórica del Programa Paso a Paso y el número de Casos Activos en la comuna de Villa Alegre"/>
        <s v="Relación entre la Etapa Histórica del Programa Paso a Paso y el número de Casos Activos en la comuna de Yerbas Buenas"/>
        <s v="Relación entre la Etapa Histórica del Programa Paso a Paso y el número de Casos Activos en la comuna de Concepción"/>
        <s v="Relación entre la Etapa Histórica del Programa Paso a Paso y el número de Casos Activos en la comuna de Coronel"/>
        <s v="Relación entre la Etapa Histórica del Programa Paso a Paso y el número de Casos Activos en la comuna de Chiguayante"/>
        <s v="Relación entre la Etapa Histórica del Programa Paso a Paso y el número de Casos Activos en la comuna de Florida"/>
        <s v="Relación entre la Etapa Histórica del Programa Paso a Paso y el número de Casos Activos en la comuna de Hualqui"/>
        <s v="Relación entre la Etapa Histórica del Programa Paso a Paso y el número de Casos Activos en la comuna de Lota"/>
        <s v="Relación entre la Etapa Histórica del Programa Paso a Paso y el número de Casos Activos en la comuna de Penco"/>
        <s v="Relación entre la Etapa Histórica del Programa Paso a Paso y el número de Casos Activos en la comuna de San Pedro de la Paz"/>
        <s v="Relación entre la Etapa Histórica del Programa Paso a Paso y el número de Casos Activos en la comuna de Santa Juana"/>
        <s v="Relación entre la Etapa Histórica del Programa Paso a Paso y el número de Casos Activos en la comuna de Talcahuano"/>
        <s v="Relación entre la Etapa Histórica del Programa Paso a Paso y el número de Casos Activos en la comuna de Tomé"/>
        <s v="Relación entre la Etapa Histórica del Programa Paso a Paso y el número de Casos Activos en la comuna de Hualpén"/>
        <s v="Relación entre la Etapa Histórica del Programa Paso a Paso y el número de Casos Activos en la comuna de Lebu"/>
        <s v="Relación entre la Etapa Histórica del Programa Paso a Paso y el número de Casos Activos en la comuna de Arauco"/>
        <s v="Relación entre la Etapa Histórica del Programa Paso a Paso y el número de Casos Activos en la comuna de Cañete"/>
        <s v="Relación entre la Etapa Histórica del Programa Paso a Paso y el número de Casos Activos en la comuna de Contulmo"/>
        <s v="Relación entre la Etapa Histórica del Programa Paso a Paso y el número de Casos Activos en la comuna de Curanilahue"/>
        <s v="Relación entre la Etapa Histórica del Programa Paso a Paso y el número de Casos Activos en la comuna de Los Alamos"/>
        <s v="Relación entre la Etapa Histórica del Programa Paso a Paso y el número de Casos Activos en la comuna de Tirúa"/>
        <s v="Relación entre la Etapa Histórica del Programa Paso a Paso y el número de Casos Activos en la comuna de Los Angeles"/>
        <s v="Relación entre la Etapa Histórica del Programa Paso a Paso y el número de Casos Activos en la comuna de Antuco"/>
        <s v="Relación entre la Etapa Histórica del Programa Paso a Paso y el número de Casos Activos en la comuna de Cabrero"/>
        <s v="Relación entre la Etapa Histórica del Programa Paso a Paso y el número de Casos Activos en la comuna de Laja"/>
        <s v="Relación entre la Etapa Histórica del Programa Paso a Paso y el número de Casos Activos en la comuna de Mulchén"/>
        <s v="Relación entre la Etapa Histórica del Programa Paso a Paso y el número de Casos Activos en la comuna de Nacimiento"/>
        <s v="Relación entre la Etapa Histórica del Programa Paso a Paso y el número de Casos Activos en la comuna de Negrete"/>
        <s v="Relación entre la Etapa Histórica del Programa Paso a Paso y el número de Casos Activos en la comuna de Quilaco"/>
        <s v="Relación entre la Etapa Histórica del Programa Paso a Paso y el número de Casos Activos en la comuna de Quilleco"/>
        <s v="Relación entre la Etapa Histórica del Programa Paso a Paso y el número de Casos Activos en la comuna de San Rosendo"/>
        <s v="Relación entre la Etapa Histórica del Programa Paso a Paso y el número de Casos Activos en la comuna de Santa Bárbara"/>
        <s v="Relación entre la Etapa Histórica del Programa Paso a Paso y el número de Casos Activos en la comuna de Tucapel"/>
        <s v="Relación entre la Etapa Histórica del Programa Paso a Paso y el número de Casos Activos en la comuna de Yumbel"/>
        <s v="Relación entre la Etapa Histórica del Programa Paso a Paso y el número de Casos Activos en la comuna de Alto Biobío"/>
        <s v="Relación entre la Etapa Histórica del Programa Paso a Paso y el número de Casos Activos en la comuna de Chillán"/>
        <s v="Relación entre la Etapa Histórica del Programa Paso a Paso y el número de Casos Activos en la comuna de Bulnes"/>
        <s v="Relación entre la Etapa Histórica del Programa Paso a Paso y el número de Casos Activos en la comuna de Cobquecura"/>
        <s v="Relación entre la Etapa Histórica del Programa Paso a Paso y el número de Casos Activos en la comuna de Coelemu"/>
        <s v="Relación entre la Etapa Histórica del Programa Paso a Paso y el número de Casos Activos en la comuna de Coihueco"/>
        <s v="Relación entre la Etapa Histórica del Programa Paso a Paso y el número de Casos Activos en la comuna de Chillán Viejo"/>
        <s v="Relación entre la Etapa Histórica del Programa Paso a Paso y el número de Casos Activos en la comuna de El Carmen"/>
        <s v="Relación entre la Etapa Histórica del Programa Paso a Paso y el número de Casos Activos en la comuna de Ninhue"/>
        <s v="Relación entre la Etapa Histórica del Programa Paso a Paso y el número de Casos Activos en la comuna de Ñiquén"/>
        <s v="Relación entre la Etapa Histórica del Programa Paso a Paso y el número de Casos Activos en la comuna de Pemuco"/>
        <s v="Relación entre la Etapa Histórica del Programa Paso a Paso y el número de Casos Activos en la comuna de Pinto"/>
        <s v="Relación entre la Etapa Histórica del Programa Paso a Paso y el número de Casos Activos en la comuna de Portezuelo"/>
        <s v="Relación entre la Etapa Histórica del Programa Paso a Paso y el número de Casos Activos en la comuna de Quillón"/>
        <s v="Relación entre la Etapa Histórica del Programa Paso a Paso y el número de Casos Activos en la comuna de Quirihue"/>
        <s v="Relación entre la Etapa Histórica del Programa Paso a Paso y el número de Casos Activos en la comuna de Ránquil"/>
        <s v="Relación entre la Etapa Histórica del Programa Paso a Paso y el número de Casos Activos en la comuna de San Carlos"/>
        <s v="Relación entre la Etapa Histórica del Programa Paso a Paso y el número de Casos Activos en la comuna de San Fabián"/>
        <s v="Relación entre la Etapa Histórica del Programa Paso a Paso y el número de Casos Activos en la comuna de San Ignacio"/>
        <s v="Relación entre la Etapa Histórica del Programa Paso a Paso y el número de Casos Activos en la comuna de San Nicolás"/>
        <s v="Relación entre la Etapa Histórica del Programa Paso a Paso y el número de Casos Activos en la comuna de Treguaco"/>
        <s v="Relación entre la Etapa Histórica del Programa Paso a Paso y el número de Casos Activos en la comuna de Yungay"/>
        <s v="Relación entre la Etapa Histórica del Programa Paso a Paso y el número de Casos Activos en la comuna de Temuco"/>
        <s v="Relación entre la Etapa Histórica del Programa Paso a Paso y el número de Casos Activos en la comuna de Carahue"/>
        <s v="Relación entre la Etapa Histórica del Programa Paso a Paso y el número de Casos Activos en la comuna de Cunco"/>
        <s v="Relación entre la Etapa Histórica del Programa Paso a Paso y el número de Casos Activos en la comuna de Curarrehue"/>
        <s v="Relación entre la Etapa Histórica del Programa Paso a Paso y el número de Casos Activos en la comuna de Freire"/>
        <s v="Relación entre la Etapa Histórica del Programa Paso a Paso y el número de Casos Activos en la comuna de Galvarino"/>
        <s v="Relación entre la Etapa Histórica del Programa Paso a Paso y el número de Casos Activos en la comuna de Gorbea"/>
        <s v="Relación entre la Etapa Histórica del Programa Paso a Paso y el número de Casos Activos en la comuna de Lautaro"/>
        <s v="Relación entre la Etapa Histórica del Programa Paso a Paso y el número de Casos Activos en la comuna de Loncoche"/>
        <s v="Relación entre la Etapa Histórica del Programa Paso a Paso y el número de Casos Activos en la comuna de Melipeuco"/>
        <s v="Relación entre la Etapa Histórica del Programa Paso a Paso y el número de Casos Activos en la comuna de Nueva Imperial"/>
        <s v="Relación entre la Etapa Histórica del Programa Paso a Paso y el número de Casos Activos en la comuna de Padre las Casas"/>
        <s v="Relación entre la Etapa Histórica del Programa Paso a Paso y el número de Casos Activos en la comuna de Perquenco"/>
        <s v="Relación entre la Etapa Histórica del Programa Paso a Paso y el número de Casos Activos en la comuna de Pitrufquén"/>
        <s v="Relación entre la Etapa Histórica del Programa Paso a Paso y el número de Casos Activos en la comuna de Pucón"/>
        <s v="Relación entre la Etapa Histórica del Programa Paso a Paso y el número de Casos Activos en la comuna de Saavedra"/>
        <s v="Relación entre la Etapa Histórica del Programa Paso a Paso y el número de Casos Activos en la comuna de Teodoro Schmidt"/>
        <s v="Relación entre la Etapa Histórica del Programa Paso a Paso y el número de Casos Activos en la comuna de Toltén"/>
        <s v="Relación entre la Etapa Histórica del Programa Paso a Paso y el número de Casos Activos en la comuna de Vilcún"/>
        <s v="Relación entre la Etapa Histórica del Programa Paso a Paso y el número de Casos Activos en la comuna de Villarrica"/>
        <s v="Relación entre la Etapa Histórica del Programa Paso a Paso y el número de Casos Activos en la comuna de Cholchol"/>
        <s v="Relación entre la Etapa Histórica del Programa Paso a Paso y el número de Casos Activos en la comuna de Angol"/>
        <s v="Relación entre la Etapa Histórica del Programa Paso a Paso y el número de Casos Activos en la comuna de Collipulli"/>
        <s v="Relación entre la Etapa Histórica del Programa Paso a Paso y el número de Casos Activos en la comuna de Curacautín"/>
        <s v="Relación entre la Etapa Histórica del Programa Paso a Paso y el número de Casos Activos en la comuna de Ercilla"/>
        <s v="Relación entre la Etapa Histórica del Programa Paso a Paso y el número de Casos Activos en la comuna de Lonquimay"/>
        <s v="Relación entre la Etapa Histórica del Programa Paso a Paso y el número de Casos Activos en la comuna de Los Sauces"/>
        <s v="Relación entre la Etapa Histórica del Programa Paso a Paso y el número de Casos Activos en la comuna de Lumaco"/>
        <s v="Relación entre la Etapa Histórica del Programa Paso a Paso y el número de Casos Activos en la comuna de Purén"/>
        <s v="Relación entre la Etapa Histórica del Programa Paso a Paso y el número de Casos Activos en la comuna de Renaico"/>
        <s v="Relación entre la Etapa Histórica del Programa Paso a Paso y el número de Casos Activos en la comuna de Traiguén"/>
        <s v="Relación entre la Etapa Histórica del Programa Paso a Paso y el número de Casos Activos en la comuna de Victoria"/>
        <s v="Relación entre la Etapa Histórica del Programa Paso a Paso y el número de Casos Activos en la comuna de Puerto Montt"/>
        <s v="Relación entre la Etapa Histórica del Programa Paso a Paso y el número de Casos Activos en la comuna de Calbuco"/>
        <s v="Relación entre la Etapa Histórica del Programa Paso a Paso y el número de Casos Activos en la comuna de Cochamó"/>
        <s v="Relación entre la Etapa Histórica del Programa Paso a Paso y el número de Casos Activos en la comuna de Fresia"/>
        <s v="Relación entre la Etapa Histórica del Programa Paso a Paso y el número de Casos Activos en la comuna de Frutillar"/>
        <s v="Relación entre la Etapa Histórica del Programa Paso a Paso y el número de Casos Activos en la comuna de Los Muermos"/>
        <s v="Relación entre la Etapa Histórica del Programa Paso a Paso y el número de Casos Activos en la comuna de Llanquihue"/>
        <s v="Relación entre la Etapa Histórica del Programa Paso a Paso y el número de Casos Activos en la comuna de Maullín"/>
        <s v="Relación entre la Etapa Histórica del Programa Paso a Paso y el número de Casos Activos en la comuna de Puerto Varas"/>
        <s v="Relación entre la Etapa Histórica del Programa Paso a Paso y el número de Casos Activos en la comuna de Castro"/>
        <s v="Relación entre la Etapa Histórica del Programa Paso a Paso y el número de Casos Activos en la comuna de Ancud"/>
        <s v="Relación entre la Etapa Histórica del Programa Paso a Paso y el número de Casos Activos en la comuna de Chonchi"/>
        <s v="Relación entre la Etapa Histórica del Programa Paso a Paso y el número de Casos Activos en la comuna de Curaco de Vélez"/>
        <s v="Relación entre la Etapa Histórica del Programa Paso a Paso y el número de Casos Activos en la comuna de Dalcahue"/>
        <s v="Relación entre la Etapa Histórica del Programa Paso a Paso y el número de Casos Activos en la comuna de Puqueldón"/>
        <s v="Relación entre la Etapa Histórica del Programa Paso a Paso y el número de Casos Activos en la comuna de Queilén"/>
        <s v="Relación entre la Etapa Histórica del Programa Paso a Paso y el número de Casos Activos en la comuna de Quellón"/>
        <s v="Relación entre la Etapa Histórica del Programa Paso a Paso y el número de Casos Activos en la comuna de Quemchi"/>
        <s v="Relación entre la Etapa Histórica del Programa Paso a Paso y el número de Casos Activos en la comuna de Quinchao"/>
        <s v="Relación entre la Etapa Histórica del Programa Paso a Paso y el número de Casos Activos en la comuna de Osorno"/>
        <s v="Relación entre la Etapa Histórica del Programa Paso a Paso y el número de Casos Activos en la comuna de Puerto Octay"/>
        <s v="Relación entre la Etapa Histórica del Programa Paso a Paso y el número de Casos Activos en la comuna de Purranque"/>
        <s v="Relación entre la Etapa Histórica del Programa Paso a Paso y el número de Casos Activos en la comuna de Puyehue"/>
        <s v="Relación entre la Etapa Histórica del Programa Paso a Paso y el número de Casos Activos en la comuna de Río Negro"/>
        <s v="Relación entre la Etapa Histórica del Programa Paso a Paso y el número de Casos Activos en la comuna de San Juan de La Costa"/>
        <s v="Relación entre la Etapa Histórica del Programa Paso a Paso y el número de Casos Activos en la comuna de San Pablo"/>
        <s v="Relación entre la Etapa Histórica del Programa Paso a Paso y el número de Casos Activos en la comuna de Chaitén"/>
        <s v="Relación entre la Etapa Histórica del Programa Paso a Paso y el número de Casos Activos en la comuna de Futaleufú"/>
        <s v="Relación entre la Etapa Histórica del Programa Paso a Paso y el número de Casos Activos en la comuna de Hualaihué"/>
        <s v="Relación entre la Etapa Histórica del Programa Paso a Paso y el número de Casos Activos en la comuna de Palena"/>
        <s v="Relación entre la Etapa Histórica del Programa Paso a Paso y el número de Casos Activos en la comuna de Coihaique"/>
        <s v="Relación entre la Etapa Histórica del Programa Paso a Paso y el número de Casos Activos en la comuna de Lago Verde"/>
        <s v="Relación entre la Etapa Histórica del Programa Paso a Paso y el número de Casos Activos en la comuna de Aisén"/>
        <s v="Relación entre la Etapa Histórica del Programa Paso a Paso y el número de Casos Activos en la comuna de Cisnes"/>
        <s v="Relación entre la Etapa Histórica del Programa Paso a Paso y el número de Casos Activos en la comuna de Guaitecas"/>
        <s v="Relación entre la Etapa Histórica del Programa Paso a Paso y el número de Casos Activos en la comuna de Cochrane"/>
        <s v="Relación entre la Etapa Histórica del Programa Paso a Paso y el número de Casos Activos en la comuna de O'Higgins"/>
        <s v="Relación entre la Etapa Histórica del Programa Paso a Paso y el número de Casos Activos en la comuna de Tortel"/>
        <s v="Relación entre la Etapa Histórica del Programa Paso a Paso y el número de Casos Activos en la comuna de Chile Chico"/>
        <s v="Relación entre la Etapa Histórica del Programa Paso a Paso y el número de Casos Activos en la comuna de Río Ibáñez"/>
        <s v="Relación entre la Etapa Histórica del Programa Paso a Paso y el número de Casos Activos en la comuna de Punta Arenas"/>
        <s v="Relación entre la Etapa Histórica del Programa Paso a Paso y el número de Casos Activos en la comuna de Laguna Blanca"/>
        <s v="Relación entre la Etapa Histórica del Programa Paso a Paso y el número de Casos Activos en la comuna de Río Verde"/>
        <s v="Relación entre la Etapa Histórica del Programa Paso a Paso y el número de Casos Activos en la comuna de San Gregorio"/>
        <s v="Relación entre la Etapa Histórica del Programa Paso a Paso y el número de Casos Activos en la comuna de Cabo de Hornos"/>
        <s v="Relación entre la Etapa Histórica del Programa Paso a Paso y el número de Casos Activos en la comuna de Porvenir"/>
        <s v="Relación entre la Etapa Histórica del Programa Paso a Paso y el número de Casos Activos en la comuna de Primavera"/>
        <s v="Relación entre la Etapa Histórica del Programa Paso a Paso y el número de Casos Activos en la comuna de Timaukel"/>
        <s v="Relación entre la Etapa Histórica del Programa Paso a Paso y el número de Casos Activos en la comuna de Natales"/>
        <s v="Relación entre la Etapa Histórica del Programa Paso a Paso y el número de Casos Activos en la comuna de Torres del Paine"/>
        <s v="Relación entre la Etapa Histórica del Programa Paso a Paso y el número de Casos Activos en la comuna de Santiago"/>
        <s v="Relación entre la Etapa Histórica del Programa Paso a Paso y el número de Casos Activos en la comuna de Cerrillos"/>
        <s v="Relación entre la Etapa Histórica del Programa Paso a Paso y el número de Casos Activos en la comuna de Cerro Navia"/>
        <s v="Relación entre la Etapa Histórica del Programa Paso a Paso y el número de Casos Activos en la comuna de Conchalí"/>
        <s v="Relación entre la Etapa Histórica del Programa Paso a Paso y el número de Casos Activos en la comuna de El Bosque"/>
        <s v="Relación entre la Etapa Histórica del Programa Paso a Paso y el número de Casos Activos en la comuna de Estación Central"/>
        <s v="Relación entre la Etapa Histórica del Programa Paso a Paso y el número de Casos Activos en la comuna de Huechuraba"/>
        <s v="Relación entre la Etapa Histórica del Programa Paso a Paso y el número de Casos Activos en la comuna de Independencia"/>
        <s v="Relación entre la Etapa Histórica del Programa Paso a Paso y el número de Casos Activos en la comuna de La Cisterna"/>
        <s v="Relación entre la Etapa Histórica del Programa Paso a Paso y el número de Casos Activos en la comuna de La Florida"/>
        <s v="Relación entre la Etapa Histórica del Programa Paso a Paso y el número de Casos Activos en la comuna de La Granja"/>
        <s v="Relación entre la Etapa Histórica del Programa Paso a Paso y el número de Casos Activos en la comuna de La Pintana"/>
        <s v="Relación entre la Etapa Histórica del Programa Paso a Paso y el número de Casos Activos en la comuna de La Reina"/>
        <s v="Relación entre la Etapa Histórica del Programa Paso a Paso y el número de Casos Activos en la comuna de Las Condes"/>
        <s v="Relación entre la Etapa Histórica del Programa Paso a Paso y el número de Casos Activos en la comuna de Lo Barnechea"/>
        <s v="Relación entre la Etapa Histórica del Programa Paso a Paso y el número de Casos Activos en la comuna de Lo Espejo"/>
        <s v="Relación entre la Etapa Histórica del Programa Paso a Paso y el número de Casos Activos en la comuna de Lo Prado"/>
        <s v="Relación entre la Etapa Histórica del Programa Paso a Paso y el número de Casos Activos en la comuna de Macul"/>
        <s v="Relación entre la Etapa Histórica del Programa Paso a Paso y el número de Casos Activos en la comuna de Maipú"/>
        <s v="Relación entre la Etapa Histórica del Programa Paso a Paso y el número de Casos Activos en la comuna de Ñuñoa"/>
        <s v="Relación entre la Etapa Histórica del Programa Paso a Paso y el número de Casos Activos en la comuna de Pedro Aguirre Cerda"/>
        <s v="Relación entre la Etapa Histórica del Programa Paso a Paso y el número de Casos Activos en la comuna de Peñalolén"/>
        <s v="Relación entre la Etapa Histórica del Programa Paso a Paso y el número de Casos Activos en la comuna de Providencia"/>
        <s v="Relación entre la Etapa Histórica del Programa Paso a Paso y el número de Casos Activos en la comuna de Pudahuel"/>
        <s v="Relación entre la Etapa Histórica del Programa Paso a Paso y el número de Casos Activos en la comuna de Quilicura"/>
        <s v="Relación entre la Etapa Histórica del Programa Paso a Paso y el número de Casos Activos en la comuna de Quinta Normal"/>
        <s v="Relación entre la Etapa Histórica del Programa Paso a Paso y el número de Casos Activos en la comuna de Recoleta"/>
        <s v="Relación entre la Etapa Histórica del Programa Paso a Paso y el número de Casos Activos en la comuna de Renca"/>
        <s v="Relación entre la Etapa Histórica del Programa Paso a Paso y el número de Casos Activos en la comuna de San Joaquín"/>
        <s v="Relación entre la Etapa Histórica del Programa Paso a Paso y el número de Casos Activos en la comuna de San Miguel"/>
        <s v="Relación entre la Etapa Histórica del Programa Paso a Paso y el número de Casos Activos en la comuna de San Ramón"/>
        <s v="Relación entre la Etapa Histórica del Programa Paso a Paso y el número de Casos Activos en la comuna de Vitacura"/>
        <s v="Relación entre la Etapa Histórica del Programa Paso a Paso y el número de Casos Activos en la comuna de Puente Alto"/>
        <s v="Relación entre la Etapa Histórica del Programa Paso a Paso y el número de Casos Activos en la comuna de Pirque"/>
        <s v="Relación entre la Etapa Histórica del Programa Paso a Paso y el número de Casos Activos en la comuna de San José de Maipo"/>
        <s v="Relación entre la Etapa Histórica del Programa Paso a Paso y el número de Casos Activos en la comuna de Colina"/>
        <s v="Relación entre la Etapa Histórica del Programa Paso a Paso y el número de Casos Activos en la comuna de Lampa"/>
        <s v="Relación entre la Etapa Histórica del Programa Paso a Paso y el número de Casos Activos en la comuna de Tiltil"/>
        <s v="Relación entre la Etapa Histórica del Programa Paso a Paso y el número de Casos Activos en la comuna de San Bernardo"/>
        <s v="Relación entre la Etapa Histórica del Programa Paso a Paso y el número de Casos Activos en la comuna de Buin"/>
        <s v="Relación entre la Etapa Histórica del Programa Paso a Paso y el número de Casos Activos en la comuna de Calera de Tango"/>
        <s v="Relación entre la Etapa Histórica del Programa Paso a Paso y el número de Casos Activos en la comuna de Paine"/>
        <s v="Relación entre la Etapa Histórica del Programa Paso a Paso y el número de Casos Activos en la comuna de Melipilla"/>
        <s v="Relación entre la Etapa Histórica del Programa Paso a Paso y el número de Casos Activos en la comuna de Alhué"/>
        <s v="Relación entre la Etapa Histórica del Programa Paso a Paso y el número de Casos Activos en la comuna de Curacaví"/>
        <s v="Relación entre la Etapa Histórica del Programa Paso a Paso y el número de Casos Activos en la comuna de María Pinto"/>
        <s v="Relación entre la Etapa Histórica del Programa Paso a Paso y el número de Casos Activos en la comuna de San Pedro"/>
        <s v="Relación entre la Etapa Histórica del Programa Paso a Paso y el número de Casos Activos en la comuna de Talagante"/>
        <s v="Relación entre la Etapa Histórica del Programa Paso a Paso y el número de Casos Activos en la comuna de El Monte"/>
        <s v="Relación entre la Etapa Histórica del Programa Paso a Paso y el número de Casos Activos en la comuna de Isla de Maipo"/>
        <s v="Relación entre la Etapa Histórica del Programa Paso a Paso y el número de Casos Activos en la comuna de Padre Hurtado"/>
        <s v="Relación entre la Etapa Histórica del Programa Paso a Paso y el número de Casos Activos en la comuna de Peñaflor"/>
        <s v="Relación entre la Etapa Histórica del Programa Paso a Paso y el número de Casos Activos en la comuna de Valdivia"/>
        <s v="Relación entre la Etapa Histórica del Programa Paso a Paso y el número de Casos Activos en la comuna de Corral"/>
        <s v="Relación entre la Etapa Histórica del Programa Paso a Paso y el número de Casos Activos en la comuna de Lanco"/>
        <s v="Relación entre la Etapa Histórica del Programa Paso a Paso y el número de Casos Activos en la comuna de Los Lagos"/>
        <s v="Relación entre la Etapa Histórica del Programa Paso a Paso y el número de Casos Activos en la comuna de Máfil"/>
        <s v="Relación entre la Etapa Histórica del Programa Paso a Paso y el número de Casos Activos en la comuna de Mariquina"/>
        <s v="Relación entre la Etapa Histórica del Programa Paso a Paso y el número de Casos Activos en la comuna de Paillaco"/>
        <s v="Relación entre la Etapa Histórica del Programa Paso a Paso y el número de Casos Activos en la comuna de Panguipulli"/>
        <s v="Relación entre la Etapa Histórica del Programa Paso a Paso y el número de Casos Activos en la comuna de La Unión"/>
        <s v="Relación entre la Etapa Histórica del Programa Paso a Paso y el número de Casos Activos en la comuna de Futrono"/>
        <s v="Relación entre la Etapa Histórica del Programa Paso a Paso y el número de Casos Activos en la comuna de Lago Ranco"/>
        <s v="Relación entre la Etapa Histórica del Programa Paso a Paso y el número de Casos Activos en la comuna de Río Bueno"/>
        <s v="Relación entre la Etapa Histórica del Programa Paso a Paso y el número de Casos Activos en la comuna de Arica"/>
        <s v="Relación entre la Etapa Histórica del Programa Paso a Paso y el número de Casos Activos en la comuna de Camarones"/>
        <s v="Relación entre la Etapa Histórica del Programa Paso a Paso y el número de Casos Activos en la comuna de Putre"/>
        <s v="Relación entre la Etapa Histórica del Programa Paso a Paso y el número de Casos Activos en la comuna de General Lagos"/>
        <s v="Relación entre la Etapa Histórica del Programa Paso a Paso y progreso del proceso de vacunación (2da dosis) por Región y Comuna a Escala Nacional."/>
        <s v="Relación entre la Etapa Histórica del Programa Paso a Paso y progreso del proceso de vacunación (2da dosis) por Comuna en la Región de Tarapacá"/>
        <s v="Relación entre la Etapa Histórica del Programa Paso a Paso y progreso del proceso de vacunación (2da dosis) por Comuna en la Región de Antofagasta"/>
        <s v="Relación entre la Etapa Histórica del Programa Paso a Paso y progreso del proceso de vacunación (2da dosis) por Comuna en la Región de Atacama"/>
        <s v="Relación entre la Etapa Histórica del Programa Paso a Paso y progreso del proceso de vacunación (2da dosis) por Comuna en la Región de Coquimbo"/>
        <s v="Relación entre la Etapa Histórica del Programa Paso a Paso y progreso del proceso de vacunación (2da dosis) por Comuna en la Región de Valparaíso"/>
        <s v="Relación entre la Etapa Histórica del Programa Paso a Paso y progreso del proceso de vacunación (2da dosis) por Comuna en la Región de O'Higgins"/>
        <s v="Relación entre la Etapa Histórica del Programa Paso a Paso y progreso del proceso de vacunación (2da dosis) por Comuna en la Región de Maule"/>
        <s v="Relación entre la Etapa Histórica del Programa Paso a Paso y progreso del proceso de vacunación (2da dosis) por Comuna en la Región del Biobío"/>
        <s v="Relación entre la Etapa Histórica del Programa Paso a Paso y progreso del proceso de vacunación (2da dosis) por Comuna en la Región de La Araucanía"/>
        <s v="Relación entre la Etapa Histórica del Programa Paso a Paso y progreso del proceso de vacunación (2da dosis) por Comuna en la Región de Los Lagos"/>
        <s v="Relación entre la Etapa Histórica del Programa Paso a Paso y progreso del proceso de vacunación (2da dosis) por Comuna en la Región de Aysén"/>
        <s v="Relación entre la Etapa Histórica del Programa Paso a Paso y progreso del proceso de vacunación (2da dosis) por Comuna en la Región de Magallanes"/>
        <s v="Relación entre la Etapa Histórica del Programa Paso a Paso y progreso del proceso de vacunación (2da dosis) por Comuna en la Región Metropolitana"/>
        <s v="Relación entre la Etapa Histórica del Programa Paso a Paso y progreso del proceso de vacunación (2da dosis) por Comuna en la Región de Los Ríos"/>
        <s v="Relación entre la Etapa Histórica del Programa Paso a Paso y progreso del proceso de vacunación (2da dosis) por Comuna en la Región de Arica y Parinacota"/>
        <s v="Relación entre la Etapa Histórica del Programa Paso a Paso y progreso del proceso de vacunación (2da dosis) por Comuna en la Región de Ñuble"/>
        <s v="Relación entre la Etapa Histórica del Programa Paso a Paso y progreso del proceso de vacunación (2da dosis) en la comuna de Iquique"/>
        <s v="Relación entre la Etapa Histórica del Programa Paso a Paso y progreso del proceso de vacunación (2da dosis) en la comuna de Alto Hospicio"/>
        <s v="Relación entre la Etapa Histórica del Programa Paso a Paso y progreso del proceso de vacunación (2da dosis) en la comuna de Pozo Almonte"/>
        <s v="Relación entre la Etapa Histórica del Programa Paso a Paso y progreso del proceso de vacunación (2da dosis) en la comuna de Camiña"/>
        <s v="Relación entre la Etapa Histórica del Programa Paso a Paso y progreso del proceso de vacunación (2da dosis) en la comuna de Colchane"/>
        <s v="Relación entre la Etapa Histórica del Programa Paso a Paso y progreso del proceso de vacunación (2da dosis) en la comuna de Huara"/>
        <s v="Relación entre la Etapa Histórica del Programa Paso a Paso y progreso del proceso de vacunación (2da dosis) en la comuna de Pica"/>
        <s v="Relación entre la Etapa Histórica del Programa Paso a Paso y progreso del proceso de vacunación (2da dosis) en la comuna de Antofagasta"/>
        <s v="Relación entre la Etapa Histórica del Programa Paso a Paso y progreso del proceso de vacunación (2da dosis) en la comuna de Mejillones"/>
        <s v="Relación entre la Etapa Histórica del Programa Paso a Paso y progreso del proceso de vacunación (2da dosis) en la comuna de Sierra Gorda"/>
        <s v="Relación entre la Etapa Histórica del Programa Paso a Paso y progreso del proceso de vacunación (2da dosis) en la comuna de Taltal"/>
        <s v="Relación entre la Etapa Histórica del Programa Paso a Paso y progreso del proceso de vacunación (2da dosis) en la comuna de Calama"/>
        <s v="Relación entre la Etapa Histórica del Programa Paso a Paso y progreso del proceso de vacunación (2da dosis) en la comuna de Ollagüe"/>
        <s v="Relación entre la Etapa Histórica del Programa Paso a Paso y progreso del proceso de vacunación (2da dosis) en la comuna de San Pedro de Atacama"/>
        <s v="Relación entre la Etapa Histórica del Programa Paso a Paso y progreso del proceso de vacunación (2da dosis) en la comuna de Tocopilla"/>
        <s v="Relación entre la Etapa Histórica del Programa Paso a Paso y progreso del proceso de vacunación (2da dosis) en la comuna de María Elena"/>
        <s v="Relación entre la Etapa Histórica del Programa Paso a Paso y progreso del proceso de vacunación (2da dosis) en la comuna de Copiapó"/>
        <s v="Relación entre la Etapa Histórica del Programa Paso a Paso y progreso del proceso de vacunación (2da dosis) en la comuna de Caldera"/>
        <s v="Relación entre la Etapa Histórica del Programa Paso a Paso y progreso del proceso de vacunación (2da dosis) en la comuna de Tierra Amarilla"/>
        <s v="Relación entre la Etapa Histórica del Programa Paso a Paso y progreso del proceso de vacunación (2da dosis) en la comuna de Chañaral"/>
        <s v="Relación entre la Etapa Histórica del Programa Paso a Paso y progreso del proceso de vacunación (2da dosis) en la comuna de Diego de Almagro"/>
        <s v="Relación entre la Etapa Histórica del Programa Paso a Paso y progreso del proceso de vacunación (2da dosis) en la comuna de Vallenar"/>
        <s v="Relación entre la Etapa Histórica del Programa Paso a Paso y progreso del proceso de vacunación (2da dosis) en la comuna de Alto del Carmen"/>
        <s v="Relación entre la Etapa Histórica del Programa Paso a Paso y progreso del proceso de vacunación (2da dosis) en la comuna de Freirina"/>
        <s v="Relación entre la Etapa Histórica del Programa Paso a Paso y progreso del proceso de vacunación (2da dosis) en la comuna de Huasco"/>
        <s v="Relación entre la Etapa Histórica del Programa Paso a Paso y progreso del proceso de vacunación (2da dosis) en la comuna de La Serena"/>
        <s v="Relación entre la Etapa Histórica del Programa Paso a Paso y progreso del proceso de vacunación (2da dosis) en la comuna de Coquimbo"/>
        <s v="Relación entre la Etapa Histórica del Programa Paso a Paso y progreso del proceso de vacunación (2da dosis) en la comuna de Andacollo"/>
        <s v="Relación entre la Etapa Histórica del Programa Paso a Paso y progreso del proceso de vacunación (2da dosis) en la comuna de La Higuera"/>
        <s v="Relación entre la Etapa Histórica del Programa Paso a Paso y progreso del proceso de vacunación (2da dosis) en la comuna de Paiguano"/>
        <s v="Relación entre la Etapa Histórica del Programa Paso a Paso y progreso del proceso de vacunación (2da dosis) en la comuna de Vicuña"/>
        <s v="Relación entre la Etapa Histórica del Programa Paso a Paso y progreso del proceso de vacunación (2da dosis) en la comuna de Illapel"/>
        <s v="Relación entre la Etapa Histórica del Programa Paso a Paso y progreso del proceso de vacunación (2da dosis) en la comuna de Canela"/>
        <s v="Relación entre la Etapa Histórica del Programa Paso a Paso y progreso del proceso de vacunación (2da dosis) en la comuna de Los Vilos"/>
        <s v="Relación entre la Etapa Histórica del Programa Paso a Paso y progreso del proceso de vacunación (2da dosis) en la comuna de Salamanca"/>
        <s v="Relación entre la Etapa Histórica del Programa Paso a Paso y progreso del proceso de vacunación (2da dosis) en la comuna de Ovalle"/>
        <s v="Relación entre la Etapa Histórica del Programa Paso a Paso y progreso del proceso de vacunación (2da dosis) en la comuna de Combarbalá"/>
        <s v="Relación entre la Etapa Histórica del Programa Paso a Paso y progreso del proceso de vacunación (2da dosis) en la comuna de Monte Patria"/>
        <s v="Relación entre la Etapa Histórica del Programa Paso a Paso y progreso del proceso de vacunación (2da dosis) en la comuna de Punitaqui"/>
        <s v="Relación entre la Etapa Histórica del Programa Paso a Paso y progreso del proceso de vacunación (2da dosis) en la comuna de Río Hurtado"/>
        <s v="Relación entre la Etapa Histórica del Programa Paso a Paso y progreso del proceso de vacunación (2da dosis) en la comuna de Valparaíso"/>
        <s v="Relación entre la Etapa Histórica del Programa Paso a Paso y progreso del proceso de vacunación (2da dosis) en la comuna de Casablanca"/>
        <s v="Relación entre la Etapa Histórica del Programa Paso a Paso y progreso del proceso de vacunación (2da dosis) en la comuna de Concón"/>
        <s v="Relación entre la Etapa Histórica del Programa Paso a Paso y progreso del proceso de vacunación (2da dosis) en la comuna de Juan Fernández"/>
        <s v="Relación entre la Etapa Histórica del Programa Paso a Paso y progreso del proceso de vacunación (2da dosis) en la comuna de Puchuncaví"/>
        <s v="Relación entre la Etapa Histórica del Programa Paso a Paso y progreso del proceso de vacunación (2da dosis) en la comuna de Quintero"/>
        <s v="Relación entre la Etapa Histórica del Programa Paso a Paso y progreso del proceso de vacunación (2da dosis) en la comuna de Viña del Mar"/>
        <s v="Relación entre la Etapa Histórica del Programa Paso a Paso y progreso del proceso de vacunación (2da dosis) en la comuna de Isla de Pascua"/>
        <s v="Relación entre la Etapa Histórica del Programa Paso a Paso y progreso del proceso de vacunación (2da dosis) en la comuna de Los Andes"/>
        <s v="Relación entre la Etapa Histórica del Programa Paso a Paso y progreso del proceso de vacunación (2da dosis) en la comuna de Calle Larga"/>
        <s v="Relación entre la Etapa Histórica del Programa Paso a Paso y progreso del proceso de vacunación (2da dosis) en la comuna de Rinconada"/>
        <s v="Relación entre la Etapa Histórica del Programa Paso a Paso y progreso del proceso de vacunación (2da dosis) en la comuna de San Esteban"/>
        <s v="Relación entre la Etapa Histórica del Programa Paso a Paso y progreso del proceso de vacunación (2da dosis) en la comuna de La Ligua"/>
        <s v="Relación entre la Etapa Histórica del Programa Paso a Paso y progreso del proceso de vacunación (2da dosis) en la comuna de Cabildo"/>
        <s v="Relación entre la Etapa Histórica del Programa Paso a Paso y progreso del proceso de vacunación (2da dosis) en la comuna de Papudo"/>
        <s v="Relación entre la Etapa Histórica del Programa Paso a Paso y progreso del proceso de vacunación (2da dosis) en la comuna de Petorca"/>
        <s v="Relación entre la Etapa Histórica del Programa Paso a Paso y progreso del proceso de vacunación (2da dosis) en la comuna de Zapallar"/>
        <s v="Relación entre la Etapa Histórica del Programa Paso a Paso y progreso del proceso de vacunación (2da dosis) en la comuna de Quillota"/>
        <s v="Relación entre la Etapa Histórica del Programa Paso a Paso y progreso del proceso de vacunación (2da dosis) en la comuna de Calera"/>
        <s v="Relación entre la Etapa Histórica del Programa Paso a Paso y progreso del proceso de vacunación (2da dosis) en la comuna de Hijuelas"/>
        <s v="Relación entre la Etapa Histórica del Programa Paso a Paso y progreso del proceso de vacunación (2da dosis) en la comuna de La Cruz"/>
        <s v="Relación entre la Etapa Histórica del Programa Paso a Paso y progreso del proceso de vacunación (2da dosis) en la comuna de Nogales"/>
        <s v="Relación entre la Etapa Histórica del Programa Paso a Paso y progreso del proceso de vacunación (2da dosis) en la comuna de San Antonio"/>
        <s v="Relación entre la Etapa Histórica del Programa Paso a Paso y progreso del proceso de vacunación (2da dosis) en la comuna de Algarrobo"/>
        <s v="Relación entre la Etapa Histórica del Programa Paso a Paso y progreso del proceso de vacunación (2da dosis) en la comuna de Cartagena"/>
        <s v="Relación entre la Etapa Histórica del Programa Paso a Paso y progreso del proceso de vacunación (2da dosis) en la comuna de El Quisco"/>
        <s v="Relación entre la Etapa Histórica del Programa Paso a Paso y progreso del proceso de vacunación (2da dosis) en la comuna de El Tabo"/>
        <s v="Relación entre la Etapa Histórica del Programa Paso a Paso y progreso del proceso de vacunación (2da dosis) en la comuna de Santo Domingo"/>
        <s v="Relación entre la Etapa Histórica del Programa Paso a Paso y progreso del proceso de vacunación (2da dosis) en la comuna de San Felipe"/>
        <s v="Relación entre la Etapa Histórica del Programa Paso a Paso y progreso del proceso de vacunación (2da dosis) en la comuna de Catemu"/>
        <s v="Relación entre la Etapa Histórica del Programa Paso a Paso y progreso del proceso de vacunación (2da dosis) en la comuna de Llaillay"/>
        <s v="Relación entre la Etapa Histórica del Programa Paso a Paso y progreso del proceso de vacunación (2da dosis) en la comuna de Panquehue"/>
        <s v="Relación entre la Etapa Histórica del Programa Paso a Paso y progreso del proceso de vacunación (2da dosis) en la comuna de Putaendo"/>
        <s v="Relación entre la Etapa Histórica del Programa Paso a Paso y progreso del proceso de vacunación (2da dosis) en la comuna de Santa María"/>
        <s v="Relación entre la Etapa Histórica del Programa Paso a Paso y progreso del proceso de vacunación (2da dosis) en la comuna de Quilpué"/>
        <s v="Relación entre la Etapa Histórica del Programa Paso a Paso y progreso del proceso de vacunación (2da dosis) en la comuna de Limache"/>
        <s v="Relación entre la Etapa Histórica del Programa Paso a Paso y progreso del proceso de vacunación (2da dosis) en la comuna de Olmué"/>
        <s v="Relación entre la Etapa Histórica del Programa Paso a Paso y progreso del proceso de vacunación (2da dosis) en la comuna de Villa Alemana"/>
        <s v="Relación entre la Etapa Histórica del Programa Paso a Paso y progreso del proceso de vacunación (2da dosis) en la comuna de Rancagua"/>
        <s v="Relación entre la Etapa Histórica del Programa Paso a Paso y progreso del proceso de vacunación (2da dosis) en la comuna de Codegua"/>
        <s v="Relación entre la Etapa Histórica del Programa Paso a Paso y progreso del proceso de vacunación (2da dosis) en la comuna de Coinco"/>
        <s v="Relación entre la Etapa Histórica del Programa Paso a Paso y progreso del proceso de vacunación (2da dosis) en la comuna de Coltauco"/>
        <s v="Relación entre la Etapa Histórica del Programa Paso a Paso y progreso del proceso de vacunación (2da dosis) en la comuna de Doñihue"/>
        <s v="Relación entre la Etapa Histórica del Programa Paso a Paso y progreso del proceso de vacunación (2da dosis) en la comuna de Graneros"/>
        <s v="Relación entre la Etapa Histórica del Programa Paso a Paso y progreso del proceso de vacunación (2da dosis) en la comuna de Las Cabras"/>
        <s v="Relación entre la Etapa Histórica del Programa Paso a Paso y progreso del proceso de vacunación (2da dosis) en la comuna de Machalí"/>
        <s v="Relación entre la Etapa Histórica del Programa Paso a Paso y progreso del proceso de vacunación (2da dosis) en la comuna de Malloa"/>
        <s v="Relación entre la Etapa Histórica del Programa Paso a Paso y progreso del proceso de vacunación (2da dosis) en la comuna de Mostazal"/>
        <s v="Relación entre la Etapa Histórica del Programa Paso a Paso y progreso del proceso de vacunación (2da dosis) en la comuna de Olivar"/>
        <s v="Relación entre la Etapa Histórica del Programa Paso a Paso y progreso del proceso de vacunación (2da dosis) en la comuna de Peumo"/>
        <s v="Relación entre la Etapa Histórica del Programa Paso a Paso y progreso del proceso de vacunación (2da dosis) en la comuna de Pichidegua"/>
        <s v="Relación entre la Etapa Histórica del Programa Paso a Paso y progreso del proceso de vacunación (2da dosis) en la comuna de Quinta de Tilcoco"/>
        <s v="Relación entre la Etapa Histórica del Programa Paso a Paso y progreso del proceso de vacunación (2da dosis) en la comuna de Rengo"/>
        <s v="Relación entre la Etapa Histórica del Programa Paso a Paso y progreso del proceso de vacunación (2da dosis) en la comuna de Requínoa"/>
        <s v="Relación entre la Etapa Histórica del Programa Paso a Paso y progreso del proceso de vacunación (2da dosis) en la comuna de San Vicente"/>
        <s v="Relación entre la Etapa Histórica del Programa Paso a Paso y progreso del proceso de vacunación (2da dosis) en la comuna de Pichilemu"/>
        <s v="Relación entre la Etapa Histórica del Programa Paso a Paso y progreso del proceso de vacunación (2da dosis) en la comuna de La Estrella"/>
        <s v="Relación entre la Etapa Histórica del Programa Paso a Paso y progreso del proceso de vacunación (2da dosis) en la comuna de Litueche"/>
        <s v="Relación entre la Etapa Histórica del Programa Paso a Paso y progreso del proceso de vacunación (2da dosis) en la comuna de Marchihue"/>
        <s v="Relación entre la Etapa Histórica del Programa Paso a Paso y progreso del proceso de vacunación (2da dosis) en la comuna de Navidad"/>
        <s v="Relación entre la Etapa Histórica del Programa Paso a Paso y progreso del proceso de vacunación (2da dosis) en la comuna de Paredones"/>
        <s v="Relación entre la Etapa Histórica del Programa Paso a Paso y progreso del proceso de vacunación (2da dosis) en la comuna de San Fernando"/>
        <s v="Relación entre la Etapa Histórica del Programa Paso a Paso y progreso del proceso de vacunación (2da dosis) en la comuna de Chépica"/>
        <s v="Relación entre la Etapa Histórica del Programa Paso a Paso y progreso del proceso de vacunación (2da dosis) en la comuna de Chimbarongo"/>
        <s v="Relación entre la Etapa Histórica del Programa Paso a Paso y progreso del proceso de vacunación (2da dosis) en la comuna de Lolol"/>
        <s v="Relación entre la Etapa Histórica del Programa Paso a Paso y progreso del proceso de vacunación (2da dosis) en la comuna de Nancagua"/>
        <s v="Relación entre la Etapa Histórica del Programa Paso a Paso y progreso del proceso de vacunación (2da dosis) en la comuna de Palmilla"/>
        <s v="Relación entre la Etapa Histórica del Programa Paso a Paso y progreso del proceso de vacunación (2da dosis) en la comuna de Peralillo"/>
        <s v="Relación entre la Etapa Histórica del Programa Paso a Paso y progreso del proceso de vacunación (2da dosis) en la comuna de Placilla"/>
        <s v="Relación entre la Etapa Histórica del Programa Paso a Paso y progreso del proceso de vacunación (2da dosis) en la comuna de Pumanque"/>
        <s v="Relación entre la Etapa Histórica del Programa Paso a Paso y progreso del proceso de vacunación (2da dosis) en la comuna de Santa Cruz"/>
        <s v="Relación entre la Etapa Histórica del Programa Paso a Paso y progreso del proceso de vacunación (2da dosis) en la comuna de Talca"/>
        <s v="Relación entre la Etapa Histórica del Programa Paso a Paso y progreso del proceso de vacunación (2da dosis) en la comuna de Constitución"/>
        <s v="Relación entre la Etapa Histórica del Programa Paso a Paso y progreso del proceso de vacunación (2da dosis) en la comuna de Curepto"/>
        <s v="Relación entre la Etapa Histórica del Programa Paso a Paso y progreso del proceso de vacunación (2da dosis) en la comuna de Empedrado"/>
        <s v="Relación entre la Etapa Histórica del Programa Paso a Paso y progreso del proceso de vacunación (2da dosis) en la comuna de Maule"/>
        <s v="Relación entre la Etapa Histórica del Programa Paso a Paso y progreso del proceso de vacunación (2da dosis) en la comuna de Pelarco"/>
        <s v="Relación entre la Etapa Histórica del Programa Paso a Paso y progreso del proceso de vacunación (2da dosis) en la comuna de Pencahue"/>
        <s v="Relación entre la Etapa Histórica del Programa Paso a Paso y progreso del proceso de vacunación (2da dosis) en la comuna de Río Claro"/>
        <s v="Relación entre la Etapa Histórica del Programa Paso a Paso y progreso del proceso de vacunación (2da dosis) en la comuna de San Clemente"/>
        <s v="Relación entre la Etapa Histórica del Programa Paso a Paso y progreso del proceso de vacunación (2da dosis) en la comuna de San Rafael"/>
        <s v="Relación entre la Etapa Histórica del Programa Paso a Paso y progreso del proceso de vacunación (2da dosis) en la comuna de Cauquenes"/>
        <s v="Relación entre la Etapa Histórica del Programa Paso a Paso y progreso del proceso de vacunación (2da dosis) en la comuna de Chanco"/>
        <s v="Relación entre la Etapa Histórica del Programa Paso a Paso y progreso del proceso de vacunación (2da dosis) en la comuna de Pelluhue"/>
        <s v="Relación entre la Etapa Histórica del Programa Paso a Paso y progreso del proceso de vacunación (2da dosis) en la comuna de Curicó"/>
        <s v="Relación entre la Etapa Histórica del Programa Paso a Paso y progreso del proceso de vacunación (2da dosis) en la comuna de Hualañé"/>
        <s v="Relación entre la Etapa Histórica del Programa Paso a Paso y progreso del proceso de vacunación (2da dosis) en la comuna de Licantén"/>
        <s v="Relación entre la Etapa Histórica del Programa Paso a Paso y progreso del proceso de vacunación (2da dosis) en la comuna de Molina"/>
        <s v="Relación entre la Etapa Histórica del Programa Paso a Paso y progreso del proceso de vacunación (2da dosis) en la comuna de Rauco"/>
        <s v="Relación entre la Etapa Histórica del Programa Paso a Paso y progreso del proceso de vacunación (2da dosis) en la comuna de Romeral"/>
        <s v="Relación entre la Etapa Histórica del Programa Paso a Paso y progreso del proceso de vacunación (2da dosis) en la comuna de Sagrada Familia"/>
        <s v="Relación entre la Etapa Histórica del Programa Paso a Paso y progreso del proceso de vacunación (2da dosis) en la comuna de Teno"/>
        <s v="Relación entre la Etapa Histórica del Programa Paso a Paso y progreso del proceso de vacunación (2da dosis) en la comuna de Vichuquén"/>
        <s v="Relación entre la Etapa Histórica del Programa Paso a Paso y progreso del proceso de vacunación (2da dosis) en la comuna de Linares"/>
        <s v="Relación entre la Etapa Histórica del Programa Paso a Paso y progreso del proceso de vacunación (2da dosis) en la comuna de Colbún"/>
        <s v="Relación entre la Etapa Histórica del Programa Paso a Paso y progreso del proceso de vacunación (2da dosis) en la comuna de Longaví"/>
        <s v="Relación entre la Etapa Histórica del Programa Paso a Paso y progreso del proceso de vacunación (2da dosis) en la comuna de Parral"/>
        <s v="Relación entre la Etapa Histórica del Programa Paso a Paso y progreso del proceso de vacunación (2da dosis) en la comuna de Retiro"/>
        <s v="Relación entre la Etapa Histórica del Programa Paso a Paso y progreso del proceso de vacunación (2da dosis) en la comuna de San Javier"/>
        <s v="Relación entre la Etapa Histórica del Programa Paso a Paso y progreso del proceso de vacunación (2da dosis) en la comuna de Villa Alegre"/>
        <s v="Relación entre la Etapa Histórica del Programa Paso a Paso y progreso del proceso de vacunación (2da dosis) en la comuna de Yerbas Buenas"/>
        <s v="Relación entre la Etapa Histórica del Programa Paso a Paso y progreso del proceso de vacunación (2da dosis) en la comuna de Concepción"/>
        <s v="Relación entre la Etapa Histórica del Programa Paso a Paso y progreso del proceso de vacunación (2da dosis) en la comuna de Coronel"/>
        <s v="Relación entre la Etapa Histórica del Programa Paso a Paso y progreso del proceso de vacunación (2da dosis) en la comuna de Chiguayante"/>
        <s v="Relación entre la Etapa Histórica del Programa Paso a Paso y progreso del proceso de vacunación (2da dosis) en la comuna de Florida"/>
        <s v="Relación entre la Etapa Histórica del Programa Paso a Paso y progreso del proceso de vacunación (2da dosis) en la comuna de Hualqui"/>
        <s v="Relación entre la Etapa Histórica del Programa Paso a Paso y progreso del proceso de vacunación (2da dosis) en la comuna de Lota"/>
        <s v="Relación entre la Etapa Histórica del Programa Paso a Paso y progreso del proceso de vacunación (2da dosis) en la comuna de Penco"/>
        <s v="Relación entre la Etapa Histórica del Programa Paso a Paso y progreso del proceso de vacunación (2da dosis) en la comuna de San Pedro de la Paz"/>
        <s v="Relación entre la Etapa Histórica del Programa Paso a Paso y progreso del proceso de vacunación (2da dosis) en la comuna de Santa Juana"/>
        <s v="Relación entre la Etapa Histórica del Programa Paso a Paso y progreso del proceso de vacunación (2da dosis) en la comuna de Talcahuano"/>
        <s v="Relación entre la Etapa Histórica del Programa Paso a Paso y progreso del proceso de vacunación (2da dosis) en la comuna de Tomé"/>
        <s v="Relación entre la Etapa Histórica del Programa Paso a Paso y progreso del proceso de vacunación (2da dosis) en la comuna de Hualpén"/>
        <s v="Relación entre la Etapa Histórica del Programa Paso a Paso y progreso del proceso de vacunación (2da dosis) en la comuna de Lebu"/>
        <s v="Relación entre la Etapa Histórica del Programa Paso a Paso y progreso del proceso de vacunación (2da dosis) en la comuna de Arauco"/>
        <s v="Relación entre la Etapa Histórica del Programa Paso a Paso y progreso del proceso de vacunación (2da dosis) en la comuna de Cañete"/>
        <s v="Relación entre la Etapa Histórica del Programa Paso a Paso y progreso del proceso de vacunación (2da dosis) en la comuna de Contulmo"/>
        <s v="Relación entre la Etapa Histórica del Programa Paso a Paso y progreso del proceso de vacunación (2da dosis) en la comuna de Curanilahue"/>
        <s v="Relación entre la Etapa Histórica del Programa Paso a Paso y progreso del proceso de vacunación (2da dosis) en la comuna de Los Alamos"/>
        <s v="Relación entre la Etapa Histórica del Programa Paso a Paso y progreso del proceso de vacunación (2da dosis) en la comuna de Tirúa"/>
        <s v="Relación entre la Etapa Histórica del Programa Paso a Paso y progreso del proceso de vacunación (2da dosis) en la comuna de Los Angeles"/>
        <s v="Relación entre la Etapa Histórica del Programa Paso a Paso y progreso del proceso de vacunación (2da dosis) en la comuna de Antuco"/>
        <s v="Relación entre la Etapa Histórica del Programa Paso a Paso y progreso del proceso de vacunación (2da dosis) en la comuna de Cabrero"/>
        <s v="Relación entre la Etapa Histórica del Programa Paso a Paso y progreso del proceso de vacunación (2da dosis) en la comuna de Laja"/>
        <s v="Relación entre la Etapa Histórica del Programa Paso a Paso y progreso del proceso de vacunación (2da dosis) en la comuna de Mulchén"/>
        <s v="Relación entre la Etapa Histórica del Programa Paso a Paso y progreso del proceso de vacunación (2da dosis) en la comuna de Nacimiento"/>
        <s v="Relación entre la Etapa Histórica del Programa Paso a Paso y progreso del proceso de vacunación (2da dosis) en la comuna de Negrete"/>
        <s v="Relación entre la Etapa Histórica del Programa Paso a Paso y progreso del proceso de vacunación (2da dosis) en la comuna de Quilaco"/>
        <s v="Relación entre la Etapa Histórica del Programa Paso a Paso y progreso del proceso de vacunación (2da dosis) en la comuna de Quilleco"/>
        <s v="Relación entre la Etapa Histórica del Programa Paso a Paso y progreso del proceso de vacunación (2da dosis) en la comuna de San Rosendo"/>
        <s v="Relación entre la Etapa Histórica del Programa Paso a Paso y progreso del proceso de vacunación (2da dosis) en la comuna de Santa Bárbara"/>
        <s v="Relación entre la Etapa Histórica del Programa Paso a Paso y progreso del proceso de vacunación (2da dosis) en la comuna de Tucapel"/>
        <s v="Relación entre la Etapa Histórica del Programa Paso a Paso y progreso del proceso de vacunación (2da dosis) en la comuna de Yumbel"/>
        <s v="Relación entre la Etapa Histórica del Programa Paso a Paso y progreso del proceso de vacunación (2da dosis) en la comuna de Alto Biobío"/>
        <s v="Relación entre la Etapa Histórica del Programa Paso a Paso y progreso del proceso de vacunación (2da dosis) en la comuna de Chillán"/>
        <s v="Relación entre la Etapa Histórica del Programa Paso a Paso y progreso del proceso de vacunación (2da dosis) en la comuna de Bulnes"/>
        <s v="Relación entre la Etapa Histórica del Programa Paso a Paso y progreso del proceso de vacunación (2da dosis) en la comuna de Cobquecura"/>
        <s v="Relación entre la Etapa Histórica del Programa Paso a Paso y progreso del proceso de vacunación (2da dosis) en la comuna de Coelemu"/>
        <s v="Relación entre la Etapa Histórica del Programa Paso a Paso y progreso del proceso de vacunación (2da dosis) en la comuna de Coihueco"/>
        <s v="Relación entre la Etapa Histórica del Programa Paso a Paso y progreso del proceso de vacunación (2da dosis) en la comuna de Chillán Viejo"/>
        <s v="Relación entre la Etapa Histórica del Programa Paso a Paso y progreso del proceso de vacunación (2da dosis) en la comuna de El Carmen"/>
        <s v="Relación entre la Etapa Histórica del Programa Paso a Paso y progreso del proceso de vacunación (2da dosis) en la comuna de Ninhue"/>
        <s v="Relación entre la Etapa Histórica del Programa Paso a Paso y progreso del proceso de vacunación (2da dosis) en la comuna de Ñiquén"/>
        <s v="Relación entre la Etapa Histórica del Programa Paso a Paso y progreso del proceso de vacunación (2da dosis) en la comuna de Pemuco"/>
        <s v="Relación entre la Etapa Histórica del Programa Paso a Paso y progreso del proceso de vacunación (2da dosis) en la comuna de Pinto"/>
        <s v="Relación entre la Etapa Histórica del Programa Paso a Paso y progreso del proceso de vacunación (2da dosis) en la comuna de Portezuelo"/>
        <s v="Relación entre la Etapa Histórica del Programa Paso a Paso y progreso del proceso de vacunación (2da dosis) en la comuna de Quillón"/>
        <s v="Relación entre la Etapa Histórica del Programa Paso a Paso y progreso del proceso de vacunación (2da dosis) en la comuna de Quirihue"/>
        <s v="Relación entre la Etapa Histórica del Programa Paso a Paso y progreso del proceso de vacunación (2da dosis) en la comuna de Ránquil"/>
        <s v="Relación entre la Etapa Histórica del Programa Paso a Paso y progreso del proceso de vacunación (2da dosis) en la comuna de San Carlos"/>
        <s v="Relación entre la Etapa Histórica del Programa Paso a Paso y progreso del proceso de vacunación (2da dosis) en la comuna de San Fabián"/>
        <s v="Relación entre la Etapa Histórica del Programa Paso a Paso y progreso del proceso de vacunación (2da dosis) en la comuna de San Ignacio"/>
        <s v="Relación entre la Etapa Histórica del Programa Paso a Paso y progreso del proceso de vacunación (2da dosis) en la comuna de San Nicolás"/>
        <s v="Relación entre la Etapa Histórica del Programa Paso a Paso y progreso del proceso de vacunación (2da dosis) en la comuna de Treguaco"/>
        <s v="Relación entre la Etapa Histórica del Programa Paso a Paso y progreso del proceso de vacunación (2da dosis) en la comuna de Yungay"/>
        <s v="Relación entre la Etapa Histórica del Programa Paso a Paso y progreso del proceso de vacunación (2da dosis) en la comuna de Temuco"/>
        <s v="Relación entre la Etapa Histórica del Programa Paso a Paso y progreso del proceso de vacunación (2da dosis) en la comuna de Carahue"/>
        <s v="Relación entre la Etapa Histórica del Programa Paso a Paso y progreso del proceso de vacunación (2da dosis) en la comuna de Cunco"/>
        <s v="Relación entre la Etapa Histórica del Programa Paso a Paso y progreso del proceso de vacunación (2da dosis) en la comuna de Curarrehue"/>
        <s v="Relación entre la Etapa Histórica del Programa Paso a Paso y progreso del proceso de vacunación (2da dosis) en la comuna de Freire"/>
        <s v="Relación entre la Etapa Histórica del Programa Paso a Paso y progreso del proceso de vacunación (2da dosis) en la comuna de Galvarino"/>
        <s v="Relación entre la Etapa Histórica del Programa Paso a Paso y progreso del proceso de vacunación (2da dosis) en la comuna de Gorbea"/>
        <s v="Relación entre la Etapa Histórica del Programa Paso a Paso y progreso del proceso de vacunación (2da dosis) en la comuna de Lautaro"/>
        <s v="Relación entre la Etapa Histórica del Programa Paso a Paso y progreso del proceso de vacunación (2da dosis) en la comuna de Loncoche"/>
        <s v="Relación entre la Etapa Histórica del Programa Paso a Paso y progreso del proceso de vacunación (2da dosis) en la comuna de Melipeuco"/>
        <s v="Relación entre la Etapa Histórica del Programa Paso a Paso y progreso del proceso de vacunación (2da dosis) en la comuna de Nueva Imperial"/>
        <s v="Relación entre la Etapa Histórica del Programa Paso a Paso y progreso del proceso de vacunación (2da dosis) en la comuna de Padre las Casas"/>
        <s v="Relación entre la Etapa Histórica del Programa Paso a Paso y progreso del proceso de vacunación (2da dosis) en la comuna de Perquenco"/>
        <s v="Relación entre la Etapa Histórica del Programa Paso a Paso y progreso del proceso de vacunación (2da dosis) en la comuna de Pitrufquén"/>
        <s v="Relación entre la Etapa Histórica del Programa Paso a Paso y progreso del proceso de vacunación (2da dosis) en la comuna de Pucón"/>
        <s v="Relación entre la Etapa Histórica del Programa Paso a Paso y progreso del proceso de vacunación (2da dosis) en la comuna de Saavedra"/>
        <s v="Relación entre la Etapa Histórica del Programa Paso a Paso y progreso del proceso de vacunación (2da dosis) en la comuna de Teodoro Schmidt"/>
        <s v="Relación entre la Etapa Histórica del Programa Paso a Paso y progreso del proceso de vacunación (2da dosis) en la comuna de Toltén"/>
        <s v="Relación entre la Etapa Histórica del Programa Paso a Paso y progreso del proceso de vacunación (2da dosis) en la comuna de Vilcún"/>
        <s v="Relación entre la Etapa Histórica del Programa Paso a Paso y progreso del proceso de vacunación (2da dosis) en la comuna de Villarrica"/>
        <s v="Relación entre la Etapa Histórica del Programa Paso a Paso y progreso del proceso de vacunación (2da dosis) en la comuna de Cholchol"/>
        <s v="Relación entre la Etapa Histórica del Programa Paso a Paso y progreso del proceso de vacunación (2da dosis) en la comuna de Angol"/>
        <s v="Relación entre la Etapa Histórica del Programa Paso a Paso y progreso del proceso de vacunación (2da dosis) en la comuna de Collipulli"/>
        <s v="Relación entre la Etapa Histórica del Programa Paso a Paso y progreso del proceso de vacunación (2da dosis) en la comuna de Curacautín"/>
        <s v="Relación entre la Etapa Histórica del Programa Paso a Paso y progreso del proceso de vacunación (2da dosis) en la comuna de Ercilla"/>
        <s v="Relación entre la Etapa Histórica del Programa Paso a Paso y progreso del proceso de vacunación (2da dosis) en la comuna de Lonquimay"/>
        <s v="Relación entre la Etapa Histórica del Programa Paso a Paso y progreso del proceso de vacunación (2da dosis) en la comuna de Los Sauces"/>
        <s v="Relación entre la Etapa Histórica del Programa Paso a Paso y progreso del proceso de vacunación (2da dosis) en la comuna de Lumaco"/>
        <s v="Relación entre la Etapa Histórica del Programa Paso a Paso y progreso del proceso de vacunación (2da dosis) en la comuna de Purén"/>
        <s v="Relación entre la Etapa Histórica del Programa Paso a Paso y progreso del proceso de vacunación (2da dosis) en la comuna de Renaico"/>
        <s v="Relación entre la Etapa Histórica del Programa Paso a Paso y progreso del proceso de vacunación (2da dosis) en la comuna de Traiguén"/>
        <s v="Relación entre la Etapa Histórica del Programa Paso a Paso y progreso del proceso de vacunación (2da dosis) en la comuna de Victoria"/>
        <s v="Relación entre la Etapa Histórica del Programa Paso a Paso y progreso del proceso de vacunación (2da dosis) en la comuna de Puerto Montt"/>
        <s v="Relación entre la Etapa Histórica del Programa Paso a Paso y progreso del proceso de vacunación (2da dosis) en la comuna de Calbuco"/>
        <s v="Relación entre la Etapa Histórica del Programa Paso a Paso y progreso del proceso de vacunación (2da dosis) en la comuna de Cochamó"/>
        <s v="Relación entre la Etapa Histórica del Programa Paso a Paso y progreso del proceso de vacunación (2da dosis) en la comuna de Fresia"/>
        <s v="Relación entre la Etapa Histórica del Programa Paso a Paso y progreso del proceso de vacunación (2da dosis) en la comuna de Frutillar"/>
        <s v="Relación entre la Etapa Histórica del Programa Paso a Paso y progreso del proceso de vacunación (2da dosis) en la comuna de Los Muermos"/>
        <s v="Relación entre la Etapa Histórica del Programa Paso a Paso y progreso del proceso de vacunación (2da dosis) en la comuna de Llanquihue"/>
        <s v="Relación entre la Etapa Histórica del Programa Paso a Paso y progreso del proceso de vacunación (2da dosis) en la comuna de Maullín"/>
        <s v="Relación entre la Etapa Histórica del Programa Paso a Paso y progreso del proceso de vacunación (2da dosis) en la comuna de Puerto Varas"/>
        <s v="Relación entre la Etapa Histórica del Programa Paso a Paso y progreso del proceso de vacunación (2da dosis) en la comuna de Castro"/>
        <s v="Relación entre la Etapa Histórica del Programa Paso a Paso y progreso del proceso de vacunación (2da dosis) en la comuna de Ancud"/>
        <s v="Relación entre la Etapa Histórica del Programa Paso a Paso y progreso del proceso de vacunación (2da dosis) en la comuna de Chonchi"/>
        <s v="Relación entre la Etapa Histórica del Programa Paso a Paso y progreso del proceso de vacunación (2da dosis) en la comuna de Curaco de Vélez"/>
        <s v="Relación entre la Etapa Histórica del Programa Paso a Paso y progreso del proceso de vacunación (2da dosis) en la comuna de Dalcahue"/>
        <s v="Relación entre la Etapa Histórica del Programa Paso a Paso y progreso del proceso de vacunación (2da dosis) en la comuna de Puqueldón"/>
        <s v="Relación entre la Etapa Histórica del Programa Paso a Paso y progreso del proceso de vacunación (2da dosis) en la comuna de Queilén"/>
        <s v="Relación entre la Etapa Histórica del Programa Paso a Paso y progreso del proceso de vacunación (2da dosis) en la comuna de Quellón"/>
        <s v="Relación entre la Etapa Histórica del Programa Paso a Paso y progreso del proceso de vacunación (2da dosis) en la comuna de Quemchi"/>
        <s v="Relación entre la Etapa Histórica del Programa Paso a Paso y progreso del proceso de vacunación (2da dosis) en la comuna de Quinchao"/>
        <s v="Relación entre la Etapa Histórica del Programa Paso a Paso y progreso del proceso de vacunación (2da dosis) en la comuna de Osorno"/>
        <s v="Relación entre la Etapa Histórica del Programa Paso a Paso y progreso del proceso de vacunación (2da dosis) en la comuna de Puerto Octay"/>
        <s v="Relación entre la Etapa Histórica del Programa Paso a Paso y progreso del proceso de vacunación (2da dosis) en la comuna de Purranque"/>
        <s v="Relación entre la Etapa Histórica del Programa Paso a Paso y progreso del proceso de vacunación (2da dosis) en la comuna de Puyehue"/>
        <s v="Relación entre la Etapa Histórica del Programa Paso a Paso y progreso del proceso de vacunación (2da dosis) en la comuna de Río Negro"/>
        <s v="Relación entre la Etapa Histórica del Programa Paso a Paso y progreso del proceso de vacunación (2da dosis) en la comuna de San Juan de La Costa"/>
        <s v="Relación entre la Etapa Histórica del Programa Paso a Paso y progreso del proceso de vacunación (2da dosis) en la comuna de San Pablo"/>
        <s v="Relación entre la Etapa Histórica del Programa Paso a Paso y progreso del proceso de vacunación (2da dosis) en la comuna de Chaitén"/>
        <s v="Relación entre la Etapa Histórica del Programa Paso a Paso y progreso del proceso de vacunación (2da dosis) en la comuna de Futaleufú"/>
        <s v="Relación entre la Etapa Histórica del Programa Paso a Paso y progreso del proceso de vacunación (2da dosis) en la comuna de Hualaihué"/>
        <s v="Relación entre la Etapa Histórica del Programa Paso a Paso y progreso del proceso de vacunación (2da dosis) en la comuna de Palena"/>
        <s v="Relación entre la Etapa Histórica del Programa Paso a Paso y progreso del proceso de vacunación (2da dosis) en la comuna de Coihaique"/>
        <s v="Relación entre la Etapa Histórica del Programa Paso a Paso y progreso del proceso de vacunación (2da dosis) en la comuna de Lago Verde"/>
        <s v="Relación entre la Etapa Histórica del Programa Paso a Paso y progreso del proceso de vacunación (2da dosis) en la comuna de Aisén"/>
        <s v="Relación entre la Etapa Histórica del Programa Paso a Paso y progreso del proceso de vacunación (2da dosis) en la comuna de Cisnes"/>
        <s v="Relación entre la Etapa Histórica del Programa Paso a Paso y progreso del proceso de vacunación (2da dosis) en la comuna de Guaitecas"/>
        <s v="Relación entre la Etapa Histórica del Programa Paso a Paso y progreso del proceso de vacunación (2da dosis) en la comuna de Cochrane"/>
        <s v="Relación entre la Etapa Histórica del Programa Paso a Paso y progreso del proceso de vacunación (2da dosis) en la comuna de O'Higgins"/>
        <s v="Relación entre la Etapa Histórica del Programa Paso a Paso y progreso del proceso de vacunación (2da dosis) en la comuna de Tortel"/>
        <s v="Relación entre la Etapa Histórica del Programa Paso a Paso y progreso del proceso de vacunación (2da dosis) en la comuna de Chile Chico"/>
        <s v="Relación entre la Etapa Histórica del Programa Paso a Paso y progreso del proceso de vacunación (2da dosis) en la comuna de Río Ibáñez"/>
        <s v="Relación entre la Etapa Histórica del Programa Paso a Paso y progreso del proceso de vacunación (2da dosis) en la comuna de Punta Arenas"/>
        <s v="Relación entre la Etapa Histórica del Programa Paso a Paso y progreso del proceso de vacunación (2da dosis) en la comuna de Laguna Blanca"/>
        <s v="Relación entre la Etapa Histórica del Programa Paso a Paso y progreso del proceso de vacunación (2da dosis) en la comuna de Río Verde"/>
        <s v="Relación entre la Etapa Histórica del Programa Paso a Paso y progreso del proceso de vacunación (2da dosis) en la comuna de San Gregorio"/>
        <s v="Relación entre la Etapa Histórica del Programa Paso a Paso y progreso del proceso de vacunación (2da dosis) en la comuna de Cabo de Hornos"/>
        <s v="Relación entre la Etapa Histórica del Programa Paso a Paso y progreso del proceso de vacunación (2da dosis) en la comuna de Porvenir"/>
        <s v="Relación entre la Etapa Histórica del Programa Paso a Paso y progreso del proceso de vacunación (2da dosis) en la comuna de Primavera"/>
        <s v="Relación entre la Etapa Histórica del Programa Paso a Paso y progreso del proceso de vacunación (2da dosis) en la comuna de Timaukel"/>
        <s v="Relación entre la Etapa Histórica del Programa Paso a Paso y progreso del proceso de vacunación (2da dosis) en la comuna de Natales"/>
        <s v="Relación entre la Etapa Histórica del Programa Paso a Paso y progreso del proceso de vacunación (2da dosis) en la comuna de Torres del Paine"/>
        <s v="Relación entre la Etapa Histórica del Programa Paso a Paso y progreso del proceso de vacunación (2da dosis) en la comuna de Santiago"/>
        <s v="Relación entre la Etapa Histórica del Programa Paso a Paso y progreso del proceso de vacunación (2da dosis) en la comuna de Cerrillos"/>
        <s v="Relación entre la Etapa Histórica del Programa Paso a Paso y progreso del proceso de vacunación (2da dosis) en la comuna de Cerro Navia"/>
        <s v="Relación entre la Etapa Histórica del Programa Paso a Paso y progreso del proceso de vacunación (2da dosis) en la comuna de Conchalí"/>
        <s v="Relación entre la Etapa Histórica del Programa Paso a Paso y progreso del proceso de vacunación (2da dosis) en la comuna de El Bosque"/>
        <s v="Relación entre la Etapa Histórica del Programa Paso a Paso y progreso del proceso de vacunación (2da dosis) en la comuna de Estación Central"/>
        <s v="Relación entre la Etapa Histórica del Programa Paso a Paso y progreso del proceso de vacunación (2da dosis) en la comuna de Huechuraba"/>
        <s v="Relación entre la Etapa Histórica del Programa Paso a Paso y progreso del proceso de vacunación (2da dosis) en la comuna de Independencia"/>
        <s v="Relación entre la Etapa Histórica del Programa Paso a Paso y progreso del proceso de vacunación (2da dosis) en la comuna de La Cisterna"/>
        <s v="Relación entre la Etapa Histórica del Programa Paso a Paso y progreso del proceso de vacunación (2da dosis) en la comuna de La Florida"/>
        <s v="Relación entre la Etapa Histórica del Programa Paso a Paso y progreso del proceso de vacunación (2da dosis) en la comuna de La Granja"/>
        <s v="Relación entre la Etapa Histórica del Programa Paso a Paso y progreso del proceso de vacunación (2da dosis) en la comuna de La Pintana"/>
        <s v="Relación entre la Etapa Histórica del Programa Paso a Paso y progreso del proceso de vacunación (2da dosis) en la comuna de La Reina"/>
        <s v="Relación entre la Etapa Histórica del Programa Paso a Paso y progreso del proceso de vacunación (2da dosis) en la comuna de Las Condes"/>
        <s v="Relación entre la Etapa Histórica del Programa Paso a Paso y progreso del proceso de vacunación (2da dosis) en la comuna de Lo Barnechea"/>
        <s v="Relación entre la Etapa Histórica del Programa Paso a Paso y progreso del proceso de vacunación (2da dosis) en la comuna de Lo Espejo"/>
        <s v="Relación entre la Etapa Histórica del Programa Paso a Paso y progreso del proceso de vacunación (2da dosis) en la comuna de Lo Prado"/>
        <s v="Relación entre la Etapa Histórica del Programa Paso a Paso y progreso del proceso de vacunación (2da dosis) en la comuna de Macul"/>
        <s v="Relación entre la Etapa Histórica del Programa Paso a Paso y progreso del proceso de vacunación (2da dosis) en la comuna de Maipú"/>
        <s v="Relación entre la Etapa Histórica del Programa Paso a Paso y progreso del proceso de vacunación (2da dosis) en la comuna de Ñuñoa"/>
        <s v="Relación entre la Etapa Histórica del Programa Paso a Paso y progreso del proceso de vacunación (2da dosis) en la comuna de Pedro Aguirre Cerda"/>
        <s v="Relación entre la Etapa Histórica del Programa Paso a Paso y progreso del proceso de vacunación (2da dosis) en la comuna de Peñalolén"/>
        <s v="Relación entre la Etapa Histórica del Programa Paso a Paso y progreso del proceso de vacunación (2da dosis) en la comuna de Providencia"/>
        <s v="Relación entre la Etapa Histórica del Programa Paso a Paso y progreso del proceso de vacunación (2da dosis) en la comuna de Pudahuel"/>
        <s v="Relación entre la Etapa Histórica del Programa Paso a Paso y progreso del proceso de vacunación (2da dosis) en la comuna de Quilicura"/>
        <s v="Relación entre la Etapa Histórica del Programa Paso a Paso y progreso del proceso de vacunación (2da dosis) en la comuna de Quinta Normal"/>
        <s v="Relación entre la Etapa Histórica del Programa Paso a Paso y progreso del proceso de vacunación (2da dosis) en la comuna de Recoleta"/>
        <s v="Relación entre la Etapa Histórica del Programa Paso a Paso y progreso del proceso de vacunación (2da dosis) en la comuna de Renca"/>
        <s v="Relación entre la Etapa Histórica del Programa Paso a Paso y progreso del proceso de vacunación (2da dosis) en la comuna de San Joaquín"/>
        <s v="Relación entre la Etapa Histórica del Programa Paso a Paso y progreso del proceso de vacunación (2da dosis) en la comuna de San Miguel"/>
        <s v="Relación entre la Etapa Histórica del Programa Paso a Paso y progreso del proceso de vacunación (2da dosis) en la comuna de San Ramón"/>
        <s v="Relación entre la Etapa Histórica del Programa Paso a Paso y progreso del proceso de vacunación (2da dosis) en la comuna de Vitacura"/>
        <s v="Relación entre la Etapa Histórica del Programa Paso a Paso y progreso del proceso de vacunación (2da dosis) en la comuna de Puente Alto"/>
        <s v="Relación entre la Etapa Histórica del Programa Paso a Paso y progreso del proceso de vacunación (2da dosis) en la comuna de Pirque"/>
        <s v="Relación entre la Etapa Histórica del Programa Paso a Paso y progreso del proceso de vacunación (2da dosis) en la comuna de San José de Maipo"/>
        <s v="Relación entre la Etapa Histórica del Programa Paso a Paso y progreso del proceso de vacunación (2da dosis) en la comuna de Colina"/>
        <s v="Relación entre la Etapa Histórica del Programa Paso a Paso y progreso del proceso de vacunación (2da dosis) en la comuna de Lampa"/>
        <s v="Relación entre la Etapa Histórica del Programa Paso a Paso y progreso del proceso de vacunación (2da dosis) en la comuna de Tiltil"/>
        <s v="Relación entre la Etapa Histórica del Programa Paso a Paso y progreso del proceso de vacunación (2da dosis) en la comuna de San Bernardo"/>
        <s v="Relación entre la Etapa Histórica del Programa Paso a Paso y progreso del proceso de vacunación (2da dosis) en la comuna de Buin"/>
        <s v="Relación entre la Etapa Histórica del Programa Paso a Paso y progreso del proceso de vacunación (2da dosis) en la comuna de Calera de Tango"/>
        <s v="Relación entre la Etapa Histórica del Programa Paso a Paso y progreso del proceso de vacunación (2da dosis) en la comuna de Paine"/>
        <s v="Relación entre la Etapa Histórica del Programa Paso a Paso y progreso del proceso de vacunación (2da dosis) en la comuna de Melipilla"/>
        <s v="Relación entre la Etapa Histórica del Programa Paso a Paso y progreso del proceso de vacunación (2da dosis) en la comuna de Alhué"/>
        <s v="Relación entre la Etapa Histórica del Programa Paso a Paso y progreso del proceso de vacunación (2da dosis) en la comuna de Curacaví"/>
        <s v="Relación entre la Etapa Histórica del Programa Paso a Paso y progreso del proceso de vacunación (2da dosis) en la comuna de María Pinto"/>
        <s v="Relación entre la Etapa Histórica del Programa Paso a Paso y progreso del proceso de vacunación (2da dosis) en la comuna de San Pedro"/>
        <s v="Relación entre la Etapa Histórica del Programa Paso a Paso y progreso del proceso de vacunación (2da dosis) en la comuna de Talagante"/>
        <s v="Relación entre la Etapa Histórica del Programa Paso a Paso y progreso del proceso de vacunación (2da dosis) en la comuna de El Monte"/>
        <s v="Relación entre la Etapa Histórica del Programa Paso a Paso y progreso del proceso de vacunación (2da dosis) en la comuna de Isla de Maipo"/>
        <s v="Relación entre la Etapa Histórica del Programa Paso a Paso y progreso del proceso de vacunación (2da dosis) en la comuna de Padre Hurtado"/>
        <s v="Relación entre la Etapa Histórica del Programa Paso a Paso y progreso del proceso de vacunación (2da dosis) en la comuna de Peñaflor"/>
        <s v="Relación entre la Etapa Histórica del Programa Paso a Paso y progreso del proceso de vacunación (2da dosis) en la comuna de Valdivia"/>
        <s v="Relación entre la Etapa Histórica del Programa Paso a Paso y progreso del proceso de vacunación (2da dosis) en la comuna de Corral"/>
        <s v="Relación entre la Etapa Histórica del Programa Paso a Paso y progreso del proceso de vacunación (2da dosis) en la comuna de Lanco"/>
        <s v="Relación entre la Etapa Histórica del Programa Paso a Paso y progreso del proceso de vacunación (2da dosis) en la comuna de Los Lagos"/>
        <s v="Relación entre la Etapa Histórica del Programa Paso a Paso y progreso del proceso de vacunación (2da dosis) en la comuna de Máfil"/>
        <s v="Relación entre la Etapa Histórica del Programa Paso a Paso y progreso del proceso de vacunación (2da dosis) en la comuna de Mariquina"/>
        <s v="Relación entre la Etapa Histórica del Programa Paso a Paso y progreso del proceso de vacunación (2da dosis) en la comuna de Paillaco"/>
        <s v="Relación entre la Etapa Histórica del Programa Paso a Paso y progreso del proceso de vacunación (2da dosis) en la comuna de Panguipulli"/>
        <s v="Relación entre la Etapa Histórica del Programa Paso a Paso y progreso del proceso de vacunación (2da dosis) en la comuna de La Unión"/>
        <s v="Relación entre la Etapa Histórica del Programa Paso a Paso y progreso del proceso de vacunación (2da dosis) en la comuna de Futrono"/>
        <s v="Relación entre la Etapa Histórica del Programa Paso a Paso y progreso del proceso de vacunación (2da dosis) en la comuna de Lago Ranco"/>
        <s v="Relación entre la Etapa Histórica del Programa Paso a Paso y progreso del proceso de vacunación (2da dosis) en la comuna de Río Bueno"/>
        <s v="Relación entre la Etapa Histórica del Programa Paso a Paso y progreso del proceso de vacunación (2da dosis) en la comuna de Arica"/>
        <s v="Relación entre la Etapa Histórica del Programa Paso a Paso y progreso del proceso de vacunación (2da dosis) en la comuna de Camarones"/>
        <s v="Relación entre la Etapa Histórica del Programa Paso a Paso y progreso del proceso de vacunación (2da dosis) en la comuna de Putre"/>
        <s v="Relación entre la Etapa Histórica del Programa Paso a Paso y progreso del proceso de vacunación (2da dosis) en la comuna de General Lagos"/>
      </sharedItems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 count="3076">
        <s v="https://analytics.zoho.com/open-view/2395394000008114762"/>
        <s v="https://analytics.zoho.com/open-view/2395394000008117468"/>
        <s v="https://analytics.zoho.com/open-view/2395394000008117468?ZOHO_CRITERIA=%22Localiza_CL_Poblacion%22.%22Codreg%22%3D1"/>
        <s v="https://analytics.zoho.com/open-view/2395394000008117468?ZOHO_CRITERIA=%22Localiza_CL_Poblacion%22.%22Codreg%22%3D2"/>
        <s v="https://analytics.zoho.com/open-view/2395394000007087483?ZOHO_CRITERIA=%22Localiza_CL_Poblacion%22.%22Codcom%22%3D3"/>
        <s v="https://analytics.zoho.com/open-view/2395394000007087483?ZOHO_CRITERIA=%22Localiza_CL_Poblacion%22.%22Codcom%22%3D4"/>
        <s v="https://analytics.zoho.com/open-view/2395394000007087483?ZOHO_CRITERIA=%22Localiza_CL_Poblacion%22.%22Codcom%22%3D5"/>
        <s v="https://analytics.zoho.com/open-view/2395394000007087483?ZOHO_CRITERIA=%22Localiza_CL_Poblacion%22.%22Codcom%22%3D6"/>
        <s v="https://analytics.zoho.com/open-view/2395394000007087483?ZOHO_CRITERIA=%22Localiza_CL_Poblacion%22.%22Codcom%22%3D7"/>
        <s v="https://analytics.zoho.com/open-view/2395394000007087483?ZOHO_CRITERIA=%22Localiza_CL_Poblacion%22.%22Codcom%22%3D8"/>
        <s v="https://analytics.zoho.com/open-view/2395394000007087483?ZOHO_CRITERIA=%22Localiza_CL_Poblacion%22.%22Codcom%22%3D9"/>
        <s v="https://analytics.zoho.com/open-view/2395394000007087483?ZOHO_CRITERIA=%22Localiza_CL_Poblacion%22.%22Codcom%22%3D10"/>
        <s v="https://analytics.zoho.com/open-view/2395394000007087483?ZOHO_CRITERIA=%22Localiza_CL_Poblacion%22.%22Codcom%22%3D11"/>
        <s v="https://analytics.zoho.com/open-view/2395394000007087483?ZOHO_CRITERIA=%22Localiza_CL_Poblacion%22.%22Codcom%22%3D12"/>
        <s v="https://analytics.zoho.com/open-view/2395394000007087483?ZOHO_CRITERIA=%22Localiza_CL_Poblacion%22.%22Codcom%22%3D13"/>
        <s v="https://analytics.zoho.com/open-view/2395394000007087483?ZOHO_CRITERIA=%22Localiza_CL_Poblacion%22.%22Codcom%22%3D14"/>
        <s v="https://analytics.zoho.com/open-view/2395394000007087483?ZOHO_CRITERIA=%22Localiza_CL_Poblacion%22.%22Codcom%22%3D15"/>
        <s v="https://analytics.zoho.com/open-view/2395394000007087483?ZOHO_CRITERIA=%22Localiza_CL_Poblacion%22.%22Codcom%22%3D16"/>
        <s v="https://analytics.zoho.com/open-view/2395394000008129784"/>
        <s v="https://analytics.zoho.com/open-view/2395394000008129784?ZOHO_CRITERIA=%22Localiza_CL_Poblacion%22.%22Codreg%22%3D1"/>
        <s v="https://analytics.zoho.com/open-view/2395394000008129784?ZOHO_CRITERIA=%22Localiza_CL_Poblacion%22.%22Codreg%22%3D2"/>
        <s v="https://analytics.zoho.com/open-view/2395394000008130352"/>
        <s v="https://analytics.zoho.com/open-view/2395394000008130352?ZOHO_CRITERIA=%22Localiza_CL_Poblacion%22.%22Codreg%22%3D1"/>
        <s v="https://analytics.zoho.com/open-view/2395394000008130352?ZOHO_CRITERIA=%22Localiza_CL_Poblacion%22.%22Codreg%22%3D2"/>
        <s v="https://analytics.zoho.com/open-view/2395394000008130352?ZOHO_CRITERIA=%22Localiza_CL_Poblacion%22.%22Codreg%22%3D3"/>
        <s v="https://analytics.zoho.com/open-view/2395394000008130352?ZOHO_CRITERIA=%22Localiza_CL_Poblacion%22.%22Codreg%22%3D4"/>
        <s v="https://analytics.zoho.com/open-view/2395394000008130352?ZOHO_CRITERIA=%22Localiza_CL_Poblacion%22.%22Codreg%22%3D5"/>
        <s v="https://analytics.zoho.com/open-view/2395394000008130352?ZOHO_CRITERIA=%22Localiza_CL_Poblacion%22.%22Codreg%22%3D6"/>
        <s v="https://analytics.zoho.com/open-view/2395394000008130352?ZOHO_CRITERIA=%22Localiza_CL_Poblacion%22.%22Codreg%22%3D7"/>
        <s v="https://analytics.zoho.com/open-view/2395394000008130352?ZOHO_CRITERIA=%22Localiza_CL_Poblacion%22.%22Codreg%22%3D8"/>
        <s v="https://analytics.zoho.com/open-view/2395394000008130352?ZOHO_CRITERIA=%22Localiza_CL_Poblacion%22.%22Codreg%22%3D9"/>
        <s v="https://analytics.zoho.com/open-view/2395394000008130352?ZOHO_CRITERIA=%22Localiza_CL_Poblacion%22.%22Codreg%22%3D10"/>
        <s v="https://analytics.zoho.com/open-view/2395394000008130352?ZOHO_CRITERIA=%22Localiza_CL_Poblacion%22.%22Codreg%22%3D11"/>
        <s v="https://analytics.zoho.com/open-view/2395394000008130352?ZOHO_CRITERIA=%22Localiza_CL_Poblacion%22.%22Codreg%22%3D12"/>
        <s v="https://analytics.zoho.com/open-view/2395394000008130352?ZOHO_CRITERIA=%22Localiza_CL_Poblacion%22.%22Codreg%22%3D13"/>
        <s v="https://analytics.zoho.com/open-view/2395394000008130352?ZOHO_CRITERIA=%22Localiza_CL_Poblacion%22.%22Codreg%22%3D14"/>
        <s v="https://analytics.zoho.com/open-view/2395394000008130352?ZOHO_CRITERIA=%22Localiza_CL_Poblacion%22.%22Codreg%22%3D15"/>
        <s v="https://analytics.zoho.com/open-view/2395394000008130352?ZOHO_CRITERIA=%22Localiza_CL_Poblacion%22.%22Codreg%22%3D16"/>
        <s v="https://analytics.zoho.com/open-view/2395394000008131055"/>
        <s v="https://analytics.zoho.com/open-view/2395394000008131953?ZOHO_CRITERIA=%22Localiza_CL_Poblacion%22.%22Codreg%22%3D1"/>
        <s v="https://analytics.zoho.com/open-view/2395394000008131953?ZOHO_CRITERIA=%22Localiza_CL_Poblacion%22.%22Codreg%22%3D2"/>
        <s v="https://analytics.zoho.com/open-view/2395394000008131953?ZOHO_CRITERIA=%22Localiza_CL_Poblacion%22.%22Codreg%22%3D3"/>
        <s v="https://analytics.zoho.com/open-view/2395394000008131953?ZOHO_CRITERIA=%22Localiza_CL_Poblacion%22.%22Codreg%22%3D4"/>
        <s v="https://analytics.zoho.com/open-view/2395394000008131953?ZOHO_CRITERIA=%22Localiza_CL_Poblacion%22.%22Codreg%22%3D5"/>
        <s v="https://analytics.zoho.com/open-view/2395394000008131953?ZOHO_CRITERIA=%22Localiza_CL_Poblacion%22.%22Codreg%22%3D6"/>
        <s v="https://analytics.zoho.com/open-view/2395394000008131953?ZOHO_CRITERIA=%22Localiza_CL_Poblacion%22.%22Codreg%22%3D7"/>
        <s v="https://analytics.zoho.com/open-view/2395394000008131953?ZOHO_CRITERIA=%22Localiza_CL_Poblacion%22.%22Codreg%22%3D8"/>
        <s v="https://analytics.zoho.com/open-view/2395394000008131953?ZOHO_CRITERIA=%22Localiza_CL_Poblacion%22.%22Codreg%22%3D9"/>
        <s v="https://analytics.zoho.com/open-view/2395394000008131953?ZOHO_CRITERIA=%22Localiza_CL_Poblacion%22.%22Codreg%22%3D10"/>
        <s v="https://analytics.zoho.com/open-view/2395394000008131953?ZOHO_CRITERIA=%22Localiza_CL_Poblacion%22.%22Codreg%22%3D11"/>
        <s v="https://analytics.zoho.com/open-view/2395394000008131953?ZOHO_CRITERIA=%22Localiza_CL_Poblacion%22.%22Codreg%22%3D12"/>
        <s v="https://analytics.zoho.com/open-view/2395394000008131953?ZOHO_CRITERIA=%22Localiza_CL_Poblacion%22.%22Codreg%22%3D13"/>
        <s v="https://analytics.zoho.com/open-view/2395394000008131953?ZOHO_CRITERIA=%22Localiza_CL_Poblacion%22.%22Codreg%22%3D14"/>
        <s v="https://analytics.zoho.com/open-view/2395394000008131953?ZOHO_CRITERIA=%22Localiza_CL_Poblacion%22.%22Codreg%22%3D15"/>
        <s v="https://analytics.zoho.com/open-view/2395394000008131953?ZOHO_CRITERIA=%22Localiza_CL_Poblacion%22.%22Codreg%22%3D16"/>
        <s v="https://analytics.zoho.com/open-view/2395394000008132313?ZOHO_CRITERIA=%22Localiza_CL_Poblacion%22.%22Codcom%22%3D1101"/>
        <s v="https://analytics.zoho.com/open-view/2395394000008132313?ZOHO_CRITERIA=%22Localiza_CL_Poblacion%22.%22Codcom%22%3D1107"/>
        <s v="https://analytics.zoho.com/open-view/2395394000008132313?ZOHO_CRITERIA=%22Localiza_CL_Poblacion%22.%22Codcom%22%3D1401"/>
        <s v="https://analytics.zoho.com/open-view/2395394000008132313?ZOHO_CRITERIA=%22Localiza_CL_Poblacion%22.%22Codcom%22%3D1402"/>
        <s v="https://analytics.zoho.com/open-view/2395394000008132313?ZOHO_CRITERIA=%22Localiza_CL_Poblacion%22.%22Codcom%22%3D1403"/>
        <s v="https://analytics.zoho.com/open-view/2395394000008132313?ZOHO_CRITERIA=%22Localiza_CL_Poblacion%22.%22Codcom%22%3D1404"/>
        <s v="https://analytics.zoho.com/open-view/2395394000008132313?ZOHO_CRITERIA=%22Localiza_CL_Poblacion%22.%22Codcom%22%3D1405"/>
        <s v="https://analytics.zoho.com/open-view/2395394000008132313?ZOHO_CRITERIA=%22Localiza_CL_Poblacion%22.%22Codcom%22%3D2101"/>
        <s v="https://analytics.zoho.com/open-view/2395394000008132313?ZOHO_CRITERIA=%22Localiza_CL_Poblacion%22.%22Codcom%22%3D2102"/>
        <s v="https://analytics.zoho.com/open-view/2395394000008132313?ZOHO_CRITERIA=%22Localiza_CL_Poblacion%22.%22Codcom%22%3D2103"/>
        <s v="https://analytics.zoho.com/open-view/2395394000008132313?ZOHO_CRITERIA=%22Localiza_CL_Poblacion%22.%22Codcom%22%3D2104"/>
        <s v="https://analytics.zoho.com/open-view/2395394000008132313?ZOHO_CRITERIA=%22Localiza_CL_Poblacion%22.%22Codcom%22%3D2201"/>
        <s v="https://analytics.zoho.com/open-view/2395394000008132313?ZOHO_CRITERIA=%22Localiza_CL_Poblacion%22.%22Codcom%22%3D2202"/>
        <s v="https://analytics.zoho.com/open-view/2395394000008132313?ZOHO_CRITERIA=%22Localiza_CL_Poblacion%22.%22Codcom%22%3D2203"/>
        <s v="https://analytics.zoho.com/open-view/2395394000008132313?ZOHO_CRITERIA=%22Localiza_CL_Poblacion%22.%22Codcom%22%3D2301"/>
        <s v="https://analytics.zoho.com/open-view/2395394000008132313?ZOHO_CRITERIA=%22Localiza_CL_Poblacion%22.%22Codcom%22%3D2302"/>
        <s v="https://analytics.zoho.com/open-view/2395394000008132313?ZOHO_CRITERIA=%22Localiza_CL_Poblacion%22.%22Codcom%22%3D3101"/>
        <s v="https://analytics.zoho.com/open-view/2395394000008132313?ZOHO_CRITERIA=%22Localiza_CL_Poblacion%22.%22Codcom%22%3D3102"/>
        <s v="https://analytics.zoho.com/open-view/2395394000008132313?ZOHO_CRITERIA=%22Localiza_CL_Poblacion%22.%22Codcom%22%3D3103"/>
        <s v="https://analytics.zoho.com/open-view/2395394000008132313?ZOHO_CRITERIA=%22Localiza_CL_Poblacion%22.%22Codcom%22%3D3201"/>
        <s v="https://analytics.zoho.com/open-view/2395394000008132313?ZOHO_CRITERIA=%22Localiza_CL_Poblacion%22.%22Codcom%22%3D3202"/>
        <s v="https://analytics.zoho.com/open-view/2395394000008132313?ZOHO_CRITERIA=%22Localiza_CL_Poblacion%22.%22Codcom%22%3D3301"/>
        <s v="https://analytics.zoho.com/open-view/2395394000008132313?ZOHO_CRITERIA=%22Localiza_CL_Poblacion%22.%22Codcom%22%3D3302"/>
        <s v="https://analytics.zoho.com/open-view/2395394000008132313?ZOHO_CRITERIA=%22Localiza_CL_Poblacion%22.%22Codcom%22%3D3303"/>
        <s v="https://analytics.zoho.com/open-view/2395394000008132313?ZOHO_CRITERIA=%22Localiza_CL_Poblacion%22.%22Codcom%22%3D3304"/>
        <s v="https://analytics.zoho.com/open-view/2395394000008132313?ZOHO_CRITERIA=%22Localiza_CL_Poblacion%22.%22Codcom%22%3D4101"/>
        <s v="https://analytics.zoho.com/open-view/2395394000008132313?ZOHO_CRITERIA=%22Localiza_CL_Poblacion%22.%22Codcom%22%3D4102"/>
        <s v="https://analytics.zoho.com/open-view/2395394000008132313?ZOHO_CRITERIA=%22Localiza_CL_Poblacion%22.%22Codcom%22%3D4103"/>
        <s v="https://analytics.zoho.com/open-view/2395394000008132313?ZOHO_CRITERIA=%22Localiza_CL_Poblacion%22.%22Codcom%22%3D4104"/>
        <s v="https://analytics.zoho.com/open-view/2395394000008132313?ZOHO_CRITERIA=%22Localiza_CL_Poblacion%22.%22Codcom%22%3D4105"/>
        <s v="https://analytics.zoho.com/open-view/2395394000008132313?ZOHO_CRITERIA=%22Localiza_CL_Poblacion%22.%22Codcom%22%3D4106"/>
        <s v="https://analytics.zoho.com/open-view/2395394000008132313?ZOHO_CRITERIA=%22Localiza_CL_Poblacion%22.%22Codcom%22%3D4201"/>
        <s v="https://analytics.zoho.com/open-view/2395394000008132313?ZOHO_CRITERIA=%22Localiza_CL_Poblacion%22.%22Codcom%22%3D4202"/>
        <s v="https://analytics.zoho.com/open-view/2395394000008132313?ZOHO_CRITERIA=%22Localiza_CL_Poblacion%22.%22Codcom%22%3D4203"/>
        <s v="https://analytics.zoho.com/open-view/2395394000008132313?ZOHO_CRITERIA=%22Localiza_CL_Poblacion%22.%22Codcom%22%3D4204"/>
        <s v="https://analytics.zoho.com/open-view/2395394000008132313?ZOHO_CRITERIA=%22Localiza_CL_Poblacion%22.%22Codcom%22%3D4301"/>
        <s v="https://analytics.zoho.com/open-view/2395394000008132313?ZOHO_CRITERIA=%22Localiza_CL_Poblacion%22.%22Codcom%22%3D4302"/>
        <s v="https://analytics.zoho.com/open-view/2395394000008132313?ZOHO_CRITERIA=%22Localiza_CL_Poblacion%22.%22Codcom%22%3D4303"/>
        <s v="https://analytics.zoho.com/open-view/2395394000008132313?ZOHO_CRITERIA=%22Localiza_CL_Poblacion%22.%22Codcom%22%3D4304"/>
        <s v="https://analytics.zoho.com/open-view/2395394000008132313?ZOHO_CRITERIA=%22Localiza_CL_Poblacion%22.%22Codcom%22%3D4305"/>
        <s v="https://analytics.zoho.com/open-view/2395394000008132313?ZOHO_CRITERIA=%22Localiza_CL_Poblacion%22.%22Codcom%22%3D5101"/>
        <s v="https://analytics.zoho.com/open-view/2395394000008132313?ZOHO_CRITERIA=%22Localiza_CL_Poblacion%22.%22Codcom%22%3D5102"/>
        <s v="https://analytics.zoho.com/open-view/2395394000008132313?ZOHO_CRITERIA=%22Localiza_CL_Poblacion%22.%22Codcom%22%3D5103"/>
        <s v="https://analytics.zoho.com/open-view/2395394000008132313?ZOHO_CRITERIA=%22Localiza_CL_Poblacion%22.%22Codcom%22%3D5104"/>
        <s v="https://analytics.zoho.com/open-view/2395394000008132313?ZOHO_CRITERIA=%22Localiza_CL_Poblacion%22.%22Codcom%22%3D5105"/>
        <s v="https://analytics.zoho.com/open-view/2395394000008132313?ZOHO_CRITERIA=%22Localiza_CL_Poblacion%22.%22Codcom%22%3D5107"/>
        <s v="https://analytics.zoho.com/open-view/2395394000008132313?ZOHO_CRITERIA=%22Localiza_CL_Poblacion%22.%22Codcom%22%3D5109"/>
        <s v="https://analytics.zoho.com/open-view/2395394000008132313?ZOHO_CRITERIA=%22Localiza_CL_Poblacion%22.%22Codcom%22%3D5201"/>
        <s v="https://analytics.zoho.com/open-view/2395394000008132313?ZOHO_CRITERIA=%22Localiza_CL_Poblacion%22.%22Codcom%22%3D5301"/>
        <s v="https://analytics.zoho.com/open-view/2395394000008132313?ZOHO_CRITERIA=%22Localiza_CL_Poblacion%22.%22Codcom%22%3D5302"/>
        <s v="https://analytics.zoho.com/open-view/2395394000008132313?ZOHO_CRITERIA=%22Localiza_CL_Poblacion%22.%22Codcom%22%3D5303"/>
        <s v="https://analytics.zoho.com/open-view/2395394000008132313?ZOHO_CRITERIA=%22Localiza_CL_Poblacion%22.%22Codcom%22%3D5304"/>
        <s v="https://analytics.zoho.com/open-view/2395394000008132313?ZOHO_CRITERIA=%22Localiza_CL_Poblacion%22.%22Codcom%22%3D5401"/>
        <s v="https://analytics.zoho.com/open-view/2395394000008132313?ZOHO_CRITERIA=%22Localiza_CL_Poblacion%22.%22Codcom%22%3D5402"/>
        <s v="https://analytics.zoho.com/open-view/2395394000008132313?ZOHO_CRITERIA=%22Localiza_CL_Poblacion%22.%22Codcom%22%3D5403"/>
        <s v="https://analytics.zoho.com/open-view/2395394000008132313?ZOHO_CRITERIA=%22Localiza_CL_Poblacion%22.%22Codcom%22%3D5404"/>
        <s v="https://analytics.zoho.com/open-view/2395394000008132313?ZOHO_CRITERIA=%22Localiza_CL_Poblacion%22.%22Codcom%22%3D5405"/>
        <s v="https://analytics.zoho.com/open-view/2395394000008132313?ZOHO_CRITERIA=%22Localiza_CL_Poblacion%22.%22Codcom%22%3D5501"/>
        <s v="https://analytics.zoho.com/open-view/2395394000008132313?ZOHO_CRITERIA=%22Localiza_CL_Poblacion%22.%22Codcom%22%3D5502"/>
        <s v="https://analytics.zoho.com/open-view/2395394000008132313?ZOHO_CRITERIA=%22Localiza_CL_Poblacion%22.%22Codcom%22%3D5503"/>
        <s v="https://analytics.zoho.com/open-view/2395394000008132313?ZOHO_CRITERIA=%22Localiza_CL_Poblacion%22.%22Codcom%22%3D5504"/>
        <s v="https://analytics.zoho.com/open-view/2395394000008132313?ZOHO_CRITERIA=%22Localiza_CL_Poblacion%22.%22Codcom%22%3D5506"/>
        <s v="https://analytics.zoho.com/open-view/2395394000008132313?ZOHO_CRITERIA=%22Localiza_CL_Poblacion%22.%22Codcom%22%3D5601"/>
        <s v="https://analytics.zoho.com/open-view/2395394000008132313?ZOHO_CRITERIA=%22Localiza_CL_Poblacion%22.%22Codcom%22%3D5602"/>
        <s v="https://analytics.zoho.com/open-view/2395394000008132313?ZOHO_CRITERIA=%22Localiza_CL_Poblacion%22.%22Codcom%22%3D5603"/>
        <s v="https://analytics.zoho.com/open-view/2395394000008132313?ZOHO_CRITERIA=%22Localiza_CL_Poblacion%22.%22Codcom%22%3D5604"/>
        <s v="https://analytics.zoho.com/open-view/2395394000008132313?ZOHO_CRITERIA=%22Localiza_CL_Poblacion%22.%22Codcom%22%3D5605"/>
        <s v="https://analytics.zoho.com/open-view/2395394000008132313?ZOHO_CRITERIA=%22Localiza_CL_Poblacion%22.%22Codcom%22%3D5606"/>
        <s v="https://analytics.zoho.com/open-view/2395394000008132313?ZOHO_CRITERIA=%22Localiza_CL_Poblacion%22.%22Codcom%22%3D5701"/>
        <s v="https://analytics.zoho.com/open-view/2395394000008132313?ZOHO_CRITERIA=%22Localiza_CL_Poblacion%22.%22Codcom%22%3D5702"/>
        <s v="https://analytics.zoho.com/open-view/2395394000008132313?ZOHO_CRITERIA=%22Localiza_CL_Poblacion%22.%22Codcom%22%3D5703"/>
        <s v="https://analytics.zoho.com/open-view/2395394000008132313?ZOHO_CRITERIA=%22Localiza_CL_Poblacion%22.%22Codcom%22%3D5704"/>
        <s v="https://analytics.zoho.com/open-view/2395394000008132313?ZOHO_CRITERIA=%22Localiza_CL_Poblacion%22.%22Codcom%22%3D5705"/>
        <s v="https://analytics.zoho.com/open-view/2395394000008132313?ZOHO_CRITERIA=%22Localiza_CL_Poblacion%22.%22Codcom%22%3D5706"/>
        <s v="https://analytics.zoho.com/open-view/2395394000008132313?ZOHO_CRITERIA=%22Localiza_CL_Poblacion%22.%22Codcom%22%3D5801"/>
        <s v="https://analytics.zoho.com/open-view/2395394000008132313?ZOHO_CRITERIA=%22Localiza_CL_Poblacion%22.%22Codcom%22%3D5802"/>
        <s v="https://analytics.zoho.com/open-view/2395394000008132313?ZOHO_CRITERIA=%22Localiza_CL_Poblacion%22.%22Codcom%22%3D5803"/>
        <s v="https://analytics.zoho.com/open-view/2395394000008132313?ZOHO_CRITERIA=%22Localiza_CL_Poblacion%22.%22Codcom%22%3D5804"/>
        <s v="https://analytics.zoho.com/open-view/2395394000008132313?ZOHO_CRITERIA=%22Localiza_CL_Poblacion%22.%22Codcom%22%3D6101"/>
        <s v="https://analytics.zoho.com/open-view/2395394000008132313?ZOHO_CRITERIA=%22Localiza_CL_Poblacion%22.%22Codcom%22%3D6102"/>
        <s v="https://analytics.zoho.com/open-view/2395394000008132313?ZOHO_CRITERIA=%22Localiza_CL_Poblacion%22.%22Codcom%22%3D6103"/>
        <s v="https://analytics.zoho.com/open-view/2395394000008132313?ZOHO_CRITERIA=%22Localiza_CL_Poblacion%22.%22Codcom%22%3D6104"/>
        <s v="https://analytics.zoho.com/open-view/2395394000008132313?ZOHO_CRITERIA=%22Localiza_CL_Poblacion%22.%22Codcom%22%3D6105"/>
        <s v="https://analytics.zoho.com/open-view/2395394000008132313?ZOHO_CRITERIA=%22Localiza_CL_Poblacion%22.%22Codcom%22%3D6106"/>
        <s v="https://analytics.zoho.com/open-view/2395394000008132313?ZOHO_CRITERIA=%22Localiza_CL_Poblacion%22.%22Codcom%22%3D6107"/>
        <s v="https://analytics.zoho.com/open-view/2395394000008132313?ZOHO_CRITERIA=%22Localiza_CL_Poblacion%22.%22Codcom%22%3D6108"/>
        <s v="https://analytics.zoho.com/open-view/2395394000008132313?ZOHO_CRITERIA=%22Localiza_CL_Poblacion%22.%22Codcom%22%3D6109"/>
        <s v="https://analytics.zoho.com/open-view/2395394000008132313?ZOHO_CRITERIA=%22Localiza_CL_Poblacion%22.%22Codcom%22%3D6110"/>
        <s v="https://analytics.zoho.com/open-view/2395394000008132313?ZOHO_CRITERIA=%22Localiza_CL_Poblacion%22.%22Codcom%22%3D6111"/>
        <s v="https://analytics.zoho.com/open-view/2395394000008132313?ZOHO_CRITERIA=%22Localiza_CL_Poblacion%22.%22Codcom%22%3D6112"/>
        <s v="https://analytics.zoho.com/open-view/2395394000008132313?ZOHO_CRITERIA=%22Localiza_CL_Poblacion%22.%22Codcom%22%3D6113"/>
        <s v="https://analytics.zoho.com/open-view/2395394000008132313?ZOHO_CRITERIA=%22Localiza_CL_Poblacion%22.%22Codcom%22%3D6114"/>
        <s v="https://analytics.zoho.com/open-view/2395394000008132313?ZOHO_CRITERIA=%22Localiza_CL_Poblacion%22.%22Codcom%22%3D6115"/>
        <s v="https://analytics.zoho.com/open-view/2395394000008132313?ZOHO_CRITERIA=%22Localiza_CL_Poblacion%22.%22Codcom%22%3D6116"/>
        <s v="https://analytics.zoho.com/open-view/2395394000008132313?ZOHO_CRITERIA=%22Localiza_CL_Poblacion%22.%22Codcom%22%3D6117"/>
        <s v="https://analytics.zoho.com/open-view/2395394000008132313?ZOHO_CRITERIA=%22Localiza_CL_Poblacion%22.%22Codcom%22%3D6201"/>
        <s v="https://analytics.zoho.com/open-view/2395394000008132313?ZOHO_CRITERIA=%22Localiza_CL_Poblacion%22.%22Codcom%22%3D6202"/>
        <s v="https://analytics.zoho.com/open-view/2395394000008132313?ZOHO_CRITERIA=%22Localiza_CL_Poblacion%22.%22Codcom%22%3D6203"/>
        <s v="https://analytics.zoho.com/open-view/2395394000008132313?ZOHO_CRITERIA=%22Localiza_CL_Poblacion%22.%22Codcom%22%3D6204"/>
        <s v="https://analytics.zoho.com/open-view/2395394000008132313?ZOHO_CRITERIA=%22Localiza_CL_Poblacion%22.%22Codcom%22%3D6205"/>
        <s v="https://analytics.zoho.com/open-view/2395394000008132313?ZOHO_CRITERIA=%22Localiza_CL_Poblacion%22.%22Codcom%22%3D6206"/>
        <s v="https://analytics.zoho.com/open-view/2395394000008132313?ZOHO_CRITERIA=%22Localiza_CL_Poblacion%22.%22Codcom%22%3D6301"/>
        <s v="https://analytics.zoho.com/open-view/2395394000008132313?ZOHO_CRITERIA=%22Localiza_CL_Poblacion%22.%22Codcom%22%3D6302"/>
        <s v="https://analytics.zoho.com/open-view/2395394000008132313?ZOHO_CRITERIA=%22Localiza_CL_Poblacion%22.%22Codcom%22%3D6303"/>
        <s v="https://analytics.zoho.com/open-view/2395394000008132313?ZOHO_CRITERIA=%22Localiza_CL_Poblacion%22.%22Codcom%22%3D6304"/>
        <s v="https://analytics.zoho.com/open-view/2395394000008132313?ZOHO_CRITERIA=%22Localiza_CL_Poblacion%22.%22Codcom%22%3D6305"/>
        <s v="https://analytics.zoho.com/open-view/2395394000008132313?ZOHO_CRITERIA=%22Localiza_CL_Poblacion%22.%22Codcom%22%3D6306"/>
        <s v="https://analytics.zoho.com/open-view/2395394000008132313?ZOHO_CRITERIA=%22Localiza_CL_Poblacion%22.%22Codcom%22%3D6307"/>
        <s v="https://analytics.zoho.com/open-view/2395394000008132313?ZOHO_CRITERIA=%22Localiza_CL_Poblacion%22.%22Codcom%22%3D6308"/>
        <s v="https://analytics.zoho.com/open-view/2395394000008132313?ZOHO_CRITERIA=%22Localiza_CL_Poblacion%22.%22Codcom%22%3D6309"/>
        <s v="https://analytics.zoho.com/open-view/2395394000008132313?ZOHO_CRITERIA=%22Localiza_CL_Poblacion%22.%22Codcom%22%3D6310"/>
        <s v="https://analytics.zoho.com/open-view/2395394000008132313?ZOHO_CRITERIA=%22Localiza_CL_Poblacion%22.%22Codcom%22%3D7101"/>
        <s v="https://analytics.zoho.com/open-view/2395394000008132313?ZOHO_CRITERIA=%22Localiza_CL_Poblacion%22.%22Codcom%22%3D7102"/>
        <s v="https://analytics.zoho.com/open-view/2395394000008132313?ZOHO_CRITERIA=%22Localiza_CL_Poblacion%22.%22Codcom%22%3D7103"/>
        <s v="https://analytics.zoho.com/open-view/2395394000008132313?ZOHO_CRITERIA=%22Localiza_CL_Poblacion%22.%22Codcom%22%3D7104"/>
        <s v="https://analytics.zoho.com/open-view/2395394000008132313?ZOHO_CRITERIA=%22Localiza_CL_Poblacion%22.%22Codcom%22%3D7105"/>
        <s v="https://analytics.zoho.com/open-view/2395394000008132313?ZOHO_CRITERIA=%22Localiza_CL_Poblacion%22.%22Codcom%22%3D7106"/>
        <s v="https://analytics.zoho.com/open-view/2395394000008132313?ZOHO_CRITERIA=%22Localiza_CL_Poblacion%22.%22Codcom%22%3D7107"/>
        <s v="https://analytics.zoho.com/open-view/2395394000008132313?ZOHO_CRITERIA=%22Localiza_CL_Poblacion%22.%22Codcom%22%3D7108"/>
        <s v="https://analytics.zoho.com/open-view/2395394000008132313?ZOHO_CRITERIA=%22Localiza_CL_Poblacion%22.%22Codcom%22%3D7109"/>
        <s v="https://analytics.zoho.com/open-view/2395394000008132313?ZOHO_CRITERIA=%22Localiza_CL_Poblacion%22.%22Codcom%22%3D7110"/>
        <s v="https://analytics.zoho.com/open-view/2395394000008132313?ZOHO_CRITERIA=%22Localiza_CL_Poblacion%22.%22Codcom%22%3D7201"/>
        <s v="https://analytics.zoho.com/open-view/2395394000008132313?ZOHO_CRITERIA=%22Localiza_CL_Poblacion%22.%22Codcom%22%3D7202"/>
        <s v="https://analytics.zoho.com/open-view/2395394000008132313?ZOHO_CRITERIA=%22Localiza_CL_Poblacion%22.%22Codcom%22%3D7203"/>
        <s v="https://analytics.zoho.com/open-view/2395394000008132313?ZOHO_CRITERIA=%22Localiza_CL_Poblacion%22.%22Codcom%22%3D7301"/>
        <s v="https://analytics.zoho.com/open-view/2395394000008132313?ZOHO_CRITERIA=%22Localiza_CL_Poblacion%22.%22Codcom%22%3D7302"/>
        <s v="https://analytics.zoho.com/open-view/2395394000008132313?ZOHO_CRITERIA=%22Localiza_CL_Poblacion%22.%22Codcom%22%3D7303"/>
        <s v="https://analytics.zoho.com/open-view/2395394000008132313?ZOHO_CRITERIA=%22Localiza_CL_Poblacion%22.%22Codcom%22%3D7304"/>
        <s v="https://analytics.zoho.com/open-view/2395394000008132313?ZOHO_CRITERIA=%22Localiza_CL_Poblacion%22.%22Codcom%22%3D7305"/>
        <s v="https://analytics.zoho.com/open-view/2395394000008132313?ZOHO_CRITERIA=%22Localiza_CL_Poblacion%22.%22Codcom%22%3D7306"/>
        <s v="https://analytics.zoho.com/open-view/2395394000008132313?ZOHO_CRITERIA=%22Localiza_CL_Poblacion%22.%22Codcom%22%3D7307"/>
        <s v="https://analytics.zoho.com/open-view/2395394000008132313?ZOHO_CRITERIA=%22Localiza_CL_Poblacion%22.%22Codcom%22%3D7308"/>
        <s v="https://analytics.zoho.com/open-view/2395394000008132313?ZOHO_CRITERIA=%22Localiza_CL_Poblacion%22.%22Codcom%22%3D7309"/>
        <s v="https://analytics.zoho.com/open-view/2395394000008132313?ZOHO_CRITERIA=%22Localiza_CL_Poblacion%22.%22Codcom%22%3D7401"/>
        <s v="https://analytics.zoho.com/open-view/2395394000008132313?ZOHO_CRITERIA=%22Localiza_CL_Poblacion%22.%22Codcom%22%3D7402"/>
        <s v="https://analytics.zoho.com/open-view/2395394000008132313?ZOHO_CRITERIA=%22Localiza_CL_Poblacion%22.%22Codcom%22%3D7403"/>
        <s v="https://analytics.zoho.com/open-view/2395394000008132313?ZOHO_CRITERIA=%22Localiza_CL_Poblacion%22.%22Codcom%22%3D7404"/>
        <s v="https://analytics.zoho.com/open-view/2395394000008132313?ZOHO_CRITERIA=%22Localiza_CL_Poblacion%22.%22Codcom%22%3D7405"/>
        <s v="https://analytics.zoho.com/open-view/2395394000008132313?ZOHO_CRITERIA=%22Localiza_CL_Poblacion%22.%22Codcom%22%3D7406"/>
        <s v="https://analytics.zoho.com/open-view/2395394000008132313?ZOHO_CRITERIA=%22Localiza_CL_Poblacion%22.%22Codcom%22%3D7407"/>
        <s v="https://analytics.zoho.com/open-view/2395394000008132313?ZOHO_CRITERIA=%22Localiza_CL_Poblacion%22.%22Codcom%22%3D7408"/>
        <s v="https://analytics.zoho.com/open-view/2395394000008132313?ZOHO_CRITERIA=%22Localiza_CL_Poblacion%22.%22Codcom%22%3D8101"/>
        <s v="https://analytics.zoho.com/open-view/2395394000008132313?ZOHO_CRITERIA=%22Localiza_CL_Poblacion%22.%22Codcom%22%3D8102"/>
        <s v="https://analytics.zoho.com/open-view/2395394000008132313?ZOHO_CRITERIA=%22Localiza_CL_Poblacion%22.%22Codcom%22%3D8103"/>
        <s v="https://analytics.zoho.com/open-view/2395394000008132313?ZOHO_CRITERIA=%22Localiza_CL_Poblacion%22.%22Codcom%22%3D8104"/>
        <s v="https://analytics.zoho.com/open-view/2395394000008132313?ZOHO_CRITERIA=%22Localiza_CL_Poblacion%22.%22Codcom%22%3D8105"/>
        <s v="https://analytics.zoho.com/open-view/2395394000008132313?ZOHO_CRITERIA=%22Localiza_CL_Poblacion%22.%22Codcom%22%3D8106"/>
        <s v="https://analytics.zoho.com/open-view/2395394000008132313?ZOHO_CRITERIA=%22Localiza_CL_Poblacion%22.%22Codcom%22%3D8107"/>
        <s v="https://analytics.zoho.com/open-view/2395394000008132313?ZOHO_CRITERIA=%22Localiza_CL_Poblacion%22.%22Codcom%22%3D8108"/>
        <s v="https://analytics.zoho.com/open-view/2395394000008132313?ZOHO_CRITERIA=%22Localiza_CL_Poblacion%22.%22Codcom%22%3D8109"/>
        <s v="https://analytics.zoho.com/open-view/2395394000008132313?ZOHO_CRITERIA=%22Localiza_CL_Poblacion%22.%22Codcom%22%3D8110"/>
        <s v="https://analytics.zoho.com/open-view/2395394000008132313?ZOHO_CRITERIA=%22Localiza_CL_Poblacion%22.%22Codcom%22%3D8111"/>
        <s v="https://analytics.zoho.com/open-view/2395394000008132313?ZOHO_CRITERIA=%22Localiza_CL_Poblacion%22.%22Codcom%22%3D8112"/>
        <s v="https://analytics.zoho.com/open-view/2395394000008132313?ZOHO_CRITERIA=%22Localiza_CL_Poblacion%22.%22Codcom%22%3D8201"/>
        <s v="https://analytics.zoho.com/open-view/2395394000008132313?ZOHO_CRITERIA=%22Localiza_CL_Poblacion%22.%22Codcom%22%3D8202"/>
        <s v="https://analytics.zoho.com/open-view/2395394000008132313?ZOHO_CRITERIA=%22Localiza_CL_Poblacion%22.%22Codcom%22%3D8203"/>
        <s v="https://analytics.zoho.com/open-view/2395394000008132313?ZOHO_CRITERIA=%22Localiza_CL_Poblacion%22.%22Codcom%22%3D8204"/>
        <s v="https://analytics.zoho.com/open-view/2395394000008132313?ZOHO_CRITERIA=%22Localiza_CL_Poblacion%22.%22Codcom%22%3D8205"/>
        <s v="https://analytics.zoho.com/open-view/2395394000008132313?ZOHO_CRITERIA=%22Localiza_CL_Poblacion%22.%22Codcom%22%3D8206"/>
        <s v="https://analytics.zoho.com/open-view/2395394000008132313?ZOHO_CRITERIA=%22Localiza_CL_Poblacion%22.%22Codcom%22%3D8207"/>
        <s v="https://analytics.zoho.com/open-view/2395394000008132313?ZOHO_CRITERIA=%22Localiza_CL_Poblacion%22.%22Codcom%22%3D8301"/>
        <s v="https://analytics.zoho.com/open-view/2395394000008132313?ZOHO_CRITERIA=%22Localiza_CL_Poblacion%22.%22Codcom%22%3D8302"/>
        <s v="https://analytics.zoho.com/open-view/2395394000008132313?ZOHO_CRITERIA=%22Localiza_CL_Poblacion%22.%22Codcom%22%3D8303"/>
        <s v="https://analytics.zoho.com/open-view/2395394000008132313?ZOHO_CRITERIA=%22Localiza_CL_Poblacion%22.%22Codcom%22%3D8304"/>
        <s v="https://analytics.zoho.com/open-view/2395394000008132313?ZOHO_CRITERIA=%22Localiza_CL_Poblacion%22.%22Codcom%22%3D8305"/>
        <s v="https://analytics.zoho.com/open-view/2395394000008132313?ZOHO_CRITERIA=%22Localiza_CL_Poblacion%22.%22Codcom%22%3D8306"/>
        <s v="https://analytics.zoho.com/open-view/2395394000008132313?ZOHO_CRITERIA=%22Localiza_CL_Poblacion%22.%22Codcom%22%3D8307"/>
        <s v="https://analytics.zoho.com/open-view/2395394000008132313?ZOHO_CRITERIA=%22Localiza_CL_Poblacion%22.%22Codcom%22%3D8308"/>
        <s v="https://analytics.zoho.com/open-view/2395394000008132313?ZOHO_CRITERIA=%22Localiza_CL_Poblacion%22.%22Codcom%22%3D8309"/>
        <s v="https://analytics.zoho.com/open-view/2395394000008132313?ZOHO_CRITERIA=%22Localiza_CL_Poblacion%22.%22Codcom%22%3D8310"/>
        <s v="https://analytics.zoho.com/open-view/2395394000008132313?ZOHO_CRITERIA=%22Localiza_CL_Poblacion%22.%22Codcom%22%3D8311"/>
        <s v="https://analytics.zoho.com/open-view/2395394000008132313?ZOHO_CRITERIA=%22Localiza_CL_Poblacion%22.%22Codcom%22%3D8312"/>
        <s v="https://analytics.zoho.com/open-view/2395394000008132313?ZOHO_CRITERIA=%22Localiza_CL_Poblacion%22.%22Codcom%22%3D8313"/>
        <s v="https://analytics.zoho.com/open-view/2395394000008132313?ZOHO_CRITERIA=%22Localiza_CL_Poblacion%22.%22Codcom%22%3D8314"/>
        <s v="https://analytics.zoho.com/open-view/2395394000008132313?ZOHO_CRITERIA=%22Localiza_CL_Poblacion%22.%22Codcom%22%3D16101"/>
        <s v="https://analytics.zoho.com/open-view/2395394000008132313?ZOHO_CRITERIA=%22Localiza_CL_Poblacion%22.%22Codcom%22%3D16102"/>
        <s v="https://analytics.zoho.com/open-view/2395394000008132313?ZOHO_CRITERIA=%22Localiza_CL_Poblacion%22.%22Codcom%22%3D16202"/>
        <s v="https://analytics.zoho.com/open-view/2395394000008132313?ZOHO_CRITERIA=%22Localiza_CL_Poblacion%22.%22Codcom%22%3D16203"/>
        <s v="https://analytics.zoho.com/open-view/2395394000008132313?ZOHO_CRITERIA=%22Localiza_CL_Poblacion%22.%22Codcom%22%3D16302"/>
        <s v="https://analytics.zoho.com/open-view/2395394000008132313?ZOHO_CRITERIA=%22Localiza_CL_Poblacion%22.%22Codcom%22%3D16103"/>
        <s v="https://analytics.zoho.com/open-view/2395394000008132313?ZOHO_CRITERIA=%22Localiza_CL_Poblacion%22.%22Codcom%22%3D16104"/>
        <s v="https://analytics.zoho.com/open-view/2395394000008132313?ZOHO_CRITERIA=%22Localiza_CL_Poblacion%22.%22Codcom%22%3D16204"/>
        <s v="https://analytics.zoho.com/open-view/2395394000008132313?ZOHO_CRITERIA=%22Localiza_CL_Poblacion%22.%22Codcom%22%3D16303"/>
        <s v="https://analytics.zoho.com/open-view/2395394000008132313?ZOHO_CRITERIA=%22Localiza_CL_Poblacion%22.%22Codcom%22%3D16105"/>
        <s v="https://analytics.zoho.com/open-view/2395394000008132313?ZOHO_CRITERIA=%22Localiza_CL_Poblacion%22.%22Codcom%22%3D16106"/>
        <s v="https://analytics.zoho.com/open-view/2395394000008132313?ZOHO_CRITERIA=%22Localiza_CL_Poblacion%22.%22Codcom%22%3D16205"/>
        <s v="https://analytics.zoho.com/open-view/2395394000008132313?ZOHO_CRITERIA=%22Localiza_CL_Poblacion%22.%22Codcom%22%3D16107"/>
        <s v="https://analytics.zoho.com/open-view/2395394000008132313?ZOHO_CRITERIA=%22Localiza_CL_Poblacion%22.%22Codcom%22%3D16201"/>
        <s v="https://analytics.zoho.com/open-view/2395394000008132313?ZOHO_CRITERIA=%22Localiza_CL_Poblacion%22.%22Codcom%22%3D16206"/>
        <s v="https://analytics.zoho.com/open-view/2395394000008132313?ZOHO_CRITERIA=%22Localiza_CL_Poblacion%22.%22Codcom%22%3D16301"/>
        <s v="https://analytics.zoho.com/open-view/2395394000008132313?ZOHO_CRITERIA=%22Localiza_CL_Poblacion%22.%22Codcom%22%3D16304"/>
        <s v="https://analytics.zoho.com/open-view/2395394000008132313?ZOHO_CRITERIA=%22Localiza_CL_Poblacion%22.%22Codcom%22%3D16108"/>
        <s v="https://analytics.zoho.com/open-view/2395394000008132313?ZOHO_CRITERIA=%22Localiza_CL_Poblacion%22.%22Codcom%22%3D16305"/>
        <s v="https://analytics.zoho.com/open-view/2395394000008132313?ZOHO_CRITERIA=%22Localiza_CL_Poblacion%22.%22Codcom%22%3D16207"/>
        <s v="https://analytics.zoho.com/open-view/2395394000008132313?ZOHO_CRITERIA=%22Localiza_CL_Poblacion%22.%22Codcom%22%3D16109"/>
        <s v="https://analytics.zoho.com/open-view/2395394000008132313?ZOHO_CRITERIA=%22Localiza_CL_Poblacion%22.%22Codcom%22%3D9101"/>
        <s v="https://analytics.zoho.com/open-view/2395394000008132313?ZOHO_CRITERIA=%22Localiza_CL_Poblacion%22.%22Codcom%22%3D9102"/>
        <s v="https://analytics.zoho.com/open-view/2395394000008132313?ZOHO_CRITERIA=%22Localiza_CL_Poblacion%22.%22Codcom%22%3D9103"/>
        <s v="https://analytics.zoho.com/open-view/2395394000008132313?ZOHO_CRITERIA=%22Localiza_CL_Poblacion%22.%22Codcom%22%3D9104"/>
        <s v="https://analytics.zoho.com/open-view/2395394000008132313?ZOHO_CRITERIA=%22Localiza_CL_Poblacion%22.%22Codcom%22%3D9105"/>
        <s v="https://analytics.zoho.com/open-view/2395394000008132313?ZOHO_CRITERIA=%22Localiza_CL_Poblacion%22.%22Codcom%22%3D9106"/>
        <s v="https://analytics.zoho.com/open-view/2395394000008132313?ZOHO_CRITERIA=%22Localiza_CL_Poblacion%22.%22Codcom%22%3D9107"/>
        <s v="https://analytics.zoho.com/open-view/2395394000008132313?ZOHO_CRITERIA=%22Localiza_CL_Poblacion%22.%22Codcom%22%3D9108"/>
        <s v="https://analytics.zoho.com/open-view/2395394000008132313?ZOHO_CRITERIA=%22Localiza_CL_Poblacion%22.%22Codcom%22%3D9109"/>
        <s v="https://analytics.zoho.com/open-view/2395394000008132313?ZOHO_CRITERIA=%22Localiza_CL_Poblacion%22.%22Codcom%22%3D9110"/>
        <s v="https://analytics.zoho.com/open-view/2395394000008132313?ZOHO_CRITERIA=%22Localiza_CL_Poblacion%22.%22Codcom%22%3D9111"/>
        <s v="https://analytics.zoho.com/open-view/2395394000008132313?ZOHO_CRITERIA=%22Localiza_CL_Poblacion%22.%22Codcom%22%3D9112"/>
        <s v="https://analytics.zoho.com/open-view/2395394000008132313?ZOHO_CRITERIA=%22Localiza_CL_Poblacion%22.%22Codcom%22%3D9113"/>
        <s v="https://analytics.zoho.com/open-view/2395394000008132313?ZOHO_CRITERIA=%22Localiza_CL_Poblacion%22.%22Codcom%22%3D9114"/>
        <s v="https://analytics.zoho.com/open-view/2395394000008132313?ZOHO_CRITERIA=%22Localiza_CL_Poblacion%22.%22Codcom%22%3D9115"/>
        <s v="https://analytics.zoho.com/open-view/2395394000008132313?ZOHO_CRITERIA=%22Localiza_CL_Poblacion%22.%22Codcom%22%3D9116"/>
        <s v="https://analytics.zoho.com/open-view/2395394000008132313?ZOHO_CRITERIA=%22Localiza_CL_Poblacion%22.%22Codcom%22%3D9117"/>
        <s v="https://analytics.zoho.com/open-view/2395394000008132313?ZOHO_CRITERIA=%22Localiza_CL_Poblacion%22.%22Codcom%22%3D9118"/>
        <s v="https://analytics.zoho.com/open-view/2395394000008132313?ZOHO_CRITERIA=%22Localiza_CL_Poblacion%22.%22Codcom%22%3D9119"/>
        <s v="https://analytics.zoho.com/open-view/2395394000008132313?ZOHO_CRITERIA=%22Localiza_CL_Poblacion%22.%22Codcom%22%3D9120"/>
        <s v="https://analytics.zoho.com/open-view/2395394000008132313?ZOHO_CRITERIA=%22Localiza_CL_Poblacion%22.%22Codcom%22%3D9121"/>
        <s v="https://analytics.zoho.com/open-view/2395394000008132313?ZOHO_CRITERIA=%22Localiza_CL_Poblacion%22.%22Codcom%22%3D9201"/>
        <s v="https://analytics.zoho.com/open-view/2395394000008132313?ZOHO_CRITERIA=%22Localiza_CL_Poblacion%22.%22Codcom%22%3D9202"/>
        <s v="https://analytics.zoho.com/open-view/2395394000008132313?ZOHO_CRITERIA=%22Localiza_CL_Poblacion%22.%22Codcom%22%3D9203"/>
        <s v="https://analytics.zoho.com/open-view/2395394000008132313?ZOHO_CRITERIA=%22Localiza_CL_Poblacion%22.%22Codcom%22%3D9204"/>
        <s v="https://analytics.zoho.com/open-view/2395394000008132313?ZOHO_CRITERIA=%22Localiza_CL_Poblacion%22.%22Codcom%22%3D9205"/>
        <s v="https://analytics.zoho.com/open-view/2395394000008132313?ZOHO_CRITERIA=%22Localiza_CL_Poblacion%22.%22Codcom%22%3D9206"/>
        <s v="https://analytics.zoho.com/open-view/2395394000008132313?ZOHO_CRITERIA=%22Localiza_CL_Poblacion%22.%22Codcom%22%3D9207"/>
        <s v="https://analytics.zoho.com/open-view/2395394000008132313?ZOHO_CRITERIA=%22Localiza_CL_Poblacion%22.%22Codcom%22%3D9208"/>
        <s v="https://analytics.zoho.com/open-view/2395394000008132313?ZOHO_CRITERIA=%22Localiza_CL_Poblacion%22.%22Codcom%22%3D9209"/>
        <s v="https://analytics.zoho.com/open-view/2395394000008132313?ZOHO_CRITERIA=%22Localiza_CL_Poblacion%22.%22Codcom%22%3D9210"/>
        <s v="https://analytics.zoho.com/open-view/2395394000008132313?ZOHO_CRITERIA=%22Localiza_CL_Poblacion%22.%22Codcom%22%3D9211"/>
        <s v="https://analytics.zoho.com/open-view/2395394000008132313?ZOHO_CRITERIA=%22Localiza_CL_Poblacion%22.%22Codcom%22%3D10101"/>
        <s v="https://analytics.zoho.com/open-view/2395394000008132313?ZOHO_CRITERIA=%22Localiza_CL_Poblacion%22.%22Codcom%22%3D10102"/>
        <s v="https://analytics.zoho.com/open-view/2395394000008132313?ZOHO_CRITERIA=%22Localiza_CL_Poblacion%22.%22Codcom%22%3D10103"/>
        <s v="https://analytics.zoho.com/open-view/2395394000008132313?ZOHO_CRITERIA=%22Localiza_CL_Poblacion%22.%22Codcom%22%3D10104"/>
        <s v="https://analytics.zoho.com/open-view/2395394000008132313?ZOHO_CRITERIA=%22Localiza_CL_Poblacion%22.%22Codcom%22%3D10105"/>
        <s v="https://analytics.zoho.com/open-view/2395394000008132313?ZOHO_CRITERIA=%22Localiza_CL_Poblacion%22.%22Codcom%22%3D10106"/>
        <s v="https://analytics.zoho.com/open-view/2395394000008132313?ZOHO_CRITERIA=%22Localiza_CL_Poblacion%22.%22Codcom%22%3D10107"/>
        <s v="https://analytics.zoho.com/open-view/2395394000008132313?ZOHO_CRITERIA=%22Localiza_CL_Poblacion%22.%22Codcom%22%3D10108"/>
        <s v="https://analytics.zoho.com/open-view/2395394000008132313?ZOHO_CRITERIA=%22Localiza_CL_Poblacion%22.%22Codcom%22%3D10109"/>
        <s v="https://analytics.zoho.com/open-view/2395394000008132313?ZOHO_CRITERIA=%22Localiza_CL_Poblacion%22.%22Codcom%22%3D10201"/>
        <s v="https://analytics.zoho.com/open-view/2395394000008132313?ZOHO_CRITERIA=%22Localiza_CL_Poblacion%22.%22Codcom%22%3D10202"/>
        <s v="https://analytics.zoho.com/open-view/2395394000008132313?ZOHO_CRITERIA=%22Localiza_CL_Poblacion%22.%22Codcom%22%3D10203"/>
        <s v="https://analytics.zoho.com/open-view/2395394000008132313?ZOHO_CRITERIA=%22Localiza_CL_Poblacion%22.%22Codcom%22%3D10204"/>
        <s v="https://analytics.zoho.com/open-view/2395394000008132313?ZOHO_CRITERIA=%22Localiza_CL_Poblacion%22.%22Codcom%22%3D10205"/>
        <s v="https://analytics.zoho.com/open-view/2395394000008132313?ZOHO_CRITERIA=%22Localiza_CL_Poblacion%22.%22Codcom%22%3D10206"/>
        <s v="https://analytics.zoho.com/open-view/2395394000008132313?ZOHO_CRITERIA=%22Localiza_CL_Poblacion%22.%22Codcom%22%3D10207"/>
        <s v="https://analytics.zoho.com/open-view/2395394000008132313?ZOHO_CRITERIA=%22Localiza_CL_Poblacion%22.%22Codcom%22%3D10208"/>
        <s v="https://analytics.zoho.com/open-view/2395394000008132313?ZOHO_CRITERIA=%22Localiza_CL_Poblacion%22.%22Codcom%22%3D10209"/>
        <s v="https://analytics.zoho.com/open-view/2395394000008132313?ZOHO_CRITERIA=%22Localiza_CL_Poblacion%22.%22Codcom%22%3D10210"/>
        <s v="https://analytics.zoho.com/open-view/2395394000008132313?ZOHO_CRITERIA=%22Localiza_CL_Poblacion%22.%22Codcom%22%3D10301"/>
        <s v="https://analytics.zoho.com/open-view/2395394000008132313?ZOHO_CRITERIA=%22Localiza_CL_Poblacion%22.%22Codcom%22%3D10302"/>
        <s v="https://analytics.zoho.com/open-view/2395394000008132313?ZOHO_CRITERIA=%22Localiza_CL_Poblacion%22.%22Codcom%22%3D10303"/>
        <s v="https://analytics.zoho.com/open-view/2395394000008132313?ZOHO_CRITERIA=%22Localiza_CL_Poblacion%22.%22Codcom%22%3D10304"/>
        <s v="https://analytics.zoho.com/open-view/2395394000008132313?ZOHO_CRITERIA=%22Localiza_CL_Poblacion%22.%22Codcom%22%3D10305"/>
        <s v="https://analytics.zoho.com/open-view/2395394000008132313?ZOHO_CRITERIA=%22Localiza_CL_Poblacion%22.%22Codcom%22%3D10306"/>
        <s v="https://analytics.zoho.com/open-view/2395394000008132313?ZOHO_CRITERIA=%22Localiza_CL_Poblacion%22.%22Codcom%22%3D10307"/>
        <s v="https://analytics.zoho.com/open-view/2395394000008132313?ZOHO_CRITERIA=%22Localiza_CL_Poblacion%22.%22Codcom%22%3D10401"/>
        <s v="https://analytics.zoho.com/open-view/2395394000008132313?ZOHO_CRITERIA=%22Localiza_CL_Poblacion%22.%22Codcom%22%3D10402"/>
        <s v="https://analytics.zoho.com/open-view/2395394000008132313?ZOHO_CRITERIA=%22Localiza_CL_Poblacion%22.%22Codcom%22%3D10403"/>
        <s v="https://analytics.zoho.com/open-view/2395394000008132313?ZOHO_CRITERIA=%22Localiza_CL_Poblacion%22.%22Codcom%22%3D10404"/>
        <s v="https://analytics.zoho.com/open-view/2395394000008132313?ZOHO_CRITERIA=%22Localiza_CL_Poblacion%22.%22Codcom%22%3D11101"/>
        <s v="https://analytics.zoho.com/open-view/2395394000008132313?ZOHO_CRITERIA=%22Localiza_CL_Poblacion%22.%22Codcom%22%3D11102"/>
        <s v="https://analytics.zoho.com/open-view/2395394000008132313?ZOHO_CRITERIA=%22Localiza_CL_Poblacion%22.%22Codcom%22%3D11201"/>
        <s v="https://analytics.zoho.com/open-view/2395394000008132313?ZOHO_CRITERIA=%22Localiza_CL_Poblacion%22.%22Codcom%22%3D11202"/>
        <s v="https://analytics.zoho.com/open-view/2395394000008132313?ZOHO_CRITERIA=%22Localiza_CL_Poblacion%22.%22Codcom%22%3D11203"/>
        <s v="https://analytics.zoho.com/open-view/2395394000008132313?ZOHO_CRITERIA=%22Localiza_CL_Poblacion%22.%22Codcom%22%3D11301"/>
        <s v="https://analytics.zoho.com/open-view/2395394000008132313?ZOHO_CRITERIA=%22Localiza_CL_Poblacion%22.%22Codcom%22%3D11302"/>
        <s v="https://analytics.zoho.com/open-view/2395394000008132313?ZOHO_CRITERIA=%22Localiza_CL_Poblacion%22.%22Codcom%22%3D11303"/>
        <s v="https://analytics.zoho.com/open-view/2395394000008132313?ZOHO_CRITERIA=%22Localiza_CL_Poblacion%22.%22Codcom%22%3D11401"/>
        <s v="https://analytics.zoho.com/open-view/2395394000008132313?ZOHO_CRITERIA=%22Localiza_CL_Poblacion%22.%22Codcom%22%3D11402"/>
        <s v="https://analytics.zoho.com/open-view/2395394000008132313?ZOHO_CRITERIA=%22Localiza_CL_Poblacion%22.%22Codcom%22%3D12101"/>
        <s v="https://analytics.zoho.com/open-view/2395394000008132313?ZOHO_CRITERIA=%22Localiza_CL_Poblacion%22.%22Codcom%22%3D12102"/>
        <s v="https://analytics.zoho.com/open-view/2395394000008132313?ZOHO_CRITERIA=%22Localiza_CL_Poblacion%22.%22Codcom%22%3D12103"/>
        <s v="https://analytics.zoho.com/open-view/2395394000008132313?ZOHO_CRITERIA=%22Localiza_CL_Poblacion%22.%22Codcom%22%3D12104"/>
        <s v="https://analytics.zoho.com/open-view/2395394000008132313?ZOHO_CRITERIA=%22Localiza_CL_Poblacion%22.%22Codcom%22%3D12201"/>
        <s v="https://analytics.zoho.com/open-view/2395394000008132313?ZOHO_CRITERIA=%22Localiza_CL_Poblacion%22.%22Codcom%22%3D12301"/>
        <s v="https://analytics.zoho.com/open-view/2395394000008132313?ZOHO_CRITERIA=%22Localiza_CL_Poblacion%22.%22Codcom%22%3D12302"/>
        <s v="https://analytics.zoho.com/open-view/2395394000008132313?ZOHO_CRITERIA=%22Localiza_CL_Poblacion%22.%22Codcom%22%3D12303"/>
        <s v="https://analytics.zoho.com/open-view/2395394000008132313?ZOHO_CRITERIA=%22Localiza_CL_Poblacion%22.%22Codcom%22%3D12401"/>
        <s v="https://analytics.zoho.com/open-view/2395394000008132313?ZOHO_CRITERIA=%22Localiza_CL_Poblacion%22.%22Codcom%22%3D12402"/>
        <s v="https://analytics.zoho.com/open-view/2395394000008132313?ZOHO_CRITERIA=%22Localiza_CL_Poblacion%22.%22Codcom%22%3D13101"/>
        <s v="https://analytics.zoho.com/open-view/2395394000008132313?ZOHO_CRITERIA=%22Localiza_CL_Poblacion%22.%22Codcom%22%3D13102"/>
        <s v="https://analytics.zoho.com/open-view/2395394000008132313?ZOHO_CRITERIA=%22Localiza_CL_Poblacion%22.%22Codcom%22%3D13103"/>
        <s v="https://analytics.zoho.com/open-view/2395394000008132313?ZOHO_CRITERIA=%22Localiza_CL_Poblacion%22.%22Codcom%22%3D13104"/>
        <s v="https://analytics.zoho.com/open-view/2395394000008132313?ZOHO_CRITERIA=%22Localiza_CL_Poblacion%22.%22Codcom%22%3D13105"/>
        <s v="https://analytics.zoho.com/open-view/2395394000008132313?ZOHO_CRITERIA=%22Localiza_CL_Poblacion%22.%22Codcom%22%3D13106"/>
        <s v="https://analytics.zoho.com/open-view/2395394000008132313?ZOHO_CRITERIA=%22Localiza_CL_Poblacion%22.%22Codcom%22%3D13107"/>
        <s v="https://analytics.zoho.com/open-view/2395394000008132313?ZOHO_CRITERIA=%22Localiza_CL_Poblacion%22.%22Codcom%22%3D13108"/>
        <s v="https://analytics.zoho.com/open-view/2395394000008132313?ZOHO_CRITERIA=%22Localiza_CL_Poblacion%22.%22Codcom%22%3D13109"/>
        <s v="https://analytics.zoho.com/open-view/2395394000008132313?ZOHO_CRITERIA=%22Localiza_CL_Poblacion%22.%22Codcom%22%3D13110"/>
        <s v="https://analytics.zoho.com/open-view/2395394000008132313?ZOHO_CRITERIA=%22Localiza_CL_Poblacion%22.%22Codcom%22%3D13111"/>
        <s v="https://analytics.zoho.com/open-view/2395394000008132313?ZOHO_CRITERIA=%22Localiza_CL_Poblacion%22.%22Codcom%22%3D13112"/>
        <s v="https://analytics.zoho.com/open-view/2395394000008132313?ZOHO_CRITERIA=%22Localiza_CL_Poblacion%22.%22Codcom%22%3D13113"/>
        <s v="https://analytics.zoho.com/open-view/2395394000008132313?ZOHO_CRITERIA=%22Localiza_CL_Poblacion%22.%22Codcom%22%3D13114"/>
        <s v="https://analytics.zoho.com/open-view/2395394000008132313?ZOHO_CRITERIA=%22Localiza_CL_Poblacion%22.%22Codcom%22%3D13115"/>
        <s v="https://analytics.zoho.com/open-view/2395394000008132313?ZOHO_CRITERIA=%22Localiza_CL_Poblacion%22.%22Codcom%22%3D13116"/>
        <s v="https://analytics.zoho.com/open-view/2395394000008132313?ZOHO_CRITERIA=%22Localiza_CL_Poblacion%22.%22Codcom%22%3D13117"/>
        <s v="https://analytics.zoho.com/open-view/2395394000008132313?ZOHO_CRITERIA=%22Localiza_CL_Poblacion%22.%22Codcom%22%3D13118"/>
        <s v="https://analytics.zoho.com/open-view/2395394000008132313?ZOHO_CRITERIA=%22Localiza_CL_Poblacion%22.%22Codcom%22%3D13119"/>
        <s v="https://analytics.zoho.com/open-view/2395394000008132313?ZOHO_CRITERIA=%22Localiza_CL_Poblacion%22.%22Codcom%22%3D13120"/>
        <s v="https://analytics.zoho.com/open-view/2395394000008132313?ZOHO_CRITERIA=%22Localiza_CL_Poblacion%22.%22Codcom%22%3D13121"/>
        <s v="https://analytics.zoho.com/open-view/2395394000008132313?ZOHO_CRITERIA=%22Localiza_CL_Poblacion%22.%22Codcom%22%3D13122"/>
        <s v="https://analytics.zoho.com/open-view/2395394000008132313?ZOHO_CRITERIA=%22Localiza_CL_Poblacion%22.%22Codcom%22%3D13123"/>
        <s v="https://analytics.zoho.com/open-view/2395394000008132313?ZOHO_CRITERIA=%22Localiza_CL_Poblacion%22.%22Codcom%22%3D13124"/>
        <s v="https://analytics.zoho.com/open-view/2395394000008132313?ZOHO_CRITERIA=%22Localiza_CL_Poblacion%22.%22Codcom%22%3D13125"/>
        <s v="https://analytics.zoho.com/open-view/2395394000008132313?ZOHO_CRITERIA=%22Localiza_CL_Poblacion%22.%22Codcom%22%3D13126"/>
        <s v="https://analytics.zoho.com/open-view/2395394000008132313?ZOHO_CRITERIA=%22Localiza_CL_Poblacion%22.%22Codcom%22%3D13127"/>
        <s v="https://analytics.zoho.com/open-view/2395394000008132313?ZOHO_CRITERIA=%22Localiza_CL_Poblacion%22.%22Codcom%22%3D13128"/>
        <s v="https://analytics.zoho.com/open-view/2395394000008132313?ZOHO_CRITERIA=%22Localiza_CL_Poblacion%22.%22Codcom%22%3D13129"/>
        <s v="https://analytics.zoho.com/open-view/2395394000008132313?ZOHO_CRITERIA=%22Localiza_CL_Poblacion%22.%22Codcom%22%3D13130"/>
        <s v="https://analytics.zoho.com/open-view/2395394000008132313?ZOHO_CRITERIA=%22Localiza_CL_Poblacion%22.%22Codcom%22%3D13131"/>
        <s v="https://analytics.zoho.com/open-view/2395394000008132313?ZOHO_CRITERIA=%22Localiza_CL_Poblacion%22.%22Codcom%22%3D13132"/>
        <s v="https://analytics.zoho.com/open-view/2395394000008132313?ZOHO_CRITERIA=%22Localiza_CL_Poblacion%22.%22Codcom%22%3D13201"/>
        <s v="https://analytics.zoho.com/open-view/2395394000008132313?ZOHO_CRITERIA=%22Localiza_CL_Poblacion%22.%22Codcom%22%3D13202"/>
        <s v="https://analytics.zoho.com/open-view/2395394000008132313?ZOHO_CRITERIA=%22Localiza_CL_Poblacion%22.%22Codcom%22%3D13203"/>
        <s v="https://analytics.zoho.com/open-view/2395394000008132313?ZOHO_CRITERIA=%22Localiza_CL_Poblacion%22.%22Codcom%22%3D13301"/>
        <s v="https://analytics.zoho.com/open-view/2395394000008132313?ZOHO_CRITERIA=%22Localiza_CL_Poblacion%22.%22Codcom%22%3D13302"/>
        <s v="https://analytics.zoho.com/open-view/2395394000008132313?ZOHO_CRITERIA=%22Localiza_CL_Poblacion%22.%22Codcom%22%3D13303"/>
        <s v="https://analytics.zoho.com/open-view/2395394000008132313?ZOHO_CRITERIA=%22Localiza_CL_Poblacion%22.%22Codcom%22%3D13401"/>
        <s v="https://analytics.zoho.com/open-view/2395394000008132313?ZOHO_CRITERIA=%22Localiza_CL_Poblacion%22.%22Codcom%22%3D13402"/>
        <s v="https://analytics.zoho.com/open-view/2395394000008132313?ZOHO_CRITERIA=%22Localiza_CL_Poblacion%22.%22Codcom%22%3D13403"/>
        <s v="https://analytics.zoho.com/open-view/2395394000008132313?ZOHO_CRITERIA=%22Localiza_CL_Poblacion%22.%22Codcom%22%3D13404"/>
        <s v="https://analytics.zoho.com/open-view/2395394000008132313?ZOHO_CRITERIA=%22Localiza_CL_Poblacion%22.%22Codcom%22%3D13501"/>
        <s v="https://analytics.zoho.com/open-view/2395394000008132313?ZOHO_CRITERIA=%22Localiza_CL_Poblacion%22.%22Codcom%22%3D13502"/>
        <s v="https://analytics.zoho.com/open-view/2395394000008132313?ZOHO_CRITERIA=%22Localiza_CL_Poblacion%22.%22Codcom%22%3D13503"/>
        <s v="https://analytics.zoho.com/open-view/2395394000008132313?ZOHO_CRITERIA=%22Localiza_CL_Poblacion%22.%22Codcom%22%3D13504"/>
        <s v="https://analytics.zoho.com/open-view/2395394000008132313?ZOHO_CRITERIA=%22Localiza_CL_Poblacion%22.%22Codcom%22%3D13505"/>
        <s v="https://analytics.zoho.com/open-view/2395394000008132313?ZOHO_CRITERIA=%22Localiza_CL_Poblacion%22.%22Codcom%22%3D13601"/>
        <s v="https://analytics.zoho.com/open-view/2395394000008132313?ZOHO_CRITERIA=%22Localiza_CL_Poblacion%22.%22Codcom%22%3D13602"/>
        <s v="https://analytics.zoho.com/open-view/2395394000008132313?ZOHO_CRITERIA=%22Localiza_CL_Poblacion%22.%22Codcom%22%3D13603"/>
        <s v="https://analytics.zoho.com/open-view/2395394000008132313?ZOHO_CRITERIA=%22Localiza_CL_Poblacion%22.%22Codcom%22%3D13604"/>
        <s v="https://analytics.zoho.com/open-view/2395394000008132313?ZOHO_CRITERIA=%22Localiza_CL_Poblacion%22.%22Codcom%22%3D13605"/>
        <s v="https://analytics.zoho.com/open-view/2395394000008132313?ZOHO_CRITERIA=%22Localiza_CL_Poblacion%22.%22Codcom%22%3D14101"/>
        <s v="https://analytics.zoho.com/open-view/2395394000008132313?ZOHO_CRITERIA=%22Localiza_CL_Poblacion%22.%22Codcom%22%3D14102"/>
        <s v="https://analytics.zoho.com/open-view/2395394000008132313?ZOHO_CRITERIA=%22Localiza_CL_Poblacion%22.%22Codcom%22%3D14103"/>
        <s v="https://analytics.zoho.com/open-view/2395394000008132313?ZOHO_CRITERIA=%22Localiza_CL_Poblacion%22.%22Codcom%22%3D14104"/>
        <s v="https://analytics.zoho.com/open-view/2395394000008132313?ZOHO_CRITERIA=%22Localiza_CL_Poblacion%22.%22Codcom%22%3D14105"/>
        <s v="https://analytics.zoho.com/open-view/2395394000008132313?ZOHO_CRITERIA=%22Localiza_CL_Poblacion%22.%22Codcom%22%3D14106"/>
        <s v="https://analytics.zoho.com/open-view/2395394000008132313?ZOHO_CRITERIA=%22Localiza_CL_Poblacion%22.%22Codcom%22%3D14107"/>
        <s v="https://analytics.zoho.com/open-view/2395394000008132313?ZOHO_CRITERIA=%22Localiza_CL_Poblacion%22.%22Codcom%22%3D14108"/>
        <s v="https://analytics.zoho.com/open-view/2395394000008132313?ZOHO_CRITERIA=%22Localiza_CL_Poblacion%22.%22Codcom%22%3D14201"/>
        <s v="https://analytics.zoho.com/open-view/2395394000008132313?ZOHO_CRITERIA=%22Localiza_CL_Poblacion%22.%22Codcom%22%3D14202"/>
        <s v="https://analytics.zoho.com/open-view/2395394000008132313?ZOHO_CRITERIA=%22Localiza_CL_Poblacion%22.%22Codcom%22%3D14203"/>
        <s v="https://analytics.zoho.com/open-view/2395394000008132313?ZOHO_CRITERIA=%22Localiza_CL_Poblacion%22.%22Codcom%22%3D14204"/>
        <s v="https://analytics.zoho.com/open-view/2395394000008132313?ZOHO_CRITERIA=%22Localiza_CL_Poblacion%22.%22Codcom%22%3D15101"/>
        <s v="https://analytics.zoho.com/open-view/2395394000008132313?ZOHO_CRITERIA=%22Localiza_CL_Poblacion%22.%22Codcom%22%3D15102"/>
        <s v="https://analytics.zoho.com/open-view/2395394000008132313?ZOHO_CRITERIA=%22Localiza_CL_Poblacion%22.%22Codcom%22%3D15201"/>
        <s v="https://analytics.zoho.com/open-view/2395394000008132313?ZOHO_CRITERIA=%22Localiza_CL_Poblacion%22.%22Codcom%22%3D15202"/>
        <s v="https://analytics.zoho.com/open-view/2395394000008133573"/>
        <s v="https://analytics.zoho.com/open-view/2395394000008133573?ZOHO_CRITERIA=%22Localiza_CL_Poblacion%22.%22Codreg%22%3D1"/>
        <s v="https://analytics.zoho.com/open-view/2395394000008133573?ZOHO_CRITERIA=%22Localiza_CL_Poblacion%22.%22Codreg%22%3D2"/>
        <s v="https://analytics.zoho.com/open-view/2395394000008133573?ZOHO_CRITERIA=%22Localiza_CL_Poblacion%22.%22Codreg%22%3D3"/>
        <s v="https://analytics.zoho.com/open-view/2395394000008133573?ZOHO_CRITERIA=%22Localiza_CL_Poblacion%22.%22Codreg%22%3D4"/>
        <s v="https://analytics.zoho.com/open-view/2395394000008133573?ZOHO_CRITERIA=%22Localiza_CL_Poblacion%22.%22Codreg%22%3D5"/>
        <s v="https://analytics.zoho.com/open-view/2395394000008133573?ZOHO_CRITERIA=%22Localiza_CL_Poblacion%22.%22Codreg%22%3D6"/>
        <s v="https://analytics.zoho.com/open-view/2395394000008133573?ZOHO_CRITERIA=%22Localiza_CL_Poblacion%22.%22Codreg%22%3D7"/>
        <s v="https://analytics.zoho.com/open-view/2395394000008133573?ZOHO_CRITERIA=%22Localiza_CL_Poblacion%22.%22Codreg%22%3D8"/>
        <s v="https://analytics.zoho.com/open-view/2395394000008133573?ZOHO_CRITERIA=%22Localiza_CL_Poblacion%22.%22Codreg%22%3D9"/>
        <s v="https://analytics.zoho.com/open-view/2395394000008133573?ZOHO_CRITERIA=%22Localiza_CL_Poblacion%22.%22Codreg%22%3D10"/>
        <s v="https://analytics.zoho.com/open-view/2395394000008133573?ZOHO_CRITERIA=%22Localiza_CL_Poblacion%22.%22Codreg%22%3D11"/>
        <s v="https://analytics.zoho.com/open-view/2395394000008133573?ZOHO_CRITERIA=%22Localiza_CL_Poblacion%22.%22Codreg%22%3D12"/>
        <s v="https://analytics.zoho.com/open-view/2395394000008133573?ZOHO_CRITERIA=%22Localiza_CL_Poblacion%22.%22Codreg%22%3D13"/>
        <s v="https://analytics.zoho.com/open-view/2395394000008133573?ZOHO_CRITERIA=%22Localiza_CL_Poblacion%22.%22Codreg%22%3D14"/>
        <s v="https://analytics.zoho.com/open-view/2395394000008133573?ZOHO_CRITERIA=%22Localiza_CL_Poblacion%22.%22Codreg%22%3D15"/>
        <s v="https://analytics.zoho.com/open-view/2395394000008133573?ZOHO_CRITERIA=%22Localiza_CL_Poblacion%22.%22Codreg%22%3D16"/>
        <s v="https://analytics.zoho.com/open-view/2395394000008133986"/>
        <s v="https://analytics.zoho.com/open-view/2395394000008135941"/>
        <s v="https://analytics.zoho.com/open-view/2395394000008134857"/>
        <s v="https://analytics.zoho.com/open-view/2395394000008135457?ZOHO_CRITERIA=%22Localiza_CL_Poblacion%22.%22Codreg%22%3D1"/>
        <s v="https://analytics.zoho.com/open-view/2395394000008135457?ZOHO_CRITERIA=%22Localiza_CL_Poblacion%22.%22Codreg%22%3D2"/>
        <s v="https://analytics.zoho.com/open-view/2395394000008135457?ZOHO_CRITERIA=%22Localiza_CL_Poblacion%22.%22Codreg%22%3D3"/>
        <s v="https://analytics.zoho.com/open-view/2395394000008135457?ZOHO_CRITERIA=%22Localiza_CL_Poblacion%22.%22Codreg%22%3D4"/>
        <s v="https://analytics.zoho.com/open-view/2395394000008135457?ZOHO_CRITERIA=%22Localiza_CL_Poblacion%22.%22Codreg%22%3D5"/>
        <s v="https://analytics.zoho.com/open-view/2395394000008135457?ZOHO_CRITERIA=%22Localiza_CL_Poblacion%22.%22Codreg%22%3D6"/>
        <s v="https://analytics.zoho.com/open-view/2395394000008135457?ZOHO_CRITERIA=%22Localiza_CL_Poblacion%22.%22Codreg%22%3D7"/>
        <s v="https://analytics.zoho.com/open-view/2395394000008135457?ZOHO_CRITERIA=%22Localiza_CL_Poblacion%22.%22Codreg%22%3D8"/>
        <s v="https://analytics.zoho.com/open-view/2395394000008135457?ZOHO_CRITERIA=%22Localiza_CL_Poblacion%22.%22Codreg%22%3D9"/>
        <s v="https://analytics.zoho.com/open-view/2395394000008135457?ZOHO_CRITERIA=%22Localiza_CL_Poblacion%22.%22Codreg%22%3D10"/>
        <s v="https://analytics.zoho.com/open-view/2395394000008135457?ZOHO_CRITERIA=%22Localiza_CL_Poblacion%22.%22Codreg%22%3D11"/>
        <s v="https://analytics.zoho.com/open-view/2395394000008135457?ZOHO_CRITERIA=%22Localiza_CL_Poblacion%22.%22Codreg%22%3D12"/>
        <s v="https://analytics.zoho.com/open-view/2395394000008135457?ZOHO_CRITERIA=%22Localiza_CL_Poblacion%22.%22Codreg%22%3D13"/>
        <s v="https://analytics.zoho.com/open-view/2395394000008135457?ZOHO_CRITERIA=%22Localiza_CL_Poblacion%22.%22Codreg%22%3D14"/>
        <s v="https://analytics.zoho.com/open-view/2395394000008135457?ZOHO_CRITERIA=%22Localiza_CL_Poblacion%22.%22Codreg%22%3D15"/>
        <s v="https://analytics.zoho.com/open-view/2395394000008135457?ZOHO_CRITERIA=%22Localiza_CL_Poblacion%22.%22Codreg%22%3D16"/>
        <s v="https://analytics.zoho.com/open-view/2395394000008134446?ZOHO_CRITERIA=%22Localiza_CL_Poblacion%22.%22Codcom%22%3D1101"/>
        <s v="https://analytics.zoho.com/open-view/2395394000008134446?ZOHO_CRITERIA=%22Localiza_CL_Poblacion%22.%22Codcom%22%3D1107"/>
        <s v="https://analytics.zoho.com/open-view/2395394000008134446?ZOHO_CRITERIA=%22Localiza_CL_Poblacion%22.%22Codcom%22%3D1401"/>
        <s v="https://analytics.zoho.com/open-view/2395394000008134446?ZOHO_CRITERIA=%22Localiza_CL_Poblacion%22.%22Codcom%22%3D1402"/>
        <s v="https://analytics.zoho.com/open-view/2395394000008134446?ZOHO_CRITERIA=%22Localiza_CL_Poblacion%22.%22Codcom%22%3D1403"/>
        <s v="https://analytics.zoho.com/open-view/2395394000008134446?ZOHO_CRITERIA=%22Localiza_CL_Poblacion%22.%22Codcom%22%3D1404"/>
        <s v="https://analytics.zoho.com/open-view/2395394000008134446?ZOHO_CRITERIA=%22Localiza_CL_Poblacion%22.%22Codcom%22%3D1405"/>
        <s v="https://analytics.zoho.com/open-view/2395394000008134446?ZOHO_CRITERIA=%22Localiza_CL_Poblacion%22.%22Codcom%22%3D2101"/>
        <s v="https://analytics.zoho.com/open-view/2395394000008134446?ZOHO_CRITERIA=%22Localiza_CL_Poblacion%22.%22Codcom%22%3D2102"/>
        <s v="https://analytics.zoho.com/open-view/2395394000008134446?ZOHO_CRITERIA=%22Localiza_CL_Poblacion%22.%22Codcom%22%3D2103"/>
        <s v="https://analytics.zoho.com/open-view/2395394000008134446?ZOHO_CRITERIA=%22Localiza_CL_Poblacion%22.%22Codcom%22%3D2104"/>
        <s v="https://analytics.zoho.com/open-view/2395394000008134446?ZOHO_CRITERIA=%22Localiza_CL_Poblacion%22.%22Codcom%22%3D2201"/>
        <s v="https://analytics.zoho.com/open-view/2395394000008134446?ZOHO_CRITERIA=%22Localiza_CL_Poblacion%22.%22Codcom%22%3D2202"/>
        <s v="https://analytics.zoho.com/open-view/2395394000008134446?ZOHO_CRITERIA=%22Localiza_CL_Poblacion%22.%22Codcom%22%3D2203"/>
        <s v="https://analytics.zoho.com/open-view/2395394000008134446?ZOHO_CRITERIA=%22Localiza_CL_Poblacion%22.%22Codcom%22%3D2301"/>
        <s v="https://analytics.zoho.com/open-view/2395394000008134446?ZOHO_CRITERIA=%22Localiza_CL_Poblacion%22.%22Codcom%22%3D2302"/>
        <s v="https://analytics.zoho.com/open-view/2395394000008134446?ZOHO_CRITERIA=%22Localiza_CL_Poblacion%22.%22Codcom%22%3D3101"/>
        <s v="https://analytics.zoho.com/open-view/2395394000008134446?ZOHO_CRITERIA=%22Localiza_CL_Poblacion%22.%22Codcom%22%3D3102"/>
        <s v="https://analytics.zoho.com/open-view/2395394000008134446?ZOHO_CRITERIA=%22Localiza_CL_Poblacion%22.%22Codcom%22%3D3103"/>
        <s v="https://analytics.zoho.com/open-view/2395394000008134446?ZOHO_CRITERIA=%22Localiza_CL_Poblacion%22.%22Codcom%22%3D3201"/>
        <s v="https://analytics.zoho.com/open-view/2395394000008134446?ZOHO_CRITERIA=%22Localiza_CL_Poblacion%22.%22Codcom%22%3D3202"/>
        <s v="https://analytics.zoho.com/open-view/2395394000008134446?ZOHO_CRITERIA=%22Localiza_CL_Poblacion%22.%22Codcom%22%3D3301"/>
        <s v="https://analytics.zoho.com/open-view/2395394000008134446?ZOHO_CRITERIA=%22Localiza_CL_Poblacion%22.%22Codcom%22%3D3302"/>
        <s v="https://analytics.zoho.com/open-view/2395394000008134446?ZOHO_CRITERIA=%22Localiza_CL_Poblacion%22.%22Codcom%22%3D3303"/>
        <s v="https://analytics.zoho.com/open-view/2395394000008134446?ZOHO_CRITERIA=%22Localiza_CL_Poblacion%22.%22Codcom%22%3D3304"/>
        <s v="https://analytics.zoho.com/open-view/2395394000008134446?ZOHO_CRITERIA=%22Localiza_CL_Poblacion%22.%22Codcom%22%3D4101"/>
        <s v="https://analytics.zoho.com/open-view/2395394000008134446?ZOHO_CRITERIA=%22Localiza_CL_Poblacion%22.%22Codcom%22%3D4102"/>
        <s v="https://analytics.zoho.com/open-view/2395394000008134446?ZOHO_CRITERIA=%22Localiza_CL_Poblacion%22.%22Codcom%22%3D4103"/>
        <s v="https://analytics.zoho.com/open-view/2395394000008134446?ZOHO_CRITERIA=%22Localiza_CL_Poblacion%22.%22Codcom%22%3D4104"/>
        <s v="https://analytics.zoho.com/open-view/2395394000008134446?ZOHO_CRITERIA=%22Localiza_CL_Poblacion%22.%22Codcom%22%3D4105"/>
        <s v="https://analytics.zoho.com/open-view/2395394000008134446?ZOHO_CRITERIA=%22Localiza_CL_Poblacion%22.%22Codcom%22%3D4106"/>
        <s v="https://analytics.zoho.com/open-view/2395394000008134446?ZOHO_CRITERIA=%22Localiza_CL_Poblacion%22.%22Codcom%22%3D4201"/>
        <s v="https://analytics.zoho.com/open-view/2395394000008134446?ZOHO_CRITERIA=%22Localiza_CL_Poblacion%22.%22Codcom%22%3D4202"/>
        <s v="https://analytics.zoho.com/open-view/2395394000008134446?ZOHO_CRITERIA=%22Localiza_CL_Poblacion%22.%22Codcom%22%3D4203"/>
        <s v="https://analytics.zoho.com/open-view/2395394000008134446?ZOHO_CRITERIA=%22Localiza_CL_Poblacion%22.%22Codcom%22%3D4204"/>
        <s v="https://analytics.zoho.com/open-view/2395394000008134446?ZOHO_CRITERIA=%22Localiza_CL_Poblacion%22.%22Codcom%22%3D4301"/>
        <s v="https://analytics.zoho.com/open-view/2395394000008134446?ZOHO_CRITERIA=%22Localiza_CL_Poblacion%22.%22Codcom%22%3D4302"/>
        <s v="https://analytics.zoho.com/open-view/2395394000008134446?ZOHO_CRITERIA=%22Localiza_CL_Poblacion%22.%22Codcom%22%3D4303"/>
        <s v="https://analytics.zoho.com/open-view/2395394000008134446?ZOHO_CRITERIA=%22Localiza_CL_Poblacion%22.%22Codcom%22%3D4304"/>
        <s v="https://analytics.zoho.com/open-view/2395394000008134446?ZOHO_CRITERIA=%22Localiza_CL_Poblacion%22.%22Codcom%22%3D4305"/>
        <s v="https://analytics.zoho.com/open-view/2395394000008134446?ZOHO_CRITERIA=%22Localiza_CL_Poblacion%22.%22Codcom%22%3D5101"/>
        <s v="https://analytics.zoho.com/open-view/2395394000008134446?ZOHO_CRITERIA=%22Localiza_CL_Poblacion%22.%22Codcom%22%3D5102"/>
        <s v="https://analytics.zoho.com/open-view/2395394000008134446?ZOHO_CRITERIA=%22Localiza_CL_Poblacion%22.%22Codcom%22%3D5103"/>
        <s v="https://analytics.zoho.com/open-view/2395394000008134446?ZOHO_CRITERIA=%22Localiza_CL_Poblacion%22.%22Codcom%22%3D5104"/>
        <s v="https://analytics.zoho.com/open-view/2395394000008134446?ZOHO_CRITERIA=%22Localiza_CL_Poblacion%22.%22Codcom%22%3D5105"/>
        <s v="https://analytics.zoho.com/open-view/2395394000008134446?ZOHO_CRITERIA=%22Localiza_CL_Poblacion%22.%22Codcom%22%3D5107"/>
        <s v="https://analytics.zoho.com/open-view/2395394000008134446?ZOHO_CRITERIA=%22Localiza_CL_Poblacion%22.%22Codcom%22%3D5109"/>
        <s v="https://analytics.zoho.com/open-view/2395394000008134446?ZOHO_CRITERIA=%22Localiza_CL_Poblacion%22.%22Codcom%22%3D5201"/>
        <s v="https://analytics.zoho.com/open-view/2395394000008134446?ZOHO_CRITERIA=%22Localiza_CL_Poblacion%22.%22Codcom%22%3D5301"/>
        <s v="https://analytics.zoho.com/open-view/2395394000008134446?ZOHO_CRITERIA=%22Localiza_CL_Poblacion%22.%22Codcom%22%3D5302"/>
        <s v="https://analytics.zoho.com/open-view/2395394000008134446?ZOHO_CRITERIA=%22Localiza_CL_Poblacion%22.%22Codcom%22%3D5303"/>
        <s v="https://analytics.zoho.com/open-view/2395394000008134446?ZOHO_CRITERIA=%22Localiza_CL_Poblacion%22.%22Codcom%22%3D5304"/>
        <s v="https://analytics.zoho.com/open-view/2395394000008134446?ZOHO_CRITERIA=%22Localiza_CL_Poblacion%22.%22Codcom%22%3D5401"/>
        <s v="https://analytics.zoho.com/open-view/2395394000008134446?ZOHO_CRITERIA=%22Localiza_CL_Poblacion%22.%22Codcom%22%3D5402"/>
        <s v="https://analytics.zoho.com/open-view/2395394000008134446?ZOHO_CRITERIA=%22Localiza_CL_Poblacion%22.%22Codcom%22%3D5403"/>
        <s v="https://analytics.zoho.com/open-view/2395394000008134446?ZOHO_CRITERIA=%22Localiza_CL_Poblacion%22.%22Codcom%22%3D5404"/>
        <s v="https://analytics.zoho.com/open-view/2395394000008134446?ZOHO_CRITERIA=%22Localiza_CL_Poblacion%22.%22Codcom%22%3D5405"/>
        <s v="https://analytics.zoho.com/open-view/2395394000008134446?ZOHO_CRITERIA=%22Localiza_CL_Poblacion%22.%22Codcom%22%3D5501"/>
        <s v="https://analytics.zoho.com/open-view/2395394000008134446?ZOHO_CRITERIA=%22Localiza_CL_Poblacion%22.%22Codcom%22%3D5502"/>
        <s v="https://analytics.zoho.com/open-view/2395394000008134446?ZOHO_CRITERIA=%22Localiza_CL_Poblacion%22.%22Codcom%22%3D5503"/>
        <s v="https://analytics.zoho.com/open-view/2395394000008134446?ZOHO_CRITERIA=%22Localiza_CL_Poblacion%22.%22Codcom%22%3D5504"/>
        <s v="https://analytics.zoho.com/open-view/2395394000008134446?ZOHO_CRITERIA=%22Localiza_CL_Poblacion%22.%22Codcom%22%3D5506"/>
        <s v="https://analytics.zoho.com/open-view/2395394000008134446?ZOHO_CRITERIA=%22Localiza_CL_Poblacion%22.%22Codcom%22%3D5601"/>
        <s v="https://analytics.zoho.com/open-view/2395394000008134446?ZOHO_CRITERIA=%22Localiza_CL_Poblacion%22.%22Codcom%22%3D5602"/>
        <s v="https://analytics.zoho.com/open-view/2395394000008134446?ZOHO_CRITERIA=%22Localiza_CL_Poblacion%22.%22Codcom%22%3D5603"/>
        <s v="https://analytics.zoho.com/open-view/2395394000008134446?ZOHO_CRITERIA=%22Localiza_CL_Poblacion%22.%22Codcom%22%3D5604"/>
        <s v="https://analytics.zoho.com/open-view/2395394000008134446?ZOHO_CRITERIA=%22Localiza_CL_Poblacion%22.%22Codcom%22%3D5605"/>
        <s v="https://analytics.zoho.com/open-view/2395394000008134446?ZOHO_CRITERIA=%22Localiza_CL_Poblacion%22.%22Codcom%22%3D5606"/>
        <s v="https://analytics.zoho.com/open-view/2395394000008134446?ZOHO_CRITERIA=%22Localiza_CL_Poblacion%22.%22Codcom%22%3D5701"/>
        <s v="https://analytics.zoho.com/open-view/2395394000008134446?ZOHO_CRITERIA=%22Localiza_CL_Poblacion%22.%22Codcom%22%3D5702"/>
        <s v="https://analytics.zoho.com/open-view/2395394000008134446?ZOHO_CRITERIA=%22Localiza_CL_Poblacion%22.%22Codcom%22%3D5703"/>
        <s v="https://analytics.zoho.com/open-view/2395394000008134446?ZOHO_CRITERIA=%22Localiza_CL_Poblacion%22.%22Codcom%22%3D5704"/>
        <s v="https://analytics.zoho.com/open-view/2395394000008134446?ZOHO_CRITERIA=%22Localiza_CL_Poblacion%22.%22Codcom%22%3D5705"/>
        <s v="https://analytics.zoho.com/open-view/2395394000008134446?ZOHO_CRITERIA=%22Localiza_CL_Poblacion%22.%22Codcom%22%3D5706"/>
        <s v="https://analytics.zoho.com/open-view/2395394000008134446?ZOHO_CRITERIA=%22Localiza_CL_Poblacion%22.%22Codcom%22%3D5801"/>
        <s v="https://analytics.zoho.com/open-view/2395394000008134446?ZOHO_CRITERIA=%22Localiza_CL_Poblacion%22.%22Codcom%22%3D5802"/>
        <s v="https://analytics.zoho.com/open-view/2395394000008134446?ZOHO_CRITERIA=%22Localiza_CL_Poblacion%22.%22Codcom%22%3D5803"/>
        <s v="https://analytics.zoho.com/open-view/2395394000008134446?ZOHO_CRITERIA=%22Localiza_CL_Poblacion%22.%22Codcom%22%3D5804"/>
        <s v="https://analytics.zoho.com/open-view/2395394000008134446?ZOHO_CRITERIA=%22Localiza_CL_Poblacion%22.%22Codcom%22%3D6101"/>
        <s v="https://analytics.zoho.com/open-view/2395394000008134446?ZOHO_CRITERIA=%22Localiza_CL_Poblacion%22.%22Codcom%22%3D6102"/>
        <s v="https://analytics.zoho.com/open-view/2395394000008134446?ZOHO_CRITERIA=%22Localiza_CL_Poblacion%22.%22Codcom%22%3D6103"/>
        <s v="https://analytics.zoho.com/open-view/2395394000008134446?ZOHO_CRITERIA=%22Localiza_CL_Poblacion%22.%22Codcom%22%3D6104"/>
        <s v="https://analytics.zoho.com/open-view/2395394000008134446?ZOHO_CRITERIA=%22Localiza_CL_Poblacion%22.%22Codcom%22%3D6105"/>
        <s v="https://analytics.zoho.com/open-view/2395394000008134446?ZOHO_CRITERIA=%22Localiza_CL_Poblacion%22.%22Codcom%22%3D6106"/>
        <s v="https://analytics.zoho.com/open-view/2395394000008134446?ZOHO_CRITERIA=%22Localiza_CL_Poblacion%22.%22Codcom%22%3D6107"/>
        <s v="https://analytics.zoho.com/open-view/2395394000008134446?ZOHO_CRITERIA=%22Localiza_CL_Poblacion%22.%22Codcom%22%3D6108"/>
        <s v="https://analytics.zoho.com/open-view/2395394000008134446?ZOHO_CRITERIA=%22Localiza_CL_Poblacion%22.%22Codcom%22%3D6109"/>
        <s v="https://analytics.zoho.com/open-view/2395394000008134446?ZOHO_CRITERIA=%22Localiza_CL_Poblacion%22.%22Codcom%22%3D6110"/>
        <s v="https://analytics.zoho.com/open-view/2395394000008134446?ZOHO_CRITERIA=%22Localiza_CL_Poblacion%22.%22Codcom%22%3D6111"/>
        <s v="https://analytics.zoho.com/open-view/2395394000008134446?ZOHO_CRITERIA=%22Localiza_CL_Poblacion%22.%22Codcom%22%3D6112"/>
        <s v="https://analytics.zoho.com/open-view/2395394000008134446?ZOHO_CRITERIA=%22Localiza_CL_Poblacion%22.%22Codcom%22%3D6113"/>
        <s v="https://analytics.zoho.com/open-view/2395394000008134446?ZOHO_CRITERIA=%22Localiza_CL_Poblacion%22.%22Codcom%22%3D6114"/>
        <s v="https://analytics.zoho.com/open-view/2395394000008134446?ZOHO_CRITERIA=%22Localiza_CL_Poblacion%22.%22Codcom%22%3D6115"/>
        <s v="https://analytics.zoho.com/open-view/2395394000008134446?ZOHO_CRITERIA=%22Localiza_CL_Poblacion%22.%22Codcom%22%3D6116"/>
        <s v="https://analytics.zoho.com/open-view/2395394000008134446?ZOHO_CRITERIA=%22Localiza_CL_Poblacion%22.%22Codcom%22%3D6117"/>
        <s v="https://analytics.zoho.com/open-view/2395394000008134446?ZOHO_CRITERIA=%22Localiza_CL_Poblacion%22.%22Codcom%22%3D6201"/>
        <s v="https://analytics.zoho.com/open-view/2395394000008134446?ZOHO_CRITERIA=%22Localiza_CL_Poblacion%22.%22Codcom%22%3D6202"/>
        <s v="https://analytics.zoho.com/open-view/2395394000008134446?ZOHO_CRITERIA=%22Localiza_CL_Poblacion%22.%22Codcom%22%3D6203"/>
        <s v="https://analytics.zoho.com/open-view/2395394000008134446?ZOHO_CRITERIA=%22Localiza_CL_Poblacion%22.%22Codcom%22%3D6204"/>
        <s v="https://analytics.zoho.com/open-view/2395394000008134446?ZOHO_CRITERIA=%22Localiza_CL_Poblacion%22.%22Codcom%22%3D6205"/>
        <s v="https://analytics.zoho.com/open-view/2395394000008134446?ZOHO_CRITERIA=%22Localiza_CL_Poblacion%22.%22Codcom%22%3D6206"/>
        <s v="https://analytics.zoho.com/open-view/2395394000008134446?ZOHO_CRITERIA=%22Localiza_CL_Poblacion%22.%22Codcom%22%3D6301"/>
        <s v="https://analytics.zoho.com/open-view/2395394000008134446?ZOHO_CRITERIA=%22Localiza_CL_Poblacion%22.%22Codcom%22%3D6302"/>
        <s v="https://analytics.zoho.com/open-view/2395394000008134446?ZOHO_CRITERIA=%22Localiza_CL_Poblacion%22.%22Codcom%22%3D6303"/>
        <s v="https://analytics.zoho.com/open-view/2395394000008134446?ZOHO_CRITERIA=%22Localiza_CL_Poblacion%22.%22Codcom%22%3D6304"/>
        <s v="https://analytics.zoho.com/open-view/2395394000008134446?ZOHO_CRITERIA=%22Localiza_CL_Poblacion%22.%22Codcom%22%3D6305"/>
        <s v="https://analytics.zoho.com/open-view/2395394000008134446?ZOHO_CRITERIA=%22Localiza_CL_Poblacion%22.%22Codcom%22%3D6306"/>
        <s v="https://analytics.zoho.com/open-view/2395394000008134446?ZOHO_CRITERIA=%22Localiza_CL_Poblacion%22.%22Codcom%22%3D6307"/>
        <s v="https://analytics.zoho.com/open-view/2395394000008134446?ZOHO_CRITERIA=%22Localiza_CL_Poblacion%22.%22Codcom%22%3D6308"/>
        <s v="https://analytics.zoho.com/open-view/2395394000008134446?ZOHO_CRITERIA=%22Localiza_CL_Poblacion%22.%22Codcom%22%3D6309"/>
        <s v="https://analytics.zoho.com/open-view/2395394000008134446?ZOHO_CRITERIA=%22Localiza_CL_Poblacion%22.%22Codcom%22%3D6310"/>
        <s v="https://analytics.zoho.com/open-view/2395394000008134446?ZOHO_CRITERIA=%22Localiza_CL_Poblacion%22.%22Codcom%22%3D7101"/>
        <s v="https://analytics.zoho.com/open-view/2395394000008134446?ZOHO_CRITERIA=%22Localiza_CL_Poblacion%22.%22Codcom%22%3D7102"/>
        <s v="https://analytics.zoho.com/open-view/2395394000008134446?ZOHO_CRITERIA=%22Localiza_CL_Poblacion%22.%22Codcom%22%3D7103"/>
        <s v="https://analytics.zoho.com/open-view/2395394000008134446?ZOHO_CRITERIA=%22Localiza_CL_Poblacion%22.%22Codcom%22%3D7104"/>
        <s v="https://analytics.zoho.com/open-view/2395394000008134446?ZOHO_CRITERIA=%22Localiza_CL_Poblacion%22.%22Codcom%22%3D7105"/>
        <s v="https://analytics.zoho.com/open-view/2395394000008134446?ZOHO_CRITERIA=%22Localiza_CL_Poblacion%22.%22Codcom%22%3D7106"/>
        <s v="https://analytics.zoho.com/open-view/2395394000008134446?ZOHO_CRITERIA=%22Localiza_CL_Poblacion%22.%22Codcom%22%3D7107"/>
        <s v="https://analytics.zoho.com/open-view/2395394000008134446?ZOHO_CRITERIA=%22Localiza_CL_Poblacion%22.%22Codcom%22%3D7108"/>
        <s v="https://analytics.zoho.com/open-view/2395394000008134446?ZOHO_CRITERIA=%22Localiza_CL_Poblacion%22.%22Codcom%22%3D7109"/>
        <s v="https://analytics.zoho.com/open-view/2395394000008134446?ZOHO_CRITERIA=%22Localiza_CL_Poblacion%22.%22Codcom%22%3D7110"/>
        <s v="https://analytics.zoho.com/open-view/2395394000008134446?ZOHO_CRITERIA=%22Localiza_CL_Poblacion%22.%22Codcom%22%3D7201"/>
        <s v="https://analytics.zoho.com/open-view/2395394000008134446?ZOHO_CRITERIA=%22Localiza_CL_Poblacion%22.%22Codcom%22%3D7202"/>
        <s v="https://analytics.zoho.com/open-view/2395394000008134446?ZOHO_CRITERIA=%22Localiza_CL_Poblacion%22.%22Codcom%22%3D7203"/>
        <s v="https://analytics.zoho.com/open-view/2395394000008134446?ZOHO_CRITERIA=%22Localiza_CL_Poblacion%22.%22Codcom%22%3D7301"/>
        <s v="https://analytics.zoho.com/open-view/2395394000008134446?ZOHO_CRITERIA=%22Localiza_CL_Poblacion%22.%22Codcom%22%3D7302"/>
        <s v="https://analytics.zoho.com/open-view/2395394000008134446?ZOHO_CRITERIA=%22Localiza_CL_Poblacion%22.%22Codcom%22%3D7303"/>
        <s v="https://analytics.zoho.com/open-view/2395394000008134446?ZOHO_CRITERIA=%22Localiza_CL_Poblacion%22.%22Codcom%22%3D7304"/>
        <s v="https://analytics.zoho.com/open-view/2395394000008134446?ZOHO_CRITERIA=%22Localiza_CL_Poblacion%22.%22Codcom%22%3D7305"/>
        <s v="https://analytics.zoho.com/open-view/2395394000008134446?ZOHO_CRITERIA=%22Localiza_CL_Poblacion%22.%22Codcom%22%3D7306"/>
        <s v="https://analytics.zoho.com/open-view/2395394000008134446?ZOHO_CRITERIA=%22Localiza_CL_Poblacion%22.%22Codcom%22%3D7307"/>
        <s v="https://analytics.zoho.com/open-view/2395394000008134446?ZOHO_CRITERIA=%22Localiza_CL_Poblacion%22.%22Codcom%22%3D7308"/>
        <s v="https://analytics.zoho.com/open-view/2395394000008134446?ZOHO_CRITERIA=%22Localiza_CL_Poblacion%22.%22Codcom%22%3D7309"/>
        <s v="https://analytics.zoho.com/open-view/2395394000008134446?ZOHO_CRITERIA=%22Localiza_CL_Poblacion%22.%22Codcom%22%3D7401"/>
        <s v="https://analytics.zoho.com/open-view/2395394000008134446?ZOHO_CRITERIA=%22Localiza_CL_Poblacion%22.%22Codcom%22%3D7402"/>
        <s v="https://analytics.zoho.com/open-view/2395394000008134446?ZOHO_CRITERIA=%22Localiza_CL_Poblacion%22.%22Codcom%22%3D7403"/>
        <s v="https://analytics.zoho.com/open-view/2395394000008134446?ZOHO_CRITERIA=%22Localiza_CL_Poblacion%22.%22Codcom%22%3D7404"/>
        <s v="https://analytics.zoho.com/open-view/2395394000008134446?ZOHO_CRITERIA=%22Localiza_CL_Poblacion%22.%22Codcom%22%3D7405"/>
        <s v="https://analytics.zoho.com/open-view/2395394000008134446?ZOHO_CRITERIA=%22Localiza_CL_Poblacion%22.%22Codcom%22%3D7406"/>
        <s v="https://analytics.zoho.com/open-view/2395394000008134446?ZOHO_CRITERIA=%22Localiza_CL_Poblacion%22.%22Codcom%22%3D7407"/>
        <s v="https://analytics.zoho.com/open-view/2395394000008134446?ZOHO_CRITERIA=%22Localiza_CL_Poblacion%22.%22Codcom%22%3D7408"/>
        <s v="https://analytics.zoho.com/open-view/2395394000008134446?ZOHO_CRITERIA=%22Localiza_CL_Poblacion%22.%22Codcom%22%3D8101"/>
        <s v="https://analytics.zoho.com/open-view/2395394000008134446?ZOHO_CRITERIA=%22Localiza_CL_Poblacion%22.%22Codcom%22%3D8102"/>
        <s v="https://analytics.zoho.com/open-view/2395394000008134446?ZOHO_CRITERIA=%22Localiza_CL_Poblacion%22.%22Codcom%22%3D8103"/>
        <s v="https://analytics.zoho.com/open-view/2395394000008134446?ZOHO_CRITERIA=%22Localiza_CL_Poblacion%22.%22Codcom%22%3D8104"/>
        <s v="https://analytics.zoho.com/open-view/2395394000008134446?ZOHO_CRITERIA=%22Localiza_CL_Poblacion%22.%22Codcom%22%3D8105"/>
        <s v="https://analytics.zoho.com/open-view/2395394000008134446?ZOHO_CRITERIA=%22Localiza_CL_Poblacion%22.%22Codcom%22%3D8106"/>
        <s v="https://analytics.zoho.com/open-view/2395394000008134446?ZOHO_CRITERIA=%22Localiza_CL_Poblacion%22.%22Codcom%22%3D8107"/>
        <s v="https://analytics.zoho.com/open-view/2395394000008134446?ZOHO_CRITERIA=%22Localiza_CL_Poblacion%22.%22Codcom%22%3D8108"/>
        <s v="https://analytics.zoho.com/open-view/2395394000008134446?ZOHO_CRITERIA=%22Localiza_CL_Poblacion%22.%22Codcom%22%3D8109"/>
        <s v="https://analytics.zoho.com/open-view/2395394000008134446?ZOHO_CRITERIA=%22Localiza_CL_Poblacion%22.%22Codcom%22%3D8110"/>
        <s v="https://analytics.zoho.com/open-view/2395394000008134446?ZOHO_CRITERIA=%22Localiza_CL_Poblacion%22.%22Codcom%22%3D8111"/>
        <s v="https://analytics.zoho.com/open-view/2395394000008134446?ZOHO_CRITERIA=%22Localiza_CL_Poblacion%22.%22Codcom%22%3D8112"/>
        <s v="https://analytics.zoho.com/open-view/2395394000008134446?ZOHO_CRITERIA=%22Localiza_CL_Poblacion%22.%22Codcom%22%3D8201"/>
        <s v="https://analytics.zoho.com/open-view/2395394000008134446?ZOHO_CRITERIA=%22Localiza_CL_Poblacion%22.%22Codcom%22%3D8202"/>
        <s v="https://analytics.zoho.com/open-view/2395394000008134446?ZOHO_CRITERIA=%22Localiza_CL_Poblacion%22.%22Codcom%22%3D8203"/>
        <s v="https://analytics.zoho.com/open-view/2395394000008134446?ZOHO_CRITERIA=%22Localiza_CL_Poblacion%22.%22Codcom%22%3D8204"/>
        <s v="https://analytics.zoho.com/open-view/2395394000008134446?ZOHO_CRITERIA=%22Localiza_CL_Poblacion%22.%22Codcom%22%3D8205"/>
        <s v="https://analytics.zoho.com/open-view/2395394000008134446?ZOHO_CRITERIA=%22Localiza_CL_Poblacion%22.%22Codcom%22%3D8206"/>
        <s v="https://analytics.zoho.com/open-view/2395394000008134446?ZOHO_CRITERIA=%22Localiza_CL_Poblacion%22.%22Codcom%22%3D8207"/>
        <s v="https://analytics.zoho.com/open-view/2395394000008134446?ZOHO_CRITERIA=%22Localiza_CL_Poblacion%22.%22Codcom%22%3D8301"/>
        <s v="https://analytics.zoho.com/open-view/2395394000008134446?ZOHO_CRITERIA=%22Localiza_CL_Poblacion%22.%22Codcom%22%3D8302"/>
        <s v="https://analytics.zoho.com/open-view/2395394000008134446?ZOHO_CRITERIA=%22Localiza_CL_Poblacion%22.%22Codcom%22%3D8303"/>
        <s v="https://analytics.zoho.com/open-view/2395394000008134446?ZOHO_CRITERIA=%22Localiza_CL_Poblacion%22.%22Codcom%22%3D8304"/>
        <s v="https://analytics.zoho.com/open-view/2395394000008134446?ZOHO_CRITERIA=%22Localiza_CL_Poblacion%22.%22Codcom%22%3D8305"/>
        <s v="https://analytics.zoho.com/open-view/2395394000008134446?ZOHO_CRITERIA=%22Localiza_CL_Poblacion%22.%22Codcom%22%3D8306"/>
        <s v="https://analytics.zoho.com/open-view/2395394000008134446?ZOHO_CRITERIA=%22Localiza_CL_Poblacion%22.%22Codcom%22%3D8307"/>
        <s v="https://analytics.zoho.com/open-view/2395394000008134446?ZOHO_CRITERIA=%22Localiza_CL_Poblacion%22.%22Codcom%22%3D8308"/>
        <s v="https://analytics.zoho.com/open-view/2395394000008134446?ZOHO_CRITERIA=%22Localiza_CL_Poblacion%22.%22Codcom%22%3D8309"/>
        <s v="https://analytics.zoho.com/open-view/2395394000008134446?ZOHO_CRITERIA=%22Localiza_CL_Poblacion%22.%22Codcom%22%3D8310"/>
        <s v="https://analytics.zoho.com/open-view/2395394000008134446?ZOHO_CRITERIA=%22Localiza_CL_Poblacion%22.%22Codcom%22%3D8311"/>
        <s v="https://analytics.zoho.com/open-view/2395394000008134446?ZOHO_CRITERIA=%22Localiza_CL_Poblacion%22.%22Codcom%22%3D8312"/>
        <s v="https://analytics.zoho.com/open-view/2395394000008134446?ZOHO_CRITERIA=%22Localiza_CL_Poblacion%22.%22Codcom%22%3D8313"/>
        <s v="https://analytics.zoho.com/open-view/2395394000008134446?ZOHO_CRITERIA=%22Localiza_CL_Poblacion%22.%22Codcom%22%3D8314"/>
        <s v="https://analytics.zoho.com/open-view/2395394000008134446?ZOHO_CRITERIA=%22Localiza_CL_Poblacion%22.%22Codcom%22%3D16101"/>
        <s v="https://analytics.zoho.com/open-view/2395394000008134446?ZOHO_CRITERIA=%22Localiza_CL_Poblacion%22.%22Codcom%22%3D16102"/>
        <s v="https://analytics.zoho.com/open-view/2395394000008134446?ZOHO_CRITERIA=%22Localiza_CL_Poblacion%22.%22Codcom%22%3D16202"/>
        <s v="https://analytics.zoho.com/open-view/2395394000008134446?ZOHO_CRITERIA=%22Localiza_CL_Poblacion%22.%22Codcom%22%3D16203"/>
        <s v="https://analytics.zoho.com/open-view/2395394000008134446?ZOHO_CRITERIA=%22Localiza_CL_Poblacion%22.%22Codcom%22%3D16302"/>
        <s v="https://analytics.zoho.com/open-view/2395394000008134446?ZOHO_CRITERIA=%22Localiza_CL_Poblacion%22.%22Codcom%22%3D16103"/>
        <s v="https://analytics.zoho.com/open-view/2395394000008134446?ZOHO_CRITERIA=%22Localiza_CL_Poblacion%22.%22Codcom%22%3D16104"/>
        <s v="https://analytics.zoho.com/open-view/2395394000008134446?ZOHO_CRITERIA=%22Localiza_CL_Poblacion%22.%22Codcom%22%3D16204"/>
        <s v="https://analytics.zoho.com/open-view/2395394000008134446?ZOHO_CRITERIA=%22Localiza_CL_Poblacion%22.%22Codcom%22%3D16303"/>
        <s v="https://analytics.zoho.com/open-view/2395394000008134446?ZOHO_CRITERIA=%22Localiza_CL_Poblacion%22.%22Codcom%22%3D16105"/>
        <s v="https://analytics.zoho.com/open-view/2395394000008134446?ZOHO_CRITERIA=%22Localiza_CL_Poblacion%22.%22Codcom%22%3D16106"/>
        <s v="https://analytics.zoho.com/open-view/2395394000008134446?ZOHO_CRITERIA=%22Localiza_CL_Poblacion%22.%22Codcom%22%3D16205"/>
        <s v="https://analytics.zoho.com/open-view/2395394000008134446?ZOHO_CRITERIA=%22Localiza_CL_Poblacion%22.%22Codcom%22%3D16107"/>
        <s v="https://analytics.zoho.com/open-view/2395394000008134446?ZOHO_CRITERIA=%22Localiza_CL_Poblacion%22.%22Codcom%22%3D16201"/>
        <s v="https://analytics.zoho.com/open-view/2395394000008134446?ZOHO_CRITERIA=%22Localiza_CL_Poblacion%22.%22Codcom%22%3D16206"/>
        <s v="https://analytics.zoho.com/open-view/2395394000008134446?ZOHO_CRITERIA=%22Localiza_CL_Poblacion%22.%22Codcom%22%3D16301"/>
        <s v="https://analytics.zoho.com/open-view/2395394000008134446?ZOHO_CRITERIA=%22Localiza_CL_Poblacion%22.%22Codcom%22%3D16304"/>
        <s v="https://analytics.zoho.com/open-view/2395394000008134446?ZOHO_CRITERIA=%22Localiza_CL_Poblacion%22.%22Codcom%22%3D16108"/>
        <s v="https://analytics.zoho.com/open-view/2395394000008134446?ZOHO_CRITERIA=%22Localiza_CL_Poblacion%22.%22Codcom%22%3D16305"/>
        <s v="https://analytics.zoho.com/open-view/2395394000008134446?ZOHO_CRITERIA=%22Localiza_CL_Poblacion%22.%22Codcom%22%3D16207"/>
        <s v="https://analytics.zoho.com/open-view/2395394000008134446?ZOHO_CRITERIA=%22Localiza_CL_Poblacion%22.%22Codcom%22%3D16109"/>
        <s v="https://analytics.zoho.com/open-view/2395394000008134446?ZOHO_CRITERIA=%22Localiza_CL_Poblacion%22.%22Codcom%22%3D9101"/>
        <s v="https://analytics.zoho.com/open-view/2395394000008134446?ZOHO_CRITERIA=%22Localiza_CL_Poblacion%22.%22Codcom%22%3D9102"/>
        <s v="https://analytics.zoho.com/open-view/2395394000008134446?ZOHO_CRITERIA=%22Localiza_CL_Poblacion%22.%22Codcom%22%3D9103"/>
        <s v="https://analytics.zoho.com/open-view/2395394000008134446?ZOHO_CRITERIA=%22Localiza_CL_Poblacion%22.%22Codcom%22%3D9104"/>
        <s v="https://analytics.zoho.com/open-view/2395394000008134446?ZOHO_CRITERIA=%22Localiza_CL_Poblacion%22.%22Codcom%22%3D9105"/>
        <s v="https://analytics.zoho.com/open-view/2395394000008134446?ZOHO_CRITERIA=%22Localiza_CL_Poblacion%22.%22Codcom%22%3D9106"/>
        <s v="https://analytics.zoho.com/open-view/2395394000008134446?ZOHO_CRITERIA=%22Localiza_CL_Poblacion%22.%22Codcom%22%3D9107"/>
        <s v="https://analytics.zoho.com/open-view/2395394000008134446?ZOHO_CRITERIA=%22Localiza_CL_Poblacion%22.%22Codcom%22%3D9108"/>
        <s v="https://analytics.zoho.com/open-view/2395394000008134446?ZOHO_CRITERIA=%22Localiza_CL_Poblacion%22.%22Codcom%22%3D9109"/>
        <s v="https://analytics.zoho.com/open-view/2395394000008134446?ZOHO_CRITERIA=%22Localiza_CL_Poblacion%22.%22Codcom%22%3D9110"/>
        <s v="https://analytics.zoho.com/open-view/2395394000008134446?ZOHO_CRITERIA=%22Localiza_CL_Poblacion%22.%22Codcom%22%3D9111"/>
        <s v="https://analytics.zoho.com/open-view/2395394000008134446?ZOHO_CRITERIA=%22Localiza_CL_Poblacion%22.%22Codcom%22%3D9112"/>
        <s v="https://analytics.zoho.com/open-view/2395394000008134446?ZOHO_CRITERIA=%22Localiza_CL_Poblacion%22.%22Codcom%22%3D9113"/>
        <s v="https://analytics.zoho.com/open-view/2395394000008134446?ZOHO_CRITERIA=%22Localiza_CL_Poblacion%22.%22Codcom%22%3D9114"/>
        <s v="https://analytics.zoho.com/open-view/2395394000008134446?ZOHO_CRITERIA=%22Localiza_CL_Poblacion%22.%22Codcom%22%3D9115"/>
        <s v="https://analytics.zoho.com/open-view/2395394000008134446?ZOHO_CRITERIA=%22Localiza_CL_Poblacion%22.%22Codcom%22%3D9116"/>
        <s v="https://analytics.zoho.com/open-view/2395394000008134446?ZOHO_CRITERIA=%22Localiza_CL_Poblacion%22.%22Codcom%22%3D9117"/>
        <s v="https://analytics.zoho.com/open-view/2395394000008134446?ZOHO_CRITERIA=%22Localiza_CL_Poblacion%22.%22Codcom%22%3D9118"/>
        <s v="https://analytics.zoho.com/open-view/2395394000008134446?ZOHO_CRITERIA=%22Localiza_CL_Poblacion%22.%22Codcom%22%3D9119"/>
        <s v="https://analytics.zoho.com/open-view/2395394000008134446?ZOHO_CRITERIA=%22Localiza_CL_Poblacion%22.%22Codcom%22%3D9120"/>
        <s v="https://analytics.zoho.com/open-view/2395394000008134446?ZOHO_CRITERIA=%22Localiza_CL_Poblacion%22.%22Codcom%22%3D9121"/>
        <s v="https://analytics.zoho.com/open-view/2395394000008134446?ZOHO_CRITERIA=%22Localiza_CL_Poblacion%22.%22Codcom%22%3D9201"/>
        <s v="https://analytics.zoho.com/open-view/2395394000008134446?ZOHO_CRITERIA=%22Localiza_CL_Poblacion%22.%22Codcom%22%3D9202"/>
        <s v="https://analytics.zoho.com/open-view/2395394000008134446?ZOHO_CRITERIA=%22Localiza_CL_Poblacion%22.%22Codcom%22%3D9203"/>
        <s v="https://analytics.zoho.com/open-view/2395394000008134446?ZOHO_CRITERIA=%22Localiza_CL_Poblacion%22.%22Codcom%22%3D9204"/>
        <s v="https://analytics.zoho.com/open-view/2395394000008134446?ZOHO_CRITERIA=%22Localiza_CL_Poblacion%22.%22Codcom%22%3D9205"/>
        <s v="https://analytics.zoho.com/open-view/2395394000008134446?ZOHO_CRITERIA=%22Localiza_CL_Poblacion%22.%22Codcom%22%3D9206"/>
        <s v="https://analytics.zoho.com/open-view/2395394000008134446?ZOHO_CRITERIA=%22Localiza_CL_Poblacion%22.%22Codcom%22%3D9207"/>
        <s v="https://analytics.zoho.com/open-view/2395394000008134446?ZOHO_CRITERIA=%22Localiza_CL_Poblacion%22.%22Codcom%22%3D9208"/>
        <s v="https://analytics.zoho.com/open-view/2395394000008134446?ZOHO_CRITERIA=%22Localiza_CL_Poblacion%22.%22Codcom%22%3D9209"/>
        <s v="https://analytics.zoho.com/open-view/2395394000008134446?ZOHO_CRITERIA=%22Localiza_CL_Poblacion%22.%22Codcom%22%3D9210"/>
        <s v="https://analytics.zoho.com/open-view/2395394000008134446?ZOHO_CRITERIA=%22Localiza_CL_Poblacion%22.%22Codcom%22%3D9211"/>
        <s v="https://analytics.zoho.com/open-view/2395394000008134446?ZOHO_CRITERIA=%22Localiza_CL_Poblacion%22.%22Codcom%22%3D10101"/>
        <s v="https://analytics.zoho.com/open-view/2395394000008134446?ZOHO_CRITERIA=%22Localiza_CL_Poblacion%22.%22Codcom%22%3D10102"/>
        <s v="https://analytics.zoho.com/open-view/2395394000008134446?ZOHO_CRITERIA=%22Localiza_CL_Poblacion%22.%22Codcom%22%3D10103"/>
        <s v="https://analytics.zoho.com/open-view/2395394000008134446?ZOHO_CRITERIA=%22Localiza_CL_Poblacion%22.%22Codcom%22%3D10104"/>
        <s v="https://analytics.zoho.com/open-view/2395394000008134446?ZOHO_CRITERIA=%22Localiza_CL_Poblacion%22.%22Codcom%22%3D10105"/>
        <s v="https://analytics.zoho.com/open-view/2395394000008134446?ZOHO_CRITERIA=%22Localiza_CL_Poblacion%22.%22Codcom%22%3D10106"/>
        <s v="https://analytics.zoho.com/open-view/2395394000008134446?ZOHO_CRITERIA=%22Localiza_CL_Poblacion%22.%22Codcom%22%3D10107"/>
        <s v="https://analytics.zoho.com/open-view/2395394000008134446?ZOHO_CRITERIA=%22Localiza_CL_Poblacion%22.%22Codcom%22%3D10108"/>
        <s v="https://analytics.zoho.com/open-view/2395394000008134446?ZOHO_CRITERIA=%22Localiza_CL_Poblacion%22.%22Codcom%22%3D10109"/>
        <s v="https://analytics.zoho.com/open-view/2395394000008134446?ZOHO_CRITERIA=%22Localiza_CL_Poblacion%22.%22Codcom%22%3D10201"/>
        <s v="https://analytics.zoho.com/open-view/2395394000008134446?ZOHO_CRITERIA=%22Localiza_CL_Poblacion%22.%22Codcom%22%3D10202"/>
        <s v="https://analytics.zoho.com/open-view/2395394000008134446?ZOHO_CRITERIA=%22Localiza_CL_Poblacion%22.%22Codcom%22%3D10203"/>
        <s v="https://analytics.zoho.com/open-view/2395394000008134446?ZOHO_CRITERIA=%22Localiza_CL_Poblacion%22.%22Codcom%22%3D10204"/>
        <s v="https://analytics.zoho.com/open-view/2395394000008134446?ZOHO_CRITERIA=%22Localiza_CL_Poblacion%22.%22Codcom%22%3D10205"/>
        <s v="https://analytics.zoho.com/open-view/2395394000008134446?ZOHO_CRITERIA=%22Localiza_CL_Poblacion%22.%22Codcom%22%3D10206"/>
        <s v="https://analytics.zoho.com/open-view/2395394000008134446?ZOHO_CRITERIA=%22Localiza_CL_Poblacion%22.%22Codcom%22%3D10207"/>
        <s v="https://analytics.zoho.com/open-view/2395394000008134446?ZOHO_CRITERIA=%22Localiza_CL_Poblacion%22.%22Codcom%22%3D10208"/>
        <s v="https://analytics.zoho.com/open-view/2395394000008134446?ZOHO_CRITERIA=%22Localiza_CL_Poblacion%22.%22Codcom%22%3D10209"/>
        <s v="https://analytics.zoho.com/open-view/2395394000008134446?ZOHO_CRITERIA=%22Localiza_CL_Poblacion%22.%22Codcom%22%3D10210"/>
        <s v="https://analytics.zoho.com/open-view/2395394000008134446?ZOHO_CRITERIA=%22Localiza_CL_Poblacion%22.%22Codcom%22%3D10301"/>
        <s v="https://analytics.zoho.com/open-view/2395394000008134446?ZOHO_CRITERIA=%22Localiza_CL_Poblacion%22.%22Codcom%22%3D10302"/>
        <s v="https://analytics.zoho.com/open-view/2395394000008134446?ZOHO_CRITERIA=%22Localiza_CL_Poblacion%22.%22Codcom%22%3D10303"/>
        <s v="https://analytics.zoho.com/open-view/2395394000008134446?ZOHO_CRITERIA=%22Localiza_CL_Poblacion%22.%22Codcom%22%3D10304"/>
        <s v="https://analytics.zoho.com/open-view/2395394000008134446?ZOHO_CRITERIA=%22Localiza_CL_Poblacion%22.%22Codcom%22%3D10305"/>
        <s v="https://analytics.zoho.com/open-view/2395394000008134446?ZOHO_CRITERIA=%22Localiza_CL_Poblacion%22.%22Codcom%22%3D10306"/>
        <s v="https://analytics.zoho.com/open-view/2395394000008134446?ZOHO_CRITERIA=%22Localiza_CL_Poblacion%22.%22Codcom%22%3D10307"/>
        <s v="https://analytics.zoho.com/open-view/2395394000008134446?ZOHO_CRITERIA=%22Localiza_CL_Poblacion%22.%22Codcom%22%3D10401"/>
        <s v="https://analytics.zoho.com/open-view/2395394000008134446?ZOHO_CRITERIA=%22Localiza_CL_Poblacion%22.%22Codcom%22%3D10402"/>
        <s v="https://analytics.zoho.com/open-view/2395394000008134446?ZOHO_CRITERIA=%22Localiza_CL_Poblacion%22.%22Codcom%22%3D10403"/>
        <s v="https://analytics.zoho.com/open-view/2395394000008134446?ZOHO_CRITERIA=%22Localiza_CL_Poblacion%22.%22Codcom%22%3D10404"/>
        <s v="https://analytics.zoho.com/open-view/2395394000008134446?ZOHO_CRITERIA=%22Localiza_CL_Poblacion%22.%22Codcom%22%3D11101"/>
        <s v="https://analytics.zoho.com/open-view/2395394000008134446?ZOHO_CRITERIA=%22Localiza_CL_Poblacion%22.%22Codcom%22%3D11102"/>
        <s v="https://analytics.zoho.com/open-view/2395394000008134446?ZOHO_CRITERIA=%22Localiza_CL_Poblacion%22.%22Codcom%22%3D11201"/>
        <s v="https://analytics.zoho.com/open-view/2395394000008134446?ZOHO_CRITERIA=%22Localiza_CL_Poblacion%22.%22Codcom%22%3D11202"/>
        <s v="https://analytics.zoho.com/open-view/2395394000008134446?ZOHO_CRITERIA=%22Localiza_CL_Poblacion%22.%22Codcom%22%3D11203"/>
        <s v="https://analytics.zoho.com/open-view/2395394000008134446?ZOHO_CRITERIA=%22Localiza_CL_Poblacion%22.%22Codcom%22%3D11301"/>
        <s v="https://analytics.zoho.com/open-view/2395394000008134446?ZOHO_CRITERIA=%22Localiza_CL_Poblacion%22.%22Codcom%22%3D11302"/>
        <s v="https://analytics.zoho.com/open-view/2395394000008134446?ZOHO_CRITERIA=%22Localiza_CL_Poblacion%22.%22Codcom%22%3D11303"/>
        <s v="https://analytics.zoho.com/open-view/2395394000008134446?ZOHO_CRITERIA=%22Localiza_CL_Poblacion%22.%22Codcom%22%3D11401"/>
        <s v="https://analytics.zoho.com/open-view/2395394000008134446?ZOHO_CRITERIA=%22Localiza_CL_Poblacion%22.%22Codcom%22%3D11402"/>
        <s v="https://analytics.zoho.com/open-view/2395394000008134446?ZOHO_CRITERIA=%22Localiza_CL_Poblacion%22.%22Codcom%22%3D12101"/>
        <s v="https://analytics.zoho.com/open-view/2395394000008134446?ZOHO_CRITERIA=%22Localiza_CL_Poblacion%22.%22Codcom%22%3D12102"/>
        <s v="https://analytics.zoho.com/open-view/2395394000008134446?ZOHO_CRITERIA=%22Localiza_CL_Poblacion%22.%22Codcom%22%3D12103"/>
        <s v="https://analytics.zoho.com/open-view/2395394000008134446?ZOHO_CRITERIA=%22Localiza_CL_Poblacion%22.%22Codcom%22%3D12104"/>
        <s v="https://analytics.zoho.com/open-view/2395394000008134446?ZOHO_CRITERIA=%22Localiza_CL_Poblacion%22.%22Codcom%22%3D12201"/>
        <s v="https://analytics.zoho.com/open-view/2395394000008134446?ZOHO_CRITERIA=%22Localiza_CL_Poblacion%22.%22Codcom%22%3D12301"/>
        <s v="https://analytics.zoho.com/open-view/2395394000008134446?ZOHO_CRITERIA=%22Localiza_CL_Poblacion%22.%22Codcom%22%3D12302"/>
        <s v="https://analytics.zoho.com/open-view/2395394000008134446?ZOHO_CRITERIA=%22Localiza_CL_Poblacion%22.%22Codcom%22%3D12303"/>
        <s v="https://analytics.zoho.com/open-view/2395394000008134446?ZOHO_CRITERIA=%22Localiza_CL_Poblacion%22.%22Codcom%22%3D12401"/>
        <s v="https://analytics.zoho.com/open-view/2395394000008134446?ZOHO_CRITERIA=%22Localiza_CL_Poblacion%22.%22Codcom%22%3D12402"/>
        <s v="https://analytics.zoho.com/open-view/2395394000008134446?ZOHO_CRITERIA=%22Localiza_CL_Poblacion%22.%22Codcom%22%3D13101"/>
        <s v="https://analytics.zoho.com/open-view/2395394000008134446?ZOHO_CRITERIA=%22Localiza_CL_Poblacion%22.%22Codcom%22%3D13102"/>
        <s v="https://analytics.zoho.com/open-view/2395394000008134446?ZOHO_CRITERIA=%22Localiza_CL_Poblacion%22.%22Codcom%22%3D13103"/>
        <s v="https://analytics.zoho.com/open-view/2395394000008134446?ZOHO_CRITERIA=%22Localiza_CL_Poblacion%22.%22Codcom%22%3D13104"/>
        <s v="https://analytics.zoho.com/open-view/2395394000008134446?ZOHO_CRITERIA=%22Localiza_CL_Poblacion%22.%22Codcom%22%3D13105"/>
        <s v="https://analytics.zoho.com/open-view/2395394000008134446?ZOHO_CRITERIA=%22Localiza_CL_Poblacion%22.%22Codcom%22%3D13106"/>
        <s v="https://analytics.zoho.com/open-view/2395394000008134446?ZOHO_CRITERIA=%22Localiza_CL_Poblacion%22.%22Codcom%22%3D13107"/>
        <s v="https://analytics.zoho.com/open-view/2395394000008134446?ZOHO_CRITERIA=%22Localiza_CL_Poblacion%22.%22Codcom%22%3D13108"/>
        <s v="https://analytics.zoho.com/open-view/2395394000008134446?ZOHO_CRITERIA=%22Localiza_CL_Poblacion%22.%22Codcom%22%3D13109"/>
        <s v="https://analytics.zoho.com/open-view/2395394000008134446?ZOHO_CRITERIA=%22Localiza_CL_Poblacion%22.%22Codcom%22%3D13110"/>
        <s v="https://analytics.zoho.com/open-view/2395394000008134446?ZOHO_CRITERIA=%22Localiza_CL_Poblacion%22.%22Codcom%22%3D13111"/>
        <s v="https://analytics.zoho.com/open-view/2395394000008134446?ZOHO_CRITERIA=%22Localiza_CL_Poblacion%22.%22Codcom%22%3D13112"/>
        <s v="https://analytics.zoho.com/open-view/2395394000008134446?ZOHO_CRITERIA=%22Localiza_CL_Poblacion%22.%22Codcom%22%3D13113"/>
        <s v="https://analytics.zoho.com/open-view/2395394000008134446?ZOHO_CRITERIA=%22Localiza_CL_Poblacion%22.%22Codcom%22%3D13114"/>
        <s v="https://analytics.zoho.com/open-view/2395394000008134446?ZOHO_CRITERIA=%22Localiza_CL_Poblacion%22.%22Codcom%22%3D13115"/>
        <s v="https://analytics.zoho.com/open-view/2395394000008134446?ZOHO_CRITERIA=%22Localiza_CL_Poblacion%22.%22Codcom%22%3D13116"/>
        <s v="https://analytics.zoho.com/open-view/2395394000008134446?ZOHO_CRITERIA=%22Localiza_CL_Poblacion%22.%22Codcom%22%3D13117"/>
        <s v="https://analytics.zoho.com/open-view/2395394000008134446?ZOHO_CRITERIA=%22Localiza_CL_Poblacion%22.%22Codcom%22%3D13118"/>
        <s v="https://analytics.zoho.com/open-view/2395394000008134446?ZOHO_CRITERIA=%22Localiza_CL_Poblacion%22.%22Codcom%22%3D13119"/>
        <s v="https://analytics.zoho.com/open-view/2395394000008134446?ZOHO_CRITERIA=%22Localiza_CL_Poblacion%22.%22Codcom%22%3D13120"/>
        <s v="https://analytics.zoho.com/open-view/2395394000008134446?ZOHO_CRITERIA=%22Localiza_CL_Poblacion%22.%22Codcom%22%3D13121"/>
        <s v="https://analytics.zoho.com/open-view/2395394000008134446?ZOHO_CRITERIA=%22Localiza_CL_Poblacion%22.%22Codcom%22%3D13122"/>
        <s v="https://analytics.zoho.com/open-view/2395394000008134446?ZOHO_CRITERIA=%22Localiza_CL_Poblacion%22.%22Codcom%22%3D13123"/>
        <s v="https://analytics.zoho.com/open-view/2395394000008134446?ZOHO_CRITERIA=%22Localiza_CL_Poblacion%22.%22Codcom%22%3D13124"/>
        <s v="https://analytics.zoho.com/open-view/2395394000008134446?ZOHO_CRITERIA=%22Localiza_CL_Poblacion%22.%22Codcom%22%3D13125"/>
        <s v="https://analytics.zoho.com/open-view/2395394000008134446?ZOHO_CRITERIA=%22Localiza_CL_Poblacion%22.%22Codcom%22%3D13126"/>
        <s v="https://analytics.zoho.com/open-view/2395394000008134446?ZOHO_CRITERIA=%22Localiza_CL_Poblacion%22.%22Codcom%22%3D13127"/>
        <s v="https://analytics.zoho.com/open-view/2395394000008134446?ZOHO_CRITERIA=%22Localiza_CL_Poblacion%22.%22Codcom%22%3D13128"/>
        <s v="https://analytics.zoho.com/open-view/2395394000008134446?ZOHO_CRITERIA=%22Localiza_CL_Poblacion%22.%22Codcom%22%3D13129"/>
        <s v="https://analytics.zoho.com/open-view/2395394000008134446?ZOHO_CRITERIA=%22Localiza_CL_Poblacion%22.%22Codcom%22%3D13130"/>
        <s v="https://analytics.zoho.com/open-view/2395394000008134446?ZOHO_CRITERIA=%22Localiza_CL_Poblacion%22.%22Codcom%22%3D13131"/>
        <s v="https://analytics.zoho.com/open-view/2395394000008134446?ZOHO_CRITERIA=%22Localiza_CL_Poblacion%22.%22Codcom%22%3D13132"/>
        <s v="https://analytics.zoho.com/open-view/2395394000008134446?ZOHO_CRITERIA=%22Localiza_CL_Poblacion%22.%22Codcom%22%3D13201"/>
        <s v="https://analytics.zoho.com/open-view/2395394000008134446?ZOHO_CRITERIA=%22Localiza_CL_Poblacion%22.%22Codcom%22%3D13202"/>
        <s v="https://analytics.zoho.com/open-view/2395394000008134446?ZOHO_CRITERIA=%22Localiza_CL_Poblacion%22.%22Codcom%22%3D13203"/>
        <s v="https://analytics.zoho.com/open-view/2395394000008134446?ZOHO_CRITERIA=%22Localiza_CL_Poblacion%22.%22Codcom%22%3D13301"/>
        <s v="https://analytics.zoho.com/open-view/2395394000008134446?ZOHO_CRITERIA=%22Localiza_CL_Poblacion%22.%22Codcom%22%3D13302"/>
        <s v="https://analytics.zoho.com/open-view/2395394000008134446?ZOHO_CRITERIA=%22Localiza_CL_Poblacion%22.%22Codcom%22%3D13303"/>
        <s v="https://analytics.zoho.com/open-view/2395394000008134446?ZOHO_CRITERIA=%22Localiza_CL_Poblacion%22.%22Codcom%22%3D13401"/>
        <s v="https://analytics.zoho.com/open-view/2395394000008134446?ZOHO_CRITERIA=%22Localiza_CL_Poblacion%22.%22Codcom%22%3D13402"/>
        <s v="https://analytics.zoho.com/open-view/2395394000008134446?ZOHO_CRITERIA=%22Localiza_CL_Poblacion%22.%22Codcom%22%3D13403"/>
        <s v="https://analytics.zoho.com/open-view/2395394000008134446?ZOHO_CRITERIA=%22Localiza_CL_Poblacion%22.%22Codcom%22%3D13404"/>
        <s v="https://analytics.zoho.com/open-view/2395394000008134446?ZOHO_CRITERIA=%22Localiza_CL_Poblacion%22.%22Codcom%22%3D13501"/>
        <s v="https://analytics.zoho.com/open-view/2395394000008134446?ZOHO_CRITERIA=%22Localiza_CL_Poblacion%22.%22Codcom%22%3D13502"/>
        <s v="https://analytics.zoho.com/open-view/2395394000008134446?ZOHO_CRITERIA=%22Localiza_CL_Poblacion%22.%22Codcom%22%3D13503"/>
        <s v="https://analytics.zoho.com/open-view/2395394000008134446?ZOHO_CRITERIA=%22Localiza_CL_Poblacion%22.%22Codcom%22%3D13504"/>
        <s v="https://analytics.zoho.com/open-view/2395394000008134446?ZOHO_CRITERIA=%22Localiza_CL_Poblacion%22.%22Codcom%22%3D13505"/>
        <s v="https://analytics.zoho.com/open-view/2395394000008134446?ZOHO_CRITERIA=%22Localiza_CL_Poblacion%22.%22Codcom%22%3D13601"/>
        <s v="https://analytics.zoho.com/open-view/2395394000008134446?ZOHO_CRITERIA=%22Localiza_CL_Poblacion%22.%22Codcom%22%3D13602"/>
        <s v="https://analytics.zoho.com/open-view/2395394000008134446?ZOHO_CRITERIA=%22Localiza_CL_Poblacion%22.%22Codcom%22%3D13603"/>
        <s v="https://analytics.zoho.com/open-view/2395394000008134446?ZOHO_CRITERIA=%22Localiza_CL_Poblacion%22.%22Codcom%22%3D13604"/>
        <s v="https://analytics.zoho.com/open-view/2395394000008134446?ZOHO_CRITERIA=%22Localiza_CL_Poblacion%22.%22Codcom%22%3D13605"/>
        <s v="https://analytics.zoho.com/open-view/2395394000008134446?ZOHO_CRITERIA=%22Localiza_CL_Poblacion%22.%22Codcom%22%3D14101"/>
        <s v="https://analytics.zoho.com/open-view/2395394000008134446?ZOHO_CRITERIA=%22Localiza_CL_Poblacion%22.%22Codcom%22%3D14102"/>
        <s v="https://analytics.zoho.com/open-view/2395394000008134446?ZOHO_CRITERIA=%22Localiza_CL_Poblacion%22.%22Codcom%22%3D14103"/>
        <s v="https://analytics.zoho.com/open-view/2395394000008134446?ZOHO_CRITERIA=%22Localiza_CL_Poblacion%22.%22Codcom%22%3D14104"/>
        <s v="https://analytics.zoho.com/open-view/2395394000008134446?ZOHO_CRITERIA=%22Localiza_CL_Poblacion%22.%22Codcom%22%3D14105"/>
        <s v="https://analytics.zoho.com/open-view/2395394000008134446?ZOHO_CRITERIA=%22Localiza_CL_Poblacion%22.%22Codcom%22%3D14106"/>
        <s v="https://analytics.zoho.com/open-view/2395394000008134446?ZOHO_CRITERIA=%22Localiza_CL_Poblacion%22.%22Codcom%22%3D14107"/>
        <s v="https://analytics.zoho.com/open-view/2395394000008134446?ZOHO_CRITERIA=%22Localiza_CL_Poblacion%22.%22Codcom%22%3D14108"/>
        <s v="https://analytics.zoho.com/open-view/2395394000008134446?ZOHO_CRITERIA=%22Localiza_CL_Poblacion%22.%22Codcom%22%3D14201"/>
        <s v="https://analytics.zoho.com/open-view/2395394000008134446?ZOHO_CRITERIA=%22Localiza_CL_Poblacion%22.%22Codcom%22%3D14202"/>
        <s v="https://analytics.zoho.com/open-view/2395394000008134446?ZOHO_CRITERIA=%22Localiza_CL_Poblacion%22.%22Codcom%22%3D14203"/>
        <s v="https://analytics.zoho.com/open-view/2395394000008134446?ZOHO_CRITERIA=%22Localiza_CL_Poblacion%22.%22Codcom%22%3D14204"/>
        <s v="https://analytics.zoho.com/open-view/2395394000008134446?ZOHO_CRITERIA=%22Localiza_CL_Poblacion%22.%22Codcom%22%3D15101"/>
        <s v="https://analytics.zoho.com/open-view/2395394000008134446?ZOHO_CRITERIA=%22Localiza_CL_Poblacion%22.%22Codcom%22%3D15102"/>
        <s v="https://analytics.zoho.com/open-view/2395394000008134446?ZOHO_CRITERIA=%22Localiza_CL_Poblacion%22.%22Codcom%22%3D15201"/>
        <s v="https://analytics.zoho.com/open-view/2395394000008134446?ZOHO_CRITERIA=%22Localiza_CL_Poblacion%22.%22Codcom%22%3D15202"/>
        <s v="https://analytics.zoho.com/open-view/2395394000008137099"/>
        <s v="https://analytics.zoho.com/open-view/2395394000008137533?ZOHO_CRITERIA=%22Localiza_CL_Poblacion%22.%22Codreg%22%3D1"/>
        <s v="https://analytics.zoho.com/open-view/2395394000008137533?ZOHO_CRITERIA=%22Localiza_CL_Poblacion%22.%22Codreg%22%3D2"/>
        <s v="https://analytics.zoho.com/open-view/2395394000008137533?ZOHO_CRITERIA=%22Localiza_CL_Poblacion%22.%22Codreg%22%3D3"/>
        <s v="https://analytics.zoho.com/open-view/2395394000008137533?ZOHO_CRITERIA=%22Localiza_CL_Poblacion%22.%22Codreg%22%3D4"/>
        <s v="https://analytics.zoho.com/open-view/2395394000008137533?ZOHO_CRITERIA=%22Localiza_CL_Poblacion%22.%22Codreg%22%3D5"/>
        <s v="https://analytics.zoho.com/open-view/2395394000008137533?ZOHO_CRITERIA=%22Localiza_CL_Poblacion%22.%22Codreg%22%3D6"/>
        <s v="https://analytics.zoho.com/open-view/2395394000008137533?ZOHO_CRITERIA=%22Localiza_CL_Poblacion%22.%22Codreg%22%3D7"/>
        <s v="https://analytics.zoho.com/open-view/2395394000008137533?ZOHO_CRITERIA=%22Localiza_CL_Poblacion%22.%22Codreg%22%3D8"/>
        <s v="https://analytics.zoho.com/open-view/2395394000008137533?ZOHO_CRITERIA=%22Localiza_CL_Poblacion%22.%22Codreg%22%3D9"/>
        <s v="https://analytics.zoho.com/open-view/2395394000008137533?ZOHO_CRITERIA=%22Localiza_CL_Poblacion%22.%22Codreg%22%3D10"/>
        <s v="https://analytics.zoho.com/open-view/2395394000008137533?ZOHO_CRITERIA=%22Localiza_CL_Poblacion%22.%22Codreg%22%3D11"/>
        <s v="https://analytics.zoho.com/open-view/2395394000008137533?ZOHO_CRITERIA=%22Localiza_CL_Poblacion%22.%22Codreg%22%3D12"/>
        <s v="https://analytics.zoho.com/open-view/2395394000008137533?ZOHO_CRITERIA=%22Localiza_CL_Poblacion%22.%22Codreg%22%3D13"/>
        <s v="https://analytics.zoho.com/open-view/2395394000008137533?ZOHO_CRITERIA=%22Localiza_CL_Poblacion%22.%22Codreg%22%3D14"/>
        <s v="https://analytics.zoho.com/open-view/2395394000008137533?ZOHO_CRITERIA=%22Localiza_CL_Poblacion%22.%22Codreg%22%3D15"/>
        <s v="https://analytics.zoho.com/open-view/2395394000008137533?ZOHO_CRITERIA=%22Localiza_CL_Poblacion%22.%22Codreg%22%3D16"/>
        <s v="https://analytics.zoho.com/open-view/2395394000008136598?ZOHO_CRITERIA=%22Localiza_CL_Poblacion%22.%22Codcom%22%3D1101"/>
        <s v="https://analytics.zoho.com/open-view/2395394000008136598?ZOHO_CRITERIA=%22Localiza_CL_Poblacion%22.%22Codcom%22%3D1107"/>
        <s v="https://analytics.zoho.com/open-view/2395394000008136598?ZOHO_CRITERIA=%22Localiza_CL_Poblacion%22.%22Codcom%22%3D1401"/>
        <s v="https://analytics.zoho.com/open-view/2395394000008136598?ZOHO_CRITERIA=%22Localiza_CL_Poblacion%22.%22Codcom%22%3D1402"/>
        <s v="https://analytics.zoho.com/open-view/2395394000008136598?ZOHO_CRITERIA=%22Localiza_CL_Poblacion%22.%22Codcom%22%3D1403"/>
        <s v="https://analytics.zoho.com/open-view/2395394000008136598?ZOHO_CRITERIA=%22Localiza_CL_Poblacion%22.%22Codcom%22%3D1404"/>
        <s v="https://analytics.zoho.com/open-view/2395394000008136598?ZOHO_CRITERIA=%22Localiza_CL_Poblacion%22.%22Codcom%22%3D1405"/>
        <s v="https://analytics.zoho.com/open-view/2395394000008136598?ZOHO_CRITERIA=%22Localiza_CL_Poblacion%22.%22Codcom%22%3D2101"/>
        <s v="https://analytics.zoho.com/open-view/2395394000008136598?ZOHO_CRITERIA=%22Localiza_CL_Poblacion%22.%22Codcom%22%3D2102"/>
        <s v="https://analytics.zoho.com/open-view/2395394000008136598?ZOHO_CRITERIA=%22Localiza_CL_Poblacion%22.%22Codcom%22%3D2103"/>
        <s v="https://analytics.zoho.com/open-view/2395394000008136598?ZOHO_CRITERIA=%22Localiza_CL_Poblacion%22.%22Codcom%22%3D2104"/>
        <s v="https://analytics.zoho.com/open-view/2395394000008136598?ZOHO_CRITERIA=%22Localiza_CL_Poblacion%22.%22Codcom%22%3D2201"/>
        <s v="https://analytics.zoho.com/open-view/2395394000008136598?ZOHO_CRITERIA=%22Localiza_CL_Poblacion%22.%22Codcom%22%3D2202"/>
        <s v="https://analytics.zoho.com/open-view/2395394000008136598?ZOHO_CRITERIA=%22Localiza_CL_Poblacion%22.%22Codcom%22%3D2203"/>
        <s v="https://analytics.zoho.com/open-view/2395394000008136598?ZOHO_CRITERIA=%22Localiza_CL_Poblacion%22.%22Codcom%22%3D2301"/>
        <s v="https://analytics.zoho.com/open-view/2395394000008136598?ZOHO_CRITERIA=%22Localiza_CL_Poblacion%22.%22Codcom%22%3D2302"/>
        <s v="https://analytics.zoho.com/open-view/2395394000008136598?ZOHO_CRITERIA=%22Localiza_CL_Poblacion%22.%22Codcom%22%3D3101"/>
        <s v="https://analytics.zoho.com/open-view/2395394000008136598?ZOHO_CRITERIA=%22Localiza_CL_Poblacion%22.%22Codcom%22%3D3102"/>
        <s v="https://analytics.zoho.com/open-view/2395394000008136598?ZOHO_CRITERIA=%22Localiza_CL_Poblacion%22.%22Codcom%22%3D3103"/>
        <s v="https://analytics.zoho.com/open-view/2395394000008136598?ZOHO_CRITERIA=%22Localiza_CL_Poblacion%22.%22Codcom%22%3D3201"/>
        <s v="https://analytics.zoho.com/open-view/2395394000008136598?ZOHO_CRITERIA=%22Localiza_CL_Poblacion%22.%22Codcom%22%3D3202"/>
        <s v="https://analytics.zoho.com/open-view/2395394000008136598?ZOHO_CRITERIA=%22Localiza_CL_Poblacion%22.%22Codcom%22%3D3301"/>
        <s v="https://analytics.zoho.com/open-view/2395394000008136598?ZOHO_CRITERIA=%22Localiza_CL_Poblacion%22.%22Codcom%22%3D3302"/>
        <s v="https://analytics.zoho.com/open-view/2395394000008136598?ZOHO_CRITERIA=%22Localiza_CL_Poblacion%22.%22Codcom%22%3D3303"/>
        <s v="https://analytics.zoho.com/open-view/2395394000008136598?ZOHO_CRITERIA=%22Localiza_CL_Poblacion%22.%22Codcom%22%3D3304"/>
        <s v="https://analytics.zoho.com/open-view/2395394000008136598?ZOHO_CRITERIA=%22Localiza_CL_Poblacion%22.%22Codcom%22%3D4101"/>
        <s v="https://analytics.zoho.com/open-view/2395394000008136598?ZOHO_CRITERIA=%22Localiza_CL_Poblacion%22.%22Codcom%22%3D4102"/>
        <s v="https://analytics.zoho.com/open-view/2395394000008136598?ZOHO_CRITERIA=%22Localiza_CL_Poblacion%22.%22Codcom%22%3D4103"/>
        <s v="https://analytics.zoho.com/open-view/2395394000008136598?ZOHO_CRITERIA=%22Localiza_CL_Poblacion%22.%22Codcom%22%3D4104"/>
        <s v="https://analytics.zoho.com/open-view/2395394000008136598?ZOHO_CRITERIA=%22Localiza_CL_Poblacion%22.%22Codcom%22%3D4105"/>
        <s v="https://analytics.zoho.com/open-view/2395394000008136598?ZOHO_CRITERIA=%22Localiza_CL_Poblacion%22.%22Codcom%22%3D4106"/>
        <s v="https://analytics.zoho.com/open-view/2395394000008136598?ZOHO_CRITERIA=%22Localiza_CL_Poblacion%22.%22Codcom%22%3D4201"/>
        <s v="https://analytics.zoho.com/open-view/2395394000008136598?ZOHO_CRITERIA=%22Localiza_CL_Poblacion%22.%22Codcom%22%3D4202"/>
        <s v="https://analytics.zoho.com/open-view/2395394000008136598?ZOHO_CRITERIA=%22Localiza_CL_Poblacion%22.%22Codcom%22%3D4203"/>
        <s v="https://analytics.zoho.com/open-view/2395394000008136598?ZOHO_CRITERIA=%22Localiza_CL_Poblacion%22.%22Codcom%22%3D4204"/>
        <s v="https://analytics.zoho.com/open-view/2395394000008136598?ZOHO_CRITERIA=%22Localiza_CL_Poblacion%22.%22Codcom%22%3D4301"/>
        <s v="https://analytics.zoho.com/open-view/2395394000008136598?ZOHO_CRITERIA=%22Localiza_CL_Poblacion%22.%22Codcom%22%3D4302"/>
        <s v="https://analytics.zoho.com/open-view/2395394000008136598?ZOHO_CRITERIA=%22Localiza_CL_Poblacion%22.%22Codcom%22%3D4303"/>
        <s v="https://analytics.zoho.com/open-view/2395394000008136598?ZOHO_CRITERIA=%22Localiza_CL_Poblacion%22.%22Codcom%22%3D4304"/>
        <s v="https://analytics.zoho.com/open-view/2395394000008136598?ZOHO_CRITERIA=%22Localiza_CL_Poblacion%22.%22Codcom%22%3D4305"/>
        <s v="https://analytics.zoho.com/open-view/2395394000008136598?ZOHO_CRITERIA=%22Localiza_CL_Poblacion%22.%22Codcom%22%3D5101"/>
        <s v="https://analytics.zoho.com/open-view/2395394000008136598?ZOHO_CRITERIA=%22Localiza_CL_Poblacion%22.%22Codcom%22%3D5102"/>
        <s v="https://analytics.zoho.com/open-view/2395394000008136598?ZOHO_CRITERIA=%22Localiza_CL_Poblacion%22.%22Codcom%22%3D5103"/>
        <s v="https://analytics.zoho.com/open-view/2395394000008136598?ZOHO_CRITERIA=%22Localiza_CL_Poblacion%22.%22Codcom%22%3D5104"/>
        <s v="https://analytics.zoho.com/open-view/2395394000008136598?ZOHO_CRITERIA=%22Localiza_CL_Poblacion%22.%22Codcom%22%3D5105"/>
        <s v="https://analytics.zoho.com/open-view/2395394000008136598?ZOHO_CRITERIA=%22Localiza_CL_Poblacion%22.%22Codcom%22%3D5107"/>
        <s v="https://analytics.zoho.com/open-view/2395394000008136598?ZOHO_CRITERIA=%22Localiza_CL_Poblacion%22.%22Codcom%22%3D5109"/>
        <s v="https://analytics.zoho.com/open-view/2395394000008136598?ZOHO_CRITERIA=%22Localiza_CL_Poblacion%22.%22Codcom%22%3D5201"/>
        <s v="https://analytics.zoho.com/open-view/2395394000008136598?ZOHO_CRITERIA=%22Localiza_CL_Poblacion%22.%22Codcom%22%3D5301"/>
        <s v="https://analytics.zoho.com/open-view/2395394000008136598?ZOHO_CRITERIA=%22Localiza_CL_Poblacion%22.%22Codcom%22%3D5302"/>
        <s v="https://analytics.zoho.com/open-view/2395394000008136598?ZOHO_CRITERIA=%22Localiza_CL_Poblacion%22.%22Codcom%22%3D5303"/>
        <s v="https://analytics.zoho.com/open-view/2395394000008136598?ZOHO_CRITERIA=%22Localiza_CL_Poblacion%22.%22Codcom%22%3D5304"/>
        <s v="https://analytics.zoho.com/open-view/2395394000008136598?ZOHO_CRITERIA=%22Localiza_CL_Poblacion%22.%22Codcom%22%3D5401"/>
        <s v="https://analytics.zoho.com/open-view/2395394000008136598?ZOHO_CRITERIA=%22Localiza_CL_Poblacion%22.%22Codcom%22%3D5402"/>
        <s v="https://analytics.zoho.com/open-view/2395394000008136598?ZOHO_CRITERIA=%22Localiza_CL_Poblacion%22.%22Codcom%22%3D5403"/>
        <s v="https://analytics.zoho.com/open-view/2395394000008136598?ZOHO_CRITERIA=%22Localiza_CL_Poblacion%22.%22Codcom%22%3D5404"/>
        <s v="https://analytics.zoho.com/open-view/2395394000008136598?ZOHO_CRITERIA=%22Localiza_CL_Poblacion%22.%22Codcom%22%3D5405"/>
        <s v="https://analytics.zoho.com/open-view/2395394000008136598?ZOHO_CRITERIA=%22Localiza_CL_Poblacion%22.%22Codcom%22%3D5501"/>
        <s v="https://analytics.zoho.com/open-view/2395394000008136598?ZOHO_CRITERIA=%22Localiza_CL_Poblacion%22.%22Codcom%22%3D5502"/>
        <s v="https://analytics.zoho.com/open-view/2395394000008136598?ZOHO_CRITERIA=%22Localiza_CL_Poblacion%22.%22Codcom%22%3D5503"/>
        <s v="https://analytics.zoho.com/open-view/2395394000008136598?ZOHO_CRITERIA=%22Localiza_CL_Poblacion%22.%22Codcom%22%3D5504"/>
        <s v="https://analytics.zoho.com/open-view/2395394000008136598?ZOHO_CRITERIA=%22Localiza_CL_Poblacion%22.%22Codcom%22%3D5506"/>
        <s v="https://analytics.zoho.com/open-view/2395394000008136598?ZOHO_CRITERIA=%22Localiza_CL_Poblacion%22.%22Codcom%22%3D5601"/>
        <s v="https://analytics.zoho.com/open-view/2395394000008136598?ZOHO_CRITERIA=%22Localiza_CL_Poblacion%22.%22Codcom%22%3D5602"/>
        <s v="https://analytics.zoho.com/open-view/2395394000008136598?ZOHO_CRITERIA=%22Localiza_CL_Poblacion%22.%22Codcom%22%3D5603"/>
        <s v="https://analytics.zoho.com/open-view/2395394000008136598?ZOHO_CRITERIA=%22Localiza_CL_Poblacion%22.%22Codcom%22%3D5604"/>
        <s v="https://analytics.zoho.com/open-view/2395394000008136598?ZOHO_CRITERIA=%22Localiza_CL_Poblacion%22.%22Codcom%22%3D5605"/>
        <s v="https://analytics.zoho.com/open-view/2395394000008136598?ZOHO_CRITERIA=%22Localiza_CL_Poblacion%22.%22Codcom%22%3D5606"/>
        <s v="https://analytics.zoho.com/open-view/2395394000008136598?ZOHO_CRITERIA=%22Localiza_CL_Poblacion%22.%22Codcom%22%3D5701"/>
        <s v="https://analytics.zoho.com/open-view/2395394000008136598?ZOHO_CRITERIA=%22Localiza_CL_Poblacion%22.%22Codcom%22%3D5702"/>
        <s v="https://analytics.zoho.com/open-view/2395394000008136598?ZOHO_CRITERIA=%22Localiza_CL_Poblacion%22.%22Codcom%22%3D5703"/>
        <s v="https://analytics.zoho.com/open-view/2395394000008136598?ZOHO_CRITERIA=%22Localiza_CL_Poblacion%22.%22Codcom%22%3D5704"/>
        <s v="https://analytics.zoho.com/open-view/2395394000008136598?ZOHO_CRITERIA=%22Localiza_CL_Poblacion%22.%22Codcom%22%3D5705"/>
        <s v="https://analytics.zoho.com/open-view/2395394000008136598?ZOHO_CRITERIA=%22Localiza_CL_Poblacion%22.%22Codcom%22%3D5706"/>
        <s v="https://analytics.zoho.com/open-view/2395394000008136598?ZOHO_CRITERIA=%22Localiza_CL_Poblacion%22.%22Codcom%22%3D5801"/>
        <s v="https://analytics.zoho.com/open-view/2395394000008136598?ZOHO_CRITERIA=%22Localiza_CL_Poblacion%22.%22Codcom%22%3D5802"/>
        <s v="https://analytics.zoho.com/open-view/2395394000008136598?ZOHO_CRITERIA=%22Localiza_CL_Poblacion%22.%22Codcom%22%3D5803"/>
        <s v="https://analytics.zoho.com/open-view/2395394000008136598?ZOHO_CRITERIA=%22Localiza_CL_Poblacion%22.%22Codcom%22%3D5804"/>
        <s v="https://analytics.zoho.com/open-view/2395394000008136598?ZOHO_CRITERIA=%22Localiza_CL_Poblacion%22.%22Codcom%22%3D6101"/>
        <s v="https://analytics.zoho.com/open-view/2395394000008136598?ZOHO_CRITERIA=%22Localiza_CL_Poblacion%22.%22Codcom%22%3D6102"/>
        <s v="https://analytics.zoho.com/open-view/2395394000008136598?ZOHO_CRITERIA=%22Localiza_CL_Poblacion%22.%22Codcom%22%3D6103"/>
        <s v="https://analytics.zoho.com/open-view/2395394000008136598?ZOHO_CRITERIA=%22Localiza_CL_Poblacion%22.%22Codcom%22%3D6104"/>
        <s v="https://analytics.zoho.com/open-view/2395394000008136598?ZOHO_CRITERIA=%22Localiza_CL_Poblacion%22.%22Codcom%22%3D6105"/>
        <s v="https://analytics.zoho.com/open-view/2395394000008136598?ZOHO_CRITERIA=%22Localiza_CL_Poblacion%22.%22Codcom%22%3D6106"/>
        <s v="https://analytics.zoho.com/open-view/2395394000008136598?ZOHO_CRITERIA=%22Localiza_CL_Poblacion%22.%22Codcom%22%3D6107"/>
        <s v="https://analytics.zoho.com/open-view/2395394000008136598?ZOHO_CRITERIA=%22Localiza_CL_Poblacion%22.%22Codcom%22%3D6108"/>
        <s v="https://analytics.zoho.com/open-view/2395394000008136598?ZOHO_CRITERIA=%22Localiza_CL_Poblacion%22.%22Codcom%22%3D6109"/>
        <s v="https://analytics.zoho.com/open-view/2395394000008136598?ZOHO_CRITERIA=%22Localiza_CL_Poblacion%22.%22Codcom%22%3D6110"/>
        <s v="https://analytics.zoho.com/open-view/2395394000008136598?ZOHO_CRITERIA=%22Localiza_CL_Poblacion%22.%22Codcom%22%3D6111"/>
        <s v="https://analytics.zoho.com/open-view/2395394000008136598?ZOHO_CRITERIA=%22Localiza_CL_Poblacion%22.%22Codcom%22%3D6112"/>
        <s v="https://analytics.zoho.com/open-view/2395394000008136598?ZOHO_CRITERIA=%22Localiza_CL_Poblacion%22.%22Codcom%22%3D6113"/>
        <s v="https://analytics.zoho.com/open-view/2395394000008136598?ZOHO_CRITERIA=%22Localiza_CL_Poblacion%22.%22Codcom%22%3D6114"/>
        <s v="https://analytics.zoho.com/open-view/2395394000008136598?ZOHO_CRITERIA=%22Localiza_CL_Poblacion%22.%22Codcom%22%3D6115"/>
        <s v="https://analytics.zoho.com/open-view/2395394000008136598?ZOHO_CRITERIA=%22Localiza_CL_Poblacion%22.%22Codcom%22%3D6116"/>
        <s v="https://analytics.zoho.com/open-view/2395394000008136598?ZOHO_CRITERIA=%22Localiza_CL_Poblacion%22.%22Codcom%22%3D6117"/>
        <s v="https://analytics.zoho.com/open-view/2395394000008136598?ZOHO_CRITERIA=%22Localiza_CL_Poblacion%22.%22Codcom%22%3D6201"/>
        <s v="https://analytics.zoho.com/open-view/2395394000008136598?ZOHO_CRITERIA=%22Localiza_CL_Poblacion%22.%22Codcom%22%3D6202"/>
        <s v="https://analytics.zoho.com/open-view/2395394000008136598?ZOHO_CRITERIA=%22Localiza_CL_Poblacion%22.%22Codcom%22%3D6203"/>
        <s v="https://analytics.zoho.com/open-view/2395394000008136598?ZOHO_CRITERIA=%22Localiza_CL_Poblacion%22.%22Codcom%22%3D6204"/>
        <s v="https://analytics.zoho.com/open-view/2395394000008136598?ZOHO_CRITERIA=%22Localiza_CL_Poblacion%22.%22Codcom%22%3D6205"/>
        <s v="https://analytics.zoho.com/open-view/2395394000008136598?ZOHO_CRITERIA=%22Localiza_CL_Poblacion%22.%22Codcom%22%3D6206"/>
        <s v="https://analytics.zoho.com/open-view/2395394000008136598?ZOHO_CRITERIA=%22Localiza_CL_Poblacion%22.%22Codcom%22%3D6301"/>
        <s v="https://analytics.zoho.com/open-view/2395394000008136598?ZOHO_CRITERIA=%22Localiza_CL_Poblacion%22.%22Codcom%22%3D6302"/>
        <s v="https://analytics.zoho.com/open-view/2395394000008136598?ZOHO_CRITERIA=%22Localiza_CL_Poblacion%22.%22Codcom%22%3D6303"/>
        <s v="https://analytics.zoho.com/open-view/2395394000008136598?ZOHO_CRITERIA=%22Localiza_CL_Poblacion%22.%22Codcom%22%3D6304"/>
        <s v="https://analytics.zoho.com/open-view/2395394000008136598?ZOHO_CRITERIA=%22Localiza_CL_Poblacion%22.%22Codcom%22%3D6305"/>
        <s v="https://analytics.zoho.com/open-view/2395394000008136598?ZOHO_CRITERIA=%22Localiza_CL_Poblacion%22.%22Codcom%22%3D6306"/>
        <s v="https://analytics.zoho.com/open-view/2395394000008136598?ZOHO_CRITERIA=%22Localiza_CL_Poblacion%22.%22Codcom%22%3D6307"/>
        <s v="https://analytics.zoho.com/open-view/2395394000008136598?ZOHO_CRITERIA=%22Localiza_CL_Poblacion%22.%22Codcom%22%3D6308"/>
        <s v="https://analytics.zoho.com/open-view/2395394000008136598?ZOHO_CRITERIA=%22Localiza_CL_Poblacion%22.%22Codcom%22%3D6309"/>
        <s v="https://analytics.zoho.com/open-view/2395394000008136598?ZOHO_CRITERIA=%22Localiza_CL_Poblacion%22.%22Codcom%22%3D6310"/>
        <s v="https://analytics.zoho.com/open-view/2395394000008136598?ZOHO_CRITERIA=%22Localiza_CL_Poblacion%22.%22Codcom%22%3D7101"/>
        <s v="https://analytics.zoho.com/open-view/2395394000008136598?ZOHO_CRITERIA=%22Localiza_CL_Poblacion%22.%22Codcom%22%3D7102"/>
        <s v="https://analytics.zoho.com/open-view/2395394000008136598?ZOHO_CRITERIA=%22Localiza_CL_Poblacion%22.%22Codcom%22%3D7103"/>
        <s v="https://analytics.zoho.com/open-view/2395394000008136598?ZOHO_CRITERIA=%22Localiza_CL_Poblacion%22.%22Codcom%22%3D7104"/>
        <s v="https://analytics.zoho.com/open-view/2395394000008136598?ZOHO_CRITERIA=%22Localiza_CL_Poblacion%22.%22Codcom%22%3D7105"/>
        <s v="https://analytics.zoho.com/open-view/2395394000008136598?ZOHO_CRITERIA=%22Localiza_CL_Poblacion%22.%22Codcom%22%3D7106"/>
        <s v="https://analytics.zoho.com/open-view/2395394000008136598?ZOHO_CRITERIA=%22Localiza_CL_Poblacion%22.%22Codcom%22%3D7107"/>
        <s v="https://analytics.zoho.com/open-view/2395394000008136598?ZOHO_CRITERIA=%22Localiza_CL_Poblacion%22.%22Codcom%22%3D7108"/>
        <s v="https://analytics.zoho.com/open-view/2395394000008136598?ZOHO_CRITERIA=%22Localiza_CL_Poblacion%22.%22Codcom%22%3D7109"/>
        <s v="https://analytics.zoho.com/open-view/2395394000008136598?ZOHO_CRITERIA=%22Localiza_CL_Poblacion%22.%22Codcom%22%3D7110"/>
        <s v="https://analytics.zoho.com/open-view/2395394000008136598?ZOHO_CRITERIA=%22Localiza_CL_Poblacion%22.%22Codcom%22%3D7201"/>
        <s v="https://analytics.zoho.com/open-view/2395394000008136598?ZOHO_CRITERIA=%22Localiza_CL_Poblacion%22.%22Codcom%22%3D7202"/>
        <s v="https://analytics.zoho.com/open-view/2395394000008136598?ZOHO_CRITERIA=%22Localiza_CL_Poblacion%22.%22Codcom%22%3D7203"/>
        <s v="https://analytics.zoho.com/open-view/2395394000008136598?ZOHO_CRITERIA=%22Localiza_CL_Poblacion%22.%22Codcom%22%3D7301"/>
        <s v="https://analytics.zoho.com/open-view/2395394000008136598?ZOHO_CRITERIA=%22Localiza_CL_Poblacion%22.%22Codcom%22%3D7302"/>
        <s v="https://analytics.zoho.com/open-view/2395394000008136598?ZOHO_CRITERIA=%22Localiza_CL_Poblacion%22.%22Codcom%22%3D7303"/>
        <s v="https://analytics.zoho.com/open-view/2395394000008136598?ZOHO_CRITERIA=%22Localiza_CL_Poblacion%22.%22Codcom%22%3D7304"/>
        <s v="https://analytics.zoho.com/open-view/2395394000008136598?ZOHO_CRITERIA=%22Localiza_CL_Poblacion%22.%22Codcom%22%3D7305"/>
        <s v="https://analytics.zoho.com/open-view/2395394000008136598?ZOHO_CRITERIA=%22Localiza_CL_Poblacion%22.%22Codcom%22%3D7306"/>
        <s v="https://analytics.zoho.com/open-view/2395394000008136598?ZOHO_CRITERIA=%22Localiza_CL_Poblacion%22.%22Codcom%22%3D7307"/>
        <s v="https://analytics.zoho.com/open-view/2395394000008136598?ZOHO_CRITERIA=%22Localiza_CL_Poblacion%22.%22Codcom%22%3D7308"/>
        <s v="https://analytics.zoho.com/open-view/2395394000008136598?ZOHO_CRITERIA=%22Localiza_CL_Poblacion%22.%22Codcom%22%3D7309"/>
        <s v="https://analytics.zoho.com/open-view/2395394000008136598?ZOHO_CRITERIA=%22Localiza_CL_Poblacion%22.%22Codcom%22%3D7401"/>
        <s v="https://analytics.zoho.com/open-view/2395394000008136598?ZOHO_CRITERIA=%22Localiza_CL_Poblacion%22.%22Codcom%22%3D7402"/>
        <s v="https://analytics.zoho.com/open-view/2395394000008136598?ZOHO_CRITERIA=%22Localiza_CL_Poblacion%22.%22Codcom%22%3D7403"/>
        <s v="https://analytics.zoho.com/open-view/2395394000008136598?ZOHO_CRITERIA=%22Localiza_CL_Poblacion%22.%22Codcom%22%3D7404"/>
        <s v="https://analytics.zoho.com/open-view/2395394000008136598?ZOHO_CRITERIA=%22Localiza_CL_Poblacion%22.%22Codcom%22%3D7405"/>
        <s v="https://analytics.zoho.com/open-view/2395394000008136598?ZOHO_CRITERIA=%22Localiza_CL_Poblacion%22.%22Codcom%22%3D7406"/>
        <s v="https://analytics.zoho.com/open-view/2395394000008136598?ZOHO_CRITERIA=%22Localiza_CL_Poblacion%22.%22Codcom%22%3D7407"/>
        <s v="https://analytics.zoho.com/open-view/2395394000008136598?ZOHO_CRITERIA=%22Localiza_CL_Poblacion%22.%22Codcom%22%3D7408"/>
        <s v="https://analytics.zoho.com/open-view/2395394000008136598?ZOHO_CRITERIA=%22Localiza_CL_Poblacion%22.%22Codcom%22%3D8101"/>
        <s v="https://analytics.zoho.com/open-view/2395394000008136598?ZOHO_CRITERIA=%22Localiza_CL_Poblacion%22.%22Codcom%22%3D8102"/>
        <s v="https://analytics.zoho.com/open-view/2395394000008136598?ZOHO_CRITERIA=%22Localiza_CL_Poblacion%22.%22Codcom%22%3D8103"/>
        <s v="https://analytics.zoho.com/open-view/2395394000008136598?ZOHO_CRITERIA=%22Localiza_CL_Poblacion%22.%22Codcom%22%3D8104"/>
        <s v="https://analytics.zoho.com/open-view/2395394000008136598?ZOHO_CRITERIA=%22Localiza_CL_Poblacion%22.%22Codcom%22%3D8105"/>
        <s v="https://analytics.zoho.com/open-view/2395394000008136598?ZOHO_CRITERIA=%22Localiza_CL_Poblacion%22.%22Codcom%22%3D8106"/>
        <s v="https://analytics.zoho.com/open-view/2395394000008136598?ZOHO_CRITERIA=%22Localiza_CL_Poblacion%22.%22Codcom%22%3D8107"/>
        <s v="https://analytics.zoho.com/open-view/2395394000008136598?ZOHO_CRITERIA=%22Localiza_CL_Poblacion%22.%22Codcom%22%3D8108"/>
        <s v="https://analytics.zoho.com/open-view/2395394000008136598?ZOHO_CRITERIA=%22Localiza_CL_Poblacion%22.%22Codcom%22%3D8109"/>
        <s v="https://analytics.zoho.com/open-view/2395394000008136598?ZOHO_CRITERIA=%22Localiza_CL_Poblacion%22.%22Codcom%22%3D8110"/>
        <s v="https://analytics.zoho.com/open-view/2395394000008136598?ZOHO_CRITERIA=%22Localiza_CL_Poblacion%22.%22Codcom%22%3D8111"/>
        <s v="https://analytics.zoho.com/open-view/2395394000008136598?ZOHO_CRITERIA=%22Localiza_CL_Poblacion%22.%22Codcom%22%3D8112"/>
        <s v="https://analytics.zoho.com/open-view/2395394000008136598?ZOHO_CRITERIA=%22Localiza_CL_Poblacion%22.%22Codcom%22%3D8201"/>
        <s v="https://analytics.zoho.com/open-view/2395394000008136598?ZOHO_CRITERIA=%22Localiza_CL_Poblacion%22.%22Codcom%22%3D8202"/>
        <s v="https://analytics.zoho.com/open-view/2395394000008136598?ZOHO_CRITERIA=%22Localiza_CL_Poblacion%22.%22Codcom%22%3D8203"/>
        <s v="https://analytics.zoho.com/open-view/2395394000008136598?ZOHO_CRITERIA=%22Localiza_CL_Poblacion%22.%22Codcom%22%3D8204"/>
        <s v="https://analytics.zoho.com/open-view/2395394000008136598?ZOHO_CRITERIA=%22Localiza_CL_Poblacion%22.%22Codcom%22%3D8205"/>
        <s v="https://analytics.zoho.com/open-view/2395394000008136598?ZOHO_CRITERIA=%22Localiza_CL_Poblacion%22.%22Codcom%22%3D8206"/>
        <s v="https://analytics.zoho.com/open-view/2395394000008136598?ZOHO_CRITERIA=%22Localiza_CL_Poblacion%22.%22Codcom%22%3D8207"/>
        <s v="https://analytics.zoho.com/open-view/2395394000008136598?ZOHO_CRITERIA=%22Localiza_CL_Poblacion%22.%22Codcom%22%3D8301"/>
        <s v="https://analytics.zoho.com/open-view/2395394000008136598?ZOHO_CRITERIA=%22Localiza_CL_Poblacion%22.%22Codcom%22%3D8302"/>
        <s v="https://analytics.zoho.com/open-view/2395394000008136598?ZOHO_CRITERIA=%22Localiza_CL_Poblacion%22.%22Codcom%22%3D8303"/>
        <s v="https://analytics.zoho.com/open-view/2395394000008136598?ZOHO_CRITERIA=%22Localiza_CL_Poblacion%22.%22Codcom%22%3D8304"/>
        <s v="https://analytics.zoho.com/open-view/2395394000008136598?ZOHO_CRITERIA=%22Localiza_CL_Poblacion%22.%22Codcom%22%3D8305"/>
        <s v="https://analytics.zoho.com/open-view/2395394000008136598?ZOHO_CRITERIA=%22Localiza_CL_Poblacion%22.%22Codcom%22%3D8306"/>
        <s v="https://analytics.zoho.com/open-view/2395394000008136598?ZOHO_CRITERIA=%22Localiza_CL_Poblacion%22.%22Codcom%22%3D8307"/>
        <s v="https://analytics.zoho.com/open-view/2395394000008136598?ZOHO_CRITERIA=%22Localiza_CL_Poblacion%22.%22Codcom%22%3D8308"/>
        <s v="https://analytics.zoho.com/open-view/2395394000008136598?ZOHO_CRITERIA=%22Localiza_CL_Poblacion%22.%22Codcom%22%3D8309"/>
        <s v="https://analytics.zoho.com/open-view/2395394000008136598?ZOHO_CRITERIA=%22Localiza_CL_Poblacion%22.%22Codcom%22%3D8310"/>
        <s v="https://analytics.zoho.com/open-view/2395394000008136598?ZOHO_CRITERIA=%22Localiza_CL_Poblacion%22.%22Codcom%22%3D8311"/>
        <s v="https://analytics.zoho.com/open-view/2395394000008136598?ZOHO_CRITERIA=%22Localiza_CL_Poblacion%22.%22Codcom%22%3D8312"/>
        <s v="https://analytics.zoho.com/open-view/2395394000008136598?ZOHO_CRITERIA=%22Localiza_CL_Poblacion%22.%22Codcom%22%3D8313"/>
        <s v="https://analytics.zoho.com/open-view/2395394000008136598?ZOHO_CRITERIA=%22Localiza_CL_Poblacion%22.%22Codcom%22%3D8314"/>
        <s v="https://analytics.zoho.com/open-view/2395394000008136598?ZOHO_CRITERIA=%22Localiza_CL_Poblacion%22.%22Codcom%22%3D16101"/>
        <s v="https://analytics.zoho.com/open-view/2395394000008136598?ZOHO_CRITERIA=%22Localiza_CL_Poblacion%22.%22Codcom%22%3D16102"/>
        <s v="https://analytics.zoho.com/open-view/2395394000008136598?ZOHO_CRITERIA=%22Localiza_CL_Poblacion%22.%22Codcom%22%3D16202"/>
        <s v="https://analytics.zoho.com/open-view/2395394000008136598?ZOHO_CRITERIA=%22Localiza_CL_Poblacion%22.%22Codcom%22%3D16203"/>
        <s v="https://analytics.zoho.com/open-view/2395394000008136598?ZOHO_CRITERIA=%22Localiza_CL_Poblacion%22.%22Codcom%22%3D16302"/>
        <s v="https://analytics.zoho.com/open-view/2395394000008136598?ZOHO_CRITERIA=%22Localiza_CL_Poblacion%22.%22Codcom%22%3D16103"/>
        <s v="https://analytics.zoho.com/open-view/2395394000008136598?ZOHO_CRITERIA=%22Localiza_CL_Poblacion%22.%22Codcom%22%3D16104"/>
        <s v="https://analytics.zoho.com/open-view/2395394000008136598?ZOHO_CRITERIA=%22Localiza_CL_Poblacion%22.%22Codcom%22%3D16204"/>
        <s v="https://analytics.zoho.com/open-view/2395394000008136598?ZOHO_CRITERIA=%22Localiza_CL_Poblacion%22.%22Codcom%22%3D16303"/>
        <s v="https://analytics.zoho.com/open-view/2395394000008136598?ZOHO_CRITERIA=%22Localiza_CL_Poblacion%22.%22Codcom%22%3D16105"/>
        <s v="https://analytics.zoho.com/open-view/2395394000008136598?ZOHO_CRITERIA=%22Localiza_CL_Poblacion%22.%22Codcom%22%3D16106"/>
        <s v="https://analytics.zoho.com/open-view/2395394000008136598?ZOHO_CRITERIA=%22Localiza_CL_Poblacion%22.%22Codcom%22%3D16205"/>
        <s v="https://analytics.zoho.com/open-view/2395394000008136598?ZOHO_CRITERIA=%22Localiza_CL_Poblacion%22.%22Codcom%22%3D16107"/>
        <s v="https://analytics.zoho.com/open-view/2395394000008136598?ZOHO_CRITERIA=%22Localiza_CL_Poblacion%22.%22Codcom%22%3D16201"/>
        <s v="https://analytics.zoho.com/open-view/2395394000008136598?ZOHO_CRITERIA=%22Localiza_CL_Poblacion%22.%22Codcom%22%3D16206"/>
        <s v="https://analytics.zoho.com/open-view/2395394000008136598?ZOHO_CRITERIA=%22Localiza_CL_Poblacion%22.%22Codcom%22%3D16301"/>
        <s v="https://analytics.zoho.com/open-view/2395394000008136598?ZOHO_CRITERIA=%22Localiza_CL_Poblacion%22.%22Codcom%22%3D16304"/>
        <s v="https://analytics.zoho.com/open-view/2395394000008136598?ZOHO_CRITERIA=%22Localiza_CL_Poblacion%22.%22Codcom%22%3D16108"/>
        <s v="https://analytics.zoho.com/open-view/2395394000008136598?ZOHO_CRITERIA=%22Localiza_CL_Poblacion%22.%22Codcom%22%3D16305"/>
        <s v="https://analytics.zoho.com/open-view/2395394000008136598?ZOHO_CRITERIA=%22Localiza_CL_Poblacion%22.%22Codcom%22%3D16207"/>
        <s v="https://analytics.zoho.com/open-view/2395394000008136598?ZOHO_CRITERIA=%22Localiza_CL_Poblacion%22.%22Codcom%22%3D16109"/>
        <s v="https://analytics.zoho.com/open-view/2395394000008136598?ZOHO_CRITERIA=%22Localiza_CL_Poblacion%22.%22Codcom%22%3D9101"/>
        <s v="https://analytics.zoho.com/open-view/2395394000008136598?ZOHO_CRITERIA=%22Localiza_CL_Poblacion%22.%22Codcom%22%3D9102"/>
        <s v="https://analytics.zoho.com/open-view/2395394000008136598?ZOHO_CRITERIA=%22Localiza_CL_Poblacion%22.%22Codcom%22%3D9103"/>
        <s v="https://analytics.zoho.com/open-view/2395394000008136598?ZOHO_CRITERIA=%22Localiza_CL_Poblacion%22.%22Codcom%22%3D9104"/>
        <s v="https://analytics.zoho.com/open-view/2395394000008136598?ZOHO_CRITERIA=%22Localiza_CL_Poblacion%22.%22Codcom%22%3D9105"/>
        <s v="https://analytics.zoho.com/open-view/2395394000008136598?ZOHO_CRITERIA=%22Localiza_CL_Poblacion%22.%22Codcom%22%3D9106"/>
        <s v="https://analytics.zoho.com/open-view/2395394000008136598?ZOHO_CRITERIA=%22Localiza_CL_Poblacion%22.%22Codcom%22%3D9107"/>
        <s v="https://analytics.zoho.com/open-view/2395394000008136598?ZOHO_CRITERIA=%22Localiza_CL_Poblacion%22.%22Codcom%22%3D9108"/>
        <s v="https://analytics.zoho.com/open-view/2395394000008136598?ZOHO_CRITERIA=%22Localiza_CL_Poblacion%22.%22Codcom%22%3D9109"/>
        <s v="https://analytics.zoho.com/open-view/2395394000008136598?ZOHO_CRITERIA=%22Localiza_CL_Poblacion%22.%22Codcom%22%3D9110"/>
        <s v="https://analytics.zoho.com/open-view/2395394000008136598?ZOHO_CRITERIA=%22Localiza_CL_Poblacion%22.%22Codcom%22%3D9111"/>
        <s v="https://analytics.zoho.com/open-view/2395394000008136598?ZOHO_CRITERIA=%22Localiza_CL_Poblacion%22.%22Codcom%22%3D9112"/>
        <s v="https://analytics.zoho.com/open-view/2395394000008136598?ZOHO_CRITERIA=%22Localiza_CL_Poblacion%22.%22Codcom%22%3D9113"/>
        <s v="https://analytics.zoho.com/open-view/2395394000008136598?ZOHO_CRITERIA=%22Localiza_CL_Poblacion%22.%22Codcom%22%3D9114"/>
        <s v="https://analytics.zoho.com/open-view/2395394000008136598?ZOHO_CRITERIA=%22Localiza_CL_Poblacion%22.%22Codcom%22%3D9115"/>
        <s v="https://analytics.zoho.com/open-view/2395394000008136598?ZOHO_CRITERIA=%22Localiza_CL_Poblacion%22.%22Codcom%22%3D9116"/>
        <s v="https://analytics.zoho.com/open-view/2395394000008136598?ZOHO_CRITERIA=%22Localiza_CL_Poblacion%22.%22Codcom%22%3D9117"/>
        <s v="https://analytics.zoho.com/open-view/2395394000008136598?ZOHO_CRITERIA=%22Localiza_CL_Poblacion%22.%22Codcom%22%3D9118"/>
        <s v="https://analytics.zoho.com/open-view/2395394000008136598?ZOHO_CRITERIA=%22Localiza_CL_Poblacion%22.%22Codcom%22%3D9119"/>
        <s v="https://analytics.zoho.com/open-view/2395394000008136598?ZOHO_CRITERIA=%22Localiza_CL_Poblacion%22.%22Codcom%22%3D9120"/>
        <s v="https://analytics.zoho.com/open-view/2395394000008136598?ZOHO_CRITERIA=%22Localiza_CL_Poblacion%22.%22Codcom%22%3D9121"/>
        <s v="https://analytics.zoho.com/open-view/2395394000008136598?ZOHO_CRITERIA=%22Localiza_CL_Poblacion%22.%22Codcom%22%3D9201"/>
        <s v="https://analytics.zoho.com/open-view/2395394000008136598?ZOHO_CRITERIA=%22Localiza_CL_Poblacion%22.%22Codcom%22%3D9202"/>
        <s v="https://analytics.zoho.com/open-view/2395394000008136598?ZOHO_CRITERIA=%22Localiza_CL_Poblacion%22.%22Codcom%22%3D9203"/>
        <s v="https://analytics.zoho.com/open-view/2395394000008136598?ZOHO_CRITERIA=%22Localiza_CL_Poblacion%22.%22Codcom%22%3D9204"/>
        <s v="https://analytics.zoho.com/open-view/2395394000008136598?ZOHO_CRITERIA=%22Localiza_CL_Poblacion%22.%22Codcom%22%3D9205"/>
        <s v="https://analytics.zoho.com/open-view/2395394000008136598?ZOHO_CRITERIA=%22Localiza_CL_Poblacion%22.%22Codcom%22%3D9206"/>
        <s v="https://analytics.zoho.com/open-view/2395394000008136598?ZOHO_CRITERIA=%22Localiza_CL_Poblacion%22.%22Codcom%22%3D9207"/>
        <s v="https://analytics.zoho.com/open-view/2395394000008136598?ZOHO_CRITERIA=%22Localiza_CL_Poblacion%22.%22Codcom%22%3D9208"/>
        <s v="https://analytics.zoho.com/open-view/2395394000008136598?ZOHO_CRITERIA=%22Localiza_CL_Poblacion%22.%22Codcom%22%3D9209"/>
        <s v="https://analytics.zoho.com/open-view/2395394000008136598?ZOHO_CRITERIA=%22Localiza_CL_Poblacion%22.%22Codcom%22%3D9210"/>
        <s v="https://analytics.zoho.com/open-view/2395394000008136598?ZOHO_CRITERIA=%22Localiza_CL_Poblacion%22.%22Codcom%22%3D9211"/>
        <s v="https://analytics.zoho.com/open-view/2395394000008136598?ZOHO_CRITERIA=%22Localiza_CL_Poblacion%22.%22Codcom%22%3D10101"/>
        <s v="https://analytics.zoho.com/open-view/2395394000008136598?ZOHO_CRITERIA=%22Localiza_CL_Poblacion%22.%22Codcom%22%3D10102"/>
        <s v="https://analytics.zoho.com/open-view/2395394000008136598?ZOHO_CRITERIA=%22Localiza_CL_Poblacion%22.%22Codcom%22%3D10103"/>
        <s v="https://analytics.zoho.com/open-view/2395394000008136598?ZOHO_CRITERIA=%22Localiza_CL_Poblacion%22.%22Codcom%22%3D10104"/>
        <s v="https://analytics.zoho.com/open-view/2395394000008136598?ZOHO_CRITERIA=%22Localiza_CL_Poblacion%22.%22Codcom%22%3D10105"/>
        <s v="https://analytics.zoho.com/open-view/2395394000008136598?ZOHO_CRITERIA=%22Localiza_CL_Poblacion%22.%22Codcom%22%3D10106"/>
        <s v="https://analytics.zoho.com/open-view/2395394000008136598?ZOHO_CRITERIA=%22Localiza_CL_Poblacion%22.%22Codcom%22%3D10107"/>
        <s v="https://analytics.zoho.com/open-view/2395394000008136598?ZOHO_CRITERIA=%22Localiza_CL_Poblacion%22.%22Codcom%22%3D10108"/>
        <s v="https://analytics.zoho.com/open-view/2395394000008136598?ZOHO_CRITERIA=%22Localiza_CL_Poblacion%22.%22Codcom%22%3D10109"/>
        <s v="https://analytics.zoho.com/open-view/2395394000008136598?ZOHO_CRITERIA=%22Localiza_CL_Poblacion%22.%22Codcom%22%3D10201"/>
        <s v="https://analytics.zoho.com/open-view/2395394000008136598?ZOHO_CRITERIA=%22Localiza_CL_Poblacion%22.%22Codcom%22%3D10202"/>
        <s v="https://analytics.zoho.com/open-view/2395394000008136598?ZOHO_CRITERIA=%22Localiza_CL_Poblacion%22.%22Codcom%22%3D10203"/>
        <s v="https://analytics.zoho.com/open-view/2395394000008136598?ZOHO_CRITERIA=%22Localiza_CL_Poblacion%22.%22Codcom%22%3D10204"/>
        <s v="https://analytics.zoho.com/open-view/2395394000008136598?ZOHO_CRITERIA=%22Localiza_CL_Poblacion%22.%22Codcom%22%3D10205"/>
        <s v="https://analytics.zoho.com/open-view/2395394000008136598?ZOHO_CRITERIA=%22Localiza_CL_Poblacion%22.%22Codcom%22%3D10206"/>
        <s v="https://analytics.zoho.com/open-view/2395394000008136598?ZOHO_CRITERIA=%22Localiza_CL_Poblacion%22.%22Codcom%22%3D10207"/>
        <s v="https://analytics.zoho.com/open-view/2395394000008136598?ZOHO_CRITERIA=%22Localiza_CL_Poblacion%22.%22Codcom%22%3D10208"/>
        <s v="https://analytics.zoho.com/open-view/2395394000008136598?ZOHO_CRITERIA=%22Localiza_CL_Poblacion%22.%22Codcom%22%3D10209"/>
        <s v="https://analytics.zoho.com/open-view/2395394000008136598?ZOHO_CRITERIA=%22Localiza_CL_Poblacion%22.%22Codcom%22%3D10210"/>
        <s v="https://analytics.zoho.com/open-view/2395394000008136598?ZOHO_CRITERIA=%22Localiza_CL_Poblacion%22.%22Codcom%22%3D10301"/>
        <s v="https://analytics.zoho.com/open-view/2395394000008136598?ZOHO_CRITERIA=%22Localiza_CL_Poblacion%22.%22Codcom%22%3D10302"/>
        <s v="https://analytics.zoho.com/open-view/2395394000008136598?ZOHO_CRITERIA=%22Localiza_CL_Poblacion%22.%22Codcom%22%3D10303"/>
        <s v="https://analytics.zoho.com/open-view/2395394000008136598?ZOHO_CRITERIA=%22Localiza_CL_Poblacion%22.%22Codcom%22%3D10304"/>
        <s v="https://analytics.zoho.com/open-view/2395394000008136598?ZOHO_CRITERIA=%22Localiza_CL_Poblacion%22.%22Codcom%22%3D10305"/>
        <s v="https://analytics.zoho.com/open-view/2395394000008136598?ZOHO_CRITERIA=%22Localiza_CL_Poblacion%22.%22Codcom%22%3D10306"/>
        <s v="https://analytics.zoho.com/open-view/2395394000008136598?ZOHO_CRITERIA=%22Localiza_CL_Poblacion%22.%22Codcom%22%3D10307"/>
        <s v="https://analytics.zoho.com/open-view/2395394000008136598?ZOHO_CRITERIA=%22Localiza_CL_Poblacion%22.%22Codcom%22%3D10401"/>
        <s v="https://analytics.zoho.com/open-view/2395394000008136598?ZOHO_CRITERIA=%22Localiza_CL_Poblacion%22.%22Codcom%22%3D10402"/>
        <s v="https://analytics.zoho.com/open-view/2395394000008136598?ZOHO_CRITERIA=%22Localiza_CL_Poblacion%22.%22Codcom%22%3D10403"/>
        <s v="https://analytics.zoho.com/open-view/2395394000008136598?ZOHO_CRITERIA=%22Localiza_CL_Poblacion%22.%22Codcom%22%3D10404"/>
        <s v="https://analytics.zoho.com/open-view/2395394000008136598?ZOHO_CRITERIA=%22Localiza_CL_Poblacion%22.%22Codcom%22%3D11101"/>
        <s v="https://analytics.zoho.com/open-view/2395394000008136598?ZOHO_CRITERIA=%22Localiza_CL_Poblacion%22.%22Codcom%22%3D11102"/>
        <s v="https://analytics.zoho.com/open-view/2395394000008136598?ZOHO_CRITERIA=%22Localiza_CL_Poblacion%22.%22Codcom%22%3D11201"/>
        <s v="https://analytics.zoho.com/open-view/2395394000008136598?ZOHO_CRITERIA=%22Localiza_CL_Poblacion%22.%22Codcom%22%3D11202"/>
        <s v="https://analytics.zoho.com/open-view/2395394000008136598?ZOHO_CRITERIA=%22Localiza_CL_Poblacion%22.%22Codcom%22%3D11203"/>
        <s v="https://analytics.zoho.com/open-view/2395394000008136598?ZOHO_CRITERIA=%22Localiza_CL_Poblacion%22.%22Codcom%22%3D11301"/>
        <s v="https://analytics.zoho.com/open-view/2395394000008136598?ZOHO_CRITERIA=%22Localiza_CL_Poblacion%22.%22Codcom%22%3D11302"/>
        <s v="https://analytics.zoho.com/open-view/2395394000008136598?ZOHO_CRITERIA=%22Localiza_CL_Poblacion%22.%22Codcom%22%3D11303"/>
        <s v="https://analytics.zoho.com/open-view/2395394000008136598?ZOHO_CRITERIA=%22Localiza_CL_Poblacion%22.%22Codcom%22%3D11401"/>
        <s v="https://analytics.zoho.com/open-view/2395394000008136598?ZOHO_CRITERIA=%22Localiza_CL_Poblacion%22.%22Codcom%22%3D11402"/>
        <s v="https://analytics.zoho.com/open-view/2395394000008136598?ZOHO_CRITERIA=%22Localiza_CL_Poblacion%22.%22Codcom%22%3D12101"/>
        <s v="https://analytics.zoho.com/open-view/2395394000008136598?ZOHO_CRITERIA=%22Localiza_CL_Poblacion%22.%22Codcom%22%3D12102"/>
        <s v="https://analytics.zoho.com/open-view/2395394000008136598?ZOHO_CRITERIA=%22Localiza_CL_Poblacion%22.%22Codcom%22%3D12103"/>
        <s v="https://analytics.zoho.com/open-view/2395394000008136598?ZOHO_CRITERIA=%22Localiza_CL_Poblacion%22.%22Codcom%22%3D12104"/>
        <s v="https://analytics.zoho.com/open-view/2395394000008136598?ZOHO_CRITERIA=%22Localiza_CL_Poblacion%22.%22Codcom%22%3D12201"/>
        <s v="https://analytics.zoho.com/open-view/2395394000008136598?ZOHO_CRITERIA=%22Localiza_CL_Poblacion%22.%22Codcom%22%3D12301"/>
        <s v="https://analytics.zoho.com/open-view/2395394000008136598?ZOHO_CRITERIA=%22Localiza_CL_Poblacion%22.%22Codcom%22%3D12302"/>
        <s v="https://analytics.zoho.com/open-view/2395394000008136598?ZOHO_CRITERIA=%22Localiza_CL_Poblacion%22.%22Codcom%22%3D12303"/>
        <s v="https://analytics.zoho.com/open-view/2395394000008136598?ZOHO_CRITERIA=%22Localiza_CL_Poblacion%22.%22Codcom%22%3D12401"/>
        <s v="https://analytics.zoho.com/open-view/2395394000008136598?ZOHO_CRITERIA=%22Localiza_CL_Poblacion%22.%22Codcom%22%3D12402"/>
        <s v="https://analytics.zoho.com/open-view/2395394000008136598?ZOHO_CRITERIA=%22Localiza_CL_Poblacion%22.%22Codcom%22%3D13101"/>
        <s v="https://analytics.zoho.com/open-view/2395394000008136598?ZOHO_CRITERIA=%22Localiza_CL_Poblacion%22.%22Codcom%22%3D13102"/>
        <s v="https://analytics.zoho.com/open-view/2395394000008136598?ZOHO_CRITERIA=%22Localiza_CL_Poblacion%22.%22Codcom%22%3D13103"/>
        <s v="https://analytics.zoho.com/open-view/2395394000008136598?ZOHO_CRITERIA=%22Localiza_CL_Poblacion%22.%22Codcom%22%3D13104"/>
        <s v="https://analytics.zoho.com/open-view/2395394000008136598?ZOHO_CRITERIA=%22Localiza_CL_Poblacion%22.%22Codcom%22%3D13105"/>
        <s v="https://analytics.zoho.com/open-view/2395394000008136598?ZOHO_CRITERIA=%22Localiza_CL_Poblacion%22.%22Codcom%22%3D13106"/>
        <s v="https://analytics.zoho.com/open-view/2395394000008136598?ZOHO_CRITERIA=%22Localiza_CL_Poblacion%22.%22Codcom%22%3D13107"/>
        <s v="https://analytics.zoho.com/open-view/2395394000008136598?ZOHO_CRITERIA=%22Localiza_CL_Poblacion%22.%22Codcom%22%3D13108"/>
        <s v="https://analytics.zoho.com/open-view/2395394000008136598?ZOHO_CRITERIA=%22Localiza_CL_Poblacion%22.%22Codcom%22%3D13109"/>
        <s v="https://analytics.zoho.com/open-view/2395394000008136598?ZOHO_CRITERIA=%22Localiza_CL_Poblacion%22.%22Codcom%22%3D13110"/>
        <s v="https://analytics.zoho.com/open-view/2395394000008136598?ZOHO_CRITERIA=%22Localiza_CL_Poblacion%22.%22Codcom%22%3D13111"/>
        <s v="https://analytics.zoho.com/open-view/2395394000008136598?ZOHO_CRITERIA=%22Localiza_CL_Poblacion%22.%22Codcom%22%3D13112"/>
        <s v="https://analytics.zoho.com/open-view/2395394000008136598?ZOHO_CRITERIA=%22Localiza_CL_Poblacion%22.%22Codcom%22%3D13113"/>
        <s v="https://analytics.zoho.com/open-view/2395394000008136598?ZOHO_CRITERIA=%22Localiza_CL_Poblacion%22.%22Codcom%22%3D13114"/>
        <s v="https://analytics.zoho.com/open-view/2395394000008136598?ZOHO_CRITERIA=%22Localiza_CL_Poblacion%22.%22Codcom%22%3D13115"/>
        <s v="https://analytics.zoho.com/open-view/2395394000008136598?ZOHO_CRITERIA=%22Localiza_CL_Poblacion%22.%22Codcom%22%3D13116"/>
        <s v="https://analytics.zoho.com/open-view/2395394000008136598?ZOHO_CRITERIA=%22Localiza_CL_Poblacion%22.%22Codcom%22%3D13117"/>
        <s v="https://analytics.zoho.com/open-view/2395394000008136598?ZOHO_CRITERIA=%22Localiza_CL_Poblacion%22.%22Codcom%22%3D13118"/>
        <s v="https://analytics.zoho.com/open-view/2395394000008136598?ZOHO_CRITERIA=%22Localiza_CL_Poblacion%22.%22Codcom%22%3D13119"/>
        <s v="https://analytics.zoho.com/open-view/2395394000008136598?ZOHO_CRITERIA=%22Localiza_CL_Poblacion%22.%22Codcom%22%3D13120"/>
        <s v="https://analytics.zoho.com/open-view/2395394000008136598?ZOHO_CRITERIA=%22Localiza_CL_Poblacion%22.%22Codcom%22%3D13121"/>
        <s v="https://analytics.zoho.com/open-view/2395394000008136598?ZOHO_CRITERIA=%22Localiza_CL_Poblacion%22.%22Codcom%22%3D13122"/>
        <s v="https://analytics.zoho.com/open-view/2395394000008136598?ZOHO_CRITERIA=%22Localiza_CL_Poblacion%22.%22Codcom%22%3D13123"/>
        <s v="https://analytics.zoho.com/open-view/2395394000008136598?ZOHO_CRITERIA=%22Localiza_CL_Poblacion%22.%22Codcom%22%3D13124"/>
        <s v="https://analytics.zoho.com/open-view/2395394000008136598?ZOHO_CRITERIA=%22Localiza_CL_Poblacion%22.%22Codcom%22%3D13125"/>
        <s v="https://analytics.zoho.com/open-view/2395394000008136598?ZOHO_CRITERIA=%22Localiza_CL_Poblacion%22.%22Codcom%22%3D13126"/>
        <s v="https://analytics.zoho.com/open-view/2395394000008136598?ZOHO_CRITERIA=%22Localiza_CL_Poblacion%22.%22Codcom%22%3D13127"/>
        <s v="https://analytics.zoho.com/open-view/2395394000008136598?ZOHO_CRITERIA=%22Localiza_CL_Poblacion%22.%22Codcom%22%3D13128"/>
        <s v="https://analytics.zoho.com/open-view/2395394000008136598?ZOHO_CRITERIA=%22Localiza_CL_Poblacion%22.%22Codcom%22%3D13129"/>
        <s v="https://analytics.zoho.com/open-view/2395394000008136598?ZOHO_CRITERIA=%22Localiza_CL_Poblacion%22.%22Codcom%22%3D13130"/>
        <s v="https://analytics.zoho.com/open-view/2395394000008136598?ZOHO_CRITERIA=%22Localiza_CL_Poblacion%22.%22Codcom%22%3D13131"/>
        <s v="https://analytics.zoho.com/open-view/2395394000008136598?ZOHO_CRITERIA=%22Localiza_CL_Poblacion%22.%22Codcom%22%3D13132"/>
        <s v="https://analytics.zoho.com/open-view/2395394000008136598?ZOHO_CRITERIA=%22Localiza_CL_Poblacion%22.%22Codcom%22%3D13201"/>
        <s v="https://analytics.zoho.com/open-view/2395394000008136598?ZOHO_CRITERIA=%22Localiza_CL_Poblacion%22.%22Codcom%22%3D13202"/>
        <s v="https://analytics.zoho.com/open-view/2395394000008136598?ZOHO_CRITERIA=%22Localiza_CL_Poblacion%22.%22Codcom%22%3D13203"/>
        <s v="https://analytics.zoho.com/open-view/2395394000008136598?ZOHO_CRITERIA=%22Localiza_CL_Poblacion%22.%22Codcom%22%3D13301"/>
        <s v="https://analytics.zoho.com/open-view/2395394000008136598?ZOHO_CRITERIA=%22Localiza_CL_Poblacion%22.%22Codcom%22%3D13302"/>
        <s v="https://analytics.zoho.com/open-view/2395394000008136598?ZOHO_CRITERIA=%22Localiza_CL_Poblacion%22.%22Codcom%22%3D13303"/>
        <s v="https://analytics.zoho.com/open-view/2395394000008136598?ZOHO_CRITERIA=%22Localiza_CL_Poblacion%22.%22Codcom%22%3D13401"/>
        <s v="https://analytics.zoho.com/open-view/2395394000008136598?ZOHO_CRITERIA=%22Localiza_CL_Poblacion%22.%22Codcom%22%3D13402"/>
        <s v="https://analytics.zoho.com/open-view/2395394000008136598?ZOHO_CRITERIA=%22Localiza_CL_Poblacion%22.%22Codcom%22%3D13403"/>
        <s v="https://analytics.zoho.com/open-view/2395394000008136598?ZOHO_CRITERIA=%22Localiza_CL_Poblacion%22.%22Codcom%22%3D13404"/>
        <s v="https://analytics.zoho.com/open-view/2395394000008136598?ZOHO_CRITERIA=%22Localiza_CL_Poblacion%22.%22Codcom%22%3D13501"/>
        <s v="https://analytics.zoho.com/open-view/2395394000008136598?ZOHO_CRITERIA=%22Localiza_CL_Poblacion%22.%22Codcom%22%3D13502"/>
        <s v="https://analytics.zoho.com/open-view/2395394000008136598?ZOHO_CRITERIA=%22Localiza_CL_Poblacion%22.%22Codcom%22%3D13503"/>
        <s v="https://analytics.zoho.com/open-view/2395394000008136598?ZOHO_CRITERIA=%22Localiza_CL_Poblacion%22.%22Codcom%22%3D13504"/>
        <s v="https://analytics.zoho.com/open-view/2395394000008136598?ZOHO_CRITERIA=%22Localiza_CL_Poblacion%22.%22Codcom%22%3D13505"/>
        <s v="https://analytics.zoho.com/open-view/2395394000008136598?ZOHO_CRITERIA=%22Localiza_CL_Poblacion%22.%22Codcom%22%3D13601"/>
        <s v="https://analytics.zoho.com/open-view/2395394000008136598?ZOHO_CRITERIA=%22Localiza_CL_Poblacion%22.%22Codcom%22%3D13602"/>
        <s v="https://analytics.zoho.com/open-view/2395394000008136598?ZOHO_CRITERIA=%22Localiza_CL_Poblacion%22.%22Codcom%22%3D13603"/>
        <s v="https://analytics.zoho.com/open-view/2395394000008136598?ZOHO_CRITERIA=%22Localiza_CL_Poblacion%22.%22Codcom%22%3D13604"/>
        <s v="https://analytics.zoho.com/open-view/2395394000008136598?ZOHO_CRITERIA=%22Localiza_CL_Poblacion%22.%22Codcom%22%3D13605"/>
        <s v="https://analytics.zoho.com/open-view/2395394000008136598?ZOHO_CRITERIA=%22Localiza_CL_Poblacion%22.%22Codcom%22%3D14101"/>
        <s v="https://analytics.zoho.com/open-view/2395394000008136598?ZOHO_CRITERIA=%22Localiza_CL_Poblacion%22.%22Codcom%22%3D14102"/>
        <s v="https://analytics.zoho.com/open-view/2395394000008136598?ZOHO_CRITERIA=%22Localiza_CL_Poblacion%22.%22Codcom%22%3D14103"/>
        <s v="https://analytics.zoho.com/open-view/2395394000008136598?ZOHO_CRITERIA=%22Localiza_CL_Poblacion%22.%22Codcom%22%3D14104"/>
        <s v="https://analytics.zoho.com/open-view/2395394000008136598?ZOHO_CRITERIA=%22Localiza_CL_Poblacion%22.%22Codcom%22%3D14105"/>
        <s v="https://analytics.zoho.com/open-view/2395394000008136598?ZOHO_CRITERIA=%22Localiza_CL_Poblacion%22.%22Codcom%22%3D14106"/>
        <s v="https://analytics.zoho.com/open-view/2395394000008136598?ZOHO_CRITERIA=%22Localiza_CL_Poblacion%22.%22Codcom%22%3D14107"/>
        <s v="https://analytics.zoho.com/open-view/2395394000008136598?ZOHO_CRITERIA=%22Localiza_CL_Poblacion%22.%22Codcom%22%3D14108"/>
        <s v="https://analytics.zoho.com/open-view/2395394000008136598?ZOHO_CRITERIA=%22Localiza_CL_Poblacion%22.%22Codcom%22%3D14201"/>
        <s v="https://analytics.zoho.com/open-view/2395394000008136598?ZOHO_CRITERIA=%22Localiza_CL_Poblacion%22.%22Codcom%22%3D14202"/>
        <s v="https://analytics.zoho.com/open-view/2395394000008136598?ZOHO_CRITERIA=%22Localiza_CL_Poblacion%22.%22Codcom%22%3D14203"/>
        <s v="https://analytics.zoho.com/open-view/2395394000008136598?ZOHO_CRITERIA=%22Localiza_CL_Poblacion%22.%22Codcom%22%3D14204"/>
        <s v="https://analytics.zoho.com/open-view/2395394000008136598?ZOHO_CRITERIA=%22Localiza_CL_Poblacion%22.%22Codcom%22%3D15101"/>
        <s v="https://analytics.zoho.com/open-view/2395394000008136598?ZOHO_CRITERIA=%22Localiza_CL_Poblacion%22.%22Codcom%22%3D15102"/>
        <s v="https://analytics.zoho.com/open-view/2395394000008136598?ZOHO_CRITERIA=%22Localiza_CL_Poblacion%22.%22Codcom%22%3D15201"/>
        <s v="https://analytics.zoho.com/open-view/2395394000008136598?ZOHO_CRITERIA=%22Localiza_CL_Poblacion%22.%22Codcom%22%3D15202"/>
        <s v="https://analytics.zoho.com/open-view/2395394000008138350"/>
        <s v="https://analytics.zoho.com/open-view/2395394000008138671?ZOHO_CRITERIA=%22Localiza_CL_Poblacion%22.%22Codreg%22%3D1"/>
        <s v="https://analytics.zoho.com/open-view/2395394000008138671?ZOHO_CRITERIA=%22Localiza_CL_Poblacion%22.%22Codreg%22%3D2"/>
        <s v="https://analytics.zoho.com/open-view/2395394000008138671?ZOHO_CRITERIA=%22Localiza_CL_Poblacion%22.%22Codreg%22%3D3"/>
        <s v="https://analytics.zoho.com/open-view/2395394000008138671?ZOHO_CRITERIA=%22Localiza_CL_Poblacion%22.%22Codreg%22%3D4"/>
        <s v="https://analytics.zoho.com/open-view/2395394000008138671?ZOHO_CRITERIA=%22Localiza_CL_Poblacion%22.%22Codreg%22%3D5"/>
        <s v="https://analytics.zoho.com/open-view/2395394000008138671?ZOHO_CRITERIA=%22Localiza_CL_Poblacion%22.%22Codreg%22%3D6"/>
        <s v="https://analytics.zoho.com/open-view/2395394000008138671?ZOHO_CRITERIA=%22Localiza_CL_Poblacion%22.%22Codreg%22%3D7"/>
        <s v="https://analytics.zoho.com/open-view/2395394000008138671?ZOHO_CRITERIA=%22Localiza_CL_Poblacion%22.%22Codreg%22%3D8"/>
        <s v="https://analytics.zoho.com/open-view/2395394000008138671?ZOHO_CRITERIA=%22Localiza_CL_Poblacion%22.%22Codreg%22%3D9"/>
        <s v="https://analytics.zoho.com/open-view/2395394000008138671?ZOHO_CRITERIA=%22Localiza_CL_Poblacion%22.%22Codreg%22%3D10"/>
        <s v="https://analytics.zoho.com/open-view/2395394000008138671?ZOHO_CRITERIA=%22Localiza_CL_Poblacion%22.%22Codreg%22%3D11"/>
        <s v="https://analytics.zoho.com/open-view/2395394000008138671?ZOHO_CRITERIA=%22Localiza_CL_Poblacion%22.%22Codreg%22%3D12"/>
        <s v="https://analytics.zoho.com/open-view/2395394000008138671?ZOHO_CRITERIA=%22Localiza_CL_Poblacion%22.%22Codreg%22%3D13"/>
        <s v="https://analytics.zoho.com/open-view/2395394000008138671?ZOHO_CRITERIA=%22Localiza_CL_Poblacion%22.%22Codreg%22%3D14"/>
        <s v="https://analytics.zoho.com/open-view/2395394000008138671?ZOHO_CRITERIA=%22Localiza_CL_Poblacion%22.%22Codreg%22%3D15"/>
        <s v="https://analytics.zoho.com/open-view/2395394000008138671?ZOHO_CRITERIA=%22Localiza_CL_Poblacion%22.%22Codreg%22%3D16"/>
        <s v="https://analytics.zoho.com/open-view/2395394000008137967?ZOHO_CRITERIA=%22Localiza_CL_Poblacion%22.%22Codcom%22%3D1101"/>
        <s v="https://analytics.zoho.com/open-view/2395394000008137967?ZOHO_CRITERIA=%22Localiza_CL_Poblacion%22.%22Codcom%22%3D1107"/>
        <s v="https://analytics.zoho.com/open-view/2395394000008137967?ZOHO_CRITERIA=%22Localiza_CL_Poblacion%22.%22Codcom%22%3D1401"/>
        <s v="https://analytics.zoho.com/open-view/2395394000008137967?ZOHO_CRITERIA=%22Localiza_CL_Poblacion%22.%22Codcom%22%3D1402"/>
        <s v="https://analytics.zoho.com/open-view/2395394000008137967?ZOHO_CRITERIA=%22Localiza_CL_Poblacion%22.%22Codcom%22%3D1403"/>
        <s v="https://analytics.zoho.com/open-view/2395394000008137967?ZOHO_CRITERIA=%22Localiza_CL_Poblacion%22.%22Codcom%22%3D1404"/>
        <s v="https://analytics.zoho.com/open-view/2395394000008137967?ZOHO_CRITERIA=%22Localiza_CL_Poblacion%22.%22Codcom%22%3D1405"/>
        <s v="https://analytics.zoho.com/open-view/2395394000008137967?ZOHO_CRITERIA=%22Localiza_CL_Poblacion%22.%22Codcom%22%3D2101"/>
        <s v="https://analytics.zoho.com/open-view/2395394000008137967?ZOHO_CRITERIA=%22Localiza_CL_Poblacion%22.%22Codcom%22%3D2102"/>
        <s v="https://analytics.zoho.com/open-view/2395394000008137967?ZOHO_CRITERIA=%22Localiza_CL_Poblacion%22.%22Codcom%22%3D2103"/>
        <s v="https://analytics.zoho.com/open-view/2395394000008137967?ZOHO_CRITERIA=%22Localiza_CL_Poblacion%22.%22Codcom%22%3D2104"/>
        <s v="https://analytics.zoho.com/open-view/2395394000008137967?ZOHO_CRITERIA=%22Localiza_CL_Poblacion%22.%22Codcom%22%3D2201"/>
        <s v="https://analytics.zoho.com/open-view/2395394000008137967?ZOHO_CRITERIA=%22Localiza_CL_Poblacion%22.%22Codcom%22%3D2202"/>
        <s v="https://analytics.zoho.com/open-view/2395394000008137967?ZOHO_CRITERIA=%22Localiza_CL_Poblacion%22.%22Codcom%22%3D2203"/>
        <s v="https://analytics.zoho.com/open-view/2395394000008137967?ZOHO_CRITERIA=%22Localiza_CL_Poblacion%22.%22Codcom%22%3D2301"/>
        <s v="https://analytics.zoho.com/open-view/2395394000008137967?ZOHO_CRITERIA=%22Localiza_CL_Poblacion%22.%22Codcom%22%3D2302"/>
        <s v="https://analytics.zoho.com/open-view/2395394000008137967?ZOHO_CRITERIA=%22Localiza_CL_Poblacion%22.%22Codcom%22%3D3101"/>
        <s v="https://analytics.zoho.com/open-view/2395394000008137967?ZOHO_CRITERIA=%22Localiza_CL_Poblacion%22.%22Codcom%22%3D3102"/>
        <s v="https://analytics.zoho.com/open-view/2395394000008137967?ZOHO_CRITERIA=%22Localiza_CL_Poblacion%22.%22Codcom%22%3D3103"/>
        <s v="https://analytics.zoho.com/open-view/2395394000008137967?ZOHO_CRITERIA=%22Localiza_CL_Poblacion%22.%22Codcom%22%3D3201"/>
        <s v="https://analytics.zoho.com/open-view/2395394000008137967?ZOHO_CRITERIA=%22Localiza_CL_Poblacion%22.%22Codcom%22%3D3202"/>
        <s v="https://analytics.zoho.com/open-view/2395394000008137967?ZOHO_CRITERIA=%22Localiza_CL_Poblacion%22.%22Codcom%22%3D3301"/>
        <s v="https://analytics.zoho.com/open-view/2395394000008137967?ZOHO_CRITERIA=%22Localiza_CL_Poblacion%22.%22Codcom%22%3D3302"/>
        <s v="https://analytics.zoho.com/open-view/2395394000008137967?ZOHO_CRITERIA=%22Localiza_CL_Poblacion%22.%22Codcom%22%3D3303"/>
        <s v="https://analytics.zoho.com/open-view/2395394000008137967?ZOHO_CRITERIA=%22Localiza_CL_Poblacion%22.%22Codcom%22%3D3304"/>
        <s v="https://analytics.zoho.com/open-view/2395394000008137967?ZOHO_CRITERIA=%22Localiza_CL_Poblacion%22.%22Codcom%22%3D4101"/>
        <s v="https://analytics.zoho.com/open-view/2395394000008137967?ZOHO_CRITERIA=%22Localiza_CL_Poblacion%22.%22Codcom%22%3D4102"/>
        <s v="https://analytics.zoho.com/open-view/2395394000008137967?ZOHO_CRITERIA=%22Localiza_CL_Poblacion%22.%22Codcom%22%3D4103"/>
        <s v="https://analytics.zoho.com/open-view/2395394000008137967?ZOHO_CRITERIA=%22Localiza_CL_Poblacion%22.%22Codcom%22%3D4104"/>
        <s v="https://analytics.zoho.com/open-view/2395394000008137967?ZOHO_CRITERIA=%22Localiza_CL_Poblacion%22.%22Codcom%22%3D4105"/>
        <s v="https://analytics.zoho.com/open-view/2395394000008137967?ZOHO_CRITERIA=%22Localiza_CL_Poblacion%22.%22Codcom%22%3D4106"/>
        <s v="https://analytics.zoho.com/open-view/2395394000008137967?ZOHO_CRITERIA=%22Localiza_CL_Poblacion%22.%22Codcom%22%3D4201"/>
        <s v="https://analytics.zoho.com/open-view/2395394000008137967?ZOHO_CRITERIA=%22Localiza_CL_Poblacion%22.%22Codcom%22%3D4202"/>
        <s v="https://analytics.zoho.com/open-view/2395394000008137967?ZOHO_CRITERIA=%22Localiza_CL_Poblacion%22.%22Codcom%22%3D4203"/>
        <s v="https://analytics.zoho.com/open-view/2395394000008137967?ZOHO_CRITERIA=%22Localiza_CL_Poblacion%22.%22Codcom%22%3D4204"/>
        <s v="https://analytics.zoho.com/open-view/2395394000008137967?ZOHO_CRITERIA=%22Localiza_CL_Poblacion%22.%22Codcom%22%3D4301"/>
        <s v="https://analytics.zoho.com/open-view/2395394000008137967?ZOHO_CRITERIA=%22Localiza_CL_Poblacion%22.%22Codcom%22%3D4302"/>
        <s v="https://analytics.zoho.com/open-view/2395394000008137967?ZOHO_CRITERIA=%22Localiza_CL_Poblacion%22.%22Codcom%22%3D4303"/>
        <s v="https://analytics.zoho.com/open-view/2395394000008137967?ZOHO_CRITERIA=%22Localiza_CL_Poblacion%22.%22Codcom%22%3D4304"/>
        <s v="https://analytics.zoho.com/open-view/2395394000008137967?ZOHO_CRITERIA=%22Localiza_CL_Poblacion%22.%22Codcom%22%3D4305"/>
        <s v="https://analytics.zoho.com/open-view/2395394000008137967?ZOHO_CRITERIA=%22Localiza_CL_Poblacion%22.%22Codcom%22%3D5101"/>
        <s v="https://analytics.zoho.com/open-view/2395394000008137967?ZOHO_CRITERIA=%22Localiza_CL_Poblacion%22.%22Codcom%22%3D5102"/>
        <s v="https://analytics.zoho.com/open-view/2395394000008137967?ZOHO_CRITERIA=%22Localiza_CL_Poblacion%22.%22Codcom%22%3D5103"/>
        <s v="https://analytics.zoho.com/open-view/2395394000008137967?ZOHO_CRITERIA=%22Localiza_CL_Poblacion%22.%22Codcom%22%3D5104"/>
        <s v="https://analytics.zoho.com/open-view/2395394000008137967?ZOHO_CRITERIA=%22Localiza_CL_Poblacion%22.%22Codcom%22%3D5105"/>
        <s v="https://analytics.zoho.com/open-view/2395394000008137967?ZOHO_CRITERIA=%22Localiza_CL_Poblacion%22.%22Codcom%22%3D5107"/>
        <s v="https://analytics.zoho.com/open-view/2395394000008137967?ZOHO_CRITERIA=%22Localiza_CL_Poblacion%22.%22Codcom%22%3D5109"/>
        <s v="https://analytics.zoho.com/open-view/2395394000008137967?ZOHO_CRITERIA=%22Localiza_CL_Poblacion%22.%22Codcom%22%3D5201"/>
        <s v="https://analytics.zoho.com/open-view/2395394000008137967?ZOHO_CRITERIA=%22Localiza_CL_Poblacion%22.%22Codcom%22%3D5301"/>
        <s v="https://analytics.zoho.com/open-view/2395394000008137967?ZOHO_CRITERIA=%22Localiza_CL_Poblacion%22.%22Codcom%22%3D5302"/>
        <s v="https://analytics.zoho.com/open-view/2395394000008137967?ZOHO_CRITERIA=%22Localiza_CL_Poblacion%22.%22Codcom%22%3D5303"/>
        <s v="https://analytics.zoho.com/open-view/2395394000008137967?ZOHO_CRITERIA=%22Localiza_CL_Poblacion%22.%22Codcom%22%3D5304"/>
        <s v="https://analytics.zoho.com/open-view/2395394000008137967?ZOHO_CRITERIA=%22Localiza_CL_Poblacion%22.%22Codcom%22%3D5401"/>
        <s v="https://analytics.zoho.com/open-view/2395394000008137967?ZOHO_CRITERIA=%22Localiza_CL_Poblacion%22.%22Codcom%22%3D5402"/>
        <s v="https://analytics.zoho.com/open-view/2395394000008137967?ZOHO_CRITERIA=%22Localiza_CL_Poblacion%22.%22Codcom%22%3D5403"/>
        <s v="https://analytics.zoho.com/open-view/2395394000008137967?ZOHO_CRITERIA=%22Localiza_CL_Poblacion%22.%22Codcom%22%3D5404"/>
        <s v="https://analytics.zoho.com/open-view/2395394000008137967?ZOHO_CRITERIA=%22Localiza_CL_Poblacion%22.%22Codcom%22%3D5405"/>
        <s v="https://analytics.zoho.com/open-view/2395394000008137967?ZOHO_CRITERIA=%22Localiza_CL_Poblacion%22.%22Codcom%22%3D5501"/>
        <s v="https://analytics.zoho.com/open-view/2395394000008137967?ZOHO_CRITERIA=%22Localiza_CL_Poblacion%22.%22Codcom%22%3D5502"/>
        <s v="https://analytics.zoho.com/open-view/2395394000008137967?ZOHO_CRITERIA=%22Localiza_CL_Poblacion%22.%22Codcom%22%3D5503"/>
        <s v="https://analytics.zoho.com/open-view/2395394000008137967?ZOHO_CRITERIA=%22Localiza_CL_Poblacion%22.%22Codcom%22%3D5504"/>
        <s v="https://analytics.zoho.com/open-view/2395394000008137967?ZOHO_CRITERIA=%22Localiza_CL_Poblacion%22.%22Codcom%22%3D5506"/>
        <s v="https://analytics.zoho.com/open-view/2395394000008137967?ZOHO_CRITERIA=%22Localiza_CL_Poblacion%22.%22Codcom%22%3D5601"/>
        <s v="https://analytics.zoho.com/open-view/2395394000008137967?ZOHO_CRITERIA=%22Localiza_CL_Poblacion%22.%22Codcom%22%3D5602"/>
        <s v="https://analytics.zoho.com/open-view/2395394000008137967?ZOHO_CRITERIA=%22Localiza_CL_Poblacion%22.%22Codcom%22%3D5603"/>
        <s v="https://analytics.zoho.com/open-view/2395394000008137967?ZOHO_CRITERIA=%22Localiza_CL_Poblacion%22.%22Codcom%22%3D5604"/>
        <s v="https://analytics.zoho.com/open-view/2395394000008137967?ZOHO_CRITERIA=%22Localiza_CL_Poblacion%22.%22Codcom%22%3D5605"/>
        <s v="https://analytics.zoho.com/open-view/2395394000008137967?ZOHO_CRITERIA=%22Localiza_CL_Poblacion%22.%22Codcom%22%3D5606"/>
        <s v="https://analytics.zoho.com/open-view/2395394000008137967?ZOHO_CRITERIA=%22Localiza_CL_Poblacion%22.%22Codcom%22%3D5701"/>
        <s v="https://analytics.zoho.com/open-view/2395394000008137967?ZOHO_CRITERIA=%22Localiza_CL_Poblacion%22.%22Codcom%22%3D5702"/>
        <s v="https://analytics.zoho.com/open-view/2395394000008137967?ZOHO_CRITERIA=%22Localiza_CL_Poblacion%22.%22Codcom%22%3D5703"/>
        <s v="https://analytics.zoho.com/open-view/2395394000008137967?ZOHO_CRITERIA=%22Localiza_CL_Poblacion%22.%22Codcom%22%3D5704"/>
        <s v="https://analytics.zoho.com/open-view/2395394000008137967?ZOHO_CRITERIA=%22Localiza_CL_Poblacion%22.%22Codcom%22%3D5705"/>
        <s v="https://analytics.zoho.com/open-view/2395394000008137967?ZOHO_CRITERIA=%22Localiza_CL_Poblacion%22.%22Codcom%22%3D5706"/>
        <s v="https://analytics.zoho.com/open-view/2395394000008137967?ZOHO_CRITERIA=%22Localiza_CL_Poblacion%22.%22Codcom%22%3D5801"/>
        <s v="https://analytics.zoho.com/open-view/2395394000008137967?ZOHO_CRITERIA=%22Localiza_CL_Poblacion%22.%22Codcom%22%3D5802"/>
        <s v="https://analytics.zoho.com/open-view/2395394000008137967?ZOHO_CRITERIA=%22Localiza_CL_Poblacion%22.%22Codcom%22%3D5803"/>
        <s v="https://analytics.zoho.com/open-view/2395394000008137967?ZOHO_CRITERIA=%22Localiza_CL_Poblacion%22.%22Codcom%22%3D5804"/>
        <s v="https://analytics.zoho.com/open-view/2395394000008137967?ZOHO_CRITERIA=%22Localiza_CL_Poblacion%22.%22Codcom%22%3D6101"/>
        <s v="https://analytics.zoho.com/open-view/2395394000008137967?ZOHO_CRITERIA=%22Localiza_CL_Poblacion%22.%22Codcom%22%3D6102"/>
        <s v="https://analytics.zoho.com/open-view/2395394000008137967?ZOHO_CRITERIA=%22Localiza_CL_Poblacion%22.%22Codcom%22%3D6103"/>
        <s v="https://analytics.zoho.com/open-view/2395394000008137967?ZOHO_CRITERIA=%22Localiza_CL_Poblacion%22.%22Codcom%22%3D6104"/>
        <s v="https://analytics.zoho.com/open-view/2395394000008137967?ZOHO_CRITERIA=%22Localiza_CL_Poblacion%22.%22Codcom%22%3D6105"/>
        <s v="https://analytics.zoho.com/open-view/2395394000008137967?ZOHO_CRITERIA=%22Localiza_CL_Poblacion%22.%22Codcom%22%3D6106"/>
        <s v="https://analytics.zoho.com/open-view/2395394000008137967?ZOHO_CRITERIA=%22Localiza_CL_Poblacion%22.%22Codcom%22%3D6107"/>
        <s v="https://analytics.zoho.com/open-view/2395394000008137967?ZOHO_CRITERIA=%22Localiza_CL_Poblacion%22.%22Codcom%22%3D6108"/>
        <s v="https://analytics.zoho.com/open-view/2395394000008137967?ZOHO_CRITERIA=%22Localiza_CL_Poblacion%22.%22Codcom%22%3D6109"/>
        <s v="https://analytics.zoho.com/open-view/2395394000008137967?ZOHO_CRITERIA=%22Localiza_CL_Poblacion%22.%22Codcom%22%3D6110"/>
        <s v="https://analytics.zoho.com/open-view/2395394000008137967?ZOHO_CRITERIA=%22Localiza_CL_Poblacion%22.%22Codcom%22%3D6111"/>
        <s v="https://analytics.zoho.com/open-view/2395394000008137967?ZOHO_CRITERIA=%22Localiza_CL_Poblacion%22.%22Codcom%22%3D6112"/>
        <s v="https://analytics.zoho.com/open-view/2395394000008137967?ZOHO_CRITERIA=%22Localiza_CL_Poblacion%22.%22Codcom%22%3D6113"/>
        <s v="https://analytics.zoho.com/open-view/2395394000008137967?ZOHO_CRITERIA=%22Localiza_CL_Poblacion%22.%22Codcom%22%3D6114"/>
        <s v="https://analytics.zoho.com/open-view/2395394000008137967?ZOHO_CRITERIA=%22Localiza_CL_Poblacion%22.%22Codcom%22%3D6115"/>
        <s v="https://analytics.zoho.com/open-view/2395394000008137967?ZOHO_CRITERIA=%22Localiza_CL_Poblacion%22.%22Codcom%22%3D6116"/>
        <s v="https://analytics.zoho.com/open-view/2395394000008137967?ZOHO_CRITERIA=%22Localiza_CL_Poblacion%22.%22Codcom%22%3D6117"/>
        <s v="https://analytics.zoho.com/open-view/2395394000008137967?ZOHO_CRITERIA=%22Localiza_CL_Poblacion%22.%22Codcom%22%3D6201"/>
        <s v="https://analytics.zoho.com/open-view/2395394000008137967?ZOHO_CRITERIA=%22Localiza_CL_Poblacion%22.%22Codcom%22%3D6202"/>
        <s v="https://analytics.zoho.com/open-view/2395394000008137967?ZOHO_CRITERIA=%22Localiza_CL_Poblacion%22.%22Codcom%22%3D6203"/>
        <s v="https://analytics.zoho.com/open-view/2395394000008137967?ZOHO_CRITERIA=%22Localiza_CL_Poblacion%22.%22Codcom%22%3D6204"/>
        <s v="https://analytics.zoho.com/open-view/2395394000008137967?ZOHO_CRITERIA=%22Localiza_CL_Poblacion%22.%22Codcom%22%3D6205"/>
        <s v="https://analytics.zoho.com/open-view/2395394000008137967?ZOHO_CRITERIA=%22Localiza_CL_Poblacion%22.%22Codcom%22%3D6206"/>
        <s v="https://analytics.zoho.com/open-view/2395394000008137967?ZOHO_CRITERIA=%22Localiza_CL_Poblacion%22.%22Codcom%22%3D6301"/>
        <s v="https://analytics.zoho.com/open-view/2395394000008137967?ZOHO_CRITERIA=%22Localiza_CL_Poblacion%22.%22Codcom%22%3D6302"/>
        <s v="https://analytics.zoho.com/open-view/2395394000008137967?ZOHO_CRITERIA=%22Localiza_CL_Poblacion%22.%22Codcom%22%3D6303"/>
        <s v="https://analytics.zoho.com/open-view/2395394000008137967?ZOHO_CRITERIA=%22Localiza_CL_Poblacion%22.%22Codcom%22%3D6304"/>
        <s v="https://analytics.zoho.com/open-view/2395394000008137967?ZOHO_CRITERIA=%22Localiza_CL_Poblacion%22.%22Codcom%22%3D6305"/>
        <s v="https://analytics.zoho.com/open-view/2395394000008137967?ZOHO_CRITERIA=%22Localiza_CL_Poblacion%22.%22Codcom%22%3D6306"/>
        <s v="https://analytics.zoho.com/open-view/2395394000008137967?ZOHO_CRITERIA=%22Localiza_CL_Poblacion%22.%22Codcom%22%3D6307"/>
        <s v="https://analytics.zoho.com/open-view/2395394000008137967?ZOHO_CRITERIA=%22Localiza_CL_Poblacion%22.%22Codcom%22%3D6308"/>
        <s v="https://analytics.zoho.com/open-view/2395394000008137967?ZOHO_CRITERIA=%22Localiza_CL_Poblacion%22.%22Codcom%22%3D6309"/>
        <s v="https://analytics.zoho.com/open-view/2395394000008137967?ZOHO_CRITERIA=%22Localiza_CL_Poblacion%22.%22Codcom%22%3D6310"/>
        <s v="https://analytics.zoho.com/open-view/2395394000008137967?ZOHO_CRITERIA=%22Localiza_CL_Poblacion%22.%22Codcom%22%3D7101"/>
        <s v="https://analytics.zoho.com/open-view/2395394000008137967?ZOHO_CRITERIA=%22Localiza_CL_Poblacion%22.%22Codcom%22%3D7102"/>
        <s v="https://analytics.zoho.com/open-view/2395394000008137967?ZOHO_CRITERIA=%22Localiza_CL_Poblacion%22.%22Codcom%22%3D7103"/>
        <s v="https://analytics.zoho.com/open-view/2395394000008137967?ZOHO_CRITERIA=%22Localiza_CL_Poblacion%22.%22Codcom%22%3D7104"/>
        <s v="https://analytics.zoho.com/open-view/2395394000008137967?ZOHO_CRITERIA=%22Localiza_CL_Poblacion%22.%22Codcom%22%3D7105"/>
        <s v="https://analytics.zoho.com/open-view/2395394000008137967?ZOHO_CRITERIA=%22Localiza_CL_Poblacion%22.%22Codcom%22%3D7106"/>
        <s v="https://analytics.zoho.com/open-view/2395394000008137967?ZOHO_CRITERIA=%22Localiza_CL_Poblacion%22.%22Codcom%22%3D7107"/>
        <s v="https://analytics.zoho.com/open-view/2395394000008137967?ZOHO_CRITERIA=%22Localiza_CL_Poblacion%22.%22Codcom%22%3D7108"/>
        <s v="https://analytics.zoho.com/open-view/2395394000008137967?ZOHO_CRITERIA=%22Localiza_CL_Poblacion%22.%22Codcom%22%3D7109"/>
        <s v="https://analytics.zoho.com/open-view/2395394000008137967?ZOHO_CRITERIA=%22Localiza_CL_Poblacion%22.%22Codcom%22%3D7110"/>
        <s v="https://analytics.zoho.com/open-view/2395394000008137967?ZOHO_CRITERIA=%22Localiza_CL_Poblacion%22.%22Codcom%22%3D7201"/>
        <s v="https://analytics.zoho.com/open-view/2395394000008137967?ZOHO_CRITERIA=%22Localiza_CL_Poblacion%22.%22Codcom%22%3D7202"/>
        <s v="https://analytics.zoho.com/open-view/2395394000008137967?ZOHO_CRITERIA=%22Localiza_CL_Poblacion%22.%22Codcom%22%3D7203"/>
        <s v="https://analytics.zoho.com/open-view/2395394000008137967?ZOHO_CRITERIA=%22Localiza_CL_Poblacion%22.%22Codcom%22%3D7301"/>
        <s v="https://analytics.zoho.com/open-view/2395394000008137967?ZOHO_CRITERIA=%22Localiza_CL_Poblacion%22.%22Codcom%22%3D7302"/>
        <s v="https://analytics.zoho.com/open-view/2395394000008137967?ZOHO_CRITERIA=%22Localiza_CL_Poblacion%22.%22Codcom%22%3D7303"/>
        <s v="https://analytics.zoho.com/open-view/2395394000008137967?ZOHO_CRITERIA=%22Localiza_CL_Poblacion%22.%22Codcom%22%3D7304"/>
        <s v="https://analytics.zoho.com/open-view/2395394000008137967?ZOHO_CRITERIA=%22Localiza_CL_Poblacion%22.%22Codcom%22%3D7305"/>
        <s v="https://analytics.zoho.com/open-view/2395394000008137967?ZOHO_CRITERIA=%22Localiza_CL_Poblacion%22.%22Codcom%22%3D7306"/>
        <s v="https://analytics.zoho.com/open-view/2395394000008137967?ZOHO_CRITERIA=%22Localiza_CL_Poblacion%22.%22Codcom%22%3D7307"/>
        <s v="https://analytics.zoho.com/open-view/2395394000008137967?ZOHO_CRITERIA=%22Localiza_CL_Poblacion%22.%22Codcom%22%3D7308"/>
        <s v="https://analytics.zoho.com/open-view/2395394000008137967?ZOHO_CRITERIA=%22Localiza_CL_Poblacion%22.%22Codcom%22%3D7309"/>
        <s v="https://analytics.zoho.com/open-view/2395394000008137967?ZOHO_CRITERIA=%22Localiza_CL_Poblacion%22.%22Codcom%22%3D7401"/>
        <s v="https://analytics.zoho.com/open-view/2395394000008137967?ZOHO_CRITERIA=%22Localiza_CL_Poblacion%22.%22Codcom%22%3D7402"/>
        <s v="https://analytics.zoho.com/open-view/2395394000008137967?ZOHO_CRITERIA=%22Localiza_CL_Poblacion%22.%22Codcom%22%3D7403"/>
        <s v="https://analytics.zoho.com/open-view/2395394000008137967?ZOHO_CRITERIA=%22Localiza_CL_Poblacion%22.%22Codcom%22%3D7404"/>
        <s v="https://analytics.zoho.com/open-view/2395394000008137967?ZOHO_CRITERIA=%22Localiza_CL_Poblacion%22.%22Codcom%22%3D7405"/>
        <s v="https://analytics.zoho.com/open-view/2395394000008137967?ZOHO_CRITERIA=%22Localiza_CL_Poblacion%22.%22Codcom%22%3D7406"/>
        <s v="https://analytics.zoho.com/open-view/2395394000008137967?ZOHO_CRITERIA=%22Localiza_CL_Poblacion%22.%22Codcom%22%3D7407"/>
        <s v="https://analytics.zoho.com/open-view/2395394000008137967?ZOHO_CRITERIA=%22Localiza_CL_Poblacion%22.%22Codcom%22%3D7408"/>
        <s v="https://analytics.zoho.com/open-view/2395394000008137967?ZOHO_CRITERIA=%22Localiza_CL_Poblacion%22.%22Codcom%22%3D8101"/>
        <s v="https://analytics.zoho.com/open-view/2395394000008137967?ZOHO_CRITERIA=%22Localiza_CL_Poblacion%22.%22Codcom%22%3D8102"/>
        <s v="https://analytics.zoho.com/open-view/2395394000008137967?ZOHO_CRITERIA=%22Localiza_CL_Poblacion%22.%22Codcom%22%3D8103"/>
        <s v="https://analytics.zoho.com/open-view/2395394000008137967?ZOHO_CRITERIA=%22Localiza_CL_Poblacion%22.%22Codcom%22%3D8104"/>
        <s v="https://analytics.zoho.com/open-view/2395394000008137967?ZOHO_CRITERIA=%22Localiza_CL_Poblacion%22.%22Codcom%22%3D8105"/>
        <s v="https://analytics.zoho.com/open-view/2395394000008137967?ZOHO_CRITERIA=%22Localiza_CL_Poblacion%22.%22Codcom%22%3D8106"/>
        <s v="https://analytics.zoho.com/open-view/2395394000008137967?ZOHO_CRITERIA=%22Localiza_CL_Poblacion%22.%22Codcom%22%3D8107"/>
        <s v="https://analytics.zoho.com/open-view/2395394000008137967?ZOHO_CRITERIA=%22Localiza_CL_Poblacion%22.%22Codcom%22%3D8108"/>
        <s v="https://analytics.zoho.com/open-view/2395394000008137967?ZOHO_CRITERIA=%22Localiza_CL_Poblacion%22.%22Codcom%22%3D8109"/>
        <s v="https://analytics.zoho.com/open-view/2395394000008137967?ZOHO_CRITERIA=%22Localiza_CL_Poblacion%22.%22Codcom%22%3D8110"/>
        <s v="https://analytics.zoho.com/open-view/2395394000008137967?ZOHO_CRITERIA=%22Localiza_CL_Poblacion%22.%22Codcom%22%3D8111"/>
        <s v="https://analytics.zoho.com/open-view/2395394000008137967?ZOHO_CRITERIA=%22Localiza_CL_Poblacion%22.%22Codcom%22%3D8112"/>
        <s v="https://analytics.zoho.com/open-view/2395394000008137967?ZOHO_CRITERIA=%22Localiza_CL_Poblacion%22.%22Codcom%22%3D8201"/>
        <s v="https://analytics.zoho.com/open-view/2395394000008137967?ZOHO_CRITERIA=%22Localiza_CL_Poblacion%22.%22Codcom%22%3D8202"/>
        <s v="https://analytics.zoho.com/open-view/2395394000008137967?ZOHO_CRITERIA=%22Localiza_CL_Poblacion%22.%22Codcom%22%3D8203"/>
        <s v="https://analytics.zoho.com/open-view/2395394000008137967?ZOHO_CRITERIA=%22Localiza_CL_Poblacion%22.%22Codcom%22%3D8204"/>
        <s v="https://analytics.zoho.com/open-view/2395394000008137967?ZOHO_CRITERIA=%22Localiza_CL_Poblacion%22.%22Codcom%22%3D8205"/>
        <s v="https://analytics.zoho.com/open-view/2395394000008137967?ZOHO_CRITERIA=%22Localiza_CL_Poblacion%22.%22Codcom%22%3D8206"/>
        <s v="https://analytics.zoho.com/open-view/2395394000008137967?ZOHO_CRITERIA=%22Localiza_CL_Poblacion%22.%22Codcom%22%3D8207"/>
        <s v="https://analytics.zoho.com/open-view/2395394000008137967?ZOHO_CRITERIA=%22Localiza_CL_Poblacion%22.%22Codcom%22%3D8301"/>
        <s v="https://analytics.zoho.com/open-view/2395394000008137967?ZOHO_CRITERIA=%22Localiza_CL_Poblacion%22.%22Codcom%22%3D8302"/>
        <s v="https://analytics.zoho.com/open-view/2395394000008137967?ZOHO_CRITERIA=%22Localiza_CL_Poblacion%22.%22Codcom%22%3D8303"/>
        <s v="https://analytics.zoho.com/open-view/2395394000008137967?ZOHO_CRITERIA=%22Localiza_CL_Poblacion%22.%22Codcom%22%3D8304"/>
        <s v="https://analytics.zoho.com/open-view/2395394000008137967?ZOHO_CRITERIA=%22Localiza_CL_Poblacion%22.%22Codcom%22%3D8305"/>
        <s v="https://analytics.zoho.com/open-view/2395394000008137967?ZOHO_CRITERIA=%22Localiza_CL_Poblacion%22.%22Codcom%22%3D8306"/>
        <s v="https://analytics.zoho.com/open-view/2395394000008137967?ZOHO_CRITERIA=%22Localiza_CL_Poblacion%22.%22Codcom%22%3D8307"/>
        <s v="https://analytics.zoho.com/open-view/2395394000008137967?ZOHO_CRITERIA=%22Localiza_CL_Poblacion%22.%22Codcom%22%3D8308"/>
        <s v="https://analytics.zoho.com/open-view/2395394000008137967?ZOHO_CRITERIA=%22Localiza_CL_Poblacion%22.%22Codcom%22%3D8309"/>
        <s v="https://analytics.zoho.com/open-view/2395394000008137967?ZOHO_CRITERIA=%22Localiza_CL_Poblacion%22.%22Codcom%22%3D8310"/>
        <s v="https://analytics.zoho.com/open-view/2395394000008137967?ZOHO_CRITERIA=%22Localiza_CL_Poblacion%22.%22Codcom%22%3D8311"/>
        <s v="https://analytics.zoho.com/open-view/2395394000008137967?ZOHO_CRITERIA=%22Localiza_CL_Poblacion%22.%22Codcom%22%3D8312"/>
        <s v="https://analytics.zoho.com/open-view/2395394000008137967?ZOHO_CRITERIA=%22Localiza_CL_Poblacion%22.%22Codcom%22%3D8313"/>
        <s v="https://analytics.zoho.com/open-view/2395394000008137967?ZOHO_CRITERIA=%22Localiza_CL_Poblacion%22.%22Codcom%22%3D8314"/>
        <s v="https://analytics.zoho.com/open-view/2395394000008137967?ZOHO_CRITERIA=%22Localiza_CL_Poblacion%22.%22Codcom%22%3D16101"/>
        <s v="https://analytics.zoho.com/open-view/2395394000008137967?ZOHO_CRITERIA=%22Localiza_CL_Poblacion%22.%22Codcom%22%3D16102"/>
        <s v="https://analytics.zoho.com/open-view/2395394000008137967?ZOHO_CRITERIA=%22Localiza_CL_Poblacion%22.%22Codcom%22%3D16202"/>
        <s v="https://analytics.zoho.com/open-view/2395394000008137967?ZOHO_CRITERIA=%22Localiza_CL_Poblacion%22.%22Codcom%22%3D16203"/>
        <s v="https://analytics.zoho.com/open-view/2395394000008137967?ZOHO_CRITERIA=%22Localiza_CL_Poblacion%22.%22Codcom%22%3D16302"/>
        <s v="https://analytics.zoho.com/open-view/2395394000008137967?ZOHO_CRITERIA=%22Localiza_CL_Poblacion%22.%22Codcom%22%3D16103"/>
        <s v="https://analytics.zoho.com/open-view/2395394000008137967?ZOHO_CRITERIA=%22Localiza_CL_Poblacion%22.%22Codcom%22%3D16104"/>
        <s v="https://analytics.zoho.com/open-view/2395394000008137967?ZOHO_CRITERIA=%22Localiza_CL_Poblacion%22.%22Codcom%22%3D16204"/>
        <s v="https://analytics.zoho.com/open-view/2395394000008137967?ZOHO_CRITERIA=%22Localiza_CL_Poblacion%22.%22Codcom%22%3D16303"/>
        <s v="https://analytics.zoho.com/open-view/2395394000008137967?ZOHO_CRITERIA=%22Localiza_CL_Poblacion%22.%22Codcom%22%3D16105"/>
        <s v="https://analytics.zoho.com/open-view/2395394000008137967?ZOHO_CRITERIA=%22Localiza_CL_Poblacion%22.%22Codcom%22%3D16106"/>
        <s v="https://analytics.zoho.com/open-view/2395394000008137967?ZOHO_CRITERIA=%22Localiza_CL_Poblacion%22.%22Codcom%22%3D16205"/>
        <s v="https://analytics.zoho.com/open-view/2395394000008137967?ZOHO_CRITERIA=%22Localiza_CL_Poblacion%22.%22Codcom%22%3D16107"/>
        <s v="https://analytics.zoho.com/open-view/2395394000008137967?ZOHO_CRITERIA=%22Localiza_CL_Poblacion%22.%22Codcom%22%3D16201"/>
        <s v="https://analytics.zoho.com/open-view/2395394000008137967?ZOHO_CRITERIA=%22Localiza_CL_Poblacion%22.%22Codcom%22%3D16206"/>
        <s v="https://analytics.zoho.com/open-view/2395394000008137967?ZOHO_CRITERIA=%22Localiza_CL_Poblacion%22.%22Codcom%22%3D16301"/>
        <s v="https://analytics.zoho.com/open-view/2395394000008137967?ZOHO_CRITERIA=%22Localiza_CL_Poblacion%22.%22Codcom%22%3D16304"/>
        <s v="https://analytics.zoho.com/open-view/2395394000008137967?ZOHO_CRITERIA=%22Localiza_CL_Poblacion%22.%22Codcom%22%3D16108"/>
        <s v="https://analytics.zoho.com/open-view/2395394000008137967?ZOHO_CRITERIA=%22Localiza_CL_Poblacion%22.%22Codcom%22%3D16305"/>
        <s v="https://analytics.zoho.com/open-view/2395394000008137967?ZOHO_CRITERIA=%22Localiza_CL_Poblacion%22.%22Codcom%22%3D16207"/>
        <s v="https://analytics.zoho.com/open-view/2395394000008137967?ZOHO_CRITERIA=%22Localiza_CL_Poblacion%22.%22Codcom%22%3D16109"/>
        <s v="https://analytics.zoho.com/open-view/2395394000008137967?ZOHO_CRITERIA=%22Localiza_CL_Poblacion%22.%22Codcom%22%3D9101"/>
        <s v="https://analytics.zoho.com/open-view/2395394000008137967?ZOHO_CRITERIA=%22Localiza_CL_Poblacion%22.%22Codcom%22%3D9102"/>
        <s v="https://analytics.zoho.com/open-view/2395394000008137967?ZOHO_CRITERIA=%22Localiza_CL_Poblacion%22.%22Codcom%22%3D9103"/>
        <s v="https://analytics.zoho.com/open-view/2395394000008137967?ZOHO_CRITERIA=%22Localiza_CL_Poblacion%22.%22Codcom%22%3D9104"/>
        <s v="https://analytics.zoho.com/open-view/2395394000008137967?ZOHO_CRITERIA=%22Localiza_CL_Poblacion%22.%22Codcom%22%3D9105"/>
        <s v="https://analytics.zoho.com/open-view/2395394000008137967?ZOHO_CRITERIA=%22Localiza_CL_Poblacion%22.%22Codcom%22%3D9106"/>
        <s v="https://analytics.zoho.com/open-view/2395394000008137967?ZOHO_CRITERIA=%22Localiza_CL_Poblacion%22.%22Codcom%22%3D9107"/>
        <s v="https://analytics.zoho.com/open-view/2395394000008137967?ZOHO_CRITERIA=%22Localiza_CL_Poblacion%22.%22Codcom%22%3D9108"/>
        <s v="https://analytics.zoho.com/open-view/2395394000008137967?ZOHO_CRITERIA=%22Localiza_CL_Poblacion%22.%22Codcom%22%3D9109"/>
        <s v="https://analytics.zoho.com/open-view/2395394000008137967?ZOHO_CRITERIA=%22Localiza_CL_Poblacion%22.%22Codcom%22%3D9110"/>
        <s v="https://analytics.zoho.com/open-view/2395394000008137967?ZOHO_CRITERIA=%22Localiza_CL_Poblacion%22.%22Codcom%22%3D9111"/>
        <s v="https://analytics.zoho.com/open-view/2395394000008137967?ZOHO_CRITERIA=%22Localiza_CL_Poblacion%22.%22Codcom%22%3D9112"/>
        <s v="https://analytics.zoho.com/open-view/2395394000008137967?ZOHO_CRITERIA=%22Localiza_CL_Poblacion%22.%22Codcom%22%3D9113"/>
        <s v="https://analytics.zoho.com/open-view/2395394000008137967?ZOHO_CRITERIA=%22Localiza_CL_Poblacion%22.%22Codcom%22%3D9114"/>
        <s v="https://analytics.zoho.com/open-view/2395394000008137967?ZOHO_CRITERIA=%22Localiza_CL_Poblacion%22.%22Codcom%22%3D9115"/>
        <s v="https://analytics.zoho.com/open-view/2395394000008137967?ZOHO_CRITERIA=%22Localiza_CL_Poblacion%22.%22Codcom%22%3D9116"/>
        <s v="https://analytics.zoho.com/open-view/2395394000008137967?ZOHO_CRITERIA=%22Localiza_CL_Poblacion%22.%22Codcom%22%3D9117"/>
        <s v="https://analytics.zoho.com/open-view/2395394000008137967?ZOHO_CRITERIA=%22Localiza_CL_Poblacion%22.%22Codcom%22%3D9118"/>
        <s v="https://analytics.zoho.com/open-view/2395394000008137967?ZOHO_CRITERIA=%22Localiza_CL_Poblacion%22.%22Codcom%22%3D9119"/>
        <s v="https://analytics.zoho.com/open-view/2395394000008137967?ZOHO_CRITERIA=%22Localiza_CL_Poblacion%22.%22Codcom%22%3D9120"/>
        <s v="https://analytics.zoho.com/open-view/2395394000008137967?ZOHO_CRITERIA=%22Localiza_CL_Poblacion%22.%22Codcom%22%3D9121"/>
        <s v="https://analytics.zoho.com/open-view/2395394000008137967?ZOHO_CRITERIA=%22Localiza_CL_Poblacion%22.%22Codcom%22%3D9201"/>
        <s v="https://analytics.zoho.com/open-view/2395394000008137967?ZOHO_CRITERIA=%22Localiza_CL_Poblacion%22.%22Codcom%22%3D9202"/>
        <s v="https://analytics.zoho.com/open-view/2395394000008137967?ZOHO_CRITERIA=%22Localiza_CL_Poblacion%22.%22Codcom%22%3D9203"/>
        <s v="https://analytics.zoho.com/open-view/2395394000008137967?ZOHO_CRITERIA=%22Localiza_CL_Poblacion%22.%22Codcom%22%3D9204"/>
        <s v="https://analytics.zoho.com/open-view/2395394000008137967?ZOHO_CRITERIA=%22Localiza_CL_Poblacion%22.%22Codcom%22%3D9205"/>
        <s v="https://analytics.zoho.com/open-view/2395394000008137967?ZOHO_CRITERIA=%22Localiza_CL_Poblacion%22.%22Codcom%22%3D9206"/>
        <s v="https://analytics.zoho.com/open-view/2395394000008137967?ZOHO_CRITERIA=%22Localiza_CL_Poblacion%22.%22Codcom%22%3D9207"/>
        <s v="https://analytics.zoho.com/open-view/2395394000008137967?ZOHO_CRITERIA=%22Localiza_CL_Poblacion%22.%22Codcom%22%3D9208"/>
        <s v="https://analytics.zoho.com/open-view/2395394000008137967?ZOHO_CRITERIA=%22Localiza_CL_Poblacion%22.%22Codcom%22%3D9209"/>
        <s v="https://analytics.zoho.com/open-view/2395394000008137967?ZOHO_CRITERIA=%22Localiza_CL_Poblacion%22.%22Codcom%22%3D9210"/>
        <s v="https://analytics.zoho.com/open-view/2395394000008137967?ZOHO_CRITERIA=%22Localiza_CL_Poblacion%22.%22Codcom%22%3D9211"/>
        <s v="https://analytics.zoho.com/open-view/2395394000008137967?ZOHO_CRITERIA=%22Localiza_CL_Poblacion%22.%22Codcom%22%3D10101"/>
        <s v="https://analytics.zoho.com/open-view/2395394000008137967?ZOHO_CRITERIA=%22Localiza_CL_Poblacion%22.%22Codcom%22%3D10102"/>
        <s v="https://analytics.zoho.com/open-view/2395394000008137967?ZOHO_CRITERIA=%22Localiza_CL_Poblacion%22.%22Codcom%22%3D10103"/>
        <s v="https://analytics.zoho.com/open-view/2395394000008137967?ZOHO_CRITERIA=%22Localiza_CL_Poblacion%22.%22Codcom%22%3D10104"/>
        <s v="https://analytics.zoho.com/open-view/2395394000008137967?ZOHO_CRITERIA=%22Localiza_CL_Poblacion%22.%22Codcom%22%3D10105"/>
        <s v="https://analytics.zoho.com/open-view/2395394000008137967?ZOHO_CRITERIA=%22Localiza_CL_Poblacion%22.%22Codcom%22%3D10106"/>
        <s v="https://analytics.zoho.com/open-view/2395394000008137967?ZOHO_CRITERIA=%22Localiza_CL_Poblacion%22.%22Codcom%22%3D10107"/>
        <s v="https://analytics.zoho.com/open-view/2395394000008137967?ZOHO_CRITERIA=%22Localiza_CL_Poblacion%22.%22Codcom%22%3D10108"/>
        <s v="https://analytics.zoho.com/open-view/2395394000008137967?ZOHO_CRITERIA=%22Localiza_CL_Poblacion%22.%22Codcom%22%3D10109"/>
        <s v="https://analytics.zoho.com/open-view/2395394000008137967?ZOHO_CRITERIA=%22Localiza_CL_Poblacion%22.%22Codcom%22%3D10201"/>
        <s v="https://analytics.zoho.com/open-view/2395394000008137967?ZOHO_CRITERIA=%22Localiza_CL_Poblacion%22.%22Codcom%22%3D10202"/>
        <s v="https://analytics.zoho.com/open-view/2395394000008137967?ZOHO_CRITERIA=%22Localiza_CL_Poblacion%22.%22Codcom%22%3D10203"/>
        <s v="https://analytics.zoho.com/open-view/2395394000008137967?ZOHO_CRITERIA=%22Localiza_CL_Poblacion%22.%22Codcom%22%3D10204"/>
        <s v="https://analytics.zoho.com/open-view/2395394000008137967?ZOHO_CRITERIA=%22Localiza_CL_Poblacion%22.%22Codcom%22%3D10205"/>
        <s v="https://analytics.zoho.com/open-view/2395394000008137967?ZOHO_CRITERIA=%22Localiza_CL_Poblacion%22.%22Codcom%22%3D10206"/>
        <s v="https://analytics.zoho.com/open-view/2395394000008137967?ZOHO_CRITERIA=%22Localiza_CL_Poblacion%22.%22Codcom%22%3D10207"/>
        <s v="https://analytics.zoho.com/open-view/2395394000008137967?ZOHO_CRITERIA=%22Localiza_CL_Poblacion%22.%22Codcom%22%3D10208"/>
        <s v="https://analytics.zoho.com/open-view/2395394000008137967?ZOHO_CRITERIA=%22Localiza_CL_Poblacion%22.%22Codcom%22%3D10209"/>
        <s v="https://analytics.zoho.com/open-view/2395394000008137967?ZOHO_CRITERIA=%22Localiza_CL_Poblacion%22.%22Codcom%22%3D10210"/>
        <s v="https://analytics.zoho.com/open-view/2395394000008137967?ZOHO_CRITERIA=%22Localiza_CL_Poblacion%22.%22Codcom%22%3D10301"/>
        <s v="https://analytics.zoho.com/open-view/2395394000008137967?ZOHO_CRITERIA=%22Localiza_CL_Poblacion%22.%22Codcom%22%3D10302"/>
        <s v="https://analytics.zoho.com/open-view/2395394000008137967?ZOHO_CRITERIA=%22Localiza_CL_Poblacion%22.%22Codcom%22%3D10303"/>
        <s v="https://analytics.zoho.com/open-view/2395394000008137967?ZOHO_CRITERIA=%22Localiza_CL_Poblacion%22.%22Codcom%22%3D10304"/>
        <s v="https://analytics.zoho.com/open-view/2395394000008137967?ZOHO_CRITERIA=%22Localiza_CL_Poblacion%22.%22Codcom%22%3D10305"/>
        <s v="https://analytics.zoho.com/open-view/2395394000008137967?ZOHO_CRITERIA=%22Localiza_CL_Poblacion%22.%22Codcom%22%3D10306"/>
        <s v="https://analytics.zoho.com/open-view/2395394000008137967?ZOHO_CRITERIA=%22Localiza_CL_Poblacion%22.%22Codcom%22%3D10307"/>
        <s v="https://analytics.zoho.com/open-view/2395394000008137967?ZOHO_CRITERIA=%22Localiza_CL_Poblacion%22.%22Codcom%22%3D10401"/>
        <s v="https://analytics.zoho.com/open-view/2395394000008137967?ZOHO_CRITERIA=%22Localiza_CL_Poblacion%22.%22Codcom%22%3D10402"/>
        <s v="https://analytics.zoho.com/open-view/2395394000008137967?ZOHO_CRITERIA=%22Localiza_CL_Poblacion%22.%22Codcom%22%3D10403"/>
        <s v="https://analytics.zoho.com/open-view/2395394000008137967?ZOHO_CRITERIA=%22Localiza_CL_Poblacion%22.%22Codcom%22%3D10404"/>
        <s v="https://analytics.zoho.com/open-view/2395394000008137967?ZOHO_CRITERIA=%22Localiza_CL_Poblacion%22.%22Codcom%22%3D11101"/>
        <s v="https://analytics.zoho.com/open-view/2395394000008137967?ZOHO_CRITERIA=%22Localiza_CL_Poblacion%22.%22Codcom%22%3D11102"/>
        <s v="https://analytics.zoho.com/open-view/2395394000008137967?ZOHO_CRITERIA=%22Localiza_CL_Poblacion%22.%22Codcom%22%3D11201"/>
        <s v="https://analytics.zoho.com/open-view/2395394000008137967?ZOHO_CRITERIA=%22Localiza_CL_Poblacion%22.%22Codcom%22%3D11202"/>
        <s v="https://analytics.zoho.com/open-view/2395394000008137967?ZOHO_CRITERIA=%22Localiza_CL_Poblacion%22.%22Codcom%22%3D11203"/>
        <s v="https://analytics.zoho.com/open-view/2395394000008137967?ZOHO_CRITERIA=%22Localiza_CL_Poblacion%22.%22Codcom%22%3D11301"/>
        <s v="https://analytics.zoho.com/open-view/2395394000008137967?ZOHO_CRITERIA=%22Localiza_CL_Poblacion%22.%22Codcom%22%3D11302"/>
        <s v="https://analytics.zoho.com/open-view/2395394000008137967?ZOHO_CRITERIA=%22Localiza_CL_Poblacion%22.%22Codcom%22%3D11303"/>
        <s v="https://analytics.zoho.com/open-view/2395394000008137967?ZOHO_CRITERIA=%22Localiza_CL_Poblacion%22.%22Codcom%22%3D11401"/>
        <s v="https://analytics.zoho.com/open-view/2395394000008137967?ZOHO_CRITERIA=%22Localiza_CL_Poblacion%22.%22Codcom%22%3D11402"/>
        <s v="https://analytics.zoho.com/open-view/2395394000008137967?ZOHO_CRITERIA=%22Localiza_CL_Poblacion%22.%22Codcom%22%3D12101"/>
        <s v="https://analytics.zoho.com/open-view/2395394000008137967?ZOHO_CRITERIA=%22Localiza_CL_Poblacion%22.%22Codcom%22%3D12102"/>
        <s v="https://analytics.zoho.com/open-view/2395394000008137967?ZOHO_CRITERIA=%22Localiza_CL_Poblacion%22.%22Codcom%22%3D12103"/>
        <s v="https://analytics.zoho.com/open-view/2395394000008137967?ZOHO_CRITERIA=%22Localiza_CL_Poblacion%22.%22Codcom%22%3D12104"/>
        <s v="https://analytics.zoho.com/open-view/2395394000008137967?ZOHO_CRITERIA=%22Localiza_CL_Poblacion%22.%22Codcom%22%3D12201"/>
        <s v="https://analytics.zoho.com/open-view/2395394000008137967?ZOHO_CRITERIA=%22Localiza_CL_Poblacion%22.%22Codcom%22%3D12301"/>
        <s v="https://analytics.zoho.com/open-view/2395394000008137967?ZOHO_CRITERIA=%22Localiza_CL_Poblacion%22.%22Codcom%22%3D12302"/>
        <s v="https://analytics.zoho.com/open-view/2395394000008137967?ZOHO_CRITERIA=%22Localiza_CL_Poblacion%22.%22Codcom%22%3D12303"/>
        <s v="https://analytics.zoho.com/open-view/2395394000008137967?ZOHO_CRITERIA=%22Localiza_CL_Poblacion%22.%22Codcom%22%3D12401"/>
        <s v="https://analytics.zoho.com/open-view/2395394000008137967?ZOHO_CRITERIA=%22Localiza_CL_Poblacion%22.%22Codcom%22%3D12402"/>
        <s v="https://analytics.zoho.com/open-view/2395394000008137967?ZOHO_CRITERIA=%22Localiza_CL_Poblacion%22.%22Codcom%22%3D13101"/>
        <s v="https://analytics.zoho.com/open-view/2395394000008137967?ZOHO_CRITERIA=%22Localiza_CL_Poblacion%22.%22Codcom%22%3D13102"/>
        <s v="https://analytics.zoho.com/open-view/2395394000008137967?ZOHO_CRITERIA=%22Localiza_CL_Poblacion%22.%22Codcom%22%3D13103"/>
        <s v="https://analytics.zoho.com/open-view/2395394000008137967?ZOHO_CRITERIA=%22Localiza_CL_Poblacion%22.%22Codcom%22%3D13104"/>
        <s v="https://analytics.zoho.com/open-view/2395394000008137967?ZOHO_CRITERIA=%22Localiza_CL_Poblacion%22.%22Codcom%22%3D13105"/>
        <s v="https://analytics.zoho.com/open-view/2395394000008137967?ZOHO_CRITERIA=%22Localiza_CL_Poblacion%22.%22Codcom%22%3D13106"/>
        <s v="https://analytics.zoho.com/open-view/2395394000008137967?ZOHO_CRITERIA=%22Localiza_CL_Poblacion%22.%22Codcom%22%3D13107"/>
        <s v="https://analytics.zoho.com/open-view/2395394000008137967?ZOHO_CRITERIA=%22Localiza_CL_Poblacion%22.%22Codcom%22%3D13108"/>
        <s v="https://analytics.zoho.com/open-view/2395394000008137967?ZOHO_CRITERIA=%22Localiza_CL_Poblacion%22.%22Codcom%22%3D13109"/>
        <s v="https://analytics.zoho.com/open-view/2395394000008137967?ZOHO_CRITERIA=%22Localiza_CL_Poblacion%22.%22Codcom%22%3D13110"/>
        <s v="https://analytics.zoho.com/open-view/2395394000008137967?ZOHO_CRITERIA=%22Localiza_CL_Poblacion%22.%22Codcom%22%3D13111"/>
        <s v="https://analytics.zoho.com/open-view/2395394000008137967?ZOHO_CRITERIA=%22Localiza_CL_Poblacion%22.%22Codcom%22%3D13112"/>
        <s v="https://analytics.zoho.com/open-view/2395394000008137967?ZOHO_CRITERIA=%22Localiza_CL_Poblacion%22.%22Codcom%22%3D13113"/>
        <s v="https://analytics.zoho.com/open-view/2395394000008137967?ZOHO_CRITERIA=%22Localiza_CL_Poblacion%22.%22Codcom%22%3D13114"/>
        <s v="https://analytics.zoho.com/open-view/2395394000008137967?ZOHO_CRITERIA=%22Localiza_CL_Poblacion%22.%22Codcom%22%3D13115"/>
        <s v="https://analytics.zoho.com/open-view/2395394000008137967?ZOHO_CRITERIA=%22Localiza_CL_Poblacion%22.%22Codcom%22%3D13116"/>
        <s v="https://analytics.zoho.com/open-view/2395394000008137967?ZOHO_CRITERIA=%22Localiza_CL_Poblacion%22.%22Codcom%22%3D13117"/>
        <s v="https://analytics.zoho.com/open-view/2395394000008137967?ZOHO_CRITERIA=%22Localiza_CL_Poblacion%22.%22Codcom%22%3D13118"/>
        <s v="https://analytics.zoho.com/open-view/2395394000008137967?ZOHO_CRITERIA=%22Localiza_CL_Poblacion%22.%22Codcom%22%3D13119"/>
        <s v="https://analytics.zoho.com/open-view/2395394000008137967?ZOHO_CRITERIA=%22Localiza_CL_Poblacion%22.%22Codcom%22%3D13120"/>
        <s v="https://analytics.zoho.com/open-view/2395394000008137967?ZOHO_CRITERIA=%22Localiza_CL_Poblacion%22.%22Codcom%22%3D13121"/>
        <s v="https://analytics.zoho.com/open-view/2395394000008137967?ZOHO_CRITERIA=%22Localiza_CL_Poblacion%22.%22Codcom%22%3D13122"/>
        <s v="https://analytics.zoho.com/open-view/2395394000008137967?ZOHO_CRITERIA=%22Localiza_CL_Poblacion%22.%22Codcom%22%3D13123"/>
        <s v="https://analytics.zoho.com/open-view/2395394000008137967?ZOHO_CRITERIA=%22Localiza_CL_Poblacion%22.%22Codcom%22%3D13124"/>
        <s v="https://analytics.zoho.com/open-view/2395394000008137967?ZOHO_CRITERIA=%22Localiza_CL_Poblacion%22.%22Codcom%22%3D13125"/>
        <s v="https://analytics.zoho.com/open-view/2395394000008137967?ZOHO_CRITERIA=%22Localiza_CL_Poblacion%22.%22Codcom%22%3D13126"/>
        <s v="https://analytics.zoho.com/open-view/2395394000008137967?ZOHO_CRITERIA=%22Localiza_CL_Poblacion%22.%22Codcom%22%3D13127"/>
        <s v="https://analytics.zoho.com/open-view/2395394000008137967?ZOHO_CRITERIA=%22Localiza_CL_Poblacion%22.%22Codcom%22%3D13128"/>
        <s v="https://analytics.zoho.com/open-view/2395394000008137967?ZOHO_CRITERIA=%22Localiza_CL_Poblacion%22.%22Codcom%22%3D13129"/>
        <s v="https://analytics.zoho.com/open-view/2395394000008137967?ZOHO_CRITERIA=%22Localiza_CL_Poblacion%22.%22Codcom%22%3D13130"/>
        <s v="https://analytics.zoho.com/open-view/2395394000008137967?ZOHO_CRITERIA=%22Localiza_CL_Poblacion%22.%22Codcom%22%3D13131"/>
        <s v="https://analytics.zoho.com/open-view/2395394000008137967?ZOHO_CRITERIA=%22Localiza_CL_Poblacion%22.%22Codcom%22%3D13132"/>
        <s v="https://analytics.zoho.com/open-view/2395394000008137967?ZOHO_CRITERIA=%22Localiza_CL_Poblacion%22.%22Codcom%22%3D13201"/>
        <s v="https://analytics.zoho.com/open-view/2395394000008137967?ZOHO_CRITERIA=%22Localiza_CL_Poblacion%22.%22Codcom%22%3D13202"/>
        <s v="https://analytics.zoho.com/open-view/2395394000008137967?ZOHO_CRITERIA=%22Localiza_CL_Poblacion%22.%22Codcom%22%3D13203"/>
        <s v="https://analytics.zoho.com/open-view/2395394000008137967?ZOHO_CRITERIA=%22Localiza_CL_Poblacion%22.%22Codcom%22%3D13301"/>
        <s v="https://analytics.zoho.com/open-view/2395394000008137967?ZOHO_CRITERIA=%22Localiza_CL_Poblacion%22.%22Codcom%22%3D13302"/>
        <s v="https://analytics.zoho.com/open-view/2395394000008137967?ZOHO_CRITERIA=%22Localiza_CL_Poblacion%22.%22Codcom%22%3D13303"/>
        <s v="https://analytics.zoho.com/open-view/2395394000008137967?ZOHO_CRITERIA=%22Localiza_CL_Poblacion%22.%22Codcom%22%3D13401"/>
        <s v="https://analytics.zoho.com/open-view/2395394000008137967?ZOHO_CRITERIA=%22Localiza_CL_Poblacion%22.%22Codcom%22%3D13402"/>
        <s v="https://analytics.zoho.com/open-view/2395394000008137967?ZOHO_CRITERIA=%22Localiza_CL_Poblacion%22.%22Codcom%22%3D13403"/>
        <s v="https://analytics.zoho.com/open-view/2395394000008137967?ZOHO_CRITERIA=%22Localiza_CL_Poblacion%22.%22Codcom%22%3D13404"/>
        <s v="https://analytics.zoho.com/open-view/2395394000008137967?ZOHO_CRITERIA=%22Localiza_CL_Poblacion%22.%22Codcom%22%3D13501"/>
        <s v="https://analytics.zoho.com/open-view/2395394000008137967?ZOHO_CRITERIA=%22Localiza_CL_Poblacion%22.%22Codcom%22%3D13502"/>
        <s v="https://analytics.zoho.com/open-view/2395394000008137967?ZOHO_CRITERIA=%22Localiza_CL_Poblacion%22.%22Codcom%22%3D13503"/>
        <s v="https://analytics.zoho.com/open-view/2395394000008137967?ZOHO_CRITERIA=%22Localiza_CL_Poblacion%22.%22Codcom%22%3D13504"/>
        <s v="https://analytics.zoho.com/open-view/2395394000008137967?ZOHO_CRITERIA=%22Localiza_CL_Poblacion%22.%22Codcom%22%3D13505"/>
        <s v="https://analytics.zoho.com/open-view/2395394000008137967?ZOHO_CRITERIA=%22Localiza_CL_Poblacion%22.%22Codcom%22%3D13601"/>
        <s v="https://analytics.zoho.com/open-view/2395394000008137967?ZOHO_CRITERIA=%22Localiza_CL_Poblacion%22.%22Codcom%22%3D13602"/>
        <s v="https://analytics.zoho.com/open-view/2395394000008137967?ZOHO_CRITERIA=%22Localiza_CL_Poblacion%22.%22Codcom%22%3D13603"/>
        <s v="https://analytics.zoho.com/open-view/2395394000008137967?ZOHO_CRITERIA=%22Localiza_CL_Poblacion%22.%22Codcom%22%3D13604"/>
        <s v="https://analytics.zoho.com/open-view/2395394000008137967?ZOHO_CRITERIA=%22Localiza_CL_Poblacion%22.%22Codcom%22%3D13605"/>
        <s v="https://analytics.zoho.com/open-view/2395394000008137967?ZOHO_CRITERIA=%22Localiza_CL_Poblacion%22.%22Codcom%22%3D14101"/>
        <s v="https://analytics.zoho.com/open-view/2395394000008137967?ZOHO_CRITERIA=%22Localiza_CL_Poblacion%22.%22Codcom%22%3D14102"/>
        <s v="https://analytics.zoho.com/open-view/2395394000008137967?ZOHO_CRITERIA=%22Localiza_CL_Poblacion%22.%22Codcom%22%3D14103"/>
        <s v="https://analytics.zoho.com/open-view/2395394000008137967?ZOHO_CRITERIA=%22Localiza_CL_Poblacion%22.%22Codcom%22%3D14104"/>
        <s v="https://analytics.zoho.com/open-view/2395394000008137967?ZOHO_CRITERIA=%22Localiza_CL_Poblacion%22.%22Codcom%22%3D14105"/>
        <s v="https://analytics.zoho.com/open-view/2395394000008137967?ZOHO_CRITERIA=%22Localiza_CL_Poblacion%22.%22Codcom%22%3D14106"/>
        <s v="https://analytics.zoho.com/open-view/2395394000008137967?ZOHO_CRITERIA=%22Localiza_CL_Poblacion%22.%22Codcom%22%3D14107"/>
        <s v="https://analytics.zoho.com/open-view/2395394000008137967?ZOHO_CRITERIA=%22Localiza_CL_Poblacion%22.%22Codcom%22%3D14108"/>
        <s v="https://analytics.zoho.com/open-view/2395394000008137967?ZOHO_CRITERIA=%22Localiza_CL_Poblacion%22.%22Codcom%22%3D14201"/>
        <s v="https://analytics.zoho.com/open-view/2395394000008137967?ZOHO_CRITERIA=%22Localiza_CL_Poblacion%22.%22Codcom%22%3D14202"/>
        <s v="https://analytics.zoho.com/open-view/2395394000008137967?ZOHO_CRITERIA=%22Localiza_CL_Poblacion%22.%22Codcom%22%3D14203"/>
        <s v="https://analytics.zoho.com/open-view/2395394000008137967?ZOHO_CRITERIA=%22Localiza_CL_Poblacion%22.%22Codcom%22%3D14204"/>
        <s v="https://analytics.zoho.com/open-view/2395394000008137967?ZOHO_CRITERIA=%22Localiza_CL_Poblacion%22.%22Codcom%22%3D15101"/>
        <s v="https://analytics.zoho.com/open-view/2395394000008137967?ZOHO_CRITERIA=%22Localiza_CL_Poblacion%22.%22Codcom%22%3D15102"/>
        <s v="https://analytics.zoho.com/open-view/2395394000008137967?ZOHO_CRITERIA=%22Localiza_CL_Poblacion%22.%22Codcom%22%3D15201"/>
        <s v="https://analytics.zoho.com/open-view/2395394000008137967?ZOHO_CRITERIA=%22Localiza_CL_Poblacion%22.%22Codcom%22%3D15202"/>
        <s v="https://analytics.zoho.com/open-view/2395394000008143239"/>
        <s v="https://analytics.zoho.com/open-view/2395394000008143556"/>
        <s v="https://analytics.zoho.com/open-view/2395394000008142605"/>
        <s v="https://analytics.zoho.com/open-view/2395394000008142605?ZOHO_CRITERIA=%22Localiza_CL_Poblacion%22.%22Codreg%22%3D1"/>
        <s v="https://analytics.zoho.com/open-view/2395394000008142605?ZOHO_CRITERIA=%22Localiza_CL_Poblacion%22.%22Codreg%22%3D2"/>
        <s v="https://analytics.zoho.com/open-view/2395394000008142605?ZOHO_CRITERIA=%22Localiza_CL_Poblacion%22.%22Codreg%22%3D3"/>
        <s v="https://analytics.zoho.com/open-view/2395394000008142605?ZOHO_CRITERIA=%22Localiza_CL_Poblacion%22.%22Codreg%22%3D4"/>
        <s v="https://analytics.zoho.com/open-view/2395394000008142605?ZOHO_CRITERIA=%22Localiza_CL_Poblacion%22.%22Codreg%22%3D5"/>
        <s v="https://analytics.zoho.com/open-view/2395394000008142605?ZOHO_CRITERIA=%22Localiza_CL_Poblacion%22.%22Codreg%22%3D6"/>
        <s v="https://analytics.zoho.com/open-view/2395394000008142605?ZOHO_CRITERIA=%22Localiza_CL_Poblacion%22.%22Codreg%22%3D7"/>
        <s v="https://analytics.zoho.com/open-view/2395394000008142605?ZOHO_CRITERIA=%22Localiza_CL_Poblacion%22.%22Codreg%22%3D8"/>
        <s v="https://analytics.zoho.com/open-view/2395394000008142605?ZOHO_CRITERIA=%22Localiza_CL_Poblacion%22.%22Codreg%22%3D9"/>
        <s v="https://analytics.zoho.com/open-view/2395394000008142605?ZOHO_CRITERIA=%22Localiza_CL_Poblacion%22.%22Codreg%22%3D10"/>
        <s v="https://analytics.zoho.com/open-view/2395394000008142605?ZOHO_CRITERIA=%22Localiza_CL_Poblacion%22.%22Codreg%22%3D11"/>
        <s v="https://analytics.zoho.com/open-view/2395394000008142605?ZOHO_CRITERIA=%22Localiza_CL_Poblacion%22.%22Codreg%22%3D12"/>
        <s v="https://analytics.zoho.com/open-view/2395394000008142605?ZOHO_CRITERIA=%22Localiza_CL_Poblacion%22.%22Codreg%22%3D13"/>
        <s v="https://analytics.zoho.com/open-view/2395394000008142605?ZOHO_CRITERIA=%22Localiza_CL_Poblacion%22.%22Codreg%22%3D14"/>
        <s v="https://analytics.zoho.com/open-view/2395394000008142605?ZOHO_CRITERIA=%22Localiza_CL_Poblacion%22.%22Codreg%22%3D15"/>
        <s v="https://analytics.zoho.com/open-view/2395394000008142605?ZOHO_CRITERIA=%22Localiza_CL_Poblacion%22.%22Codreg%22%3D16"/>
        <s v="https://analytics.zoho.com/open-view/2395394000008142922"/>
        <s v="https://analytics.zoho.com/open-view/2395394000008142922?ZOHO_CRITERIA=%22Localiza_CL_Poblacion%22.%22Codreg%22%3D1"/>
        <s v="https://analytics.zoho.com/open-view/2395394000008142922?ZOHO_CRITERIA=%22Localiza_CL_Poblacion%22.%22Codreg%22%3D2"/>
        <s v="https://analytics.zoho.com/open-view/2395394000008142922?ZOHO_CRITERIA=%22Localiza_CL_Poblacion%22.%22Codreg%22%3D3"/>
        <s v="https://analytics.zoho.com/open-view/2395394000008142922?ZOHO_CRITERIA=%22Localiza_CL_Poblacion%22.%22Codreg%22%3D4"/>
        <s v="https://analytics.zoho.com/open-view/2395394000008142922?ZOHO_CRITERIA=%22Localiza_CL_Poblacion%22.%22Codreg%22%3D5"/>
        <s v="https://analytics.zoho.com/open-view/2395394000008142922?ZOHO_CRITERIA=%22Localiza_CL_Poblacion%22.%22Codreg%22%3D6"/>
        <s v="https://analytics.zoho.com/open-view/2395394000008142922?ZOHO_CRITERIA=%22Localiza_CL_Poblacion%22.%22Codreg%22%3D7"/>
        <s v="https://analytics.zoho.com/open-view/2395394000008142922?ZOHO_CRITERIA=%22Localiza_CL_Poblacion%22.%22Codreg%22%3D8"/>
        <s v="https://analytics.zoho.com/open-view/2395394000008142922?ZOHO_CRITERIA=%22Localiza_CL_Poblacion%22.%22Codreg%22%3D9"/>
        <s v="https://analytics.zoho.com/open-view/2395394000008142922?ZOHO_CRITERIA=%22Localiza_CL_Poblacion%22.%22Codreg%22%3D10"/>
        <s v="https://analytics.zoho.com/open-view/2395394000008142922?ZOHO_CRITERIA=%22Localiza_CL_Poblacion%22.%22Codreg%22%3D11"/>
        <s v="https://analytics.zoho.com/open-view/2395394000008142922?ZOHO_CRITERIA=%22Localiza_CL_Poblacion%22.%22Codreg%22%3D12"/>
        <s v="https://analytics.zoho.com/open-view/2395394000008142922?ZOHO_CRITERIA=%22Localiza_CL_Poblacion%22.%22Codreg%22%3D13"/>
        <s v="https://analytics.zoho.com/open-view/2395394000008142922?ZOHO_CRITERIA=%22Localiza_CL_Poblacion%22.%22Codreg%22%3D14"/>
        <s v="https://analytics.zoho.com/open-view/2395394000008142922?ZOHO_CRITERIA=%22Localiza_CL_Poblacion%22.%22Codreg%22%3D15"/>
        <s v="https://analytics.zoho.com/open-view/2395394000008142922?ZOHO_CRITERIA=%22Localiza_CL_Poblacion%22.%22Codreg%22%3D16"/>
        <s v="https://analytics.zoho.com/open-view/2395394000008143873"/>
        <s v="https://analytics.zoho.com/open-view/2395394000008143873?ZOHO_CRITERIA=%22Localiza_CL_Poblacion%22.%22Codreg%22%3D1"/>
        <s v="https://analytics.zoho.com/open-view/2395394000008143873?ZOHO_CRITERIA=%22Localiza_CL_Poblacion%22.%22Codreg%22%3D2"/>
        <s v="https://analytics.zoho.com/open-view/2395394000008143873?ZOHO_CRITERIA=%22Localiza_CL_Poblacion%22.%22Codreg%22%3D3"/>
        <s v="https://analytics.zoho.com/open-view/2395394000008143873?ZOHO_CRITERIA=%22Localiza_CL_Poblacion%22.%22Codreg%22%3D4"/>
        <s v="https://analytics.zoho.com/open-view/2395394000008143873?ZOHO_CRITERIA=%22Localiza_CL_Poblacion%22.%22Codreg%22%3D5"/>
        <s v="https://analytics.zoho.com/open-view/2395394000008143873?ZOHO_CRITERIA=%22Localiza_CL_Poblacion%22.%22Codreg%22%3D6"/>
        <s v="https://analytics.zoho.com/open-view/2395394000008143873?ZOHO_CRITERIA=%22Localiza_CL_Poblacion%22.%22Codreg%22%3D7"/>
        <s v="https://analytics.zoho.com/open-view/2395394000008143873?ZOHO_CRITERIA=%22Localiza_CL_Poblacion%22.%22Codreg%22%3D8"/>
        <s v="https://analytics.zoho.com/open-view/2395394000008143873?ZOHO_CRITERIA=%22Localiza_CL_Poblacion%22.%22Codreg%22%3D9"/>
        <s v="https://analytics.zoho.com/open-view/2395394000008143873?ZOHO_CRITERIA=%22Localiza_CL_Poblacion%22.%22Codreg%22%3D10"/>
        <s v="https://analytics.zoho.com/open-view/2395394000008143873?ZOHO_CRITERIA=%22Localiza_CL_Poblacion%22.%22Codreg%22%3D11"/>
        <s v="https://analytics.zoho.com/open-view/2395394000008143873?ZOHO_CRITERIA=%22Localiza_CL_Poblacion%22.%22Codreg%22%3D12"/>
        <s v="https://analytics.zoho.com/open-view/2395394000008143873?ZOHO_CRITERIA=%22Localiza_CL_Poblacion%22.%22Codreg%22%3D13"/>
        <s v="https://analytics.zoho.com/open-view/2395394000008143873?ZOHO_CRITERIA=%22Localiza_CL_Poblacion%22.%22Codreg%22%3D14"/>
        <s v="https://analytics.zoho.com/open-view/2395394000008143873?ZOHO_CRITERIA=%22Localiza_CL_Poblacion%22.%22Codreg%22%3D15"/>
        <s v="https://analytics.zoho.com/open-view/2395394000008143873?ZOHO_CRITERIA=%22Localiza_CL_Poblacion%22.%22Codreg%22%3D16"/>
        <s v="https://analytics.zoho.com/open-view/2395394000008144190"/>
        <s v="https://analytics.zoho.com/open-view/2395394000008144190?ZOHO_CRITERIA=%22Localiza_CL_Poblacion%22.%22Codreg%22%3D1"/>
        <s v="https://analytics.zoho.com/open-view/2395394000008144190?ZOHO_CRITERIA=%22Localiza_CL_Poblacion%22.%22Codreg%22%3D2"/>
        <s v="https://analytics.zoho.com/open-view/2395394000008144190?ZOHO_CRITERIA=%22Localiza_CL_Poblacion%22.%22Codreg%22%3D3"/>
        <s v="https://analytics.zoho.com/open-view/2395394000008144190?ZOHO_CRITERIA=%22Localiza_CL_Poblacion%22.%22Codreg%22%3D4"/>
        <s v="https://analytics.zoho.com/open-view/2395394000008144190?ZOHO_CRITERIA=%22Localiza_CL_Poblacion%22.%22Codreg%22%3D5"/>
        <s v="https://analytics.zoho.com/open-view/2395394000008144190?ZOHO_CRITERIA=%22Localiza_CL_Poblacion%22.%22Codreg%22%3D6"/>
        <s v="https://analytics.zoho.com/open-view/2395394000008144190?ZOHO_CRITERIA=%22Localiza_CL_Poblacion%22.%22Codreg%22%3D7"/>
        <s v="https://analytics.zoho.com/open-view/2395394000008144190?ZOHO_CRITERIA=%22Localiza_CL_Poblacion%22.%22Codreg%22%3D8"/>
        <s v="https://analytics.zoho.com/open-view/2395394000008144190?ZOHO_CRITERIA=%22Localiza_CL_Poblacion%22.%22Codreg%22%3D9"/>
        <s v="https://analytics.zoho.com/open-view/2395394000008144190?ZOHO_CRITERIA=%22Localiza_CL_Poblacion%22.%22Codreg%22%3D10"/>
        <s v="https://analytics.zoho.com/open-view/2395394000008144190?ZOHO_CRITERIA=%22Localiza_CL_Poblacion%22.%22Codreg%22%3D11"/>
        <s v="https://analytics.zoho.com/open-view/2395394000008144190?ZOHO_CRITERIA=%22Localiza_CL_Poblacion%22.%22Codreg%22%3D12"/>
        <s v="https://analytics.zoho.com/open-view/2395394000008144190?ZOHO_CRITERIA=%22Localiza_CL_Poblacion%22.%22Codreg%22%3D13"/>
        <s v="https://analytics.zoho.com/open-view/2395394000008144190?ZOHO_CRITERIA=%22Localiza_CL_Poblacion%22.%22Codreg%22%3D14"/>
        <s v="https://analytics.zoho.com/open-view/2395394000008144190?ZOHO_CRITERIA=%22Localiza_CL_Poblacion%22.%22Codreg%22%3D15"/>
        <s v="https://analytics.zoho.com/open-view/2395394000008144190?ZOHO_CRITERIA=%22Localiza_CL_Poblacion%22.%22Codreg%22%3D16"/>
        <s v="https://analytics.zoho.com/open-view/2395394000008144507"/>
        <s v="https://analytics.zoho.com/open-view/2395394000008141188"/>
        <s v="https://analytics.zoho.com/open-view/2395394000008139790"/>
        <s v="https://analytics.zoho.com/open-view/2395394000008139790?ZOHO_CRITERIA=%22Localiza_CL_Poblacion%22.%22Codreg%22%3D1"/>
        <s v="https://analytics.zoho.com/open-view/2395394000008139790?ZOHO_CRITERIA=%22Localiza_CL_Poblacion%22.%22Codreg%22%3D2"/>
        <s v="https://analytics.zoho.com/open-view/2395394000008139790?ZOHO_CRITERIA=%22Localiza_CL_Poblacion%22.%22Codreg%22%3D3"/>
        <s v="https://analytics.zoho.com/open-view/2395394000008139790?ZOHO_CRITERIA=%22Localiza_CL_Poblacion%22.%22Codreg%22%3D4"/>
        <s v="https://analytics.zoho.com/open-view/2395394000008139790?ZOHO_CRITERIA=%22Localiza_CL_Poblacion%22.%22Codreg%22%3D5"/>
        <s v="https://analytics.zoho.com/open-view/2395394000008139790?ZOHO_CRITERIA=%22Localiza_CL_Poblacion%22.%22Codreg%22%3D6"/>
        <s v="https://analytics.zoho.com/open-view/2395394000008139790?ZOHO_CRITERIA=%22Localiza_CL_Poblacion%22.%22Codreg%22%3D7"/>
        <s v="https://analytics.zoho.com/open-view/2395394000008139790?ZOHO_CRITERIA=%22Localiza_CL_Poblacion%22.%22Codreg%22%3D8"/>
        <s v="https://analytics.zoho.com/open-view/2395394000008139790?ZOHO_CRITERIA=%22Localiza_CL_Poblacion%22.%22Codreg%22%3D9"/>
        <s v="https://analytics.zoho.com/open-view/2395394000008139790?ZOHO_CRITERIA=%22Localiza_CL_Poblacion%22.%22Codreg%22%3D10"/>
        <s v="https://analytics.zoho.com/open-view/2395394000008139790?ZOHO_CRITERIA=%22Localiza_CL_Poblacion%22.%22Codreg%22%3D11"/>
        <s v="https://analytics.zoho.com/open-view/2395394000008139790?ZOHO_CRITERIA=%22Localiza_CL_Poblacion%22.%22Codreg%22%3D12"/>
        <s v="https://analytics.zoho.com/open-view/2395394000008139790?ZOHO_CRITERIA=%22Localiza_CL_Poblacion%22.%22Codreg%22%3D13"/>
        <s v="https://analytics.zoho.com/open-view/2395394000008139790?ZOHO_CRITERIA=%22Localiza_CL_Poblacion%22.%22Codreg%22%3D14"/>
        <s v="https://analytics.zoho.com/open-view/2395394000008139790?ZOHO_CRITERIA=%22Localiza_CL_Poblacion%22.%22Codreg%22%3D15"/>
        <s v="https://analytics.zoho.com/open-view/2395394000008139790?ZOHO_CRITERIA=%22Localiza_CL_Poblacion%22.%22Codreg%22%3D16"/>
        <s v="https://analytics.zoho.com/open-view/2395394000008140315"/>
        <s v="https://analytics.zoho.com/open-view/2395394000008140315?ZOHO_CRITERIA=%22Localiza_CL_Poblacion%22.%22Codreg%22%3D1"/>
        <s v="https://analytics.zoho.com/open-view/2395394000008140315?ZOHO_CRITERIA=%22Localiza_CL_Poblacion%22.%22Codreg%22%3D2"/>
        <s v="https://analytics.zoho.com/open-view/2395394000008140315?ZOHO_CRITERIA=%22Localiza_CL_Poblacion%22.%22Codreg%22%3D3"/>
        <s v="https://analytics.zoho.com/open-view/2395394000008140315?ZOHO_CRITERIA=%22Localiza_CL_Poblacion%22.%22Codreg%22%3D4"/>
        <s v="https://analytics.zoho.com/open-view/2395394000008140315?ZOHO_CRITERIA=%22Localiza_CL_Poblacion%22.%22Codreg%22%3D5"/>
        <s v="https://analytics.zoho.com/open-view/2395394000008140315?ZOHO_CRITERIA=%22Localiza_CL_Poblacion%22.%22Codreg%22%3D6"/>
        <s v="https://analytics.zoho.com/open-view/2395394000008140315?ZOHO_CRITERIA=%22Localiza_CL_Poblacion%22.%22Codreg%22%3D7"/>
        <s v="https://analytics.zoho.com/open-view/2395394000008140315?ZOHO_CRITERIA=%22Localiza_CL_Poblacion%22.%22Codreg%22%3D8"/>
        <s v="https://analytics.zoho.com/open-view/2395394000008140315?ZOHO_CRITERIA=%22Localiza_CL_Poblacion%22.%22Codreg%22%3D9"/>
        <s v="https://analytics.zoho.com/open-view/2395394000008140315?ZOHO_CRITERIA=%22Localiza_CL_Poblacion%22.%22Codreg%22%3D10"/>
        <s v="https://analytics.zoho.com/open-view/2395394000008140315?ZOHO_CRITERIA=%22Localiza_CL_Poblacion%22.%22Codreg%22%3D11"/>
        <s v="https://analytics.zoho.com/open-view/2395394000008140315?ZOHO_CRITERIA=%22Localiza_CL_Poblacion%22.%22Codreg%22%3D12"/>
        <s v="https://analytics.zoho.com/open-view/2395394000008140315?ZOHO_CRITERIA=%22Localiza_CL_Poblacion%22.%22Codreg%22%3D13"/>
        <s v="https://analytics.zoho.com/open-view/2395394000008140315?ZOHO_CRITERIA=%22Localiza_CL_Poblacion%22.%22Codreg%22%3D14"/>
        <s v="https://analytics.zoho.com/open-view/2395394000008140315?ZOHO_CRITERIA=%22Localiza_CL_Poblacion%22.%22Codreg%22%3D15"/>
        <s v="https://analytics.zoho.com/open-view/2395394000008140315?ZOHO_CRITERIA=%22Localiza_CL_Poblacion%22.%22Codreg%22%3D16"/>
        <s v="https://analytics.zoho.com/open-view/2395394000008140789"/>
        <s v="https://analytics.zoho.com/open-view/2395394000008140789?ZOHO_CRITERIA=%22Localiza_CL_Poblacion%22.%22Codreg%22%3D1"/>
        <s v="https://analytics.zoho.com/open-view/2395394000008140789?ZOHO_CRITERIA=%22Localiza_CL_Poblacion%22.%22Codreg%22%3D2"/>
        <s v="https://analytics.zoho.com/open-view/2395394000008140789?ZOHO_CRITERIA=%22Localiza_CL_Poblacion%22.%22Codreg%22%3D3"/>
        <s v="https://analytics.zoho.com/open-view/2395394000008140789?ZOHO_CRITERIA=%22Localiza_CL_Poblacion%22.%22Codreg%22%3D4"/>
        <s v="https://analytics.zoho.com/open-view/2395394000008140789?ZOHO_CRITERIA=%22Localiza_CL_Poblacion%22.%22Codreg%22%3D5"/>
        <s v="https://analytics.zoho.com/open-view/2395394000008140789?ZOHO_CRITERIA=%22Localiza_CL_Poblacion%22.%22Codreg%22%3D6"/>
        <s v="https://analytics.zoho.com/open-view/2395394000008140789?ZOHO_CRITERIA=%22Localiza_CL_Poblacion%22.%22Codreg%22%3D7"/>
        <s v="https://analytics.zoho.com/open-view/2395394000008140789?ZOHO_CRITERIA=%22Localiza_CL_Poblacion%22.%22Codreg%22%3D8"/>
        <s v="https://analytics.zoho.com/open-view/2395394000008140789?ZOHO_CRITERIA=%22Localiza_CL_Poblacion%22.%22Codreg%22%3D9"/>
        <s v="https://analytics.zoho.com/open-view/2395394000008140789?ZOHO_CRITERIA=%22Localiza_CL_Poblacion%22.%22Codreg%22%3D10"/>
        <s v="https://analytics.zoho.com/open-view/2395394000008140789?ZOHO_CRITERIA=%22Localiza_CL_Poblacion%22.%22Codreg%22%3D11"/>
        <s v="https://analytics.zoho.com/open-view/2395394000008140789?ZOHO_CRITERIA=%22Localiza_CL_Poblacion%22.%22Codreg%22%3D12"/>
        <s v="https://analytics.zoho.com/open-view/2395394000008140789?ZOHO_CRITERIA=%22Localiza_CL_Poblacion%22.%22Codreg%22%3D13"/>
        <s v="https://analytics.zoho.com/open-view/2395394000008140789?ZOHO_CRITERIA=%22Localiza_CL_Poblacion%22.%22Codreg%22%3D14"/>
        <s v="https://analytics.zoho.com/open-view/2395394000008140789?ZOHO_CRITERIA=%22Localiza_CL_Poblacion%22.%22Codreg%22%3D15"/>
        <s v="https://analytics.zoho.com/open-view/2395394000008140789?ZOHO_CRITERIA=%22Localiza_CL_Poblacion%22.%22Codreg%22%3D16"/>
        <s v="https://analytics.zoho.com/open-view/2395394000008154141"/>
        <s v="https://analytics.zoho.com/open-view/2395394000008154660?ZOHO_CRITERIA=%22Localiza_CL_Poblacion%22.%22Codreg%22%3D1"/>
        <s v="https://analytics.zoho.com/open-view/2395394000008154660?ZOHO_CRITERIA=%22Localiza_CL_Poblacion%22.%22Codreg%22%3D2"/>
        <s v="https://analytics.zoho.com/open-view/2395394000008154660?ZOHO_CRITERIA=%22Localiza_CL_Poblacion%22.%22Codreg%22%3D3"/>
        <s v="https://analytics.zoho.com/open-view/2395394000008154660?ZOHO_CRITERIA=%22Localiza_CL_Poblacion%22.%22Codreg%22%3D4"/>
        <s v="https://analytics.zoho.com/open-view/2395394000008154660?ZOHO_CRITERIA=%22Localiza_CL_Poblacion%22.%22Codreg%22%3D5"/>
        <s v="https://analytics.zoho.com/open-view/2395394000008154660?ZOHO_CRITERIA=%22Localiza_CL_Poblacion%22.%22Codreg%22%3D6"/>
        <s v="https://analytics.zoho.com/open-view/2395394000008154660?ZOHO_CRITERIA=%22Localiza_CL_Poblacion%22.%22Codreg%22%3D7"/>
        <s v="https://analytics.zoho.com/open-view/2395394000008154660?ZOHO_CRITERIA=%22Localiza_CL_Poblacion%22.%22Codreg%22%3D8"/>
        <s v="https://analytics.zoho.com/open-view/2395394000008154660?ZOHO_CRITERIA=%22Localiza_CL_Poblacion%22.%22Codreg%22%3D9"/>
        <s v="https://analytics.zoho.com/open-view/2395394000008154660?ZOHO_CRITERIA=%22Localiza_CL_Poblacion%22.%22Codreg%22%3D10"/>
        <s v="https://analytics.zoho.com/open-view/2395394000008154660?ZOHO_CRITERIA=%22Localiza_CL_Poblacion%22.%22Codreg%22%3D11"/>
        <s v="https://analytics.zoho.com/open-view/2395394000008154660?ZOHO_CRITERIA=%22Localiza_CL_Poblacion%22.%22Codreg%22%3D12"/>
        <s v="https://analytics.zoho.com/open-view/2395394000008154660?ZOHO_CRITERIA=%22Localiza_CL_Poblacion%22.%22Codreg%22%3D13"/>
        <s v="https://analytics.zoho.com/open-view/2395394000008154660?ZOHO_CRITERIA=%22Localiza_CL_Poblacion%22.%22Codreg%22%3D14"/>
        <s v="https://analytics.zoho.com/open-view/2395394000008154660?ZOHO_CRITERIA=%22Localiza_CL_Poblacion%22.%22Codreg%22%3D15"/>
        <s v="https://analytics.zoho.com/open-view/2395394000008154660?ZOHO_CRITERIA=%22Localiza_CL_Poblacion%22.%22Codreg%22%3D16"/>
        <s v="https://analytics.zoho.com/open-view/2395394000008153647?ZOHO_CRITERIA=%22Localiza_CL_Poblacion%22.%22Codcom%22%3D1101"/>
        <s v="https://analytics.zoho.com/open-view/2395394000008153647?ZOHO_CRITERIA=%22Localiza_CL_Poblacion%22.%22Codcom%22%3D1107"/>
        <s v="https://analytics.zoho.com/open-view/2395394000008153647?ZOHO_CRITERIA=%22Localiza_CL_Poblacion%22.%22Codcom%22%3D1401"/>
        <s v="https://analytics.zoho.com/open-view/2395394000008153647?ZOHO_CRITERIA=%22Localiza_CL_Poblacion%22.%22Codcom%22%3D1402"/>
        <s v="https://analytics.zoho.com/open-view/2395394000008153647?ZOHO_CRITERIA=%22Localiza_CL_Poblacion%22.%22Codcom%22%3D1403"/>
        <s v="https://analytics.zoho.com/open-view/2395394000008153647?ZOHO_CRITERIA=%22Localiza_CL_Poblacion%22.%22Codcom%22%3D1404"/>
        <s v="https://analytics.zoho.com/open-view/2395394000008153647?ZOHO_CRITERIA=%22Localiza_CL_Poblacion%22.%22Codcom%22%3D1405"/>
        <s v="https://analytics.zoho.com/open-view/2395394000008153647?ZOHO_CRITERIA=%22Localiza_CL_Poblacion%22.%22Codcom%22%3D2101"/>
        <s v="https://analytics.zoho.com/open-view/2395394000008153647?ZOHO_CRITERIA=%22Localiza_CL_Poblacion%22.%22Codcom%22%3D2102"/>
        <s v="https://analytics.zoho.com/open-view/2395394000008153647?ZOHO_CRITERIA=%22Localiza_CL_Poblacion%22.%22Codcom%22%3D2103"/>
        <s v="https://analytics.zoho.com/open-view/2395394000008153647?ZOHO_CRITERIA=%22Localiza_CL_Poblacion%22.%22Codcom%22%3D2104"/>
        <s v="https://analytics.zoho.com/open-view/2395394000008153647?ZOHO_CRITERIA=%22Localiza_CL_Poblacion%22.%22Codcom%22%3D2201"/>
        <s v="https://analytics.zoho.com/open-view/2395394000008153647?ZOHO_CRITERIA=%22Localiza_CL_Poblacion%22.%22Codcom%22%3D2202"/>
        <s v="https://analytics.zoho.com/open-view/2395394000008153647?ZOHO_CRITERIA=%22Localiza_CL_Poblacion%22.%22Codcom%22%3D2203"/>
        <s v="https://analytics.zoho.com/open-view/2395394000008153647?ZOHO_CRITERIA=%22Localiza_CL_Poblacion%22.%22Codcom%22%3D2301"/>
        <s v="https://analytics.zoho.com/open-view/2395394000008153647?ZOHO_CRITERIA=%22Localiza_CL_Poblacion%22.%22Codcom%22%3D2302"/>
        <s v="https://analytics.zoho.com/open-view/2395394000008153647?ZOHO_CRITERIA=%22Localiza_CL_Poblacion%22.%22Codcom%22%3D3101"/>
        <s v="https://analytics.zoho.com/open-view/2395394000008153647?ZOHO_CRITERIA=%22Localiza_CL_Poblacion%22.%22Codcom%22%3D3102"/>
        <s v="https://analytics.zoho.com/open-view/2395394000008153647?ZOHO_CRITERIA=%22Localiza_CL_Poblacion%22.%22Codcom%22%3D3103"/>
        <s v="https://analytics.zoho.com/open-view/2395394000008153647?ZOHO_CRITERIA=%22Localiza_CL_Poblacion%22.%22Codcom%22%3D3201"/>
        <s v="https://analytics.zoho.com/open-view/2395394000008153647?ZOHO_CRITERIA=%22Localiza_CL_Poblacion%22.%22Codcom%22%3D3202"/>
        <s v="https://analytics.zoho.com/open-view/2395394000008153647?ZOHO_CRITERIA=%22Localiza_CL_Poblacion%22.%22Codcom%22%3D3301"/>
        <s v="https://analytics.zoho.com/open-view/2395394000008153647?ZOHO_CRITERIA=%22Localiza_CL_Poblacion%22.%22Codcom%22%3D3302"/>
        <s v="https://analytics.zoho.com/open-view/2395394000008153647?ZOHO_CRITERIA=%22Localiza_CL_Poblacion%22.%22Codcom%22%3D3303"/>
        <s v="https://analytics.zoho.com/open-view/2395394000008153647?ZOHO_CRITERIA=%22Localiza_CL_Poblacion%22.%22Codcom%22%3D3304"/>
        <s v="https://analytics.zoho.com/open-view/2395394000008153647?ZOHO_CRITERIA=%22Localiza_CL_Poblacion%22.%22Codcom%22%3D4101"/>
        <s v="https://analytics.zoho.com/open-view/2395394000008153647?ZOHO_CRITERIA=%22Localiza_CL_Poblacion%22.%22Codcom%22%3D4102"/>
        <s v="https://analytics.zoho.com/open-view/2395394000008153647?ZOHO_CRITERIA=%22Localiza_CL_Poblacion%22.%22Codcom%22%3D4103"/>
        <s v="https://analytics.zoho.com/open-view/2395394000008153647?ZOHO_CRITERIA=%22Localiza_CL_Poblacion%22.%22Codcom%22%3D4104"/>
        <s v="https://analytics.zoho.com/open-view/2395394000008153647?ZOHO_CRITERIA=%22Localiza_CL_Poblacion%22.%22Codcom%22%3D4105"/>
        <s v="https://analytics.zoho.com/open-view/2395394000008153647?ZOHO_CRITERIA=%22Localiza_CL_Poblacion%22.%22Codcom%22%3D4106"/>
        <s v="https://analytics.zoho.com/open-view/2395394000008153647?ZOHO_CRITERIA=%22Localiza_CL_Poblacion%22.%22Codcom%22%3D4201"/>
        <s v="https://analytics.zoho.com/open-view/2395394000008153647?ZOHO_CRITERIA=%22Localiza_CL_Poblacion%22.%22Codcom%22%3D4202"/>
        <s v="https://analytics.zoho.com/open-view/2395394000008153647?ZOHO_CRITERIA=%22Localiza_CL_Poblacion%22.%22Codcom%22%3D4203"/>
        <s v="https://analytics.zoho.com/open-view/2395394000008153647?ZOHO_CRITERIA=%22Localiza_CL_Poblacion%22.%22Codcom%22%3D4204"/>
        <s v="https://analytics.zoho.com/open-view/2395394000008153647?ZOHO_CRITERIA=%22Localiza_CL_Poblacion%22.%22Codcom%22%3D4301"/>
        <s v="https://analytics.zoho.com/open-view/2395394000008153647?ZOHO_CRITERIA=%22Localiza_CL_Poblacion%22.%22Codcom%22%3D4302"/>
        <s v="https://analytics.zoho.com/open-view/2395394000008153647?ZOHO_CRITERIA=%22Localiza_CL_Poblacion%22.%22Codcom%22%3D4303"/>
        <s v="https://analytics.zoho.com/open-view/2395394000008153647?ZOHO_CRITERIA=%22Localiza_CL_Poblacion%22.%22Codcom%22%3D4304"/>
        <s v="https://analytics.zoho.com/open-view/2395394000008153647?ZOHO_CRITERIA=%22Localiza_CL_Poblacion%22.%22Codcom%22%3D4305"/>
        <s v="https://analytics.zoho.com/open-view/2395394000008153647?ZOHO_CRITERIA=%22Localiza_CL_Poblacion%22.%22Codcom%22%3D5101"/>
        <s v="https://analytics.zoho.com/open-view/2395394000008153647?ZOHO_CRITERIA=%22Localiza_CL_Poblacion%22.%22Codcom%22%3D5102"/>
        <s v="https://analytics.zoho.com/open-view/2395394000008153647?ZOHO_CRITERIA=%22Localiza_CL_Poblacion%22.%22Codcom%22%3D5103"/>
        <s v="https://analytics.zoho.com/open-view/2395394000008153647?ZOHO_CRITERIA=%22Localiza_CL_Poblacion%22.%22Codcom%22%3D5104"/>
        <s v="https://analytics.zoho.com/open-view/2395394000008153647?ZOHO_CRITERIA=%22Localiza_CL_Poblacion%22.%22Codcom%22%3D5105"/>
        <s v="https://analytics.zoho.com/open-view/2395394000008153647?ZOHO_CRITERIA=%22Localiza_CL_Poblacion%22.%22Codcom%22%3D5107"/>
        <s v="https://analytics.zoho.com/open-view/2395394000008153647?ZOHO_CRITERIA=%22Localiza_CL_Poblacion%22.%22Codcom%22%3D5109"/>
        <s v="https://analytics.zoho.com/open-view/2395394000008153647?ZOHO_CRITERIA=%22Localiza_CL_Poblacion%22.%22Codcom%22%3D5201"/>
        <s v="https://analytics.zoho.com/open-view/2395394000008153647?ZOHO_CRITERIA=%22Localiza_CL_Poblacion%22.%22Codcom%22%3D5301"/>
        <s v="https://analytics.zoho.com/open-view/2395394000008153647?ZOHO_CRITERIA=%22Localiza_CL_Poblacion%22.%22Codcom%22%3D5302"/>
        <s v="https://analytics.zoho.com/open-view/2395394000008153647?ZOHO_CRITERIA=%22Localiza_CL_Poblacion%22.%22Codcom%22%3D5303"/>
        <s v="https://analytics.zoho.com/open-view/2395394000008153647?ZOHO_CRITERIA=%22Localiza_CL_Poblacion%22.%22Codcom%22%3D5304"/>
        <s v="https://analytics.zoho.com/open-view/2395394000008153647?ZOHO_CRITERIA=%22Localiza_CL_Poblacion%22.%22Codcom%22%3D5401"/>
        <s v="https://analytics.zoho.com/open-view/2395394000008153647?ZOHO_CRITERIA=%22Localiza_CL_Poblacion%22.%22Codcom%22%3D5402"/>
        <s v="https://analytics.zoho.com/open-view/2395394000008153647?ZOHO_CRITERIA=%22Localiza_CL_Poblacion%22.%22Codcom%22%3D5403"/>
        <s v="https://analytics.zoho.com/open-view/2395394000008153647?ZOHO_CRITERIA=%22Localiza_CL_Poblacion%22.%22Codcom%22%3D5404"/>
        <s v="https://analytics.zoho.com/open-view/2395394000008153647?ZOHO_CRITERIA=%22Localiza_CL_Poblacion%22.%22Codcom%22%3D5405"/>
        <s v="https://analytics.zoho.com/open-view/2395394000008153647?ZOHO_CRITERIA=%22Localiza_CL_Poblacion%22.%22Codcom%22%3D5501"/>
        <s v="https://analytics.zoho.com/open-view/2395394000008153647?ZOHO_CRITERIA=%22Localiza_CL_Poblacion%22.%22Codcom%22%3D5502"/>
        <s v="https://analytics.zoho.com/open-view/2395394000008153647?ZOHO_CRITERIA=%22Localiza_CL_Poblacion%22.%22Codcom%22%3D5503"/>
        <s v="https://analytics.zoho.com/open-view/2395394000008153647?ZOHO_CRITERIA=%22Localiza_CL_Poblacion%22.%22Codcom%22%3D5504"/>
        <s v="https://analytics.zoho.com/open-view/2395394000008153647?ZOHO_CRITERIA=%22Localiza_CL_Poblacion%22.%22Codcom%22%3D5506"/>
        <s v="https://analytics.zoho.com/open-view/2395394000008153647?ZOHO_CRITERIA=%22Localiza_CL_Poblacion%22.%22Codcom%22%3D5601"/>
        <s v="https://analytics.zoho.com/open-view/2395394000008153647?ZOHO_CRITERIA=%22Localiza_CL_Poblacion%22.%22Codcom%22%3D5602"/>
        <s v="https://analytics.zoho.com/open-view/2395394000008153647?ZOHO_CRITERIA=%22Localiza_CL_Poblacion%22.%22Codcom%22%3D5603"/>
        <s v="https://analytics.zoho.com/open-view/2395394000008153647?ZOHO_CRITERIA=%22Localiza_CL_Poblacion%22.%22Codcom%22%3D5604"/>
        <s v="https://analytics.zoho.com/open-view/2395394000008153647?ZOHO_CRITERIA=%22Localiza_CL_Poblacion%22.%22Codcom%22%3D5605"/>
        <s v="https://analytics.zoho.com/open-view/2395394000008153647?ZOHO_CRITERIA=%22Localiza_CL_Poblacion%22.%22Codcom%22%3D5606"/>
        <s v="https://analytics.zoho.com/open-view/2395394000008153647?ZOHO_CRITERIA=%22Localiza_CL_Poblacion%22.%22Codcom%22%3D5701"/>
        <s v="https://analytics.zoho.com/open-view/2395394000008153647?ZOHO_CRITERIA=%22Localiza_CL_Poblacion%22.%22Codcom%22%3D5702"/>
        <s v="https://analytics.zoho.com/open-view/2395394000008153647?ZOHO_CRITERIA=%22Localiza_CL_Poblacion%22.%22Codcom%22%3D5703"/>
        <s v="https://analytics.zoho.com/open-view/2395394000008153647?ZOHO_CRITERIA=%22Localiza_CL_Poblacion%22.%22Codcom%22%3D5704"/>
        <s v="https://analytics.zoho.com/open-view/2395394000008153647?ZOHO_CRITERIA=%22Localiza_CL_Poblacion%22.%22Codcom%22%3D5705"/>
        <s v="https://analytics.zoho.com/open-view/2395394000008153647?ZOHO_CRITERIA=%22Localiza_CL_Poblacion%22.%22Codcom%22%3D5706"/>
        <s v="https://analytics.zoho.com/open-view/2395394000008153647?ZOHO_CRITERIA=%22Localiza_CL_Poblacion%22.%22Codcom%22%3D5801"/>
        <s v="https://analytics.zoho.com/open-view/2395394000008153647?ZOHO_CRITERIA=%22Localiza_CL_Poblacion%22.%22Codcom%22%3D5802"/>
        <s v="https://analytics.zoho.com/open-view/2395394000008153647?ZOHO_CRITERIA=%22Localiza_CL_Poblacion%22.%22Codcom%22%3D5803"/>
        <s v="https://analytics.zoho.com/open-view/2395394000008153647?ZOHO_CRITERIA=%22Localiza_CL_Poblacion%22.%22Codcom%22%3D5804"/>
        <s v="https://analytics.zoho.com/open-view/2395394000008153647?ZOHO_CRITERIA=%22Localiza_CL_Poblacion%22.%22Codcom%22%3D6101"/>
        <s v="https://analytics.zoho.com/open-view/2395394000008153647?ZOHO_CRITERIA=%22Localiza_CL_Poblacion%22.%22Codcom%22%3D6102"/>
        <s v="https://analytics.zoho.com/open-view/2395394000008153647?ZOHO_CRITERIA=%22Localiza_CL_Poblacion%22.%22Codcom%22%3D6103"/>
        <s v="https://analytics.zoho.com/open-view/2395394000008153647?ZOHO_CRITERIA=%22Localiza_CL_Poblacion%22.%22Codcom%22%3D6104"/>
        <s v="https://analytics.zoho.com/open-view/2395394000008153647?ZOHO_CRITERIA=%22Localiza_CL_Poblacion%22.%22Codcom%22%3D6105"/>
        <s v="https://analytics.zoho.com/open-view/2395394000008153647?ZOHO_CRITERIA=%22Localiza_CL_Poblacion%22.%22Codcom%22%3D6106"/>
        <s v="https://analytics.zoho.com/open-view/2395394000008153647?ZOHO_CRITERIA=%22Localiza_CL_Poblacion%22.%22Codcom%22%3D6107"/>
        <s v="https://analytics.zoho.com/open-view/2395394000008153647?ZOHO_CRITERIA=%22Localiza_CL_Poblacion%22.%22Codcom%22%3D6108"/>
        <s v="https://analytics.zoho.com/open-view/2395394000008153647?ZOHO_CRITERIA=%22Localiza_CL_Poblacion%22.%22Codcom%22%3D6109"/>
        <s v="https://analytics.zoho.com/open-view/2395394000008153647?ZOHO_CRITERIA=%22Localiza_CL_Poblacion%22.%22Codcom%22%3D6110"/>
        <s v="https://analytics.zoho.com/open-view/2395394000008153647?ZOHO_CRITERIA=%22Localiza_CL_Poblacion%22.%22Codcom%22%3D6111"/>
        <s v="https://analytics.zoho.com/open-view/2395394000008153647?ZOHO_CRITERIA=%22Localiza_CL_Poblacion%22.%22Codcom%22%3D6112"/>
        <s v="https://analytics.zoho.com/open-view/2395394000008153647?ZOHO_CRITERIA=%22Localiza_CL_Poblacion%22.%22Codcom%22%3D6113"/>
        <s v="https://analytics.zoho.com/open-view/2395394000008153647?ZOHO_CRITERIA=%22Localiza_CL_Poblacion%22.%22Codcom%22%3D6114"/>
        <s v="https://analytics.zoho.com/open-view/2395394000008153647?ZOHO_CRITERIA=%22Localiza_CL_Poblacion%22.%22Codcom%22%3D6115"/>
        <s v="https://analytics.zoho.com/open-view/2395394000008153647?ZOHO_CRITERIA=%22Localiza_CL_Poblacion%22.%22Codcom%22%3D6116"/>
        <s v="https://analytics.zoho.com/open-view/2395394000008153647?ZOHO_CRITERIA=%22Localiza_CL_Poblacion%22.%22Codcom%22%3D6117"/>
        <s v="https://analytics.zoho.com/open-view/2395394000008153647?ZOHO_CRITERIA=%22Localiza_CL_Poblacion%22.%22Codcom%22%3D6201"/>
        <s v="https://analytics.zoho.com/open-view/2395394000008153647?ZOHO_CRITERIA=%22Localiza_CL_Poblacion%22.%22Codcom%22%3D6202"/>
        <s v="https://analytics.zoho.com/open-view/2395394000008153647?ZOHO_CRITERIA=%22Localiza_CL_Poblacion%22.%22Codcom%22%3D6203"/>
        <s v="https://analytics.zoho.com/open-view/2395394000008153647?ZOHO_CRITERIA=%22Localiza_CL_Poblacion%22.%22Codcom%22%3D6204"/>
        <s v="https://analytics.zoho.com/open-view/2395394000008153647?ZOHO_CRITERIA=%22Localiza_CL_Poblacion%22.%22Codcom%22%3D6205"/>
        <s v="https://analytics.zoho.com/open-view/2395394000008153647?ZOHO_CRITERIA=%22Localiza_CL_Poblacion%22.%22Codcom%22%3D6206"/>
        <s v="https://analytics.zoho.com/open-view/2395394000008153647?ZOHO_CRITERIA=%22Localiza_CL_Poblacion%22.%22Codcom%22%3D6301"/>
        <s v="https://analytics.zoho.com/open-view/2395394000008153647?ZOHO_CRITERIA=%22Localiza_CL_Poblacion%22.%22Codcom%22%3D6302"/>
        <s v="https://analytics.zoho.com/open-view/2395394000008153647?ZOHO_CRITERIA=%22Localiza_CL_Poblacion%22.%22Codcom%22%3D6303"/>
        <s v="https://analytics.zoho.com/open-view/2395394000008153647?ZOHO_CRITERIA=%22Localiza_CL_Poblacion%22.%22Codcom%22%3D6304"/>
        <s v="https://analytics.zoho.com/open-view/2395394000008153647?ZOHO_CRITERIA=%22Localiza_CL_Poblacion%22.%22Codcom%22%3D6305"/>
        <s v="https://analytics.zoho.com/open-view/2395394000008153647?ZOHO_CRITERIA=%22Localiza_CL_Poblacion%22.%22Codcom%22%3D6306"/>
        <s v="https://analytics.zoho.com/open-view/2395394000008153647?ZOHO_CRITERIA=%22Localiza_CL_Poblacion%22.%22Codcom%22%3D6307"/>
        <s v="https://analytics.zoho.com/open-view/2395394000008153647?ZOHO_CRITERIA=%22Localiza_CL_Poblacion%22.%22Codcom%22%3D6308"/>
        <s v="https://analytics.zoho.com/open-view/2395394000008153647?ZOHO_CRITERIA=%22Localiza_CL_Poblacion%22.%22Codcom%22%3D6309"/>
        <s v="https://analytics.zoho.com/open-view/2395394000008153647?ZOHO_CRITERIA=%22Localiza_CL_Poblacion%22.%22Codcom%22%3D6310"/>
        <s v="https://analytics.zoho.com/open-view/2395394000008153647?ZOHO_CRITERIA=%22Localiza_CL_Poblacion%22.%22Codcom%22%3D7101"/>
        <s v="https://analytics.zoho.com/open-view/2395394000008153647?ZOHO_CRITERIA=%22Localiza_CL_Poblacion%22.%22Codcom%22%3D7102"/>
        <s v="https://analytics.zoho.com/open-view/2395394000008153647?ZOHO_CRITERIA=%22Localiza_CL_Poblacion%22.%22Codcom%22%3D7103"/>
        <s v="https://analytics.zoho.com/open-view/2395394000008153647?ZOHO_CRITERIA=%22Localiza_CL_Poblacion%22.%22Codcom%22%3D7104"/>
        <s v="https://analytics.zoho.com/open-view/2395394000008153647?ZOHO_CRITERIA=%22Localiza_CL_Poblacion%22.%22Codcom%22%3D7105"/>
        <s v="https://analytics.zoho.com/open-view/2395394000008153647?ZOHO_CRITERIA=%22Localiza_CL_Poblacion%22.%22Codcom%22%3D7106"/>
        <s v="https://analytics.zoho.com/open-view/2395394000008153647?ZOHO_CRITERIA=%22Localiza_CL_Poblacion%22.%22Codcom%22%3D7107"/>
        <s v="https://analytics.zoho.com/open-view/2395394000008153647?ZOHO_CRITERIA=%22Localiza_CL_Poblacion%22.%22Codcom%22%3D7108"/>
        <s v="https://analytics.zoho.com/open-view/2395394000008153647?ZOHO_CRITERIA=%22Localiza_CL_Poblacion%22.%22Codcom%22%3D7109"/>
        <s v="https://analytics.zoho.com/open-view/2395394000008153647?ZOHO_CRITERIA=%22Localiza_CL_Poblacion%22.%22Codcom%22%3D7110"/>
        <s v="https://analytics.zoho.com/open-view/2395394000008153647?ZOHO_CRITERIA=%22Localiza_CL_Poblacion%22.%22Codcom%22%3D7201"/>
        <s v="https://analytics.zoho.com/open-view/2395394000008153647?ZOHO_CRITERIA=%22Localiza_CL_Poblacion%22.%22Codcom%22%3D7202"/>
        <s v="https://analytics.zoho.com/open-view/2395394000008153647?ZOHO_CRITERIA=%22Localiza_CL_Poblacion%22.%22Codcom%22%3D7203"/>
        <s v="https://analytics.zoho.com/open-view/2395394000008153647?ZOHO_CRITERIA=%22Localiza_CL_Poblacion%22.%22Codcom%22%3D7301"/>
        <s v="https://analytics.zoho.com/open-view/2395394000008153647?ZOHO_CRITERIA=%22Localiza_CL_Poblacion%22.%22Codcom%22%3D7302"/>
        <s v="https://analytics.zoho.com/open-view/2395394000008153647?ZOHO_CRITERIA=%22Localiza_CL_Poblacion%22.%22Codcom%22%3D7303"/>
        <s v="https://analytics.zoho.com/open-view/2395394000008153647?ZOHO_CRITERIA=%22Localiza_CL_Poblacion%22.%22Codcom%22%3D7304"/>
        <s v="https://analytics.zoho.com/open-view/2395394000008153647?ZOHO_CRITERIA=%22Localiza_CL_Poblacion%22.%22Codcom%22%3D7305"/>
        <s v="https://analytics.zoho.com/open-view/2395394000008153647?ZOHO_CRITERIA=%22Localiza_CL_Poblacion%22.%22Codcom%22%3D7306"/>
        <s v="https://analytics.zoho.com/open-view/2395394000008153647?ZOHO_CRITERIA=%22Localiza_CL_Poblacion%22.%22Codcom%22%3D7307"/>
        <s v="https://analytics.zoho.com/open-view/2395394000008153647?ZOHO_CRITERIA=%22Localiza_CL_Poblacion%22.%22Codcom%22%3D7308"/>
        <s v="https://analytics.zoho.com/open-view/2395394000008153647?ZOHO_CRITERIA=%22Localiza_CL_Poblacion%22.%22Codcom%22%3D7309"/>
        <s v="https://analytics.zoho.com/open-view/2395394000008153647?ZOHO_CRITERIA=%22Localiza_CL_Poblacion%22.%22Codcom%22%3D7401"/>
        <s v="https://analytics.zoho.com/open-view/2395394000008153647?ZOHO_CRITERIA=%22Localiza_CL_Poblacion%22.%22Codcom%22%3D7402"/>
        <s v="https://analytics.zoho.com/open-view/2395394000008153647?ZOHO_CRITERIA=%22Localiza_CL_Poblacion%22.%22Codcom%22%3D7403"/>
        <s v="https://analytics.zoho.com/open-view/2395394000008153647?ZOHO_CRITERIA=%22Localiza_CL_Poblacion%22.%22Codcom%22%3D7404"/>
        <s v="https://analytics.zoho.com/open-view/2395394000008153647?ZOHO_CRITERIA=%22Localiza_CL_Poblacion%22.%22Codcom%22%3D7405"/>
        <s v="https://analytics.zoho.com/open-view/2395394000008153647?ZOHO_CRITERIA=%22Localiza_CL_Poblacion%22.%22Codcom%22%3D7406"/>
        <s v="https://analytics.zoho.com/open-view/2395394000008153647?ZOHO_CRITERIA=%22Localiza_CL_Poblacion%22.%22Codcom%22%3D7407"/>
        <s v="https://analytics.zoho.com/open-view/2395394000008153647?ZOHO_CRITERIA=%22Localiza_CL_Poblacion%22.%22Codcom%22%3D7408"/>
        <s v="https://analytics.zoho.com/open-view/2395394000008153647?ZOHO_CRITERIA=%22Localiza_CL_Poblacion%22.%22Codcom%22%3D8101"/>
        <s v="https://analytics.zoho.com/open-view/2395394000008153647?ZOHO_CRITERIA=%22Localiza_CL_Poblacion%22.%22Codcom%22%3D8102"/>
        <s v="https://analytics.zoho.com/open-view/2395394000008153647?ZOHO_CRITERIA=%22Localiza_CL_Poblacion%22.%22Codcom%22%3D8103"/>
        <s v="https://analytics.zoho.com/open-view/2395394000008153647?ZOHO_CRITERIA=%22Localiza_CL_Poblacion%22.%22Codcom%22%3D8104"/>
        <s v="https://analytics.zoho.com/open-view/2395394000008153647?ZOHO_CRITERIA=%22Localiza_CL_Poblacion%22.%22Codcom%22%3D8105"/>
        <s v="https://analytics.zoho.com/open-view/2395394000008153647?ZOHO_CRITERIA=%22Localiza_CL_Poblacion%22.%22Codcom%22%3D8106"/>
        <s v="https://analytics.zoho.com/open-view/2395394000008153647?ZOHO_CRITERIA=%22Localiza_CL_Poblacion%22.%22Codcom%22%3D8107"/>
        <s v="https://analytics.zoho.com/open-view/2395394000008153647?ZOHO_CRITERIA=%22Localiza_CL_Poblacion%22.%22Codcom%22%3D8108"/>
        <s v="https://analytics.zoho.com/open-view/2395394000008153647?ZOHO_CRITERIA=%22Localiza_CL_Poblacion%22.%22Codcom%22%3D8109"/>
        <s v="https://analytics.zoho.com/open-view/2395394000008153647?ZOHO_CRITERIA=%22Localiza_CL_Poblacion%22.%22Codcom%22%3D8110"/>
        <s v="https://analytics.zoho.com/open-view/2395394000008153647?ZOHO_CRITERIA=%22Localiza_CL_Poblacion%22.%22Codcom%22%3D8111"/>
        <s v="https://analytics.zoho.com/open-view/2395394000008153647?ZOHO_CRITERIA=%22Localiza_CL_Poblacion%22.%22Codcom%22%3D8112"/>
        <s v="https://analytics.zoho.com/open-view/2395394000008153647?ZOHO_CRITERIA=%22Localiza_CL_Poblacion%22.%22Codcom%22%3D8201"/>
        <s v="https://analytics.zoho.com/open-view/2395394000008153647?ZOHO_CRITERIA=%22Localiza_CL_Poblacion%22.%22Codcom%22%3D8202"/>
        <s v="https://analytics.zoho.com/open-view/2395394000008153647?ZOHO_CRITERIA=%22Localiza_CL_Poblacion%22.%22Codcom%22%3D8203"/>
        <s v="https://analytics.zoho.com/open-view/2395394000008153647?ZOHO_CRITERIA=%22Localiza_CL_Poblacion%22.%22Codcom%22%3D8204"/>
        <s v="https://analytics.zoho.com/open-view/2395394000008153647?ZOHO_CRITERIA=%22Localiza_CL_Poblacion%22.%22Codcom%22%3D8205"/>
        <s v="https://analytics.zoho.com/open-view/2395394000008153647?ZOHO_CRITERIA=%22Localiza_CL_Poblacion%22.%22Codcom%22%3D8206"/>
        <s v="https://analytics.zoho.com/open-view/2395394000008153647?ZOHO_CRITERIA=%22Localiza_CL_Poblacion%22.%22Codcom%22%3D8207"/>
        <s v="https://analytics.zoho.com/open-view/2395394000008153647?ZOHO_CRITERIA=%22Localiza_CL_Poblacion%22.%22Codcom%22%3D8301"/>
        <s v="https://analytics.zoho.com/open-view/2395394000008153647?ZOHO_CRITERIA=%22Localiza_CL_Poblacion%22.%22Codcom%22%3D8302"/>
        <s v="https://analytics.zoho.com/open-view/2395394000008153647?ZOHO_CRITERIA=%22Localiza_CL_Poblacion%22.%22Codcom%22%3D8303"/>
        <s v="https://analytics.zoho.com/open-view/2395394000008153647?ZOHO_CRITERIA=%22Localiza_CL_Poblacion%22.%22Codcom%22%3D8304"/>
        <s v="https://analytics.zoho.com/open-view/2395394000008153647?ZOHO_CRITERIA=%22Localiza_CL_Poblacion%22.%22Codcom%22%3D8305"/>
        <s v="https://analytics.zoho.com/open-view/2395394000008153647?ZOHO_CRITERIA=%22Localiza_CL_Poblacion%22.%22Codcom%22%3D8306"/>
        <s v="https://analytics.zoho.com/open-view/2395394000008153647?ZOHO_CRITERIA=%22Localiza_CL_Poblacion%22.%22Codcom%22%3D8307"/>
        <s v="https://analytics.zoho.com/open-view/2395394000008153647?ZOHO_CRITERIA=%22Localiza_CL_Poblacion%22.%22Codcom%22%3D8308"/>
        <s v="https://analytics.zoho.com/open-view/2395394000008153647?ZOHO_CRITERIA=%22Localiza_CL_Poblacion%22.%22Codcom%22%3D8309"/>
        <s v="https://analytics.zoho.com/open-view/2395394000008153647?ZOHO_CRITERIA=%22Localiza_CL_Poblacion%22.%22Codcom%22%3D8310"/>
        <s v="https://analytics.zoho.com/open-view/2395394000008153647?ZOHO_CRITERIA=%22Localiza_CL_Poblacion%22.%22Codcom%22%3D8311"/>
        <s v="https://analytics.zoho.com/open-view/2395394000008153647?ZOHO_CRITERIA=%22Localiza_CL_Poblacion%22.%22Codcom%22%3D8312"/>
        <s v="https://analytics.zoho.com/open-view/2395394000008153647?ZOHO_CRITERIA=%22Localiza_CL_Poblacion%22.%22Codcom%22%3D8313"/>
        <s v="https://analytics.zoho.com/open-view/2395394000008153647?ZOHO_CRITERIA=%22Localiza_CL_Poblacion%22.%22Codcom%22%3D8314"/>
        <s v="https://analytics.zoho.com/open-view/2395394000008153647?ZOHO_CRITERIA=%22Localiza_CL_Poblacion%22.%22Codcom%22%3D16101"/>
        <s v="https://analytics.zoho.com/open-view/2395394000008153647?ZOHO_CRITERIA=%22Localiza_CL_Poblacion%22.%22Codcom%22%3D16102"/>
        <s v="https://analytics.zoho.com/open-view/2395394000008153647?ZOHO_CRITERIA=%22Localiza_CL_Poblacion%22.%22Codcom%22%3D16202"/>
        <s v="https://analytics.zoho.com/open-view/2395394000008153647?ZOHO_CRITERIA=%22Localiza_CL_Poblacion%22.%22Codcom%22%3D16203"/>
        <s v="https://analytics.zoho.com/open-view/2395394000008153647?ZOHO_CRITERIA=%22Localiza_CL_Poblacion%22.%22Codcom%22%3D16302"/>
        <s v="https://analytics.zoho.com/open-view/2395394000008153647?ZOHO_CRITERIA=%22Localiza_CL_Poblacion%22.%22Codcom%22%3D16103"/>
        <s v="https://analytics.zoho.com/open-view/2395394000008153647?ZOHO_CRITERIA=%22Localiza_CL_Poblacion%22.%22Codcom%22%3D16104"/>
        <s v="https://analytics.zoho.com/open-view/2395394000008153647?ZOHO_CRITERIA=%22Localiza_CL_Poblacion%22.%22Codcom%22%3D16204"/>
        <s v="https://analytics.zoho.com/open-view/2395394000008153647?ZOHO_CRITERIA=%22Localiza_CL_Poblacion%22.%22Codcom%22%3D16303"/>
        <s v="https://analytics.zoho.com/open-view/2395394000008153647?ZOHO_CRITERIA=%22Localiza_CL_Poblacion%22.%22Codcom%22%3D16105"/>
        <s v="https://analytics.zoho.com/open-view/2395394000008153647?ZOHO_CRITERIA=%22Localiza_CL_Poblacion%22.%22Codcom%22%3D16106"/>
        <s v="https://analytics.zoho.com/open-view/2395394000008153647?ZOHO_CRITERIA=%22Localiza_CL_Poblacion%22.%22Codcom%22%3D16205"/>
        <s v="https://analytics.zoho.com/open-view/2395394000008153647?ZOHO_CRITERIA=%22Localiza_CL_Poblacion%22.%22Codcom%22%3D16107"/>
        <s v="https://analytics.zoho.com/open-view/2395394000008153647?ZOHO_CRITERIA=%22Localiza_CL_Poblacion%22.%22Codcom%22%3D16201"/>
        <s v="https://analytics.zoho.com/open-view/2395394000008153647?ZOHO_CRITERIA=%22Localiza_CL_Poblacion%22.%22Codcom%22%3D16206"/>
        <s v="https://analytics.zoho.com/open-view/2395394000008153647?ZOHO_CRITERIA=%22Localiza_CL_Poblacion%22.%22Codcom%22%3D16301"/>
        <s v="https://analytics.zoho.com/open-view/2395394000008153647?ZOHO_CRITERIA=%22Localiza_CL_Poblacion%22.%22Codcom%22%3D16304"/>
        <s v="https://analytics.zoho.com/open-view/2395394000008153647?ZOHO_CRITERIA=%22Localiza_CL_Poblacion%22.%22Codcom%22%3D16108"/>
        <s v="https://analytics.zoho.com/open-view/2395394000008153647?ZOHO_CRITERIA=%22Localiza_CL_Poblacion%22.%22Codcom%22%3D16305"/>
        <s v="https://analytics.zoho.com/open-view/2395394000008153647?ZOHO_CRITERIA=%22Localiza_CL_Poblacion%22.%22Codcom%22%3D16207"/>
        <s v="https://analytics.zoho.com/open-view/2395394000008153647?ZOHO_CRITERIA=%22Localiza_CL_Poblacion%22.%22Codcom%22%3D16109"/>
        <s v="https://analytics.zoho.com/open-view/2395394000008153647?ZOHO_CRITERIA=%22Localiza_CL_Poblacion%22.%22Codcom%22%3D9101"/>
        <s v="https://analytics.zoho.com/open-view/2395394000008153647?ZOHO_CRITERIA=%22Localiza_CL_Poblacion%22.%22Codcom%22%3D9102"/>
        <s v="https://analytics.zoho.com/open-view/2395394000008153647?ZOHO_CRITERIA=%22Localiza_CL_Poblacion%22.%22Codcom%22%3D9103"/>
        <s v="https://analytics.zoho.com/open-view/2395394000008153647?ZOHO_CRITERIA=%22Localiza_CL_Poblacion%22.%22Codcom%22%3D9104"/>
        <s v="https://analytics.zoho.com/open-view/2395394000008153647?ZOHO_CRITERIA=%22Localiza_CL_Poblacion%22.%22Codcom%22%3D9105"/>
        <s v="https://analytics.zoho.com/open-view/2395394000008153647?ZOHO_CRITERIA=%22Localiza_CL_Poblacion%22.%22Codcom%22%3D9106"/>
        <s v="https://analytics.zoho.com/open-view/2395394000008153647?ZOHO_CRITERIA=%22Localiza_CL_Poblacion%22.%22Codcom%22%3D9107"/>
        <s v="https://analytics.zoho.com/open-view/2395394000008153647?ZOHO_CRITERIA=%22Localiza_CL_Poblacion%22.%22Codcom%22%3D9108"/>
        <s v="https://analytics.zoho.com/open-view/2395394000008153647?ZOHO_CRITERIA=%22Localiza_CL_Poblacion%22.%22Codcom%22%3D9109"/>
        <s v="https://analytics.zoho.com/open-view/2395394000008153647?ZOHO_CRITERIA=%22Localiza_CL_Poblacion%22.%22Codcom%22%3D9110"/>
        <s v="https://analytics.zoho.com/open-view/2395394000008153647?ZOHO_CRITERIA=%22Localiza_CL_Poblacion%22.%22Codcom%22%3D9111"/>
        <s v="https://analytics.zoho.com/open-view/2395394000008153647?ZOHO_CRITERIA=%22Localiza_CL_Poblacion%22.%22Codcom%22%3D9112"/>
        <s v="https://analytics.zoho.com/open-view/2395394000008153647?ZOHO_CRITERIA=%22Localiza_CL_Poblacion%22.%22Codcom%22%3D9113"/>
        <s v="https://analytics.zoho.com/open-view/2395394000008153647?ZOHO_CRITERIA=%22Localiza_CL_Poblacion%22.%22Codcom%22%3D9114"/>
        <s v="https://analytics.zoho.com/open-view/2395394000008153647?ZOHO_CRITERIA=%22Localiza_CL_Poblacion%22.%22Codcom%22%3D9115"/>
        <s v="https://analytics.zoho.com/open-view/2395394000008153647?ZOHO_CRITERIA=%22Localiza_CL_Poblacion%22.%22Codcom%22%3D9116"/>
        <s v="https://analytics.zoho.com/open-view/2395394000008153647?ZOHO_CRITERIA=%22Localiza_CL_Poblacion%22.%22Codcom%22%3D9117"/>
        <s v="https://analytics.zoho.com/open-view/2395394000008153647?ZOHO_CRITERIA=%22Localiza_CL_Poblacion%22.%22Codcom%22%3D9118"/>
        <s v="https://analytics.zoho.com/open-view/2395394000008153647?ZOHO_CRITERIA=%22Localiza_CL_Poblacion%22.%22Codcom%22%3D9119"/>
        <s v="https://analytics.zoho.com/open-view/2395394000008153647?ZOHO_CRITERIA=%22Localiza_CL_Poblacion%22.%22Codcom%22%3D9120"/>
        <s v="https://analytics.zoho.com/open-view/2395394000008153647?ZOHO_CRITERIA=%22Localiza_CL_Poblacion%22.%22Codcom%22%3D9121"/>
        <s v="https://analytics.zoho.com/open-view/2395394000008153647?ZOHO_CRITERIA=%22Localiza_CL_Poblacion%22.%22Codcom%22%3D9201"/>
        <s v="https://analytics.zoho.com/open-view/2395394000008153647?ZOHO_CRITERIA=%22Localiza_CL_Poblacion%22.%22Codcom%22%3D9202"/>
        <s v="https://analytics.zoho.com/open-view/2395394000008153647?ZOHO_CRITERIA=%22Localiza_CL_Poblacion%22.%22Codcom%22%3D9203"/>
        <s v="https://analytics.zoho.com/open-view/2395394000008153647?ZOHO_CRITERIA=%22Localiza_CL_Poblacion%22.%22Codcom%22%3D9204"/>
        <s v="https://analytics.zoho.com/open-view/2395394000008153647?ZOHO_CRITERIA=%22Localiza_CL_Poblacion%22.%22Codcom%22%3D9205"/>
        <s v="https://analytics.zoho.com/open-view/2395394000008153647?ZOHO_CRITERIA=%22Localiza_CL_Poblacion%22.%22Codcom%22%3D9206"/>
        <s v="https://analytics.zoho.com/open-view/2395394000008153647?ZOHO_CRITERIA=%22Localiza_CL_Poblacion%22.%22Codcom%22%3D9207"/>
        <s v="https://analytics.zoho.com/open-view/2395394000008153647?ZOHO_CRITERIA=%22Localiza_CL_Poblacion%22.%22Codcom%22%3D9208"/>
        <s v="https://analytics.zoho.com/open-view/2395394000008153647?ZOHO_CRITERIA=%22Localiza_CL_Poblacion%22.%22Codcom%22%3D9209"/>
        <s v="https://analytics.zoho.com/open-view/2395394000008153647?ZOHO_CRITERIA=%22Localiza_CL_Poblacion%22.%22Codcom%22%3D9210"/>
        <s v="https://analytics.zoho.com/open-view/2395394000008153647?ZOHO_CRITERIA=%22Localiza_CL_Poblacion%22.%22Codcom%22%3D9211"/>
        <s v="https://analytics.zoho.com/open-view/2395394000008153647?ZOHO_CRITERIA=%22Localiza_CL_Poblacion%22.%22Codcom%22%3D10101"/>
        <s v="https://analytics.zoho.com/open-view/2395394000008153647?ZOHO_CRITERIA=%22Localiza_CL_Poblacion%22.%22Codcom%22%3D10102"/>
        <s v="https://analytics.zoho.com/open-view/2395394000008153647?ZOHO_CRITERIA=%22Localiza_CL_Poblacion%22.%22Codcom%22%3D10103"/>
        <s v="https://analytics.zoho.com/open-view/2395394000008153647?ZOHO_CRITERIA=%22Localiza_CL_Poblacion%22.%22Codcom%22%3D10104"/>
        <s v="https://analytics.zoho.com/open-view/2395394000008153647?ZOHO_CRITERIA=%22Localiza_CL_Poblacion%22.%22Codcom%22%3D10105"/>
        <s v="https://analytics.zoho.com/open-view/2395394000008153647?ZOHO_CRITERIA=%22Localiza_CL_Poblacion%22.%22Codcom%22%3D10106"/>
        <s v="https://analytics.zoho.com/open-view/2395394000008153647?ZOHO_CRITERIA=%22Localiza_CL_Poblacion%22.%22Codcom%22%3D10107"/>
        <s v="https://analytics.zoho.com/open-view/2395394000008153647?ZOHO_CRITERIA=%22Localiza_CL_Poblacion%22.%22Codcom%22%3D10108"/>
        <s v="https://analytics.zoho.com/open-view/2395394000008153647?ZOHO_CRITERIA=%22Localiza_CL_Poblacion%22.%22Codcom%22%3D10109"/>
        <s v="https://analytics.zoho.com/open-view/2395394000008153647?ZOHO_CRITERIA=%22Localiza_CL_Poblacion%22.%22Codcom%22%3D10201"/>
        <s v="https://analytics.zoho.com/open-view/2395394000008153647?ZOHO_CRITERIA=%22Localiza_CL_Poblacion%22.%22Codcom%22%3D10202"/>
        <s v="https://analytics.zoho.com/open-view/2395394000008153647?ZOHO_CRITERIA=%22Localiza_CL_Poblacion%22.%22Codcom%22%3D10203"/>
        <s v="https://analytics.zoho.com/open-view/2395394000008153647?ZOHO_CRITERIA=%22Localiza_CL_Poblacion%22.%22Codcom%22%3D10204"/>
        <s v="https://analytics.zoho.com/open-view/2395394000008153647?ZOHO_CRITERIA=%22Localiza_CL_Poblacion%22.%22Codcom%22%3D10205"/>
        <s v="https://analytics.zoho.com/open-view/2395394000008153647?ZOHO_CRITERIA=%22Localiza_CL_Poblacion%22.%22Codcom%22%3D10206"/>
        <s v="https://analytics.zoho.com/open-view/2395394000008153647?ZOHO_CRITERIA=%22Localiza_CL_Poblacion%22.%22Codcom%22%3D10207"/>
        <s v="https://analytics.zoho.com/open-view/2395394000008153647?ZOHO_CRITERIA=%22Localiza_CL_Poblacion%22.%22Codcom%22%3D10208"/>
        <s v="https://analytics.zoho.com/open-view/2395394000008153647?ZOHO_CRITERIA=%22Localiza_CL_Poblacion%22.%22Codcom%22%3D10209"/>
        <s v="https://analytics.zoho.com/open-view/2395394000008153647?ZOHO_CRITERIA=%22Localiza_CL_Poblacion%22.%22Codcom%22%3D10210"/>
        <s v="https://analytics.zoho.com/open-view/2395394000008153647?ZOHO_CRITERIA=%22Localiza_CL_Poblacion%22.%22Codcom%22%3D10301"/>
        <s v="https://analytics.zoho.com/open-view/2395394000008153647?ZOHO_CRITERIA=%22Localiza_CL_Poblacion%22.%22Codcom%22%3D10302"/>
        <s v="https://analytics.zoho.com/open-view/2395394000008153647?ZOHO_CRITERIA=%22Localiza_CL_Poblacion%22.%22Codcom%22%3D10303"/>
        <s v="https://analytics.zoho.com/open-view/2395394000008153647?ZOHO_CRITERIA=%22Localiza_CL_Poblacion%22.%22Codcom%22%3D10304"/>
        <s v="https://analytics.zoho.com/open-view/2395394000008153647?ZOHO_CRITERIA=%22Localiza_CL_Poblacion%22.%22Codcom%22%3D10305"/>
        <s v="https://analytics.zoho.com/open-view/2395394000008153647?ZOHO_CRITERIA=%22Localiza_CL_Poblacion%22.%22Codcom%22%3D10306"/>
        <s v="https://analytics.zoho.com/open-view/2395394000008153647?ZOHO_CRITERIA=%22Localiza_CL_Poblacion%22.%22Codcom%22%3D10307"/>
        <s v="https://analytics.zoho.com/open-view/2395394000008153647?ZOHO_CRITERIA=%22Localiza_CL_Poblacion%22.%22Codcom%22%3D10401"/>
        <s v="https://analytics.zoho.com/open-view/2395394000008153647?ZOHO_CRITERIA=%22Localiza_CL_Poblacion%22.%22Codcom%22%3D10402"/>
        <s v="https://analytics.zoho.com/open-view/2395394000008153647?ZOHO_CRITERIA=%22Localiza_CL_Poblacion%22.%22Codcom%22%3D10403"/>
        <s v="https://analytics.zoho.com/open-view/2395394000008153647?ZOHO_CRITERIA=%22Localiza_CL_Poblacion%22.%22Codcom%22%3D10404"/>
        <s v="https://analytics.zoho.com/open-view/2395394000008153647?ZOHO_CRITERIA=%22Localiza_CL_Poblacion%22.%22Codcom%22%3D11101"/>
        <s v="https://analytics.zoho.com/open-view/2395394000008153647?ZOHO_CRITERIA=%22Localiza_CL_Poblacion%22.%22Codcom%22%3D11102"/>
        <s v="https://analytics.zoho.com/open-view/2395394000008153647?ZOHO_CRITERIA=%22Localiza_CL_Poblacion%22.%22Codcom%22%3D11201"/>
        <s v="https://analytics.zoho.com/open-view/2395394000008153647?ZOHO_CRITERIA=%22Localiza_CL_Poblacion%22.%22Codcom%22%3D11202"/>
        <s v="https://analytics.zoho.com/open-view/2395394000008153647?ZOHO_CRITERIA=%22Localiza_CL_Poblacion%22.%22Codcom%22%3D11203"/>
        <s v="https://analytics.zoho.com/open-view/2395394000008153647?ZOHO_CRITERIA=%22Localiza_CL_Poblacion%22.%22Codcom%22%3D11301"/>
        <s v="https://analytics.zoho.com/open-view/2395394000008153647?ZOHO_CRITERIA=%22Localiza_CL_Poblacion%22.%22Codcom%22%3D11302"/>
        <s v="https://analytics.zoho.com/open-view/2395394000008153647?ZOHO_CRITERIA=%22Localiza_CL_Poblacion%22.%22Codcom%22%3D11303"/>
        <s v="https://analytics.zoho.com/open-view/2395394000008153647?ZOHO_CRITERIA=%22Localiza_CL_Poblacion%22.%22Codcom%22%3D11401"/>
        <s v="https://analytics.zoho.com/open-view/2395394000008153647?ZOHO_CRITERIA=%22Localiza_CL_Poblacion%22.%22Codcom%22%3D11402"/>
        <s v="https://analytics.zoho.com/open-view/2395394000008153647?ZOHO_CRITERIA=%22Localiza_CL_Poblacion%22.%22Codcom%22%3D12101"/>
        <s v="https://analytics.zoho.com/open-view/2395394000008153647?ZOHO_CRITERIA=%22Localiza_CL_Poblacion%22.%22Codcom%22%3D12102"/>
        <s v="https://analytics.zoho.com/open-view/2395394000008153647?ZOHO_CRITERIA=%22Localiza_CL_Poblacion%22.%22Codcom%22%3D12103"/>
        <s v="https://analytics.zoho.com/open-view/2395394000008153647?ZOHO_CRITERIA=%22Localiza_CL_Poblacion%22.%22Codcom%22%3D12104"/>
        <s v="https://analytics.zoho.com/open-view/2395394000008153647?ZOHO_CRITERIA=%22Localiza_CL_Poblacion%22.%22Codcom%22%3D12201"/>
        <s v="https://analytics.zoho.com/open-view/2395394000008153647?ZOHO_CRITERIA=%22Localiza_CL_Poblacion%22.%22Codcom%22%3D12301"/>
        <s v="https://analytics.zoho.com/open-view/2395394000008153647?ZOHO_CRITERIA=%22Localiza_CL_Poblacion%22.%22Codcom%22%3D12302"/>
        <s v="https://analytics.zoho.com/open-view/2395394000008153647?ZOHO_CRITERIA=%22Localiza_CL_Poblacion%22.%22Codcom%22%3D12303"/>
        <s v="https://analytics.zoho.com/open-view/2395394000008153647?ZOHO_CRITERIA=%22Localiza_CL_Poblacion%22.%22Codcom%22%3D12401"/>
        <s v="https://analytics.zoho.com/open-view/2395394000008153647?ZOHO_CRITERIA=%22Localiza_CL_Poblacion%22.%22Codcom%22%3D12402"/>
        <s v="https://analytics.zoho.com/open-view/2395394000008153647?ZOHO_CRITERIA=%22Localiza_CL_Poblacion%22.%22Codcom%22%3D13101"/>
        <s v="https://analytics.zoho.com/open-view/2395394000008153647?ZOHO_CRITERIA=%22Localiza_CL_Poblacion%22.%22Codcom%22%3D13102"/>
        <s v="https://analytics.zoho.com/open-view/2395394000008153647?ZOHO_CRITERIA=%22Localiza_CL_Poblacion%22.%22Codcom%22%3D13103"/>
        <s v="https://analytics.zoho.com/open-view/2395394000008153647?ZOHO_CRITERIA=%22Localiza_CL_Poblacion%22.%22Codcom%22%3D13104"/>
        <s v="https://analytics.zoho.com/open-view/2395394000008153647?ZOHO_CRITERIA=%22Localiza_CL_Poblacion%22.%22Codcom%22%3D13105"/>
        <s v="https://analytics.zoho.com/open-view/2395394000008153647?ZOHO_CRITERIA=%22Localiza_CL_Poblacion%22.%22Codcom%22%3D13106"/>
        <s v="https://analytics.zoho.com/open-view/2395394000008153647?ZOHO_CRITERIA=%22Localiza_CL_Poblacion%22.%22Codcom%22%3D13107"/>
        <s v="https://analytics.zoho.com/open-view/2395394000008153647?ZOHO_CRITERIA=%22Localiza_CL_Poblacion%22.%22Codcom%22%3D13108"/>
        <s v="https://analytics.zoho.com/open-view/2395394000008153647?ZOHO_CRITERIA=%22Localiza_CL_Poblacion%22.%22Codcom%22%3D13109"/>
        <s v="https://analytics.zoho.com/open-view/2395394000008153647?ZOHO_CRITERIA=%22Localiza_CL_Poblacion%22.%22Codcom%22%3D13110"/>
        <s v="https://analytics.zoho.com/open-view/2395394000008153647?ZOHO_CRITERIA=%22Localiza_CL_Poblacion%22.%22Codcom%22%3D13111"/>
        <s v="https://analytics.zoho.com/open-view/2395394000008153647?ZOHO_CRITERIA=%22Localiza_CL_Poblacion%22.%22Codcom%22%3D13112"/>
        <s v="https://analytics.zoho.com/open-view/2395394000008153647?ZOHO_CRITERIA=%22Localiza_CL_Poblacion%22.%22Codcom%22%3D13113"/>
        <s v="https://analytics.zoho.com/open-view/2395394000008153647?ZOHO_CRITERIA=%22Localiza_CL_Poblacion%22.%22Codcom%22%3D13114"/>
        <s v="https://analytics.zoho.com/open-view/2395394000008153647?ZOHO_CRITERIA=%22Localiza_CL_Poblacion%22.%22Codcom%22%3D13115"/>
        <s v="https://analytics.zoho.com/open-view/2395394000008153647?ZOHO_CRITERIA=%22Localiza_CL_Poblacion%22.%22Codcom%22%3D13116"/>
        <s v="https://analytics.zoho.com/open-view/2395394000008153647?ZOHO_CRITERIA=%22Localiza_CL_Poblacion%22.%22Codcom%22%3D13117"/>
        <s v="https://analytics.zoho.com/open-view/2395394000008153647?ZOHO_CRITERIA=%22Localiza_CL_Poblacion%22.%22Codcom%22%3D13118"/>
        <s v="https://analytics.zoho.com/open-view/2395394000008153647?ZOHO_CRITERIA=%22Localiza_CL_Poblacion%22.%22Codcom%22%3D13119"/>
        <s v="https://analytics.zoho.com/open-view/2395394000008153647?ZOHO_CRITERIA=%22Localiza_CL_Poblacion%22.%22Codcom%22%3D13120"/>
        <s v="https://analytics.zoho.com/open-view/2395394000008153647?ZOHO_CRITERIA=%22Localiza_CL_Poblacion%22.%22Codcom%22%3D13121"/>
        <s v="https://analytics.zoho.com/open-view/2395394000008153647?ZOHO_CRITERIA=%22Localiza_CL_Poblacion%22.%22Codcom%22%3D13122"/>
        <s v="https://analytics.zoho.com/open-view/2395394000008153647?ZOHO_CRITERIA=%22Localiza_CL_Poblacion%22.%22Codcom%22%3D13123"/>
        <s v="https://analytics.zoho.com/open-view/2395394000008153647?ZOHO_CRITERIA=%22Localiza_CL_Poblacion%22.%22Codcom%22%3D13124"/>
        <s v="https://analytics.zoho.com/open-view/2395394000008153647?ZOHO_CRITERIA=%22Localiza_CL_Poblacion%22.%22Codcom%22%3D13125"/>
        <s v="https://analytics.zoho.com/open-view/2395394000008153647?ZOHO_CRITERIA=%22Localiza_CL_Poblacion%22.%22Codcom%22%3D13126"/>
        <s v="https://analytics.zoho.com/open-view/2395394000008153647?ZOHO_CRITERIA=%22Localiza_CL_Poblacion%22.%22Codcom%22%3D13127"/>
        <s v="https://analytics.zoho.com/open-view/2395394000008153647?ZOHO_CRITERIA=%22Localiza_CL_Poblacion%22.%22Codcom%22%3D13128"/>
        <s v="https://analytics.zoho.com/open-view/2395394000008153647?ZOHO_CRITERIA=%22Localiza_CL_Poblacion%22.%22Codcom%22%3D13129"/>
        <s v="https://analytics.zoho.com/open-view/2395394000008153647?ZOHO_CRITERIA=%22Localiza_CL_Poblacion%22.%22Codcom%22%3D13130"/>
        <s v="https://analytics.zoho.com/open-view/2395394000008153647?ZOHO_CRITERIA=%22Localiza_CL_Poblacion%22.%22Codcom%22%3D13131"/>
        <s v="https://analytics.zoho.com/open-view/2395394000008153647?ZOHO_CRITERIA=%22Localiza_CL_Poblacion%22.%22Codcom%22%3D13132"/>
        <s v="https://analytics.zoho.com/open-view/2395394000008153647?ZOHO_CRITERIA=%22Localiza_CL_Poblacion%22.%22Codcom%22%3D13201"/>
        <s v="https://analytics.zoho.com/open-view/2395394000008153647?ZOHO_CRITERIA=%22Localiza_CL_Poblacion%22.%22Codcom%22%3D13202"/>
        <s v="https://analytics.zoho.com/open-view/2395394000008153647?ZOHO_CRITERIA=%22Localiza_CL_Poblacion%22.%22Codcom%22%3D13203"/>
        <s v="https://analytics.zoho.com/open-view/2395394000008153647?ZOHO_CRITERIA=%22Localiza_CL_Poblacion%22.%22Codcom%22%3D13301"/>
        <s v="https://analytics.zoho.com/open-view/2395394000008153647?ZOHO_CRITERIA=%22Localiza_CL_Poblacion%22.%22Codcom%22%3D13302"/>
        <s v="https://analytics.zoho.com/open-view/2395394000008153647?ZOHO_CRITERIA=%22Localiza_CL_Poblacion%22.%22Codcom%22%3D13303"/>
        <s v="https://analytics.zoho.com/open-view/2395394000008153647?ZOHO_CRITERIA=%22Localiza_CL_Poblacion%22.%22Codcom%22%3D13401"/>
        <s v="https://analytics.zoho.com/open-view/2395394000008153647?ZOHO_CRITERIA=%22Localiza_CL_Poblacion%22.%22Codcom%22%3D13402"/>
        <s v="https://analytics.zoho.com/open-view/2395394000008153647?ZOHO_CRITERIA=%22Localiza_CL_Poblacion%22.%22Codcom%22%3D13403"/>
        <s v="https://analytics.zoho.com/open-view/2395394000008153647?ZOHO_CRITERIA=%22Localiza_CL_Poblacion%22.%22Codcom%22%3D13404"/>
        <s v="https://analytics.zoho.com/open-view/2395394000008153647?ZOHO_CRITERIA=%22Localiza_CL_Poblacion%22.%22Codcom%22%3D13501"/>
        <s v="https://analytics.zoho.com/open-view/2395394000008153647?ZOHO_CRITERIA=%22Localiza_CL_Poblacion%22.%22Codcom%22%3D13502"/>
        <s v="https://analytics.zoho.com/open-view/2395394000008153647?ZOHO_CRITERIA=%22Localiza_CL_Poblacion%22.%22Codcom%22%3D13503"/>
        <s v="https://analytics.zoho.com/open-view/2395394000008153647?ZOHO_CRITERIA=%22Localiza_CL_Poblacion%22.%22Codcom%22%3D13504"/>
        <s v="https://analytics.zoho.com/open-view/2395394000008153647?ZOHO_CRITERIA=%22Localiza_CL_Poblacion%22.%22Codcom%22%3D13505"/>
        <s v="https://analytics.zoho.com/open-view/2395394000008153647?ZOHO_CRITERIA=%22Localiza_CL_Poblacion%22.%22Codcom%22%3D13601"/>
        <s v="https://analytics.zoho.com/open-view/2395394000008153647?ZOHO_CRITERIA=%22Localiza_CL_Poblacion%22.%22Codcom%22%3D13602"/>
        <s v="https://analytics.zoho.com/open-view/2395394000008153647?ZOHO_CRITERIA=%22Localiza_CL_Poblacion%22.%22Codcom%22%3D13603"/>
        <s v="https://analytics.zoho.com/open-view/2395394000008153647?ZOHO_CRITERIA=%22Localiza_CL_Poblacion%22.%22Codcom%22%3D13604"/>
        <s v="https://analytics.zoho.com/open-view/2395394000008153647?ZOHO_CRITERIA=%22Localiza_CL_Poblacion%22.%22Codcom%22%3D13605"/>
        <s v="https://analytics.zoho.com/open-view/2395394000008153647?ZOHO_CRITERIA=%22Localiza_CL_Poblacion%22.%22Codcom%22%3D14101"/>
        <s v="https://analytics.zoho.com/open-view/2395394000008153647?ZOHO_CRITERIA=%22Localiza_CL_Poblacion%22.%22Codcom%22%3D14102"/>
        <s v="https://analytics.zoho.com/open-view/2395394000008153647?ZOHO_CRITERIA=%22Localiza_CL_Poblacion%22.%22Codcom%22%3D14103"/>
        <s v="https://analytics.zoho.com/open-view/2395394000008153647?ZOHO_CRITERIA=%22Localiza_CL_Poblacion%22.%22Codcom%22%3D14104"/>
        <s v="https://analytics.zoho.com/open-view/2395394000008153647?ZOHO_CRITERIA=%22Localiza_CL_Poblacion%22.%22Codcom%22%3D14105"/>
        <s v="https://analytics.zoho.com/open-view/2395394000008153647?ZOHO_CRITERIA=%22Localiza_CL_Poblacion%22.%22Codcom%22%3D14106"/>
        <s v="https://analytics.zoho.com/open-view/2395394000008153647?ZOHO_CRITERIA=%22Localiza_CL_Poblacion%22.%22Codcom%22%3D14107"/>
        <s v="https://analytics.zoho.com/open-view/2395394000008153647?ZOHO_CRITERIA=%22Localiza_CL_Poblacion%22.%22Codcom%22%3D14108"/>
        <s v="https://analytics.zoho.com/open-view/2395394000008153647?ZOHO_CRITERIA=%22Localiza_CL_Poblacion%22.%22Codcom%22%3D14201"/>
        <s v="https://analytics.zoho.com/open-view/2395394000008153647?ZOHO_CRITERIA=%22Localiza_CL_Poblacion%22.%22Codcom%22%3D14202"/>
        <s v="https://analytics.zoho.com/open-view/2395394000008153647?ZOHO_CRITERIA=%22Localiza_CL_Poblacion%22.%22Codcom%22%3D14203"/>
        <s v="https://analytics.zoho.com/open-view/2395394000008153647?ZOHO_CRITERIA=%22Localiza_CL_Poblacion%22.%22Codcom%22%3D14204"/>
        <s v="https://analytics.zoho.com/open-view/2395394000008153647?ZOHO_CRITERIA=%22Localiza_CL_Poblacion%22.%22Codcom%22%3D15101"/>
        <s v="https://analytics.zoho.com/open-view/2395394000008153647?ZOHO_CRITERIA=%22Localiza_CL_Poblacion%22.%22Codcom%22%3D15102"/>
        <s v="https://analytics.zoho.com/open-view/2395394000008153647?ZOHO_CRITERIA=%22Localiza_CL_Poblacion%22.%22Codcom%22%3D15201"/>
        <s v="https://analytics.zoho.com/open-view/2395394000008153647?ZOHO_CRITERIA=%22Localiza_CL_Poblacion%22.%22Codcom%22%3D15202"/>
        <s v="https://analytics.zoho.com/open-view/2395394000008155747"/>
        <s v="https://analytics.zoho.com/open-view/2395394000008155426?ZOHO_CRITERIA=%22Localiza_CL_Poblacion%22.%22Codreg%22%3D1"/>
        <s v="https://analytics.zoho.com/open-view/2395394000008155426?ZOHO_CRITERIA=%22Localiza_CL_Poblacion%22.%22Codreg%22%3D2"/>
        <s v="https://analytics.zoho.com/open-view/2395394000008155426?ZOHO_CRITERIA=%22Localiza_CL_Poblacion%22.%22Codreg%22%3D3"/>
        <s v="https://analytics.zoho.com/open-view/2395394000008155426?ZOHO_CRITERIA=%22Localiza_CL_Poblacion%22.%22Codreg%22%3D4"/>
        <s v="https://analytics.zoho.com/open-view/2395394000008155426?ZOHO_CRITERIA=%22Localiza_CL_Poblacion%22.%22Codreg%22%3D5"/>
        <s v="https://analytics.zoho.com/open-view/2395394000008155426?ZOHO_CRITERIA=%22Localiza_CL_Poblacion%22.%22Codreg%22%3D6"/>
        <s v="https://analytics.zoho.com/open-view/2395394000008155426?ZOHO_CRITERIA=%22Localiza_CL_Poblacion%22.%22Codreg%22%3D7"/>
        <s v="https://analytics.zoho.com/open-view/2395394000008155426?ZOHO_CRITERIA=%22Localiza_CL_Poblacion%22.%22Codreg%22%3D8"/>
        <s v="https://analytics.zoho.com/open-view/2395394000008155426?ZOHO_CRITERIA=%22Localiza_CL_Poblacion%22.%22Codreg%22%3D9"/>
        <s v="https://analytics.zoho.com/open-view/2395394000008155426?ZOHO_CRITERIA=%22Localiza_CL_Poblacion%22.%22Codreg%22%3D10"/>
        <s v="https://analytics.zoho.com/open-view/2395394000008155426?ZOHO_CRITERIA=%22Localiza_CL_Poblacion%22.%22Codreg%22%3D11"/>
        <s v="https://analytics.zoho.com/open-view/2395394000008155426?ZOHO_CRITERIA=%22Localiza_CL_Poblacion%22.%22Codreg%22%3D12"/>
        <s v="https://analytics.zoho.com/open-view/2395394000008155426?ZOHO_CRITERIA=%22Localiza_CL_Poblacion%22.%22Codreg%22%3D13"/>
        <s v="https://analytics.zoho.com/open-view/2395394000008155426?ZOHO_CRITERIA=%22Localiza_CL_Poblacion%22.%22Codreg%22%3D14"/>
        <s v="https://analytics.zoho.com/open-view/2395394000008155426?ZOHO_CRITERIA=%22Localiza_CL_Poblacion%22.%22Codreg%22%3D15"/>
        <s v="https://analytics.zoho.com/open-view/2395394000008155426?ZOHO_CRITERIA=%22Localiza_CL_Poblacion%22.%22Codreg%22%3D16"/>
        <s v="https://analytics.zoho.com/open-view/2395394000008155038?ZOHO_CRITERIA=%22Localiza_CL_Poblacion%22.%22Codcom%22%3D1101"/>
        <s v="https://analytics.zoho.com/open-view/2395394000008155038?ZOHO_CRITERIA=%22Localiza_CL_Poblacion%22.%22Codcom%22%3D1107"/>
        <s v="https://analytics.zoho.com/open-view/2395394000008155038?ZOHO_CRITERIA=%22Localiza_CL_Poblacion%22.%22Codcom%22%3D1401"/>
        <s v="https://analytics.zoho.com/open-view/2395394000008155038?ZOHO_CRITERIA=%22Localiza_CL_Poblacion%22.%22Codcom%22%3D1402"/>
        <s v="https://analytics.zoho.com/open-view/2395394000008155038?ZOHO_CRITERIA=%22Localiza_CL_Poblacion%22.%22Codcom%22%3D1403"/>
        <s v="https://analytics.zoho.com/open-view/2395394000008155038?ZOHO_CRITERIA=%22Localiza_CL_Poblacion%22.%22Codcom%22%3D1404"/>
        <s v="https://analytics.zoho.com/open-view/2395394000008155038?ZOHO_CRITERIA=%22Localiza_CL_Poblacion%22.%22Codcom%22%3D1405"/>
        <s v="https://analytics.zoho.com/open-view/2395394000008155038?ZOHO_CRITERIA=%22Localiza_CL_Poblacion%22.%22Codcom%22%3D2101"/>
        <s v="https://analytics.zoho.com/open-view/2395394000008155038?ZOHO_CRITERIA=%22Localiza_CL_Poblacion%22.%22Codcom%22%3D2102"/>
        <s v="https://analytics.zoho.com/open-view/2395394000008155038?ZOHO_CRITERIA=%22Localiza_CL_Poblacion%22.%22Codcom%22%3D2103"/>
        <s v="https://analytics.zoho.com/open-view/2395394000008155038?ZOHO_CRITERIA=%22Localiza_CL_Poblacion%22.%22Codcom%22%3D2104"/>
        <s v="https://analytics.zoho.com/open-view/2395394000008155038?ZOHO_CRITERIA=%22Localiza_CL_Poblacion%22.%22Codcom%22%3D2201"/>
        <s v="https://analytics.zoho.com/open-view/2395394000008155038?ZOHO_CRITERIA=%22Localiza_CL_Poblacion%22.%22Codcom%22%3D2202"/>
        <s v="https://analytics.zoho.com/open-view/2395394000008155038?ZOHO_CRITERIA=%22Localiza_CL_Poblacion%22.%22Codcom%22%3D2203"/>
        <s v="https://analytics.zoho.com/open-view/2395394000008155038?ZOHO_CRITERIA=%22Localiza_CL_Poblacion%22.%22Codcom%22%3D2301"/>
        <s v="https://analytics.zoho.com/open-view/2395394000008155038?ZOHO_CRITERIA=%22Localiza_CL_Poblacion%22.%22Codcom%22%3D2302"/>
        <s v="https://analytics.zoho.com/open-view/2395394000008155038?ZOHO_CRITERIA=%22Localiza_CL_Poblacion%22.%22Codcom%22%3D3101"/>
        <s v="https://analytics.zoho.com/open-view/2395394000008155038?ZOHO_CRITERIA=%22Localiza_CL_Poblacion%22.%22Codcom%22%3D3102"/>
        <s v="https://analytics.zoho.com/open-view/2395394000008155038?ZOHO_CRITERIA=%22Localiza_CL_Poblacion%22.%22Codcom%22%3D3103"/>
        <s v="https://analytics.zoho.com/open-view/2395394000008155038?ZOHO_CRITERIA=%22Localiza_CL_Poblacion%22.%22Codcom%22%3D3201"/>
        <s v="https://analytics.zoho.com/open-view/2395394000008155038?ZOHO_CRITERIA=%22Localiza_CL_Poblacion%22.%22Codcom%22%3D3202"/>
        <s v="https://analytics.zoho.com/open-view/2395394000008155038?ZOHO_CRITERIA=%22Localiza_CL_Poblacion%22.%22Codcom%22%3D3301"/>
        <s v="https://analytics.zoho.com/open-view/2395394000008155038?ZOHO_CRITERIA=%22Localiza_CL_Poblacion%22.%22Codcom%22%3D3302"/>
        <s v="https://analytics.zoho.com/open-view/2395394000008155038?ZOHO_CRITERIA=%22Localiza_CL_Poblacion%22.%22Codcom%22%3D3303"/>
        <s v="https://analytics.zoho.com/open-view/2395394000008155038?ZOHO_CRITERIA=%22Localiza_CL_Poblacion%22.%22Codcom%22%3D3304"/>
        <s v="https://analytics.zoho.com/open-view/2395394000008155038?ZOHO_CRITERIA=%22Localiza_CL_Poblacion%22.%22Codcom%22%3D4101"/>
        <s v="https://analytics.zoho.com/open-view/2395394000008155038?ZOHO_CRITERIA=%22Localiza_CL_Poblacion%22.%22Codcom%22%3D4102"/>
        <s v="https://analytics.zoho.com/open-view/2395394000008155038?ZOHO_CRITERIA=%22Localiza_CL_Poblacion%22.%22Codcom%22%3D4103"/>
        <s v="https://analytics.zoho.com/open-view/2395394000008155038?ZOHO_CRITERIA=%22Localiza_CL_Poblacion%22.%22Codcom%22%3D4104"/>
        <s v="https://analytics.zoho.com/open-view/2395394000008155038?ZOHO_CRITERIA=%22Localiza_CL_Poblacion%22.%22Codcom%22%3D4105"/>
        <s v="https://analytics.zoho.com/open-view/2395394000008155038?ZOHO_CRITERIA=%22Localiza_CL_Poblacion%22.%22Codcom%22%3D4106"/>
        <s v="https://analytics.zoho.com/open-view/2395394000008155038?ZOHO_CRITERIA=%22Localiza_CL_Poblacion%22.%22Codcom%22%3D4201"/>
        <s v="https://analytics.zoho.com/open-view/2395394000008155038?ZOHO_CRITERIA=%22Localiza_CL_Poblacion%22.%22Codcom%22%3D4202"/>
        <s v="https://analytics.zoho.com/open-view/2395394000008155038?ZOHO_CRITERIA=%22Localiza_CL_Poblacion%22.%22Codcom%22%3D4203"/>
        <s v="https://analytics.zoho.com/open-view/2395394000008155038?ZOHO_CRITERIA=%22Localiza_CL_Poblacion%22.%22Codcom%22%3D4204"/>
        <s v="https://analytics.zoho.com/open-view/2395394000008155038?ZOHO_CRITERIA=%22Localiza_CL_Poblacion%22.%22Codcom%22%3D4301"/>
        <s v="https://analytics.zoho.com/open-view/2395394000008155038?ZOHO_CRITERIA=%22Localiza_CL_Poblacion%22.%22Codcom%22%3D4302"/>
        <s v="https://analytics.zoho.com/open-view/2395394000008155038?ZOHO_CRITERIA=%22Localiza_CL_Poblacion%22.%22Codcom%22%3D4303"/>
        <s v="https://analytics.zoho.com/open-view/2395394000008155038?ZOHO_CRITERIA=%22Localiza_CL_Poblacion%22.%22Codcom%22%3D4304"/>
        <s v="https://analytics.zoho.com/open-view/2395394000008155038?ZOHO_CRITERIA=%22Localiza_CL_Poblacion%22.%22Codcom%22%3D4305"/>
        <s v="https://analytics.zoho.com/open-view/2395394000008155038?ZOHO_CRITERIA=%22Localiza_CL_Poblacion%22.%22Codcom%22%3D5101"/>
        <s v="https://analytics.zoho.com/open-view/2395394000008155038?ZOHO_CRITERIA=%22Localiza_CL_Poblacion%22.%22Codcom%22%3D5102"/>
        <s v="https://analytics.zoho.com/open-view/2395394000008155038?ZOHO_CRITERIA=%22Localiza_CL_Poblacion%22.%22Codcom%22%3D5103"/>
        <s v="https://analytics.zoho.com/open-view/2395394000008155038?ZOHO_CRITERIA=%22Localiza_CL_Poblacion%22.%22Codcom%22%3D5104"/>
        <s v="https://analytics.zoho.com/open-view/2395394000008155038?ZOHO_CRITERIA=%22Localiza_CL_Poblacion%22.%22Codcom%22%3D5105"/>
        <s v="https://analytics.zoho.com/open-view/2395394000008155038?ZOHO_CRITERIA=%22Localiza_CL_Poblacion%22.%22Codcom%22%3D5107"/>
        <s v="https://analytics.zoho.com/open-view/2395394000008155038?ZOHO_CRITERIA=%22Localiza_CL_Poblacion%22.%22Codcom%22%3D5109"/>
        <s v="https://analytics.zoho.com/open-view/2395394000008155038?ZOHO_CRITERIA=%22Localiza_CL_Poblacion%22.%22Codcom%22%3D5201"/>
        <s v="https://analytics.zoho.com/open-view/2395394000008155038?ZOHO_CRITERIA=%22Localiza_CL_Poblacion%22.%22Codcom%22%3D5301"/>
        <s v="https://analytics.zoho.com/open-view/2395394000008155038?ZOHO_CRITERIA=%22Localiza_CL_Poblacion%22.%22Codcom%22%3D5302"/>
        <s v="https://analytics.zoho.com/open-view/2395394000008155038?ZOHO_CRITERIA=%22Localiza_CL_Poblacion%22.%22Codcom%22%3D5303"/>
        <s v="https://analytics.zoho.com/open-view/2395394000008155038?ZOHO_CRITERIA=%22Localiza_CL_Poblacion%22.%22Codcom%22%3D5304"/>
        <s v="https://analytics.zoho.com/open-view/2395394000008155038?ZOHO_CRITERIA=%22Localiza_CL_Poblacion%22.%22Codcom%22%3D5401"/>
        <s v="https://analytics.zoho.com/open-view/2395394000008155038?ZOHO_CRITERIA=%22Localiza_CL_Poblacion%22.%22Codcom%22%3D5402"/>
        <s v="https://analytics.zoho.com/open-view/2395394000008155038?ZOHO_CRITERIA=%22Localiza_CL_Poblacion%22.%22Codcom%22%3D5403"/>
        <s v="https://analytics.zoho.com/open-view/2395394000008155038?ZOHO_CRITERIA=%22Localiza_CL_Poblacion%22.%22Codcom%22%3D5404"/>
        <s v="https://analytics.zoho.com/open-view/2395394000008155038?ZOHO_CRITERIA=%22Localiza_CL_Poblacion%22.%22Codcom%22%3D5405"/>
        <s v="https://analytics.zoho.com/open-view/2395394000008155038?ZOHO_CRITERIA=%22Localiza_CL_Poblacion%22.%22Codcom%22%3D5501"/>
        <s v="https://analytics.zoho.com/open-view/2395394000008155038?ZOHO_CRITERIA=%22Localiza_CL_Poblacion%22.%22Codcom%22%3D5502"/>
        <s v="https://analytics.zoho.com/open-view/2395394000008155038?ZOHO_CRITERIA=%22Localiza_CL_Poblacion%22.%22Codcom%22%3D5503"/>
        <s v="https://analytics.zoho.com/open-view/2395394000008155038?ZOHO_CRITERIA=%22Localiza_CL_Poblacion%22.%22Codcom%22%3D5504"/>
        <s v="https://analytics.zoho.com/open-view/2395394000008155038?ZOHO_CRITERIA=%22Localiza_CL_Poblacion%22.%22Codcom%22%3D5506"/>
        <s v="https://analytics.zoho.com/open-view/2395394000008155038?ZOHO_CRITERIA=%22Localiza_CL_Poblacion%22.%22Codcom%22%3D5601"/>
        <s v="https://analytics.zoho.com/open-view/2395394000008155038?ZOHO_CRITERIA=%22Localiza_CL_Poblacion%22.%22Codcom%22%3D5602"/>
        <s v="https://analytics.zoho.com/open-view/2395394000008155038?ZOHO_CRITERIA=%22Localiza_CL_Poblacion%22.%22Codcom%22%3D5603"/>
        <s v="https://analytics.zoho.com/open-view/2395394000008155038?ZOHO_CRITERIA=%22Localiza_CL_Poblacion%22.%22Codcom%22%3D5604"/>
        <s v="https://analytics.zoho.com/open-view/2395394000008155038?ZOHO_CRITERIA=%22Localiza_CL_Poblacion%22.%22Codcom%22%3D5605"/>
        <s v="https://analytics.zoho.com/open-view/2395394000008155038?ZOHO_CRITERIA=%22Localiza_CL_Poblacion%22.%22Codcom%22%3D5606"/>
        <s v="https://analytics.zoho.com/open-view/2395394000008155038?ZOHO_CRITERIA=%22Localiza_CL_Poblacion%22.%22Codcom%22%3D5701"/>
        <s v="https://analytics.zoho.com/open-view/2395394000008155038?ZOHO_CRITERIA=%22Localiza_CL_Poblacion%22.%22Codcom%22%3D5702"/>
        <s v="https://analytics.zoho.com/open-view/2395394000008155038?ZOHO_CRITERIA=%22Localiza_CL_Poblacion%22.%22Codcom%22%3D5703"/>
        <s v="https://analytics.zoho.com/open-view/2395394000008155038?ZOHO_CRITERIA=%22Localiza_CL_Poblacion%22.%22Codcom%22%3D5704"/>
        <s v="https://analytics.zoho.com/open-view/2395394000008155038?ZOHO_CRITERIA=%22Localiza_CL_Poblacion%22.%22Codcom%22%3D5705"/>
        <s v="https://analytics.zoho.com/open-view/2395394000008155038?ZOHO_CRITERIA=%22Localiza_CL_Poblacion%22.%22Codcom%22%3D5706"/>
        <s v="https://analytics.zoho.com/open-view/2395394000008155038?ZOHO_CRITERIA=%22Localiza_CL_Poblacion%22.%22Codcom%22%3D5801"/>
        <s v="https://analytics.zoho.com/open-view/2395394000008155038?ZOHO_CRITERIA=%22Localiza_CL_Poblacion%22.%22Codcom%22%3D5802"/>
        <s v="https://analytics.zoho.com/open-view/2395394000008155038?ZOHO_CRITERIA=%22Localiza_CL_Poblacion%22.%22Codcom%22%3D5803"/>
        <s v="https://analytics.zoho.com/open-view/2395394000008155038?ZOHO_CRITERIA=%22Localiza_CL_Poblacion%22.%22Codcom%22%3D5804"/>
        <s v="https://analytics.zoho.com/open-view/2395394000008155038?ZOHO_CRITERIA=%22Localiza_CL_Poblacion%22.%22Codcom%22%3D6101"/>
        <s v="https://analytics.zoho.com/open-view/2395394000008155038?ZOHO_CRITERIA=%22Localiza_CL_Poblacion%22.%22Codcom%22%3D6102"/>
        <s v="https://analytics.zoho.com/open-view/2395394000008155038?ZOHO_CRITERIA=%22Localiza_CL_Poblacion%22.%22Codcom%22%3D6103"/>
        <s v="https://analytics.zoho.com/open-view/2395394000008155038?ZOHO_CRITERIA=%22Localiza_CL_Poblacion%22.%22Codcom%22%3D6104"/>
        <s v="https://analytics.zoho.com/open-view/2395394000008155038?ZOHO_CRITERIA=%22Localiza_CL_Poblacion%22.%22Codcom%22%3D6105"/>
        <s v="https://analytics.zoho.com/open-view/2395394000008155038?ZOHO_CRITERIA=%22Localiza_CL_Poblacion%22.%22Codcom%22%3D6106"/>
        <s v="https://analytics.zoho.com/open-view/2395394000008155038?ZOHO_CRITERIA=%22Localiza_CL_Poblacion%22.%22Codcom%22%3D6107"/>
        <s v="https://analytics.zoho.com/open-view/2395394000008155038?ZOHO_CRITERIA=%22Localiza_CL_Poblacion%22.%22Codcom%22%3D6108"/>
        <s v="https://analytics.zoho.com/open-view/2395394000008155038?ZOHO_CRITERIA=%22Localiza_CL_Poblacion%22.%22Codcom%22%3D6109"/>
        <s v="https://analytics.zoho.com/open-view/2395394000008155038?ZOHO_CRITERIA=%22Localiza_CL_Poblacion%22.%22Codcom%22%3D6110"/>
        <s v="https://analytics.zoho.com/open-view/2395394000008155038?ZOHO_CRITERIA=%22Localiza_CL_Poblacion%22.%22Codcom%22%3D6111"/>
        <s v="https://analytics.zoho.com/open-view/2395394000008155038?ZOHO_CRITERIA=%22Localiza_CL_Poblacion%22.%22Codcom%22%3D6112"/>
        <s v="https://analytics.zoho.com/open-view/2395394000008155038?ZOHO_CRITERIA=%22Localiza_CL_Poblacion%22.%22Codcom%22%3D6113"/>
        <s v="https://analytics.zoho.com/open-view/2395394000008155038?ZOHO_CRITERIA=%22Localiza_CL_Poblacion%22.%22Codcom%22%3D6114"/>
        <s v="https://analytics.zoho.com/open-view/2395394000008155038?ZOHO_CRITERIA=%22Localiza_CL_Poblacion%22.%22Codcom%22%3D6115"/>
        <s v="https://analytics.zoho.com/open-view/2395394000008155038?ZOHO_CRITERIA=%22Localiza_CL_Poblacion%22.%22Codcom%22%3D6116"/>
        <s v="https://analytics.zoho.com/open-view/2395394000008155038?ZOHO_CRITERIA=%22Localiza_CL_Poblacion%22.%22Codcom%22%3D6117"/>
        <s v="https://analytics.zoho.com/open-view/2395394000008155038?ZOHO_CRITERIA=%22Localiza_CL_Poblacion%22.%22Codcom%22%3D6201"/>
        <s v="https://analytics.zoho.com/open-view/2395394000008155038?ZOHO_CRITERIA=%22Localiza_CL_Poblacion%22.%22Codcom%22%3D6202"/>
        <s v="https://analytics.zoho.com/open-view/2395394000008155038?ZOHO_CRITERIA=%22Localiza_CL_Poblacion%22.%22Codcom%22%3D6203"/>
        <s v="https://analytics.zoho.com/open-view/2395394000008155038?ZOHO_CRITERIA=%22Localiza_CL_Poblacion%22.%22Codcom%22%3D6204"/>
        <s v="https://analytics.zoho.com/open-view/2395394000008155038?ZOHO_CRITERIA=%22Localiza_CL_Poblacion%22.%22Codcom%22%3D6205"/>
        <s v="https://analytics.zoho.com/open-view/2395394000008155038?ZOHO_CRITERIA=%22Localiza_CL_Poblacion%22.%22Codcom%22%3D6206"/>
        <s v="https://analytics.zoho.com/open-view/2395394000008155038?ZOHO_CRITERIA=%22Localiza_CL_Poblacion%22.%22Codcom%22%3D6301"/>
        <s v="https://analytics.zoho.com/open-view/2395394000008155038?ZOHO_CRITERIA=%22Localiza_CL_Poblacion%22.%22Codcom%22%3D6302"/>
        <s v="https://analytics.zoho.com/open-view/2395394000008155038?ZOHO_CRITERIA=%22Localiza_CL_Poblacion%22.%22Codcom%22%3D6303"/>
        <s v="https://analytics.zoho.com/open-view/2395394000008155038?ZOHO_CRITERIA=%22Localiza_CL_Poblacion%22.%22Codcom%22%3D6304"/>
        <s v="https://analytics.zoho.com/open-view/2395394000008155038?ZOHO_CRITERIA=%22Localiza_CL_Poblacion%22.%22Codcom%22%3D6305"/>
        <s v="https://analytics.zoho.com/open-view/2395394000008155038?ZOHO_CRITERIA=%22Localiza_CL_Poblacion%22.%22Codcom%22%3D6306"/>
        <s v="https://analytics.zoho.com/open-view/2395394000008155038?ZOHO_CRITERIA=%22Localiza_CL_Poblacion%22.%22Codcom%22%3D6307"/>
        <s v="https://analytics.zoho.com/open-view/2395394000008155038?ZOHO_CRITERIA=%22Localiza_CL_Poblacion%22.%22Codcom%22%3D6308"/>
        <s v="https://analytics.zoho.com/open-view/2395394000008155038?ZOHO_CRITERIA=%22Localiza_CL_Poblacion%22.%22Codcom%22%3D6309"/>
        <s v="https://analytics.zoho.com/open-view/2395394000008155038?ZOHO_CRITERIA=%22Localiza_CL_Poblacion%22.%22Codcom%22%3D6310"/>
        <s v="https://analytics.zoho.com/open-view/2395394000008155038?ZOHO_CRITERIA=%22Localiza_CL_Poblacion%22.%22Codcom%22%3D7101"/>
        <s v="https://analytics.zoho.com/open-view/2395394000008155038?ZOHO_CRITERIA=%22Localiza_CL_Poblacion%22.%22Codcom%22%3D7102"/>
        <s v="https://analytics.zoho.com/open-view/2395394000008155038?ZOHO_CRITERIA=%22Localiza_CL_Poblacion%22.%22Codcom%22%3D7103"/>
        <s v="https://analytics.zoho.com/open-view/2395394000008155038?ZOHO_CRITERIA=%22Localiza_CL_Poblacion%22.%22Codcom%22%3D7104"/>
        <s v="https://analytics.zoho.com/open-view/2395394000008155038?ZOHO_CRITERIA=%22Localiza_CL_Poblacion%22.%22Codcom%22%3D7105"/>
        <s v="https://analytics.zoho.com/open-view/2395394000008155038?ZOHO_CRITERIA=%22Localiza_CL_Poblacion%22.%22Codcom%22%3D7106"/>
        <s v="https://analytics.zoho.com/open-view/2395394000008155038?ZOHO_CRITERIA=%22Localiza_CL_Poblacion%22.%22Codcom%22%3D7107"/>
        <s v="https://analytics.zoho.com/open-view/2395394000008155038?ZOHO_CRITERIA=%22Localiza_CL_Poblacion%22.%22Codcom%22%3D7108"/>
        <s v="https://analytics.zoho.com/open-view/2395394000008155038?ZOHO_CRITERIA=%22Localiza_CL_Poblacion%22.%22Codcom%22%3D7109"/>
        <s v="https://analytics.zoho.com/open-view/2395394000008155038?ZOHO_CRITERIA=%22Localiza_CL_Poblacion%22.%22Codcom%22%3D7110"/>
        <s v="https://analytics.zoho.com/open-view/2395394000008155038?ZOHO_CRITERIA=%22Localiza_CL_Poblacion%22.%22Codcom%22%3D7201"/>
        <s v="https://analytics.zoho.com/open-view/2395394000008155038?ZOHO_CRITERIA=%22Localiza_CL_Poblacion%22.%22Codcom%22%3D7202"/>
        <s v="https://analytics.zoho.com/open-view/2395394000008155038?ZOHO_CRITERIA=%22Localiza_CL_Poblacion%22.%22Codcom%22%3D7203"/>
        <s v="https://analytics.zoho.com/open-view/2395394000008155038?ZOHO_CRITERIA=%22Localiza_CL_Poblacion%22.%22Codcom%22%3D7301"/>
        <s v="https://analytics.zoho.com/open-view/2395394000008155038?ZOHO_CRITERIA=%22Localiza_CL_Poblacion%22.%22Codcom%22%3D7302"/>
        <s v="https://analytics.zoho.com/open-view/2395394000008155038?ZOHO_CRITERIA=%22Localiza_CL_Poblacion%22.%22Codcom%22%3D7303"/>
        <s v="https://analytics.zoho.com/open-view/2395394000008155038?ZOHO_CRITERIA=%22Localiza_CL_Poblacion%22.%22Codcom%22%3D7304"/>
        <s v="https://analytics.zoho.com/open-view/2395394000008155038?ZOHO_CRITERIA=%22Localiza_CL_Poblacion%22.%22Codcom%22%3D7305"/>
        <s v="https://analytics.zoho.com/open-view/2395394000008155038?ZOHO_CRITERIA=%22Localiza_CL_Poblacion%22.%22Codcom%22%3D7306"/>
        <s v="https://analytics.zoho.com/open-view/2395394000008155038?ZOHO_CRITERIA=%22Localiza_CL_Poblacion%22.%22Codcom%22%3D7307"/>
        <s v="https://analytics.zoho.com/open-view/2395394000008155038?ZOHO_CRITERIA=%22Localiza_CL_Poblacion%22.%22Codcom%22%3D7308"/>
        <s v="https://analytics.zoho.com/open-view/2395394000008155038?ZOHO_CRITERIA=%22Localiza_CL_Poblacion%22.%22Codcom%22%3D7309"/>
        <s v="https://analytics.zoho.com/open-view/2395394000008155038?ZOHO_CRITERIA=%22Localiza_CL_Poblacion%22.%22Codcom%22%3D7401"/>
        <s v="https://analytics.zoho.com/open-view/2395394000008155038?ZOHO_CRITERIA=%22Localiza_CL_Poblacion%22.%22Codcom%22%3D7402"/>
        <s v="https://analytics.zoho.com/open-view/2395394000008155038?ZOHO_CRITERIA=%22Localiza_CL_Poblacion%22.%22Codcom%22%3D7403"/>
        <s v="https://analytics.zoho.com/open-view/2395394000008155038?ZOHO_CRITERIA=%22Localiza_CL_Poblacion%22.%22Codcom%22%3D7404"/>
        <s v="https://analytics.zoho.com/open-view/2395394000008155038?ZOHO_CRITERIA=%22Localiza_CL_Poblacion%22.%22Codcom%22%3D7405"/>
        <s v="https://analytics.zoho.com/open-view/2395394000008155038?ZOHO_CRITERIA=%22Localiza_CL_Poblacion%22.%22Codcom%22%3D7406"/>
        <s v="https://analytics.zoho.com/open-view/2395394000008155038?ZOHO_CRITERIA=%22Localiza_CL_Poblacion%22.%22Codcom%22%3D7407"/>
        <s v="https://analytics.zoho.com/open-view/2395394000008155038?ZOHO_CRITERIA=%22Localiza_CL_Poblacion%22.%22Codcom%22%3D7408"/>
        <s v="https://analytics.zoho.com/open-view/2395394000008155038?ZOHO_CRITERIA=%22Localiza_CL_Poblacion%22.%22Codcom%22%3D8101"/>
        <s v="https://analytics.zoho.com/open-view/2395394000008155038?ZOHO_CRITERIA=%22Localiza_CL_Poblacion%22.%22Codcom%22%3D8102"/>
        <s v="https://analytics.zoho.com/open-view/2395394000008155038?ZOHO_CRITERIA=%22Localiza_CL_Poblacion%22.%22Codcom%22%3D8103"/>
        <s v="https://analytics.zoho.com/open-view/2395394000008155038?ZOHO_CRITERIA=%22Localiza_CL_Poblacion%22.%22Codcom%22%3D8104"/>
        <s v="https://analytics.zoho.com/open-view/2395394000008155038?ZOHO_CRITERIA=%22Localiza_CL_Poblacion%22.%22Codcom%22%3D8105"/>
        <s v="https://analytics.zoho.com/open-view/2395394000008155038?ZOHO_CRITERIA=%22Localiza_CL_Poblacion%22.%22Codcom%22%3D8106"/>
        <s v="https://analytics.zoho.com/open-view/2395394000008155038?ZOHO_CRITERIA=%22Localiza_CL_Poblacion%22.%22Codcom%22%3D8107"/>
        <s v="https://analytics.zoho.com/open-view/2395394000008155038?ZOHO_CRITERIA=%22Localiza_CL_Poblacion%22.%22Codcom%22%3D8108"/>
        <s v="https://analytics.zoho.com/open-view/2395394000008155038?ZOHO_CRITERIA=%22Localiza_CL_Poblacion%22.%22Codcom%22%3D8109"/>
        <s v="https://analytics.zoho.com/open-view/2395394000008155038?ZOHO_CRITERIA=%22Localiza_CL_Poblacion%22.%22Codcom%22%3D8110"/>
        <s v="https://analytics.zoho.com/open-view/2395394000008155038?ZOHO_CRITERIA=%22Localiza_CL_Poblacion%22.%22Codcom%22%3D8111"/>
        <s v="https://analytics.zoho.com/open-view/2395394000008155038?ZOHO_CRITERIA=%22Localiza_CL_Poblacion%22.%22Codcom%22%3D8112"/>
        <s v="https://analytics.zoho.com/open-view/2395394000008155038?ZOHO_CRITERIA=%22Localiza_CL_Poblacion%22.%22Codcom%22%3D8201"/>
        <s v="https://analytics.zoho.com/open-view/2395394000008155038?ZOHO_CRITERIA=%22Localiza_CL_Poblacion%22.%22Codcom%22%3D8202"/>
        <s v="https://analytics.zoho.com/open-view/2395394000008155038?ZOHO_CRITERIA=%22Localiza_CL_Poblacion%22.%22Codcom%22%3D8203"/>
        <s v="https://analytics.zoho.com/open-view/2395394000008155038?ZOHO_CRITERIA=%22Localiza_CL_Poblacion%22.%22Codcom%22%3D8204"/>
        <s v="https://analytics.zoho.com/open-view/2395394000008155038?ZOHO_CRITERIA=%22Localiza_CL_Poblacion%22.%22Codcom%22%3D8205"/>
        <s v="https://analytics.zoho.com/open-view/2395394000008155038?ZOHO_CRITERIA=%22Localiza_CL_Poblacion%22.%22Codcom%22%3D8206"/>
        <s v="https://analytics.zoho.com/open-view/2395394000008155038?ZOHO_CRITERIA=%22Localiza_CL_Poblacion%22.%22Codcom%22%3D8207"/>
        <s v="https://analytics.zoho.com/open-view/2395394000008155038?ZOHO_CRITERIA=%22Localiza_CL_Poblacion%22.%22Codcom%22%3D8301"/>
        <s v="https://analytics.zoho.com/open-view/2395394000008155038?ZOHO_CRITERIA=%22Localiza_CL_Poblacion%22.%22Codcom%22%3D8302"/>
        <s v="https://analytics.zoho.com/open-view/2395394000008155038?ZOHO_CRITERIA=%22Localiza_CL_Poblacion%22.%22Codcom%22%3D8303"/>
        <s v="https://analytics.zoho.com/open-view/2395394000008155038?ZOHO_CRITERIA=%22Localiza_CL_Poblacion%22.%22Codcom%22%3D8304"/>
        <s v="https://analytics.zoho.com/open-view/2395394000008155038?ZOHO_CRITERIA=%22Localiza_CL_Poblacion%22.%22Codcom%22%3D8305"/>
        <s v="https://analytics.zoho.com/open-view/2395394000008155038?ZOHO_CRITERIA=%22Localiza_CL_Poblacion%22.%22Codcom%22%3D8306"/>
        <s v="https://analytics.zoho.com/open-view/2395394000008155038?ZOHO_CRITERIA=%22Localiza_CL_Poblacion%22.%22Codcom%22%3D8307"/>
        <s v="https://analytics.zoho.com/open-view/2395394000008155038?ZOHO_CRITERIA=%22Localiza_CL_Poblacion%22.%22Codcom%22%3D8308"/>
        <s v="https://analytics.zoho.com/open-view/2395394000008155038?ZOHO_CRITERIA=%22Localiza_CL_Poblacion%22.%22Codcom%22%3D8309"/>
        <s v="https://analytics.zoho.com/open-view/2395394000008155038?ZOHO_CRITERIA=%22Localiza_CL_Poblacion%22.%22Codcom%22%3D8310"/>
        <s v="https://analytics.zoho.com/open-view/2395394000008155038?ZOHO_CRITERIA=%22Localiza_CL_Poblacion%22.%22Codcom%22%3D8311"/>
        <s v="https://analytics.zoho.com/open-view/2395394000008155038?ZOHO_CRITERIA=%22Localiza_CL_Poblacion%22.%22Codcom%22%3D8312"/>
        <s v="https://analytics.zoho.com/open-view/2395394000008155038?ZOHO_CRITERIA=%22Localiza_CL_Poblacion%22.%22Codcom%22%3D8313"/>
        <s v="https://analytics.zoho.com/open-view/2395394000008155038?ZOHO_CRITERIA=%22Localiza_CL_Poblacion%22.%22Codcom%22%3D8314"/>
        <s v="https://analytics.zoho.com/open-view/2395394000008155038?ZOHO_CRITERIA=%22Localiza_CL_Poblacion%22.%22Codcom%22%3D16101"/>
        <s v="https://analytics.zoho.com/open-view/2395394000008155038?ZOHO_CRITERIA=%22Localiza_CL_Poblacion%22.%22Codcom%22%3D16102"/>
        <s v="https://analytics.zoho.com/open-view/2395394000008155038?ZOHO_CRITERIA=%22Localiza_CL_Poblacion%22.%22Codcom%22%3D16202"/>
        <s v="https://analytics.zoho.com/open-view/2395394000008155038?ZOHO_CRITERIA=%22Localiza_CL_Poblacion%22.%22Codcom%22%3D16203"/>
        <s v="https://analytics.zoho.com/open-view/2395394000008155038?ZOHO_CRITERIA=%22Localiza_CL_Poblacion%22.%22Codcom%22%3D16302"/>
        <s v="https://analytics.zoho.com/open-view/2395394000008155038?ZOHO_CRITERIA=%22Localiza_CL_Poblacion%22.%22Codcom%22%3D16103"/>
        <s v="https://analytics.zoho.com/open-view/2395394000008155038?ZOHO_CRITERIA=%22Localiza_CL_Poblacion%22.%22Codcom%22%3D16104"/>
        <s v="https://analytics.zoho.com/open-view/2395394000008155038?ZOHO_CRITERIA=%22Localiza_CL_Poblacion%22.%22Codcom%22%3D16204"/>
        <s v="https://analytics.zoho.com/open-view/2395394000008155038?ZOHO_CRITERIA=%22Localiza_CL_Poblacion%22.%22Codcom%22%3D16303"/>
        <s v="https://analytics.zoho.com/open-view/2395394000008155038?ZOHO_CRITERIA=%22Localiza_CL_Poblacion%22.%22Codcom%22%3D16105"/>
        <s v="https://analytics.zoho.com/open-view/2395394000008155038?ZOHO_CRITERIA=%22Localiza_CL_Poblacion%22.%22Codcom%22%3D16106"/>
        <s v="https://analytics.zoho.com/open-view/2395394000008155038?ZOHO_CRITERIA=%22Localiza_CL_Poblacion%22.%22Codcom%22%3D16205"/>
        <s v="https://analytics.zoho.com/open-view/2395394000008155038?ZOHO_CRITERIA=%22Localiza_CL_Poblacion%22.%22Codcom%22%3D16107"/>
        <s v="https://analytics.zoho.com/open-view/2395394000008155038?ZOHO_CRITERIA=%22Localiza_CL_Poblacion%22.%22Codcom%22%3D16201"/>
        <s v="https://analytics.zoho.com/open-view/2395394000008155038?ZOHO_CRITERIA=%22Localiza_CL_Poblacion%22.%22Codcom%22%3D16206"/>
        <s v="https://analytics.zoho.com/open-view/2395394000008155038?ZOHO_CRITERIA=%22Localiza_CL_Poblacion%22.%22Codcom%22%3D16301"/>
        <s v="https://analytics.zoho.com/open-view/2395394000008155038?ZOHO_CRITERIA=%22Localiza_CL_Poblacion%22.%22Codcom%22%3D16304"/>
        <s v="https://analytics.zoho.com/open-view/2395394000008155038?ZOHO_CRITERIA=%22Localiza_CL_Poblacion%22.%22Codcom%22%3D16108"/>
        <s v="https://analytics.zoho.com/open-view/2395394000008155038?ZOHO_CRITERIA=%22Localiza_CL_Poblacion%22.%22Codcom%22%3D16305"/>
        <s v="https://analytics.zoho.com/open-view/2395394000008155038?ZOHO_CRITERIA=%22Localiza_CL_Poblacion%22.%22Codcom%22%3D16207"/>
        <s v="https://analytics.zoho.com/open-view/2395394000008155038?ZOHO_CRITERIA=%22Localiza_CL_Poblacion%22.%22Codcom%22%3D16109"/>
        <s v="https://analytics.zoho.com/open-view/2395394000008155038?ZOHO_CRITERIA=%22Localiza_CL_Poblacion%22.%22Codcom%22%3D9101"/>
        <s v="https://analytics.zoho.com/open-view/2395394000008155038?ZOHO_CRITERIA=%22Localiza_CL_Poblacion%22.%22Codcom%22%3D9102"/>
        <s v="https://analytics.zoho.com/open-view/2395394000008155038?ZOHO_CRITERIA=%22Localiza_CL_Poblacion%22.%22Codcom%22%3D9103"/>
        <s v="https://analytics.zoho.com/open-view/2395394000008155038?ZOHO_CRITERIA=%22Localiza_CL_Poblacion%22.%22Codcom%22%3D9104"/>
        <s v="https://analytics.zoho.com/open-view/2395394000008155038?ZOHO_CRITERIA=%22Localiza_CL_Poblacion%22.%22Codcom%22%3D9105"/>
        <s v="https://analytics.zoho.com/open-view/2395394000008155038?ZOHO_CRITERIA=%22Localiza_CL_Poblacion%22.%22Codcom%22%3D9106"/>
        <s v="https://analytics.zoho.com/open-view/2395394000008155038?ZOHO_CRITERIA=%22Localiza_CL_Poblacion%22.%22Codcom%22%3D9107"/>
        <s v="https://analytics.zoho.com/open-view/2395394000008155038?ZOHO_CRITERIA=%22Localiza_CL_Poblacion%22.%22Codcom%22%3D9108"/>
        <s v="https://analytics.zoho.com/open-view/2395394000008155038?ZOHO_CRITERIA=%22Localiza_CL_Poblacion%22.%22Codcom%22%3D9109"/>
        <s v="https://analytics.zoho.com/open-view/2395394000008155038?ZOHO_CRITERIA=%22Localiza_CL_Poblacion%22.%22Codcom%22%3D9110"/>
        <s v="https://analytics.zoho.com/open-view/2395394000008155038?ZOHO_CRITERIA=%22Localiza_CL_Poblacion%22.%22Codcom%22%3D9111"/>
        <s v="https://analytics.zoho.com/open-view/2395394000008155038?ZOHO_CRITERIA=%22Localiza_CL_Poblacion%22.%22Codcom%22%3D9112"/>
        <s v="https://analytics.zoho.com/open-view/2395394000008155038?ZOHO_CRITERIA=%22Localiza_CL_Poblacion%22.%22Codcom%22%3D9113"/>
        <s v="https://analytics.zoho.com/open-view/2395394000008155038?ZOHO_CRITERIA=%22Localiza_CL_Poblacion%22.%22Codcom%22%3D9114"/>
        <s v="https://analytics.zoho.com/open-view/2395394000008155038?ZOHO_CRITERIA=%22Localiza_CL_Poblacion%22.%22Codcom%22%3D9115"/>
        <s v="https://analytics.zoho.com/open-view/2395394000008155038?ZOHO_CRITERIA=%22Localiza_CL_Poblacion%22.%22Codcom%22%3D9116"/>
        <s v="https://analytics.zoho.com/open-view/2395394000008155038?ZOHO_CRITERIA=%22Localiza_CL_Poblacion%22.%22Codcom%22%3D9117"/>
        <s v="https://analytics.zoho.com/open-view/2395394000008155038?ZOHO_CRITERIA=%22Localiza_CL_Poblacion%22.%22Codcom%22%3D9118"/>
        <s v="https://analytics.zoho.com/open-view/2395394000008155038?ZOHO_CRITERIA=%22Localiza_CL_Poblacion%22.%22Codcom%22%3D9119"/>
        <s v="https://analytics.zoho.com/open-view/2395394000008155038?ZOHO_CRITERIA=%22Localiza_CL_Poblacion%22.%22Codcom%22%3D9120"/>
        <s v="https://analytics.zoho.com/open-view/2395394000008155038?ZOHO_CRITERIA=%22Localiza_CL_Poblacion%22.%22Codcom%22%3D9121"/>
        <s v="https://analytics.zoho.com/open-view/2395394000008155038?ZOHO_CRITERIA=%22Localiza_CL_Poblacion%22.%22Codcom%22%3D9201"/>
        <s v="https://analytics.zoho.com/open-view/2395394000008155038?ZOHO_CRITERIA=%22Localiza_CL_Poblacion%22.%22Codcom%22%3D9202"/>
        <s v="https://analytics.zoho.com/open-view/2395394000008155038?ZOHO_CRITERIA=%22Localiza_CL_Poblacion%22.%22Codcom%22%3D9203"/>
        <s v="https://analytics.zoho.com/open-view/2395394000008155038?ZOHO_CRITERIA=%22Localiza_CL_Poblacion%22.%22Codcom%22%3D9204"/>
        <s v="https://analytics.zoho.com/open-view/2395394000008155038?ZOHO_CRITERIA=%22Localiza_CL_Poblacion%22.%22Codcom%22%3D9205"/>
        <s v="https://analytics.zoho.com/open-view/2395394000008155038?ZOHO_CRITERIA=%22Localiza_CL_Poblacion%22.%22Codcom%22%3D9206"/>
        <s v="https://analytics.zoho.com/open-view/2395394000008155038?ZOHO_CRITERIA=%22Localiza_CL_Poblacion%22.%22Codcom%22%3D9207"/>
        <s v="https://analytics.zoho.com/open-view/2395394000008155038?ZOHO_CRITERIA=%22Localiza_CL_Poblacion%22.%22Codcom%22%3D9208"/>
        <s v="https://analytics.zoho.com/open-view/2395394000008155038?ZOHO_CRITERIA=%22Localiza_CL_Poblacion%22.%22Codcom%22%3D9209"/>
        <s v="https://analytics.zoho.com/open-view/2395394000008155038?ZOHO_CRITERIA=%22Localiza_CL_Poblacion%22.%22Codcom%22%3D9210"/>
        <s v="https://analytics.zoho.com/open-view/2395394000008155038?ZOHO_CRITERIA=%22Localiza_CL_Poblacion%22.%22Codcom%22%3D9211"/>
        <s v="https://analytics.zoho.com/open-view/2395394000008155038?ZOHO_CRITERIA=%22Localiza_CL_Poblacion%22.%22Codcom%22%3D10101"/>
        <s v="https://analytics.zoho.com/open-view/2395394000008155038?ZOHO_CRITERIA=%22Localiza_CL_Poblacion%22.%22Codcom%22%3D10102"/>
        <s v="https://analytics.zoho.com/open-view/2395394000008155038?ZOHO_CRITERIA=%22Localiza_CL_Poblacion%22.%22Codcom%22%3D10103"/>
        <s v="https://analytics.zoho.com/open-view/2395394000008155038?ZOHO_CRITERIA=%22Localiza_CL_Poblacion%22.%22Codcom%22%3D10104"/>
        <s v="https://analytics.zoho.com/open-view/2395394000008155038?ZOHO_CRITERIA=%22Localiza_CL_Poblacion%22.%22Codcom%22%3D10105"/>
        <s v="https://analytics.zoho.com/open-view/2395394000008155038?ZOHO_CRITERIA=%22Localiza_CL_Poblacion%22.%22Codcom%22%3D10106"/>
        <s v="https://analytics.zoho.com/open-view/2395394000008155038?ZOHO_CRITERIA=%22Localiza_CL_Poblacion%22.%22Codcom%22%3D10107"/>
        <s v="https://analytics.zoho.com/open-view/2395394000008155038?ZOHO_CRITERIA=%22Localiza_CL_Poblacion%22.%22Codcom%22%3D10108"/>
        <s v="https://analytics.zoho.com/open-view/2395394000008155038?ZOHO_CRITERIA=%22Localiza_CL_Poblacion%22.%22Codcom%22%3D10109"/>
        <s v="https://analytics.zoho.com/open-view/2395394000008155038?ZOHO_CRITERIA=%22Localiza_CL_Poblacion%22.%22Codcom%22%3D10201"/>
        <s v="https://analytics.zoho.com/open-view/2395394000008155038?ZOHO_CRITERIA=%22Localiza_CL_Poblacion%22.%22Codcom%22%3D10202"/>
        <s v="https://analytics.zoho.com/open-view/2395394000008155038?ZOHO_CRITERIA=%22Localiza_CL_Poblacion%22.%22Codcom%22%3D10203"/>
        <s v="https://analytics.zoho.com/open-view/2395394000008155038?ZOHO_CRITERIA=%22Localiza_CL_Poblacion%22.%22Codcom%22%3D10204"/>
        <s v="https://analytics.zoho.com/open-view/2395394000008155038?ZOHO_CRITERIA=%22Localiza_CL_Poblacion%22.%22Codcom%22%3D10205"/>
        <s v="https://analytics.zoho.com/open-view/2395394000008155038?ZOHO_CRITERIA=%22Localiza_CL_Poblacion%22.%22Codcom%22%3D10206"/>
        <s v="https://analytics.zoho.com/open-view/2395394000008155038?ZOHO_CRITERIA=%22Localiza_CL_Poblacion%22.%22Codcom%22%3D10207"/>
        <s v="https://analytics.zoho.com/open-view/2395394000008155038?ZOHO_CRITERIA=%22Localiza_CL_Poblacion%22.%22Codcom%22%3D10208"/>
        <s v="https://analytics.zoho.com/open-view/2395394000008155038?ZOHO_CRITERIA=%22Localiza_CL_Poblacion%22.%22Codcom%22%3D10209"/>
        <s v="https://analytics.zoho.com/open-view/2395394000008155038?ZOHO_CRITERIA=%22Localiza_CL_Poblacion%22.%22Codcom%22%3D10210"/>
        <s v="https://analytics.zoho.com/open-view/2395394000008155038?ZOHO_CRITERIA=%22Localiza_CL_Poblacion%22.%22Codcom%22%3D10301"/>
        <s v="https://analytics.zoho.com/open-view/2395394000008155038?ZOHO_CRITERIA=%22Localiza_CL_Poblacion%22.%22Codcom%22%3D10302"/>
        <s v="https://analytics.zoho.com/open-view/2395394000008155038?ZOHO_CRITERIA=%22Localiza_CL_Poblacion%22.%22Codcom%22%3D10303"/>
        <s v="https://analytics.zoho.com/open-view/2395394000008155038?ZOHO_CRITERIA=%22Localiza_CL_Poblacion%22.%22Codcom%22%3D10304"/>
        <s v="https://analytics.zoho.com/open-view/2395394000008155038?ZOHO_CRITERIA=%22Localiza_CL_Poblacion%22.%22Codcom%22%3D10305"/>
        <s v="https://analytics.zoho.com/open-view/2395394000008155038?ZOHO_CRITERIA=%22Localiza_CL_Poblacion%22.%22Codcom%22%3D10306"/>
        <s v="https://analytics.zoho.com/open-view/2395394000008155038?ZOHO_CRITERIA=%22Localiza_CL_Poblacion%22.%22Codcom%22%3D10307"/>
        <s v="https://analytics.zoho.com/open-view/2395394000008155038?ZOHO_CRITERIA=%22Localiza_CL_Poblacion%22.%22Codcom%22%3D10401"/>
        <s v="https://analytics.zoho.com/open-view/2395394000008155038?ZOHO_CRITERIA=%22Localiza_CL_Poblacion%22.%22Codcom%22%3D10402"/>
        <s v="https://analytics.zoho.com/open-view/2395394000008155038?ZOHO_CRITERIA=%22Localiza_CL_Poblacion%22.%22Codcom%22%3D10403"/>
        <s v="https://analytics.zoho.com/open-view/2395394000008155038?ZOHO_CRITERIA=%22Localiza_CL_Poblacion%22.%22Codcom%22%3D10404"/>
        <s v="https://analytics.zoho.com/open-view/2395394000008155038?ZOHO_CRITERIA=%22Localiza_CL_Poblacion%22.%22Codcom%22%3D11101"/>
        <s v="https://analytics.zoho.com/open-view/2395394000008155038?ZOHO_CRITERIA=%22Localiza_CL_Poblacion%22.%22Codcom%22%3D11102"/>
        <s v="https://analytics.zoho.com/open-view/2395394000008155038?ZOHO_CRITERIA=%22Localiza_CL_Poblacion%22.%22Codcom%22%3D11201"/>
        <s v="https://analytics.zoho.com/open-view/2395394000008155038?ZOHO_CRITERIA=%22Localiza_CL_Poblacion%22.%22Codcom%22%3D11202"/>
        <s v="https://analytics.zoho.com/open-view/2395394000008155038?ZOHO_CRITERIA=%22Localiza_CL_Poblacion%22.%22Codcom%22%3D11203"/>
        <s v="https://analytics.zoho.com/open-view/2395394000008155038?ZOHO_CRITERIA=%22Localiza_CL_Poblacion%22.%22Codcom%22%3D11301"/>
        <s v="https://analytics.zoho.com/open-view/2395394000008155038?ZOHO_CRITERIA=%22Localiza_CL_Poblacion%22.%22Codcom%22%3D11302"/>
        <s v="https://analytics.zoho.com/open-view/2395394000008155038?ZOHO_CRITERIA=%22Localiza_CL_Poblacion%22.%22Codcom%22%3D11303"/>
        <s v="https://analytics.zoho.com/open-view/2395394000008155038?ZOHO_CRITERIA=%22Localiza_CL_Poblacion%22.%22Codcom%22%3D11401"/>
        <s v="https://analytics.zoho.com/open-view/2395394000008155038?ZOHO_CRITERIA=%22Localiza_CL_Poblacion%22.%22Codcom%22%3D11402"/>
        <s v="https://analytics.zoho.com/open-view/2395394000008155038?ZOHO_CRITERIA=%22Localiza_CL_Poblacion%22.%22Codcom%22%3D12101"/>
        <s v="https://analytics.zoho.com/open-view/2395394000008155038?ZOHO_CRITERIA=%22Localiza_CL_Poblacion%22.%22Codcom%22%3D12102"/>
        <s v="https://analytics.zoho.com/open-view/2395394000008155038?ZOHO_CRITERIA=%22Localiza_CL_Poblacion%22.%22Codcom%22%3D12103"/>
        <s v="https://analytics.zoho.com/open-view/2395394000008155038?ZOHO_CRITERIA=%22Localiza_CL_Poblacion%22.%22Codcom%22%3D12104"/>
        <s v="https://analytics.zoho.com/open-view/2395394000008155038?ZOHO_CRITERIA=%22Localiza_CL_Poblacion%22.%22Codcom%22%3D12201"/>
        <s v="https://analytics.zoho.com/open-view/2395394000008155038?ZOHO_CRITERIA=%22Localiza_CL_Poblacion%22.%22Codcom%22%3D12301"/>
        <s v="https://analytics.zoho.com/open-view/2395394000008155038?ZOHO_CRITERIA=%22Localiza_CL_Poblacion%22.%22Codcom%22%3D12302"/>
        <s v="https://analytics.zoho.com/open-view/2395394000008155038?ZOHO_CRITERIA=%22Localiza_CL_Poblacion%22.%22Codcom%22%3D12303"/>
        <s v="https://analytics.zoho.com/open-view/2395394000008155038?ZOHO_CRITERIA=%22Localiza_CL_Poblacion%22.%22Codcom%22%3D12401"/>
        <s v="https://analytics.zoho.com/open-view/2395394000008155038?ZOHO_CRITERIA=%22Localiza_CL_Poblacion%22.%22Codcom%22%3D12402"/>
        <s v="https://analytics.zoho.com/open-view/2395394000008155038?ZOHO_CRITERIA=%22Localiza_CL_Poblacion%22.%22Codcom%22%3D13101"/>
        <s v="https://analytics.zoho.com/open-view/2395394000008155038?ZOHO_CRITERIA=%22Localiza_CL_Poblacion%22.%22Codcom%22%3D13102"/>
        <s v="https://analytics.zoho.com/open-view/2395394000008155038?ZOHO_CRITERIA=%22Localiza_CL_Poblacion%22.%22Codcom%22%3D13103"/>
        <s v="https://analytics.zoho.com/open-view/2395394000008155038?ZOHO_CRITERIA=%22Localiza_CL_Poblacion%22.%22Codcom%22%3D13104"/>
        <s v="https://analytics.zoho.com/open-view/2395394000008155038?ZOHO_CRITERIA=%22Localiza_CL_Poblacion%22.%22Codcom%22%3D13105"/>
        <s v="https://analytics.zoho.com/open-view/2395394000008155038?ZOHO_CRITERIA=%22Localiza_CL_Poblacion%22.%22Codcom%22%3D13106"/>
        <s v="https://analytics.zoho.com/open-view/2395394000008155038?ZOHO_CRITERIA=%22Localiza_CL_Poblacion%22.%22Codcom%22%3D13107"/>
        <s v="https://analytics.zoho.com/open-view/2395394000008155038?ZOHO_CRITERIA=%22Localiza_CL_Poblacion%22.%22Codcom%22%3D13108"/>
        <s v="https://analytics.zoho.com/open-view/2395394000008155038?ZOHO_CRITERIA=%22Localiza_CL_Poblacion%22.%22Codcom%22%3D13109"/>
        <s v="https://analytics.zoho.com/open-view/2395394000008155038?ZOHO_CRITERIA=%22Localiza_CL_Poblacion%22.%22Codcom%22%3D13110"/>
        <s v="https://analytics.zoho.com/open-view/2395394000008155038?ZOHO_CRITERIA=%22Localiza_CL_Poblacion%22.%22Codcom%22%3D13111"/>
        <s v="https://analytics.zoho.com/open-view/2395394000008155038?ZOHO_CRITERIA=%22Localiza_CL_Poblacion%22.%22Codcom%22%3D13112"/>
        <s v="https://analytics.zoho.com/open-view/2395394000008155038?ZOHO_CRITERIA=%22Localiza_CL_Poblacion%22.%22Codcom%22%3D13113"/>
        <s v="https://analytics.zoho.com/open-view/2395394000008155038?ZOHO_CRITERIA=%22Localiza_CL_Poblacion%22.%22Codcom%22%3D13114"/>
        <s v="https://analytics.zoho.com/open-view/2395394000008155038?ZOHO_CRITERIA=%22Localiza_CL_Poblacion%22.%22Codcom%22%3D13115"/>
        <s v="https://analytics.zoho.com/open-view/2395394000008155038?ZOHO_CRITERIA=%22Localiza_CL_Poblacion%22.%22Codcom%22%3D13116"/>
        <s v="https://analytics.zoho.com/open-view/2395394000008155038?ZOHO_CRITERIA=%22Localiza_CL_Poblacion%22.%22Codcom%22%3D13117"/>
        <s v="https://analytics.zoho.com/open-view/2395394000008155038?ZOHO_CRITERIA=%22Localiza_CL_Poblacion%22.%22Codcom%22%3D13118"/>
        <s v="https://analytics.zoho.com/open-view/2395394000008155038?ZOHO_CRITERIA=%22Localiza_CL_Poblacion%22.%22Codcom%22%3D13119"/>
        <s v="https://analytics.zoho.com/open-view/2395394000008155038?ZOHO_CRITERIA=%22Localiza_CL_Poblacion%22.%22Codcom%22%3D13120"/>
        <s v="https://analytics.zoho.com/open-view/2395394000008155038?ZOHO_CRITERIA=%22Localiza_CL_Poblacion%22.%22Codcom%22%3D13121"/>
        <s v="https://analytics.zoho.com/open-view/2395394000008155038?ZOHO_CRITERIA=%22Localiza_CL_Poblacion%22.%22Codcom%22%3D13122"/>
        <s v="https://analytics.zoho.com/open-view/2395394000008155038?ZOHO_CRITERIA=%22Localiza_CL_Poblacion%22.%22Codcom%22%3D13123"/>
        <s v="https://analytics.zoho.com/open-view/2395394000008155038?ZOHO_CRITERIA=%22Localiza_CL_Poblacion%22.%22Codcom%22%3D13124"/>
        <s v="https://analytics.zoho.com/open-view/2395394000008155038?ZOHO_CRITERIA=%22Localiza_CL_Poblacion%22.%22Codcom%22%3D13125"/>
        <s v="https://analytics.zoho.com/open-view/2395394000008155038?ZOHO_CRITERIA=%22Localiza_CL_Poblacion%22.%22Codcom%22%3D13126"/>
        <s v="https://analytics.zoho.com/open-view/2395394000008155038?ZOHO_CRITERIA=%22Localiza_CL_Poblacion%22.%22Codcom%22%3D13127"/>
        <s v="https://analytics.zoho.com/open-view/2395394000008155038?ZOHO_CRITERIA=%22Localiza_CL_Poblacion%22.%22Codcom%22%3D13128"/>
        <s v="https://analytics.zoho.com/open-view/2395394000008155038?ZOHO_CRITERIA=%22Localiza_CL_Poblacion%22.%22Codcom%22%3D13129"/>
        <s v="https://analytics.zoho.com/open-view/2395394000008155038?ZOHO_CRITERIA=%22Localiza_CL_Poblacion%22.%22Codcom%22%3D13130"/>
        <s v="https://analytics.zoho.com/open-view/2395394000008155038?ZOHO_CRITERIA=%22Localiza_CL_Poblacion%22.%22Codcom%22%3D13131"/>
        <s v="https://analytics.zoho.com/open-view/2395394000008155038?ZOHO_CRITERIA=%22Localiza_CL_Poblacion%22.%22Codcom%22%3D13132"/>
        <s v="https://analytics.zoho.com/open-view/2395394000008155038?ZOHO_CRITERIA=%22Localiza_CL_Poblacion%22.%22Codcom%22%3D13201"/>
        <s v="https://analytics.zoho.com/open-view/2395394000008155038?ZOHO_CRITERIA=%22Localiza_CL_Poblacion%22.%22Codcom%22%3D13202"/>
        <s v="https://analytics.zoho.com/open-view/2395394000008155038?ZOHO_CRITERIA=%22Localiza_CL_Poblacion%22.%22Codcom%22%3D13203"/>
        <s v="https://analytics.zoho.com/open-view/2395394000008155038?ZOHO_CRITERIA=%22Localiza_CL_Poblacion%22.%22Codcom%22%3D13301"/>
        <s v="https://analytics.zoho.com/open-view/2395394000008155038?ZOHO_CRITERIA=%22Localiza_CL_Poblacion%22.%22Codcom%22%3D13302"/>
        <s v="https://analytics.zoho.com/open-view/2395394000008155038?ZOHO_CRITERIA=%22Localiza_CL_Poblacion%22.%22Codcom%22%3D13303"/>
        <s v="https://analytics.zoho.com/open-view/2395394000008155038?ZOHO_CRITERIA=%22Localiza_CL_Poblacion%22.%22Codcom%22%3D13401"/>
        <s v="https://analytics.zoho.com/open-view/2395394000008155038?ZOHO_CRITERIA=%22Localiza_CL_Poblacion%22.%22Codcom%22%3D13402"/>
        <s v="https://analytics.zoho.com/open-view/2395394000008155038?ZOHO_CRITERIA=%22Localiza_CL_Poblacion%22.%22Codcom%22%3D13403"/>
        <s v="https://analytics.zoho.com/open-view/2395394000008155038?ZOHO_CRITERIA=%22Localiza_CL_Poblacion%22.%22Codcom%22%3D13404"/>
        <s v="https://analytics.zoho.com/open-view/2395394000008155038?ZOHO_CRITERIA=%22Localiza_CL_Poblacion%22.%22Codcom%22%3D13501"/>
        <s v="https://analytics.zoho.com/open-view/2395394000008155038?ZOHO_CRITERIA=%22Localiza_CL_Poblacion%22.%22Codcom%22%3D13502"/>
        <s v="https://analytics.zoho.com/open-view/2395394000008155038?ZOHO_CRITERIA=%22Localiza_CL_Poblacion%22.%22Codcom%22%3D13503"/>
        <s v="https://analytics.zoho.com/open-view/2395394000008155038?ZOHO_CRITERIA=%22Localiza_CL_Poblacion%22.%22Codcom%22%3D13504"/>
        <s v="https://analytics.zoho.com/open-view/2395394000008155038?ZOHO_CRITERIA=%22Localiza_CL_Poblacion%22.%22Codcom%22%3D13505"/>
        <s v="https://analytics.zoho.com/open-view/2395394000008155038?ZOHO_CRITERIA=%22Localiza_CL_Poblacion%22.%22Codcom%22%3D13601"/>
        <s v="https://analytics.zoho.com/open-view/2395394000008155038?ZOHO_CRITERIA=%22Localiza_CL_Poblacion%22.%22Codcom%22%3D13602"/>
        <s v="https://analytics.zoho.com/open-view/2395394000008155038?ZOHO_CRITERIA=%22Localiza_CL_Poblacion%22.%22Codcom%22%3D13603"/>
        <s v="https://analytics.zoho.com/open-view/2395394000008155038?ZOHO_CRITERIA=%22Localiza_CL_Poblacion%22.%22Codcom%22%3D13604"/>
        <s v="https://analytics.zoho.com/open-view/2395394000008155038?ZOHO_CRITERIA=%22Localiza_CL_Poblacion%22.%22Codcom%22%3D13605"/>
        <s v="https://analytics.zoho.com/open-view/2395394000008155038?ZOHO_CRITERIA=%22Localiza_CL_Poblacion%22.%22Codcom%22%3D14101"/>
        <s v="https://analytics.zoho.com/open-view/2395394000008155038?ZOHO_CRITERIA=%22Localiza_CL_Poblacion%22.%22Codcom%22%3D14102"/>
        <s v="https://analytics.zoho.com/open-view/2395394000008155038?ZOHO_CRITERIA=%22Localiza_CL_Poblacion%22.%22Codcom%22%3D14103"/>
        <s v="https://analytics.zoho.com/open-view/2395394000008155038?ZOHO_CRITERIA=%22Localiza_CL_Poblacion%22.%22Codcom%22%3D14104"/>
        <s v="https://analytics.zoho.com/open-view/2395394000008155038?ZOHO_CRITERIA=%22Localiza_CL_Poblacion%22.%22Codcom%22%3D14105"/>
        <s v="https://analytics.zoho.com/open-view/2395394000008155038?ZOHO_CRITERIA=%22Localiza_CL_Poblacion%22.%22Codcom%22%3D14106"/>
        <s v="https://analytics.zoho.com/open-view/2395394000008155038?ZOHO_CRITERIA=%22Localiza_CL_Poblacion%22.%22Codcom%22%3D14107"/>
        <s v="https://analytics.zoho.com/open-view/2395394000008155038?ZOHO_CRITERIA=%22Localiza_CL_Poblacion%22.%22Codcom%22%3D14108"/>
        <s v="https://analytics.zoho.com/open-view/2395394000008155038?ZOHO_CRITERIA=%22Localiza_CL_Poblacion%22.%22Codcom%22%3D14201"/>
        <s v="https://analytics.zoho.com/open-view/2395394000008155038?ZOHO_CRITERIA=%22Localiza_CL_Poblacion%22.%22Codcom%22%3D14202"/>
        <s v="https://analytics.zoho.com/open-view/2395394000008155038?ZOHO_CRITERIA=%22Localiza_CL_Poblacion%22.%22Codcom%22%3D14203"/>
        <s v="https://analytics.zoho.com/open-view/2395394000008155038?ZOHO_CRITERIA=%22Localiza_CL_Poblacion%22.%22Codcom%22%3D14204"/>
        <s v="https://analytics.zoho.com/open-view/2395394000008155038?ZOHO_CRITERIA=%22Localiza_CL_Poblacion%22.%22Codcom%22%3D15101"/>
        <s v="https://analytics.zoho.com/open-view/2395394000008155038?ZOHO_CRITERIA=%22Localiza_CL_Poblacion%22.%22Codcom%22%3D15102"/>
        <s v="https://analytics.zoho.com/open-view/2395394000008155038?ZOHO_CRITERIA=%22Localiza_CL_Poblacion%22.%22Codcom%22%3D15201"/>
        <s v="https://analytics.zoho.com/open-view/2395394000008155038?ZOHO_CRITERIA=%22Localiza_CL_Poblacion%22.%22Codcom%22%3D15202"/>
        <s v="https://analytics.zoho.com/open-view/2395394000008157137"/>
        <s v="https://analytics.zoho.com/open-view/2395394000008156811?ZOHO_CRITERIA=%22Localiza_CL_Poblacion%22.%22Codreg%22%3D1"/>
        <s v="https://analytics.zoho.com/open-view/2395394000008156811?ZOHO_CRITERIA=%22Localiza_CL_Poblacion%22.%22Codreg%22%3D2"/>
        <s v="https://analytics.zoho.com/open-view/2395394000008156811?ZOHO_CRITERIA=%22Localiza_CL_Poblacion%22.%22Codreg%22%3D3"/>
        <s v="https://analytics.zoho.com/open-view/2395394000008156811?ZOHO_CRITERIA=%22Localiza_CL_Poblacion%22.%22Codreg%22%3D4"/>
        <s v="https://analytics.zoho.com/open-view/2395394000008156811?ZOHO_CRITERIA=%22Localiza_CL_Poblacion%22.%22Codreg%22%3D5"/>
        <s v="https://analytics.zoho.com/open-view/2395394000008156811?ZOHO_CRITERIA=%22Localiza_CL_Poblacion%22.%22Codreg%22%3D6"/>
        <s v="https://analytics.zoho.com/open-view/2395394000008156811?ZOHO_CRITERIA=%22Localiza_CL_Poblacion%22.%22Codreg%22%3D7"/>
        <s v="https://analytics.zoho.com/open-view/2395394000008156811?ZOHO_CRITERIA=%22Localiza_CL_Poblacion%22.%22Codreg%22%3D8"/>
        <s v="https://analytics.zoho.com/open-view/2395394000008156811?ZOHO_CRITERIA=%22Localiza_CL_Poblacion%22.%22Codreg%22%3D9"/>
        <s v="https://analytics.zoho.com/open-view/2395394000008156811?ZOHO_CRITERIA=%22Localiza_CL_Poblacion%22.%22Codreg%22%3D10"/>
        <s v="https://analytics.zoho.com/open-view/2395394000008156811?ZOHO_CRITERIA=%22Localiza_CL_Poblacion%22.%22Codreg%22%3D11"/>
        <s v="https://analytics.zoho.com/open-view/2395394000008156811?ZOHO_CRITERIA=%22Localiza_CL_Poblacion%22.%22Codreg%22%3D12"/>
        <s v="https://analytics.zoho.com/open-view/2395394000008156811?ZOHO_CRITERIA=%22Localiza_CL_Poblacion%22.%22Codreg%22%3D13"/>
        <s v="https://analytics.zoho.com/open-view/2395394000008156811?ZOHO_CRITERIA=%22Localiza_CL_Poblacion%22.%22Codreg%22%3D14"/>
        <s v="https://analytics.zoho.com/open-view/2395394000008156811?ZOHO_CRITERIA=%22Localiza_CL_Poblacion%22.%22Codreg%22%3D15"/>
        <s v="https://analytics.zoho.com/open-view/2395394000008156811?ZOHO_CRITERIA=%22Localiza_CL_Poblacion%22.%22Codreg%22%3D16"/>
        <s v="https://analytics.zoho.com/open-view/2395394000008156433?ZOHO_CRITERIA=%22Localiza_CL_Poblacion%22.%22Codcom%22%3D1101"/>
        <s v="https://analytics.zoho.com/open-view/2395394000008156433?ZOHO_CRITERIA=%22Localiza_CL_Poblacion%22.%22Codcom%22%3D1107"/>
        <s v="https://analytics.zoho.com/open-view/2395394000008156433?ZOHO_CRITERIA=%22Localiza_CL_Poblacion%22.%22Codcom%22%3D1401"/>
        <s v="https://analytics.zoho.com/open-view/2395394000008156433?ZOHO_CRITERIA=%22Localiza_CL_Poblacion%22.%22Codcom%22%3D1402"/>
        <s v="https://analytics.zoho.com/open-view/2395394000008156433?ZOHO_CRITERIA=%22Localiza_CL_Poblacion%22.%22Codcom%22%3D1403"/>
        <s v="https://analytics.zoho.com/open-view/2395394000008156433?ZOHO_CRITERIA=%22Localiza_CL_Poblacion%22.%22Codcom%22%3D1404"/>
        <s v="https://analytics.zoho.com/open-view/2395394000008156433?ZOHO_CRITERIA=%22Localiza_CL_Poblacion%22.%22Codcom%22%3D1405"/>
        <s v="https://analytics.zoho.com/open-view/2395394000008156433?ZOHO_CRITERIA=%22Localiza_CL_Poblacion%22.%22Codcom%22%3D2101"/>
        <s v="https://analytics.zoho.com/open-view/2395394000008156433?ZOHO_CRITERIA=%22Localiza_CL_Poblacion%22.%22Codcom%22%3D2102"/>
        <s v="https://analytics.zoho.com/open-view/2395394000008156433?ZOHO_CRITERIA=%22Localiza_CL_Poblacion%22.%22Codcom%22%3D2103"/>
        <s v="https://analytics.zoho.com/open-view/2395394000008156433?ZOHO_CRITERIA=%22Localiza_CL_Poblacion%22.%22Codcom%22%3D2104"/>
        <s v="https://analytics.zoho.com/open-view/2395394000008156433?ZOHO_CRITERIA=%22Localiza_CL_Poblacion%22.%22Codcom%22%3D2201"/>
        <s v="https://analytics.zoho.com/open-view/2395394000008156433?ZOHO_CRITERIA=%22Localiza_CL_Poblacion%22.%22Codcom%22%3D2202"/>
        <s v="https://analytics.zoho.com/open-view/2395394000008156433?ZOHO_CRITERIA=%22Localiza_CL_Poblacion%22.%22Codcom%22%3D2203"/>
        <s v="https://analytics.zoho.com/open-view/2395394000008156433?ZOHO_CRITERIA=%22Localiza_CL_Poblacion%22.%22Codcom%22%3D2301"/>
        <s v="https://analytics.zoho.com/open-view/2395394000008156433?ZOHO_CRITERIA=%22Localiza_CL_Poblacion%22.%22Codcom%22%3D2302"/>
        <s v="https://analytics.zoho.com/open-view/2395394000008156433?ZOHO_CRITERIA=%22Localiza_CL_Poblacion%22.%22Codcom%22%3D3101"/>
        <s v="https://analytics.zoho.com/open-view/2395394000008156433?ZOHO_CRITERIA=%22Localiza_CL_Poblacion%22.%22Codcom%22%3D3102"/>
        <s v="https://analytics.zoho.com/open-view/2395394000008156433?ZOHO_CRITERIA=%22Localiza_CL_Poblacion%22.%22Codcom%22%3D3103"/>
        <s v="https://analytics.zoho.com/open-view/2395394000008156433?ZOHO_CRITERIA=%22Localiza_CL_Poblacion%22.%22Codcom%22%3D3201"/>
        <s v="https://analytics.zoho.com/open-view/2395394000008156433?ZOHO_CRITERIA=%22Localiza_CL_Poblacion%22.%22Codcom%22%3D3202"/>
        <s v="https://analytics.zoho.com/open-view/2395394000008156433?ZOHO_CRITERIA=%22Localiza_CL_Poblacion%22.%22Codcom%22%3D3301"/>
        <s v="https://analytics.zoho.com/open-view/2395394000008156433?ZOHO_CRITERIA=%22Localiza_CL_Poblacion%22.%22Codcom%22%3D3302"/>
        <s v="https://analytics.zoho.com/open-view/2395394000008156433?ZOHO_CRITERIA=%22Localiza_CL_Poblacion%22.%22Codcom%22%3D3303"/>
        <s v="https://analytics.zoho.com/open-view/2395394000008156433?ZOHO_CRITERIA=%22Localiza_CL_Poblacion%22.%22Codcom%22%3D3304"/>
        <s v="https://analytics.zoho.com/open-view/2395394000008156433?ZOHO_CRITERIA=%22Localiza_CL_Poblacion%22.%22Codcom%22%3D4101"/>
        <s v="https://analytics.zoho.com/open-view/2395394000008156433?ZOHO_CRITERIA=%22Localiza_CL_Poblacion%22.%22Codcom%22%3D4102"/>
        <s v="https://analytics.zoho.com/open-view/2395394000008156433?ZOHO_CRITERIA=%22Localiza_CL_Poblacion%22.%22Codcom%22%3D4103"/>
        <s v="https://analytics.zoho.com/open-view/2395394000008156433?ZOHO_CRITERIA=%22Localiza_CL_Poblacion%22.%22Codcom%22%3D4104"/>
        <s v="https://analytics.zoho.com/open-view/2395394000008156433?ZOHO_CRITERIA=%22Localiza_CL_Poblacion%22.%22Codcom%22%3D4105"/>
        <s v="https://analytics.zoho.com/open-view/2395394000008156433?ZOHO_CRITERIA=%22Localiza_CL_Poblacion%22.%22Codcom%22%3D4106"/>
        <s v="https://analytics.zoho.com/open-view/2395394000008156433?ZOHO_CRITERIA=%22Localiza_CL_Poblacion%22.%22Codcom%22%3D4201"/>
        <s v="https://analytics.zoho.com/open-view/2395394000008156433?ZOHO_CRITERIA=%22Localiza_CL_Poblacion%22.%22Codcom%22%3D4202"/>
        <s v="https://analytics.zoho.com/open-view/2395394000008156433?ZOHO_CRITERIA=%22Localiza_CL_Poblacion%22.%22Codcom%22%3D4203"/>
        <s v="https://analytics.zoho.com/open-view/2395394000008156433?ZOHO_CRITERIA=%22Localiza_CL_Poblacion%22.%22Codcom%22%3D4204"/>
        <s v="https://analytics.zoho.com/open-view/2395394000008156433?ZOHO_CRITERIA=%22Localiza_CL_Poblacion%22.%22Codcom%22%3D4301"/>
        <s v="https://analytics.zoho.com/open-view/2395394000008156433?ZOHO_CRITERIA=%22Localiza_CL_Poblacion%22.%22Codcom%22%3D4302"/>
        <s v="https://analytics.zoho.com/open-view/2395394000008156433?ZOHO_CRITERIA=%22Localiza_CL_Poblacion%22.%22Codcom%22%3D4303"/>
        <s v="https://analytics.zoho.com/open-view/2395394000008156433?ZOHO_CRITERIA=%22Localiza_CL_Poblacion%22.%22Codcom%22%3D4304"/>
        <s v="https://analytics.zoho.com/open-view/2395394000008156433?ZOHO_CRITERIA=%22Localiza_CL_Poblacion%22.%22Codcom%22%3D4305"/>
        <s v="https://analytics.zoho.com/open-view/2395394000008156433?ZOHO_CRITERIA=%22Localiza_CL_Poblacion%22.%22Codcom%22%3D5101"/>
        <s v="https://analytics.zoho.com/open-view/2395394000008156433?ZOHO_CRITERIA=%22Localiza_CL_Poblacion%22.%22Codcom%22%3D5102"/>
        <s v="https://analytics.zoho.com/open-view/2395394000008156433?ZOHO_CRITERIA=%22Localiza_CL_Poblacion%22.%22Codcom%22%3D5103"/>
        <s v="https://analytics.zoho.com/open-view/2395394000008156433?ZOHO_CRITERIA=%22Localiza_CL_Poblacion%22.%22Codcom%22%3D5104"/>
        <s v="https://analytics.zoho.com/open-view/2395394000008156433?ZOHO_CRITERIA=%22Localiza_CL_Poblacion%22.%22Codcom%22%3D5105"/>
        <s v="https://analytics.zoho.com/open-view/2395394000008156433?ZOHO_CRITERIA=%22Localiza_CL_Poblacion%22.%22Codcom%22%3D5107"/>
        <s v="https://analytics.zoho.com/open-view/2395394000008156433?ZOHO_CRITERIA=%22Localiza_CL_Poblacion%22.%22Codcom%22%3D5109"/>
        <s v="https://analytics.zoho.com/open-view/2395394000008156433?ZOHO_CRITERIA=%22Localiza_CL_Poblacion%22.%22Codcom%22%3D5201"/>
        <s v="https://analytics.zoho.com/open-view/2395394000008156433?ZOHO_CRITERIA=%22Localiza_CL_Poblacion%22.%22Codcom%22%3D5301"/>
        <s v="https://analytics.zoho.com/open-view/2395394000008156433?ZOHO_CRITERIA=%22Localiza_CL_Poblacion%22.%22Codcom%22%3D5302"/>
        <s v="https://analytics.zoho.com/open-view/2395394000008156433?ZOHO_CRITERIA=%22Localiza_CL_Poblacion%22.%22Codcom%22%3D5303"/>
        <s v="https://analytics.zoho.com/open-view/2395394000008156433?ZOHO_CRITERIA=%22Localiza_CL_Poblacion%22.%22Codcom%22%3D5304"/>
        <s v="https://analytics.zoho.com/open-view/2395394000008156433?ZOHO_CRITERIA=%22Localiza_CL_Poblacion%22.%22Codcom%22%3D5401"/>
        <s v="https://analytics.zoho.com/open-view/2395394000008156433?ZOHO_CRITERIA=%22Localiza_CL_Poblacion%22.%22Codcom%22%3D5402"/>
        <s v="https://analytics.zoho.com/open-view/2395394000008156433?ZOHO_CRITERIA=%22Localiza_CL_Poblacion%22.%22Codcom%22%3D5403"/>
        <s v="https://analytics.zoho.com/open-view/2395394000008156433?ZOHO_CRITERIA=%22Localiza_CL_Poblacion%22.%22Codcom%22%3D5404"/>
        <s v="https://analytics.zoho.com/open-view/2395394000008156433?ZOHO_CRITERIA=%22Localiza_CL_Poblacion%22.%22Codcom%22%3D5405"/>
        <s v="https://analytics.zoho.com/open-view/2395394000008156433?ZOHO_CRITERIA=%22Localiza_CL_Poblacion%22.%22Codcom%22%3D5501"/>
        <s v="https://analytics.zoho.com/open-view/2395394000008156433?ZOHO_CRITERIA=%22Localiza_CL_Poblacion%22.%22Codcom%22%3D5502"/>
        <s v="https://analytics.zoho.com/open-view/2395394000008156433?ZOHO_CRITERIA=%22Localiza_CL_Poblacion%22.%22Codcom%22%3D5503"/>
        <s v="https://analytics.zoho.com/open-view/2395394000008156433?ZOHO_CRITERIA=%22Localiza_CL_Poblacion%22.%22Codcom%22%3D5504"/>
        <s v="https://analytics.zoho.com/open-view/2395394000008156433?ZOHO_CRITERIA=%22Localiza_CL_Poblacion%22.%22Codcom%22%3D5506"/>
        <s v="https://analytics.zoho.com/open-view/2395394000008156433?ZOHO_CRITERIA=%22Localiza_CL_Poblacion%22.%22Codcom%22%3D5601"/>
        <s v="https://analytics.zoho.com/open-view/2395394000008156433?ZOHO_CRITERIA=%22Localiza_CL_Poblacion%22.%22Codcom%22%3D5602"/>
        <s v="https://analytics.zoho.com/open-view/2395394000008156433?ZOHO_CRITERIA=%22Localiza_CL_Poblacion%22.%22Codcom%22%3D5603"/>
        <s v="https://analytics.zoho.com/open-view/2395394000008156433?ZOHO_CRITERIA=%22Localiza_CL_Poblacion%22.%22Codcom%22%3D5604"/>
        <s v="https://analytics.zoho.com/open-view/2395394000008156433?ZOHO_CRITERIA=%22Localiza_CL_Poblacion%22.%22Codcom%22%3D5605"/>
        <s v="https://analytics.zoho.com/open-view/2395394000008156433?ZOHO_CRITERIA=%22Localiza_CL_Poblacion%22.%22Codcom%22%3D5606"/>
        <s v="https://analytics.zoho.com/open-view/2395394000008156433?ZOHO_CRITERIA=%22Localiza_CL_Poblacion%22.%22Codcom%22%3D5701"/>
        <s v="https://analytics.zoho.com/open-view/2395394000008156433?ZOHO_CRITERIA=%22Localiza_CL_Poblacion%22.%22Codcom%22%3D5702"/>
        <s v="https://analytics.zoho.com/open-view/2395394000008156433?ZOHO_CRITERIA=%22Localiza_CL_Poblacion%22.%22Codcom%22%3D5703"/>
        <s v="https://analytics.zoho.com/open-view/2395394000008156433?ZOHO_CRITERIA=%22Localiza_CL_Poblacion%22.%22Codcom%22%3D5704"/>
        <s v="https://analytics.zoho.com/open-view/2395394000008156433?ZOHO_CRITERIA=%22Localiza_CL_Poblacion%22.%22Codcom%22%3D5705"/>
        <s v="https://analytics.zoho.com/open-view/2395394000008156433?ZOHO_CRITERIA=%22Localiza_CL_Poblacion%22.%22Codcom%22%3D5706"/>
        <s v="https://analytics.zoho.com/open-view/2395394000008156433?ZOHO_CRITERIA=%22Localiza_CL_Poblacion%22.%22Codcom%22%3D5801"/>
        <s v="https://analytics.zoho.com/open-view/2395394000008156433?ZOHO_CRITERIA=%22Localiza_CL_Poblacion%22.%22Codcom%22%3D5802"/>
        <s v="https://analytics.zoho.com/open-view/2395394000008156433?ZOHO_CRITERIA=%22Localiza_CL_Poblacion%22.%22Codcom%22%3D5803"/>
        <s v="https://analytics.zoho.com/open-view/2395394000008156433?ZOHO_CRITERIA=%22Localiza_CL_Poblacion%22.%22Codcom%22%3D5804"/>
        <s v="https://analytics.zoho.com/open-view/2395394000008156433?ZOHO_CRITERIA=%22Localiza_CL_Poblacion%22.%22Codcom%22%3D6101"/>
        <s v="https://analytics.zoho.com/open-view/2395394000008156433?ZOHO_CRITERIA=%22Localiza_CL_Poblacion%22.%22Codcom%22%3D6102"/>
        <s v="https://analytics.zoho.com/open-view/2395394000008156433?ZOHO_CRITERIA=%22Localiza_CL_Poblacion%22.%22Codcom%22%3D6103"/>
        <s v="https://analytics.zoho.com/open-view/2395394000008156433?ZOHO_CRITERIA=%22Localiza_CL_Poblacion%22.%22Codcom%22%3D6104"/>
        <s v="https://analytics.zoho.com/open-view/2395394000008156433?ZOHO_CRITERIA=%22Localiza_CL_Poblacion%22.%22Codcom%22%3D6105"/>
        <s v="https://analytics.zoho.com/open-view/2395394000008156433?ZOHO_CRITERIA=%22Localiza_CL_Poblacion%22.%22Codcom%22%3D6106"/>
        <s v="https://analytics.zoho.com/open-view/2395394000008156433?ZOHO_CRITERIA=%22Localiza_CL_Poblacion%22.%22Codcom%22%3D6107"/>
        <s v="https://analytics.zoho.com/open-view/2395394000008156433?ZOHO_CRITERIA=%22Localiza_CL_Poblacion%22.%22Codcom%22%3D6108"/>
        <s v="https://analytics.zoho.com/open-view/2395394000008156433?ZOHO_CRITERIA=%22Localiza_CL_Poblacion%22.%22Codcom%22%3D6109"/>
        <s v="https://analytics.zoho.com/open-view/2395394000008156433?ZOHO_CRITERIA=%22Localiza_CL_Poblacion%22.%22Codcom%22%3D6110"/>
        <s v="https://analytics.zoho.com/open-view/2395394000008156433?ZOHO_CRITERIA=%22Localiza_CL_Poblacion%22.%22Codcom%22%3D6111"/>
        <s v="https://analytics.zoho.com/open-view/2395394000008156433?ZOHO_CRITERIA=%22Localiza_CL_Poblacion%22.%22Codcom%22%3D6112"/>
        <s v="https://analytics.zoho.com/open-view/2395394000008156433?ZOHO_CRITERIA=%22Localiza_CL_Poblacion%22.%22Codcom%22%3D6113"/>
        <s v="https://analytics.zoho.com/open-view/2395394000008156433?ZOHO_CRITERIA=%22Localiza_CL_Poblacion%22.%22Codcom%22%3D6114"/>
        <s v="https://analytics.zoho.com/open-view/2395394000008156433?ZOHO_CRITERIA=%22Localiza_CL_Poblacion%22.%22Codcom%22%3D6115"/>
        <s v="https://analytics.zoho.com/open-view/2395394000008156433?ZOHO_CRITERIA=%22Localiza_CL_Poblacion%22.%22Codcom%22%3D6116"/>
        <s v="https://analytics.zoho.com/open-view/2395394000008156433?ZOHO_CRITERIA=%22Localiza_CL_Poblacion%22.%22Codcom%22%3D6117"/>
        <s v="https://analytics.zoho.com/open-view/2395394000008156433?ZOHO_CRITERIA=%22Localiza_CL_Poblacion%22.%22Codcom%22%3D6201"/>
        <s v="https://analytics.zoho.com/open-view/2395394000008156433?ZOHO_CRITERIA=%22Localiza_CL_Poblacion%22.%22Codcom%22%3D6202"/>
        <s v="https://analytics.zoho.com/open-view/2395394000008156433?ZOHO_CRITERIA=%22Localiza_CL_Poblacion%22.%22Codcom%22%3D6203"/>
        <s v="https://analytics.zoho.com/open-view/2395394000008156433?ZOHO_CRITERIA=%22Localiza_CL_Poblacion%22.%22Codcom%22%3D6204"/>
        <s v="https://analytics.zoho.com/open-view/2395394000008156433?ZOHO_CRITERIA=%22Localiza_CL_Poblacion%22.%22Codcom%22%3D6205"/>
        <s v="https://analytics.zoho.com/open-view/2395394000008156433?ZOHO_CRITERIA=%22Localiza_CL_Poblacion%22.%22Codcom%22%3D6206"/>
        <s v="https://analytics.zoho.com/open-view/2395394000008156433?ZOHO_CRITERIA=%22Localiza_CL_Poblacion%22.%22Codcom%22%3D6301"/>
        <s v="https://analytics.zoho.com/open-view/2395394000008156433?ZOHO_CRITERIA=%22Localiza_CL_Poblacion%22.%22Codcom%22%3D6302"/>
        <s v="https://analytics.zoho.com/open-view/2395394000008156433?ZOHO_CRITERIA=%22Localiza_CL_Poblacion%22.%22Codcom%22%3D6303"/>
        <s v="https://analytics.zoho.com/open-view/2395394000008156433?ZOHO_CRITERIA=%22Localiza_CL_Poblacion%22.%22Codcom%22%3D6304"/>
        <s v="https://analytics.zoho.com/open-view/2395394000008156433?ZOHO_CRITERIA=%22Localiza_CL_Poblacion%22.%22Codcom%22%3D6305"/>
        <s v="https://analytics.zoho.com/open-view/2395394000008156433?ZOHO_CRITERIA=%22Localiza_CL_Poblacion%22.%22Codcom%22%3D6306"/>
        <s v="https://analytics.zoho.com/open-view/2395394000008156433?ZOHO_CRITERIA=%22Localiza_CL_Poblacion%22.%22Codcom%22%3D6307"/>
        <s v="https://analytics.zoho.com/open-view/2395394000008156433?ZOHO_CRITERIA=%22Localiza_CL_Poblacion%22.%22Codcom%22%3D6308"/>
        <s v="https://analytics.zoho.com/open-view/2395394000008156433?ZOHO_CRITERIA=%22Localiza_CL_Poblacion%22.%22Codcom%22%3D6309"/>
        <s v="https://analytics.zoho.com/open-view/2395394000008156433?ZOHO_CRITERIA=%22Localiza_CL_Poblacion%22.%22Codcom%22%3D6310"/>
        <s v="https://analytics.zoho.com/open-view/2395394000008156433?ZOHO_CRITERIA=%22Localiza_CL_Poblacion%22.%22Codcom%22%3D7101"/>
        <s v="https://analytics.zoho.com/open-view/2395394000008156433?ZOHO_CRITERIA=%22Localiza_CL_Poblacion%22.%22Codcom%22%3D7102"/>
        <s v="https://analytics.zoho.com/open-view/2395394000008156433?ZOHO_CRITERIA=%22Localiza_CL_Poblacion%22.%22Codcom%22%3D7103"/>
        <s v="https://analytics.zoho.com/open-view/2395394000008156433?ZOHO_CRITERIA=%22Localiza_CL_Poblacion%22.%22Codcom%22%3D7104"/>
        <s v="https://analytics.zoho.com/open-view/2395394000008156433?ZOHO_CRITERIA=%22Localiza_CL_Poblacion%22.%22Codcom%22%3D7105"/>
        <s v="https://analytics.zoho.com/open-view/2395394000008156433?ZOHO_CRITERIA=%22Localiza_CL_Poblacion%22.%22Codcom%22%3D7106"/>
        <s v="https://analytics.zoho.com/open-view/2395394000008156433?ZOHO_CRITERIA=%22Localiza_CL_Poblacion%22.%22Codcom%22%3D7107"/>
        <s v="https://analytics.zoho.com/open-view/2395394000008156433?ZOHO_CRITERIA=%22Localiza_CL_Poblacion%22.%22Codcom%22%3D7108"/>
        <s v="https://analytics.zoho.com/open-view/2395394000008156433?ZOHO_CRITERIA=%22Localiza_CL_Poblacion%22.%22Codcom%22%3D7109"/>
        <s v="https://analytics.zoho.com/open-view/2395394000008156433?ZOHO_CRITERIA=%22Localiza_CL_Poblacion%22.%22Codcom%22%3D7110"/>
        <s v="https://analytics.zoho.com/open-view/2395394000008156433?ZOHO_CRITERIA=%22Localiza_CL_Poblacion%22.%22Codcom%22%3D7201"/>
        <s v="https://analytics.zoho.com/open-view/2395394000008156433?ZOHO_CRITERIA=%22Localiza_CL_Poblacion%22.%22Codcom%22%3D7202"/>
        <s v="https://analytics.zoho.com/open-view/2395394000008156433?ZOHO_CRITERIA=%22Localiza_CL_Poblacion%22.%22Codcom%22%3D7203"/>
        <s v="https://analytics.zoho.com/open-view/2395394000008156433?ZOHO_CRITERIA=%22Localiza_CL_Poblacion%22.%22Codcom%22%3D7301"/>
        <s v="https://analytics.zoho.com/open-view/2395394000008156433?ZOHO_CRITERIA=%22Localiza_CL_Poblacion%22.%22Codcom%22%3D7302"/>
        <s v="https://analytics.zoho.com/open-view/2395394000008156433?ZOHO_CRITERIA=%22Localiza_CL_Poblacion%22.%22Codcom%22%3D7303"/>
        <s v="https://analytics.zoho.com/open-view/2395394000008156433?ZOHO_CRITERIA=%22Localiza_CL_Poblacion%22.%22Codcom%22%3D7304"/>
        <s v="https://analytics.zoho.com/open-view/2395394000008156433?ZOHO_CRITERIA=%22Localiza_CL_Poblacion%22.%22Codcom%22%3D7305"/>
        <s v="https://analytics.zoho.com/open-view/2395394000008156433?ZOHO_CRITERIA=%22Localiza_CL_Poblacion%22.%22Codcom%22%3D7306"/>
        <s v="https://analytics.zoho.com/open-view/2395394000008156433?ZOHO_CRITERIA=%22Localiza_CL_Poblacion%22.%22Codcom%22%3D7307"/>
        <s v="https://analytics.zoho.com/open-view/2395394000008156433?ZOHO_CRITERIA=%22Localiza_CL_Poblacion%22.%22Codcom%22%3D7308"/>
        <s v="https://analytics.zoho.com/open-view/2395394000008156433?ZOHO_CRITERIA=%22Localiza_CL_Poblacion%22.%22Codcom%22%3D7309"/>
        <s v="https://analytics.zoho.com/open-view/2395394000008156433?ZOHO_CRITERIA=%22Localiza_CL_Poblacion%22.%22Codcom%22%3D7401"/>
        <s v="https://analytics.zoho.com/open-view/2395394000008156433?ZOHO_CRITERIA=%22Localiza_CL_Poblacion%22.%22Codcom%22%3D7402"/>
        <s v="https://analytics.zoho.com/open-view/2395394000008156433?ZOHO_CRITERIA=%22Localiza_CL_Poblacion%22.%22Codcom%22%3D7403"/>
        <s v="https://analytics.zoho.com/open-view/2395394000008156433?ZOHO_CRITERIA=%22Localiza_CL_Poblacion%22.%22Codcom%22%3D7404"/>
        <s v="https://analytics.zoho.com/open-view/2395394000008156433?ZOHO_CRITERIA=%22Localiza_CL_Poblacion%22.%22Codcom%22%3D7405"/>
        <s v="https://analytics.zoho.com/open-view/2395394000008156433?ZOHO_CRITERIA=%22Localiza_CL_Poblacion%22.%22Codcom%22%3D7406"/>
        <s v="https://analytics.zoho.com/open-view/2395394000008156433?ZOHO_CRITERIA=%22Localiza_CL_Poblacion%22.%22Codcom%22%3D7407"/>
        <s v="https://analytics.zoho.com/open-view/2395394000008156433?ZOHO_CRITERIA=%22Localiza_CL_Poblacion%22.%22Codcom%22%3D7408"/>
        <s v="https://analytics.zoho.com/open-view/2395394000008156433?ZOHO_CRITERIA=%22Localiza_CL_Poblacion%22.%22Codcom%22%3D8101"/>
        <s v="https://analytics.zoho.com/open-view/2395394000008156433?ZOHO_CRITERIA=%22Localiza_CL_Poblacion%22.%22Codcom%22%3D8102"/>
        <s v="https://analytics.zoho.com/open-view/2395394000008156433?ZOHO_CRITERIA=%22Localiza_CL_Poblacion%22.%22Codcom%22%3D8103"/>
        <s v="https://analytics.zoho.com/open-view/2395394000008156433?ZOHO_CRITERIA=%22Localiza_CL_Poblacion%22.%22Codcom%22%3D8104"/>
        <s v="https://analytics.zoho.com/open-view/2395394000008156433?ZOHO_CRITERIA=%22Localiza_CL_Poblacion%22.%22Codcom%22%3D8105"/>
        <s v="https://analytics.zoho.com/open-view/2395394000008156433?ZOHO_CRITERIA=%22Localiza_CL_Poblacion%22.%22Codcom%22%3D8106"/>
        <s v="https://analytics.zoho.com/open-view/2395394000008156433?ZOHO_CRITERIA=%22Localiza_CL_Poblacion%22.%22Codcom%22%3D8107"/>
        <s v="https://analytics.zoho.com/open-view/2395394000008156433?ZOHO_CRITERIA=%22Localiza_CL_Poblacion%22.%22Codcom%22%3D8108"/>
        <s v="https://analytics.zoho.com/open-view/2395394000008156433?ZOHO_CRITERIA=%22Localiza_CL_Poblacion%22.%22Codcom%22%3D8109"/>
        <s v="https://analytics.zoho.com/open-view/2395394000008156433?ZOHO_CRITERIA=%22Localiza_CL_Poblacion%22.%22Codcom%22%3D8110"/>
        <s v="https://analytics.zoho.com/open-view/2395394000008156433?ZOHO_CRITERIA=%22Localiza_CL_Poblacion%22.%22Codcom%22%3D8111"/>
        <s v="https://analytics.zoho.com/open-view/2395394000008156433?ZOHO_CRITERIA=%22Localiza_CL_Poblacion%22.%22Codcom%22%3D8112"/>
        <s v="https://analytics.zoho.com/open-view/2395394000008156433?ZOHO_CRITERIA=%22Localiza_CL_Poblacion%22.%22Codcom%22%3D8201"/>
        <s v="https://analytics.zoho.com/open-view/2395394000008156433?ZOHO_CRITERIA=%22Localiza_CL_Poblacion%22.%22Codcom%22%3D8202"/>
        <s v="https://analytics.zoho.com/open-view/2395394000008156433?ZOHO_CRITERIA=%22Localiza_CL_Poblacion%22.%22Codcom%22%3D8203"/>
        <s v="https://analytics.zoho.com/open-view/2395394000008156433?ZOHO_CRITERIA=%22Localiza_CL_Poblacion%22.%22Codcom%22%3D8204"/>
        <s v="https://analytics.zoho.com/open-view/2395394000008156433?ZOHO_CRITERIA=%22Localiza_CL_Poblacion%22.%22Codcom%22%3D8205"/>
        <s v="https://analytics.zoho.com/open-view/2395394000008156433?ZOHO_CRITERIA=%22Localiza_CL_Poblacion%22.%22Codcom%22%3D8206"/>
        <s v="https://analytics.zoho.com/open-view/2395394000008156433?ZOHO_CRITERIA=%22Localiza_CL_Poblacion%22.%22Codcom%22%3D8207"/>
        <s v="https://analytics.zoho.com/open-view/2395394000008156433?ZOHO_CRITERIA=%22Localiza_CL_Poblacion%22.%22Codcom%22%3D8301"/>
        <s v="https://analytics.zoho.com/open-view/2395394000008156433?ZOHO_CRITERIA=%22Localiza_CL_Poblacion%22.%22Codcom%22%3D8302"/>
        <s v="https://analytics.zoho.com/open-view/2395394000008156433?ZOHO_CRITERIA=%22Localiza_CL_Poblacion%22.%22Codcom%22%3D8303"/>
        <s v="https://analytics.zoho.com/open-view/2395394000008156433?ZOHO_CRITERIA=%22Localiza_CL_Poblacion%22.%22Codcom%22%3D8304"/>
        <s v="https://analytics.zoho.com/open-view/2395394000008156433?ZOHO_CRITERIA=%22Localiza_CL_Poblacion%22.%22Codcom%22%3D8305"/>
        <s v="https://analytics.zoho.com/open-view/2395394000008156433?ZOHO_CRITERIA=%22Localiza_CL_Poblacion%22.%22Codcom%22%3D8306"/>
        <s v="https://analytics.zoho.com/open-view/2395394000008156433?ZOHO_CRITERIA=%22Localiza_CL_Poblacion%22.%22Codcom%22%3D8307"/>
        <s v="https://analytics.zoho.com/open-view/2395394000008156433?ZOHO_CRITERIA=%22Localiza_CL_Poblacion%22.%22Codcom%22%3D8308"/>
        <s v="https://analytics.zoho.com/open-view/2395394000008156433?ZOHO_CRITERIA=%22Localiza_CL_Poblacion%22.%22Codcom%22%3D8309"/>
        <s v="https://analytics.zoho.com/open-view/2395394000008156433?ZOHO_CRITERIA=%22Localiza_CL_Poblacion%22.%22Codcom%22%3D8310"/>
        <s v="https://analytics.zoho.com/open-view/2395394000008156433?ZOHO_CRITERIA=%22Localiza_CL_Poblacion%22.%22Codcom%22%3D8311"/>
        <s v="https://analytics.zoho.com/open-view/2395394000008156433?ZOHO_CRITERIA=%22Localiza_CL_Poblacion%22.%22Codcom%22%3D8312"/>
        <s v="https://analytics.zoho.com/open-view/2395394000008156433?ZOHO_CRITERIA=%22Localiza_CL_Poblacion%22.%22Codcom%22%3D8313"/>
        <s v="https://analytics.zoho.com/open-view/2395394000008156433?ZOHO_CRITERIA=%22Localiza_CL_Poblacion%22.%22Codcom%22%3D8314"/>
        <s v="https://analytics.zoho.com/open-view/2395394000008156433?ZOHO_CRITERIA=%22Localiza_CL_Poblacion%22.%22Codcom%22%3D16101"/>
        <s v="https://analytics.zoho.com/open-view/2395394000008156433?ZOHO_CRITERIA=%22Localiza_CL_Poblacion%22.%22Codcom%22%3D16102"/>
        <s v="https://analytics.zoho.com/open-view/2395394000008156433?ZOHO_CRITERIA=%22Localiza_CL_Poblacion%22.%22Codcom%22%3D16202"/>
        <s v="https://analytics.zoho.com/open-view/2395394000008156433?ZOHO_CRITERIA=%22Localiza_CL_Poblacion%22.%22Codcom%22%3D16203"/>
        <s v="https://analytics.zoho.com/open-view/2395394000008156433?ZOHO_CRITERIA=%22Localiza_CL_Poblacion%22.%22Codcom%22%3D16302"/>
        <s v="https://analytics.zoho.com/open-view/2395394000008156433?ZOHO_CRITERIA=%22Localiza_CL_Poblacion%22.%22Codcom%22%3D16103"/>
        <s v="https://analytics.zoho.com/open-view/2395394000008156433?ZOHO_CRITERIA=%22Localiza_CL_Poblacion%22.%22Codcom%22%3D16104"/>
        <s v="https://analytics.zoho.com/open-view/2395394000008156433?ZOHO_CRITERIA=%22Localiza_CL_Poblacion%22.%22Codcom%22%3D16204"/>
        <s v="https://analytics.zoho.com/open-view/2395394000008156433?ZOHO_CRITERIA=%22Localiza_CL_Poblacion%22.%22Codcom%22%3D16303"/>
        <s v="https://analytics.zoho.com/open-view/2395394000008156433?ZOHO_CRITERIA=%22Localiza_CL_Poblacion%22.%22Codcom%22%3D16105"/>
        <s v="https://analytics.zoho.com/open-view/2395394000008156433?ZOHO_CRITERIA=%22Localiza_CL_Poblacion%22.%22Codcom%22%3D16106"/>
        <s v="https://analytics.zoho.com/open-view/2395394000008156433?ZOHO_CRITERIA=%22Localiza_CL_Poblacion%22.%22Codcom%22%3D16205"/>
        <s v="https://analytics.zoho.com/open-view/2395394000008156433?ZOHO_CRITERIA=%22Localiza_CL_Poblacion%22.%22Codcom%22%3D16107"/>
        <s v="https://analytics.zoho.com/open-view/2395394000008156433?ZOHO_CRITERIA=%22Localiza_CL_Poblacion%22.%22Codcom%22%3D16201"/>
        <s v="https://analytics.zoho.com/open-view/2395394000008156433?ZOHO_CRITERIA=%22Localiza_CL_Poblacion%22.%22Codcom%22%3D16206"/>
        <s v="https://analytics.zoho.com/open-view/2395394000008156433?ZOHO_CRITERIA=%22Localiza_CL_Poblacion%22.%22Codcom%22%3D16301"/>
        <s v="https://analytics.zoho.com/open-view/2395394000008156433?ZOHO_CRITERIA=%22Localiza_CL_Poblacion%22.%22Codcom%22%3D16304"/>
        <s v="https://analytics.zoho.com/open-view/2395394000008156433?ZOHO_CRITERIA=%22Localiza_CL_Poblacion%22.%22Codcom%22%3D16108"/>
        <s v="https://analytics.zoho.com/open-view/2395394000008156433?ZOHO_CRITERIA=%22Localiza_CL_Poblacion%22.%22Codcom%22%3D16305"/>
        <s v="https://analytics.zoho.com/open-view/2395394000008156433?ZOHO_CRITERIA=%22Localiza_CL_Poblacion%22.%22Codcom%22%3D16207"/>
        <s v="https://analytics.zoho.com/open-view/2395394000008156433?ZOHO_CRITERIA=%22Localiza_CL_Poblacion%22.%22Codcom%22%3D16109"/>
        <s v="https://analytics.zoho.com/open-view/2395394000008156433?ZOHO_CRITERIA=%22Localiza_CL_Poblacion%22.%22Codcom%22%3D9101"/>
        <s v="https://analytics.zoho.com/open-view/2395394000008156433?ZOHO_CRITERIA=%22Localiza_CL_Poblacion%22.%22Codcom%22%3D9102"/>
        <s v="https://analytics.zoho.com/open-view/2395394000008156433?ZOHO_CRITERIA=%22Localiza_CL_Poblacion%22.%22Codcom%22%3D9103"/>
        <s v="https://analytics.zoho.com/open-view/2395394000008156433?ZOHO_CRITERIA=%22Localiza_CL_Poblacion%22.%22Codcom%22%3D9104"/>
        <s v="https://analytics.zoho.com/open-view/2395394000008156433?ZOHO_CRITERIA=%22Localiza_CL_Poblacion%22.%22Codcom%22%3D9105"/>
        <s v="https://analytics.zoho.com/open-view/2395394000008156433?ZOHO_CRITERIA=%22Localiza_CL_Poblacion%22.%22Codcom%22%3D9106"/>
        <s v="https://analytics.zoho.com/open-view/2395394000008156433?ZOHO_CRITERIA=%22Localiza_CL_Poblacion%22.%22Codcom%22%3D9107"/>
        <s v="https://analytics.zoho.com/open-view/2395394000008156433?ZOHO_CRITERIA=%22Localiza_CL_Poblacion%22.%22Codcom%22%3D9108"/>
        <s v="https://analytics.zoho.com/open-view/2395394000008156433?ZOHO_CRITERIA=%22Localiza_CL_Poblacion%22.%22Codcom%22%3D9109"/>
        <s v="https://analytics.zoho.com/open-view/2395394000008156433?ZOHO_CRITERIA=%22Localiza_CL_Poblacion%22.%22Codcom%22%3D9110"/>
        <s v="https://analytics.zoho.com/open-view/2395394000008156433?ZOHO_CRITERIA=%22Localiza_CL_Poblacion%22.%22Codcom%22%3D9111"/>
        <s v="https://analytics.zoho.com/open-view/2395394000008156433?ZOHO_CRITERIA=%22Localiza_CL_Poblacion%22.%22Codcom%22%3D9112"/>
        <s v="https://analytics.zoho.com/open-view/2395394000008156433?ZOHO_CRITERIA=%22Localiza_CL_Poblacion%22.%22Codcom%22%3D9113"/>
        <s v="https://analytics.zoho.com/open-view/2395394000008156433?ZOHO_CRITERIA=%22Localiza_CL_Poblacion%22.%22Codcom%22%3D9114"/>
        <s v="https://analytics.zoho.com/open-view/2395394000008156433?ZOHO_CRITERIA=%22Localiza_CL_Poblacion%22.%22Codcom%22%3D9115"/>
        <s v="https://analytics.zoho.com/open-view/2395394000008156433?ZOHO_CRITERIA=%22Localiza_CL_Poblacion%22.%22Codcom%22%3D9116"/>
        <s v="https://analytics.zoho.com/open-view/2395394000008156433?ZOHO_CRITERIA=%22Localiza_CL_Poblacion%22.%22Codcom%22%3D9117"/>
        <s v="https://analytics.zoho.com/open-view/2395394000008156433?ZOHO_CRITERIA=%22Localiza_CL_Poblacion%22.%22Codcom%22%3D9118"/>
        <s v="https://analytics.zoho.com/open-view/2395394000008156433?ZOHO_CRITERIA=%22Localiza_CL_Poblacion%22.%22Codcom%22%3D9119"/>
        <s v="https://analytics.zoho.com/open-view/2395394000008156433?ZOHO_CRITERIA=%22Localiza_CL_Poblacion%22.%22Codcom%22%3D9120"/>
        <s v="https://analytics.zoho.com/open-view/2395394000008156433?ZOHO_CRITERIA=%22Localiza_CL_Poblacion%22.%22Codcom%22%3D9121"/>
        <s v="https://analytics.zoho.com/open-view/2395394000008156433?ZOHO_CRITERIA=%22Localiza_CL_Poblacion%22.%22Codcom%22%3D9201"/>
        <s v="https://analytics.zoho.com/open-view/2395394000008156433?ZOHO_CRITERIA=%22Localiza_CL_Poblacion%22.%22Codcom%22%3D9202"/>
        <s v="https://analytics.zoho.com/open-view/2395394000008156433?ZOHO_CRITERIA=%22Localiza_CL_Poblacion%22.%22Codcom%22%3D9203"/>
        <s v="https://analytics.zoho.com/open-view/2395394000008156433?ZOHO_CRITERIA=%22Localiza_CL_Poblacion%22.%22Codcom%22%3D9204"/>
        <s v="https://analytics.zoho.com/open-view/2395394000008156433?ZOHO_CRITERIA=%22Localiza_CL_Poblacion%22.%22Codcom%22%3D9205"/>
        <s v="https://analytics.zoho.com/open-view/2395394000008156433?ZOHO_CRITERIA=%22Localiza_CL_Poblacion%22.%22Codcom%22%3D9206"/>
        <s v="https://analytics.zoho.com/open-view/2395394000008156433?ZOHO_CRITERIA=%22Localiza_CL_Poblacion%22.%22Codcom%22%3D9207"/>
        <s v="https://analytics.zoho.com/open-view/2395394000008156433?ZOHO_CRITERIA=%22Localiza_CL_Poblacion%22.%22Codcom%22%3D9208"/>
        <s v="https://analytics.zoho.com/open-view/2395394000008156433?ZOHO_CRITERIA=%22Localiza_CL_Poblacion%22.%22Codcom%22%3D9209"/>
        <s v="https://analytics.zoho.com/open-view/2395394000008156433?ZOHO_CRITERIA=%22Localiza_CL_Poblacion%22.%22Codcom%22%3D9210"/>
        <s v="https://analytics.zoho.com/open-view/2395394000008156433?ZOHO_CRITERIA=%22Localiza_CL_Poblacion%22.%22Codcom%22%3D9211"/>
        <s v="https://analytics.zoho.com/open-view/2395394000008156433?ZOHO_CRITERIA=%22Localiza_CL_Poblacion%22.%22Codcom%22%3D10101"/>
        <s v="https://analytics.zoho.com/open-view/2395394000008156433?ZOHO_CRITERIA=%22Localiza_CL_Poblacion%22.%22Codcom%22%3D10102"/>
        <s v="https://analytics.zoho.com/open-view/2395394000008156433?ZOHO_CRITERIA=%22Localiza_CL_Poblacion%22.%22Codcom%22%3D10103"/>
        <s v="https://analytics.zoho.com/open-view/2395394000008156433?ZOHO_CRITERIA=%22Localiza_CL_Poblacion%22.%22Codcom%22%3D10104"/>
        <s v="https://analytics.zoho.com/open-view/2395394000008156433?ZOHO_CRITERIA=%22Localiza_CL_Poblacion%22.%22Codcom%22%3D10105"/>
        <s v="https://analytics.zoho.com/open-view/2395394000008156433?ZOHO_CRITERIA=%22Localiza_CL_Poblacion%22.%22Codcom%22%3D10106"/>
        <s v="https://analytics.zoho.com/open-view/2395394000008156433?ZOHO_CRITERIA=%22Localiza_CL_Poblacion%22.%22Codcom%22%3D10107"/>
        <s v="https://analytics.zoho.com/open-view/2395394000008156433?ZOHO_CRITERIA=%22Localiza_CL_Poblacion%22.%22Codcom%22%3D10108"/>
        <s v="https://analytics.zoho.com/open-view/2395394000008156433?ZOHO_CRITERIA=%22Localiza_CL_Poblacion%22.%22Codcom%22%3D10109"/>
        <s v="https://analytics.zoho.com/open-view/2395394000008156433?ZOHO_CRITERIA=%22Localiza_CL_Poblacion%22.%22Codcom%22%3D10201"/>
        <s v="https://analytics.zoho.com/open-view/2395394000008156433?ZOHO_CRITERIA=%22Localiza_CL_Poblacion%22.%22Codcom%22%3D10202"/>
        <s v="https://analytics.zoho.com/open-view/2395394000008156433?ZOHO_CRITERIA=%22Localiza_CL_Poblacion%22.%22Codcom%22%3D10203"/>
        <s v="https://analytics.zoho.com/open-view/2395394000008156433?ZOHO_CRITERIA=%22Localiza_CL_Poblacion%22.%22Codcom%22%3D10204"/>
        <s v="https://analytics.zoho.com/open-view/2395394000008156433?ZOHO_CRITERIA=%22Localiza_CL_Poblacion%22.%22Codcom%22%3D10205"/>
        <s v="https://analytics.zoho.com/open-view/2395394000008156433?ZOHO_CRITERIA=%22Localiza_CL_Poblacion%22.%22Codcom%22%3D10206"/>
        <s v="https://analytics.zoho.com/open-view/2395394000008156433?ZOHO_CRITERIA=%22Localiza_CL_Poblacion%22.%22Codcom%22%3D10207"/>
        <s v="https://analytics.zoho.com/open-view/2395394000008156433?ZOHO_CRITERIA=%22Localiza_CL_Poblacion%22.%22Codcom%22%3D10208"/>
        <s v="https://analytics.zoho.com/open-view/2395394000008156433?ZOHO_CRITERIA=%22Localiza_CL_Poblacion%22.%22Codcom%22%3D10209"/>
        <s v="https://analytics.zoho.com/open-view/2395394000008156433?ZOHO_CRITERIA=%22Localiza_CL_Poblacion%22.%22Codcom%22%3D10210"/>
        <s v="https://analytics.zoho.com/open-view/2395394000008156433?ZOHO_CRITERIA=%22Localiza_CL_Poblacion%22.%22Codcom%22%3D10301"/>
        <s v="https://analytics.zoho.com/open-view/2395394000008156433?ZOHO_CRITERIA=%22Localiza_CL_Poblacion%22.%22Codcom%22%3D10302"/>
        <s v="https://analytics.zoho.com/open-view/2395394000008156433?ZOHO_CRITERIA=%22Localiza_CL_Poblacion%22.%22Codcom%22%3D10303"/>
        <s v="https://analytics.zoho.com/open-view/2395394000008156433?ZOHO_CRITERIA=%22Localiza_CL_Poblacion%22.%22Codcom%22%3D10304"/>
        <s v="https://analytics.zoho.com/open-view/2395394000008156433?ZOHO_CRITERIA=%22Localiza_CL_Poblacion%22.%22Codcom%22%3D10305"/>
        <s v="https://analytics.zoho.com/open-view/2395394000008156433?ZOHO_CRITERIA=%22Localiza_CL_Poblacion%22.%22Codcom%22%3D10306"/>
        <s v="https://analytics.zoho.com/open-view/2395394000008156433?ZOHO_CRITERIA=%22Localiza_CL_Poblacion%22.%22Codcom%22%3D10307"/>
        <s v="https://analytics.zoho.com/open-view/2395394000008156433?ZOHO_CRITERIA=%22Localiza_CL_Poblacion%22.%22Codcom%22%3D10401"/>
        <s v="https://analytics.zoho.com/open-view/2395394000008156433?ZOHO_CRITERIA=%22Localiza_CL_Poblacion%22.%22Codcom%22%3D10402"/>
        <s v="https://analytics.zoho.com/open-view/2395394000008156433?ZOHO_CRITERIA=%22Localiza_CL_Poblacion%22.%22Codcom%22%3D10403"/>
        <s v="https://analytics.zoho.com/open-view/2395394000008156433?ZOHO_CRITERIA=%22Localiza_CL_Poblacion%22.%22Codcom%22%3D10404"/>
        <s v="https://analytics.zoho.com/open-view/2395394000008156433?ZOHO_CRITERIA=%22Localiza_CL_Poblacion%22.%22Codcom%22%3D11101"/>
        <s v="https://analytics.zoho.com/open-view/2395394000008156433?ZOHO_CRITERIA=%22Localiza_CL_Poblacion%22.%22Codcom%22%3D11102"/>
        <s v="https://analytics.zoho.com/open-view/2395394000008156433?ZOHO_CRITERIA=%22Localiza_CL_Poblacion%22.%22Codcom%22%3D11201"/>
        <s v="https://analytics.zoho.com/open-view/2395394000008156433?ZOHO_CRITERIA=%22Localiza_CL_Poblacion%22.%22Codcom%22%3D11202"/>
        <s v="https://analytics.zoho.com/open-view/2395394000008156433?ZOHO_CRITERIA=%22Localiza_CL_Poblacion%22.%22Codcom%22%3D11203"/>
        <s v="https://analytics.zoho.com/open-view/2395394000008156433?ZOHO_CRITERIA=%22Localiza_CL_Poblacion%22.%22Codcom%22%3D11301"/>
        <s v="https://analytics.zoho.com/open-view/2395394000008156433?ZOHO_CRITERIA=%22Localiza_CL_Poblacion%22.%22Codcom%22%3D11302"/>
        <s v="https://analytics.zoho.com/open-view/2395394000008156433?ZOHO_CRITERIA=%22Localiza_CL_Poblacion%22.%22Codcom%22%3D11303"/>
        <s v="https://analytics.zoho.com/open-view/2395394000008156433?ZOHO_CRITERIA=%22Localiza_CL_Poblacion%22.%22Codcom%22%3D11401"/>
        <s v="https://analytics.zoho.com/open-view/2395394000008156433?ZOHO_CRITERIA=%22Localiza_CL_Poblacion%22.%22Codcom%22%3D11402"/>
        <s v="https://analytics.zoho.com/open-view/2395394000008156433?ZOHO_CRITERIA=%22Localiza_CL_Poblacion%22.%22Codcom%22%3D12101"/>
        <s v="https://analytics.zoho.com/open-view/2395394000008156433?ZOHO_CRITERIA=%22Localiza_CL_Poblacion%22.%22Codcom%22%3D12102"/>
        <s v="https://analytics.zoho.com/open-view/2395394000008156433?ZOHO_CRITERIA=%22Localiza_CL_Poblacion%22.%22Codcom%22%3D12103"/>
        <s v="https://analytics.zoho.com/open-view/2395394000008156433?ZOHO_CRITERIA=%22Localiza_CL_Poblacion%22.%22Codcom%22%3D12104"/>
        <s v="https://analytics.zoho.com/open-view/2395394000008156433?ZOHO_CRITERIA=%22Localiza_CL_Poblacion%22.%22Codcom%22%3D12201"/>
        <s v="https://analytics.zoho.com/open-view/2395394000008156433?ZOHO_CRITERIA=%22Localiza_CL_Poblacion%22.%22Codcom%22%3D12301"/>
        <s v="https://analytics.zoho.com/open-view/2395394000008156433?ZOHO_CRITERIA=%22Localiza_CL_Poblacion%22.%22Codcom%22%3D12302"/>
        <s v="https://analytics.zoho.com/open-view/2395394000008156433?ZOHO_CRITERIA=%22Localiza_CL_Poblacion%22.%22Codcom%22%3D12303"/>
        <s v="https://analytics.zoho.com/open-view/2395394000008156433?ZOHO_CRITERIA=%22Localiza_CL_Poblacion%22.%22Codcom%22%3D12401"/>
        <s v="https://analytics.zoho.com/open-view/2395394000008156433?ZOHO_CRITERIA=%22Localiza_CL_Poblacion%22.%22Codcom%22%3D12402"/>
        <s v="https://analytics.zoho.com/open-view/2395394000008156433?ZOHO_CRITERIA=%22Localiza_CL_Poblacion%22.%22Codcom%22%3D13101"/>
        <s v="https://analytics.zoho.com/open-view/2395394000008156433?ZOHO_CRITERIA=%22Localiza_CL_Poblacion%22.%22Codcom%22%3D13102"/>
        <s v="https://analytics.zoho.com/open-view/2395394000008156433?ZOHO_CRITERIA=%22Localiza_CL_Poblacion%22.%22Codcom%22%3D13103"/>
        <s v="https://analytics.zoho.com/open-view/2395394000008156433?ZOHO_CRITERIA=%22Localiza_CL_Poblacion%22.%22Codcom%22%3D13104"/>
        <s v="https://analytics.zoho.com/open-view/2395394000008156433?ZOHO_CRITERIA=%22Localiza_CL_Poblacion%22.%22Codcom%22%3D13105"/>
        <s v="https://analytics.zoho.com/open-view/2395394000008156433?ZOHO_CRITERIA=%22Localiza_CL_Poblacion%22.%22Codcom%22%3D13106"/>
        <s v="https://analytics.zoho.com/open-view/2395394000008156433?ZOHO_CRITERIA=%22Localiza_CL_Poblacion%22.%22Codcom%22%3D13107"/>
        <s v="https://analytics.zoho.com/open-view/2395394000008156433?ZOHO_CRITERIA=%22Localiza_CL_Poblacion%22.%22Codcom%22%3D13108"/>
        <s v="https://analytics.zoho.com/open-view/2395394000008156433?ZOHO_CRITERIA=%22Localiza_CL_Poblacion%22.%22Codcom%22%3D13109"/>
        <s v="https://analytics.zoho.com/open-view/2395394000008156433?ZOHO_CRITERIA=%22Localiza_CL_Poblacion%22.%22Codcom%22%3D13110"/>
        <s v="https://analytics.zoho.com/open-view/2395394000008156433?ZOHO_CRITERIA=%22Localiza_CL_Poblacion%22.%22Codcom%22%3D13111"/>
        <s v="https://analytics.zoho.com/open-view/2395394000008156433?ZOHO_CRITERIA=%22Localiza_CL_Poblacion%22.%22Codcom%22%3D13112"/>
        <s v="https://analytics.zoho.com/open-view/2395394000008156433?ZOHO_CRITERIA=%22Localiza_CL_Poblacion%22.%22Codcom%22%3D13113"/>
        <s v="https://analytics.zoho.com/open-view/2395394000008156433?ZOHO_CRITERIA=%22Localiza_CL_Poblacion%22.%22Codcom%22%3D13114"/>
        <s v="https://analytics.zoho.com/open-view/2395394000008156433?ZOHO_CRITERIA=%22Localiza_CL_Poblacion%22.%22Codcom%22%3D13115"/>
        <s v="https://analytics.zoho.com/open-view/2395394000008156433?ZOHO_CRITERIA=%22Localiza_CL_Poblacion%22.%22Codcom%22%3D13116"/>
        <s v="https://analytics.zoho.com/open-view/2395394000008156433?ZOHO_CRITERIA=%22Localiza_CL_Poblacion%22.%22Codcom%22%3D13117"/>
        <s v="https://analytics.zoho.com/open-view/2395394000008156433?ZOHO_CRITERIA=%22Localiza_CL_Poblacion%22.%22Codcom%22%3D13118"/>
        <s v="https://analytics.zoho.com/open-view/2395394000008156433?ZOHO_CRITERIA=%22Localiza_CL_Poblacion%22.%22Codcom%22%3D13119"/>
        <s v="https://analytics.zoho.com/open-view/2395394000008156433?ZOHO_CRITERIA=%22Localiza_CL_Poblacion%22.%22Codcom%22%3D13120"/>
        <s v="https://analytics.zoho.com/open-view/2395394000008156433?ZOHO_CRITERIA=%22Localiza_CL_Poblacion%22.%22Codcom%22%3D13121"/>
        <s v="https://analytics.zoho.com/open-view/2395394000008156433?ZOHO_CRITERIA=%22Localiza_CL_Poblacion%22.%22Codcom%22%3D13122"/>
        <s v="https://analytics.zoho.com/open-view/2395394000008156433?ZOHO_CRITERIA=%22Localiza_CL_Poblacion%22.%22Codcom%22%3D13123"/>
        <s v="https://analytics.zoho.com/open-view/2395394000008156433?ZOHO_CRITERIA=%22Localiza_CL_Poblacion%22.%22Codcom%22%3D13124"/>
        <s v="https://analytics.zoho.com/open-view/2395394000008156433?ZOHO_CRITERIA=%22Localiza_CL_Poblacion%22.%22Codcom%22%3D13125"/>
        <s v="https://analytics.zoho.com/open-view/2395394000008156433?ZOHO_CRITERIA=%22Localiza_CL_Poblacion%22.%22Codcom%22%3D13126"/>
        <s v="https://analytics.zoho.com/open-view/2395394000008156433?ZOHO_CRITERIA=%22Localiza_CL_Poblacion%22.%22Codcom%22%3D13127"/>
        <s v="https://analytics.zoho.com/open-view/2395394000008156433?ZOHO_CRITERIA=%22Localiza_CL_Poblacion%22.%22Codcom%22%3D13128"/>
        <s v="https://analytics.zoho.com/open-view/2395394000008156433?ZOHO_CRITERIA=%22Localiza_CL_Poblacion%22.%22Codcom%22%3D13129"/>
        <s v="https://analytics.zoho.com/open-view/2395394000008156433?ZOHO_CRITERIA=%22Localiza_CL_Poblacion%22.%22Codcom%22%3D13130"/>
        <s v="https://analytics.zoho.com/open-view/2395394000008156433?ZOHO_CRITERIA=%22Localiza_CL_Poblacion%22.%22Codcom%22%3D13131"/>
        <s v="https://analytics.zoho.com/open-view/2395394000008156433?ZOHO_CRITERIA=%22Localiza_CL_Poblacion%22.%22Codcom%22%3D13132"/>
        <s v="https://analytics.zoho.com/open-view/2395394000008156433?ZOHO_CRITERIA=%22Localiza_CL_Poblacion%22.%22Codcom%22%3D13201"/>
        <s v="https://analytics.zoho.com/open-view/2395394000008156433?ZOHO_CRITERIA=%22Localiza_CL_Poblacion%22.%22Codcom%22%3D13202"/>
        <s v="https://analytics.zoho.com/open-view/2395394000008156433?ZOHO_CRITERIA=%22Localiza_CL_Poblacion%22.%22Codcom%22%3D13203"/>
        <s v="https://analytics.zoho.com/open-view/2395394000008156433?ZOHO_CRITERIA=%22Localiza_CL_Poblacion%22.%22Codcom%22%3D13301"/>
        <s v="https://analytics.zoho.com/open-view/2395394000008156433?ZOHO_CRITERIA=%22Localiza_CL_Poblacion%22.%22Codcom%22%3D13302"/>
        <s v="https://analytics.zoho.com/open-view/2395394000008156433?ZOHO_CRITERIA=%22Localiza_CL_Poblacion%22.%22Codcom%22%3D13303"/>
        <s v="https://analytics.zoho.com/open-view/2395394000008156433?ZOHO_CRITERIA=%22Localiza_CL_Poblacion%22.%22Codcom%22%3D13401"/>
        <s v="https://analytics.zoho.com/open-view/2395394000008156433?ZOHO_CRITERIA=%22Localiza_CL_Poblacion%22.%22Codcom%22%3D13402"/>
        <s v="https://analytics.zoho.com/open-view/2395394000008156433?ZOHO_CRITERIA=%22Localiza_CL_Poblacion%22.%22Codcom%22%3D13403"/>
        <s v="https://analytics.zoho.com/open-view/2395394000008156433?ZOHO_CRITERIA=%22Localiza_CL_Poblacion%22.%22Codcom%22%3D13404"/>
        <s v="https://analytics.zoho.com/open-view/2395394000008156433?ZOHO_CRITERIA=%22Localiza_CL_Poblacion%22.%22Codcom%22%3D13501"/>
        <s v="https://analytics.zoho.com/open-view/2395394000008156433?ZOHO_CRITERIA=%22Localiza_CL_Poblacion%22.%22Codcom%22%3D13502"/>
        <s v="https://analytics.zoho.com/open-view/2395394000008156433?ZOHO_CRITERIA=%22Localiza_CL_Poblacion%22.%22Codcom%22%3D13503"/>
        <s v="https://analytics.zoho.com/open-view/2395394000008156433?ZOHO_CRITERIA=%22Localiza_CL_Poblacion%22.%22Codcom%22%3D13504"/>
        <s v="https://analytics.zoho.com/open-view/2395394000008156433?ZOHO_CRITERIA=%22Localiza_CL_Poblacion%22.%22Codcom%22%3D13505"/>
        <s v="https://analytics.zoho.com/open-view/2395394000008156433?ZOHO_CRITERIA=%22Localiza_CL_Poblacion%22.%22Codcom%22%3D13601"/>
        <s v="https://analytics.zoho.com/open-view/2395394000008156433?ZOHO_CRITERIA=%22Localiza_CL_Poblacion%22.%22Codcom%22%3D13602"/>
        <s v="https://analytics.zoho.com/open-view/2395394000008156433?ZOHO_CRITERIA=%22Localiza_CL_Poblacion%22.%22Codcom%22%3D13603"/>
        <s v="https://analytics.zoho.com/open-view/2395394000008156433?ZOHO_CRITERIA=%22Localiza_CL_Poblacion%22.%22Codcom%22%3D13604"/>
        <s v="https://analytics.zoho.com/open-view/2395394000008156433?ZOHO_CRITERIA=%22Localiza_CL_Poblacion%22.%22Codcom%22%3D13605"/>
        <s v="https://analytics.zoho.com/open-view/2395394000008156433?ZOHO_CRITERIA=%22Localiza_CL_Poblacion%22.%22Codcom%22%3D14101"/>
        <s v="https://analytics.zoho.com/open-view/2395394000008156433?ZOHO_CRITERIA=%22Localiza_CL_Poblacion%22.%22Codcom%22%3D14102"/>
        <s v="https://analytics.zoho.com/open-view/2395394000008156433?ZOHO_CRITERIA=%22Localiza_CL_Poblacion%22.%22Codcom%22%3D14103"/>
        <s v="https://analytics.zoho.com/open-view/2395394000008156433?ZOHO_CRITERIA=%22Localiza_CL_Poblacion%22.%22Codcom%22%3D14104"/>
        <s v="https://analytics.zoho.com/open-view/2395394000008156433?ZOHO_CRITERIA=%22Localiza_CL_Poblacion%22.%22Codcom%22%3D14105"/>
        <s v="https://analytics.zoho.com/open-view/2395394000008156433?ZOHO_CRITERIA=%22Localiza_CL_Poblacion%22.%22Codcom%22%3D14106"/>
        <s v="https://analytics.zoho.com/open-view/2395394000008156433?ZOHO_CRITERIA=%22Localiza_CL_Poblacion%22.%22Codcom%22%3D14107"/>
        <s v="https://analytics.zoho.com/open-view/2395394000008156433?ZOHO_CRITERIA=%22Localiza_CL_Poblacion%22.%22Codcom%22%3D14108"/>
        <s v="https://analytics.zoho.com/open-view/2395394000008156433?ZOHO_CRITERIA=%22Localiza_CL_Poblacion%22.%22Codcom%22%3D14201"/>
        <s v="https://analytics.zoho.com/open-view/2395394000008156433?ZOHO_CRITERIA=%22Localiza_CL_Poblacion%22.%22Codcom%22%3D14202"/>
        <s v="https://analytics.zoho.com/open-view/2395394000008156433?ZOHO_CRITERIA=%22Localiza_CL_Poblacion%22.%22Codcom%22%3D14203"/>
        <s v="https://analytics.zoho.com/open-view/2395394000008156433?ZOHO_CRITERIA=%22Localiza_CL_Poblacion%22.%22Codcom%22%3D14204"/>
        <s v="https://analytics.zoho.com/open-view/2395394000008156433?ZOHO_CRITERIA=%22Localiza_CL_Poblacion%22.%22Codcom%22%3D15101"/>
        <s v="https://analytics.zoho.com/open-view/2395394000008156433?ZOHO_CRITERIA=%22Localiza_CL_Poblacion%22.%22Codcom%22%3D15102"/>
        <s v="https://analytics.zoho.com/open-view/2395394000008156433?ZOHO_CRITERIA=%22Localiza_CL_Poblacion%22.%22Codcom%22%3D15201"/>
        <s v="https://analytics.zoho.com/open-view/2395394000008156433?ZOHO_CRITERIA=%22Localiza_CL_Poblacion%22.%22Codcom%22%3D15202"/>
        <s v="https://analytics.zoho.com/open-view/2395394000008158415"/>
        <s v="https://analytics.zoho.com/open-view/2395394000008158089?ZOHO_CRITERIA=%22Localiza_CL_Poblacion%22.%22Codreg%22%3D1"/>
        <s v="https://analytics.zoho.com/open-view/2395394000008158089?ZOHO_CRITERIA=%22Localiza_CL_Poblacion%22.%22Codreg%22%3D2"/>
        <s v="https://analytics.zoho.com/open-view/2395394000008158089?ZOHO_CRITERIA=%22Localiza_CL_Poblacion%22.%22Codreg%22%3D3"/>
        <s v="https://analytics.zoho.com/open-view/2395394000008158089?ZOHO_CRITERIA=%22Localiza_CL_Poblacion%22.%22Codreg%22%3D4"/>
        <s v="https://analytics.zoho.com/open-view/2395394000008158089?ZOHO_CRITERIA=%22Localiza_CL_Poblacion%22.%22Codreg%22%3D5"/>
        <s v="https://analytics.zoho.com/open-view/2395394000008158089?ZOHO_CRITERIA=%22Localiza_CL_Poblacion%22.%22Codreg%22%3D6"/>
        <s v="https://analytics.zoho.com/open-view/2395394000008158089?ZOHO_CRITERIA=%22Localiza_CL_Poblacion%22.%22Codreg%22%3D7"/>
        <s v="https://analytics.zoho.com/open-view/2395394000008158089?ZOHO_CRITERIA=%22Localiza_CL_Poblacion%22.%22Codreg%22%3D8"/>
        <s v="https://analytics.zoho.com/open-view/2395394000008158089?ZOHO_CRITERIA=%22Localiza_CL_Poblacion%22.%22Codreg%22%3D9"/>
        <s v="https://analytics.zoho.com/open-view/2395394000008158089?ZOHO_CRITERIA=%22Localiza_CL_Poblacion%22.%22Codreg%22%3D10"/>
        <s v="https://analytics.zoho.com/open-view/2395394000008158089?ZOHO_CRITERIA=%22Localiza_CL_Poblacion%22.%22Codreg%22%3D11"/>
        <s v="https://analytics.zoho.com/open-view/2395394000008158089?ZOHO_CRITERIA=%22Localiza_CL_Poblacion%22.%22Codreg%22%3D12"/>
        <s v="https://analytics.zoho.com/open-view/2395394000008158089?ZOHO_CRITERIA=%22Localiza_CL_Poblacion%22.%22Codreg%22%3D13"/>
        <s v="https://analytics.zoho.com/open-view/2395394000008158089?ZOHO_CRITERIA=%22Localiza_CL_Poblacion%22.%22Codreg%22%3D14"/>
        <s v="https://analytics.zoho.com/open-view/2395394000008158089?ZOHO_CRITERIA=%22Localiza_CL_Poblacion%22.%22Codreg%22%3D15"/>
        <s v="https://analytics.zoho.com/open-view/2395394000008158089?ZOHO_CRITERIA=%22Localiza_CL_Poblacion%22.%22Codreg%22%3D16"/>
        <s v="https://analytics.zoho.com/open-view/2395394000008157701?ZOHO_CRITERIA=%22Localiza_CL_Poblacion%22.%22Codcom%22%3D1101"/>
        <s v="https://analytics.zoho.com/open-view/2395394000008157701?ZOHO_CRITERIA=%22Localiza_CL_Poblacion%22.%22Codcom%22%3D1107"/>
        <s v="https://analytics.zoho.com/open-view/2395394000008157701?ZOHO_CRITERIA=%22Localiza_CL_Poblacion%22.%22Codcom%22%3D1401"/>
        <s v="https://analytics.zoho.com/open-view/2395394000008157701?ZOHO_CRITERIA=%22Localiza_CL_Poblacion%22.%22Codcom%22%3D1402"/>
        <s v="https://analytics.zoho.com/open-view/2395394000008157701?ZOHO_CRITERIA=%22Localiza_CL_Poblacion%22.%22Codcom%22%3D1403"/>
        <s v="https://analytics.zoho.com/open-view/2395394000008157701?ZOHO_CRITERIA=%22Localiza_CL_Poblacion%22.%22Codcom%22%3D1404"/>
        <s v="https://analytics.zoho.com/open-view/2395394000008157701?ZOHO_CRITERIA=%22Localiza_CL_Poblacion%22.%22Codcom%22%3D1405"/>
        <s v="https://analytics.zoho.com/open-view/2395394000008157701?ZOHO_CRITERIA=%22Localiza_CL_Poblacion%22.%22Codcom%22%3D2101"/>
        <s v="https://analytics.zoho.com/open-view/2395394000008157701?ZOHO_CRITERIA=%22Localiza_CL_Poblacion%22.%22Codcom%22%3D2102"/>
        <s v="https://analytics.zoho.com/open-view/2395394000008157701?ZOHO_CRITERIA=%22Localiza_CL_Poblacion%22.%22Codcom%22%3D2103"/>
        <s v="https://analytics.zoho.com/open-view/2395394000008157701?ZOHO_CRITERIA=%22Localiza_CL_Poblacion%22.%22Codcom%22%3D2104"/>
        <s v="https://analytics.zoho.com/open-view/2395394000008157701?ZOHO_CRITERIA=%22Localiza_CL_Poblacion%22.%22Codcom%22%3D2201"/>
        <s v="https://analytics.zoho.com/open-view/2395394000008157701?ZOHO_CRITERIA=%22Localiza_CL_Poblacion%22.%22Codcom%22%3D2202"/>
        <s v="https://analytics.zoho.com/open-view/2395394000008157701?ZOHO_CRITERIA=%22Localiza_CL_Poblacion%22.%22Codcom%22%3D2203"/>
        <s v="https://analytics.zoho.com/open-view/2395394000008157701?ZOHO_CRITERIA=%22Localiza_CL_Poblacion%22.%22Codcom%22%3D2301"/>
        <s v="https://analytics.zoho.com/open-view/2395394000008157701?ZOHO_CRITERIA=%22Localiza_CL_Poblacion%22.%22Codcom%22%3D2302"/>
        <s v="https://analytics.zoho.com/open-view/2395394000008157701?ZOHO_CRITERIA=%22Localiza_CL_Poblacion%22.%22Codcom%22%3D3101"/>
        <s v="https://analytics.zoho.com/open-view/2395394000008157701?ZOHO_CRITERIA=%22Localiza_CL_Poblacion%22.%22Codcom%22%3D3102"/>
        <s v="https://analytics.zoho.com/open-view/2395394000008157701?ZOHO_CRITERIA=%22Localiza_CL_Poblacion%22.%22Codcom%22%3D3103"/>
        <s v="https://analytics.zoho.com/open-view/2395394000008157701?ZOHO_CRITERIA=%22Localiza_CL_Poblacion%22.%22Codcom%22%3D3201"/>
        <s v="https://analytics.zoho.com/open-view/2395394000008157701?ZOHO_CRITERIA=%22Localiza_CL_Poblacion%22.%22Codcom%22%3D3202"/>
        <s v="https://analytics.zoho.com/open-view/2395394000008157701?ZOHO_CRITERIA=%22Localiza_CL_Poblacion%22.%22Codcom%22%3D3301"/>
        <s v="https://analytics.zoho.com/open-view/2395394000008157701?ZOHO_CRITERIA=%22Localiza_CL_Poblacion%22.%22Codcom%22%3D3302"/>
        <s v="https://analytics.zoho.com/open-view/2395394000008157701?ZOHO_CRITERIA=%22Localiza_CL_Poblacion%22.%22Codcom%22%3D3303"/>
        <s v="https://analytics.zoho.com/open-view/2395394000008157701?ZOHO_CRITERIA=%22Localiza_CL_Poblacion%22.%22Codcom%22%3D3304"/>
        <s v="https://analytics.zoho.com/open-view/2395394000008157701?ZOHO_CRITERIA=%22Localiza_CL_Poblacion%22.%22Codcom%22%3D4101"/>
        <s v="https://analytics.zoho.com/open-view/2395394000008157701?ZOHO_CRITERIA=%22Localiza_CL_Poblacion%22.%22Codcom%22%3D4102"/>
        <s v="https://analytics.zoho.com/open-view/2395394000008157701?ZOHO_CRITERIA=%22Localiza_CL_Poblacion%22.%22Codcom%22%3D4103"/>
        <s v="https://analytics.zoho.com/open-view/2395394000008157701?ZOHO_CRITERIA=%22Localiza_CL_Poblacion%22.%22Codcom%22%3D4104"/>
        <s v="https://analytics.zoho.com/open-view/2395394000008157701?ZOHO_CRITERIA=%22Localiza_CL_Poblacion%22.%22Codcom%22%3D4105"/>
        <s v="https://analytics.zoho.com/open-view/2395394000008157701?ZOHO_CRITERIA=%22Localiza_CL_Poblacion%22.%22Codcom%22%3D4106"/>
        <s v="https://analytics.zoho.com/open-view/2395394000008157701?ZOHO_CRITERIA=%22Localiza_CL_Poblacion%22.%22Codcom%22%3D4201"/>
        <s v="https://analytics.zoho.com/open-view/2395394000008157701?ZOHO_CRITERIA=%22Localiza_CL_Poblacion%22.%22Codcom%22%3D4202"/>
        <s v="https://analytics.zoho.com/open-view/2395394000008157701?ZOHO_CRITERIA=%22Localiza_CL_Poblacion%22.%22Codcom%22%3D4203"/>
        <s v="https://analytics.zoho.com/open-view/2395394000008157701?ZOHO_CRITERIA=%22Localiza_CL_Poblacion%22.%22Codcom%22%3D4204"/>
        <s v="https://analytics.zoho.com/open-view/2395394000008157701?ZOHO_CRITERIA=%22Localiza_CL_Poblacion%22.%22Codcom%22%3D4301"/>
        <s v="https://analytics.zoho.com/open-view/2395394000008157701?ZOHO_CRITERIA=%22Localiza_CL_Poblacion%22.%22Codcom%22%3D4302"/>
        <s v="https://analytics.zoho.com/open-view/2395394000008157701?ZOHO_CRITERIA=%22Localiza_CL_Poblacion%22.%22Codcom%22%3D4303"/>
        <s v="https://analytics.zoho.com/open-view/2395394000008157701?ZOHO_CRITERIA=%22Localiza_CL_Poblacion%22.%22Codcom%22%3D4304"/>
        <s v="https://analytics.zoho.com/open-view/2395394000008157701?ZOHO_CRITERIA=%22Localiza_CL_Poblacion%22.%22Codcom%22%3D4305"/>
        <s v="https://analytics.zoho.com/open-view/2395394000008157701?ZOHO_CRITERIA=%22Localiza_CL_Poblacion%22.%22Codcom%22%3D5101"/>
        <s v="https://analytics.zoho.com/open-view/2395394000008157701?ZOHO_CRITERIA=%22Localiza_CL_Poblacion%22.%22Codcom%22%3D5102"/>
        <s v="https://analytics.zoho.com/open-view/2395394000008157701?ZOHO_CRITERIA=%22Localiza_CL_Poblacion%22.%22Codcom%22%3D5103"/>
        <s v="https://analytics.zoho.com/open-view/2395394000008157701?ZOHO_CRITERIA=%22Localiza_CL_Poblacion%22.%22Codcom%22%3D5104"/>
        <s v="https://analytics.zoho.com/open-view/2395394000008157701?ZOHO_CRITERIA=%22Localiza_CL_Poblacion%22.%22Codcom%22%3D5105"/>
        <s v="https://analytics.zoho.com/open-view/2395394000008157701?ZOHO_CRITERIA=%22Localiza_CL_Poblacion%22.%22Codcom%22%3D5107"/>
        <s v="https://analytics.zoho.com/open-view/2395394000008157701?ZOHO_CRITERIA=%22Localiza_CL_Poblacion%22.%22Codcom%22%3D5109"/>
        <s v="https://analytics.zoho.com/open-view/2395394000008157701?ZOHO_CRITERIA=%22Localiza_CL_Poblacion%22.%22Codcom%22%3D5201"/>
        <s v="https://analytics.zoho.com/open-view/2395394000008157701?ZOHO_CRITERIA=%22Localiza_CL_Poblacion%22.%22Codcom%22%3D5301"/>
        <s v="https://analytics.zoho.com/open-view/2395394000008157701?ZOHO_CRITERIA=%22Localiza_CL_Poblacion%22.%22Codcom%22%3D5302"/>
        <s v="https://analytics.zoho.com/open-view/2395394000008157701?ZOHO_CRITERIA=%22Localiza_CL_Poblacion%22.%22Codcom%22%3D5303"/>
        <s v="https://analytics.zoho.com/open-view/2395394000008157701?ZOHO_CRITERIA=%22Localiza_CL_Poblacion%22.%22Codcom%22%3D5304"/>
        <s v="https://analytics.zoho.com/open-view/2395394000008157701?ZOHO_CRITERIA=%22Localiza_CL_Poblacion%22.%22Codcom%22%3D5401"/>
        <s v="https://analytics.zoho.com/open-view/2395394000008157701?ZOHO_CRITERIA=%22Localiza_CL_Poblacion%22.%22Codcom%22%3D5402"/>
        <s v="https://analytics.zoho.com/open-view/2395394000008157701?ZOHO_CRITERIA=%22Localiza_CL_Poblacion%22.%22Codcom%22%3D5403"/>
        <s v="https://analytics.zoho.com/open-view/2395394000008157701?ZOHO_CRITERIA=%22Localiza_CL_Poblacion%22.%22Codcom%22%3D5404"/>
        <s v="https://analytics.zoho.com/open-view/2395394000008157701?ZOHO_CRITERIA=%22Localiza_CL_Poblacion%22.%22Codcom%22%3D5405"/>
        <s v="https://analytics.zoho.com/open-view/2395394000008157701?ZOHO_CRITERIA=%22Localiza_CL_Poblacion%22.%22Codcom%22%3D5501"/>
        <s v="https://analytics.zoho.com/open-view/2395394000008157701?ZOHO_CRITERIA=%22Localiza_CL_Poblacion%22.%22Codcom%22%3D5502"/>
        <s v="https://analytics.zoho.com/open-view/2395394000008157701?ZOHO_CRITERIA=%22Localiza_CL_Poblacion%22.%22Codcom%22%3D5503"/>
        <s v="https://analytics.zoho.com/open-view/2395394000008157701?ZOHO_CRITERIA=%22Localiza_CL_Poblacion%22.%22Codcom%22%3D5504"/>
        <s v="https://analytics.zoho.com/open-view/2395394000008157701?ZOHO_CRITERIA=%22Localiza_CL_Poblacion%22.%22Codcom%22%3D5506"/>
        <s v="https://analytics.zoho.com/open-view/2395394000008157701?ZOHO_CRITERIA=%22Localiza_CL_Poblacion%22.%22Codcom%22%3D5601"/>
        <s v="https://analytics.zoho.com/open-view/2395394000008157701?ZOHO_CRITERIA=%22Localiza_CL_Poblacion%22.%22Codcom%22%3D5602"/>
        <s v="https://analytics.zoho.com/open-view/2395394000008157701?ZOHO_CRITERIA=%22Localiza_CL_Poblacion%22.%22Codcom%22%3D5603"/>
        <s v="https://analytics.zoho.com/open-view/2395394000008157701?ZOHO_CRITERIA=%22Localiza_CL_Poblacion%22.%22Codcom%22%3D5604"/>
        <s v="https://analytics.zoho.com/open-view/2395394000008157701?ZOHO_CRITERIA=%22Localiza_CL_Poblacion%22.%22Codcom%22%3D5605"/>
        <s v="https://analytics.zoho.com/open-view/2395394000008157701?ZOHO_CRITERIA=%22Localiza_CL_Poblacion%22.%22Codcom%22%3D5606"/>
        <s v="https://analytics.zoho.com/open-view/2395394000008157701?ZOHO_CRITERIA=%22Localiza_CL_Poblacion%22.%22Codcom%22%3D5701"/>
        <s v="https://analytics.zoho.com/open-view/2395394000008157701?ZOHO_CRITERIA=%22Localiza_CL_Poblacion%22.%22Codcom%22%3D5702"/>
        <s v="https://analytics.zoho.com/open-view/2395394000008157701?ZOHO_CRITERIA=%22Localiza_CL_Poblacion%22.%22Codcom%22%3D5703"/>
        <s v="https://analytics.zoho.com/open-view/2395394000008157701?ZOHO_CRITERIA=%22Localiza_CL_Poblacion%22.%22Codcom%22%3D5704"/>
        <s v="https://analytics.zoho.com/open-view/2395394000008157701?ZOHO_CRITERIA=%22Localiza_CL_Poblacion%22.%22Codcom%22%3D5705"/>
        <s v="https://analytics.zoho.com/open-view/2395394000008157701?ZOHO_CRITERIA=%22Localiza_CL_Poblacion%22.%22Codcom%22%3D5706"/>
        <s v="https://analytics.zoho.com/open-view/2395394000008157701?ZOHO_CRITERIA=%22Localiza_CL_Poblacion%22.%22Codcom%22%3D5801"/>
        <s v="https://analytics.zoho.com/open-view/2395394000008157701?ZOHO_CRITERIA=%22Localiza_CL_Poblacion%22.%22Codcom%22%3D5802"/>
        <s v="https://analytics.zoho.com/open-view/2395394000008157701?ZOHO_CRITERIA=%22Localiza_CL_Poblacion%22.%22Codcom%22%3D5803"/>
        <s v="https://analytics.zoho.com/open-view/2395394000008157701?ZOHO_CRITERIA=%22Localiza_CL_Poblacion%22.%22Codcom%22%3D5804"/>
        <s v="https://analytics.zoho.com/open-view/2395394000008157701?ZOHO_CRITERIA=%22Localiza_CL_Poblacion%22.%22Codcom%22%3D6101"/>
        <s v="https://analytics.zoho.com/open-view/2395394000008157701?ZOHO_CRITERIA=%22Localiza_CL_Poblacion%22.%22Codcom%22%3D6102"/>
        <s v="https://analytics.zoho.com/open-view/2395394000008157701?ZOHO_CRITERIA=%22Localiza_CL_Poblacion%22.%22Codcom%22%3D6103"/>
        <s v="https://analytics.zoho.com/open-view/2395394000008157701?ZOHO_CRITERIA=%22Localiza_CL_Poblacion%22.%22Codcom%22%3D6104"/>
        <s v="https://analytics.zoho.com/open-view/2395394000008157701?ZOHO_CRITERIA=%22Localiza_CL_Poblacion%22.%22Codcom%22%3D6105"/>
        <s v="https://analytics.zoho.com/open-view/2395394000008157701?ZOHO_CRITERIA=%22Localiza_CL_Poblacion%22.%22Codcom%22%3D6106"/>
        <s v="https://analytics.zoho.com/open-view/2395394000008157701?ZOHO_CRITERIA=%22Localiza_CL_Poblacion%22.%22Codcom%22%3D6107"/>
        <s v="https://analytics.zoho.com/open-view/2395394000008157701?ZOHO_CRITERIA=%22Localiza_CL_Poblacion%22.%22Codcom%22%3D6108"/>
        <s v="https://analytics.zoho.com/open-view/2395394000008157701?ZOHO_CRITERIA=%22Localiza_CL_Poblacion%22.%22Codcom%22%3D6109"/>
        <s v="https://analytics.zoho.com/open-view/2395394000008157701?ZOHO_CRITERIA=%22Localiza_CL_Poblacion%22.%22Codcom%22%3D6110"/>
        <s v="https://analytics.zoho.com/open-view/2395394000008157701?ZOHO_CRITERIA=%22Localiza_CL_Poblacion%22.%22Codcom%22%3D6111"/>
        <s v="https://analytics.zoho.com/open-view/2395394000008157701?ZOHO_CRITERIA=%22Localiza_CL_Poblacion%22.%22Codcom%22%3D6112"/>
        <s v="https://analytics.zoho.com/open-view/2395394000008157701?ZOHO_CRITERIA=%22Localiza_CL_Poblacion%22.%22Codcom%22%3D6113"/>
        <s v="https://analytics.zoho.com/open-view/2395394000008157701?ZOHO_CRITERIA=%22Localiza_CL_Poblacion%22.%22Codcom%22%3D6114"/>
        <s v="https://analytics.zoho.com/open-view/2395394000008157701?ZOHO_CRITERIA=%22Localiza_CL_Poblacion%22.%22Codcom%22%3D6115"/>
        <s v="https://analytics.zoho.com/open-view/2395394000008157701?ZOHO_CRITERIA=%22Localiza_CL_Poblacion%22.%22Codcom%22%3D6116"/>
        <s v="https://analytics.zoho.com/open-view/2395394000008157701?ZOHO_CRITERIA=%22Localiza_CL_Poblacion%22.%22Codcom%22%3D6117"/>
        <s v="https://analytics.zoho.com/open-view/2395394000008157701?ZOHO_CRITERIA=%22Localiza_CL_Poblacion%22.%22Codcom%22%3D6201"/>
        <s v="https://analytics.zoho.com/open-view/2395394000008157701?ZOHO_CRITERIA=%22Localiza_CL_Poblacion%22.%22Codcom%22%3D6202"/>
        <s v="https://analytics.zoho.com/open-view/2395394000008157701?ZOHO_CRITERIA=%22Localiza_CL_Poblacion%22.%22Codcom%22%3D6203"/>
        <s v="https://analytics.zoho.com/open-view/2395394000008157701?ZOHO_CRITERIA=%22Localiza_CL_Poblacion%22.%22Codcom%22%3D6204"/>
        <s v="https://analytics.zoho.com/open-view/2395394000008157701?ZOHO_CRITERIA=%22Localiza_CL_Poblacion%22.%22Codcom%22%3D6205"/>
        <s v="https://analytics.zoho.com/open-view/2395394000008157701?ZOHO_CRITERIA=%22Localiza_CL_Poblacion%22.%22Codcom%22%3D6206"/>
        <s v="https://analytics.zoho.com/open-view/2395394000008157701?ZOHO_CRITERIA=%22Localiza_CL_Poblacion%22.%22Codcom%22%3D6301"/>
        <s v="https://analytics.zoho.com/open-view/2395394000008157701?ZOHO_CRITERIA=%22Localiza_CL_Poblacion%22.%22Codcom%22%3D6302"/>
        <s v="https://analytics.zoho.com/open-view/2395394000008157701?ZOHO_CRITERIA=%22Localiza_CL_Poblacion%22.%22Codcom%22%3D6303"/>
        <s v="https://analytics.zoho.com/open-view/2395394000008157701?ZOHO_CRITERIA=%22Localiza_CL_Poblacion%22.%22Codcom%22%3D6304"/>
        <s v="https://analytics.zoho.com/open-view/2395394000008157701?ZOHO_CRITERIA=%22Localiza_CL_Poblacion%22.%22Codcom%22%3D6305"/>
        <s v="https://analytics.zoho.com/open-view/2395394000008157701?ZOHO_CRITERIA=%22Localiza_CL_Poblacion%22.%22Codcom%22%3D6306"/>
        <s v="https://analytics.zoho.com/open-view/2395394000008157701?ZOHO_CRITERIA=%22Localiza_CL_Poblacion%22.%22Codcom%22%3D6307"/>
        <s v="https://analytics.zoho.com/open-view/2395394000008157701?ZOHO_CRITERIA=%22Localiza_CL_Poblacion%22.%22Codcom%22%3D6308"/>
        <s v="https://analytics.zoho.com/open-view/2395394000008157701?ZOHO_CRITERIA=%22Localiza_CL_Poblacion%22.%22Codcom%22%3D6309"/>
        <s v="https://analytics.zoho.com/open-view/2395394000008157701?ZOHO_CRITERIA=%22Localiza_CL_Poblacion%22.%22Codcom%22%3D6310"/>
        <s v="https://analytics.zoho.com/open-view/2395394000008157701?ZOHO_CRITERIA=%22Localiza_CL_Poblacion%22.%22Codcom%22%3D7101"/>
        <s v="https://analytics.zoho.com/open-view/2395394000008157701?ZOHO_CRITERIA=%22Localiza_CL_Poblacion%22.%22Codcom%22%3D7102"/>
        <s v="https://analytics.zoho.com/open-view/2395394000008157701?ZOHO_CRITERIA=%22Localiza_CL_Poblacion%22.%22Codcom%22%3D7103"/>
        <s v="https://analytics.zoho.com/open-view/2395394000008157701?ZOHO_CRITERIA=%22Localiza_CL_Poblacion%22.%22Codcom%22%3D7104"/>
        <s v="https://analytics.zoho.com/open-view/2395394000008157701?ZOHO_CRITERIA=%22Localiza_CL_Poblacion%22.%22Codcom%22%3D7105"/>
        <s v="https://analytics.zoho.com/open-view/2395394000008157701?ZOHO_CRITERIA=%22Localiza_CL_Poblacion%22.%22Codcom%22%3D7106"/>
        <s v="https://analytics.zoho.com/open-view/2395394000008157701?ZOHO_CRITERIA=%22Localiza_CL_Poblacion%22.%22Codcom%22%3D7107"/>
        <s v="https://analytics.zoho.com/open-view/2395394000008157701?ZOHO_CRITERIA=%22Localiza_CL_Poblacion%22.%22Codcom%22%3D7108"/>
        <s v="https://analytics.zoho.com/open-view/2395394000008157701?ZOHO_CRITERIA=%22Localiza_CL_Poblacion%22.%22Codcom%22%3D7109"/>
        <s v="https://analytics.zoho.com/open-view/2395394000008157701?ZOHO_CRITERIA=%22Localiza_CL_Poblacion%22.%22Codcom%22%3D7110"/>
        <s v="https://analytics.zoho.com/open-view/2395394000008157701?ZOHO_CRITERIA=%22Localiza_CL_Poblacion%22.%22Codcom%22%3D7201"/>
        <s v="https://analytics.zoho.com/open-view/2395394000008157701?ZOHO_CRITERIA=%22Localiza_CL_Poblacion%22.%22Codcom%22%3D7202"/>
        <s v="https://analytics.zoho.com/open-view/2395394000008157701?ZOHO_CRITERIA=%22Localiza_CL_Poblacion%22.%22Codcom%22%3D7203"/>
        <s v="https://analytics.zoho.com/open-view/2395394000008157701?ZOHO_CRITERIA=%22Localiza_CL_Poblacion%22.%22Codcom%22%3D7301"/>
        <s v="https://analytics.zoho.com/open-view/2395394000008157701?ZOHO_CRITERIA=%22Localiza_CL_Poblacion%22.%22Codcom%22%3D7302"/>
        <s v="https://analytics.zoho.com/open-view/2395394000008157701?ZOHO_CRITERIA=%22Localiza_CL_Poblacion%22.%22Codcom%22%3D7303"/>
        <s v="https://analytics.zoho.com/open-view/2395394000008157701?ZOHO_CRITERIA=%22Localiza_CL_Poblacion%22.%22Codcom%22%3D7304"/>
        <s v="https://analytics.zoho.com/open-view/2395394000008157701?ZOHO_CRITERIA=%22Localiza_CL_Poblacion%22.%22Codcom%22%3D7305"/>
        <s v="https://analytics.zoho.com/open-view/2395394000008157701?ZOHO_CRITERIA=%22Localiza_CL_Poblacion%22.%22Codcom%22%3D7306"/>
        <s v="https://analytics.zoho.com/open-view/2395394000008157701?ZOHO_CRITERIA=%22Localiza_CL_Poblacion%22.%22Codcom%22%3D7307"/>
        <s v="https://analytics.zoho.com/open-view/2395394000008157701?ZOHO_CRITERIA=%22Localiza_CL_Poblacion%22.%22Codcom%22%3D7308"/>
        <s v="https://analytics.zoho.com/open-view/2395394000008157701?ZOHO_CRITERIA=%22Localiza_CL_Poblacion%22.%22Codcom%22%3D7309"/>
        <s v="https://analytics.zoho.com/open-view/2395394000008157701?ZOHO_CRITERIA=%22Localiza_CL_Poblacion%22.%22Codcom%22%3D7401"/>
        <s v="https://analytics.zoho.com/open-view/2395394000008157701?ZOHO_CRITERIA=%22Localiza_CL_Poblacion%22.%22Codcom%22%3D7402"/>
        <s v="https://analytics.zoho.com/open-view/2395394000008157701?ZOHO_CRITERIA=%22Localiza_CL_Poblacion%22.%22Codcom%22%3D7403"/>
        <s v="https://analytics.zoho.com/open-view/2395394000008157701?ZOHO_CRITERIA=%22Localiza_CL_Poblacion%22.%22Codcom%22%3D7404"/>
        <s v="https://analytics.zoho.com/open-view/2395394000008157701?ZOHO_CRITERIA=%22Localiza_CL_Poblacion%22.%22Codcom%22%3D7405"/>
        <s v="https://analytics.zoho.com/open-view/2395394000008157701?ZOHO_CRITERIA=%22Localiza_CL_Poblacion%22.%22Codcom%22%3D7406"/>
        <s v="https://analytics.zoho.com/open-view/2395394000008157701?ZOHO_CRITERIA=%22Localiza_CL_Poblacion%22.%22Codcom%22%3D7407"/>
        <s v="https://analytics.zoho.com/open-view/2395394000008157701?ZOHO_CRITERIA=%22Localiza_CL_Poblacion%22.%22Codcom%22%3D7408"/>
        <s v="https://analytics.zoho.com/open-view/2395394000008157701?ZOHO_CRITERIA=%22Localiza_CL_Poblacion%22.%22Codcom%22%3D8101"/>
        <s v="https://analytics.zoho.com/open-view/2395394000008157701?ZOHO_CRITERIA=%22Localiza_CL_Poblacion%22.%22Codcom%22%3D8102"/>
        <s v="https://analytics.zoho.com/open-view/2395394000008157701?ZOHO_CRITERIA=%22Localiza_CL_Poblacion%22.%22Codcom%22%3D8103"/>
        <s v="https://analytics.zoho.com/open-view/2395394000008157701?ZOHO_CRITERIA=%22Localiza_CL_Poblacion%22.%22Codcom%22%3D8104"/>
        <s v="https://analytics.zoho.com/open-view/2395394000008157701?ZOHO_CRITERIA=%22Localiza_CL_Poblacion%22.%22Codcom%22%3D8105"/>
        <s v="https://analytics.zoho.com/open-view/2395394000008157701?ZOHO_CRITERIA=%22Localiza_CL_Poblacion%22.%22Codcom%22%3D8106"/>
        <s v="https://analytics.zoho.com/open-view/2395394000008157701?ZOHO_CRITERIA=%22Localiza_CL_Poblacion%22.%22Codcom%22%3D8107"/>
        <s v="https://analytics.zoho.com/open-view/2395394000008157701?ZOHO_CRITERIA=%22Localiza_CL_Poblacion%22.%22Codcom%22%3D8108"/>
        <s v="https://analytics.zoho.com/open-view/2395394000008157701?ZOHO_CRITERIA=%22Localiza_CL_Poblacion%22.%22Codcom%22%3D8109"/>
        <s v="https://analytics.zoho.com/open-view/2395394000008157701?ZOHO_CRITERIA=%22Localiza_CL_Poblacion%22.%22Codcom%22%3D8110"/>
        <s v="https://analytics.zoho.com/open-view/2395394000008157701?ZOHO_CRITERIA=%22Localiza_CL_Poblacion%22.%22Codcom%22%3D8111"/>
        <s v="https://analytics.zoho.com/open-view/2395394000008157701?ZOHO_CRITERIA=%22Localiza_CL_Poblacion%22.%22Codcom%22%3D8112"/>
        <s v="https://analytics.zoho.com/open-view/2395394000008157701?ZOHO_CRITERIA=%22Localiza_CL_Poblacion%22.%22Codcom%22%3D8201"/>
        <s v="https://analytics.zoho.com/open-view/2395394000008157701?ZOHO_CRITERIA=%22Localiza_CL_Poblacion%22.%22Codcom%22%3D8202"/>
        <s v="https://analytics.zoho.com/open-view/2395394000008157701?ZOHO_CRITERIA=%22Localiza_CL_Poblacion%22.%22Codcom%22%3D8203"/>
        <s v="https://analytics.zoho.com/open-view/2395394000008157701?ZOHO_CRITERIA=%22Localiza_CL_Poblacion%22.%22Codcom%22%3D8204"/>
        <s v="https://analytics.zoho.com/open-view/2395394000008157701?ZOHO_CRITERIA=%22Localiza_CL_Poblacion%22.%22Codcom%22%3D8205"/>
        <s v="https://analytics.zoho.com/open-view/2395394000008157701?ZOHO_CRITERIA=%22Localiza_CL_Poblacion%22.%22Codcom%22%3D8206"/>
        <s v="https://analytics.zoho.com/open-view/2395394000008157701?ZOHO_CRITERIA=%22Localiza_CL_Poblacion%22.%22Codcom%22%3D8207"/>
        <s v="https://analytics.zoho.com/open-view/2395394000008157701?ZOHO_CRITERIA=%22Localiza_CL_Poblacion%22.%22Codcom%22%3D8301"/>
        <s v="https://analytics.zoho.com/open-view/2395394000008157701?ZOHO_CRITERIA=%22Localiza_CL_Poblacion%22.%22Codcom%22%3D8302"/>
        <s v="https://analytics.zoho.com/open-view/2395394000008157701?ZOHO_CRITERIA=%22Localiza_CL_Poblacion%22.%22Codcom%22%3D8303"/>
        <s v="https://analytics.zoho.com/open-view/2395394000008157701?ZOHO_CRITERIA=%22Localiza_CL_Poblacion%22.%22Codcom%22%3D8304"/>
        <s v="https://analytics.zoho.com/open-view/2395394000008157701?ZOHO_CRITERIA=%22Localiza_CL_Poblacion%22.%22Codcom%22%3D8305"/>
        <s v="https://analytics.zoho.com/open-view/2395394000008157701?ZOHO_CRITERIA=%22Localiza_CL_Poblacion%22.%22Codcom%22%3D8306"/>
        <s v="https://analytics.zoho.com/open-view/2395394000008157701?ZOHO_CRITERIA=%22Localiza_CL_Poblacion%22.%22Codcom%22%3D8307"/>
        <s v="https://analytics.zoho.com/open-view/2395394000008157701?ZOHO_CRITERIA=%22Localiza_CL_Poblacion%22.%22Codcom%22%3D8308"/>
        <s v="https://analytics.zoho.com/open-view/2395394000008157701?ZOHO_CRITERIA=%22Localiza_CL_Poblacion%22.%22Codcom%22%3D8309"/>
        <s v="https://analytics.zoho.com/open-view/2395394000008157701?ZOHO_CRITERIA=%22Localiza_CL_Poblacion%22.%22Codcom%22%3D8310"/>
        <s v="https://analytics.zoho.com/open-view/2395394000008157701?ZOHO_CRITERIA=%22Localiza_CL_Poblacion%22.%22Codcom%22%3D8311"/>
        <s v="https://analytics.zoho.com/open-view/2395394000008157701?ZOHO_CRITERIA=%22Localiza_CL_Poblacion%22.%22Codcom%22%3D8312"/>
        <s v="https://analytics.zoho.com/open-view/2395394000008157701?ZOHO_CRITERIA=%22Localiza_CL_Poblacion%22.%22Codcom%22%3D8313"/>
        <s v="https://analytics.zoho.com/open-view/2395394000008157701?ZOHO_CRITERIA=%22Localiza_CL_Poblacion%22.%22Codcom%22%3D8314"/>
        <s v="https://analytics.zoho.com/open-view/2395394000008157701?ZOHO_CRITERIA=%22Localiza_CL_Poblacion%22.%22Codcom%22%3D16101"/>
        <s v="https://analytics.zoho.com/open-view/2395394000008157701?ZOHO_CRITERIA=%22Localiza_CL_Poblacion%22.%22Codcom%22%3D16102"/>
        <s v="https://analytics.zoho.com/open-view/2395394000008157701?ZOHO_CRITERIA=%22Localiza_CL_Poblacion%22.%22Codcom%22%3D16202"/>
        <s v="https://analytics.zoho.com/open-view/2395394000008157701?ZOHO_CRITERIA=%22Localiza_CL_Poblacion%22.%22Codcom%22%3D16203"/>
        <s v="https://analytics.zoho.com/open-view/2395394000008157701?ZOHO_CRITERIA=%22Localiza_CL_Poblacion%22.%22Codcom%22%3D16302"/>
        <s v="https://analytics.zoho.com/open-view/2395394000008157701?ZOHO_CRITERIA=%22Localiza_CL_Poblacion%22.%22Codcom%22%3D16103"/>
        <s v="https://analytics.zoho.com/open-view/2395394000008157701?ZOHO_CRITERIA=%22Localiza_CL_Poblacion%22.%22Codcom%22%3D16104"/>
        <s v="https://analytics.zoho.com/open-view/2395394000008157701?ZOHO_CRITERIA=%22Localiza_CL_Poblacion%22.%22Codcom%22%3D16204"/>
        <s v="https://analytics.zoho.com/open-view/2395394000008157701?ZOHO_CRITERIA=%22Localiza_CL_Poblacion%22.%22Codcom%22%3D16303"/>
        <s v="https://analytics.zoho.com/open-view/2395394000008157701?ZOHO_CRITERIA=%22Localiza_CL_Poblacion%22.%22Codcom%22%3D16105"/>
        <s v="https://analytics.zoho.com/open-view/2395394000008157701?ZOHO_CRITERIA=%22Localiza_CL_Poblacion%22.%22Codcom%22%3D16106"/>
        <s v="https://analytics.zoho.com/open-view/2395394000008157701?ZOHO_CRITERIA=%22Localiza_CL_Poblacion%22.%22Codcom%22%3D16205"/>
        <s v="https://analytics.zoho.com/open-view/2395394000008157701?ZOHO_CRITERIA=%22Localiza_CL_Poblacion%22.%22Codcom%22%3D16107"/>
        <s v="https://analytics.zoho.com/open-view/2395394000008157701?ZOHO_CRITERIA=%22Localiza_CL_Poblacion%22.%22Codcom%22%3D16201"/>
        <s v="https://analytics.zoho.com/open-view/2395394000008157701?ZOHO_CRITERIA=%22Localiza_CL_Poblacion%22.%22Codcom%22%3D16206"/>
        <s v="https://analytics.zoho.com/open-view/2395394000008157701?ZOHO_CRITERIA=%22Localiza_CL_Poblacion%22.%22Codcom%22%3D16301"/>
        <s v="https://analytics.zoho.com/open-view/2395394000008157701?ZOHO_CRITERIA=%22Localiza_CL_Poblacion%22.%22Codcom%22%3D16304"/>
        <s v="https://analytics.zoho.com/open-view/2395394000008157701?ZOHO_CRITERIA=%22Localiza_CL_Poblacion%22.%22Codcom%22%3D16108"/>
        <s v="https://analytics.zoho.com/open-view/2395394000008157701?ZOHO_CRITERIA=%22Localiza_CL_Poblacion%22.%22Codcom%22%3D16305"/>
        <s v="https://analytics.zoho.com/open-view/2395394000008157701?ZOHO_CRITERIA=%22Localiza_CL_Poblacion%22.%22Codcom%22%3D16207"/>
        <s v="https://analytics.zoho.com/open-view/2395394000008157701?ZOHO_CRITERIA=%22Localiza_CL_Poblacion%22.%22Codcom%22%3D16109"/>
        <s v="https://analytics.zoho.com/open-view/2395394000008157701?ZOHO_CRITERIA=%22Localiza_CL_Poblacion%22.%22Codcom%22%3D9101"/>
        <s v="https://analytics.zoho.com/open-view/2395394000008157701?ZOHO_CRITERIA=%22Localiza_CL_Poblacion%22.%22Codcom%22%3D9102"/>
        <s v="https://analytics.zoho.com/open-view/2395394000008157701?ZOHO_CRITERIA=%22Localiza_CL_Poblacion%22.%22Codcom%22%3D9103"/>
        <s v="https://analytics.zoho.com/open-view/2395394000008157701?ZOHO_CRITERIA=%22Localiza_CL_Poblacion%22.%22Codcom%22%3D9104"/>
        <s v="https://analytics.zoho.com/open-view/2395394000008157701?ZOHO_CRITERIA=%22Localiza_CL_Poblacion%22.%22Codcom%22%3D9105"/>
        <s v="https://analytics.zoho.com/open-view/2395394000008157701?ZOHO_CRITERIA=%22Localiza_CL_Poblacion%22.%22Codcom%22%3D9106"/>
        <s v="https://analytics.zoho.com/open-view/2395394000008157701?ZOHO_CRITERIA=%22Localiza_CL_Poblacion%22.%22Codcom%22%3D9107"/>
        <s v="https://analytics.zoho.com/open-view/2395394000008157701?ZOHO_CRITERIA=%22Localiza_CL_Poblacion%22.%22Codcom%22%3D9108"/>
        <s v="https://analytics.zoho.com/open-view/2395394000008157701?ZOHO_CRITERIA=%22Localiza_CL_Poblacion%22.%22Codcom%22%3D9109"/>
        <s v="https://analytics.zoho.com/open-view/2395394000008157701?ZOHO_CRITERIA=%22Localiza_CL_Poblacion%22.%22Codcom%22%3D9110"/>
        <s v="https://analytics.zoho.com/open-view/2395394000008157701?ZOHO_CRITERIA=%22Localiza_CL_Poblacion%22.%22Codcom%22%3D9111"/>
        <s v="https://analytics.zoho.com/open-view/2395394000008157701?ZOHO_CRITERIA=%22Localiza_CL_Poblacion%22.%22Codcom%22%3D9112"/>
        <s v="https://analytics.zoho.com/open-view/2395394000008157701?ZOHO_CRITERIA=%22Localiza_CL_Poblacion%22.%22Codcom%22%3D9113"/>
        <s v="https://analytics.zoho.com/open-view/2395394000008157701?ZOHO_CRITERIA=%22Localiza_CL_Poblacion%22.%22Codcom%22%3D9114"/>
        <s v="https://analytics.zoho.com/open-view/2395394000008157701?ZOHO_CRITERIA=%22Localiza_CL_Poblacion%22.%22Codcom%22%3D9115"/>
        <s v="https://analytics.zoho.com/open-view/2395394000008157701?ZOHO_CRITERIA=%22Localiza_CL_Poblacion%22.%22Codcom%22%3D9116"/>
        <s v="https://analytics.zoho.com/open-view/2395394000008157701?ZOHO_CRITERIA=%22Localiza_CL_Poblacion%22.%22Codcom%22%3D9117"/>
        <s v="https://analytics.zoho.com/open-view/2395394000008157701?ZOHO_CRITERIA=%22Localiza_CL_Poblacion%22.%22Codcom%22%3D9118"/>
        <s v="https://analytics.zoho.com/open-view/2395394000008157701?ZOHO_CRITERIA=%22Localiza_CL_Poblacion%22.%22Codcom%22%3D9119"/>
        <s v="https://analytics.zoho.com/open-view/2395394000008157701?ZOHO_CRITERIA=%22Localiza_CL_Poblacion%22.%22Codcom%22%3D9120"/>
        <s v="https://analytics.zoho.com/open-view/2395394000008157701?ZOHO_CRITERIA=%22Localiza_CL_Poblacion%22.%22Codcom%22%3D9121"/>
        <s v="https://analytics.zoho.com/open-view/2395394000008157701?ZOHO_CRITERIA=%22Localiza_CL_Poblacion%22.%22Codcom%22%3D9201"/>
        <s v="https://analytics.zoho.com/open-view/2395394000008157701?ZOHO_CRITERIA=%22Localiza_CL_Poblacion%22.%22Codcom%22%3D9202"/>
        <s v="https://analytics.zoho.com/open-view/2395394000008157701?ZOHO_CRITERIA=%22Localiza_CL_Poblacion%22.%22Codcom%22%3D9203"/>
        <s v="https://analytics.zoho.com/open-view/2395394000008157701?ZOHO_CRITERIA=%22Localiza_CL_Poblacion%22.%22Codcom%22%3D9204"/>
        <s v="https://analytics.zoho.com/open-view/2395394000008157701?ZOHO_CRITERIA=%22Localiza_CL_Poblacion%22.%22Codcom%22%3D9205"/>
        <s v="https://analytics.zoho.com/open-view/2395394000008157701?ZOHO_CRITERIA=%22Localiza_CL_Poblacion%22.%22Codcom%22%3D9206"/>
        <s v="https://analytics.zoho.com/open-view/2395394000008157701?ZOHO_CRITERIA=%22Localiza_CL_Poblacion%22.%22Codcom%22%3D9207"/>
        <s v="https://analytics.zoho.com/open-view/2395394000008157701?ZOHO_CRITERIA=%22Localiza_CL_Poblacion%22.%22Codcom%22%3D9208"/>
        <s v="https://analytics.zoho.com/open-view/2395394000008157701?ZOHO_CRITERIA=%22Localiza_CL_Poblacion%22.%22Codcom%22%3D9209"/>
        <s v="https://analytics.zoho.com/open-view/2395394000008157701?ZOHO_CRITERIA=%22Localiza_CL_Poblacion%22.%22Codcom%22%3D9210"/>
        <s v="https://analytics.zoho.com/open-view/2395394000008157701?ZOHO_CRITERIA=%22Localiza_CL_Poblacion%22.%22Codcom%22%3D9211"/>
        <s v="https://analytics.zoho.com/open-view/2395394000008157701?ZOHO_CRITERIA=%22Localiza_CL_Poblacion%22.%22Codcom%22%3D10101"/>
        <s v="https://analytics.zoho.com/open-view/2395394000008157701?ZOHO_CRITERIA=%22Localiza_CL_Poblacion%22.%22Codcom%22%3D10102"/>
        <s v="https://analytics.zoho.com/open-view/2395394000008157701?ZOHO_CRITERIA=%22Localiza_CL_Poblacion%22.%22Codcom%22%3D10103"/>
        <s v="https://analytics.zoho.com/open-view/2395394000008157701?ZOHO_CRITERIA=%22Localiza_CL_Poblacion%22.%22Codcom%22%3D10104"/>
        <s v="https://analytics.zoho.com/open-view/2395394000008157701?ZOHO_CRITERIA=%22Localiza_CL_Poblacion%22.%22Codcom%22%3D10105"/>
        <s v="https://analytics.zoho.com/open-view/2395394000008157701?ZOHO_CRITERIA=%22Localiza_CL_Poblacion%22.%22Codcom%22%3D10106"/>
        <s v="https://analytics.zoho.com/open-view/2395394000008157701?ZOHO_CRITERIA=%22Localiza_CL_Poblacion%22.%22Codcom%22%3D10107"/>
        <s v="https://analytics.zoho.com/open-view/2395394000008157701?ZOHO_CRITERIA=%22Localiza_CL_Poblacion%22.%22Codcom%22%3D10108"/>
        <s v="https://analytics.zoho.com/open-view/2395394000008157701?ZOHO_CRITERIA=%22Localiza_CL_Poblacion%22.%22Codcom%22%3D10109"/>
        <s v="https://analytics.zoho.com/open-view/2395394000008157701?ZOHO_CRITERIA=%22Localiza_CL_Poblacion%22.%22Codcom%22%3D10201"/>
        <s v="https://analytics.zoho.com/open-view/2395394000008157701?ZOHO_CRITERIA=%22Localiza_CL_Poblacion%22.%22Codcom%22%3D10202"/>
        <s v="https://analytics.zoho.com/open-view/2395394000008157701?ZOHO_CRITERIA=%22Localiza_CL_Poblacion%22.%22Codcom%22%3D10203"/>
        <s v="https://analytics.zoho.com/open-view/2395394000008157701?ZOHO_CRITERIA=%22Localiza_CL_Poblacion%22.%22Codcom%22%3D10204"/>
        <s v="https://analytics.zoho.com/open-view/2395394000008157701?ZOHO_CRITERIA=%22Localiza_CL_Poblacion%22.%22Codcom%22%3D10205"/>
        <s v="https://analytics.zoho.com/open-view/2395394000008157701?ZOHO_CRITERIA=%22Localiza_CL_Poblacion%22.%22Codcom%22%3D10206"/>
        <s v="https://analytics.zoho.com/open-view/2395394000008157701?ZOHO_CRITERIA=%22Localiza_CL_Poblacion%22.%22Codcom%22%3D10207"/>
        <s v="https://analytics.zoho.com/open-view/2395394000008157701?ZOHO_CRITERIA=%22Localiza_CL_Poblacion%22.%22Codcom%22%3D10208"/>
        <s v="https://analytics.zoho.com/open-view/2395394000008157701?ZOHO_CRITERIA=%22Localiza_CL_Poblacion%22.%22Codcom%22%3D10209"/>
        <s v="https://analytics.zoho.com/open-view/2395394000008157701?ZOHO_CRITERIA=%22Localiza_CL_Poblacion%22.%22Codcom%22%3D10210"/>
        <s v="https://analytics.zoho.com/open-view/2395394000008157701?ZOHO_CRITERIA=%22Localiza_CL_Poblacion%22.%22Codcom%22%3D10301"/>
        <s v="https://analytics.zoho.com/open-view/2395394000008157701?ZOHO_CRITERIA=%22Localiza_CL_Poblacion%22.%22Codcom%22%3D10302"/>
        <s v="https://analytics.zoho.com/open-view/2395394000008157701?ZOHO_CRITERIA=%22Localiza_CL_Poblacion%22.%22Codcom%22%3D10303"/>
        <s v="https://analytics.zoho.com/open-view/2395394000008157701?ZOHO_CRITERIA=%22Localiza_CL_Poblacion%22.%22Codcom%22%3D10304"/>
        <s v="https://analytics.zoho.com/open-view/2395394000008157701?ZOHO_CRITERIA=%22Localiza_CL_Poblacion%22.%22Codcom%22%3D10305"/>
        <s v="https://analytics.zoho.com/open-view/2395394000008157701?ZOHO_CRITERIA=%22Localiza_CL_Poblacion%22.%22Codcom%22%3D10306"/>
        <s v="https://analytics.zoho.com/open-view/2395394000008157701?ZOHO_CRITERIA=%22Localiza_CL_Poblacion%22.%22Codcom%22%3D10307"/>
        <s v="https://analytics.zoho.com/open-view/2395394000008157701?ZOHO_CRITERIA=%22Localiza_CL_Poblacion%22.%22Codcom%22%3D10401"/>
        <s v="https://analytics.zoho.com/open-view/2395394000008157701?ZOHO_CRITERIA=%22Localiza_CL_Poblacion%22.%22Codcom%22%3D10402"/>
        <s v="https://analytics.zoho.com/open-view/2395394000008157701?ZOHO_CRITERIA=%22Localiza_CL_Poblacion%22.%22Codcom%22%3D10403"/>
        <s v="https://analytics.zoho.com/open-view/2395394000008157701?ZOHO_CRITERIA=%22Localiza_CL_Poblacion%22.%22Codcom%22%3D10404"/>
        <s v="https://analytics.zoho.com/open-view/2395394000008157701?ZOHO_CRITERIA=%22Localiza_CL_Poblacion%22.%22Codcom%22%3D11101"/>
        <s v="https://analytics.zoho.com/open-view/2395394000008157701?ZOHO_CRITERIA=%22Localiza_CL_Poblacion%22.%22Codcom%22%3D11102"/>
        <s v="https://analytics.zoho.com/open-view/2395394000008157701?ZOHO_CRITERIA=%22Localiza_CL_Poblacion%22.%22Codcom%22%3D11201"/>
        <s v="https://analytics.zoho.com/open-view/2395394000008157701?ZOHO_CRITERIA=%22Localiza_CL_Poblacion%22.%22Codcom%22%3D11202"/>
        <s v="https://analytics.zoho.com/open-view/2395394000008157701?ZOHO_CRITERIA=%22Localiza_CL_Poblacion%22.%22Codcom%22%3D11203"/>
        <s v="https://analytics.zoho.com/open-view/2395394000008157701?ZOHO_CRITERIA=%22Localiza_CL_Poblacion%22.%22Codcom%22%3D11301"/>
        <s v="https://analytics.zoho.com/open-view/2395394000008157701?ZOHO_CRITERIA=%22Localiza_CL_Poblacion%22.%22Codcom%22%3D11302"/>
        <s v="https://analytics.zoho.com/open-view/2395394000008157701?ZOHO_CRITERIA=%22Localiza_CL_Poblacion%22.%22Codcom%22%3D11303"/>
        <s v="https://analytics.zoho.com/open-view/2395394000008157701?ZOHO_CRITERIA=%22Localiza_CL_Poblacion%22.%22Codcom%22%3D11401"/>
        <s v="https://analytics.zoho.com/open-view/2395394000008157701?ZOHO_CRITERIA=%22Localiza_CL_Poblacion%22.%22Codcom%22%3D11402"/>
        <s v="https://analytics.zoho.com/open-view/2395394000008157701?ZOHO_CRITERIA=%22Localiza_CL_Poblacion%22.%22Codcom%22%3D12101"/>
        <s v="https://analytics.zoho.com/open-view/2395394000008157701?ZOHO_CRITERIA=%22Localiza_CL_Poblacion%22.%22Codcom%22%3D12102"/>
        <s v="https://analytics.zoho.com/open-view/2395394000008157701?ZOHO_CRITERIA=%22Localiza_CL_Poblacion%22.%22Codcom%22%3D12103"/>
        <s v="https://analytics.zoho.com/open-view/2395394000008157701?ZOHO_CRITERIA=%22Localiza_CL_Poblacion%22.%22Codcom%22%3D12104"/>
        <s v="https://analytics.zoho.com/open-view/2395394000008157701?ZOHO_CRITERIA=%22Localiza_CL_Poblacion%22.%22Codcom%22%3D12201"/>
        <s v="https://analytics.zoho.com/open-view/2395394000008157701?ZOHO_CRITERIA=%22Localiza_CL_Poblacion%22.%22Codcom%22%3D12301"/>
        <s v="https://analytics.zoho.com/open-view/2395394000008157701?ZOHO_CRITERIA=%22Localiza_CL_Poblacion%22.%22Codcom%22%3D12302"/>
        <s v="https://analytics.zoho.com/open-view/2395394000008157701?ZOHO_CRITERIA=%22Localiza_CL_Poblacion%22.%22Codcom%22%3D12303"/>
        <s v="https://analytics.zoho.com/open-view/2395394000008157701?ZOHO_CRITERIA=%22Localiza_CL_Poblacion%22.%22Codcom%22%3D12401"/>
        <s v="https://analytics.zoho.com/open-view/2395394000008157701?ZOHO_CRITERIA=%22Localiza_CL_Poblacion%22.%22Codcom%22%3D12402"/>
        <s v="https://analytics.zoho.com/open-view/2395394000008157701?ZOHO_CRITERIA=%22Localiza_CL_Poblacion%22.%22Codcom%22%3D13101"/>
        <s v="https://analytics.zoho.com/open-view/2395394000008157701?ZOHO_CRITERIA=%22Localiza_CL_Poblacion%22.%22Codcom%22%3D13102"/>
        <s v="https://analytics.zoho.com/open-view/2395394000008157701?ZOHO_CRITERIA=%22Localiza_CL_Poblacion%22.%22Codcom%22%3D13103"/>
        <s v="https://analytics.zoho.com/open-view/2395394000008157701?ZOHO_CRITERIA=%22Localiza_CL_Poblacion%22.%22Codcom%22%3D13104"/>
        <s v="https://analytics.zoho.com/open-view/2395394000008157701?ZOHO_CRITERIA=%22Localiza_CL_Poblacion%22.%22Codcom%22%3D13105"/>
        <s v="https://analytics.zoho.com/open-view/2395394000008157701?ZOHO_CRITERIA=%22Localiza_CL_Poblacion%22.%22Codcom%22%3D13106"/>
        <s v="https://analytics.zoho.com/open-view/2395394000008157701?ZOHO_CRITERIA=%22Localiza_CL_Poblacion%22.%22Codcom%22%3D13107"/>
        <s v="https://analytics.zoho.com/open-view/2395394000008157701?ZOHO_CRITERIA=%22Localiza_CL_Poblacion%22.%22Codcom%22%3D13108"/>
        <s v="https://analytics.zoho.com/open-view/2395394000008157701?ZOHO_CRITERIA=%22Localiza_CL_Poblacion%22.%22Codcom%22%3D13109"/>
        <s v="https://analytics.zoho.com/open-view/2395394000008157701?ZOHO_CRITERIA=%22Localiza_CL_Poblacion%22.%22Codcom%22%3D13110"/>
        <s v="https://analytics.zoho.com/open-view/2395394000008157701?ZOHO_CRITERIA=%22Localiza_CL_Poblacion%22.%22Codcom%22%3D13111"/>
        <s v="https://analytics.zoho.com/open-view/2395394000008157701?ZOHO_CRITERIA=%22Localiza_CL_Poblacion%22.%22Codcom%22%3D13112"/>
        <s v="https://analytics.zoho.com/open-view/2395394000008157701?ZOHO_CRITERIA=%22Localiza_CL_Poblacion%22.%22Codcom%22%3D13113"/>
        <s v="https://analytics.zoho.com/open-view/2395394000008157701?ZOHO_CRITERIA=%22Localiza_CL_Poblacion%22.%22Codcom%22%3D13114"/>
        <s v="https://analytics.zoho.com/open-view/2395394000008157701?ZOHO_CRITERIA=%22Localiza_CL_Poblacion%22.%22Codcom%22%3D13115"/>
        <s v="https://analytics.zoho.com/open-view/2395394000008157701?ZOHO_CRITERIA=%22Localiza_CL_Poblacion%22.%22Codcom%22%3D13116"/>
        <s v="https://analytics.zoho.com/open-view/2395394000008157701?ZOHO_CRITERIA=%22Localiza_CL_Poblacion%22.%22Codcom%22%3D13117"/>
        <s v="https://analytics.zoho.com/open-view/2395394000008157701?ZOHO_CRITERIA=%22Localiza_CL_Poblacion%22.%22Codcom%22%3D13118"/>
        <s v="https://analytics.zoho.com/open-view/2395394000008157701?ZOHO_CRITERIA=%22Localiza_CL_Poblacion%22.%22Codcom%22%3D13119"/>
        <s v="https://analytics.zoho.com/open-view/2395394000008157701?ZOHO_CRITERIA=%22Localiza_CL_Poblacion%22.%22Codcom%22%3D13120"/>
        <s v="https://analytics.zoho.com/open-view/2395394000008157701?ZOHO_CRITERIA=%22Localiza_CL_Poblacion%22.%22Codcom%22%3D13121"/>
        <s v="https://analytics.zoho.com/open-view/2395394000008157701?ZOHO_CRITERIA=%22Localiza_CL_Poblacion%22.%22Codcom%22%3D13122"/>
        <s v="https://analytics.zoho.com/open-view/2395394000008157701?ZOHO_CRITERIA=%22Localiza_CL_Poblacion%22.%22Codcom%22%3D13123"/>
        <s v="https://analytics.zoho.com/open-view/2395394000008157701?ZOHO_CRITERIA=%22Localiza_CL_Poblacion%22.%22Codcom%22%3D13124"/>
        <s v="https://analytics.zoho.com/open-view/2395394000008157701?ZOHO_CRITERIA=%22Localiza_CL_Poblacion%22.%22Codcom%22%3D13125"/>
        <s v="https://analytics.zoho.com/open-view/2395394000008157701?ZOHO_CRITERIA=%22Localiza_CL_Poblacion%22.%22Codcom%22%3D13126"/>
        <s v="https://analytics.zoho.com/open-view/2395394000008157701?ZOHO_CRITERIA=%22Localiza_CL_Poblacion%22.%22Codcom%22%3D13127"/>
        <s v="https://analytics.zoho.com/open-view/2395394000008157701?ZOHO_CRITERIA=%22Localiza_CL_Poblacion%22.%22Codcom%22%3D13128"/>
        <s v="https://analytics.zoho.com/open-view/2395394000008157701?ZOHO_CRITERIA=%22Localiza_CL_Poblacion%22.%22Codcom%22%3D13129"/>
        <s v="https://analytics.zoho.com/open-view/2395394000008157701?ZOHO_CRITERIA=%22Localiza_CL_Poblacion%22.%22Codcom%22%3D13130"/>
        <s v="https://analytics.zoho.com/open-view/2395394000008157701?ZOHO_CRITERIA=%22Localiza_CL_Poblacion%22.%22Codcom%22%3D13131"/>
        <s v="https://analytics.zoho.com/open-view/2395394000008157701?ZOHO_CRITERIA=%22Localiza_CL_Poblacion%22.%22Codcom%22%3D13132"/>
        <s v="https://analytics.zoho.com/open-view/2395394000008157701?ZOHO_CRITERIA=%22Localiza_CL_Poblacion%22.%22Codcom%22%3D13201"/>
        <s v="https://analytics.zoho.com/open-view/2395394000008157701?ZOHO_CRITERIA=%22Localiza_CL_Poblacion%22.%22Codcom%22%3D13202"/>
        <s v="https://analytics.zoho.com/open-view/2395394000008157701?ZOHO_CRITERIA=%22Localiza_CL_Poblacion%22.%22Codcom%22%3D13203"/>
        <s v="https://analytics.zoho.com/open-view/2395394000008157701?ZOHO_CRITERIA=%22Localiza_CL_Poblacion%22.%22Codcom%22%3D13301"/>
        <s v="https://analytics.zoho.com/open-view/2395394000008157701?ZOHO_CRITERIA=%22Localiza_CL_Poblacion%22.%22Codcom%22%3D13302"/>
        <s v="https://analytics.zoho.com/open-view/2395394000008157701?ZOHO_CRITERIA=%22Localiza_CL_Poblacion%22.%22Codcom%22%3D13303"/>
        <s v="https://analytics.zoho.com/open-view/2395394000008157701?ZOHO_CRITERIA=%22Localiza_CL_Poblacion%22.%22Codcom%22%3D13401"/>
        <s v="https://analytics.zoho.com/open-view/2395394000008157701?ZOHO_CRITERIA=%22Localiza_CL_Poblacion%22.%22Codcom%22%3D13402"/>
        <s v="https://analytics.zoho.com/open-view/2395394000008157701?ZOHO_CRITERIA=%22Localiza_CL_Poblacion%22.%22Codcom%22%3D13403"/>
        <s v="https://analytics.zoho.com/open-view/2395394000008157701?ZOHO_CRITERIA=%22Localiza_CL_Poblacion%22.%22Codcom%22%3D13404"/>
        <s v="https://analytics.zoho.com/open-view/2395394000008157701?ZOHO_CRITERIA=%22Localiza_CL_Poblacion%22.%22Codcom%22%3D13501"/>
        <s v="https://analytics.zoho.com/open-view/2395394000008157701?ZOHO_CRITERIA=%22Localiza_CL_Poblacion%22.%22Codcom%22%3D13502"/>
        <s v="https://analytics.zoho.com/open-view/2395394000008157701?ZOHO_CRITERIA=%22Localiza_CL_Poblacion%22.%22Codcom%22%3D13503"/>
        <s v="https://analytics.zoho.com/open-view/2395394000008157701?ZOHO_CRITERIA=%22Localiza_CL_Poblacion%22.%22Codcom%22%3D13504"/>
        <s v="https://analytics.zoho.com/open-view/2395394000008157701?ZOHO_CRITERIA=%22Localiza_CL_Poblacion%22.%22Codcom%22%3D13505"/>
        <s v="https://analytics.zoho.com/open-view/2395394000008157701?ZOHO_CRITERIA=%22Localiza_CL_Poblacion%22.%22Codcom%22%3D13601"/>
        <s v="https://analytics.zoho.com/open-view/2395394000008157701?ZOHO_CRITERIA=%22Localiza_CL_Poblacion%22.%22Codcom%22%3D13602"/>
        <s v="https://analytics.zoho.com/open-view/2395394000008157701?ZOHO_CRITERIA=%22Localiza_CL_Poblacion%22.%22Codcom%22%3D13603"/>
        <s v="https://analytics.zoho.com/open-view/2395394000008157701?ZOHO_CRITERIA=%22Localiza_CL_Poblacion%22.%22Codcom%22%3D13604"/>
        <s v="https://analytics.zoho.com/open-view/2395394000008157701?ZOHO_CRITERIA=%22Localiza_CL_Poblacion%22.%22Codcom%22%3D13605"/>
        <s v="https://analytics.zoho.com/open-view/2395394000008157701?ZOHO_CRITERIA=%22Localiza_CL_Poblacion%22.%22Codcom%22%3D14101"/>
        <s v="https://analytics.zoho.com/open-view/2395394000008157701?ZOHO_CRITERIA=%22Localiza_CL_Poblacion%22.%22Codcom%22%3D14102"/>
        <s v="https://analytics.zoho.com/open-view/2395394000008157701?ZOHO_CRITERIA=%22Localiza_CL_Poblacion%22.%22Codcom%22%3D14103"/>
        <s v="https://analytics.zoho.com/open-view/2395394000008157701?ZOHO_CRITERIA=%22Localiza_CL_Poblacion%22.%22Codcom%22%3D14104"/>
        <s v="https://analytics.zoho.com/open-view/2395394000008157701?ZOHO_CRITERIA=%22Localiza_CL_Poblacion%22.%22Codcom%22%3D14105"/>
        <s v="https://analytics.zoho.com/open-view/2395394000008157701?ZOHO_CRITERIA=%22Localiza_CL_Poblacion%22.%22Codcom%22%3D14106"/>
        <s v="https://analytics.zoho.com/open-view/2395394000008157701?ZOHO_CRITERIA=%22Localiza_CL_Poblacion%22.%22Codcom%22%3D14107"/>
        <s v="https://analytics.zoho.com/open-view/2395394000008157701?ZOHO_CRITERIA=%22Localiza_CL_Poblacion%22.%22Codcom%22%3D14108"/>
        <s v="https://analytics.zoho.com/open-view/2395394000008157701?ZOHO_CRITERIA=%22Localiza_CL_Poblacion%22.%22Codcom%22%3D14201"/>
        <s v="https://analytics.zoho.com/open-view/2395394000008157701?ZOHO_CRITERIA=%22Localiza_CL_Poblacion%22.%22Codcom%22%3D14202"/>
        <s v="https://analytics.zoho.com/open-view/2395394000008157701?ZOHO_CRITERIA=%22Localiza_CL_Poblacion%22.%22Codcom%22%3D14203"/>
        <s v="https://analytics.zoho.com/open-view/2395394000008157701?ZOHO_CRITERIA=%22Localiza_CL_Poblacion%22.%22Codcom%22%3D14204"/>
        <s v="https://analytics.zoho.com/open-view/2395394000008157701?ZOHO_CRITERIA=%22Localiza_CL_Poblacion%22.%22Codcom%22%3D15101"/>
        <s v="https://analytics.zoho.com/open-view/2395394000008157701?ZOHO_CRITERIA=%22Localiza_CL_Poblacion%22.%22Codcom%22%3D15102"/>
        <s v="https://analytics.zoho.com/open-view/2395394000008157701?ZOHO_CRITERIA=%22Localiza_CL_Poblacion%22.%22Codcom%22%3D15201"/>
        <s v="https://analytics.zoho.com/open-view/2395394000008157701?ZOHO_CRITERIA=%22Localiza_CL_Poblacion%22.%22Codcom%22%3D15202"/>
      </sharedItems>
    </cacheField>
    <cacheField name="Suscripcion" numFmtId="0">
      <sharedItems containsString="0" containsBlank="1" containsNumber="1" containsInteger="1" minValue="100200300" maxValue="100200302"/>
    </cacheField>
    <cacheField name="Color" numFmtId="0">
      <sharedItems/>
    </cacheField>
    <cacheField name="id_grafico" numFmtId="0">
      <sharedItems/>
    </cacheField>
    <cacheField name="idterritorio" numFmtId="0">
      <sharedItems containsSemiMixedTypes="0" containsString="0" containsNumber="1" containsInteger="1" minValue="36100000" maxValue="36316305"/>
    </cacheField>
    <cacheField name="id_tema" numFmtId="0">
      <sharedItems/>
    </cacheField>
    <cacheField name="id_contenido" numFmtId="0">
      <sharedItems/>
    </cacheField>
    <cacheField name="idfiltro" numFmtId="0">
      <sharedItems/>
    </cacheField>
    <cacheField name="id_muestra" numFmtId="0">
      <sharedItems/>
    </cacheField>
  </cacheFields>
  <extLst>
    <ext xmlns:x14="http://schemas.microsoft.com/office/spreadsheetml/2009/9/main" uri="{725AE2AE-9491-48be-B2B4-4EB974FC3084}">
      <x14:pivotCacheDefinition pivotCacheId="2992709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0">
  <r>
    <s v="0001"/>
    <n v="360"/>
    <s v="Enfermedades Mundiales"/>
    <s v="Salud"/>
    <n v="0"/>
    <x v="0"/>
    <x v="0"/>
    <x v="0"/>
    <x v="0"/>
    <x v="0"/>
    <x v="0"/>
    <s v="Periodo 2020-2021"/>
    <s v="Casos"/>
    <s v="Ministerio de Ciencias, Tecnología, Conocimiento e Innovación"/>
    <s v="Comunas con más Casos Confirmados de COVID-19 a Escala Nacional"/>
    <m/>
    <s v="Nube de Palabras"/>
    <m/>
    <s v="https://analytics.zoho.com/open-view/2395394000008114762"/>
    <x v="0"/>
    <s v="#1774B9"/>
  </r>
  <r>
    <s v="0002"/>
    <n v="360"/>
    <s v="Enfermedades Mundiales"/>
    <s v="Salud"/>
    <n v="0"/>
    <x v="1"/>
    <x v="0"/>
    <x v="0"/>
    <x v="0"/>
    <x v="1"/>
    <x v="1"/>
    <s v="Periodo 2020-2021"/>
    <s v="Casos por Millón de habitantes"/>
    <s v="Ministerio de Ciencias, Tecnología, Conocimiento e Innovación"/>
    <s v="Representación Geográfica del Número de Fallecidos por 1 millón de habitantes por comuna a Escala Nacional."/>
    <m/>
    <s v="Representación Geográfica"/>
    <m/>
    <s v="https://analytics.zoho.com/open-view/2395394000008117468"/>
    <x v="0"/>
    <s v="#1774B9"/>
  </r>
  <r>
    <s v="0003"/>
    <n v="360"/>
    <s v="Enfermedades Mundiales"/>
    <s v="Salud"/>
    <n v="1"/>
    <x v="1"/>
    <x v="0"/>
    <x v="1"/>
    <x v="1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Tarapacá"/>
    <m/>
    <s v="Representación Geográfica"/>
    <m/>
    <s v="https://analytics.zoho.com/open-view/2395394000008117468?ZOHO_CRITERIA=%22Localiza_CL_Poblacion%22.%22Codreg%22%3D1"/>
    <x v="1"/>
    <s v="#1774B9"/>
  </r>
  <r>
    <s v="0004"/>
    <n v="360"/>
    <s v="Enfermedades Mundiales"/>
    <s v="Salud"/>
    <n v="2"/>
    <x v="1"/>
    <x v="0"/>
    <x v="1"/>
    <x v="2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ntofagasta"/>
    <m/>
    <s v="Representación Geográfica"/>
    <m/>
    <s v="https://analytics.zoho.com/open-view/2395394000008117468?ZOHO_CRITERIA=%22Localiza_CL_Poblacion%22.%22Codreg%22%3D2"/>
    <x v="2"/>
    <s v="#1774B9"/>
  </r>
  <r>
    <s v="0005"/>
    <n v="360"/>
    <s v="Enfermedades Mundiales"/>
    <s v="Salud"/>
    <n v="3"/>
    <x v="1"/>
    <x v="0"/>
    <x v="1"/>
    <x v="3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tacama"/>
    <m/>
    <s v="Representación Geográfica"/>
    <m/>
    <s v="https://analytics.zoho.com/open-view/2395394000007087483?ZOHO_CRITERIA=%22Localiza_CL_Poblacion%22.%22Codcom%22%3D3"/>
    <x v="3"/>
    <s v="#1774B9"/>
  </r>
  <r>
    <s v="0006"/>
    <n v="360"/>
    <s v="Enfermedades Mundiales"/>
    <s v="Salud"/>
    <n v="4"/>
    <x v="1"/>
    <x v="0"/>
    <x v="1"/>
    <x v="4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Coquimbo"/>
    <m/>
    <s v="Representación Geográfica"/>
    <m/>
    <s v="https://analytics.zoho.com/open-view/2395394000007087483?ZOHO_CRITERIA=%22Localiza_CL_Poblacion%22.%22Codcom%22%3D4"/>
    <x v="3"/>
    <s v="#1774B9"/>
  </r>
  <r>
    <s v="0007"/>
    <n v="360"/>
    <s v="Enfermedades Mundiales"/>
    <s v="Salud"/>
    <n v="5"/>
    <x v="1"/>
    <x v="0"/>
    <x v="1"/>
    <x v="5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Valparaíso"/>
    <m/>
    <s v="Representación Geográfica"/>
    <m/>
    <s v="https://analytics.zoho.com/open-view/2395394000007087483?ZOHO_CRITERIA=%22Localiza_CL_Poblacion%22.%22Codcom%22%3D5"/>
    <x v="3"/>
    <s v="#1774B9"/>
  </r>
  <r>
    <s v="0008"/>
    <n v="360"/>
    <s v="Enfermedades Mundiales"/>
    <s v="Salud"/>
    <n v="6"/>
    <x v="1"/>
    <x v="0"/>
    <x v="1"/>
    <x v="6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O'Higgins"/>
    <m/>
    <s v="Representación Geográfica"/>
    <m/>
    <s v="https://analytics.zoho.com/open-view/2395394000007087483?ZOHO_CRITERIA=%22Localiza_CL_Poblacion%22.%22Codcom%22%3D6"/>
    <x v="3"/>
    <s v="#1774B9"/>
  </r>
  <r>
    <s v="0009"/>
    <n v="360"/>
    <s v="Enfermedades Mundiales"/>
    <s v="Salud"/>
    <n v="7"/>
    <x v="1"/>
    <x v="0"/>
    <x v="1"/>
    <x v="7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Maule"/>
    <m/>
    <s v="Representación Geográfica"/>
    <m/>
    <s v="https://analytics.zoho.com/open-view/2395394000007087483?ZOHO_CRITERIA=%22Localiza_CL_Poblacion%22.%22Codcom%22%3D7"/>
    <x v="3"/>
    <s v="#1774B9"/>
  </r>
  <r>
    <s v="0010"/>
    <n v="360"/>
    <s v="Enfermedades Mundiales"/>
    <s v="Salud"/>
    <n v="8"/>
    <x v="1"/>
    <x v="0"/>
    <x v="1"/>
    <x v="8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l Biobío"/>
    <m/>
    <s v="Representación Geográfica"/>
    <m/>
    <s v="https://analytics.zoho.com/open-view/2395394000007087483?ZOHO_CRITERIA=%22Localiza_CL_Poblacion%22.%22Codcom%22%3D8"/>
    <x v="3"/>
    <s v="#1774B9"/>
  </r>
  <r>
    <s v="0011"/>
    <n v="360"/>
    <s v="Enfermedades Mundiales"/>
    <s v="Salud"/>
    <n v="9"/>
    <x v="1"/>
    <x v="0"/>
    <x v="1"/>
    <x v="9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La Araucanía"/>
    <m/>
    <s v="Representación Geográfica"/>
    <m/>
    <s v="https://analytics.zoho.com/open-view/2395394000007087483?ZOHO_CRITERIA=%22Localiza_CL_Poblacion%22.%22Codcom%22%3D9"/>
    <x v="3"/>
    <s v="#1774B9"/>
  </r>
  <r>
    <s v="0012"/>
    <n v="360"/>
    <s v="Enfermedades Mundiales"/>
    <s v="Salud"/>
    <n v="10"/>
    <x v="1"/>
    <x v="0"/>
    <x v="1"/>
    <x v="10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Los Lagos"/>
    <m/>
    <s v="Representación Geográfica"/>
    <m/>
    <s v="https://analytics.zoho.com/open-view/2395394000007087483?ZOHO_CRITERIA=%22Localiza_CL_Poblacion%22.%22Codcom%22%3D10"/>
    <x v="3"/>
    <s v="#1774B9"/>
  </r>
  <r>
    <s v="0013"/>
    <n v="360"/>
    <s v="Enfermedades Mundiales"/>
    <s v="Salud"/>
    <n v="11"/>
    <x v="1"/>
    <x v="0"/>
    <x v="1"/>
    <x v="11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ysén"/>
    <m/>
    <s v="Representación Geográfica"/>
    <m/>
    <s v="https://analytics.zoho.com/open-view/2395394000007087483?ZOHO_CRITERIA=%22Localiza_CL_Poblacion%22.%22Codcom%22%3D11"/>
    <x v="3"/>
    <s v="#1774B9"/>
  </r>
  <r>
    <s v="0014"/>
    <n v="360"/>
    <s v="Enfermedades Mundiales"/>
    <s v="Salud"/>
    <n v="12"/>
    <x v="1"/>
    <x v="0"/>
    <x v="1"/>
    <x v="12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Magallanes"/>
    <m/>
    <s v="Representación Geográfica"/>
    <m/>
    <s v="https://analytics.zoho.com/open-view/2395394000007087483?ZOHO_CRITERIA=%22Localiza_CL_Poblacion%22.%22Codcom%22%3D12"/>
    <x v="3"/>
    <s v="#1774B9"/>
  </r>
  <r>
    <s v="0015"/>
    <n v="360"/>
    <s v="Enfermedades Mundiales"/>
    <s v="Salud"/>
    <n v="13"/>
    <x v="1"/>
    <x v="0"/>
    <x v="1"/>
    <x v="13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Metropolitana"/>
    <m/>
    <s v="Representación Geográfica"/>
    <m/>
    <s v="https://analytics.zoho.com/open-view/2395394000007087483?ZOHO_CRITERIA=%22Localiza_CL_Poblacion%22.%22Codcom%22%3D13"/>
    <x v="3"/>
    <s v="#1774B9"/>
  </r>
  <r>
    <s v="0016"/>
    <n v="360"/>
    <s v="Enfermedades Mundiales"/>
    <s v="Salud"/>
    <n v="14"/>
    <x v="1"/>
    <x v="0"/>
    <x v="1"/>
    <x v="14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Los Ríos"/>
    <m/>
    <s v="Representación Geográfica"/>
    <m/>
    <s v="https://analytics.zoho.com/open-view/2395394000007087483?ZOHO_CRITERIA=%22Localiza_CL_Poblacion%22.%22Codcom%22%3D14"/>
    <x v="3"/>
    <s v="#1774B9"/>
  </r>
  <r>
    <s v="0017"/>
    <n v="360"/>
    <s v="Enfermedades Mundiales"/>
    <s v="Salud"/>
    <n v="15"/>
    <x v="1"/>
    <x v="0"/>
    <x v="1"/>
    <x v="15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Arica y Parinacota"/>
    <m/>
    <s v="Representación Geográfica"/>
    <m/>
    <s v="https://analytics.zoho.com/open-view/2395394000007087483?ZOHO_CRITERIA=%22Localiza_CL_Poblacion%22.%22Codcom%22%3D15"/>
    <x v="3"/>
    <s v="#1774B9"/>
  </r>
  <r>
    <s v="0018"/>
    <n v="360"/>
    <s v="Enfermedades Mundiales"/>
    <s v="Salud"/>
    <n v="16"/>
    <x v="1"/>
    <x v="0"/>
    <x v="1"/>
    <x v="16"/>
    <x v="0"/>
    <x v="1"/>
    <s v="Periodo 2020-2021"/>
    <s v="Casos por Millón de habitantes"/>
    <s v="Ministerio de Ciencias, Tecnología, Conocimiento e Innovación"/>
    <s v="Representación Geográfica del Número de Fallecidos por 1 millón de habitantes por comuna para la Región de Ñuble"/>
    <m/>
    <s v="Representación Geográfica"/>
    <m/>
    <s v="https://analytics.zoho.com/open-view/2395394000007087483?ZOHO_CRITERIA=%22Localiza_CL_Poblacion%22.%22Codcom%22%3D16"/>
    <x v="3"/>
    <s v="#1774B9"/>
  </r>
  <r>
    <s v="0019"/>
    <n v="360"/>
    <s v="Enfermedades Mundiales"/>
    <s v="Salud"/>
    <n v="0"/>
    <x v="0"/>
    <x v="0"/>
    <x v="0"/>
    <x v="0"/>
    <x v="1"/>
    <x v="0"/>
    <s v="Periodo 2020-2021"/>
    <s v="Casos"/>
    <s v="Ministerio de Ciencias, Tecnología, Conocimiento e Innovación"/>
    <s v="Evolución del Número de Casos Confirmados con COVID-19 por Región a Escala Nacional."/>
    <m/>
    <s v="Gráfico Evolución"/>
    <m/>
    <s v="https://analytics.zoho.com/open-view/2395394000008129784"/>
    <x v="0"/>
    <s v="#1774B9"/>
  </r>
  <r>
    <s v="0020"/>
    <n v="360"/>
    <s v="Enfermedades Mundiales"/>
    <s v="Salud"/>
    <n v="1"/>
    <x v="0"/>
    <x v="0"/>
    <x v="1"/>
    <x v="1"/>
    <x v="0"/>
    <x v="0"/>
    <s v="Periodo 2020-2021"/>
    <s v="Casos"/>
    <s v="Ministerio de Ciencias, Tecnología, Conocimiento e Innovación"/>
    <s v="Evolución del Número de Casos Confirmados con COVID-19 para la Región de Tarapacá"/>
    <m/>
    <s v="Gráfico Evolución"/>
    <m/>
    <s v="https://analytics.zoho.com/open-view/2395394000008129784?ZOHO_CRITERIA=%22Localiza_CL_Poblacion%22.%22Codreg%22%3D1"/>
    <x v="1"/>
    <s v="#1774B9"/>
  </r>
  <r>
    <s v="0021"/>
    <n v="360"/>
    <s v="Enfermedades Mundiales"/>
    <s v="Salud"/>
    <n v="2"/>
    <x v="0"/>
    <x v="0"/>
    <x v="1"/>
    <x v="2"/>
    <x v="0"/>
    <x v="0"/>
    <s v="Periodo 2020-2021"/>
    <s v="Casos"/>
    <s v="Ministerio de Ciencias, Tecnología, Conocimiento e Innovación"/>
    <s v="Evolución del Número de Casos Confirmados con COVID-19 para la Región de Antofagasta"/>
    <m/>
    <s v="Gráfico Evolución"/>
    <m/>
    <s v="https://analytics.zoho.com/open-view/2395394000008129784?ZOHO_CRITERIA=%22Localiza_CL_Poblacion%22.%22Codreg%22%3D2"/>
    <x v="2"/>
    <s v="#1774B9"/>
  </r>
  <r>
    <s v="0022"/>
    <n v="360"/>
    <s v="Enfermedades Mundiales"/>
    <s v="Salud"/>
    <n v="3"/>
    <x v="0"/>
    <x v="0"/>
    <x v="1"/>
    <x v="3"/>
    <x v="0"/>
    <x v="0"/>
    <s v="Periodo 2020-2021"/>
    <s v="Casos"/>
    <s v="Ministerio de Ciencias, Tecnología, Conocimiento e Innovación"/>
    <s v="Evolución del Número de Casos Confirmados con COVID-19 para la Región de Atacama"/>
    <m/>
    <s v="Gráfico Evolución"/>
    <m/>
    <s v="https://analytics.zoho.com/open-view/2395394000007087483?ZOHO_CRITERIA=%22Localiza_CL_Poblacion%22.%22Codcom%22%3D3"/>
    <x v="3"/>
    <s v="#1774B9"/>
  </r>
  <r>
    <s v="0023"/>
    <n v="360"/>
    <s v="Enfermedades Mundiales"/>
    <s v="Salud"/>
    <n v="4"/>
    <x v="0"/>
    <x v="0"/>
    <x v="1"/>
    <x v="4"/>
    <x v="0"/>
    <x v="0"/>
    <s v="Periodo 2020-2021"/>
    <s v="Casos"/>
    <s v="Ministerio de Ciencias, Tecnología, Conocimiento e Innovación"/>
    <s v="Evolución del Número de Casos Confirmados con COVID-19 para la Región de Coquimbo"/>
    <m/>
    <s v="Gráfico Evolución"/>
    <m/>
    <s v="https://analytics.zoho.com/open-view/2395394000007087483?ZOHO_CRITERIA=%22Localiza_CL_Poblacion%22.%22Codcom%22%3D4"/>
    <x v="3"/>
    <s v="#1774B9"/>
  </r>
  <r>
    <s v="0024"/>
    <n v="360"/>
    <s v="Enfermedades Mundiales"/>
    <s v="Salud"/>
    <n v="5"/>
    <x v="0"/>
    <x v="0"/>
    <x v="1"/>
    <x v="5"/>
    <x v="0"/>
    <x v="0"/>
    <s v="Periodo 2020-2021"/>
    <s v="Casos"/>
    <s v="Ministerio de Ciencias, Tecnología, Conocimiento e Innovación"/>
    <s v="Evolución del Número de Casos Confirmados con COVID-19 para la Región de Valparaíso"/>
    <m/>
    <s v="Gráfico Evolución"/>
    <m/>
    <s v="https://analytics.zoho.com/open-view/2395394000007087483?ZOHO_CRITERIA=%22Localiza_CL_Poblacion%22.%22Codcom%22%3D5"/>
    <x v="3"/>
    <s v="#1774B9"/>
  </r>
  <r>
    <s v="0025"/>
    <n v="360"/>
    <s v="Enfermedades Mundiales"/>
    <s v="Salud"/>
    <n v="6"/>
    <x v="0"/>
    <x v="0"/>
    <x v="1"/>
    <x v="6"/>
    <x v="0"/>
    <x v="0"/>
    <s v="Periodo 2020-2021"/>
    <s v="Casos"/>
    <s v="Ministerio de Ciencias, Tecnología, Conocimiento e Innovación"/>
    <s v="Evolución del Número de Casos Confirmados con COVID-19 para la Región de O'Higgins"/>
    <m/>
    <s v="Gráfico Evolución"/>
    <m/>
    <s v="https://analytics.zoho.com/open-view/2395394000007087483?ZOHO_CRITERIA=%22Localiza_CL_Poblacion%22.%22Codcom%22%3D6"/>
    <x v="3"/>
    <s v="#1774B9"/>
  </r>
  <r>
    <s v="0026"/>
    <n v="360"/>
    <s v="Enfermedades Mundiales"/>
    <s v="Salud"/>
    <n v="7"/>
    <x v="0"/>
    <x v="0"/>
    <x v="1"/>
    <x v="7"/>
    <x v="0"/>
    <x v="0"/>
    <s v="Periodo 2020-2021"/>
    <s v="Casos"/>
    <s v="Ministerio de Ciencias, Tecnología, Conocimiento e Innovación"/>
    <s v="Evolución del Número de Casos Confirmados con COVID-19 para la Región de Maule"/>
    <m/>
    <s v="Gráfico Evolución"/>
    <m/>
    <s v="https://analytics.zoho.com/open-view/2395394000007087483?ZOHO_CRITERIA=%22Localiza_CL_Poblacion%22.%22Codcom%22%3D7"/>
    <x v="3"/>
    <s v="#1774B9"/>
  </r>
  <r>
    <s v="0027"/>
    <n v="360"/>
    <s v="Enfermedades Mundiales"/>
    <s v="Salud"/>
    <n v="8"/>
    <x v="0"/>
    <x v="0"/>
    <x v="1"/>
    <x v="8"/>
    <x v="0"/>
    <x v="0"/>
    <s v="Periodo 2020-2021"/>
    <s v="Casos"/>
    <s v="Ministerio de Ciencias, Tecnología, Conocimiento e Innovación"/>
    <s v="Evolución del Número de Casos Confirmados con COVID-19 para la Región del Biobío"/>
    <m/>
    <s v="Gráfico Evolución"/>
    <m/>
    <s v="https://analytics.zoho.com/open-view/2395394000007087483?ZOHO_CRITERIA=%22Localiza_CL_Poblacion%22.%22Codcom%22%3D8"/>
    <x v="3"/>
    <s v="#1774B9"/>
  </r>
  <r>
    <s v="0028"/>
    <n v="360"/>
    <s v="Enfermedades Mundiales"/>
    <s v="Salud"/>
    <n v="9"/>
    <x v="0"/>
    <x v="0"/>
    <x v="1"/>
    <x v="9"/>
    <x v="0"/>
    <x v="0"/>
    <s v="Periodo 2020-2021"/>
    <s v="Casos"/>
    <s v="Ministerio de Ciencias, Tecnología, Conocimiento e Innovación"/>
    <s v="Evolución del Número de Casos Confirmados con COVID-19 para la Región de La Araucanía"/>
    <m/>
    <s v="Gráfico Evolución"/>
    <m/>
    <s v="https://analytics.zoho.com/open-view/2395394000007087483?ZOHO_CRITERIA=%22Localiza_CL_Poblacion%22.%22Codcom%22%3D9"/>
    <x v="3"/>
    <s v="#1774B9"/>
  </r>
  <r>
    <s v="0029"/>
    <n v="360"/>
    <s v="Enfermedades Mundiales"/>
    <s v="Salud"/>
    <n v="10"/>
    <x v="0"/>
    <x v="0"/>
    <x v="1"/>
    <x v="10"/>
    <x v="0"/>
    <x v="0"/>
    <s v="Periodo 2020-2021"/>
    <s v="Casos"/>
    <s v="Ministerio de Ciencias, Tecnología, Conocimiento e Innovación"/>
    <s v="Evolución del Número de Casos Confirmados con COVID-19 para la Región de Los Lagos"/>
    <m/>
    <s v="Gráfico Evolución"/>
    <m/>
    <s v="https://analytics.zoho.com/open-view/2395394000007087483?ZOHO_CRITERIA=%22Localiza_CL_Poblacion%22.%22Codcom%22%3D10"/>
    <x v="3"/>
    <s v="#1774B9"/>
  </r>
  <r>
    <s v="0030"/>
    <n v="360"/>
    <s v="Enfermedades Mundiales"/>
    <s v="Salud"/>
    <n v="11"/>
    <x v="0"/>
    <x v="0"/>
    <x v="1"/>
    <x v="11"/>
    <x v="0"/>
    <x v="0"/>
    <s v="Periodo 2020-2021"/>
    <s v="Casos"/>
    <s v="Ministerio de Ciencias, Tecnología, Conocimiento e Innovación"/>
    <s v="Evolución del Número de Casos Confirmados con COVID-19 para la Región de Aysén"/>
    <m/>
    <s v="Gráfico Evolución"/>
    <m/>
    <s v="https://analytics.zoho.com/open-view/2395394000007087483?ZOHO_CRITERIA=%22Localiza_CL_Poblacion%22.%22Codcom%22%3D11"/>
    <x v="3"/>
    <s v="#1774B9"/>
  </r>
  <r>
    <s v="0031"/>
    <n v="360"/>
    <s v="Enfermedades Mundiales"/>
    <s v="Salud"/>
    <n v="12"/>
    <x v="0"/>
    <x v="0"/>
    <x v="1"/>
    <x v="12"/>
    <x v="0"/>
    <x v="0"/>
    <s v="Periodo 2020-2021"/>
    <s v="Casos"/>
    <s v="Ministerio de Ciencias, Tecnología, Conocimiento e Innovación"/>
    <s v="Evolución del Número de Casos Confirmados con COVID-19 para la Región de Magallanes"/>
    <m/>
    <s v="Gráfico Evolución"/>
    <m/>
    <s v="https://analytics.zoho.com/open-view/2395394000007087483?ZOHO_CRITERIA=%22Localiza_CL_Poblacion%22.%22Codcom%22%3D12"/>
    <x v="3"/>
    <s v="#1774B9"/>
  </r>
  <r>
    <s v="0032"/>
    <n v="360"/>
    <s v="Enfermedades Mundiales"/>
    <s v="Salud"/>
    <n v="13"/>
    <x v="0"/>
    <x v="0"/>
    <x v="1"/>
    <x v="13"/>
    <x v="0"/>
    <x v="0"/>
    <s v="Periodo 2020-2021"/>
    <s v="Casos"/>
    <s v="Ministerio de Ciencias, Tecnología, Conocimiento e Innovación"/>
    <s v="Evolución del Número de Casos Confirmados con COVID-19 para la Región Metropolitana"/>
    <m/>
    <s v="Gráfico Evolución"/>
    <m/>
    <s v="https://analytics.zoho.com/open-view/2395394000007087483?ZOHO_CRITERIA=%22Localiza_CL_Poblacion%22.%22Codcom%22%3D13"/>
    <x v="3"/>
    <s v="#1774B9"/>
  </r>
  <r>
    <s v="0033"/>
    <n v="360"/>
    <s v="Enfermedades Mundiales"/>
    <s v="Salud"/>
    <n v="14"/>
    <x v="0"/>
    <x v="0"/>
    <x v="1"/>
    <x v="14"/>
    <x v="0"/>
    <x v="0"/>
    <s v="Periodo 2020-2021"/>
    <s v="Casos"/>
    <s v="Ministerio de Ciencias, Tecnología, Conocimiento e Innovación"/>
    <s v="Evolución del Número de Casos Confirmados con COVID-19 para la Región de Los Ríos"/>
    <m/>
    <s v="Gráfico Evolución"/>
    <m/>
    <s v="https://analytics.zoho.com/open-view/2395394000007087483?ZOHO_CRITERIA=%22Localiza_CL_Poblacion%22.%22Codcom%22%3D14"/>
    <x v="3"/>
    <s v="#1774B9"/>
  </r>
  <r>
    <s v="0034"/>
    <n v="360"/>
    <s v="Enfermedades Mundiales"/>
    <s v="Salud"/>
    <n v="15"/>
    <x v="0"/>
    <x v="0"/>
    <x v="1"/>
    <x v="15"/>
    <x v="0"/>
    <x v="0"/>
    <s v="Periodo 2020-2021"/>
    <s v="Casos"/>
    <s v="Ministerio de Ciencias, Tecnología, Conocimiento e Innovación"/>
    <s v="Evolución del Número de Casos Confirmados con COVID-19 para la Región de Arica y Parinacota"/>
    <m/>
    <s v="Gráfico Evolución"/>
    <m/>
    <s v="https://analytics.zoho.com/open-view/2395394000007087483?ZOHO_CRITERIA=%22Localiza_CL_Poblacion%22.%22Codcom%22%3D15"/>
    <x v="3"/>
    <s v="#1774B9"/>
  </r>
  <r>
    <s v="0035"/>
    <n v="360"/>
    <s v="Enfermedades Mundiales"/>
    <s v="Salud"/>
    <n v="16"/>
    <x v="0"/>
    <x v="0"/>
    <x v="1"/>
    <x v="16"/>
    <x v="0"/>
    <x v="0"/>
    <s v="Periodo 2020-2021"/>
    <s v="Casos"/>
    <s v="Ministerio de Ciencias, Tecnología, Conocimiento e Innovación"/>
    <s v="Evolución del Número de Casos Confirmados con COVID-19 para la Región de Ñuble"/>
    <m/>
    <s v="Gráfico Evolución"/>
    <m/>
    <s v="https://analytics.zoho.com/open-view/2395394000007087483?ZOHO_CRITERIA=%22Localiza_CL_Poblacion%22.%22Codcom%22%3D16"/>
    <x v="3"/>
    <s v="#1774B9"/>
  </r>
  <r>
    <s v="0036"/>
    <n v="360"/>
    <s v="Enfermedades Mundiales"/>
    <s v="Salud"/>
    <n v="0"/>
    <x v="1"/>
    <x v="0"/>
    <x v="0"/>
    <x v="0"/>
    <x v="1"/>
    <x v="2"/>
    <s v="Periodo 2020-2021"/>
    <s v="Casos"/>
    <s v="Ministerio de Ciencias, Tecnología, Conocimiento e Innovación"/>
    <s v="Evolución del Número de Fallecidos Diarios por COVID-19 por Región a Escala Nacional."/>
    <m/>
    <s v="Gráfico Evolución"/>
    <m/>
    <s v="https://analytics.zoho.com/open-view/2395394000008130352"/>
    <x v="0"/>
    <s v="#1774B9"/>
  </r>
  <r>
    <s v="0037"/>
    <n v="360"/>
    <s v="Enfermedades Mundiales"/>
    <s v="Salud"/>
    <n v="1"/>
    <x v="1"/>
    <x v="0"/>
    <x v="1"/>
    <x v="1"/>
    <x v="0"/>
    <x v="2"/>
    <s v="Periodo 2020-2021"/>
    <s v="Casos"/>
    <s v="Ministerio de Ciencias, Tecnología, Conocimiento e Innovación"/>
    <s v="Evolución del Número de Fallecidos Diarios por COVID-19 en la Región de Tarapacá"/>
    <m/>
    <s v="Gráfico Evolución"/>
    <m/>
    <s v="https://analytics.zoho.com/open-view/2395394000008130352?ZOHO_CRITERIA=%22Localiza_CL_Poblacion%22.%22Codreg%22%3D1"/>
    <x v="1"/>
    <s v="#1774B9"/>
  </r>
  <r>
    <s v="0038"/>
    <n v="360"/>
    <s v="Enfermedades Mundiales"/>
    <s v="Salud"/>
    <n v="2"/>
    <x v="1"/>
    <x v="0"/>
    <x v="1"/>
    <x v="2"/>
    <x v="0"/>
    <x v="2"/>
    <s v="Periodo 2020-2021"/>
    <s v="Casos"/>
    <s v="Ministerio de Ciencias, Tecnología, Conocimiento e Innovación"/>
    <s v="Evolución del Número de Fallecidos Diarios por COVID-19 en la Región de Antofagasta"/>
    <m/>
    <s v="Gráfico Evolución"/>
    <m/>
    <s v="https://analytics.zoho.com/open-view/2395394000008130352?ZOHO_CRITERIA=%22Localiza_CL_Poblacion%22.%22Codreg%22%3D2"/>
    <x v="2"/>
    <s v="#1774B9"/>
  </r>
  <r>
    <s v="0039"/>
    <n v="360"/>
    <s v="Enfermedades Mundiales"/>
    <s v="Salud"/>
    <n v="3"/>
    <x v="1"/>
    <x v="0"/>
    <x v="1"/>
    <x v="3"/>
    <x v="0"/>
    <x v="2"/>
    <s v="Periodo 2020-2021"/>
    <s v="Casos"/>
    <s v="Ministerio de Ciencias, Tecnología, Conocimiento e Innovación"/>
    <s v="Evolución del Número de Fallecidos Diarios por COVID-19 en la Región de Atacama"/>
    <m/>
    <s v="Gráfico Evolución"/>
    <m/>
    <s v="https://analytics.zoho.com/open-view/2395394000008130352?ZOHO_CRITERIA=%22Localiza_CL_Poblacion%22.%22Codreg%22%3D3"/>
    <x v="3"/>
    <s v="#1774B9"/>
  </r>
  <r>
    <s v="0040"/>
    <n v="360"/>
    <s v="Enfermedades Mundiales"/>
    <s v="Salud"/>
    <n v="4"/>
    <x v="1"/>
    <x v="0"/>
    <x v="1"/>
    <x v="4"/>
    <x v="0"/>
    <x v="2"/>
    <s v="Periodo 2020-2021"/>
    <s v="Casos"/>
    <s v="Ministerio de Ciencias, Tecnología, Conocimiento e Innovación"/>
    <s v="Evolución del Número de Fallecidos Diarios por COVID-19 en la Región de Coquimbo"/>
    <m/>
    <s v="Gráfico Evolución"/>
    <m/>
    <s v="https://analytics.zoho.com/open-view/2395394000008130352?ZOHO_CRITERIA=%22Localiza_CL_Poblacion%22.%22Codreg%22%3D4"/>
    <x v="3"/>
    <s v="#1774B9"/>
  </r>
  <r>
    <s v="0041"/>
    <n v="360"/>
    <s v="Enfermedades Mundiales"/>
    <s v="Salud"/>
    <n v="5"/>
    <x v="1"/>
    <x v="0"/>
    <x v="1"/>
    <x v="5"/>
    <x v="0"/>
    <x v="2"/>
    <s v="Periodo 2020-2021"/>
    <s v="Casos"/>
    <s v="Ministerio de Ciencias, Tecnología, Conocimiento e Innovación"/>
    <s v="Evolución del Número de Fallecidos Diarios por COVID-19 en la Región de Valparaíso"/>
    <m/>
    <s v="Gráfico Evolución"/>
    <m/>
    <s v="https://analytics.zoho.com/open-view/2395394000008130352?ZOHO_CRITERIA=%22Localiza_CL_Poblacion%22.%22Codreg%22%3D5"/>
    <x v="3"/>
    <s v="#1774B9"/>
  </r>
  <r>
    <s v="0042"/>
    <n v="360"/>
    <s v="Enfermedades Mundiales"/>
    <s v="Salud"/>
    <n v="6"/>
    <x v="1"/>
    <x v="0"/>
    <x v="1"/>
    <x v="6"/>
    <x v="0"/>
    <x v="2"/>
    <s v="Periodo 2020-2021"/>
    <s v="Casos"/>
    <s v="Ministerio de Ciencias, Tecnología, Conocimiento e Innovación"/>
    <s v="Evolución del Número de Fallecidos Diarios por COVID-19 en la Región de O'Higgins"/>
    <m/>
    <s v="Gráfico Evolución"/>
    <m/>
    <s v="https://analytics.zoho.com/open-view/2395394000008130352?ZOHO_CRITERIA=%22Localiza_CL_Poblacion%22.%22Codreg%22%3D6"/>
    <x v="3"/>
    <s v="#1774B9"/>
  </r>
  <r>
    <s v="0043"/>
    <n v="360"/>
    <s v="Enfermedades Mundiales"/>
    <s v="Salud"/>
    <n v="7"/>
    <x v="1"/>
    <x v="0"/>
    <x v="1"/>
    <x v="7"/>
    <x v="0"/>
    <x v="2"/>
    <s v="Periodo 2020-2021"/>
    <s v="Casos"/>
    <s v="Ministerio de Ciencias, Tecnología, Conocimiento e Innovación"/>
    <s v="Evolución del Número de Fallecidos Diarios por COVID-19 en la Región de Maule"/>
    <m/>
    <s v="Gráfico Evolución"/>
    <m/>
    <s v="https://analytics.zoho.com/open-view/2395394000008130352?ZOHO_CRITERIA=%22Localiza_CL_Poblacion%22.%22Codreg%22%3D7"/>
    <x v="3"/>
    <s v="#1774B9"/>
  </r>
  <r>
    <s v="0044"/>
    <n v="360"/>
    <s v="Enfermedades Mundiales"/>
    <s v="Salud"/>
    <n v="8"/>
    <x v="1"/>
    <x v="0"/>
    <x v="1"/>
    <x v="8"/>
    <x v="0"/>
    <x v="2"/>
    <s v="Periodo 2020-2021"/>
    <s v="Casos"/>
    <s v="Ministerio de Ciencias, Tecnología, Conocimiento e Innovación"/>
    <s v="Evolución del Número de Fallecidos Diarios por COVID-19 en la Región del Biobío"/>
    <m/>
    <s v="Gráfico Evolución"/>
    <m/>
    <s v="https://analytics.zoho.com/open-view/2395394000008130352?ZOHO_CRITERIA=%22Localiza_CL_Poblacion%22.%22Codreg%22%3D8"/>
    <x v="3"/>
    <s v="#1774B9"/>
  </r>
  <r>
    <s v="0045"/>
    <n v="360"/>
    <s v="Enfermedades Mundiales"/>
    <s v="Salud"/>
    <n v="9"/>
    <x v="1"/>
    <x v="0"/>
    <x v="1"/>
    <x v="9"/>
    <x v="0"/>
    <x v="2"/>
    <s v="Periodo 2020-2021"/>
    <s v="Casos"/>
    <s v="Ministerio de Ciencias, Tecnología, Conocimiento e Innovación"/>
    <s v="Evolución del Número de Fallecidos Diarios por COVID-19 en la Región de La Araucanía"/>
    <m/>
    <s v="Gráfico Evolución"/>
    <m/>
    <s v="https://analytics.zoho.com/open-view/2395394000008130352?ZOHO_CRITERIA=%22Localiza_CL_Poblacion%22.%22Codreg%22%3D9"/>
    <x v="3"/>
    <s v="#1774B9"/>
  </r>
  <r>
    <s v="0046"/>
    <n v="360"/>
    <s v="Enfermedades Mundiales"/>
    <s v="Salud"/>
    <n v="10"/>
    <x v="1"/>
    <x v="0"/>
    <x v="1"/>
    <x v="10"/>
    <x v="0"/>
    <x v="2"/>
    <s v="Periodo 2020-2021"/>
    <s v="Casos"/>
    <s v="Ministerio de Ciencias, Tecnología, Conocimiento e Innovación"/>
    <s v="Evolución del Número de Fallecidos Diarios por COVID-19 en la Región de Los Lagos"/>
    <m/>
    <s v="Gráfico Evolución"/>
    <m/>
    <s v="https://analytics.zoho.com/open-view/2395394000008130352?ZOHO_CRITERIA=%22Localiza_CL_Poblacion%22.%22Codreg%22%3D10"/>
    <x v="3"/>
    <s v="#1774B9"/>
  </r>
  <r>
    <s v="0047"/>
    <n v="360"/>
    <s v="Enfermedades Mundiales"/>
    <s v="Salud"/>
    <n v="11"/>
    <x v="1"/>
    <x v="0"/>
    <x v="1"/>
    <x v="11"/>
    <x v="0"/>
    <x v="2"/>
    <s v="Periodo 2020-2021"/>
    <s v="Casos"/>
    <s v="Ministerio de Ciencias, Tecnología, Conocimiento e Innovación"/>
    <s v="Evolución del Número de Fallecidos Diarios por COVID-19 en la Región de Aysén"/>
    <m/>
    <s v="Gráfico Evolución"/>
    <m/>
    <s v="https://analytics.zoho.com/open-view/2395394000008130352?ZOHO_CRITERIA=%22Localiza_CL_Poblacion%22.%22Codreg%22%3D11"/>
    <x v="3"/>
    <s v="#1774B9"/>
  </r>
  <r>
    <s v="0048"/>
    <n v="360"/>
    <s v="Enfermedades Mundiales"/>
    <s v="Salud"/>
    <n v="12"/>
    <x v="1"/>
    <x v="0"/>
    <x v="1"/>
    <x v="12"/>
    <x v="0"/>
    <x v="2"/>
    <s v="Periodo 2020-2021"/>
    <s v="Casos"/>
    <s v="Ministerio de Ciencias, Tecnología, Conocimiento e Innovación"/>
    <s v="Evolución del Número de Fallecidos Diarios por COVID-19 en la Región de Magallanes"/>
    <m/>
    <s v="Gráfico Evolución"/>
    <m/>
    <s v="https://analytics.zoho.com/open-view/2395394000008130352?ZOHO_CRITERIA=%22Localiza_CL_Poblacion%22.%22Codreg%22%3D12"/>
    <x v="3"/>
    <s v="#1774B9"/>
  </r>
  <r>
    <s v="0049"/>
    <n v="360"/>
    <s v="Enfermedades Mundiales"/>
    <s v="Salud"/>
    <n v="13"/>
    <x v="1"/>
    <x v="0"/>
    <x v="1"/>
    <x v="13"/>
    <x v="0"/>
    <x v="2"/>
    <s v="Periodo 2020-2021"/>
    <s v="Casos"/>
    <s v="Ministerio de Ciencias, Tecnología, Conocimiento e Innovación"/>
    <s v="Evolución del Número de Fallecidos Diarios por COVID-19 en la Región Metropolitana"/>
    <m/>
    <s v="Gráfico Evolución"/>
    <m/>
    <s v="https://analytics.zoho.com/open-view/2395394000008130352?ZOHO_CRITERIA=%22Localiza_CL_Poblacion%22.%22Codreg%22%3D13"/>
    <x v="3"/>
    <s v="#1774B9"/>
  </r>
  <r>
    <s v="0050"/>
    <n v="360"/>
    <s v="Enfermedades Mundiales"/>
    <s v="Salud"/>
    <n v="14"/>
    <x v="1"/>
    <x v="0"/>
    <x v="1"/>
    <x v="14"/>
    <x v="0"/>
    <x v="2"/>
    <s v="Periodo 2020-2021"/>
    <s v="Casos"/>
    <s v="Ministerio de Ciencias, Tecnología, Conocimiento e Innovación"/>
    <s v="Evolución del Número de Fallecidos Diarios por COVID-19 en la Región de Los Ríos"/>
    <m/>
    <s v="Gráfico Evolución"/>
    <m/>
    <s v="https://analytics.zoho.com/open-view/2395394000008130352?ZOHO_CRITERIA=%22Localiza_CL_Poblacion%22.%22Codreg%22%3D14"/>
    <x v="3"/>
    <s v="#1774B9"/>
  </r>
  <r>
    <s v="0051"/>
    <n v="360"/>
    <s v="Enfermedades Mundiales"/>
    <s v="Salud"/>
    <n v="15"/>
    <x v="1"/>
    <x v="0"/>
    <x v="1"/>
    <x v="15"/>
    <x v="0"/>
    <x v="2"/>
    <s v="Periodo 2020-2021"/>
    <s v="Casos"/>
    <s v="Ministerio de Ciencias, Tecnología, Conocimiento e Innovación"/>
    <s v="Evolución del Número de Fallecidos Diarios por COVID-19 en la Región de Arica y Parinacota"/>
    <m/>
    <s v="Gráfico Evolución"/>
    <m/>
    <s v="https://analytics.zoho.com/open-view/2395394000008130352?ZOHO_CRITERIA=%22Localiza_CL_Poblacion%22.%22Codreg%22%3D15"/>
    <x v="3"/>
    <s v="#1774B9"/>
  </r>
  <r>
    <s v="0052"/>
    <n v="360"/>
    <s v="Enfermedades Mundiales"/>
    <s v="Salud"/>
    <n v="16"/>
    <x v="1"/>
    <x v="0"/>
    <x v="1"/>
    <x v="16"/>
    <x v="0"/>
    <x v="2"/>
    <s v="Periodo 2020-2021"/>
    <s v="Casos"/>
    <s v="Ministerio de Ciencias, Tecnología, Conocimiento e Innovación"/>
    <s v="Evolución del Número de Fallecidos Diarios por COVID-19 en la Región de Ñuble"/>
    <m/>
    <s v="Gráfico Evolución"/>
    <m/>
    <s v="https://analytics.zoho.com/open-view/2395394000008130352?ZOHO_CRITERIA=%22Localiza_CL_Poblacion%22.%22Codreg%22%3D16"/>
    <x v="3"/>
    <s v="#1774B9"/>
  </r>
  <r>
    <s v="0053"/>
    <n v="360"/>
    <s v="Enfermedades Mundiales"/>
    <s v="Salud"/>
    <n v="0"/>
    <x v="2"/>
    <x v="0"/>
    <x v="0"/>
    <x v="0"/>
    <x v="1"/>
    <x v="3"/>
    <s v="Periodo 2020-2021"/>
    <s v="Casos"/>
    <s v="Ministerio de Ciencias, Tecnología, Conocimiento e Innovación"/>
    <s v="Evolución del Número de Fallecidos por COVID-19 por 1 millón de habitantes por Región y Comuna a Escala Nacional."/>
    <m/>
    <s v="Gráfico Evolución"/>
    <m/>
    <s v="https://analytics.zoho.com/open-view/2395394000008131055"/>
    <x v="0"/>
    <s v="#1774B9"/>
  </r>
  <r>
    <s v="0054"/>
    <n v="360"/>
    <s v="Enfermedades Mundiales"/>
    <s v="Salud"/>
    <n v="1"/>
    <x v="2"/>
    <x v="0"/>
    <x v="1"/>
    <x v="1"/>
    <x v="2"/>
    <x v="3"/>
    <s v="Periodo 2020-2021"/>
    <s v="Casos"/>
    <s v="Ministerio de Ciencias, Tecnología, Conocimiento e Innovación"/>
    <s v="Evolución del Número de Fallecidos por COVID-19 por 1 millón de habitantes por Comuna en la Región de Tarapacá"/>
    <m/>
    <s v="Gráfico Evolución"/>
    <m/>
    <s v="https://analytics.zoho.com/open-view/2395394000008131953?ZOHO_CRITERIA=%22Localiza_CL_Poblacion%22.%22Codreg%22%3D1"/>
    <x v="1"/>
    <s v="#1774B9"/>
  </r>
  <r>
    <s v="0055"/>
    <n v="360"/>
    <s v="Enfermedades Mundiales"/>
    <s v="Salud"/>
    <n v="2"/>
    <x v="2"/>
    <x v="0"/>
    <x v="1"/>
    <x v="2"/>
    <x v="2"/>
    <x v="3"/>
    <s v="Periodo 2020-2021"/>
    <s v="Casos"/>
    <s v="Ministerio de Ciencias, Tecnología, Conocimiento e Innovación"/>
    <s v="Evolución del Número de Fallecidos por COVID-19 por 1 millón de habitantes por Comuna en la Región de Antofagasta"/>
    <m/>
    <s v="Gráfico Evolución"/>
    <m/>
    <s v="https://analytics.zoho.com/open-view/2395394000008131953?ZOHO_CRITERIA=%22Localiza_CL_Poblacion%22.%22Codreg%22%3D2"/>
    <x v="2"/>
    <s v="#1774B9"/>
  </r>
  <r>
    <s v="0056"/>
    <n v="360"/>
    <s v="Enfermedades Mundiales"/>
    <s v="Salud"/>
    <n v="3"/>
    <x v="2"/>
    <x v="0"/>
    <x v="1"/>
    <x v="3"/>
    <x v="2"/>
    <x v="3"/>
    <s v="Periodo 2020-2021"/>
    <s v="Casos"/>
    <s v="Ministerio de Ciencias, Tecnología, Conocimiento e Innovación"/>
    <s v="Evolución del Número de Fallecidos por COVID-19 por 1 millón de habitantes por Comuna en la Región de Atacama"/>
    <m/>
    <s v="Gráfico Evolución"/>
    <m/>
    <s v="https://analytics.zoho.com/open-view/2395394000008131953?ZOHO_CRITERIA=%22Localiza_CL_Poblacion%22.%22Codreg%22%3D3"/>
    <x v="3"/>
    <s v="#1774B9"/>
  </r>
  <r>
    <s v="0057"/>
    <n v="360"/>
    <s v="Enfermedades Mundiales"/>
    <s v="Salud"/>
    <n v="4"/>
    <x v="2"/>
    <x v="0"/>
    <x v="1"/>
    <x v="4"/>
    <x v="2"/>
    <x v="3"/>
    <s v="Periodo 2020-2021"/>
    <s v="Casos"/>
    <s v="Ministerio de Ciencias, Tecnología, Conocimiento e Innovación"/>
    <s v="Evolución del Número de Fallecidos por COVID-19 por 1 millón de habitantes por Comuna en la Región de Coquimbo"/>
    <m/>
    <s v="Gráfico Evolución"/>
    <m/>
    <s v="https://analytics.zoho.com/open-view/2395394000008131953?ZOHO_CRITERIA=%22Localiza_CL_Poblacion%22.%22Codreg%22%3D4"/>
    <x v="3"/>
    <s v="#1774B9"/>
  </r>
  <r>
    <s v="0058"/>
    <n v="360"/>
    <s v="Enfermedades Mundiales"/>
    <s v="Salud"/>
    <n v="5"/>
    <x v="2"/>
    <x v="0"/>
    <x v="1"/>
    <x v="5"/>
    <x v="2"/>
    <x v="3"/>
    <s v="Periodo 2020-2021"/>
    <s v="Casos"/>
    <s v="Ministerio de Ciencias, Tecnología, Conocimiento e Innovación"/>
    <s v="Evolución del Número de Fallecidos por COVID-19 por 1 millón de habitantes por Comuna en la Región de Valparaíso"/>
    <m/>
    <s v="Gráfico Evolución"/>
    <m/>
    <s v="https://analytics.zoho.com/open-view/2395394000008131953?ZOHO_CRITERIA=%22Localiza_CL_Poblacion%22.%22Codreg%22%3D5"/>
    <x v="3"/>
    <s v="#1774B9"/>
  </r>
  <r>
    <s v="0059"/>
    <n v="360"/>
    <s v="Enfermedades Mundiales"/>
    <s v="Salud"/>
    <n v="6"/>
    <x v="2"/>
    <x v="0"/>
    <x v="1"/>
    <x v="6"/>
    <x v="2"/>
    <x v="3"/>
    <s v="Periodo 2020-2021"/>
    <s v="Casos"/>
    <s v="Ministerio de Ciencias, Tecnología, Conocimiento e Innovación"/>
    <s v="Evolución del Número de Fallecidos por COVID-19 por 1 millón de habitantes por Comuna en la Región de O'Higgins"/>
    <m/>
    <s v="Gráfico Evolución"/>
    <m/>
    <s v="https://analytics.zoho.com/open-view/2395394000008131953?ZOHO_CRITERIA=%22Localiza_CL_Poblacion%22.%22Codreg%22%3D6"/>
    <x v="3"/>
    <s v="#1774B9"/>
  </r>
  <r>
    <s v="0060"/>
    <n v="360"/>
    <s v="Enfermedades Mundiales"/>
    <s v="Salud"/>
    <n v="7"/>
    <x v="2"/>
    <x v="0"/>
    <x v="1"/>
    <x v="7"/>
    <x v="2"/>
    <x v="3"/>
    <s v="Periodo 2020-2021"/>
    <s v="Casos"/>
    <s v="Ministerio de Ciencias, Tecnología, Conocimiento e Innovación"/>
    <s v="Evolución del Número de Fallecidos por COVID-19 por 1 millón de habitantes por Comuna en la Región de Maule"/>
    <m/>
    <s v="Gráfico Evolución"/>
    <m/>
    <s v="https://analytics.zoho.com/open-view/2395394000008131953?ZOHO_CRITERIA=%22Localiza_CL_Poblacion%22.%22Codreg%22%3D7"/>
    <x v="3"/>
    <s v="#1774B9"/>
  </r>
  <r>
    <s v="0061"/>
    <n v="360"/>
    <s v="Enfermedades Mundiales"/>
    <s v="Salud"/>
    <n v="8"/>
    <x v="2"/>
    <x v="0"/>
    <x v="1"/>
    <x v="8"/>
    <x v="2"/>
    <x v="3"/>
    <s v="Periodo 2020-2021"/>
    <s v="Casos"/>
    <s v="Ministerio de Ciencias, Tecnología, Conocimiento e Innovación"/>
    <s v="Evolución del Número de Fallecidos por COVID-19 por 1 millón de habitantes por Comuna en la Región del Biobío"/>
    <m/>
    <s v="Gráfico Evolución"/>
    <m/>
    <s v="https://analytics.zoho.com/open-view/2395394000008131953?ZOHO_CRITERIA=%22Localiza_CL_Poblacion%22.%22Codreg%22%3D8"/>
    <x v="3"/>
    <s v="#1774B9"/>
  </r>
  <r>
    <s v="0062"/>
    <n v="360"/>
    <s v="Enfermedades Mundiales"/>
    <s v="Salud"/>
    <n v="9"/>
    <x v="2"/>
    <x v="0"/>
    <x v="1"/>
    <x v="9"/>
    <x v="2"/>
    <x v="3"/>
    <s v="Periodo 2020-2021"/>
    <s v="Casos"/>
    <s v="Ministerio de Ciencias, Tecnología, Conocimiento e Innovación"/>
    <s v="Evolución del Número de Fallecidos por COVID-19 por 1 millón de habitantes por Comuna en la Región de La Araucanía"/>
    <m/>
    <s v="Gráfico Evolución"/>
    <m/>
    <s v="https://analytics.zoho.com/open-view/2395394000008131953?ZOHO_CRITERIA=%22Localiza_CL_Poblacion%22.%22Codreg%22%3D9"/>
    <x v="3"/>
    <s v="#1774B9"/>
  </r>
  <r>
    <s v="0063"/>
    <n v="360"/>
    <s v="Enfermedades Mundiales"/>
    <s v="Salud"/>
    <n v="10"/>
    <x v="2"/>
    <x v="0"/>
    <x v="1"/>
    <x v="10"/>
    <x v="2"/>
    <x v="3"/>
    <s v="Periodo 2020-2021"/>
    <s v="Casos"/>
    <s v="Ministerio de Ciencias, Tecnología, Conocimiento e Innovación"/>
    <s v="Evolución del Número de Fallecidos por COVID-19 por 1 millón de habitantes por Comuna en la Región de Los Lagos"/>
    <m/>
    <s v="Gráfico Evolución"/>
    <m/>
    <s v="https://analytics.zoho.com/open-view/2395394000008131953?ZOHO_CRITERIA=%22Localiza_CL_Poblacion%22.%22Codreg%22%3D10"/>
    <x v="3"/>
    <s v="#1774B9"/>
  </r>
  <r>
    <s v="0064"/>
    <n v="360"/>
    <s v="Enfermedades Mundiales"/>
    <s v="Salud"/>
    <n v="11"/>
    <x v="2"/>
    <x v="0"/>
    <x v="1"/>
    <x v="11"/>
    <x v="2"/>
    <x v="3"/>
    <s v="Periodo 2020-2021"/>
    <s v="Casos"/>
    <s v="Ministerio de Ciencias, Tecnología, Conocimiento e Innovación"/>
    <s v="Evolución del Número de Fallecidos por COVID-19 por 1 millón de habitantes por Comuna en la Región de Aysén"/>
    <m/>
    <s v="Gráfico Evolución"/>
    <m/>
    <s v="https://analytics.zoho.com/open-view/2395394000008131953?ZOHO_CRITERIA=%22Localiza_CL_Poblacion%22.%22Codreg%22%3D11"/>
    <x v="3"/>
    <s v="#1774B9"/>
  </r>
  <r>
    <s v="0065"/>
    <n v="360"/>
    <s v="Enfermedades Mundiales"/>
    <s v="Salud"/>
    <n v="12"/>
    <x v="2"/>
    <x v="0"/>
    <x v="1"/>
    <x v="12"/>
    <x v="2"/>
    <x v="3"/>
    <s v="Periodo 2020-2021"/>
    <s v="Casos"/>
    <s v="Ministerio de Ciencias, Tecnología, Conocimiento e Innovación"/>
    <s v="Evolución del Número de Fallecidos por COVID-19 por 1 millón de habitantes por Comuna en la Región de Magallanes"/>
    <m/>
    <s v="Gráfico Evolución"/>
    <m/>
    <s v="https://analytics.zoho.com/open-view/2395394000008131953?ZOHO_CRITERIA=%22Localiza_CL_Poblacion%22.%22Codreg%22%3D12"/>
    <x v="3"/>
    <s v="#1774B9"/>
  </r>
  <r>
    <s v="0066"/>
    <n v="360"/>
    <s v="Enfermedades Mundiales"/>
    <s v="Salud"/>
    <n v="13"/>
    <x v="2"/>
    <x v="0"/>
    <x v="1"/>
    <x v="13"/>
    <x v="2"/>
    <x v="3"/>
    <s v="Periodo 2020-2021"/>
    <s v="Casos"/>
    <s v="Ministerio de Ciencias, Tecnología, Conocimiento e Innovación"/>
    <s v="Evolución del Número de Fallecidos por COVID-19 por 1 millón de habitantes por Comuna en la Región Metropolitana"/>
    <m/>
    <s v="Gráfico Evolución"/>
    <m/>
    <s v="https://analytics.zoho.com/open-view/2395394000008131953?ZOHO_CRITERIA=%22Localiza_CL_Poblacion%22.%22Codreg%22%3D13"/>
    <x v="3"/>
    <s v="#1774B9"/>
  </r>
  <r>
    <s v="0067"/>
    <n v="360"/>
    <s v="Enfermedades Mundiales"/>
    <s v="Salud"/>
    <n v="14"/>
    <x v="2"/>
    <x v="0"/>
    <x v="1"/>
    <x v="14"/>
    <x v="2"/>
    <x v="3"/>
    <s v="Periodo 2020-2021"/>
    <s v="Casos"/>
    <s v="Ministerio de Ciencias, Tecnología, Conocimiento e Innovación"/>
    <s v="Evolución del Número de Fallecidos por COVID-19 por 1 millón de habitantes por Comuna en la Región de Los Ríos"/>
    <m/>
    <s v="Gráfico Evolución"/>
    <m/>
    <s v="https://analytics.zoho.com/open-view/2395394000008131953?ZOHO_CRITERIA=%22Localiza_CL_Poblacion%22.%22Codreg%22%3D14"/>
    <x v="3"/>
    <s v="#1774B9"/>
  </r>
  <r>
    <s v="0068"/>
    <n v="360"/>
    <s v="Enfermedades Mundiales"/>
    <s v="Salud"/>
    <n v="15"/>
    <x v="2"/>
    <x v="0"/>
    <x v="1"/>
    <x v="15"/>
    <x v="2"/>
    <x v="3"/>
    <s v="Periodo 2020-2021"/>
    <s v="Casos"/>
    <s v="Ministerio de Ciencias, Tecnología, Conocimiento e Innovación"/>
    <s v="Evolución del Número de Fallecidos por COVID-19 por 1 millón de habitantes por Comuna en la Región de Arica y Parinacota"/>
    <m/>
    <s v="Gráfico Evolución"/>
    <m/>
    <s v="https://analytics.zoho.com/open-view/2395394000008131953?ZOHO_CRITERIA=%22Localiza_CL_Poblacion%22.%22Codreg%22%3D15"/>
    <x v="3"/>
    <s v="#1774B9"/>
  </r>
  <r>
    <s v="0069"/>
    <n v="360"/>
    <s v="Enfermedades Mundiales"/>
    <s v="Salud"/>
    <n v="16"/>
    <x v="2"/>
    <x v="0"/>
    <x v="1"/>
    <x v="16"/>
    <x v="2"/>
    <x v="3"/>
    <s v="Periodo 2020-2021"/>
    <s v="Casos"/>
    <s v="Ministerio de Ciencias, Tecnología, Conocimiento e Innovación"/>
    <s v="Evolución del Número de Fallecidos por COVID-19 por 1 millón de habitantes por Comuna en la Región de Ñuble"/>
    <m/>
    <s v="Gráfico Evolución"/>
    <m/>
    <s v="https://analytics.zoho.com/open-view/2395394000008131953?ZOHO_CRITERIA=%22Localiza_CL_Poblacion%22.%22Codreg%22%3D16"/>
    <x v="3"/>
    <s v="#1774B9"/>
  </r>
  <r>
    <s v="0070"/>
    <n v="360"/>
    <s v="Enfermedades Mundiales"/>
    <s v="Salud"/>
    <n v="1101"/>
    <x v="2"/>
    <x v="0"/>
    <x v="2"/>
    <x v="17"/>
    <x v="0"/>
    <x v="3"/>
    <s v="Periodo 2020-2021"/>
    <s v="Casos"/>
    <s v="Ministerio de Ciencias, Tecnología, Conocimiento e Innovación"/>
    <s v="Evolución del Número de Fallecidos por COVID-19 por 1 millón de habitantes en la comuna de Iquique"/>
    <m/>
    <s v="Gráfico Evolución"/>
    <m/>
    <s v="https://analytics.zoho.com/open-view/2395394000008132313?ZOHO_CRITERIA=%22Localiza_CL_Poblacion%22.%22Codcom%22%3D1101"/>
    <x v="3"/>
    <s v="#1774B9"/>
  </r>
  <r>
    <s v="0071"/>
    <n v="360"/>
    <s v="Enfermedades Mundiales"/>
    <s v="Salud"/>
    <n v="1107"/>
    <x v="2"/>
    <x v="0"/>
    <x v="2"/>
    <x v="18"/>
    <x v="0"/>
    <x v="3"/>
    <s v="Periodo 2020-2021"/>
    <s v="Casos"/>
    <s v="Ministerio de Ciencias, Tecnología, Conocimiento e Innovación"/>
    <s v="Evolución del Número de Fallecidos por COVID-19 por 1 millón de habitantes en la comuna de Alto Hospicio"/>
    <m/>
    <s v="Gráfico Evolución"/>
    <m/>
    <s v="https://analytics.zoho.com/open-view/2395394000008132313?ZOHO_CRITERIA=%22Localiza_CL_Poblacion%22.%22Codcom%22%3D1107"/>
    <x v="3"/>
    <s v="#1774B9"/>
  </r>
  <r>
    <s v="0072"/>
    <n v="360"/>
    <s v="Enfermedades Mundiales"/>
    <s v="Salud"/>
    <n v="1401"/>
    <x v="2"/>
    <x v="0"/>
    <x v="2"/>
    <x v="19"/>
    <x v="0"/>
    <x v="3"/>
    <s v="Periodo 2020-2021"/>
    <s v="Casos"/>
    <s v="Ministerio de Ciencias, Tecnología, Conocimiento e Innovación"/>
    <s v="Evolución del Número de Fallecidos por COVID-19 por 1 millón de habitantes en la comuna de Pozo Almonte"/>
    <m/>
    <s v="Gráfico Evolución"/>
    <m/>
    <s v="https://analytics.zoho.com/open-view/2395394000008132313?ZOHO_CRITERIA=%22Localiza_CL_Poblacion%22.%22Codcom%22%3D1401"/>
    <x v="3"/>
    <s v="#1774B9"/>
  </r>
  <r>
    <s v="0073"/>
    <n v="360"/>
    <s v="Enfermedades Mundiales"/>
    <s v="Salud"/>
    <n v="1402"/>
    <x v="2"/>
    <x v="0"/>
    <x v="2"/>
    <x v="20"/>
    <x v="0"/>
    <x v="3"/>
    <s v="Periodo 2020-2021"/>
    <s v="Casos"/>
    <s v="Ministerio de Ciencias, Tecnología, Conocimiento e Innovación"/>
    <s v="Evolución del Número de Fallecidos por COVID-19 por 1 millón de habitantes en la comuna de Camiña"/>
    <m/>
    <s v="Gráfico Evolución"/>
    <m/>
    <s v="https://analytics.zoho.com/open-view/2395394000008132313?ZOHO_CRITERIA=%22Localiza_CL_Poblacion%22.%22Codcom%22%3D1402"/>
    <x v="3"/>
    <s v="#1774B9"/>
  </r>
  <r>
    <s v="0074"/>
    <n v="360"/>
    <s v="Enfermedades Mundiales"/>
    <s v="Salud"/>
    <n v="1403"/>
    <x v="2"/>
    <x v="0"/>
    <x v="2"/>
    <x v="21"/>
    <x v="0"/>
    <x v="3"/>
    <s v="Periodo 2020-2021"/>
    <s v="Casos"/>
    <s v="Ministerio de Ciencias, Tecnología, Conocimiento e Innovación"/>
    <s v="Evolución del Número de Fallecidos por COVID-19 por 1 millón de habitantes en la comuna de Colchane"/>
    <m/>
    <s v="Gráfico Evolución"/>
    <m/>
    <s v="https://analytics.zoho.com/open-view/2395394000008132313?ZOHO_CRITERIA=%22Localiza_CL_Poblacion%22.%22Codcom%22%3D1403"/>
    <x v="3"/>
    <s v="#1774B9"/>
  </r>
  <r>
    <s v="0075"/>
    <n v="360"/>
    <s v="Enfermedades Mundiales"/>
    <s v="Salud"/>
    <n v="1404"/>
    <x v="2"/>
    <x v="0"/>
    <x v="2"/>
    <x v="22"/>
    <x v="0"/>
    <x v="3"/>
    <s v="Periodo 2020-2021"/>
    <s v="Casos"/>
    <s v="Ministerio de Ciencias, Tecnología, Conocimiento e Innovación"/>
    <s v="Evolución del Número de Fallecidos por COVID-19 por 1 millón de habitantes en la comuna de Huara"/>
    <m/>
    <s v="Gráfico Evolución"/>
    <m/>
    <s v="https://analytics.zoho.com/open-view/2395394000008132313?ZOHO_CRITERIA=%22Localiza_CL_Poblacion%22.%22Codcom%22%3D1404"/>
    <x v="3"/>
    <s v="#1774B9"/>
  </r>
  <r>
    <s v="0076"/>
    <n v="360"/>
    <s v="Enfermedades Mundiales"/>
    <s v="Salud"/>
    <n v="1405"/>
    <x v="2"/>
    <x v="0"/>
    <x v="2"/>
    <x v="23"/>
    <x v="0"/>
    <x v="3"/>
    <s v="Periodo 2020-2021"/>
    <s v="Casos"/>
    <s v="Ministerio de Ciencias, Tecnología, Conocimiento e Innovación"/>
    <s v="Evolución del Número de Fallecidos por COVID-19 por 1 millón de habitantes en la comuna de Pica"/>
    <m/>
    <s v="Gráfico Evolución"/>
    <m/>
    <s v="https://analytics.zoho.com/open-view/2395394000008132313?ZOHO_CRITERIA=%22Localiza_CL_Poblacion%22.%22Codcom%22%3D1405"/>
    <x v="3"/>
    <s v="#1774B9"/>
  </r>
  <r>
    <s v="0077"/>
    <n v="360"/>
    <s v="Enfermedades Mundiales"/>
    <s v="Salud"/>
    <n v="2101"/>
    <x v="2"/>
    <x v="0"/>
    <x v="2"/>
    <x v="24"/>
    <x v="0"/>
    <x v="3"/>
    <s v="Periodo 2020-2021"/>
    <s v="Casos"/>
    <s v="Ministerio de Ciencias, Tecnología, Conocimiento e Innovación"/>
    <s v="Evolución del Número de Fallecidos por COVID-19 por 1 millón de habitantes en la comuna de Antofagasta"/>
    <m/>
    <s v="Gráfico Evolución"/>
    <m/>
    <s v="https://analytics.zoho.com/open-view/2395394000008132313?ZOHO_CRITERIA=%22Localiza_CL_Poblacion%22.%22Codcom%22%3D2101"/>
    <x v="3"/>
    <s v="#1774B9"/>
  </r>
  <r>
    <s v="0078"/>
    <n v="360"/>
    <s v="Enfermedades Mundiales"/>
    <s v="Salud"/>
    <n v="2102"/>
    <x v="2"/>
    <x v="0"/>
    <x v="2"/>
    <x v="25"/>
    <x v="0"/>
    <x v="3"/>
    <s v="Periodo 2020-2021"/>
    <s v="Casos"/>
    <s v="Ministerio de Ciencias, Tecnología, Conocimiento e Innovación"/>
    <s v="Evolución del Número de Fallecidos por COVID-19 por 1 millón de habitantes en la comuna de Mejillones"/>
    <m/>
    <s v="Gráfico Evolución"/>
    <m/>
    <s v="https://analytics.zoho.com/open-view/2395394000008132313?ZOHO_CRITERIA=%22Localiza_CL_Poblacion%22.%22Codcom%22%3D2102"/>
    <x v="3"/>
    <s v="#1774B9"/>
  </r>
  <r>
    <s v="0079"/>
    <n v="360"/>
    <s v="Enfermedades Mundiales"/>
    <s v="Salud"/>
    <n v="2103"/>
    <x v="2"/>
    <x v="0"/>
    <x v="2"/>
    <x v="26"/>
    <x v="0"/>
    <x v="3"/>
    <s v="Periodo 2020-2021"/>
    <s v="Casos"/>
    <s v="Ministerio de Ciencias, Tecnología, Conocimiento e Innovación"/>
    <s v="Evolución del Número de Fallecidos por COVID-19 por 1 millón de habitantes en la comuna de Sierra Gorda"/>
    <m/>
    <s v="Gráfico Evolución"/>
    <m/>
    <s v="https://analytics.zoho.com/open-view/2395394000008132313?ZOHO_CRITERIA=%22Localiza_CL_Poblacion%22.%22Codcom%22%3D2103"/>
    <x v="3"/>
    <s v="#1774B9"/>
  </r>
  <r>
    <s v="0080"/>
    <n v="360"/>
    <s v="Enfermedades Mundiales"/>
    <s v="Salud"/>
    <n v="2104"/>
    <x v="2"/>
    <x v="0"/>
    <x v="2"/>
    <x v="27"/>
    <x v="0"/>
    <x v="3"/>
    <s v="Periodo 2020-2021"/>
    <s v="Casos"/>
    <s v="Ministerio de Ciencias, Tecnología, Conocimiento e Innovación"/>
    <s v="Evolución del Número de Fallecidos por COVID-19 por 1 millón de habitantes en la comuna de Taltal"/>
    <m/>
    <s v="Gráfico Evolución"/>
    <m/>
    <s v="https://analytics.zoho.com/open-view/2395394000008132313?ZOHO_CRITERIA=%22Localiza_CL_Poblacion%22.%22Codcom%22%3D2104"/>
    <x v="3"/>
    <s v="#1774B9"/>
  </r>
  <r>
    <s v="0081"/>
    <n v="360"/>
    <s v="Enfermedades Mundiales"/>
    <s v="Salud"/>
    <n v="2201"/>
    <x v="2"/>
    <x v="0"/>
    <x v="2"/>
    <x v="28"/>
    <x v="0"/>
    <x v="3"/>
    <s v="Periodo 2020-2021"/>
    <s v="Casos"/>
    <s v="Ministerio de Ciencias, Tecnología, Conocimiento e Innovación"/>
    <s v="Evolución del Número de Fallecidos por COVID-19 por 1 millón de habitantes en la comuna de Calama"/>
    <m/>
    <s v="Gráfico Evolución"/>
    <m/>
    <s v="https://analytics.zoho.com/open-view/2395394000008132313?ZOHO_CRITERIA=%22Localiza_CL_Poblacion%22.%22Codcom%22%3D2201"/>
    <x v="3"/>
    <s v="#1774B9"/>
  </r>
  <r>
    <s v="0082"/>
    <n v="360"/>
    <s v="Enfermedades Mundiales"/>
    <s v="Salud"/>
    <n v="2202"/>
    <x v="2"/>
    <x v="0"/>
    <x v="2"/>
    <x v="29"/>
    <x v="0"/>
    <x v="3"/>
    <s v="Periodo 2020-2021"/>
    <s v="Casos"/>
    <s v="Ministerio de Ciencias, Tecnología, Conocimiento e Innovación"/>
    <s v="Evolución del Número de Fallecidos por COVID-19 por 1 millón de habitantes en la comuna de Ollagüe"/>
    <m/>
    <s v="Gráfico Evolución"/>
    <m/>
    <s v="https://analytics.zoho.com/open-view/2395394000008132313?ZOHO_CRITERIA=%22Localiza_CL_Poblacion%22.%22Codcom%22%3D2202"/>
    <x v="3"/>
    <s v="#1774B9"/>
  </r>
  <r>
    <s v="0083"/>
    <n v="360"/>
    <s v="Enfermedades Mundiales"/>
    <s v="Salud"/>
    <n v="2203"/>
    <x v="2"/>
    <x v="0"/>
    <x v="2"/>
    <x v="30"/>
    <x v="0"/>
    <x v="3"/>
    <s v="Periodo 2020-2021"/>
    <s v="Casos"/>
    <s v="Ministerio de Ciencias, Tecnología, Conocimiento e Innovación"/>
    <s v="Evolución del Número de Fallecidos por COVID-19 por 1 millón de habitantes en la comuna de San Pedro de Atacama"/>
    <m/>
    <s v="Gráfico Evolución"/>
    <m/>
    <s v="https://analytics.zoho.com/open-view/2395394000008132313?ZOHO_CRITERIA=%22Localiza_CL_Poblacion%22.%22Codcom%22%3D2203"/>
    <x v="3"/>
    <s v="#1774B9"/>
  </r>
  <r>
    <s v="0084"/>
    <n v="360"/>
    <s v="Enfermedades Mundiales"/>
    <s v="Salud"/>
    <n v="2301"/>
    <x v="2"/>
    <x v="0"/>
    <x v="2"/>
    <x v="31"/>
    <x v="0"/>
    <x v="3"/>
    <s v="Periodo 2020-2021"/>
    <s v="Casos"/>
    <s v="Ministerio de Ciencias, Tecnología, Conocimiento e Innovación"/>
    <s v="Evolución del Número de Fallecidos por COVID-19 por 1 millón de habitantes en la comuna de Tocopilla"/>
    <m/>
    <s v="Gráfico Evolución"/>
    <m/>
    <s v="https://analytics.zoho.com/open-view/2395394000008132313?ZOHO_CRITERIA=%22Localiza_CL_Poblacion%22.%22Codcom%22%3D2301"/>
    <x v="3"/>
    <s v="#1774B9"/>
  </r>
  <r>
    <s v="0085"/>
    <n v="360"/>
    <s v="Enfermedades Mundiales"/>
    <s v="Salud"/>
    <n v="2302"/>
    <x v="2"/>
    <x v="0"/>
    <x v="2"/>
    <x v="32"/>
    <x v="0"/>
    <x v="3"/>
    <s v="Periodo 2020-2021"/>
    <s v="Casos"/>
    <s v="Ministerio de Ciencias, Tecnología, Conocimiento e Innovación"/>
    <s v="Evolución del Número de Fallecidos por COVID-19 por 1 millón de habitantes en la comuna de María Elena"/>
    <m/>
    <s v="Gráfico Evolución"/>
    <m/>
    <s v="https://analytics.zoho.com/open-view/2395394000008132313?ZOHO_CRITERIA=%22Localiza_CL_Poblacion%22.%22Codcom%22%3D2302"/>
    <x v="3"/>
    <s v="#1774B9"/>
  </r>
  <r>
    <s v="0086"/>
    <n v="360"/>
    <s v="Enfermedades Mundiales"/>
    <s v="Salud"/>
    <n v="3101"/>
    <x v="2"/>
    <x v="0"/>
    <x v="2"/>
    <x v="33"/>
    <x v="0"/>
    <x v="3"/>
    <s v="Periodo 2020-2021"/>
    <s v="Casos"/>
    <s v="Ministerio de Ciencias, Tecnología, Conocimiento e Innovación"/>
    <s v="Evolución del Número de Fallecidos por COVID-19 por 1 millón de habitantes en la comuna de Copiapó"/>
    <m/>
    <s v="Gráfico Evolución"/>
    <m/>
    <s v="https://analytics.zoho.com/open-view/2395394000008132313?ZOHO_CRITERIA=%22Localiza_CL_Poblacion%22.%22Codcom%22%3D3101"/>
    <x v="3"/>
    <s v="#1774B9"/>
  </r>
  <r>
    <s v="0087"/>
    <n v="360"/>
    <s v="Enfermedades Mundiales"/>
    <s v="Salud"/>
    <n v="3102"/>
    <x v="2"/>
    <x v="0"/>
    <x v="2"/>
    <x v="34"/>
    <x v="0"/>
    <x v="3"/>
    <s v="Periodo 2020-2021"/>
    <s v="Casos"/>
    <s v="Ministerio de Ciencias, Tecnología, Conocimiento e Innovación"/>
    <s v="Evolución del Número de Fallecidos por COVID-19 por 1 millón de habitantes en la comuna de Caldera"/>
    <m/>
    <s v="Gráfico Evolución"/>
    <m/>
    <s v="https://analytics.zoho.com/open-view/2395394000008132313?ZOHO_CRITERIA=%22Localiza_CL_Poblacion%22.%22Codcom%22%3D3102"/>
    <x v="3"/>
    <s v="#1774B9"/>
  </r>
  <r>
    <s v="0088"/>
    <n v="360"/>
    <s v="Enfermedades Mundiales"/>
    <s v="Salud"/>
    <n v="3103"/>
    <x v="2"/>
    <x v="0"/>
    <x v="2"/>
    <x v="35"/>
    <x v="0"/>
    <x v="3"/>
    <s v="Periodo 2020-2021"/>
    <s v="Casos"/>
    <s v="Ministerio de Ciencias, Tecnología, Conocimiento e Innovación"/>
    <s v="Evolución del Número de Fallecidos por COVID-19 por 1 millón de habitantes en la comuna de Tierra Amarilla"/>
    <m/>
    <s v="Gráfico Evolución"/>
    <m/>
    <s v="https://analytics.zoho.com/open-view/2395394000008132313?ZOHO_CRITERIA=%22Localiza_CL_Poblacion%22.%22Codcom%22%3D3103"/>
    <x v="3"/>
    <s v="#1774B9"/>
  </r>
  <r>
    <s v="0089"/>
    <n v="360"/>
    <s v="Enfermedades Mundiales"/>
    <s v="Salud"/>
    <n v="3201"/>
    <x v="2"/>
    <x v="0"/>
    <x v="2"/>
    <x v="36"/>
    <x v="0"/>
    <x v="3"/>
    <s v="Periodo 2020-2021"/>
    <s v="Casos"/>
    <s v="Ministerio de Ciencias, Tecnología, Conocimiento e Innovación"/>
    <s v="Evolución del Número de Fallecidos por COVID-19 por 1 millón de habitantes en la comuna de Chañaral"/>
    <m/>
    <s v="Gráfico Evolución"/>
    <m/>
    <s v="https://analytics.zoho.com/open-view/2395394000008132313?ZOHO_CRITERIA=%22Localiza_CL_Poblacion%22.%22Codcom%22%3D3201"/>
    <x v="3"/>
    <s v="#1774B9"/>
  </r>
  <r>
    <s v="0090"/>
    <n v="360"/>
    <s v="Enfermedades Mundiales"/>
    <s v="Salud"/>
    <n v="3202"/>
    <x v="2"/>
    <x v="0"/>
    <x v="2"/>
    <x v="37"/>
    <x v="0"/>
    <x v="3"/>
    <s v="Periodo 2020-2021"/>
    <s v="Casos"/>
    <s v="Ministerio de Ciencias, Tecnología, Conocimiento e Innovación"/>
    <s v="Evolución del Número de Fallecidos por COVID-19 por 1 millón de habitantes en la comuna de Diego de Almagro"/>
    <m/>
    <s v="Gráfico Evolución"/>
    <m/>
    <s v="https://analytics.zoho.com/open-view/2395394000008132313?ZOHO_CRITERIA=%22Localiza_CL_Poblacion%22.%22Codcom%22%3D3202"/>
    <x v="3"/>
    <s v="#1774B9"/>
  </r>
  <r>
    <s v="0091"/>
    <n v="360"/>
    <s v="Enfermedades Mundiales"/>
    <s v="Salud"/>
    <n v="3301"/>
    <x v="2"/>
    <x v="0"/>
    <x v="2"/>
    <x v="38"/>
    <x v="0"/>
    <x v="3"/>
    <s v="Periodo 2020-2021"/>
    <s v="Casos"/>
    <s v="Ministerio de Ciencias, Tecnología, Conocimiento e Innovación"/>
    <s v="Evolución del Número de Fallecidos por COVID-19 por 1 millón de habitantes en la comuna de Vallenar"/>
    <m/>
    <s v="Gráfico Evolución"/>
    <m/>
    <s v="https://analytics.zoho.com/open-view/2395394000008132313?ZOHO_CRITERIA=%22Localiza_CL_Poblacion%22.%22Codcom%22%3D3301"/>
    <x v="3"/>
    <s v="#1774B9"/>
  </r>
  <r>
    <s v="0092"/>
    <n v="360"/>
    <s v="Enfermedades Mundiales"/>
    <s v="Salud"/>
    <n v="3302"/>
    <x v="2"/>
    <x v="0"/>
    <x v="2"/>
    <x v="39"/>
    <x v="0"/>
    <x v="3"/>
    <s v="Periodo 2020-2021"/>
    <s v="Casos"/>
    <s v="Ministerio de Ciencias, Tecnología, Conocimiento e Innovación"/>
    <s v="Evolución del Número de Fallecidos por COVID-19 por 1 millón de habitantes en la comuna de Alto del Carmen"/>
    <m/>
    <s v="Gráfico Evolución"/>
    <m/>
    <s v="https://analytics.zoho.com/open-view/2395394000008132313?ZOHO_CRITERIA=%22Localiza_CL_Poblacion%22.%22Codcom%22%3D3302"/>
    <x v="3"/>
    <s v="#1774B9"/>
  </r>
  <r>
    <s v="0093"/>
    <n v="360"/>
    <s v="Enfermedades Mundiales"/>
    <s v="Salud"/>
    <n v="3303"/>
    <x v="2"/>
    <x v="0"/>
    <x v="2"/>
    <x v="40"/>
    <x v="0"/>
    <x v="3"/>
    <s v="Periodo 2020-2021"/>
    <s v="Casos"/>
    <s v="Ministerio de Ciencias, Tecnología, Conocimiento e Innovación"/>
    <s v="Evolución del Número de Fallecidos por COVID-19 por 1 millón de habitantes en la comuna de Freirina"/>
    <m/>
    <s v="Gráfico Evolución"/>
    <m/>
    <s v="https://analytics.zoho.com/open-view/2395394000008132313?ZOHO_CRITERIA=%22Localiza_CL_Poblacion%22.%22Codcom%22%3D3303"/>
    <x v="3"/>
    <s v="#1774B9"/>
  </r>
  <r>
    <s v="0094"/>
    <n v="360"/>
    <s v="Enfermedades Mundiales"/>
    <s v="Salud"/>
    <n v="3304"/>
    <x v="2"/>
    <x v="0"/>
    <x v="2"/>
    <x v="41"/>
    <x v="0"/>
    <x v="3"/>
    <s v="Periodo 2020-2021"/>
    <s v="Casos"/>
    <s v="Ministerio de Ciencias, Tecnología, Conocimiento e Innovación"/>
    <s v="Evolución del Número de Fallecidos por COVID-19 por 1 millón de habitantes en la comuna de Huasco"/>
    <m/>
    <s v="Gráfico Evolución"/>
    <m/>
    <s v="https://analytics.zoho.com/open-view/2395394000008132313?ZOHO_CRITERIA=%22Localiza_CL_Poblacion%22.%22Codcom%22%3D3304"/>
    <x v="3"/>
    <s v="#1774B9"/>
  </r>
  <r>
    <s v="0095"/>
    <n v="360"/>
    <s v="Enfermedades Mundiales"/>
    <s v="Salud"/>
    <n v="4101"/>
    <x v="2"/>
    <x v="0"/>
    <x v="2"/>
    <x v="42"/>
    <x v="0"/>
    <x v="3"/>
    <s v="Periodo 2020-2021"/>
    <s v="Casos"/>
    <s v="Ministerio de Ciencias, Tecnología, Conocimiento e Innovación"/>
    <s v="Evolución del Número de Fallecidos por COVID-19 por 1 millón de habitantes en la comuna de La Serena"/>
    <m/>
    <s v="Gráfico Evolución"/>
    <m/>
    <s v="https://analytics.zoho.com/open-view/2395394000008132313?ZOHO_CRITERIA=%22Localiza_CL_Poblacion%22.%22Codcom%22%3D4101"/>
    <x v="3"/>
    <s v="#1774B9"/>
  </r>
  <r>
    <s v="0096"/>
    <n v="360"/>
    <s v="Enfermedades Mundiales"/>
    <s v="Salud"/>
    <n v="4102"/>
    <x v="2"/>
    <x v="0"/>
    <x v="2"/>
    <x v="43"/>
    <x v="0"/>
    <x v="3"/>
    <s v="Periodo 2020-2021"/>
    <s v="Casos"/>
    <s v="Ministerio de Ciencias, Tecnología, Conocimiento e Innovación"/>
    <s v="Evolución del Número de Fallecidos por COVID-19 por 1 millón de habitantes en la comuna de Coquimbo"/>
    <m/>
    <s v="Gráfico Evolución"/>
    <m/>
    <s v="https://analytics.zoho.com/open-view/2395394000008132313?ZOHO_CRITERIA=%22Localiza_CL_Poblacion%22.%22Codcom%22%3D4102"/>
    <x v="3"/>
    <s v="#1774B9"/>
  </r>
  <r>
    <s v="0097"/>
    <n v="360"/>
    <s v="Enfermedades Mundiales"/>
    <s v="Salud"/>
    <n v="4103"/>
    <x v="2"/>
    <x v="0"/>
    <x v="2"/>
    <x v="44"/>
    <x v="0"/>
    <x v="3"/>
    <s v="Periodo 2020-2021"/>
    <s v="Casos"/>
    <s v="Ministerio de Ciencias, Tecnología, Conocimiento e Innovación"/>
    <s v="Evolución del Número de Fallecidos por COVID-19 por 1 millón de habitantes en la comuna de Andacollo"/>
    <m/>
    <s v="Gráfico Evolución"/>
    <m/>
    <s v="https://analytics.zoho.com/open-view/2395394000008132313?ZOHO_CRITERIA=%22Localiza_CL_Poblacion%22.%22Codcom%22%3D4103"/>
    <x v="3"/>
    <s v="#1774B9"/>
  </r>
  <r>
    <s v="0098"/>
    <n v="360"/>
    <s v="Enfermedades Mundiales"/>
    <s v="Salud"/>
    <n v="4104"/>
    <x v="2"/>
    <x v="0"/>
    <x v="2"/>
    <x v="45"/>
    <x v="0"/>
    <x v="3"/>
    <s v="Periodo 2020-2021"/>
    <s v="Casos"/>
    <s v="Ministerio de Ciencias, Tecnología, Conocimiento e Innovación"/>
    <s v="Evolución del Número de Fallecidos por COVID-19 por 1 millón de habitantes en la comuna de La Higuera"/>
    <m/>
    <s v="Gráfico Evolución"/>
    <m/>
    <s v="https://analytics.zoho.com/open-view/2395394000008132313?ZOHO_CRITERIA=%22Localiza_CL_Poblacion%22.%22Codcom%22%3D4104"/>
    <x v="3"/>
    <s v="#1774B9"/>
  </r>
  <r>
    <s v="0099"/>
    <n v="360"/>
    <s v="Enfermedades Mundiales"/>
    <s v="Salud"/>
    <n v="4105"/>
    <x v="2"/>
    <x v="0"/>
    <x v="2"/>
    <x v="46"/>
    <x v="0"/>
    <x v="3"/>
    <s v="Periodo 2020-2021"/>
    <s v="Casos"/>
    <s v="Ministerio de Ciencias, Tecnología, Conocimiento e Innovación"/>
    <s v="Evolución del Número de Fallecidos por COVID-19 por 1 millón de habitantes en la comuna de Paiguano"/>
    <m/>
    <s v="Gráfico Evolución"/>
    <m/>
    <s v="https://analytics.zoho.com/open-view/2395394000008132313?ZOHO_CRITERIA=%22Localiza_CL_Poblacion%22.%22Codcom%22%3D4105"/>
    <x v="3"/>
    <s v="#1774B9"/>
  </r>
  <r>
    <s v="0100"/>
    <n v="360"/>
    <s v="Enfermedades Mundiales"/>
    <s v="Salud"/>
    <n v="4106"/>
    <x v="2"/>
    <x v="0"/>
    <x v="2"/>
    <x v="47"/>
    <x v="0"/>
    <x v="3"/>
    <s v="Periodo 2020-2021"/>
    <s v="Casos"/>
    <s v="Ministerio de Ciencias, Tecnología, Conocimiento e Innovación"/>
    <s v="Evolución del Número de Fallecidos por COVID-19 por 1 millón de habitantes en la comuna de Vicuña"/>
    <m/>
    <s v="Gráfico Evolución"/>
    <m/>
    <s v="https://analytics.zoho.com/open-view/2395394000008132313?ZOHO_CRITERIA=%22Localiza_CL_Poblacion%22.%22Codcom%22%3D4106"/>
    <x v="3"/>
    <s v="#1774B9"/>
  </r>
  <r>
    <s v="0101"/>
    <n v="360"/>
    <s v="Enfermedades Mundiales"/>
    <s v="Salud"/>
    <n v="4201"/>
    <x v="2"/>
    <x v="0"/>
    <x v="2"/>
    <x v="48"/>
    <x v="0"/>
    <x v="3"/>
    <s v="Periodo 2020-2021"/>
    <s v="Casos"/>
    <s v="Ministerio de Ciencias, Tecnología, Conocimiento e Innovación"/>
    <s v="Evolución del Número de Fallecidos por COVID-19 por 1 millón de habitantes en la comuna de Illapel"/>
    <m/>
    <s v="Gráfico Evolución"/>
    <m/>
    <s v="https://analytics.zoho.com/open-view/2395394000008132313?ZOHO_CRITERIA=%22Localiza_CL_Poblacion%22.%22Codcom%22%3D4201"/>
    <x v="3"/>
    <s v="#1774B9"/>
  </r>
  <r>
    <s v="0102"/>
    <n v="360"/>
    <s v="Enfermedades Mundiales"/>
    <s v="Salud"/>
    <n v="4202"/>
    <x v="2"/>
    <x v="0"/>
    <x v="2"/>
    <x v="49"/>
    <x v="0"/>
    <x v="3"/>
    <s v="Periodo 2020-2021"/>
    <s v="Casos"/>
    <s v="Ministerio de Ciencias, Tecnología, Conocimiento e Innovación"/>
    <s v="Evolución del Número de Fallecidos por COVID-19 por 1 millón de habitantes en la comuna de Canela"/>
    <m/>
    <s v="Gráfico Evolución"/>
    <m/>
    <s v="https://analytics.zoho.com/open-view/2395394000008132313?ZOHO_CRITERIA=%22Localiza_CL_Poblacion%22.%22Codcom%22%3D4202"/>
    <x v="3"/>
    <s v="#1774B9"/>
  </r>
  <r>
    <s v="0103"/>
    <n v="360"/>
    <s v="Enfermedades Mundiales"/>
    <s v="Salud"/>
    <n v="4203"/>
    <x v="2"/>
    <x v="0"/>
    <x v="2"/>
    <x v="50"/>
    <x v="0"/>
    <x v="3"/>
    <s v="Periodo 2020-2021"/>
    <s v="Casos"/>
    <s v="Ministerio de Ciencias, Tecnología, Conocimiento e Innovación"/>
    <s v="Evolución del Número de Fallecidos por COVID-19 por 1 millón de habitantes en la comuna de Los Vilos"/>
    <m/>
    <s v="Gráfico Evolución"/>
    <m/>
    <s v="https://analytics.zoho.com/open-view/2395394000008132313?ZOHO_CRITERIA=%22Localiza_CL_Poblacion%22.%22Codcom%22%3D4203"/>
    <x v="3"/>
    <s v="#1774B9"/>
  </r>
  <r>
    <s v="0104"/>
    <n v="360"/>
    <s v="Enfermedades Mundiales"/>
    <s v="Salud"/>
    <n v="4204"/>
    <x v="2"/>
    <x v="0"/>
    <x v="2"/>
    <x v="51"/>
    <x v="0"/>
    <x v="3"/>
    <s v="Periodo 2020-2021"/>
    <s v="Casos"/>
    <s v="Ministerio de Ciencias, Tecnología, Conocimiento e Innovación"/>
    <s v="Evolución del Número de Fallecidos por COVID-19 por 1 millón de habitantes en la comuna de Salamanca"/>
    <m/>
    <s v="Gráfico Evolución"/>
    <m/>
    <s v="https://analytics.zoho.com/open-view/2395394000008132313?ZOHO_CRITERIA=%22Localiza_CL_Poblacion%22.%22Codcom%22%3D4204"/>
    <x v="3"/>
    <s v="#1774B9"/>
  </r>
  <r>
    <s v="0105"/>
    <n v="360"/>
    <s v="Enfermedades Mundiales"/>
    <s v="Salud"/>
    <n v="4301"/>
    <x v="2"/>
    <x v="0"/>
    <x v="2"/>
    <x v="52"/>
    <x v="0"/>
    <x v="3"/>
    <s v="Periodo 2020-2021"/>
    <s v="Casos"/>
    <s v="Ministerio de Ciencias, Tecnología, Conocimiento e Innovación"/>
    <s v="Evolución del Número de Fallecidos por COVID-19 por 1 millón de habitantes en la comuna de Ovalle"/>
    <m/>
    <s v="Gráfico Evolución"/>
    <m/>
    <s v="https://analytics.zoho.com/open-view/2395394000008132313?ZOHO_CRITERIA=%22Localiza_CL_Poblacion%22.%22Codcom%22%3D4301"/>
    <x v="3"/>
    <s v="#1774B9"/>
  </r>
  <r>
    <s v="0106"/>
    <n v="360"/>
    <s v="Enfermedades Mundiales"/>
    <s v="Salud"/>
    <n v="4302"/>
    <x v="2"/>
    <x v="0"/>
    <x v="2"/>
    <x v="53"/>
    <x v="0"/>
    <x v="3"/>
    <s v="Periodo 2020-2021"/>
    <s v="Casos"/>
    <s v="Ministerio de Ciencias, Tecnología, Conocimiento e Innovación"/>
    <s v="Evolución del Número de Fallecidos por COVID-19 por 1 millón de habitantes en la comuna de Combarbalá"/>
    <m/>
    <s v="Gráfico Evolución"/>
    <m/>
    <s v="https://analytics.zoho.com/open-view/2395394000008132313?ZOHO_CRITERIA=%22Localiza_CL_Poblacion%22.%22Codcom%22%3D4302"/>
    <x v="3"/>
    <s v="#1774B9"/>
  </r>
  <r>
    <s v="0107"/>
    <n v="360"/>
    <s v="Enfermedades Mundiales"/>
    <s v="Salud"/>
    <n v="4303"/>
    <x v="2"/>
    <x v="0"/>
    <x v="2"/>
    <x v="54"/>
    <x v="0"/>
    <x v="3"/>
    <s v="Periodo 2020-2021"/>
    <s v="Casos"/>
    <s v="Ministerio de Ciencias, Tecnología, Conocimiento e Innovación"/>
    <s v="Evolución del Número de Fallecidos por COVID-19 por 1 millón de habitantes en la comuna de Monte Patria"/>
    <m/>
    <s v="Gráfico Evolución"/>
    <m/>
    <s v="https://analytics.zoho.com/open-view/2395394000008132313?ZOHO_CRITERIA=%22Localiza_CL_Poblacion%22.%22Codcom%22%3D4303"/>
    <x v="3"/>
    <s v="#1774B9"/>
  </r>
  <r>
    <s v="0108"/>
    <n v="360"/>
    <s v="Enfermedades Mundiales"/>
    <s v="Salud"/>
    <n v="4304"/>
    <x v="2"/>
    <x v="0"/>
    <x v="2"/>
    <x v="55"/>
    <x v="0"/>
    <x v="3"/>
    <s v="Periodo 2020-2021"/>
    <s v="Casos"/>
    <s v="Ministerio de Ciencias, Tecnología, Conocimiento e Innovación"/>
    <s v="Evolución del Número de Fallecidos por COVID-19 por 1 millón de habitantes en la comuna de Punitaqui"/>
    <m/>
    <s v="Gráfico Evolución"/>
    <m/>
    <s v="https://analytics.zoho.com/open-view/2395394000008132313?ZOHO_CRITERIA=%22Localiza_CL_Poblacion%22.%22Codcom%22%3D4304"/>
    <x v="3"/>
    <s v="#1774B9"/>
  </r>
  <r>
    <s v="0109"/>
    <n v="360"/>
    <s v="Enfermedades Mundiales"/>
    <s v="Salud"/>
    <n v="4305"/>
    <x v="2"/>
    <x v="0"/>
    <x v="2"/>
    <x v="56"/>
    <x v="0"/>
    <x v="3"/>
    <s v="Periodo 2020-2021"/>
    <s v="Casos"/>
    <s v="Ministerio de Ciencias, Tecnología, Conocimiento e Innovación"/>
    <s v="Evolución del Número de Fallecidos por COVID-19 por 1 millón de habitantes en la comuna de Río Hurtado"/>
    <m/>
    <s v="Gráfico Evolución"/>
    <m/>
    <s v="https://analytics.zoho.com/open-view/2395394000008132313?ZOHO_CRITERIA=%22Localiza_CL_Poblacion%22.%22Codcom%22%3D4305"/>
    <x v="3"/>
    <s v="#1774B9"/>
  </r>
  <r>
    <s v="0110"/>
    <n v="360"/>
    <s v="Enfermedades Mundiales"/>
    <s v="Salud"/>
    <n v="5101"/>
    <x v="2"/>
    <x v="0"/>
    <x v="2"/>
    <x v="57"/>
    <x v="0"/>
    <x v="3"/>
    <s v="Periodo 2020-2021"/>
    <s v="Casos"/>
    <s v="Ministerio de Ciencias, Tecnología, Conocimiento e Innovación"/>
    <s v="Evolución del Número de Fallecidos por COVID-19 por 1 millón de habitantes en la comuna de Valparaíso"/>
    <m/>
    <s v="Gráfico Evolución"/>
    <m/>
    <s v="https://analytics.zoho.com/open-view/2395394000008132313?ZOHO_CRITERIA=%22Localiza_CL_Poblacion%22.%22Codcom%22%3D5101"/>
    <x v="3"/>
    <s v="#1774B9"/>
  </r>
  <r>
    <s v="0111"/>
    <n v="360"/>
    <s v="Enfermedades Mundiales"/>
    <s v="Salud"/>
    <n v="5102"/>
    <x v="2"/>
    <x v="0"/>
    <x v="2"/>
    <x v="58"/>
    <x v="0"/>
    <x v="3"/>
    <s v="Periodo 2020-2021"/>
    <s v="Casos"/>
    <s v="Ministerio de Ciencias, Tecnología, Conocimiento e Innovación"/>
    <s v="Evolución del Número de Fallecidos por COVID-19 por 1 millón de habitantes en la comuna de Casablanca"/>
    <m/>
    <s v="Gráfico Evolución"/>
    <m/>
    <s v="https://analytics.zoho.com/open-view/2395394000008132313?ZOHO_CRITERIA=%22Localiza_CL_Poblacion%22.%22Codcom%22%3D5102"/>
    <x v="3"/>
    <s v="#1774B9"/>
  </r>
  <r>
    <s v="0112"/>
    <n v="360"/>
    <s v="Enfermedades Mundiales"/>
    <s v="Salud"/>
    <n v="5103"/>
    <x v="2"/>
    <x v="0"/>
    <x v="2"/>
    <x v="59"/>
    <x v="0"/>
    <x v="3"/>
    <s v="Periodo 2020-2021"/>
    <s v="Casos"/>
    <s v="Ministerio de Ciencias, Tecnología, Conocimiento e Innovación"/>
    <s v="Evolución del Número de Fallecidos por COVID-19 por 1 millón de habitantes en la comuna de Concón"/>
    <m/>
    <s v="Gráfico Evolución"/>
    <m/>
    <s v="https://analytics.zoho.com/open-view/2395394000008132313?ZOHO_CRITERIA=%22Localiza_CL_Poblacion%22.%22Codcom%22%3D5103"/>
    <x v="3"/>
    <s v="#1774B9"/>
  </r>
  <r>
    <s v="0113"/>
    <n v="360"/>
    <s v="Enfermedades Mundiales"/>
    <s v="Salud"/>
    <n v="5104"/>
    <x v="2"/>
    <x v="0"/>
    <x v="2"/>
    <x v="60"/>
    <x v="0"/>
    <x v="3"/>
    <s v="Periodo 2020-2021"/>
    <s v="Casos"/>
    <s v="Ministerio de Ciencias, Tecnología, Conocimiento e Innovación"/>
    <s v="Evolución del Número de Fallecidos por COVID-19 por 1 millón de habitantes en la comuna de Juan Fernández"/>
    <m/>
    <s v="Gráfico Evolución"/>
    <m/>
    <s v="https://analytics.zoho.com/open-view/2395394000008132313?ZOHO_CRITERIA=%22Localiza_CL_Poblacion%22.%22Codcom%22%3D5104"/>
    <x v="3"/>
    <s v="#1774B9"/>
  </r>
  <r>
    <s v="0114"/>
    <n v="360"/>
    <s v="Enfermedades Mundiales"/>
    <s v="Salud"/>
    <n v="5105"/>
    <x v="2"/>
    <x v="0"/>
    <x v="2"/>
    <x v="61"/>
    <x v="0"/>
    <x v="3"/>
    <s v="Periodo 2020-2021"/>
    <s v="Casos"/>
    <s v="Ministerio de Ciencias, Tecnología, Conocimiento e Innovación"/>
    <s v="Evolución del Número de Fallecidos por COVID-19 por 1 millón de habitantes en la comuna de Puchuncaví"/>
    <m/>
    <s v="Gráfico Evolución"/>
    <m/>
    <s v="https://analytics.zoho.com/open-view/2395394000008132313?ZOHO_CRITERIA=%22Localiza_CL_Poblacion%22.%22Codcom%22%3D5105"/>
    <x v="3"/>
    <s v="#1774B9"/>
  </r>
  <r>
    <s v="0115"/>
    <n v="360"/>
    <s v="Enfermedades Mundiales"/>
    <s v="Salud"/>
    <n v="5107"/>
    <x v="2"/>
    <x v="0"/>
    <x v="2"/>
    <x v="62"/>
    <x v="0"/>
    <x v="3"/>
    <s v="Periodo 2020-2021"/>
    <s v="Casos"/>
    <s v="Ministerio de Ciencias, Tecnología, Conocimiento e Innovación"/>
    <s v="Evolución del Número de Fallecidos por COVID-19 por 1 millón de habitantes en la comuna de Quintero"/>
    <m/>
    <s v="Gráfico Evolución"/>
    <m/>
    <s v="https://analytics.zoho.com/open-view/2395394000008132313?ZOHO_CRITERIA=%22Localiza_CL_Poblacion%22.%22Codcom%22%3D5107"/>
    <x v="3"/>
    <s v="#1774B9"/>
  </r>
  <r>
    <s v="0116"/>
    <n v="360"/>
    <s v="Enfermedades Mundiales"/>
    <s v="Salud"/>
    <n v="5109"/>
    <x v="2"/>
    <x v="0"/>
    <x v="2"/>
    <x v="63"/>
    <x v="0"/>
    <x v="3"/>
    <s v="Periodo 2020-2021"/>
    <s v="Casos"/>
    <s v="Ministerio de Ciencias, Tecnología, Conocimiento e Innovación"/>
    <s v="Evolución del Número de Fallecidos por COVID-19 por 1 millón de habitantes en la comuna de Viña del Mar"/>
    <m/>
    <s v="Gráfico Evolución"/>
    <m/>
    <s v="https://analytics.zoho.com/open-view/2395394000008132313?ZOHO_CRITERIA=%22Localiza_CL_Poblacion%22.%22Codcom%22%3D5109"/>
    <x v="3"/>
    <s v="#1774B9"/>
  </r>
  <r>
    <s v="0117"/>
    <n v="360"/>
    <s v="Enfermedades Mundiales"/>
    <s v="Salud"/>
    <n v="5201"/>
    <x v="2"/>
    <x v="0"/>
    <x v="2"/>
    <x v="64"/>
    <x v="0"/>
    <x v="3"/>
    <s v="Periodo 2020-2021"/>
    <s v="Casos"/>
    <s v="Ministerio de Ciencias, Tecnología, Conocimiento e Innovación"/>
    <s v="Evolución del Número de Fallecidos por COVID-19 por 1 millón de habitantes en la comuna de Isla de Pascua"/>
    <m/>
    <s v="Gráfico Evolución"/>
    <m/>
    <s v="https://analytics.zoho.com/open-view/2395394000008132313?ZOHO_CRITERIA=%22Localiza_CL_Poblacion%22.%22Codcom%22%3D5201"/>
    <x v="3"/>
    <s v="#1774B9"/>
  </r>
  <r>
    <s v="0118"/>
    <n v="360"/>
    <s v="Enfermedades Mundiales"/>
    <s v="Salud"/>
    <n v="5301"/>
    <x v="2"/>
    <x v="0"/>
    <x v="2"/>
    <x v="65"/>
    <x v="0"/>
    <x v="3"/>
    <s v="Periodo 2020-2021"/>
    <s v="Casos"/>
    <s v="Ministerio de Ciencias, Tecnología, Conocimiento e Innovación"/>
    <s v="Evolución del Número de Fallecidos por COVID-19 por 1 millón de habitantes en la comuna de Los Andes"/>
    <m/>
    <s v="Gráfico Evolución"/>
    <m/>
    <s v="https://analytics.zoho.com/open-view/2395394000008132313?ZOHO_CRITERIA=%22Localiza_CL_Poblacion%22.%22Codcom%22%3D5301"/>
    <x v="3"/>
    <s v="#1774B9"/>
  </r>
  <r>
    <s v="0119"/>
    <n v="360"/>
    <s v="Enfermedades Mundiales"/>
    <s v="Salud"/>
    <n v="5302"/>
    <x v="2"/>
    <x v="0"/>
    <x v="2"/>
    <x v="66"/>
    <x v="0"/>
    <x v="3"/>
    <s v="Periodo 2020-2021"/>
    <s v="Casos"/>
    <s v="Ministerio de Ciencias, Tecnología, Conocimiento e Innovación"/>
    <s v="Evolución del Número de Fallecidos por COVID-19 por 1 millón de habitantes en la comuna de Calle Larga"/>
    <m/>
    <s v="Gráfico Evolución"/>
    <m/>
    <s v="https://analytics.zoho.com/open-view/2395394000008132313?ZOHO_CRITERIA=%22Localiza_CL_Poblacion%22.%22Codcom%22%3D5302"/>
    <x v="3"/>
    <s v="#1774B9"/>
  </r>
  <r>
    <s v="0120"/>
    <n v="360"/>
    <s v="Enfermedades Mundiales"/>
    <s v="Salud"/>
    <n v="5303"/>
    <x v="2"/>
    <x v="0"/>
    <x v="2"/>
    <x v="67"/>
    <x v="0"/>
    <x v="3"/>
    <s v="Periodo 2020-2021"/>
    <s v="Casos"/>
    <s v="Ministerio de Ciencias, Tecnología, Conocimiento e Innovación"/>
    <s v="Evolución del Número de Fallecidos por COVID-19 por 1 millón de habitantes en la comuna de Rinconada"/>
    <m/>
    <s v="Gráfico Evolución"/>
    <m/>
    <s v="https://analytics.zoho.com/open-view/2395394000008132313?ZOHO_CRITERIA=%22Localiza_CL_Poblacion%22.%22Codcom%22%3D5303"/>
    <x v="3"/>
    <s v="#1774B9"/>
  </r>
  <r>
    <s v="0121"/>
    <n v="360"/>
    <s v="Enfermedades Mundiales"/>
    <s v="Salud"/>
    <n v="5304"/>
    <x v="2"/>
    <x v="0"/>
    <x v="2"/>
    <x v="68"/>
    <x v="0"/>
    <x v="3"/>
    <s v="Periodo 2020-2021"/>
    <s v="Casos"/>
    <s v="Ministerio de Ciencias, Tecnología, Conocimiento e Innovación"/>
    <s v="Evolución del Número de Fallecidos por COVID-19 por 1 millón de habitantes en la comuna de San Esteban"/>
    <m/>
    <s v="Gráfico Evolución"/>
    <m/>
    <s v="https://analytics.zoho.com/open-view/2395394000008132313?ZOHO_CRITERIA=%22Localiza_CL_Poblacion%22.%22Codcom%22%3D5304"/>
    <x v="3"/>
    <s v="#1774B9"/>
  </r>
  <r>
    <s v="0122"/>
    <n v="360"/>
    <s v="Enfermedades Mundiales"/>
    <s v="Salud"/>
    <n v="5401"/>
    <x v="2"/>
    <x v="0"/>
    <x v="2"/>
    <x v="69"/>
    <x v="0"/>
    <x v="3"/>
    <s v="Periodo 2020-2021"/>
    <s v="Casos"/>
    <s v="Ministerio de Ciencias, Tecnología, Conocimiento e Innovación"/>
    <s v="Evolución del Número de Fallecidos por COVID-19 por 1 millón de habitantes en la comuna de La Ligua"/>
    <m/>
    <s v="Gráfico Evolución"/>
    <m/>
    <s v="https://analytics.zoho.com/open-view/2395394000008132313?ZOHO_CRITERIA=%22Localiza_CL_Poblacion%22.%22Codcom%22%3D5401"/>
    <x v="3"/>
    <s v="#1774B9"/>
  </r>
  <r>
    <s v="0123"/>
    <n v="360"/>
    <s v="Enfermedades Mundiales"/>
    <s v="Salud"/>
    <n v="5402"/>
    <x v="2"/>
    <x v="0"/>
    <x v="2"/>
    <x v="70"/>
    <x v="0"/>
    <x v="3"/>
    <s v="Periodo 2020-2021"/>
    <s v="Casos"/>
    <s v="Ministerio de Ciencias, Tecnología, Conocimiento e Innovación"/>
    <s v="Evolución del Número de Fallecidos por COVID-19 por 1 millón de habitantes en la comuna de Cabildo"/>
    <m/>
    <s v="Gráfico Evolución"/>
    <m/>
    <s v="https://analytics.zoho.com/open-view/2395394000008132313?ZOHO_CRITERIA=%22Localiza_CL_Poblacion%22.%22Codcom%22%3D5402"/>
    <x v="3"/>
    <s v="#1774B9"/>
  </r>
  <r>
    <s v="0124"/>
    <n v="360"/>
    <s v="Enfermedades Mundiales"/>
    <s v="Salud"/>
    <n v="5403"/>
    <x v="2"/>
    <x v="0"/>
    <x v="2"/>
    <x v="71"/>
    <x v="0"/>
    <x v="3"/>
    <s v="Periodo 2020-2021"/>
    <s v="Casos"/>
    <s v="Ministerio de Ciencias, Tecnología, Conocimiento e Innovación"/>
    <s v="Evolución del Número de Fallecidos por COVID-19 por 1 millón de habitantes en la comuna de Papudo"/>
    <m/>
    <s v="Gráfico Evolución"/>
    <m/>
    <s v="https://analytics.zoho.com/open-view/2395394000008132313?ZOHO_CRITERIA=%22Localiza_CL_Poblacion%22.%22Codcom%22%3D5403"/>
    <x v="3"/>
    <s v="#1774B9"/>
  </r>
  <r>
    <s v="0125"/>
    <n v="360"/>
    <s v="Enfermedades Mundiales"/>
    <s v="Salud"/>
    <n v="5404"/>
    <x v="2"/>
    <x v="0"/>
    <x v="2"/>
    <x v="72"/>
    <x v="0"/>
    <x v="3"/>
    <s v="Periodo 2020-2021"/>
    <s v="Casos"/>
    <s v="Ministerio de Ciencias, Tecnología, Conocimiento e Innovación"/>
    <s v="Evolución del Número de Fallecidos por COVID-19 por 1 millón de habitantes en la comuna de Petorca"/>
    <m/>
    <s v="Gráfico Evolución"/>
    <m/>
    <s v="https://analytics.zoho.com/open-view/2395394000008132313?ZOHO_CRITERIA=%22Localiza_CL_Poblacion%22.%22Codcom%22%3D5404"/>
    <x v="3"/>
    <s v="#1774B9"/>
  </r>
  <r>
    <s v="0126"/>
    <n v="360"/>
    <s v="Enfermedades Mundiales"/>
    <s v="Salud"/>
    <n v="5405"/>
    <x v="2"/>
    <x v="0"/>
    <x v="2"/>
    <x v="73"/>
    <x v="0"/>
    <x v="3"/>
    <s v="Periodo 2020-2021"/>
    <s v="Casos"/>
    <s v="Ministerio de Ciencias, Tecnología, Conocimiento e Innovación"/>
    <s v="Evolución del Número de Fallecidos por COVID-19 por 1 millón de habitantes en la comuna de Zapallar"/>
    <m/>
    <s v="Gráfico Evolución"/>
    <m/>
    <s v="https://analytics.zoho.com/open-view/2395394000008132313?ZOHO_CRITERIA=%22Localiza_CL_Poblacion%22.%22Codcom%22%3D5405"/>
    <x v="3"/>
    <s v="#1774B9"/>
  </r>
  <r>
    <s v="0127"/>
    <n v="360"/>
    <s v="Enfermedades Mundiales"/>
    <s v="Salud"/>
    <n v="5501"/>
    <x v="2"/>
    <x v="0"/>
    <x v="2"/>
    <x v="74"/>
    <x v="0"/>
    <x v="3"/>
    <s v="Periodo 2020-2021"/>
    <s v="Casos"/>
    <s v="Ministerio de Ciencias, Tecnología, Conocimiento e Innovación"/>
    <s v="Evolución del Número de Fallecidos por COVID-19 por 1 millón de habitantes en la comuna de Quillota"/>
    <m/>
    <s v="Gráfico Evolución"/>
    <m/>
    <s v="https://analytics.zoho.com/open-view/2395394000008132313?ZOHO_CRITERIA=%22Localiza_CL_Poblacion%22.%22Codcom%22%3D5501"/>
    <x v="3"/>
    <s v="#1774B9"/>
  </r>
  <r>
    <s v="0128"/>
    <n v="360"/>
    <s v="Enfermedades Mundiales"/>
    <s v="Salud"/>
    <n v="5502"/>
    <x v="2"/>
    <x v="0"/>
    <x v="2"/>
    <x v="75"/>
    <x v="0"/>
    <x v="3"/>
    <s v="Periodo 2020-2021"/>
    <s v="Casos"/>
    <s v="Ministerio de Ciencias, Tecnología, Conocimiento e Innovación"/>
    <s v="Evolución del Número de Fallecidos por COVID-19 por 1 millón de habitantes en la comuna de Calera"/>
    <m/>
    <s v="Gráfico Evolución"/>
    <m/>
    <s v="https://analytics.zoho.com/open-view/2395394000008132313?ZOHO_CRITERIA=%22Localiza_CL_Poblacion%22.%22Codcom%22%3D5502"/>
    <x v="3"/>
    <s v="#1774B9"/>
  </r>
  <r>
    <s v="0129"/>
    <n v="360"/>
    <s v="Enfermedades Mundiales"/>
    <s v="Salud"/>
    <n v="5503"/>
    <x v="2"/>
    <x v="0"/>
    <x v="2"/>
    <x v="76"/>
    <x v="0"/>
    <x v="3"/>
    <s v="Periodo 2020-2021"/>
    <s v="Casos"/>
    <s v="Ministerio de Ciencias, Tecnología, Conocimiento e Innovación"/>
    <s v="Evolución del Número de Fallecidos por COVID-19 por 1 millón de habitantes en la comuna de Hijuelas"/>
    <m/>
    <s v="Gráfico Evolución"/>
    <m/>
    <s v="https://analytics.zoho.com/open-view/2395394000008132313?ZOHO_CRITERIA=%22Localiza_CL_Poblacion%22.%22Codcom%22%3D5503"/>
    <x v="3"/>
    <s v="#1774B9"/>
  </r>
  <r>
    <s v="0130"/>
    <n v="360"/>
    <s v="Enfermedades Mundiales"/>
    <s v="Salud"/>
    <n v="5504"/>
    <x v="2"/>
    <x v="0"/>
    <x v="2"/>
    <x v="77"/>
    <x v="0"/>
    <x v="3"/>
    <s v="Periodo 2020-2021"/>
    <s v="Casos"/>
    <s v="Ministerio de Ciencias, Tecnología, Conocimiento e Innovación"/>
    <s v="Evolución del Número de Fallecidos por COVID-19 por 1 millón de habitantes en la comuna de La Cruz"/>
    <m/>
    <s v="Gráfico Evolución"/>
    <m/>
    <s v="https://analytics.zoho.com/open-view/2395394000008132313?ZOHO_CRITERIA=%22Localiza_CL_Poblacion%22.%22Codcom%22%3D5504"/>
    <x v="3"/>
    <s v="#1774B9"/>
  </r>
  <r>
    <s v="0131"/>
    <n v="360"/>
    <s v="Enfermedades Mundiales"/>
    <s v="Salud"/>
    <n v="5506"/>
    <x v="2"/>
    <x v="0"/>
    <x v="2"/>
    <x v="78"/>
    <x v="0"/>
    <x v="3"/>
    <s v="Periodo 2020-2021"/>
    <s v="Casos"/>
    <s v="Ministerio de Ciencias, Tecnología, Conocimiento e Innovación"/>
    <s v="Evolución del Número de Fallecidos por COVID-19 por 1 millón de habitantes en la comuna de Nogales"/>
    <m/>
    <s v="Gráfico Evolución"/>
    <m/>
    <s v="https://analytics.zoho.com/open-view/2395394000008132313?ZOHO_CRITERIA=%22Localiza_CL_Poblacion%22.%22Codcom%22%3D5506"/>
    <x v="3"/>
    <s v="#1774B9"/>
  </r>
  <r>
    <s v="0132"/>
    <n v="360"/>
    <s v="Enfermedades Mundiales"/>
    <s v="Salud"/>
    <n v="5601"/>
    <x v="2"/>
    <x v="0"/>
    <x v="2"/>
    <x v="79"/>
    <x v="0"/>
    <x v="3"/>
    <s v="Periodo 2020-2021"/>
    <s v="Casos"/>
    <s v="Ministerio de Ciencias, Tecnología, Conocimiento e Innovación"/>
    <s v="Evolución del Número de Fallecidos por COVID-19 por 1 millón de habitantes en la comuna de San Antonio"/>
    <m/>
    <s v="Gráfico Evolución"/>
    <m/>
    <s v="https://analytics.zoho.com/open-view/2395394000008132313?ZOHO_CRITERIA=%22Localiza_CL_Poblacion%22.%22Codcom%22%3D5601"/>
    <x v="3"/>
    <s v="#1774B9"/>
  </r>
  <r>
    <s v="0133"/>
    <n v="360"/>
    <s v="Enfermedades Mundiales"/>
    <s v="Salud"/>
    <n v="5602"/>
    <x v="2"/>
    <x v="0"/>
    <x v="2"/>
    <x v="80"/>
    <x v="0"/>
    <x v="3"/>
    <s v="Periodo 2020-2021"/>
    <s v="Casos"/>
    <s v="Ministerio de Ciencias, Tecnología, Conocimiento e Innovación"/>
    <s v="Evolución del Número de Fallecidos por COVID-19 por 1 millón de habitantes en la comuna de Algarrobo"/>
    <m/>
    <s v="Gráfico Evolución"/>
    <m/>
    <s v="https://analytics.zoho.com/open-view/2395394000008132313?ZOHO_CRITERIA=%22Localiza_CL_Poblacion%22.%22Codcom%22%3D5602"/>
    <x v="3"/>
    <s v="#1774B9"/>
  </r>
  <r>
    <s v="0134"/>
    <n v="360"/>
    <s v="Enfermedades Mundiales"/>
    <s v="Salud"/>
    <n v="5603"/>
    <x v="2"/>
    <x v="0"/>
    <x v="2"/>
    <x v="81"/>
    <x v="0"/>
    <x v="3"/>
    <s v="Periodo 2020-2021"/>
    <s v="Casos"/>
    <s v="Ministerio de Ciencias, Tecnología, Conocimiento e Innovación"/>
    <s v="Evolución del Número de Fallecidos por COVID-19 por 1 millón de habitantes en la comuna de Cartagena"/>
    <m/>
    <s v="Gráfico Evolución"/>
    <m/>
    <s v="https://analytics.zoho.com/open-view/2395394000008132313?ZOHO_CRITERIA=%22Localiza_CL_Poblacion%22.%22Codcom%22%3D5603"/>
    <x v="3"/>
    <s v="#1774B9"/>
  </r>
  <r>
    <s v="0135"/>
    <n v="360"/>
    <s v="Enfermedades Mundiales"/>
    <s v="Salud"/>
    <n v="5604"/>
    <x v="2"/>
    <x v="0"/>
    <x v="2"/>
    <x v="82"/>
    <x v="0"/>
    <x v="3"/>
    <s v="Periodo 2020-2021"/>
    <s v="Casos"/>
    <s v="Ministerio de Ciencias, Tecnología, Conocimiento e Innovación"/>
    <s v="Evolución del Número de Fallecidos por COVID-19 por 1 millón de habitantes en la comuna de El Quisco"/>
    <m/>
    <s v="Gráfico Evolución"/>
    <m/>
    <s v="https://analytics.zoho.com/open-view/2395394000008132313?ZOHO_CRITERIA=%22Localiza_CL_Poblacion%22.%22Codcom%22%3D5604"/>
    <x v="3"/>
    <s v="#1774B9"/>
  </r>
  <r>
    <s v="0136"/>
    <n v="360"/>
    <s v="Enfermedades Mundiales"/>
    <s v="Salud"/>
    <n v="5605"/>
    <x v="2"/>
    <x v="0"/>
    <x v="2"/>
    <x v="83"/>
    <x v="0"/>
    <x v="3"/>
    <s v="Periodo 2020-2021"/>
    <s v="Casos"/>
    <s v="Ministerio de Ciencias, Tecnología, Conocimiento e Innovación"/>
    <s v="Evolución del Número de Fallecidos por COVID-19 por 1 millón de habitantes en la comuna de El Tabo"/>
    <m/>
    <s v="Gráfico Evolución"/>
    <m/>
    <s v="https://analytics.zoho.com/open-view/2395394000008132313?ZOHO_CRITERIA=%22Localiza_CL_Poblacion%22.%22Codcom%22%3D5605"/>
    <x v="3"/>
    <s v="#1774B9"/>
  </r>
  <r>
    <s v="0137"/>
    <n v="360"/>
    <s v="Enfermedades Mundiales"/>
    <s v="Salud"/>
    <n v="5606"/>
    <x v="2"/>
    <x v="0"/>
    <x v="2"/>
    <x v="84"/>
    <x v="0"/>
    <x v="3"/>
    <s v="Periodo 2020-2021"/>
    <s v="Casos"/>
    <s v="Ministerio de Ciencias, Tecnología, Conocimiento e Innovación"/>
    <s v="Evolución del Número de Fallecidos por COVID-19 por 1 millón de habitantes en la comuna de Santo Domingo"/>
    <m/>
    <s v="Gráfico Evolución"/>
    <m/>
    <s v="https://analytics.zoho.com/open-view/2395394000008132313?ZOHO_CRITERIA=%22Localiza_CL_Poblacion%22.%22Codcom%22%3D5606"/>
    <x v="3"/>
    <s v="#1774B9"/>
  </r>
  <r>
    <s v="0138"/>
    <n v="360"/>
    <s v="Enfermedades Mundiales"/>
    <s v="Salud"/>
    <n v="5701"/>
    <x v="2"/>
    <x v="0"/>
    <x v="2"/>
    <x v="85"/>
    <x v="0"/>
    <x v="3"/>
    <s v="Periodo 2020-2021"/>
    <s v="Casos"/>
    <s v="Ministerio de Ciencias, Tecnología, Conocimiento e Innovación"/>
    <s v="Evolución del Número de Fallecidos por COVID-19 por 1 millón de habitantes en la comuna de San Felipe"/>
    <m/>
    <s v="Gráfico Evolución"/>
    <m/>
    <s v="https://analytics.zoho.com/open-view/2395394000008132313?ZOHO_CRITERIA=%22Localiza_CL_Poblacion%22.%22Codcom%22%3D5701"/>
    <x v="3"/>
    <s v="#1774B9"/>
  </r>
  <r>
    <s v="0139"/>
    <n v="360"/>
    <s v="Enfermedades Mundiales"/>
    <s v="Salud"/>
    <n v="5702"/>
    <x v="2"/>
    <x v="0"/>
    <x v="2"/>
    <x v="86"/>
    <x v="0"/>
    <x v="3"/>
    <s v="Periodo 2020-2021"/>
    <s v="Casos"/>
    <s v="Ministerio de Ciencias, Tecnología, Conocimiento e Innovación"/>
    <s v="Evolución del Número de Fallecidos por COVID-19 por 1 millón de habitantes en la comuna de Catemu"/>
    <m/>
    <s v="Gráfico Evolución"/>
    <m/>
    <s v="https://analytics.zoho.com/open-view/2395394000008132313?ZOHO_CRITERIA=%22Localiza_CL_Poblacion%22.%22Codcom%22%3D5702"/>
    <x v="3"/>
    <s v="#1774B9"/>
  </r>
  <r>
    <s v="0140"/>
    <n v="360"/>
    <s v="Enfermedades Mundiales"/>
    <s v="Salud"/>
    <n v="5703"/>
    <x v="2"/>
    <x v="0"/>
    <x v="2"/>
    <x v="87"/>
    <x v="0"/>
    <x v="3"/>
    <s v="Periodo 2020-2021"/>
    <s v="Casos"/>
    <s v="Ministerio de Ciencias, Tecnología, Conocimiento e Innovación"/>
    <s v="Evolución del Número de Fallecidos por COVID-19 por 1 millón de habitantes en la comuna de Llaillay"/>
    <m/>
    <s v="Gráfico Evolución"/>
    <m/>
    <s v="https://analytics.zoho.com/open-view/2395394000008132313?ZOHO_CRITERIA=%22Localiza_CL_Poblacion%22.%22Codcom%22%3D5703"/>
    <x v="3"/>
    <s v="#1774B9"/>
  </r>
  <r>
    <s v="0141"/>
    <n v="360"/>
    <s v="Enfermedades Mundiales"/>
    <s v="Salud"/>
    <n v="5704"/>
    <x v="2"/>
    <x v="0"/>
    <x v="2"/>
    <x v="88"/>
    <x v="0"/>
    <x v="3"/>
    <s v="Periodo 2020-2021"/>
    <s v="Casos"/>
    <s v="Ministerio de Ciencias, Tecnología, Conocimiento e Innovación"/>
    <s v="Evolución del Número de Fallecidos por COVID-19 por 1 millón de habitantes en la comuna de Panquehue"/>
    <m/>
    <s v="Gráfico Evolución"/>
    <m/>
    <s v="https://analytics.zoho.com/open-view/2395394000008132313?ZOHO_CRITERIA=%22Localiza_CL_Poblacion%22.%22Codcom%22%3D5704"/>
    <x v="3"/>
    <s v="#1774B9"/>
  </r>
  <r>
    <s v="0142"/>
    <n v="360"/>
    <s v="Enfermedades Mundiales"/>
    <s v="Salud"/>
    <n v="5705"/>
    <x v="2"/>
    <x v="0"/>
    <x v="2"/>
    <x v="89"/>
    <x v="0"/>
    <x v="3"/>
    <s v="Periodo 2020-2021"/>
    <s v="Casos"/>
    <s v="Ministerio de Ciencias, Tecnología, Conocimiento e Innovación"/>
    <s v="Evolución del Número de Fallecidos por COVID-19 por 1 millón de habitantes en la comuna de Putaendo"/>
    <m/>
    <s v="Gráfico Evolución"/>
    <m/>
    <s v="https://analytics.zoho.com/open-view/2395394000008132313?ZOHO_CRITERIA=%22Localiza_CL_Poblacion%22.%22Codcom%22%3D5705"/>
    <x v="3"/>
    <s v="#1774B9"/>
  </r>
  <r>
    <s v="0143"/>
    <n v="360"/>
    <s v="Enfermedades Mundiales"/>
    <s v="Salud"/>
    <n v="5706"/>
    <x v="2"/>
    <x v="0"/>
    <x v="2"/>
    <x v="90"/>
    <x v="0"/>
    <x v="3"/>
    <s v="Periodo 2020-2021"/>
    <s v="Casos"/>
    <s v="Ministerio de Ciencias, Tecnología, Conocimiento e Innovación"/>
    <s v="Evolución del Número de Fallecidos por COVID-19 por 1 millón de habitantes en la comuna de Santa María"/>
    <m/>
    <s v="Gráfico Evolución"/>
    <m/>
    <s v="https://analytics.zoho.com/open-view/2395394000008132313?ZOHO_CRITERIA=%22Localiza_CL_Poblacion%22.%22Codcom%22%3D5706"/>
    <x v="3"/>
    <s v="#1774B9"/>
  </r>
  <r>
    <s v="0144"/>
    <n v="360"/>
    <s v="Enfermedades Mundiales"/>
    <s v="Salud"/>
    <n v="5801"/>
    <x v="2"/>
    <x v="0"/>
    <x v="2"/>
    <x v="91"/>
    <x v="0"/>
    <x v="3"/>
    <s v="Periodo 2020-2021"/>
    <s v="Casos"/>
    <s v="Ministerio de Ciencias, Tecnología, Conocimiento e Innovación"/>
    <s v="Evolución del Número de Fallecidos por COVID-19 por 1 millón de habitantes en la comuna de Quilpué"/>
    <m/>
    <s v="Gráfico Evolución"/>
    <m/>
    <s v="https://analytics.zoho.com/open-view/2395394000008132313?ZOHO_CRITERIA=%22Localiza_CL_Poblacion%22.%22Codcom%22%3D5801"/>
    <x v="3"/>
    <s v="#1774B9"/>
  </r>
  <r>
    <s v="0145"/>
    <n v="360"/>
    <s v="Enfermedades Mundiales"/>
    <s v="Salud"/>
    <n v="5802"/>
    <x v="2"/>
    <x v="0"/>
    <x v="2"/>
    <x v="92"/>
    <x v="0"/>
    <x v="3"/>
    <s v="Periodo 2020-2021"/>
    <s v="Casos"/>
    <s v="Ministerio de Ciencias, Tecnología, Conocimiento e Innovación"/>
    <s v="Evolución del Número de Fallecidos por COVID-19 por 1 millón de habitantes en la comuna de Limache"/>
    <m/>
    <s v="Gráfico Evolución"/>
    <m/>
    <s v="https://analytics.zoho.com/open-view/2395394000008132313?ZOHO_CRITERIA=%22Localiza_CL_Poblacion%22.%22Codcom%22%3D5802"/>
    <x v="3"/>
    <s v="#1774B9"/>
  </r>
  <r>
    <s v="0146"/>
    <n v="360"/>
    <s v="Enfermedades Mundiales"/>
    <s v="Salud"/>
    <n v="5803"/>
    <x v="2"/>
    <x v="0"/>
    <x v="2"/>
    <x v="93"/>
    <x v="0"/>
    <x v="3"/>
    <s v="Periodo 2020-2021"/>
    <s v="Casos"/>
    <s v="Ministerio de Ciencias, Tecnología, Conocimiento e Innovación"/>
    <s v="Evolución del Número de Fallecidos por COVID-19 por 1 millón de habitantes en la comuna de Olmué"/>
    <m/>
    <s v="Gráfico Evolución"/>
    <m/>
    <s v="https://analytics.zoho.com/open-view/2395394000008132313?ZOHO_CRITERIA=%22Localiza_CL_Poblacion%22.%22Codcom%22%3D5803"/>
    <x v="3"/>
    <s v="#1774B9"/>
  </r>
  <r>
    <s v="0147"/>
    <n v="360"/>
    <s v="Enfermedades Mundiales"/>
    <s v="Salud"/>
    <n v="5804"/>
    <x v="2"/>
    <x v="0"/>
    <x v="2"/>
    <x v="94"/>
    <x v="0"/>
    <x v="3"/>
    <s v="Periodo 2020-2021"/>
    <s v="Casos"/>
    <s v="Ministerio de Ciencias, Tecnología, Conocimiento e Innovación"/>
    <s v="Evolución del Número de Fallecidos por COVID-19 por 1 millón de habitantes en la comuna de Villa Alemana"/>
    <m/>
    <s v="Gráfico Evolución"/>
    <m/>
    <s v="https://analytics.zoho.com/open-view/2395394000008132313?ZOHO_CRITERIA=%22Localiza_CL_Poblacion%22.%22Codcom%22%3D5804"/>
    <x v="3"/>
    <s v="#1774B9"/>
  </r>
  <r>
    <s v="0148"/>
    <n v="360"/>
    <s v="Enfermedades Mundiales"/>
    <s v="Salud"/>
    <n v="6101"/>
    <x v="2"/>
    <x v="0"/>
    <x v="2"/>
    <x v="95"/>
    <x v="0"/>
    <x v="3"/>
    <s v="Periodo 2020-2021"/>
    <s v="Casos"/>
    <s v="Ministerio de Ciencias, Tecnología, Conocimiento e Innovación"/>
    <s v="Evolución del Número de Fallecidos por COVID-19 por 1 millón de habitantes en la comuna de Rancagua"/>
    <m/>
    <s v="Gráfico Evolución"/>
    <m/>
    <s v="https://analytics.zoho.com/open-view/2395394000008132313?ZOHO_CRITERIA=%22Localiza_CL_Poblacion%22.%22Codcom%22%3D6101"/>
    <x v="3"/>
    <s v="#1774B9"/>
  </r>
  <r>
    <s v="0149"/>
    <n v="360"/>
    <s v="Enfermedades Mundiales"/>
    <s v="Salud"/>
    <n v="6102"/>
    <x v="2"/>
    <x v="0"/>
    <x v="2"/>
    <x v="96"/>
    <x v="0"/>
    <x v="3"/>
    <s v="Periodo 2020-2021"/>
    <s v="Casos"/>
    <s v="Ministerio de Ciencias, Tecnología, Conocimiento e Innovación"/>
    <s v="Evolución del Número de Fallecidos por COVID-19 por 1 millón de habitantes en la comuna de Codegua"/>
    <m/>
    <s v="Gráfico Evolución"/>
    <m/>
    <s v="https://analytics.zoho.com/open-view/2395394000008132313?ZOHO_CRITERIA=%22Localiza_CL_Poblacion%22.%22Codcom%22%3D6102"/>
    <x v="3"/>
    <s v="#1774B9"/>
  </r>
  <r>
    <s v="0150"/>
    <n v="360"/>
    <s v="Enfermedades Mundiales"/>
    <s v="Salud"/>
    <n v="6103"/>
    <x v="2"/>
    <x v="0"/>
    <x v="2"/>
    <x v="97"/>
    <x v="0"/>
    <x v="3"/>
    <s v="Periodo 2020-2021"/>
    <s v="Casos"/>
    <s v="Ministerio de Ciencias, Tecnología, Conocimiento e Innovación"/>
    <s v="Evolución del Número de Fallecidos por COVID-19 por 1 millón de habitantes en la comuna de Coinco"/>
    <m/>
    <s v="Gráfico Evolución"/>
    <m/>
    <s v="https://analytics.zoho.com/open-view/2395394000008132313?ZOHO_CRITERIA=%22Localiza_CL_Poblacion%22.%22Codcom%22%3D6103"/>
    <x v="3"/>
    <s v="#1774B9"/>
  </r>
  <r>
    <s v="0151"/>
    <n v="360"/>
    <s v="Enfermedades Mundiales"/>
    <s v="Salud"/>
    <n v="6104"/>
    <x v="2"/>
    <x v="0"/>
    <x v="2"/>
    <x v="98"/>
    <x v="0"/>
    <x v="3"/>
    <s v="Periodo 2020-2021"/>
    <s v="Casos"/>
    <s v="Ministerio de Ciencias, Tecnología, Conocimiento e Innovación"/>
    <s v="Evolución del Número de Fallecidos por COVID-19 por 1 millón de habitantes en la comuna de Coltauco"/>
    <m/>
    <s v="Gráfico Evolución"/>
    <m/>
    <s v="https://analytics.zoho.com/open-view/2395394000008132313?ZOHO_CRITERIA=%22Localiza_CL_Poblacion%22.%22Codcom%22%3D6104"/>
    <x v="3"/>
    <s v="#1774B9"/>
  </r>
  <r>
    <s v="0152"/>
    <n v="360"/>
    <s v="Enfermedades Mundiales"/>
    <s v="Salud"/>
    <n v="6105"/>
    <x v="2"/>
    <x v="0"/>
    <x v="2"/>
    <x v="99"/>
    <x v="0"/>
    <x v="3"/>
    <s v="Periodo 2020-2021"/>
    <s v="Casos"/>
    <s v="Ministerio de Ciencias, Tecnología, Conocimiento e Innovación"/>
    <s v="Evolución del Número de Fallecidos por COVID-19 por 1 millón de habitantes en la comuna de Doñihue"/>
    <m/>
    <s v="Gráfico Evolución"/>
    <m/>
    <s v="https://analytics.zoho.com/open-view/2395394000008132313?ZOHO_CRITERIA=%22Localiza_CL_Poblacion%22.%22Codcom%22%3D6105"/>
    <x v="3"/>
    <s v="#1774B9"/>
  </r>
  <r>
    <s v="0153"/>
    <n v="360"/>
    <s v="Enfermedades Mundiales"/>
    <s v="Salud"/>
    <n v="6106"/>
    <x v="2"/>
    <x v="0"/>
    <x v="2"/>
    <x v="100"/>
    <x v="0"/>
    <x v="3"/>
    <s v="Periodo 2020-2021"/>
    <s v="Casos"/>
    <s v="Ministerio de Ciencias, Tecnología, Conocimiento e Innovación"/>
    <s v="Evolución del Número de Fallecidos por COVID-19 por 1 millón de habitantes en la comuna de Graneros"/>
    <m/>
    <s v="Gráfico Evolución"/>
    <m/>
    <s v="https://analytics.zoho.com/open-view/2395394000008132313?ZOHO_CRITERIA=%22Localiza_CL_Poblacion%22.%22Codcom%22%3D6106"/>
    <x v="3"/>
    <s v="#1774B9"/>
  </r>
  <r>
    <s v="0154"/>
    <n v="360"/>
    <s v="Enfermedades Mundiales"/>
    <s v="Salud"/>
    <n v="6107"/>
    <x v="2"/>
    <x v="0"/>
    <x v="2"/>
    <x v="101"/>
    <x v="0"/>
    <x v="3"/>
    <s v="Periodo 2020-2021"/>
    <s v="Casos"/>
    <s v="Ministerio de Ciencias, Tecnología, Conocimiento e Innovación"/>
    <s v="Evolución del Número de Fallecidos por COVID-19 por 1 millón de habitantes en la comuna de Las Cabras"/>
    <m/>
    <s v="Gráfico Evolución"/>
    <m/>
    <s v="https://analytics.zoho.com/open-view/2395394000008132313?ZOHO_CRITERIA=%22Localiza_CL_Poblacion%22.%22Codcom%22%3D6107"/>
    <x v="3"/>
    <s v="#1774B9"/>
  </r>
  <r>
    <s v="0155"/>
    <n v="360"/>
    <s v="Enfermedades Mundiales"/>
    <s v="Salud"/>
    <n v="6108"/>
    <x v="2"/>
    <x v="0"/>
    <x v="2"/>
    <x v="102"/>
    <x v="0"/>
    <x v="3"/>
    <s v="Periodo 2020-2021"/>
    <s v="Casos"/>
    <s v="Ministerio de Ciencias, Tecnología, Conocimiento e Innovación"/>
    <s v="Evolución del Número de Fallecidos por COVID-19 por 1 millón de habitantes en la comuna de Machalí"/>
    <m/>
    <s v="Gráfico Evolución"/>
    <m/>
    <s v="https://analytics.zoho.com/open-view/2395394000008132313?ZOHO_CRITERIA=%22Localiza_CL_Poblacion%22.%22Codcom%22%3D6108"/>
    <x v="3"/>
    <s v="#1774B9"/>
  </r>
  <r>
    <s v="0156"/>
    <n v="360"/>
    <s v="Enfermedades Mundiales"/>
    <s v="Salud"/>
    <n v="6109"/>
    <x v="2"/>
    <x v="0"/>
    <x v="2"/>
    <x v="103"/>
    <x v="0"/>
    <x v="3"/>
    <s v="Periodo 2020-2021"/>
    <s v="Casos"/>
    <s v="Ministerio de Ciencias, Tecnología, Conocimiento e Innovación"/>
    <s v="Evolución del Número de Fallecidos por COVID-19 por 1 millón de habitantes en la comuna de Malloa"/>
    <m/>
    <s v="Gráfico Evolución"/>
    <m/>
    <s v="https://analytics.zoho.com/open-view/2395394000008132313?ZOHO_CRITERIA=%22Localiza_CL_Poblacion%22.%22Codcom%22%3D6109"/>
    <x v="3"/>
    <s v="#1774B9"/>
  </r>
  <r>
    <s v="0157"/>
    <n v="360"/>
    <s v="Enfermedades Mundiales"/>
    <s v="Salud"/>
    <n v="6110"/>
    <x v="2"/>
    <x v="0"/>
    <x v="2"/>
    <x v="104"/>
    <x v="0"/>
    <x v="3"/>
    <s v="Periodo 2020-2021"/>
    <s v="Casos"/>
    <s v="Ministerio de Ciencias, Tecnología, Conocimiento e Innovación"/>
    <s v="Evolución del Número de Fallecidos por COVID-19 por 1 millón de habitantes en la comuna de Mostazal"/>
    <m/>
    <s v="Gráfico Evolución"/>
    <m/>
    <s v="https://analytics.zoho.com/open-view/2395394000008132313?ZOHO_CRITERIA=%22Localiza_CL_Poblacion%22.%22Codcom%22%3D6110"/>
    <x v="3"/>
    <s v="#1774B9"/>
  </r>
  <r>
    <s v="0158"/>
    <n v="360"/>
    <s v="Enfermedades Mundiales"/>
    <s v="Salud"/>
    <n v="6111"/>
    <x v="2"/>
    <x v="0"/>
    <x v="2"/>
    <x v="105"/>
    <x v="0"/>
    <x v="3"/>
    <s v="Periodo 2020-2021"/>
    <s v="Casos"/>
    <s v="Ministerio de Ciencias, Tecnología, Conocimiento e Innovación"/>
    <s v="Evolución del Número de Fallecidos por COVID-19 por 1 millón de habitantes en la comuna de Olivar"/>
    <m/>
    <s v="Gráfico Evolución"/>
    <m/>
    <s v="https://analytics.zoho.com/open-view/2395394000008132313?ZOHO_CRITERIA=%22Localiza_CL_Poblacion%22.%22Codcom%22%3D6111"/>
    <x v="3"/>
    <s v="#1774B9"/>
  </r>
  <r>
    <s v="0159"/>
    <n v="360"/>
    <s v="Enfermedades Mundiales"/>
    <s v="Salud"/>
    <n v="6112"/>
    <x v="2"/>
    <x v="0"/>
    <x v="2"/>
    <x v="106"/>
    <x v="0"/>
    <x v="3"/>
    <s v="Periodo 2020-2021"/>
    <s v="Casos"/>
    <s v="Ministerio de Ciencias, Tecnología, Conocimiento e Innovación"/>
    <s v="Evolución del Número de Fallecidos por COVID-19 por 1 millón de habitantes en la comuna de Peumo"/>
    <m/>
    <s v="Gráfico Evolución"/>
    <m/>
    <s v="https://analytics.zoho.com/open-view/2395394000008132313?ZOHO_CRITERIA=%22Localiza_CL_Poblacion%22.%22Codcom%22%3D6112"/>
    <x v="3"/>
    <s v="#1774B9"/>
  </r>
  <r>
    <s v="0160"/>
    <n v="360"/>
    <s v="Enfermedades Mundiales"/>
    <s v="Salud"/>
    <n v="6113"/>
    <x v="2"/>
    <x v="0"/>
    <x v="2"/>
    <x v="107"/>
    <x v="0"/>
    <x v="3"/>
    <s v="Periodo 2020-2021"/>
    <s v="Casos"/>
    <s v="Ministerio de Ciencias, Tecnología, Conocimiento e Innovación"/>
    <s v="Evolución del Número de Fallecidos por COVID-19 por 1 millón de habitantes en la comuna de Pichidegua"/>
    <m/>
    <s v="Gráfico Evolución"/>
    <m/>
    <s v="https://analytics.zoho.com/open-view/2395394000008132313?ZOHO_CRITERIA=%22Localiza_CL_Poblacion%22.%22Codcom%22%3D6113"/>
    <x v="3"/>
    <s v="#1774B9"/>
  </r>
  <r>
    <s v="0161"/>
    <n v="360"/>
    <s v="Enfermedades Mundiales"/>
    <s v="Salud"/>
    <n v="6114"/>
    <x v="2"/>
    <x v="0"/>
    <x v="2"/>
    <x v="108"/>
    <x v="0"/>
    <x v="3"/>
    <s v="Periodo 2020-2021"/>
    <s v="Casos"/>
    <s v="Ministerio de Ciencias, Tecnología, Conocimiento e Innovación"/>
    <s v="Evolución del Número de Fallecidos por COVID-19 por 1 millón de habitantes en la comuna de Quinta de Tilcoco"/>
    <m/>
    <s v="Gráfico Evolución"/>
    <m/>
    <s v="https://analytics.zoho.com/open-view/2395394000008132313?ZOHO_CRITERIA=%22Localiza_CL_Poblacion%22.%22Codcom%22%3D6114"/>
    <x v="3"/>
    <s v="#1774B9"/>
  </r>
  <r>
    <s v="0162"/>
    <n v="360"/>
    <s v="Enfermedades Mundiales"/>
    <s v="Salud"/>
    <n v="6115"/>
    <x v="2"/>
    <x v="0"/>
    <x v="2"/>
    <x v="109"/>
    <x v="0"/>
    <x v="3"/>
    <s v="Periodo 2020-2021"/>
    <s v="Casos"/>
    <s v="Ministerio de Ciencias, Tecnología, Conocimiento e Innovación"/>
    <s v="Evolución del Número de Fallecidos por COVID-19 por 1 millón de habitantes en la comuna de Rengo"/>
    <m/>
    <s v="Gráfico Evolución"/>
    <m/>
    <s v="https://analytics.zoho.com/open-view/2395394000008132313?ZOHO_CRITERIA=%22Localiza_CL_Poblacion%22.%22Codcom%22%3D6115"/>
    <x v="3"/>
    <s v="#1774B9"/>
  </r>
  <r>
    <s v="0163"/>
    <n v="360"/>
    <s v="Enfermedades Mundiales"/>
    <s v="Salud"/>
    <n v="6116"/>
    <x v="2"/>
    <x v="0"/>
    <x v="2"/>
    <x v="110"/>
    <x v="0"/>
    <x v="3"/>
    <s v="Periodo 2020-2021"/>
    <s v="Casos"/>
    <s v="Ministerio de Ciencias, Tecnología, Conocimiento e Innovación"/>
    <s v="Evolución del Número de Fallecidos por COVID-19 por 1 millón de habitantes en la comuna de Requínoa"/>
    <m/>
    <s v="Gráfico Evolución"/>
    <m/>
    <s v="https://analytics.zoho.com/open-view/2395394000008132313?ZOHO_CRITERIA=%22Localiza_CL_Poblacion%22.%22Codcom%22%3D6116"/>
    <x v="3"/>
    <s v="#1774B9"/>
  </r>
  <r>
    <s v="0164"/>
    <n v="360"/>
    <s v="Enfermedades Mundiales"/>
    <s v="Salud"/>
    <n v="6117"/>
    <x v="2"/>
    <x v="0"/>
    <x v="2"/>
    <x v="111"/>
    <x v="0"/>
    <x v="3"/>
    <s v="Periodo 2020-2021"/>
    <s v="Casos"/>
    <s v="Ministerio de Ciencias, Tecnología, Conocimiento e Innovación"/>
    <s v="Evolución del Número de Fallecidos por COVID-19 por 1 millón de habitantes en la comuna de San Vicente"/>
    <m/>
    <s v="Gráfico Evolución"/>
    <m/>
    <s v="https://analytics.zoho.com/open-view/2395394000008132313?ZOHO_CRITERIA=%22Localiza_CL_Poblacion%22.%22Codcom%22%3D6117"/>
    <x v="3"/>
    <s v="#1774B9"/>
  </r>
  <r>
    <s v="0165"/>
    <n v="360"/>
    <s v="Enfermedades Mundiales"/>
    <s v="Salud"/>
    <n v="6201"/>
    <x v="2"/>
    <x v="0"/>
    <x v="2"/>
    <x v="112"/>
    <x v="0"/>
    <x v="3"/>
    <s v="Periodo 2020-2021"/>
    <s v="Casos"/>
    <s v="Ministerio de Ciencias, Tecnología, Conocimiento e Innovación"/>
    <s v="Evolución del Número de Fallecidos por COVID-19 por 1 millón de habitantes en la comuna de Pichilemu"/>
    <m/>
    <s v="Gráfico Evolución"/>
    <m/>
    <s v="https://analytics.zoho.com/open-view/2395394000008132313?ZOHO_CRITERIA=%22Localiza_CL_Poblacion%22.%22Codcom%22%3D6201"/>
    <x v="3"/>
    <s v="#1774B9"/>
  </r>
  <r>
    <s v="0166"/>
    <n v="360"/>
    <s v="Enfermedades Mundiales"/>
    <s v="Salud"/>
    <n v="6202"/>
    <x v="2"/>
    <x v="0"/>
    <x v="2"/>
    <x v="113"/>
    <x v="0"/>
    <x v="3"/>
    <s v="Periodo 2020-2021"/>
    <s v="Casos"/>
    <s v="Ministerio de Ciencias, Tecnología, Conocimiento e Innovación"/>
    <s v="Evolución del Número de Fallecidos por COVID-19 por 1 millón de habitantes en la comuna de La Estrella"/>
    <m/>
    <s v="Gráfico Evolución"/>
    <m/>
    <s v="https://analytics.zoho.com/open-view/2395394000008132313?ZOHO_CRITERIA=%22Localiza_CL_Poblacion%22.%22Codcom%22%3D6202"/>
    <x v="3"/>
    <s v="#1774B9"/>
  </r>
  <r>
    <s v="0167"/>
    <n v="360"/>
    <s v="Enfermedades Mundiales"/>
    <s v="Salud"/>
    <n v="6203"/>
    <x v="2"/>
    <x v="0"/>
    <x v="2"/>
    <x v="114"/>
    <x v="0"/>
    <x v="3"/>
    <s v="Periodo 2020-2021"/>
    <s v="Casos"/>
    <s v="Ministerio de Ciencias, Tecnología, Conocimiento e Innovación"/>
    <s v="Evolución del Número de Fallecidos por COVID-19 por 1 millón de habitantes en la comuna de Litueche"/>
    <m/>
    <s v="Gráfico Evolución"/>
    <m/>
    <s v="https://analytics.zoho.com/open-view/2395394000008132313?ZOHO_CRITERIA=%22Localiza_CL_Poblacion%22.%22Codcom%22%3D6203"/>
    <x v="3"/>
    <s v="#1774B9"/>
  </r>
  <r>
    <s v="0168"/>
    <n v="360"/>
    <s v="Enfermedades Mundiales"/>
    <s v="Salud"/>
    <n v="6204"/>
    <x v="2"/>
    <x v="0"/>
    <x v="2"/>
    <x v="115"/>
    <x v="0"/>
    <x v="3"/>
    <s v="Periodo 2020-2021"/>
    <s v="Casos"/>
    <s v="Ministerio de Ciencias, Tecnología, Conocimiento e Innovación"/>
    <s v="Evolución del Número de Fallecidos por COVID-19 por 1 millón de habitantes en la comuna de Marchihue"/>
    <m/>
    <s v="Gráfico Evolución"/>
    <m/>
    <s v="https://analytics.zoho.com/open-view/2395394000008132313?ZOHO_CRITERIA=%22Localiza_CL_Poblacion%22.%22Codcom%22%3D6204"/>
    <x v="3"/>
    <s v="#1774B9"/>
  </r>
  <r>
    <s v="0169"/>
    <n v="360"/>
    <s v="Enfermedades Mundiales"/>
    <s v="Salud"/>
    <n v="6205"/>
    <x v="2"/>
    <x v="0"/>
    <x v="2"/>
    <x v="116"/>
    <x v="0"/>
    <x v="3"/>
    <s v="Periodo 2020-2021"/>
    <s v="Casos"/>
    <s v="Ministerio de Ciencias, Tecnología, Conocimiento e Innovación"/>
    <s v="Evolución del Número de Fallecidos por COVID-19 por 1 millón de habitantes en la comuna de Navidad"/>
    <m/>
    <s v="Gráfico Evolución"/>
    <m/>
    <s v="https://analytics.zoho.com/open-view/2395394000008132313?ZOHO_CRITERIA=%22Localiza_CL_Poblacion%22.%22Codcom%22%3D6205"/>
    <x v="3"/>
    <s v="#1774B9"/>
  </r>
  <r>
    <s v="0170"/>
    <n v="360"/>
    <s v="Enfermedades Mundiales"/>
    <s v="Salud"/>
    <n v="6206"/>
    <x v="2"/>
    <x v="0"/>
    <x v="2"/>
    <x v="117"/>
    <x v="0"/>
    <x v="3"/>
    <s v="Periodo 2020-2021"/>
    <s v="Casos"/>
    <s v="Ministerio de Ciencias, Tecnología, Conocimiento e Innovación"/>
    <s v="Evolución del Número de Fallecidos por COVID-19 por 1 millón de habitantes en la comuna de Paredones"/>
    <m/>
    <s v="Gráfico Evolución"/>
    <m/>
    <s v="https://analytics.zoho.com/open-view/2395394000008132313?ZOHO_CRITERIA=%22Localiza_CL_Poblacion%22.%22Codcom%22%3D6206"/>
    <x v="3"/>
    <s v="#1774B9"/>
  </r>
  <r>
    <s v="0171"/>
    <n v="360"/>
    <s v="Enfermedades Mundiales"/>
    <s v="Salud"/>
    <n v="6301"/>
    <x v="2"/>
    <x v="0"/>
    <x v="2"/>
    <x v="118"/>
    <x v="0"/>
    <x v="3"/>
    <s v="Periodo 2020-2021"/>
    <s v="Casos"/>
    <s v="Ministerio de Ciencias, Tecnología, Conocimiento e Innovación"/>
    <s v="Evolución del Número de Fallecidos por COVID-19 por 1 millón de habitantes en la comuna de San Fernando"/>
    <m/>
    <s v="Gráfico Evolución"/>
    <m/>
    <s v="https://analytics.zoho.com/open-view/2395394000008132313?ZOHO_CRITERIA=%22Localiza_CL_Poblacion%22.%22Codcom%22%3D6301"/>
    <x v="3"/>
    <s v="#1774B9"/>
  </r>
  <r>
    <s v="0172"/>
    <n v="360"/>
    <s v="Enfermedades Mundiales"/>
    <s v="Salud"/>
    <n v="6302"/>
    <x v="2"/>
    <x v="0"/>
    <x v="2"/>
    <x v="119"/>
    <x v="0"/>
    <x v="3"/>
    <s v="Periodo 2020-2021"/>
    <s v="Casos"/>
    <s v="Ministerio de Ciencias, Tecnología, Conocimiento e Innovación"/>
    <s v="Evolución del Número de Fallecidos por COVID-19 por 1 millón de habitantes en la comuna de Chépica"/>
    <m/>
    <s v="Gráfico Evolución"/>
    <m/>
    <s v="https://analytics.zoho.com/open-view/2395394000008132313?ZOHO_CRITERIA=%22Localiza_CL_Poblacion%22.%22Codcom%22%3D6302"/>
    <x v="3"/>
    <s v="#1774B9"/>
  </r>
  <r>
    <s v="0173"/>
    <n v="360"/>
    <s v="Enfermedades Mundiales"/>
    <s v="Salud"/>
    <n v="6303"/>
    <x v="2"/>
    <x v="0"/>
    <x v="2"/>
    <x v="120"/>
    <x v="0"/>
    <x v="3"/>
    <s v="Periodo 2020-2021"/>
    <s v="Casos"/>
    <s v="Ministerio de Ciencias, Tecnología, Conocimiento e Innovación"/>
    <s v="Evolución del Número de Fallecidos por COVID-19 por 1 millón de habitantes en la comuna de Chimbarongo"/>
    <m/>
    <s v="Gráfico Evolución"/>
    <m/>
    <s v="https://analytics.zoho.com/open-view/2395394000008132313?ZOHO_CRITERIA=%22Localiza_CL_Poblacion%22.%22Codcom%22%3D6303"/>
    <x v="3"/>
    <s v="#1774B9"/>
  </r>
  <r>
    <s v="0174"/>
    <n v="360"/>
    <s v="Enfermedades Mundiales"/>
    <s v="Salud"/>
    <n v="6304"/>
    <x v="2"/>
    <x v="0"/>
    <x v="2"/>
    <x v="121"/>
    <x v="0"/>
    <x v="3"/>
    <s v="Periodo 2020-2021"/>
    <s v="Casos"/>
    <s v="Ministerio de Ciencias, Tecnología, Conocimiento e Innovación"/>
    <s v="Evolución del Número de Fallecidos por COVID-19 por 1 millón de habitantes en la comuna de Lolol"/>
    <m/>
    <s v="Gráfico Evolución"/>
    <m/>
    <s v="https://analytics.zoho.com/open-view/2395394000008132313?ZOHO_CRITERIA=%22Localiza_CL_Poblacion%22.%22Codcom%22%3D6304"/>
    <x v="3"/>
    <s v="#1774B9"/>
  </r>
  <r>
    <s v="0175"/>
    <n v="360"/>
    <s v="Enfermedades Mundiales"/>
    <s v="Salud"/>
    <n v="6305"/>
    <x v="2"/>
    <x v="0"/>
    <x v="2"/>
    <x v="122"/>
    <x v="0"/>
    <x v="3"/>
    <s v="Periodo 2020-2021"/>
    <s v="Casos"/>
    <s v="Ministerio de Ciencias, Tecnología, Conocimiento e Innovación"/>
    <s v="Evolución del Número de Fallecidos por COVID-19 por 1 millón de habitantes en la comuna de Nancagua"/>
    <m/>
    <s v="Gráfico Evolución"/>
    <m/>
    <s v="https://analytics.zoho.com/open-view/2395394000008132313?ZOHO_CRITERIA=%22Localiza_CL_Poblacion%22.%22Codcom%22%3D6305"/>
    <x v="3"/>
    <s v="#1774B9"/>
  </r>
  <r>
    <s v="0176"/>
    <n v="360"/>
    <s v="Enfermedades Mundiales"/>
    <s v="Salud"/>
    <n v="6306"/>
    <x v="2"/>
    <x v="0"/>
    <x v="2"/>
    <x v="123"/>
    <x v="0"/>
    <x v="3"/>
    <s v="Periodo 2020-2021"/>
    <s v="Casos"/>
    <s v="Ministerio de Ciencias, Tecnología, Conocimiento e Innovación"/>
    <s v="Evolución del Número de Fallecidos por COVID-19 por 1 millón de habitantes en la comuna de Palmilla"/>
    <m/>
    <s v="Gráfico Evolución"/>
    <m/>
    <s v="https://analytics.zoho.com/open-view/2395394000008132313?ZOHO_CRITERIA=%22Localiza_CL_Poblacion%22.%22Codcom%22%3D6306"/>
    <x v="3"/>
    <s v="#1774B9"/>
  </r>
  <r>
    <s v="0177"/>
    <n v="360"/>
    <s v="Enfermedades Mundiales"/>
    <s v="Salud"/>
    <n v="6307"/>
    <x v="2"/>
    <x v="0"/>
    <x v="2"/>
    <x v="124"/>
    <x v="0"/>
    <x v="3"/>
    <s v="Periodo 2020-2021"/>
    <s v="Casos"/>
    <s v="Ministerio de Ciencias, Tecnología, Conocimiento e Innovación"/>
    <s v="Evolución del Número de Fallecidos por COVID-19 por 1 millón de habitantes en la comuna de Peralillo"/>
    <m/>
    <s v="Gráfico Evolución"/>
    <m/>
    <s v="https://analytics.zoho.com/open-view/2395394000008132313?ZOHO_CRITERIA=%22Localiza_CL_Poblacion%22.%22Codcom%22%3D6307"/>
    <x v="3"/>
    <s v="#1774B9"/>
  </r>
  <r>
    <s v="0178"/>
    <n v="360"/>
    <s v="Enfermedades Mundiales"/>
    <s v="Salud"/>
    <n v="6308"/>
    <x v="2"/>
    <x v="0"/>
    <x v="2"/>
    <x v="125"/>
    <x v="0"/>
    <x v="3"/>
    <s v="Periodo 2020-2021"/>
    <s v="Casos"/>
    <s v="Ministerio de Ciencias, Tecnología, Conocimiento e Innovación"/>
    <s v="Evolución del Número de Fallecidos por COVID-19 por 1 millón de habitantes en la comuna de Placilla"/>
    <m/>
    <s v="Gráfico Evolución"/>
    <m/>
    <s v="https://analytics.zoho.com/open-view/2395394000008132313?ZOHO_CRITERIA=%22Localiza_CL_Poblacion%22.%22Codcom%22%3D6308"/>
    <x v="3"/>
    <s v="#1774B9"/>
  </r>
  <r>
    <s v="0179"/>
    <n v="360"/>
    <s v="Enfermedades Mundiales"/>
    <s v="Salud"/>
    <n v="6309"/>
    <x v="2"/>
    <x v="0"/>
    <x v="2"/>
    <x v="126"/>
    <x v="0"/>
    <x v="3"/>
    <s v="Periodo 2020-2021"/>
    <s v="Casos"/>
    <s v="Ministerio de Ciencias, Tecnología, Conocimiento e Innovación"/>
    <s v="Evolución del Número de Fallecidos por COVID-19 por 1 millón de habitantes en la comuna de Pumanque"/>
    <m/>
    <s v="Gráfico Evolución"/>
    <m/>
    <s v="https://analytics.zoho.com/open-view/2395394000008132313?ZOHO_CRITERIA=%22Localiza_CL_Poblacion%22.%22Codcom%22%3D6309"/>
    <x v="3"/>
    <s v="#1774B9"/>
  </r>
  <r>
    <s v="0180"/>
    <n v="360"/>
    <s v="Enfermedades Mundiales"/>
    <s v="Salud"/>
    <n v="6310"/>
    <x v="2"/>
    <x v="0"/>
    <x v="2"/>
    <x v="127"/>
    <x v="0"/>
    <x v="3"/>
    <s v="Periodo 2020-2021"/>
    <s v="Casos"/>
    <s v="Ministerio de Ciencias, Tecnología, Conocimiento e Innovación"/>
    <s v="Evolución del Número de Fallecidos por COVID-19 por 1 millón de habitantes en la comuna de Santa Cruz"/>
    <m/>
    <s v="Gráfico Evolución"/>
    <m/>
    <s v="https://analytics.zoho.com/open-view/2395394000008132313?ZOHO_CRITERIA=%22Localiza_CL_Poblacion%22.%22Codcom%22%3D6310"/>
    <x v="3"/>
    <s v="#1774B9"/>
  </r>
  <r>
    <s v="0181"/>
    <n v="360"/>
    <s v="Enfermedades Mundiales"/>
    <s v="Salud"/>
    <n v="7101"/>
    <x v="2"/>
    <x v="0"/>
    <x v="2"/>
    <x v="128"/>
    <x v="0"/>
    <x v="3"/>
    <s v="Periodo 2020-2021"/>
    <s v="Casos"/>
    <s v="Ministerio de Ciencias, Tecnología, Conocimiento e Innovación"/>
    <s v="Evolución del Número de Fallecidos por COVID-19 por 1 millón de habitantes en la comuna de Talca"/>
    <m/>
    <s v="Gráfico Evolución"/>
    <m/>
    <s v="https://analytics.zoho.com/open-view/2395394000008132313?ZOHO_CRITERIA=%22Localiza_CL_Poblacion%22.%22Codcom%22%3D7101"/>
    <x v="3"/>
    <s v="#1774B9"/>
  </r>
  <r>
    <s v="0182"/>
    <n v="360"/>
    <s v="Enfermedades Mundiales"/>
    <s v="Salud"/>
    <n v="7102"/>
    <x v="2"/>
    <x v="0"/>
    <x v="2"/>
    <x v="129"/>
    <x v="0"/>
    <x v="3"/>
    <s v="Periodo 2020-2021"/>
    <s v="Casos"/>
    <s v="Ministerio de Ciencias, Tecnología, Conocimiento e Innovación"/>
    <s v="Evolución del Número de Fallecidos por COVID-19 por 1 millón de habitantes en la comuna de Constitución"/>
    <m/>
    <s v="Gráfico Evolución"/>
    <m/>
    <s v="https://analytics.zoho.com/open-view/2395394000008132313?ZOHO_CRITERIA=%22Localiza_CL_Poblacion%22.%22Codcom%22%3D7102"/>
    <x v="3"/>
    <s v="#1774B9"/>
  </r>
  <r>
    <s v="0183"/>
    <n v="360"/>
    <s v="Enfermedades Mundiales"/>
    <s v="Salud"/>
    <n v="7103"/>
    <x v="2"/>
    <x v="0"/>
    <x v="2"/>
    <x v="130"/>
    <x v="0"/>
    <x v="3"/>
    <s v="Periodo 2020-2021"/>
    <s v="Casos"/>
    <s v="Ministerio de Ciencias, Tecnología, Conocimiento e Innovación"/>
    <s v="Evolución del Número de Fallecidos por COVID-19 por 1 millón de habitantes en la comuna de Curepto"/>
    <m/>
    <s v="Gráfico Evolución"/>
    <m/>
    <s v="https://analytics.zoho.com/open-view/2395394000008132313?ZOHO_CRITERIA=%22Localiza_CL_Poblacion%22.%22Codcom%22%3D7103"/>
    <x v="3"/>
    <s v="#1774B9"/>
  </r>
  <r>
    <s v="0184"/>
    <n v="360"/>
    <s v="Enfermedades Mundiales"/>
    <s v="Salud"/>
    <n v="7104"/>
    <x v="2"/>
    <x v="0"/>
    <x v="2"/>
    <x v="131"/>
    <x v="0"/>
    <x v="3"/>
    <s v="Periodo 2020-2021"/>
    <s v="Casos"/>
    <s v="Ministerio de Ciencias, Tecnología, Conocimiento e Innovación"/>
    <s v="Evolución del Número de Fallecidos por COVID-19 por 1 millón de habitantes en la comuna de Empedrado"/>
    <m/>
    <s v="Gráfico Evolución"/>
    <m/>
    <s v="https://analytics.zoho.com/open-view/2395394000008132313?ZOHO_CRITERIA=%22Localiza_CL_Poblacion%22.%22Codcom%22%3D7104"/>
    <x v="3"/>
    <s v="#1774B9"/>
  </r>
  <r>
    <s v="0185"/>
    <n v="360"/>
    <s v="Enfermedades Mundiales"/>
    <s v="Salud"/>
    <n v="7105"/>
    <x v="2"/>
    <x v="0"/>
    <x v="2"/>
    <x v="132"/>
    <x v="0"/>
    <x v="3"/>
    <s v="Periodo 2020-2021"/>
    <s v="Casos"/>
    <s v="Ministerio de Ciencias, Tecnología, Conocimiento e Innovación"/>
    <s v="Evolución del Número de Fallecidos por COVID-19 por 1 millón de habitantes en la comuna de Maule"/>
    <m/>
    <s v="Gráfico Evolución"/>
    <m/>
    <s v="https://analytics.zoho.com/open-view/2395394000008132313?ZOHO_CRITERIA=%22Localiza_CL_Poblacion%22.%22Codcom%22%3D7105"/>
    <x v="3"/>
    <s v="#1774B9"/>
  </r>
  <r>
    <s v="0186"/>
    <n v="360"/>
    <s v="Enfermedades Mundiales"/>
    <s v="Salud"/>
    <n v="7106"/>
    <x v="2"/>
    <x v="0"/>
    <x v="2"/>
    <x v="133"/>
    <x v="0"/>
    <x v="3"/>
    <s v="Periodo 2020-2021"/>
    <s v="Casos"/>
    <s v="Ministerio de Ciencias, Tecnología, Conocimiento e Innovación"/>
    <s v="Evolución del Número de Fallecidos por COVID-19 por 1 millón de habitantes en la comuna de Pelarco"/>
    <m/>
    <s v="Gráfico Evolución"/>
    <m/>
    <s v="https://analytics.zoho.com/open-view/2395394000008132313?ZOHO_CRITERIA=%22Localiza_CL_Poblacion%22.%22Codcom%22%3D7106"/>
    <x v="3"/>
    <s v="#1774B9"/>
  </r>
  <r>
    <s v="0187"/>
    <n v="360"/>
    <s v="Enfermedades Mundiales"/>
    <s v="Salud"/>
    <n v="7107"/>
    <x v="2"/>
    <x v="0"/>
    <x v="2"/>
    <x v="134"/>
    <x v="0"/>
    <x v="3"/>
    <s v="Periodo 2020-2021"/>
    <s v="Casos"/>
    <s v="Ministerio de Ciencias, Tecnología, Conocimiento e Innovación"/>
    <s v="Evolución del Número de Fallecidos por COVID-19 por 1 millón de habitantes en la comuna de Pencahue"/>
    <m/>
    <s v="Gráfico Evolución"/>
    <m/>
    <s v="https://analytics.zoho.com/open-view/2395394000008132313?ZOHO_CRITERIA=%22Localiza_CL_Poblacion%22.%22Codcom%22%3D7107"/>
    <x v="3"/>
    <s v="#1774B9"/>
  </r>
  <r>
    <s v="0188"/>
    <n v="360"/>
    <s v="Enfermedades Mundiales"/>
    <s v="Salud"/>
    <n v="7108"/>
    <x v="2"/>
    <x v="0"/>
    <x v="2"/>
    <x v="135"/>
    <x v="0"/>
    <x v="3"/>
    <s v="Periodo 2020-2021"/>
    <s v="Casos"/>
    <s v="Ministerio de Ciencias, Tecnología, Conocimiento e Innovación"/>
    <s v="Evolución del Número de Fallecidos por COVID-19 por 1 millón de habitantes en la comuna de Río Claro"/>
    <m/>
    <s v="Gráfico Evolución"/>
    <m/>
    <s v="https://analytics.zoho.com/open-view/2395394000008132313?ZOHO_CRITERIA=%22Localiza_CL_Poblacion%22.%22Codcom%22%3D7108"/>
    <x v="3"/>
    <s v="#1774B9"/>
  </r>
  <r>
    <s v="0189"/>
    <n v="360"/>
    <s v="Enfermedades Mundiales"/>
    <s v="Salud"/>
    <n v="7109"/>
    <x v="2"/>
    <x v="0"/>
    <x v="2"/>
    <x v="136"/>
    <x v="0"/>
    <x v="3"/>
    <s v="Periodo 2020-2021"/>
    <s v="Casos"/>
    <s v="Ministerio de Ciencias, Tecnología, Conocimiento e Innovación"/>
    <s v="Evolución del Número de Fallecidos por COVID-19 por 1 millón de habitantes en la comuna de San Clemente"/>
    <m/>
    <s v="Gráfico Evolución"/>
    <m/>
    <s v="https://analytics.zoho.com/open-view/2395394000008132313?ZOHO_CRITERIA=%22Localiza_CL_Poblacion%22.%22Codcom%22%3D7109"/>
    <x v="3"/>
    <s v="#1774B9"/>
  </r>
  <r>
    <s v="0190"/>
    <n v="360"/>
    <s v="Enfermedades Mundiales"/>
    <s v="Salud"/>
    <n v="7110"/>
    <x v="2"/>
    <x v="0"/>
    <x v="2"/>
    <x v="137"/>
    <x v="0"/>
    <x v="3"/>
    <s v="Periodo 2020-2021"/>
    <s v="Casos"/>
    <s v="Ministerio de Ciencias, Tecnología, Conocimiento e Innovación"/>
    <s v="Evolución del Número de Fallecidos por COVID-19 por 1 millón de habitantes en la comuna de San Rafael"/>
    <m/>
    <s v="Gráfico Evolución"/>
    <m/>
    <s v="https://analytics.zoho.com/open-view/2395394000008132313?ZOHO_CRITERIA=%22Localiza_CL_Poblacion%22.%22Codcom%22%3D7110"/>
    <x v="3"/>
    <s v="#1774B9"/>
  </r>
  <r>
    <s v="0191"/>
    <n v="360"/>
    <s v="Enfermedades Mundiales"/>
    <s v="Salud"/>
    <n v="7201"/>
    <x v="2"/>
    <x v="0"/>
    <x v="2"/>
    <x v="138"/>
    <x v="0"/>
    <x v="3"/>
    <s v="Periodo 2020-2021"/>
    <s v="Casos"/>
    <s v="Ministerio de Ciencias, Tecnología, Conocimiento e Innovación"/>
    <s v="Evolución del Número de Fallecidos por COVID-19 por 1 millón de habitantes en la comuna de Cauquenes"/>
    <m/>
    <s v="Gráfico Evolución"/>
    <m/>
    <s v="https://analytics.zoho.com/open-view/2395394000008132313?ZOHO_CRITERIA=%22Localiza_CL_Poblacion%22.%22Codcom%22%3D7201"/>
    <x v="3"/>
    <s v="#1774B9"/>
  </r>
  <r>
    <s v="0192"/>
    <n v="360"/>
    <s v="Enfermedades Mundiales"/>
    <s v="Salud"/>
    <n v="7202"/>
    <x v="2"/>
    <x v="0"/>
    <x v="2"/>
    <x v="139"/>
    <x v="0"/>
    <x v="3"/>
    <s v="Periodo 2020-2021"/>
    <s v="Casos"/>
    <s v="Ministerio de Ciencias, Tecnología, Conocimiento e Innovación"/>
    <s v="Evolución del Número de Fallecidos por COVID-19 por 1 millón de habitantes en la comuna de Chanco"/>
    <m/>
    <s v="Gráfico Evolución"/>
    <m/>
    <s v="https://analytics.zoho.com/open-view/2395394000008132313?ZOHO_CRITERIA=%22Localiza_CL_Poblacion%22.%22Codcom%22%3D7202"/>
    <x v="3"/>
    <s v="#1774B9"/>
  </r>
  <r>
    <s v="0193"/>
    <n v="360"/>
    <s v="Enfermedades Mundiales"/>
    <s v="Salud"/>
    <n v="7203"/>
    <x v="2"/>
    <x v="0"/>
    <x v="2"/>
    <x v="140"/>
    <x v="0"/>
    <x v="3"/>
    <s v="Periodo 2020-2021"/>
    <s v="Casos"/>
    <s v="Ministerio de Ciencias, Tecnología, Conocimiento e Innovación"/>
    <s v="Evolución del Número de Fallecidos por COVID-19 por 1 millón de habitantes en la comuna de Pelluhue"/>
    <m/>
    <s v="Gráfico Evolución"/>
    <m/>
    <s v="https://analytics.zoho.com/open-view/2395394000008132313?ZOHO_CRITERIA=%22Localiza_CL_Poblacion%22.%22Codcom%22%3D7203"/>
    <x v="3"/>
    <s v="#1774B9"/>
  </r>
  <r>
    <s v="0194"/>
    <n v="360"/>
    <s v="Enfermedades Mundiales"/>
    <s v="Salud"/>
    <n v="7301"/>
    <x v="2"/>
    <x v="0"/>
    <x v="2"/>
    <x v="141"/>
    <x v="0"/>
    <x v="3"/>
    <s v="Periodo 2020-2021"/>
    <s v="Casos"/>
    <s v="Ministerio de Ciencias, Tecnología, Conocimiento e Innovación"/>
    <s v="Evolución del Número de Fallecidos por COVID-19 por 1 millón de habitantes en la comuna de Curicó"/>
    <m/>
    <s v="Gráfico Evolución"/>
    <m/>
    <s v="https://analytics.zoho.com/open-view/2395394000008132313?ZOHO_CRITERIA=%22Localiza_CL_Poblacion%22.%22Codcom%22%3D7301"/>
    <x v="3"/>
    <s v="#1774B9"/>
  </r>
  <r>
    <s v="0195"/>
    <n v="360"/>
    <s v="Enfermedades Mundiales"/>
    <s v="Salud"/>
    <n v="7302"/>
    <x v="2"/>
    <x v="0"/>
    <x v="2"/>
    <x v="142"/>
    <x v="0"/>
    <x v="3"/>
    <s v="Periodo 2020-2021"/>
    <s v="Casos"/>
    <s v="Ministerio de Ciencias, Tecnología, Conocimiento e Innovación"/>
    <s v="Evolución del Número de Fallecidos por COVID-19 por 1 millón de habitantes en la comuna de Hualañé"/>
    <m/>
    <s v="Gráfico Evolución"/>
    <m/>
    <s v="https://analytics.zoho.com/open-view/2395394000008132313?ZOHO_CRITERIA=%22Localiza_CL_Poblacion%22.%22Codcom%22%3D7302"/>
    <x v="3"/>
    <s v="#1774B9"/>
  </r>
  <r>
    <s v="0196"/>
    <n v="360"/>
    <s v="Enfermedades Mundiales"/>
    <s v="Salud"/>
    <n v="7303"/>
    <x v="2"/>
    <x v="0"/>
    <x v="2"/>
    <x v="143"/>
    <x v="0"/>
    <x v="3"/>
    <s v="Periodo 2020-2021"/>
    <s v="Casos"/>
    <s v="Ministerio de Ciencias, Tecnología, Conocimiento e Innovación"/>
    <s v="Evolución del Número de Fallecidos por COVID-19 por 1 millón de habitantes en la comuna de Licantén"/>
    <m/>
    <s v="Gráfico Evolución"/>
    <m/>
    <s v="https://analytics.zoho.com/open-view/2395394000008132313?ZOHO_CRITERIA=%22Localiza_CL_Poblacion%22.%22Codcom%22%3D7303"/>
    <x v="3"/>
    <s v="#1774B9"/>
  </r>
  <r>
    <s v="0197"/>
    <n v="360"/>
    <s v="Enfermedades Mundiales"/>
    <s v="Salud"/>
    <n v="7304"/>
    <x v="2"/>
    <x v="0"/>
    <x v="2"/>
    <x v="144"/>
    <x v="0"/>
    <x v="3"/>
    <s v="Periodo 2020-2021"/>
    <s v="Casos"/>
    <s v="Ministerio de Ciencias, Tecnología, Conocimiento e Innovación"/>
    <s v="Evolución del Número de Fallecidos por COVID-19 por 1 millón de habitantes en la comuna de Molina"/>
    <m/>
    <s v="Gráfico Evolución"/>
    <m/>
    <s v="https://analytics.zoho.com/open-view/2395394000008132313?ZOHO_CRITERIA=%22Localiza_CL_Poblacion%22.%22Codcom%22%3D7304"/>
    <x v="3"/>
    <s v="#1774B9"/>
  </r>
  <r>
    <s v="0198"/>
    <n v="360"/>
    <s v="Enfermedades Mundiales"/>
    <s v="Salud"/>
    <n v="7305"/>
    <x v="2"/>
    <x v="0"/>
    <x v="2"/>
    <x v="145"/>
    <x v="0"/>
    <x v="3"/>
    <s v="Periodo 2020-2021"/>
    <s v="Casos"/>
    <s v="Ministerio de Ciencias, Tecnología, Conocimiento e Innovación"/>
    <s v="Evolución del Número de Fallecidos por COVID-19 por 1 millón de habitantes en la comuna de Rauco"/>
    <m/>
    <s v="Gráfico Evolución"/>
    <m/>
    <s v="https://analytics.zoho.com/open-view/2395394000008132313?ZOHO_CRITERIA=%22Localiza_CL_Poblacion%22.%22Codcom%22%3D7305"/>
    <x v="3"/>
    <s v="#1774B9"/>
  </r>
  <r>
    <s v="0199"/>
    <n v="360"/>
    <s v="Enfermedades Mundiales"/>
    <s v="Salud"/>
    <n v="7306"/>
    <x v="2"/>
    <x v="0"/>
    <x v="2"/>
    <x v="146"/>
    <x v="0"/>
    <x v="3"/>
    <s v="Periodo 2020-2021"/>
    <s v="Casos"/>
    <s v="Ministerio de Ciencias, Tecnología, Conocimiento e Innovación"/>
    <s v="Evolución del Número de Fallecidos por COVID-19 por 1 millón de habitantes en la comuna de Romeral"/>
    <m/>
    <s v="Gráfico Evolución"/>
    <m/>
    <s v="https://analytics.zoho.com/open-view/2395394000008132313?ZOHO_CRITERIA=%22Localiza_CL_Poblacion%22.%22Codcom%22%3D7306"/>
    <x v="3"/>
    <s v="#1774B9"/>
  </r>
  <r>
    <s v="0200"/>
    <n v="360"/>
    <s v="Enfermedades Mundiales"/>
    <s v="Salud"/>
    <n v="7307"/>
    <x v="2"/>
    <x v="0"/>
    <x v="2"/>
    <x v="147"/>
    <x v="0"/>
    <x v="3"/>
    <s v="Periodo 2020-2021"/>
    <s v="Casos"/>
    <s v="Ministerio de Ciencias, Tecnología, Conocimiento e Innovación"/>
    <s v="Evolución del Número de Fallecidos por COVID-19 por 1 millón de habitantes en la comuna de Sagrada Familia"/>
    <m/>
    <s v="Gráfico Evolución"/>
    <m/>
    <s v="https://analytics.zoho.com/open-view/2395394000008132313?ZOHO_CRITERIA=%22Localiza_CL_Poblacion%22.%22Codcom%22%3D7307"/>
    <x v="3"/>
    <s v="#1774B9"/>
  </r>
  <r>
    <s v="0201"/>
    <n v="360"/>
    <s v="Enfermedades Mundiales"/>
    <s v="Salud"/>
    <n v="7308"/>
    <x v="2"/>
    <x v="0"/>
    <x v="2"/>
    <x v="148"/>
    <x v="0"/>
    <x v="3"/>
    <s v="Periodo 2020-2021"/>
    <s v="Casos"/>
    <s v="Ministerio de Ciencias, Tecnología, Conocimiento e Innovación"/>
    <s v="Evolución del Número de Fallecidos por COVID-19 por 1 millón de habitantes en la comuna de Teno"/>
    <m/>
    <s v="Gráfico Evolución"/>
    <m/>
    <s v="https://analytics.zoho.com/open-view/2395394000008132313?ZOHO_CRITERIA=%22Localiza_CL_Poblacion%22.%22Codcom%22%3D7308"/>
    <x v="3"/>
    <s v="#1774B9"/>
  </r>
  <r>
    <s v="0202"/>
    <n v="360"/>
    <s v="Enfermedades Mundiales"/>
    <s v="Salud"/>
    <n v="7309"/>
    <x v="2"/>
    <x v="0"/>
    <x v="2"/>
    <x v="149"/>
    <x v="0"/>
    <x v="3"/>
    <s v="Periodo 2020-2021"/>
    <s v="Casos"/>
    <s v="Ministerio de Ciencias, Tecnología, Conocimiento e Innovación"/>
    <s v="Evolución del Número de Fallecidos por COVID-19 por 1 millón de habitantes en la comuna de Vichuquén"/>
    <m/>
    <s v="Gráfico Evolución"/>
    <m/>
    <s v="https://analytics.zoho.com/open-view/2395394000008132313?ZOHO_CRITERIA=%22Localiza_CL_Poblacion%22.%22Codcom%22%3D7309"/>
    <x v="3"/>
    <s v="#1774B9"/>
  </r>
  <r>
    <s v="0203"/>
    <n v="360"/>
    <s v="Enfermedades Mundiales"/>
    <s v="Salud"/>
    <n v="7401"/>
    <x v="2"/>
    <x v="0"/>
    <x v="2"/>
    <x v="150"/>
    <x v="0"/>
    <x v="3"/>
    <s v="Periodo 2020-2021"/>
    <s v="Casos"/>
    <s v="Ministerio de Ciencias, Tecnología, Conocimiento e Innovación"/>
    <s v="Evolución del Número de Fallecidos por COVID-19 por 1 millón de habitantes en la comuna de Linares"/>
    <m/>
    <s v="Gráfico Evolución"/>
    <m/>
    <s v="https://analytics.zoho.com/open-view/2395394000008132313?ZOHO_CRITERIA=%22Localiza_CL_Poblacion%22.%22Codcom%22%3D7401"/>
    <x v="3"/>
    <s v="#1774B9"/>
  </r>
  <r>
    <s v="0204"/>
    <n v="360"/>
    <s v="Enfermedades Mundiales"/>
    <s v="Salud"/>
    <n v="7402"/>
    <x v="2"/>
    <x v="0"/>
    <x v="2"/>
    <x v="151"/>
    <x v="0"/>
    <x v="3"/>
    <s v="Periodo 2020-2021"/>
    <s v="Casos"/>
    <s v="Ministerio de Ciencias, Tecnología, Conocimiento e Innovación"/>
    <s v="Evolución del Número de Fallecidos por COVID-19 por 1 millón de habitantes en la comuna de Colbún"/>
    <m/>
    <s v="Gráfico Evolución"/>
    <m/>
    <s v="https://analytics.zoho.com/open-view/2395394000008132313?ZOHO_CRITERIA=%22Localiza_CL_Poblacion%22.%22Codcom%22%3D7402"/>
    <x v="3"/>
    <s v="#1774B9"/>
  </r>
  <r>
    <s v="0205"/>
    <n v="360"/>
    <s v="Enfermedades Mundiales"/>
    <s v="Salud"/>
    <n v="7403"/>
    <x v="2"/>
    <x v="0"/>
    <x v="2"/>
    <x v="152"/>
    <x v="0"/>
    <x v="3"/>
    <s v="Periodo 2020-2021"/>
    <s v="Casos"/>
    <s v="Ministerio de Ciencias, Tecnología, Conocimiento e Innovación"/>
    <s v="Evolución del Número de Fallecidos por COVID-19 por 1 millón de habitantes en la comuna de Longaví"/>
    <m/>
    <s v="Gráfico Evolución"/>
    <m/>
    <s v="https://analytics.zoho.com/open-view/2395394000008132313?ZOHO_CRITERIA=%22Localiza_CL_Poblacion%22.%22Codcom%22%3D7403"/>
    <x v="3"/>
    <s v="#1774B9"/>
  </r>
  <r>
    <s v="0206"/>
    <n v="360"/>
    <s v="Enfermedades Mundiales"/>
    <s v="Salud"/>
    <n v="7404"/>
    <x v="2"/>
    <x v="0"/>
    <x v="2"/>
    <x v="153"/>
    <x v="0"/>
    <x v="3"/>
    <s v="Periodo 2020-2021"/>
    <s v="Casos"/>
    <s v="Ministerio de Ciencias, Tecnología, Conocimiento e Innovación"/>
    <s v="Evolución del Número de Fallecidos por COVID-19 por 1 millón de habitantes en la comuna de Parral"/>
    <m/>
    <s v="Gráfico Evolución"/>
    <m/>
    <s v="https://analytics.zoho.com/open-view/2395394000008132313?ZOHO_CRITERIA=%22Localiza_CL_Poblacion%22.%22Codcom%22%3D7404"/>
    <x v="3"/>
    <s v="#1774B9"/>
  </r>
  <r>
    <s v="0207"/>
    <n v="360"/>
    <s v="Enfermedades Mundiales"/>
    <s v="Salud"/>
    <n v="7405"/>
    <x v="2"/>
    <x v="0"/>
    <x v="2"/>
    <x v="154"/>
    <x v="0"/>
    <x v="3"/>
    <s v="Periodo 2020-2021"/>
    <s v="Casos"/>
    <s v="Ministerio de Ciencias, Tecnología, Conocimiento e Innovación"/>
    <s v="Evolución del Número de Fallecidos por COVID-19 por 1 millón de habitantes en la comuna de Retiro"/>
    <m/>
    <s v="Gráfico Evolución"/>
    <m/>
    <s v="https://analytics.zoho.com/open-view/2395394000008132313?ZOHO_CRITERIA=%22Localiza_CL_Poblacion%22.%22Codcom%22%3D7405"/>
    <x v="3"/>
    <s v="#1774B9"/>
  </r>
  <r>
    <s v="0208"/>
    <n v="360"/>
    <s v="Enfermedades Mundiales"/>
    <s v="Salud"/>
    <n v="7406"/>
    <x v="2"/>
    <x v="0"/>
    <x v="2"/>
    <x v="155"/>
    <x v="0"/>
    <x v="3"/>
    <s v="Periodo 2020-2021"/>
    <s v="Casos"/>
    <s v="Ministerio de Ciencias, Tecnología, Conocimiento e Innovación"/>
    <s v="Evolución del Número de Fallecidos por COVID-19 por 1 millón de habitantes en la comuna de San Javier"/>
    <m/>
    <s v="Gráfico Evolución"/>
    <m/>
    <s v="https://analytics.zoho.com/open-view/2395394000008132313?ZOHO_CRITERIA=%22Localiza_CL_Poblacion%22.%22Codcom%22%3D7406"/>
    <x v="3"/>
    <s v="#1774B9"/>
  </r>
  <r>
    <s v="0209"/>
    <n v="360"/>
    <s v="Enfermedades Mundiales"/>
    <s v="Salud"/>
    <n v="7407"/>
    <x v="2"/>
    <x v="0"/>
    <x v="2"/>
    <x v="156"/>
    <x v="0"/>
    <x v="3"/>
    <s v="Periodo 2020-2021"/>
    <s v="Casos"/>
    <s v="Ministerio de Ciencias, Tecnología, Conocimiento e Innovación"/>
    <s v="Evolución del Número de Fallecidos por COVID-19 por 1 millón de habitantes en la comuna de Villa Alegre"/>
    <m/>
    <s v="Gráfico Evolución"/>
    <m/>
    <s v="https://analytics.zoho.com/open-view/2395394000008132313?ZOHO_CRITERIA=%22Localiza_CL_Poblacion%22.%22Codcom%22%3D7407"/>
    <x v="3"/>
    <s v="#1774B9"/>
  </r>
  <r>
    <s v="0210"/>
    <n v="360"/>
    <s v="Enfermedades Mundiales"/>
    <s v="Salud"/>
    <n v="7408"/>
    <x v="2"/>
    <x v="0"/>
    <x v="2"/>
    <x v="157"/>
    <x v="0"/>
    <x v="3"/>
    <s v="Periodo 2020-2021"/>
    <s v="Casos"/>
    <s v="Ministerio de Ciencias, Tecnología, Conocimiento e Innovación"/>
    <s v="Evolución del Número de Fallecidos por COVID-19 por 1 millón de habitantes en la comuna de Yerbas Buenas"/>
    <m/>
    <s v="Gráfico Evolución"/>
    <m/>
    <s v="https://analytics.zoho.com/open-view/2395394000008132313?ZOHO_CRITERIA=%22Localiza_CL_Poblacion%22.%22Codcom%22%3D7408"/>
    <x v="3"/>
    <s v="#1774B9"/>
  </r>
  <r>
    <s v="0211"/>
    <n v="360"/>
    <s v="Enfermedades Mundiales"/>
    <s v="Salud"/>
    <n v="8101"/>
    <x v="2"/>
    <x v="0"/>
    <x v="2"/>
    <x v="158"/>
    <x v="0"/>
    <x v="3"/>
    <s v="Periodo 2020-2021"/>
    <s v="Casos"/>
    <s v="Ministerio de Ciencias, Tecnología, Conocimiento e Innovación"/>
    <s v="Evolución del Número de Fallecidos por COVID-19 por 1 millón de habitantes en la comuna de Concepción"/>
    <m/>
    <s v="Gráfico Evolución"/>
    <m/>
    <s v="https://analytics.zoho.com/open-view/2395394000008132313?ZOHO_CRITERIA=%22Localiza_CL_Poblacion%22.%22Codcom%22%3D8101"/>
    <x v="3"/>
    <s v="#1774B9"/>
  </r>
  <r>
    <s v="0212"/>
    <n v="360"/>
    <s v="Enfermedades Mundiales"/>
    <s v="Salud"/>
    <n v="8102"/>
    <x v="2"/>
    <x v="0"/>
    <x v="2"/>
    <x v="159"/>
    <x v="0"/>
    <x v="3"/>
    <s v="Periodo 2020-2021"/>
    <s v="Casos"/>
    <s v="Ministerio de Ciencias, Tecnología, Conocimiento e Innovación"/>
    <s v="Evolución del Número de Fallecidos por COVID-19 por 1 millón de habitantes en la comuna de Coronel"/>
    <m/>
    <s v="Gráfico Evolución"/>
    <m/>
    <s v="https://analytics.zoho.com/open-view/2395394000008132313?ZOHO_CRITERIA=%22Localiza_CL_Poblacion%22.%22Codcom%22%3D8102"/>
    <x v="3"/>
    <s v="#1774B9"/>
  </r>
  <r>
    <s v="0213"/>
    <n v="360"/>
    <s v="Enfermedades Mundiales"/>
    <s v="Salud"/>
    <n v="8103"/>
    <x v="2"/>
    <x v="0"/>
    <x v="2"/>
    <x v="160"/>
    <x v="0"/>
    <x v="3"/>
    <s v="Periodo 2020-2021"/>
    <s v="Casos"/>
    <s v="Ministerio de Ciencias, Tecnología, Conocimiento e Innovación"/>
    <s v="Evolución del Número de Fallecidos por COVID-19 por 1 millón de habitantes en la comuna de Chiguayante"/>
    <m/>
    <s v="Gráfico Evolución"/>
    <m/>
    <s v="https://analytics.zoho.com/open-view/2395394000008132313?ZOHO_CRITERIA=%22Localiza_CL_Poblacion%22.%22Codcom%22%3D8103"/>
    <x v="3"/>
    <s v="#1774B9"/>
  </r>
  <r>
    <s v="0214"/>
    <n v="360"/>
    <s v="Enfermedades Mundiales"/>
    <s v="Salud"/>
    <n v="8104"/>
    <x v="2"/>
    <x v="0"/>
    <x v="2"/>
    <x v="161"/>
    <x v="0"/>
    <x v="3"/>
    <s v="Periodo 2020-2021"/>
    <s v="Casos"/>
    <s v="Ministerio de Ciencias, Tecnología, Conocimiento e Innovación"/>
    <s v="Evolución del Número de Fallecidos por COVID-19 por 1 millón de habitantes en la comuna de Florida"/>
    <m/>
    <s v="Gráfico Evolución"/>
    <m/>
    <s v="https://analytics.zoho.com/open-view/2395394000008132313?ZOHO_CRITERIA=%22Localiza_CL_Poblacion%22.%22Codcom%22%3D8104"/>
    <x v="3"/>
    <s v="#1774B9"/>
  </r>
  <r>
    <s v="0215"/>
    <n v="360"/>
    <s v="Enfermedades Mundiales"/>
    <s v="Salud"/>
    <n v="8105"/>
    <x v="2"/>
    <x v="0"/>
    <x v="2"/>
    <x v="162"/>
    <x v="0"/>
    <x v="3"/>
    <s v="Periodo 2020-2021"/>
    <s v="Casos"/>
    <s v="Ministerio de Ciencias, Tecnología, Conocimiento e Innovación"/>
    <s v="Evolución del Número de Fallecidos por COVID-19 por 1 millón de habitantes en la comuna de Hualqui"/>
    <m/>
    <s v="Gráfico Evolución"/>
    <m/>
    <s v="https://analytics.zoho.com/open-view/2395394000008132313?ZOHO_CRITERIA=%22Localiza_CL_Poblacion%22.%22Codcom%22%3D8105"/>
    <x v="3"/>
    <s v="#1774B9"/>
  </r>
  <r>
    <s v="0216"/>
    <n v="360"/>
    <s v="Enfermedades Mundiales"/>
    <s v="Salud"/>
    <n v="8106"/>
    <x v="2"/>
    <x v="0"/>
    <x v="2"/>
    <x v="163"/>
    <x v="0"/>
    <x v="3"/>
    <s v="Periodo 2020-2021"/>
    <s v="Casos"/>
    <s v="Ministerio de Ciencias, Tecnología, Conocimiento e Innovación"/>
    <s v="Evolución del Número de Fallecidos por COVID-19 por 1 millón de habitantes en la comuna de Lota"/>
    <m/>
    <s v="Gráfico Evolución"/>
    <m/>
    <s v="https://analytics.zoho.com/open-view/2395394000008132313?ZOHO_CRITERIA=%22Localiza_CL_Poblacion%22.%22Codcom%22%3D8106"/>
    <x v="3"/>
    <s v="#1774B9"/>
  </r>
  <r>
    <s v="0217"/>
    <n v="360"/>
    <s v="Enfermedades Mundiales"/>
    <s v="Salud"/>
    <n v="8107"/>
    <x v="2"/>
    <x v="0"/>
    <x v="2"/>
    <x v="164"/>
    <x v="0"/>
    <x v="3"/>
    <s v="Periodo 2020-2021"/>
    <s v="Casos"/>
    <s v="Ministerio de Ciencias, Tecnología, Conocimiento e Innovación"/>
    <s v="Evolución del Número de Fallecidos por COVID-19 por 1 millón de habitantes en la comuna de Penco"/>
    <m/>
    <s v="Gráfico Evolución"/>
    <m/>
    <s v="https://analytics.zoho.com/open-view/2395394000008132313?ZOHO_CRITERIA=%22Localiza_CL_Poblacion%22.%22Codcom%22%3D8107"/>
    <x v="3"/>
    <s v="#1774B9"/>
  </r>
  <r>
    <s v="0218"/>
    <n v="360"/>
    <s v="Enfermedades Mundiales"/>
    <s v="Salud"/>
    <n v="8108"/>
    <x v="2"/>
    <x v="0"/>
    <x v="2"/>
    <x v="165"/>
    <x v="0"/>
    <x v="3"/>
    <s v="Periodo 2020-2021"/>
    <s v="Casos"/>
    <s v="Ministerio de Ciencias, Tecnología, Conocimiento e Innovación"/>
    <s v="Evolución del Número de Fallecidos por COVID-19 por 1 millón de habitantes en la comuna de San Pedro de la Paz"/>
    <m/>
    <s v="Gráfico Evolución"/>
    <m/>
    <s v="https://analytics.zoho.com/open-view/2395394000008132313?ZOHO_CRITERIA=%22Localiza_CL_Poblacion%22.%22Codcom%22%3D8108"/>
    <x v="3"/>
    <s v="#1774B9"/>
  </r>
  <r>
    <s v="0219"/>
    <n v="360"/>
    <s v="Enfermedades Mundiales"/>
    <s v="Salud"/>
    <n v="8109"/>
    <x v="2"/>
    <x v="0"/>
    <x v="2"/>
    <x v="166"/>
    <x v="0"/>
    <x v="3"/>
    <s v="Periodo 2020-2021"/>
    <s v="Casos"/>
    <s v="Ministerio de Ciencias, Tecnología, Conocimiento e Innovación"/>
    <s v="Evolución del Número de Fallecidos por COVID-19 por 1 millón de habitantes en la comuna de Santa Juana"/>
    <m/>
    <s v="Gráfico Evolución"/>
    <m/>
    <s v="https://analytics.zoho.com/open-view/2395394000008132313?ZOHO_CRITERIA=%22Localiza_CL_Poblacion%22.%22Codcom%22%3D8109"/>
    <x v="3"/>
    <s v="#1774B9"/>
  </r>
  <r>
    <s v="0220"/>
    <n v="360"/>
    <s v="Enfermedades Mundiales"/>
    <s v="Salud"/>
    <n v="8110"/>
    <x v="2"/>
    <x v="0"/>
    <x v="2"/>
    <x v="167"/>
    <x v="0"/>
    <x v="3"/>
    <s v="Periodo 2020-2021"/>
    <s v="Casos"/>
    <s v="Ministerio de Ciencias, Tecnología, Conocimiento e Innovación"/>
    <s v="Evolución del Número de Fallecidos por COVID-19 por 1 millón de habitantes en la comuna de Talcahuano"/>
    <m/>
    <s v="Gráfico Evolución"/>
    <m/>
    <s v="https://analytics.zoho.com/open-view/2395394000008132313?ZOHO_CRITERIA=%22Localiza_CL_Poblacion%22.%22Codcom%22%3D8110"/>
    <x v="3"/>
    <s v="#1774B9"/>
  </r>
  <r>
    <s v="0221"/>
    <n v="360"/>
    <s v="Enfermedades Mundiales"/>
    <s v="Salud"/>
    <n v="8111"/>
    <x v="2"/>
    <x v="0"/>
    <x v="2"/>
    <x v="168"/>
    <x v="0"/>
    <x v="3"/>
    <s v="Periodo 2020-2021"/>
    <s v="Casos"/>
    <s v="Ministerio de Ciencias, Tecnología, Conocimiento e Innovación"/>
    <s v="Evolución del Número de Fallecidos por COVID-19 por 1 millón de habitantes en la comuna de Tomé"/>
    <m/>
    <s v="Gráfico Evolución"/>
    <m/>
    <s v="https://analytics.zoho.com/open-view/2395394000008132313?ZOHO_CRITERIA=%22Localiza_CL_Poblacion%22.%22Codcom%22%3D8111"/>
    <x v="3"/>
    <s v="#1774B9"/>
  </r>
  <r>
    <s v="0222"/>
    <n v="360"/>
    <s v="Enfermedades Mundiales"/>
    <s v="Salud"/>
    <n v="8112"/>
    <x v="2"/>
    <x v="0"/>
    <x v="2"/>
    <x v="169"/>
    <x v="0"/>
    <x v="3"/>
    <s v="Periodo 2020-2021"/>
    <s v="Casos"/>
    <s v="Ministerio de Ciencias, Tecnología, Conocimiento e Innovación"/>
    <s v="Evolución del Número de Fallecidos por COVID-19 por 1 millón de habitantes en la comuna de Hualpén"/>
    <m/>
    <s v="Gráfico Evolución"/>
    <m/>
    <s v="https://analytics.zoho.com/open-view/2395394000008132313?ZOHO_CRITERIA=%22Localiza_CL_Poblacion%22.%22Codcom%22%3D8112"/>
    <x v="3"/>
    <s v="#1774B9"/>
  </r>
  <r>
    <s v="0223"/>
    <n v="360"/>
    <s v="Enfermedades Mundiales"/>
    <s v="Salud"/>
    <n v="8201"/>
    <x v="2"/>
    <x v="0"/>
    <x v="2"/>
    <x v="170"/>
    <x v="0"/>
    <x v="3"/>
    <s v="Periodo 2020-2021"/>
    <s v="Casos"/>
    <s v="Ministerio de Ciencias, Tecnología, Conocimiento e Innovación"/>
    <s v="Evolución del Número de Fallecidos por COVID-19 por 1 millón de habitantes en la comuna de Lebu"/>
    <m/>
    <s v="Gráfico Evolución"/>
    <m/>
    <s v="https://analytics.zoho.com/open-view/2395394000008132313?ZOHO_CRITERIA=%22Localiza_CL_Poblacion%22.%22Codcom%22%3D8201"/>
    <x v="3"/>
    <s v="#1774B9"/>
  </r>
  <r>
    <s v="0224"/>
    <n v="360"/>
    <s v="Enfermedades Mundiales"/>
    <s v="Salud"/>
    <n v="8202"/>
    <x v="2"/>
    <x v="0"/>
    <x v="2"/>
    <x v="171"/>
    <x v="0"/>
    <x v="3"/>
    <s v="Periodo 2020-2021"/>
    <s v="Casos"/>
    <s v="Ministerio de Ciencias, Tecnología, Conocimiento e Innovación"/>
    <s v="Evolución del Número de Fallecidos por COVID-19 por 1 millón de habitantes en la comuna de Arauco"/>
    <m/>
    <s v="Gráfico Evolución"/>
    <m/>
    <s v="https://analytics.zoho.com/open-view/2395394000008132313?ZOHO_CRITERIA=%22Localiza_CL_Poblacion%22.%22Codcom%22%3D8202"/>
    <x v="3"/>
    <s v="#1774B9"/>
  </r>
  <r>
    <s v="0225"/>
    <n v="360"/>
    <s v="Enfermedades Mundiales"/>
    <s v="Salud"/>
    <n v="8203"/>
    <x v="2"/>
    <x v="0"/>
    <x v="2"/>
    <x v="172"/>
    <x v="0"/>
    <x v="3"/>
    <s v="Periodo 2020-2021"/>
    <s v="Casos"/>
    <s v="Ministerio de Ciencias, Tecnología, Conocimiento e Innovación"/>
    <s v="Evolución del Número de Fallecidos por COVID-19 por 1 millón de habitantes en la comuna de Cañete"/>
    <m/>
    <s v="Gráfico Evolución"/>
    <m/>
    <s v="https://analytics.zoho.com/open-view/2395394000008132313?ZOHO_CRITERIA=%22Localiza_CL_Poblacion%22.%22Codcom%22%3D8203"/>
    <x v="3"/>
    <s v="#1774B9"/>
  </r>
  <r>
    <s v="0226"/>
    <n v="360"/>
    <s v="Enfermedades Mundiales"/>
    <s v="Salud"/>
    <n v="8204"/>
    <x v="2"/>
    <x v="0"/>
    <x v="2"/>
    <x v="173"/>
    <x v="0"/>
    <x v="3"/>
    <s v="Periodo 2020-2021"/>
    <s v="Casos"/>
    <s v="Ministerio de Ciencias, Tecnología, Conocimiento e Innovación"/>
    <s v="Evolución del Número de Fallecidos por COVID-19 por 1 millón de habitantes en la comuna de Contulmo"/>
    <m/>
    <s v="Gráfico Evolución"/>
    <m/>
    <s v="https://analytics.zoho.com/open-view/2395394000008132313?ZOHO_CRITERIA=%22Localiza_CL_Poblacion%22.%22Codcom%22%3D8204"/>
    <x v="3"/>
    <s v="#1774B9"/>
  </r>
  <r>
    <s v="0227"/>
    <n v="360"/>
    <s v="Enfermedades Mundiales"/>
    <s v="Salud"/>
    <n v="8205"/>
    <x v="2"/>
    <x v="0"/>
    <x v="2"/>
    <x v="174"/>
    <x v="0"/>
    <x v="3"/>
    <s v="Periodo 2020-2021"/>
    <s v="Casos"/>
    <s v="Ministerio de Ciencias, Tecnología, Conocimiento e Innovación"/>
    <s v="Evolución del Número de Fallecidos por COVID-19 por 1 millón de habitantes en la comuna de Curanilahue"/>
    <m/>
    <s v="Gráfico Evolución"/>
    <m/>
    <s v="https://analytics.zoho.com/open-view/2395394000008132313?ZOHO_CRITERIA=%22Localiza_CL_Poblacion%22.%22Codcom%22%3D8205"/>
    <x v="3"/>
    <s v="#1774B9"/>
  </r>
  <r>
    <s v="0228"/>
    <n v="360"/>
    <s v="Enfermedades Mundiales"/>
    <s v="Salud"/>
    <n v="8206"/>
    <x v="2"/>
    <x v="0"/>
    <x v="2"/>
    <x v="175"/>
    <x v="0"/>
    <x v="3"/>
    <s v="Periodo 2020-2021"/>
    <s v="Casos"/>
    <s v="Ministerio de Ciencias, Tecnología, Conocimiento e Innovación"/>
    <s v="Evolución del Número de Fallecidos por COVID-19 por 1 millón de habitantes en la comuna de Los Alamos"/>
    <m/>
    <s v="Gráfico Evolución"/>
    <m/>
    <s v="https://analytics.zoho.com/open-view/2395394000008132313?ZOHO_CRITERIA=%22Localiza_CL_Poblacion%22.%22Codcom%22%3D8206"/>
    <x v="3"/>
    <s v="#1774B9"/>
  </r>
  <r>
    <s v="0229"/>
    <n v="360"/>
    <s v="Enfermedades Mundiales"/>
    <s v="Salud"/>
    <n v="8207"/>
    <x v="2"/>
    <x v="0"/>
    <x v="2"/>
    <x v="176"/>
    <x v="0"/>
    <x v="3"/>
    <s v="Periodo 2020-2021"/>
    <s v="Casos"/>
    <s v="Ministerio de Ciencias, Tecnología, Conocimiento e Innovación"/>
    <s v="Evolución del Número de Fallecidos por COVID-19 por 1 millón de habitantes en la comuna de Tirúa"/>
    <m/>
    <s v="Gráfico Evolución"/>
    <m/>
    <s v="https://analytics.zoho.com/open-view/2395394000008132313?ZOHO_CRITERIA=%22Localiza_CL_Poblacion%22.%22Codcom%22%3D8207"/>
    <x v="3"/>
    <s v="#1774B9"/>
  </r>
  <r>
    <s v="0230"/>
    <n v="360"/>
    <s v="Enfermedades Mundiales"/>
    <s v="Salud"/>
    <n v="8301"/>
    <x v="2"/>
    <x v="0"/>
    <x v="2"/>
    <x v="177"/>
    <x v="0"/>
    <x v="3"/>
    <s v="Periodo 2020-2021"/>
    <s v="Casos"/>
    <s v="Ministerio de Ciencias, Tecnología, Conocimiento e Innovación"/>
    <s v="Evolución del Número de Fallecidos por COVID-19 por 1 millón de habitantes en la comuna de Los Angeles"/>
    <m/>
    <s v="Gráfico Evolución"/>
    <m/>
    <s v="https://analytics.zoho.com/open-view/2395394000008132313?ZOHO_CRITERIA=%22Localiza_CL_Poblacion%22.%22Codcom%22%3D8301"/>
    <x v="3"/>
    <s v="#1774B9"/>
  </r>
  <r>
    <s v="0231"/>
    <n v="360"/>
    <s v="Enfermedades Mundiales"/>
    <s v="Salud"/>
    <n v="8302"/>
    <x v="2"/>
    <x v="0"/>
    <x v="2"/>
    <x v="178"/>
    <x v="0"/>
    <x v="3"/>
    <s v="Periodo 2020-2021"/>
    <s v="Casos"/>
    <s v="Ministerio de Ciencias, Tecnología, Conocimiento e Innovación"/>
    <s v="Evolución del Número de Fallecidos por COVID-19 por 1 millón de habitantes en la comuna de Antuco"/>
    <m/>
    <s v="Gráfico Evolución"/>
    <m/>
    <s v="https://analytics.zoho.com/open-view/2395394000008132313?ZOHO_CRITERIA=%22Localiza_CL_Poblacion%22.%22Codcom%22%3D8302"/>
    <x v="3"/>
    <s v="#1774B9"/>
  </r>
  <r>
    <s v="0232"/>
    <n v="360"/>
    <s v="Enfermedades Mundiales"/>
    <s v="Salud"/>
    <n v="8303"/>
    <x v="2"/>
    <x v="0"/>
    <x v="2"/>
    <x v="179"/>
    <x v="0"/>
    <x v="3"/>
    <s v="Periodo 2020-2021"/>
    <s v="Casos"/>
    <s v="Ministerio de Ciencias, Tecnología, Conocimiento e Innovación"/>
    <s v="Evolución del Número de Fallecidos por COVID-19 por 1 millón de habitantes en la comuna de Cabrero"/>
    <m/>
    <s v="Gráfico Evolución"/>
    <m/>
    <s v="https://analytics.zoho.com/open-view/2395394000008132313?ZOHO_CRITERIA=%22Localiza_CL_Poblacion%22.%22Codcom%22%3D8303"/>
    <x v="3"/>
    <s v="#1774B9"/>
  </r>
  <r>
    <s v="0233"/>
    <n v="360"/>
    <s v="Enfermedades Mundiales"/>
    <s v="Salud"/>
    <n v="8304"/>
    <x v="2"/>
    <x v="0"/>
    <x v="2"/>
    <x v="180"/>
    <x v="0"/>
    <x v="3"/>
    <s v="Periodo 2020-2021"/>
    <s v="Casos"/>
    <s v="Ministerio de Ciencias, Tecnología, Conocimiento e Innovación"/>
    <s v="Evolución del Número de Fallecidos por COVID-19 por 1 millón de habitantes en la comuna de Laja"/>
    <m/>
    <s v="Gráfico Evolución"/>
    <m/>
    <s v="https://analytics.zoho.com/open-view/2395394000008132313?ZOHO_CRITERIA=%22Localiza_CL_Poblacion%22.%22Codcom%22%3D8304"/>
    <x v="3"/>
    <s v="#1774B9"/>
  </r>
  <r>
    <s v="0234"/>
    <n v="360"/>
    <s v="Enfermedades Mundiales"/>
    <s v="Salud"/>
    <n v="8305"/>
    <x v="2"/>
    <x v="0"/>
    <x v="2"/>
    <x v="181"/>
    <x v="0"/>
    <x v="3"/>
    <s v="Periodo 2020-2021"/>
    <s v="Casos"/>
    <s v="Ministerio de Ciencias, Tecnología, Conocimiento e Innovación"/>
    <s v="Evolución del Número de Fallecidos por COVID-19 por 1 millón de habitantes en la comuna de Mulchén"/>
    <m/>
    <s v="Gráfico Evolución"/>
    <m/>
    <s v="https://analytics.zoho.com/open-view/2395394000008132313?ZOHO_CRITERIA=%22Localiza_CL_Poblacion%22.%22Codcom%22%3D8305"/>
    <x v="3"/>
    <s v="#1774B9"/>
  </r>
  <r>
    <s v="0235"/>
    <n v="360"/>
    <s v="Enfermedades Mundiales"/>
    <s v="Salud"/>
    <n v="8306"/>
    <x v="2"/>
    <x v="0"/>
    <x v="2"/>
    <x v="182"/>
    <x v="0"/>
    <x v="3"/>
    <s v="Periodo 2020-2021"/>
    <s v="Casos"/>
    <s v="Ministerio de Ciencias, Tecnología, Conocimiento e Innovación"/>
    <s v="Evolución del Número de Fallecidos por COVID-19 por 1 millón de habitantes en la comuna de Nacimiento"/>
    <m/>
    <s v="Gráfico Evolución"/>
    <m/>
    <s v="https://analytics.zoho.com/open-view/2395394000008132313?ZOHO_CRITERIA=%22Localiza_CL_Poblacion%22.%22Codcom%22%3D8306"/>
    <x v="3"/>
    <s v="#1774B9"/>
  </r>
  <r>
    <s v="0236"/>
    <n v="360"/>
    <s v="Enfermedades Mundiales"/>
    <s v="Salud"/>
    <n v="8307"/>
    <x v="2"/>
    <x v="0"/>
    <x v="2"/>
    <x v="183"/>
    <x v="0"/>
    <x v="3"/>
    <s v="Periodo 2020-2021"/>
    <s v="Casos"/>
    <s v="Ministerio de Ciencias, Tecnología, Conocimiento e Innovación"/>
    <s v="Evolución del Número de Fallecidos por COVID-19 por 1 millón de habitantes en la comuna de Negrete"/>
    <m/>
    <s v="Gráfico Evolución"/>
    <m/>
    <s v="https://analytics.zoho.com/open-view/2395394000008132313?ZOHO_CRITERIA=%22Localiza_CL_Poblacion%22.%22Codcom%22%3D8307"/>
    <x v="3"/>
    <s v="#1774B9"/>
  </r>
  <r>
    <s v="0237"/>
    <n v="360"/>
    <s v="Enfermedades Mundiales"/>
    <s v="Salud"/>
    <n v="8308"/>
    <x v="2"/>
    <x v="0"/>
    <x v="2"/>
    <x v="184"/>
    <x v="0"/>
    <x v="3"/>
    <s v="Periodo 2020-2021"/>
    <s v="Casos"/>
    <s v="Ministerio de Ciencias, Tecnología, Conocimiento e Innovación"/>
    <s v="Evolución del Número de Fallecidos por COVID-19 por 1 millón de habitantes en la comuna de Quilaco"/>
    <m/>
    <s v="Gráfico Evolución"/>
    <m/>
    <s v="https://analytics.zoho.com/open-view/2395394000008132313?ZOHO_CRITERIA=%22Localiza_CL_Poblacion%22.%22Codcom%22%3D8308"/>
    <x v="3"/>
    <s v="#1774B9"/>
  </r>
  <r>
    <s v="0238"/>
    <n v="360"/>
    <s v="Enfermedades Mundiales"/>
    <s v="Salud"/>
    <n v="8309"/>
    <x v="2"/>
    <x v="0"/>
    <x v="2"/>
    <x v="185"/>
    <x v="0"/>
    <x v="3"/>
    <s v="Periodo 2020-2021"/>
    <s v="Casos"/>
    <s v="Ministerio de Ciencias, Tecnología, Conocimiento e Innovación"/>
    <s v="Evolución del Número de Fallecidos por COVID-19 por 1 millón de habitantes en la comuna de Quilleco"/>
    <m/>
    <s v="Gráfico Evolución"/>
    <m/>
    <s v="https://analytics.zoho.com/open-view/2395394000008132313?ZOHO_CRITERIA=%22Localiza_CL_Poblacion%22.%22Codcom%22%3D8309"/>
    <x v="3"/>
    <s v="#1774B9"/>
  </r>
  <r>
    <s v="0239"/>
    <n v="360"/>
    <s v="Enfermedades Mundiales"/>
    <s v="Salud"/>
    <n v="8310"/>
    <x v="2"/>
    <x v="0"/>
    <x v="2"/>
    <x v="186"/>
    <x v="0"/>
    <x v="3"/>
    <s v="Periodo 2020-2021"/>
    <s v="Casos"/>
    <s v="Ministerio de Ciencias, Tecnología, Conocimiento e Innovación"/>
    <s v="Evolución del Número de Fallecidos por COVID-19 por 1 millón de habitantes en la comuna de San Rosendo"/>
    <m/>
    <s v="Gráfico Evolución"/>
    <m/>
    <s v="https://analytics.zoho.com/open-view/2395394000008132313?ZOHO_CRITERIA=%22Localiza_CL_Poblacion%22.%22Codcom%22%3D8310"/>
    <x v="3"/>
    <s v="#1774B9"/>
  </r>
  <r>
    <s v="0240"/>
    <n v="360"/>
    <s v="Enfermedades Mundiales"/>
    <s v="Salud"/>
    <n v="8311"/>
    <x v="2"/>
    <x v="0"/>
    <x v="2"/>
    <x v="187"/>
    <x v="0"/>
    <x v="3"/>
    <s v="Periodo 2020-2021"/>
    <s v="Casos"/>
    <s v="Ministerio de Ciencias, Tecnología, Conocimiento e Innovación"/>
    <s v="Evolución del Número de Fallecidos por COVID-19 por 1 millón de habitantes en la comuna de Santa Bárbara"/>
    <m/>
    <s v="Gráfico Evolución"/>
    <m/>
    <s v="https://analytics.zoho.com/open-view/2395394000008132313?ZOHO_CRITERIA=%22Localiza_CL_Poblacion%22.%22Codcom%22%3D8311"/>
    <x v="3"/>
    <s v="#1774B9"/>
  </r>
  <r>
    <s v="0241"/>
    <n v="360"/>
    <s v="Enfermedades Mundiales"/>
    <s v="Salud"/>
    <n v="8312"/>
    <x v="2"/>
    <x v="0"/>
    <x v="2"/>
    <x v="188"/>
    <x v="0"/>
    <x v="3"/>
    <s v="Periodo 2020-2021"/>
    <s v="Casos"/>
    <s v="Ministerio de Ciencias, Tecnología, Conocimiento e Innovación"/>
    <s v="Evolución del Número de Fallecidos por COVID-19 por 1 millón de habitantes en la comuna de Tucapel"/>
    <m/>
    <s v="Gráfico Evolución"/>
    <m/>
    <s v="https://analytics.zoho.com/open-view/2395394000008132313?ZOHO_CRITERIA=%22Localiza_CL_Poblacion%22.%22Codcom%22%3D8312"/>
    <x v="3"/>
    <s v="#1774B9"/>
  </r>
  <r>
    <s v="0242"/>
    <n v="360"/>
    <s v="Enfermedades Mundiales"/>
    <s v="Salud"/>
    <n v="8313"/>
    <x v="2"/>
    <x v="0"/>
    <x v="2"/>
    <x v="189"/>
    <x v="0"/>
    <x v="3"/>
    <s v="Periodo 2020-2021"/>
    <s v="Casos"/>
    <s v="Ministerio de Ciencias, Tecnología, Conocimiento e Innovación"/>
    <s v="Evolución del Número de Fallecidos por COVID-19 por 1 millón de habitantes en la comuna de Yumbel"/>
    <m/>
    <s v="Gráfico Evolución"/>
    <m/>
    <s v="https://analytics.zoho.com/open-view/2395394000008132313?ZOHO_CRITERIA=%22Localiza_CL_Poblacion%22.%22Codcom%22%3D8313"/>
    <x v="3"/>
    <s v="#1774B9"/>
  </r>
  <r>
    <s v="0243"/>
    <n v="360"/>
    <s v="Enfermedades Mundiales"/>
    <s v="Salud"/>
    <n v="8314"/>
    <x v="2"/>
    <x v="0"/>
    <x v="2"/>
    <x v="190"/>
    <x v="0"/>
    <x v="3"/>
    <s v="Periodo 2020-2021"/>
    <s v="Casos"/>
    <s v="Ministerio de Ciencias, Tecnología, Conocimiento e Innovación"/>
    <s v="Evolución del Número de Fallecidos por COVID-19 por 1 millón de habitantes en la comuna de Alto Biobío"/>
    <m/>
    <s v="Gráfico Evolución"/>
    <m/>
    <s v="https://analytics.zoho.com/open-view/2395394000008132313?ZOHO_CRITERIA=%22Localiza_CL_Poblacion%22.%22Codcom%22%3D8314"/>
    <x v="3"/>
    <s v="#1774B9"/>
  </r>
  <r>
    <s v="0244"/>
    <n v="360"/>
    <s v="Enfermedades Mundiales"/>
    <s v="Salud"/>
    <n v="16101"/>
    <x v="2"/>
    <x v="0"/>
    <x v="2"/>
    <x v="191"/>
    <x v="0"/>
    <x v="3"/>
    <s v="Periodo 2020-2021"/>
    <s v="Casos"/>
    <s v="Ministerio de Ciencias, Tecnología, Conocimiento e Innovación"/>
    <s v="Evolución del Número de Fallecidos por COVID-19 por 1 millón de habitantes en la comuna de Chillán"/>
    <m/>
    <s v="Gráfico Evolución"/>
    <m/>
    <s v="https://analytics.zoho.com/open-view/2395394000008132313?ZOHO_CRITERIA=%22Localiza_CL_Poblacion%22.%22Codcom%22%3D16101"/>
    <x v="3"/>
    <s v="#1774B9"/>
  </r>
  <r>
    <s v="0245"/>
    <n v="360"/>
    <s v="Enfermedades Mundiales"/>
    <s v="Salud"/>
    <n v="16102"/>
    <x v="2"/>
    <x v="0"/>
    <x v="2"/>
    <x v="192"/>
    <x v="0"/>
    <x v="3"/>
    <s v="Periodo 2020-2021"/>
    <s v="Casos"/>
    <s v="Ministerio de Ciencias, Tecnología, Conocimiento e Innovación"/>
    <s v="Evolución del Número de Fallecidos por COVID-19 por 1 millón de habitantes en la comuna de Bulnes"/>
    <m/>
    <s v="Gráfico Evolución"/>
    <m/>
    <s v="https://analytics.zoho.com/open-view/2395394000008132313?ZOHO_CRITERIA=%22Localiza_CL_Poblacion%22.%22Codcom%22%3D16102"/>
    <x v="3"/>
    <s v="#1774B9"/>
  </r>
  <r>
    <s v="0246"/>
    <n v="360"/>
    <s v="Enfermedades Mundiales"/>
    <s v="Salud"/>
    <n v="16202"/>
    <x v="2"/>
    <x v="0"/>
    <x v="2"/>
    <x v="193"/>
    <x v="0"/>
    <x v="3"/>
    <s v="Periodo 2020-2021"/>
    <s v="Casos"/>
    <s v="Ministerio de Ciencias, Tecnología, Conocimiento e Innovación"/>
    <s v="Evolución del Número de Fallecidos por COVID-19 por 1 millón de habitantes en la comuna de Cobquecura"/>
    <m/>
    <s v="Gráfico Evolución"/>
    <m/>
    <s v="https://analytics.zoho.com/open-view/2395394000008132313?ZOHO_CRITERIA=%22Localiza_CL_Poblacion%22.%22Codcom%22%3D16202"/>
    <x v="3"/>
    <s v="#1774B9"/>
  </r>
  <r>
    <s v="0247"/>
    <n v="360"/>
    <s v="Enfermedades Mundiales"/>
    <s v="Salud"/>
    <n v="16203"/>
    <x v="2"/>
    <x v="0"/>
    <x v="2"/>
    <x v="194"/>
    <x v="0"/>
    <x v="3"/>
    <s v="Periodo 2020-2021"/>
    <s v="Casos"/>
    <s v="Ministerio de Ciencias, Tecnología, Conocimiento e Innovación"/>
    <s v="Evolución del Número de Fallecidos por COVID-19 por 1 millón de habitantes en la comuna de Coelemu"/>
    <m/>
    <s v="Gráfico Evolución"/>
    <m/>
    <s v="https://analytics.zoho.com/open-view/2395394000008132313?ZOHO_CRITERIA=%22Localiza_CL_Poblacion%22.%22Codcom%22%3D16203"/>
    <x v="3"/>
    <s v="#1774B9"/>
  </r>
  <r>
    <s v="0248"/>
    <n v="360"/>
    <s v="Enfermedades Mundiales"/>
    <s v="Salud"/>
    <n v="16302"/>
    <x v="2"/>
    <x v="0"/>
    <x v="2"/>
    <x v="195"/>
    <x v="0"/>
    <x v="3"/>
    <s v="Periodo 2020-2021"/>
    <s v="Casos"/>
    <s v="Ministerio de Ciencias, Tecnología, Conocimiento e Innovación"/>
    <s v="Evolución del Número de Fallecidos por COVID-19 por 1 millón de habitantes en la comuna de Coihueco"/>
    <m/>
    <s v="Gráfico Evolución"/>
    <m/>
    <s v="https://analytics.zoho.com/open-view/2395394000008132313?ZOHO_CRITERIA=%22Localiza_CL_Poblacion%22.%22Codcom%22%3D16302"/>
    <x v="3"/>
    <s v="#1774B9"/>
  </r>
  <r>
    <s v="0249"/>
    <n v="360"/>
    <s v="Enfermedades Mundiales"/>
    <s v="Salud"/>
    <n v="16103"/>
    <x v="2"/>
    <x v="0"/>
    <x v="2"/>
    <x v="196"/>
    <x v="0"/>
    <x v="3"/>
    <s v="Periodo 2020-2021"/>
    <s v="Casos"/>
    <s v="Ministerio de Ciencias, Tecnología, Conocimiento e Innovación"/>
    <s v="Evolución del Número de Fallecidos por COVID-19 por 1 millón de habitantes en la comuna de Chillán Viejo"/>
    <m/>
    <s v="Gráfico Evolución"/>
    <m/>
    <s v="https://analytics.zoho.com/open-view/2395394000008132313?ZOHO_CRITERIA=%22Localiza_CL_Poblacion%22.%22Codcom%22%3D16103"/>
    <x v="3"/>
    <s v="#1774B9"/>
  </r>
  <r>
    <s v="0250"/>
    <n v="360"/>
    <s v="Enfermedades Mundiales"/>
    <s v="Salud"/>
    <n v="16104"/>
    <x v="2"/>
    <x v="0"/>
    <x v="2"/>
    <x v="197"/>
    <x v="0"/>
    <x v="3"/>
    <s v="Periodo 2020-2021"/>
    <s v="Casos"/>
    <s v="Ministerio de Ciencias, Tecnología, Conocimiento e Innovación"/>
    <s v="Evolución del Número de Fallecidos por COVID-19 por 1 millón de habitantes en la comuna de El Carmen"/>
    <m/>
    <s v="Gráfico Evolución"/>
    <m/>
    <s v="https://analytics.zoho.com/open-view/2395394000008132313?ZOHO_CRITERIA=%22Localiza_CL_Poblacion%22.%22Codcom%22%3D16104"/>
    <x v="3"/>
    <s v="#1774B9"/>
  </r>
  <r>
    <s v="0251"/>
    <n v="360"/>
    <s v="Enfermedades Mundiales"/>
    <s v="Salud"/>
    <n v="16204"/>
    <x v="2"/>
    <x v="0"/>
    <x v="2"/>
    <x v="198"/>
    <x v="0"/>
    <x v="3"/>
    <s v="Periodo 2020-2021"/>
    <s v="Casos"/>
    <s v="Ministerio de Ciencias, Tecnología, Conocimiento e Innovación"/>
    <s v="Evolución del Número de Fallecidos por COVID-19 por 1 millón de habitantes en la comuna de Ninhue"/>
    <m/>
    <s v="Gráfico Evolución"/>
    <m/>
    <s v="https://analytics.zoho.com/open-view/2395394000008132313?ZOHO_CRITERIA=%22Localiza_CL_Poblacion%22.%22Codcom%22%3D16204"/>
    <x v="3"/>
    <s v="#1774B9"/>
  </r>
  <r>
    <s v="0252"/>
    <n v="360"/>
    <s v="Enfermedades Mundiales"/>
    <s v="Salud"/>
    <n v="16303"/>
    <x v="2"/>
    <x v="0"/>
    <x v="2"/>
    <x v="199"/>
    <x v="0"/>
    <x v="3"/>
    <s v="Periodo 2020-2021"/>
    <s v="Casos"/>
    <s v="Ministerio de Ciencias, Tecnología, Conocimiento e Innovación"/>
    <s v="Evolución del Número de Fallecidos por COVID-19 por 1 millón de habitantes en la comuna de Ñiquén"/>
    <m/>
    <s v="Gráfico Evolución"/>
    <m/>
    <s v="https://analytics.zoho.com/open-view/2395394000008132313?ZOHO_CRITERIA=%22Localiza_CL_Poblacion%22.%22Codcom%22%3D16303"/>
    <x v="3"/>
    <s v="#1774B9"/>
  </r>
  <r>
    <s v="0253"/>
    <n v="360"/>
    <s v="Enfermedades Mundiales"/>
    <s v="Salud"/>
    <n v="16105"/>
    <x v="2"/>
    <x v="0"/>
    <x v="2"/>
    <x v="200"/>
    <x v="0"/>
    <x v="3"/>
    <s v="Periodo 2020-2021"/>
    <s v="Casos"/>
    <s v="Ministerio de Ciencias, Tecnología, Conocimiento e Innovación"/>
    <s v="Evolución del Número de Fallecidos por COVID-19 por 1 millón de habitantes en la comuna de Pemuco"/>
    <m/>
    <s v="Gráfico Evolución"/>
    <m/>
    <s v="https://analytics.zoho.com/open-view/2395394000008132313?ZOHO_CRITERIA=%22Localiza_CL_Poblacion%22.%22Codcom%22%3D16105"/>
    <x v="3"/>
    <s v="#1774B9"/>
  </r>
  <r>
    <s v="0254"/>
    <n v="360"/>
    <s v="Enfermedades Mundiales"/>
    <s v="Salud"/>
    <n v="16106"/>
    <x v="2"/>
    <x v="0"/>
    <x v="2"/>
    <x v="201"/>
    <x v="0"/>
    <x v="3"/>
    <s v="Periodo 2020-2021"/>
    <s v="Casos"/>
    <s v="Ministerio de Ciencias, Tecnología, Conocimiento e Innovación"/>
    <s v="Evolución del Número de Fallecidos por COVID-19 por 1 millón de habitantes en la comuna de Pinto"/>
    <m/>
    <s v="Gráfico Evolución"/>
    <m/>
    <s v="https://analytics.zoho.com/open-view/2395394000008132313?ZOHO_CRITERIA=%22Localiza_CL_Poblacion%22.%22Codcom%22%3D16106"/>
    <x v="3"/>
    <s v="#1774B9"/>
  </r>
  <r>
    <s v="0255"/>
    <n v="360"/>
    <s v="Enfermedades Mundiales"/>
    <s v="Salud"/>
    <n v="16205"/>
    <x v="2"/>
    <x v="0"/>
    <x v="2"/>
    <x v="202"/>
    <x v="0"/>
    <x v="3"/>
    <s v="Periodo 2020-2021"/>
    <s v="Casos"/>
    <s v="Ministerio de Ciencias, Tecnología, Conocimiento e Innovación"/>
    <s v="Evolución del Número de Fallecidos por COVID-19 por 1 millón de habitantes en la comuna de Portezuelo"/>
    <m/>
    <s v="Gráfico Evolución"/>
    <m/>
    <s v="https://analytics.zoho.com/open-view/2395394000008132313?ZOHO_CRITERIA=%22Localiza_CL_Poblacion%22.%22Codcom%22%3D16205"/>
    <x v="3"/>
    <s v="#1774B9"/>
  </r>
  <r>
    <s v="0256"/>
    <n v="360"/>
    <s v="Enfermedades Mundiales"/>
    <s v="Salud"/>
    <n v="16107"/>
    <x v="2"/>
    <x v="0"/>
    <x v="2"/>
    <x v="203"/>
    <x v="0"/>
    <x v="3"/>
    <s v="Periodo 2020-2021"/>
    <s v="Casos"/>
    <s v="Ministerio de Ciencias, Tecnología, Conocimiento e Innovación"/>
    <s v="Evolución del Número de Fallecidos por COVID-19 por 1 millón de habitantes en la comuna de Quillón"/>
    <m/>
    <s v="Gráfico Evolución"/>
    <m/>
    <s v="https://analytics.zoho.com/open-view/2395394000008132313?ZOHO_CRITERIA=%22Localiza_CL_Poblacion%22.%22Codcom%22%3D16107"/>
    <x v="3"/>
    <s v="#1774B9"/>
  </r>
  <r>
    <s v="0257"/>
    <n v="360"/>
    <s v="Enfermedades Mundiales"/>
    <s v="Salud"/>
    <n v="16201"/>
    <x v="2"/>
    <x v="0"/>
    <x v="2"/>
    <x v="204"/>
    <x v="0"/>
    <x v="3"/>
    <s v="Periodo 2020-2021"/>
    <s v="Casos"/>
    <s v="Ministerio de Ciencias, Tecnología, Conocimiento e Innovación"/>
    <s v="Evolución del Número de Fallecidos por COVID-19 por 1 millón de habitantes en la comuna de Quirihue"/>
    <m/>
    <s v="Gráfico Evolución"/>
    <m/>
    <s v="https://analytics.zoho.com/open-view/2395394000008132313?ZOHO_CRITERIA=%22Localiza_CL_Poblacion%22.%22Codcom%22%3D16201"/>
    <x v="3"/>
    <s v="#1774B9"/>
  </r>
  <r>
    <s v="0258"/>
    <n v="360"/>
    <s v="Enfermedades Mundiales"/>
    <s v="Salud"/>
    <n v="16206"/>
    <x v="2"/>
    <x v="0"/>
    <x v="2"/>
    <x v="205"/>
    <x v="0"/>
    <x v="3"/>
    <s v="Periodo 2020-2021"/>
    <s v="Casos"/>
    <s v="Ministerio de Ciencias, Tecnología, Conocimiento e Innovación"/>
    <s v="Evolución del Número de Fallecidos por COVID-19 por 1 millón de habitantes en la comuna de Ránquil"/>
    <m/>
    <s v="Gráfico Evolución"/>
    <m/>
    <s v="https://analytics.zoho.com/open-view/2395394000008132313?ZOHO_CRITERIA=%22Localiza_CL_Poblacion%22.%22Codcom%22%3D16206"/>
    <x v="3"/>
    <s v="#1774B9"/>
  </r>
  <r>
    <s v="0259"/>
    <n v="360"/>
    <s v="Enfermedades Mundiales"/>
    <s v="Salud"/>
    <n v="16301"/>
    <x v="2"/>
    <x v="0"/>
    <x v="2"/>
    <x v="206"/>
    <x v="0"/>
    <x v="3"/>
    <s v="Periodo 2020-2021"/>
    <s v="Casos"/>
    <s v="Ministerio de Ciencias, Tecnología, Conocimiento e Innovación"/>
    <s v="Evolución del Número de Fallecidos por COVID-19 por 1 millón de habitantes en la comuna de San Carlos"/>
    <m/>
    <s v="Gráfico Evolución"/>
    <m/>
    <s v="https://analytics.zoho.com/open-view/2395394000008132313?ZOHO_CRITERIA=%22Localiza_CL_Poblacion%22.%22Codcom%22%3D16301"/>
    <x v="3"/>
    <s v="#1774B9"/>
  </r>
  <r>
    <s v="0260"/>
    <n v="360"/>
    <s v="Enfermedades Mundiales"/>
    <s v="Salud"/>
    <n v="16304"/>
    <x v="2"/>
    <x v="0"/>
    <x v="2"/>
    <x v="207"/>
    <x v="0"/>
    <x v="3"/>
    <s v="Periodo 2020-2021"/>
    <s v="Casos"/>
    <s v="Ministerio de Ciencias, Tecnología, Conocimiento e Innovación"/>
    <s v="Evolución del Número de Fallecidos por COVID-19 por 1 millón de habitantes en la comuna de San Fabián"/>
    <m/>
    <s v="Gráfico Evolución"/>
    <m/>
    <s v="https://analytics.zoho.com/open-view/2395394000008132313?ZOHO_CRITERIA=%22Localiza_CL_Poblacion%22.%22Codcom%22%3D16304"/>
    <x v="3"/>
    <s v="#1774B9"/>
  </r>
  <r>
    <s v="0261"/>
    <n v="360"/>
    <s v="Enfermedades Mundiales"/>
    <s v="Salud"/>
    <n v="16108"/>
    <x v="2"/>
    <x v="0"/>
    <x v="2"/>
    <x v="208"/>
    <x v="0"/>
    <x v="3"/>
    <s v="Periodo 2020-2021"/>
    <s v="Casos"/>
    <s v="Ministerio de Ciencias, Tecnología, Conocimiento e Innovación"/>
    <s v="Evolución del Número de Fallecidos por COVID-19 por 1 millón de habitantes en la comuna de San Ignacio"/>
    <m/>
    <s v="Gráfico Evolución"/>
    <m/>
    <s v="https://analytics.zoho.com/open-view/2395394000008132313?ZOHO_CRITERIA=%22Localiza_CL_Poblacion%22.%22Codcom%22%3D16108"/>
    <x v="3"/>
    <s v="#1774B9"/>
  </r>
  <r>
    <s v="0262"/>
    <n v="360"/>
    <s v="Enfermedades Mundiales"/>
    <s v="Salud"/>
    <n v="16305"/>
    <x v="2"/>
    <x v="0"/>
    <x v="2"/>
    <x v="209"/>
    <x v="0"/>
    <x v="3"/>
    <s v="Periodo 2020-2021"/>
    <s v="Casos"/>
    <s v="Ministerio de Ciencias, Tecnología, Conocimiento e Innovación"/>
    <s v="Evolución del Número de Fallecidos por COVID-19 por 1 millón de habitantes en la comuna de San Nicolás"/>
    <m/>
    <s v="Gráfico Evolución"/>
    <m/>
    <s v="https://analytics.zoho.com/open-view/2395394000008132313?ZOHO_CRITERIA=%22Localiza_CL_Poblacion%22.%22Codcom%22%3D16305"/>
    <x v="3"/>
    <s v="#1774B9"/>
  </r>
  <r>
    <s v="0263"/>
    <n v="360"/>
    <s v="Enfermedades Mundiales"/>
    <s v="Salud"/>
    <n v="16207"/>
    <x v="2"/>
    <x v="0"/>
    <x v="2"/>
    <x v="210"/>
    <x v="0"/>
    <x v="3"/>
    <s v="Periodo 2020-2021"/>
    <s v="Casos"/>
    <s v="Ministerio de Ciencias, Tecnología, Conocimiento e Innovación"/>
    <s v="Evolución del Número de Fallecidos por COVID-19 por 1 millón de habitantes en la comuna de Treguaco"/>
    <m/>
    <s v="Gráfico Evolución"/>
    <m/>
    <s v="https://analytics.zoho.com/open-view/2395394000008132313?ZOHO_CRITERIA=%22Localiza_CL_Poblacion%22.%22Codcom%22%3D16207"/>
    <x v="3"/>
    <s v="#1774B9"/>
  </r>
  <r>
    <s v="0264"/>
    <n v="360"/>
    <s v="Enfermedades Mundiales"/>
    <s v="Salud"/>
    <n v="16109"/>
    <x v="2"/>
    <x v="0"/>
    <x v="2"/>
    <x v="211"/>
    <x v="0"/>
    <x v="3"/>
    <s v="Periodo 2020-2021"/>
    <s v="Casos"/>
    <s v="Ministerio de Ciencias, Tecnología, Conocimiento e Innovación"/>
    <s v="Evolución del Número de Fallecidos por COVID-19 por 1 millón de habitantes en la comuna de Yungay"/>
    <m/>
    <s v="Gráfico Evolución"/>
    <m/>
    <s v="https://analytics.zoho.com/open-view/2395394000008132313?ZOHO_CRITERIA=%22Localiza_CL_Poblacion%22.%22Codcom%22%3D16109"/>
    <x v="3"/>
    <s v="#1774B9"/>
  </r>
  <r>
    <s v="0265"/>
    <n v="360"/>
    <s v="Enfermedades Mundiales"/>
    <s v="Salud"/>
    <n v="9101"/>
    <x v="2"/>
    <x v="0"/>
    <x v="2"/>
    <x v="212"/>
    <x v="0"/>
    <x v="3"/>
    <s v="Periodo 2020-2021"/>
    <s v="Casos"/>
    <s v="Ministerio de Ciencias, Tecnología, Conocimiento e Innovación"/>
    <s v="Evolución del Número de Fallecidos por COVID-19 por 1 millón de habitantes en la comuna de Temuco"/>
    <m/>
    <s v="Gráfico Evolución"/>
    <m/>
    <s v="https://analytics.zoho.com/open-view/2395394000008132313?ZOHO_CRITERIA=%22Localiza_CL_Poblacion%22.%22Codcom%22%3D9101"/>
    <x v="3"/>
    <s v="#1774B9"/>
  </r>
  <r>
    <s v="0266"/>
    <n v="360"/>
    <s v="Enfermedades Mundiales"/>
    <s v="Salud"/>
    <n v="9102"/>
    <x v="2"/>
    <x v="0"/>
    <x v="2"/>
    <x v="213"/>
    <x v="0"/>
    <x v="3"/>
    <s v="Periodo 2020-2021"/>
    <s v="Casos"/>
    <s v="Ministerio de Ciencias, Tecnología, Conocimiento e Innovación"/>
    <s v="Evolución del Número de Fallecidos por COVID-19 por 1 millón de habitantes en la comuna de Carahue"/>
    <m/>
    <s v="Gráfico Evolución"/>
    <m/>
    <s v="https://analytics.zoho.com/open-view/2395394000008132313?ZOHO_CRITERIA=%22Localiza_CL_Poblacion%22.%22Codcom%22%3D9102"/>
    <x v="3"/>
    <s v="#1774B9"/>
  </r>
  <r>
    <s v="0267"/>
    <n v="360"/>
    <s v="Enfermedades Mundiales"/>
    <s v="Salud"/>
    <n v="9103"/>
    <x v="2"/>
    <x v="0"/>
    <x v="2"/>
    <x v="214"/>
    <x v="0"/>
    <x v="3"/>
    <s v="Periodo 2020-2021"/>
    <s v="Casos"/>
    <s v="Ministerio de Ciencias, Tecnología, Conocimiento e Innovación"/>
    <s v="Evolución del Número de Fallecidos por COVID-19 por 1 millón de habitantes en la comuna de Cunco"/>
    <m/>
    <s v="Gráfico Evolución"/>
    <m/>
    <s v="https://analytics.zoho.com/open-view/2395394000008132313?ZOHO_CRITERIA=%22Localiza_CL_Poblacion%22.%22Codcom%22%3D9103"/>
    <x v="3"/>
    <s v="#1774B9"/>
  </r>
  <r>
    <s v="0268"/>
    <n v="360"/>
    <s v="Enfermedades Mundiales"/>
    <s v="Salud"/>
    <n v="9104"/>
    <x v="2"/>
    <x v="0"/>
    <x v="2"/>
    <x v="215"/>
    <x v="0"/>
    <x v="3"/>
    <s v="Periodo 2020-2021"/>
    <s v="Casos"/>
    <s v="Ministerio de Ciencias, Tecnología, Conocimiento e Innovación"/>
    <s v="Evolución del Número de Fallecidos por COVID-19 por 1 millón de habitantes en la comuna de Curarrehue"/>
    <m/>
    <s v="Gráfico Evolución"/>
    <m/>
    <s v="https://analytics.zoho.com/open-view/2395394000008132313?ZOHO_CRITERIA=%22Localiza_CL_Poblacion%22.%22Codcom%22%3D9104"/>
    <x v="3"/>
    <s v="#1774B9"/>
  </r>
  <r>
    <s v="0269"/>
    <n v="360"/>
    <s v="Enfermedades Mundiales"/>
    <s v="Salud"/>
    <n v="9105"/>
    <x v="2"/>
    <x v="0"/>
    <x v="2"/>
    <x v="216"/>
    <x v="0"/>
    <x v="3"/>
    <s v="Periodo 2020-2021"/>
    <s v="Casos"/>
    <s v="Ministerio de Ciencias, Tecnología, Conocimiento e Innovación"/>
    <s v="Evolución del Número de Fallecidos por COVID-19 por 1 millón de habitantes en la comuna de Freire"/>
    <m/>
    <s v="Gráfico Evolución"/>
    <m/>
    <s v="https://analytics.zoho.com/open-view/2395394000008132313?ZOHO_CRITERIA=%22Localiza_CL_Poblacion%22.%22Codcom%22%3D9105"/>
    <x v="3"/>
    <s v="#1774B9"/>
  </r>
  <r>
    <s v="0270"/>
    <n v="360"/>
    <s v="Enfermedades Mundiales"/>
    <s v="Salud"/>
    <n v="9106"/>
    <x v="2"/>
    <x v="0"/>
    <x v="2"/>
    <x v="217"/>
    <x v="0"/>
    <x v="3"/>
    <s v="Periodo 2020-2021"/>
    <s v="Casos"/>
    <s v="Ministerio de Ciencias, Tecnología, Conocimiento e Innovación"/>
    <s v="Evolución del Número de Fallecidos por COVID-19 por 1 millón de habitantes en la comuna de Galvarino"/>
    <m/>
    <s v="Gráfico Evolución"/>
    <m/>
    <s v="https://analytics.zoho.com/open-view/2395394000008132313?ZOHO_CRITERIA=%22Localiza_CL_Poblacion%22.%22Codcom%22%3D9106"/>
    <x v="3"/>
    <s v="#1774B9"/>
  </r>
  <r>
    <s v="0271"/>
    <n v="360"/>
    <s v="Enfermedades Mundiales"/>
    <s v="Salud"/>
    <n v="9107"/>
    <x v="2"/>
    <x v="0"/>
    <x v="2"/>
    <x v="218"/>
    <x v="0"/>
    <x v="3"/>
    <s v="Periodo 2020-2021"/>
    <s v="Casos"/>
    <s v="Ministerio de Ciencias, Tecnología, Conocimiento e Innovación"/>
    <s v="Evolución del Número de Fallecidos por COVID-19 por 1 millón de habitantes en la comuna de Gorbea"/>
    <m/>
    <s v="Gráfico Evolución"/>
    <m/>
    <s v="https://analytics.zoho.com/open-view/2395394000008132313?ZOHO_CRITERIA=%22Localiza_CL_Poblacion%22.%22Codcom%22%3D9107"/>
    <x v="3"/>
    <s v="#1774B9"/>
  </r>
  <r>
    <s v="0272"/>
    <n v="360"/>
    <s v="Enfermedades Mundiales"/>
    <s v="Salud"/>
    <n v="9108"/>
    <x v="2"/>
    <x v="0"/>
    <x v="2"/>
    <x v="219"/>
    <x v="0"/>
    <x v="3"/>
    <s v="Periodo 2020-2021"/>
    <s v="Casos"/>
    <s v="Ministerio de Ciencias, Tecnología, Conocimiento e Innovación"/>
    <s v="Evolución del Número de Fallecidos por COVID-19 por 1 millón de habitantes en la comuna de Lautaro"/>
    <m/>
    <s v="Gráfico Evolución"/>
    <m/>
    <s v="https://analytics.zoho.com/open-view/2395394000008132313?ZOHO_CRITERIA=%22Localiza_CL_Poblacion%22.%22Codcom%22%3D9108"/>
    <x v="3"/>
    <s v="#1774B9"/>
  </r>
  <r>
    <s v="0273"/>
    <n v="360"/>
    <s v="Enfermedades Mundiales"/>
    <s v="Salud"/>
    <n v="9109"/>
    <x v="2"/>
    <x v="0"/>
    <x v="2"/>
    <x v="220"/>
    <x v="0"/>
    <x v="3"/>
    <s v="Periodo 2020-2021"/>
    <s v="Casos"/>
    <s v="Ministerio de Ciencias, Tecnología, Conocimiento e Innovación"/>
    <s v="Evolución del Número de Fallecidos por COVID-19 por 1 millón de habitantes en la comuna de Loncoche"/>
    <m/>
    <s v="Gráfico Evolución"/>
    <m/>
    <s v="https://analytics.zoho.com/open-view/2395394000008132313?ZOHO_CRITERIA=%22Localiza_CL_Poblacion%22.%22Codcom%22%3D9109"/>
    <x v="3"/>
    <s v="#1774B9"/>
  </r>
  <r>
    <s v="0274"/>
    <n v="360"/>
    <s v="Enfermedades Mundiales"/>
    <s v="Salud"/>
    <n v="9110"/>
    <x v="2"/>
    <x v="0"/>
    <x v="2"/>
    <x v="221"/>
    <x v="0"/>
    <x v="3"/>
    <s v="Periodo 2020-2021"/>
    <s v="Casos"/>
    <s v="Ministerio de Ciencias, Tecnología, Conocimiento e Innovación"/>
    <s v="Evolución del Número de Fallecidos por COVID-19 por 1 millón de habitantes en la comuna de Melipeuco"/>
    <m/>
    <s v="Gráfico Evolución"/>
    <m/>
    <s v="https://analytics.zoho.com/open-view/2395394000008132313?ZOHO_CRITERIA=%22Localiza_CL_Poblacion%22.%22Codcom%22%3D9110"/>
    <x v="3"/>
    <s v="#1774B9"/>
  </r>
  <r>
    <s v="0275"/>
    <n v="360"/>
    <s v="Enfermedades Mundiales"/>
    <s v="Salud"/>
    <n v="9111"/>
    <x v="2"/>
    <x v="0"/>
    <x v="2"/>
    <x v="222"/>
    <x v="0"/>
    <x v="3"/>
    <s v="Periodo 2020-2021"/>
    <s v="Casos"/>
    <s v="Ministerio de Ciencias, Tecnología, Conocimiento e Innovación"/>
    <s v="Evolución del Número de Fallecidos por COVID-19 por 1 millón de habitantes en la comuna de Nueva Imperial"/>
    <m/>
    <s v="Gráfico Evolución"/>
    <m/>
    <s v="https://analytics.zoho.com/open-view/2395394000008132313?ZOHO_CRITERIA=%22Localiza_CL_Poblacion%22.%22Codcom%22%3D9111"/>
    <x v="3"/>
    <s v="#1774B9"/>
  </r>
  <r>
    <s v="0276"/>
    <n v="360"/>
    <s v="Enfermedades Mundiales"/>
    <s v="Salud"/>
    <n v="9112"/>
    <x v="2"/>
    <x v="0"/>
    <x v="2"/>
    <x v="223"/>
    <x v="0"/>
    <x v="3"/>
    <s v="Periodo 2020-2021"/>
    <s v="Casos"/>
    <s v="Ministerio de Ciencias, Tecnología, Conocimiento e Innovación"/>
    <s v="Evolución del Número de Fallecidos por COVID-19 por 1 millón de habitantes en la comuna de Padre las Casas"/>
    <m/>
    <s v="Gráfico Evolución"/>
    <m/>
    <s v="https://analytics.zoho.com/open-view/2395394000008132313?ZOHO_CRITERIA=%22Localiza_CL_Poblacion%22.%22Codcom%22%3D9112"/>
    <x v="3"/>
    <s v="#1774B9"/>
  </r>
  <r>
    <s v="0277"/>
    <n v="360"/>
    <s v="Enfermedades Mundiales"/>
    <s v="Salud"/>
    <n v="9113"/>
    <x v="2"/>
    <x v="0"/>
    <x v="2"/>
    <x v="224"/>
    <x v="0"/>
    <x v="3"/>
    <s v="Periodo 2020-2021"/>
    <s v="Casos"/>
    <s v="Ministerio de Ciencias, Tecnología, Conocimiento e Innovación"/>
    <s v="Evolución del Número de Fallecidos por COVID-19 por 1 millón de habitantes en la comuna de Perquenco"/>
    <m/>
    <s v="Gráfico Evolución"/>
    <m/>
    <s v="https://analytics.zoho.com/open-view/2395394000008132313?ZOHO_CRITERIA=%22Localiza_CL_Poblacion%22.%22Codcom%22%3D9113"/>
    <x v="3"/>
    <s v="#1774B9"/>
  </r>
  <r>
    <s v="0278"/>
    <n v="360"/>
    <s v="Enfermedades Mundiales"/>
    <s v="Salud"/>
    <n v="9114"/>
    <x v="2"/>
    <x v="0"/>
    <x v="2"/>
    <x v="225"/>
    <x v="0"/>
    <x v="3"/>
    <s v="Periodo 2020-2021"/>
    <s v="Casos"/>
    <s v="Ministerio de Ciencias, Tecnología, Conocimiento e Innovación"/>
    <s v="Evolución del Número de Fallecidos por COVID-19 por 1 millón de habitantes en la comuna de Pitrufquén"/>
    <m/>
    <s v="Gráfico Evolución"/>
    <m/>
    <s v="https://analytics.zoho.com/open-view/2395394000008132313?ZOHO_CRITERIA=%22Localiza_CL_Poblacion%22.%22Codcom%22%3D9114"/>
    <x v="3"/>
    <s v="#1774B9"/>
  </r>
  <r>
    <s v="0279"/>
    <n v="360"/>
    <s v="Enfermedades Mundiales"/>
    <s v="Salud"/>
    <n v="9115"/>
    <x v="2"/>
    <x v="0"/>
    <x v="2"/>
    <x v="226"/>
    <x v="0"/>
    <x v="3"/>
    <s v="Periodo 2020-2021"/>
    <s v="Casos"/>
    <s v="Ministerio de Ciencias, Tecnología, Conocimiento e Innovación"/>
    <s v="Evolución del Número de Fallecidos por COVID-19 por 1 millón de habitantes en la comuna de Pucón"/>
    <m/>
    <s v="Gráfico Evolución"/>
    <m/>
    <s v="https://analytics.zoho.com/open-view/2395394000008132313?ZOHO_CRITERIA=%22Localiza_CL_Poblacion%22.%22Codcom%22%3D9115"/>
    <x v="3"/>
    <s v="#1774B9"/>
  </r>
  <r>
    <s v="0280"/>
    <n v="360"/>
    <s v="Enfermedades Mundiales"/>
    <s v="Salud"/>
    <n v="9116"/>
    <x v="2"/>
    <x v="0"/>
    <x v="2"/>
    <x v="227"/>
    <x v="0"/>
    <x v="3"/>
    <s v="Periodo 2020-2021"/>
    <s v="Casos"/>
    <s v="Ministerio de Ciencias, Tecnología, Conocimiento e Innovación"/>
    <s v="Evolución del Número de Fallecidos por COVID-19 por 1 millón de habitantes en la comuna de Saavedra"/>
    <m/>
    <s v="Gráfico Evolución"/>
    <m/>
    <s v="https://analytics.zoho.com/open-view/2395394000008132313?ZOHO_CRITERIA=%22Localiza_CL_Poblacion%22.%22Codcom%22%3D9116"/>
    <x v="3"/>
    <s v="#1774B9"/>
  </r>
  <r>
    <s v="0281"/>
    <n v="360"/>
    <s v="Enfermedades Mundiales"/>
    <s v="Salud"/>
    <n v="9117"/>
    <x v="2"/>
    <x v="0"/>
    <x v="2"/>
    <x v="228"/>
    <x v="0"/>
    <x v="3"/>
    <s v="Periodo 2020-2021"/>
    <s v="Casos"/>
    <s v="Ministerio de Ciencias, Tecnología, Conocimiento e Innovación"/>
    <s v="Evolución del Número de Fallecidos por COVID-19 por 1 millón de habitantes en la comuna de Teodoro Schmidt"/>
    <m/>
    <s v="Gráfico Evolución"/>
    <m/>
    <s v="https://analytics.zoho.com/open-view/2395394000008132313?ZOHO_CRITERIA=%22Localiza_CL_Poblacion%22.%22Codcom%22%3D9117"/>
    <x v="3"/>
    <s v="#1774B9"/>
  </r>
  <r>
    <s v="0282"/>
    <n v="360"/>
    <s v="Enfermedades Mundiales"/>
    <s v="Salud"/>
    <n v="9118"/>
    <x v="2"/>
    <x v="0"/>
    <x v="2"/>
    <x v="229"/>
    <x v="0"/>
    <x v="3"/>
    <s v="Periodo 2020-2021"/>
    <s v="Casos"/>
    <s v="Ministerio de Ciencias, Tecnología, Conocimiento e Innovación"/>
    <s v="Evolución del Número de Fallecidos por COVID-19 por 1 millón de habitantes en la comuna de Toltén"/>
    <m/>
    <s v="Gráfico Evolución"/>
    <m/>
    <s v="https://analytics.zoho.com/open-view/2395394000008132313?ZOHO_CRITERIA=%22Localiza_CL_Poblacion%22.%22Codcom%22%3D9118"/>
    <x v="3"/>
    <s v="#1774B9"/>
  </r>
  <r>
    <s v="0283"/>
    <n v="360"/>
    <s v="Enfermedades Mundiales"/>
    <s v="Salud"/>
    <n v="9119"/>
    <x v="2"/>
    <x v="0"/>
    <x v="2"/>
    <x v="230"/>
    <x v="0"/>
    <x v="3"/>
    <s v="Periodo 2020-2021"/>
    <s v="Casos"/>
    <s v="Ministerio de Ciencias, Tecnología, Conocimiento e Innovación"/>
    <s v="Evolución del Número de Fallecidos por COVID-19 por 1 millón de habitantes en la comuna de Vilcún"/>
    <m/>
    <s v="Gráfico Evolución"/>
    <m/>
    <s v="https://analytics.zoho.com/open-view/2395394000008132313?ZOHO_CRITERIA=%22Localiza_CL_Poblacion%22.%22Codcom%22%3D9119"/>
    <x v="3"/>
    <s v="#1774B9"/>
  </r>
  <r>
    <s v="0284"/>
    <n v="360"/>
    <s v="Enfermedades Mundiales"/>
    <s v="Salud"/>
    <n v="9120"/>
    <x v="2"/>
    <x v="0"/>
    <x v="2"/>
    <x v="231"/>
    <x v="0"/>
    <x v="3"/>
    <s v="Periodo 2020-2021"/>
    <s v="Casos"/>
    <s v="Ministerio de Ciencias, Tecnología, Conocimiento e Innovación"/>
    <s v="Evolución del Número de Fallecidos por COVID-19 por 1 millón de habitantes en la comuna de Villarrica"/>
    <m/>
    <s v="Gráfico Evolución"/>
    <m/>
    <s v="https://analytics.zoho.com/open-view/2395394000008132313?ZOHO_CRITERIA=%22Localiza_CL_Poblacion%22.%22Codcom%22%3D9120"/>
    <x v="3"/>
    <s v="#1774B9"/>
  </r>
  <r>
    <s v="0285"/>
    <n v="360"/>
    <s v="Enfermedades Mundiales"/>
    <s v="Salud"/>
    <n v="9121"/>
    <x v="2"/>
    <x v="0"/>
    <x v="2"/>
    <x v="232"/>
    <x v="0"/>
    <x v="3"/>
    <s v="Periodo 2020-2021"/>
    <s v="Casos"/>
    <s v="Ministerio de Ciencias, Tecnología, Conocimiento e Innovación"/>
    <s v="Evolución del Número de Fallecidos por COVID-19 por 1 millón de habitantes en la comuna de Cholchol"/>
    <m/>
    <s v="Gráfico Evolución"/>
    <m/>
    <s v="https://analytics.zoho.com/open-view/2395394000008132313?ZOHO_CRITERIA=%22Localiza_CL_Poblacion%22.%22Codcom%22%3D9121"/>
    <x v="3"/>
    <s v="#1774B9"/>
  </r>
  <r>
    <s v="0286"/>
    <n v="360"/>
    <s v="Enfermedades Mundiales"/>
    <s v="Salud"/>
    <n v="9201"/>
    <x v="2"/>
    <x v="0"/>
    <x v="2"/>
    <x v="233"/>
    <x v="0"/>
    <x v="3"/>
    <s v="Periodo 2020-2021"/>
    <s v="Casos"/>
    <s v="Ministerio de Ciencias, Tecnología, Conocimiento e Innovación"/>
    <s v="Evolución del Número de Fallecidos por COVID-19 por 1 millón de habitantes en la comuna de Angol"/>
    <m/>
    <s v="Gráfico Evolución"/>
    <m/>
    <s v="https://analytics.zoho.com/open-view/2395394000008132313?ZOHO_CRITERIA=%22Localiza_CL_Poblacion%22.%22Codcom%22%3D9201"/>
    <x v="3"/>
    <s v="#1774B9"/>
  </r>
  <r>
    <s v="0287"/>
    <n v="360"/>
    <s v="Enfermedades Mundiales"/>
    <s v="Salud"/>
    <n v="9202"/>
    <x v="2"/>
    <x v="0"/>
    <x v="2"/>
    <x v="234"/>
    <x v="0"/>
    <x v="3"/>
    <s v="Periodo 2020-2021"/>
    <s v="Casos"/>
    <s v="Ministerio de Ciencias, Tecnología, Conocimiento e Innovación"/>
    <s v="Evolución del Número de Fallecidos por COVID-19 por 1 millón de habitantes en la comuna de Collipulli"/>
    <m/>
    <s v="Gráfico Evolución"/>
    <m/>
    <s v="https://analytics.zoho.com/open-view/2395394000008132313?ZOHO_CRITERIA=%22Localiza_CL_Poblacion%22.%22Codcom%22%3D9202"/>
    <x v="3"/>
    <s v="#1774B9"/>
  </r>
  <r>
    <s v="0288"/>
    <n v="360"/>
    <s v="Enfermedades Mundiales"/>
    <s v="Salud"/>
    <n v="9203"/>
    <x v="2"/>
    <x v="0"/>
    <x v="2"/>
    <x v="235"/>
    <x v="0"/>
    <x v="3"/>
    <s v="Periodo 2020-2021"/>
    <s v="Casos"/>
    <s v="Ministerio de Ciencias, Tecnología, Conocimiento e Innovación"/>
    <s v="Evolución del Número de Fallecidos por COVID-19 por 1 millón de habitantes en la comuna de Curacautín"/>
    <m/>
    <s v="Gráfico Evolución"/>
    <m/>
    <s v="https://analytics.zoho.com/open-view/2395394000008132313?ZOHO_CRITERIA=%22Localiza_CL_Poblacion%22.%22Codcom%22%3D9203"/>
    <x v="3"/>
    <s v="#1774B9"/>
  </r>
  <r>
    <s v="0289"/>
    <n v="360"/>
    <s v="Enfermedades Mundiales"/>
    <s v="Salud"/>
    <n v="9204"/>
    <x v="2"/>
    <x v="0"/>
    <x v="2"/>
    <x v="236"/>
    <x v="0"/>
    <x v="3"/>
    <s v="Periodo 2020-2021"/>
    <s v="Casos"/>
    <s v="Ministerio de Ciencias, Tecnología, Conocimiento e Innovación"/>
    <s v="Evolución del Número de Fallecidos por COVID-19 por 1 millón de habitantes en la comuna de Ercilla"/>
    <m/>
    <s v="Gráfico Evolución"/>
    <m/>
    <s v="https://analytics.zoho.com/open-view/2395394000008132313?ZOHO_CRITERIA=%22Localiza_CL_Poblacion%22.%22Codcom%22%3D9204"/>
    <x v="3"/>
    <s v="#1774B9"/>
  </r>
  <r>
    <s v="0290"/>
    <n v="360"/>
    <s v="Enfermedades Mundiales"/>
    <s v="Salud"/>
    <n v="9205"/>
    <x v="2"/>
    <x v="0"/>
    <x v="2"/>
    <x v="237"/>
    <x v="0"/>
    <x v="3"/>
    <s v="Periodo 2020-2021"/>
    <s v="Casos"/>
    <s v="Ministerio de Ciencias, Tecnología, Conocimiento e Innovación"/>
    <s v="Evolución del Número de Fallecidos por COVID-19 por 1 millón de habitantes en la comuna de Lonquimay"/>
    <m/>
    <s v="Gráfico Evolución"/>
    <m/>
    <s v="https://analytics.zoho.com/open-view/2395394000008132313?ZOHO_CRITERIA=%22Localiza_CL_Poblacion%22.%22Codcom%22%3D9205"/>
    <x v="3"/>
    <s v="#1774B9"/>
  </r>
  <r>
    <s v="0291"/>
    <n v="360"/>
    <s v="Enfermedades Mundiales"/>
    <s v="Salud"/>
    <n v="9206"/>
    <x v="2"/>
    <x v="0"/>
    <x v="2"/>
    <x v="238"/>
    <x v="0"/>
    <x v="3"/>
    <s v="Periodo 2020-2021"/>
    <s v="Casos"/>
    <s v="Ministerio de Ciencias, Tecnología, Conocimiento e Innovación"/>
    <s v="Evolución del Número de Fallecidos por COVID-19 por 1 millón de habitantes en la comuna de Los Sauces"/>
    <m/>
    <s v="Gráfico Evolución"/>
    <m/>
    <s v="https://analytics.zoho.com/open-view/2395394000008132313?ZOHO_CRITERIA=%22Localiza_CL_Poblacion%22.%22Codcom%22%3D9206"/>
    <x v="3"/>
    <s v="#1774B9"/>
  </r>
  <r>
    <s v="0292"/>
    <n v="360"/>
    <s v="Enfermedades Mundiales"/>
    <s v="Salud"/>
    <n v="9207"/>
    <x v="2"/>
    <x v="0"/>
    <x v="2"/>
    <x v="239"/>
    <x v="0"/>
    <x v="3"/>
    <s v="Periodo 2020-2021"/>
    <s v="Casos"/>
    <s v="Ministerio de Ciencias, Tecnología, Conocimiento e Innovación"/>
    <s v="Evolución del Número de Fallecidos por COVID-19 por 1 millón de habitantes en la comuna de Lumaco"/>
    <m/>
    <s v="Gráfico Evolución"/>
    <m/>
    <s v="https://analytics.zoho.com/open-view/2395394000008132313?ZOHO_CRITERIA=%22Localiza_CL_Poblacion%22.%22Codcom%22%3D9207"/>
    <x v="3"/>
    <s v="#1774B9"/>
  </r>
  <r>
    <s v="0293"/>
    <n v="360"/>
    <s v="Enfermedades Mundiales"/>
    <s v="Salud"/>
    <n v="9208"/>
    <x v="2"/>
    <x v="0"/>
    <x v="2"/>
    <x v="240"/>
    <x v="0"/>
    <x v="3"/>
    <s v="Periodo 2020-2021"/>
    <s v="Casos"/>
    <s v="Ministerio de Ciencias, Tecnología, Conocimiento e Innovación"/>
    <s v="Evolución del Número de Fallecidos por COVID-19 por 1 millón de habitantes en la comuna de Purén"/>
    <m/>
    <s v="Gráfico Evolución"/>
    <m/>
    <s v="https://analytics.zoho.com/open-view/2395394000008132313?ZOHO_CRITERIA=%22Localiza_CL_Poblacion%22.%22Codcom%22%3D9208"/>
    <x v="3"/>
    <s v="#1774B9"/>
  </r>
  <r>
    <s v="0294"/>
    <n v="360"/>
    <s v="Enfermedades Mundiales"/>
    <s v="Salud"/>
    <n v="9209"/>
    <x v="2"/>
    <x v="0"/>
    <x v="2"/>
    <x v="241"/>
    <x v="0"/>
    <x v="3"/>
    <s v="Periodo 2020-2021"/>
    <s v="Casos"/>
    <s v="Ministerio de Ciencias, Tecnología, Conocimiento e Innovación"/>
    <s v="Evolución del Número de Fallecidos por COVID-19 por 1 millón de habitantes en la comuna de Renaico"/>
    <m/>
    <s v="Gráfico Evolución"/>
    <m/>
    <s v="https://analytics.zoho.com/open-view/2395394000008132313?ZOHO_CRITERIA=%22Localiza_CL_Poblacion%22.%22Codcom%22%3D9209"/>
    <x v="3"/>
    <s v="#1774B9"/>
  </r>
  <r>
    <s v="0295"/>
    <n v="360"/>
    <s v="Enfermedades Mundiales"/>
    <s v="Salud"/>
    <n v="9210"/>
    <x v="2"/>
    <x v="0"/>
    <x v="2"/>
    <x v="242"/>
    <x v="0"/>
    <x v="3"/>
    <s v="Periodo 2020-2021"/>
    <s v="Casos"/>
    <s v="Ministerio de Ciencias, Tecnología, Conocimiento e Innovación"/>
    <s v="Evolución del Número de Fallecidos por COVID-19 por 1 millón de habitantes en la comuna de Traiguén"/>
    <m/>
    <s v="Gráfico Evolución"/>
    <m/>
    <s v="https://analytics.zoho.com/open-view/2395394000008132313?ZOHO_CRITERIA=%22Localiza_CL_Poblacion%22.%22Codcom%22%3D9210"/>
    <x v="3"/>
    <s v="#1774B9"/>
  </r>
  <r>
    <s v="0296"/>
    <n v="360"/>
    <s v="Enfermedades Mundiales"/>
    <s v="Salud"/>
    <n v="9211"/>
    <x v="2"/>
    <x v="0"/>
    <x v="2"/>
    <x v="243"/>
    <x v="0"/>
    <x v="3"/>
    <s v="Periodo 2020-2021"/>
    <s v="Casos"/>
    <s v="Ministerio de Ciencias, Tecnología, Conocimiento e Innovación"/>
    <s v="Evolución del Número de Fallecidos por COVID-19 por 1 millón de habitantes en la comuna de Victoria"/>
    <m/>
    <s v="Gráfico Evolución"/>
    <m/>
    <s v="https://analytics.zoho.com/open-view/2395394000008132313?ZOHO_CRITERIA=%22Localiza_CL_Poblacion%22.%22Codcom%22%3D9211"/>
    <x v="3"/>
    <s v="#1774B9"/>
  </r>
  <r>
    <s v="0297"/>
    <n v="360"/>
    <s v="Enfermedades Mundiales"/>
    <s v="Salud"/>
    <n v="10101"/>
    <x v="2"/>
    <x v="0"/>
    <x v="2"/>
    <x v="244"/>
    <x v="0"/>
    <x v="3"/>
    <s v="Periodo 2020-2021"/>
    <s v="Casos"/>
    <s v="Ministerio de Ciencias, Tecnología, Conocimiento e Innovación"/>
    <s v="Evolución del Número de Fallecidos por COVID-19 por 1 millón de habitantes en la comuna de Puerto Montt"/>
    <m/>
    <s v="Gráfico Evolución"/>
    <m/>
    <s v="https://analytics.zoho.com/open-view/2395394000008132313?ZOHO_CRITERIA=%22Localiza_CL_Poblacion%22.%22Codcom%22%3D10101"/>
    <x v="3"/>
    <s v="#1774B9"/>
  </r>
  <r>
    <s v="0298"/>
    <n v="360"/>
    <s v="Enfermedades Mundiales"/>
    <s v="Salud"/>
    <n v="10102"/>
    <x v="2"/>
    <x v="0"/>
    <x v="2"/>
    <x v="245"/>
    <x v="0"/>
    <x v="3"/>
    <s v="Periodo 2020-2021"/>
    <s v="Casos"/>
    <s v="Ministerio de Ciencias, Tecnología, Conocimiento e Innovación"/>
    <s v="Evolución del Número de Fallecidos por COVID-19 por 1 millón de habitantes en la comuna de Calbuco"/>
    <m/>
    <s v="Gráfico Evolución"/>
    <m/>
    <s v="https://analytics.zoho.com/open-view/2395394000008132313?ZOHO_CRITERIA=%22Localiza_CL_Poblacion%22.%22Codcom%22%3D10102"/>
    <x v="3"/>
    <s v="#1774B9"/>
  </r>
  <r>
    <s v="0299"/>
    <n v="360"/>
    <s v="Enfermedades Mundiales"/>
    <s v="Salud"/>
    <n v="10103"/>
    <x v="2"/>
    <x v="0"/>
    <x v="2"/>
    <x v="246"/>
    <x v="0"/>
    <x v="3"/>
    <s v="Periodo 2020-2021"/>
    <s v="Casos"/>
    <s v="Ministerio de Ciencias, Tecnología, Conocimiento e Innovación"/>
    <s v="Evolución del Número de Fallecidos por COVID-19 por 1 millón de habitantes en la comuna de Cochamó"/>
    <m/>
    <s v="Gráfico Evolución"/>
    <m/>
    <s v="https://analytics.zoho.com/open-view/2395394000008132313?ZOHO_CRITERIA=%22Localiza_CL_Poblacion%22.%22Codcom%22%3D10103"/>
    <x v="3"/>
    <s v="#1774B9"/>
  </r>
  <r>
    <s v="0300"/>
    <n v="360"/>
    <s v="Enfermedades Mundiales"/>
    <s v="Salud"/>
    <n v="10104"/>
    <x v="2"/>
    <x v="0"/>
    <x v="2"/>
    <x v="247"/>
    <x v="0"/>
    <x v="3"/>
    <s v="Periodo 2020-2021"/>
    <s v="Casos"/>
    <s v="Ministerio de Ciencias, Tecnología, Conocimiento e Innovación"/>
    <s v="Evolución del Número de Fallecidos por COVID-19 por 1 millón de habitantes en la comuna de Fresia"/>
    <m/>
    <s v="Gráfico Evolución"/>
    <m/>
    <s v="https://analytics.zoho.com/open-view/2395394000008132313?ZOHO_CRITERIA=%22Localiza_CL_Poblacion%22.%22Codcom%22%3D10104"/>
    <x v="3"/>
    <s v="#1774B9"/>
  </r>
  <r>
    <s v="0301"/>
    <n v="360"/>
    <s v="Enfermedades Mundiales"/>
    <s v="Salud"/>
    <n v="10105"/>
    <x v="2"/>
    <x v="0"/>
    <x v="2"/>
    <x v="248"/>
    <x v="0"/>
    <x v="3"/>
    <s v="Periodo 2020-2021"/>
    <s v="Casos"/>
    <s v="Ministerio de Ciencias, Tecnología, Conocimiento e Innovación"/>
    <s v="Evolución del Número de Fallecidos por COVID-19 por 1 millón de habitantes en la comuna de Frutillar"/>
    <m/>
    <s v="Gráfico Evolución"/>
    <m/>
    <s v="https://analytics.zoho.com/open-view/2395394000008132313?ZOHO_CRITERIA=%22Localiza_CL_Poblacion%22.%22Codcom%22%3D10105"/>
    <x v="3"/>
    <s v="#1774B9"/>
  </r>
  <r>
    <s v="0302"/>
    <n v="360"/>
    <s v="Enfermedades Mundiales"/>
    <s v="Salud"/>
    <n v="10106"/>
    <x v="2"/>
    <x v="0"/>
    <x v="2"/>
    <x v="249"/>
    <x v="0"/>
    <x v="3"/>
    <s v="Periodo 2020-2021"/>
    <s v="Casos"/>
    <s v="Ministerio de Ciencias, Tecnología, Conocimiento e Innovación"/>
    <s v="Evolución del Número de Fallecidos por COVID-19 por 1 millón de habitantes en la comuna de Los Muermos"/>
    <m/>
    <s v="Gráfico Evolución"/>
    <m/>
    <s v="https://analytics.zoho.com/open-view/2395394000008132313?ZOHO_CRITERIA=%22Localiza_CL_Poblacion%22.%22Codcom%22%3D10106"/>
    <x v="3"/>
    <s v="#1774B9"/>
  </r>
  <r>
    <s v="0303"/>
    <n v="360"/>
    <s v="Enfermedades Mundiales"/>
    <s v="Salud"/>
    <n v="10107"/>
    <x v="2"/>
    <x v="0"/>
    <x v="2"/>
    <x v="250"/>
    <x v="0"/>
    <x v="3"/>
    <s v="Periodo 2020-2021"/>
    <s v="Casos"/>
    <s v="Ministerio de Ciencias, Tecnología, Conocimiento e Innovación"/>
    <s v="Evolución del Número de Fallecidos por COVID-19 por 1 millón de habitantes en la comuna de Llanquihue"/>
    <m/>
    <s v="Gráfico Evolución"/>
    <m/>
    <s v="https://analytics.zoho.com/open-view/2395394000008132313?ZOHO_CRITERIA=%22Localiza_CL_Poblacion%22.%22Codcom%22%3D10107"/>
    <x v="3"/>
    <s v="#1774B9"/>
  </r>
  <r>
    <s v="0304"/>
    <n v="360"/>
    <s v="Enfermedades Mundiales"/>
    <s v="Salud"/>
    <n v="10108"/>
    <x v="2"/>
    <x v="0"/>
    <x v="2"/>
    <x v="251"/>
    <x v="0"/>
    <x v="3"/>
    <s v="Periodo 2020-2021"/>
    <s v="Casos"/>
    <s v="Ministerio de Ciencias, Tecnología, Conocimiento e Innovación"/>
    <s v="Evolución del Número de Fallecidos por COVID-19 por 1 millón de habitantes en la comuna de Maullín"/>
    <m/>
    <s v="Gráfico Evolución"/>
    <m/>
    <s v="https://analytics.zoho.com/open-view/2395394000008132313?ZOHO_CRITERIA=%22Localiza_CL_Poblacion%22.%22Codcom%22%3D10108"/>
    <x v="3"/>
    <s v="#1774B9"/>
  </r>
  <r>
    <s v="0305"/>
    <n v="360"/>
    <s v="Enfermedades Mundiales"/>
    <s v="Salud"/>
    <n v="10109"/>
    <x v="2"/>
    <x v="0"/>
    <x v="2"/>
    <x v="252"/>
    <x v="0"/>
    <x v="3"/>
    <s v="Periodo 2020-2021"/>
    <s v="Casos"/>
    <s v="Ministerio de Ciencias, Tecnología, Conocimiento e Innovación"/>
    <s v="Evolución del Número de Fallecidos por COVID-19 por 1 millón de habitantes en la comuna de Puerto Varas"/>
    <m/>
    <s v="Gráfico Evolución"/>
    <m/>
    <s v="https://analytics.zoho.com/open-view/2395394000008132313?ZOHO_CRITERIA=%22Localiza_CL_Poblacion%22.%22Codcom%22%3D10109"/>
    <x v="3"/>
    <s v="#1774B9"/>
  </r>
  <r>
    <s v="0306"/>
    <n v="360"/>
    <s v="Enfermedades Mundiales"/>
    <s v="Salud"/>
    <n v="10201"/>
    <x v="2"/>
    <x v="0"/>
    <x v="2"/>
    <x v="253"/>
    <x v="0"/>
    <x v="3"/>
    <s v="Periodo 2020-2021"/>
    <s v="Casos"/>
    <s v="Ministerio de Ciencias, Tecnología, Conocimiento e Innovación"/>
    <s v="Evolución del Número de Fallecidos por COVID-19 por 1 millón de habitantes en la comuna de Castro"/>
    <m/>
    <s v="Gráfico Evolución"/>
    <m/>
    <s v="https://analytics.zoho.com/open-view/2395394000008132313?ZOHO_CRITERIA=%22Localiza_CL_Poblacion%22.%22Codcom%22%3D10201"/>
    <x v="3"/>
    <s v="#1774B9"/>
  </r>
  <r>
    <s v="0307"/>
    <n v="360"/>
    <s v="Enfermedades Mundiales"/>
    <s v="Salud"/>
    <n v="10202"/>
    <x v="2"/>
    <x v="0"/>
    <x v="2"/>
    <x v="254"/>
    <x v="0"/>
    <x v="3"/>
    <s v="Periodo 2020-2021"/>
    <s v="Casos"/>
    <s v="Ministerio de Ciencias, Tecnología, Conocimiento e Innovación"/>
    <s v="Evolución del Número de Fallecidos por COVID-19 por 1 millón de habitantes en la comuna de Ancud"/>
    <m/>
    <s v="Gráfico Evolución"/>
    <m/>
    <s v="https://analytics.zoho.com/open-view/2395394000008132313?ZOHO_CRITERIA=%22Localiza_CL_Poblacion%22.%22Codcom%22%3D10202"/>
    <x v="3"/>
    <s v="#1774B9"/>
  </r>
  <r>
    <s v="0308"/>
    <n v="360"/>
    <s v="Enfermedades Mundiales"/>
    <s v="Salud"/>
    <n v="10203"/>
    <x v="2"/>
    <x v="0"/>
    <x v="2"/>
    <x v="255"/>
    <x v="0"/>
    <x v="3"/>
    <s v="Periodo 2020-2021"/>
    <s v="Casos"/>
    <s v="Ministerio de Ciencias, Tecnología, Conocimiento e Innovación"/>
    <s v="Evolución del Número de Fallecidos por COVID-19 por 1 millón de habitantes en la comuna de Chonchi"/>
    <m/>
    <s v="Gráfico Evolución"/>
    <m/>
    <s v="https://analytics.zoho.com/open-view/2395394000008132313?ZOHO_CRITERIA=%22Localiza_CL_Poblacion%22.%22Codcom%22%3D10203"/>
    <x v="3"/>
    <s v="#1774B9"/>
  </r>
  <r>
    <s v="0309"/>
    <n v="360"/>
    <s v="Enfermedades Mundiales"/>
    <s v="Salud"/>
    <n v="10204"/>
    <x v="2"/>
    <x v="0"/>
    <x v="2"/>
    <x v="256"/>
    <x v="0"/>
    <x v="3"/>
    <s v="Periodo 2020-2021"/>
    <s v="Casos"/>
    <s v="Ministerio de Ciencias, Tecnología, Conocimiento e Innovación"/>
    <s v="Evolución del Número de Fallecidos por COVID-19 por 1 millón de habitantes en la comuna de Curaco de Vélez"/>
    <m/>
    <s v="Gráfico Evolución"/>
    <m/>
    <s v="https://analytics.zoho.com/open-view/2395394000008132313?ZOHO_CRITERIA=%22Localiza_CL_Poblacion%22.%22Codcom%22%3D10204"/>
    <x v="3"/>
    <s v="#1774B9"/>
  </r>
  <r>
    <s v="0310"/>
    <n v="360"/>
    <s v="Enfermedades Mundiales"/>
    <s v="Salud"/>
    <n v="10205"/>
    <x v="2"/>
    <x v="0"/>
    <x v="2"/>
    <x v="257"/>
    <x v="0"/>
    <x v="3"/>
    <s v="Periodo 2020-2021"/>
    <s v="Casos"/>
    <s v="Ministerio de Ciencias, Tecnología, Conocimiento e Innovación"/>
    <s v="Evolución del Número de Fallecidos por COVID-19 por 1 millón de habitantes en la comuna de Dalcahue"/>
    <m/>
    <s v="Gráfico Evolución"/>
    <m/>
    <s v="https://analytics.zoho.com/open-view/2395394000008132313?ZOHO_CRITERIA=%22Localiza_CL_Poblacion%22.%22Codcom%22%3D10205"/>
    <x v="3"/>
    <s v="#1774B9"/>
  </r>
  <r>
    <s v="0311"/>
    <n v="360"/>
    <s v="Enfermedades Mundiales"/>
    <s v="Salud"/>
    <n v="10206"/>
    <x v="2"/>
    <x v="0"/>
    <x v="2"/>
    <x v="258"/>
    <x v="0"/>
    <x v="3"/>
    <s v="Periodo 2020-2021"/>
    <s v="Casos"/>
    <s v="Ministerio de Ciencias, Tecnología, Conocimiento e Innovación"/>
    <s v="Evolución del Número de Fallecidos por COVID-19 por 1 millón de habitantes en la comuna de Puqueldón"/>
    <m/>
    <s v="Gráfico Evolución"/>
    <m/>
    <s v="https://analytics.zoho.com/open-view/2395394000008132313?ZOHO_CRITERIA=%22Localiza_CL_Poblacion%22.%22Codcom%22%3D10206"/>
    <x v="3"/>
    <s v="#1774B9"/>
  </r>
  <r>
    <s v="0312"/>
    <n v="360"/>
    <s v="Enfermedades Mundiales"/>
    <s v="Salud"/>
    <n v="10207"/>
    <x v="2"/>
    <x v="0"/>
    <x v="2"/>
    <x v="259"/>
    <x v="0"/>
    <x v="3"/>
    <s v="Periodo 2020-2021"/>
    <s v="Casos"/>
    <s v="Ministerio de Ciencias, Tecnología, Conocimiento e Innovación"/>
    <s v="Evolución del Número de Fallecidos por COVID-19 por 1 millón de habitantes en la comuna de Queilén"/>
    <m/>
    <s v="Gráfico Evolución"/>
    <m/>
    <s v="https://analytics.zoho.com/open-view/2395394000008132313?ZOHO_CRITERIA=%22Localiza_CL_Poblacion%22.%22Codcom%22%3D10207"/>
    <x v="3"/>
    <s v="#1774B9"/>
  </r>
  <r>
    <s v="0313"/>
    <n v="360"/>
    <s v="Enfermedades Mundiales"/>
    <s v="Salud"/>
    <n v="10208"/>
    <x v="2"/>
    <x v="0"/>
    <x v="2"/>
    <x v="260"/>
    <x v="0"/>
    <x v="3"/>
    <s v="Periodo 2020-2021"/>
    <s v="Casos"/>
    <s v="Ministerio de Ciencias, Tecnología, Conocimiento e Innovación"/>
    <s v="Evolución del Número de Fallecidos por COVID-19 por 1 millón de habitantes en la comuna de Quellón"/>
    <m/>
    <s v="Gráfico Evolución"/>
    <m/>
    <s v="https://analytics.zoho.com/open-view/2395394000008132313?ZOHO_CRITERIA=%22Localiza_CL_Poblacion%22.%22Codcom%22%3D10208"/>
    <x v="3"/>
    <s v="#1774B9"/>
  </r>
  <r>
    <s v="0314"/>
    <n v="360"/>
    <s v="Enfermedades Mundiales"/>
    <s v="Salud"/>
    <n v="10209"/>
    <x v="2"/>
    <x v="0"/>
    <x v="2"/>
    <x v="261"/>
    <x v="0"/>
    <x v="3"/>
    <s v="Periodo 2020-2021"/>
    <s v="Casos"/>
    <s v="Ministerio de Ciencias, Tecnología, Conocimiento e Innovación"/>
    <s v="Evolución del Número de Fallecidos por COVID-19 por 1 millón de habitantes en la comuna de Quemchi"/>
    <m/>
    <s v="Gráfico Evolución"/>
    <m/>
    <s v="https://analytics.zoho.com/open-view/2395394000008132313?ZOHO_CRITERIA=%22Localiza_CL_Poblacion%22.%22Codcom%22%3D10209"/>
    <x v="3"/>
    <s v="#1774B9"/>
  </r>
  <r>
    <s v="0315"/>
    <n v="360"/>
    <s v="Enfermedades Mundiales"/>
    <s v="Salud"/>
    <n v="10210"/>
    <x v="2"/>
    <x v="0"/>
    <x v="2"/>
    <x v="262"/>
    <x v="0"/>
    <x v="3"/>
    <s v="Periodo 2020-2021"/>
    <s v="Casos"/>
    <s v="Ministerio de Ciencias, Tecnología, Conocimiento e Innovación"/>
    <s v="Evolución del Número de Fallecidos por COVID-19 por 1 millón de habitantes en la comuna de Quinchao"/>
    <m/>
    <s v="Gráfico Evolución"/>
    <m/>
    <s v="https://analytics.zoho.com/open-view/2395394000008132313?ZOHO_CRITERIA=%22Localiza_CL_Poblacion%22.%22Codcom%22%3D10210"/>
    <x v="3"/>
    <s v="#1774B9"/>
  </r>
  <r>
    <s v="0316"/>
    <n v="360"/>
    <s v="Enfermedades Mundiales"/>
    <s v="Salud"/>
    <n v="10301"/>
    <x v="2"/>
    <x v="0"/>
    <x v="2"/>
    <x v="263"/>
    <x v="0"/>
    <x v="3"/>
    <s v="Periodo 2020-2021"/>
    <s v="Casos"/>
    <s v="Ministerio de Ciencias, Tecnología, Conocimiento e Innovación"/>
    <s v="Evolución del Número de Fallecidos por COVID-19 por 1 millón de habitantes en la comuna de Osorno"/>
    <m/>
    <s v="Gráfico Evolución"/>
    <m/>
    <s v="https://analytics.zoho.com/open-view/2395394000008132313?ZOHO_CRITERIA=%22Localiza_CL_Poblacion%22.%22Codcom%22%3D10301"/>
    <x v="3"/>
    <s v="#1774B9"/>
  </r>
  <r>
    <s v="0317"/>
    <n v="360"/>
    <s v="Enfermedades Mundiales"/>
    <s v="Salud"/>
    <n v="10302"/>
    <x v="2"/>
    <x v="0"/>
    <x v="2"/>
    <x v="264"/>
    <x v="0"/>
    <x v="3"/>
    <s v="Periodo 2020-2021"/>
    <s v="Casos"/>
    <s v="Ministerio de Ciencias, Tecnología, Conocimiento e Innovación"/>
    <s v="Evolución del Número de Fallecidos por COVID-19 por 1 millón de habitantes en la comuna de Puerto Octay"/>
    <m/>
    <s v="Gráfico Evolución"/>
    <m/>
    <s v="https://analytics.zoho.com/open-view/2395394000008132313?ZOHO_CRITERIA=%22Localiza_CL_Poblacion%22.%22Codcom%22%3D10302"/>
    <x v="3"/>
    <s v="#1774B9"/>
  </r>
  <r>
    <s v="0318"/>
    <n v="360"/>
    <s v="Enfermedades Mundiales"/>
    <s v="Salud"/>
    <n v="10303"/>
    <x v="2"/>
    <x v="0"/>
    <x v="2"/>
    <x v="265"/>
    <x v="0"/>
    <x v="3"/>
    <s v="Periodo 2020-2021"/>
    <s v="Casos"/>
    <s v="Ministerio de Ciencias, Tecnología, Conocimiento e Innovación"/>
    <s v="Evolución del Número de Fallecidos por COVID-19 por 1 millón de habitantes en la comuna de Purranque"/>
    <m/>
    <s v="Gráfico Evolución"/>
    <m/>
    <s v="https://analytics.zoho.com/open-view/2395394000008132313?ZOHO_CRITERIA=%22Localiza_CL_Poblacion%22.%22Codcom%22%3D10303"/>
    <x v="3"/>
    <s v="#1774B9"/>
  </r>
  <r>
    <s v="0319"/>
    <n v="360"/>
    <s v="Enfermedades Mundiales"/>
    <s v="Salud"/>
    <n v="10304"/>
    <x v="2"/>
    <x v="0"/>
    <x v="2"/>
    <x v="266"/>
    <x v="0"/>
    <x v="3"/>
    <s v="Periodo 2020-2021"/>
    <s v="Casos"/>
    <s v="Ministerio de Ciencias, Tecnología, Conocimiento e Innovación"/>
    <s v="Evolución del Número de Fallecidos por COVID-19 por 1 millón de habitantes en la comuna de Puyehue"/>
    <m/>
    <s v="Gráfico Evolución"/>
    <m/>
    <s v="https://analytics.zoho.com/open-view/2395394000008132313?ZOHO_CRITERIA=%22Localiza_CL_Poblacion%22.%22Codcom%22%3D10304"/>
    <x v="3"/>
    <s v="#1774B9"/>
  </r>
  <r>
    <s v="0320"/>
    <n v="360"/>
    <s v="Enfermedades Mundiales"/>
    <s v="Salud"/>
    <n v="10305"/>
    <x v="2"/>
    <x v="0"/>
    <x v="2"/>
    <x v="267"/>
    <x v="0"/>
    <x v="3"/>
    <s v="Periodo 2020-2021"/>
    <s v="Casos"/>
    <s v="Ministerio de Ciencias, Tecnología, Conocimiento e Innovación"/>
    <s v="Evolución del Número de Fallecidos por COVID-19 por 1 millón de habitantes en la comuna de Río Negro"/>
    <m/>
    <s v="Gráfico Evolución"/>
    <m/>
    <s v="https://analytics.zoho.com/open-view/2395394000008132313?ZOHO_CRITERIA=%22Localiza_CL_Poblacion%22.%22Codcom%22%3D10305"/>
    <x v="3"/>
    <s v="#1774B9"/>
  </r>
  <r>
    <s v="0321"/>
    <n v="360"/>
    <s v="Enfermedades Mundiales"/>
    <s v="Salud"/>
    <n v="10306"/>
    <x v="2"/>
    <x v="0"/>
    <x v="2"/>
    <x v="268"/>
    <x v="0"/>
    <x v="3"/>
    <s v="Periodo 2020-2021"/>
    <s v="Casos"/>
    <s v="Ministerio de Ciencias, Tecnología, Conocimiento e Innovación"/>
    <s v="Evolución del Número de Fallecidos por COVID-19 por 1 millón de habitantes en la comuna de San Juan de La Costa"/>
    <m/>
    <s v="Gráfico Evolución"/>
    <m/>
    <s v="https://analytics.zoho.com/open-view/2395394000008132313?ZOHO_CRITERIA=%22Localiza_CL_Poblacion%22.%22Codcom%22%3D10306"/>
    <x v="3"/>
    <s v="#1774B9"/>
  </r>
  <r>
    <s v="0322"/>
    <n v="360"/>
    <s v="Enfermedades Mundiales"/>
    <s v="Salud"/>
    <n v="10307"/>
    <x v="2"/>
    <x v="0"/>
    <x v="2"/>
    <x v="269"/>
    <x v="0"/>
    <x v="3"/>
    <s v="Periodo 2020-2021"/>
    <s v="Casos"/>
    <s v="Ministerio de Ciencias, Tecnología, Conocimiento e Innovación"/>
    <s v="Evolución del Número de Fallecidos por COVID-19 por 1 millón de habitantes en la comuna de San Pablo"/>
    <m/>
    <s v="Gráfico Evolución"/>
    <m/>
    <s v="https://analytics.zoho.com/open-view/2395394000008132313?ZOHO_CRITERIA=%22Localiza_CL_Poblacion%22.%22Codcom%22%3D10307"/>
    <x v="3"/>
    <s v="#1774B9"/>
  </r>
  <r>
    <s v="0323"/>
    <n v="360"/>
    <s v="Enfermedades Mundiales"/>
    <s v="Salud"/>
    <n v="10401"/>
    <x v="2"/>
    <x v="0"/>
    <x v="2"/>
    <x v="270"/>
    <x v="0"/>
    <x v="3"/>
    <s v="Periodo 2020-2021"/>
    <s v="Casos"/>
    <s v="Ministerio de Ciencias, Tecnología, Conocimiento e Innovación"/>
    <s v="Evolución del Número de Fallecidos por COVID-19 por 1 millón de habitantes en la comuna de Chaitén"/>
    <m/>
    <s v="Gráfico Evolución"/>
    <m/>
    <s v="https://analytics.zoho.com/open-view/2395394000008132313?ZOHO_CRITERIA=%22Localiza_CL_Poblacion%22.%22Codcom%22%3D10401"/>
    <x v="3"/>
    <s v="#1774B9"/>
  </r>
  <r>
    <s v="0324"/>
    <n v="360"/>
    <s v="Enfermedades Mundiales"/>
    <s v="Salud"/>
    <n v="10402"/>
    <x v="2"/>
    <x v="0"/>
    <x v="2"/>
    <x v="271"/>
    <x v="0"/>
    <x v="3"/>
    <s v="Periodo 2020-2021"/>
    <s v="Casos"/>
    <s v="Ministerio de Ciencias, Tecnología, Conocimiento e Innovación"/>
    <s v="Evolución del Número de Fallecidos por COVID-19 por 1 millón de habitantes en la comuna de Futaleufú"/>
    <m/>
    <s v="Gráfico Evolución"/>
    <m/>
    <s v="https://analytics.zoho.com/open-view/2395394000008132313?ZOHO_CRITERIA=%22Localiza_CL_Poblacion%22.%22Codcom%22%3D10402"/>
    <x v="3"/>
    <s v="#1774B9"/>
  </r>
  <r>
    <s v="0325"/>
    <n v="360"/>
    <s v="Enfermedades Mundiales"/>
    <s v="Salud"/>
    <n v="10403"/>
    <x v="2"/>
    <x v="0"/>
    <x v="2"/>
    <x v="272"/>
    <x v="0"/>
    <x v="3"/>
    <s v="Periodo 2020-2021"/>
    <s v="Casos"/>
    <s v="Ministerio de Ciencias, Tecnología, Conocimiento e Innovación"/>
    <s v="Evolución del Número de Fallecidos por COVID-19 por 1 millón de habitantes en la comuna de Hualaihué"/>
    <m/>
    <s v="Gráfico Evolución"/>
    <m/>
    <s v="https://analytics.zoho.com/open-view/2395394000008132313?ZOHO_CRITERIA=%22Localiza_CL_Poblacion%22.%22Codcom%22%3D10403"/>
    <x v="3"/>
    <s v="#1774B9"/>
  </r>
  <r>
    <s v="0326"/>
    <n v="360"/>
    <s v="Enfermedades Mundiales"/>
    <s v="Salud"/>
    <n v="10404"/>
    <x v="2"/>
    <x v="0"/>
    <x v="2"/>
    <x v="273"/>
    <x v="0"/>
    <x v="3"/>
    <s v="Periodo 2020-2021"/>
    <s v="Casos"/>
    <s v="Ministerio de Ciencias, Tecnología, Conocimiento e Innovación"/>
    <s v="Evolución del Número de Fallecidos por COVID-19 por 1 millón de habitantes en la comuna de Palena"/>
    <m/>
    <s v="Gráfico Evolución"/>
    <m/>
    <s v="https://analytics.zoho.com/open-view/2395394000008132313?ZOHO_CRITERIA=%22Localiza_CL_Poblacion%22.%22Codcom%22%3D10404"/>
    <x v="3"/>
    <s v="#1774B9"/>
  </r>
  <r>
    <s v="0327"/>
    <n v="360"/>
    <s v="Enfermedades Mundiales"/>
    <s v="Salud"/>
    <n v="11101"/>
    <x v="2"/>
    <x v="0"/>
    <x v="2"/>
    <x v="274"/>
    <x v="0"/>
    <x v="3"/>
    <s v="Periodo 2020-2021"/>
    <s v="Casos"/>
    <s v="Ministerio de Ciencias, Tecnología, Conocimiento e Innovación"/>
    <s v="Evolución del Número de Fallecidos por COVID-19 por 1 millón de habitantes en la comuna de Coihaique"/>
    <m/>
    <s v="Gráfico Evolución"/>
    <m/>
    <s v="https://analytics.zoho.com/open-view/2395394000008132313?ZOHO_CRITERIA=%22Localiza_CL_Poblacion%22.%22Codcom%22%3D11101"/>
    <x v="3"/>
    <s v="#1774B9"/>
  </r>
  <r>
    <s v="0328"/>
    <n v="360"/>
    <s v="Enfermedades Mundiales"/>
    <s v="Salud"/>
    <n v="11102"/>
    <x v="2"/>
    <x v="0"/>
    <x v="2"/>
    <x v="275"/>
    <x v="0"/>
    <x v="3"/>
    <s v="Periodo 2020-2021"/>
    <s v="Casos"/>
    <s v="Ministerio de Ciencias, Tecnología, Conocimiento e Innovación"/>
    <s v="Evolución del Número de Fallecidos por COVID-19 por 1 millón de habitantes en la comuna de Lago Verde"/>
    <m/>
    <s v="Gráfico Evolución"/>
    <m/>
    <s v="https://analytics.zoho.com/open-view/2395394000008132313?ZOHO_CRITERIA=%22Localiza_CL_Poblacion%22.%22Codcom%22%3D11102"/>
    <x v="3"/>
    <s v="#1774B9"/>
  </r>
  <r>
    <s v="0329"/>
    <n v="360"/>
    <s v="Enfermedades Mundiales"/>
    <s v="Salud"/>
    <n v="11201"/>
    <x v="2"/>
    <x v="0"/>
    <x v="2"/>
    <x v="276"/>
    <x v="0"/>
    <x v="3"/>
    <s v="Periodo 2020-2021"/>
    <s v="Casos"/>
    <s v="Ministerio de Ciencias, Tecnología, Conocimiento e Innovación"/>
    <s v="Evolución del Número de Fallecidos por COVID-19 por 1 millón de habitantes en la comuna de Aisén"/>
    <m/>
    <s v="Gráfico Evolución"/>
    <m/>
    <s v="https://analytics.zoho.com/open-view/2395394000008132313?ZOHO_CRITERIA=%22Localiza_CL_Poblacion%22.%22Codcom%22%3D11201"/>
    <x v="3"/>
    <s v="#1774B9"/>
  </r>
  <r>
    <s v="0330"/>
    <n v="360"/>
    <s v="Enfermedades Mundiales"/>
    <s v="Salud"/>
    <n v="11202"/>
    <x v="2"/>
    <x v="0"/>
    <x v="2"/>
    <x v="277"/>
    <x v="0"/>
    <x v="3"/>
    <s v="Periodo 2020-2021"/>
    <s v="Casos"/>
    <s v="Ministerio de Ciencias, Tecnología, Conocimiento e Innovación"/>
    <s v="Evolución del Número de Fallecidos por COVID-19 por 1 millón de habitantes en la comuna de Cisnes"/>
    <m/>
    <s v="Gráfico Evolución"/>
    <m/>
    <s v="https://analytics.zoho.com/open-view/2395394000008132313?ZOHO_CRITERIA=%22Localiza_CL_Poblacion%22.%22Codcom%22%3D11202"/>
    <x v="3"/>
    <s v="#1774B9"/>
  </r>
  <r>
    <s v="0331"/>
    <n v="360"/>
    <s v="Enfermedades Mundiales"/>
    <s v="Salud"/>
    <n v="11203"/>
    <x v="2"/>
    <x v="0"/>
    <x v="2"/>
    <x v="278"/>
    <x v="0"/>
    <x v="3"/>
    <s v="Periodo 2020-2021"/>
    <s v="Casos"/>
    <s v="Ministerio de Ciencias, Tecnología, Conocimiento e Innovación"/>
    <s v="Evolución del Número de Fallecidos por COVID-19 por 1 millón de habitantes en la comuna de Guaitecas"/>
    <m/>
    <s v="Gráfico Evolución"/>
    <m/>
    <s v="https://analytics.zoho.com/open-view/2395394000008132313?ZOHO_CRITERIA=%22Localiza_CL_Poblacion%22.%22Codcom%22%3D11203"/>
    <x v="3"/>
    <s v="#1774B9"/>
  </r>
  <r>
    <s v="0332"/>
    <n v="360"/>
    <s v="Enfermedades Mundiales"/>
    <s v="Salud"/>
    <n v="11301"/>
    <x v="2"/>
    <x v="0"/>
    <x v="2"/>
    <x v="279"/>
    <x v="0"/>
    <x v="3"/>
    <s v="Periodo 2020-2021"/>
    <s v="Casos"/>
    <s v="Ministerio de Ciencias, Tecnología, Conocimiento e Innovación"/>
    <s v="Evolución del Número de Fallecidos por COVID-19 por 1 millón de habitantes en la comuna de Cochrane"/>
    <m/>
    <s v="Gráfico Evolución"/>
    <m/>
    <s v="https://analytics.zoho.com/open-view/2395394000008132313?ZOHO_CRITERIA=%22Localiza_CL_Poblacion%22.%22Codcom%22%3D11301"/>
    <x v="3"/>
    <s v="#1774B9"/>
  </r>
  <r>
    <s v="0333"/>
    <n v="360"/>
    <s v="Enfermedades Mundiales"/>
    <s v="Salud"/>
    <n v="11302"/>
    <x v="2"/>
    <x v="0"/>
    <x v="2"/>
    <x v="280"/>
    <x v="0"/>
    <x v="3"/>
    <s v="Periodo 2020-2021"/>
    <s v="Casos"/>
    <s v="Ministerio de Ciencias, Tecnología, Conocimiento e Innovación"/>
    <s v="Evolución del Número de Fallecidos por COVID-19 por 1 millón de habitantes en la comuna de O'Higgins"/>
    <m/>
    <s v="Gráfico Evolución"/>
    <m/>
    <s v="https://analytics.zoho.com/open-view/2395394000008132313?ZOHO_CRITERIA=%22Localiza_CL_Poblacion%22.%22Codcom%22%3D11302"/>
    <x v="3"/>
    <s v="#1774B9"/>
  </r>
  <r>
    <s v="0334"/>
    <n v="360"/>
    <s v="Enfermedades Mundiales"/>
    <s v="Salud"/>
    <n v="11303"/>
    <x v="2"/>
    <x v="0"/>
    <x v="2"/>
    <x v="281"/>
    <x v="0"/>
    <x v="3"/>
    <s v="Periodo 2020-2021"/>
    <s v="Casos"/>
    <s v="Ministerio de Ciencias, Tecnología, Conocimiento e Innovación"/>
    <s v="Evolución del Número de Fallecidos por COVID-19 por 1 millón de habitantes en la comuna de Tortel"/>
    <m/>
    <s v="Gráfico Evolución"/>
    <m/>
    <s v="https://analytics.zoho.com/open-view/2395394000008132313?ZOHO_CRITERIA=%22Localiza_CL_Poblacion%22.%22Codcom%22%3D11303"/>
    <x v="3"/>
    <s v="#1774B9"/>
  </r>
  <r>
    <s v="0335"/>
    <n v="360"/>
    <s v="Enfermedades Mundiales"/>
    <s v="Salud"/>
    <n v="11401"/>
    <x v="2"/>
    <x v="0"/>
    <x v="2"/>
    <x v="282"/>
    <x v="0"/>
    <x v="3"/>
    <s v="Periodo 2020-2021"/>
    <s v="Casos"/>
    <s v="Ministerio de Ciencias, Tecnología, Conocimiento e Innovación"/>
    <s v="Evolución del Número de Fallecidos por COVID-19 por 1 millón de habitantes en la comuna de Chile Chico"/>
    <m/>
    <s v="Gráfico Evolución"/>
    <m/>
    <s v="https://analytics.zoho.com/open-view/2395394000008132313?ZOHO_CRITERIA=%22Localiza_CL_Poblacion%22.%22Codcom%22%3D11401"/>
    <x v="3"/>
    <s v="#1774B9"/>
  </r>
  <r>
    <s v="0336"/>
    <n v="360"/>
    <s v="Enfermedades Mundiales"/>
    <s v="Salud"/>
    <n v="11402"/>
    <x v="2"/>
    <x v="0"/>
    <x v="2"/>
    <x v="283"/>
    <x v="0"/>
    <x v="3"/>
    <s v="Periodo 2020-2021"/>
    <s v="Casos"/>
    <s v="Ministerio de Ciencias, Tecnología, Conocimiento e Innovación"/>
    <s v="Evolución del Número de Fallecidos por COVID-19 por 1 millón de habitantes en la comuna de Río Ibáñez"/>
    <m/>
    <s v="Gráfico Evolución"/>
    <m/>
    <s v="https://analytics.zoho.com/open-view/2395394000008132313?ZOHO_CRITERIA=%22Localiza_CL_Poblacion%22.%22Codcom%22%3D11402"/>
    <x v="3"/>
    <s v="#1774B9"/>
  </r>
  <r>
    <s v="0337"/>
    <n v="360"/>
    <s v="Enfermedades Mundiales"/>
    <s v="Salud"/>
    <n v="12101"/>
    <x v="2"/>
    <x v="0"/>
    <x v="2"/>
    <x v="284"/>
    <x v="0"/>
    <x v="3"/>
    <s v="Periodo 2020-2021"/>
    <s v="Casos"/>
    <s v="Ministerio de Ciencias, Tecnología, Conocimiento e Innovación"/>
    <s v="Evolución del Número de Fallecidos por COVID-19 por 1 millón de habitantes en la comuna de Punta Arenas"/>
    <m/>
    <s v="Gráfico Evolución"/>
    <m/>
    <s v="https://analytics.zoho.com/open-view/2395394000008132313?ZOHO_CRITERIA=%22Localiza_CL_Poblacion%22.%22Codcom%22%3D12101"/>
    <x v="3"/>
    <s v="#1774B9"/>
  </r>
  <r>
    <s v="0338"/>
    <n v="360"/>
    <s v="Enfermedades Mundiales"/>
    <s v="Salud"/>
    <n v="12102"/>
    <x v="2"/>
    <x v="0"/>
    <x v="2"/>
    <x v="285"/>
    <x v="0"/>
    <x v="3"/>
    <s v="Periodo 2020-2021"/>
    <s v="Casos"/>
    <s v="Ministerio de Ciencias, Tecnología, Conocimiento e Innovación"/>
    <s v="Evolución del Número de Fallecidos por COVID-19 por 1 millón de habitantes en la comuna de Laguna Blanca"/>
    <m/>
    <s v="Gráfico Evolución"/>
    <m/>
    <s v="https://analytics.zoho.com/open-view/2395394000008132313?ZOHO_CRITERIA=%22Localiza_CL_Poblacion%22.%22Codcom%22%3D12102"/>
    <x v="3"/>
    <s v="#1774B9"/>
  </r>
  <r>
    <s v="0339"/>
    <n v="360"/>
    <s v="Enfermedades Mundiales"/>
    <s v="Salud"/>
    <n v="12103"/>
    <x v="2"/>
    <x v="0"/>
    <x v="2"/>
    <x v="286"/>
    <x v="0"/>
    <x v="3"/>
    <s v="Periodo 2020-2021"/>
    <s v="Casos"/>
    <s v="Ministerio de Ciencias, Tecnología, Conocimiento e Innovación"/>
    <s v="Evolución del Número de Fallecidos por COVID-19 por 1 millón de habitantes en la comuna de Río Verde"/>
    <m/>
    <s v="Gráfico Evolución"/>
    <m/>
    <s v="https://analytics.zoho.com/open-view/2395394000008132313?ZOHO_CRITERIA=%22Localiza_CL_Poblacion%22.%22Codcom%22%3D12103"/>
    <x v="3"/>
    <s v="#1774B9"/>
  </r>
  <r>
    <s v="0340"/>
    <n v="360"/>
    <s v="Enfermedades Mundiales"/>
    <s v="Salud"/>
    <n v="12104"/>
    <x v="2"/>
    <x v="0"/>
    <x v="2"/>
    <x v="287"/>
    <x v="0"/>
    <x v="3"/>
    <s v="Periodo 2020-2021"/>
    <s v="Casos"/>
    <s v="Ministerio de Ciencias, Tecnología, Conocimiento e Innovación"/>
    <s v="Evolución del Número de Fallecidos por COVID-19 por 1 millón de habitantes en la comuna de San Gregorio"/>
    <m/>
    <s v="Gráfico Evolución"/>
    <m/>
    <s v="https://analytics.zoho.com/open-view/2395394000008132313?ZOHO_CRITERIA=%22Localiza_CL_Poblacion%22.%22Codcom%22%3D12104"/>
    <x v="3"/>
    <s v="#1774B9"/>
  </r>
  <r>
    <s v="0341"/>
    <n v="360"/>
    <s v="Enfermedades Mundiales"/>
    <s v="Salud"/>
    <n v="12201"/>
    <x v="2"/>
    <x v="0"/>
    <x v="2"/>
    <x v="288"/>
    <x v="0"/>
    <x v="3"/>
    <s v="Periodo 2020-2021"/>
    <s v="Casos"/>
    <s v="Ministerio de Ciencias, Tecnología, Conocimiento e Innovación"/>
    <s v="Evolución del Número de Fallecidos por COVID-19 por 1 millón de habitantes en la comuna de Cabo de Hornos"/>
    <m/>
    <s v="Gráfico Evolución"/>
    <m/>
    <s v="https://analytics.zoho.com/open-view/2395394000008132313?ZOHO_CRITERIA=%22Localiza_CL_Poblacion%22.%22Codcom%22%3D12201"/>
    <x v="3"/>
    <s v="#1774B9"/>
  </r>
  <r>
    <s v="0342"/>
    <n v="360"/>
    <s v="Enfermedades Mundiales"/>
    <s v="Salud"/>
    <n v="12301"/>
    <x v="2"/>
    <x v="0"/>
    <x v="2"/>
    <x v="289"/>
    <x v="0"/>
    <x v="3"/>
    <s v="Periodo 2020-2021"/>
    <s v="Casos"/>
    <s v="Ministerio de Ciencias, Tecnología, Conocimiento e Innovación"/>
    <s v="Evolución del Número de Fallecidos por COVID-19 por 1 millón de habitantes en la comuna de Porvenir"/>
    <m/>
    <s v="Gráfico Evolución"/>
    <m/>
    <s v="https://analytics.zoho.com/open-view/2395394000008132313?ZOHO_CRITERIA=%22Localiza_CL_Poblacion%22.%22Codcom%22%3D12301"/>
    <x v="3"/>
    <s v="#1774B9"/>
  </r>
  <r>
    <s v="0343"/>
    <n v="360"/>
    <s v="Enfermedades Mundiales"/>
    <s v="Salud"/>
    <n v="12302"/>
    <x v="2"/>
    <x v="0"/>
    <x v="2"/>
    <x v="290"/>
    <x v="0"/>
    <x v="3"/>
    <s v="Periodo 2020-2021"/>
    <s v="Casos"/>
    <s v="Ministerio de Ciencias, Tecnología, Conocimiento e Innovación"/>
    <s v="Evolución del Número de Fallecidos por COVID-19 por 1 millón de habitantes en la comuna de Primavera"/>
    <m/>
    <s v="Gráfico Evolución"/>
    <m/>
    <s v="https://analytics.zoho.com/open-view/2395394000008132313?ZOHO_CRITERIA=%22Localiza_CL_Poblacion%22.%22Codcom%22%3D12302"/>
    <x v="3"/>
    <s v="#1774B9"/>
  </r>
  <r>
    <s v="0344"/>
    <n v="360"/>
    <s v="Enfermedades Mundiales"/>
    <s v="Salud"/>
    <n v="12303"/>
    <x v="2"/>
    <x v="0"/>
    <x v="2"/>
    <x v="291"/>
    <x v="0"/>
    <x v="3"/>
    <s v="Periodo 2020-2021"/>
    <s v="Casos"/>
    <s v="Ministerio de Ciencias, Tecnología, Conocimiento e Innovación"/>
    <s v="Evolución del Número de Fallecidos por COVID-19 por 1 millón de habitantes en la comuna de Timaukel"/>
    <m/>
    <s v="Gráfico Evolución"/>
    <m/>
    <s v="https://analytics.zoho.com/open-view/2395394000008132313?ZOHO_CRITERIA=%22Localiza_CL_Poblacion%22.%22Codcom%22%3D12303"/>
    <x v="3"/>
    <s v="#1774B9"/>
  </r>
  <r>
    <s v="0345"/>
    <n v="360"/>
    <s v="Enfermedades Mundiales"/>
    <s v="Salud"/>
    <n v="12401"/>
    <x v="2"/>
    <x v="0"/>
    <x v="2"/>
    <x v="292"/>
    <x v="0"/>
    <x v="3"/>
    <s v="Periodo 2020-2021"/>
    <s v="Casos"/>
    <s v="Ministerio de Ciencias, Tecnología, Conocimiento e Innovación"/>
    <s v="Evolución del Número de Fallecidos por COVID-19 por 1 millón de habitantes en la comuna de Natales"/>
    <m/>
    <s v="Gráfico Evolución"/>
    <m/>
    <s v="https://analytics.zoho.com/open-view/2395394000008132313?ZOHO_CRITERIA=%22Localiza_CL_Poblacion%22.%22Codcom%22%3D12401"/>
    <x v="3"/>
    <s v="#1774B9"/>
  </r>
  <r>
    <s v="0346"/>
    <n v="360"/>
    <s v="Enfermedades Mundiales"/>
    <s v="Salud"/>
    <n v="12402"/>
    <x v="2"/>
    <x v="0"/>
    <x v="2"/>
    <x v="293"/>
    <x v="0"/>
    <x v="3"/>
    <s v="Periodo 2020-2021"/>
    <s v="Casos"/>
    <s v="Ministerio de Ciencias, Tecnología, Conocimiento e Innovación"/>
    <s v="Evolución del Número de Fallecidos por COVID-19 por 1 millón de habitantes en la comuna de Torres del Paine"/>
    <m/>
    <s v="Gráfico Evolución"/>
    <m/>
    <s v="https://analytics.zoho.com/open-view/2395394000008132313?ZOHO_CRITERIA=%22Localiza_CL_Poblacion%22.%22Codcom%22%3D12402"/>
    <x v="3"/>
    <s v="#1774B9"/>
  </r>
  <r>
    <s v="0347"/>
    <n v="360"/>
    <s v="Enfermedades Mundiales"/>
    <s v="Salud"/>
    <n v="13101"/>
    <x v="2"/>
    <x v="0"/>
    <x v="2"/>
    <x v="294"/>
    <x v="0"/>
    <x v="3"/>
    <s v="Periodo 2020-2021"/>
    <s v="Casos"/>
    <s v="Ministerio de Ciencias, Tecnología, Conocimiento e Innovación"/>
    <s v="Evolución del Número de Fallecidos por COVID-19 por 1 millón de habitantes en la comuna de Santiago"/>
    <m/>
    <s v="Gráfico Evolución"/>
    <m/>
    <s v="https://analytics.zoho.com/open-view/2395394000008132313?ZOHO_CRITERIA=%22Localiza_CL_Poblacion%22.%22Codcom%22%3D13101"/>
    <x v="3"/>
    <s v="#1774B9"/>
  </r>
  <r>
    <s v="0348"/>
    <n v="360"/>
    <s v="Enfermedades Mundiales"/>
    <s v="Salud"/>
    <n v="13102"/>
    <x v="2"/>
    <x v="0"/>
    <x v="2"/>
    <x v="295"/>
    <x v="0"/>
    <x v="3"/>
    <s v="Periodo 2020-2021"/>
    <s v="Casos"/>
    <s v="Ministerio de Ciencias, Tecnología, Conocimiento e Innovación"/>
    <s v="Evolución del Número de Fallecidos por COVID-19 por 1 millón de habitantes en la comuna de Cerrillos"/>
    <m/>
    <s v="Gráfico Evolución"/>
    <m/>
    <s v="https://analytics.zoho.com/open-view/2395394000008132313?ZOHO_CRITERIA=%22Localiza_CL_Poblacion%22.%22Codcom%22%3D13102"/>
    <x v="3"/>
    <s v="#1774B9"/>
  </r>
  <r>
    <s v="0349"/>
    <n v="360"/>
    <s v="Enfermedades Mundiales"/>
    <s v="Salud"/>
    <n v="13103"/>
    <x v="2"/>
    <x v="0"/>
    <x v="2"/>
    <x v="296"/>
    <x v="0"/>
    <x v="3"/>
    <s v="Periodo 2020-2021"/>
    <s v="Casos"/>
    <s v="Ministerio de Ciencias, Tecnología, Conocimiento e Innovación"/>
    <s v="Evolución del Número de Fallecidos por COVID-19 por 1 millón de habitantes en la comuna de Cerro Navia"/>
    <m/>
    <s v="Gráfico Evolución"/>
    <m/>
    <s v="https://analytics.zoho.com/open-view/2395394000008132313?ZOHO_CRITERIA=%22Localiza_CL_Poblacion%22.%22Codcom%22%3D13103"/>
    <x v="3"/>
    <s v="#1774B9"/>
  </r>
  <r>
    <s v="0350"/>
    <n v="360"/>
    <s v="Enfermedades Mundiales"/>
    <s v="Salud"/>
    <n v="13104"/>
    <x v="2"/>
    <x v="0"/>
    <x v="2"/>
    <x v="297"/>
    <x v="0"/>
    <x v="3"/>
    <s v="Periodo 2020-2021"/>
    <s v="Casos"/>
    <s v="Ministerio de Ciencias, Tecnología, Conocimiento e Innovación"/>
    <s v="Evolución del Número de Fallecidos por COVID-19 por 1 millón de habitantes en la comuna de Conchalí"/>
    <m/>
    <s v="Gráfico Evolución"/>
    <m/>
    <s v="https://analytics.zoho.com/open-view/2395394000008132313?ZOHO_CRITERIA=%22Localiza_CL_Poblacion%22.%22Codcom%22%3D13104"/>
    <x v="3"/>
    <s v="#1774B9"/>
  </r>
  <r>
    <s v="0351"/>
    <n v="360"/>
    <s v="Enfermedades Mundiales"/>
    <s v="Salud"/>
    <n v="13105"/>
    <x v="2"/>
    <x v="0"/>
    <x v="2"/>
    <x v="298"/>
    <x v="0"/>
    <x v="3"/>
    <s v="Periodo 2020-2021"/>
    <s v="Casos"/>
    <s v="Ministerio de Ciencias, Tecnología, Conocimiento e Innovación"/>
    <s v="Evolución del Número de Fallecidos por COVID-19 por 1 millón de habitantes en la comuna de El Bosque"/>
    <m/>
    <s v="Gráfico Evolución"/>
    <m/>
    <s v="https://analytics.zoho.com/open-view/2395394000008132313?ZOHO_CRITERIA=%22Localiza_CL_Poblacion%22.%22Codcom%22%3D13105"/>
    <x v="3"/>
    <s v="#1774B9"/>
  </r>
  <r>
    <s v="0352"/>
    <n v="360"/>
    <s v="Enfermedades Mundiales"/>
    <s v="Salud"/>
    <n v="13106"/>
    <x v="2"/>
    <x v="0"/>
    <x v="2"/>
    <x v="299"/>
    <x v="0"/>
    <x v="3"/>
    <s v="Periodo 2020-2021"/>
    <s v="Casos"/>
    <s v="Ministerio de Ciencias, Tecnología, Conocimiento e Innovación"/>
    <s v="Evolución del Número de Fallecidos por COVID-19 por 1 millón de habitantes en la comuna de Estación Central"/>
    <m/>
    <s v="Gráfico Evolución"/>
    <m/>
    <s v="https://analytics.zoho.com/open-view/2395394000008132313?ZOHO_CRITERIA=%22Localiza_CL_Poblacion%22.%22Codcom%22%3D13106"/>
    <x v="3"/>
    <s v="#1774B9"/>
  </r>
  <r>
    <s v="0353"/>
    <n v="360"/>
    <s v="Enfermedades Mundiales"/>
    <s v="Salud"/>
    <n v="13107"/>
    <x v="2"/>
    <x v="0"/>
    <x v="2"/>
    <x v="300"/>
    <x v="0"/>
    <x v="3"/>
    <s v="Periodo 2020-2021"/>
    <s v="Casos"/>
    <s v="Ministerio de Ciencias, Tecnología, Conocimiento e Innovación"/>
    <s v="Evolución del Número de Fallecidos por COVID-19 por 1 millón de habitantes en la comuna de Huechuraba"/>
    <m/>
    <s v="Gráfico Evolución"/>
    <m/>
    <s v="https://analytics.zoho.com/open-view/2395394000008132313?ZOHO_CRITERIA=%22Localiza_CL_Poblacion%22.%22Codcom%22%3D13107"/>
    <x v="3"/>
    <s v="#1774B9"/>
  </r>
  <r>
    <s v="0354"/>
    <n v="360"/>
    <s v="Enfermedades Mundiales"/>
    <s v="Salud"/>
    <n v="13108"/>
    <x v="2"/>
    <x v="0"/>
    <x v="2"/>
    <x v="301"/>
    <x v="0"/>
    <x v="3"/>
    <s v="Periodo 2020-2021"/>
    <s v="Casos"/>
    <s v="Ministerio de Ciencias, Tecnología, Conocimiento e Innovación"/>
    <s v="Evolución del Número de Fallecidos por COVID-19 por 1 millón de habitantes en la comuna de Independencia"/>
    <m/>
    <s v="Gráfico Evolución"/>
    <m/>
    <s v="https://analytics.zoho.com/open-view/2395394000008132313?ZOHO_CRITERIA=%22Localiza_CL_Poblacion%22.%22Codcom%22%3D13108"/>
    <x v="3"/>
    <s v="#1774B9"/>
  </r>
  <r>
    <s v="0355"/>
    <n v="360"/>
    <s v="Enfermedades Mundiales"/>
    <s v="Salud"/>
    <n v="13109"/>
    <x v="2"/>
    <x v="0"/>
    <x v="2"/>
    <x v="302"/>
    <x v="0"/>
    <x v="3"/>
    <s v="Periodo 2020-2021"/>
    <s v="Casos"/>
    <s v="Ministerio de Ciencias, Tecnología, Conocimiento e Innovación"/>
    <s v="Evolución del Número de Fallecidos por COVID-19 por 1 millón de habitantes en la comuna de La Cisterna"/>
    <m/>
    <s v="Gráfico Evolución"/>
    <m/>
    <s v="https://analytics.zoho.com/open-view/2395394000008132313?ZOHO_CRITERIA=%22Localiza_CL_Poblacion%22.%22Codcom%22%3D13109"/>
    <x v="3"/>
    <s v="#1774B9"/>
  </r>
  <r>
    <s v="0356"/>
    <n v="360"/>
    <s v="Enfermedades Mundiales"/>
    <s v="Salud"/>
    <n v="13110"/>
    <x v="2"/>
    <x v="0"/>
    <x v="2"/>
    <x v="303"/>
    <x v="0"/>
    <x v="3"/>
    <s v="Periodo 2020-2021"/>
    <s v="Casos"/>
    <s v="Ministerio de Ciencias, Tecnología, Conocimiento e Innovación"/>
    <s v="Evolución del Número de Fallecidos por COVID-19 por 1 millón de habitantes en la comuna de La Florida"/>
    <m/>
    <s v="Gráfico Evolución"/>
    <m/>
    <s v="https://analytics.zoho.com/open-view/2395394000008132313?ZOHO_CRITERIA=%22Localiza_CL_Poblacion%22.%22Codcom%22%3D13110"/>
    <x v="3"/>
    <s v="#1774B9"/>
  </r>
  <r>
    <s v="0357"/>
    <n v="360"/>
    <s v="Enfermedades Mundiales"/>
    <s v="Salud"/>
    <n v="13111"/>
    <x v="2"/>
    <x v="0"/>
    <x v="2"/>
    <x v="304"/>
    <x v="0"/>
    <x v="3"/>
    <s v="Periodo 2020-2021"/>
    <s v="Casos"/>
    <s v="Ministerio de Ciencias, Tecnología, Conocimiento e Innovación"/>
    <s v="Evolución del Número de Fallecidos por COVID-19 por 1 millón de habitantes en la comuna de La Granja"/>
    <m/>
    <s v="Gráfico Evolución"/>
    <m/>
    <s v="https://analytics.zoho.com/open-view/2395394000008132313?ZOHO_CRITERIA=%22Localiza_CL_Poblacion%22.%22Codcom%22%3D13111"/>
    <x v="3"/>
    <s v="#1774B9"/>
  </r>
  <r>
    <s v="0358"/>
    <n v="360"/>
    <s v="Enfermedades Mundiales"/>
    <s v="Salud"/>
    <n v="13112"/>
    <x v="2"/>
    <x v="0"/>
    <x v="2"/>
    <x v="305"/>
    <x v="0"/>
    <x v="3"/>
    <s v="Periodo 2020-2021"/>
    <s v="Casos"/>
    <s v="Ministerio de Ciencias, Tecnología, Conocimiento e Innovación"/>
    <s v="Evolución del Número de Fallecidos por COVID-19 por 1 millón de habitantes en la comuna de La Pintana"/>
    <m/>
    <s v="Gráfico Evolución"/>
    <m/>
    <s v="https://analytics.zoho.com/open-view/2395394000008132313?ZOHO_CRITERIA=%22Localiza_CL_Poblacion%22.%22Codcom%22%3D13112"/>
    <x v="3"/>
    <s v="#1774B9"/>
  </r>
  <r>
    <s v="0359"/>
    <n v="360"/>
    <s v="Enfermedades Mundiales"/>
    <s v="Salud"/>
    <n v="13113"/>
    <x v="2"/>
    <x v="0"/>
    <x v="2"/>
    <x v="306"/>
    <x v="0"/>
    <x v="3"/>
    <s v="Periodo 2020-2021"/>
    <s v="Casos"/>
    <s v="Ministerio de Ciencias, Tecnología, Conocimiento e Innovación"/>
    <s v="Evolución del Número de Fallecidos por COVID-19 por 1 millón de habitantes en la comuna de La Reina"/>
    <m/>
    <s v="Gráfico Evolución"/>
    <m/>
    <s v="https://analytics.zoho.com/open-view/2395394000008132313?ZOHO_CRITERIA=%22Localiza_CL_Poblacion%22.%22Codcom%22%3D13113"/>
    <x v="3"/>
    <s v="#1774B9"/>
  </r>
  <r>
    <s v="0360"/>
    <n v="360"/>
    <s v="Enfermedades Mundiales"/>
    <s v="Salud"/>
    <n v="13114"/>
    <x v="2"/>
    <x v="0"/>
    <x v="2"/>
    <x v="307"/>
    <x v="0"/>
    <x v="3"/>
    <s v="Periodo 2020-2021"/>
    <s v="Casos"/>
    <s v="Ministerio de Ciencias, Tecnología, Conocimiento e Innovación"/>
    <s v="Evolución del Número de Fallecidos por COVID-19 por 1 millón de habitantes en la comuna de Las Condes"/>
    <m/>
    <s v="Gráfico Evolución"/>
    <m/>
    <s v="https://analytics.zoho.com/open-view/2395394000008132313?ZOHO_CRITERIA=%22Localiza_CL_Poblacion%22.%22Codcom%22%3D13114"/>
    <x v="3"/>
    <s v="#1774B9"/>
  </r>
  <r>
    <s v="0361"/>
    <n v="360"/>
    <s v="Enfermedades Mundiales"/>
    <s v="Salud"/>
    <n v="13115"/>
    <x v="2"/>
    <x v="0"/>
    <x v="2"/>
    <x v="308"/>
    <x v="0"/>
    <x v="3"/>
    <s v="Periodo 2020-2021"/>
    <s v="Casos"/>
    <s v="Ministerio de Ciencias, Tecnología, Conocimiento e Innovación"/>
    <s v="Evolución del Número de Fallecidos por COVID-19 por 1 millón de habitantes en la comuna de Lo Barnechea"/>
    <m/>
    <s v="Gráfico Evolución"/>
    <m/>
    <s v="https://analytics.zoho.com/open-view/2395394000008132313?ZOHO_CRITERIA=%22Localiza_CL_Poblacion%22.%22Codcom%22%3D13115"/>
    <x v="3"/>
    <s v="#1774B9"/>
  </r>
  <r>
    <s v="0362"/>
    <n v="360"/>
    <s v="Enfermedades Mundiales"/>
    <s v="Salud"/>
    <n v="13116"/>
    <x v="2"/>
    <x v="0"/>
    <x v="2"/>
    <x v="309"/>
    <x v="0"/>
    <x v="3"/>
    <s v="Periodo 2020-2021"/>
    <s v="Casos"/>
    <s v="Ministerio de Ciencias, Tecnología, Conocimiento e Innovación"/>
    <s v="Evolución del Número de Fallecidos por COVID-19 por 1 millón de habitantes en la comuna de Lo Espejo"/>
    <m/>
    <s v="Gráfico Evolución"/>
    <m/>
    <s v="https://analytics.zoho.com/open-view/2395394000008132313?ZOHO_CRITERIA=%22Localiza_CL_Poblacion%22.%22Codcom%22%3D13116"/>
    <x v="3"/>
    <s v="#1774B9"/>
  </r>
  <r>
    <s v="0363"/>
    <n v="360"/>
    <s v="Enfermedades Mundiales"/>
    <s v="Salud"/>
    <n v="13117"/>
    <x v="2"/>
    <x v="0"/>
    <x v="2"/>
    <x v="310"/>
    <x v="0"/>
    <x v="3"/>
    <s v="Periodo 2020-2021"/>
    <s v="Casos"/>
    <s v="Ministerio de Ciencias, Tecnología, Conocimiento e Innovación"/>
    <s v="Evolución del Número de Fallecidos por COVID-19 por 1 millón de habitantes en la comuna de Lo Prado"/>
    <m/>
    <s v="Gráfico Evolución"/>
    <m/>
    <s v="https://analytics.zoho.com/open-view/2395394000008132313?ZOHO_CRITERIA=%22Localiza_CL_Poblacion%22.%22Codcom%22%3D13117"/>
    <x v="3"/>
    <s v="#1774B9"/>
  </r>
  <r>
    <s v="0364"/>
    <n v="360"/>
    <s v="Enfermedades Mundiales"/>
    <s v="Salud"/>
    <n v="13118"/>
    <x v="2"/>
    <x v="0"/>
    <x v="2"/>
    <x v="311"/>
    <x v="0"/>
    <x v="3"/>
    <s v="Periodo 2020-2021"/>
    <s v="Casos"/>
    <s v="Ministerio de Ciencias, Tecnología, Conocimiento e Innovación"/>
    <s v="Evolución del Número de Fallecidos por COVID-19 por 1 millón de habitantes en la comuna de Macul"/>
    <m/>
    <s v="Gráfico Evolución"/>
    <m/>
    <s v="https://analytics.zoho.com/open-view/2395394000008132313?ZOHO_CRITERIA=%22Localiza_CL_Poblacion%22.%22Codcom%22%3D13118"/>
    <x v="3"/>
    <s v="#1774B9"/>
  </r>
  <r>
    <s v="0365"/>
    <n v="360"/>
    <s v="Enfermedades Mundiales"/>
    <s v="Salud"/>
    <n v="13119"/>
    <x v="2"/>
    <x v="0"/>
    <x v="2"/>
    <x v="312"/>
    <x v="0"/>
    <x v="3"/>
    <s v="Periodo 2020-2021"/>
    <s v="Casos"/>
    <s v="Ministerio de Ciencias, Tecnología, Conocimiento e Innovación"/>
    <s v="Evolución del Número de Fallecidos por COVID-19 por 1 millón de habitantes en la comuna de Maipú"/>
    <m/>
    <s v="Gráfico Evolución"/>
    <m/>
    <s v="https://analytics.zoho.com/open-view/2395394000008132313?ZOHO_CRITERIA=%22Localiza_CL_Poblacion%22.%22Codcom%22%3D13119"/>
    <x v="3"/>
    <s v="#1774B9"/>
  </r>
  <r>
    <s v="0366"/>
    <n v="360"/>
    <s v="Enfermedades Mundiales"/>
    <s v="Salud"/>
    <n v="13120"/>
    <x v="2"/>
    <x v="0"/>
    <x v="2"/>
    <x v="313"/>
    <x v="0"/>
    <x v="3"/>
    <s v="Periodo 2020-2021"/>
    <s v="Casos"/>
    <s v="Ministerio de Ciencias, Tecnología, Conocimiento e Innovación"/>
    <s v="Evolución del Número de Fallecidos por COVID-19 por 1 millón de habitantes en la comuna de Ñuñoa"/>
    <m/>
    <s v="Gráfico Evolución"/>
    <m/>
    <s v="https://analytics.zoho.com/open-view/2395394000008132313?ZOHO_CRITERIA=%22Localiza_CL_Poblacion%22.%22Codcom%22%3D13120"/>
    <x v="3"/>
    <s v="#1774B9"/>
  </r>
  <r>
    <s v="0367"/>
    <n v="360"/>
    <s v="Enfermedades Mundiales"/>
    <s v="Salud"/>
    <n v="13121"/>
    <x v="2"/>
    <x v="0"/>
    <x v="2"/>
    <x v="314"/>
    <x v="0"/>
    <x v="3"/>
    <s v="Periodo 2020-2021"/>
    <s v="Casos"/>
    <s v="Ministerio de Ciencias, Tecnología, Conocimiento e Innovación"/>
    <s v="Evolución del Número de Fallecidos por COVID-19 por 1 millón de habitantes en la comuna de Pedro Aguirre Cerda"/>
    <m/>
    <s v="Gráfico Evolución"/>
    <m/>
    <s v="https://analytics.zoho.com/open-view/2395394000008132313?ZOHO_CRITERIA=%22Localiza_CL_Poblacion%22.%22Codcom%22%3D13121"/>
    <x v="3"/>
    <s v="#1774B9"/>
  </r>
  <r>
    <s v="0368"/>
    <n v="360"/>
    <s v="Enfermedades Mundiales"/>
    <s v="Salud"/>
    <n v="13122"/>
    <x v="2"/>
    <x v="0"/>
    <x v="2"/>
    <x v="315"/>
    <x v="0"/>
    <x v="3"/>
    <s v="Periodo 2020-2021"/>
    <s v="Casos"/>
    <s v="Ministerio de Ciencias, Tecnología, Conocimiento e Innovación"/>
    <s v="Evolución del Número de Fallecidos por COVID-19 por 1 millón de habitantes en la comuna de Peñalolén"/>
    <m/>
    <s v="Gráfico Evolución"/>
    <m/>
    <s v="https://analytics.zoho.com/open-view/2395394000008132313?ZOHO_CRITERIA=%22Localiza_CL_Poblacion%22.%22Codcom%22%3D13122"/>
    <x v="3"/>
    <s v="#1774B9"/>
  </r>
  <r>
    <s v="0369"/>
    <n v="360"/>
    <s v="Enfermedades Mundiales"/>
    <s v="Salud"/>
    <n v="13123"/>
    <x v="2"/>
    <x v="0"/>
    <x v="2"/>
    <x v="316"/>
    <x v="0"/>
    <x v="3"/>
    <s v="Periodo 2020-2021"/>
    <s v="Casos"/>
    <s v="Ministerio de Ciencias, Tecnología, Conocimiento e Innovación"/>
    <s v="Evolución del Número de Fallecidos por COVID-19 por 1 millón de habitantes en la comuna de Providencia"/>
    <m/>
    <s v="Gráfico Evolución"/>
    <m/>
    <s v="https://analytics.zoho.com/open-view/2395394000008132313?ZOHO_CRITERIA=%22Localiza_CL_Poblacion%22.%22Codcom%22%3D13123"/>
    <x v="3"/>
    <s v="#1774B9"/>
  </r>
  <r>
    <s v="0370"/>
    <n v="360"/>
    <s v="Enfermedades Mundiales"/>
    <s v="Salud"/>
    <n v="13124"/>
    <x v="2"/>
    <x v="0"/>
    <x v="2"/>
    <x v="317"/>
    <x v="0"/>
    <x v="3"/>
    <s v="Periodo 2020-2021"/>
    <s v="Casos"/>
    <s v="Ministerio de Ciencias, Tecnología, Conocimiento e Innovación"/>
    <s v="Evolución del Número de Fallecidos por COVID-19 por 1 millón de habitantes en la comuna de Pudahuel"/>
    <m/>
    <s v="Gráfico Evolución"/>
    <m/>
    <s v="https://analytics.zoho.com/open-view/2395394000008132313?ZOHO_CRITERIA=%22Localiza_CL_Poblacion%22.%22Codcom%22%3D13124"/>
    <x v="3"/>
    <s v="#1774B9"/>
  </r>
  <r>
    <s v="0371"/>
    <n v="360"/>
    <s v="Enfermedades Mundiales"/>
    <s v="Salud"/>
    <n v="13125"/>
    <x v="2"/>
    <x v="0"/>
    <x v="2"/>
    <x v="318"/>
    <x v="0"/>
    <x v="3"/>
    <s v="Periodo 2020-2021"/>
    <s v="Casos"/>
    <s v="Ministerio de Ciencias, Tecnología, Conocimiento e Innovación"/>
    <s v="Evolución del Número de Fallecidos por COVID-19 por 1 millón de habitantes en la comuna de Quilicura"/>
    <m/>
    <s v="Gráfico Evolución"/>
    <m/>
    <s v="https://analytics.zoho.com/open-view/2395394000008132313?ZOHO_CRITERIA=%22Localiza_CL_Poblacion%22.%22Codcom%22%3D13125"/>
    <x v="3"/>
    <s v="#1774B9"/>
  </r>
  <r>
    <s v="0372"/>
    <n v="360"/>
    <s v="Enfermedades Mundiales"/>
    <s v="Salud"/>
    <n v="13126"/>
    <x v="2"/>
    <x v="0"/>
    <x v="2"/>
    <x v="319"/>
    <x v="0"/>
    <x v="3"/>
    <s v="Periodo 2020-2021"/>
    <s v="Casos"/>
    <s v="Ministerio de Ciencias, Tecnología, Conocimiento e Innovación"/>
    <s v="Evolución del Número de Fallecidos por COVID-19 por 1 millón de habitantes en la comuna de Quinta Normal"/>
    <m/>
    <s v="Gráfico Evolución"/>
    <m/>
    <s v="https://analytics.zoho.com/open-view/2395394000008132313?ZOHO_CRITERIA=%22Localiza_CL_Poblacion%22.%22Codcom%22%3D13126"/>
    <x v="3"/>
    <s v="#1774B9"/>
  </r>
  <r>
    <s v="0373"/>
    <n v="360"/>
    <s v="Enfermedades Mundiales"/>
    <s v="Salud"/>
    <n v="13127"/>
    <x v="2"/>
    <x v="0"/>
    <x v="2"/>
    <x v="320"/>
    <x v="0"/>
    <x v="3"/>
    <s v="Periodo 2020-2021"/>
    <s v="Casos"/>
    <s v="Ministerio de Ciencias, Tecnología, Conocimiento e Innovación"/>
    <s v="Evolución del Número de Fallecidos por COVID-19 por 1 millón de habitantes en la comuna de Recoleta"/>
    <m/>
    <s v="Gráfico Evolución"/>
    <m/>
    <s v="https://analytics.zoho.com/open-view/2395394000008132313?ZOHO_CRITERIA=%22Localiza_CL_Poblacion%22.%22Codcom%22%3D13127"/>
    <x v="3"/>
    <s v="#1774B9"/>
  </r>
  <r>
    <s v="0374"/>
    <n v="360"/>
    <s v="Enfermedades Mundiales"/>
    <s v="Salud"/>
    <n v="13128"/>
    <x v="2"/>
    <x v="0"/>
    <x v="2"/>
    <x v="321"/>
    <x v="0"/>
    <x v="3"/>
    <s v="Periodo 2020-2021"/>
    <s v="Casos"/>
    <s v="Ministerio de Ciencias, Tecnología, Conocimiento e Innovación"/>
    <s v="Evolución del Número de Fallecidos por COVID-19 por 1 millón de habitantes en la comuna de Renca"/>
    <m/>
    <s v="Gráfico Evolución"/>
    <m/>
    <s v="https://analytics.zoho.com/open-view/2395394000008132313?ZOHO_CRITERIA=%22Localiza_CL_Poblacion%22.%22Codcom%22%3D13128"/>
    <x v="3"/>
    <s v="#1774B9"/>
  </r>
  <r>
    <s v="0375"/>
    <n v="360"/>
    <s v="Enfermedades Mundiales"/>
    <s v="Salud"/>
    <n v="13129"/>
    <x v="2"/>
    <x v="0"/>
    <x v="2"/>
    <x v="322"/>
    <x v="0"/>
    <x v="3"/>
    <s v="Periodo 2020-2021"/>
    <s v="Casos"/>
    <s v="Ministerio de Ciencias, Tecnología, Conocimiento e Innovación"/>
    <s v="Evolución del Número de Fallecidos por COVID-19 por 1 millón de habitantes en la comuna de San Joaquín"/>
    <m/>
    <s v="Gráfico Evolución"/>
    <m/>
    <s v="https://analytics.zoho.com/open-view/2395394000008132313?ZOHO_CRITERIA=%22Localiza_CL_Poblacion%22.%22Codcom%22%3D13129"/>
    <x v="3"/>
    <s v="#1774B9"/>
  </r>
  <r>
    <s v="0376"/>
    <n v="360"/>
    <s v="Enfermedades Mundiales"/>
    <s v="Salud"/>
    <n v="13130"/>
    <x v="2"/>
    <x v="0"/>
    <x v="2"/>
    <x v="323"/>
    <x v="0"/>
    <x v="3"/>
    <s v="Periodo 2020-2021"/>
    <s v="Casos"/>
    <s v="Ministerio de Ciencias, Tecnología, Conocimiento e Innovación"/>
    <s v="Evolución del Número de Fallecidos por COVID-19 por 1 millón de habitantes en la comuna de San Miguel"/>
    <m/>
    <s v="Gráfico Evolución"/>
    <m/>
    <s v="https://analytics.zoho.com/open-view/2395394000008132313?ZOHO_CRITERIA=%22Localiza_CL_Poblacion%22.%22Codcom%22%3D13130"/>
    <x v="3"/>
    <s v="#1774B9"/>
  </r>
  <r>
    <s v="0377"/>
    <n v="360"/>
    <s v="Enfermedades Mundiales"/>
    <s v="Salud"/>
    <n v="13131"/>
    <x v="2"/>
    <x v="0"/>
    <x v="2"/>
    <x v="324"/>
    <x v="0"/>
    <x v="3"/>
    <s v="Periodo 2020-2021"/>
    <s v="Casos"/>
    <s v="Ministerio de Ciencias, Tecnología, Conocimiento e Innovación"/>
    <s v="Evolución del Número de Fallecidos por COVID-19 por 1 millón de habitantes en la comuna de San Ramón"/>
    <m/>
    <s v="Gráfico Evolución"/>
    <m/>
    <s v="https://analytics.zoho.com/open-view/2395394000008132313?ZOHO_CRITERIA=%22Localiza_CL_Poblacion%22.%22Codcom%22%3D13131"/>
    <x v="3"/>
    <s v="#1774B9"/>
  </r>
  <r>
    <s v="0378"/>
    <n v="360"/>
    <s v="Enfermedades Mundiales"/>
    <s v="Salud"/>
    <n v="13132"/>
    <x v="2"/>
    <x v="0"/>
    <x v="2"/>
    <x v="325"/>
    <x v="0"/>
    <x v="3"/>
    <s v="Periodo 2020-2021"/>
    <s v="Casos"/>
    <s v="Ministerio de Ciencias, Tecnología, Conocimiento e Innovación"/>
    <s v="Evolución del Número de Fallecidos por COVID-19 por 1 millón de habitantes en la comuna de Vitacura"/>
    <m/>
    <s v="Gráfico Evolución"/>
    <m/>
    <s v="https://analytics.zoho.com/open-view/2395394000008132313?ZOHO_CRITERIA=%22Localiza_CL_Poblacion%22.%22Codcom%22%3D13132"/>
    <x v="3"/>
    <s v="#1774B9"/>
  </r>
  <r>
    <s v="0379"/>
    <n v="360"/>
    <s v="Enfermedades Mundiales"/>
    <s v="Salud"/>
    <n v="13201"/>
    <x v="2"/>
    <x v="0"/>
    <x v="2"/>
    <x v="326"/>
    <x v="0"/>
    <x v="3"/>
    <s v="Periodo 2020-2021"/>
    <s v="Casos"/>
    <s v="Ministerio de Ciencias, Tecnología, Conocimiento e Innovación"/>
    <s v="Evolución del Número de Fallecidos por COVID-19 por 1 millón de habitantes en la comuna de Puente Alto"/>
    <m/>
    <s v="Gráfico Evolución"/>
    <m/>
    <s v="https://analytics.zoho.com/open-view/2395394000008132313?ZOHO_CRITERIA=%22Localiza_CL_Poblacion%22.%22Codcom%22%3D13201"/>
    <x v="3"/>
    <s v="#1774B9"/>
  </r>
  <r>
    <s v="0380"/>
    <n v="360"/>
    <s v="Enfermedades Mundiales"/>
    <s v="Salud"/>
    <n v="13202"/>
    <x v="2"/>
    <x v="0"/>
    <x v="2"/>
    <x v="327"/>
    <x v="0"/>
    <x v="3"/>
    <s v="Periodo 2020-2021"/>
    <s v="Casos"/>
    <s v="Ministerio de Ciencias, Tecnología, Conocimiento e Innovación"/>
    <s v="Evolución del Número de Fallecidos por COVID-19 por 1 millón de habitantes en la comuna de Pirque"/>
    <m/>
    <s v="Gráfico Evolución"/>
    <m/>
    <s v="https://analytics.zoho.com/open-view/2395394000008132313?ZOHO_CRITERIA=%22Localiza_CL_Poblacion%22.%22Codcom%22%3D13202"/>
    <x v="3"/>
    <s v="#1774B9"/>
  </r>
  <r>
    <s v="0381"/>
    <n v="360"/>
    <s v="Enfermedades Mundiales"/>
    <s v="Salud"/>
    <n v="13203"/>
    <x v="2"/>
    <x v="0"/>
    <x v="2"/>
    <x v="328"/>
    <x v="0"/>
    <x v="3"/>
    <s v="Periodo 2020-2021"/>
    <s v="Casos"/>
    <s v="Ministerio de Ciencias, Tecnología, Conocimiento e Innovación"/>
    <s v="Evolución del Número de Fallecidos por COVID-19 por 1 millón de habitantes en la comuna de San José de Maipo"/>
    <m/>
    <s v="Gráfico Evolución"/>
    <m/>
    <s v="https://analytics.zoho.com/open-view/2395394000008132313?ZOHO_CRITERIA=%22Localiza_CL_Poblacion%22.%22Codcom%22%3D13203"/>
    <x v="3"/>
    <s v="#1774B9"/>
  </r>
  <r>
    <s v="0382"/>
    <n v="360"/>
    <s v="Enfermedades Mundiales"/>
    <s v="Salud"/>
    <n v="13301"/>
    <x v="2"/>
    <x v="0"/>
    <x v="2"/>
    <x v="329"/>
    <x v="0"/>
    <x v="3"/>
    <s v="Periodo 2020-2021"/>
    <s v="Casos"/>
    <s v="Ministerio de Ciencias, Tecnología, Conocimiento e Innovación"/>
    <s v="Evolución del Número de Fallecidos por COVID-19 por 1 millón de habitantes en la comuna de Colina"/>
    <m/>
    <s v="Gráfico Evolución"/>
    <m/>
    <s v="https://analytics.zoho.com/open-view/2395394000008132313?ZOHO_CRITERIA=%22Localiza_CL_Poblacion%22.%22Codcom%22%3D13301"/>
    <x v="3"/>
    <s v="#1774B9"/>
  </r>
  <r>
    <s v="0383"/>
    <n v="360"/>
    <s v="Enfermedades Mundiales"/>
    <s v="Salud"/>
    <n v="13302"/>
    <x v="2"/>
    <x v="0"/>
    <x v="2"/>
    <x v="330"/>
    <x v="0"/>
    <x v="3"/>
    <s v="Periodo 2020-2021"/>
    <s v="Casos"/>
    <s v="Ministerio de Ciencias, Tecnología, Conocimiento e Innovación"/>
    <s v="Evolución del Número de Fallecidos por COVID-19 por 1 millón de habitantes en la comuna de Lampa"/>
    <m/>
    <s v="Gráfico Evolución"/>
    <m/>
    <s v="https://analytics.zoho.com/open-view/2395394000008132313?ZOHO_CRITERIA=%22Localiza_CL_Poblacion%22.%22Codcom%22%3D13302"/>
    <x v="3"/>
    <s v="#1774B9"/>
  </r>
  <r>
    <s v="0384"/>
    <n v="360"/>
    <s v="Enfermedades Mundiales"/>
    <s v="Salud"/>
    <n v="13303"/>
    <x v="2"/>
    <x v="0"/>
    <x v="2"/>
    <x v="331"/>
    <x v="0"/>
    <x v="3"/>
    <s v="Periodo 2020-2021"/>
    <s v="Casos"/>
    <s v="Ministerio de Ciencias, Tecnología, Conocimiento e Innovación"/>
    <s v="Evolución del Número de Fallecidos por COVID-19 por 1 millón de habitantes en la comuna de Tiltil"/>
    <m/>
    <s v="Gráfico Evolución"/>
    <m/>
    <s v="https://analytics.zoho.com/open-view/2395394000008132313?ZOHO_CRITERIA=%22Localiza_CL_Poblacion%22.%22Codcom%22%3D13303"/>
    <x v="3"/>
    <s v="#1774B9"/>
  </r>
  <r>
    <s v="0385"/>
    <n v="360"/>
    <s v="Enfermedades Mundiales"/>
    <s v="Salud"/>
    <n v="13401"/>
    <x v="2"/>
    <x v="0"/>
    <x v="2"/>
    <x v="332"/>
    <x v="0"/>
    <x v="3"/>
    <s v="Periodo 2020-2021"/>
    <s v="Casos"/>
    <s v="Ministerio de Ciencias, Tecnología, Conocimiento e Innovación"/>
    <s v="Evolución del Número de Fallecidos por COVID-19 por 1 millón de habitantes en la comuna de San Bernardo"/>
    <m/>
    <s v="Gráfico Evolución"/>
    <m/>
    <s v="https://analytics.zoho.com/open-view/2395394000008132313?ZOHO_CRITERIA=%22Localiza_CL_Poblacion%22.%22Codcom%22%3D13401"/>
    <x v="3"/>
    <s v="#1774B9"/>
  </r>
  <r>
    <s v="0386"/>
    <n v="360"/>
    <s v="Enfermedades Mundiales"/>
    <s v="Salud"/>
    <n v="13402"/>
    <x v="2"/>
    <x v="0"/>
    <x v="2"/>
    <x v="333"/>
    <x v="0"/>
    <x v="3"/>
    <s v="Periodo 2020-2021"/>
    <s v="Casos"/>
    <s v="Ministerio de Ciencias, Tecnología, Conocimiento e Innovación"/>
    <s v="Evolución del Número de Fallecidos por COVID-19 por 1 millón de habitantes en la comuna de Buin"/>
    <m/>
    <s v="Gráfico Evolución"/>
    <m/>
    <s v="https://analytics.zoho.com/open-view/2395394000008132313?ZOHO_CRITERIA=%22Localiza_CL_Poblacion%22.%22Codcom%22%3D13402"/>
    <x v="3"/>
    <s v="#1774B9"/>
  </r>
  <r>
    <s v="0387"/>
    <n v="360"/>
    <s v="Enfermedades Mundiales"/>
    <s v="Salud"/>
    <n v="13403"/>
    <x v="2"/>
    <x v="0"/>
    <x v="2"/>
    <x v="334"/>
    <x v="0"/>
    <x v="3"/>
    <s v="Periodo 2020-2021"/>
    <s v="Casos"/>
    <s v="Ministerio de Ciencias, Tecnología, Conocimiento e Innovación"/>
    <s v="Evolución del Número de Fallecidos por COVID-19 por 1 millón de habitantes en la comuna de Calera de Tango"/>
    <m/>
    <s v="Gráfico Evolución"/>
    <m/>
    <s v="https://analytics.zoho.com/open-view/2395394000008132313?ZOHO_CRITERIA=%22Localiza_CL_Poblacion%22.%22Codcom%22%3D13403"/>
    <x v="3"/>
    <s v="#1774B9"/>
  </r>
  <r>
    <s v="0388"/>
    <n v="360"/>
    <s v="Enfermedades Mundiales"/>
    <s v="Salud"/>
    <n v="13404"/>
    <x v="2"/>
    <x v="0"/>
    <x v="2"/>
    <x v="335"/>
    <x v="0"/>
    <x v="3"/>
    <s v="Periodo 2020-2021"/>
    <s v="Casos"/>
    <s v="Ministerio de Ciencias, Tecnología, Conocimiento e Innovación"/>
    <s v="Evolución del Número de Fallecidos por COVID-19 por 1 millón de habitantes en la comuna de Paine"/>
    <m/>
    <s v="Gráfico Evolución"/>
    <m/>
    <s v="https://analytics.zoho.com/open-view/2395394000008132313?ZOHO_CRITERIA=%22Localiza_CL_Poblacion%22.%22Codcom%22%3D13404"/>
    <x v="3"/>
    <s v="#1774B9"/>
  </r>
  <r>
    <s v="0389"/>
    <n v="360"/>
    <s v="Enfermedades Mundiales"/>
    <s v="Salud"/>
    <n v="13501"/>
    <x v="2"/>
    <x v="0"/>
    <x v="2"/>
    <x v="336"/>
    <x v="0"/>
    <x v="3"/>
    <s v="Periodo 2020-2021"/>
    <s v="Casos"/>
    <s v="Ministerio de Ciencias, Tecnología, Conocimiento e Innovación"/>
    <s v="Evolución del Número de Fallecidos por COVID-19 por 1 millón de habitantes en la comuna de Melipilla"/>
    <m/>
    <s v="Gráfico Evolución"/>
    <m/>
    <s v="https://analytics.zoho.com/open-view/2395394000008132313?ZOHO_CRITERIA=%22Localiza_CL_Poblacion%22.%22Codcom%22%3D13501"/>
    <x v="3"/>
    <s v="#1774B9"/>
  </r>
  <r>
    <s v="0390"/>
    <n v="360"/>
    <s v="Enfermedades Mundiales"/>
    <s v="Salud"/>
    <n v="13502"/>
    <x v="2"/>
    <x v="0"/>
    <x v="2"/>
    <x v="337"/>
    <x v="0"/>
    <x v="3"/>
    <s v="Periodo 2020-2021"/>
    <s v="Casos"/>
    <s v="Ministerio de Ciencias, Tecnología, Conocimiento e Innovación"/>
    <s v="Evolución del Número de Fallecidos por COVID-19 por 1 millón de habitantes en la comuna de Alhué"/>
    <m/>
    <s v="Gráfico Evolución"/>
    <m/>
    <s v="https://analytics.zoho.com/open-view/2395394000008132313?ZOHO_CRITERIA=%22Localiza_CL_Poblacion%22.%22Codcom%22%3D13502"/>
    <x v="3"/>
    <s v="#1774B9"/>
  </r>
  <r>
    <s v="0391"/>
    <n v="360"/>
    <s v="Enfermedades Mundiales"/>
    <s v="Salud"/>
    <n v="13503"/>
    <x v="2"/>
    <x v="0"/>
    <x v="2"/>
    <x v="338"/>
    <x v="0"/>
    <x v="3"/>
    <s v="Periodo 2020-2021"/>
    <s v="Casos"/>
    <s v="Ministerio de Ciencias, Tecnología, Conocimiento e Innovación"/>
    <s v="Evolución del Número de Fallecidos por COVID-19 por 1 millón de habitantes en la comuna de Curacaví"/>
    <m/>
    <s v="Gráfico Evolución"/>
    <m/>
    <s v="https://analytics.zoho.com/open-view/2395394000008132313?ZOHO_CRITERIA=%22Localiza_CL_Poblacion%22.%22Codcom%22%3D13503"/>
    <x v="3"/>
    <s v="#1774B9"/>
  </r>
  <r>
    <s v="0392"/>
    <n v="360"/>
    <s v="Enfermedades Mundiales"/>
    <s v="Salud"/>
    <n v="13504"/>
    <x v="2"/>
    <x v="0"/>
    <x v="2"/>
    <x v="339"/>
    <x v="0"/>
    <x v="3"/>
    <s v="Periodo 2020-2021"/>
    <s v="Casos"/>
    <s v="Ministerio de Ciencias, Tecnología, Conocimiento e Innovación"/>
    <s v="Evolución del Número de Fallecidos por COVID-19 por 1 millón de habitantes en la comuna de María Pinto"/>
    <m/>
    <s v="Gráfico Evolución"/>
    <m/>
    <s v="https://analytics.zoho.com/open-view/2395394000008132313?ZOHO_CRITERIA=%22Localiza_CL_Poblacion%22.%22Codcom%22%3D13504"/>
    <x v="3"/>
    <s v="#1774B9"/>
  </r>
  <r>
    <s v="0393"/>
    <n v="360"/>
    <s v="Enfermedades Mundiales"/>
    <s v="Salud"/>
    <n v="13505"/>
    <x v="2"/>
    <x v="0"/>
    <x v="2"/>
    <x v="340"/>
    <x v="0"/>
    <x v="3"/>
    <s v="Periodo 2020-2021"/>
    <s v="Casos"/>
    <s v="Ministerio de Ciencias, Tecnología, Conocimiento e Innovación"/>
    <s v="Evolución del Número de Fallecidos por COVID-19 por 1 millón de habitantes en la comuna de San Pedro"/>
    <m/>
    <s v="Gráfico Evolución"/>
    <m/>
    <s v="https://analytics.zoho.com/open-view/2395394000008132313?ZOHO_CRITERIA=%22Localiza_CL_Poblacion%22.%22Codcom%22%3D13505"/>
    <x v="3"/>
    <s v="#1774B9"/>
  </r>
  <r>
    <s v="0394"/>
    <n v="360"/>
    <s v="Enfermedades Mundiales"/>
    <s v="Salud"/>
    <n v="13601"/>
    <x v="2"/>
    <x v="0"/>
    <x v="2"/>
    <x v="341"/>
    <x v="0"/>
    <x v="3"/>
    <s v="Periodo 2020-2021"/>
    <s v="Casos"/>
    <s v="Ministerio de Ciencias, Tecnología, Conocimiento e Innovación"/>
    <s v="Evolución del Número de Fallecidos por COVID-19 por 1 millón de habitantes en la comuna de Talagante"/>
    <m/>
    <s v="Gráfico Evolución"/>
    <m/>
    <s v="https://analytics.zoho.com/open-view/2395394000008132313?ZOHO_CRITERIA=%22Localiza_CL_Poblacion%22.%22Codcom%22%3D13601"/>
    <x v="3"/>
    <s v="#1774B9"/>
  </r>
  <r>
    <s v="0395"/>
    <n v="360"/>
    <s v="Enfermedades Mundiales"/>
    <s v="Salud"/>
    <n v="13602"/>
    <x v="2"/>
    <x v="0"/>
    <x v="2"/>
    <x v="342"/>
    <x v="0"/>
    <x v="3"/>
    <s v="Periodo 2020-2021"/>
    <s v="Casos"/>
    <s v="Ministerio de Ciencias, Tecnología, Conocimiento e Innovación"/>
    <s v="Evolución del Número de Fallecidos por COVID-19 por 1 millón de habitantes en la comuna de El Monte"/>
    <m/>
    <s v="Gráfico Evolución"/>
    <m/>
    <s v="https://analytics.zoho.com/open-view/2395394000008132313?ZOHO_CRITERIA=%22Localiza_CL_Poblacion%22.%22Codcom%22%3D13602"/>
    <x v="3"/>
    <s v="#1774B9"/>
  </r>
  <r>
    <s v="0396"/>
    <n v="360"/>
    <s v="Enfermedades Mundiales"/>
    <s v="Salud"/>
    <n v="13603"/>
    <x v="2"/>
    <x v="0"/>
    <x v="2"/>
    <x v="343"/>
    <x v="0"/>
    <x v="3"/>
    <s v="Periodo 2020-2021"/>
    <s v="Casos"/>
    <s v="Ministerio de Ciencias, Tecnología, Conocimiento e Innovación"/>
    <s v="Evolución del Número de Fallecidos por COVID-19 por 1 millón de habitantes en la comuna de Isla de Maipo"/>
    <m/>
    <s v="Gráfico Evolución"/>
    <m/>
    <s v="https://analytics.zoho.com/open-view/2395394000008132313?ZOHO_CRITERIA=%22Localiza_CL_Poblacion%22.%22Codcom%22%3D13603"/>
    <x v="3"/>
    <s v="#1774B9"/>
  </r>
  <r>
    <s v="0397"/>
    <n v="360"/>
    <s v="Enfermedades Mundiales"/>
    <s v="Salud"/>
    <n v="13604"/>
    <x v="2"/>
    <x v="0"/>
    <x v="2"/>
    <x v="344"/>
    <x v="0"/>
    <x v="3"/>
    <s v="Periodo 2020-2021"/>
    <s v="Casos"/>
    <s v="Ministerio de Ciencias, Tecnología, Conocimiento e Innovación"/>
    <s v="Evolución del Número de Fallecidos por COVID-19 por 1 millón de habitantes en la comuna de Padre Hurtado"/>
    <m/>
    <s v="Gráfico Evolución"/>
    <m/>
    <s v="https://analytics.zoho.com/open-view/2395394000008132313?ZOHO_CRITERIA=%22Localiza_CL_Poblacion%22.%22Codcom%22%3D13604"/>
    <x v="3"/>
    <s v="#1774B9"/>
  </r>
  <r>
    <s v="0398"/>
    <n v="360"/>
    <s v="Enfermedades Mundiales"/>
    <s v="Salud"/>
    <n v="13605"/>
    <x v="2"/>
    <x v="0"/>
    <x v="2"/>
    <x v="345"/>
    <x v="0"/>
    <x v="3"/>
    <s v="Periodo 2020-2021"/>
    <s v="Casos"/>
    <s v="Ministerio de Ciencias, Tecnología, Conocimiento e Innovación"/>
    <s v="Evolución del Número de Fallecidos por COVID-19 por 1 millón de habitantes en la comuna de Peñaflor"/>
    <m/>
    <s v="Gráfico Evolución"/>
    <m/>
    <s v="https://analytics.zoho.com/open-view/2395394000008132313?ZOHO_CRITERIA=%22Localiza_CL_Poblacion%22.%22Codcom%22%3D13605"/>
    <x v="3"/>
    <s v="#1774B9"/>
  </r>
  <r>
    <s v="0399"/>
    <n v="360"/>
    <s v="Enfermedades Mundiales"/>
    <s v="Salud"/>
    <n v="14101"/>
    <x v="2"/>
    <x v="0"/>
    <x v="2"/>
    <x v="346"/>
    <x v="0"/>
    <x v="3"/>
    <s v="Periodo 2020-2021"/>
    <s v="Casos"/>
    <s v="Ministerio de Ciencias, Tecnología, Conocimiento e Innovación"/>
    <s v="Evolución del Número de Fallecidos por COVID-19 por 1 millón de habitantes en la comuna de Valdivia"/>
    <m/>
    <s v="Gráfico Evolución"/>
    <m/>
    <s v="https://analytics.zoho.com/open-view/2395394000008132313?ZOHO_CRITERIA=%22Localiza_CL_Poblacion%22.%22Codcom%22%3D14101"/>
    <x v="3"/>
    <s v="#1774B9"/>
  </r>
  <r>
    <s v="0400"/>
    <n v="360"/>
    <s v="Enfermedades Mundiales"/>
    <s v="Salud"/>
    <n v="14102"/>
    <x v="2"/>
    <x v="0"/>
    <x v="2"/>
    <x v="347"/>
    <x v="0"/>
    <x v="3"/>
    <s v="Periodo 2020-2021"/>
    <s v="Casos"/>
    <s v="Ministerio de Ciencias, Tecnología, Conocimiento e Innovación"/>
    <s v="Evolución del Número de Fallecidos por COVID-19 por 1 millón de habitantes en la comuna de Corral"/>
    <m/>
    <s v="Gráfico Evolución"/>
    <m/>
    <s v="https://analytics.zoho.com/open-view/2395394000008132313?ZOHO_CRITERIA=%22Localiza_CL_Poblacion%22.%22Codcom%22%3D14102"/>
    <x v="3"/>
    <s v="#1774B9"/>
  </r>
  <r>
    <s v="0401"/>
    <n v="360"/>
    <s v="Enfermedades Mundiales"/>
    <s v="Salud"/>
    <n v="14103"/>
    <x v="2"/>
    <x v="0"/>
    <x v="2"/>
    <x v="348"/>
    <x v="0"/>
    <x v="3"/>
    <s v="Periodo 2020-2021"/>
    <s v="Casos"/>
    <s v="Ministerio de Ciencias, Tecnología, Conocimiento e Innovación"/>
    <s v="Evolución del Número de Fallecidos por COVID-19 por 1 millón de habitantes en la comuna de Lanco"/>
    <m/>
    <s v="Gráfico Evolución"/>
    <m/>
    <s v="https://analytics.zoho.com/open-view/2395394000008132313?ZOHO_CRITERIA=%22Localiza_CL_Poblacion%22.%22Codcom%22%3D14103"/>
    <x v="3"/>
    <s v="#1774B9"/>
  </r>
  <r>
    <s v="0402"/>
    <n v="360"/>
    <s v="Enfermedades Mundiales"/>
    <s v="Salud"/>
    <n v="14104"/>
    <x v="2"/>
    <x v="0"/>
    <x v="2"/>
    <x v="349"/>
    <x v="0"/>
    <x v="3"/>
    <s v="Periodo 2020-2021"/>
    <s v="Casos"/>
    <s v="Ministerio de Ciencias, Tecnología, Conocimiento e Innovación"/>
    <s v="Evolución del Número de Fallecidos por COVID-19 por 1 millón de habitantes en la comuna de Los Lagos"/>
    <m/>
    <s v="Gráfico Evolución"/>
    <m/>
    <s v="https://analytics.zoho.com/open-view/2395394000008132313?ZOHO_CRITERIA=%22Localiza_CL_Poblacion%22.%22Codcom%22%3D14104"/>
    <x v="3"/>
    <s v="#1774B9"/>
  </r>
  <r>
    <s v="0403"/>
    <n v="360"/>
    <s v="Enfermedades Mundiales"/>
    <s v="Salud"/>
    <n v="14105"/>
    <x v="2"/>
    <x v="0"/>
    <x v="2"/>
    <x v="350"/>
    <x v="0"/>
    <x v="3"/>
    <s v="Periodo 2020-2021"/>
    <s v="Casos"/>
    <s v="Ministerio de Ciencias, Tecnología, Conocimiento e Innovación"/>
    <s v="Evolución del Número de Fallecidos por COVID-19 por 1 millón de habitantes en la comuna de Máfil"/>
    <m/>
    <s v="Gráfico Evolución"/>
    <m/>
    <s v="https://analytics.zoho.com/open-view/2395394000008132313?ZOHO_CRITERIA=%22Localiza_CL_Poblacion%22.%22Codcom%22%3D14105"/>
    <x v="3"/>
    <s v="#1774B9"/>
  </r>
  <r>
    <s v="0404"/>
    <n v="360"/>
    <s v="Enfermedades Mundiales"/>
    <s v="Salud"/>
    <n v="14106"/>
    <x v="2"/>
    <x v="0"/>
    <x v="2"/>
    <x v="351"/>
    <x v="0"/>
    <x v="3"/>
    <s v="Periodo 2020-2021"/>
    <s v="Casos"/>
    <s v="Ministerio de Ciencias, Tecnología, Conocimiento e Innovación"/>
    <s v="Evolución del Número de Fallecidos por COVID-19 por 1 millón de habitantes en la comuna de Mariquina"/>
    <m/>
    <s v="Gráfico Evolución"/>
    <m/>
    <s v="https://analytics.zoho.com/open-view/2395394000008132313?ZOHO_CRITERIA=%22Localiza_CL_Poblacion%22.%22Codcom%22%3D14106"/>
    <x v="3"/>
    <s v="#1774B9"/>
  </r>
  <r>
    <s v="0405"/>
    <n v="360"/>
    <s v="Enfermedades Mundiales"/>
    <s v="Salud"/>
    <n v="14107"/>
    <x v="2"/>
    <x v="0"/>
    <x v="2"/>
    <x v="352"/>
    <x v="0"/>
    <x v="3"/>
    <s v="Periodo 2020-2021"/>
    <s v="Casos"/>
    <s v="Ministerio de Ciencias, Tecnología, Conocimiento e Innovación"/>
    <s v="Evolución del Número de Fallecidos por COVID-19 por 1 millón de habitantes en la comuna de Paillaco"/>
    <m/>
    <s v="Gráfico Evolución"/>
    <m/>
    <s v="https://analytics.zoho.com/open-view/2395394000008132313?ZOHO_CRITERIA=%22Localiza_CL_Poblacion%22.%22Codcom%22%3D14107"/>
    <x v="3"/>
    <s v="#1774B9"/>
  </r>
  <r>
    <s v="0406"/>
    <n v="360"/>
    <s v="Enfermedades Mundiales"/>
    <s v="Salud"/>
    <n v="14108"/>
    <x v="2"/>
    <x v="0"/>
    <x v="2"/>
    <x v="353"/>
    <x v="0"/>
    <x v="3"/>
    <s v="Periodo 2020-2021"/>
    <s v="Casos"/>
    <s v="Ministerio de Ciencias, Tecnología, Conocimiento e Innovación"/>
    <s v="Evolución del Número de Fallecidos por COVID-19 por 1 millón de habitantes en la comuna de Panguipulli"/>
    <m/>
    <s v="Gráfico Evolución"/>
    <m/>
    <s v="https://analytics.zoho.com/open-view/2395394000008132313?ZOHO_CRITERIA=%22Localiza_CL_Poblacion%22.%22Codcom%22%3D14108"/>
    <x v="3"/>
    <s v="#1774B9"/>
  </r>
  <r>
    <s v="0407"/>
    <n v="360"/>
    <s v="Enfermedades Mundiales"/>
    <s v="Salud"/>
    <n v="14201"/>
    <x v="2"/>
    <x v="0"/>
    <x v="2"/>
    <x v="354"/>
    <x v="0"/>
    <x v="3"/>
    <s v="Periodo 2020-2021"/>
    <s v="Casos"/>
    <s v="Ministerio de Ciencias, Tecnología, Conocimiento e Innovación"/>
    <s v="Evolución del Número de Fallecidos por COVID-19 por 1 millón de habitantes en la comuna de La Unión"/>
    <m/>
    <s v="Gráfico Evolución"/>
    <m/>
    <s v="https://analytics.zoho.com/open-view/2395394000008132313?ZOHO_CRITERIA=%22Localiza_CL_Poblacion%22.%22Codcom%22%3D14201"/>
    <x v="3"/>
    <s v="#1774B9"/>
  </r>
  <r>
    <s v="0408"/>
    <n v="360"/>
    <s v="Enfermedades Mundiales"/>
    <s v="Salud"/>
    <n v="14202"/>
    <x v="2"/>
    <x v="0"/>
    <x v="2"/>
    <x v="355"/>
    <x v="0"/>
    <x v="3"/>
    <s v="Periodo 2020-2021"/>
    <s v="Casos"/>
    <s v="Ministerio de Ciencias, Tecnología, Conocimiento e Innovación"/>
    <s v="Evolución del Número de Fallecidos por COVID-19 por 1 millón de habitantes en la comuna de Futrono"/>
    <m/>
    <s v="Gráfico Evolución"/>
    <m/>
    <s v="https://analytics.zoho.com/open-view/2395394000008132313?ZOHO_CRITERIA=%22Localiza_CL_Poblacion%22.%22Codcom%22%3D14202"/>
    <x v="3"/>
    <s v="#1774B9"/>
  </r>
  <r>
    <s v="0409"/>
    <n v="360"/>
    <s v="Enfermedades Mundiales"/>
    <s v="Salud"/>
    <n v="14203"/>
    <x v="2"/>
    <x v="0"/>
    <x v="2"/>
    <x v="356"/>
    <x v="0"/>
    <x v="3"/>
    <s v="Periodo 2020-2021"/>
    <s v="Casos"/>
    <s v="Ministerio de Ciencias, Tecnología, Conocimiento e Innovación"/>
    <s v="Evolución del Número de Fallecidos por COVID-19 por 1 millón de habitantes en la comuna de Lago Ranco"/>
    <m/>
    <s v="Gráfico Evolución"/>
    <m/>
    <s v="https://analytics.zoho.com/open-view/2395394000008132313?ZOHO_CRITERIA=%22Localiza_CL_Poblacion%22.%22Codcom%22%3D14203"/>
    <x v="3"/>
    <s v="#1774B9"/>
  </r>
  <r>
    <s v="0410"/>
    <n v="360"/>
    <s v="Enfermedades Mundiales"/>
    <s v="Salud"/>
    <n v="14204"/>
    <x v="2"/>
    <x v="0"/>
    <x v="2"/>
    <x v="357"/>
    <x v="0"/>
    <x v="3"/>
    <s v="Periodo 2020-2021"/>
    <s v="Casos"/>
    <s v="Ministerio de Ciencias, Tecnología, Conocimiento e Innovación"/>
    <s v="Evolución del Número de Fallecidos por COVID-19 por 1 millón de habitantes en la comuna de Río Bueno"/>
    <m/>
    <s v="Gráfico Evolución"/>
    <m/>
    <s v="https://analytics.zoho.com/open-view/2395394000008132313?ZOHO_CRITERIA=%22Localiza_CL_Poblacion%22.%22Codcom%22%3D14204"/>
    <x v="3"/>
    <s v="#1774B9"/>
  </r>
  <r>
    <s v="0411"/>
    <n v="360"/>
    <s v="Enfermedades Mundiales"/>
    <s v="Salud"/>
    <n v="15101"/>
    <x v="2"/>
    <x v="0"/>
    <x v="2"/>
    <x v="358"/>
    <x v="0"/>
    <x v="3"/>
    <s v="Periodo 2020-2021"/>
    <s v="Casos"/>
    <s v="Ministerio de Ciencias, Tecnología, Conocimiento e Innovación"/>
    <s v="Evolución del Número de Fallecidos por COVID-19 por 1 millón de habitantes en la comuna de Arica"/>
    <m/>
    <s v="Gráfico Evolución"/>
    <m/>
    <s v="https://analytics.zoho.com/open-view/2395394000008132313?ZOHO_CRITERIA=%22Localiza_CL_Poblacion%22.%22Codcom%22%3D15101"/>
    <x v="3"/>
    <s v="#1774B9"/>
  </r>
  <r>
    <s v="0412"/>
    <n v="360"/>
    <s v="Enfermedades Mundiales"/>
    <s v="Salud"/>
    <n v="15102"/>
    <x v="2"/>
    <x v="0"/>
    <x v="2"/>
    <x v="359"/>
    <x v="0"/>
    <x v="3"/>
    <s v="Periodo 2020-2021"/>
    <s v="Casos"/>
    <s v="Ministerio de Ciencias, Tecnología, Conocimiento e Innovación"/>
    <s v="Evolución del Número de Fallecidos por COVID-19 por 1 millón de habitantes en la comuna de Camarones"/>
    <m/>
    <s v="Gráfico Evolución"/>
    <m/>
    <s v="https://analytics.zoho.com/open-view/2395394000008132313?ZOHO_CRITERIA=%22Localiza_CL_Poblacion%22.%22Codcom%22%3D15102"/>
    <x v="3"/>
    <s v="#1774B9"/>
  </r>
  <r>
    <s v="0413"/>
    <n v="360"/>
    <s v="Enfermedades Mundiales"/>
    <s v="Salud"/>
    <n v="15201"/>
    <x v="2"/>
    <x v="0"/>
    <x v="2"/>
    <x v="360"/>
    <x v="0"/>
    <x v="3"/>
    <s v="Periodo 2020-2021"/>
    <s v="Casos"/>
    <s v="Ministerio de Ciencias, Tecnología, Conocimiento e Innovación"/>
    <s v="Evolución del Número de Fallecidos por COVID-19 por 1 millón de habitantes en la comuna de Putre"/>
    <m/>
    <s v="Gráfico Evolución"/>
    <m/>
    <s v="https://analytics.zoho.com/open-view/2395394000008132313?ZOHO_CRITERIA=%22Localiza_CL_Poblacion%22.%22Codcom%22%3D15201"/>
    <x v="3"/>
    <s v="#1774B9"/>
  </r>
  <r>
    <s v="0414"/>
    <n v="360"/>
    <s v="Enfermedades Mundiales"/>
    <s v="Salud"/>
    <n v="15202"/>
    <x v="2"/>
    <x v="0"/>
    <x v="2"/>
    <x v="361"/>
    <x v="0"/>
    <x v="3"/>
    <s v="Periodo 2020-2021"/>
    <s v="Casos"/>
    <s v="Ministerio de Ciencias, Tecnología, Conocimiento e Innovación"/>
    <s v="Evolución del Número de Fallecidos por COVID-19 por 1 millón de habitantes en la comuna de General Lagos"/>
    <m/>
    <s v="Gráfico Evolución"/>
    <m/>
    <s v="https://analytics.zoho.com/open-view/2395394000008132313?ZOHO_CRITERIA=%22Localiza_CL_Poblacion%22.%22Codcom%22%3D15202"/>
    <x v="3"/>
    <s v="#1774B9"/>
  </r>
  <r>
    <s v="0415"/>
    <n v="360"/>
    <s v="Enfermedades Mundiales"/>
    <s v="Salud"/>
    <n v="0"/>
    <x v="0"/>
    <x v="0"/>
    <x v="0"/>
    <x v="0"/>
    <x v="0"/>
    <x v="0"/>
    <s v="Periodo 2020-2021"/>
    <s v="Casos"/>
    <s v="Ministerio de Ciencias, Tecnología, Conocimiento e Innovación"/>
    <s v="Relación entre Casos Confirmados de COVID-19 y Variación Diaria de Casos Activos a Escala Nacional"/>
    <m/>
    <s v="Gráfico Dispersión"/>
    <m/>
    <s v="https://analytics.zoho.com/open-view/2395394000008133573"/>
    <x v="0"/>
    <s v="#1774B9"/>
  </r>
  <r>
    <s v="0416"/>
    <n v="360"/>
    <s v="Enfermedades Mundiales"/>
    <s v="Salud"/>
    <n v="1"/>
    <x v="0"/>
    <x v="0"/>
    <x v="1"/>
    <x v="1"/>
    <x v="0"/>
    <x v="0"/>
    <s v="Periodo 2020-2021"/>
    <s v="Casos"/>
    <s v="Ministerio de Ciencias, Tecnología, Conocimiento e Innovación"/>
    <s v="Relación entre Casos Confirmados de COVID-19 y Variación Diaria de Casos Activos en la Región de Tarapacá"/>
    <m/>
    <s v="Gráfico Dispersión"/>
    <m/>
    <s v="https://analytics.zoho.com/open-view/2395394000008133573?ZOHO_CRITERIA=%22Localiza_CL_Poblacion%22.%22Codreg%22%3D1"/>
    <x v="1"/>
    <s v="#1774B9"/>
  </r>
  <r>
    <s v="0417"/>
    <n v="360"/>
    <s v="Enfermedades Mundiales"/>
    <s v="Salud"/>
    <n v="2"/>
    <x v="0"/>
    <x v="0"/>
    <x v="1"/>
    <x v="2"/>
    <x v="0"/>
    <x v="0"/>
    <s v="Periodo 2020-2021"/>
    <s v="Casos"/>
    <s v="Ministerio de Ciencias, Tecnología, Conocimiento e Innovación"/>
    <s v="Relación entre Casos Confirmados de COVID-19 y Variación Diaria de Casos Activos en la Región de Antofagasta"/>
    <m/>
    <s v="Gráfico Dispersión"/>
    <m/>
    <s v="https://analytics.zoho.com/open-view/2395394000008133573?ZOHO_CRITERIA=%22Localiza_CL_Poblacion%22.%22Codreg%22%3D2"/>
    <x v="2"/>
    <s v="#1774B9"/>
  </r>
  <r>
    <s v="0418"/>
    <n v="360"/>
    <s v="Enfermedades Mundiales"/>
    <s v="Salud"/>
    <n v="3"/>
    <x v="0"/>
    <x v="0"/>
    <x v="1"/>
    <x v="3"/>
    <x v="0"/>
    <x v="0"/>
    <s v="Periodo 2020-2021"/>
    <s v="Casos"/>
    <s v="Ministerio de Ciencias, Tecnología, Conocimiento e Innovación"/>
    <s v="Relación entre Casos Confirmados de COVID-19 y Variación Diaria de Casos Activos en la Región de Atacama"/>
    <m/>
    <s v="Gráfico Dispersión"/>
    <m/>
    <s v="https://analytics.zoho.com/open-view/2395394000008133573?ZOHO_CRITERIA=%22Localiza_CL_Poblacion%22.%22Codreg%22%3D3"/>
    <x v="3"/>
    <s v="#1774B9"/>
  </r>
  <r>
    <s v="0419"/>
    <n v="360"/>
    <s v="Enfermedades Mundiales"/>
    <s v="Salud"/>
    <n v="4"/>
    <x v="0"/>
    <x v="0"/>
    <x v="1"/>
    <x v="4"/>
    <x v="0"/>
    <x v="0"/>
    <s v="Periodo 2020-2021"/>
    <s v="Casos"/>
    <s v="Ministerio de Ciencias, Tecnología, Conocimiento e Innovación"/>
    <s v="Relación entre Casos Confirmados de COVID-19 y Variación Diaria de Casos Activos en la Región de Coquimbo"/>
    <m/>
    <s v="Gráfico Dispersión"/>
    <m/>
    <s v="https://analytics.zoho.com/open-view/2395394000008133573?ZOHO_CRITERIA=%22Localiza_CL_Poblacion%22.%22Codreg%22%3D4"/>
    <x v="3"/>
    <s v="#1774B9"/>
  </r>
  <r>
    <s v="0420"/>
    <n v="360"/>
    <s v="Enfermedades Mundiales"/>
    <s v="Salud"/>
    <n v="5"/>
    <x v="0"/>
    <x v="0"/>
    <x v="1"/>
    <x v="5"/>
    <x v="0"/>
    <x v="0"/>
    <s v="Periodo 2020-2021"/>
    <s v="Casos"/>
    <s v="Ministerio de Ciencias, Tecnología, Conocimiento e Innovación"/>
    <s v="Relación entre Casos Confirmados de COVID-19 y Variación Diaria de Casos Activos en la Región de Valparaíso"/>
    <m/>
    <s v="Gráfico Dispersión"/>
    <m/>
    <s v="https://analytics.zoho.com/open-view/2395394000008133573?ZOHO_CRITERIA=%22Localiza_CL_Poblacion%22.%22Codreg%22%3D5"/>
    <x v="3"/>
    <s v="#1774B9"/>
  </r>
  <r>
    <s v="0421"/>
    <n v="360"/>
    <s v="Enfermedades Mundiales"/>
    <s v="Salud"/>
    <n v="6"/>
    <x v="0"/>
    <x v="0"/>
    <x v="1"/>
    <x v="6"/>
    <x v="0"/>
    <x v="0"/>
    <s v="Periodo 2020-2021"/>
    <s v="Casos"/>
    <s v="Ministerio de Ciencias, Tecnología, Conocimiento e Innovación"/>
    <s v="Relación entre Casos Confirmados de COVID-19 y Variación Diaria de Casos Activos en la Región de O'Higgins"/>
    <m/>
    <s v="Gráfico Dispersión"/>
    <m/>
    <s v="https://analytics.zoho.com/open-view/2395394000008133573?ZOHO_CRITERIA=%22Localiza_CL_Poblacion%22.%22Codreg%22%3D6"/>
    <x v="3"/>
    <s v="#1774B9"/>
  </r>
  <r>
    <s v="0422"/>
    <n v="360"/>
    <s v="Enfermedades Mundiales"/>
    <s v="Salud"/>
    <n v="7"/>
    <x v="0"/>
    <x v="0"/>
    <x v="1"/>
    <x v="7"/>
    <x v="0"/>
    <x v="0"/>
    <s v="Periodo 2020-2021"/>
    <s v="Casos"/>
    <s v="Ministerio de Ciencias, Tecnología, Conocimiento e Innovación"/>
    <s v="Relación entre Casos Confirmados de COVID-19 y Variación Diaria de Casos Activos en la Región de Maule"/>
    <m/>
    <s v="Gráfico Dispersión"/>
    <m/>
    <s v="https://analytics.zoho.com/open-view/2395394000008133573?ZOHO_CRITERIA=%22Localiza_CL_Poblacion%22.%22Codreg%22%3D7"/>
    <x v="3"/>
    <s v="#1774B9"/>
  </r>
  <r>
    <s v="0423"/>
    <n v="360"/>
    <s v="Enfermedades Mundiales"/>
    <s v="Salud"/>
    <n v="8"/>
    <x v="0"/>
    <x v="0"/>
    <x v="1"/>
    <x v="8"/>
    <x v="0"/>
    <x v="0"/>
    <s v="Periodo 2020-2021"/>
    <s v="Casos"/>
    <s v="Ministerio de Ciencias, Tecnología, Conocimiento e Innovación"/>
    <s v="Relación entre Casos Confirmados de COVID-19 y Variación Diaria de Casos Activos en la Región del Biobío"/>
    <m/>
    <s v="Gráfico Dispersión"/>
    <m/>
    <s v="https://analytics.zoho.com/open-view/2395394000008133573?ZOHO_CRITERIA=%22Localiza_CL_Poblacion%22.%22Codreg%22%3D8"/>
    <x v="3"/>
    <s v="#1774B9"/>
  </r>
  <r>
    <s v="0424"/>
    <n v="360"/>
    <s v="Enfermedades Mundiales"/>
    <s v="Salud"/>
    <n v="9"/>
    <x v="0"/>
    <x v="0"/>
    <x v="1"/>
    <x v="9"/>
    <x v="0"/>
    <x v="0"/>
    <s v="Periodo 2020-2021"/>
    <s v="Casos"/>
    <s v="Ministerio de Ciencias, Tecnología, Conocimiento e Innovación"/>
    <s v="Relación entre Casos Confirmados de COVID-19 y Variación Diaria de Casos Activos en la Región de La Araucanía"/>
    <m/>
    <s v="Gráfico Dispersión"/>
    <m/>
    <s v="https://analytics.zoho.com/open-view/2395394000008133573?ZOHO_CRITERIA=%22Localiza_CL_Poblacion%22.%22Codreg%22%3D9"/>
    <x v="3"/>
    <s v="#1774B9"/>
  </r>
  <r>
    <s v="0425"/>
    <n v="360"/>
    <s v="Enfermedades Mundiales"/>
    <s v="Salud"/>
    <n v="10"/>
    <x v="0"/>
    <x v="0"/>
    <x v="1"/>
    <x v="10"/>
    <x v="0"/>
    <x v="0"/>
    <s v="Periodo 2020-2021"/>
    <s v="Casos"/>
    <s v="Ministerio de Ciencias, Tecnología, Conocimiento e Innovación"/>
    <s v="Relación entre Casos Confirmados de COVID-19 y Variación Diaria de Casos Activos en la Región de Los Lagos"/>
    <m/>
    <s v="Gráfico Dispersión"/>
    <m/>
    <s v="https://analytics.zoho.com/open-view/2395394000008133573?ZOHO_CRITERIA=%22Localiza_CL_Poblacion%22.%22Codreg%22%3D10"/>
    <x v="3"/>
    <s v="#1774B9"/>
  </r>
  <r>
    <s v="0426"/>
    <n v="360"/>
    <s v="Enfermedades Mundiales"/>
    <s v="Salud"/>
    <n v="11"/>
    <x v="0"/>
    <x v="0"/>
    <x v="1"/>
    <x v="11"/>
    <x v="0"/>
    <x v="0"/>
    <s v="Periodo 2020-2021"/>
    <s v="Casos"/>
    <s v="Ministerio de Ciencias, Tecnología, Conocimiento e Innovación"/>
    <s v="Relación entre Casos Confirmados de COVID-19 y Variación Diaria de Casos Activos en la Región de Aysén"/>
    <m/>
    <s v="Gráfico Dispersión"/>
    <m/>
    <s v="https://analytics.zoho.com/open-view/2395394000008133573?ZOHO_CRITERIA=%22Localiza_CL_Poblacion%22.%22Codreg%22%3D11"/>
    <x v="3"/>
    <s v="#1774B9"/>
  </r>
  <r>
    <s v="0427"/>
    <n v="360"/>
    <s v="Enfermedades Mundiales"/>
    <s v="Salud"/>
    <n v="12"/>
    <x v="0"/>
    <x v="0"/>
    <x v="1"/>
    <x v="12"/>
    <x v="0"/>
    <x v="0"/>
    <s v="Periodo 2020-2021"/>
    <s v="Casos"/>
    <s v="Ministerio de Ciencias, Tecnología, Conocimiento e Innovación"/>
    <s v="Relación entre Casos Confirmados de COVID-19 y Variación Diaria de Casos Activos en la Región de Magallanes"/>
    <m/>
    <s v="Gráfico Dispersión"/>
    <m/>
    <s v="https://analytics.zoho.com/open-view/2395394000008133573?ZOHO_CRITERIA=%22Localiza_CL_Poblacion%22.%22Codreg%22%3D12"/>
    <x v="3"/>
    <s v="#1774B9"/>
  </r>
  <r>
    <s v="0428"/>
    <n v="360"/>
    <s v="Enfermedades Mundiales"/>
    <s v="Salud"/>
    <n v="13"/>
    <x v="0"/>
    <x v="0"/>
    <x v="1"/>
    <x v="13"/>
    <x v="0"/>
    <x v="0"/>
    <s v="Periodo 2020-2021"/>
    <s v="Casos"/>
    <s v="Ministerio de Ciencias, Tecnología, Conocimiento e Innovación"/>
    <s v="Relación entre Casos Confirmados de COVID-19 y Variación Diaria de Casos Activos en la Región Metropolitana"/>
    <m/>
    <s v="Gráfico Dispersión"/>
    <m/>
    <s v="https://analytics.zoho.com/open-view/2395394000008133573?ZOHO_CRITERIA=%22Localiza_CL_Poblacion%22.%22Codreg%22%3D13"/>
    <x v="3"/>
    <s v="#1774B9"/>
  </r>
  <r>
    <s v="0429"/>
    <n v="360"/>
    <s v="Enfermedades Mundiales"/>
    <s v="Salud"/>
    <n v="14"/>
    <x v="0"/>
    <x v="0"/>
    <x v="1"/>
    <x v="14"/>
    <x v="0"/>
    <x v="0"/>
    <s v="Periodo 2020-2021"/>
    <s v="Casos"/>
    <s v="Ministerio de Ciencias, Tecnología, Conocimiento e Innovación"/>
    <s v="Relación entre Casos Confirmados de COVID-19 y Variación Diaria de Casos Activos en la Región de Los Ríos"/>
    <m/>
    <s v="Gráfico Dispersión"/>
    <m/>
    <s v="https://analytics.zoho.com/open-view/2395394000008133573?ZOHO_CRITERIA=%22Localiza_CL_Poblacion%22.%22Codreg%22%3D14"/>
    <x v="3"/>
    <s v="#1774B9"/>
  </r>
  <r>
    <s v="0430"/>
    <n v="360"/>
    <s v="Enfermedades Mundiales"/>
    <s v="Salud"/>
    <n v="15"/>
    <x v="0"/>
    <x v="0"/>
    <x v="1"/>
    <x v="15"/>
    <x v="0"/>
    <x v="0"/>
    <s v="Periodo 2020-2021"/>
    <s v="Casos"/>
    <s v="Ministerio de Ciencias, Tecnología, Conocimiento e Innovación"/>
    <s v="Relación entre Casos Confirmados de COVID-19 y Variación Diaria de Casos Activos en la Región de Arica y Parinacota"/>
    <m/>
    <s v="Gráfico Dispersión"/>
    <m/>
    <s v="https://analytics.zoho.com/open-view/2395394000008133573?ZOHO_CRITERIA=%22Localiza_CL_Poblacion%22.%22Codreg%22%3D15"/>
    <x v="3"/>
    <s v="#1774B9"/>
  </r>
  <r>
    <s v="0431"/>
    <n v="360"/>
    <s v="Enfermedades Mundiales"/>
    <s v="Salud"/>
    <n v="16"/>
    <x v="0"/>
    <x v="0"/>
    <x v="1"/>
    <x v="16"/>
    <x v="0"/>
    <x v="0"/>
    <s v="Periodo 2020-2021"/>
    <s v="Casos"/>
    <s v="Ministerio de Ciencias, Tecnología, Conocimiento e Innovación"/>
    <s v="Relación entre Casos Confirmados de COVID-19 y Variación Diaria de Casos Activos en la Región de Ñuble"/>
    <m/>
    <s v="Gráfico Dispersión"/>
    <m/>
    <s v="https://analytics.zoho.com/open-view/2395394000008133573?ZOHO_CRITERIA=%22Localiza_CL_Poblacion%22.%22Codreg%22%3D16"/>
    <x v="3"/>
    <s v="#1774B9"/>
  </r>
  <r>
    <s v="0432"/>
    <n v="360"/>
    <s v="Enfermedades Mundiales"/>
    <s v="Salud"/>
    <n v="0"/>
    <x v="0"/>
    <x v="0"/>
    <x v="0"/>
    <x v="0"/>
    <x v="0"/>
    <x v="0"/>
    <s v="Periodo 2020-2021"/>
    <s v="Casos"/>
    <s v="Ministerio de Ciencias, Tecnología, Conocimiento e Innovación"/>
    <s v="Comunas con menos Casos Confirmados de COVID-19 a Escala Nacional"/>
    <m/>
    <s v="Nube de Palabras"/>
    <m/>
    <s v="https://analytics.zoho.com/open-view/2395394000008133986"/>
    <x v="0"/>
    <s v="#1774B9"/>
  </r>
  <r>
    <s v="0433"/>
    <n v="360"/>
    <s v="Enfermedades Mundiales"/>
    <s v="Salud"/>
    <n v="0"/>
    <x v="2"/>
    <x v="0"/>
    <x v="0"/>
    <x v="0"/>
    <x v="0"/>
    <x v="4"/>
    <s v="Periodo 2020-2021"/>
    <s v="Casos"/>
    <s v="Ministerio de Ciencias, Tecnología, Conocimiento e Innovación"/>
    <s v="Comunas con más Casos Activos por COVID-19 a Escala Nacional"/>
    <m/>
    <s v="Nube de Palabras"/>
    <m/>
    <s v="https://analytics.zoho.com/open-view/2395394000008135941"/>
    <x v="0"/>
    <s v="#1774B9"/>
  </r>
  <r>
    <s v="0434"/>
    <n v="360"/>
    <s v="Enfermedades Mundiales"/>
    <s v="Salud"/>
    <n v="0"/>
    <x v="2"/>
    <x v="0"/>
    <x v="0"/>
    <x v="0"/>
    <x v="1"/>
    <x v="0"/>
    <s v="Periodo 2020-2021"/>
    <s v="Casos"/>
    <s v="Ministerio de Ciencias, Tecnología, Conocimiento e Innovación"/>
    <s v="Nuevos Casos Confirmados de COVID-19 por Región y Comuna a Escala Nacional."/>
    <m/>
    <s v="Gráfico Evolución"/>
    <m/>
    <s v="https://analytics.zoho.com/open-view/2395394000008134857"/>
    <x v="0"/>
    <s v="#1774B9"/>
  </r>
  <r>
    <s v="0435"/>
    <n v="360"/>
    <s v="Enfermedades Mundiales"/>
    <s v="Salud"/>
    <n v="1"/>
    <x v="2"/>
    <x v="0"/>
    <x v="1"/>
    <x v="1"/>
    <x v="2"/>
    <x v="0"/>
    <s v="Periodo 2020-2021"/>
    <s v="Casos"/>
    <s v="Ministerio de Ciencias, Tecnología, Conocimiento e Innovación"/>
    <s v="Nuevos Casos Confirmados de COVID-19 por Comuna en la Región de Tarapacá"/>
    <m/>
    <s v="Gráfico Evolución"/>
    <m/>
    <s v="https://analytics.zoho.com/open-view/2395394000008135457?ZOHO_CRITERIA=%22Localiza_CL_Poblacion%22.%22Codreg%22%3D1"/>
    <x v="1"/>
    <s v="#1774B9"/>
  </r>
  <r>
    <s v="0436"/>
    <n v="360"/>
    <s v="Enfermedades Mundiales"/>
    <s v="Salud"/>
    <n v="2"/>
    <x v="2"/>
    <x v="0"/>
    <x v="1"/>
    <x v="2"/>
    <x v="2"/>
    <x v="0"/>
    <s v="Periodo 2020-2021"/>
    <s v="Casos"/>
    <s v="Ministerio de Ciencias, Tecnología, Conocimiento e Innovación"/>
    <s v="Nuevos Casos Confirmados de COVID-19 por Comuna en la Región de Antofagasta"/>
    <m/>
    <s v="Gráfico Evolución"/>
    <m/>
    <s v="https://analytics.zoho.com/open-view/2395394000008135457?ZOHO_CRITERIA=%22Localiza_CL_Poblacion%22.%22Codreg%22%3D2"/>
    <x v="2"/>
    <s v="#1774B9"/>
  </r>
  <r>
    <s v="0437"/>
    <n v="360"/>
    <s v="Enfermedades Mundiales"/>
    <s v="Salud"/>
    <n v="3"/>
    <x v="2"/>
    <x v="0"/>
    <x v="1"/>
    <x v="3"/>
    <x v="2"/>
    <x v="0"/>
    <s v="Periodo 2020-2021"/>
    <s v="Casos"/>
    <s v="Ministerio de Ciencias, Tecnología, Conocimiento e Innovación"/>
    <s v="Nuevos Casos Confirmados de COVID-19 por Comuna en la Región de Atacama"/>
    <m/>
    <s v="Gráfico Evolución"/>
    <m/>
    <s v="https://analytics.zoho.com/open-view/2395394000008135457?ZOHO_CRITERIA=%22Localiza_CL_Poblacion%22.%22Codreg%22%3D3"/>
    <x v="3"/>
    <s v="#1774B9"/>
  </r>
  <r>
    <s v="0438"/>
    <n v="360"/>
    <s v="Enfermedades Mundiales"/>
    <s v="Salud"/>
    <n v="4"/>
    <x v="2"/>
    <x v="0"/>
    <x v="1"/>
    <x v="4"/>
    <x v="2"/>
    <x v="0"/>
    <s v="Periodo 2020-2021"/>
    <s v="Casos"/>
    <s v="Ministerio de Ciencias, Tecnología, Conocimiento e Innovación"/>
    <s v="Nuevos Casos Confirmados de COVID-19 por Comuna en la Región de Coquimbo"/>
    <m/>
    <s v="Gráfico Evolución"/>
    <m/>
    <s v="https://analytics.zoho.com/open-view/2395394000008135457?ZOHO_CRITERIA=%22Localiza_CL_Poblacion%22.%22Codreg%22%3D4"/>
    <x v="3"/>
    <s v="#1774B9"/>
  </r>
  <r>
    <s v="0439"/>
    <n v="360"/>
    <s v="Enfermedades Mundiales"/>
    <s v="Salud"/>
    <n v="5"/>
    <x v="2"/>
    <x v="0"/>
    <x v="1"/>
    <x v="5"/>
    <x v="2"/>
    <x v="0"/>
    <s v="Periodo 2020-2021"/>
    <s v="Casos"/>
    <s v="Ministerio de Ciencias, Tecnología, Conocimiento e Innovación"/>
    <s v="Nuevos Casos Confirmados de COVID-19 por Comuna en la Región de Valparaíso"/>
    <m/>
    <s v="Gráfico Evolución"/>
    <m/>
    <s v="https://analytics.zoho.com/open-view/2395394000008135457?ZOHO_CRITERIA=%22Localiza_CL_Poblacion%22.%22Codreg%22%3D5"/>
    <x v="3"/>
    <s v="#1774B9"/>
  </r>
  <r>
    <s v="0440"/>
    <n v="360"/>
    <s v="Enfermedades Mundiales"/>
    <s v="Salud"/>
    <n v="6"/>
    <x v="2"/>
    <x v="0"/>
    <x v="1"/>
    <x v="6"/>
    <x v="2"/>
    <x v="0"/>
    <s v="Periodo 2020-2021"/>
    <s v="Casos"/>
    <s v="Ministerio de Ciencias, Tecnología, Conocimiento e Innovación"/>
    <s v="Nuevos Casos Confirmados de COVID-19 por Comuna en la Región de O'Higgins"/>
    <m/>
    <s v="Gráfico Evolución"/>
    <m/>
    <s v="https://analytics.zoho.com/open-view/2395394000008135457?ZOHO_CRITERIA=%22Localiza_CL_Poblacion%22.%22Codreg%22%3D6"/>
    <x v="3"/>
    <s v="#1774B9"/>
  </r>
  <r>
    <s v="0441"/>
    <n v="360"/>
    <s v="Enfermedades Mundiales"/>
    <s v="Salud"/>
    <n v="7"/>
    <x v="2"/>
    <x v="0"/>
    <x v="1"/>
    <x v="7"/>
    <x v="2"/>
    <x v="0"/>
    <s v="Periodo 2020-2021"/>
    <s v="Casos"/>
    <s v="Ministerio de Ciencias, Tecnología, Conocimiento e Innovación"/>
    <s v="Nuevos Casos Confirmados de COVID-19 por Comuna en la Región de Maule"/>
    <m/>
    <s v="Gráfico Evolución"/>
    <m/>
    <s v="https://analytics.zoho.com/open-view/2395394000008135457?ZOHO_CRITERIA=%22Localiza_CL_Poblacion%22.%22Codreg%22%3D7"/>
    <x v="3"/>
    <s v="#1774B9"/>
  </r>
  <r>
    <s v="0442"/>
    <n v="360"/>
    <s v="Enfermedades Mundiales"/>
    <s v="Salud"/>
    <n v="8"/>
    <x v="2"/>
    <x v="0"/>
    <x v="1"/>
    <x v="8"/>
    <x v="2"/>
    <x v="0"/>
    <s v="Periodo 2020-2021"/>
    <s v="Casos"/>
    <s v="Ministerio de Ciencias, Tecnología, Conocimiento e Innovación"/>
    <s v="Nuevos Casos Confirmados de COVID-19 por Comuna en la Región del Biobío"/>
    <m/>
    <s v="Gráfico Evolución"/>
    <m/>
    <s v="https://analytics.zoho.com/open-view/2395394000008135457?ZOHO_CRITERIA=%22Localiza_CL_Poblacion%22.%22Codreg%22%3D8"/>
    <x v="3"/>
    <s v="#1774B9"/>
  </r>
  <r>
    <s v="0443"/>
    <n v="360"/>
    <s v="Enfermedades Mundiales"/>
    <s v="Salud"/>
    <n v="9"/>
    <x v="2"/>
    <x v="0"/>
    <x v="1"/>
    <x v="9"/>
    <x v="2"/>
    <x v="0"/>
    <s v="Periodo 2020-2021"/>
    <s v="Casos"/>
    <s v="Ministerio de Ciencias, Tecnología, Conocimiento e Innovación"/>
    <s v="Nuevos Casos Confirmados de COVID-19 por Comuna en la Región de La Araucanía"/>
    <m/>
    <s v="Gráfico Evolución"/>
    <m/>
    <s v="https://analytics.zoho.com/open-view/2395394000008135457?ZOHO_CRITERIA=%22Localiza_CL_Poblacion%22.%22Codreg%22%3D9"/>
    <x v="3"/>
    <s v="#1774B9"/>
  </r>
  <r>
    <s v="0444"/>
    <n v="360"/>
    <s v="Enfermedades Mundiales"/>
    <s v="Salud"/>
    <n v="10"/>
    <x v="2"/>
    <x v="0"/>
    <x v="1"/>
    <x v="10"/>
    <x v="2"/>
    <x v="0"/>
    <s v="Periodo 2020-2021"/>
    <s v="Casos"/>
    <s v="Ministerio de Ciencias, Tecnología, Conocimiento e Innovación"/>
    <s v="Nuevos Casos Confirmados de COVID-19 por Comuna en la Región de Los Lagos"/>
    <m/>
    <s v="Gráfico Evolución"/>
    <m/>
    <s v="https://analytics.zoho.com/open-view/2395394000008135457?ZOHO_CRITERIA=%22Localiza_CL_Poblacion%22.%22Codreg%22%3D10"/>
    <x v="3"/>
    <s v="#1774B9"/>
  </r>
  <r>
    <s v="0445"/>
    <n v="360"/>
    <s v="Enfermedades Mundiales"/>
    <s v="Salud"/>
    <n v="11"/>
    <x v="2"/>
    <x v="0"/>
    <x v="1"/>
    <x v="11"/>
    <x v="2"/>
    <x v="0"/>
    <s v="Periodo 2020-2021"/>
    <s v="Casos"/>
    <s v="Ministerio de Ciencias, Tecnología, Conocimiento e Innovación"/>
    <s v="Nuevos Casos Confirmados de COVID-19 por Comuna en la Región de Aysén"/>
    <m/>
    <s v="Gráfico Evolución"/>
    <m/>
    <s v="https://analytics.zoho.com/open-view/2395394000008135457?ZOHO_CRITERIA=%22Localiza_CL_Poblacion%22.%22Codreg%22%3D11"/>
    <x v="3"/>
    <s v="#1774B9"/>
  </r>
  <r>
    <s v="0446"/>
    <n v="360"/>
    <s v="Enfermedades Mundiales"/>
    <s v="Salud"/>
    <n v="12"/>
    <x v="2"/>
    <x v="0"/>
    <x v="1"/>
    <x v="12"/>
    <x v="2"/>
    <x v="0"/>
    <s v="Periodo 2020-2021"/>
    <s v="Casos"/>
    <s v="Ministerio de Ciencias, Tecnología, Conocimiento e Innovación"/>
    <s v="Nuevos Casos Confirmados de COVID-19 por Comuna en la Región de Magallanes"/>
    <m/>
    <s v="Gráfico Evolución"/>
    <m/>
    <s v="https://analytics.zoho.com/open-view/2395394000008135457?ZOHO_CRITERIA=%22Localiza_CL_Poblacion%22.%22Codreg%22%3D12"/>
    <x v="3"/>
    <s v="#1774B9"/>
  </r>
  <r>
    <s v="0447"/>
    <n v="360"/>
    <s v="Enfermedades Mundiales"/>
    <s v="Salud"/>
    <n v="13"/>
    <x v="2"/>
    <x v="0"/>
    <x v="1"/>
    <x v="13"/>
    <x v="2"/>
    <x v="0"/>
    <s v="Periodo 2020-2021"/>
    <s v="Casos"/>
    <s v="Ministerio de Ciencias, Tecnología, Conocimiento e Innovación"/>
    <s v="Nuevos Casos Confirmados de COVID-19 por Comuna en la Región Metropolitana"/>
    <m/>
    <s v="Gráfico Evolución"/>
    <m/>
    <s v="https://analytics.zoho.com/open-view/2395394000008135457?ZOHO_CRITERIA=%22Localiza_CL_Poblacion%22.%22Codreg%22%3D13"/>
    <x v="3"/>
    <s v="#1774B9"/>
  </r>
  <r>
    <s v="0448"/>
    <n v="360"/>
    <s v="Enfermedades Mundiales"/>
    <s v="Salud"/>
    <n v="14"/>
    <x v="2"/>
    <x v="0"/>
    <x v="1"/>
    <x v="14"/>
    <x v="2"/>
    <x v="0"/>
    <s v="Periodo 2020-2021"/>
    <s v="Casos"/>
    <s v="Ministerio de Ciencias, Tecnología, Conocimiento e Innovación"/>
    <s v="Nuevos Casos Confirmados de COVID-19 por Comuna en la Región de Los Ríos"/>
    <m/>
    <s v="Gráfico Evolución"/>
    <m/>
    <s v="https://analytics.zoho.com/open-view/2395394000008135457?ZOHO_CRITERIA=%22Localiza_CL_Poblacion%22.%22Codreg%22%3D14"/>
    <x v="3"/>
    <s v="#1774B9"/>
  </r>
  <r>
    <s v="0449"/>
    <n v="360"/>
    <s v="Enfermedades Mundiales"/>
    <s v="Salud"/>
    <n v="15"/>
    <x v="2"/>
    <x v="0"/>
    <x v="1"/>
    <x v="15"/>
    <x v="2"/>
    <x v="0"/>
    <s v="Periodo 2020-2021"/>
    <s v="Casos"/>
    <s v="Ministerio de Ciencias, Tecnología, Conocimiento e Innovación"/>
    <s v="Nuevos Casos Confirmados de COVID-19 por Comuna en la Región de Arica y Parinacota"/>
    <m/>
    <s v="Gráfico Evolución"/>
    <m/>
    <s v="https://analytics.zoho.com/open-view/2395394000008135457?ZOHO_CRITERIA=%22Localiza_CL_Poblacion%22.%22Codreg%22%3D15"/>
    <x v="3"/>
    <s v="#1774B9"/>
  </r>
  <r>
    <s v="0450"/>
    <n v="360"/>
    <s v="Enfermedades Mundiales"/>
    <s v="Salud"/>
    <n v="16"/>
    <x v="2"/>
    <x v="0"/>
    <x v="1"/>
    <x v="16"/>
    <x v="2"/>
    <x v="0"/>
    <s v="Periodo 2020-2021"/>
    <s v="Casos"/>
    <s v="Ministerio de Ciencias, Tecnología, Conocimiento e Innovación"/>
    <s v="Nuevos Casos Confirmados de COVID-19 por Comuna en la Región de Ñuble"/>
    <m/>
    <s v="Gráfico Evolución"/>
    <m/>
    <s v="https://analytics.zoho.com/open-view/2395394000008135457?ZOHO_CRITERIA=%22Localiza_CL_Poblacion%22.%22Codreg%22%3D16"/>
    <x v="3"/>
    <s v="#1774B9"/>
  </r>
  <r>
    <s v="0451"/>
    <n v="360"/>
    <s v="Enfermedades Mundiales"/>
    <s v="Salud"/>
    <n v="1101"/>
    <x v="2"/>
    <x v="0"/>
    <x v="2"/>
    <x v="17"/>
    <x v="0"/>
    <x v="0"/>
    <s v="Periodo 2020-2021"/>
    <s v="Casos"/>
    <s v="Ministerio de Ciencias, Tecnología, Conocimiento e Innovación"/>
    <s v="Nuevos Casos Confirmados de COVID-19 en la comuna de Iquique"/>
    <m/>
    <s v="Gráfico Evolución"/>
    <m/>
    <s v="https://analytics.zoho.com/open-view/2395394000008134446?ZOHO_CRITERIA=%22Localiza_CL_Poblacion%22.%22Codcom%22%3D1101"/>
    <x v="3"/>
    <s v="#1774B9"/>
  </r>
  <r>
    <s v="0452"/>
    <n v="360"/>
    <s v="Enfermedades Mundiales"/>
    <s v="Salud"/>
    <n v="1107"/>
    <x v="2"/>
    <x v="0"/>
    <x v="2"/>
    <x v="18"/>
    <x v="0"/>
    <x v="0"/>
    <s v="Periodo 2020-2021"/>
    <s v="Casos"/>
    <s v="Ministerio de Ciencias, Tecnología, Conocimiento e Innovación"/>
    <s v="Nuevos Casos Confirmados de COVID-19 en la comuna de Alto Hospicio"/>
    <m/>
    <s v="Gráfico Evolución"/>
    <m/>
    <s v="https://analytics.zoho.com/open-view/2395394000008134446?ZOHO_CRITERIA=%22Localiza_CL_Poblacion%22.%22Codcom%22%3D1107"/>
    <x v="3"/>
    <s v="#1774B9"/>
  </r>
  <r>
    <s v="0453"/>
    <n v="360"/>
    <s v="Enfermedades Mundiales"/>
    <s v="Salud"/>
    <n v="1401"/>
    <x v="2"/>
    <x v="0"/>
    <x v="2"/>
    <x v="19"/>
    <x v="0"/>
    <x v="0"/>
    <s v="Periodo 2020-2021"/>
    <s v="Casos"/>
    <s v="Ministerio de Ciencias, Tecnología, Conocimiento e Innovación"/>
    <s v="Nuevos Casos Confirmados de COVID-19 en la comuna de Pozo Almonte"/>
    <m/>
    <s v="Gráfico Evolución"/>
    <m/>
    <s v="https://analytics.zoho.com/open-view/2395394000008134446?ZOHO_CRITERIA=%22Localiza_CL_Poblacion%22.%22Codcom%22%3D1401"/>
    <x v="3"/>
    <s v="#1774B9"/>
  </r>
  <r>
    <s v="0454"/>
    <n v="360"/>
    <s v="Enfermedades Mundiales"/>
    <s v="Salud"/>
    <n v="1402"/>
    <x v="2"/>
    <x v="0"/>
    <x v="2"/>
    <x v="20"/>
    <x v="0"/>
    <x v="0"/>
    <s v="Periodo 2020-2021"/>
    <s v="Casos"/>
    <s v="Ministerio de Ciencias, Tecnología, Conocimiento e Innovación"/>
    <s v="Nuevos Casos Confirmados de COVID-19 en la comuna de Camiña"/>
    <m/>
    <s v="Gráfico Evolución"/>
    <m/>
    <s v="https://analytics.zoho.com/open-view/2395394000008134446?ZOHO_CRITERIA=%22Localiza_CL_Poblacion%22.%22Codcom%22%3D1402"/>
    <x v="3"/>
    <s v="#1774B9"/>
  </r>
  <r>
    <s v="0455"/>
    <n v="360"/>
    <s v="Enfermedades Mundiales"/>
    <s v="Salud"/>
    <n v="1403"/>
    <x v="2"/>
    <x v="0"/>
    <x v="2"/>
    <x v="21"/>
    <x v="0"/>
    <x v="0"/>
    <s v="Periodo 2020-2021"/>
    <s v="Casos"/>
    <s v="Ministerio de Ciencias, Tecnología, Conocimiento e Innovación"/>
    <s v="Nuevos Casos Confirmados de COVID-19 en la comuna de Colchane"/>
    <m/>
    <s v="Gráfico Evolución"/>
    <m/>
    <s v="https://analytics.zoho.com/open-view/2395394000008134446?ZOHO_CRITERIA=%22Localiza_CL_Poblacion%22.%22Codcom%22%3D1403"/>
    <x v="3"/>
    <s v="#1774B9"/>
  </r>
  <r>
    <s v="0456"/>
    <n v="360"/>
    <s v="Enfermedades Mundiales"/>
    <s v="Salud"/>
    <n v="1404"/>
    <x v="2"/>
    <x v="0"/>
    <x v="2"/>
    <x v="22"/>
    <x v="0"/>
    <x v="0"/>
    <s v="Periodo 2020-2021"/>
    <s v="Casos"/>
    <s v="Ministerio de Ciencias, Tecnología, Conocimiento e Innovación"/>
    <s v="Nuevos Casos Confirmados de COVID-19 en la comuna de Huara"/>
    <m/>
    <s v="Gráfico Evolución"/>
    <m/>
    <s v="https://analytics.zoho.com/open-view/2395394000008134446?ZOHO_CRITERIA=%22Localiza_CL_Poblacion%22.%22Codcom%22%3D1404"/>
    <x v="3"/>
    <s v="#1774B9"/>
  </r>
  <r>
    <s v="0457"/>
    <n v="360"/>
    <s v="Enfermedades Mundiales"/>
    <s v="Salud"/>
    <n v="1405"/>
    <x v="2"/>
    <x v="0"/>
    <x v="2"/>
    <x v="23"/>
    <x v="0"/>
    <x v="0"/>
    <s v="Periodo 2020-2021"/>
    <s v="Casos"/>
    <s v="Ministerio de Ciencias, Tecnología, Conocimiento e Innovación"/>
    <s v="Nuevos Casos Confirmados de COVID-19 en la comuna de Pica"/>
    <m/>
    <s v="Gráfico Evolución"/>
    <m/>
    <s v="https://analytics.zoho.com/open-view/2395394000008134446?ZOHO_CRITERIA=%22Localiza_CL_Poblacion%22.%22Codcom%22%3D1405"/>
    <x v="3"/>
    <s v="#1774B9"/>
  </r>
  <r>
    <s v="0458"/>
    <n v="360"/>
    <s v="Enfermedades Mundiales"/>
    <s v="Salud"/>
    <n v="2101"/>
    <x v="2"/>
    <x v="0"/>
    <x v="2"/>
    <x v="24"/>
    <x v="0"/>
    <x v="0"/>
    <s v="Periodo 2020-2021"/>
    <s v="Casos"/>
    <s v="Ministerio de Ciencias, Tecnología, Conocimiento e Innovación"/>
    <s v="Nuevos Casos Confirmados de COVID-19 en la comuna de Antofagasta"/>
    <m/>
    <s v="Gráfico Evolución"/>
    <m/>
    <s v="https://analytics.zoho.com/open-view/2395394000008134446?ZOHO_CRITERIA=%22Localiza_CL_Poblacion%22.%22Codcom%22%3D2101"/>
    <x v="3"/>
    <s v="#1774B9"/>
  </r>
  <r>
    <s v="0459"/>
    <n v="360"/>
    <s v="Enfermedades Mundiales"/>
    <s v="Salud"/>
    <n v="2102"/>
    <x v="2"/>
    <x v="0"/>
    <x v="2"/>
    <x v="25"/>
    <x v="0"/>
    <x v="0"/>
    <s v="Periodo 2020-2021"/>
    <s v="Casos"/>
    <s v="Ministerio de Ciencias, Tecnología, Conocimiento e Innovación"/>
    <s v="Nuevos Casos Confirmados de COVID-19 en la comuna de Mejillones"/>
    <m/>
    <s v="Gráfico Evolución"/>
    <m/>
    <s v="https://analytics.zoho.com/open-view/2395394000008134446?ZOHO_CRITERIA=%22Localiza_CL_Poblacion%22.%22Codcom%22%3D2102"/>
    <x v="3"/>
    <s v="#1774B9"/>
  </r>
  <r>
    <s v="0460"/>
    <n v="360"/>
    <s v="Enfermedades Mundiales"/>
    <s v="Salud"/>
    <n v="2103"/>
    <x v="2"/>
    <x v="0"/>
    <x v="2"/>
    <x v="26"/>
    <x v="0"/>
    <x v="0"/>
    <s v="Periodo 2020-2021"/>
    <s v="Casos"/>
    <s v="Ministerio de Ciencias, Tecnología, Conocimiento e Innovación"/>
    <s v="Nuevos Casos Confirmados de COVID-19 en la comuna de Sierra Gorda"/>
    <m/>
    <s v="Gráfico Evolución"/>
    <m/>
    <s v="https://analytics.zoho.com/open-view/2395394000008134446?ZOHO_CRITERIA=%22Localiza_CL_Poblacion%22.%22Codcom%22%3D2103"/>
    <x v="3"/>
    <s v="#1774B9"/>
  </r>
  <r>
    <s v="0461"/>
    <n v="360"/>
    <s v="Enfermedades Mundiales"/>
    <s v="Salud"/>
    <n v="2104"/>
    <x v="2"/>
    <x v="0"/>
    <x v="2"/>
    <x v="27"/>
    <x v="0"/>
    <x v="0"/>
    <s v="Periodo 2020-2021"/>
    <s v="Casos"/>
    <s v="Ministerio de Ciencias, Tecnología, Conocimiento e Innovación"/>
    <s v="Nuevos Casos Confirmados de COVID-19 en la comuna de Taltal"/>
    <m/>
    <s v="Gráfico Evolución"/>
    <m/>
    <s v="https://analytics.zoho.com/open-view/2395394000008134446?ZOHO_CRITERIA=%22Localiza_CL_Poblacion%22.%22Codcom%22%3D2104"/>
    <x v="3"/>
    <s v="#1774B9"/>
  </r>
  <r>
    <s v="0462"/>
    <n v="360"/>
    <s v="Enfermedades Mundiales"/>
    <s v="Salud"/>
    <n v="2201"/>
    <x v="2"/>
    <x v="0"/>
    <x v="2"/>
    <x v="28"/>
    <x v="0"/>
    <x v="0"/>
    <s v="Periodo 2020-2021"/>
    <s v="Casos"/>
    <s v="Ministerio de Ciencias, Tecnología, Conocimiento e Innovación"/>
    <s v="Nuevos Casos Confirmados de COVID-19 en la comuna de Calama"/>
    <m/>
    <s v="Gráfico Evolución"/>
    <m/>
    <s v="https://analytics.zoho.com/open-view/2395394000008134446?ZOHO_CRITERIA=%22Localiza_CL_Poblacion%22.%22Codcom%22%3D2201"/>
    <x v="3"/>
    <s v="#1774B9"/>
  </r>
  <r>
    <s v="0463"/>
    <n v="360"/>
    <s v="Enfermedades Mundiales"/>
    <s v="Salud"/>
    <n v="2202"/>
    <x v="2"/>
    <x v="0"/>
    <x v="2"/>
    <x v="29"/>
    <x v="0"/>
    <x v="0"/>
    <s v="Periodo 2020-2021"/>
    <s v="Casos"/>
    <s v="Ministerio de Ciencias, Tecnología, Conocimiento e Innovación"/>
    <s v="Nuevos Casos Confirmados de COVID-19 en la comuna de Ollagüe"/>
    <m/>
    <s v="Gráfico Evolución"/>
    <m/>
    <s v="https://analytics.zoho.com/open-view/2395394000008134446?ZOHO_CRITERIA=%22Localiza_CL_Poblacion%22.%22Codcom%22%3D2202"/>
    <x v="3"/>
    <s v="#1774B9"/>
  </r>
  <r>
    <s v="0464"/>
    <n v="360"/>
    <s v="Enfermedades Mundiales"/>
    <s v="Salud"/>
    <n v="2203"/>
    <x v="2"/>
    <x v="0"/>
    <x v="2"/>
    <x v="30"/>
    <x v="0"/>
    <x v="0"/>
    <s v="Periodo 2020-2021"/>
    <s v="Casos"/>
    <s v="Ministerio de Ciencias, Tecnología, Conocimiento e Innovación"/>
    <s v="Nuevos Casos Confirmados de COVID-19 en la comuna de San Pedro de Atacama"/>
    <m/>
    <s v="Gráfico Evolución"/>
    <m/>
    <s v="https://analytics.zoho.com/open-view/2395394000008134446?ZOHO_CRITERIA=%22Localiza_CL_Poblacion%22.%22Codcom%22%3D2203"/>
    <x v="3"/>
    <s v="#1774B9"/>
  </r>
  <r>
    <s v="0465"/>
    <n v="360"/>
    <s v="Enfermedades Mundiales"/>
    <s v="Salud"/>
    <n v="2301"/>
    <x v="2"/>
    <x v="0"/>
    <x v="2"/>
    <x v="31"/>
    <x v="0"/>
    <x v="0"/>
    <s v="Periodo 2020-2021"/>
    <s v="Casos"/>
    <s v="Ministerio de Ciencias, Tecnología, Conocimiento e Innovación"/>
    <s v="Nuevos Casos Confirmados de COVID-19 en la comuna de Tocopilla"/>
    <m/>
    <s v="Gráfico Evolución"/>
    <m/>
    <s v="https://analytics.zoho.com/open-view/2395394000008134446?ZOHO_CRITERIA=%22Localiza_CL_Poblacion%22.%22Codcom%22%3D2301"/>
    <x v="3"/>
    <s v="#1774B9"/>
  </r>
  <r>
    <s v="0466"/>
    <n v="360"/>
    <s v="Enfermedades Mundiales"/>
    <s v="Salud"/>
    <n v="2302"/>
    <x v="2"/>
    <x v="0"/>
    <x v="2"/>
    <x v="32"/>
    <x v="0"/>
    <x v="0"/>
    <s v="Periodo 2020-2021"/>
    <s v="Casos"/>
    <s v="Ministerio de Ciencias, Tecnología, Conocimiento e Innovación"/>
    <s v="Nuevos Casos Confirmados de COVID-19 en la comuna de María Elena"/>
    <m/>
    <s v="Gráfico Evolución"/>
    <m/>
    <s v="https://analytics.zoho.com/open-view/2395394000008134446?ZOHO_CRITERIA=%22Localiza_CL_Poblacion%22.%22Codcom%22%3D2302"/>
    <x v="3"/>
    <s v="#1774B9"/>
  </r>
  <r>
    <s v="0467"/>
    <n v="360"/>
    <s v="Enfermedades Mundiales"/>
    <s v="Salud"/>
    <n v="3101"/>
    <x v="2"/>
    <x v="0"/>
    <x v="2"/>
    <x v="33"/>
    <x v="0"/>
    <x v="0"/>
    <s v="Periodo 2020-2021"/>
    <s v="Casos"/>
    <s v="Ministerio de Ciencias, Tecnología, Conocimiento e Innovación"/>
    <s v="Nuevos Casos Confirmados de COVID-19 en la comuna de Copiapó"/>
    <m/>
    <s v="Gráfico Evolución"/>
    <m/>
    <s v="https://analytics.zoho.com/open-view/2395394000008134446?ZOHO_CRITERIA=%22Localiza_CL_Poblacion%22.%22Codcom%22%3D3101"/>
    <x v="3"/>
    <s v="#1774B9"/>
  </r>
  <r>
    <s v="0468"/>
    <n v="360"/>
    <s v="Enfermedades Mundiales"/>
    <s v="Salud"/>
    <n v="3102"/>
    <x v="2"/>
    <x v="0"/>
    <x v="2"/>
    <x v="34"/>
    <x v="0"/>
    <x v="0"/>
    <s v="Periodo 2020-2021"/>
    <s v="Casos"/>
    <s v="Ministerio de Ciencias, Tecnología, Conocimiento e Innovación"/>
    <s v="Nuevos Casos Confirmados de COVID-19 en la comuna de Caldera"/>
    <m/>
    <s v="Gráfico Evolución"/>
    <m/>
    <s v="https://analytics.zoho.com/open-view/2395394000008134446?ZOHO_CRITERIA=%22Localiza_CL_Poblacion%22.%22Codcom%22%3D3102"/>
    <x v="3"/>
    <s v="#1774B9"/>
  </r>
  <r>
    <s v="0469"/>
    <n v="360"/>
    <s v="Enfermedades Mundiales"/>
    <s v="Salud"/>
    <n v="3103"/>
    <x v="2"/>
    <x v="0"/>
    <x v="2"/>
    <x v="35"/>
    <x v="0"/>
    <x v="0"/>
    <s v="Periodo 2020-2021"/>
    <s v="Casos"/>
    <s v="Ministerio de Ciencias, Tecnología, Conocimiento e Innovación"/>
    <s v="Nuevos Casos Confirmados de COVID-19 en la comuna de Tierra Amarilla"/>
    <m/>
    <s v="Gráfico Evolución"/>
    <m/>
    <s v="https://analytics.zoho.com/open-view/2395394000008134446?ZOHO_CRITERIA=%22Localiza_CL_Poblacion%22.%22Codcom%22%3D3103"/>
    <x v="3"/>
    <s v="#1774B9"/>
  </r>
  <r>
    <s v="0470"/>
    <n v="360"/>
    <s v="Enfermedades Mundiales"/>
    <s v="Salud"/>
    <n v="3201"/>
    <x v="2"/>
    <x v="0"/>
    <x v="2"/>
    <x v="36"/>
    <x v="0"/>
    <x v="0"/>
    <s v="Periodo 2020-2021"/>
    <s v="Casos"/>
    <s v="Ministerio de Ciencias, Tecnología, Conocimiento e Innovación"/>
    <s v="Nuevos Casos Confirmados de COVID-19 en la comuna de Chañaral"/>
    <m/>
    <s v="Gráfico Evolución"/>
    <m/>
    <s v="https://analytics.zoho.com/open-view/2395394000008134446?ZOHO_CRITERIA=%22Localiza_CL_Poblacion%22.%22Codcom%22%3D3201"/>
    <x v="3"/>
    <s v="#1774B9"/>
  </r>
  <r>
    <s v="0471"/>
    <n v="360"/>
    <s v="Enfermedades Mundiales"/>
    <s v="Salud"/>
    <n v="3202"/>
    <x v="2"/>
    <x v="0"/>
    <x v="2"/>
    <x v="37"/>
    <x v="0"/>
    <x v="0"/>
    <s v="Periodo 2020-2021"/>
    <s v="Casos"/>
    <s v="Ministerio de Ciencias, Tecnología, Conocimiento e Innovación"/>
    <s v="Nuevos Casos Confirmados de COVID-19 en la comuna de Diego de Almagro"/>
    <m/>
    <s v="Gráfico Evolución"/>
    <m/>
    <s v="https://analytics.zoho.com/open-view/2395394000008134446?ZOHO_CRITERIA=%22Localiza_CL_Poblacion%22.%22Codcom%22%3D3202"/>
    <x v="3"/>
    <s v="#1774B9"/>
  </r>
  <r>
    <s v="0472"/>
    <n v="360"/>
    <s v="Enfermedades Mundiales"/>
    <s v="Salud"/>
    <n v="3301"/>
    <x v="2"/>
    <x v="0"/>
    <x v="2"/>
    <x v="38"/>
    <x v="0"/>
    <x v="0"/>
    <s v="Periodo 2020-2021"/>
    <s v="Casos"/>
    <s v="Ministerio de Ciencias, Tecnología, Conocimiento e Innovación"/>
    <s v="Nuevos Casos Confirmados de COVID-19 en la comuna de Vallenar"/>
    <m/>
    <s v="Gráfico Evolución"/>
    <m/>
    <s v="https://analytics.zoho.com/open-view/2395394000008134446?ZOHO_CRITERIA=%22Localiza_CL_Poblacion%22.%22Codcom%22%3D3301"/>
    <x v="3"/>
    <s v="#1774B9"/>
  </r>
  <r>
    <s v="0473"/>
    <n v="360"/>
    <s v="Enfermedades Mundiales"/>
    <s v="Salud"/>
    <n v="3302"/>
    <x v="2"/>
    <x v="0"/>
    <x v="2"/>
    <x v="39"/>
    <x v="0"/>
    <x v="0"/>
    <s v="Periodo 2020-2021"/>
    <s v="Casos"/>
    <s v="Ministerio de Ciencias, Tecnología, Conocimiento e Innovación"/>
    <s v="Nuevos Casos Confirmados de COVID-19 en la comuna de Alto del Carmen"/>
    <m/>
    <s v="Gráfico Evolución"/>
    <m/>
    <s v="https://analytics.zoho.com/open-view/2395394000008134446?ZOHO_CRITERIA=%22Localiza_CL_Poblacion%22.%22Codcom%22%3D3302"/>
    <x v="3"/>
    <s v="#1774B9"/>
  </r>
  <r>
    <s v="0474"/>
    <n v="360"/>
    <s v="Enfermedades Mundiales"/>
    <s v="Salud"/>
    <n v="3303"/>
    <x v="2"/>
    <x v="0"/>
    <x v="2"/>
    <x v="40"/>
    <x v="0"/>
    <x v="0"/>
    <s v="Periodo 2020-2021"/>
    <s v="Casos"/>
    <s v="Ministerio de Ciencias, Tecnología, Conocimiento e Innovación"/>
    <s v="Nuevos Casos Confirmados de COVID-19 en la comuna de Freirina"/>
    <m/>
    <s v="Gráfico Evolución"/>
    <m/>
    <s v="https://analytics.zoho.com/open-view/2395394000008134446?ZOHO_CRITERIA=%22Localiza_CL_Poblacion%22.%22Codcom%22%3D3303"/>
    <x v="3"/>
    <s v="#1774B9"/>
  </r>
  <r>
    <s v="0475"/>
    <n v="360"/>
    <s v="Enfermedades Mundiales"/>
    <s v="Salud"/>
    <n v="3304"/>
    <x v="2"/>
    <x v="0"/>
    <x v="2"/>
    <x v="41"/>
    <x v="0"/>
    <x v="0"/>
    <s v="Periodo 2020-2021"/>
    <s v="Casos"/>
    <s v="Ministerio de Ciencias, Tecnología, Conocimiento e Innovación"/>
    <s v="Nuevos Casos Confirmados de COVID-19 en la comuna de Huasco"/>
    <m/>
    <s v="Gráfico Evolución"/>
    <m/>
    <s v="https://analytics.zoho.com/open-view/2395394000008134446?ZOHO_CRITERIA=%22Localiza_CL_Poblacion%22.%22Codcom%22%3D3304"/>
    <x v="3"/>
    <s v="#1774B9"/>
  </r>
  <r>
    <s v="0476"/>
    <n v="360"/>
    <s v="Enfermedades Mundiales"/>
    <s v="Salud"/>
    <n v="4101"/>
    <x v="2"/>
    <x v="0"/>
    <x v="2"/>
    <x v="42"/>
    <x v="0"/>
    <x v="0"/>
    <s v="Periodo 2020-2021"/>
    <s v="Casos"/>
    <s v="Ministerio de Ciencias, Tecnología, Conocimiento e Innovación"/>
    <s v="Nuevos Casos Confirmados de COVID-19 en la comuna de La Serena"/>
    <m/>
    <s v="Gráfico Evolución"/>
    <m/>
    <s v="https://analytics.zoho.com/open-view/2395394000008134446?ZOHO_CRITERIA=%22Localiza_CL_Poblacion%22.%22Codcom%22%3D4101"/>
    <x v="3"/>
    <s v="#1774B9"/>
  </r>
  <r>
    <s v="0477"/>
    <n v="360"/>
    <s v="Enfermedades Mundiales"/>
    <s v="Salud"/>
    <n v="4102"/>
    <x v="2"/>
    <x v="0"/>
    <x v="2"/>
    <x v="43"/>
    <x v="0"/>
    <x v="0"/>
    <s v="Periodo 2020-2021"/>
    <s v="Casos"/>
    <s v="Ministerio de Ciencias, Tecnología, Conocimiento e Innovación"/>
    <s v="Nuevos Casos Confirmados de COVID-19 en la comuna de Coquimbo"/>
    <m/>
    <s v="Gráfico Evolución"/>
    <m/>
    <s v="https://analytics.zoho.com/open-view/2395394000008134446?ZOHO_CRITERIA=%22Localiza_CL_Poblacion%22.%22Codcom%22%3D4102"/>
    <x v="3"/>
    <s v="#1774B9"/>
  </r>
  <r>
    <s v="0478"/>
    <n v="360"/>
    <s v="Enfermedades Mundiales"/>
    <s v="Salud"/>
    <n v="4103"/>
    <x v="2"/>
    <x v="0"/>
    <x v="2"/>
    <x v="44"/>
    <x v="0"/>
    <x v="0"/>
    <s v="Periodo 2020-2021"/>
    <s v="Casos"/>
    <s v="Ministerio de Ciencias, Tecnología, Conocimiento e Innovación"/>
    <s v="Nuevos Casos Confirmados de COVID-19 en la comuna de Andacollo"/>
    <m/>
    <s v="Gráfico Evolución"/>
    <m/>
    <s v="https://analytics.zoho.com/open-view/2395394000008134446?ZOHO_CRITERIA=%22Localiza_CL_Poblacion%22.%22Codcom%22%3D4103"/>
    <x v="3"/>
    <s v="#1774B9"/>
  </r>
  <r>
    <s v="0479"/>
    <n v="360"/>
    <s v="Enfermedades Mundiales"/>
    <s v="Salud"/>
    <n v="4104"/>
    <x v="2"/>
    <x v="0"/>
    <x v="2"/>
    <x v="45"/>
    <x v="0"/>
    <x v="0"/>
    <s v="Periodo 2020-2021"/>
    <s v="Casos"/>
    <s v="Ministerio de Ciencias, Tecnología, Conocimiento e Innovación"/>
    <s v="Nuevos Casos Confirmados de COVID-19 en la comuna de La Higuera"/>
    <m/>
    <s v="Gráfico Evolución"/>
    <m/>
    <s v="https://analytics.zoho.com/open-view/2395394000008134446?ZOHO_CRITERIA=%22Localiza_CL_Poblacion%22.%22Codcom%22%3D4104"/>
    <x v="3"/>
    <s v="#1774B9"/>
  </r>
  <r>
    <s v="0480"/>
    <n v="360"/>
    <s v="Enfermedades Mundiales"/>
    <s v="Salud"/>
    <n v="4105"/>
    <x v="2"/>
    <x v="0"/>
    <x v="2"/>
    <x v="46"/>
    <x v="0"/>
    <x v="0"/>
    <s v="Periodo 2020-2021"/>
    <s v="Casos"/>
    <s v="Ministerio de Ciencias, Tecnología, Conocimiento e Innovación"/>
    <s v="Nuevos Casos Confirmados de COVID-19 en la comuna de Paiguano"/>
    <m/>
    <s v="Gráfico Evolución"/>
    <m/>
    <s v="https://analytics.zoho.com/open-view/2395394000008134446?ZOHO_CRITERIA=%22Localiza_CL_Poblacion%22.%22Codcom%22%3D4105"/>
    <x v="3"/>
    <s v="#1774B9"/>
  </r>
  <r>
    <s v="0481"/>
    <n v="360"/>
    <s v="Enfermedades Mundiales"/>
    <s v="Salud"/>
    <n v="4106"/>
    <x v="2"/>
    <x v="0"/>
    <x v="2"/>
    <x v="47"/>
    <x v="0"/>
    <x v="0"/>
    <s v="Periodo 2020-2021"/>
    <s v="Casos"/>
    <s v="Ministerio de Ciencias, Tecnología, Conocimiento e Innovación"/>
    <s v="Nuevos Casos Confirmados de COVID-19 en la comuna de Vicuña"/>
    <m/>
    <s v="Gráfico Evolución"/>
    <m/>
    <s v="https://analytics.zoho.com/open-view/2395394000008134446?ZOHO_CRITERIA=%22Localiza_CL_Poblacion%22.%22Codcom%22%3D4106"/>
    <x v="3"/>
    <s v="#1774B9"/>
  </r>
  <r>
    <s v="0482"/>
    <n v="360"/>
    <s v="Enfermedades Mundiales"/>
    <s v="Salud"/>
    <n v="4201"/>
    <x v="2"/>
    <x v="0"/>
    <x v="2"/>
    <x v="48"/>
    <x v="0"/>
    <x v="0"/>
    <s v="Periodo 2020-2021"/>
    <s v="Casos"/>
    <s v="Ministerio de Ciencias, Tecnología, Conocimiento e Innovación"/>
    <s v="Nuevos Casos Confirmados de COVID-19 en la comuna de Illapel"/>
    <m/>
    <s v="Gráfico Evolución"/>
    <m/>
    <s v="https://analytics.zoho.com/open-view/2395394000008134446?ZOHO_CRITERIA=%22Localiza_CL_Poblacion%22.%22Codcom%22%3D4201"/>
    <x v="3"/>
    <s v="#1774B9"/>
  </r>
  <r>
    <s v="0483"/>
    <n v="360"/>
    <s v="Enfermedades Mundiales"/>
    <s v="Salud"/>
    <n v="4202"/>
    <x v="2"/>
    <x v="0"/>
    <x v="2"/>
    <x v="49"/>
    <x v="0"/>
    <x v="0"/>
    <s v="Periodo 2020-2021"/>
    <s v="Casos"/>
    <s v="Ministerio de Ciencias, Tecnología, Conocimiento e Innovación"/>
    <s v="Nuevos Casos Confirmados de COVID-19 en la comuna de Canela"/>
    <m/>
    <s v="Gráfico Evolución"/>
    <m/>
    <s v="https://analytics.zoho.com/open-view/2395394000008134446?ZOHO_CRITERIA=%22Localiza_CL_Poblacion%22.%22Codcom%22%3D4202"/>
    <x v="3"/>
    <s v="#1774B9"/>
  </r>
  <r>
    <s v="0484"/>
    <n v="360"/>
    <s v="Enfermedades Mundiales"/>
    <s v="Salud"/>
    <n v="4203"/>
    <x v="2"/>
    <x v="0"/>
    <x v="2"/>
    <x v="50"/>
    <x v="0"/>
    <x v="0"/>
    <s v="Periodo 2020-2021"/>
    <s v="Casos"/>
    <s v="Ministerio de Ciencias, Tecnología, Conocimiento e Innovación"/>
    <s v="Nuevos Casos Confirmados de COVID-19 en la comuna de Los Vilos"/>
    <m/>
    <s v="Gráfico Evolución"/>
    <m/>
    <s v="https://analytics.zoho.com/open-view/2395394000008134446?ZOHO_CRITERIA=%22Localiza_CL_Poblacion%22.%22Codcom%22%3D4203"/>
    <x v="3"/>
    <s v="#1774B9"/>
  </r>
  <r>
    <s v="0485"/>
    <n v="360"/>
    <s v="Enfermedades Mundiales"/>
    <s v="Salud"/>
    <n v="4204"/>
    <x v="2"/>
    <x v="0"/>
    <x v="2"/>
    <x v="51"/>
    <x v="0"/>
    <x v="0"/>
    <s v="Periodo 2020-2021"/>
    <s v="Casos"/>
    <s v="Ministerio de Ciencias, Tecnología, Conocimiento e Innovación"/>
    <s v="Nuevos Casos Confirmados de COVID-19 en la comuna de Salamanca"/>
    <m/>
    <s v="Gráfico Evolución"/>
    <m/>
    <s v="https://analytics.zoho.com/open-view/2395394000008134446?ZOHO_CRITERIA=%22Localiza_CL_Poblacion%22.%22Codcom%22%3D4204"/>
    <x v="3"/>
    <s v="#1774B9"/>
  </r>
  <r>
    <s v="0486"/>
    <n v="360"/>
    <s v="Enfermedades Mundiales"/>
    <s v="Salud"/>
    <n v="4301"/>
    <x v="2"/>
    <x v="0"/>
    <x v="2"/>
    <x v="52"/>
    <x v="0"/>
    <x v="0"/>
    <s v="Periodo 2020-2021"/>
    <s v="Casos"/>
    <s v="Ministerio de Ciencias, Tecnología, Conocimiento e Innovación"/>
    <s v="Nuevos Casos Confirmados de COVID-19 en la comuna de Ovalle"/>
    <m/>
    <s v="Gráfico Evolución"/>
    <m/>
    <s v="https://analytics.zoho.com/open-view/2395394000008134446?ZOHO_CRITERIA=%22Localiza_CL_Poblacion%22.%22Codcom%22%3D4301"/>
    <x v="3"/>
    <s v="#1774B9"/>
  </r>
  <r>
    <s v="0487"/>
    <n v="360"/>
    <s v="Enfermedades Mundiales"/>
    <s v="Salud"/>
    <n v="4302"/>
    <x v="2"/>
    <x v="0"/>
    <x v="2"/>
    <x v="53"/>
    <x v="0"/>
    <x v="0"/>
    <s v="Periodo 2020-2021"/>
    <s v="Casos"/>
    <s v="Ministerio de Ciencias, Tecnología, Conocimiento e Innovación"/>
    <s v="Nuevos Casos Confirmados de COVID-19 en la comuna de Combarbalá"/>
    <m/>
    <s v="Gráfico Evolución"/>
    <m/>
    <s v="https://analytics.zoho.com/open-view/2395394000008134446?ZOHO_CRITERIA=%22Localiza_CL_Poblacion%22.%22Codcom%22%3D4302"/>
    <x v="3"/>
    <s v="#1774B9"/>
  </r>
  <r>
    <s v="0488"/>
    <n v="360"/>
    <s v="Enfermedades Mundiales"/>
    <s v="Salud"/>
    <n v="4303"/>
    <x v="2"/>
    <x v="0"/>
    <x v="2"/>
    <x v="54"/>
    <x v="0"/>
    <x v="0"/>
    <s v="Periodo 2020-2021"/>
    <s v="Casos"/>
    <s v="Ministerio de Ciencias, Tecnología, Conocimiento e Innovación"/>
    <s v="Nuevos Casos Confirmados de COVID-19 en la comuna de Monte Patria"/>
    <m/>
    <s v="Gráfico Evolución"/>
    <m/>
    <s v="https://analytics.zoho.com/open-view/2395394000008134446?ZOHO_CRITERIA=%22Localiza_CL_Poblacion%22.%22Codcom%22%3D4303"/>
    <x v="3"/>
    <s v="#1774B9"/>
  </r>
  <r>
    <s v="0489"/>
    <n v="360"/>
    <s v="Enfermedades Mundiales"/>
    <s v="Salud"/>
    <n v="4304"/>
    <x v="2"/>
    <x v="0"/>
    <x v="2"/>
    <x v="55"/>
    <x v="0"/>
    <x v="0"/>
    <s v="Periodo 2020-2021"/>
    <s v="Casos"/>
    <s v="Ministerio de Ciencias, Tecnología, Conocimiento e Innovación"/>
    <s v="Nuevos Casos Confirmados de COVID-19 en la comuna de Punitaqui"/>
    <m/>
    <s v="Gráfico Evolución"/>
    <m/>
    <s v="https://analytics.zoho.com/open-view/2395394000008134446?ZOHO_CRITERIA=%22Localiza_CL_Poblacion%22.%22Codcom%22%3D4304"/>
    <x v="3"/>
    <s v="#1774B9"/>
  </r>
  <r>
    <s v="0490"/>
    <n v="360"/>
    <s v="Enfermedades Mundiales"/>
    <s v="Salud"/>
    <n v="4305"/>
    <x v="2"/>
    <x v="0"/>
    <x v="2"/>
    <x v="56"/>
    <x v="0"/>
    <x v="0"/>
    <s v="Periodo 2020-2021"/>
    <s v="Casos"/>
    <s v="Ministerio de Ciencias, Tecnología, Conocimiento e Innovación"/>
    <s v="Nuevos Casos Confirmados de COVID-19 en la comuna de Río Hurtado"/>
    <m/>
    <s v="Gráfico Evolución"/>
    <m/>
    <s v="https://analytics.zoho.com/open-view/2395394000008134446?ZOHO_CRITERIA=%22Localiza_CL_Poblacion%22.%22Codcom%22%3D4305"/>
    <x v="3"/>
    <s v="#1774B9"/>
  </r>
  <r>
    <s v="0491"/>
    <n v="360"/>
    <s v="Enfermedades Mundiales"/>
    <s v="Salud"/>
    <n v="5101"/>
    <x v="2"/>
    <x v="0"/>
    <x v="2"/>
    <x v="57"/>
    <x v="0"/>
    <x v="0"/>
    <s v="Periodo 2020-2021"/>
    <s v="Casos"/>
    <s v="Ministerio de Ciencias, Tecnología, Conocimiento e Innovación"/>
    <s v="Nuevos Casos Confirmados de COVID-19 en la comuna de Valparaíso"/>
    <m/>
    <s v="Gráfico Evolución"/>
    <m/>
    <s v="https://analytics.zoho.com/open-view/2395394000008134446?ZOHO_CRITERIA=%22Localiza_CL_Poblacion%22.%22Codcom%22%3D5101"/>
    <x v="3"/>
    <s v="#1774B9"/>
  </r>
  <r>
    <s v="0492"/>
    <n v="360"/>
    <s v="Enfermedades Mundiales"/>
    <s v="Salud"/>
    <n v="5102"/>
    <x v="2"/>
    <x v="0"/>
    <x v="2"/>
    <x v="58"/>
    <x v="0"/>
    <x v="0"/>
    <s v="Periodo 2020-2021"/>
    <s v="Casos"/>
    <s v="Ministerio de Ciencias, Tecnología, Conocimiento e Innovación"/>
    <s v="Nuevos Casos Confirmados de COVID-19 en la comuna de Casablanca"/>
    <m/>
    <s v="Gráfico Evolución"/>
    <m/>
    <s v="https://analytics.zoho.com/open-view/2395394000008134446?ZOHO_CRITERIA=%22Localiza_CL_Poblacion%22.%22Codcom%22%3D5102"/>
    <x v="3"/>
    <s v="#1774B9"/>
  </r>
  <r>
    <s v="0493"/>
    <n v="360"/>
    <s v="Enfermedades Mundiales"/>
    <s v="Salud"/>
    <n v="5103"/>
    <x v="2"/>
    <x v="0"/>
    <x v="2"/>
    <x v="59"/>
    <x v="0"/>
    <x v="0"/>
    <s v="Periodo 2020-2021"/>
    <s v="Casos"/>
    <s v="Ministerio de Ciencias, Tecnología, Conocimiento e Innovación"/>
    <s v="Nuevos Casos Confirmados de COVID-19 en la comuna de Concón"/>
    <m/>
    <s v="Gráfico Evolución"/>
    <m/>
    <s v="https://analytics.zoho.com/open-view/2395394000008134446?ZOHO_CRITERIA=%22Localiza_CL_Poblacion%22.%22Codcom%22%3D5103"/>
    <x v="3"/>
    <s v="#1774B9"/>
  </r>
  <r>
    <s v="0494"/>
    <n v="360"/>
    <s v="Enfermedades Mundiales"/>
    <s v="Salud"/>
    <n v="5104"/>
    <x v="2"/>
    <x v="0"/>
    <x v="2"/>
    <x v="60"/>
    <x v="0"/>
    <x v="0"/>
    <s v="Periodo 2020-2021"/>
    <s v="Casos"/>
    <s v="Ministerio de Ciencias, Tecnología, Conocimiento e Innovación"/>
    <s v="Nuevos Casos Confirmados de COVID-19 en la comuna de Juan Fernández"/>
    <m/>
    <s v="Gráfico Evolución"/>
    <m/>
    <s v="https://analytics.zoho.com/open-view/2395394000008134446?ZOHO_CRITERIA=%22Localiza_CL_Poblacion%22.%22Codcom%22%3D5104"/>
    <x v="3"/>
    <s v="#1774B9"/>
  </r>
  <r>
    <s v="0495"/>
    <n v="360"/>
    <s v="Enfermedades Mundiales"/>
    <s v="Salud"/>
    <n v="5105"/>
    <x v="2"/>
    <x v="0"/>
    <x v="2"/>
    <x v="61"/>
    <x v="0"/>
    <x v="0"/>
    <s v="Periodo 2020-2021"/>
    <s v="Casos"/>
    <s v="Ministerio de Ciencias, Tecnología, Conocimiento e Innovación"/>
    <s v="Nuevos Casos Confirmados de COVID-19 en la comuna de Puchuncaví"/>
    <m/>
    <s v="Gráfico Evolución"/>
    <m/>
    <s v="https://analytics.zoho.com/open-view/2395394000008134446?ZOHO_CRITERIA=%22Localiza_CL_Poblacion%22.%22Codcom%22%3D5105"/>
    <x v="3"/>
    <s v="#1774B9"/>
  </r>
  <r>
    <s v="0496"/>
    <n v="360"/>
    <s v="Enfermedades Mundiales"/>
    <s v="Salud"/>
    <n v="5107"/>
    <x v="2"/>
    <x v="0"/>
    <x v="2"/>
    <x v="62"/>
    <x v="0"/>
    <x v="0"/>
    <s v="Periodo 2020-2021"/>
    <s v="Casos"/>
    <s v="Ministerio de Ciencias, Tecnología, Conocimiento e Innovación"/>
    <s v="Nuevos Casos Confirmados de COVID-19 en la comuna de Quintero"/>
    <m/>
    <s v="Gráfico Evolución"/>
    <m/>
    <s v="https://analytics.zoho.com/open-view/2395394000008134446?ZOHO_CRITERIA=%22Localiza_CL_Poblacion%22.%22Codcom%22%3D5107"/>
    <x v="3"/>
    <s v="#1774B9"/>
  </r>
  <r>
    <s v="0497"/>
    <n v="360"/>
    <s v="Enfermedades Mundiales"/>
    <s v="Salud"/>
    <n v="5109"/>
    <x v="2"/>
    <x v="0"/>
    <x v="2"/>
    <x v="63"/>
    <x v="0"/>
    <x v="0"/>
    <s v="Periodo 2020-2021"/>
    <s v="Casos"/>
    <s v="Ministerio de Ciencias, Tecnología, Conocimiento e Innovación"/>
    <s v="Nuevos Casos Confirmados de COVID-19 en la comuna de Viña del Mar"/>
    <m/>
    <s v="Gráfico Evolución"/>
    <m/>
    <s v="https://analytics.zoho.com/open-view/2395394000008134446?ZOHO_CRITERIA=%22Localiza_CL_Poblacion%22.%22Codcom%22%3D5109"/>
    <x v="3"/>
    <s v="#1774B9"/>
  </r>
  <r>
    <s v="0498"/>
    <n v="360"/>
    <s v="Enfermedades Mundiales"/>
    <s v="Salud"/>
    <n v="5201"/>
    <x v="2"/>
    <x v="0"/>
    <x v="2"/>
    <x v="64"/>
    <x v="0"/>
    <x v="0"/>
    <s v="Periodo 2020-2021"/>
    <s v="Casos"/>
    <s v="Ministerio de Ciencias, Tecnología, Conocimiento e Innovación"/>
    <s v="Nuevos Casos Confirmados de COVID-19 en la comuna de Isla de Pascua"/>
    <m/>
    <s v="Gráfico Evolución"/>
    <m/>
    <s v="https://analytics.zoho.com/open-view/2395394000008134446?ZOHO_CRITERIA=%22Localiza_CL_Poblacion%22.%22Codcom%22%3D5201"/>
    <x v="3"/>
    <s v="#1774B9"/>
  </r>
  <r>
    <s v="0499"/>
    <n v="360"/>
    <s v="Enfermedades Mundiales"/>
    <s v="Salud"/>
    <n v="5301"/>
    <x v="2"/>
    <x v="0"/>
    <x v="2"/>
    <x v="65"/>
    <x v="0"/>
    <x v="0"/>
    <s v="Periodo 2020-2021"/>
    <s v="Casos"/>
    <s v="Ministerio de Ciencias, Tecnología, Conocimiento e Innovación"/>
    <s v="Nuevos Casos Confirmados de COVID-19 en la comuna de Los Andes"/>
    <m/>
    <s v="Gráfico Evolución"/>
    <m/>
    <s v="https://analytics.zoho.com/open-view/2395394000008134446?ZOHO_CRITERIA=%22Localiza_CL_Poblacion%22.%22Codcom%22%3D5301"/>
    <x v="3"/>
    <s v="#1774B9"/>
  </r>
  <r>
    <s v="0500"/>
    <n v="360"/>
    <s v="Enfermedades Mundiales"/>
    <s v="Salud"/>
    <n v="5302"/>
    <x v="2"/>
    <x v="0"/>
    <x v="2"/>
    <x v="66"/>
    <x v="0"/>
    <x v="0"/>
    <s v="Periodo 2020-2021"/>
    <s v="Casos"/>
    <s v="Ministerio de Ciencias, Tecnología, Conocimiento e Innovación"/>
    <s v="Nuevos Casos Confirmados de COVID-19 en la comuna de Calle Larga"/>
    <m/>
    <s v="Gráfico Evolución"/>
    <m/>
    <s v="https://analytics.zoho.com/open-view/2395394000008134446?ZOHO_CRITERIA=%22Localiza_CL_Poblacion%22.%22Codcom%22%3D5302"/>
    <x v="3"/>
    <s v="#1774B9"/>
  </r>
  <r>
    <s v="0501"/>
    <n v="360"/>
    <s v="Enfermedades Mundiales"/>
    <s v="Salud"/>
    <n v="5303"/>
    <x v="2"/>
    <x v="0"/>
    <x v="2"/>
    <x v="67"/>
    <x v="0"/>
    <x v="0"/>
    <s v="Periodo 2020-2021"/>
    <s v="Casos"/>
    <s v="Ministerio de Ciencias, Tecnología, Conocimiento e Innovación"/>
    <s v="Nuevos Casos Confirmados de COVID-19 en la comuna de Rinconada"/>
    <m/>
    <s v="Gráfico Evolución"/>
    <m/>
    <s v="https://analytics.zoho.com/open-view/2395394000008134446?ZOHO_CRITERIA=%22Localiza_CL_Poblacion%22.%22Codcom%22%3D5303"/>
    <x v="3"/>
    <s v="#1774B9"/>
  </r>
  <r>
    <s v="0502"/>
    <n v="360"/>
    <s v="Enfermedades Mundiales"/>
    <s v="Salud"/>
    <n v="5304"/>
    <x v="2"/>
    <x v="0"/>
    <x v="2"/>
    <x v="68"/>
    <x v="0"/>
    <x v="0"/>
    <s v="Periodo 2020-2021"/>
    <s v="Casos"/>
    <s v="Ministerio de Ciencias, Tecnología, Conocimiento e Innovación"/>
    <s v="Nuevos Casos Confirmados de COVID-19 en la comuna de San Esteban"/>
    <m/>
    <s v="Gráfico Evolución"/>
    <m/>
    <s v="https://analytics.zoho.com/open-view/2395394000008134446?ZOHO_CRITERIA=%22Localiza_CL_Poblacion%22.%22Codcom%22%3D5304"/>
    <x v="3"/>
    <s v="#1774B9"/>
  </r>
  <r>
    <s v="0503"/>
    <n v="360"/>
    <s v="Enfermedades Mundiales"/>
    <s v="Salud"/>
    <n v="5401"/>
    <x v="2"/>
    <x v="0"/>
    <x v="2"/>
    <x v="69"/>
    <x v="0"/>
    <x v="0"/>
    <s v="Periodo 2020-2021"/>
    <s v="Casos"/>
    <s v="Ministerio de Ciencias, Tecnología, Conocimiento e Innovación"/>
    <s v="Nuevos Casos Confirmados de COVID-19 en la comuna de La Ligua"/>
    <m/>
    <s v="Gráfico Evolución"/>
    <m/>
    <s v="https://analytics.zoho.com/open-view/2395394000008134446?ZOHO_CRITERIA=%22Localiza_CL_Poblacion%22.%22Codcom%22%3D5401"/>
    <x v="3"/>
    <s v="#1774B9"/>
  </r>
  <r>
    <s v="0504"/>
    <n v="360"/>
    <s v="Enfermedades Mundiales"/>
    <s v="Salud"/>
    <n v="5402"/>
    <x v="2"/>
    <x v="0"/>
    <x v="2"/>
    <x v="70"/>
    <x v="0"/>
    <x v="0"/>
    <s v="Periodo 2020-2021"/>
    <s v="Casos"/>
    <s v="Ministerio de Ciencias, Tecnología, Conocimiento e Innovación"/>
    <s v="Nuevos Casos Confirmados de COVID-19 en la comuna de Cabildo"/>
    <m/>
    <s v="Gráfico Evolución"/>
    <m/>
    <s v="https://analytics.zoho.com/open-view/2395394000008134446?ZOHO_CRITERIA=%22Localiza_CL_Poblacion%22.%22Codcom%22%3D5402"/>
    <x v="3"/>
    <s v="#1774B9"/>
  </r>
  <r>
    <s v="0505"/>
    <n v="360"/>
    <s v="Enfermedades Mundiales"/>
    <s v="Salud"/>
    <n v="5403"/>
    <x v="2"/>
    <x v="0"/>
    <x v="2"/>
    <x v="71"/>
    <x v="0"/>
    <x v="0"/>
    <s v="Periodo 2020-2021"/>
    <s v="Casos"/>
    <s v="Ministerio de Ciencias, Tecnología, Conocimiento e Innovación"/>
    <s v="Nuevos Casos Confirmados de COVID-19 en la comuna de Papudo"/>
    <m/>
    <s v="Gráfico Evolución"/>
    <m/>
    <s v="https://analytics.zoho.com/open-view/2395394000008134446?ZOHO_CRITERIA=%22Localiza_CL_Poblacion%22.%22Codcom%22%3D5403"/>
    <x v="3"/>
    <s v="#1774B9"/>
  </r>
  <r>
    <s v="0506"/>
    <n v="360"/>
    <s v="Enfermedades Mundiales"/>
    <s v="Salud"/>
    <n v="5404"/>
    <x v="2"/>
    <x v="0"/>
    <x v="2"/>
    <x v="72"/>
    <x v="0"/>
    <x v="0"/>
    <s v="Periodo 2020-2021"/>
    <s v="Casos"/>
    <s v="Ministerio de Ciencias, Tecnología, Conocimiento e Innovación"/>
    <s v="Nuevos Casos Confirmados de COVID-19 en la comuna de Petorca"/>
    <m/>
    <s v="Gráfico Evolución"/>
    <m/>
    <s v="https://analytics.zoho.com/open-view/2395394000008134446?ZOHO_CRITERIA=%22Localiza_CL_Poblacion%22.%22Codcom%22%3D5404"/>
    <x v="3"/>
    <s v="#1774B9"/>
  </r>
  <r>
    <s v="0507"/>
    <n v="360"/>
    <s v="Enfermedades Mundiales"/>
    <s v="Salud"/>
    <n v="5405"/>
    <x v="2"/>
    <x v="0"/>
    <x v="2"/>
    <x v="73"/>
    <x v="0"/>
    <x v="0"/>
    <s v="Periodo 2020-2021"/>
    <s v="Casos"/>
    <s v="Ministerio de Ciencias, Tecnología, Conocimiento e Innovación"/>
    <s v="Nuevos Casos Confirmados de COVID-19 en la comuna de Zapallar"/>
    <m/>
    <s v="Gráfico Evolución"/>
    <m/>
    <s v="https://analytics.zoho.com/open-view/2395394000008134446?ZOHO_CRITERIA=%22Localiza_CL_Poblacion%22.%22Codcom%22%3D5405"/>
    <x v="3"/>
    <s v="#1774B9"/>
  </r>
  <r>
    <s v="0508"/>
    <n v="360"/>
    <s v="Enfermedades Mundiales"/>
    <s v="Salud"/>
    <n v="5501"/>
    <x v="2"/>
    <x v="0"/>
    <x v="2"/>
    <x v="74"/>
    <x v="0"/>
    <x v="0"/>
    <s v="Periodo 2020-2021"/>
    <s v="Casos"/>
    <s v="Ministerio de Ciencias, Tecnología, Conocimiento e Innovación"/>
    <s v="Nuevos Casos Confirmados de COVID-19 en la comuna de Quillota"/>
    <m/>
    <s v="Gráfico Evolución"/>
    <m/>
    <s v="https://analytics.zoho.com/open-view/2395394000008134446?ZOHO_CRITERIA=%22Localiza_CL_Poblacion%22.%22Codcom%22%3D5501"/>
    <x v="3"/>
    <s v="#1774B9"/>
  </r>
  <r>
    <s v="0509"/>
    <n v="360"/>
    <s v="Enfermedades Mundiales"/>
    <s v="Salud"/>
    <n v="5502"/>
    <x v="2"/>
    <x v="0"/>
    <x v="2"/>
    <x v="75"/>
    <x v="0"/>
    <x v="0"/>
    <s v="Periodo 2020-2021"/>
    <s v="Casos"/>
    <s v="Ministerio de Ciencias, Tecnología, Conocimiento e Innovación"/>
    <s v="Nuevos Casos Confirmados de COVID-19 en la comuna de Calera"/>
    <m/>
    <s v="Gráfico Evolución"/>
    <m/>
    <s v="https://analytics.zoho.com/open-view/2395394000008134446?ZOHO_CRITERIA=%22Localiza_CL_Poblacion%22.%22Codcom%22%3D5502"/>
    <x v="3"/>
    <s v="#1774B9"/>
  </r>
  <r>
    <s v="0510"/>
    <n v="360"/>
    <s v="Enfermedades Mundiales"/>
    <s v="Salud"/>
    <n v="5503"/>
    <x v="2"/>
    <x v="0"/>
    <x v="2"/>
    <x v="76"/>
    <x v="0"/>
    <x v="0"/>
    <s v="Periodo 2020-2021"/>
    <s v="Casos"/>
    <s v="Ministerio de Ciencias, Tecnología, Conocimiento e Innovación"/>
    <s v="Nuevos Casos Confirmados de COVID-19 en la comuna de Hijuelas"/>
    <m/>
    <s v="Gráfico Evolución"/>
    <m/>
    <s v="https://analytics.zoho.com/open-view/2395394000008134446?ZOHO_CRITERIA=%22Localiza_CL_Poblacion%22.%22Codcom%22%3D5503"/>
    <x v="3"/>
    <s v="#1774B9"/>
  </r>
  <r>
    <s v="0511"/>
    <n v="360"/>
    <s v="Enfermedades Mundiales"/>
    <s v="Salud"/>
    <n v="5504"/>
    <x v="2"/>
    <x v="0"/>
    <x v="2"/>
    <x v="77"/>
    <x v="0"/>
    <x v="0"/>
    <s v="Periodo 2020-2021"/>
    <s v="Casos"/>
    <s v="Ministerio de Ciencias, Tecnología, Conocimiento e Innovación"/>
    <s v="Nuevos Casos Confirmados de COVID-19 en la comuna de La Cruz"/>
    <m/>
    <s v="Gráfico Evolución"/>
    <m/>
    <s v="https://analytics.zoho.com/open-view/2395394000008134446?ZOHO_CRITERIA=%22Localiza_CL_Poblacion%22.%22Codcom%22%3D5504"/>
    <x v="3"/>
    <s v="#1774B9"/>
  </r>
  <r>
    <s v="0512"/>
    <n v="360"/>
    <s v="Enfermedades Mundiales"/>
    <s v="Salud"/>
    <n v="5506"/>
    <x v="2"/>
    <x v="0"/>
    <x v="2"/>
    <x v="78"/>
    <x v="0"/>
    <x v="0"/>
    <s v="Periodo 2020-2021"/>
    <s v="Casos"/>
    <s v="Ministerio de Ciencias, Tecnología, Conocimiento e Innovación"/>
    <s v="Nuevos Casos Confirmados de COVID-19 en la comuna de Nogales"/>
    <m/>
    <s v="Gráfico Evolución"/>
    <m/>
    <s v="https://analytics.zoho.com/open-view/2395394000008134446?ZOHO_CRITERIA=%22Localiza_CL_Poblacion%22.%22Codcom%22%3D5506"/>
    <x v="3"/>
    <s v="#1774B9"/>
  </r>
  <r>
    <s v="0513"/>
    <n v="360"/>
    <s v="Enfermedades Mundiales"/>
    <s v="Salud"/>
    <n v="5601"/>
    <x v="2"/>
    <x v="0"/>
    <x v="2"/>
    <x v="79"/>
    <x v="0"/>
    <x v="0"/>
    <s v="Periodo 2020-2021"/>
    <s v="Casos"/>
    <s v="Ministerio de Ciencias, Tecnología, Conocimiento e Innovación"/>
    <s v="Nuevos Casos Confirmados de COVID-19 en la comuna de San Antonio"/>
    <m/>
    <s v="Gráfico Evolución"/>
    <m/>
    <s v="https://analytics.zoho.com/open-view/2395394000008134446?ZOHO_CRITERIA=%22Localiza_CL_Poblacion%22.%22Codcom%22%3D5601"/>
    <x v="3"/>
    <s v="#1774B9"/>
  </r>
  <r>
    <s v="0514"/>
    <n v="360"/>
    <s v="Enfermedades Mundiales"/>
    <s v="Salud"/>
    <n v="5602"/>
    <x v="2"/>
    <x v="0"/>
    <x v="2"/>
    <x v="80"/>
    <x v="0"/>
    <x v="0"/>
    <s v="Periodo 2020-2021"/>
    <s v="Casos"/>
    <s v="Ministerio de Ciencias, Tecnología, Conocimiento e Innovación"/>
    <s v="Nuevos Casos Confirmados de COVID-19 en la comuna de Algarrobo"/>
    <m/>
    <s v="Gráfico Evolución"/>
    <m/>
    <s v="https://analytics.zoho.com/open-view/2395394000008134446?ZOHO_CRITERIA=%22Localiza_CL_Poblacion%22.%22Codcom%22%3D5602"/>
    <x v="3"/>
    <s v="#1774B9"/>
  </r>
  <r>
    <s v="0515"/>
    <n v="360"/>
    <s v="Enfermedades Mundiales"/>
    <s v="Salud"/>
    <n v="5603"/>
    <x v="2"/>
    <x v="0"/>
    <x v="2"/>
    <x v="81"/>
    <x v="0"/>
    <x v="0"/>
    <s v="Periodo 2020-2021"/>
    <s v="Casos"/>
    <s v="Ministerio de Ciencias, Tecnología, Conocimiento e Innovación"/>
    <s v="Nuevos Casos Confirmados de COVID-19 en la comuna de Cartagena"/>
    <m/>
    <s v="Gráfico Evolución"/>
    <m/>
    <s v="https://analytics.zoho.com/open-view/2395394000008134446?ZOHO_CRITERIA=%22Localiza_CL_Poblacion%22.%22Codcom%22%3D5603"/>
    <x v="3"/>
    <s v="#1774B9"/>
  </r>
  <r>
    <s v="0516"/>
    <n v="360"/>
    <s v="Enfermedades Mundiales"/>
    <s v="Salud"/>
    <n v="5604"/>
    <x v="2"/>
    <x v="0"/>
    <x v="2"/>
    <x v="82"/>
    <x v="0"/>
    <x v="0"/>
    <s v="Periodo 2020-2021"/>
    <s v="Casos"/>
    <s v="Ministerio de Ciencias, Tecnología, Conocimiento e Innovación"/>
    <s v="Nuevos Casos Confirmados de COVID-19 en la comuna de El Quisco"/>
    <m/>
    <s v="Gráfico Evolución"/>
    <m/>
    <s v="https://analytics.zoho.com/open-view/2395394000008134446?ZOHO_CRITERIA=%22Localiza_CL_Poblacion%22.%22Codcom%22%3D5604"/>
    <x v="3"/>
    <s v="#1774B9"/>
  </r>
  <r>
    <s v="0517"/>
    <n v="360"/>
    <s v="Enfermedades Mundiales"/>
    <s v="Salud"/>
    <n v="5605"/>
    <x v="2"/>
    <x v="0"/>
    <x v="2"/>
    <x v="83"/>
    <x v="0"/>
    <x v="0"/>
    <s v="Periodo 2020-2021"/>
    <s v="Casos"/>
    <s v="Ministerio de Ciencias, Tecnología, Conocimiento e Innovación"/>
    <s v="Nuevos Casos Confirmados de COVID-19 en la comuna de El Tabo"/>
    <m/>
    <s v="Gráfico Evolución"/>
    <m/>
    <s v="https://analytics.zoho.com/open-view/2395394000008134446?ZOHO_CRITERIA=%22Localiza_CL_Poblacion%22.%22Codcom%22%3D5605"/>
    <x v="3"/>
    <s v="#1774B9"/>
  </r>
  <r>
    <s v="0518"/>
    <n v="360"/>
    <s v="Enfermedades Mundiales"/>
    <s v="Salud"/>
    <n v="5606"/>
    <x v="2"/>
    <x v="0"/>
    <x v="2"/>
    <x v="84"/>
    <x v="0"/>
    <x v="0"/>
    <s v="Periodo 2020-2021"/>
    <s v="Casos"/>
    <s v="Ministerio de Ciencias, Tecnología, Conocimiento e Innovación"/>
    <s v="Nuevos Casos Confirmados de COVID-19 en la comuna de Santo Domingo"/>
    <m/>
    <s v="Gráfico Evolución"/>
    <m/>
    <s v="https://analytics.zoho.com/open-view/2395394000008134446?ZOHO_CRITERIA=%22Localiza_CL_Poblacion%22.%22Codcom%22%3D5606"/>
    <x v="3"/>
    <s v="#1774B9"/>
  </r>
  <r>
    <s v="0519"/>
    <n v="360"/>
    <s v="Enfermedades Mundiales"/>
    <s v="Salud"/>
    <n v="5701"/>
    <x v="2"/>
    <x v="0"/>
    <x v="2"/>
    <x v="85"/>
    <x v="0"/>
    <x v="0"/>
    <s v="Periodo 2020-2021"/>
    <s v="Casos"/>
    <s v="Ministerio de Ciencias, Tecnología, Conocimiento e Innovación"/>
    <s v="Nuevos Casos Confirmados de COVID-19 en la comuna de San Felipe"/>
    <m/>
    <s v="Gráfico Evolución"/>
    <m/>
    <s v="https://analytics.zoho.com/open-view/2395394000008134446?ZOHO_CRITERIA=%22Localiza_CL_Poblacion%22.%22Codcom%22%3D5701"/>
    <x v="3"/>
    <s v="#1774B9"/>
  </r>
  <r>
    <s v="0520"/>
    <n v="360"/>
    <s v="Enfermedades Mundiales"/>
    <s v="Salud"/>
    <n v="5702"/>
    <x v="2"/>
    <x v="0"/>
    <x v="2"/>
    <x v="86"/>
    <x v="0"/>
    <x v="0"/>
    <s v="Periodo 2020-2021"/>
    <s v="Casos"/>
    <s v="Ministerio de Ciencias, Tecnología, Conocimiento e Innovación"/>
    <s v="Nuevos Casos Confirmados de COVID-19 en la comuna de Catemu"/>
    <m/>
    <s v="Gráfico Evolución"/>
    <m/>
    <s v="https://analytics.zoho.com/open-view/2395394000008134446?ZOHO_CRITERIA=%22Localiza_CL_Poblacion%22.%22Codcom%22%3D5702"/>
    <x v="3"/>
    <s v="#1774B9"/>
  </r>
  <r>
    <s v="0521"/>
    <n v="360"/>
    <s v="Enfermedades Mundiales"/>
    <s v="Salud"/>
    <n v="5703"/>
    <x v="2"/>
    <x v="0"/>
    <x v="2"/>
    <x v="87"/>
    <x v="0"/>
    <x v="0"/>
    <s v="Periodo 2020-2021"/>
    <s v="Casos"/>
    <s v="Ministerio de Ciencias, Tecnología, Conocimiento e Innovación"/>
    <s v="Nuevos Casos Confirmados de COVID-19 en la comuna de Llaillay"/>
    <m/>
    <s v="Gráfico Evolución"/>
    <m/>
    <s v="https://analytics.zoho.com/open-view/2395394000008134446?ZOHO_CRITERIA=%22Localiza_CL_Poblacion%22.%22Codcom%22%3D5703"/>
    <x v="3"/>
    <s v="#1774B9"/>
  </r>
  <r>
    <s v="0522"/>
    <n v="360"/>
    <s v="Enfermedades Mundiales"/>
    <s v="Salud"/>
    <n v="5704"/>
    <x v="2"/>
    <x v="0"/>
    <x v="2"/>
    <x v="88"/>
    <x v="0"/>
    <x v="0"/>
    <s v="Periodo 2020-2021"/>
    <s v="Casos"/>
    <s v="Ministerio de Ciencias, Tecnología, Conocimiento e Innovación"/>
    <s v="Nuevos Casos Confirmados de COVID-19 en la comuna de Panquehue"/>
    <m/>
    <s v="Gráfico Evolución"/>
    <m/>
    <s v="https://analytics.zoho.com/open-view/2395394000008134446?ZOHO_CRITERIA=%22Localiza_CL_Poblacion%22.%22Codcom%22%3D5704"/>
    <x v="3"/>
    <s v="#1774B9"/>
  </r>
  <r>
    <s v="0523"/>
    <n v="360"/>
    <s v="Enfermedades Mundiales"/>
    <s v="Salud"/>
    <n v="5705"/>
    <x v="2"/>
    <x v="0"/>
    <x v="2"/>
    <x v="89"/>
    <x v="0"/>
    <x v="0"/>
    <s v="Periodo 2020-2021"/>
    <s v="Casos"/>
    <s v="Ministerio de Ciencias, Tecnología, Conocimiento e Innovación"/>
    <s v="Nuevos Casos Confirmados de COVID-19 en la comuna de Putaendo"/>
    <m/>
    <s v="Gráfico Evolución"/>
    <m/>
    <s v="https://analytics.zoho.com/open-view/2395394000008134446?ZOHO_CRITERIA=%22Localiza_CL_Poblacion%22.%22Codcom%22%3D5705"/>
    <x v="3"/>
    <s v="#1774B9"/>
  </r>
  <r>
    <s v="0524"/>
    <n v="360"/>
    <s v="Enfermedades Mundiales"/>
    <s v="Salud"/>
    <n v="5706"/>
    <x v="2"/>
    <x v="0"/>
    <x v="2"/>
    <x v="90"/>
    <x v="0"/>
    <x v="0"/>
    <s v="Periodo 2020-2021"/>
    <s v="Casos"/>
    <s v="Ministerio de Ciencias, Tecnología, Conocimiento e Innovación"/>
    <s v="Nuevos Casos Confirmados de COVID-19 en la comuna de Santa María"/>
    <m/>
    <s v="Gráfico Evolución"/>
    <m/>
    <s v="https://analytics.zoho.com/open-view/2395394000008134446?ZOHO_CRITERIA=%22Localiza_CL_Poblacion%22.%22Codcom%22%3D5706"/>
    <x v="3"/>
    <s v="#1774B9"/>
  </r>
  <r>
    <s v="0525"/>
    <n v="360"/>
    <s v="Enfermedades Mundiales"/>
    <s v="Salud"/>
    <n v="5801"/>
    <x v="2"/>
    <x v="0"/>
    <x v="2"/>
    <x v="91"/>
    <x v="0"/>
    <x v="0"/>
    <s v="Periodo 2020-2021"/>
    <s v="Casos"/>
    <s v="Ministerio de Ciencias, Tecnología, Conocimiento e Innovación"/>
    <s v="Nuevos Casos Confirmados de COVID-19 en la comuna de Quilpué"/>
    <m/>
    <s v="Gráfico Evolución"/>
    <m/>
    <s v="https://analytics.zoho.com/open-view/2395394000008134446?ZOHO_CRITERIA=%22Localiza_CL_Poblacion%22.%22Codcom%22%3D5801"/>
    <x v="3"/>
    <s v="#1774B9"/>
  </r>
  <r>
    <s v="0526"/>
    <n v="360"/>
    <s v="Enfermedades Mundiales"/>
    <s v="Salud"/>
    <n v="5802"/>
    <x v="2"/>
    <x v="0"/>
    <x v="2"/>
    <x v="92"/>
    <x v="0"/>
    <x v="0"/>
    <s v="Periodo 2020-2021"/>
    <s v="Casos"/>
    <s v="Ministerio de Ciencias, Tecnología, Conocimiento e Innovación"/>
    <s v="Nuevos Casos Confirmados de COVID-19 en la comuna de Limache"/>
    <m/>
    <s v="Gráfico Evolución"/>
    <m/>
    <s v="https://analytics.zoho.com/open-view/2395394000008134446?ZOHO_CRITERIA=%22Localiza_CL_Poblacion%22.%22Codcom%22%3D5802"/>
    <x v="3"/>
    <s v="#1774B9"/>
  </r>
  <r>
    <s v="0527"/>
    <n v="360"/>
    <s v="Enfermedades Mundiales"/>
    <s v="Salud"/>
    <n v="5803"/>
    <x v="2"/>
    <x v="0"/>
    <x v="2"/>
    <x v="93"/>
    <x v="0"/>
    <x v="0"/>
    <s v="Periodo 2020-2021"/>
    <s v="Casos"/>
    <s v="Ministerio de Ciencias, Tecnología, Conocimiento e Innovación"/>
    <s v="Nuevos Casos Confirmados de COVID-19 en la comuna de Olmué"/>
    <m/>
    <s v="Gráfico Evolución"/>
    <m/>
    <s v="https://analytics.zoho.com/open-view/2395394000008134446?ZOHO_CRITERIA=%22Localiza_CL_Poblacion%22.%22Codcom%22%3D5803"/>
    <x v="3"/>
    <s v="#1774B9"/>
  </r>
  <r>
    <s v="0528"/>
    <n v="360"/>
    <s v="Enfermedades Mundiales"/>
    <s v="Salud"/>
    <n v="5804"/>
    <x v="2"/>
    <x v="0"/>
    <x v="2"/>
    <x v="94"/>
    <x v="0"/>
    <x v="0"/>
    <s v="Periodo 2020-2021"/>
    <s v="Casos"/>
    <s v="Ministerio de Ciencias, Tecnología, Conocimiento e Innovación"/>
    <s v="Nuevos Casos Confirmados de COVID-19 en la comuna de Villa Alemana"/>
    <m/>
    <s v="Gráfico Evolución"/>
    <m/>
    <s v="https://analytics.zoho.com/open-view/2395394000008134446?ZOHO_CRITERIA=%22Localiza_CL_Poblacion%22.%22Codcom%22%3D5804"/>
    <x v="3"/>
    <s v="#1774B9"/>
  </r>
  <r>
    <s v="0529"/>
    <n v="360"/>
    <s v="Enfermedades Mundiales"/>
    <s v="Salud"/>
    <n v="6101"/>
    <x v="2"/>
    <x v="0"/>
    <x v="2"/>
    <x v="95"/>
    <x v="0"/>
    <x v="0"/>
    <s v="Periodo 2020-2021"/>
    <s v="Casos"/>
    <s v="Ministerio de Ciencias, Tecnología, Conocimiento e Innovación"/>
    <s v="Nuevos Casos Confirmados de COVID-19 en la comuna de Rancagua"/>
    <m/>
    <s v="Gráfico Evolución"/>
    <m/>
    <s v="https://analytics.zoho.com/open-view/2395394000008134446?ZOHO_CRITERIA=%22Localiza_CL_Poblacion%22.%22Codcom%22%3D6101"/>
    <x v="3"/>
    <s v="#1774B9"/>
  </r>
  <r>
    <s v="0530"/>
    <n v="360"/>
    <s v="Enfermedades Mundiales"/>
    <s v="Salud"/>
    <n v="6102"/>
    <x v="2"/>
    <x v="0"/>
    <x v="2"/>
    <x v="96"/>
    <x v="0"/>
    <x v="0"/>
    <s v="Periodo 2020-2021"/>
    <s v="Casos"/>
    <s v="Ministerio de Ciencias, Tecnología, Conocimiento e Innovación"/>
    <s v="Nuevos Casos Confirmados de COVID-19 en la comuna de Codegua"/>
    <m/>
    <s v="Gráfico Evolución"/>
    <m/>
    <s v="https://analytics.zoho.com/open-view/2395394000008134446?ZOHO_CRITERIA=%22Localiza_CL_Poblacion%22.%22Codcom%22%3D6102"/>
    <x v="3"/>
    <s v="#1774B9"/>
  </r>
  <r>
    <s v="0531"/>
    <n v="360"/>
    <s v="Enfermedades Mundiales"/>
    <s v="Salud"/>
    <n v="6103"/>
    <x v="2"/>
    <x v="0"/>
    <x v="2"/>
    <x v="97"/>
    <x v="0"/>
    <x v="0"/>
    <s v="Periodo 2020-2021"/>
    <s v="Casos"/>
    <s v="Ministerio de Ciencias, Tecnología, Conocimiento e Innovación"/>
    <s v="Nuevos Casos Confirmados de COVID-19 en la comuna de Coinco"/>
    <m/>
    <s v="Gráfico Evolución"/>
    <m/>
    <s v="https://analytics.zoho.com/open-view/2395394000008134446?ZOHO_CRITERIA=%22Localiza_CL_Poblacion%22.%22Codcom%22%3D6103"/>
    <x v="3"/>
    <s v="#1774B9"/>
  </r>
  <r>
    <s v="0532"/>
    <n v="360"/>
    <s v="Enfermedades Mundiales"/>
    <s v="Salud"/>
    <n v="6104"/>
    <x v="2"/>
    <x v="0"/>
    <x v="2"/>
    <x v="98"/>
    <x v="0"/>
    <x v="0"/>
    <s v="Periodo 2020-2021"/>
    <s v="Casos"/>
    <s v="Ministerio de Ciencias, Tecnología, Conocimiento e Innovación"/>
    <s v="Nuevos Casos Confirmados de COVID-19 en la comuna de Coltauco"/>
    <m/>
    <s v="Gráfico Evolución"/>
    <m/>
    <s v="https://analytics.zoho.com/open-view/2395394000008134446?ZOHO_CRITERIA=%22Localiza_CL_Poblacion%22.%22Codcom%22%3D6104"/>
    <x v="3"/>
    <s v="#1774B9"/>
  </r>
  <r>
    <s v="0533"/>
    <n v="360"/>
    <s v="Enfermedades Mundiales"/>
    <s v="Salud"/>
    <n v="6105"/>
    <x v="2"/>
    <x v="0"/>
    <x v="2"/>
    <x v="99"/>
    <x v="0"/>
    <x v="0"/>
    <s v="Periodo 2020-2021"/>
    <s v="Casos"/>
    <s v="Ministerio de Ciencias, Tecnología, Conocimiento e Innovación"/>
    <s v="Nuevos Casos Confirmados de COVID-19 en la comuna de Doñihue"/>
    <m/>
    <s v="Gráfico Evolución"/>
    <m/>
    <s v="https://analytics.zoho.com/open-view/2395394000008134446?ZOHO_CRITERIA=%22Localiza_CL_Poblacion%22.%22Codcom%22%3D6105"/>
    <x v="3"/>
    <s v="#1774B9"/>
  </r>
  <r>
    <s v="0534"/>
    <n v="360"/>
    <s v="Enfermedades Mundiales"/>
    <s v="Salud"/>
    <n v="6106"/>
    <x v="2"/>
    <x v="0"/>
    <x v="2"/>
    <x v="100"/>
    <x v="0"/>
    <x v="0"/>
    <s v="Periodo 2020-2021"/>
    <s v="Casos"/>
    <s v="Ministerio de Ciencias, Tecnología, Conocimiento e Innovación"/>
    <s v="Nuevos Casos Confirmados de COVID-19 en la comuna de Graneros"/>
    <m/>
    <s v="Gráfico Evolución"/>
    <m/>
    <s v="https://analytics.zoho.com/open-view/2395394000008134446?ZOHO_CRITERIA=%22Localiza_CL_Poblacion%22.%22Codcom%22%3D6106"/>
    <x v="3"/>
    <s v="#1774B9"/>
  </r>
  <r>
    <s v="0535"/>
    <n v="360"/>
    <s v="Enfermedades Mundiales"/>
    <s v="Salud"/>
    <n v="6107"/>
    <x v="2"/>
    <x v="0"/>
    <x v="2"/>
    <x v="101"/>
    <x v="0"/>
    <x v="0"/>
    <s v="Periodo 2020-2021"/>
    <s v="Casos"/>
    <s v="Ministerio de Ciencias, Tecnología, Conocimiento e Innovación"/>
    <s v="Nuevos Casos Confirmados de COVID-19 en la comuna de Las Cabras"/>
    <m/>
    <s v="Gráfico Evolución"/>
    <m/>
    <s v="https://analytics.zoho.com/open-view/2395394000008134446?ZOHO_CRITERIA=%22Localiza_CL_Poblacion%22.%22Codcom%22%3D6107"/>
    <x v="3"/>
    <s v="#1774B9"/>
  </r>
  <r>
    <s v="0536"/>
    <n v="360"/>
    <s v="Enfermedades Mundiales"/>
    <s v="Salud"/>
    <n v="6108"/>
    <x v="2"/>
    <x v="0"/>
    <x v="2"/>
    <x v="102"/>
    <x v="0"/>
    <x v="0"/>
    <s v="Periodo 2020-2021"/>
    <s v="Casos"/>
    <s v="Ministerio de Ciencias, Tecnología, Conocimiento e Innovación"/>
    <s v="Nuevos Casos Confirmados de COVID-19 en la comuna de Machalí"/>
    <m/>
    <s v="Gráfico Evolución"/>
    <m/>
    <s v="https://analytics.zoho.com/open-view/2395394000008134446?ZOHO_CRITERIA=%22Localiza_CL_Poblacion%22.%22Codcom%22%3D6108"/>
    <x v="3"/>
    <s v="#1774B9"/>
  </r>
  <r>
    <s v="0537"/>
    <n v="360"/>
    <s v="Enfermedades Mundiales"/>
    <s v="Salud"/>
    <n v="6109"/>
    <x v="2"/>
    <x v="0"/>
    <x v="2"/>
    <x v="103"/>
    <x v="0"/>
    <x v="0"/>
    <s v="Periodo 2020-2021"/>
    <s v="Casos"/>
    <s v="Ministerio de Ciencias, Tecnología, Conocimiento e Innovación"/>
    <s v="Nuevos Casos Confirmados de COVID-19 en la comuna de Malloa"/>
    <m/>
    <s v="Gráfico Evolución"/>
    <m/>
    <s v="https://analytics.zoho.com/open-view/2395394000008134446?ZOHO_CRITERIA=%22Localiza_CL_Poblacion%22.%22Codcom%22%3D6109"/>
    <x v="3"/>
    <s v="#1774B9"/>
  </r>
  <r>
    <s v="0538"/>
    <n v="360"/>
    <s v="Enfermedades Mundiales"/>
    <s v="Salud"/>
    <n v="6110"/>
    <x v="2"/>
    <x v="0"/>
    <x v="2"/>
    <x v="104"/>
    <x v="0"/>
    <x v="0"/>
    <s v="Periodo 2020-2021"/>
    <s v="Casos"/>
    <s v="Ministerio de Ciencias, Tecnología, Conocimiento e Innovación"/>
    <s v="Nuevos Casos Confirmados de COVID-19 en la comuna de Mostazal"/>
    <m/>
    <s v="Gráfico Evolución"/>
    <m/>
    <s v="https://analytics.zoho.com/open-view/2395394000008134446?ZOHO_CRITERIA=%22Localiza_CL_Poblacion%22.%22Codcom%22%3D6110"/>
    <x v="3"/>
    <s v="#1774B9"/>
  </r>
  <r>
    <s v="0539"/>
    <n v="360"/>
    <s v="Enfermedades Mundiales"/>
    <s v="Salud"/>
    <n v="6111"/>
    <x v="2"/>
    <x v="0"/>
    <x v="2"/>
    <x v="105"/>
    <x v="0"/>
    <x v="0"/>
    <s v="Periodo 2020-2021"/>
    <s v="Casos"/>
    <s v="Ministerio de Ciencias, Tecnología, Conocimiento e Innovación"/>
    <s v="Nuevos Casos Confirmados de COVID-19 en la comuna de Olivar"/>
    <m/>
    <s v="Gráfico Evolución"/>
    <m/>
    <s v="https://analytics.zoho.com/open-view/2395394000008134446?ZOHO_CRITERIA=%22Localiza_CL_Poblacion%22.%22Codcom%22%3D6111"/>
    <x v="3"/>
    <s v="#1774B9"/>
  </r>
  <r>
    <s v="0540"/>
    <n v="360"/>
    <s v="Enfermedades Mundiales"/>
    <s v="Salud"/>
    <n v="6112"/>
    <x v="2"/>
    <x v="0"/>
    <x v="2"/>
    <x v="106"/>
    <x v="0"/>
    <x v="0"/>
    <s v="Periodo 2020-2021"/>
    <s v="Casos"/>
    <s v="Ministerio de Ciencias, Tecnología, Conocimiento e Innovación"/>
    <s v="Nuevos Casos Confirmados de COVID-19 en la comuna de Peumo"/>
    <m/>
    <s v="Gráfico Evolución"/>
    <m/>
    <s v="https://analytics.zoho.com/open-view/2395394000008134446?ZOHO_CRITERIA=%22Localiza_CL_Poblacion%22.%22Codcom%22%3D6112"/>
    <x v="3"/>
    <s v="#1774B9"/>
  </r>
  <r>
    <s v="0541"/>
    <n v="360"/>
    <s v="Enfermedades Mundiales"/>
    <s v="Salud"/>
    <n v="6113"/>
    <x v="2"/>
    <x v="0"/>
    <x v="2"/>
    <x v="107"/>
    <x v="0"/>
    <x v="0"/>
    <s v="Periodo 2020-2021"/>
    <s v="Casos"/>
    <s v="Ministerio de Ciencias, Tecnología, Conocimiento e Innovación"/>
    <s v="Nuevos Casos Confirmados de COVID-19 en la comuna de Pichidegua"/>
    <m/>
    <s v="Gráfico Evolución"/>
    <m/>
    <s v="https://analytics.zoho.com/open-view/2395394000008134446?ZOHO_CRITERIA=%22Localiza_CL_Poblacion%22.%22Codcom%22%3D6113"/>
    <x v="3"/>
    <s v="#1774B9"/>
  </r>
  <r>
    <s v="0542"/>
    <n v="360"/>
    <s v="Enfermedades Mundiales"/>
    <s v="Salud"/>
    <n v="6114"/>
    <x v="2"/>
    <x v="0"/>
    <x v="2"/>
    <x v="108"/>
    <x v="0"/>
    <x v="0"/>
    <s v="Periodo 2020-2021"/>
    <s v="Casos"/>
    <s v="Ministerio de Ciencias, Tecnología, Conocimiento e Innovación"/>
    <s v="Nuevos Casos Confirmados de COVID-19 en la comuna de Quinta de Tilcoco"/>
    <m/>
    <s v="Gráfico Evolución"/>
    <m/>
    <s v="https://analytics.zoho.com/open-view/2395394000008134446?ZOHO_CRITERIA=%22Localiza_CL_Poblacion%22.%22Codcom%22%3D6114"/>
    <x v="3"/>
    <s v="#1774B9"/>
  </r>
  <r>
    <s v="0543"/>
    <n v="360"/>
    <s v="Enfermedades Mundiales"/>
    <s v="Salud"/>
    <n v="6115"/>
    <x v="2"/>
    <x v="0"/>
    <x v="2"/>
    <x v="109"/>
    <x v="0"/>
    <x v="0"/>
    <s v="Periodo 2020-2021"/>
    <s v="Casos"/>
    <s v="Ministerio de Ciencias, Tecnología, Conocimiento e Innovación"/>
    <s v="Nuevos Casos Confirmados de COVID-19 en la comuna de Rengo"/>
    <m/>
    <s v="Gráfico Evolución"/>
    <m/>
    <s v="https://analytics.zoho.com/open-view/2395394000008134446?ZOHO_CRITERIA=%22Localiza_CL_Poblacion%22.%22Codcom%22%3D6115"/>
    <x v="3"/>
    <s v="#1774B9"/>
  </r>
  <r>
    <s v="0544"/>
    <n v="360"/>
    <s v="Enfermedades Mundiales"/>
    <s v="Salud"/>
    <n v="6116"/>
    <x v="2"/>
    <x v="0"/>
    <x v="2"/>
    <x v="110"/>
    <x v="0"/>
    <x v="0"/>
    <s v="Periodo 2020-2021"/>
    <s v="Casos"/>
    <s v="Ministerio de Ciencias, Tecnología, Conocimiento e Innovación"/>
    <s v="Nuevos Casos Confirmados de COVID-19 en la comuna de Requínoa"/>
    <m/>
    <s v="Gráfico Evolución"/>
    <m/>
    <s v="https://analytics.zoho.com/open-view/2395394000008134446?ZOHO_CRITERIA=%22Localiza_CL_Poblacion%22.%22Codcom%22%3D6116"/>
    <x v="3"/>
    <s v="#1774B9"/>
  </r>
  <r>
    <s v="0545"/>
    <n v="360"/>
    <s v="Enfermedades Mundiales"/>
    <s v="Salud"/>
    <n v="6117"/>
    <x v="2"/>
    <x v="0"/>
    <x v="2"/>
    <x v="111"/>
    <x v="0"/>
    <x v="0"/>
    <s v="Periodo 2020-2021"/>
    <s v="Casos"/>
    <s v="Ministerio de Ciencias, Tecnología, Conocimiento e Innovación"/>
    <s v="Nuevos Casos Confirmados de COVID-19 en la comuna de San Vicente"/>
    <m/>
    <s v="Gráfico Evolución"/>
    <m/>
    <s v="https://analytics.zoho.com/open-view/2395394000008134446?ZOHO_CRITERIA=%22Localiza_CL_Poblacion%22.%22Codcom%22%3D6117"/>
    <x v="3"/>
    <s v="#1774B9"/>
  </r>
  <r>
    <s v="0546"/>
    <n v="360"/>
    <s v="Enfermedades Mundiales"/>
    <s v="Salud"/>
    <n v="6201"/>
    <x v="2"/>
    <x v="0"/>
    <x v="2"/>
    <x v="112"/>
    <x v="0"/>
    <x v="0"/>
    <s v="Periodo 2020-2021"/>
    <s v="Casos"/>
    <s v="Ministerio de Ciencias, Tecnología, Conocimiento e Innovación"/>
    <s v="Nuevos Casos Confirmados de COVID-19 en la comuna de Pichilemu"/>
    <m/>
    <s v="Gráfico Evolución"/>
    <m/>
    <s v="https://analytics.zoho.com/open-view/2395394000008134446?ZOHO_CRITERIA=%22Localiza_CL_Poblacion%22.%22Codcom%22%3D6201"/>
    <x v="3"/>
    <s v="#1774B9"/>
  </r>
  <r>
    <s v="0547"/>
    <n v="360"/>
    <s v="Enfermedades Mundiales"/>
    <s v="Salud"/>
    <n v="6202"/>
    <x v="2"/>
    <x v="0"/>
    <x v="2"/>
    <x v="113"/>
    <x v="0"/>
    <x v="0"/>
    <s v="Periodo 2020-2021"/>
    <s v="Casos"/>
    <s v="Ministerio de Ciencias, Tecnología, Conocimiento e Innovación"/>
    <s v="Nuevos Casos Confirmados de COVID-19 en la comuna de La Estrella"/>
    <m/>
    <s v="Gráfico Evolución"/>
    <m/>
    <s v="https://analytics.zoho.com/open-view/2395394000008134446?ZOHO_CRITERIA=%22Localiza_CL_Poblacion%22.%22Codcom%22%3D6202"/>
    <x v="3"/>
    <s v="#1774B9"/>
  </r>
  <r>
    <s v="0548"/>
    <n v="360"/>
    <s v="Enfermedades Mundiales"/>
    <s v="Salud"/>
    <n v="6203"/>
    <x v="2"/>
    <x v="0"/>
    <x v="2"/>
    <x v="114"/>
    <x v="0"/>
    <x v="0"/>
    <s v="Periodo 2020-2021"/>
    <s v="Casos"/>
    <s v="Ministerio de Ciencias, Tecnología, Conocimiento e Innovación"/>
    <s v="Nuevos Casos Confirmados de COVID-19 en la comuna de Litueche"/>
    <m/>
    <s v="Gráfico Evolución"/>
    <m/>
    <s v="https://analytics.zoho.com/open-view/2395394000008134446?ZOHO_CRITERIA=%22Localiza_CL_Poblacion%22.%22Codcom%22%3D6203"/>
    <x v="3"/>
    <s v="#1774B9"/>
  </r>
  <r>
    <s v="0549"/>
    <n v="360"/>
    <s v="Enfermedades Mundiales"/>
    <s v="Salud"/>
    <n v="6204"/>
    <x v="2"/>
    <x v="0"/>
    <x v="2"/>
    <x v="115"/>
    <x v="0"/>
    <x v="0"/>
    <s v="Periodo 2020-2021"/>
    <s v="Casos"/>
    <s v="Ministerio de Ciencias, Tecnología, Conocimiento e Innovación"/>
    <s v="Nuevos Casos Confirmados de COVID-19 en la comuna de Marchihue"/>
    <m/>
    <s v="Gráfico Evolución"/>
    <m/>
    <s v="https://analytics.zoho.com/open-view/2395394000008134446?ZOHO_CRITERIA=%22Localiza_CL_Poblacion%22.%22Codcom%22%3D6204"/>
    <x v="3"/>
    <s v="#1774B9"/>
  </r>
  <r>
    <s v="0550"/>
    <n v="360"/>
    <s v="Enfermedades Mundiales"/>
    <s v="Salud"/>
    <n v="6205"/>
    <x v="2"/>
    <x v="0"/>
    <x v="2"/>
    <x v="116"/>
    <x v="0"/>
    <x v="0"/>
    <s v="Periodo 2020-2021"/>
    <s v="Casos"/>
    <s v="Ministerio de Ciencias, Tecnología, Conocimiento e Innovación"/>
    <s v="Nuevos Casos Confirmados de COVID-19 en la comuna de Navidad"/>
    <m/>
    <s v="Gráfico Evolución"/>
    <m/>
    <s v="https://analytics.zoho.com/open-view/2395394000008134446?ZOHO_CRITERIA=%22Localiza_CL_Poblacion%22.%22Codcom%22%3D6205"/>
    <x v="3"/>
    <s v="#1774B9"/>
  </r>
  <r>
    <s v="0551"/>
    <n v="360"/>
    <s v="Enfermedades Mundiales"/>
    <s v="Salud"/>
    <n v="6206"/>
    <x v="2"/>
    <x v="0"/>
    <x v="2"/>
    <x v="117"/>
    <x v="0"/>
    <x v="0"/>
    <s v="Periodo 2020-2021"/>
    <s v="Casos"/>
    <s v="Ministerio de Ciencias, Tecnología, Conocimiento e Innovación"/>
    <s v="Nuevos Casos Confirmados de COVID-19 en la comuna de Paredones"/>
    <m/>
    <s v="Gráfico Evolución"/>
    <m/>
    <s v="https://analytics.zoho.com/open-view/2395394000008134446?ZOHO_CRITERIA=%22Localiza_CL_Poblacion%22.%22Codcom%22%3D6206"/>
    <x v="3"/>
    <s v="#1774B9"/>
  </r>
  <r>
    <s v="0552"/>
    <n v="360"/>
    <s v="Enfermedades Mundiales"/>
    <s v="Salud"/>
    <n v="6301"/>
    <x v="2"/>
    <x v="0"/>
    <x v="2"/>
    <x v="118"/>
    <x v="0"/>
    <x v="0"/>
    <s v="Periodo 2020-2021"/>
    <s v="Casos"/>
    <s v="Ministerio de Ciencias, Tecnología, Conocimiento e Innovación"/>
    <s v="Nuevos Casos Confirmados de COVID-19 en la comuna de San Fernando"/>
    <m/>
    <s v="Gráfico Evolución"/>
    <m/>
    <s v="https://analytics.zoho.com/open-view/2395394000008134446?ZOHO_CRITERIA=%22Localiza_CL_Poblacion%22.%22Codcom%22%3D6301"/>
    <x v="3"/>
    <s v="#1774B9"/>
  </r>
  <r>
    <s v="0553"/>
    <n v="360"/>
    <s v="Enfermedades Mundiales"/>
    <s v="Salud"/>
    <n v="6302"/>
    <x v="2"/>
    <x v="0"/>
    <x v="2"/>
    <x v="119"/>
    <x v="0"/>
    <x v="0"/>
    <s v="Periodo 2020-2021"/>
    <s v="Casos"/>
    <s v="Ministerio de Ciencias, Tecnología, Conocimiento e Innovación"/>
    <s v="Nuevos Casos Confirmados de COVID-19 en la comuna de Chépica"/>
    <m/>
    <s v="Gráfico Evolución"/>
    <m/>
    <s v="https://analytics.zoho.com/open-view/2395394000008134446?ZOHO_CRITERIA=%22Localiza_CL_Poblacion%22.%22Codcom%22%3D6302"/>
    <x v="3"/>
    <s v="#1774B9"/>
  </r>
  <r>
    <s v="0554"/>
    <n v="360"/>
    <s v="Enfermedades Mundiales"/>
    <s v="Salud"/>
    <n v="6303"/>
    <x v="2"/>
    <x v="0"/>
    <x v="2"/>
    <x v="120"/>
    <x v="0"/>
    <x v="0"/>
    <s v="Periodo 2020-2021"/>
    <s v="Casos"/>
    <s v="Ministerio de Ciencias, Tecnología, Conocimiento e Innovación"/>
    <s v="Nuevos Casos Confirmados de COVID-19 en la comuna de Chimbarongo"/>
    <m/>
    <s v="Gráfico Evolución"/>
    <m/>
    <s v="https://analytics.zoho.com/open-view/2395394000008134446?ZOHO_CRITERIA=%22Localiza_CL_Poblacion%22.%22Codcom%22%3D6303"/>
    <x v="3"/>
    <s v="#1774B9"/>
  </r>
  <r>
    <s v="0555"/>
    <n v="360"/>
    <s v="Enfermedades Mundiales"/>
    <s v="Salud"/>
    <n v="6304"/>
    <x v="2"/>
    <x v="0"/>
    <x v="2"/>
    <x v="121"/>
    <x v="0"/>
    <x v="0"/>
    <s v="Periodo 2020-2021"/>
    <s v="Casos"/>
    <s v="Ministerio de Ciencias, Tecnología, Conocimiento e Innovación"/>
    <s v="Nuevos Casos Confirmados de COVID-19 en la comuna de Lolol"/>
    <m/>
    <s v="Gráfico Evolución"/>
    <m/>
    <s v="https://analytics.zoho.com/open-view/2395394000008134446?ZOHO_CRITERIA=%22Localiza_CL_Poblacion%22.%22Codcom%22%3D6304"/>
    <x v="3"/>
    <s v="#1774B9"/>
  </r>
  <r>
    <s v="0556"/>
    <n v="360"/>
    <s v="Enfermedades Mundiales"/>
    <s v="Salud"/>
    <n v="6305"/>
    <x v="2"/>
    <x v="0"/>
    <x v="2"/>
    <x v="122"/>
    <x v="0"/>
    <x v="0"/>
    <s v="Periodo 2020-2021"/>
    <s v="Casos"/>
    <s v="Ministerio de Ciencias, Tecnología, Conocimiento e Innovación"/>
    <s v="Nuevos Casos Confirmados de COVID-19 en la comuna de Nancagua"/>
    <m/>
    <s v="Gráfico Evolución"/>
    <m/>
    <s v="https://analytics.zoho.com/open-view/2395394000008134446?ZOHO_CRITERIA=%22Localiza_CL_Poblacion%22.%22Codcom%22%3D6305"/>
    <x v="3"/>
    <s v="#1774B9"/>
  </r>
  <r>
    <s v="0557"/>
    <n v="360"/>
    <s v="Enfermedades Mundiales"/>
    <s v="Salud"/>
    <n v="6306"/>
    <x v="2"/>
    <x v="0"/>
    <x v="2"/>
    <x v="123"/>
    <x v="0"/>
    <x v="0"/>
    <s v="Periodo 2020-2021"/>
    <s v="Casos"/>
    <s v="Ministerio de Ciencias, Tecnología, Conocimiento e Innovación"/>
    <s v="Nuevos Casos Confirmados de COVID-19 en la comuna de Palmilla"/>
    <m/>
    <s v="Gráfico Evolución"/>
    <m/>
    <s v="https://analytics.zoho.com/open-view/2395394000008134446?ZOHO_CRITERIA=%22Localiza_CL_Poblacion%22.%22Codcom%22%3D6306"/>
    <x v="3"/>
    <s v="#1774B9"/>
  </r>
  <r>
    <s v="0558"/>
    <n v="360"/>
    <s v="Enfermedades Mundiales"/>
    <s v="Salud"/>
    <n v="6307"/>
    <x v="2"/>
    <x v="0"/>
    <x v="2"/>
    <x v="124"/>
    <x v="0"/>
    <x v="0"/>
    <s v="Periodo 2020-2021"/>
    <s v="Casos"/>
    <s v="Ministerio de Ciencias, Tecnología, Conocimiento e Innovación"/>
    <s v="Nuevos Casos Confirmados de COVID-19 en la comuna de Peralillo"/>
    <m/>
    <s v="Gráfico Evolución"/>
    <m/>
    <s v="https://analytics.zoho.com/open-view/2395394000008134446?ZOHO_CRITERIA=%22Localiza_CL_Poblacion%22.%22Codcom%22%3D6307"/>
    <x v="3"/>
    <s v="#1774B9"/>
  </r>
  <r>
    <s v="0559"/>
    <n v="360"/>
    <s v="Enfermedades Mundiales"/>
    <s v="Salud"/>
    <n v="6308"/>
    <x v="2"/>
    <x v="0"/>
    <x v="2"/>
    <x v="125"/>
    <x v="0"/>
    <x v="0"/>
    <s v="Periodo 2020-2021"/>
    <s v="Casos"/>
    <s v="Ministerio de Ciencias, Tecnología, Conocimiento e Innovación"/>
    <s v="Nuevos Casos Confirmados de COVID-19 en la comuna de Placilla"/>
    <m/>
    <s v="Gráfico Evolución"/>
    <m/>
    <s v="https://analytics.zoho.com/open-view/2395394000008134446?ZOHO_CRITERIA=%22Localiza_CL_Poblacion%22.%22Codcom%22%3D6308"/>
    <x v="3"/>
    <s v="#1774B9"/>
  </r>
  <r>
    <s v="0560"/>
    <n v="360"/>
    <s v="Enfermedades Mundiales"/>
    <s v="Salud"/>
    <n v="6309"/>
    <x v="2"/>
    <x v="0"/>
    <x v="2"/>
    <x v="126"/>
    <x v="0"/>
    <x v="0"/>
    <s v="Periodo 2020-2021"/>
    <s v="Casos"/>
    <s v="Ministerio de Ciencias, Tecnología, Conocimiento e Innovación"/>
    <s v="Nuevos Casos Confirmados de COVID-19 en la comuna de Pumanque"/>
    <m/>
    <s v="Gráfico Evolución"/>
    <m/>
    <s v="https://analytics.zoho.com/open-view/2395394000008134446?ZOHO_CRITERIA=%22Localiza_CL_Poblacion%22.%22Codcom%22%3D6309"/>
    <x v="3"/>
    <s v="#1774B9"/>
  </r>
  <r>
    <s v="0561"/>
    <n v="360"/>
    <s v="Enfermedades Mundiales"/>
    <s v="Salud"/>
    <n v="6310"/>
    <x v="2"/>
    <x v="0"/>
    <x v="2"/>
    <x v="127"/>
    <x v="0"/>
    <x v="0"/>
    <s v="Periodo 2020-2021"/>
    <s v="Casos"/>
    <s v="Ministerio de Ciencias, Tecnología, Conocimiento e Innovación"/>
    <s v="Nuevos Casos Confirmados de COVID-19 en la comuna de Santa Cruz"/>
    <m/>
    <s v="Gráfico Evolución"/>
    <m/>
    <s v="https://analytics.zoho.com/open-view/2395394000008134446?ZOHO_CRITERIA=%22Localiza_CL_Poblacion%22.%22Codcom%22%3D6310"/>
    <x v="3"/>
    <s v="#1774B9"/>
  </r>
  <r>
    <s v="0562"/>
    <n v="360"/>
    <s v="Enfermedades Mundiales"/>
    <s v="Salud"/>
    <n v="7101"/>
    <x v="2"/>
    <x v="0"/>
    <x v="2"/>
    <x v="128"/>
    <x v="0"/>
    <x v="0"/>
    <s v="Periodo 2020-2021"/>
    <s v="Casos"/>
    <s v="Ministerio de Ciencias, Tecnología, Conocimiento e Innovación"/>
    <s v="Nuevos Casos Confirmados de COVID-19 en la comuna de Talca"/>
    <m/>
    <s v="Gráfico Evolución"/>
    <m/>
    <s v="https://analytics.zoho.com/open-view/2395394000008134446?ZOHO_CRITERIA=%22Localiza_CL_Poblacion%22.%22Codcom%22%3D7101"/>
    <x v="3"/>
    <s v="#1774B9"/>
  </r>
  <r>
    <s v="0563"/>
    <n v="360"/>
    <s v="Enfermedades Mundiales"/>
    <s v="Salud"/>
    <n v="7102"/>
    <x v="2"/>
    <x v="0"/>
    <x v="2"/>
    <x v="129"/>
    <x v="0"/>
    <x v="0"/>
    <s v="Periodo 2020-2021"/>
    <s v="Casos"/>
    <s v="Ministerio de Ciencias, Tecnología, Conocimiento e Innovación"/>
    <s v="Nuevos Casos Confirmados de COVID-19 en la comuna de Constitución"/>
    <m/>
    <s v="Gráfico Evolución"/>
    <m/>
    <s v="https://analytics.zoho.com/open-view/2395394000008134446?ZOHO_CRITERIA=%22Localiza_CL_Poblacion%22.%22Codcom%22%3D7102"/>
    <x v="3"/>
    <s v="#1774B9"/>
  </r>
  <r>
    <s v="0564"/>
    <n v="360"/>
    <s v="Enfermedades Mundiales"/>
    <s v="Salud"/>
    <n v="7103"/>
    <x v="2"/>
    <x v="0"/>
    <x v="2"/>
    <x v="130"/>
    <x v="0"/>
    <x v="0"/>
    <s v="Periodo 2020-2021"/>
    <s v="Casos"/>
    <s v="Ministerio de Ciencias, Tecnología, Conocimiento e Innovación"/>
    <s v="Nuevos Casos Confirmados de COVID-19 en la comuna de Curepto"/>
    <m/>
    <s v="Gráfico Evolución"/>
    <m/>
    <s v="https://analytics.zoho.com/open-view/2395394000008134446?ZOHO_CRITERIA=%22Localiza_CL_Poblacion%22.%22Codcom%22%3D7103"/>
    <x v="3"/>
    <s v="#1774B9"/>
  </r>
  <r>
    <s v="0565"/>
    <n v="360"/>
    <s v="Enfermedades Mundiales"/>
    <s v="Salud"/>
    <n v="7104"/>
    <x v="2"/>
    <x v="0"/>
    <x v="2"/>
    <x v="131"/>
    <x v="0"/>
    <x v="0"/>
    <s v="Periodo 2020-2021"/>
    <s v="Casos"/>
    <s v="Ministerio de Ciencias, Tecnología, Conocimiento e Innovación"/>
    <s v="Nuevos Casos Confirmados de COVID-19 en la comuna de Empedrado"/>
    <m/>
    <s v="Gráfico Evolución"/>
    <m/>
    <s v="https://analytics.zoho.com/open-view/2395394000008134446?ZOHO_CRITERIA=%22Localiza_CL_Poblacion%22.%22Codcom%22%3D7104"/>
    <x v="3"/>
    <s v="#1774B9"/>
  </r>
  <r>
    <s v="0566"/>
    <n v="360"/>
    <s v="Enfermedades Mundiales"/>
    <s v="Salud"/>
    <n v="7105"/>
    <x v="2"/>
    <x v="0"/>
    <x v="2"/>
    <x v="132"/>
    <x v="0"/>
    <x v="0"/>
    <s v="Periodo 2020-2021"/>
    <s v="Casos"/>
    <s v="Ministerio de Ciencias, Tecnología, Conocimiento e Innovación"/>
    <s v="Nuevos Casos Confirmados de COVID-19 en la comuna de Maule"/>
    <m/>
    <s v="Gráfico Evolución"/>
    <m/>
    <s v="https://analytics.zoho.com/open-view/2395394000008134446?ZOHO_CRITERIA=%22Localiza_CL_Poblacion%22.%22Codcom%22%3D7105"/>
    <x v="3"/>
    <s v="#1774B9"/>
  </r>
  <r>
    <s v="0567"/>
    <n v="360"/>
    <s v="Enfermedades Mundiales"/>
    <s v="Salud"/>
    <n v="7106"/>
    <x v="2"/>
    <x v="0"/>
    <x v="2"/>
    <x v="133"/>
    <x v="0"/>
    <x v="0"/>
    <s v="Periodo 2020-2021"/>
    <s v="Casos"/>
    <s v="Ministerio de Ciencias, Tecnología, Conocimiento e Innovación"/>
    <s v="Nuevos Casos Confirmados de COVID-19 en la comuna de Pelarco"/>
    <m/>
    <s v="Gráfico Evolución"/>
    <m/>
    <s v="https://analytics.zoho.com/open-view/2395394000008134446?ZOHO_CRITERIA=%22Localiza_CL_Poblacion%22.%22Codcom%22%3D7106"/>
    <x v="3"/>
    <s v="#1774B9"/>
  </r>
  <r>
    <s v="0568"/>
    <n v="360"/>
    <s v="Enfermedades Mundiales"/>
    <s v="Salud"/>
    <n v="7107"/>
    <x v="2"/>
    <x v="0"/>
    <x v="2"/>
    <x v="134"/>
    <x v="0"/>
    <x v="0"/>
    <s v="Periodo 2020-2021"/>
    <s v="Casos"/>
    <s v="Ministerio de Ciencias, Tecnología, Conocimiento e Innovación"/>
    <s v="Nuevos Casos Confirmados de COVID-19 en la comuna de Pencahue"/>
    <m/>
    <s v="Gráfico Evolución"/>
    <m/>
    <s v="https://analytics.zoho.com/open-view/2395394000008134446?ZOHO_CRITERIA=%22Localiza_CL_Poblacion%22.%22Codcom%22%3D7107"/>
    <x v="3"/>
    <s v="#1774B9"/>
  </r>
  <r>
    <s v="0569"/>
    <n v="360"/>
    <s v="Enfermedades Mundiales"/>
    <s v="Salud"/>
    <n v="7108"/>
    <x v="2"/>
    <x v="0"/>
    <x v="2"/>
    <x v="135"/>
    <x v="0"/>
    <x v="0"/>
    <s v="Periodo 2020-2021"/>
    <s v="Casos"/>
    <s v="Ministerio de Ciencias, Tecnología, Conocimiento e Innovación"/>
    <s v="Nuevos Casos Confirmados de COVID-19 en la comuna de Río Claro"/>
    <m/>
    <s v="Gráfico Evolución"/>
    <m/>
    <s v="https://analytics.zoho.com/open-view/2395394000008134446?ZOHO_CRITERIA=%22Localiza_CL_Poblacion%22.%22Codcom%22%3D7108"/>
    <x v="3"/>
    <s v="#1774B9"/>
  </r>
  <r>
    <s v="0570"/>
    <n v="360"/>
    <s v="Enfermedades Mundiales"/>
    <s v="Salud"/>
    <n v="7109"/>
    <x v="2"/>
    <x v="0"/>
    <x v="2"/>
    <x v="136"/>
    <x v="0"/>
    <x v="0"/>
    <s v="Periodo 2020-2021"/>
    <s v="Casos"/>
    <s v="Ministerio de Ciencias, Tecnología, Conocimiento e Innovación"/>
    <s v="Nuevos Casos Confirmados de COVID-19 en la comuna de San Clemente"/>
    <m/>
    <s v="Gráfico Evolución"/>
    <m/>
    <s v="https://analytics.zoho.com/open-view/2395394000008134446?ZOHO_CRITERIA=%22Localiza_CL_Poblacion%22.%22Codcom%22%3D7109"/>
    <x v="3"/>
    <s v="#1774B9"/>
  </r>
  <r>
    <s v="0571"/>
    <n v="360"/>
    <s v="Enfermedades Mundiales"/>
    <s v="Salud"/>
    <n v="7110"/>
    <x v="2"/>
    <x v="0"/>
    <x v="2"/>
    <x v="137"/>
    <x v="0"/>
    <x v="0"/>
    <s v="Periodo 2020-2021"/>
    <s v="Casos"/>
    <s v="Ministerio de Ciencias, Tecnología, Conocimiento e Innovación"/>
    <s v="Nuevos Casos Confirmados de COVID-19 en la comuna de San Rafael"/>
    <m/>
    <s v="Gráfico Evolución"/>
    <m/>
    <s v="https://analytics.zoho.com/open-view/2395394000008134446?ZOHO_CRITERIA=%22Localiza_CL_Poblacion%22.%22Codcom%22%3D7110"/>
    <x v="3"/>
    <s v="#1774B9"/>
  </r>
  <r>
    <s v="0572"/>
    <n v="360"/>
    <s v="Enfermedades Mundiales"/>
    <s v="Salud"/>
    <n v="7201"/>
    <x v="2"/>
    <x v="0"/>
    <x v="2"/>
    <x v="138"/>
    <x v="0"/>
    <x v="0"/>
    <s v="Periodo 2020-2021"/>
    <s v="Casos"/>
    <s v="Ministerio de Ciencias, Tecnología, Conocimiento e Innovación"/>
    <s v="Nuevos Casos Confirmados de COVID-19 en la comuna de Cauquenes"/>
    <m/>
    <s v="Gráfico Evolución"/>
    <m/>
    <s v="https://analytics.zoho.com/open-view/2395394000008134446?ZOHO_CRITERIA=%22Localiza_CL_Poblacion%22.%22Codcom%22%3D7201"/>
    <x v="3"/>
    <s v="#1774B9"/>
  </r>
  <r>
    <s v="0573"/>
    <n v="360"/>
    <s v="Enfermedades Mundiales"/>
    <s v="Salud"/>
    <n v="7202"/>
    <x v="2"/>
    <x v="0"/>
    <x v="2"/>
    <x v="139"/>
    <x v="0"/>
    <x v="0"/>
    <s v="Periodo 2020-2021"/>
    <s v="Casos"/>
    <s v="Ministerio de Ciencias, Tecnología, Conocimiento e Innovación"/>
    <s v="Nuevos Casos Confirmados de COVID-19 en la comuna de Chanco"/>
    <m/>
    <s v="Gráfico Evolución"/>
    <m/>
    <s v="https://analytics.zoho.com/open-view/2395394000008134446?ZOHO_CRITERIA=%22Localiza_CL_Poblacion%22.%22Codcom%22%3D7202"/>
    <x v="3"/>
    <s v="#1774B9"/>
  </r>
  <r>
    <s v="0574"/>
    <n v="360"/>
    <s v="Enfermedades Mundiales"/>
    <s v="Salud"/>
    <n v="7203"/>
    <x v="2"/>
    <x v="0"/>
    <x v="2"/>
    <x v="140"/>
    <x v="0"/>
    <x v="0"/>
    <s v="Periodo 2020-2021"/>
    <s v="Casos"/>
    <s v="Ministerio de Ciencias, Tecnología, Conocimiento e Innovación"/>
    <s v="Nuevos Casos Confirmados de COVID-19 en la comuna de Pelluhue"/>
    <m/>
    <s v="Gráfico Evolución"/>
    <m/>
    <s v="https://analytics.zoho.com/open-view/2395394000008134446?ZOHO_CRITERIA=%22Localiza_CL_Poblacion%22.%22Codcom%22%3D7203"/>
    <x v="3"/>
    <s v="#1774B9"/>
  </r>
  <r>
    <s v="0575"/>
    <n v="360"/>
    <s v="Enfermedades Mundiales"/>
    <s v="Salud"/>
    <n v="7301"/>
    <x v="2"/>
    <x v="0"/>
    <x v="2"/>
    <x v="141"/>
    <x v="0"/>
    <x v="0"/>
    <s v="Periodo 2020-2021"/>
    <s v="Casos"/>
    <s v="Ministerio de Ciencias, Tecnología, Conocimiento e Innovación"/>
    <s v="Nuevos Casos Confirmados de COVID-19 en la comuna de Curicó"/>
    <m/>
    <s v="Gráfico Evolución"/>
    <m/>
    <s v="https://analytics.zoho.com/open-view/2395394000008134446?ZOHO_CRITERIA=%22Localiza_CL_Poblacion%22.%22Codcom%22%3D7301"/>
    <x v="3"/>
    <s v="#1774B9"/>
  </r>
  <r>
    <s v="0576"/>
    <n v="360"/>
    <s v="Enfermedades Mundiales"/>
    <s v="Salud"/>
    <n v="7302"/>
    <x v="2"/>
    <x v="0"/>
    <x v="2"/>
    <x v="142"/>
    <x v="0"/>
    <x v="0"/>
    <s v="Periodo 2020-2021"/>
    <s v="Casos"/>
    <s v="Ministerio de Ciencias, Tecnología, Conocimiento e Innovación"/>
    <s v="Nuevos Casos Confirmados de COVID-19 en la comuna de Hualañé"/>
    <m/>
    <s v="Gráfico Evolución"/>
    <m/>
    <s v="https://analytics.zoho.com/open-view/2395394000008134446?ZOHO_CRITERIA=%22Localiza_CL_Poblacion%22.%22Codcom%22%3D7302"/>
    <x v="3"/>
    <s v="#1774B9"/>
  </r>
  <r>
    <s v="0577"/>
    <n v="360"/>
    <s v="Enfermedades Mundiales"/>
    <s v="Salud"/>
    <n v="7303"/>
    <x v="2"/>
    <x v="0"/>
    <x v="2"/>
    <x v="143"/>
    <x v="0"/>
    <x v="0"/>
    <s v="Periodo 2020-2021"/>
    <s v="Casos"/>
    <s v="Ministerio de Ciencias, Tecnología, Conocimiento e Innovación"/>
    <s v="Nuevos Casos Confirmados de COVID-19 en la comuna de Licantén"/>
    <m/>
    <s v="Gráfico Evolución"/>
    <m/>
    <s v="https://analytics.zoho.com/open-view/2395394000008134446?ZOHO_CRITERIA=%22Localiza_CL_Poblacion%22.%22Codcom%22%3D7303"/>
    <x v="3"/>
    <s v="#1774B9"/>
  </r>
  <r>
    <s v="0578"/>
    <n v="360"/>
    <s v="Enfermedades Mundiales"/>
    <s v="Salud"/>
    <n v="7304"/>
    <x v="2"/>
    <x v="0"/>
    <x v="2"/>
    <x v="144"/>
    <x v="0"/>
    <x v="0"/>
    <s v="Periodo 2020-2021"/>
    <s v="Casos"/>
    <s v="Ministerio de Ciencias, Tecnología, Conocimiento e Innovación"/>
    <s v="Nuevos Casos Confirmados de COVID-19 en la comuna de Molina"/>
    <m/>
    <s v="Gráfico Evolución"/>
    <m/>
    <s v="https://analytics.zoho.com/open-view/2395394000008134446?ZOHO_CRITERIA=%22Localiza_CL_Poblacion%22.%22Codcom%22%3D7304"/>
    <x v="3"/>
    <s v="#1774B9"/>
  </r>
  <r>
    <s v="0579"/>
    <n v="360"/>
    <s v="Enfermedades Mundiales"/>
    <s v="Salud"/>
    <n v="7305"/>
    <x v="2"/>
    <x v="0"/>
    <x v="2"/>
    <x v="145"/>
    <x v="0"/>
    <x v="0"/>
    <s v="Periodo 2020-2021"/>
    <s v="Casos"/>
    <s v="Ministerio de Ciencias, Tecnología, Conocimiento e Innovación"/>
    <s v="Nuevos Casos Confirmados de COVID-19 en la comuna de Rauco"/>
    <m/>
    <s v="Gráfico Evolución"/>
    <m/>
    <s v="https://analytics.zoho.com/open-view/2395394000008134446?ZOHO_CRITERIA=%22Localiza_CL_Poblacion%22.%22Codcom%22%3D7305"/>
    <x v="3"/>
    <s v="#1774B9"/>
  </r>
  <r>
    <s v="0580"/>
    <n v="360"/>
    <s v="Enfermedades Mundiales"/>
    <s v="Salud"/>
    <n v="7306"/>
    <x v="2"/>
    <x v="0"/>
    <x v="2"/>
    <x v="146"/>
    <x v="0"/>
    <x v="0"/>
    <s v="Periodo 2020-2021"/>
    <s v="Casos"/>
    <s v="Ministerio de Ciencias, Tecnología, Conocimiento e Innovación"/>
    <s v="Nuevos Casos Confirmados de COVID-19 en la comuna de Romeral"/>
    <m/>
    <s v="Gráfico Evolución"/>
    <m/>
    <s v="https://analytics.zoho.com/open-view/2395394000008134446?ZOHO_CRITERIA=%22Localiza_CL_Poblacion%22.%22Codcom%22%3D7306"/>
    <x v="3"/>
    <s v="#1774B9"/>
  </r>
  <r>
    <s v="0581"/>
    <n v="360"/>
    <s v="Enfermedades Mundiales"/>
    <s v="Salud"/>
    <n v="7307"/>
    <x v="2"/>
    <x v="0"/>
    <x v="2"/>
    <x v="147"/>
    <x v="0"/>
    <x v="0"/>
    <s v="Periodo 2020-2021"/>
    <s v="Casos"/>
    <s v="Ministerio de Ciencias, Tecnología, Conocimiento e Innovación"/>
    <s v="Nuevos Casos Confirmados de COVID-19 en la comuna de Sagrada Familia"/>
    <m/>
    <s v="Gráfico Evolución"/>
    <m/>
    <s v="https://analytics.zoho.com/open-view/2395394000008134446?ZOHO_CRITERIA=%22Localiza_CL_Poblacion%22.%22Codcom%22%3D7307"/>
    <x v="3"/>
    <s v="#1774B9"/>
  </r>
  <r>
    <s v="0582"/>
    <n v="360"/>
    <s v="Enfermedades Mundiales"/>
    <s v="Salud"/>
    <n v="7308"/>
    <x v="2"/>
    <x v="0"/>
    <x v="2"/>
    <x v="148"/>
    <x v="0"/>
    <x v="0"/>
    <s v="Periodo 2020-2021"/>
    <s v="Casos"/>
    <s v="Ministerio de Ciencias, Tecnología, Conocimiento e Innovación"/>
    <s v="Nuevos Casos Confirmados de COVID-19 en la comuna de Teno"/>
    <m/>
    <s v="Gráfico Evolución"/>
    <m/>
    <s v="https://analytics.zoho.com/open-view/2395394000008134446?ZOHO_CRITERIA=%22Localiza_CL_Poblacion%22.%22Codcom%22%3D7308"/>
    <x v="3"/>
    <s v="#1774B9"/>
  </r>
  <r>
    <s v="0583"/>
    <n v="360"/>
    <s v="Enfermedades Mundiales"/>
    <s v="Salud"/>
    <n v="7309"/>
    <x v="2"/>
    <x v="0"/>
    <x v="2"/>
    <x v="149"/>
    <x v="0"/>
    <x v="0"/>
    <s v="Periodo 2020-2021"/>
    <s v="Casos"/>
    <s v="Ministerio de Ciencias, Tecnología, Conocimiento e Innovación"/>
    <s v="Nuevos Casos Confirmados de COVID-19 en la comuna de Vichuquén"/>
    <m/>
    <s v="Gráfico Evolución"/>
    <m/>
    <s v="https://analytics.zoho.com/open-view/2395394000008134446?ZOHO_CRITERIA=%22Localiza_CL_Poblacion%22.%22Codcom%22%3D7309"/>
    <x v="3"/>
    <s v="#1774B9"/>
  </r>
  <r>
    <s v="0584"/>
    <n v="360"/>
    <s v="Enfermedades Mundiales"/>
    <s v="Salud"/>
    <n v="7401"/>
    <x v="2"/>
    <x v="0"/>
    <x v="2"/>
    <x v="150"/>
    <x v="0"/>
    <x v="0"/>
    <s v="Periodo 2020-2021"/>
    <s v="Casos"/>
    <s v="Ministerio de Ciencias, Tecnología, Conocimiento e Innovación"/>
    <s v="Nuevos Casos Confirmados de COVID-19 en la comuna de Linares"/>
    <m/>
    <s v="Gráfico Evolución"/>
    <m/>
    <s v="https://analytics.zoho.com/open-view/2395394000008134446?ZOHO_CRITERIA=%22Localiza_CL_Poblacion%22.%22Codcom%22%3D7401"/>
    <x v="3"/>
    <s v="#1774B9"/>
  </r>
  <r>
    <s v="0585"/>
    <n v="360"/>
    <s v="Enfermedades Mundiales"/>
    <s v="Salud"/>
    <n v="7402"/>
    <x v="2"/>
    <x v="0"/>
    <x v="2"/>
    <x v="151"/>
    <x v="0"/>
    <x v="0"/>
    <s v="Periodo 2020-2021"/>
    <s v="Casos"/>
    <s v="Ministerio de Ciencias, Tecnología, Conocimiento e Innovación"/>
    <s v="Nuevos Casos Confirmados de COVID-19 en la comuna de Colbún"/>
    <m/>
    <s v="Gráfico Evolución"/>
    <m/>
    <s v="https://analytics.zoho.com/open-view/2395394000008134446?ZOHO_CRITERIA=%22Localiza_CL_Poblacion%22.%22Codcom%22%3D7402"/>
    <x v="3"/>
    <s v="#1774B9"/>
  </r>
  <r>
    <s v="0586"/>
    <n v="360"/>
    <s v="Enfermedades Mundiales"/>
    <s v="Salud"/>
    <n v="7403"/>
    <x v="2"/>
    <x v="0"/>
    <x v="2"/>
    <x v="152"/>
    <x v="0"/>
    <x v="0"/>
    <s v="Periodo 2020-2021"/>
    <s v="Casos"/>
    <s v="Ministerio de Ciencias, Tecnología, Conocimiento e Innovación"/>
    <s v="Nuevos Casos Confirmados de COVID-19 en la comuna de Longaví"/>
    <m/>
    <s v="Gráfico Evolución"/>
    <m/>
    <s v="https://analytics.zoho.com/open-view/2395394000008134446?ZOHO_CRITERIA=%22Localiza_CL_Poblacion%22.%22Codcom%22%3D7403"/>
    <x v="3"/>
    <s v="#1774B9"/>
  </r>
  <r>
    <s v="0587"/>
    <n v="360"/>
    <s v="Enfermedades Mundiales"/>
    <s v="Salud"/>
    <n v="7404"/>
    <x v="2"/>
    <x v="0"/>
    <x v="2"/>
    <x v="153"/>
    <x v="0"/>
    <x v="0"/>
    <s v="Periodo 2020-2021"/>
    <s v="Casos"/>
    <s v="Ministerio de Ciencias, Tecnología, Conocimiento e Innovación"/>
    <s v="Nuevos Casos Confirmados de COVID-19 en la comuna de Parral"/>
    <m/>
    <s v="Gráfico Evolución"/>
    <m/>
    <s v="https://analytics.zoho.com/open-view/2395394000008134446?ZOHO_CRITERIA=%22Localiza_CL_Poblacion%22.%22Codcom%22%3D7404"/>
    <x v="3"/>
    <s v="#1774B9"/>
  </r>
  <r>
    <s v="0588"/>
    <n v="360"/>
    <s v="Enfermedades Mundiales"/>
    <s v="Salud"/>
    <n v="7405"/>
    <x v="2"/>
    <x v="0"/>
    <x v="2"/>
    <x v="154"/>
    <x v="0"/>
    <x v="0"/>
    <s v="Periodo 2020-2021"/>
    <s v="Casos"/>
    <s v="Ministerio de Ciencias, Tecnología, Conocimiento e Innovación"/>
    <s v="Nuevos Casos Confirmados de COVID-19 en la comuna de Retiro"/>
    <m/>
    <s v="Gráfico Evolución"/>
    <m/>
    <s v="https://analytics.zoho.com/open-view/2395394000008134446?ZOHO_CRITERIA=%22Localiza_CL_Poblacion%22.%22Codcom%22%3D7405"/>
    <x v="3"/>
    <s v="#1774B9"/>
  </r>
  <r>
    <s v="0589"/>
    <n v="360"/>
    <s v="Enfermedades Mundiales"/>
    <s v="Salud"/>
    <n v="7406"/>
    <x v="2"/>
    <x v="0"/>
    <x v="2"/>
    <x v="155"/>
    <x v="0"/>
    <x v="0"/>
    <s v="Periodo 2020-2021"/>
    <s v="Casos"/>
    <s v="Ministerio de Ciencias, Tecnología, Conocimiento e Innovación"/>
    <s v="Nuevos Casos Confirmados de COVID-19 en la comuna de San Javier"/>
    <m/>
    <s v="Gráfico Evolución"/>
    <m/>
    <s v="https://analytics.zoho.com/open-view/2395394000008134446?ZOHO_CRITERIA=%22Localiza_CL_Poblacion%22.%22Codcom%22%3D7406"/>
    <x v="3"/>
    <s v="#1774B9"/>
  </r>
  <r>
    <s v="0590"/>
    <n v="360"/>
    <s v="Enfermedades Mundiales"/>
    <s v="Salud"/>
    <n v="7407"/>
    <x v="2"/>
    <x v="0"/>
    <x v="2"/>
    <x v="156"/>
    <x v="0"/>
    <x v="0"/>
    <s v="Periodo 2020-2021"/>
    <s v="Casos"/>
    <s v="Ministerio de Ciencias, Tecnología, Conocimiento e Innovación"/>
    <s v="Nuevos Casos Confirmados de COVID-19 en la comuna de Villa Alegre"/>
    <m/>
    <s v="Gráfico Evolución"/>
    <m/>
    <s v="https://analytics.zoho.com/open-view/2395394000008134446?ZOHO_CRITERIA=%22Localiza_CL_Poblacion%22.%22Codcom%22%3D7407"/>
    <x v="3"/>
    <s v="#1774B9"/>
  </r>
  <r>
    <s v="0591"/>
    <n v="360"/>
    <s v="Enfermedades Mundiales"/>
    <s v="Salud"/>
    <n v="7408"/>
    <x v="2"/>
    <x v="0"/>
    <x v="2"/>
    <x v="157"/>
    <x v="0"/>
    <x v="0"/>
    <s v="Periodo 2020-2021"/>
    <s v="Casos"/>
    <s v="Ministerio de Ciencias, Tecnología, Conocimiento e Innovación"/>
    <s v="Nuevos Casos Confirmados de COVID-19 en la comuna de Yerbas Buenas"/>
    <m/>
    <s v="Gráfico Evolución"/>
    <m/>
    <s v="https://analytics.zoho.com/open-view/2395394000008134446?ZOHO_CRITERIA=%22Localiza_CL_Poblacion%22.%22Codcom%22%3D7408"/>
    <x v="3"/>
    <s v="#1774B9"/>
  </r>
  <r>
    <s v="0592"/>
    <n v="360"/>
    <s v="Enfermedades Mundiales"/>
    <s v="Salud"/>
    <n v="8101"/>
    <x v="2"/>
    <x v="0"/>
    <x v="2"/>
    <x v="158"/>
    <x v="0"/>
    <x v="0"/>
    <s v="Periodo 2020-2021"/>
    <s v="Casos"/>
    <s v="Ministerio de Ciencias, Tecnología, Conocimiento e Innovación"/>
    <s v="Nuevos Casos Confirmados de COVID-19 en la comuna de Concepción"/>
    <m/>
    <s v="Gráfico Evolución"/>
    <m/>
    <s v="https://analytics.zoho.com/open-view/2395394000008134446?ZOHO_CRITERIA=%22Localiza_CL_Poblacion%22.%22Codcom%22%3D8101"/>
    <x v="3"/>
    <s v="#1774B9"/>
  </r>
  <r>
    <s v="0593"/>
    <n v="360"/>
    <s v="Enfermedades Mundiales"/>
    <s v="Salud"/>
    <n v="8102"/>
    <x v="2"/>
    <x v="0"/>
    <x v="2"/>
    <x v="159"/>
    <x v="0"/>
    <x v="0"/>
    <s v="Periodo 2020-2021"/>
    <s v="Casos"/>
    <s v="Ministerio de Ciencias, Tecnología, Conocimiento e Innovación"/>
    <s v="Nuevos Casos Confirmados de COVID-19 en la comuna de Coronel"/>
    <m/>
    <s v="Gráfico Evolución"/>
    <m/>
    <s v="https://analytics.zoho.com/open-view/2395394000008134446?ZOHO_CRITERIA=%22Localiza_CL_Poblacion%22.%22Codcom%22%3D8102"/>
    <x v="3"/>
    <s v="#1774B9"/>
  </r>
  <r>
    <s v="0594"/>
    <n v="360"/>
    <s v="Enfermedades Mundiales"/>
    <s v="Salud"/>
    <n v="8103"/>
    <x v="2"/>
    <x v="0"/>
    <x v="2"/>
    <x v="160"/>
    <x v="0"/>
    <x v="0"/>
    <s v="Periodo 2020-2021"/>
    <s v="Casos"/>
    <s v="Ministerio de Ciencias, Tecnología, Conocimiento e Innovación"/>
    <s v="Nuevos Casos Confirmados de COVID-19 en la comuna de Chiguayante"/>
    <m/>
    <s v="Gráfico Evolución"/>
    <m/>
    <s v="https://analytics.zoho.com/open-view/2395394000008134446?ZOHO_CRITERIA=%22Localiza_CL_Poblacion%22.%22Codcom%22%3D8103"/>
    <x v="3"/>
    <s v="#1774B9"/>
  </r>
  <r>
    <s v="0595"/>
    <n v="360"/>
    <s v="Enfermedades Mundiales"/>
    <s v="Salud"/>
    <n v="8104"/>
    <x v="2"/>
    <x v="0"/>
    <x v="2"/>
    <x v="161"/>
    <x v="0"/>
    <x v="0"/>
    <s v="Periodo 2020-2021"/>
    <s v="Casos"/>
    <s v="Ministerio de Ciencias, Tecnología, Conocimiento e Innovación"/>
    <s v="Nuevos Casos Confirmados de COVID-19 en la comuna de Florida"/>
    <m/>
    <s v="Gráfico Evolución"/>
    <m/>
    <s v="https://analytics.zoho.com/open-view/2395394000008134446?ZOHO_CRITERIA=%22Localiza_CL_Poblacion%22.%22Codcom%22%3D8104"/>
    <x v="3"/>
    <s v="#1774B9"/>
  </r>
  <r>
    <s v="0596"/>
    <n v="360"/>
    <s v="Enfermedades Mundiales"/>
    <s v="Salud"/>
    <n v="8105"/>
    <x v="2"/>
    <x v="0"/>
    <x v="2"/>
    <x v="162"/>
    <x v="0"/>
    <x v="0"/>
    <s v="Periodo 2020-2021"/>
    <s v="Casos"/>
    <s v="Ministerio de Ciencias, Tecnología, Conocimiento e Innovación"/>
    <s v="Nuevos Casos Confirmados de COVID-19 en la comuna de Hualqui"/>
    <m/>
    <s v="Gráfico Evolución"/>
    <m/>
    <s v="https://analytics.zoho.com/open-view/2395394000008134446?ZOHO_CRITERIA=%22Localiza_CL_Poblacion%22.%22Codcom%22%3D8105"/>
    <x v="3"/>
    <s v="#1774B9"/>
  </r>
  <r>
    <s v="0597"/>
    <n v="360"/>
    <s v="Enfermedades Mundiales"/>
    <s v="Salud"/>
    <n v="8106"/>
    <x v="2"/>
    <x v="0"/>
    <x v="2"/>
    <x v="163"/>
    <x v="0"/>
    <x v="0"/>
    <s v="Periodo 2020-2021"/>
    <s v="Casos"/>
    <s v="Ministerio de Ciencias, Tecnología, Conocimiento e Innovación"/>
    <s v="Nuevos Casos Confirmados de COVID-19 en la comuna de Lota"/>
    <m/>
    <s v="Gráfico Evolución"/>
    <m/>
    <s v="https://analytics.zoho.com/open-view/2395394000008134446?ZOHO_CRITERIA=%22Localiza_CL_Poblacion%22.%22Codcom%22%3D8106"/>
    <x v="3"/>
    <s v="#1774B9"/>
  </r>
  <r>
    <s v="0598"/>
    <n v="360"/>
    <s v="Enfermedades Mundiales"/>
    <s v="Salud"/>
    <n v="8107"/>
    <x v="2"/>
    <x v="0"/>
    <x v="2"/>
    <x v="164"/>
    <x v="0"/>
    <x v="0"/>
    <s v="Periodo 2020-2021"/>
    <s v="Casos"/>
    <s v="Ministerio de Ciencias, Tecnología, Conocimiento e Innovación"/>
    <s v="Nuevos Casos Confirmados de COVID-19 en la comuna de Penco"/>
    <m/>
    <s v="Gráfico Evolución"/>
    <m/>
    <s v="https://analytics.zoho.com/open-view/2395394000008134446?ZOHO_CRITERIA=%22Localiza_CL_Poblacion%22.%22Codcom%22%3D8107"/>
    <x v="3"/>
    <s v="#1774B9"/>
  </r>
  <r>
    <s v="0599"/>
    <n v="360"/>
    <s v="Enfermedades Mundiales"/>
    <s v="Salud"/>
    <n v="8108"/>
    <x v="2"/>
    <x v="0"/>
    <x v="2"/>
    <x v="165"/>
    <x v="0"/>
    <x v="0"/>
    <s v="Periodo 2020-2021"/>
    <s v="Casos"/>
    <s v="Ministerio de Ciencias, Tecnología, Conocimiento e Innovación"/>
    <s v="Nuevos Casos Confirmados de COVID-19 en la comuna de San Pedro de la Paz"/>
    <m/>
    <s v="Gráfico Evolución"/>
    <m/>
    <s v="https://analytics.zoho.com/open-view/2395394000008134446?ZOHO_CRITERIA=%22Localiza_CL_Poblacion%22.%22Codcom%22%3D8108"/>
    <x v="3"/>
    <s v="#1774B9"/>
  </r>
  <r>
    <s v="0600"/>
    <n v="360"/>
    <s v="Enfermedades Mundiales"/>
    <s v="Salud"/>
    <n v="8109"/>
    <x v="2"/>
    <x v="0"/>
    <x v="2"/>
    <x v="166"/>
    <x v="0"/>
    <x v="0"/>
    <s v="Periodo 2020-2021"/>
    <s v="Casos"/>
    <s v="Ministerio de Ciencias, Tecnología, Conocimiento e Innovación"/>
    <s v="Nuevos Casos Confirmados de COVID-19 en la comuna de Santa Juana"/>
    <m/>
    <s v="Gráfico Evolución"/>
    <m/>
    <s v="https://analytics.zoho.com/open-view/2395394000008134446?ZOHO_CRITERIA=%22Localiza_CL_Poblacion%22.%22Codcom%22%3D8109"/>
    <x v="3"/>
    <s v="#1774B9"/>
  </r>
  <r>
    <s v="0601"/>
    <n v="360"/>
    <s v="Enfermedades Mundiales"/>
    <s v="Salud"/>
    <n v="8110"/>
    <x v="2"/>
    <x v="0"/>
    <x v="2"/>
    <x v="167"/>
    <x v="0"/>
    <x v="0"/>
    <s v="Periodo 2020-2021"/>
    <s v="Casos"/>
    <s v="Ministerio de Ciencias, Tecnología, Conocimiento e Innovación"/>
    <s v="Nuevos Casos Confirmados de COVID-19 en la comuna de Talcahuano"/>
    <m/>
    <s v="Gráfico Evolución"/>
    <m/>
    <s v="https://analytics.zoho.com/open-view/2395394000008134446?ZOHO_CRITERIA=%22Localiza_CL_Poblacion%22.%22Codcom%22%3D8110"/>
    <x v="3"/>
    <s v="#1774B9"/>
  </r>
  <r>
    <s v="0602"/>
    <n v="360"/>
    <s v="Enfermedades Mundiales"/>
    <s v="Salud"/>
    <n v="8111"/>
    <x v="2"/>
    <x v="0"/>
    <x v="2"/>
    <x v="168"/>
    <x v="0"/>
    <x v="0"/>
    <s v="Periodo 2020-2021"/>
    <s v="Casos"/>
    <s v="Ministerio de Ciencias, Tecnología, Conocimiento e Innovación"/>
    <s v="Nuevos Casos Confirmados de COVID-19 en la comuna de Tomé"/>
    <m/>
    <s v="Gráfico Evolución"/>
    <m/>
    <s v="https://analytics.zoho.com/open-view/2395394000008134446?ZOHO_CRITERIA=%22Localiza_CL_Poblacion%22.%22Codcom%22%3D8111"/>
    <x v="3"/>
    <s v="#1774B9"/>
  </r>
  <r>
    <s v="0603"/>
    <n v="360"/>
    <s v="Enfermedades Mundiales"/>
    <s v="Salud"/>
    <n v="8112"/>
    <x v="2"/>
    <x v="0"/>
    <x v="2"/>
    <x v="169"/>
    <x v="0"/>
    <x v="0"/>
    <s v="Periodo 2020-2021"/>
    <s v="Casos"/>
    <s v="Ministerio de Ciencias, Tecnología, Conocimiento e Innovación"/>
    <s v="Nuevos Casos Confirmados de COVID-19 en la comuna de Hualpén"/>
    <m/>
    <s v="Gráfico Evolución"/>
    <m/>
    <s v="https://analytics.zoho.com/open-view/2395394000008134446?ZOHO_CRITERIA=%22Localiza_CL_Poblacion%22.%22Codcom%22%3D8112"/>
    <x v="3"/>
    <s v="#1774B9"/>
  </r>
  <r>
    <s v="0604"/>
    <n v="360"/>
    <s v="Enfermedades Mundiales"/>
    <s v="Salud"/>
    <n v="8201"/>
    <x v="2"/>
    <x v="0"/>
    <x v="2"/>
    <x v="170"/>
    <x v="0"/>
    <x v="0"/>
    <s v="Periodo 2020-2021"/>
    <s v="Casos"/>
    <s v="Ministerio de Ciencias, Tecnología, Conocimiento e Innovación"/>
    <s v="Nuevos Casos Confirmados de COVID-19 en la comuna de Lebu"/>
    <m/>
    <s v="Gráfico Evolución"/>
    <m/>
    <s v="https://analytics.zoho.com/open-view/2395394000008134446?ZOHO_CRITERIA=%22Localiza_CL_Poblacion%22.%22Codcom%22%3D8201"/>
    <x v="3"/>
    <s v="#1774B9"/>
  </r>
  <r>
    <s v="0605"/>
    <n v="360"/>
    <s v="Enfermedades Mundiales"/>
    <s v="Salud"/>
    <n v="8202"/>
    <x v="2"/>
    <x v="0"/>
    <x v="2"/>
    <x v="171"/>
    <x v="0"/>
    <x v="0"/>
    <s v="Periodo 2020-2021"/>
    <s v="Casos"/>
    <s v="Ministerio de Ciencias, Tecnología, Conocimiento e Innovación"/>
    <s v="Nuevos Casos Confirmados de COVID-19 en la comuna de Arauco"/>
    <m/>
    <s v="Gráfico Evolución"/>
    <m/>
    <s v="https://analytics.zoho.com/open-view/2395394000008134446?ZOHO_CRITERIA=%22Localiza_CL_Poblacion%22.%22Codcom%22%3D8202"/>
    <x v="3"/>
    <s v="#1774B9"/>
  </r>
  <r>
    <s v="0606"/>
    <n v="360"/>
    <s v="Enfermedades Mundiales"/>
    <s v="Salud"/>
    <n v="8203"/>
    <x v="2"/>
    <x v="0"/>
    <x v="2"/>
    <x v="172"/>
    <x v="0"/>
    <x v="0"/>
    <s v="Periodo 2020-2021"/>
    <s v="Casos"/>
    <s v="Ministerio de Ciencias, Tecnología, Conocimiento e Innovación"/>
    <s v="Nuevos Casos Confirmados de COVID-19 en la comuna de Cañete"/>
    <m/>
    <s v="Gráfico Evolución"/>
    <m/>
    <s v="https://analytics.zoho.com/open-view/2395394000008134446?ZOHO_CRITERIA=%22Localiza_CL_Poblacion%22.%22Codcom%22%3D8203"/>
    <x v="3"/>
    <s v="#1774B9"/>
  </r>
  <r>
    <s v="0607"/>
    <n v="360"/>
    <s v="Enfermedades Mundiales"/>
    <s v="Salud"/>
    <n v="8204"/>
    <x v="2"/>
    <x v="0"/>
    <x v="2"/>
    <x v="173"/>
    <x v="0"/>
    <x v="0"/>
    <s v="Periodo 2020-2021"/>
    <s v="Casos"/>
    <s v="Ministerio de Ciencias, Tecnología, Conocimiento e Innovación"/>
    <s v="Nuevos Casos Confirmados de COVID-19 en la comuna de Contulmo"/>
    <m/>
    <s v="Gráfico Evolución"/>
    <m/>
    <s v="https://analytics.zoho.com/open-view/2395394000008134446?ZOHO_CRITERIA=%22Localiza_CL_Poblacion%22.%22Codcom%22%3D8204"/>
    <x v="3"/>
    <s v="#1774B9"/>
  </r>
  <r>
    <s v="0608"/>
    <n v="360"/>
    <s v="Enfermedades Mundiales"/>
    <s v="Salud"/>
    <n v="8205"/>
    <x v="2"/>
    <x v="0"/>
    <x v="2"/>
    <x v="174"/>
    <x v="0"/>
    <x v="0"/>
    <s v="Periodo 2020-2021"/>
    <s v="Casos"/>
    <s v="Ministerio de Ciencias, Tecnología, Conocimiento e Innovación"/>
    <s v="Nuevos Casos Confirmados de COVID-19 en la comuna de Curanilahue"/>
    <m/>
    <s v="Gráfico Evolución"/>
    <m/>
    <s v="https://analytics.zoho.com/open-view/2395394000008134446?ZOHO_CRITERIA=%22Localiza_CL_Poblacion%22.%22Codcom%22%3D8205"/>
    <x v="3"/>
    <s v="#1774B9"/>
  </r>
  <r>
    <s v="0609"/>
    <n v="360"/>
    <s v="Enfermedades Mundiales"/>
    <s v="Salud"/>
    <n v="8206"/>
    <x v="2"/>
    <x v="0"/>
    <x v="2"/>
    <x v="175"/>
    <x v="0"/>
    <x v="0"/>
    <s v="Periodo 2020-2021"/>
    <s v="Casos"/>
    <s v="Ministerio de Ciencias, Tecnología, Conocimiento e Innovación"/>
    <s v="Nuevos Casos Confirmados de COVID-19 en la comuna de Los Alamos"/>
    <m/>
    <s v="Gráfico Evolución"/>
    <m/>
    <s v="https://analytics.zoho.com/open-view/2395394000008134446?ZOHO_CRITERIA=%22Localiza_CL_Poblacion%22.%22Codcom%22%3D8206"/>
    <x v="3"/>
    <s v="#1774B9"/>
  </r>
  <r>
    <s v="0610"/>
    <n v="360"/>
    <s v="Enfermedades Mundiales"/>
    <s v="Salud"/>
    <n v="8207"/>
    <x v="2"/>
    <x v="0"/>
    <x v="2"/>
    <x v="176"/>
    <x v="0"/>
    <x v="0"/>
    <s v="Periodo 2020-2021"/>
    <s v="Casos"/>
    <s v="Ministerio de Ciencias, Tecnología, Conocimiento e Innovación"/>
    <s v="Nuevos Casos Confirmados de COVID-19 en la comuna de Tirúa"/>
    <m/>
    <s v="Gráfico Evolución"/>
    <m/>
    <s v="https://analytics.zoho.com/open-view/2395394000008134446?ZOHO_CRITERIA=%22Localiza_CL_Poblacion%22.%22Codcom%22%3D8207"/>
    <x v="3"/>
    <s v="#1774B9"/>
  </r>
  <r>
    <s v="0611"/>
    <n v="360"/>
    <s v="Enfermedades Mundiales"/>
    <s v="Salud"/>
    <n v="8301"/>
    <x v="2"/>
    <x v="0"/>
    <x v="2"/>
    <x v="177"/>
    <x v="0"/>
    <x v="0"/>
    <s v="Periodo 2020-2021"/>
    <s v="Casos"/>
    <s v="Ministerio de Ciencias, Tecnología, Conocimiento e Innovación"/>
    <s v="Nuevos Casos Confirmados de COVID-19 en la comuna de Los Angeles"/>
    <m/>
    <s v="Gráfico Evolución"/>
    <m/>
    <s v="https://analytics.zoho.com/open-view/2395394000008134446?ZOHO_CRITERIA=%22Localiza_CL_Poblacion%22.%22Codcom%22%3D8301"/>
    <x v="3"/>
    <s v="#1774B9"/>
  </r>
  <r>
    <s v="0612"/>
    <n v="360"/>
    <s v="Enfermedades Mundiales"/>
    <s v="Salud"/>
    <n v="8302"/>
    <x v="2"/>
    <x v="0"/>
    <x v="2"/>
    <x v="178"/>
    <x v="0"/>
    <x v="0"/>
    <s v="Periodo 2020-2021"/>
    <s v="Casos"/>
    <s v="Ministerio de Ciencias, Tecnología, Conocimiento e Innovación"/>
    <s v="Nuevos Casos Confirmados de COVID-19 en la comuna de Antuco"/>
    <m/>
    <s v="Gráfico Evolución"/>
    <m/>
    <s v="https://analytics.zoho.com/open-view/2395394000008134446?ZOHO_CRITERIA=%22Localiza_CL_Poblacion%22.%22Codcom%22%3D8302"/>
    <x v="3"/>
    <s v="#1774B9"/>
  </r>
  <r>
    <s v="0613"/>
    <n v="360"/>
    <s v="Enfermedades Mundiales"/>
    <s v="Salud"/>
    <n v="8303"/>
    <x v="2"/>
    <x v="0"/>
    <x v="2"/>
    <x v="179"/>
    <x v="0"/>
    <x v="0"/>
    <s v="Periodo 2020-2021"/>
    <s v="Casos"/>
    <s v="Ministerio de Ciencias, Tecnología, Conocimiento e Innovación"/>
    <s v="Nuevos Casos Confirmados de COVID-19 en la comuna de Cabrero"/>
    <m/>
    <s v="Gráfico Evolución"/>
    <m/>
    <s v="https://analytics.zoho.com/open-view/2395394000008134446?ZOHO_CRITERIA=%22Localiza_CL_Poblacion%22.%22Codcom%22%3D8303"/>
    <x v="3"/>
    <s v="#1774B9"/>
  </r>
  <r>
    <s v="0614"/>
    <n v="360"/>
    <s v="Enfermedades Mundiales"/>
    <s v="Salud"/>
    <n v="8304"/>
    <x v="2"/>
    <x v="0"/>
    <x v="2"/>
    <x v="180"/>
    <x v="0"/>
    <x v="0"/>
    <s v="Periodo 2020-2021"/>
    <s v="Casos"/>
    <s v="Ministerio de Ciencias, Tecnología, Conocimiento e Innovación"/>
    <s v="Nuevos Casos Confirmados de COVID-19 en la comuna de Laja"/>
    <m/>
    <s v="Gráfico Evolución"/>
    <m/>
    <s v="https://analytics.zoho.com/open-view/2395394000008134446?ZOHO_CRITERIA=%22Localiza_CL_Poblacion%22.%22Codcom%22%3D8304"/>
    <x v="3"/>
    <s v="#1774B9"/>
  </r>
  <r>
    <s v="0615"/>
    <n v="360"/>
    <s v="Enfermedades Mundiales"/>
    <s v="Salud"/>
    <n v="8305"/>
    <x v="2"/>
    <x v="0"/>
    <x v="2"/>
    <x v="181"/>
    <x v="0"/>
    <x v="0"/>
    <s v="Periodo 2020-2021"/>
    <s v="Casos"/>
    <s v="Ministerio de Ciencias, Tecnología, Conocimiento e Innovación"/>
    <s v="Nuevos Casos Confirmados de COVID-19 en la comuna de Mulchén"/>
    <m/>
    <s v="Gráfico Evolución"/>
    <m/>
    <s v="https://analytics.zoho.com/open-view/2395394000008134446?ZOHO_CRITERIA=%22Localiza_CL_Poblacion%22.%22Codcom%22%3D8305"/>
    <x v="3"/>
    <s v="#1774B9"/>
  </r>
  <r>
    <s v="0616"/>
    <n v="360"/>
    <s v="Enfermedades Mundiales"/>
    <s v="Salud"/>
    <n v="8306"/>
    <x v="2"/>
    <x v="0"/>
    <x v="2"/>
    <x v="182"/>
    <x v="0"/>
    <x v="0"/>
    <s v="Periodo 2020-2021"/>
    <s v="Casos"/>
    <s v="Ministerio de Ciencias, Tecnología, Conocimiento e Innovación"/>
    <s v="Nuevos Casos Confirmados de COVID-19 en la comuna de Nacimiento"/>
    <m/>
    <s v="Gráfico Evolución"/>
    <m/>
    <s v="https://analytics.zoho.com/open-view/2395394000008134446?ZOHO_CRITERIA=%22Localiza_CL_Poblacion%22.%22Codcom%22%3D8306"/>
    <x v="3"/>
    <s v="#1774B9"/>
  </r>
  <r>
    <s v="0617"/>
    <n v="360"/>
    <s v="Enfermedades Mundiales"/>
    <s v="Salud"/>
    <n v="8307"/>
    <x v="2"/>
    <x v="0"/>
    <x v="2"/>
    <x v="183"/>
    <x v="0"/>
    <x v="0"/>
    <s v="Periodo 2020-2021"/>
    <s v="Casos"/>
    <s v="Ministerio de Ciencias, Tecnología, Conocimiento e Innovación"/>
    <s v="Nuevos Casos Confirmados de COVID-19 en la comuna de Negrete"/>
    <m/>
    <s v="Gráfico Evolución"/>
    <m/>
    <s v="https://analytics.zoho.com/open-view/2395394000008134446?ZOHO_CRITERIA=%22Localiza_CL_Poblacion%22.%22Codcom%22%3D8307"/>
    <x v="3"/>
    <s v="#1774B9"/>
  </r>
  <r>
    <s v="0618"/>
    <n v="360"/>
    <s v="Enfermedades Mundiales"/>
    <s v="Salud"/>
    <n v="8308"/>
    <x v="2"/>
    <x v="0"/>
    <x v="2"/>
    <x v="184"/>
    <x v="0"/>
    <x v="0"/>
    <s v="Periodo 2020-2021"/>
    <s v="Casos"/>
    <s v="Ministerio de Ciencias, Tecnología, Conocimiento e Innovación"/>
    <s v="Nuevos Casos Confirmados de COVID-19 en la comuna de Quilaco"/>
    <m/>
    <s v="Gráfico Evolución"/>
    <m/>
    <s v="https://analytics.zoho.com/open-view/2395394000008134446?ZOHO_CRITERIA=%22Localiza_CL_Poblacion%22.%22Codcom%22%3D8308"/>
    <x v="3"/>
    <s v="#1774B9"/>
  </r>
  <r>
    <s v="0619"/>
    <n v="360"/>
    <s v="Enfermedades Mundiales"/>
    <s v="Salud"/>
    <n v="8309"/>
    <x v="2"/>
    <x v="0"/>
    <x v="2"/>
    <x v="185"/>
    <x v="0"/>
    <x v="0"/>
    <s v="Periodo 2020-2021"/>
    <s v="Casos"/>
    <s v="Ministerio de Ciencias, Tecnología, Conocimiento e Innovación"/>
    <s v="Nuevos Casos Confirmados de COVID-19 en la comuna de Quilleco"/>
    <m/>
    <s v="Gráfico Evolución"/>
    <m/>
    <s v="https://analytics.zoho.com/open-view/2395394000008134446?ZOHO_CRITERIA=%22Localiza_CL_Poblacion%22.%22Codcom%22%3D8309"/>
    <x v="3"/>
    <s v="#1774B9"/>
  </r>
  <r>
    <s v="0620"/>
    <n v="360"/>
    <s v="Enfermedades Mundiales"/>
    <s v="Salud"/>
    <n v="8310"/>
    <x v="2"/>
    <x v="0"/>
    <x v="2"/>
    <x v="186"/>
    <x v="0"/>
    <x v="0"/>
    <s v="Periodo 2020-2021"/>
    <s v="Casos"/>
    <s v="Ministerio de Ciencias, Tecnología, Conocimiento e Innovación"/>
    <s v="Nuevos Casos Confirmados de COVID-19 en la comuna de San Rosendo"/>
    <m/>
    <s v="Gráfico Evolución"/>
    <m/>
    <s v="https://analytics.zoho.com/open-view/2395394000008134446?ZOHO_CRITERIA=%22Localiza_CL_Poblacion%22.%22Codcom%22%3D8310"/>
    <x v="3"/>
    <s v="#1774B9"/>
  </r>
  <r>
    <s v="0621"/>
    <n v="360"/>
    <s v="Enfermedades Mundiales"/>
    <s v="Salud"/>
    <n v="8311"/>
    <x v="2"/>
    <x v="0"/>
    <x v="2"/>
    <x v="187"/>
    <x v="0"/>
    <x v="0"/>
    <s v="Periodo 2020-2021"/>
    <s v="Casos"/>
    <s v="Ministerio de Ciencias, Tecnología, Conocimiento e Innovación"/>
    <s v="Nuevos Casos Confirmados de COVID-19 en la comuna de Santa Bárbara"/>
    <m/>
    <s v="Gráfico Evolución"/>
    <m/>
    <s v="https://analytics.zoho.com/open-view/2395394000008134446?ZOHO_CRITERIA=%22Localiza_CL_Poblacion%22.%22Codcom%22%3D8311"/>
    <x v="3"/>
    <s v="#1774B9"/>
  </r>
  <r>
    <s v="0622"/>
    <n v="360"/>
    <s v="Enfermedades Mundiales"/>
    <s v="Salud"/>
    <n v="8312"/>
    <x v="2"/>
    <x v="0"/>
    <x v="2"/>
    <x v="188"/>
    <x v="0"/>
    <x v="0"/>
    <s v="Periodo 2020-2021"/>
    <s v="Casos"/>
    <s v="Ministerio de Ciencias, Tecnología, Conocimiento e Innovación"/>
    <s v="Nuevos Casos Confirmados de COVID-19 en la comuna de Tucapel"/>
    <m/>
    <s v="Gráfico Evolución"/>
    <m/>
    <s v="https://analytics.zoho.com/open-view/2395394000008134446?ZOHO_CRITERIA=%22Localiza_CL_Poblacion%22.%22Codcom%22%3D8312"/>
    <x v="3"/>
    <s v="#1774B9"/>
  </r>
  <r>
    <s v="0623"/>
    <n v="360"/>
    <s v="Enfermedades Mundiales"/>
    <s v="Salud"/>
    <n v="8313"/>
    <x v="2"/>
    <x v="0"/>
    <x v="2"/>
    <x v="189"/>
    <x v="0"/>
    <x v="0"/>
    <s v="Periodo 2020-2021"/>
    <s v="Casos"/>
    <s v="Ministerio de Ciencias, Tecnología, Conocimiento e Innovación"/>
    <s v="Nuevos Casos Confirmados de COVID-19 en la comuna de Yumbel"/>
    <m/>
    <s v="Gráfico Evolución"/>
    <m/>
    <s v="https://analytics.zoho.com/open-view/2395394000008134446?ZOHO_CRITERIA=%22Localiza_CL_Poblacion%22.%22Codcom%22%3D8313"/>
    <x v="3"/>
    <s v="#1774B9"/>
  </r>
  <r>
    <s v="0624"/>
    <n v="360"/>
    <s v="Enfermedades Mundiales"/>
    <s v="Salud"/>
    <n v="8314"/>
    <x v="2"/>
    <x v="0"/>
    <x v="2"/>
    <x v="190"/>
    <x v="0"/>
    <x v="0"/>
    <s v="Periodo 2020-2021"/>
    <s v="Casos"/>
    <s v="Ministerio de Ciencias, Tecnología, Conocimiento e Innovación"/>
    <s v="Nuevos Casos Confirmados de COVID-19 en la comuna de Alto Biobío"/>
    <m/>
    <s v="Gráfico Evolución"/>
    <m/>
    <s v="https://analytics.zoho.com/open-view/2395394000008134446?ZOHO_CRITERIA=%22Localiza_CL_Poblacion%22.%22Codcom%22%3D8314"/>
    <x v="3"/>
    <s v="#1774B9"/>
  </r>
  <r>
    <s v="0625"/>
    <n v="360"/>
    <s v="Enfermedades Mundiales"/>
    <s v="Salud"/>
    <n v="16101"/>
    <x v="2"/>
    <x v="0"/>
    <x v="2"/>
    <x v="191"/>
    <x v="0"/>
    <x v="0"/>
    <s v="Periodo 2020-2021"/>
    <s v="Casos"/>
    <s v="Ministerio de Ciencias, Tecnología, Conocimiento e Innovación"/>
    <s v="Nuevos Casos Confirmados de COVID-19 en la comuna de Chillán"/>
    <m/>
    <s v="Gráfico Evolución"/>
    <m/>
    <s v="https://analytics.zoho.com/open-view/2395394000008134446?ZOHO_CRITERIA=%22Localiza_CL_Poblacion%22.%22Codcom%22%3D16101"/>
    <x v="3"/>
    <s v="#1774B9"/>
  </r>
  <r>
    <s v="0626"/>
    <n v="360"/>
    <s v="Enfermedades Mundiales"/>
    <s v="Salud"/>
    <n v="16102"/>
    <x v="2"/>
    <x v="0"/>
    <x v="2"/>
    <x v="192"/>
    <x v="0"/>
    <x v="0"/>
    <s v="Periodo 2020-2021"/>
    <s v="Casos"/>
    <s v="Ministerio de Ciencias, Tecnología, Conocimiento e Innovación"/>
    <s v="Nuevos Casos Confirmados de COVID-19 en la comuna de Bulnes"/>
    <m/>
    <s v="Gráfico Evolución"/>
    <m/>
    <s v="https://analytics.zoho.com/open-view/2395394000008134446?ZOHO_CRITERIA=%22Localiza_CL_Poblacion%22.%22Codcom%22%3D16102"/>
    <x v="3"/>
    <s v="#1774B9"/>
  </r>
  <r>
    <s v="0627"/>
    <n v="360"/>
    <s v="Enfermedades Mundiales"/>
    <s v="Salud"/>
    <n v="16202"/>
    <x v="2"/>
    <x v="0"/>
    <x v="2"/>
    <x v="193"/>
    <x v="0"/>
    <x v="0"/>
    <s v="Periodo 2020-2021"/>
    <s v="Casos"/>
    <s v="Ministerio de Ciencias, Tecnología, Conocimiento e Innovación"/>
    <s v="Nuevos Casos Confirmados de COVID-19 en la comuna de Cobquecura"/>
    <m/>
    <s v="Gráfico Evolución"/>
    <m/>
    <s v="https://analytics.zoho.com/open-view/2395394000008134446?ZOHO_CRITERIA=%22Localiza_CL_Poblacion%22.%22Codcom%22%3D16202"/>
    <x v="3"/>
    <s v="#1774B9"/>
  </r>
  <r>
    <s v="0628"/>
    <n v="360"/>
    <s v="Enfermedades Mundiales"/>
    <s v="Salud"/>
    <n v="16203"/>
    <x v="2"/>
    <x v="0"/>
    <x v="2"/>
    <x v="194"/>
    <x v="0"/>
    <x v="0"/>
    <s v="Periodo 2020-2021"/>
    <s v="Casos"/>
    <s v="Ministerio de Ciencias, Tecnología, Conocimiento e Innovación"/>
    <s v="Nuevos Casos Confirmados de COVID-19 en la comuna de Coelemu"/>
    <m/>
    <s v="Gráfico Evolución"/>
    <m/>
    <s v="https://analytics.zoho.com/open-view/2395394000008134446?ZOHO_CRITERIA=%22Localiza_CL_Poblacion%22.%22Codcom%22%3D16203"/>
    <x v="3"/>
    <s v="#1774B9"/>
  </r>
  <r>
    <s v="0629"/>
    <n v="360"/>
    <s v="Enfermedades Mundiales"/>
    <s v="Salud"/>
    <n v="16302"/>
    <x v="2"/>
    <x v="0"/>
    <x v="2"/>
    <x v="195"/>
    <x v="0"/>
    <x v="0"/>
    <s v="Periodo 2020-2021"/>
    <s v="Casos"/>
    <s v="Ministerio de Ciencias, Tecnología, Conocimiento e Innovación"/>
    <s v="Nuevos Casos Confirmados de COVID-19 en la comuna de Coihueco"/>
    <m/>
    <s v="Gráfico Evolución"/>
    <m/>
    <s v="https://analytics.zoho.com/open-view/2395394000008134446?ZOHO_CRITERIA=%22Localiza_CL_Poblacion%22.%22Codcom%22%3D16302"/>
    <x v="3"/>
    <s v="#1774B9"/>
  </r>
  <r>
    <s v="0630"/>
    <n v="360"/>
    <s v="Enfermedades Mundiales"/>
    <s v="Salud"/>
    <n v="16103"/>
    <x v="2"/>
    <x v="0"/>
    <x v="2"/>
    <x v="196"/>
    <x v="0"/>
    <x v="0"/>
    <s v="Periodo 2020-2021"/>
    <s v="Casos"/>
    <s v="Ministerio de Ciencias, Tecnología, Conocimiento e Innovación"/>
    <s v="Nuevos Casos Confirmados de COVID-19 en la comuna de Chillán Viejo"/>
    <m/>
    <s v="Gráfico Evolución"/>
    <m/>
    <s v="https://analytics.zoho.com/open-view/2395394000008134446?ZOHO_CRITERIA=%22Localiza_CL_Poblacion%22.%22Codcom%22%3D16103"/>
    <x v="3"/>
    <s v="#1774B9"/>
  </r>
  <r>
    <s v="0631"/>
    <n v="360"/>
    <s v="Enfermedades Mundiales"/>
    <s v="Salud"/>
    <n v="16104"/>
    <x v="2"/>
    <x v="0"/>
    <x v="2"/>
    <x v="197"/>
    <x v="0"/>
    <x v="0"/>
    <s v="Periodo 2020-2021"/>
    <s v="Casos"/>
    <s v="Ministerio de Ciencias, Tecnología, Conocimiento e Innovación"/>
    <s v="Nuevos Casos Confirmados de COVID-19 en la comuna de El Carmen"/>
    <m/>
    <s v="Gráfico Evolución"/>
    <m/>
    <s v="https://analytics.zoho.com/open-view/2395394000008134446?ZOHO_CRITERIA=%22Localiza_CL_Poblacion%22.%22Codcom%22%3D16104"/>
    <x v="3"/>
    <s v="#1774B9"/>
  </r>
  <r>
    <s v="0632"/>
    <n v="360"/>
    <s v="Enfermedades Mundiales"/>
    <s v="Salud"/>
    <n v="16204"/>
    <x v="2"/>
    <x v="0"/>
    <x v="2"/>
    <x v="198"/>
    <x v="0"/>
    <x v="0"/>
    <s v="Periodo 2020-2021"/>
    <s v="Casos"/>
    <s v="Ministerio de Ciencias, Tecnología, Conocimiento e Innovación"/>
    <s v="Nuevos Casos Confirmados de COVID-19 en la comuna de Ninhue"/>
    <m/>
    <s v="Gráfico Evolución"/>
    <m/>
    <s v="https://analytics.zoho.com/open-view/2395394000008134446?ZOHO_CRITERIA=%22Localiza_CL_Poblacion%22.%22Codcom%22%3D16204"/>
    <x v="3"/>
    <s v="#1774B9"/>
  </r>
  <r>
    <s v="0633"/>
    <n v="360"/>
    <s v="Enfermedades Mundiales"/>
    <s v="Salud"/>
    <n v="16303"/>
    <x v="2"/>
    <x v="0"/>
    <x v="2"/>
    <x v="199"/>
    <x v="0"/>
    <x v="0"/>
    <s v="Periodo 2020-2021"/>
    <s v="Casos"/>
    <s v="Ministerio de Ciencias, Tecnología, Conocimiento e Innovación"/>
    <s v="Nuevos Casos Confirmados de COVID-19 en la comuna de Ñiquén"/>
    <m/>
    <s v="Gráfico Evolución"/>
    <m/>
    <s v="https://analytics.zoho.com/open-view/2395394000008134446?ZOHO_CRITERIA=%22Localiza_CL_Poblacion%22.%22Codcom%22%3D16303"/>
    <x v="3"/>
    <s v="#1774B9"/>
  </r>
  <r>
    <s v="0634"/>
    <n v="360"/>
    <s v="Enfermedades Mundiales"/>
    <s v="Salud"/>
    <n v="16105"/>
    <x v="2"/>
    <x v="0"/>
    <x v="2"/>
    <x v="200"/>
    <x v="0"/>
    <x v="0"/>
    <s v="Periodo 2020-2021"/>
    <s v="Casos"/>
    <s v="Ministerio de Ciencias, Tecnología, Conocimiento e Innovación"/>
    <s v="Nuevos Casos Confirmados de COVID-19 en la comuna de Pemuco"/>
    <m/>
    <s v="Gráfico Evolución"/>
    <m/>
    <s v="https://analytics.zoho.com/open-view/2395394000008134446?ZOHO_CRITERIA=%22Localiza_CL_Poblacion%22.%22Codcom%22%3D16105"/>
    <x v="3"/>
    <s v="#1774B9"/>
  </r>
  <r>
    <s v="0635"/>
    <n v="360"/>
    <s v="Enfermedades Mundiales"/>
    <s v="Salud"/>
    <n v="16106"/>
    <x v="2"/>
    <x v="0"/>
    <x v="2"/>
    <x v="201"/>
    <x v="0"/>
    <x v="0"/>
    <s v="Periodo 2020-2021"/>
    <s v="Casos"/>
    <s v="Ministerio de Ciencias, Tecnología, Conocimiento e Innovación"/>
    <s v="Nuevos Casos Confirmados de COVID-19 en la comuna de Pinto"/>
    <m/>
    <s v="Gráfico Evolución"/>
    <m/>
    <s v="https://analytics.zoho.com/open-view/2395394000008134446?ZOHO_CRITERIA=%22Localiza_CL_Poblacion%22.%22Codcom%22%3D16106"/>
    <x v="3"/>
    <s v="#1774B9"/>
  </r>
  <r>
    <s v="0636"/>
    <n v="360"/>
    <s v="Enfermedades Mundiales"/>
    <s v="Salud"/>
    <n v="16205"/>
    <x v="2"/>
    <x v="0"/>
    <x v="2"/>
    <x v="202"/>
    <x v="0"/>
    <x v="0"/>
    <s v="Periodo 2020-2021"/>
    <s v="Casos"/>
    <s v="Ministerio de Ciencias, Tecnología, Conocimiento e Innovación"/>
    <s v="Nuevos Casos Confirmados de COVID-19 en la comuna de Portezuelo"/>
    <m/>
    <s v="Gráfico Evolución"/>
    <m/>
    <s v="https://analytics.zoho.com/open-view/2395394000008134446?ZOHO_CRITERIA=%22Localiza_CL_Poblacion%22.%22Codcom%22%3D16205"/>
    <x v="3"/>
    <s v="#1774B9"/>
  </r>
  <r>
    <s v="0637"/>
    <n v="360"/>
    <s v="Enfermedades Mundiales"/>
    <s v="Salud"/>
    <n v="16107"/>
    <x v="2"/>
    <x v="0"/>
    <x v="2"/>
    <x v="203"/>
    <x v="0"/>
    <x v="0"/>
    <s v="Periodo 2020-2021"/>
    <s v="Casos"/>
    <s v="Ministerio de Ciencias, Tecnología, Conocimiento e Innovación"/>
    <s v="Nuevos Casos Confirmados de COVID-19 en la comuna de Quillón"/>
    <m/>
    <s v="Gráfico Evolución"/>
    <m/>
    <s v="https://analytics.zoho.com/open-view/2395394000008134446?ZOHO_CRITERIA=%22Localiza_CL_Poblacion%22.%22Codcom%22%3D16107"/>
    <x v="3"/>
    <s v="#1774B9"/>
  </r>
  <r>
    <s v="0638"/>
    <n v="360"/>
    <s v="Enfermedades Mundiales"/>
    <s v="Salud"/>
    <n v="16201"/>
    <x v="2"/>
    <x v="0"/>
    <x v="2"/>
    <x v="204"/>
    <x v="0"/>
    <x v="0"/>
    <s v="Periodo 2020-2021"/>
    <s v="Casos"/>
    <s v="Ministerio de Ciencias, Tecnología, Conocimiento e Innovación"/>
    <s v="Nuevos Casos Confirmados de COVID-19 en la comuna de Quirihue"/>
    <m/>
    <s v="Gráfico Evolución"/>
    <m/>
    <s v="https://analytics.zoho.com/open-view/2395394000008134446?ZOHO_CRITERIA=%22Localiza_CL_Poblacion%22.%22Codcom%22%3D16201"/>
    <x v="3"/>
    <s v="#1774B9"/>
  </r>
  <r>
    <s v="0639"/>
    <n v="360"/>
    <s v="Enfermedades Mundiales"/>
    <s v="Salud"/>
    <n v="16206"/>
    <x v="2"/>
    <x v="0"/>
    <x v="2"/>
    <x v="205"/>
    <x v="0"/>
    <x v="0"/>
    <s v="Periodo 2020-2021"/>
    <s v="Casos"/>
    <s v="Ministerio de Ciencias, Tecnología, Conocimiento e Innovación"/>
    <s v="Nuevos Casos Confirmados de COVID-19 en la comuna de Ránquil"/>
    <m/>
    <s v="Gráfico Evolución"/>
    <m/>
    <s v="https://analytics.zoho.com/open-view/2395394000008134446?ZOHO_CRITERIA=%22Localiza_CL_Poblacion%22.%22Codcom%22%3D16206"/>
    <x v="3"/>
    <s v="#1774B9"/>
  </r>
  <r>
    <s v="0640"/>
    <n v="360"/>
    <s v="Enfermedades Mundiales"/>
    <s v="Salud"/>
    <n v="16301"/>
    <x v="2"/>
    <x v="0"/>
    <x v="2"/>
    <x v="206"/>
    <x v="0"/>
    <x v="0"/>
    <s v="Periodo 2020-2021"/>
    <s v="Casos"/>
    <s v="Ministerio de Ciencias, Tecnología, Conocimiento e Innovación"/>
    <s v="Nuevos Casos Confirmados de COVID-19 en la comuna de San Carlos"/>
    <m/>
    <s v="Gráfico Evolución"/>
    <m/>
    <s v="https://analytics.zoho.com/open-view/2395394000008134446?ZOHO_CRITERIA=%22Localiza_CL_Poblacion%22.%22Codcom%22%3D16301"/>
    <x v="3"/>
    <s v="#1774B9"/>
  </r>
  <r>
    <s v="0641"/>
    <n v="360"/>
    <s v="Enfermedades Mundiales"/>
    <s v="Salud"/>
    <n v="16304"/>
    <x v="2"/>
    <x v="0"/>
    <x v="2"/>
    <x v="207"/>
    <x v="0"/>
    <x v="0"/>
    <s v="Periodo 2020-2021"/>
    <s v="Casos"/>
    <s v="Ministerio de Ciencias, Tecnología, Conocimiento e Innovación"/>
    <s v="Nuevos Casos Confirmados de COVID-19 en la comuna de San Fabián"/>
    <m/>
    <s v="Gráfico Evolución"/>
    <m/>
    <s v="https://analytics.zoho.com/open-view/2395394000008134446?ZOHO_CRITERIA=%22Localiza_CL_Poblacion%22.%22Codcom%22%3D16304"/>
    <x v="3"/>
    <s v="#1774B9"/>
  </r>
  <r>
    <s v="0642"/>
    <n v="360"/>
    <s v="Enfermedades Mundiales"/>
    <s v="Salud"/>
    <n v="16108"/>
    <x v="2"/>
    <x v="0"/>
    <x v="2"/>
    <x v="208"/>
    <x v="0"/>
    <x v="0"/>
    <s v="Periodo 2020-2021"/>
    <s v="Casos"/>
    <s v="Ministerio de Ciencias, Tecnología, Conocimiento e Innovación"/>
    <s v="Nuevos Casos Confirmados de COVID-19 en la comuna de San Ignacio"/>
    <m/>
    <s v="Gráfico Evolución"/>
    <m/>
    <s v="https://analytics.zoho.com/open-view/2395394000008134446?ZOHO_CRITERIA=%22Localiza_CL_Poblacion%22.%22Codcom%22%3D16108"/>
    <x v="3"/>
    <s v="#1774B9"/>
  </r>
  <r>
    <s v="0643"/>
    <n v="360"/>
    <s v="Enfermedades Mundiales"/>
    <s v="Salud"/>
    <n v="16305"/>
    <x v="2"/>
    <x v="0"/>
    <x v="2"/>
    <x v="209"/>
    <x v="0"/>
    <x v="0"/>
    <s v="Periodo 2020-2021"/>
    <s v="Casos"/>
    <s v="Ministerio de Ciencias, Tecnología, Conocimiento e Innovación"/>
    <s v="Nuevos Casos Confirmados de COVID-19 en la comuna de San Nicolás"/>
    <m/>
    <s v="Gráfico Evolución"/>
    <m/>
    <s v="https://analytics.zoho.com/open-view/2395394000008134446?ZOHO_CRITERIA=%22Localiza_CL_Poblacion%22.%22Codcom%22%3D16305"/>
    <x v="3"/>
    <s v="#1774B9"/>
  </r>
  <r>
    <s v="0644"/>
    <n v="360"/>
    <s v="Enfermedades Mundiales"/>
    <s v="Salud"/>
    <n v="16207"/>
    <x v="2"/>
    <x v="0"/>
    <x v="2"/>
    <x v="210"/>
    <x v="0"/>
    <x v="0"/>
    <s v="Periodo 2020-2021"/>
    <s v="Casos"/>
    <s v="Ministerio de Ciencias, Tecnología, Conocimiento e Innovación"/>
    <s v="Nuevos Casos Confirmados de COVID-19 en la comuna de Treguaco"/>
    <m/>
    <s v="Gráfico Evolución"/>
    <m/>
    <s v="https://analytics.zoho.com/open-view/2395394000008134446?ZOHO_CRITERIA=%22Localiza_CL_Poblacion%22.%22Codcom%22%3D16207"/>
    <x v="3"/>
    <s v="#1774B9"/>
  </r>
  <r>
    <s v="0645"/>
    <n v="360"/>
    <s v="Enfermedades Mundiales"/>
    <s v="Salud"/>
    <n v="16109"/>
    <x v="2"/>
    <x v="0"/>
    <x v="2"/>
    <x v="211"/>
    <x v="0"/>
    <x v="0"/>
    <s v="Periodo 2020-2021"/>
    <s v="Casos"/>
    <s v="Ministerio de Ciencias, Tecnología, Conocimiento e Innovación"/>
    <s v="Nuevos Casos Confirmados de COVID-19 en la comuna de Yungay"/>
    <m/>
    <s v="Gráfico Evolución"/>
    <m/>
    <s v="https://analytics.zoho.com/open-view/2395394000008134446?ZOHO_CRITERIA=%22Localiza_CL_Poblacion%22.%22Codcom%22%3D16109"/>
    <x v="3"/>
    <s v="#1774B9"/>
  </r>
  <r>
    <s v="0646"/>
    <n v="360"/>
    <s v="Enfermedades Mundiales"/>
    <s v="Salud"/>
    <n v="9101"/>
    <x v="2"/>
    <x v="0"/>
    <x v="2"/>
    <x v="212"/>
    <x v="0"/>
    <x v="0"/>
    <s v="Periodo 2020-2021"/>
    <s v="Casos"/>
    <s v="Ministerio de Ciencias, Tecnología, Conocimiento e Innovación"/>
    <s v="Nuevos Casos Confirmados de COVID-19 en la comuna de Temuco"/>
    <m/>
    <s v="Gráfico Evolución"/>
    <m/>
    <s v="https://analytics.zoho.com/open-view/2395394000008134446?ZOHO_CRITERIA=%22Localiza_CL_Poblacion%22.%22Codcom%22%3D9101"/>
    <x v="3"/>
    <s v="#1774B9"/>
  </r>
  <r>
    <s v="0647"/>
    <n v="360"/>
    <s v="Enfermedades Mundiales"/>
    <s v="Salud"/>
    <n v="9102"/>
    <x v="2"/>
    <x v="0"/>
    <x v="2"/>
    <x v="213"/>
    <x v="0"/>
    <x v="0"/>
    <s v="Periodo 2020-2021"/>
    <s v="Casos"/>
    <s v="Ministerio de Ciencias, Tecnología, Conocimiento e Innovación"/>
    <s v="Nuevos Casos Confirmados de COVID-19 en la comuna de Carahue"/>
    <m/>
    <s v="Gráfico Evolución"/>
    <m/>
    <s v="https://analytics.zoho.com/open-view/2395394000008134446?ZOHO_CRITERIA=%22Localiza_CL_Poblacion%22.%22Codcom%22%3D9102"/>
    <x v="3"/>
    <s v="#1774B9"/>
  </r>
  <r>
    <s v="0648"/>
    <n v="360"/>
    <s v="Enfermedades Mundiales"/>
    <s v="Salud"/>
    <n v="9103"/>
    <x v="2"/>
    <x v="0"/>
    <x v="2"/>
    <x v="214"/>
    <x v="0"/>
    <x v="0"/>
    <s v="Periodo 2020-2021"/>
    <s v="Casos"/>
    <s v="Ministerio de Ciencias, Tecnología, Conocimiento e Innovación"/>
    <s v="Nuevos Casos Confirmados de COVID-19 en la comuna de Cunco"/>
    <m/>
    <s v="Gráfico Evolución"/>
    <m/>
    <s v="https://analytics.zoho.com/open-view/2395394000008134446?ZOHO_CRITERIA=%22Localiza_CL_Poblacion%22.%22Codcom%22%3D9103"/>
    <x v="3"/>
    <s v="#1774B9"/>
  </r>
  <r>
    <s v="0649"/>
    <n v="360"/>
    <s v="Enfermedades Mundiales"/>
    <s v="Salud"/>
    <n v="9104"/>
    <x v="2"/>
    <x v="0"/>
    <x v="2"/>
    <x v="215"/>
    <x v="0"/>
    <x v="0"/>
    <s v="Periodo 2020-2021"/>
    <s v="Casos"/>
    <s v="Ministerio de Ciencias, Tecnología, Conocimiento e Innovación"/>
    <s v="Nuevos Casos Confirmados de COVID-19 en la comuna de Curarrehue"/>
    <m/>
    <s v="Gráfico Evolución"/>
    <m/>
    <s v="https://analytics.zoho.com/open-view/2395394000008134446?ZOHO_CRITERIA=%22Localiza_CL_Poblacion%22.%22Codcom%22%3D9104"/>
    <x v="3"/>
    <s v="#1774B9"/>
  </r>
  <r>
    <s v="0650"/>
    <n v="360"/>
    <s v="Enfermedades Mundiales"/>
    <s v="Salud"/>
    <n v="9105"/>
    <x v="2"/>
    <x v="0"/>
    <x v="2"/>
    <x v="216"/>
    <x v="0"/>
    <x v="0"/>
    <s v="Periodo 2020-2021"/>
    <s v="Casos"/>
    <s v="Ministerio de Ciencias, Tecnología, Conocimiento e Innovación"/>
    <s v="Nuevos Casos Confirmados de COVID-19 en la comuna de Freire"/>
    <m/>
    <s v="Gráfico Evolución"/>
    <m/>
    <s v="https://analytics.zoho.com/open-view/2395394000008134446?ZOHO_CRITERIA=%22Localiza_CL_Poblacion%22.%22Codcom%22%3D9105"/>
    <x v="3"/>
    <s v="#1774B9"/>
  </r>
  <r>
    <s v="0651"/>
    <n v="360"/>
    <s v="Enfermedades Mundiales"/>
    <s v="Salud"/>
    <n v="9106"/>
    <x v="2"/>
    <x v="0"/>
    <x v="2"/>
    <x v="217"/>
    <x v="0"/>
    <x v="0"/>
    <s v="Periodo 2020-2021"/>
    <s v="Casos"/>
    <s v="Ministerio de Ciencias, Tecnología, Conocimiento e Innovación"/>
    <s v="Nuevos Casos Confirmados de COVID-19 en la comuna de Galvarino"/>
    <m/>
    <s v="Gráfico Evolución"/>
    <m/>
    <s v="https://analytics.zoho.com/open-view/2395394000008134446?ZOHO_CRITERIA=%22Localiza_CL_Poblacion%22.%22Codcom%22%3D9106"/>
    <x v="3"/>
    <s v="#1774B9"/>
  </r>
  <r>
    <s v="0652"/>
    <n v="360"/>
    <s v="Enfermedades Mundiales"/>
    <s v="Salud"/>
    <n v="9107"/>
    <x v="2"/>
    <x v="0"/>
    <x v="2"/>
    <x v="218"/>
    <x v="0"/>
    <x v="0"/>
    <s v="Periodo 2020-2021"/>
    <s v="Casos"/>
    <s v="Ministerio de Ciencias, Tecnología, Conocimiento e Innovación"/>
    <s v="Nuevos Casos Confirmados de COVID-19 en la comuna de Gorbea"/>
    <m/>
    <s v="Gráfico Evolución"/>
    <m/>
    <s v="https://analytics.zoho.com/open-view/2395394000008134446?ZOHO_CRITERIA=%22Localiza_CL_Poblacion%22.%22Codcom%22%3D9107"/>
    <x v="3"/>
    <s v="#1774B9"/>
  </r>
  <r>
    <s v="0653"/>
    <n v="360"/>
    <s v="Enfermedades Mundiales"/>
    <s v="Salud"/>
    <n v="9108"/>
    <x v="2"/>
    <x v="0"/>
    <x v="2"/>
    <x v="219"/>
    <x v="0"/>
    <x v="0"/>
    <s v="Periodo 2020-2021"/>
    <s v="Casos"/>
    <s v="Ministerio de Ciencias, Tecnología, Conocimiento e Innovación"/>
    <s v="Nuevos Casos Confirmados de COVID-19 en la comuna de Lautaro"/>
    <m/>
    <s v="Gráfico Evolución"/>
    <m/>
    <s v="https://analytics.zoho.com/open-view/2395394000008134446?ZOHO_CRITERIA=%22Localiza_CL_Poblacion%22.%22Codcom%22%3D9108"/>
    <x v="3"/>
    <s v="#1774B9"/>
  </r>
  <r>
    <s v="0654"/>
    <n v="360"/>
    <s v="Enfermedades Mundiales"/>
    <s v="Salud"/>
    <n v="9109"/>
    <x v="2"/>
    <x v="0"/>
    <x v="2"/>
    <x v="220"/>
    <x v="0"/>
    <x v="0"/>
    <s v="Periodo 2020-2021"/>
    <s v="Casos"/>
    <s v="Ministerio de Ciencias, Tecnología, Conocimiento e Innovación"/>
    <s v="Nuevos Casos Confirmados de COVID-19 en la comuna de Loncoche"/>
    <m/>
    <s v="Gráfico Evolución"/>
    <m/>
    <s v="https://analytics.zoho.com/open-view/2395394000008134446?ZOHO_CRITERIA=%22Localiza_CL_Poblacion%22.%22Codcom%22%3D9109"/>
    <x v="3"/>
    <s v="#1774B9"/>
  </r>
  <r>
    <s v="0655"/>
    <n v="360"/>
    <s v="Enfermedades Mundiales"/>
    <s v="Salud"/>
    <n v="9110"/>
    <x v="2"/>
    <x v="0"/>
    <x v="2"/>
    <x v="221"/>
    <x v="0"/>
    <x v="0"/>
    <s v="Periodo 2020-2021"/>
    <s v="Casos"/>
    <s v="Ministerio de Ciencias, Tecnología, Conocimiento e Innovación"/>
    <s v="Nuevos Casos Confirmados de COVID-19 en la comuna de Melipeuco"/>
    <m/>
    <s v="Gráfico Evolución"/>
    <m/>
    <s v="https://analytics.zoho.com/open-view/2395394000008134446?ZOHO_CRITERIA=%22Localiza_CL_Poblacion%22.%22Codcom%22%3D9110"/>
    <x v="3"/>
    <s v="#1774B9"/>
  </r>
  <r>
    <s v="0656"/>
    <n v="360"/>
    <s v="Enfermedades Mundiales"/>
    <s v="Salud"/>
    <n v="9111"/>
    <x v="2"/>
    <x v="0"/>
    <x v="2"/>
    <x v="222"/>
    <x v="0"/>
    <x v="0"/>
    <s v="Periodo 2020-2021"/>
    <s v="Casos"/>
    <s v="Ministerio de Ciencias, Tecnología, Conocimiento e Innovación"/>
    <s v="Nuevos Casos Confirmados de COVID-19 en la comuna de Nueva Imperial"/>
    <m/>
    <s v="Gráfico Evolución"/>
    <m/>
    <s v="https://analytics.zoho.com/open-view/2395394000008134446?ZOHO_CRITERIA=%22Localiza_CL_Poblacion%22.%22Codcom%22%3D9111"/>
    <x v="3"/>
    <s v="#1774B9"/>
  </r>
  <r>
    <s v="0657"/>
    <n v="360"/>
    <s v="Enfermedades Mundiales"/>
    <s v="Salud"/>
    <n v="9112"/>
    <x v="2"/>
    <x v="0"/>
    <x v="2"/>
    <x v="223"/>
    <x v="0"/>
    <x v="0"/>
    <s v="Periodo 2020-2021"/>
    <s v="Casos"/>
    <s v="Ministerio de Ciencias, Tecnología, Conocimiento e Innovación"/>
    <s v="Nuevos Casos Confirmados de COVID-19 en la comuna de Padre las Casas"/>
    <m/>
    <s v="Gráfico Evolución"/>
    <m/>
    <s v="https://analytics.zoho.com/open-view/2395394000008134446?ZOHO_CRITERIA=%22Localiza_CL_Poblacion%22.%22Codcom%22%3D9112"/>
    <x v="3"/>
    <s v="#1774B9"/>
  </r>
  <r>
    <s v="0658"/>
    <n v="360"/>
    <s v="Enfermedades Mundiales"/>
    <s v="Salud"/>
    <n v="9113"/>
    <x v="2"/>
    <x v="0"/>
    <x v="2"/>
    <x v="224"/>
    <x v="0"/>
    <x v="0"/>
    <s v="Periodo 2020-2021"/>
    <s v="Casos"/>
    <s v="Ministerio de Ciencias, Tecnología, Conocimiento e Innovación"/>
    <s v="Nuevos Casos Confirmados de COVID-19 en la comuna de Perquenco"/>
    <m/>
    <s v="Gráfico Evolución"/>
    <m/>
    <s v="https://analytics.zoho.com/open-view/2395394000008134446?ZOHO_CRITERIA=%22Localiza_CL_Poblacion%22.%22Codcom%22%3D9113"/>
    <x v="3"/>
    <s v="#1774B9"/>
  </r>
  <r>
    <s v="0659"/>
    <n v="360"/>
    <s v="Enfermedades Mundiales"/>
    <s v="Salud"/>
    <n v="9114"/>
    <x v="2"/>
    <x v="0"/>
    <x v="2"/>
    <x v="225"/>
    <x v="0"/>
    <x v="0"/>
    <s v="Periodo 2020-2021"/>
    <s v="Casos"/>
    <s v="Ministerio de Ciencias, Tecnología, Conocimiento e Innovación"/>
    <s v="Nuevos Casos Confirmados de COVID-19 en la comuna de Pitrufquén"/>
    <m/>
    <s v="Gráfico Evolución"/>
    <m/>
    <s v="https://analytics.zoho.com/open-view/2395394000008134446?ZOHO_CRITERIA=%22Localiza_CL_Poblacion%22.%22Codcom%22%3D9114"/>
    <x v="3"/>
    <s v="#1774B9"/>
  </r>
  <r>
    <s v="0660"/>
    <n v="360"/>
    <s v="Enfermedades Mundiales"/>
    <s v="Salud"/>
    <n v="9115"/>
    <x v="2"/>
    <x v="0"/>
    <x v="2"/>
    <x v="226"/>
    <x v="0"/>
    <x v="0"/>
    <s v="Periodo 2020-2021"/>
    <s v="Casos"/>
    <s v="Ministerio de Ciencias, Tecnología, Conocimiento e Innovación"/>
    <s v="Nuevos Casos Confirmados de COVID-19 en la comuna de Pucón"/>
    <m/>
    <s v="Gráfico Evolución"/>
    <m/>
    <s v="https://analytics.zoho.com/open-view/2395394000008134446?ZOHO_CRITERIA=%22Localiza_CL_Poblacion%22.%22Codcom%22%3D9115"/>
    <x v="3"/>
    <s v="#1774B9"/>
  </r>
  <r>
    <s v="0661"/>
    <n v="360"/>
    <s v="Enfermedades Mundiales"/>
    <s v="Salud"/>
    <n v="9116"/>
    <x v="2"/>
    <x v="0"/>
    <x v="2"/>
    <x v="227"/>
    <x v="0"/>
    <x v="0"/>
    <s v="Periodo 2020-2021"/>
    <s v="Casos"/>
    <s v="Ministerio de Ciencias, Tecnología, Conocimiento e Innovación"/>
    <s v="Nuevos Casos Confirmados de COVID-19 en la comuna de Saavedra"/>
    <m/>
    <s v="Gráfico Evolución"/>
    <m/>
    <s v="https://analytics.zoho.com/open-view/2395394000008134446?ZOHO_CRITERIA=%22Localiza_CL_Poblacion%22.%22Codcom%22%3D9116"/>
    <x v="3"/>
    <s v="#1774B9"/>
  </r>
  <r>
    <s v="0662"/>
    <n v="360"/>
    <s v="Enfermedades Mundiales"/>
    <s v="Salud"/>
    <n v="9117"/>
    <x v="2"/>
    <x v="0"/>
    <x v="2"/>
    <x v="228"/>
    <x v="0"/>
    <x v="0"/>
    <s v="Periodo 2020-2021"/>
    <s v="Casos"/>
    <s v="Ministerio de Ciencias, Tecnología, Conocimiento e Innovación"/>
    <s v="Nuevos Casos Confirmados de COVID-19 en la comuna de Teodoro Schmidt"/>
    <m/>
    <s v="Gráfico Evolución"/>
    <m/>
    <s v="https://analytics.zoho.com/open-view/2395394000008134446?ZOHO_CRITERIA=%22Localiza_CL_Poblacion%22.%22Codcom%22%3D9117"/>
    <x v="3"/>
    <s v="#1774B9"/>
  </r>
  <r>
    <s v="0663"/>
    <n v="360"/>
    <s v="Enfermedades Mundiales"/>
    <s v="Salud"/>
    <n v="9118"/>
    <x v="2"/>
    <x v="0"/>
    <x v="2"/>
    <x v="229"/>
    <x v="0"/>
    <x v="0"/>
    <s v="Periodo 2020-2021"/>
    <s v="Casos"/>
    <s v="Ministerio de Ciencias, Tecnología, Conocimiento e Innovación"/>
    <s v="Nuevos Casos Confirmados de COVID-19 en la comuna de Toltén"/>
    <m/>
    <s v="Gráfico Evolución"/>
    <m/>
    <s v="https://analytics.zoho.com/open-view/2395394000008134446?ZOHO_CRITERIA=%22Localiza_CL_Poblacion%22.%22Codcom%22%3D9118"/>
    <x v="3"/>
    <s v="#1774B9"/>
  </r>
  <r>
    <s v="0664"/>
    <n v="360"/>
    <s v="Enfermedades Mundiales"/>
    <s v="Salud"/>
    <n v="9119"/>
    <x v="2"/>
    <x v="0"/>
    <x v="2"/>
    <x v="230"/>
    <x v="0"/>
    <x v="0"/>
    <s v="Periodo 2020-2021"/>
    <s v="Casos"/>
    <s v="Ministerio de Ciencias, Tecnología, Conocimiento e Innovación"/>
    <s v="Nuevos Casos Confirmados de COVID-19 en la comuna de Vilcún"/>
    <m/>
    <s v="Gráfico Evolución"/>
    <m/>
    <s v="https://analytics.zoho.com/open-view/2395394000008134446?ZOHO_CRITERIA=%22Localiza_CL_Poblacion%22.%22Codcom%22%3D9119"/>
    <x v="3"/>
    <s v="#1774B9"/>
  </r>
  <r>
    <s v="0665"/>
    <n v="360"/>
    <s v="Enfermedades Mundiales"/>
    <s v="Salud"/>
    <n v="9120"/>
    <x v="2"/>
    <x v="0"/>
    <x v="2"/>
    <x v="231"/>
    <x v="0"/>
    <x v="0"/>
    <s v="Periodo 2020-2021"/>
    <s v="Casos"/>
    <s v="Ministerio de Ciencias, Tecnología, Conocimiento e Innovación"/>
    <s v="Nuevos Casos Confirmados de COVID-19 en la comuna de Villarrica"/>
    <m/>
    <s v="Gráfico Evolución"/>
    <m/>
    <s v="https://analytics.zoho.com/open-view/2395394000008134446?ZOHO_CRITERIA=%22Localiza_CL_Poblacion%22.%22Codcom%22%3D9120"/>
    <x v="3"/>
    <s v="#1774B9"/>
  </r>
  <r>
    <s v="0666"/>
    <n v="360"/>
    <s v="Enfermedades Mundiales"/>
    <s v="Salud"/>
    <n v="9121"/>
    <x v="2"/>
    <x v="0"/>
    <x v="2"/>
    <x v="232"/>
    <x v="0"/>
    <x v="0"/>
    <s v="Periodo 2020-2021"/>
    <s v="Casos"/>
    <s v="Ministerio de Ciencias, Tecnología, Conocimiento e Innovación"/>
    <s v="Nuevos Casos Confirmados de COVID-19 en la comuna de Cholchol"/>
    <m/>
    <s v="Gráfico Evolución"/>
    <m/>
    <s v="https://analytics.zoho.com/open-view/2395394000008134446?ZOHO_CRITERIA=%22Localiza_CL_Poblacion%22.%22Codcom%22%3D9121"/>
    <x v="3"/>
    <s v="#1774B9"/>
  </r>
  <r>
    <s v="0667"/>
    <n v="360"/>
    <s v="Enfermedades Mundiales"/>
    <s v="Salud"/>
    <n v="9201"/>
    <x v="2"/>
    <x v="0"/>
    <x v="2"/>
    <x v="233"/>
    <x v="0"/>
    <x v="0"/>
    <s v="Periodo 2020-2021"/>
    <s v="Casos"/>
    <s v="Ministerio de Ciencias, Tecnología, Conocimiento e Innovación"/>
    <s v="Nuevos Casos Confirmados de COVID-19 en la comuna de Angol"/>
    <m/>
    <s v="Gráfico Evolución"/>
    <m/>
    <s v="https://analytics.zoho.com/open-view/2395394000008134446?ZOHO_CRITERIA=%22Localiza_CL_Poblacion%22.%22Codcom%22%3D9201"/>
    <x v="3"/>
    <s v="#1774B9"/>
  </r>
  <r>
    <s v="0668"/>
    <n v="360"/>
    <s v="Enfermedades Mundiales"/>
    <s v="Salud"/>
    <n v="9202"/>
    <x v="2"/>
    <x v="0"/>
    <x v="2"/>
    <x v="234"/>
    <x v="0"/>
    <x v="0"/>
    <s v="Periodo 2020-2021"/>
    <s v="Casos"/>
    <s v="Ministerio de Ciencias, Tecnología, Conocimiento e Innovación"/>
    <s v="Nuevos Casos Confirmados de COVID-19 en la comuna de Collipulli"/>
    <m/>
    <s v="Gráfico Evolución"/>
    <m/>
    <s v="https://analytics.zoho.com/open-view/2395394000008134446?ZOHO_CRITERIA=%22Localiza_CL_Poblacion%22.%22Codcom%22%3D9202"/>
    <x v="3"/>
    <s v="#1774B9"/>
  </r>
  <r>
    <s v="0669"/>
    <n v="360"/>
    <s v="Enfermedades Mundiales"/>
    <s v="Salud"/>
    <n v="9203"/>
    <x v="2"/>
    <x v="0"/>
    <x v="2"/>
    <x v="235"/>
    <x v="0"/>
    <x v="0"/>
    <s v="Periodo 2020-2021"/>
    <s v="Casos"/>
    <s v="Ministerio de Ciencias, Tecnología, Conocimiento e Innovación"/>
    <s v="Nuevos Casos Confirmados de COVID-19 en la comuna de Curacautín"/>
    <m/>
    <s v="Gráfico Evolución"/>
    <m/>
    <s v="https://analytics.zoho.com/open-view/2395394000008134446?ZOHO_CRITERIA=%22Localiza_CL_Poblacion%22.%22Codcom%22%3D9203"/>
    <x v="3"/>
    <s v="#1774B9"/>
  </r>
  <r>
    <s v="0670"/>
    <n v="360"/>
    <s v="Enfermedades Mundiales"/>
    <s v="Salud"/>
    <n v="9204"/>
    <x v="2"/>
    <x v="0"/>
    <x v="2"/>
    <x v="236"/>
    <x v="0"/>
    <x v="0"/>
    <s v="Periodo 2020-2021"/>
    <s v="Casos"/>
    <s v="Ministerio de Ciencias, Tecnología, Conocimiento e Innovación"/>
    <s v="Nuevos Casos Confirmados de COVID-19 en la comuna de Ercilla"/>
    <m/>
    <s v="Gráfico Evolución"/>
    <m/>
    <s v="https://analytics.zoho.com/open-view/2395394000008134446?ZOHO_CRITERIA=%22Localiza_CL_Poblacion%22.%22Codcom%22%3D9204"/>
    <x v="3"/>
    <s v="#1774B9"/>
  </r>
  <r>
    <s v="0671"/>
    <n v="360"/>
    <s v="Enfermedades Mundiales"/>
    <s v="Salud"/>
    <n v="9205"/>
    <x v="2"/>
    <x v="0"/>
    <x v="2"/>
    <x v="237"/>
    <x v="0"/>
    <x v="0"/>
    <s v="Periodo 2020-2021"/>
    <s v="Casos"/>
    <s v="Ministerio de Ciencias, Tecnología, Conocimiento e Innovación"/>
    <s v="Nuevos Casos Confirmados de COVID-19 en la comuna de Lonquimay"/>
    <m/>
    <s v="Gráfico Evolución"/>
    <m/>
    <s v="https://analytics.zoho.com/open-view/2395394000008134446?ZOHO_CRITERIA=%22Localiza_CL_Poblacion%22.%22Codcom%22%3D9205"/>
    <x v="3"/>
    <s v="#1774B9"/>
  </r>
  <r>
    <s v="0672"/>
    <n v="360"/>
    <s v="Enfermedades Mundiales"/>
    <s v="Salud"/>
    <n v="9206"/>
    <x v="2"/>
    <x v="0"/>
    <x v="2"/>
    <x v="238"/>
    <x v="0"/>
    <x v="0"/>
    <s v="Periodo 2020-2021"/>
    <s v="Casos"/>
    <s v="Ministerio de Ciencias, Tecnología, Conocimiento e Innovación"/>
    <s v="Nuevos Casos Confirmados de COVID-19 en la comuna de Los Sauces"/>
    <m/>
    <s v="Gráfico Evolución"/>
    <m/>
    <s v="https://analytics.zoho.com/open-view/2395394000008134446?ZOHO_CRITERIA=%22Localiza_CL_Poblacion%22.%22Codcom%22%3D9206"/>
    <x v="3"/>
    <s v="#1774B9"/>
  </r>
  <r>
    <s v="0673"/>
    <n v="360"/>
    <s v="Enfermedades Mundiales"/>
    <s v="Salud"/>
    <n v="9207"/>
    <x v="2"/>
    <x v="0"/>
    <x v="2"/>
    <x v="239"/>
    <x v="0"/>
    <x v="0"/>
    <s v="Periodo 2020-2021"/>
    <s v="Casos"/>
    <s v="Ministerio de Ciencias, Tecnología, Conocimiento e Innovación"/>
    <s v="Nuevos Casos Confirmados de COVID-19 en la comuna de Lumaco"/>
    <m/>
    <s v="Gráfico Evolución"/>
    <m/>
    <s v="https://analytics.zoho.com/open-view/2395394000008134446?ZOHO_CRITERIA=%22Localiza_CL_Poblacion%22.%22Codcom%22%3D9207"/>
    <x v="3"/>
    <s v="#1774B9"/>
  </r>
  <r>
    <s v="0674"/>
    <n v="360"/>
    <s v="Enfermedades Mundiales"/>
    <s v="Salud"/>
    <n v="9208"/>
    <x v="2"/>
    <x v="0"/>
    <x v="2"/>
    <x v="240"/>
    <x v="0"/>
    <x v="0"/>
    <s v="Periodo 2020-2021"/>
    <s v="Casos"/>
    <s v="Ministerio de Ciencias, Tecnología, Conocimiento e Innovación"/>
    <s v="Nuevos Casos Confirmados de COVID-19 en la comuna de Purén"/>
    <m/>
    <s v="Gráfico Evolución"/>
    <m/>
    <s v="https://analytics.zoho.com/open-view/2395394000008134446?ZOHO_CRITERIA=%22Localiza_CL_Poblacion%22.%22Codcom%22%3D9208"/>
    <x v="3"/>
    <s v="#1774B9"/>
  </r>
  <r>
    <s v="0675"/>
    <n v="360"/>
    <s v="Enfermedades Mundiales"/>
    <s v="Salud"/>
    <n v="9209"/>
    <x v="2"/>
    <x v="0"/>
    <x v="2"/>
    <x v="241"/>
    <x v="0"/>
    <x v="0"/>
    <s v="Periodo 2020-2021"/>
    <s v="Casos"/>
    <s v="Ministerio de Ciencias, Tecnología, Conocimiento e Innovación"/>
    <s v="Nuevos Casos Confirmados de COVID-19 en la comuna de Renaico"/>
    <m/>
    <s v="Gráfico Evolución"/>
    <m/>
    <s v="https://analytics.zoho.com/open-view/2395394000008134446?ZOHO_CRITERIA=%22Localiza_CL_Poblacion%22.%22Codcom%22%3D9209"/>
    <x v="3"/>
    <s v="#1774B9"/>
  </r>
  <r>
    <s v="0676"/>
    <n v="360"/>
    <s v="Enfermedades Mundiales"/>
    <s v="Salud"/>
    <n v="9210"/>
    <x v="2"/>
    <x v="0"/>
    <x v="2"/>
    <x v="242"/>
    <x v="0"/>
    <x v="0"/>
    <s v="Periodo 2020-2021"/>
    <s v="Casos"/>
    <s v="Ministerio de Ciencias, Tecnología, Conocimiento e Innovación"/>
    <s v="Nuevos Casos Confirmados de COVID-19 en la comuna de Traiguén"/>
    <m/>
    <s v="Gráfico Evolución"/>
    <m/>
    <s v="https://analytics.zoho.com/open-view/2395394000008134446?ZOHO_CRITERIA=%22Localiza_CL_Poblacion%22.%22Codcom%22%3D9210"/>
    <x v="3"/>
    <s v="#1774B9"/>
  </r>
  <r>
    <s v="0677"/>
    <n v="360"/>
    <s v="Enfermedades Mundiales"/>
    <s v="Salud"/>
    <n v="9211"/>
    <x v="2"/>
    <x v="0"/>
    <x v="2"/>
    <x v="243"/>
    <x v="0"/>
    <x v="0"/>
    <s v="Periodo 2020-2021"/>
    <s v="Casos"/>
    <s v="Ministerio de Ciencias, Tecnología, Conocimiento e Innovación"/>
    <s v="Nuevos Casos Confirmados de COVID-19 en la comuna de Victoria"/>
    <m/>
    <s v="Gráfico Evolución"/>
    <m/>
    <s v="https://analytics.zoho.com/open-view/2395394000008134446?ZOHO_CRITERIA=%22Localiza_CL_Poblacion%22.%22Codcom%22%3D9211"/>
    <x v="3"/>
    <s v="#1774B9"/>
  </r>
  <r>
    <s v="0678"/>
    <n v="360"/>
    <s v="Enfermedades Mundiales"/>
    <s v="Salud"/>
    <n v="10101"/>
    <x v="2"/>
    <x v="0"/>
    <x v="2"/>
    <x v="244"/>
    <x v="0"/>
    <x v="0"/>
    <s v="Periodo 2020-2021"/>
    <s v="Casos"/>
    <s v="Ministerio de Ciencias, Tecnología, Conocimiento e Innovación"/>
    <s v="Nuevos Casos Confirmados de COVID-19 en la comuna de Puerto Montt"/>
    <m/>
    <s v="Gráfico Evolución"/>
    <m/>
    <s v="https://analytics.zoho.com/open-view/2395394000008134446?ZOHO_CRITERIA=%22Localiza_CL_Poblacion%22.%22Codcom%22%3D10101"/>
    <x v="3"/>
    <s v="#1774B9"/>
  </r>
  <r>
    <s v="0679"/>
    <n v="360"/>
    <s v="Enfermedades Mundiales"/>
    <s v="Salud"/>
    <n v="10102"/>
    <x v="2"/>
    <x v="0"/>
    <x v="2"/>
    <x v="245"/>
    <x v="0"/>
    <x v="0"/>
    <s v="Periodo 2020-2021"/>
    <s v="Casos"/>
    <s v="Ministerio de Ciencias, Tecnología, Conocimiento e Innovación"/>
    <s v="Nuevos Casos Confirmados de COVID-19 en la comuna de Calbuco"/>
    <m/>
    <s v="Gráfico Evolución"/>
    <m/>
    <s v="https://analytics.zoho.com/open-view/2395394000008134446?ZOHO_CRITERIA=%22Localiza_CL_Poblacion%22.%22Codcom%22%3D10102"/>
    <x v="3"/>
    <s v="#1774B9"/>
  </r>
  <r>
    <s v="0680"/>
    <n v="360"/>
    <s v="Enfermedades Mundiales"/>
    <s v="Salud"/>
    <n v="10103"/>
    <x v="2"/>
    <x v="0"/>
    <x v="2"/>
    <x v="246"/>
    <x v="0"/>
    <x v="0"/>
    <s v="Periodo 2020-2021"/>
    <s v="Casos"/>
    <s v="Ministerio de Ciencias, Tecnología, Conocimiento e Innovación"/>
    <s v="Nuevos Casos Confirmados de COVID-19 en la comuna de Cochamó"/>
    <m/>
    <s v="Gráfico Evolución"/>
    <m/>
    <s v="https://analytics.zoho.com/open-view/2395394000008134446?ZOHO_CRITERIA=%22Localiza_CL_Poblacion%22.%22Codcom%22%3D10103"/>
    <x v="3"/>
    <s v="#1774B9"/>
  </r>
  <r>
    <s v="0681"/>
    <n v="360"/>
    <s v="Enfermedades Mundiales"/>
    <s v="Salud"/>
    <n v="10104"/>
    <x v="2"/>
    <x v="0"/>
    <x v="2"/>
    <x v="247"/>
    <x v="0"/>
    <x v="0"/>
    <s v="Periodo 2020-2021"/>
    <s v="Casos"/>
    <s v="Ministerio de Ciencias, Tecnología, Conocimiento e Innovación"/>
    <s v="Nuevos Casos Confirmados de COVID-19 en la comuna de Fresia"/>
    <m/>
    <s v="Gráfico Evolución"/>
    <m/>
    <s v="https://analytics.zoho.com/open-view/2395394000008134446?ZOHO_CRITERIA=%22Localiza_CL_Poblacion%22.%22Codcom%22%3D10104"/>
    <x v="3"/>
    <s v="#1774B9"/>
  </r>
  <r>
    <s v="0682"/>
    <n v="360"/>
    <s v="Enfermedades Mundiales"/>
    <s v="Salud"/>
    <n v="10105"/>
    <x v="2"/>
    <x v="0"/>
    <x v="2"/>
    <x v="248"/>
    <x v="0"/>
    <x v="0"/>
    <s v="Periodo 2020-2021"/>
    <s v="Casos"/>
    <s v="Ministerio de Ciencias, Tecnología, Conocimiento e Innovación"/>
    <s v="Nuevos Casos Confirmados de COVID-19 en la comuna de Frutillar"/>
    <m/>
    <s v="Gráfico Evolución"/>
    <m/>
    <s v="https://analytics.zoho.com/open-view/2395394000008134446?ZOHO_CRITERIA=%22Localiza_CL_Poblacion%22.%22Codcom%22%3D10105"/>
    <x v="3"/>
    <s v="#1774B9"/>
  </r>
  <r>
    <s v="0683"/>
    <n v="360"/>
    <s v="Enfermedades Mundiales"/>
    <s v="Salud"/>
    <n v="10106"/>
    <x v="2"/>
    <x v="0"/>
    <x v="2"/>
    <x v="249"/>
    <x v="0"/>
    <x v="0"/>
    <s v="Periodo 2020-2021"/>
    <s v="Casos"/>
    <s v="Ministerio de Ciencias, Tecnología, Conocimiento e Innovación"/>
    <s v="Nuevos Casos Confirmados de COVID-19 en la comuna de Los Muermos"/>
    <m/>
    <s v="Gráfico Evolución"/>
    <m/>
    <s v="https://analytics.zoho.com/open-view/2395394000008134446?ZOHO_CRITERIA=%22Localiza_CL_Poblacion%22.%22Codcom%22%3D10106"/>
    <x v="3"/>
    <s v="#1774B9"/>
  </r>
  <r>
    <s v="0684"/>
    <n v="360"/>
    <s v="Enfermedades Mundiales"/>
    <s v="Salud"/>
    <n v="10107"/>
    <x v="2"/>
    <x v="0"/>
    <x v="2"/>
    <x v="250"/>
    <x v="0"/>
    <x v="0"/>
    <s v="Periodo 2020-2021"/>
    <s v="Casos"/>
    <s v="Ministerio de Ciencias, Tecnología, Conocimiento e Innovación"/>
    <s v="Nuevos Casos Confirmados de COVID-19 en la comuna de Llanquihue"/>
    <m/>
    <s v="Gráfico Evolución"/>
    <m/>
    <s v="https://analytics.zoho.com/open-view/2395394000008134446?ZOHO_CRITERIA=%22Localiza_CL_Poblacion%22.%22Codcom%22%3D10107"/>
    <x v="3"/>
    <s v="#1774B9"/>
  </r>
  <r>
    <s v="0685"/>
    <n v="360"/>
    <s v="Enfermedades Mundiales"/>
    <s v="Salud"/>
    <n v="10108"/>
    <x v="2"/>
    <x v="0"/>
    <x v="2"/>
    <x v="251"/>
    <x v="0"/>
    <x v="0"/>
    <s v="Periodo 2020-2021"/>
    <s v="Casos"/>
    <s v="Ministerio de Ciencias, Tecnología, Conocimiento e Innovación"/>
    <s v="Nuevos Casos Confirmados de COVID-19 en la comuna de Maullín"/>
    <m/>
    <s v="Gráfico Evolución"/>
    <m/>
    <s v="https://analytics.zoho.com/open-view/2395394000008134446?ZOHO_CRITERIA=%22Localiza_CL_Poblacion%22.%22Codcom%22%3D10108"/>
    <x v="3"/>
    <s v="#1774B9"/>
  </r>
  <r>
    <s v="0686"/>
    <n v="360"/>
    <s v="Enfermedades Mundiales"/>
    <s v="Salud"/>
    <n v="10109"/>
    <x v="2"/>
    <x v="0"/>
    <x v="2"/>
    <x v="252"/>
    <x v="0"/>
    <x v="0"/>
    <s v="Periodo 2020-2021"/>
    <s v="Casos"/>
    <s v="Ministerio de Ciencias, Tecnología, Conocimiento e Innovación"/>
    <s v="Nuevos Casos Confirmados de COVID-19 en la comuna de Puerto Varas"/>
    <m/>
    <s v="Gráfico Evolución"/>
    <m/>
    <s v="https://analytics.zoho.com/open-view/2395394000008134446?ZOHO_CRITERIA=%22Localiza_CL_Poblacion%22.%22Codcom%22%3D10109"/>
    <x v="3"/>
    <s v="#1774B9"/>
  </r>
  <r>
    <s v="0687"/>
    <n v="360"/>
    <s v="Enfermedades Mundiales"/>
    <s v="Salud"/>
    <n v="10201"/>
    <x v="2"/>
    <x v="0"/>
    <x v="2"/>
    <x v="253"/>
    <x v="0"/>
    <x v="0"/>
    <s v="Periodo 2020-2021"/>
    <s v="Casos"/>
    <s v="Ministerio de Ciencias, Tecnología, Conocimiento e Innovación"/>
    <s v="Nuevos Casos Confirmados de COVID-19 en la comuna de Castro"/>
    <m/>
    <s v="Gráfico Evolución"/>
    <m/>
    <s v="https://analytics.zoho.com/open-view/2395394000008134446?ZOHO_CRITERIA=%22Localiza_CL_Poblacion%22.%22Codcom%22%3D10201"/>
    <x v="3"/>
    <s v="#1774B9"/>
  </r>
  <r>
    <s v="0688"/>
    <n v="360"/>
    <s v="Enfermedades Mundiales"/>
    <s v="Salud"/>
    <n v="10202"/>
    <x v="2"/>
    <x v="0"/>
    <x v="2"/>
    <x v="254"/>
    <x v="0"/>
    <x v="0"/>
    <s v="Periodo 2020-2021"/>
    <s v="Casos"/>
    <s v="Ministerio de Ciencias, Tecnología, Conocimiento e Innovación"/>
    <s v="Nuevos Casos Confirmados de COVID-19 en la comuna de Ancud"/>
    <m/>
    <s v="Gráfico Evolución"/>
    <m/>
    <s v="https://analytics.zoho.com/open-view/2395394000008134446?ZOHO_CRITERIA=%22Localiza_CL_Poblacion%22.%22Codcom%22%3D10202"/>
    <x v="3"/>
    <s v="#1774B9"/>
  </r>
  <r>
    <s v="0689"/>
    <n v="360"/>
    <s v="Enfermedades Mundiales"/>
    <s v="Salud"/>
    <n v="10203"/>
    <x v="2"/>
    <x v="0"/>
    <x v="2"/>
    <x v="255"/>
    <x v="0"/>
    <x v="0"/>
    <s v="Periodo 2020-2021"/>
    <s v="Casos"/>
    <s v="Ministerio de Ciencias, Tecnología, Conocimiento e Innovación"/>
    <s v="Nuevos Casos Confirmados de COVID-19 en la comuna de Chonchi"/>
    <m/>
    <s v="Gráfico Evolución"/>
    <m/>
    <s v="https://analytics.zoho.com/open-view/2395394000008134446?ZOHO_CRITERIA=%22Localiza_CL_Poblacion%22.%22Codcom%22%3D10203"/>
    <x v="3"/>
    <s v="#1774B9"/>
  </r>
  <r>
    <s v="0690"/>
    <n v="360"/>
    <s v="Enfermedades Mundiales"/>
    <s v="Salud"/>
    <n v="10204"/>
    <x v="2"/>
    <x v="0"/>
    <x v="2"/>
    <x v="256"/>
    <x v="0"/>
    <x v="0"/>
    <s v="Periodo 2020-2021"/>
    <s v="Casos"/>
    <s v="Ministerio de Ciencias, Tecnología, Conocimiento e Innovación"/>
    <s v="Nuevos Casos Confirmados de COVID-19 en la comuna de Curaco de Vélez"/>
    <m/>
    <s v="Gráfico Evolución"/>
    <m/>
    <s v="https://analytics.zoho.com/open-view/2395394000008134446?ZOHO_CRITERIA=%22Localiza_CL_Poblacion%22.%22Codcom%22%3D10204"/>
    <x v="3"/>
    <s v="#1774B9"/>
  </r>
  <r>
    <s v="0691"/>
    <n v="360"/>
    <s v="Enfermedades Mundiales"/>
    <s v="Salud"/>
    <n v="10205"/>
    <x v="2"/>
    <x v="0"/>
    <x v="2"/>
    <x v="257"/>
    <x v="0"/>
    <x v="0"/>
    <s v="Periodo 2020-2021"/>
    <s v="Casos"/>
    <s v="Ministerio de Ciencias, Tecnología, Conocimiento e Innovación"/>
    <s v="Nuevos Casos Confirmados de COVID-19 en la comuna de Dalcahue"/>
    <m/>
    <s v="Gráfico Evolución"/>
    <m/>
    <s v="https://analytics.zoho.com/open-view/2395394000008134446?ZOHO_CRITERIA=%22Localiza_CL_Poblacion%22.%22Codcom%22%3D10205"/>
    <x v="3"/>
    <s v="#1774B9"/>
  </r>
  <r>
    <s v="0692"/>
    <n v="360"/>
    <s v="Enfermedades Mundiales"/>
    <s v="Salud"/>
    <n v="10206"/>
    <x v="2"/>
    <x v="0"/>
    <x v="2"/>
    <x v="258"/>
    <x v="0"/>
    <x v="0"/>
    <s v="Periodo 2020-2021"/>
    <s v="Casos"/>
    <s v="Ministerio de Ciencias, Tecnología, Conocimiento e Innovación"/>
    <s v="Nuevos Casos Confirmados de COVID-19 en la comuna de Puqueldón"/>
    <m/>
    <s v="Gráfico Evolución"/>
    <m/>
    <s v="https://analytics.zoho.com/open-view/2395394000008134446?ZOHO_CRITERIA=%22Localiza_CL_Poblacion%22.%22Codcom%22%3D10206"/>
    <x v="3"/>
    <s v="#1774B9"/>
  </r>
  <r>
    <s v="0693"/>
    <n v="360"/>
    <s v="Enfermedades Mundiales"/>
    <s v="Salud"/>
    <n v="10207"/>
    <x v="2"/>
    <x v="0"/>
    <x v="2"/>
    <x v="259"/>
    <x v="0"/>
    <x v="0"/>
    <s v="Periodo 2020-2021"/>
    <s v="Casos"/>
    <s v="Ministerio de Ciencias, Tecnología, Conocimiento e Innovación"/>
    <s v="Nuevos Casos Confirmados de COVID-19 en la comuna de Queilén"/>
    <m/>
    <s v="Gráfico Evolución"/>
    <m/>
    <s v="https://analytics.zoho.com/open-view/2395394000008134446?ZOHO_CRITERIA=%22Localiza_CL_Poblacion%22.%22Codcom%22%3D10207"/>
    <x v="3"/>
    <s v="#1774B9"/>
  </r>
  <r>
    <s v="0694"/>
    <n v="360"/>
    <s v="Enfermedades Mundiales"/>
    <s v="Salud"/>
    <n v="10208"/>
    <x v="2"/>
    <x v="0"/>
    <x v="2"/>
    <x v="260"/>
    <x v="0"/>
    <x v="0"/>
    <s v="Periodo 2020-2021"/>
    <s v="Casos"/>
    <s v="Ministerio de Ciencias, Tecnología, Conocimiento e Innovación"/>
    <s v="Nuevos Casos Confirmados de COVID-19 en la comuna de Quellón"/>
    <m/>
    <s v="Gráfico Evolución"/>
    <m/>
    <s v="https://analytics.zoho.com/open-view/2395394000008134446?ZOHO_CRITERIA=%22Localiza_CL_Poblacion%22.%22Codcom%22%3D10208"/>
    <x v="3"/>
    <s v="#1774B9"/>
  </r>
  <r>
    <s v="0695"/>
    <n v="360"/>
    <s v="Enfermedades Mundiales"/>
    <s v="Salud"/>
    <n v="10209"/>
    <x v="2"/>
    <x v="0"/>
    <x v="2"/>
    <x v="261"/>
    <x v="0"/>
    <x v="0"/>
    <s v="Periodo 2020-2021"/>
    <s v="Casos"/>
    <s v="Ministerio de Ciencias, Tecnología, Conocimiento e Innovación"/>
    <s v="Nuevos Casos Confirmados de COVID-19 en la comuna de Quemchi"/>
    <m/>
    <s v="Gráfico Evolución"/>
    <m/>
    <s v="https://analytics.zoho.com/open-view/2395394000008134446?ZOHO_CRITERIA=%22Localiza_CL_Poblacion%22.%22Codcom%22%3D10209"/>
    <x v="3"/>
    <s v="#1774B9"/>
  </r>
  <r>
    <s v="0696"/>
    <n v="360"/>
    <s v="Enfermedades Mundiales"/>
    <s v="Salud"/>
    <n v="10210"/>
    <x v="2"/>
    <x v="0"/>
    <x v="2"/>
    <x v="262"/>
    <x v="0"/>
    <x v="0"/>
    <s v="Periodo 2020-2021"/>
    <s v="Casos"/>
    <s v="Ministerio de Ciencias, Tecnología, Conocimiento e Innovación"/>
    <s v="Nuevos Casos Confirmados de COVID-19 en la comuna de Quinchao"/>
    <m/>
    <s v="Gráfico Evolución"/>
    <m/>
    <s v="https://analytics.zoho.com/open-view/2395394000008134446?ZOHO_CRITERIA=%22Localiza_CL_Poblacion%22.%22Codcom%22%3D10210"/>
    <x v="3"/>
    <s v="#1774B9"/>
  </r>
  <r>
    <s v="0697"/>
    <n v="360"/>
    <s v="Enfermedades Mundiales"/>
    <s v="Salud"/>
    <n v="10301"/>
    <x v="2"/>
    <x v="0"/>
    <x v="2"/>
    <x v="263"/>
    <x v="0"/>
    <x v="0"/>
    <s v="Periodo 2020-2021"/>
    <s v="Casos"/>
    <s v="Ministerio de Ciencias, Tecnología, Conocimiento e Innovación"/>
    <s v="Nuevos Casos Confirmados de COVID-19 en la comuna de Osorno"/>
    <m/>
    <s v="Gráfico Evolución"/>
    <m/>
    <s v="https://analytics.zoho.com/open-view/2395394000008134446?ZOHO_CRITERIA=%22Localiza_CL_Poblacion%22.%22Codcom%22%3D10301"/>
    <x v="3"/>
    <s v="#1774B9"/>
  </r>
  <r>
    <s v="0698"/>
    <n v="360"/>
    <s v="Enfermedades Mundiales"/>
    <s v="Salud"/>
    <n v="10302"/>
    <x v="2"/>
    <x v="0"/>
    <x v="2"/>
    <x v="264"/>
    <x v="0"/>
    <x v="0"/>
    <s v="Periodo 2020-2021"/>
    <s v="Casos"/>
    <s v="Ministerio de Ciencias, Tecnología, Conocimiento e Innovación"/>
    <s v="Nuevos Casos Confirmados de COVID-19 en la comuna de Puerto Octay"/>
    <m/>
    <s v="Gráfico Evolución"/>
    <m/>
    <s v="https://analytics.zoho.com/open-view/2395394000008134446?ZOHO_CRITERIA=%22Localiza_CL_Poblacion%22.%22Codcom%22%3D10302"/>
    <x v="3"/>
    <s v="#1774B9"/>
  </r>
  <r>
    <s v="0699"/>
    <n v="360"/>
    <s v="Enfermedades Mundiales"/>
    <s v="Salud"/>
    <n v="10303"/>
    <x v="2"/>
    <x v="0"/>
    <x v="2"/>
    <x v="265"/>
    <x v="0"/>
    <x v="0"/>
    <s v="Periodo 2020-2021"/>
    <s v="Casos"/>
    <s v="Ministerio de Ciencias, Tecnología, Conocimiento e Innovación"/>
    <s v="Nuevos Casos Confirmados de COVID-19 en la comuna de Purranque"/>
    <m/>
    <s v="Gráfico Evolución"/>
    <m/>
    <s v="https://analytics.zoho.com/open-view/2395394000008134446?ZOHO_CRITERIA=%22Localiza_CL_Poblacion%22.%22Codcom%22%3D10303"/>
    <x v="3"/>
    <s v="#1774B9"/>
  </r>
  <r>
    <s v="0700"/>
    <n v="360"/>
    <s v="Enfermedades Mundiales"/>
    <s v="Salud"/>
    <n v="10304"/>
    <x v="2"/>
    <x v="0"/>
    <x v="2"/>
    <x v="266"/>
    <x v="0"/>
    <x v="0"/>
    <s v="Periodo 2020-2021"/>
    <s v="Casos"/>
    <s v="Ministerio de Ciencias, Tecnología, Conocimiento e Innovación"/>
    <s v="Nuevos Casos Confirmados de COVID-19 en la comuna de Puyehue"/>
    <m/>
    <s v="Gráfico Evolución"/>
    <m/>
    <s v="https://analytics.zoho.com/open-view/2395394000008134446?ZOHO_CRITERIA=%22Localiza_CL_Poblacion%22.%22Codcom%22%3D10304"/>
    <x v="3"/>
    <s v="#1774B9"/>
  </r>
  <r>
    <s v="0701"/>
    <n v="360"/>
    <s v="Enfermedades Mundiales"/>
    <s v="Salud"/>
    <n v="10305"/>
    <x v="2"/>
    <x v="0"/>
    <x v="2"/>
    <x v="267"/>
    <x v="0"/>
    <x v="0"/>
    <s v="Periodo 2020-2021"/>
    <s v="Casos"/>
    <s v="Ministerio de Ciencias, Tecnología, Conocimiento e Innovación"/>
    <s v="Nuevos Casos Confirmados de COVID-19 en la comuna de Río Negro"/>
    <m/>
    <s v="Gráfico Evolución"/>
    <m/>
    <s v="https://analytics.zoho.com/open-view/2395394000008134446?ZOHO_CRITERIA=%22Localiza_CL_Poblacion%22.%22Codcom%22%3D10305"/>
    <x v="3"/>
    <s v="#1774B9"/>
  </r>
  <r>
    <s v="0702"/>
    <n v="360"/>
    <s v="Enfermedades Mundiales"/>
    <s v="Salud"/>
    <n v="10306"/>
    <x v="2"/>
    <x v="0"/>
    <x v="2"/>
    <x v="268"/>
    <x v="0"/>
    <x v="0"/>
    <s v="Periodo 2020-2021"/>
    <s v="Casos"/>
    <s v="Ministerio de Ciencias, Tecnología, Conocimiento e Innovación"/>
    <s v="Nuevos Casos Confirmados de COVID-19 en la comuna de San Juan de La Costa"/>
    <m/>
    <s v="Gráfico Evolución"/>
    <m/>
    <s v="https://analytics.zoho.com/open-view/2395394000008134446?ZOHO_CRITERIA=%22Localiza_CL_Poblacion%22.%22Codcom%22%3D10306"/>
    <x v="3"/>
    <s v="#1774B9"/>
  </r>
  <r>
    <s v="0703"/>
    <n v="360"/>
    <s v="Enfermedades Mundiales"/>
    <s v="Salud"/>
    <n v="10307"/>
    <x v="2"/>
    <x v="0"/>
    <x v="2"/>
    <x v="269"/>
    <x v="0"/>
    <x v="0"/>
    <s v="Periodo 2020-2021"/>
    <s v="Casos"/>
    <s v="Ministerio de Ciencias, Tecnología, Conocimiento e Innovación"/>
    <s v="Nuevos Casos Confirmados de COVID-19 en la comuna de San Pablo"/>
    <m/>
    <s v="Gráfico Evolución"/>
    <m/>
    <s v="https://analytics.zoho.com/open-view/2395394000008134446?ZOHO_CRITERIA=%22Localiza_CL_Poblacion%22.%22Codcom%22%3D10307"/>
    <x v="3"/>
    <s v="#1774B9"/>
  </r>
  <r>
    <s v="0704"/>
    <n v="360"/>
    <s v="Enfermedades Mundiales"/>
    <s v="Salud"/>
    <n v="10401"/>
    <x v="2"/>
    <x v="0"/>
    <x v="2"/>
    <x v="270"/>
    <x v="0"/>
    <x v="0"/>
    <s v="Periodo 2020-2021"/>
    <s v="Casos"/>
    <s v="Ministerio de Ciencias, Tecnología, Conocimiento e Innovación"/>
    <s v="Nuevos Casos Confirmados de COVID-19 en la comuna de Chaitén"/>
    <m/>
    <s v="Gráfico Evolución"/>
    <m/>
    <s v="https://analytics.zoho.com/open-view/2395394000008134446?ZOHO_CRITERIA=%22Localiza_CL_Poblacion%22.%22Codcom%22%3D10401"/>
    <x v="3"/>
    <s v="#1774B9"/>
  </r>
  <r>
    <s v="0705"/>
    <n v="360"/>
    <s v="Enfermedades Mundiales"/>
    <s v="Salud"/>
    <n v="10402"/>
    <x v="2"/>
    <x v="0"/>
    <x v="2"/>
    <x v="271"/>
    <x v="0"/>
    <x v="0"/>
    <s v="Periodo 2020-2021"/>
    <s v="Casos"/>
    <s v="Ministerio de Ciencias, Tecnología, Conocimiento e Innovación"/>
    <s v="Nuevos Casos Confirmados de COVID-19 en la comuna de Futaleufú"/>
    <m/>
    <s v="Gráfico Evolución"/>
    <m/>
    <s v="https://analytics.zoho.com/open-view/2395394000008134446?ZOHO_CRITERIA=%22Localiza_CL_Poblacion%22.%22Codcom%22%3D10402"/>
    <x v="3"/>
    <s v="#1774B9"/>
  </r>
  <r>
    <s v="0706"/>
    <n v="360"/>
    <s v="Enfermedades Mundiales"/>
    <s v="Salud"/>
    <n v="10403"/>
    <x v="2"/>
    <x v="0"/>
    <x v="2"/>
    <x v="272"/>
    <x v="0"/>
    <x v="0"/>
    <s v="Periodo 2020-2021"/>
    <s v="Casos"/>
    <s v="Ministerio de Ciencias, Tecnología, Conocimiento e Innovación"/>
    <s v="Nuevos Casos Confirmados de COVID-19 en la comuna de Hualaihué"/>
    <m/>
    <s v="Gráfico Evolución"/>
    <m/>
    <s v="https://analytics.zoho.com/open-view/2395394000008134446?ZOHO_CRITERIA=%22Localiza_CL_Poblacion%22.%22Codcom%22%3D10403"/>
    <x v="3"/>
    <s v="#1774B9"/>
  </r>
  <r>
    <s v="0707"/>
    <n v="360"/>
    <s v="Enfermedades Mundiales"/>
    <s v="Salud"/>
    <n v="10404"/>
    <x v="2"/>
    <x v="0"/>
    <x v="2"/>
    <x v="273"/>
    <x v="0"/>
    <x v="0"/>
    <s v="Periodo 2020-2021"/>
    <s v="Casos"/>
    <s v="Ministerio de Ciencias, Tecnología, Conocimiento e Innovación"/>
    <s v="Nuevos Casos Confirmados de COVID-19 en la comuna de Palena"/>
    <m/>
    <s v="Gráfico Evolución"/>
    <m/>
    <s v="https://analytics.zoho.com/open-view/2395394000008134446?ZOHO_CRITERIA=%22Localiza_CL_Poblacion%22.%22Codcom%22%3D10404"/>
    <x v="3"/>
    <s v="#1774B9"/>
  </r>
  <r>
    <s v="0708"/>
    <n v="360"/>
    <s v="Enfermedades Mundiales"/>
    <s v="Salud"/>
    <n v="11101"/>
    <x v="2"/>
    <x v="0"/>
    <x v="2"/>
    <x v="274"/>
    <x v="0"/>
    <x v="0"/>
    <s v="Periodo 2020-2021"/>
    <s v="Casos"/>
    <s v="Ministerio de Ciencias, Tecnología, Conocimiento e Innovación"/>
    <s v="Nuevos Casos Confirmados de COVID-19 en la comuna de Coihaique"/>
    <m/>
    <s v="Gráfico Evolución"/>
    <m/>
    <s v="https://analytics.zoho.com/open-view/2395394000008134446?ZOHO_CRITERIA=%22Localiza_CL_Poblacion%22.%22Codcom%22%3D11101"/>
    <x v="3"/>
    <s v="#1774B9"/>
  </r>
  <r>
    <s v="0709"/>
    <n v="360"/>
    <s v="Enfermedades Mundiales"/>
    <s v="Salud"/>
    <n v="11102"/>
    <x v="2"/>
    <x v="0"/>
    <x v="2"/>
    <x v="275"/>
    <x v="0"/>
    <x v="0"/>
    <s v="Periodo 2020-2021"/>
    <s v="Casos"/>
    <s v="Ministerio de Ciencias, Tecnología, Conocimiento e Innovación"/>
    <s v="Nuevos Casos Confirmados de COVID-19 en la comuna de Lago Verde"/>
    <m/>
    <s v="Gráfico Evolución"/>
    <m/>
    <s v="https://analytics.zoho.com/open-view/2395394000008134446?ZOHO_CRITERIA=%22Localiza_CL_Poblacion%22.%22Codcom%22%3D11102"/>
    <x v="3"/>
    <s v="#1774B9"/>
  </r>
  <r>
    <s v="0710"/>
    <n v="360"/>
    <s v="Enfermedades Mundiales"/>
    <s v="Salud"/>
    <n v="11201"/>
    <x v="2"/>
    <x v="0"/>
    <x v="2"/>
    <x v="276"/>
    <x v="0"/>
    <x v="0"/>
    <s v="Periodo 2020-2021"/>
    <s v="Casos"/>
    <s v="Ministerio de Ciencias, Tecnología, Conocimiento e Innovación"/>
    <s v="Nuevos Casos Confirmados de COVID-19 en la comuna de Aisén"/>
    <m/>
    <s v="Gráfico Evolución"/>
    <m/>
    <s v="https://analytics.zoho.com/open-view/2395394000008134446?ZOHO_CRITERIA=%22Localiza_CL_Poblacion%22.%22Codcom%22%3D11201"/>
    <x v="3"/>
    <s v="#1774B9"/>
  </r>
  <r>
    <s v="0711"/>
    <n v="360"/>
    <s v="Enfermedades Mundiales"/>
    <s v="Salud"/>
    <n v="11202"/>
    <x v="2"/>
    <x v="0"/>
    <x v="2"/>
    <x v="277"/>
    <x v="0"/>
    <x v="0"/>
    <s v="Periodo 2020-2021"/>
    <s v="Casos"/>
    <s v="Ministerio de Ciencias, Tecnología, Conocimiento e Innovación"/>
    <s v="Nuevos Casos Confirmados de COVID-19 en la comuna de Cisnes"/>
    <m/>
    <s v="Gráfico Evolución"/>
    <m/>
    <s v="https://analytics.zoho.com/open-view/2395394000008134446?ZOHO_CRITERIA=%22Localiza_CL_Poblacion%22.%22Codcom%22%3D11202"/>
    <x v="3"/>
    <s v="#1774B9"/>
  </r>
  <r>
    <s v="0712"/>
    <n v="360"/>
    <s v="Enfermedades Mundiales"/>
    <s v="Salud"/>
    <n v="11203"/>
    <x v="2"/>
    <x v="0"/>
    <x v="2"/>
    <x v="278"/>
    <x v="0"/>
    <x v="0"/>
    <s v="Periodo 2020-2021"/>
    <s v="Casos"/>
    <s v="Ministerio de Ciencias, Tecnología, Conocimiento e Innovación"/>
    <s v="Nuevos Casos Confirmados de COVID-19 en la comuna de Guaitecas"/>
    <m/>
    <s v="Gráfico Evolución"/>
    <m/>
    <s v="https://analytics.zoho.com/open-view/2395394000008134446?ZOHO_CRITERIA=%22Localiza_CL_Poblacion%22.%22Codcom%22%3D11203"/>
    <x v="3"/>
    <s v="#1774B9"/>
  </r>
  <r>
    <s v="0713"/>
    <n v="360"/>
    <s v="Enfermedades Mundiales"/>
    <s v="Salud"/>
    <n v="11301"/>
    <x v="2"/>
    <x v="0"/>
    <x v="2"/>
    <x v="279"/>
    <x v="0"/>
    <x v="0"/>
    <s v="Periodo 2020-2021"/>
    <s v="Casos"/>
    <s v="Ministerio de Ciencias, Tecnología, Conocimiento e Innovación"/>
    <s v="Nuevos Casos Confirmados de COVID-19 en la comuna de Cochrane"/>
    <m/>
    <s v="Gráfico Evolución"/>
    <m/>
    <s v="https://analytics.zoho.com/open-view/2395394000008134446?ZOHO_CRITERIA=%22Localiza_CL_Poblacion%22.%22Codcom%22%3D11301"/>
    <x v="3"/>
    <s v="#1774B9"/>
  </r>
  <r>
    <s v="0714"/>
    <n v="360"/>
    <s v="Enfermedades Mundiales"/>
    <s v="Salud"/>
    <n v="11302"/>
    <x v="2"/>
    <x v="0"/>
    <x v="2"/>
    <x v="280"/>
    <x v="0"/>
    <x v="0"/>
    <s v="Periodo 2020-2021"/>
    <s v="Casos"/>
    <s v="Ministerio de Ciencias, Tecnología, Conocimiento e Innovación"/>
    <s v="Nuevos Casos Confirmados de COVID-19 en la comuna de O'Higgins"/>
    <m/>
    <s v="Gráfico Evolución"/>
    <m/>
    <s v="https://analytics.zoho.com/open-view/2395394000008134446?ZOHO_CRITERIA=%22Localiza_CL_Poblacion%22.%22Codcom%22%3D11302"/>
    <x v="3"/>
    <s v="#1774B9"/>
  </r>
  <r>
    <s v="0715"/>
    <n v="360"/>
    <s v="Enfermedades Mundiales"/>
    <s v="Salud"/>
    <n v="11303"/>
    <x v="2"/>
    <x v="0"/>
    <x v="2"/>
    <x v="281"/>
    <x v="0"/>
    <x v="0"/>
    <s v="Periodo 2020-2021"/>
    <s v="Casos"/>
    <s v="Ministerio de Ciencias, Tecnología, Conocimiento e Innovación"/>
    <s v="Nuevos Casos Confirmados de COVID-19 en la comuna de Tortel"/>
    <m/>
    <s v="Gráfico Evolución"/>
    <m/>
    <s v="https://analytics.zoho.com/open-view/2395394000008134446?ZOHO_CRITERIA=%22Localiza_CL_Poblacion%22.%22Codcom%22%3D11303"/>
    <x v="3"/>
    <s v="#1774B9"/>
  </r>
  <r>
    <s v="0716"/>
    <n v="360"/>
    <s v="Enfermedades Mundiales"/>
    <s v="Salud"/>
    <n v="11401"/>
    <x v="2"/>
    <x v="0"/>
    <x v="2"/>
    <x v="282"/>
    <x v="0"/>
    <x v="0"/>
    <s v="Periodo 2020-2021"/>
    <s v="Casos"/>
    <s v="Ministerio de Ciencias, Tecnología, Conocimiento e Innovación"/>
    <s v="Nuevos Casos Confirmados de COVID-19 en la comuna de Chile Chico"/>
    <m/>
    <s v="Gráfico Evolución"/>
    <m/>
    <s v="https://analytics.zoho.com/open-view/2395394000008134446?ZOHO_CRITERIA=%22Localiza_CL_Poblacion%22.%22Codcom%22%3D11401"/>
    <x v="3"/>
    <s v="#1774B9"/>
  </r>
  <r>
    <s v="0717"/>
    <n v="360"/>
    <s v="Enfermedades Mundiales"/>
    <s v="Salud"/>
    <n v="11402"/>
    <x v="2"/>
    <x v="0"/>
    <x v="2"/>
    <x v="283"/>
    <x v="0"/>
    <x v="0"/>
    <s v="Periodo 2020-2021"/>
    <s v="Casos"/>
    <s v="Ministerio de Ciencias, Tecnología, Conocimiento e Innovación"/>
    <s v="Nuevos Casos Confirmados de COVID-19 en la comuna de Río Ibáñez"/>
    <m/>
    <s v="Gráfico Evolución"/>
    <m/>
    <s v="https://analytics.zoho.com/open-view/2395394000008134446?ZOHO_CRITERIA=%22Localiza_CL_Poblacion%22.%22Codcom%22%3D11402"/>
    <x v="3"/>
    <s v="#1774B9"/>
  </r>
  <r>
    <s v="0718"/>
    <n v="360"/>
    <s v="Enfermedades Mundiales"/>
    <s v="Salud"/>
    <n v="12101"/>
    <x v="2"/>
    <x v="0"/>
    <x v="2"/>
    <x v="284"/>
    <x v="0"/>
    <x v="0"/>
    <s v="Periodo 2020-2021"/>
    <s v="Casos"/>
    <s v="Ministerio de Ciencias, Tecnología, Conocimiento e Innovación"/>
    <s v="Nuevos Casos Confirmados de COVID-19 en la comuna de Punta Arenas"/>
    <m/>
    <s v="Gráfico Evolución"/>
    <m/>
    <s v="https://analytics.zoho.com/open-view/2395394000008134446?ZOHO_CRITERIA=%22Localiza_CL_Poblacion%22.%22Codcom%22%3D12101"/>
    <x v="3"/>
    <s v="#1774B9"/>
  </r>
  <r>
    <s v="0719"/>
    <n v="360"/>
    <s v="Enfermedades Mundiales"/>
    <s v="Salud"/>
    <n v="12102"/>
    <x v="2"/>
    <x v="0"/>
    <x v="2"/>
    <x v="285"/>
    <x v="0"/>
    <x v="0"/>
    <s v="Periodo 2020-2021"/>
    <s v="Casos"/>
    <s v="Ministerio de Ciencias, Tecnología, Conocimiento e Innovación"/>
    <s v="Nuevos Casos Confirmados de COVID-19 en la comuna de Laguna Blanca"/>
    <m/>
    <s v="Gráfico Evolución"/>
    <m/>
    <s v="https://analytics.zoho.com/open-view/2395394000008134446?ZOHO_CRITERIA=%22Localiza_CL_Poblacion%22.%22Codcom%22%3D12102"/>
    <x v="3"/>
    <s v="#1774B9"/>
  </r>
  <r>
    <s v="0720"/>
    <n v="360"/>
    <s v="Enfermedades Mundiales"/>
    <s v="Salud"/>
    <n v="12103"/>
    <x v="2"/>
    <x v="0"/>
    <x v="2"/>
    <x v="286"/>
    <x v="0"/>
    <x v="0"/>
    <s v="Periodo 2020-2021"/>
    <s v="Casos"/>
    <s v="Ministerio de Ciencias, Tecnología, Conocimiento e Innovación"/>
    <s v="Nuevos Casos Confirmados de COVID-19 en la comuna de Río Verde"/>
    <m/>
    <s v="Gráfico Evolución"/>
    <m/>
    <s v="https://analytics.zoho.com/open-view/2395394000008134446?ZOHO_CRITERIA=%22Localiza_CL_Poblacion%22.%22Codcom%22%3D12103"/>
    <x v="3"/>
    <s v="#1774B9"/>
  </r>
  <r>
    <s v="0721"/>
    <n v="360"/>
    <s v="Enfermedades Mundiales"/>
    <s v="Salud"/>
    <n v="12104"/>
    <x v="2"/>
    <x v="0"/>
    <x v="2"/>
    <x v="287"/>
    <x v="0"/>
    <x v="0"/>
    <s v="Periodo 2020-2021"/>
    <s v="Casos"/>
    <s v="Ministerio de Ciencias, Tecnología, Conocimiento e Innovación"/>
    <s v="Nuevos Casos Confirmados de COVID-19 en la comuna de San Gregorio"/>
    <m/>
    <s v="Gráfico Evolución"/>
    <m/>
    <s v="https://analytics.zoho.com/open-view/2395394000008134446?ZOHO_CRITERIA=%22Localiza_CL_Poblacion%22.%22Codcom%22%3D12104"/>
    <x v="3"/>
    <s v="#1774B9"/>
  </r>
  <r>
    <s v="0722"/>
    <n v="360"/>
    <s v="Enfermedades Mundiales"/>
    <s v="Salud"/>
    <n v="12201"/>
    <x v="2"/>
    <x v="0"/>
    <x v="2"/>
    <x v="288"/>
    <x v="0"/>
    <x v="0"/>
    <s v="Periodo 2020-2021"/>
    <s v="Casos"/>
    <s v="Ministerio de Ciencias, Tecnología, Conocimiento e Innovación"/>
    <s v="Nuevos Casos Confirmados de COVID-19 en la comuna de Cabo de Hornos"/>
    <m/>
    <s v="Gráfico Evolución"/>
    <m/>
    <s v="https://analytics.zoho.com/open-view/2395394000008134446?ZOHO_CRITERIA=%22Localiza_CL_Poblacion%22.%22Codcom%22%3D12201"/>
    <x v="3"/>
    <s v="#1774B9"/>
  </r>
  <r>
    <s v="0723"/>
    <n v="360"/>
    <s v="Enfermedades Mundiales"/>
    <s v="Salud"/>
    <n v="12301"/>
    <x v="2"/>
    <x v="0"/>
    <x v="2"/>
    <x v="289"/>
    <x v="0"/>
    <x v="0"/>
    <s v="Periodo 2020-2021"/>
    <s v="Casos"/>
    <s v="Ministerio de Ciencias, Tecnología, Conocimiento e Innovación"/>
    <s v="Nuevos Casos Confirmados de COVID-19 en la comuna de Porvenir"/>
    <m/>
    <s v="Gráfico Evolución"/>
    <m/>
    <s v="https://analytics.zoho.com/open-view/2395394000008134446?ZOHO_CRITERIA=%22Localiza_CL_Poblacion%22.%22Codcom%22%3D12301"/>
    <x v="3"/>
    <s v="#1774B9"/>
  </r>
  <r>
    <s v="0724"/>
    <n v="360"/>
    <s v="Enfermedades Mundiales"/>
    <s v="Salud"/>
    <n v="12302"/>
    <x v="2"/>
    <x v="0"/>
    <x v="2"/>
    <x v="290"/>
    <x v="0"/>
    <x v="0"/>
    <s v="Periodo 2020-2021"/>
    <s v="Casos"/>
    <s v="Ministerio de Ciencias, Tecnología, Conocimiento e Innovación"/>
    <s v="Nuevos Casos Confirmados de COVID-19 en la comuna de Primavera"/>
    <m/>
    <s v="Gráfico Evolución"/>
    <m/>
    <s v="https://analytics.zoho.com/open-view/2395394000008134446?ZOHO_CRITERIA=%22Localiza_CL_Poblacion%22.%22Codcom%22%3D12302"/>
    <x v="3"/>
    <s v="#1774B9"/>
  </r>
  <r>
    <s v="0725"/>
    <n v="360"/>
    <s v="Enfermedades Mundiales"/>
    <s v="Salud"/>
    <n v="12303"/>
    <x v="2"/>
    <x v="0"/>
    <x v="2"/>
    <x v="291"/>
    <x v="0"/>
    <x v="0"/>
    <s v="Periodo 2020-2021"/>
    <s v="Casos"/>
    <s v="Ministerio de Ciencias, Tecnología, Conocimiento e Innovación"/>
    <s v="Nuevos Casos Confirmados de COVID-19 en la comuna de Timaukel"/>
    <m/>
    <s v="Gráfico Evolución"/>
    <m/>
    <s v="https://analytics.zoho.com/open-view/2395394000008134446?ZOHO_CRITERIA=%22Localiza_CL_Poblacion%22.%22Codcom%22%3D12303"/>
    <x v="3"/>
    <s v="#1774B9"/>
  </r>
  <r>
    <s v="0726"/>
    <n v="360"/>
    <s v="Enfermedades Mundiales"/>
    <s v="Salud"/>
    <n v="12401"/>
    <x v="2"/>
    <x v="0"/>
    <x v="2"/>
    <x v="292"/>
    <x v="0"/>
    <x v="0"/>
    <s v="Periodo 2020-2021"/>
    <s v="Casos"/>
    <s v="Ministerio de Ciencias, Tecnología, Conocimiento e Innovación"/>
    <s v="Nuevos Casos Confirmados de COVID-19 en la comuna de Natales"/>
    <m/>
    <s v="Gráfico Evolución"/>
    <m/>
    <s v="https://analytics.zoho.com/open-view/2395394000008134446?ZOHO_CRITERIA=%22Localiza_CL_Poblacion%22.%22Codcom%22%3D12401"/>
    <x v="3"/>
    <s v="#1774B9"/>
  </r>
  <r>
    <s v="0727"/>
    <n v="360"/>
    <s v="Enfermedades Mundiales"/>
    <s v="Salud"/>
    <n v="12402"/>
    <x v="2"/>
    <x v="0"/>
    <x v="2"/>
    <x v="293"/>
    <x v="0"/>
    <x v="0"/>
    <s v="Periodo 2020-2021"/>
    <s v="Casos"/>
    <s v="Ministerio de Ciencias, Tecnología, Conocimiento e Innovación"/>
    <s v="Nuevos Casos Confirmados de COVID-19 en la comuna de Torres del Paine"/>
    <m/>
    <s v="Gráfico Evolución"/>
    <m/>
    <s v="https://analytics.zoho.com/open-view/2395394000008134446?ZOHO_CRITERIA=%22Localiza_CL_Poblacion%22.%22Codcom%22%3D12402"/>
    <x v="3"/>
    <s v="#1774B9"/>
  </r>
  <r>
    <s v="0728"/>
    <n v="360"/>
    <s v="Enfermedades Mundiales"/>
    <s v="Salud"/>
    <n v="13101"/>
    <x v="2"/>
    <x v="0"/>
    <x v="2"/>
    <x v="294"/>
    <x v="0"/>
    <x v="0"/>
    <s v="Periodo 2020-2021"/>
    <s v="Casos"/>
    <s v="Ministerio de Ciencias, Tecnología, Conocimiento e Innovación"/>
    <s v="Nuevos Casos Confirmados de COVID-19 en la comuna de Santiago"/>
    <m/>
    <s v="Gráfico Evolución"/>
    <m/>
    <s v="https://analytics.zoho.com/open-view/2395394000008134446?ZOHO_CRITERIA=%22Localiza_CL_Poblacion%22.%22Codcom%22%3D13101"/>
    <x v="3"/>
    <s v="#1774B9"/>
  </r>
  <r>
    <s v="0729"/>
    <n v="360"/>
    <s v="Enfermedades Mundiales"/>
    <s v="Salud"/>
    <n v="13102"/>
    <x v="2"/>
    <x v="0"/>
    <x v="2"/>
    <x v="295"/>
    <x v="0"/>
    <x v="0"/>
    <s v="Periodo 2020-2021"/>
    <s v="Casos"/>
    <s v="Ministerio de Ciencias, Tecnología, Conocimiento e Innovación"/>
    <s v="Nuevos Casos Confirmados de COVID-19 en la comuna de Cerrillos"/>
    <m/>
    <s v="Gráfico Evolución"/>
    <m/>
    <s v="https://analytics.zoho.com/open-view/2395394000008134446?ZOHO_CRITERIA=%22Localiza_CL_Poblacion%22.%22Codcom%22%3D13102"/>
    <x v="3"/>
    <s v="#1774B9"/>
  </r>
  <r>
    <s v="0730"/>
    <n v="360"/>
    <s v="Enfermedades Mundiales"/>
    <s v="Salud"/>
    <n v="13103"/>
    <x v="2"/>
    <x v="0"/>
    <x v="2"/>
    <x v="296"/>
    <x v="0"/>
    <x v="0"/>
    <s v="Periodo 2020-2021"/>
    <s v="Casos"/>
    <s v="Ministerio de Ciencias, Tecnología, Conocimiento e Innovación"/>
    <s v="Nuevos Casos Confirmados de COVID-19 en la comuna de Cerro Navia"/>
    <m/>
    <s v="Gráfico Evolución"/>
    <m/>
    <s v="https://analytics.zoho.com/open-view/2395394000008134446?ZOHO_CRITERIA=%22Localiza_CL_Poblacion%22.%22Codcom%22%3D13103"/>
    <x v="3"/>
    <s v="#1774B9"/>
  </r>
  <r>
    <s v="0731"/>
    <n v="360"/>
    <s v="Enfermedades Mundiales"/>
    <s v="Salud"/>
    <n v="13104"/>
    <x v="2"/>
    <x v="0"/>
    <x v="2"/>
    <x v="297"/>
    <x v="0"/>
    <x v="0"/>
    <s v="Periodo 2020-2021"/>
    <s v="Casos"/>
    <s v="Ministerio de Ciencias, Tecnología, Conocimiento e Innovación"/>
    <s v="Nuevos Casos Confirmados de COVID-19 en la comuna de Conchalí"/>
    <m/>
    <s v="Gráfico Evolución"/>
    <m/>
    <s v="https://analytics.zoho.com/open-view/2395394000008134446?ZOHO_CRITERIA=%22Localiza_CL_Poblacion%22.%22Codcom%22%3D13104"/>
    <x v="3"/>
    <s v="#1774B9"/>
  </r>
  <r>
    <s v="0732"/>
    <n v="360"/>
    <s v="Enfermedades Mundiales"/>
    <s v="Salud"/>
    <n v="13105"/>
    <x v="2"/>
    <x v="0"/>
    <x v="2"/>
    <x v="298"/>
    <x v="0"/>
    <x v="0"/>
    <s v="Periodo 2020-2021"/>
    <s v="Casos"/>
    <s v="Ministerio de Ciencias, Tecnología, Conocimiento e Innovación"/>
    <s v="Nuevos Casos Confirmados de COVID-19 en la comuna de El Bosque"/>
    <m/>
    <s v="Gráfico Evolución"/>
    <m/>
    <s v="https://analytics.zoho.com/open-view/2395394000008134446?ZOHO_CRITERIA=%22Localiza_CL_Poblacion%22.%22Codcom%22%3D13105"/>
    <x v="3"/>
    <s v="#1774B9"/>
  </r>
  <r>
    <s v="0733"/>
    <n v="360"/>
    <s v="Enfermedades Mundiales"/>
    <s v="Salud"/>
    <n v="13106"/>
    <x v="2"/>
    <x v="0"/>
    <x v="2"/>
    <x v="299"/>
    <x v="0"/>
    <x v="0"/>
    <s v="Periodo 2020-2021"/>
    <s v="Casos"/>
    <s v="Ministerio de Ciencias, Tecnología, Conocimiento e Innovación"/>
    <s v="Nuevos Casos Confirmados de COVID-19 en la comuna de Estación Central"/>
    <m/>
    <s v="Gráfico Evolución"/>
    <m/>
    <s v="https://analytics.zoho.com/open-view/2395394000008134446?ZOHO_CRITERIA=%22Localiza_CL_Poblacion%22.%22Codcom%22%3D13106"/>
    <x v="3"/>
    <s v="#1774B9"/>
  </r>
  <r>
    <s v="0734"/>
    <n v="360"/>
    <s v="Enfermedades Mundiales"/>
    <s v="Salud"/>
    <n v="13107"/>
    <x v="2"/>
    <x v="0"/>
    <x v="2"/>
    <x v="300"/>
    <x v="0"/>
    <x v="0"/>
    <s v="Periodo 2020-2021"/>
    <s v="Casos"/>
    <s v="Ministerio de Ciencias, Tecnología, Conocimiento e Innovación"/>
    <s v="Nuevos Casos Confirmados de COVID-19 en la comuna de Huechuraba"/>
    <m/>
    <s v="Gráfico Evolución"/>
    <m/>
    <s v="https://analytics.zoho.com/open-view/2395394000008134446?ZOHO_CRITERIA=%22Localiza_CL_Poblacion%22.%22Codcom%22%3D13107"/>
    <x v="3"/>
    <s v="#1774B9"/>
  </r>
  <r>
    <s v="0735"/>
    <n v="360"/>
    <s v="Enfermedades Mundiales"/>
    <s v="Salud"/>
    <n v="13108"/>
    <x v="2"/>
    <x v="0"/>
    <x v="2"/>
    <x v="301"/>
    <x v="0"/>
    <x v="0"/>
    <s v="Periodo 2020-2021"/>
    <s v="Casos"/>
    <s v="Ministerio de Ciencias, Tecnología, Conocimiento e Innovación"/>
    <s v="Nuevos Casos Confirmados de COVID-19 en la comuna de Independencia"/>
    <m/>
    <s v="Gráfico Evolución"/>
    <m/>
    <s v="https://analytics.zoho.com/open-view/2395394000008134446?ZOHO_CRITERIA=%22Localiza_CL_Poblacion%22.%22Codcom%22%3D13108"/>
    <x v="3"/>
    <s v="#1774B9"/>
  </r>
  <r>
    <s v="0736"/>
    <n v="360"/>
    <s v="Enfermedades Mundiales"/>
    <s v="Salud"/>
    <n v="13109"/>
    <x v="2"/>
    <x v="0"/>
    <x v="2"/>
    <x v="302"/>
    <x v="0"/>
    <x v="0"/>
    <s v="Periodo 2020-2021"/>
    <s v="Casos"/>
    <s v="Ministerio de Ciencias, Tecnología, Conocimiento e Innovación"/>
    <s v="Nuevos Casos Confirmados de COVID-19 en la comuna de La Cisterna"/>
    <m/>
    <s v="Gráfico Evolución"/>
    <m/>
    <s v="https://analytics.zoho.com/open-view/2395394000008134446?ZOHO_CRITERIA=%22Localiza_CL_Poblacion%22.%22Codcom%22%3D13109"/>
    <x v="3"/>
    <s v="#1774B9"/>
  </r>
  <r>
    <s v="0737"/>
    <n v="360"/>
    <s v="Enfermedades Mundiales"/>
    <s v="Salud"/>
    <n v="13110"/>
    <x v="2"/>
    <x v="0"/>
    <x v="2"/>
    <x v="303"/>
    <x v="0"/>
    <x v="0"/>
    <s v="Periodo 2020-2021"/>
    <s v="Casos"/>
    <s v="Ministerio de Ciencias, Tecnología, Conocimiento e Innovación"/>
    <s v="Nuevos Casos Confirmados de COVID-19 en la comuna de La Florida"/>
    <m/>
    <s v="Gráfico Evolución"/>
    <m/>
    <s v="https://analytics.zoho.com/open-view/2395394000008134446?ZOHO_CRITERIA=%22Localiza_CL_Poblacion%22.%22Codcom%22%3D13110"/>
    <x v="3"/>
    <s v="#1774B9"/>
  </r>
  <r>
    <s v="0738"/>
    <n v="360"/>
    <s v="Enfermedades Mundiales"/>
    <s v="Salud"/>
    <n v="13111"/>
    <x v="2"/>
    <x v="0"/>
    <x v="2"/>
    <x v="304"/>
    <x v="0"/>
    <x v="0"/>
    <s v="Periodo 2020-2021"/>
    <s v="Casos"/>
    <s v="Ministerio de Ciencias, Tecnología, Conocimiento e Innovación"/>
    <s v="Nuevos Casos Confirmados de COVID-19 en la comuna de La Granja"/>
    <m/>
    <s v="Gráfico Evolución"/>
    <m/>
    <s v="https://analytics.zoho.com/open-view/2395394000008134446?ZOHO_CRITERIA=%22Localiza_CL_Poblacion%22.%22Codcom%22%3D13111"/>
    <x v="3"/>
    <s v="#1774B9"/>
  </r>
  <r>
    <s v="0739"/>
    <n v="360"/>
    <s v="Enfermedades Mundiales"/>
    <s v="Salud"/>
    <n v="13112"/>
    <x v="2"/>
    <x v="0"/>
    <x v="2"/>
    <x v="305"/>
    <x v="0"/>
    <x v="0"/>
    <s v="Periodo 2020-2021"/>
    <s v="Casos"/>
    <s v="Ministerio de Ciencias, Tecnología, Conocimiento e Innovación"/>
    <s v="Nuevos Casos Confirmados de COVID-19 en la comuna de La Pintana"/>
    <m/>
    <s v="Gráfico Evolución"/>
    <m/>
    <s v="https://analytics.zoho.com/open-view/2395394000008134446?ZOHO_CRITERIA=%22Localiza_CL_Poblacion%22.%22Codcom%22%3D13112"/>
    <x v="3"/>
    <s v="#1774B9"/>
  </r>
  <r>
    <s v="0740"/>
    <n v="360"/>
    <s v="Enfermedades Mundiales"/>
    <s v="Salud"/>
    <n v="13113"/>
    <x v="2"/>
    <x v="0"/>
    <x v="2"/>
    <x v="306"/>
    <x v="0"/>
    <x v="0"/>
    <s v="Periodo 2020-2021"/>
    <s v="Casos"/>
    <s v="Ministerio de Ciencias, Tecnología, Conocimiento e Innovación"/>
    <s v="Nuevos Casos Confirmados de COVID-19 en la comuna de La Reina"/>
    <m/>
    <s v="Gráfico Evolución"/>
    <m/>
    <s v="https://analytics.zoho.com/open-view/2395394000008134446?ZOHO_CRITERIA=%22Localiza_CL_Poblacion%22.%22Codcom%22%3D13113"/>
    <x v="3"/>
    <s v="#1774B9"/>
  </r>
  <r>
    <s v="0741"/>
    <n v="360"/>
    <s v="Enfermedades Mundiales"/>
    <s v="Salud"/>
    <n v="13114"/>
    <x v="2"/>
    <x v="0"/>
    <x v="2"/>
    <x v="307"/>
    <x v="0"/>
    <x v="0"/>
    <s v="Periodo 2020-2021"/>
    <s v="Casos"/>
    <s v="Ministerio de Ciencias, Tecnología, Conocimiento e Innovación"/>
    <s v="Nuevos Casos Confirmados de COVID-19 en la comuna de Las Condes"/>
    <m/>
    <s v="Gráfico Evolución"/>
    <m/>
    <s v="https://analytics.zoho.com/open-view/2395394000008134446?ZOHO_CRITERIA=%22Localiza_CL_Poblacion%22.%22Codcom%22%3D13114"/>
    <x v="3"/>
    <s v="#1774B9"/>
  </r>
  <r>
    <s v="0742"/>
    <n v="360"/>
    <s v="Enfermedades Mundiales"/>
    <s v="Salud"/>
    <n v="13115"/>
    <x v="2"/>
    <x v="0"/>
    <x v="2"/>
    <x v="308"/>
    <x v="0"/>
    <x v="0"/>
    <s v="Periodo 2020-2021"/>
    <s v="Casos"/>
    <s v="Ministerio de Ciencias, Tecnología, Conocimiento e Innovación"/>
    <s v="Nuevos Casos Confirmados de COVID-19 en la comuna de Lo Barnechea"/>
    <m/>
    <s v="Gráfico Evolución"/>
    <m/>
    <s v="https://analytics.zoho.com/open-view/2395394000008134446?ZOHO_CRITERIA=%22Localiza_CL_Poblacion%22.%22Codcom%22%3D13115"/>
    <x v="3"/>
    <s v="#1774B9"/>
  </r>
  <r>
    <s v="0743"/>
    <n v="360"/>
    <s v="Enfermedades Mundiales"/>
    <s v="Salud"/>
    <n v="13116"/>
    <x v="2"/>
    <x v="0"/>
    <x v="2"/>
    <x v="309"/>
    <x v="0"/>
    <x v="0"/>
    <s v="Periodo 2020-2021"/>
    <s v="Casos"/>
    <s v="Ministerio de Ciencias, Tecnología, Conocimiento e Innovación"/>
    <s v="Nuevos Casos Confirmados de COVID-19 en la comuna de Lo Espejo"/>
    <m/>
    <s v="Gráfico Evolución"/>
    <m/>
    <s v="https://analytics.zoho.com/open-view/2395394000008134446?ZOHO_CRITERIA=%22Localiza_CL_Poblacion%22.%22Codcom%22%3D13116"/>
    <x v="3"/>
    <s v="#1774B9"/>
  </r>
  <r>
    <s v="0744"/>
    <n v="360"/>
    <s v="Enfermedades Mundiales"/>
    <s v="Salud"/>
    <n v="13117"/>
    <x v="2"/>
    <x v="0"/>
    <x v="2"/>
    <x v="310"/>
    <x v="0"/>
    <x v="0"/>
    <s v="Periodo 2020-2021"/>
    <s v="Casos"/>
    <s v="Ministerio de Ciencias, Tecnología, Conocimiento e Innovación"/>
    <s v="Nuevos Casos Confirmados de COVID-19 en la comuna de Lo Prado"/>
    <m/>
    <s v="Gráfico Evolución"/>
    <m/>
    <s v="https://analytics.zoho.com/open-view/2395394000008134446?ZOHO_CRITERIA=%22Localiza_CL_Poblacion%22.%22Codcom%22%3D13117"/>
    <x v="3"/>
    <s v="#1774B9"/>
  </r>
  <r>
    <s v="0745"/>
    <n v="360"/>
    <s v="Enfermedades Mundiales"/>
    <s v="Salud"/>
    <n v="13118"/>
    <x v="2"/>
    <x v="0"/>
    <x v="2"/>
    <x v="311"/>
    <x v="0"/>
    <x v="0"/>
    <s v="Periodo 2020-2021"/>
    <s v="Casos"/>
    <s v="Ministerio de Ciencias, Tecnología, Conocimiento e Innovación"/>
    <s v="Nuevos Casos Confirmados de COVID-19 en la comuna de Macul"/>
    <m/>
    <s v="Gráfico Evolución"/>
    <m/>
    <s v="https://analytics.zoho.com/open-view/2395394000008134446?ZOHO_CRITERIA=%22Localiza_CL_Poblacion%22.%22Codcom%22%3D13118"/>
    <x v="3"/>
    <s v="#1774B9"/>
  </r>
  <r>
    <s v="0746"/>
    <n v="360"/>
    <s v="Enfermedades Mundiales"/>
    <s v="Salud"/>
    <n v="13119"/>
    <x v="2"/>
    <x v="0"/>
    <x v="2"/>
    <x v="312"/>
    <x v="0"/>
    <x v="0"/>
    <s v="Periodo 2020-2021"/>
    <s v="Casos"/>
    <s v="Ministerio de Ciencias, Tecnología, Conocimiento e Innovación"/>
    <s v="Nuevos Casos Confirmados de COVID-19 en la comuna de Maipú"/>
    <m/>
    <s v="Gráfico Evolución"/>
    <m/>
    <s v="https://analytics.zoho.com/open-view/2395394000008134446?ZOHO_CRITERIA=%22Localiza_CL_Poblacion%22.%22Codcom%22%3D13119"/>
    <x v="3"/>
    <s v="#1774B9"/>
  </r>
  <r>
    <s v="0747"/>
    <n v="360"/>
    <s v="Enfermedades Mundiales"/>
    <s v="Salud"/>
    <n v="13120"/>
    <x v="2"/>
    <x v="0"/>
    <x v="2"/>
    <x v="313"/>
    <x v="0"/>
    <x v="0"/>
    <s v="Periodo 2020-2021"/>
    <s v="Casos"/>
    <s v="Ministerio de Ciencias, Tecnología, Conocimiento e Innovación"/>
    <s v="Nuevos Casos Confirmados de COVID-19 en la comuna de Ñuñoa"/>
    <m/>
    <s v="Gráfico Evolución"/>
    <m/>
    <s v="https://analytics.zoho.com/open-view/2395394000008134446?ZOHO_CRITERIA=%22Localiza_CL_Poblacion%22.%22Codcom%22%3D13120"/>
    <x v="3"/>
    <s v="#1774B9"/>
  </r>
  <r>
    <s v="0748"/>
    <n v="360"/>
    <s v="Enfermedades Mundiales"/>
    <s v="Salud"/>
    <n v="13121"/>
    <x v="2"/>
    <x v="0"/>
    <x v="2"/>
    <x v="314"/>
    <x v="0"/>
    <x v="0"/>
    <s v="Periodo 2020-2021"/>
    <s v="Casos"/>
    <s v="Ministerio de Ciencias, Tecnología, Conocimiento e Innovación"/>
    <s v="Nuevos Casos Confirmados de COVID-19 en la comuna de Pedro Aguirre Cerda"/>
    <m/>
    <s v="Gráfico Evolución"/>
    <m/>
    <s v="https://analytics.zoho.com/open-view/2395394000008134446?ZOHO_CRITERIA=%22Localiza_CL_Poblacion%22.%22Codcom%22%3D13121"/>
    <x v="3"/>
    <s v="#1774B9"/>
  </r>
  <r>
    <s v="0749"/>
    <n v="360"/>
    <s v="Enfermedades Mundiales"/>
    <s v="Salud"/>
    <n v="13122"/>
    <x v="2"/>
    <x v="0"/>
    <x v="2"/>
    <x v="315"/>
    <x v="0"/>
    <x v="0"/>
    <s v="Periodo 2020-2021"/>
    <s v="Casos"/>
    <s v="Ministerio de Ciencias, Tecnología, Conocimiento e Innovación"/>
    <s v="Nuevos Casos Confirmados de COVID-19 en la comuna de Peñalolén"/>
    <m/>
    <s v="Gráfico Evolución"/>
    <m/>
    <s v="https://analytics.zoho.com/open-view/2395394000008134446?ZOHO_CRITERIA=%22Localiza_CL_Poblacion%22.%22Codcom%22%3D13122"/>
    <x v="3"/>
    <s v="#1774B9"/>
  </r>
  <r>
    <s v="0750"/>
    <n v="360"/>
    <s v="Enfermedades Mundiales"/>
    <s v="Salud"/>
    <n v="13123"/>
    <x v="2"/>
    <x v="0"/>
    <x v="2"/>
    <x v="316"/>
    <x v="0"/>
    <x v="0"/>
    <s v="Periodo 2020-2021"/>
    <s v="Casos"/>
    <s v="Ministerio de Ciencias, Tecnología, Conocimiento e Innovación"/>
    <s v="Nuevos Casos Confirmados de COVID-19 en la comuna de Providencia"/>
    <m/>
    <s v="Gráfico Evolución"/>
    <m/>
    <s v="https://analytics.zoho.com/open-view/2395394000008134446?ZOHO_CRITERIA=%22Localiza_CL_Poblacion%22.%22Codcom%22%3D13123"/>
    <x v="3"/>
    <s v="#1774B9"/>
  </r>
  <r>
    <s v="0751"/>
    <n v="360"/>
    <s v="Enfermedades Mundiales"/>
    <s v="Salud"/>
    <n v="13124"/>
    <x v="2"/>
    <x v="0"/>
    <x v="2"/>
    <x v="317"/>
    <x v="0"/>
    <x v="0"/>
    <s v="Periodo 2020-2021"/>
    <s v="Casos"/>
    <s v="Ministerio de Ciencias, Tecnología, Conocimiento e Innovación"/>
    <s v="Nuevos Casos Confirmados de COVID-19 en la comuna de Pudahuel"/>
    <m/>
    <s v="Gráfico Evolución"/>
    <m/>
    <s v="https://analytics.zoho.com/open-view/2395394000008134446?ZOHO_CRITERIA=%22Localiza_CL_Poblacion%22.%22Codcom%22%3D13124"/>
    <x v="3"/>
    <s v="#1774B9"/>
  </r>
  <r>
    <s v="0752"/>
    <n v="360"/>
    <s v="Enfermedades Mundiales"/>
    <s v="Salud"/>
    <n v="13125"/>
    <x v="2"/>
    <x v="0"/>
    <x v="2"/>
    <x v="318"/>
    <x v="0"/>
    <x v="0"/>
    <s v="Periodo 2020-2021"/>
    <s v="Casos"/>
    <s v="Ministerio de Ciencias, Tecnología, Conocimiento e Innovación"/>
    <s v="Nuevos Casos Confirmados de COVID-19 en la comuna de Quilicura"/>
    <m/>
    <s v="Gráfico Evolución"/>
    <m/>
    <s v="https://analytics.zoho.com/open-view/2395394000008134446?ZOHO_CRITERIA=%22Localiza_CL_Poblacion%22.%22Codcom%22%3D13125"/>
    <x v="3"/>
    <s v="#1774B9"/>
  </r>
  <r>
    <s v="0753"/>
    <n v="360"/>
    <s v="Enfermedades Mundiales"/>
    <s v="Salud"/>
    <n v="13126"/>
    <x v="2"/>
    <x v="0"/>
    <x v="2"/>
    <x v="319"/>
    <x v="0"/>
    <x v="0"/>
    <s v="Periodo 2020-2021"/>
    <s v="Casos"/>
    <s v="Ministerio de Ciencias, Tecnología, Conocimiento e Innovación"/>
    <s v="Nuevos Casos Confirmados de COVID-19 en la comuna de Quinta Normal"/>
    <m/>
    <s v="Gráfico Evolución"/>
    <m/>
    <s v="https://analytics.zoho.com/open-view/2395394000008134446?ZOHO_CRITERIA=%22Localiza_CL_Poblacion%22.%22Codcom%22%3D13126"/>
    <x v="3"/>
    <s v="#1774B9"/>
  </r>
  <r>
    <s v="0754"/>
    <n v="360"/>
    <s v="Enfermedades Mundiales"/>
    <s v="Salud"/>
    <n v="13127"/>
    <x v="2"/>
    <x v="0"/>
    <x v="2"/>
    <x v="320"/>
    <x v="0"/>
    <x v="0"/>
    <s v="Periodo 2020-2021"/>
    <s v="Casos"/>
    <s v="Ministerio de Ciencias, Tecnología, Conocimiento e Innovación"/>
    <s v="Nuevos Casos Confirmados de COVID-19 en la comuna de Recoleta"/>
    <m/>
    <s v="Gráfico Evolución"/>
    <m/>
    <s v="https://analytics.zoho.com/open-view/2395394000008134446?ZOHO_CRITERIA=%22Localiza_CL_Poblacion%22.%22Codcom%22%3D13127"/>
    <x v="3"/>
    <s v="#1774B9"/>
  </r>
  <r>
    <s v="0755"/>
    <n v="360"/>
    <s v="Enfermedades Mundiales"/>
    <s v="Salud"/>
    <n v="13128"/>
    <x v="2"/>
    <x v="0"/>
    <x v="2"/>
    <x v="321"/>
    <x v="0"/>
    <x v="0"/>
    <s v="Periodo 2020-2021"/>
    <s v="Casos"/>
    <s v="Ministerio de Ciencias, Tecnología, Conocimiento e Innovación"/>
    <s v="Nuevos Casos Confirmados de COVID-19 en la comuna de Renca"/>
    <m/>
    <s v="Gráfico Evolución"/>
    <m/>
    <s v="https://analytics.zoho.com/open-view/2395394000008134446?ZOHO_CRITERIA=%22Localiza_CL_Poblacion%22.%22Codcom%22%3D13128"/>
    <x v="3"/>
    <s v="#1774B9"/>
  </r>
  <r>
    <s v="0756"/>
    <n v="360"/>
    <s v="Enfermedades Mundiales"/>
    <s v="Salud"/>
    <n v="13129"/>
    <x v="2"/>
    <x v="0"/>
    <x v="2"/>
    <x v="322"/>
    <x v="0"/>
    <x v="0"/>
    <s v="Periodo 2020-2021"/>
    <s v="Casos"/>
    <s v="Ministerio de Ciencias, Tecnología, Conocimiento e Innovación"/>
    <s v="Nuevos Casos Confirmados de COVID-19 en la comuna de San Joaquín"/>
    <m/>
    <s v="Gráfico Evolución"/>
    <m/>
    <s v="https://analytics.zoho.com/open-view/2395394000008134446?ZOHO_CRITERIA=%22Localiza_CL_Poblacion%22.%22Codcom%22%3D13129"/>
    <x v="3"/>
    <s v="#1774B9"/>
  </r>
  <r>
    <s v="0757"/>
    <n v="360"/>
    <s v="Enfermedades Mundiales"/>
    <s v="Salud"/>
    <n v="13130"/>
    <x v="2"/>
    <x v="0"/>
    <x v="2"/>
    <x v="323"/>
    <x v="0"/>
    <x v="0"/>
    <s v="Periodo 2020-2021"/>
    <s v="Casos"/>
    <s v="Ministerio de Ciencias, Tecnología, Conocimiento e Innovación"/>
    <s v="Nuevos Casos Confirmados de COVID-19 en la comuna de San Miguel"/>
    <m/>
    <s v="Gráfico Evolución"/>
    <m/>
    <s v="https://analytics.zoho.com/open-view/2395394000008134446?ZOHO_CRITERIA=%22Localiza_CL_Poblacion%22.%22Codcom%22%3D13130"/>
    <x v="3"/>
    <s v="#1774B9"/>
  </r>
  <r>
    <s v="0758"/>
    <n v="360"/>
    <s v="Enfermedades Mundiales"/>
    <s v="Salud"/>
    <n v="13131"/>
    <x v="2"/>
    <x v="0"/>
    <x v="2"/>
    <x v="324"/>
    <x v="0"/>
    <x v="0"/>
    <s v="Periodo 2020-2021"/>
    <s v="Casos"/>
    <s v="Ministerio de Ciencias, Tecnología, Conocimiento e Innovación"/>
    <s v="Nuevos Casos Confirmados de COVID-19 en la comuna de San Ramón"/>
    <m/>
    <s v="Gráfico Evolución"/>
    <m/>
    <s v="https://analytics.zoho.com/open-view/2395394000008134446?ZOHO_CRITERIA=%22Localiza_CL_Poblacion%22.%22Codcom%22%3D13131"/>
    <x v="3"/>
    <s v="#1774B9"/>
  </r>
  <r>
    <s v="0759"/>
    <n v="360"/>
    <s v="Enfermedades Mundiales"/>
    <s v="Salud"/>
    <n v="13132"/>
    <x v="2"/>
    <x v="0"/>
    <x v="2"/>
    <x v="325"/>
    <x v="0"/>
    <x v="0"/>
    <s v="Periodo 2020-2021"/>
    <s v="Casos"/>
    <s v="Ministerio de Ciencias, Tecnología, Conocimiento e Innovación"/>
    <s v="Nuevos Casos Confirmados de COVID-19 en la comuna de Vitacura"/>
    <m/>
    <s v="Gráfico Evolución"/>
    <m/>
    <s v="https://analytics.zoho.com/open-view/2395394000008134446?ZOHO_CRITERIA=%22Localiza_CL_Poblacion%22.%22Codcom%22%3D13132"/>
    <x v="3"/>
    <s v="#1774B9"/>
  </r>
  <r>
    <s v="0760"/>
    <n v="360"/>
    <s v="Enfermedades Mundiales"/>
    <s v="Salud"/>
    <n v="13201"/>
    <x v="2"/>
    <x v="0"/>
    <x v="2"/>
    <x v="326"/>
    <x v="0"/>
    <x v="0"/>
    <s v="Periodo 2020-2021"/>
    <s v="Casos"/>
    <s v="Ministerio de Ciencias, Tecnología, Conocimiento e Innovación"/>
    <s v="Nuevos Casos Confirmados de COVID-19 en la comuna de Puente Alto"/>
    <m/>
    <s v="Gráfico Evolución"/>
    <m/>
    <s v="https://analytics.zoho.com/open-view/2395394000008134446?ZOHO_CRITERIA=%22Localiza_CL_Poblacion%22.%22Codcom%22%3D13201"/>
    <x v="3"/>
    <s v="#1774B9"/>
  </r>
  <r>
    <s v="0761"/>
    <n v="360"/>
    <s v="Enfermedades Mundiales"/>
    <s v="Salud"/>
    <n v="13202"/>
    <x v="2"/>
    <x v="0"/>
    <x v="2"/>
    <x v="327"/>
    <x v="0"/>
    <x v="0"/>
    <s v="Periodo 2020-2021"/>
    <s v="Casos"/>
    <s v="Ministerio de Ciencias, Tecnología, Conocimiento e Innovación"/>
    <s v="Nuevos Casos Confirmados de COVID-19 en la comuna de Pirque"/>
    <m/>
    <s v="Gráfico Evolución"/>
    <m/>
    <s v="https://analytics.zoho.com/open-view/2395394000008134446?ZOHO_CRITERIA=%22Localiza_CL_Poblacion%22.%22Codcom%22%3D13202"/>
    <x v="3"/>
    <s v="#1774B9"/>
  </r>
  <r>
    <s v="0762"/>
    <n v="360"/>
    <s v="Enfermedades Mundiales"/>
    <s v="Salud"/>
    <n v="13203"/>
    <x v="2"/>
    <x v="0"/>
    <x v="2"/>
    <x v="328"/>
    <x v="0"/>
    <x v="0"/>
    <s v="Periodo 2020-2021"/>
    <s v="Casos"/>
    <s v="Ministerio de Ciencias, Tecnología, Conocimiento e Innovación"/>
    <s v="Nuevos Casos Confirmados de COVID-19 en la comuna de San José de Maipo"/>
    <m/>
    <s v="Gráfico Evolución"/>
    <m/>
    <s v="https://analytics.zoho.com/open-view/2395394000008134446?ZOHO_CRITERIA=%22Localiza_CL_Poblacion%22.%22Codcom%22%3D13203"/>
    <x v="3"/>
    <s v="#1774B9"/>
  </r>
  <r>
    <s v="0763"/>
    <n v="360"/>
    <s v="Enfermedades Mundiales"/>
    <s v="Salud"/>
    <n v="13301"/>
    <x v="2"/>
    <x v="0"/>
    <x v="2"/>
    <x v="329"/>
    <x v="0"/>
    <x v="0"/>
    <s v="Periodo 2020-2021"/>
    <s v="Casos"/>
    <s v="Ministerio de Ciencias, Tecnología, Conocimiento e Innovación"/>
    <s v="Nuevos Casos Confirmados de COVID-19 en la comuna de Colina"/>
    <m/>
    <s v="Gráfico Evolución"/>
    <m/>
    <s v="https://analytics.zoho.com/open-view/2395394000008134446?ZOHO_CRITERIA=%22Localiza_CL_Poblacion%22.%22Codcom%22%3D13301"/>
    <x v="3"/>
    <s v="#1774B9"/>
  </r>
  <r>
    <s v="0764"/>
    <n v="360"/>
    <s v="Enfermedades Mundiales"/>
    <s v="Salud"/>
    <n v="13302"/>
    <x v="2"/>
    <x v="0"/>
    <x v="2"/>
    <x v="330"/>
    <x v="0"/>
    <x v="0"/>
    <s v="Periodo 2020-2021"/>
    <s v="Casos"/>
    <s v="Ministerio de Ciencias, Tecnología, Conocimiento e Innovación"/>
    <s v="Nuevos Casos Confirmados de COVID-19 en la comuna de Lampa"/>
    <m/>
    <s v="Gráfico Evolución"/>
    <m/>
    <s v="https://analytics.zoho.com/open-view/2395394000008134446?ZOHO_CRITERIA=%22Localiza_CL_Poblacion%22.%22Codcom%22%3D13302"/>
    <x v="3"/>
    <s v="#1774B9"/>
  </r>
  <r>
    <s v="0765"/>
    <n v="360"/>
    <s v="Enfermedades Mundiales"/>
    <s v="Salud"/>
    <n v="13303"/>
    <x v="2"/>
    <x v="0"/>
    <x v="2"/>
    <x v="331"/>
    <x v="0"/>
    <x v="0"/>
    <s v="Periodo 2020-2021"/>
    <s v="Casos"/>
    <s v="Ministerio de Ciencias, Tecnología, Conocimiento e Innovación"/>
    <s v="Nuevos Casos Confirmados de COVID-19 en la comuna de Tiltil"/>
    <m/>
    <s v="Gráfico Evolución"/>
    <m/>
    <s v="https://analytics.zoho.com/open-view/2395394000008134446?ZOHO_CRITERIA=%22Localiza_CL_Poblacion%22.%22Codcom%22%3D13303"/>
    <x v="3"/>
    <s v="#1774B9"/>
  </r>
  <r>
    <s v="0766"/>
    <n v="360"/>
    <s v="Enfermedades Mundiales"/>
    <s v="Salud"/>
    <n v="13401"/>
    <x v="2"/>
    <x v="0"/>
    <x v="2"/>
    <x v="332"/>
    <x v="0"/>
    <x v="0"/>
    <s v="Periodo 2020-2021"/>
    <s v="Casos"/>
    <s v="Ministerio de Ciencias, Tecnología, Conocimiento e Innovación"/>
    <s v="Nuevos Casos Confirmados de COVID-19 en la comuna de San Bernardo"/>
    <m/>
    <s v="Gráfico Evolución"/>
    <m/>
    <s v="https://analytics.zoho.com/open-view/2395394000008134446?ZOHO_CRITERIA=%22Localiza_CL_Poblacion%22.%22Codcom%22%3D13401"/>
    <x v="3"/>
    <s v="#1774B9"/>
  </r>
  <r>
    <s v="0767"/>
    <n v="360"/>
    <s v="Enfermedades Mundiales"/>
    <s v="Salud"/>
    <n v="13402"/>
    <x v="2"/>
    <x v="0"/>
    <x v="2"/>
    <x v="333"/>
    <x v="0"/>
    <x v="0"/>
    <s v="Periodo 2020-2021"/>
    <s v="Casos"/>
    <s v="Ministerio de Ciencias, Tecnología, Conocimiento e Innovación"/>
    <s v="Nuevos Casos Confirmados de COVID-19 en la comuna de Buin"/>
    <m/>
    <s v="Gráfico Evolución"/>
    <m/>
    <s v="https://analytics.zoho.com/open-view/2395394000008134446?ZOHO_CRITERIA=%22Localiza_CL_Poblacion%22.%22Codcom%22%3D13402"/>
    <x v="3"/>
    <s v="#1774B9"/>
  </r>
  <r>
    <s v="0768"/>
    <n v="360"/>
    <s v="Enfermedades Mundiales"/>
    <s v="Salud"/>
    <n v="13403"/>
    <x v="2"/>
    <x v="0"/>
    <x v="2"/>
    <x v="334"/>
    <x v="0"/>
    <x v="0"/>
    <s v="Periodo 2020-2021"/>
    <s v="Casos"/>
    <s v="Ministerio de Ciencias, Tecnología, Conocimiento e Innovación"/>
    <s v="Nuevos Casos Confirmados de COVID-19 en la comuna de Calera de Tango"/>
    <m/>
    <s v="Gráfico Evolución"/>
    <m/>
    <s v="https://analytics.zoho.com/open-view/2395394000008134446?ZOHO_CRITERIA=%22Localiza_CL_Poblacion%22.%22Codcom%22%3D13403"/>
    <x v="3"/>
    <s v="#1774B9"/>
  </r>
  <r>
    <s v="0769"/>
    <n v="360"/>
    <s v="Enfermedades Mundiales"/>
    <s v="Salud"/>
    <n v="13404"/>
    <x v="2"/>
    <x v="0"/>
    <x v="2"/>
    <x v="335"/>
    <x v="0"/>
    <x v="0"/>
    <s v="Periodo 2020-2021"/>
    <s v="Casos"/>
    <s v="Ministerio de Ciencias, Tecnología, Conocimiento e Innovación"/>
    <s v="Nuevos Casos Confirmados de COVID-19 en la comuna de Paine"/>
    <m/>
    <s v="Gráfico Evolución"/>
    <m/>
    <s v="https://analytics.zoho.com/open-view/2395394000008134446?ZOHO_CRITERIA=%22Localiza_CL_Poblacion%22.%22Codcom%22%3D13404"/>
    <x v="3"/>
    <s v="#1774B9"/>
  </r>
  <r>
    <s v="0770"/>
    <n v="360"/>
    <s v="Enfermedades Mundiales"/>
    <s v="Salud"/>
    <n v="13501"/>
    <x v="2"/>
    <x v="0"/>
    <x v="2"/>
    <x v="336"/>
    <x v="0"/>
    <x v="0"/>
    <s v="Periodo 2020-2021"/>
    <s v="Casos"/>
    <s v="Ministerio de Ciencias, Tecnología, Conocimiento e Innovación"/>
    <s v="Nuevos Casos Confirmados de COVID-19 en la comuna de Melipilla"/>
    <m/>
    <s v="Gráfico Evolución"/>
    <m/>
    <s v="https://analytics.zoho.com/open-view/2395394000008134446?ZOHO_CRITERIA=%22Localiza_CL_Poblacion%22.%22Codcom%22%3D13501"/>
    <x v="3"/>
    <s v="#1774B9"/>
  </r>
  <r>
    <s v="0771"/>
    <n v="360"/>
    <s v="Enfermedades Mundiales"/>
    <s v="Salud"/>
    <n v="13502"/>
    <x v="2"/>
    <x v="0"/>
    <x v="2"/>
    <x v="337"/>
    <x v="0"/>
    <x v="0"/>
    <s v="Periodo 2020-2021"/>
    <s v="Casos"/>
    <s v="Ministerio de Ciencias, Tecnología, Conocimiento e Innovación"/>
    <s v="Nuevos Casos Confirmados de COVID-19 en la comuna de Alhué"/>
    <m/>
    <s v="Gráfico Evolución"/>
    <m/>
    <s v="https://analytics.zoho.com/open-view/2395394000008134446?ZOHO_CRITERIA=%22Localiza_CL_Poblacion%22.%22Codcom%22%3D13502"/>
    <x v="3"/>
    <s v="#1774B9"/>
  </r>
  <r>
    <s v="0772"/>
    <n v="360"/>
    <s v="Enfermedades Mundiales"/>
    <s v="Salud"/>
    <n v="13503"/>
    <x v="2"/>
    <x v="0"/>
    <x v="2"/>
    <x v="338"/>
    <x v="0"/>
    <x v="0"/>
    <s v="Periodo 2020-2021"/>
    <s v="Casos"/>
    <s v="Ministerio de Ciencias, Tecnología, Conocimiento e Innovación"/>
    <s v="Nuevos Casos Confirmados de COVID-19 en la comuna de Curacaví"/>
    <m/>
    <s v="Gráfico Evolución"/>
    <m/>
    <s v="https://analytics.zoho.com/open-view/2395394000008134446?ZOHO_CRITERIA=%22Localiza_CL_Poblacion%22.%22Codcom%22%3D13503"/>
    <x v="3"/>
    <s v="#1774B9"/>
  </r>
  <r>
    <s v="0773"/>
    <n v="360"/>
    <s v="Enfermedades Mundiales"/>
    <s v="Salud"/>
    <n v="13504"/>
    <x v="2"/>
    <x v="0"/>
    <x v="2"/>
    <x v="339"/>
    <x v="0"/>
    <x v="0"/>
    <s v="Periodo 2020-2021"/>
    <s v="Casos"/>
    <s v="Ministerio de Ciencias, Tecnología, Conocimiento e Innovación"/>
    <s v="Nuevos Casos Confirmados de COVID-19 en la comuna de María Pinto"/>
    <m/>
    <s v="Gráfico Evolución"/>
    <m/>
    <s v="https://analytics.zoho.com/open-view/2395394000008134446?ZOHO_CRITERIA=%22Localiza_CL_Poblacion%22.%22Codcom%22%3D13504"/>
    <x v="3"/>
    <s v="#1774B9"/>
  </r>
  <r>
    <s v="0774"/>
    <n v="360"/>
    <s v="Enfermedades Mundiales"/>
    <s v="Salud"/>
    <n v="13505"/>
    <x v="2"/>
    <x v="0"/>
    <x v="2"/>
    <x v="340"/>
    <x v="0"/>
    <x v="0"/>
    <s v="Periodo 2020-2021"/>
    <s v="Casos"/>
    <s v="Ministerio de Ciencias, Tecnología, Conocimiento e Innovación"/>
    <s v="Nuevos Casos Confirmados de COVID-19 en la comuna de San Pedro"/>
    <m/>
    <s v="Gráfico Evolución"/>
    <m/>
    <s v="https://analytics.zoho.com/open-view/2395394000008134446?ZOHO_CRITERIA=%22Localiza_CL_Poblacion%22.%22Codcom%22%3D13505"/>
    <x v="3"/>
    <s v="#1774B9"/>
  </r>
  <r>
    <s v="0775"/>
    <n v="360"/>
    <s v="Enfermedades Mundiales"/>
    <s v="Salud"/>
    <n v="13601"/>
    <x v="2"/>
    <x v="0"/>
    <x v="2"/>
    <x v="341"/>
    <x v="0"/>
    <x v="0"/>
    <s v="Periodo 2020-2021"/>
    <s v="Casos"/>
    <s v="Ministerio de Ciencias, Tecnología, Conocimiento e Innovación"/>
    <s v="Nuevos Casos Confirmados de COVID-19 en la comuna de Talagante"/>
    <m/>
    <s v="Gráfico Evolución"/>
    <m/>
    <s v="https://analytics.zoho.com/open-view/2395394000008134446?ZOHO_CRITERIA=%22Localiza_CL_Poblacion%22.%22Codcom%22%3D13601"/>
    <x v="3"/>
    <s v="#1774B9"/>
  </r>
  <r>
    <s v="0776"/>
    <n v="360"/>
    <s v="Enfermedades Mundiales"/>
    <s v="Salud"/>
    <n v="13602"/>
    <x v="2"/>
    <x v="0"/>
    <x v="2"/>
    <x v="342"/>
    <x v="0"/>
    <x v="0"/>
    <s v="Periodo 2020-2021"/>
    <s v="Casos"/>
    <s v="Ministerio de Ciencias, Tecnología, Conocimiento e Innovación"/>
    <s v="Nuevos Casos Confirmados de COVID-19 en la comuna de El Monte"/>
    <m/>
    <s v="Gráfico Evolución"/>
    <m/>
    <s v="https://analytics.zoho.com/open-view/2395394000008134446?ZOHO_CRITERIA=%22Localiza_CL_Poblacion%22.%22Codcom%22%3D13602"/>
    <x v="3"/>
    <s v="#1774B9"/>
  </r>
  <r>
    <s v="0777"/>
    <n v="360"/>
    <s v="Enfermedades Mundiales"/>
    <s v="Salud"/>
    <n v="13603"/>
    <x v="2"/>
    <x v="0"/>
    <x v="2"/>
    <x v="343"/>
    <x v="0"/>
    <x v="0"/>
    <s v="Periodo 2020-2021"/>
    <s v="Casos"/>
    <s v="Ministerio de Ciencias, Tecnología, Conocimiento e Innovación"/>
    <s v="Nuevos Casos Confirmados de COVID-19 en la comuna de Isla de Maipo"/>
    <m/>
    <s v="Gráfico Evolución"/>
    <m/>
    <s v="https://analytics.zoho.com/open-view/2395394000008134446?ZOHO_CRITERIA=%22Localiza_CL_Poblacion%22.%22Codcom%22%3D13603"/>
    <x v="3"/>
    <s v="#1774B9"/>
  </r>
  <r>
    <s v="0778"/>
    <n v="360"/>
    <s v="Enfermedades Mundiales"/>
    <s v="Salud"/>
    <n v="13604"/>
    <x v="2"/>
    <x v="0"/>
    <x v="2"/>
    <x v="344"/>
    <x v="0"/>
    <x v="0"/>
    <s v="Periodo 2020-2021"/>
    <s v="Casos"/>
    <s v="Ministerio de Ciencias, Tecnología, Conocimiento e Innovación"/>
    <s v="Nuevos Casos Confirmados de COVID-19 en la comuna de Padre Hurtado"/>
    <m/>
    <s v="Gráfico Evolución"/>
    <m/>
    <s v="https://analytics.zoho.com/open-view/2395394000008134446?ZOHO_CRITERIA=%22Localiza_CL_Poblacion%22.%22Codcom%22%3D13604"/>
    <x v="3"/>
    <s v="#1774B9"/>
  </r>
  <r>
    <s v="0779"/>
    <n v="360"/>
    <s v="Enfermedades Mundiales"/>
    <s v="Salud"/>
    <n v="13605"/>
    <x v="2"/>
    <x v="0"/>
    <x v="2"/>
    <x v="345"/>
    <x v="0"/>
    <x v="0"/>
    <s v="Periodo 2020-2021"/>
    <s v="Casos"/>
    <s v="Ministerio de Ciencias, Tecnología, Conocimiento e Innovación"/>
    <s v="Nuevos Casos Confirmados de COVID-19 en la comuna de Peñaflor"/>
    <m/>
    <s v="Gráfico Evolución"/>
    <m/>
    <s v="https://analytics.zoho.com/open-view/2395394000008134446?ZOHO_CRITERIA=%22Localiza_CL_Poblacion%22.%22Codcom%22%3D13605"/>
    <x v="3"/>
    <s v="#1774B9"/>
  </r>
  <r>
    <s v="0780"/>
    <n v="360"/>
    <s v="Enfermedades Mundiales"/>
    <s v="Salud"/>
    <n v="14101"/>
    <x v="2"/>
    <x v="0"/>
    <x v="2"/>
    <x v="346"/>
    <x v="0"/>
    <x v="0"/>
    <s v="Periodo 2020-2021"/>
    <s v="Casos"/>
    <s v="Ministerio de Ciencias, Tecnología, Conocimiento e Innovación"/>
    <s v="Nuevos Casos Confirmados de COVID-19 en la comuna de Valdivia"/>
    <m/>
    <s v="Gráfico Evolución"/>
    <m/>
    <s v="https://analytics.zoho.com/open-view/2395394000008134446?ZOHO_CRITERIA=%22Localiza_CL_Poblacion%22.%22Codcom%22%3D14101"/>
    <x v="3"/>
    <s v="#1774B9"/>
  </r>
  <r>
    <s v="0781"/>
    <n v="360"/>
    <s v="Enfermedades Mundiales"/>
    <s v="Salud"/>
    <n v="14102"/>
    <x v="2"/>
    <x v="0"/>
    <x v="2"/>
    <x v="347"/>
    <x v="0"/>
    <x v="0"/>
    <s v="Periodo 2020-2021"/>
    <s v="Casos"/>
    <s v="Ministerio de Ciencias, Tecnología, Conocimiento e Innovación"/>
    <s v="Nuevos Casos Confirmados de COVID-19 en la comuna de Corral"/>
    <m/>
    <s v="Gráfico Evolución"/>
    <m/>
    <s v="https://analytics.zoho.com/open-view/2395394000008134446?ZOHO_CRITERIA=%22Localiza_CL_Poblacion%22.%22Codcom%22%3D14102"/>
    <x v="3"/>
    <s v="#1774B9"/>
  </r>
  <r>
    <s v="0782"/>
    <n v="360"/>
    <s v="Enfermedades Mundiales"/>
    <s v="Salud"/>
    <n v="14103"/>
    <x v="2"/>
    <x v="0"/>
    <x v="2"/>
    <x v="348"/>
    <x v="0"/>
    <x v="0"/>
    <s v="Periodo 2020-2021"/>
    <s v="Casos"/>
    <s v="Ministerio de Ciencias, Tecnología, Conocimiento e Innovación"/>
    <s v="Nuevos Casos Confirmados de COVID-19 en la comuna de Lanco"/>
    <m/>
    <s v="Gráfico Evolución"/>
    <m/>
    <s v="https://analytics.zoho.com/open-view/2395394000008134446?ZOHO_CRITERIA=%22Localiza_CL_Poblacion%22.%22Codcom%22%3D14103"/>
    <x v="3"/>
    <s v="#1774B9"/>
  </r>
  <r>
    <s v="0783"/>
    <n v="360"/>
    <s v="Enfermedades Mundiales"/>
    <s v="Salud"/>
    <n v="14104"/>
    <x v="2"/>
    <x v="0"/>
    <x v="2"/>
    <x v="349"/>
    <x v="0"/>
    <x v="0"/>
    <s v="Periodo 2020-2021"/>
    <s v="Casos"/>
    <s v="Ministerio de Ciencias, Tecnología, Conocimiento e Innovación"/>
    <s v="Nuevos Casos Confirmados de COVID-19 en la comuna de Los Lagos"/>
    <m/>
    <s v="Gráfico Evolución"/>
    <m/>
    <s v="https://analytics.zoho.com/open-view/2395394000008134446?ZOHO_CRITERIA=%22Localiza_CL_Poblacion%22.%22Codcom%22%3D14104"/>
    <x v="3"/>
    <s v="#1774B9"/>
  </r>
  <r>
    <s v="0784"/>
    <n v="360"/>
    <s v="Enfermedades Mundiales"/>
    <s v="Salud"/>
    <n v="14105"/>
    <x v="2"/>
    <x v="0"/>
    <x v="2"/>
    <x v="350"/>
    <x v="0"/>
    <x v="0"/>
    <s v="Periodo 2020-2021"/>
    <s v="Casos"/>
    <s v="Ministerio de Ciencias, Tecnología, Conocimiento e Innovación"/>
    <s v="Nuevos Casos Confirmados de COVID-19 en la comuna de Máfil"/>
    <m/>
    <s v="Gráfico Evolución"/>
    <m/>
    <s v="https://analytics.zoho.com/open-view/2395394000008134446?ZOHO_CRITERIA=%22Localiza_CL_Poblacion%22.%22Codcom%22%3D14105"/>
    <x v="3"/>
    <s v="#1774B9"/>
  </r>
  <r>
    <s v="0785"/>
    <n v="360"/>
    <s v="Enfermedades Mundiales"/>
    <s v="Salud"/>
    <n v="14106"/>
    <x v="2"/>
    <x v="0"/>
    <x v="2"/>
    <x v="351"/>
    <x v="0"/>
    <x v="0"/>
    <s v="Periodo 2020-2021"/>
    <s v="Casos"/>
    <s v="Ministerio de Ciencias, Tecnología, Conocimiento e Innovación"/>
    <s v="Nuevos Casos Confirmados de COVID-19 en la comuna de Mariquina"/>
    <m/>
    <s v="Gráfico Evolución"/>
    <m/>
    <s v="https://analytics.zoho.com/open-view/2395394000008134446?ZOHO_CRITERIA=%22Localiza_CL_Poblacion%22.%22Codcom%22%3D14106"/>
    <x v="3"/>
    <s v="#1774B9"/>
  </r>
  <r>
    <s v="0786"/>
    <n v="360"/>
    <s v="Enfermedades Mundiales"/>
    <s v="Salud"/>
    <n v="14107"/>
    <x v="2"/>
    <x v="0"/>
    <x v="2"/>
    <x v="352"/>
    <x v="0"/>
    <x v="0"/>
    <s v="Periodo 2020-2021"/>
    <s v="Casos"/>
    <s v="Ministerio de Ciencias, Tecnología, Conocimiento e Innovación"/>
    <s v="Nuevos Casos Confirmados de COVID-19 en la comuna de Paillaco"/>
    <m/>
    <s v="Gráfico Evolución"/>
    <m/>
    <s v="https://analytics.zoho.com/open-view/2395394000008134446?ZOHO_CRITERIA=%22Localiza_CL_Poblacion%22.%22Codcom%22%3D14107"/>
    <x v="3"/>
    <s v="#1774B9"/>
  </r>
  <r>
    <s v="0787"/>
    <n v="360"/>
    <s v="Enfermedades Mundiales"/>
    <s v="Salud"/>
    <n v="14108"/>
    <x v="2"/>
    <x v="0"/>
    <x v="2"/>
    <x v="353"/>
    <x v="0"/>
    <x v="0"/>
    <s v="Periodo 2020-2021"/>
    <s v="Casos"/>
    <s v="Ministerio de Ciencias, Tecnología, Conocimiento e Innovación"/>
    <s v="Nuevos Casos Confirmados de COVID-19 en la comuna de Panguipulli"/>
    <m/>
    <s v="Gráfico Evolución"/>
    <m/>
    <s v="https://analytics.zoho.com/open-view/2395394000008134446?ZOHO_CRITERIA=%22Localiza_CL_Poblacion%22.%22Codcom%22%3D14108"/>
    <x v="3"/>
    <s v="#1774B9"/>
  </r>
  <r>
    <s v="0788"/>
    <n v="360"/>
    <s v="Enfermedades Mundiales"/>
    <s v="Salud"/>
    <n v="14201"/>
    <x v="2"/>
    <x v="0"/>
    <x v="2"/>
    <x v="354"/>
    <x v="0"/>
    <x v="0"/>
    <s v="Periodo 2020-2021"/>
    <s v="Casos"/>
    <s v="Ministerio de Ciencias, Tecnología, Conocimiento e Innovación"/>
    <s v="Nuevos Casos Confirmados de COVID-19 en la comuna de La Unión"/>
    <m/>
    <s v="Gráfico Evolución"/>
    <m/>
    <s v="https://analytics.zoho.com/open-view/2395394000008134446?ZOHO_CRITERIA=%22Localiza_CL_Poblacion%22.%22Codcom%22%3D14201"/>
    <x v="3"/>
    <s v="#1774B9"/>
  </r>
  <r>
    <s v="0789"/>
    <n v="360"/>
    <s v="Enfermedades Mundiales"/>
    <s v="Salud"/>
    <n v="14202"/>
    <x v="2"/>
    <x v="0"/>
    <x v="2"/>
    <x v="355"/>
    <x v="0"/>
    <x v="0"/>
    <s v="Periodo 2020-2021"/>
    <s v="Casos"/>
    <s v="Ministerio de Ciencias, Tecnología, Conocimiento e Innovación"/>
    <s v="Nuevos Casos Confirmados de COVID-19 en la comuna de Futrono"/>
    <m/>
    <s v="Gráfico Evolución"/>
    <m/>
    <s v="https://analytics.zoho.com/open-view/2395394000008134446?ZOHO_CRITERIA=%22Localiza_CL_Poblacion%22.%22Codcom%22%3D14202"/>
    <x v="3"/>
    <s v="#1774B9"/>
  </r>
  <r>
    <s v="0790"/>
    <n v="360"/>
    <s v="Enfermedades Mundiales"/>
    <s v="Salud"/>
    <n v="14203"/>
    <x v="2"/>
    <x v="0"/>
    <x v="2"/>
    <x v="356"/>
    <x v="0"/>
    <x v="0"/>
    <s v="Periodo 2020-2021"/>
    <s v="Casos"/>
    <s v="Ministerio de Ciencias, Tecnología, Conocimiento e Innovación"/>
    <s v="Nuevos Casos Confirmados de COVID-19 en la comuna de Lago Ranco"/>
    <m/>
    <s v="Gráfico Evolución"/>
    <m/>
    <s v="https://analytics.zoho.com/open-view/2395394000008134446?ZOHO_CRITERIA=%22Localiza_CL_Poblacion%22.%22Codcom%22%3D14203"/>
    <x v="3"/>
    <s v="#1774B9"/>
  </r>
  <r>
    <s v="0791"/>
    <n v="360"/>
    <s v="Enfermedades Mundiales"/>
    <s v="Salud"/>
    <n v="14204"/>
    <x v="2"/>
    <x v="0"/>
    <x v="2"/>
    <x v="357"/>
    <x v="0"/>
    <x v="0"/>
    <s v="Periodo 2020-2021"/>
    <s v="Casos"/>
    <s v="Ministerio de Ciencias, Tecnología, Conocimiento e Innovación"/>
    <s v="Nuevos Casos Confirmados de COVID-19 en la comuna de Río Bueno"/>
    <m/>
    <s v="Gráfico Evolución"/>
    <m/>
    <s v="https://analytics.zoho.com/open-view/2395394000008134446?ZOHO_CRITERIA=%22Localiza_CL_Poblacion%22.%22Codcom%22%3D14204"/>
    <x v="3"/>
    <s v="#1774B9"/>
  </r>
  <r>
    <s v="0792"/>
    <n v="360"/>
    <s v="Enfermedades Mundiales"/>
    <s v="Salud"/>
    <n v="15101"/>
    <x v="2"/>
    <x v="0"/>
    <x v="2"/>
    <x v="358"/>
    <x v="0"/>
    <x v="0"/>
    <s v="Periodo 2020-2021"/>
    <s v="Casos"/>
    <s v="Ministerio de Ciencias, Tecnología, Conocimiento e Innovación"/>
    <s v="Nuevos Casos Confirmados de COVID-19 en la comuna de Arica"/>
    <m/>
    <s v="Gráfico Evolución"/>
    <m/>
    <s v="https://analytics.zoho.com/open-view/2395394000008134446?ZOHO_CRITERIA=%22Localiza_CL_Poblacion%22.%22Codcom%22%3D15101"/>
    <x v="3"/>
    <s v="#1774B9"/>
  </r>
  <r>
    <s v="0793"/>
    <n v="360"/>
    <s v="Enfermedades Mundiales"/>
    <s v="Salud"/>
    <n v="15102"/>
    <x v="2"/>
    <x v="0"/>
    <x v="2"/>
    <x v="359"/>
    <x v="0"/>
    <x v="0"/>
    <s v="Periodo 2020-2021"/>
    <s v="Casos"/>
    <s v="Ministerio de Ciencias, Tecnología, Conocimiento e Innovación"/>
    <s v="Nuevos Casos Confirmados de COVID-19 en la comuna de Camarones"/>
    <m/>
    <s v="Gráfico Evolución"/>
    <m/>
    <s v="https://analytics.zoho.com/open-view/2395394000008134446?ZOHO_CRITERIA=%22Localiza_CL_Poblacion%22.%22Codcom%22%3D15102"/>
    <x v="3"/>
    <s v="#1774B9"/>
  </r>
  <r>
    <s v="0794"/>
    <n v="360"/>
    <s v="Enfermedades Mundiales"/>
    <s v="Salud"/>
    <n v="15201"/>
    <x v="2"/>
    <x v="0"/>
    <x v="2"/>
    <x v="360"/>
    <x v="0"/>
    <x v="0"/>
    <s v="Periodo 2020-2021"/>
    <s v="Casos"/>
    <s v="Ministerio de Ciencias, Tecnología, Conocimiento e Innovación"/>
    <s v="Nuevos Casos Confirmados de COVID-19 en la comuna de Putre"/>
    <m/>
    <s v="Gráfico Evolución"/>
    <m/>
    <s v="https://analytics.zoho.com/open-view/2395394000008134446?ZOHO_CRITERIA=%22Localiza_CL_Poblacion%22.%22Codcom%22%3D15201"/>
    <x v="3"/>
    <s v="#1774B9"/>
  </r>
  <r>
    <s v="0795"/>
    <n v="360"/>
    <s v="Enfermedades Mundiales"/>
    <s v="Salud"/>
    <n v="15202"/>
    <x v="2"/>
    <x v="0"/>
    <x v="2"/>
    <x v="361"/>
    <x v="0"/>
    <x v="0"/>
    <s v="Periodo 2020-2021"/>
    <s v="Casos"/>
    <s v="Ministerio de Ciencias, Tecnología, Conocimiento e Innovación"/>
    <s v="Nuevos Casos Confirmados de COVID-19 en la comuna de General Lagos"/>
    <m/>
    <s v="Gráfico Evolución"/>
    <m/>
    <s v="https://analytics.zoho.com/open-view/2395394000008134446?ZOHO_CRITERIA=%22Localiza_CL_Poblacion%22.%22Codcom%22%3D15202"/>
    <x v="3"/>
    <s v="#1774B9"/>
  </r>
  <r>
    <s v="0796"/>
    <n v="360"/>
    <s v="Enfermedades Mundiales"/>
    <s v="Salud"/>
    <n v="0"/>
    <x v="3"/>
    <x v="1"/>
    <x v="0"/>
    <x v="0"/>
    <x v="1"/>
    <x v="5"/>
    <s v="Periodo 2020-2021"/>
    <s v="Unidades"/>
    <s v="Ministerio de Ciencias, Tecnología, Conocimiento e Innovación"/>
    <s v="Evolución del Proceso de Vacunación contra COVID-19 por Región y Comuna a Escala Nacional."/>
    <m/>
    <s v="Gráfico Evolución"/>
    <m/>
    <s v="https://analytics.zoho.com/open-view/2395394000008137099"/>
    <x v="0"/>
    <s v="#1774B9"/>
  </r>
  <r>
    <s v="0797"/>
    <n v="360"/>
    <s v="Enfermedades Mundiales"/>
    <s v="Salud"/>
    <n v="1"/>
    <x v="3"/>
    <x v="1"/>
    <x v="1"/>
    <x v="1"/>
    <x v="2"/>
    <x v="5"/>
    <s v="Periodo 2020-2021"/>
    <s v="Unidades"/>
    <s v="Ministerio de Ciencias, Tecnología, Conocimiento e Innovación"/>
    <s v="Evolución del Proceso de Vacunación contra COVID-19 por Comuna en la Región de Tarapacá"/>
    <m/>
    <s v="Gráfico Evolución"/>
    <m/>
    <s v="https://analytics.zoho.com/open-view/2395394000008137533?ZOHO_CRITERIA=%22Localiza_CL_Poblacion%22.%22Codreg%22%3D1"/>
    <x v="1"/>
    <s v="#1774B9"/>
  </r>
  <r>
    <s v="0798"/>
    <n v="360"/>
    <s v="Enfermedades Mundiales"/>
    <s v="Salud"/>
    <n v="2"/>
    <x v="3"/>
    <x v="1"/>
    <x v="1"/>
    <x v="2"/>
    <x v="2"/>
    <x v="5"/>
    <s v="Periodo 2020-2021"/>
    <s v="Unidades"/>
    <s v="Ministerio de Ciencias, Tecnología, Conocimiento e Innovación"/>
    <s v="Evolución del Proceso de Vacunación contra COVID-19 por Comuna en la Región de Antofagasta"/>
    <m/>
    <s v="Gráfico Evolución"/>
    <m/>
    <s v="https://analytics.zoho.com/open-view/2395394000008137533?ZOHO_CRITERIA=%22Localiza_CL_Poblacion%22.%22Codreg%22%3D2"/>
    <x v="2"/>
    <s v="#1774B9"/>
  </r>
  <r>
    <s v="0799"/>
    <n v="360"/>
    <s v="Enfermedades Mundiales"/>
    <s v="Salud"/>
    <n v="3"/>
    <x v="3"/>
    <x v="1"/>
    <x v="1"/>
    <x v="3"/>
    <x v="2"/>
    <x v="5"/>
    <s v="Periodo 2020-2021"/>
    <s v="Unidades"/>
    <s v="Ministerio de Ciencias, Tecnología, Conocimiento e Innovación"/>
    <s v="Evolución del Proceso de Vacunación contra COVID-19 por Comuna en la Región de Atacama"/>
    <m/>
    <s v="Gráfico Evolución"/>
    <m/>
    <s v="https://analytics.zoho.com/open-view/2395394000008137533?ZOHO_CRITERIA=%22Localiza_CL_Poblacion%22.%22Codreg%22%3D3"/>
    <x v="3"/>
    <s v="#1774B9"/>
  </r>
  <r>
    <s v="0800"/>
    <n v="360"/>
    <s v="Enfermedades Mundiales"/>
    <s v="Salud"/>
    <n v="4"/>
    <x v="3"/>
    <x v="1"/>
    <x v="1"/>
    <x v="4"/>
    <x v="2"/>
    <x v="5"/>
    <s v="Periodo 2020-2021"/>
    <s v="Unidades"/>
    <s v="Ministerio de Ciencias, Tecnología, Conocimiento e Innovación"/>
    <s v="Evolución del Proceso de Vacunación contra COVID-19 por Comuna en la Región de Coquimbo"/>
    <m/>
    <s v="Gráfico Evolución"/>
    <m/>
    <s v="https://analytics.zoho.com/open-view/2395394000008137533?ZOHO_CRITERIA=%22Localiza_CL_Poblacion%22.%22Codreg%22%3D4"/>
    <x v="3"/>
    <s v="#1774B9"/>
  </r>
  <r>
    <s v="0801"/>
    <n v="360"/>
    <s v="Enfermedades Mundiales"/>
    <s v="Salud"/>
    <n v="5"/>
    <x v="3"/>
    <x v="1"/>
    <x v="1"/>
    <x v="5"/>
    <x v="2"/>
    <x v="5"/>
    <s v="Periodo 2020-2021"/>
    <s v="Unidades"/>
    <s v="Ministerio de Ciencias, Tecnología, Conocimiento e Innovación"/>
    <s v="Evolución del Proceso de Vacunación contra COVID-19 por Comuna en la Región de Valparaíso"/>
    <m/>
    <s v="Gráfico Evolución"/>
    <m/>
    <s v="https://analytics.zoho.com/open-view/2395394000008137533?ZOHO_CRITERIA=%22Localiza_CL_Poblacion%22.%22Codreg%22%3D5"/>
    <x v="3"/>
    <s v="#1774B9"/>
  </r>
  <r>
    <s v="0802"/>
    <n v="360"/>
    <s v="Enfermedades Mundiales"/>
    <s v="Salud"/>
    <n v="6"/>
    <x v="3"/>
    <x v="1"/>
    <x v="1"/>
    <x v="6"/>
    <x v="2"/>
    <x v="5"/>
    <s v="Periodo 2020-2021"/>
    <s v="Unidades"/>
    <s v="Ministerio de Ciencias, Tecnología, Conocimiento e Innovación"/>
    <s v="Evolución del Proceso de Vacunación contra COVID-19 por Comuna en la Región de O'Higgins"/>
    <m/>
    <s v="Gráfico Evolución"/>
    <m/>
    <s v="https://analytics.zoho.com/open-view/2395394000008137533?ZOHO_CRITERIA=%22Localiza_CL_Poblacion%22.%22Codreg%22%3D6"/>
    <x v="3"/>
    <s v="#1774B9"/>
  </r>
  <r>
    <s v="0803"/>
    <n v="360"/>
    <s v="Enfermedades Mundiales"/>
    <s v="Salud"/>
    <n v="7"/>
    <x v="3"/>
    <x v="1"/>
    <x v="1"/>
    <x v="7"/>
    <x v="2"/>
    <x v="5"/>
    <s v="Periodo 2020-2021"/>
    <s v="Unidades"/>
    <s v="Ministerio de Ciencias, Tecnología, Conocimiento e Innovación"/>
    <s v="Evolución del Proceso de Vacunación contra COVID-19 por Comuna en la Región de Maule"/>
    <m/>
    <s v="Gráfico Evolución"/>
    <m/>
    <s v="https://analytics.zoho.com/open-view/2395394000008137533?ZOHO_CRITERIA=%22Localiza_CL_Poblacion%22.%22Codreg%22%3D7"/>
    <x v="3"/>
    <s v="#1774B9"/>
  </r>
  <r>
    <s v="0804"/>
    <n v="360"/>
    <s v="Enfermedades Mundiales"/>
    <s v="Salud"/>
    <n v="8"/>
    <x v="3"/>
    <x v="1"/>
    <x v="1"/>
    <x v="8"/>
    <x v="2"/>
    <x v="5"/>
    <s v="Periodo 2020-2021"/>
    <s v="Unidades"/>
    <s v="Ministerio de Ciencias, Tecnología, Conocimiento e Innovación"/>
    <s v="Evolución del Proceso de Vacunación contra COVID-19 por Comuna en la Región del Biobío"/>
    <m/>
    <s v="Gráfico Evolución"/>
    <m/>
    <s v="https://analytics.zoho.com/open-view/2395394000008137533?ZOHO_CRITERIA=%22Localiza_CL_Poblacion%22.%22Codreg%22%3D8"/>
    <x v="3"/>
    <s v="#1774B9"/>
  </r>
  <r>
    <s v="0805"/>
    <n v="360"/>
    <s v="Enfermedades Mundiales"/>
    <s v="Salud"/>
    <n v="9"/>
    <x v="3"/>
    <x v="1"/>
    <x v="1"/>
    <x v="9"/>
    <x v="2"/>
    <x v="5"/>
    <s v="Periodo 2020-2021"/>
    <s v="Unidades"/>
    <s v="Ministerio de Ciencias, Tecnología, Conocimiento e Innovación"/>
    <s v="Evolución del Proceso de Vacunación contra COVID-19 por Comuna en la Región de La Araucanía"/>
    <m/>
    <s v="Gráfico Evolución"/>
    <m/>
    <s v="https://analytics.zoho.com/open-view/2395394000008137533?ZOHO_CRITERIA=%22Localiza_CL_Poblacion%22.%22Codreg%22%3D9"/>
    <x v="3"/>
    <s v="#1774B9"/>
  </r>
  <r>
    <s v="0806"/>
    <n v="360"/>
    <s v="Enfermedades Mundiales"/>
    <s v="Salud"/>
    <n v="10"/>
    <x v="3"/>
    <x v="1"/>
    <x v="1"/>
    <x v="10"/>
    <x v="2"/>
    <x v="5"/>
    <s v="Periodo 2020-2021"/>
    <s v="Unidades"/>
    <s v="Ministerio de Ciencias, Tecnología, Conocimiento e Innovación"/>
    <s v="Evolución del Proceso de Vacunación contra COVID-19 por Comuna en la Región de Los Lagos"/>
    <m/>
    <s v="Gráfico Evolución"/>
    <m/>
    <s v="https://analytics.zoho.com/open-view/2395394000008137533?ZOHO_CRITERIA=%22Localiza_CL_Poblacion%22.%22Codreg%22%3D10"/>
    <x v="3"/>
    <s v="#1774B9"/>
  </r>
  <r>
    <s v="0807"/>
    <n v="360"/>
    <s v="Enfermedades Mundiales"/>
    <s v="Salud"/>
    <n v="11"/>
    <x v="3"/>
    <x v="1"/>
    <x v="1"/>
    <x v="11"/>
    <x v="2"/>
    <x v="5"/>
    <s v="Periodo 2020-2021"/>
    <s v="Unidades"/>
    <s v="Ministerio de Ciencias, Tecnología, Conocimiento e Innovación"/>
    <s v="Evolución del Proceso de Vacunación contra COVID-19 por Comuna en la Región de Aysén"/>
    <m/>
    <s v="Gráfico Evolución"/>
    <m/>
    <s v="https://analytics.zoho.com/open-view/2395394000008137533?ZOHO_CRITERIA=%22Localiza_CL_Poblacion%22.%22Codreg%22%3D11"/>
    <x v="3"/>
    <s v="#1774B9"/>
  </r>
  <r>
    <s v="0808"/>
    <n v="360"/>
    <s v="Enfermedades Mundiales"/>
    <s v="Salud"/>
    <n v="12"/>
    <x v="3"/>
    <x v="1"/>
    <x v="1"/>
    <x v="12"/>
    <x v="2"/>
    <x v="5"/>
    <s v="Periodo 2020-2021"/>
    <s v="Unidades"/>
    <s v="Ministerio de Ciencias, Tecnología, Conocimiento e Innovación"/>
    <s v="Evolución del Proceso de Vacunación contra COVID-19 por Comuna en la Región de Magallanes"/>
    <m/>
    <s v="Gráfico Evolución"/>
    <m/>
    <s v="https://analytics.zoho.com/open-view/2395394000008137533?ZOHO_CRITERIA=%22Localiza_CL_Poblacion%22.%22Codreg%22%3D12"/>
    <x v="3"/>
    <s v="#1774B9"/>
  </r>
  <r>
    <s v="0809"/>
    <n v="360"/>
    <s v="Enfermedades Mundiales"/>
    <s v="Salud"/>
    <n v="13"/>
    <x v="3"/>
    <x v="1"/>
    <x v="1"/>
    <x v="13"/>
    <x v="2"/>
    <x v="5"/>
    <s v="Periodo 2020-2021"/>
    <s v="Unidades"/>
    <s v="Ministerio de Ciencias, Tecnología, Conocimiento e Innovación"/>
    <s v="Evolución del Proceso de Vacunación contra COVID-19 por Comuna en la Región Metropolitana"/>
    <m/>
    <s v="Gráfico Evolución"/>
    <m/>
    <s v="https://analytics.zoho.com/open-view/2395394000008137533?ZOHO_CRITERIA=%22Localiza_CL_Poblacion%22.%22Codreg%22%3D13"/>
    <x v="3"/>
    <s v="#1774B9"/>
  </r>
  <r>
    <s v="0810"/>
    <n v="360"/>
    <s v="Enfermedades Mundiales"/>
    <s v="Salud"/>
    <n v="14"/>
    <x v="3"/>
    <x v="1"/>
    <x v="1"/>
    <x v="14"/>
    <x v="2"/>
    <x v="5"/>
    <s v="Periodo 2020-2021"/>
    <s v="Unidades"/>
    <s v="Ministerio de Ciencias, Tecnología, Conocimiento e Innovación"/>
    <s v="Evolución del Proceso de Vacunación contra COVID-19 por Comuna en la Región de Los Ríos"/>
    <m/>
    <s v="Gráfico Evolución"/>
    <m/>
    <s v="https://analytics.zoho.com/open-view/2395394000008137533?ZOHO_CRITERIA=%22Localiza_CL_Poblacion%22.%22Codreg%22%3D14"/>
    <x v="3"/>
    <s v="#1774B9"/>
  </r>
  <r>
    <s v="0811"/>
    <n v="360"/>
    <s v="Enfermedades Mundiales"/>
    <s v="Salud"/>
    <n v="15"/>
    <x v="3"/>
    <x v="1"/>
    <x v="1"/>
    <x v="15"/>
    <x v="2"/>
    <x v="5"/>
    <s v="Periodo 2020-2021"/>
    <s v="Unidades"/>
    <s v="Ministerio de Ciencias, Tecnología, Conocimiento e Innovación"/>
    <s v="Evolución del Proceso de Vacunación contra COVID-19 por Comuna en la Región de Arica y Parinacota"/>
    <m/>
    <s v="Gráfico Evolución"/>
    <m/>
    <s v="https://analytics.zoho.com/open-view/2395394000008137533?ZOHO_CRITERIA=%22Localiza_CL_Poblacion%22.%22Codreg%22%3D15"/>
    <x v="3"/>
    <s v="#1774B9"/>
  </r>
  <r>
    <s v="0812"/>
    <n v="360"/>
    <s v="Enfermedades Mundiales"/>
    <s v="Salud"/>
    <n v="16"/>
    <x v="3"/>
    <x v="1"/>
    <x v="1"/>
    <x v="16"/>
    <x v="2"/>
    <x v="5"/>
    <s v="Periodo 2020-2021"/>
    <s v="Unidades"/>
    <s v="Ministerio de Ciencias, Tecnología, Conocimiento e Innovación"/>
    <s v="Evolución del Proceso de Vacunación contra COVID-19 por Comuna en la Región de Ñuble"/>
    <m/>
    <s v="Gráfico Evolución"/>
    <m/>
    <s v="https://analytics.zoho.com/open-view/2395394000008137533?ZOHO_CRITERIA=%22Localiza_CL_Poblacion%22.%22Codreg%22%3D16"/>
    <x v="3"/>
    <s v="#1774B9"/>
  </r>
  <r>
    <s v="0813"/>
    <n v="360"/>
    <s v="Enfermedades Mundiales"/>
    <s v="Salud"/>
    <n v="1101"/>
    <x v="3"/>
    <x v="1"/>
    <x v="2"/>
    <x v="17"/>
    <x v="0"/>
    <x v="5"/>
    <s v="Periodo 2020-2021"/>
    <s v="Unidades"/>
    <s v="Ministerio de Ciencias, Tecnología, Conocimiento e Innovación"/>
    <s v="Evolución del Proceso de Vacunación contra COVID-19 en la comuna de Iquique"/>
    <m/>
    <s v="Gráfico Evolución"/>
    <m/>
    <s v="https://analytics.zoho.com/open-view/2395394000008136598?ZOHO_CRITERIA=%22Localiza_CL_Poblacion%22.%22Codcom%22%3D1101"/>
    <x v="3"/>
    <s v="#1774B9"/>
  </r>
  <r>
    <s v="0814"/>
    <n v="360"/>
    <s v="Enfermedades Mundiales"/>
    <s v="Salud"/>
    <n v="1107"/>
    <x v="3"/>
    <x v="1"/>
    <x v="2"/>
    <x v="18"/>
    <x v="0"/>
    <x v="5"/>
    <s v="Periodo 2020-2021"/>
    <s v="Unidades"/>
    <s v="Ministerio de Ciencias, Tecnología, Conocimiento e Innovación"/>
    <s v="Evolución del Proceso de Vacunación contra COVID-19 en la comuna de Alto Hospicio"/>
    <m/>
    <s v="Gráfico Evolución"/>
    <m/>
    <s v="https://analytics.zoho.com/open-view/2395394000008136598?ZOHO_CRITERIA=%22Localiza_CL_Poblacion%22.%22Codcom%22%3D1107"/>
    <x v="3"/>
    <s v="#1774B9"/>
  </r>
  <r>
    <s v="0815"/>
    <n v="360"/>
    <s v="Enfermedades Mundiales"/>
    <s v="Salud"/>
    <n v="1401"/>
    <x v="3"/>
    <x v="1"/>
    <x v="2"/>
    <x v="19"/>
    <x v="0"/>
    <x v="5"/>
    <s v="Periodo 2020-2021"/>
    <s v="Unidades"/>
    <s v="Ministerio de Ciencias, Tecnología, Conocimiento e Innovación"/>
    <s v="Evolución del Proceso de Vacunación contra COVID-19 en la comuna de Pozo Almonte"/>
    <m/>
    <s v="Gráfico Evolución"/>
    <m/>
    <s v="https://analytics.zoho.com/open-view/2395394000008136598?ZOHO_CRITERIA=%22Localiza_CL_Poblacion%22.%22Codcom%22%3D1401"/>
    <x v="3"/>
    <s v="#1774B9"/>
  </r>
  <r>
    <s v="0816"/>
    <n v="360"/>
    <s v="Enfermedades Mundiales"/>
    <s v="Salud"/>
    <n v="1402"/>
    <x v="3"/>
    <x v="1"/>
    <x v="2"/>
    <x v="20"/>
    <x v="0"/>
    <x v="5"/>
    <s v="Periodo 2020-2021"/>
    <s v="Unidades"/>
    <s v="Ministerio de Ciencias, Tecnología, Conocimiento e Innovación"/>
    <s v="Evolución del Proceso de Vacunación contra COVID-19 en la comuna de Camiña"/>
    <m/>
    <s v="Gráfico Evolución"/>
    <m/>
    <s v="https://analytics.zoho.com/open-view/2395394000008136598?ZOHO_CRITERIA=%22Localiza_CL_Poblacion%22.%22Codcom%22%3D1402"/>
    <x v="3"/>
    <s v="#1774B9"/>
  </r>
  <r>
    <s v="0817"/>
    <n v="360"/>
    <s v="Enfermedades Mundiales"/>
    <s v="Salud"/>
    <n v="1403"/>
    <x v="3"/>
    <x v="1"/>
    <x v="2"/>
    <x v="21"/>
    <x v="0"/>
    <x v="5"/>
    <s v="Periodo 2020-2021"/>
    <s v="Unidades"/>
    <s v="Ministerio de Ciencias, Tecnología, Conocimiento e Innovación"/>
    <s v="Evolución del Proceso de Vacunación contra COVID-19 en la comuna de Colchane"/>
    <m/>
    <s v="Gráfico Evolución"/>
    <m/>
    <s v="https://analytics.zoho.com/open-view/2395394000008136598?ZOHO_CRITERIA=%22Localiza_CL_Poblacion%22.%22Codcom%22%3D1403"/>
    <x v="3"/>
    <s v="#1774B9"/>
  </r>
  <r>
    <s v="0818"/>
    <n v="360"/>
    <s v="Enfermedades Mundiales"/>
    <s v="Salud"/>
    <n v="1404"/>
    <x v="3"/>
    <x v="1"/>
    <x v="2"/>
    <x v="22"/>
    <x v="0"/>
    <x v="5"/>
    <s v="Periodo 2020-2021"/>
    <s v="Unidades"/>
    <s v="Ministerio de Ciencias, Tecnología, Conocimiento e Innovación"/>
    <s v="Evolución del Proceso de Vacunación contra COVID-19 en la comuna de Huara"/>
    <m/>
    <s v="Gráfico Evolución"/>
    <m/>
    <s v="https://analytics.zoho.com/open-view/2395394000008136598?ZOHO_CRITERIA=%22Localiza_CL_Poblacion%22.%22Codcom%22%3D1404"/>
    <x v="3"/>
    <s v="#1774B9"/>
  </r>
  <r>
    <s v="0819"/>
    <n v="360"/>
    <s v="Enfermedades Mundiales"/>
    <s v="Salud"/>
    <n v="1405"/>
    <x v="3"/>
    <x v="1"/>
    <x v="2"/>
    <x v="23"/>
    <x v="0"/>
    <x v="5"/>
    <s v="Periodo 2020-2021"/>
    <s v="Unidades"/>
    <s v="Ministerio de Ciencias, Tecnología, Conocimiento e Innovación"/>
    <s v="Evolución del Proceso de Vacunación contra COVID-19 en la comuna de Pica"/>
    <m/>
    <s v="Gráfico Evolución"/>
    <m/>
    <s v="https://analytics.zoho.com/open-view/2395394000008136598?ZOHO_CRITERIA=%22Localiza_CL_Poblacion%22.%22Codcom%22%3D1405"/>
    <x v="3"/>
    <s v="#1774B9"/>
  </r>
  <r>
    <s v="0820"/>
    <n v="360"/>
    <s v="Enfermedades Mundiales"/>
    <s v="Salud"/>
    <n v="2101"/>
    <x v="3"/>
    <x v="1"/>
    <x v="2"/>
    <x v="24"/>
    <x v="0"/>
    <x v="5"/>
    <s v="Periodo 2020-2021"/>
    <s v="Unidades"/>
    <s v="Ministerio de Ciencias, Tecnología, Conocimiento e Innovación"/>
    <s v="Evolución del Proceso de Vacunación contra COVID-19 en la comuna de Antofagasta"/>
    <m/>
    <s v="Gráfico Evolución"/>
    <m/>
    <s v="https://analytics.zoho.com/open-view/2395394000008136598?ZOHO_CRITERIA=%22Localiza_CL_Poblacion%22.%22Codcom%22%3D2101"/>
    <x v="3"/>
    <s v="#1774B9"/>
  </r>
  <r>
    <s v="0821"/>
    <n v="360"/>
    <s v="Enfermedades Mundiales"/>
    <s v="Salud"/>
    <n v="2102"/>
    <x v="3"/>
    <x v="1"/>
    <x v="2"/>
    <x v="25"/>
    <x v="0"/>
    <x v="5"/>
    <s v="Periodo 2020-2021"/>
    <s v="Unidades"/>
    <s v="Ministerio de Ciencias, Tecnología, Conocimiento e Innovación"/>
    <s v="Evolución del Proceso de Vacunación contra COVID-19 en la comuna de Mejillones"/>
    <m/>
    <s v="Gráfico Evolución"/>
    <m/>
    <s v="https://analytics.zoho.com/open-view/2395394000008136598?ZOHO_CRITERIA=%22Localiza_CL_Poblacion%22.%22Codcom%22%3D2102"/>
    <x v="3"/>
    <s v="#1774B9"/>
  </r>
  <r>
    <s v="0822"/>
    <n v="360"/>
    <s v="Enfermedades Mundiales"/>
    <s v="Salud"/>
    <n v="2103"/>
    <x v="3"/>
    <x v="1"/>
    <x v="2"/>
    <x v="26"/>
    <x v="0"/>
    <x v="5"/>
    <s v="Periodo 2020-2021"/>
    <s v="Unidades"/>
    <s v="Ministerio de Ciencias, Tecnología, Conocimiento e Innovación"/>
    <s v="Evolución del Proceso de Vacunación contra COVID-19 en la comuna de Sierra Gorda"/>
    <m/>
    <s v="Gráfico Evolución"/>
    <m/>
    <s v="https://analytics.zoho.com/open-view/2395394000008136598?ZOHO_CRITERIA=%22Localiza_CL_Poblacion%22.%22Codcom%22%3D2103"/>
    <x v="3"/>
    <s v="#1774B9"/>
  </r>
  <r>
    <s v="0823"/>
    <n v="360"/>
    <s v="Enfermedades Mundiales"/>
    <s v="Salud"/>
    <n v="2104"/>
    <x v="3"/>
    <x v="1"/>
    <x v="2"/>
    <x v="27"/>
    <x v="0"/>
    <x v="5"/>
    <s v="Periodo 2020-2021"/>
    <s v="Unidades"/>
    <s v="Ministerio de Ciencias, Tecnología, Conocimiento e Innovación"/>
    <s v="Evolución del Proceso de Vacunación contra COVID-19 en la comuna de Taltal"/>
    <m/>
    <s v="Gráfico Evolución"/>
    <m/>
    <s v="https://analytics.zoho.com/open-view/2395394000008136598?ZOHO_CRITERIA=%22Localiza_CL_Poblacion%22.%22Codcom%22%3D2104"/>
    <x v="3"/>
    <s v="#1774B9"/>
  </r>
  <r>
    <s v="0824"/>
    <n v="360"/>
    <s v="Enfermedades Mundiales"/>
    <s v="Salud"/>
    <n v="2201"/>
    <x v="3"/>
    <x v="1"/>
    <x v="2"/>
    <x v="28"/>
    <x v="0"/>
    <x v="5"/>
    <s v="Periodo 2020-2021"/>
    <s v="Unidades"/>
    <s v="Ministerio de Ciencias, Tecnología, Conocimiento e Innovación"/>
    <s v="Evolución del Proceso de Vacunación contra COVID-19 en la comuna de Calama"/>
    <m/>
    <s v="Gráfico Evolución"/>
    <m/>
    <s v="https://analytics.zoho.com/open-view/2395394000008136598?ZOHO_CRITERIA=%22Localiza_CL_Poblacion%22.%22Codcom%22%3D2201"/>
    <x v="3"/>
    <s v="#1774B9"/>
  </r>
  <r>
    <s v="0825"/>
    <n v="360"/>
    <s v="Enfermedades Mundiales"/>
    <s v="Salud"/>
    <n v="2202"/>
    <x v="3"/>
    <x v="1"/>
    <x v="2"/>
    <x v="29"/>
    <x v="0"/>
    <x v="5"/>
    <s v="Periodo 2020-2021"/>
    <s v="Unidades"/>
    <s v="Ministerio de Ciencias, Tecnología, Conocimiento e Innovación"/>
    <s v="Evolución del Proceso de Vacunación contra COVID-19 en la comuna de Ollagüe"/>
    <m/>
    <s v="Gráfico Evolución"/>
    <m/>
    <s v="https://analytics.zoho.com/open-view/2395394000008136598?ZOHO_CRITERIA=%22Localiza_CL_Poblacion%22.%22Codcom%22%3D2202"/>
    <x v="3"/>
    <s v="#1774B9"/>
  </r>
  <r>
    <s v="0826"/>
    <n v="360"/>
    <s v="Enfermedades Mundiales"/>
    <s v="Salud"/>
    <n v="2203"/>
    <x v="3"/>
    <x v="1"/>
    <x v="2"/>
    <x v="30"/>
    <x v="0"/>
    <x v="5"/>
    <s v="Periodo 2020-2021"/>
    <s v="Unidades"/>
    <s v="Ministerio de Ciencias, Tecnología, Conocimiento e Innovación"/>
    <s v="Evolución del Proceso de Vacunación contra COVID-19 en la comuna de San Pedro de Atacama"/>
    <m/>
    <s v="Gráfico Evolución"/>
    <m/>
    <s v="https://analytics.zoho.com/open-view/2395394000008136598?ZOHO_CRITERIA=%22Localiza_CL_Poblacion%22.%22Codcom%22%3D2203"/>
    <x v="3"/>
    <s v="#1774B9"/>
  </r>
  <r>
    <s v="0827"/>
    <n v="360"/>
    <s v="Enfermedades Mundiales"/>
    <s v="Salud"/>
    <n v="2301"/>
    <x v="3"/>
    <x v="1"/>
    <x v="2"/>
    <x v="31"/>
    <x v="0"/>
    <x v="5"/>
    <s v="Periodo 2020-2021"/>
    <s v="Unidades"/>
    <s v="Ministerio de Ciencias, Tecnología, Conocimiento e Innovación"/>
    <s v="Evolución del Proceso de Vacunación contra COVID-19 en la comuna de Tocopilla"/>
    <m/>
    <s v="Gráfico Evolución"/>
    <m/>
    <s v="https://analytics.zoho.com/open-view/2395394000008136598?ZOHO_CRITERIA=%22Localiza_CL_Poblacion%22.%22Codcom%22%3D2301"/>
    <x v="3"/>
    <s v="#1774B9"/>
  </r>
  <r>
    <s v="0828"/>
    <n v="360"/>
    <s v="Enfermedades Mundiales"/>
    <s v="Salud"/>
    <n v="2302"/>
    <x v="3"/>
    <x v="1"/>
    <x v="2"/>
    <x v="32"/>
    <x v="0"/>
    <x v="5"/>
    <s v="Periodo 2020-2021"/>
    <s v="Unidades"/>
    <s v="Ministerio de Ciencias, Tecnología, Conocimiento e Innovación"/>
    <s v="Evolución del Proceso de Vacunación contra COVID-19 en la comuna de María Elena"/>
    <m/>
    <s v="Gráfico Evolución"/>
    <m/>
    <s v="https://analytics.zoho.com/open-view/2395394000008136598?ZOHO_CRITERIA=%22Localiza_CL_Poblacion%22.%22Codcom%22%3D2302"/>
    <x v="3"/>
    <s v="#1774B9"/>
  </r>
  <r>
    <s v="0829"/>
    <n v="360"/>
    <s v="Enfermedades Mundiales"/>
    <s v="Salud"/>
    <n v="3101"/>
    <x v="3"/>
    <x v="1"/>
    <x v="2"/>
    <x v="33"/>
    <x v="0"/>
    <x v="5"/>
    <s v="Periodo 2020-2021"/>
    <s v="Unidades"/>
    <s v="Ministerio de Ciencias, Tecnología, Conocimiento e Innovación"/>
    <s v="Evolución del Proceso de Vacunación contra COVID-19 en la comuna de Copiapó"/>
    <m/>
    <s v="Gráfico Evolución"/>
    <m/>
    <s v="https://analytics.zoho.com/open-view/2395394000008136598?ZOHO_CRITERIA=%22Localiza_CL_Poblacion%22.%22Codcom%22%3D3101"/>
    <x v="3"/>
    <s v="#1774B9"/>
  </r>
  <r>
    <s v="0830"/>
    <n v="360"/>
    <s v="Enfermedades Mundiales"/>
    <s v="Salud"/>
    <n v="3102"/>
    <x v="3"/>
    <x v="1"/>
    <x v="2"/>
    <x v="34"/>
    <x v="0"/>
    <x v="5"/>
    <s v="Periodo 2020-2021"/>
    <s v="Unidades"/>
    <s v="Ministerio de Ciencias, Tecnología, Conocimiento e Innovación"/>
    <s v="Evolución del Proceso de Vacunación contra COVID-19 en la comuna de Caldera"/>
    <m/>
    <s v="Gráfico Evolución"/>
    <m/>
    <s v="https://analytics.zoho.com/open-view/2395394000008136598?ZOHO_CRITERIA=%22Localiza_CL_Poblacion%22.%22Codcom%22%3D3102"/>
    <x v="3"/>
    <s v="#1774B9"/>
  </r>
  <r>
    <s v="0831"/>
    <n v="360"/>
    <s v="Enfermedades Mundiales"/>
    <s v="Salud"/>
    <n v="3103"/>
    <x v="3"/>
    <x v="1"/>
    <x v="2"/>
    <x v="35"/>
    <x v="0"/>
    <x v="5"/>
    <s v="Periodo 2020-2021"/>
    <s v="Unidades"/>
    <s v="Ministerio de Ciencias, Tecnología, Conocimiento e Innovación"/>
    <s v="Evolución del Proceso de Vacunación contra COVID-19 en la comuna de Tierra Amarilla"/>
    <m/>
    <s v="Gráfico Evolución"/>
    <m/>
    <s v="https://analytics.zoho.com/open-view/2395394000008136598?ZOHO_CRITERIA=%22Localiza_CL_Poblacion%22.%22Codcom%22%3D3103"/>
    <x v="3"/>
    <s v="#1774B9"/>
  </r>
  <r>
    <s v="0832"/>
    <n v="360"/>
    <s v="Enfermedades Mundiales"/>
    <s v="Salud"/>
    <n v="3201"/>
    <x v="3"/>
    <x v="1"/>
    <x v="2"/>
    <x v="36"/>
    <x v="0"/>
    <x v="5"/>
    <s v="Periodo 2020-2021"/>
    <s v="Unidades"/>
    <s v="Ministerio de Ciencias, Tecnología, Conocimiento e Innovación"/>
    <s v="Evolución del Proceso de Vacunación contra COVID-19 en la comuna de Chañaral"/>
    <m/>
    <s v="Gráfico Evolución"/>
    <m/>
    <s v="https://analytics.zoho.com/open-view/2395394000008136598?ZOHO_CRITERIA=%22Localiza_CL_Poblacion%22.%22Codcom%22%3D3201"/>
    <x v="3"/>
    <s v="#1774B9"/>
  </r>
  <r>
    <s v="0833"/>
    <n v="360"/>
    <s v="Enfermedades Mundiales"/>
    <s v="Salud"/>
    <n v="3202"/>
    <x v="3"/>
    <x v="1"/>
    <x v="2"/>
    <x v="37"/>
    <x v="0"/>
    <x v="5"/>
    <s v="Periodo 2020-2021"/>
    <s v="Unidades"/>
    <s v="Ministerio de Ciencias, Tecnología, Conocimiento e Innovación"/>
    <s v="Evolución del Proceso de Vacunación contra COVID-19 en la comuna de Diego de Almagro"/>
    <m/>
    <s v="Gráfico Evolución"/>
    <m/>
    <s v="https://analytics.zoho.com/open-view/2395394000008136598?ZOHO_CRITERIA=%22Localiza_CL_Poblacion%22.%22Codcom%22%3D3202"/>
    <x v="3"/>
    <s v="#1774B9"/>
  </r>
  <r>
    <s v="0834"/>
    <n v="360"/>
    <s v="Enfermedades Mundiales"/>
    <s v="Salud"/>
    <n v="3301"/>
    <x v="3"/>
    <x v="1"/>
    <x v="2"/>
    <x v="38"/>
    <x v="0"/>
    <x v="5"/>
    <s v="Periodo 2020-2021"/>
    <s v="Unidades"/>
    <s v="Ministerio de Ciencias, Tecnología, Conocimiento e Innovación"/>
    <s v="Evolución del Proceso de Vacunación contra COVID-19 en la comuna de Vallenar"/>
    <m/>
    <s v="Gráfico Evolución"/>
    <m/>
    <s v="https://analytics.zoho.com/open-view/2395394000008136598?ZOHO_CRITERIA=%22Localiza_CL_Poblacion%22.%22Codcom%22%3D3301"/>
    <x v="3"/>
    <s v="#1774B9"/>
  </r>
  <r>
    <s v="0835"/>
    <n v="360"/>
    <s v="Enfermedades Mundiales"/>
    <s v="Salud"/>
    <n v="3302"/>
    <x v="3"/>
    <x v="1"/>
    <x v="2"/>
    <x v="39"/>
    <x v="0"/>
    <x v="5"/>
    <s v="Periodo 2020-2021"/>
    <s v="Unidades"/>
    <s v="Ministerio de Ciencias, Tecnología, Conocimiento e Innovación"/>
    <s v="Evolución del Proceso de Vacunación contra COVID-19 en la comuna de Alto del Carmen"/>
    <m/>
    <s v="Gráfico Evolución"/>
    <m/>
    <s v="https://analytics.zoho.com/open-view/2395394000008136598?ZOHO_CRITERIA=%22Localiza_CL_Poblacion%22.%22Codcom%22%3D3302"/>
    <x v="3"/>
    <s v="#1774B9"/>
  </r>
  <r>
    <s v="0836"/>
    <n v="360"/>
    <s v="Enfermedades Mundiales"/>
    <s v="Salud"/>
    <n v="3303"/>
    <x v="3"/>
    <x v="1"/>
    <x v="2"/>
    <x v="40"/>
    <x v="0"/>
    <x v="5"/>
    <s v="Periodo 2020-2021"/>
    <s v="Unidades"/>
    <s v="Ministerio de Ciencias, Tecnología, Conocimiento e Innovación"/>
    <s v="Evolución del Proceso de Vacunación contra COVID-19 en la comuna de Freirina"/>
    <m/>
    <s v="Gráfico Evolución"/>
    <m/>
    <s v="https://analytics.zoho.com/open-view/2395394000008136598?ZOHO_CRITERIA=%22Localiza_CL_Poblacion%22.%22Codcom%22%3D3303"/>
    <x v="3"/>
    <s v="#1774B9"/>
  </r>
  <r>
    <s v="0837"/>
    <n v="360"/>
    <s v="Enfermedades Mundiales"/>
    <s v="Salud"/>
    <n v="3304"/>
    <x v="3"/>
    <x v="1"/>
    <x v="2"/>
    <x v="41"/>
    <x v="0"/>
    <x v="5"/>
    <s v="Periodo 2020-2021"/>
    <s v="Unidades"/>
    <s v="Ministerio de Ciencias, Tecnología, Conocimiento e Innovación"/>
    <s v="Evolución del Proceso de Vacunación contra COVID-19 en la comuna de Huasco"/>
    <m/>
    <s v="Gráfico Evolución"/>
    <m/>
    <s v="https://analytics.zoho.com/open-view/2395394000008136598?ZOHO_CRITERIA=%22Localiza_CL_Poblacion%22.%22Codcom%22%3D3304"/>
    <x v="3"/>
    <s v="#1774B9"/>
  </r>
  <r>
    <s v="0838"/>
    <n v="360"/>
    <s v="Enfermedades Mundiales"/>
    <s v="Salud"/>
    <n v="4101"/>
    <x v="3"/>
    <x v="1"/>
    <x v="2"/>
    <x v="42"/>
    <x v="0"/>
    <x v="5"/>
    <s v="Periodo 2020-2021"/>
    <s v="Unidades"/>
    <s v="Ministerio de Ciencias, Tecnología, Conocimiento e Innovación"/>
    <s v="Evolución del Proceso de Vacunación contra COVID-19 en la comuna de La Serena"/>
    <m/>
    <s v="Gráfico Evolución"/>
    <m/>
    <s v="https://analytics.zoho.com/open-view/2395394000008136598?ZOHO_CRITERIA=%22Localiza_CL_Poblacion%22.%22Codcom%22%3D4101"/>
    <x v="3"/>
    <s v="#1774B9"/>
  </r>
  <r>
    <s v="0839"/>
    <n v="360"/>
    <s v="Enfermedades Mundiales"/>
    <s v="Salud"/>
    <n v="4102"/>
    <x v="3"/>
    <x v="1"/>
    <x v="2"/>
    <x v="43"/>
    <x v="0"/>
    <x v="5"/>
    <s v="Periodo 2020-2021"/>
    <s v="Unidades"/>
    <s v="Ministerio de Ciencias, Tecnología, Conocimiento e Innovación"/>
    <s v="Evolución del Proceso de Vacunación contra COVID-19 en la comuna de Coquimbo"/>
    <m/>
    <s v="Gráfico Evolución"/>
    <m/>
    <s v="https://analytics.zoho.com/open-view/2395394000008136598?ZOHO_CRITERIA=%22Localiza_CL_Poblacion%22.%22Codcom%22%3D4102"/>
    <x v="3"/>
    <s v="#1774B9"/>
  </r>
  <r>
    <s v="0840"/>
    <n v="360"/>
    <s v="Enfermedades Mundiales"/>
    <s v="Salud"/>
    <n v="4103"/>
    <x v="3"/>
    <x v="1"/>
    <x v="2"/>
    <x v="44"/>
    <x v="0"/>
    <x v="5"/>
    <s v="Periodo 2020-2021"/>
    <s v="Unidades"/>
    <s v="Ministerio de Ciencias, Tecnología, Conocimiento e Innovación"/>
    <s v="Evolución del Proceso de Vacunación contra COVID-19 en la comuna de Andacollo"/>
    <m/>
    <s v="Gráfico Evolución"/>
    <m/>
    <s v="https://analytics.zoho.com/open-view/2395394000008136598?ZOHO_CRITERIA=%22Localiza_CL_Poblacion%22.%22Codcom%22%3D4103"/>
    <x v="3"/>
    <s v="#1774B9"/>
  </r>
  <r>
    <s v="0841"/>
    <n v="360"/>
    <s v="Enfermedades Mundiales"/>
    <s v="Salud"/>
    <n v="4104"/>
    <x v="3"/>
    <x v="1"/>
    <x v="2"/>
    <x v="45"/>
    <x v="0"/>
    <x v="5"/>
    <s v="Periodo 2020-2021"/>
    <s v="Unidades"/>
    <s v="Ministerio de Ciencias, Tecnología, Conocimiento e Innovación"/>
    <s v="Evolución del Proceso de Vacunación contra COVID-19 en la comuna de La Higuera"/>
    <m/>
    <s v="Gráfico Evolución"/>
    <m/>
    <s v="https://analytics.zoho.com/open-view/2395394000008136598?ZOHO_CRITERIA=%22Localiza_CL_Poblacion%22.%22Codcom%22%3D4104"/>
    <x v="3"/>
    <s v="#1774B9"/>
  </r>
  <r>
    <s v="0842"/>
    <n v="360"/>
    <s v="Enfermedades Mundiales"/>
    <s v="Salud"/>
    <n v="4105"/>
    <x v="3"/>
    <x v="1"/>
    <x v="2"/>
    <x v="46"/>
    <x v="0"/>
    <x v="5"/>
    <s v="Periodo 2020-2021"/>
    <s v="Unidades"/>
    <s v="Ministerio de Ciencias, Tecnología, Conocimiento e Innovación"/>
    <s v="Evolución del Proceso de Vacunación contra COVID-19 en la comuna de Paiguano"/>
    <m/>
    <s v="Gráfico Evolución"/>
    <m/>
    <s v="https://analytics.zoho.com/open-view/2395394000008136598?ZOHO_CRITERIA=%22Localiza_CL_Poblacion%22.%22Codcom%22%3D4105"/>
    <x v="3"/>
    <s v="#1774B9"/>
  </r>
  <r>
    <s v="0843"/>
    <n v="360"/>
    <s v="Enfermedades Mundiales"/>
    <s v="Salud"/>
    <n v="4106"/>
    <x v="3"/>
    <x v="1"/>
    <x v="2"/>
    <x v="47"/>
    <x v="0"/>
    <x v="5"/>
    <s v="Periodo 2020-2021"/>
    <s v="Unidades"/>
    <s v="Ministerio de Ciencias, Tecnología, Conocimiento e Innovación"/>
    <s v="Evolución del Proceso de Vacunación contra COVID-19 en la comuna de Vicuña"/>
    <m/>
    <s v="Gráfico Evolución"/>
    <m/>
    <s v="https://analytics.zoho.com/open-view/2395394000008136598?ZOHO_CRITERIA=%22Localiza_CL_Poblacion%22.%22Codcom%22%3D4106"/>
    <x v="3"/>
    <s v="#1774B9"/>
  </r>
  <r>
    <s v="0844"/>
    <n v="360"/>
    <s v="Enfermedades Mundiales"/>
    <s v="Salud"/>
    <n v="4201"/>
    <x v="3"/>
    <x v="1"/>
    <x v="2"/>
    <x v="48"/>
    <x v="0"/>
    <x v="5"/>
    <s v="Periodo 2020-2021"/>
    <s v="Unidades"/>
    <s v="Ministerio de Ciencias, Tecnología, Conocimiento e Innovación"/>
    <s v="Evolución del Proceso de Vacunación contra COVID-19 en la comuna de Illapel"/>
    <m/>
    <s v="Gráfico Evolución"/>
    <m/>
    <s v="https://analytics.zoho.com/open-view/2395394000008136598?ZOHO_CRITERIA=%22Localiza_CL_Poblacion%22.%22Codcom%22%3D4201"/>
    <x v="3"/>
    <s v="#1774B9"/>
  </r>
  <r>
    <s v="0845"/>
    <n v="360"/>
    <s v="Enfermedades Mundiales"/>
    <s v="Salud"/>
    <n v="4202"/>
    <x v="3"/>
    <x v="1"/>
    <x v="2"/>
    <x v="49"/>
    <x v="0"/>
    <x v="5"/>
    <s v="Periodo 2020-2021"/>
    <s v="Unidades"/>
    <s v="Ministerio de Ciencias, Tecnología, Conocimiento e Innovación"/>
    <s v="Evolución del Proceso de Vacunación contra COVID-19 en la comuna de Canela"/>
    <m/>
    <s v="Gráfico Evolución"/>
    <m/>
    <s v="https://analytics.zoho.com/open-view/2395394000008136598?ZOHO_CRITERIA=%22Localiza_CL_Poblacion%22.%22Codcom%22%3D4202"/>
    <x v="3"/>
    <s v="#1774B9"/>
  </r>
  <r>
    <s v="0846"/>
    <n v="360"/>
    <s v="Enfermedades Mundiales"/>
    <s v="Salud"/>
    <n v="4203"/>
    <x v="3"/>
    <x v="1"/>
    <x v="2"/>
    <x v="50"/>
    <x v="0"/>
    <x v="5"/>
    <s v="Periodo 2020-2021"/>
    <s v="Unidades"/>
    <s v="Ministerio de Ciencias, Tecnología, Conocimiento e Innovación"/>
    <s v="Evolución del Proceso de Vacunación contra COVID-19 en la comuna de Los Vilos"/>
    <m/>
    <s v="Gráfico Evolución"/>
    <m/>
    <s v="https://analytics.zoho.com/open-view/2395394000008136598?ZOHO_CRITERIA=%22Localiza_CL_Poblacion%22.%22Codcom%22%3D4203"/>
    <x v="3"/>
    <s v="#1774B9"/>
  </r>
  <r>
    <s v="0847"/>
    <n v="360"/>
    <s v="Enfermedades Mundiales"/>
    <s v="Salud"/>
    <n v="4204"/>
    <x v="3"/>
    <x v="1"/>
    <x v="2"/>
    <x v="51"/>
    <x v="0"/>
    <x v="5"/>
    <s v="Periodo 2020-2021"/>
    <s v="Unidades"/>
    <s v="Ministerio de Ciencias, Tecnología, Conocimiento e Innovación"/>
    <s v="Evolución del Proceso de Vacunación contra COVID-19 en la comuna de Salamanca"/>
    <m/>
    <s v="Gráfico Evolución"/>
    <m/>
    <s v="https://analytics.zoho.com/open-view/2395394000008136598?ZOHO_CRITERIA=%22Localiza_CL_Poblacion%22.%22Codcom%22%3D4204"/>
    <x v="3"/>
    <s v="#1774B9"/>
  </r>
  <r>
    <s v="0848"/>
    <n v="360"/>
    <s v="Enfermedades Mundiales"/>
    <s v="Salud"/>
    <n v="4301"/>
    <x v="3"/>
    <x v="1"/>
    <x v="2"/>
    <x v="52"/>
    <x v="0"/>
    <x v="5"/>
    <s v="Periodo 2020-2021"/>
    <s v="Unidades"/>
    <s v="Ministerio de Ciencias, Tecnología, Conocimiento e Innovación"/>
    <s v="Evolución del Proceso de Vacunación contra COVID-19 en la comuna de Ovalle"/>
    <m/>
    <s v="Gráfico Evolución"/>
    <m/>
    <s v="https://analytics.zoho.com/open-view/2395394000008136598?ZOHO_CRITERIA=%22Localiza_CL_Poblacion%22.%22Codcom%22%3D4301"/>
    <x v="3"/>
    <s v="#1774B9"/>
  </r>
  <r>
    <s v="0849"/>
    <n v="360"/>
    <s v="Enfermedades Mundiales"/>
    <s v="Salud"/>
    <n v="4302"/>
    <x v="3"/>
    <x v="1"/>
    <x v="2"/>
    <x v="53"/>
    <x v="0"/>
    <x v="5"/>
    <s v="Periodo 2020-2021"/>
    <s v="Unidades"/>
    <s v="Ministerio de Ciencias, Tecnología, Conocimiento e Innovación"/>
    <s v="Evolución del Proceso de Vacunación contra COVID-19 en la comuna de Combarbalá"/>
    <m/>
    <s v="Gráfico Evolución"/>
    <m/>
    <s v="https://analytics.zoho.com/open-view/2395394000008136598?ZOHO_CRITERIA=%22Localiza_CL_Poblacion%22.%22Codcom%22%3D4302"/>
    <x v="3"/>
    <s v="#1774B9"/>
  </r>
  <r>
    <s v="0850"/>
    <n v="360"/>
    <s v="Enfermedades Mundiales"/>
    <s v="Salud"/>
    <n v="4303"/>
    <x v="3"/>
    <x v="1"/>
    <x v="2"/>
    <x v="54"/>
    <x v="0"/>
    <x v="5"/>
    <s v="Periodo 2020-2021"/>
    <s v="Unidades"/>
    <s v="Ministerio de Ciencias, Tecnología, Conocimiento e Innovación"/>
    <s v="Evolución del Proceso de Vacunación contra COVID-19 en la comuna de Monte Patria"/>
    <m/>
    <s v="Gráfico Evolución"/>
    <m/>
    <s v="https://analytics.zoho.com/open-view/2395394000008136598?ZOHO_CRITERIA=%22Localiza_CL_Poblacion%22.%22Codcom%22%3D4303"/>
    <x v="3"/>
    <s v="#1774B9"/>
  </r>
  <r>
    <s v="0851"/>
    <n v="360"/>
    <s v="Enfermedades Mundiales"/>
    <s v="Salud"/>
    <n v="4304"/>
    <x v="3"/>
    <x v="1"/>
    <x v="2"/>
    <x v="55"/>
    <x v="0"/>
    <x v="5"/>
    <s v="Periodo 2020-2021"/>
    <s v="Unidades"/>
    <s v="Ministerio de Ciencias, Tecnología, Conocimiento e Innovación"/>
    <s v="Evolución del Proceso de Vacunación contra COVID-19 en la comuna de Punitaqui"/>
    <m/>
    <s v="Gráfico Evolución"/>
    <m/>
    <s v="https://analytics.zoho.com/open-view/2395394000008136598?ZOHO_CRITERIA=%22Localiza_CL_Poblacion%22.%22Codcom%22%3D4304"/>
    <x v="3"/>
    <s v="#1774B9"/>
  </r>
  <r>
    <s v="0852"/>
    <n v="360"/>
    <s v="Enfermedades Mundiales"/>
    <s v="Salud"/>
    <n v="4305"/>
    <x v="3"/>
    <x v="1"/>
    <x v="2"/>
    <x v="56"/>
    <x v="0"/>
    <x v="5"/>
    <s v="Periodo 2020-2021"/>
    <s v="Unidades"/>
    <s v="Ministerio de Ciencias, Tecnología, Conocimiento e Innovación"/>
    <s v="Evolución del Proceso de Vacunación contra COVID-19 en la comuna de Río Hurtado"/>
    <m/>
    <s v="Gráfico Evolución"/>
    <m/>
    <s v="https://analytics.zoho.com/open-view/2395394000008136598?ZOHO_CRITERIA=%22Localiza_CL_Poblacion%22.%22Codcom%22%3D4305"/>
    <x v="3"/>
    <s v="#1774B9"/>
  </r>
  <r>
    <s v="0853"/>
    <n v="360"/>
    <s v="Enfermedades Mundiales"/>
    <s v="Salud"/>
    <n v="5101"/>
    <x v="3"/>
    <x v="1"/>
    <x v="2"/>
    <x v="57"/>
    <x v="0"/>
    <x v="5"/>
    <s v="Periodo 2020-2021"/>
    <s v="Unidades"/>
    <s v="Ministerio de Ciencias, Tecnología, Conocimiento e Innovación"/>
    <s v="Evolución del Proceso de Vacunación contra COVID-19 en la comuna de Valparaíso"/>
    <m/>
    <s v="Gráfico Evolución"/>
    <m/>
    <s v="https://analytics.zoho.com/open-view/2395394000008136598?ZOHO_CRITERIA=%22Localiza_CL_Poblacion%22.%22Codcom%22%3D5101"/>
    <x v="3"/>
    <s v="#1774B9"/>
  </r>
  <r>
    <s v="0854"/>
    <n v="360"/>
    <s v="Enfermedades Mundiales"/>
    <s v="Salud"/>
    <n v="5102"/>
    <x v="3"/>
    <x v="1"/>
    <x v="2"/>
    <x v="58"/>
    <x v="0"/>
    <x v="5"/>
    <s v="Periodo 2020-2021"/>
    <s v="Unidades"/>
    <s v="Ministerio de Ciencias, Tecnología, Conocimiento e Innovación"/>
    <s v="Evolución del Proceso de Vacunación contra COVID-19 en la comuna de Casablanca"/>
    <m/>
    <s v="Gráfico Evolución"/>
    <m/>
    <s v="https://analytics.zoho.com/open-view/2395394000008136598?ZOHO_CRITERIA=%22Localiza_CL_Poblacion%22.%22Codcom%22%3D5102"/>
    <x v="3"/>
    <s v="#1774B9"/>
  </r>
  <r>
    <s v="0855"/>
    <n v="360"/>
    <s v="Enfermedades Mundiales"/>
    <s v="Salud"/>
    <n v="5103"/>
    <x v="3"/>
    <x v="1"/>
    <x v="2"/>
    <x v="59"/>
    <x v="0"/>
    <x v="5"/>
    <s v="Periodo 2020-2021"/>
    <s v="Unidades"/>
    <s v="Ministerio de Ciencias, Tecnología, Conocimiento e Innovación"/>
    <s v="Evolución del Proceso de Vacunación contra COVID-19 en la comuna de Concón"/>
    <m/>
    <s v="Gráfico Evolución"/>
    <m/>
    <s v="https://analytics.zoho.com/open-view/2395394000008136598?ZOHO_CRITERIA=%22Localiza_CL_Poblacion%22.%22Codcom%22%3D5103"/>
    <x v="3"/>
    <s v="#1774B9"/>
  </r>
  <r>
    <s v="0856"/>
    <n v="360"/>
    <s v="Enfermedades Mundiales"/>
    <s v="Salud"/>
    <n v="5104"/>
    <x v="3"/>
    <x v="1"/>
    <x v="2"/>
    <x v="60"/>
    <x v="0"/>
    <x v="5"/>
    <s v="Periodo 2020-2021"/>
    <s v="Unidades"/>
    <s v="Ministerio de Ciencias, Tecnología, Conocimiento e Innovación"/>
    <s v="Evolución del Proceso de Vacunación contra COVID-19 en la comuna de Juan Fernández"/>
    <m/>
    <s v="Gráfico Evolución"/>
    <m/>
    <s v="https://analytics.zoho.com/open-view/2395394000008136598?ZOHO_CRITERIA=%22Localiza_CL_Poblacion%22.%22Codcom%22%3D5104"/>
    <x v="3"/>
    <s v="#1774B9"/>
  </r>
  <r>
    <s v="0857"/>
    <n v="360"/>
    <s v="Enfermedades Mundiales"/>
    <s v="Salud"/>
    <n v="5105"/>
    <x v="3"/>
    <x v="1"/>
    <x v="2"/>
    <x v="61"/>
    <x v="0"/>
    <x v="5"/>
    <s v="Periodo 2020-2021"/>
    <s v="Unidades"/>
    <s v="Ministerio de Ciencias, Tecnología, Conocimiento e Innovación"/>
    <s v="Evolución del Proceso de Vacunación contra COVID-19 en la comuna de Puchuncaví"/>
    <m/>
    <s v="Gráfico Evolución"/>
    <m/>
    <s v="https://analytics.zoho.com/open-view/2395394000008136598?ZOHO_CRITERIA=%22Localiza_CL_Poblacion%22.%22Codcom%22%3D5105"/>
    <x v="3"/>
    <s v="#1774B9"/>
  </r>
  <r>
    <s v="0858"/>
    <n v="360"/>
    <s v="Enfermedades Mundiales"/>
    <s v="Salud"/>
    <n v="5107"/>
    <x v="3"/>
    <x v="1"/>
    <x v="2"/>
    <x v="62"/>
    <x v="0"/>
    <x v="5"/>
    <s v="Periodo 2020-2021"/>
    <s v="Unidades"/>
    <s v="Ministerio de Ciencias, Tecnología, Conocimiento e Innovación"/>
    <s v="Evolución del Proceso de Vacunación contra COVID-19 en la comuna de Quintero"/>
    <m/>
    <s v="Gráfico Evolución"/>
    <m/>
    <s v="https://analytics.zoho.com/open-view/2395394000008136598?ZOHO_CRITERIA=%22Localiza_CL_Poblacion%22.%22Codcom%22%3D5107"/>
    <x v="3"/>
    <s v="#1774B9"/>
  </r>
  <r>
    <s v="0859"/>
    <n v="360"/>
    <s v="Enfermedades Mundiales"/>
    <s v="Salud"/>
    <n v="5109"/>
    <x v="3"/>
    <x v="1"/>
    <x v="2"/>
    <x v="63"/>
    <x v="0"/>
    <x v="5"/>
    <s v="Periodo 2020-2021"/>
    <s v="Unidades"/>
    <s v="Ministerio de Ciencias, Tecnología, Conocimiento e Innovación"/>
    <s v="Evolución del Proceso de Vacunación contra COVID-19 en la comuna de Viña del Mar"/>
    <m/>
    <s v="Gráfico Evolución"/>
    <m/>
    <s v="https://analytics.zoho.com/open-view/2395394000008136598?ZOHO_CRITERIA=%22Localiza_CL_Poblacion%22.%22Codcom%22%3D5109"/>
    <x v="3"/>
    <s v="#1774B9"/>
  </r>
  <r>
    <s v="0860"/>
    <n v="360"/>
    <s v="Enfermedades Mundiales"/>
    <s v="Salud"/>
    <n v="5201"/>
    <x v="3"/>
    <x v="1"/>
    <x v="2"/>
    <x v="64"/>
    <x v="0"/>
    <x v="5"/>
    <s v="Periodo 2020-2021"/>
    <s v="Unidades"/>
    <s v="Ministerio de Ciencias, Tecnología, Conocimiento e Innovación"/>
    <s v="Evolución del Proceso de Vacunación contra COVID-19 en la comuna de Isla de Pascua"/>
    <m/>
    <s v="Gráfico Evolución"/>
    <m/>
    <s v="https://analytics.zoho.com/open-view/2395394000008136598?ZOHO_CRITERIA=%22Localiza_CL_Poblacion%22.%22Codcom%22%3D5201"/>
    <x v="3"/>
    <s v="#1774B9"/>
  </r>
  <r>
    <s v="0861"/>
    <n v="360"/>
    <s v="Enfermedades Mundiales"/>
    <s v="Salud"/>
    <n v="5301"/>
    <x v="3"/>
    <x v="1"/>
    <x v="2"/>
    <x v="65"/>
    <x v="0"/>
    <x v="5"/>
    <s v="Periodo 2020-2021"/>
    <s v="Unidades"/>
    <s v="Ministerio de Ciencias, Tecnología, Conocimiento e Innovación"/>
    <s v="Evolución del Proceso de Vacunación contra COVID-19 en la comuna de Los Andes"/>
    <m/>
    <s v="Gráfico Evolución"/>
    <m/>
    <s v="https://analytics.zoho.com/open-view/2395394000008136598?ZOHO_CRITERIA=%22Localiza_CL_Poblacion%22.%22Codcom%22%3D5301"/>
    <x v="3"/>
    <s v="#1774B9"/>
  </r>
  <r>
    <s v="0862"/>
    <n v="360"/>
    <s v="Enfermedades Mundiales"/>
    <s v="Salud"/>
    <n v="5302"/>
    <x v="3"/>
    <x v="1"/>
    <x v="2"/>
    <x v="66"/>
    <x v="0"/>
    <x v="5"/>
    <s v="Periodo 2020-2021"/>
    <s v="Unidades"/>
    <s v="Ministerio de Ciencias, Tecnología, Conocimiento e Innovación"/>
    <s v="Evolución del Proceso de Vacunación contra COVID-19 en la comuna de Calle Larga"/>
    <m/>
    <s v="Gráfico Evolución"/>
    <m/>
    <s v="https://analytics.zoho.com/open-view/2395394000008136598?ZOHO_CRITERIA=%22Localiza_CL_Poblacion%22.%22Codcom%22%3D5302"/>
    <x v="3"/>
    <s v="#1774B9"/>
  </r>
  <r>
    <s v="0863"/>
    <n v="360"/>
    <s v="Enfermedades Mundiales"/>
    <s v="Salud"/>
    <n v="5303"/>
    <x v="3"/>
    <x v="1"/>
    <x v="2"/>
    <x v="67"/>
    <x v="0"/>
    <x v="5"/>
    <s v="Periodo 2020-2021"/>
    <s v="Unidades"/>
    <s v="Ministerio de Ciencias, Tecnología, Conocimiento e Innovación"/>
    <s v="Evolución del Proceso de Vacunación contra COVID-19 en la comuna de Rinconada"/>
    <m/>
    <s v="Gráfico Evolución"/>
    <m/>
    <s v="https://analytics.zoho.com/open-view/2395394000008136598?ZOHO_CRITERIA=%22Localiza_CL_Poblacion%22.%22Codcom%22%3D5303"/>
    <x v="3"/>
    <s v="#1774B9"/>
  </r>
  <r>
    <s v="0864"/>
    <n v="360"/>
    <s v="Enfermedades Mundiales"/>
    <s v="Salud"/>
    <n v="5304"/>
    <x v="3"/>
    <x v="1"/>
    <x v="2"/>
    <x v="68"/>
    <x v="0"/>
    <x v="5"/>
    <s v="Periodo 2020-2021"/>
    <s v="Unidades"/>
    <s v="Ministerio de Ciencias, Tecnología, Conocimiento e Innovación"/>
    <s v="Evolución del Proceso de Vacunación contra COVID-19 en la comuna de San Esteban"/>
    <m/>
    <s v="Gráfico Evolución"/>
    <m/>
    <s v="https://analytics.zoho.com/open-view/2395394000008136598?ZOHO_CRITERIA=%22Localiza_CL_Poblacion%22.%22Codcom%22%3D5304"/>
    <x v="3"/>
    <s v="#1774B9"/>
  </r>
  <r>
    <s v="0865"/>
    <n v="360"/>
    <s v="Enfermedades Mundiales"/>
    <s v="Salud"/>
    <n v="5401"/>
    <x v="3"/>
    <x v="1"/>
    <x v="2"/>
    <x v="69"/>
    <x v="0"/>
    <x v="5"/>
    <s v="Periodo 2020-2021"/>
    <s v="Unidades"/>
    <s v="Ministerio de Ciencias, Tecnología, Conocimiento e Innovación"/>
    <s v="Evolución del Proceso de Vacunación contra COVID-19 en la comuna de La Ligua"/>
    <m/>
    <s v="Gráfico Evolución"/>
    <m/>
    <s v="https://analytics.zoho.com/open-view/2395394000008136598?ZOHO_CRITERIA=%22Localiza_CL_Poblacion%22.%22Codcom%22%3D5401"/>
    <x v="3"/>
    <s v="#1774B9"/>
  </r>
  <r>
    <s v="0866"/>
    <n v="360"/>
    <s v="Enfermedades Mundiales"/>
    <s v="Salud"/>
    <n v="5402"/>
    <x v="3"/>
    <x v="1"/>
    <x v="2"/>
    <x v="70"/>
    <x v="0"/>
    <x v="5"/>
    <s v="Periodo 2020-2021"/>
    <s v="Unidades"/>
    <s v="Ministerio de Ciencias, Tecnología, Conocimiento e Innovación"/>
    <s v="Evolución del Proceso de Vacunación contra COVID-19 en la comuna de Cabildo"/>
    <m/>
    <s v="Gráfico Evolución"/>
    <m/>
    <s v="https://analytics.zoho.com/open-view/2395394000008136598?ZOHO_CRITERIA=%22Localiza_CL_Poblacion%22.%22Codcom%22%3D5402"/>
    <x v="3"/>
    <s v="#1774B9"/>
  </r>
  <r>
    <s v="0867"/>
    <n v="360"/>
    <s v="Enfermedades Mundiales"/>
    <s v="Salud"/>
    <n v="5403"/>
    <x v="3"/>
    <x v="1"/>
    <x v="2"/>
    <x v="71"/>
    <x v="0"/>
    <x v="5"/>
    <s v="Periodo 2020-2021"/>
    <s v="Unidades"/>
    <s v="Ministerio de Ciencias, Tecnología, Conocimiento e Innovación"/>
    <s v="Evolución del Proceso de Vacunación contra COVID-19 en la comuna de Papudo"/>
    <m/>
    <s v="Gráfico Evolución"/>
    <m/>
    <s v="https://analytics.zoho.com/open-view/2395394000008136598?ZOHO_CRITERIA=%22Localiza_CL_Poblacion%22.%22Codcom%22%3D5403"/>
    <x v="3"/>
    <s v="#1774B9"/>
  </r>
  <r>
    <s v="0868"/>
    <n v="360"/>
    <s v="Enfermedades Mundiales"/>
    <s v="Salud"/>
    <n v="5404"/>
    <x v="3"/>
    <x v="1"/>
    <x v="2"/>
    <x v="72"/>
    <x v="0"/>
    <x v="5"/>
    <s v="Periodo 2020-2021"/>
    <s v="Unidades"/>
    <s v="Ministerio de Ciencias, Tecnología, Conocimiento e Innovación"/>
    <s v="Evolución del Proceso de Vacunación contra COVID-19 en la comuna de Petorca"/>
    <m/>
    <s v="Gráfico Evolución"/>
    <m/>
    <s v="https://analytics.zoho.com/open-view/2395394000008136598?ZOHO_CRITERIA=%22Localiza_CL_Poblacion%22.%22Codcom%22%3D5404"/>
    <x v="3"/>
    <s v="#1774B9"/>
  </r>
  <r>
    <s v="0869"/>
    <n v="360"/>
    <s v="Enfermedades Mundiales"/>
    <s v="Salud"/>
    <n v="5405"/>
    <x v="3"/>
    <x v="1"/>
    <x v="2"/>
    <x v="73"/>
    <x v="0"/>
    <x v="5"/>
    <s v="Periodo 2020-2021"/>
    <s v="Unidades"/>
    <s v="Ministerio de Ciencias, Tecnología, Conocimiento e Innovación"/>
    <s v="Evolución del Proceso de Vacunación contra COVID-19 en la comuna de Zapallar"/>
    <m/>
    <s v="Gráfico Evolución"/>
    <m/>
    <s v="https://analytics.zoho.com/open-view/2395394000008136598?ZOHO_CRITERIA=%22Localiza_CL_Poblacion%22.%22Codcom%22%3D5405"/>
    <x v="3"/>
    <s v="#1774B9"/>
  </r>
  <r>
    <s v="0870"/>
    <n v="360"/>
    <s v="Enfermedades Mundiales"/>
    <s v="Salud"/>
    <n v="5501"/>
    <x v="3"/>
    <x v="1"/>
    <x v="2"/>
    <x v="74"/>
    <x v="0"/>
    <x v="5"/>
    <s v="Periodo 2020-2021"/>
    <s v="Unidades"/>
    <s v="Ministerio de Ciencias, Tecnología, Conocimiento e Innovación"/>
    <s v="Evolución del Proceso de Vacunación contra COVID-19 en la comuna de Quillota"/>
    <m/>
    <s v="Gráfico Evolución"/>
    <m/>
    <s v="https://analytics.zoho.com/open-view/2395394000008136598?ZOHO_CRITERIA=%22Localiza_CL_Poblacion%22.%22Codcom%22%3D5501"/>
    <x v="3"/>
    <s v="#1774B9"/>
  </r>
  <r>
    <s v="0871"/>
    <n v="360"/>
    <s v="Enfermedades Mundiales"/>
    <s v="Salud"/>
    <n v="5502"/>
    <x v="3"/>
    <x v="1"/>
    <x v="2"/>
    <x v="75"/>
    <x v="0"/>
    <x v="5"/>
    <s v="Periodo 2020-2021"/>
    <s v="Unidades"/>
    <s v="Ministerio de Ciencias, Tecnología, Conocimiento e Innovación"/>
    <s v="Evolución del Proceso de Vacunación contra COVID-19 en la comuna de Calera"/>
    <m/>
    <s v="Gráfico Evolución"/>
    <m/>
    <s v="https://analytics.zoho.com/open-view/2395394000008136598?ZOHO_CRITERIA=%22Localiza_CL_Poblacion%22.%22Codcom%22%3D5502"/>
    <x v="3"/>
    <s v="#1774B9"/>
  </r>
  <r>
    <s v="0872"/>
    <n v="360"/>
    <s v="Enfermedades Mundiales"/>
    <s v="Salud"/>
    <n v="5503"/>
    <x v="3"/>
    <x v="1"/>
    <x v="2"/>
    <x v="76"/>
    <x v="0"/>
    <x v="5"/>
    <s v="Periodo 2020-2021"/>
    <s v="Unidades"/>
    <s v="Ministerio de Ciencias, Tecnología, Conocimiento e Innovación"/>
    <s v="Evolución del Proceso de Vacunación contra COVID-19 en la comuna de Hijuelas"/>
    <m/>
    <s v="Gráfico Evolución"/>
    <m/>
    <s v="https://analytics.zoho.com/open-view/2395394000008136598?ZOHO_CRITERIA=%22Localiza_CL_Poblacion%22.%22Codcom%22%3D5503"/>
    <x v="3"/>
    <s v="#1774B9"/>
  </r>
  <r>
    <s v="0873"/>
    <n v="360"/>
    <s v="Enfermedades Mundiales"/>
    <s v="Salud"/>
    <n v="5504"/>
    <x v="3"/>
    <x v="1"/>
    <x v="2"/>
    <x v="77"/>
    <x v="0"/>
    <x v="5"/>
    <s v="Periodo 2020-2021"/>
    <s v="Unidades"/>
    <s v="Ministerio de Ciencias, Tecnología, Conocimiento e Innovación"/>
    <s v="Evolución del Proceso de Vacunación contra COVID-19 en la comuna de La Cruz"/>
    <m/>
    <s v="Gráfico Evolución"/>
    <m/>
    <s v="https://analytics.zoho.com/open-view/2395394000008136598?ZOHO_CRITERIA=%22Localiza_CL_Poblacion%22.%22Codcom%22%3D5504"/>
    <x v="3"/>
    <s v="#1774B9"/>
  </r>
  <r>
    <s v="0874"/>
    <n v="360"/>
    <s v="Enfermedades Mundiales"/>
    <s v="Salud"/>
    <n v="5506"/>
    <x v="3"/>
    <x v="1"/>
    <x v="2"/>
    <x v="78"/>
    <x v="0"/>
    <x v="5"/>
    <s v="Periodo 2020-2021"/>
    <s v="Unidades"/>
    <s v="Ministerio de Ciencias, Tecnología, Conocimiento e Innovación"/>
    <s v="Evolución del Proceso de Vacunación contra COVID-19 en la comuna de Nogales"/>
    <m/>
    <s v="Gráfico Evolución"/>
    <m/>
    <s v="https://analytics.zoho.com/open-view/2395394000008136598?ZOHO_CRITERIA=%22Localiza_CL_Poblacion%22.%22Codcom%22%3D5506"/>
    <x v="3"/>
    <s v="#1774B9"/>
  </r>
  <r>
    <s v="0875"/>
    <n v="360"/>
    <s v="Enfermedades Mundiales"/>
    <s v="Salud"/>
    <n v="5601"/>
    <x v="3"/>
    <x v="1"/>
    <x v="2"/>
    <x v="79"/>
    <x v="0"/>
    <x v="5"/>
    <s v="Periodo 2020-2021"/>
    <s v="Unidades"/>
    <s v="Ministerio de Ciencias, Tecnología, Conocimiento e Innovación"/>
    <s v="Evolución del Proceso de Vacunación contra COVID-19 en la comuna de San Antonio"/>
    <m/>
    <s v="Gráfico Evolución"/>
    <m/>
    <s v="https://analytics.zoho.com/open-view/2395394000008136598?ZOHO_CRITERIA=%22Localiza_CL_Poblacion%22.%22Codcom%22%3D5601"/>
    <x v="3"/>
    <s v="#1774B9"/>
  </r>
  <r>
    <s v="0876"/>
    <n v="360"/>
    <s v="Enfermedades Mundiales"/>
    <s v="Salud"/>
    <n v="5602"/>
    <x v="3"/>
    <x v="1"/>
    <x v="2"/>
    <x v="80"/>
    <x v="0"/>
    <x v="5"/>
    <s v="Periodo 2020-2021"/>
    <s v="Unidades"/>
    <s v="Ministerio de Ciencias, Tecnología, Conocimiento e Innovación"/>
    <s v="Evolución del Proceso de Vacunación contra COVID-19 en la comuna de Algarrobo"/>
    <m/>
    <s v="Gráfico Evolución"/>
    <m/>
    <s v="https://analytics.zoho.com/open-view/2395394000008136598?ZOHO_CRITERIA=%22Localiza_CL_Poblacion%22.%22Codcom%22%3D5602"/>
    <x v="3"/>
    <s v="#1774B9"/>
  </r>
  <r>
    <s v="0877"/>
    <n v="360"/>
    <s v="Enfermedades Mundiales"/>
    <s v="Salud"/>
    <n v="5603"/>
    <x v="3"/>
    <x v="1"/>
    <x v="2"/>
    <x v="81"/>
    <x v="0"/>
    <x v="5"/>
    <s v="Periodo 2020-2021"/>
    <s v="Unidades"/>
    <s v="Ministerio de Ciencias, Tecnología, Conocimiento e Innovación"/>
    <s v="Evolución del Proceso de Vacunación contra COVID-19 en la comuna de Cartagena"/>
    <m/>
    <s v="Gráfico Evolución"/>
    <m/>
    <s v="https://analytics.zoho.com/open-view/2395394000008136598?ZOHO_CRITERIA=%22Localiza_CL_Poblacion%22.%22Codcom%22%3D5603"/>
    <x v="3"/>
    <s v="#1774B9"/>
  </r>
  <r>
    <s v="0878"/>
    <n v="360"/>
    <s v="Enfermedades Mundiales"/>
    <s v="Salud"/>
    <n v="5604"/>
    <x v="3"/>
    <x v="1"/>
    <x v="2"/>
    <x v="82"/>
    <x v="0"/>
    <x v="5"/>
    <s v="Periodo 2020-2021"/>
    <s v="Unidades"/>
    <s v="Ministerio de Ciencias, Tecnología, Conocimiento e Innovación"/>
    <s v="Evolución del Proceso de Vacunación contra COVID-19 en la comuna de El Quisco"/>
    <m/>
    <s v="Gráfico Evolución"/>
    <m/>
    <s v="https://analytics.zoho.com/open-view/2395394000008136598?ZOHO_CRITERIA=%22Localiza_CL_Poblacion%22.%22Codcom%22%3D5604"/>
    <x v="3"/>
    <s v="#1774B9"/>
  </r>
  <r>
    <s v="0879"/>
    <n v="360"/>
    <s v="Enfermedades Mundiales"/>
    <s v="Salud"/>
    <n v="5605"/>
    <x v="3"/>
    <x v="1"/>
    <x v="2"/>
    <x v="83"/>
    <x v="0"/>
    <x v="5"/>
    <s v="Periodo 2020-2021"/>
    <s v="Unidades"/>
    <s v="Ministerio de Ciencias, Tecnología, Conocimiento e Innovación"/>
    <s v="Evolución del Proceso de Vacunación contra COVID-19 en la comuna de El Tabo"/>
    <m/>
    <s v="Gráfico Evolución"/>
    <m/>
    <s v="https://analytics.zoho.com/open-view/2395394000008136598?ZOHO_CRITERIA=%22Localiza_CL_Poblacion%22.%22Codcom%22%3D5605"/>
    <x v="3"/>
    <s v="#1774B9"/>
  </r>
  <r>
    <s v="0880"/>
    <n v="360"/>
    <s v="Enfermedades Mundiales"/>
    <s v="Salud"/>
    <n v="5606"/>
    <x v="3"/>
    <x v="1"/>
    <x v="2"/>
    <x v="84"/>
    <x v="0"/>
    <x v="5"/>
    <s v="Periodo 2020-2021"/>
    <s v="Unidades"/>
    <s v="Ministerio de Ciencias, Tecnología, Conocimiento e Innovación"/>
    <s v="Evolución del Proceso de Vacunación contra COVID-19 en la comuna de Santo Domingo"/>
    <m/>
    <s v="Gráfico Evolución"/>
    <m/>
    <s v="https://analytics.zoho.com/open-view/2395394000008136598?ZOHO_CRITERIA=%22Localiza_CL_Poblacion%22.%22Codcom%22%3D5606"/>
    <x v="3"/>
    <s v="#1774B9"/>
  </r>
  <r>
    <s v="0881"/>
    <n v="360"/>
    <s v="Enfermedades Mundiales"/>
    <s v="Salud"/>
    <n v="5701"/>
    <x v="3"/>
    <x v="1"/>
    <x v="2"/>
    <x v="85"/>
    <x v="0"/>
    <x v="5"/>
    <s v="Periodo 2020-2021"/>
    <s v="Unidades"/>
    <s v="Ministerio de Ciencias, Tecnología, Conocimiento e Innovación"/>
    <s v="Evolución del Proceso de Vacunación contra COVID-19 en la comuna de San Felipe"/>
    <m/>
    <s v="Gráfico Evolución"/>
    <m/>
    <s v="https://analytics.zoho.com/open-view/2395394000008136598?ZOHO_CRITERIA=%22Localiza_CL_Poblacion%22.%22Codcom%22%3D5701"/>
    <x v="3"/>
    <s v="#1774B9"/>
  </r>
  <r>
    <s v="0882"/>
    <n v="360"/>
    <s v="Enfermedades Mundiales"/>
    <s v="Salud"/>
    <n v="5702"/>
    <x v="3"/>
    <x v="1"/>
    <x v="2"/>
    <x v="86"/>
    <x v="0"/>
    <x v="5"/>
    <s v="Periodo 2020-2021"/>
    <s v="Unidades"/>
    <s v="Ministerio de Ciencias, Tecnología, Conocimiento e Innovación"/>
    <s v="Evolución del Proceso de Vacunación contra COVID-19 en la comuna de Catemu"/>
    <m/>
    <s v="Gráfico Evolución"/>
    <m/>
    <s v="https://analytics.zoho.com/open-view/2395394000008136598?ZOHO_CRITERIA=%22Localiza_CL_Poblacion%22.%22Codcom%22%3D5702"/>
    <x v="3"/>
    <s v="#1774B9"/>
  </r>
  <r>
    <s v="0883"/>
    <n v="360"/>
    <s v="Enfermedades Mundiales"/>
    <s v="Salud"/>
    <n v="5703"/>
    <x v="3"/>
    <x v="1"/>
    <x v="2"/>
    <x v="87"/>
    <x v="0"/>
    <x v="5"/>
    <s v="Periodo 2020-2021"/>
    <s v="Unidades"/>
    <s v="Ministerio de Ciencias, Tecnología, Conocimiento e Innovación"/>
    <s v="Evolución del Proceso de Vacunación contra COVID-19 en la comuna de Llaillay"/>
    <m/>
    <s v="Gráfico Evolución"/>
    <m/>
    <s v="https://analytics.zoho.com/open-view/2395394000008136598?ZOHO_CRITERIA=%22Localiza_CL_Poblacion%22.%22Codcom%22%3D5703"/>
    <x v="3"/>
    <s v="#1774B9"/>
  </r>
  <r>
    <s v="0884"/>
    <n v="360"/>
    <s v="Enfermedades Mundiales"/>
    <s v="Salud"/>
    <n v="5704"/>
    <x v="3"/>
    <x v="1"/>
    <x v="2"/>
    <x v="88"/>
    <x v="0"/>
    <x v="5"/>
    <s v="Periodo 2020-2021"/>
    <s v="Unidades"/>
    <s v="Ministerio de Ciencias, Tecnología, Conocimiento e Innovación"/>
    <s v="Evolución del Proceso de Vacunación contra COVID-19 en la comuna de Panquehue"/>
    <m/>
    <s v="Gráfico Evolución"/>
    <m/>
    <s v="https://analytics.zoho.com/open-view/2395394000008136598?ZOHO_CRITERIA=%22Localiza_CL_Poblacion%22.%22Codcom%22%3D5704"/>
    <x v="3"/>
    <s v="#1774B9"/>
  </r>
  <r>
    <s v="0885"/>
    <n v="360"/>
    <s v="Enfermedades Mundiales"/>
    <s v="Salud"/>
    <n v="5705"/>
    <x v="3"/>
    <x v="1"/>
    <x v="2"/>
    <x v="89"/>
    <x v="0"/>
    <x v="5"/>
    <s v="Periodo 2020-2021"/>
    <s v="Unidades"/>
    <s v="Ministerio de Ciencias, Tecnología, Conocimiento e Innovación"/>
    <s v="Evolución del Proceso de Vacunación contra COVID-19 en la comuna de Putaendo"/>
    <m/>
    <s v="Gráfico Evolución"/>
    <m/>
    <s v="https://analytics.zoho.com/open-view/2395394000008136598?ZOHO_CRITERIA=%22Localiza_CL_Poblacion%22.%22Codcom%22%3D5705"/>
    <x v="3"/>
    <s v="#1774B9"/>
  </r>
  <r>
    <s v="0886"/>
    <n v="360"/>
    <s v="Enfermedades Mundiales"/>
    <s v="Salud"/>
    <n v="5706"/>
    <x v="3"/>
    <x v="1"/>
    <x v="2"/>
    <x v="90"/>
    <x v="0"/>
    <x v="5"/>
    <s v="Periodo 2020-2021"/>
    <s v="Unidades"/>
    <s v="Ministerio de Ciencias, Tecnología, Conocimiento e Innovación"/>
    <s v="Evolución del Proceso de Vacunación contra COVID-19 en la comuna de Santa María"/>
    <m/>
    <s v="Gráfico Evolución"/>
    <m/>
    <s v="https://analytics.zoho.com/open-view/2395394000008136598?ZOHO_CRITERIA=%22Localiza_CL_Poblacion%22.%22Codcom%22%3D5706"/>
    <x v="3"/>
    <s v="#1774B9"/>
  </r>
  <r>
    <s v="0887"/>
    <n v="360"/>
    <s v="Enfermedades Mundiales"/>
    <s v="Salud"/>
    <n v="5801"/>
    <x v="3"/>
    <x v="1"/>
    <x v="2"/>
    <x v="91"/>
    <x v="0"/>
    <x v="5"/>
    <s v="Periodo 2020-2021"/>
    <s v="Unidades"/>
    <s v="Ministerio de Ciencias, Tecnología, Conocimiento e Innovación"/>
    <s v="Evolución del Proceso de Vacunación contra COVID-19 en la comuna de Quilpué"/>
    <m/>
    <s v="Gráfico Evolución"/>
    <m/>
    <s v="https://analytics.zoho.com/open-view/2395394000008136598?ZOHO_CRITERIA=%22Localiza_CL_Poblacion%22.%22Codcom%22%3D5801"/>
    <x v="3"/>
    <s v="#1774B9"/>
  </r>
  <r>
    <s v="0888"/>
    <n v="360"/>
    <s v="Enfermedades Mundiales"/>
    <s v="Salud"/>
    <n v="5802"/>
    <x v="3"/>
    <x v="1"/>
    <x v="2"/>
    <x v="92"/>
    <x v="0"/>
    <x v="5"/>
    <s v="Periodo 2020-2021"/>
    <s v="Unidades"/>
    <s v="Ministerio de Ciencias, Tecnología, Conocimiento e Innovación"/>
    <s v="Evolución del Proceso de Vacunación contra COVID-19 en la comuna de Limache"/>
    <m/>
    <s v="Gráfico Evolución"/>
    <m/>
    <s v="https://analytics.zoho.com/open-view/2395394000008136598?ZOHO_CRITERIA=%22Localiza_CL_Poblacion%22.%22Codcom%22%3D5802"/>
    <x v="3"/>
    <s v="#1774B9"/>
  </r>
  <r>
    <s v="0889"/>
    <n v="360"/>
    <s v="Enfermedades Mundiales"/>
    <s v="Salud"/>
    <n v="5803"/>
    <x v="3"/>
    <x v="1"/>
    <x v="2"/>
    <x v="93"/>
    <x v="0"/>
    <x v="5"/>
    <s v="Periodo 2020-2021"/>
    <s v="Unidades"/>
    <s v="Ministerio de Ciencias, Tecnología, Conocimiento e Innovación"/>
    <s v="Evolución del Proceso de Vacunación contra COVID-19 en la comuna de Olmué"/>
    <m/>
    <s v="Gráfico Evolución"/>
    <m/>
    <s v="https://analytics.zoho.com/open-view/2395394000008136598?ZOHO_CRITERIA=%22Localiza_CL_Poblacion%22.%22Codcom%22%3D5803"/>
    <x v="3"/>
    <s v="#1774B9"/>
  </r>
  <r>
    <s v="0890"/>
    <n v="360"/>
    <s v="Enfermedades Mundiales"/>
    <s v="Salud"/>
    <n v="5804"/>
    <x v="3"/>
    <x v="1"/>
    <x v="2"/>
    <x v="94"/>
    <x v="0"/>
    <x v="5"/>
    <s v="Periodo 2020-2021"/>
    <s v="Unidades"/>
    <s v="Ministerio de Ciencias, Tecnología, Conocimiento e Innovación"/>
    <s v="Evolución del Proceso de Vacunación contra COVID-19 en la comuna de Villa Alemana"/>
    <m/>
    <s v="Gráfico Evolución"/>
    <m/>
    <s v="https://analytics.zoho.com/open-view/2395394000008136598?ZOHO_CRITERIA=%22Localiza_CL_Poblacion%22.%22Codcom%22%3D5804"/>
    <x v="3"/>
    <s v="#1774B9"/>
  </r>
  <r>
    <s v="0891"/>
    <n v="360"/>
    <s v="Enfermedades Mundiales"/>
    <s v="Salud"/>
    <n v="6101"/>
    <x v="3"/>
    <x v="1"/>
    <x v="2"/>
    <x v="95"/>
    <x v="0"/>
    <x v="5"/>
    <s v="Periodo 2020-2021"/>
    <s v="Unidades"/>
    <s v="Ministerio de Ciencias, Tecnología, Conocimiento e Innovación"/>
    <s v="Evolución del Proceso de Vacunación contra COVID-19 en la comuna de Rancagua"/>
    <m/>
    <s v="Gráfico Evolución"/>
    <m/>
    <s v="https://analytics.zoho.com/open-view/2395394000008136598?ZOHO_CRITERIA=%22Localiza_CL_Poblacion%22.%22Codcom%22%3D6101"/>
    <x v="3"/>
    <s v="#1774B9"/>
  </r>
  <r>
    <s v="0892"/>
    <n v="360"/>
    <s v="Enfermedades Mundiales"/>
    <s v="Salud"/>
    <n v="6102"/>
    <x v="3"/>
    <x v="1"/>
    <x v="2"/>
    <x v="96"/>
    <x v="0"/>
    <x v="5"/>
    <s v="Periodo 2020-2021"/>
    <s v="Unidades"/>
    <s v="Ministerio de Ciencias, Tecnología, Conocimiento e Innovación"/>
    <s v="Evolución del Proceso de Vacunación contra COVID-19 en la comuna de Codegua"/>
    <m/>
    <s v="Gráfico Evolución"/>
    <m/>
    <s v="https://analytics.zoho.com/open-view/2395394000008136598?ZOHO_CRITERIA=%22Localiza_CL_Poblacion%22.%22Codcom%22%3D6102"/>
    <x v="3"/>
    <s v="#1774B9"/>
  </r>
  <r>
    <s v="0893"/>
    <n v="360"/>
    <s v="Enfermedades Mundiales"/>
    <s v="Salud"/>
    <n v="6103"/>
    <x v="3"/>
    <x v="1"/>
    <x v="2"/>
    <x v="97"/>
    <x v="0"/>
    <x v="5"/>
    <s v="Periodo 2020-2021"/>
    <s v="Unidades"/>
    <s v="Ministerio de Ciencias, Tecnología, Conocimiento e Innovación"/>
    <s v="Evolución del Proceso de Vacunación contra COVID-19 en la comuna de Coinco"/>
    <m/>
    <s v="Gráfico Evolución"/>
    <m/>
    <s v="https://analytics.zoho.com/open-view/2395394000008136598?ZOHO_CRITERIA=%22Localiza_CL_Poblacion%22.%22Codcom%22%3D6103"/>
    <x v="3"/>
    <s v="#1774B9"/>
  </r>
  <r>
    <s v="0894"/>
    <n v="360"/>
    <s v="Enfermedades Mundiales"/>
    <s v="Salud"/>
    <n v="6104"/>
    <x v="3"/>
    <x v="1"/>
    <x v="2"/>
    <x v="98"/>
    <x v="0"/>
    <x v="5"/>
    <s v="Periodo 2020-2021"/>
    <s v="Unidades"/>
    <s v="Ministerio de Ciencias, Tecnología, Conocimiento e Innovación"/>
    <s v="Evolución del Proceso de Vacunación contra COVID-19 en la comuna de Coltauco"/>
    <m/>
    <s v="Gráfico Evolución"/>
    <m/>
    <s v="https://analytics.zoho.com/open-view/2395394000008136598?ZOHO_CRITERIA=%22Localiza_CL_Poblacion%22.%22Codcom%22%3D6104"/>
    <x v="3"/>
    <s v="#1774B9"/>
  </r>
  <r>
    <s v="0895"/>
    <n v="360"/>
    <s v="Enfermedades Mundiales"/>
    <s v="Salud"/>
    <n v="6105"/>
    <x v="3"/>
    <x v="1"/>
    <x v="2"/>
    <x v="99"/>
    <x v="0"/>
    <x v="5"/>
    <s v="Periodo 2020-2021"/>
    <s v="Unidades"/>
    <s v="Ministerio de Ciencias, Tecnología, Conocimiento e Innovación"/>
    <s v="Evolución del Proceso de Vacunación contra COVID-19 en la comuna de Doñihue"/>
    <m/>
    <s v="Gráfico Evolución"/>
    <m/>
    <s v="https://analytics.zoho.com/open-view/2395394000008136598?ZOHO_CRITERIA=%22Localiza_CL_Poblacion%22.%22Codcom%22%3D6105"/>
    <x v="3"/>
    <s v="#1774B9"/>
  </r>
  <r>
    <s v="0896"/>
    <n v="360"/>
    <s v="Enfermedades Mundiales"/>
    <s v="Salud"/>
    <n v="6106"/>
    <x v="3"/>
    <x v="1"/>
    <x v="2"/>
    <x v="100"/>
    <x v="0"/>
    <x v="5"/>
    <s v="Periodo 2020-2021"/>
    <s v="Unidades"/>
    <s v="Ministerio de Ciencias, Tecnología, Conocimiento e Innovación"/>
    <s v="Evolución del Proceso de Vacunación contra COVID-19 en la comuna de Graneros"/>
    <m/>
    <s v="Gráfico Evolución"/>
    <m/>
    <s v="https://analytics.zoho.com/open-view/2395394000008136598?ZOHO_CRITERIA=%22Localiza_CL_Poblacion%22.%22Codcom%22%3D6106"/>
    <x v="3"/>
    <s v="#1774B9"/>
  </r>
  <r>
    <s v="0897"/>
    <n v="360"/>
    <s v="Enfermedades Mundiales"/>
    <s v="Salud"/>
    <n v="6107"/>
    <x v="3"/>
    <x v="1"/>
    <x v="2"/>
    <x v="101"/>
    <x v="0"/>
    <x v="5"/>
    <s v="Periodo 2020-2021"/>
    <s v="Unidades"/>
    <s v="Ministerio de Ciencias, Tecnología, Conocimiento e Innovación"/>
    <s v="Evolución del Proceso de Vacunación contra COVID-19 en la comuna de Las Cabras"/>
    <m/>
    <s v="Gráfico Evolución"/>
    <m/>
    <s v="https://analytics.zoho.com/open-view/2395394000008136598?ZOHO_CRITERIA=%22Localiza_CL_Poblacion%22.%22Codcom%22%3D6107"/>
    <x v="3"/>
    <s v="#1774B9"/>
  </r>
  <r>
    <s v="0898"/>
    <n v="360"/>
    <s v="Enfermedades Mundiales"/>
    <s v="Salud"/>
    <n v="6108"/>
    <x v="3"/>
    <x v="1"/>
    <x v="2"/>
    <x v="102"/>
    <x v="0"/>
    <x v="5"/>
    <s v="Periodo 2020-2021"/>
    <s v="Unidades"/>
    <s v="Ministerio de Ciencias, Tecnología, Conocimiento e Innovación"/>
    <s v="Evolución del Proceso de Vacunación contra COVID-19 en la comuna de Machalí"/>
    <m/>
    <s v="Gráfico Evolución"/>
    <m/>
    <s v="https://analytics.zoho.com/open-view/2395394000008136598?ZOHO_CRITERIA=%22Localiza_CL_Poblacion%22.%22Codcom%22%3D6108"/>
    <x v="3"/>
    <s v="#1774B9"/>
  </r>
  <r>
    <s v="0899"/>
    <n v="360"/>
    <s v="Enfermedades Mundiales"/>
    <s v="Salud"/>
    <n v="6109"/>
    <x v="3"/>
    <x v="1"/>
    <x v="2"/>
    <x v="103"/>
    <x v="0"/>
    <x v="5"/>
    <s v="Periodo 2020-2021"/>
    <s v="Unidades"/>
    <s v="Ministerio de Ciencias, Tecnología, Conocimiento e Innovación"/>
    <s v="Evolución del Proceso de Vacunación contra COVID-19 en la comuna de Malloa"/>
    <m/>
    <s v="Gráfico Evolución"/>
    <m/>
    <s v="https://analytics.zoho.com/open-view/2395394000008136598?ZOHO_CRITERIA=%22Localiza_CL_Poblacion%22.%22Codcom%22%3D6109"/>
    <x v="3"/>
    <s v="#1774B9"/>
  </r>
  <r>
    <s v="0900"/>
    <n v="360"/>
    <s v="Enfermedades Mundiales"/>
    <s v="Salud"/>
    <n v="6110"/>
    <x v="3"/>
    <x v="1"/>
    <x v="2"/>
    <x v="104"/>
    <x v="0"/>
    <x v="5"/>
    <s v="Periodo 2020-2021"/>
    <s v="Unidades"/>
    <s v="Ministerio de Ciencias, Tecnología, Conocimiento e Innovación"/>
    <s v="Evolución del Proceso de Vacunación contra COVID-19 en la comuna de Mostazal"/>
    <m/>
    <s v="Gráfico Evolución"/>
    <m/>
    <s v="https://analytics.zoho.com/open-view/2395394000008136598?ZOHO_CRITERIA=%22Localiza_CL_Poblacion%22.%22Codcom%22%3D6110"/>
    <x v="3"/>
    <s v="#1774B9"/>
  </r>
  <r>
    <s v="0901"/>
    <n v="360"/>
    <s v="Enfermedades Mundiales"/>
    <s v="Salud"/>
    <n v="6111"/>
    <x v="3"/>
    <x v="1"/>
    <x v="2"/>
    <x v="105"/>
    <x v="0"/>
    <x v="5"/>
    <s v="Periodo 2020-2021"/>
    <s v="Unidades"/>
    <s v="Ministerio de Ciencias, Tecnología, Conocimiento e Innovación"/>
    <s v="Evolución del Proceso de Vacunación contra COVID-19 en la comuna de Olivar"/>
    <m/>
    <s v="Gráfico Evolución"/>
    <m/>
    <s v="https://analytics.zoho.com/open-view/2395394000008136598?ZOHO_CRITERIA=%22Localiza_CL_Poblacion%22.%22Codcom%22%3D6111"/>
    <x v="3"/>
    <s v="#1774B9"/>
  </r>
  <r>
    <s v="0902"/>
    <n v="360"/>
    <s v="Enfermedades Mundiales"/>
    <s v="Salud"/>
    <n v="6112"/>
    <x v="3"/>
    <x v="1"/>
    <x v="2"/>
    <x v="106"/>
    <x v="0"/>
    <x v="5"/>
    <s v="Periodo 2020-2021"/>
    <s v="Unidades"/>
    <s v="Ministerio de Ciencias, Tecnología, Conocimiento e Innovación"/>
    <s v="Evolución del Proceso de Vacunación contra COVID-19 en la comuna de Peumo"/>
    <m/>
    <s v="Gráfico Evolución"/>
    <m/>
    <s v="https://analytics.zoho.com/open-view/2395394000008136598?ZOHO_CRITERIA=%22Localiza_CL_Poblacion%22.%22Codcom%22%3D6112"/>
    <x v="3"/>
    <s v="#1774B9"/>
  </r>
  <r>
    <s v="0903"/>
    <n v="360"/>
    <s v="Enfermedades Mundiales"/>
    <s v="Salud"/>
    <n v="6113"/>
    <x v="3"/>
    <x v="1"/>
    <x v="2"/>
    <x v="107"/>
    <x v="0"/>
    <x v="5"/>
    <s v="Periodo 2020-2021"/>
    <s v="Unidades"/>
    <s v="Ministerio de Ciencias, Tecnología, Conocimiento e Innovación"/>
    <s v="Evolución del Proceso de Vacunación contra COVID-19 en la comuna de Pichidegua"/>
    <m/>
    <s v="Gráfico Evolución"/>
    <m/>
    <s v="https://analytics.zoho.com/open-view/2395394000008136598?ZOHO_CRITERIA=%22Localiza_CL_Poblacion%22.%22Codcom%22%3D6113"/>
    <x v="3"/>
    <s v="#1774B9"/>
  </r>
  <r>
    <s v="0904"/>
    <n v="360"/>
    <s v="Enfermedades Mundiales"/>
    <s v="Salud"/>
    <n v="6114"/>
    <x v="3"/>
    <x v="1"/>
    <x v="2"/>
    <x v="108"/>
    <x v="0"/>
    <x v="5"/>
    <s v="Periodo 2020-2021"/>
    <s v="Unidades"/>
    <s v="Ministerio de Ciencias, Tecnología, Conocimiento e Innovación"/>
    <s v="Evolución del Proceso de Vacunación contra COVID-19 en la comuna de Quinta de Tilcoco"/>
    <m/>
    <s v="Gráfico Evolución"/>
    <m/>
    <s v="https://analytics.zoho.com/open-view/2395394000008136598?ZOHO_CRITERIA=%22Localiza_CL_Poblacion%22.%22Codcom%22%3D6114"/>
    <x v="3"/>
    <s v="#1774B9"/>
  </r>
  <r>
    <s v="0905"/>
    <n v="360"/>
    <s v="Enfermedades Mundiales"/>
    <s v="Salud"/>
    <n v="6115"/>
    <x v="3"/>
    <x v="1"/>
    <x v="2"/>
    <x v="109"/>
    <x v="0"/>
    <x v="5"/>
    <s v="Periodo 2020-2021"/>
    <s v="Unidades"/>
    <s v="Ministerio de Ciencias, Tecnología, Conocimiento e Innovación"/>
    <s v="Evolución del Proceso de Vacunación contra COVID-19 en la comuna de Rengo"/>
    <m/>
    <s v="Gráfico Evolución"/>
    <m/>
    <s v="https://analytics.zoho.com/open-view/2395394000008136598?ZOHO_CRITERIA=%22Localiza_CL_Poblacion%22.%22Codcom%22%3D6115"/>
    <x v="3"/>
    <s v="#1774B9"/>
  </r>
  <r>
    <s v="0906"/>
    <n v="360"/>
    <s v="Enfermedades Mundiales"/>
    <s v="Salud"/>
    <n v="6116"/>
    <x v="3"/>
    <x v="1"/>
    <x v="2"/>
    <x v="110"/>
    <x v="0"/>
    <x v="5"/>
    <s v="Periodo 2020-2021"/>
    <s v="Unidades"/>
    <s v="Ministerio de Ciencias, Tecnología, Conocimiento e Innovación"/>
    <s v="Evolución del Proceso de Vacunación contra COVID-19 en la comuna de Requínoa"/>
    <m/>
    <s v="Gráfico Evolución"/>
    <m/>
    <s v="https://analytics.zoho.com/open-view/2395394000008136598?ZOHO_CRITERIA=%22Localiza_CL_Poblacion%22.%22Codcom%22%3D6116"/>
    <x v="3"/>
    <s v="#1774B9"/>
  </r>
  <r>
    <s v="0907"/>
    <n v="360"/>
    <s v="Enfermedades Mundiales"/>
    <s v="Salud"/>
    <n v="6117"/>
    <x v="3"/>
    <x v="1"/>
    <x v="2"/>
    <x v="111"/>
    <x v="0"/>
    <x v="5"/>
    <s v="Periodo 2020-2021"/>
    <s v="Unidades"/>
    <s v="Ministerio de Ciencias, Tecnología, Conocimiento e Innovación"/>
    <s v="Evolución del Proceso de Vacunación contra COVID-19 en la comuna de San Vicente"/>
    <m/>
    <s v="Gráfico Evolución"/>
    <m/>
    <s v="https://analytics.zoho.com/open-view/2395394000008136598?ZOHO_CRITERIA=%22Localiza_CL_Poblacion%22.%22Codcom%22%3D6117"/>
    <x v="3"/>
    <s v="#1774B9"/>
  </r>
  <r>
    <s v="0908"/>
    <n v="360"/>
    <s v="Enfermedades Mundiales"/>
    <s v="Salud"/>
    <n v="6201"/>
    <x v="3"/>
    <x v="1"/>
    <x v="2"/>
    <x v="112"/>
    <x v="0"/>
    <x v="5"/>
    <s v="Periodo 2020-2021"/>
    <s v="Unidades"/>
    <s v="Ministerio de Ciencias, Tecnología, Conocimiento e Innovación"/>
    <s v="Evolución del Proceso de Vacunación contra COVID-19 en la comuna de Pichilemu"/>
    <m/>
    <s v="Gráfico Evolución"/>
    <m/>
    <s v="https://analytics.zoho.com/open-view/2395394000008136598?ZOHO_CRITERIA=%22Localiza_CL_Poblacion%22.%22Codcom%22%3D6201"/>
    <x v="3"/>
    <s v="#1774B9"/>
  </r>
  <r>
    <s v="0909"/>
    <n v="360"/>
    <s v="Enfermedades Mundiales"/>
    <s v="Salud"/>
    <n v="6202"/>
    <x v="3"/>
    <x v="1"/>
    <x v="2"/>
    <x v="113"/>
    <x v="0"/>
    <x v="5"/>
    <s v="Periodo 2020-2021"/>
    <s v="Unidades"/>
    <s v="Ministerio de Ciencias, Tecnología, Conocimiento e Innovación"/>
    <s v="Evolución del Proceso de Vacunación contra COVID-19 en la comuna de La Estrella"/>
    <m/>
    <s v="Gráfico Evolución"/>
    <m/>
    <s v="https://analytics.zoho.com/open-view/2395394000008136598?ZOHO_CRITERIA=%22Localiza_CL_Poblacion%22.%22Codcom%22%3D6202"/>
    <x v="3"/>
    <s v="#1774B9"/>
  </r>
  <r>
    <s v="0910"/>
    <n v="360"/>
    <s v="Enfermedades Mundiales"/>
    <s v="Salud"/>
    <n v="6203"/>
    <x v="3"/>
    <x v="1"/>
    <x v="2"/>
    <x v="114"/>
    <x v="0"/>
    <x v="5"/>
    <s v="Periodo 2020-2021"/>
    <s v="Unidades"/>
    <s v="Ministerio de Ciencias, Tecnología, Conocimiento e Innovación"/>
    <s v="Evolución del Proceso de Vacunación contra COVID-19 en la comuna de Litueche"/>
    <m/>
    <s v="Gráfico Evolución"/>
    <m/>
    <s v="https://analytics.zoho.com/open-view/2395394000008136598?ZOHO_CRITERIA=%22Localiza_CL_Poblacion%22.%22Codcom%22%3D6203"/>
    <x v="3"/>
    <s v="#1774B9"/>
  </r>
  <r>
    <s v="0911"/>
    <n v="360"/>
    <s v="Enfermedades Mundiales"/>
    <s v="Salud"/>
    <n v="6204"/>
    <x v="3"/>
    <x v="1"/>
    <x v="2"/>
    <x v="115"/>
    <x v="0"/>
    <x v="5"/>
    <s v="Periodo 2020-2021"/>
    <s v="Unidades"/>
    <s v="Ministerio de Ciencias, Tecnología, Conocimiento e Innovación"/>
    <s v="Evolución del Proceso de Vacunación contra COVID-19 en la comuna de Marchihue"/>
    <m/>
    <s v="Gráfico Evolución"/>
    <m/>
    <s v="https://analytics.zoho.com/open-view/2395394000008136598?ZOHO_CRITERIA=%22Localiza_CL_Poblacion%22.%22Codcom%22%3D6204"/>
    <x v="3"/>
    <s v="#1774B9"/>
  </r>
  <r>
    <s v="0912"/>
    <n v="360"/>
    <s v="Enfermedades Mundiales"/>
    <s v="Salud"/>
    <n v="6205"/>
    <x v="3"/>
    <x v="1"/>
    <x v="2"/>
    <x v="116"/>
    <x v="0"/>
    <x v="5"/>
    <s v="Periodo 2020-2021"/>
    <s v="Unidades"/>
    <s v="Ministerio de Ciencias, Tecnología, Conocimiento e Innovación"/>
    <s v="Evolución del Proceso de Vacunación contra COVID-19 en la comuna de Navidad"/>
    <m/>
    <s v="Gráfico Evolución"/>
    <m/>
    <s v="https://analytics.zoho.com/open-view/2395394000008136598?ZOHO_CRITERIA=%22Localiza_CL_Poblacion%22.%22Codcom%22%3D6205"/>
    <x v="3"/>
    <s v="#1774B9"/>
  </r>
  <r>
    <s v="0913"/>
    <n v="360"/>
    <s v="Enfermedades Mundiales"/>
    <s v="Salud"/>
    <n v="6206"/>
    <x v="3"/>
    <x v="1"/>
    <x v="2"/>
    <x v="117"/>
    <x v="0"/>
    <x v="5"/>
    <s v="Periodo 2020-2021"/>
    <s v="Unidades"/>
    <s v="Ministerio de Ciencias, Tecnología, Conocimiento e Innovación"/>
    <s v="Evolución del Proceso de Vacunación contra COVID-19 en la comuna de Paredones"/>
    <m/>
    <s v="Gráfico Evolución"/>
    <m/>
    <s v="https://analytics.zoho.com/open-view/2395394000008136598?ZOHO_CRITERIA=%22Localiza_CL_Poblacion%22.%22Codcom%22%3D6206"/>
    <x v="3"/>
    <s v="#1774B9"/>
  </r>
  <r>
    <s v="0914"/>
    <n v="360"/>
    <s v="Enfermedades Mundiales"/>
    <s v="Salud"/>
    <n v="6301"/>
    <x v="3"/>
    <x v="1"/>
    <x v="2"/>
    <x v="118"/>
    <x v="0"/>
    <x v="5"/>
    <s v="Periodo 2020-2021"/>
    <s v="Unidades"/>
    <s v="Ministerio de Ciencias, Tecnología, Conocimiento e Innovación"/>
    <s v="Evolución del Proceso de Vacunación contra COVID-19 en la comuna de San Fernando"/>
    <m/>
    <s v="Gráfico Evolución"/>
    <m/>
    <s v="https://analytics.zoho.com/open-view/2395394000008136598?ZOHO_CRITERIA=%22Localiza_CL_Poblacion%22.%22Codcom%22%3D6301"/>
    <x v="3"/>
    <s v="#1774B9"/>
  </r>
  <r>
    <s v="0915"/>
    <n v="360"/>
    <s v="Enfermedades Mundiales"/>
    <s v="Salud"/>
    <n v="6302"/>
    <x v="3"/>
    <x v="1"/>
    <x v="2"/>
    <x v="119"/>
    <x v="0"/>
    <x v="5"/>
    <s v="Periodo 2020-2021"/>
    <s v="Unidades"/>
    <s v="Ministerio de Ciencias, Tecnología, Conocimiento e Innovación"/>
    <s v="Evolución del Proceso de Vacunación contra COVID-19 en la comuna de Chépica"/>
    <m/>
    <s v="Gráfico Evolución"/>
    <m/>
    <s v="https://analytics.zoho.com/open-view/2395394000008136598?ZOHO_CRITERIA=%22Localiza_CL_Poblacion%22.%22Codcom%22%3D6302"/>
    <x v="3"/>
    <s v="#1774B9"/>
  </r>
  <r>
    <s v="0916"/>
    <n v="360"/>
    <s v="Enfermedades Mundiales"/>
    <s v="Salud"/>
    <n v="6303"/>
    <x v="3"/>
    <x v="1"/>
    <x v="2"/>
    <x v="120"/>
    <x v="0"/>
    <x v="5"/>
    <s v="Periodo 2020-2021"/>
    <s v="Unidades"/>
    <s v="Ministerio de Ciencias, Tecnología, Conocimiento e Innovación"/>
    <s v="Evolución del Proceso de Vacunación contra COVID-19 en la comuna de Chimbarongo"/>
    <m/>
    <s v="Gráfico Evolución"/>
    <m/>
    <s v="https://analytics.zoho.com/open-view/2395394000008136598?ZOHO_CRITERIA=%22Localiza_CL_Poblacion%22.%22Codcom%22%3D6303"/>
    <x v="3"/>
    <s v="#1774B9"/>
  </r>
  <r>
    <s v="0917"/>
    <n v="360"/>
    <s v="Enfermedades Mundiales"/>
    <s v="Salud"/>
    <n v="6304"/>
    <x v="3"/>
    <x v="1"/>
    <x v="2"/>
    <x v="121"/>
    <x v="0"/>
    <x v="5"/>
    <s v="Periodo 2020-2021"/>
    <s v="Unidades"/>
    <s v="Ministerio de Ciencias, Tecnología, Conocimiento e Innovación"/>
    <s v="Evolución del Proceso de Vacunación contra COVID-19 en la comuna de Lolol"/>
    <m/>
    <s v="Gráfico Evolución"/>
    <m/>
    <s v="https://analytics.zoho.com/open-view/2395394000008136598?ZOHO_CRITERIA=%22Localiza_CL_Poblacion%22.%22Codcom%22%3D6304"/>
    <x v="3"/>
    <s v="#1774B9"/>
  </r>
  <r>
    <s v="0918"/>
    <n v="360"/>
    <s v="Enfermedades Mundiales"/>
    <s v="Salud"/>
    <n v="6305"/>
    <x v="3"/>
    <x v="1"/>
    <x v="2"/>
    <x v="122"/>
    <x v="0"/>
    <x v="5"/>
    <s v="Periodo 2020-2021"/>
    <s v="Unidades"/>
    <s v="Ministerio de Ciencias, Tecnología, Conocimiento e Innovación"/>
    <s v="Evolución del Proceso de Vacunación contra COVID-19 en la comuna de Nancagua"/>
    <m/>
    <s v="Gráfico Evolución"/>
    <m/>
    <s v="https://analytics.zoho.com/open-view/2395394000008136598?ZOHO_CRITERIA=%22Localiza_CL_Poblacion%22.%22Codcom%22%3D6305"/>
    <x v="3"/>
    <s v="#1774B9"/>
  </r>
  <r>
    <s v="0919"/>
    <n v="360"/>
    <s v="Enfermedades Mundiales"/>
    <s v="Salud"/>
    <n v="6306"/>
    <x v="3"/>
    <x v="1"/>
    <x v="2"/>
    <x v="123"/>
    <x v="0"/>
    <x v="5"/>
    <s v="Periodo 2020-2021"/>
    <s v="Unidades"/>
    <s v="Ministerio de Ciencias, Tecnología, Conocimiento e Innovación"/>
    <s v="Evolución del Proceso de Vacunación contra COVID-19 en la comuna de Palmilla"/>
    <m/>
    <s v="Gráfico Evolución"/>
    <m/>
    <s v="https://analytics.zoho.com/open-view/2395394000008136598?ZOHO_CRITERIA=%22Localiza_CL_Poblacion%22.%22Codcom%22%3D6306"/>
    <x v="3"/>
    <s v="#1774B9"/>
  </r>
  <r>
    <s v="0920"/>
    <n v="360"/>
    <s v="Enfermedades Mundiales"/>
    <s v="Salud"/>
    <n v="6307"/>
    <x v="3"/>
    <x v="1"/>
    <x v="2"/>
    <x v="124"/>
    <x v="0"/>
    <x v="5"/>
    <s v="Periodo 2020-2021"/>
    <s v="Unidades"/>
    <s v="Ministerio de Ciencias, Tecnología, Conocimiento e Innovación"/>
    <s v="Evolución del Proceso de Vacunación contra COVID-19 en la comuna de Peralillo"/>
    <m/>
    <s v="Gráfico Evolución"/>
    <m/>
    <s v="https://analytics.zoho.com/open-view/2395394000008136598?ZOHO_CRITERIA=%22Localiza_CL_Poblacion%22.%22Codcom%22%3D6307"/>
    <x v="3"/>
    <s v="#1774B9"/>
  </r>
  <r>
    <s v="0921"/>
    <n v="360"/>
    <s v="Enfermedades Mundiales"/>
    <s v="Salud"/>
    <n v="6308"/>
    <x v="3"/>
    <x v="1"/>
    <x v="2"/>
    <x v="125"/>
    <x v="0"/>
    <x v="5"/>
    <s v="Periodo 2020-2021"/>
    <s v="Unidades"/>
    <s v="Ministerio de Ciencias, Tecnología, Conocimiento e Innovación"/>
    <s v="Evolución del Proceso de Vacunación contra COVID-19 en la comuna de Placilla"/>
    <m/>
    <s v="Gráfico Evolución"/>
    <m/>
    <s v="https://analytics.zoho.com/open-view/2395394000008136598?ZOHO_CRITERIA=%22Localiza_CL_Poblacion%22.%22Codcom%22%3D6308"/>
    <x v="3"/>
    <s v="#1774B9"/>
  </r>
  <r>
    <s v="0922"/>
    <n v="360"/>
    <s v="Enfermedades Mundiales"/>
    <s v="Salud"/>
    <n v="6309"/>
    <x v="3"/>
    <x v="1"/>
    <x v="2"/>
    <x v="126"/>
    <x v="0"/>
    <x v="5"/>
    <s v="Periodo 2020-2021"/>
    <s v="Unidades"/>
    <s v="Ministerio de Ciencias, Tecnología, Conocimiento e Innovación"/>
    <s v="Evolución del Proceso de Vacunación contra COVID-19 en la comuna de Pumanque"/>
    <m/>
    <s v="Gráfico Evolución"/>
    <m/>
    <s v="https://analytics.zoho.com/open-view/2395394000008136598?ZOHO_CRITERIA=%22Localiza_CL_Poblacion%22.%22Codcom%22%3D6309"/>
    <x v="3"/>
    <s v="#1774B9"/>
  </r>
  <r>
    <s v="0923"/>
    <n v="360"/>
    <s v="Enfermedades Mundiales"/>
    <s v="Salud"/>
    <n v="6310"/>
    <x v="3"/>
    <x v="1"/>
    <x v="2"/>
    <x v="127"/>
    <x v="0"/>
    <x v="5"/>
    <s v="Periodo 2020-2021"/>
    <s v="Unidades"/>
    <s v="Ministerio de Ciencias, Tecnología, Conocimiento e Innovación"/>
    <s v="Evolución del Proceso de Vacunación contra COVID-19 en la comuna de Santa Cruz"/>
    <m/>
    <s v="Gráfico Evolución"/>
    <m/>
    <s v="https://analytics.zoho.com/open-view/2395394000008136598?ZOHO_CRITERIA=%22Localiza_CL_Poblacion%22.%22Codcom%22%3D6310"/>
    <x v="3"/>
    <s v="#1774B9"/>
  </r>
  <r>
    <s v="0924"/>
    <n v="360"/>
    <s v="Enfermedades Mundiales"/>
    <s v="Salud"/>
    <n v="7101"/>
    <x v="3"/>
    <x v="1"/>
    <x v="2"/>
    <x v="128"/>
    <x v="0"/>
    <x v="5"/>
    <s v="Periodo 2020-2021"/>
    <s v="Unidades"/>
    <s v="Ministerio de Ciencias, Tecnología, Conocimiento e Innovación"/>
    <s v="Evolución del Proceso de Vacunación contra COVID-19 en la comuna de Talca"/>
    <m/>
    <s v="Gráfico Evolución"/>
    <m/>
    <s v="https://analytics.zoho.com/open-view/2395394000008136598?ZOHO_CRITERIA=%22Localiza_CL_Poblacion%22.%22Codcom%22%3D7101"/>
    <x v="3"/>
    <s v="#1774B9"/>
  </r>
  <r>
    <s v="0925"/>
    <n v="360"/>
    <s v="Enfermedades Mundiales"/>
    <s v="Salud"/>
    <n v="7102"/>
    <x v="3"/>
    <x v="1"/>
    <x v="2"/>
    <x v="129"/>
    <x v="0"/>
    <x v="5"/>
    <s v="Periodo 2020-2021"/>
    <s v="Unidades"/>
    <s v="Ministerio de Ciencias, Tecnología, Conocimiento e Innovación"/>
    <s v="Evolución del Proceso de Vacunación contra COVID-19 en la comuna de Constitución"/>
    <m/>
    <s v="Gráfico Evolución"/>
    <m/>
    <s v="https://analytics.zoho.com/open-view/2395394000008136598?ZOHO_CRITERIA=%22Localiza_CL_Poblacion%22.%22Codcom%22%3D7102"/>
    <x v="3"/>
    <s v="#1774B9"/>
  </r>
  <r>
    <s v="0926"/>
    <n v="360"/>
    <s v="Enfermedades Mundiales"/>
    <s v="Salud"/>
    <n v="7103"/>
    <x v="3"/>
    <x v="1"/>
    <x v="2"/>
    <x v="130"/>
    <x v="0"/>
    <x v="5"/>
    <s v="Periodo 2020-2021"/>
    <s v="Unidades"/>
    <s v="Ministerio de Ciencias, Tecnología, Conocimiento e Innovación"/>
    <s v="Evolución del Proceso de Vacunación contra COVID-19 en la comuna de Curepto"/>
    <m/>
    <s v="Gráfico Evolución"/>
    <m/>
    <s v="https://analytics.zoho.com/open-view/2395394000008136598?ZOHO_CRITERIA=%22Localiza_CL_Poblacion%22.%22Codcom%22%3D7103"/>
    <x v="3"/>
    <s v="#1774B9"/>
  </r>
  <r>
    <s v="0927"/>
    <n v="360"/>
    <s v="Enfermedades Mundiales"/>
    <s v="Salud"/>
    <n v="7104"/>
    <x v="3"/>
    <x v="1"/>
    <x v="2"/>
    <x v="131"/>
    <x v="0"/>
    <x v="5"/>
    <s v="Periodo 2020-2021"/>
    <s v="Unidades"/>
    <s v="Ministerio de Ciencias, Tecnología, Conocimiento e Innovación"/>
    <s v="Evolución del Proceso de Vacunación contra COVID-19 en la comuna de Empedrado"/>
    <m/>
    <s v="Gráfico Evolución"/>
    <m/>
    <s v="https://analytics.zoho.com/open-view/2395394000008136598?ZOHO_CRITERIA=%22Localiza_CL_Poblacion%22.%22Codcom%22%3D7104"/>
    <x v="3"/>
    <s v="#1774B9"/>
  </r>
  <r>
    <s v="0928"/>
    <n v="360"/>
    <s v="Enfermedades Mundiales"/>
    <s v="Salud"/>
    <n v="7105"/>
    <x v="3"/>
    <x v="1"/>
    <x v="2"/>
    <x v="132"/>
    <x v="0"/>
    <x v="5"/>
    <s v="Periodo 2020-2021"/>
    <s v="Unidades"/>
    <s v="Ministerio de Ciencias, Tecnología, Conocimiento e Innovación"/>
    <s v="Evolución del Proceso de Vacunación contra COVID-19 en la comuna de Maule"/>
    <m/>
    <s v="Gráfico Evolución"/>
    <m/>
    <s v="https://analytics.zoho.com/open-view/2395394000008136598?ZOHO_CRITERIA=%22Localiza_CL_Poblacion%22.%22Codcom%22%3D7105"/>
    <x v="3"/>
    <s v="#1774B9"/>
  </r>
  <r>
    <s v="0929"/>
    <n v="360"/>
    <s v="Enfermedades Mundiales"/>
    <s v="Salud"/>
    <n v="7106"/>
    <x v="3"/>
    <x v="1"/>
    <x v="2"/>
    <x v="133"/>
    <x v="0"/>
    <x v="5"/>
    <s v="Periodo 2020-2021"/>
    <s v="Unidades"/>
    <s v="Ministerio de Ciencias, Tecnología, Conocimiento e Innovación"/>
    <s v="Evolución del Proceso de Vacunación contra COVID-19 en la comuna de Pelarco"/>
    <m/>
    <s v="Gráfico Evolución"/>
    <m/>
    <s v="https://analytics.zoho.com/open-view/2395394000008136598?ZOHO_CRITERIA=%22Localiza_CL_Poblacion%22.%22Codcom%22%3D7106"/>
    <x v="3"/>
    <s v="#1774B9"/>
  </r>
  <r>
    <s v="0930"/>
    <n v="360"/>
    <s v="Enfermedades Mundiales"/>
    <s v="Salud"/>
    <n v="7107"/>
    <x v="3"/>
    <x v="1"/>
    <x v="2"/>
    <x v="134"/>
    <x v="0"/>
    <x v="5"/>
    <s v="Periodo 2020-2021"/>
    <s v="Unidades"/>
    <s v="Ministerio de Ciencias, Tecnología, Conocimiento e Innovación"/>
    <s v="Evolución del Proceso de Vacunación contra COVID-19 en la comuna de Pencahue"/>
    <m/>
    <s v="Gráfico Evolución"/>
    <m/>
    <s v="https://analytics.zoho.com/open-view/2395394000008136598?ZOHO_CRITERIA=%22Localiza_CL_Poblacion%22.%22Codcom%22%3D7107"/>
    <x v="3"/>
    <s v="#1774B9"/>
  </r>
  <r>
    <s v="0931"/>
    <n v="360"/>
    <s v="Enfermedades Mundiales"/>
    <s v="Salud"/>
    <n v="7108"/>
    <x v="3"/>
    <x v="1"/>
    <x v="2"/>
    <x v="135"/>
    <x v="0"/>
    <x v="5"/>
    <s v="Periodo 2020-2021"/>
    <s v="Unidades"/>
    <s v="Ministerio de Ciencias, Tecnología, Conocimiento e Innovación"/>
    <s v="Evolución del Proceso de Vacunación contra COVID-19 en la comuna de Río Claro"/>
    <m/>
    <s v="Gráfico Evolución"/>
    <m/>
    <s v="https://analytics.zoho.com/open-view/2395394000008136598?ZOHO_CRITERIA=%22Localiza_CL_Poblacion%22.%22Codcom%22%3D7108"/>
    <x v="3"/>
    <s v="#1774B9"/>
  </r>
  <r>
    <s v="0932"/>
    <n v="360"/>
    <s v="Enfermedades Mundiales"/>
    <s v="Salud"/>
    <n v="7109"/>
    <x v="3"/>
    <x v="1"/>
    <x v="2"/>
    <x v="136"/>
    <x v="0"/>
    <x v="5"/>
    <s v="Periodo 2020-2021"/>
    <s v="Unidades"/>
    <s v="Ministerio de Ciencias, Tecnología, Conocimiento e Innovación"/>
    <s v="Evolución del Proceso de Vacunación contra COVID-19 en la comuna de San Clemente"/>
    <m/>
    <s v="Gráfico Evolución"/>
    <m/>
    <s v="https://analytics.zoho.com/open-view/2395394000008136598?ZOHO_CRITERIA=%22Localiza_CL_Poblacion%22.%22Codcom%22%3D7109"/>
    <x v="3"/>
    <s v="#1774B9"/>
  </r>
  <r>
    <s v="0933"/>
    <n v="360"/>
    <s v="Enfermedades Mundiales"/>
    <s v="Salud"/>
    <n v="7110"/>
    <x v="3"/>
    <x v="1"/>
    <x v="2"/>
    <x v="137"/>
    <x v="0"/>
    <x v="5"/>
    <s v="Periodo 2020-2021"/>
    <s v="Unidades"/>
    <s v="Ministerio de Ciencias, Tecnología, Conocimiento e Innovación"/>
    <s v="Evolución del Proceso de Vacunación contra COVID-19 en la comuna de San Rafael"/>
    <m/>
    <s v="Gráfico Evolución"/>
    <m/>
    <s v="https://analytics.zoho.com/open-view/2395394000008136598?ZOHO_CRITERIA=%22Localiza_CL_Poblacion%22.%22Codcom%22%3D7110"/>
    <x v="3"/>
    <s v="#1774B9"/>
  </r>
  <r>
    <s v="0934"/>
    <n v="360"/>
    <s v="Enfermedades Mundiales"/>
    <s v="Salud"/>
    <n v="7201"/>
    <x v="3"/>
    <x v="1"/>
    <x v="2"/>
    <x v="138"/>
    <x v="0"/>
    <x v="5"/>
    <s v="Periodo 2020-2021"/>
    <s v="Unidades"/>
    <s v="Ministerio de Ciencias, Tecnología, Conocimiento e Innovación"/>
    <s v="Evolución del Proceso de Vacunación contra COVID-19 en la comuna de Cauquenes"/>
    <m/>
    <s v="Gráfico Evolución"/>
    <m/>
    <s v="https://analytics.zoho.com/open-view/2395394000008136598?ZOHO_CRITERIA=%22Localiza_CL_Poblacion%22.%22Codcom%22%3D7201"/>
    <x v="3"/>
    <s v="#1774B9"/>
  </r>
  <r>
    <s v="0935"/>
    <n v="360"/>
    <s v="Enfermedades Mundiales"/>
    <s v="Salud"/>
    <n v="7202"/>
    <x v="3"/>
    <x v="1"/>
    <x v="2"/>
    <x v="139"/>
    <x v="0"/>
    <x v="5"/>
    <s v="Periodo 2020-2021"/>
    <s v="Unidades"/>
    <s v="Ministerio de Ciencias, Tecnología, Conocimiento e Innovación"/>
    <s v="Evolución del Proceso de Vacunación contra COVID-19 en la comuna de Chanco"/>
    <m/>
    <s v="Gráfico Evolución"/>
    <m/>
    <s v="https://analytics.zoho.com/open-view/2395394000008136598?ZOHO_CRITERIA=%22Localiza_CL_Poblacion%22.%22Codcom%22%3D7202"/>
    <x v="3"/>
    <s v="#1774B9"/>
  </r>
  <r>
    <s v="0936"/>
    <n v="360"/>
    <s v="Enfermedades Mundiales"/>
    <s v="Salud"/>
    <n v="7203"/>
    <x v="3"/>
    <x v="1"/>
    <x v="2"/>
    <x v="140"/>
    <x v="0"/>
    <x v="5"/>
    <s v="Periodo 2020-2021"/>
    <s v="Unidades"/>
    <s v="Ministerio de Ciencias, Tecnología, Conocimiento e Innovación"/>
    <s v="Evolución del Proceso de Vacunación contra COVID-19 en la comuna de Pelluhue"/>
    <m/>
    <s v="Gráfico Evolución"/>
    <m/>
    <s v="https://analytics.zoho.com/open-view/2395394000008136598?ZOHO_CRITERIA=%22Localiza_CL_Poblacion%22.%22Codcom%22%3D7203"/>
    <x v="3"/>
    <s v="#1774B9"/>
  </r>
  <r>
    <s v="0937"/>
    <n v="360"/>
    <s v="Enfermedades Mundiales"/>
    <s v="Salud"/>
    <n v="7301"/>
    <x v="3"/>
    <x v="1"/>
    <x v="2"/>
    <x v="141"/>
    <x v="0"/>
    <x v="5"/>
    <s v="Periodo 2020-2021"/>
    <s v="Unidades"/>
    <s v="Ministerio de Ciencias, Tecnología, Conocimiento e Innovación"/>
    <s v="Evolución del Proceso de Vacunación contra COVID-19 en la comuna de Curicó"/>
    <m/>
    <s v="Gráfico Evolución"/>
    <m/>
    <s v="https://analytics.zoho.com/open-view/2395394000008136598?ZOHO_CRITERIA=%22Localiza_CL_Poblacion%22.%22Codcom%22%3D7301"/>
    <x v="3"/>
    <s v="#1774B9"/>
  </r>
  <r>
    <s v="0938"/>
    <n v="360"/>
    <s v="Enfermedades Mundiales"/>
    <s v="Salud"/>
    <n v="7302"/>
    <x v="3"/>
    <x v="1"/>
    <x v="2"/>
    <x v="142"/>
    <x v="0"/>
    <x v="5"/>
    <s v="Periodo 2020-2021"/>
    <s v="Unidades"/>
    <s v="Ministerio de Ciencias, Tecnología, Conocimiento e Innovación"/>
    <s v="Evolución del Proceso de Vacunación contra COVID-19 en la comuna de Hualañé"/>
    <m/>
    <s v="Gráfico Evolución"/>
    <m/>
    <s v="https://analytics.zoho.com/open-view/2395394000008136598?ZOHO_CRITERIA=%22Localiza_CL_Poblacion%22.%22Codcom%22%3D7302"/>
    <x v="3"/>
    <s v="#1774B9"/>
  </r>
  <r>
    <s v="0939"/>
    <n v="360"/>
    <s v="Enfermedades Mundiales"/>
    <s v="Salud"/>
    <n v="7303"/>
    <x v="3"/>
    <x v="1"/>
    <x v="2"/>
    <x v="143"/>
    <x v="0"/>
    <x v="5"/>
    <s v="Periodo 2020-2021"/>
    <s v="Unidades"/>
    <s v="Ministerio de Ciencias, Tecnología, Conocimiento e Innovación"/>
    <s v="Evolución del Proceso de Vacunación contra COVID-19 en la comuna de Licantén"/>
    <m/>
    <s v="Gráfico Evolución"/>
    <m/>
    <s v="https://analytics.zoho.com/open-view/2395394000008136598?ZOHO_CRITERIA=%22Localiza_CL_Poblacion%22.%22Codcom%22%3D7303"/>
    <x v="3"/>
    <s v="#1774B9"/>
  </r>
  <r>
    <s v="0940"/>
    <n v="360"/>
    <s v="Enfermedades Mundiales"/>
    <s v="Salud"/>
    <n v="7304"/>
    <x v="3"/>
    <x v="1"/>
    <x v="2"/>
    <x v="144"/>
    <x v="0"/>
    <x v="5"/>
    <s v="Periodo 2020-2021"/>
    <s v="Unidades"/>
    <s v="Ministerio de Ciencias, Tecnología, Conocimiento e Innovación"/>
    <s v="Evolución del Proceso de Vacunación contra COVID-19 en la comuna de Molina"/>
    <m/>
    <s v="Gráfico Evolución"/>
    <m/>
    <s v="https://analytics.zoho.com/open-view/2395394000008136598?ZOHO_CRITERIA=%22Localiza_CL_Poblacion%22.%22Codcom%22%3D7304"/>
    <x v="3"/>
    <s v="#1774B9"/>
  </r>
  <r>
    <s v="0941"/>
    <n v="360"/>
    <s v="Enfermedades Mundiales"/>
    <s v="Salud"/>
    <n v="7305"/>
    <x v="3"/>
    <x v="1"/>
    <x v="2"/>
    <x v="145"/>
    <x v="0"/>
    <x v="5"/>
    <s v="Periodo 2020-2021"/>
    <s v="Unidades"/>
    <s v="Ministerio de Ciencias, Tecnología, Conocimiento e Innovación"/>
    <s v="Evolución del Proceso de Vacunación contra COVID-19 en la comuna de Rauco"/>
    <m/>
    <s v="Gráfico Evolución"/>
    <m/>
    <s v="https://analytics.zoho.com/open-view/2395394000008136598?ZOHO_CRITERIA=%22Localiza_CL_Poblacion%22.%22Codcom%22%3D7305"/>
    <x v="3"/>
    <s v="#1774B9"/>
  </r>
  <r>
    <s v="0942"/>
    <n v="360"/>
    <s v="Enfermedades Mundiales"/>
    <s v="Salud"/>
    <n v="7306"/>
    <x v="3"/>
    <x v="1"/>
    <x v="2"/>
    <x v="146"/>
    <x v="0"/>
    <x v="5"/>
    <s v="Periodo 2020-2021"/>
    <s v="Unidades"/>
    <s v="Ministerio de Ciencias, Tecnología, Conocimiento e Innovación"/>
    <s v="Evolución del Proceso de Vacunación contra COVID-19 en la comuna de Romeral"/>
    <m/>
    <s v="Gráfico Evolución"/>
    <m/>
    <s v="https://analytics.zoho.com/open-view/2395394000008136598?ZOHO_CRITERIA=%22Localiza_CL_Poblacion%22.%22Codcom%22%3D7306"/>
    <x v="3"/>
    <s v="#1774B9"/>
  </r>
  <r>
    <s v="0943"/>
    <n v="360"/>
    <s v="Enfermedades Mundiales"/>
    <s v="Salud"/>
    <n v="7307"/>
    <x v="3"/>
    <x v="1"/>
    <x v="2"/>
    <x v="147"/>
    <x v="0"/>
    <x v="5"/>
    <s v="Periodo 2020-2021"/>
    <s v="Unidades"/>
    <s v="Ministerio de Ciencias, Tecnología, Conocimiento e Innovación"/>
    <s v="Evolución del Proceso de Vacunación contra COVID-19 en la comuna de Sagrada Familia"/>
    <m/>
    <s v="Gráfico Evolución"/>
    <m/>
    <s v="https://analytics.zoho.com/open-view/2395394000008136598?ZOHO_CRITERIA=%22Localiza_CL_Poblacion%22.%22Codcom%22%3D7307"/>
    <x v="3"/>
    <s v="#1774B9"/>
  </r>
  <r>
    <s v="0944"/>
    <n v="360"/>
    <s v="Enfermedades Mundiales"/>
    <s v="Salud"/>
    <n v="7308"/>
    <x v="3"/>
    <x v="1"/>
    <x v="2"/>
    <x v="148"/>
    <x v="0"/>
    <x v="5"/>
    <s v="Periodo 2020-2021"/>
    <s v="Unidades"/>
    <s v="Ministerio de Ciencias, Tecnología, Conocimiento e Innovación"/>
    <s v="Evolución del Proceso de Vacunación contra COVID-19 en la comuna de Teno"/>
    <m/>
    <s v="Gráfico Evolución"/>
    <m/>
    <s v="https://analytics.zoho.com/open-view/2395394000008136598?ZOHO_CRITERIA=%22Localiza_CL_Poblacion%22.%22Codcom%22%3D7308"/>
    <x v="3"/>
    <s v="#1774B9"/>
  </r>
  <r>
    <s v="0945"/>
    <n v="360"/>
    <s v="Enfermedades Mundiales"/>
    <s v="Salud"/>
    <n v="7309"/>
    <x v="3"/>
    <x v="1"/>
    <x v="2"/>
    <x v="149"/>
    <x v="0"/>
    <x v="5"/>
    <s v="Periodo 2020-2021"/>
    <s v="Unidades"/>
    <s v="Ministerio de Ciencias, Tecnología, Conocimiento e Innovación"/>
    <s v="Evolución del Proceso de Vacunación contra COVID-19 en la comuna de Vichuquén"/>
    <m/>
    <s v="Gráfico Evolución"/>
    <m/>
    <s v="https://analytics.zoho.com/open-view/2395394000008136598?ZOHO_CRITERIA=%22Localiza_CL_Poblacion%22.%22Codcom%22%3D7309"/>
    <x v="3"/>
    <s v="#1774B9"/>
  </r>
  <r>
    <s v="0946"/>
    <n v="360"/>
    <s v="Enfermedades Mundiales"/>
    <s v="Salud"/>
    <n v="7401"/>
    <x v="3"/>
    <x v="1"/>
    <x v="2"/>
    <x v="150"/>
    <x v="0"/>
    <x v="5"/>
    <s v="Periodo 2020-2021"/>
    <s v="Unidades"/>
    <s v="Ministerio de Ciencias, Tecnología, Conocimiento e Innovación"/>
    <s v="Evolución del Proceso de Vacunación contra COVID-19 en la comuna de Linares"/>
    <m/>
    <s v="Gráfico Evolución"/>
    <m/>
    <s v="https://analytics.zoho.com/open-view/2395394000008136598?ZOHO_CRITERIA=%22Localiza_CL_Poblacion%22.%22Codcom%22%3D7401"/>
    <x v="3"/>
    <s v="#1774B9"/>
  </r>
  <r>
    <s v="0947"/>
    <n v="360"/>
    <s v="Enfermedades Mundiales"/>
    <s v="Salud"/>
    <n v="7402"/>
    <x v="3"/>
    <x v="1"/>
    <x v="2"/>
    <x v="151"/>
    <x v="0"/>
    <x v="5"/>
    <s v="Periodo 2020-2021"/>
    <s v="Unidades"/>
    <s v="Ministerio de Ciencias, Tecnología, Conocimiento e Innovación"/>
    <s v="Evolución del Proceso de Vacunación contra COVID-19 en la comuna de Colbún"/>
    <m/>
    <s v="Gráfico Evolución"/>
    <m/>
    <s v="https://analytics.zoho.com/open-view/2395394000008136598?ZOHO_CRITERIA=%22Localiza_CL_Poblacion%22.%22Codcom%22%3D7402"/>
    <x v="3"/>
    <s v="#1774B9"/>
  </r>
  <r>
    <s v="0948"/>
    <n v="360"/>
    <s v="Enfermedades Mundiales"/>
    <s v="Salud"/>
    <n v="7403"/>
    <x v="3"/>
    <x v="1"/>
    <x v="2"/>
    <x v="152"/>
    <x v="0"/>
    <x v="5"/>
    <s v="Periodo 2020-2021"/>
    <s v="Unidades"/>
    <s v="Ministerio de Ciencias, Tecnología, Conocimiento e Innovación"/>
    <s v="Evolución del Proceso de Vacunación contra COVID-19 en la comuna de Longaví"/>
    <m/>
    <s v="Gráfico Evolución"/>
    <m/>
    <s v="https://analytics.zoho.com/open-view/2395394000008136598?ZOHO_CRITERIA=%22Localiza_CL_Poblacion%22.%22Codcom%22%3D7403"/>
    <x v="3"/>
    <s v="#1774B9"/>
  </r>
  <r>
    <s v="0949"/>
    <n v="360"/>
    <s v="Enfermedades Mundiales"/>
    <s v="Salud"/>
    <n v="7404"/>
    <x v="3"/>
    <x v="1"/>
    <x v="2"/>
    <x v="153"/>
    <x v="0"/>
    <x v="5"/>
    <s v="Periodo 2020-2021"/>
    <s v="Unidades"/>
    <s v="Ministerio de Ciencias, Tecnología, Conocimiento e Innovación"/>
    <s v="Evolución del Proceso de Vacunación contra COVID-19 en la comuna de Parral"/>
    <m/>
    <s v="Gráfico Evolución"/>
    <m/>
    <s v="https://analytics.zoho.com/open-view/2395394000008136598?ZOHO_CRITERIA=%22Localiza_CL_Poblacion%22.%22Codcom%22%3D7404"/>
    <x v="3"/>
    <s v="#1774B9"/>
  </r>
  <r>
    <s v="0950"/>
    <n v="360"/>
    <s v="Enfermedades Mundiales"/>
    <s v="Salud"/>
    <n v="7405"/>
    <x v="3"/>
    <x v="1"/>
    <x v="2"/>
    <x v="154"/>
    <x v="0"/>
    <x v="5"/>
    <s v="Periodo 2020-2021"/>
    <s v="Unidades"/>
    <s v="Ministerio de Ciencias, Tecnología, Conocimiento e Innovación"/>
    <s v="Evolución del Proceso de Vacunación contra COVID-19 en la comuna de Retiro"/>
    <m/>
    <s v="Gráfico Evolución"/>
    <m/>
    <s v="https://analytics.zoho.com/open-view/2395394000008136598?ZOHO_CRITERIA=%22Localiza_CL_Poblacion%22.%22Codcom%22%3D7405"/>
    <x v="3"/>
    <s v="#1774B9"/>
  </r>
  <r>
    <s v="0951"/>
    <n v="360"/>
    <s v="Enfermedades Mundiales"/>
    <s v="Salud"/>
    <n v="7406"/>
    <x v="3"/>
    <x v="1"/>
    <x v="2"/>
    <x v="155"/>
    <x v="0"/>
    <x v="5"/>
    <s v="Periodo 2020-2021"/>
    <s v="Unidades"/>
    <s v="Ministerio de Ciencias, Tecnología, Conocimiento e Innovación"/>
    <s v="Evolución del Proceso de Vacunación contra COVID-19 en la comuna de San Javier"/>
    <m/>
    <s v="Gráfico Evolución"/>
    <m/>
    <s v="https://analytics.zoho.com/open-view/2395394000008136598?ZOHO_CRITERIA=%22Localiza_CL_Poblacion%22.%22Codcom%22%3D7406"/>
    <x v="3"/>
    <s v="#1774B9"/>
  </r>
  <r>
    <s v="0952"/>
    <n v="360"/>
    <s v="Enfermedades Mundiales"/>
    <s v="Salud"/>
    <n v="7407"/>
    <x v="3"/>
    <x v="1"/>
    <x v="2"/>
    <x v="156"/>
    <x v="0"/>
    <x v="5"/>
    <s v="Periodo 2020-2021"/>
    <s v="Unidades"/>
    <s v="Ministerio de Ciencias, Tecnología, Conocimiento e Innovación"/>
    <s v="Evolución del Proceso de Vacunación contra COVID-19 en la comuna de Villa Alegre"/>
    <m/>
    <s v="Gráfico Evolución"/>
    <m/>
    <s v="https://analytics.zoho.com/open-view/2395394000008136598?ZOHO_CRITERIA=%22Localiza_CL_Poblacion%22.%22Codcom%22%3D7407"/>
    <x v="3"/>
    <s v="#1774B9"/>
  </r>
  <r>
    <s v="0953"/>
    <n v="360"/>
    <s v="Enfermedades Mundiales"/>
    <s v="Salud"/>
    <n v="7408"/>
    <x v="3"/>
    <x v="1"/>
    <x v="2"/>
    <x v="157"/>
    <x v="0"/>
    <x v="5"/>
    <s v="Periodo 2020-2021"/>
    <s v="Unidades"/>
    <s v="Ministerio de Ciencias, Tecnología, Conocimiento e Innovación"/>
    <s v="Evolución del Proceso de Vacunación contra COVID-19 en la comuna de Yerbas Buenas"/>
    <m/>
    <s v="Gráfico Evolución"/>
    <m/>
    <s v="https://analytics.zoho.com/open-view/2395394000008136598?ZOHO_CRITERIA=%22Localiza_CL_Poblacion%22.%22Codcom%22%3D7408"/>
    <x v="3"/>
    <s v="#1774B9"/>
  </r>
  <r>
    <s v="0954"/>
    <n v="360"/>
    <s v="Enfermedades Mundiales"/>
    <s v="Salud"/>
    <n v="8101"/>
    <x v="3"/>
    <x v="1"/>
    <x v="2"/>
    <x v="158"/>
    <x v="0"/>
    <x v="5"/>
    <s v="Periodo 2020-2021"/>
    <s v="Unidades"/>
    <s v="Ministerio de Ciencias, Tecnología, Conocimiento e Innovación"/>
    <s v="Evolución del Proceso de Vacunación contra COVID-19 en la comuna de Concepción"/>
    <m/>
    <s v="Gráfico Evolución"/>
    <m/>
    <s v="https://analytics.zoho.com/open-view/2395394000008136598?ZOHO_CRITERIA=%22Localiza_CL_Poblacion%22.%22Codcom%22%3D8101"/>
    <x v="3"/>
    <s v="#1774B9"/>
  </r>
  <r>
    <s v="0955"/>
    <n v="360"/>
    <s v="Enfermedades Mundiales"/>
    <s v="Salud"/>
    <n v="8102"/>
    <x v="3"/>
    <x v="1"/>
    <x v="2"/>
    <x v="159"/>
    <x v="0"/>
    <x v="5"/>
    <s v="Periodo 2020-2021"/>
    <s v="Unidades"/>
    <s v="Ministerio de Ciencias, Tecnología, Conocimiento e Innovación"/>
    <s v="Evolución del Proceso de Vacunación contra COVID-19 en la comuna de Coronel"/>
    <m/>
    <s v="Gráfico Evolución"/>
    <m/>
    <s v="https://analytics.zoho.com/open-view/2395394000008136598?ZOHO_CRITERIA=%22Localiza_CL_Poblacion%22.%22Codcom%22%3D8102"/>
    <x v="3"/>
    <s v="#1774B9"/>
  </r>
  <r>
    <s v="0956"/>
    <n v="360"/>
    <s v="Enfermedades Mundiales"/>
    <s v="Salud"/>
    <n v="8103"/>
    <x v="3"/>
    <x v="1"/>
    <x v="2"/>
    <x v="160"/>
    <x v="0"/>
    <x v="5"/>
    <s v="Periodo 2020-2021"/>
    <s v="Unidades"/>
    <s v="Ministerio de Ciencias, Tecnología, Conocimiento e Innovación"/>
    <s v="Evolución del Proceso de Vacunación contra COVID-19 en la comuna de Chiguayante"/>
    <m/>
    <s v="Gráfico Evolución"/>
    <m/>
    <s v="https://analytics.zoho.com/open-view/2395394000008136598?ZOHO_CRITERIA=%22Localiza_CL_Poblacion%22.%22Codcom%22%3D8103"/>
    <x v="3"/>
    <s v="#1774B9"/>
  </r>
  <r>
    <s v="0957"/>
    <n v="360"/>
    <s v="Enfermedades Mundiales"/>
    <s v="Salud"/>
    <n v="8104"/>
    <x v="3"/>
    <x v="1"/>
    <x v="2"/>
    <x v="161"/>
    <x v="0"/>
    <x v="5"/>
    <s v="Periodo 2020-2021"/>
    <s v="Unidades"/>
    <s v="Ministerio de Ciencias, Tecnología, Conocimiento e Innovación"/>
    <s v="Evolución del Proceso de Vacunación contra COVID-19 en la comuna de Florida"/>
    <m/>
    <s v="Gráfico Evolución"/>
    <m/>
    <s v="https://analytics.zoho.com/open-view/2395394000008136598?ZOHO_CRITERIA=%22Localiza_CL_Poblacion%22.%22Codcom%22%3D8104"/>
    <x v="3"/>
    <s v="#1774B9"/>
  </r>
  <r>
    <s v="0958"/>
    <n v="360"/>
    <s v="Enfermedades Mundiales"/>
    <s v="Salud"/>
    <n v="8105"/>
    <x v="3"/>
    <x v="1"/>
    <x v="2"/>
    <x v="162"/>
    <x v="0"/>
    <x v="5"/>
    <s v="Periodo 2020-2021"/>
    <s v="Unidades"/>
    <s v="Ministerio de Ciencias, Tecnología, Conocimiento e Innovación"/>
    <s v="Evolución del Proceso de Vacunación contra COVID-19 en la comuna de Hualqui"/>
    <m/>
    <s v="Gráfico Evolución"/>
    <m/>
    <s v="https://analytics.zoho.com/open-view/2395394000008136598?ZOHO_CRITERIA=%22Localiza_CL_Poblacion%22.%22Codcom%22%3D8105"/>
    <x v="3"/>
    <s v="#1774B9"/>
  </r>
  <r>
    <s v="0959"/>
    <n v="360"/>
    <s v="Enfermedades Mundiales"/>
    <s v="Salud"/>
    <n v="8106"/>
    <x v="3"/>
    <x v="1"/>
    <x v="2"/>
    <x v="163"/>
    <x v="0"/>
    <x v="5"/>
    <s v="Periodo 2020-2021"/>
    <s v="Unidades"/>
    <s v="Ministerio de Ciencias, Tecnología, Conocimiento e Innovación"/>
    <s v="Evolución del Proceso de Vacunación contra COVID-19 en la comuna de Lota"/>
    <m/>
    <s v="Gráfico Evolución"/>
    <m/>
    <s v="https://analytics.zoho.com/open-view/2395394000008136598?ZOHO_CRITERIA=%22Localiza_CL_Poblacion%22.%22Codcom%22%3D8106"/>
    <x v="3"/>
    <s v="#1774B9"/>
  </r>
  <r>
    <s v="0960"/>
    <n v="360"/>
    <s v="Enfermedades Mundiales"/>
    <s v="Salud"/>
    <n v="8107"/>
    <x v="3"/>
    <x v="1"/>
    <x v="2"/>
    <x v="164"/>
    <x v="0"/>
    <x v="5"/>
    <s v="Periodo 2020-2021"/>
    <s v="Unidades"/>
    <s v="Ministerio de Ciencias, Tecnología, Conocimiento e Innovación"/>
    <s v="Evolución del Proceso de Vacunación contra COVID-19 en la comuna de Penco"/>
    <m/>
    <s v="Gráfico Evolución"/>
    <m/>
    <s v="https://analytics.zoho.com/open-view/2395394000008136598?ZOHO_CRITERIA=%22Localiza_CL_Poblacion%22.%22Codcom%22%3D8107"/>
    <x v="3"/>
    <s v="#1774B9"/>
  </r>
  <r>
    <s v="0961"/>
    <n v="360"/>
    <s v="Enfermedades Mundiales"/>
    <s v="Salud"/>
    <n v="8108"/>
    <x v="3"/>
    <x v="1"/>
    <x v="2"/>
    <x v="165"/>
    <x v="0"/>
    <x v="5"/>
    <s v="Periodo 2020-2021"/>
    <s v="Unidades"/>
    <s v="Ministerio de Ciencias, Tecnología, Conocimiento e Innovación"/>
    <s v="Evolución del Proceso de Vacunación contra COVID-19 en la comuna de San Pedro de la Paz"/>
    <m/>
    <s v="Gráfico Evolución"/>
    <m/>
    <s v="https://analytics.zoho.com/open-view/2395394000008136598?ZOHO_CRITERIA=%22Localiza_CL_Poblacion%22.%22Codcom%22%3D8108"/>
    <x v="3"/>
    <s v="#1774B9"/>
  </r>
  <r>
    <s v="0962"/>
    <n v="360"/>
    <s v="Enfermedades Mundiales"/>
    <s v="Salud"/>
    <n v="8109"/>
    <x v="3"/>
    <x v="1"/>
    <x v="2"/>
    <x v="166"/>
    <x v="0"/>
    <x v="5"/>
    <s v="Periodo 2020-2021"/>
    <s v="Unidades"/>
    <s v="Ministerio de Ciencias, Tecnología, Conocimiento e Innovación"/>
    <s v="Evolución del Proceso de Vacunación contra COVID-19 en la comuna de Santa Juana"/>
    <m/>
    <s v="Gráfico Evolución"/>
    <m/>
    <s v="https://analytics.zoho.com/open-view/2395394000008136598?ZOHO_CRITERIA=%22Localiza_CL_Poblacion%22.%22Codcom%22%3D8109"/>
    <x v="3"/>
    <s v="#1774B9"/>
  </r>
  <r>
    <s v="0963"/>
    <n v="360"/>
    <s v="Enfermedades Mundiales"/>
    <s v="Salud"/>
    <n v="8110"/>
    <x v="3"/>
    <x v="1"/>
    <x v="2"/>
    <x v="167"/>
    <x v="0"/>
    <x v="5"/>
    <s v="Periodo 2020-2021"/>
    <s v="Unidades"/>
    <s v="Ministerio de Ciencias, Tecnología, Conocimiento e Innovación"/>
    <s v="Evolución del Proceso de Vacunación contra COVID-19 en la comuna de Talcahuano"/>
    <m/>
    <s v="Gráfico Evolución"/>
    <m/>
    <s v="https://analytics.zoho.com/open-view/2395394000008136598?ZOHO_CRITERIA=%22Localiza_CL_Poblacion%22.%22Codcom%22%3D8110"/>
    <x v="3"/>
    <s v="#1774B9"/>
  </r>
  <r>
    <s v="0964"/>
    <n v="360"/>
    <s v="Enfermedades Mundiales"/>
    <s v="Salud"/>
    <n v="8111"/>
    <x v="3"/>
    <x v="1"/>
    <x v="2"/>
    <x v="168"/>
    <x v="0"/>
    <x v="5"/>
    <s v="Periodo 2020-2021"/>
    <s v="Unidades"/>
    <s v="Ministerio de Ciencias, Tecnología, Conocimiento e Innovación"/>
    <s v="Evolución del Proceso de Vacunación contra COVID-19 en la comuna de Tomé"/>
    <m/>
    <s v="Gráfico Evolución"/>
    <m/>
    <s v="https://analytics.zoho.com/open-view/2395394000008136598?ZOHO_CRITERIA=%22Localiza_CL_Poblacion%22.%22Codcom%22%3D8111"/>
    <x v="3"/>
    <s v="#1774B9"/>
  </r>
  <r>
    <s v="0965"/>
    <n v="360"/>
    <s v="Enfermedades Mundiales"/>
    <s v="Salud"/>
    <n v="8112"/>
    <x v="3"/>
    <x v="1"/>
    <x v="2"/>
    <x v="169"/>
    <x v="0"/>
    <x v="5"/>
    <s v="Periodo 2020-2021"/>
    <s v="Unidades"/>
    <s v="Ministerio de Ciencias, Tecnología, Conocimiento e Innovación"/>
    <s v="Evolución del Proceso de Vacunación contra COVID-19 en la comuna de Hualpén"/>
    <m/>
    <s v="Gráfico Evolución"/>
    <m/>
    <s v="https://analytics.zoho.com/open-view/2395394000008136598?ZOHO_CRITERIA=%22Localiza_CL_Poblacion%22.%22Codcom%22%3D8112"/>
    <x v="3"/>
    <s v="#1774B9"/>
  </r>
  <r>
    <s v="0966"/>
    <n v="360"/>
    <s v="Enfermedades Mundiales"/>
    <s v="Salud"/>
    <n v="8201"/>
    <x v="3"/>
    <x v="1"/>
    <x v="2"/>
    <x v="170"/>
    <x v="0"/>
    <x v="5"/>
    <s v="Periodo 2020-2021"/>
    <s v="Unidades"/>
    <s v="Ministerio de Ciencias, Tecnología, Conocimiento e Innovación"/>
    <s v="Evolución del Proceso de Vacunación contra COVID-19 en la comuna de Lebu"/>
    <m/>
    <s v="Gráfico Evolución"/>
    <m/>
    <s v="https://analytics.zoho.com/open-view/2395394000008136598?ZOHO_CRITERIA=%22Localiza_CL_Poblacion%22.%22Codcom%22%3D8201"/>
    <x v="3"/>
    <s v="#1774B9"/>
  </r>
  <r>
    <s v="0967"/>
    <n v="360"/>
    <s v="Enfermedades Mundiales"/>
    <s v="Salud"/>
    <n v="8202"/>
    <x v="3"/>
    <x v="1"/>
    <x v="2"/>
    <x v="171"/>
    <x v="0"/>
    <x v="5"/>
    <s v="Periodo 2020-2021"/>
    <s v="Unidades"/>
    <s v="Ministerio de Ciencias, Tecnología, Conocimiento e Innovación"/>
    <s v="Evolución del Proceso de Vacunación contra COVID-19 en la comuna de Arauco"/>
    <m/>
    <s v="Gráfico Evolución"/>
    <m/>
    <s v="https://analytics.zoho.com/open-view/2395394000008136598?ZOHO_CRITERIA=%22Localiza_CL_Poblacion%22.%22Codcom%22%3D8202"/>
    <x v="3"/>
    <s v="#1774B9"/>
  </r>
  <r>
    <s v="0968"/>
    <n v="360"/>
    <s v="Enfermedades Mundiales"/>
    <s v="Salud"/>
    <n v="8203"/>
    <x v="3"/>
    <x v="1"/>
    <x v="2"/>
    <x v="172"/>
    <x v="0"/>
    <x v="5"/>
    <s v="Periodo 2020-2021"/>
    <s v="Unidades"/>
    <s v="Ministerio de Ciencias, Tecnología, Conocimiento e Innovación"/>
    <s v="Evolución del Proceso de Vacunación contra COVID-19 en la comuna de Cañete"/>
    <m/>
    <s v="Gráfico Evolución"/>
    <m/>
    <s v="https://analytics.zoho.com/open-view/2395394000008136598?ZOHO_CRITERIA=%22Localiza_CL_Poblacion%22.%22Codcom%22%3D8203"/>
    <x v="3"/>
    <s v="#1774B9"/>
  </r>
  <r>
    <s v="0969"/>
    <n v="360"/>
    <s v="Enfermedades Mundiales"/>
    <s v="Salud"/>
    <n v="8204"/>
    <x v="3"/>
    <x v="1"/>
    <x v="2"/>
    <x v="173"/>
    <x v="0"/>
    <x v="5"/>
    <s v="Periodo 2020-2021"/>
    <s v="Unidades"/>
    <s v="Ministerio de Ciencias, Tecnología, Conocimiento e Innovación"/>
    <s v="Evolución del Proceso de Vacunación contra COVID-19 en la comuna de Contulmo"/>
    <m/>
    <s v="Gráfico Evolución"/>
    <m/>
    <s v="https://analytics.zoho.com/open-view/2395394000008136598?ZOHO_CRITERIA=%22Localiza_CL_Poblacion%22.%22Codcom%22%3D8204"/>
    <x v="3"/>
    <s v="#1774B9"/>
  </r>
  <r>
    <s v="0970"/>
    <n v="360"/>
    <s v="Enfermedades Mundiales"/>
    <s v="Salud"/>
    <n v="8205"/>
    <x v="3"/>
    <x v="1"/>
    <x v="2"/>
    <x v="174"/>
    <x v="0"/>
    <x v="5"/>
    <s v="Periodo 2020-2021"/>
    <s v="Unidades"/>
    <s v="Ministerio de Ciencias, Tecnología, Conocimiento e Innovación"/>
    <s v="Evolución del Proceso de Vacunación contra COVID-19 en la comuna de Curanilahue"/>
    <m/>
    <s v="Gráfico Evolución"/>
    <m/>
    <s v="https://analytics.zoho.com/open-view/2395394000008136598?ZOHO_CRITERIA=%22Localiza_CL_Poblacion%22.%22Codcom%22%3D8205"/>
    <x v="3"/>
    <s v="#1774B9"/>
  </r>
  <r>
    <s v="0971"/>
    <n v="360"/>
    <s v="Enfermedades Mundiales"/>
    <s v="Salud"/>
    <n v="8206"/>
    <x v="3"/>
    <x v="1"/>
    <x v="2"/>
    <x v="175"/>
    <x v="0"/>
    <x v="5"/>
    <s v="Periodo 2020-2021"/>
    <s v="Unidades"/>
    <s v="Ministerio de Ciencias, Tecnología, Conocimiento e Innovación"/>
    <s v="Evolución del Proceso de Vacunación contra COVID-19 en la comuna de Los Alamos"/>
    <m/>
    <s v="Gráfico Evolución"/>
    <m/>
    <s v="https://analytics.zoho.com/open-view/2395394000008136598?ZOHO_CRITERIA=%22Localiza_CL_Poblacion%22.%22Codcom%22%3D8206"/>
    <x v="3"/>
    <s v="#1774B9"/>
  </r>
  <r>
    <s v="0972"/>
    <n v="360"/>
    <s v="Enfermedades Mundiales"/>
    <s v="Salud"/>
    <n v="8207"/>
    <x v="3"/>
    <x v="1"/>
    <x v="2"/>
    <x v="176"/>
    <x v="0"/>
    <x v="5"/>
    <s v="Periodo 2020-2021"/>
    <s v="Unidades"/>
    <s v="Ministerio de Ciencias, Tecnología, Conocimiento e Innovación"/>
    <s v="Evolución del Proceso de Vacunación contra COVID-19 en la comuna de Tirúa"/>
    <m/>
    <s v="Gráfico Evolución"/>
    <m/>
    <s v="https://analytics.zoho.com/open-view/2395394000008136598?ZOHO_CRITERIA=%22Localiza_CL_Poblacion%22.%22Codcom%22%3D8207"/>
    <x v="3"/>
    <s v="#1774B9"/>
  </r>
  <r>
    <s v="0973"/>
    <n v="360"/>
    <s v="Enfermedades Mundiales"/>
    <s v="Salud"/>
    <n v="8301"/>
    <x v="3"/>
    <x v="1"/>
    <x v="2"/>
    <x v="177"/>
    <x v="0"/>
    <x v="5"/>
    <s v="Periodo 2020-2021"/>
    <s v="Unidades"/>
    <s v="Ministerio de Ciencias, Tecnología, Conocimiento e Innovación"/>
    <s v="Evolución del Proceso de Vacunación contra COVID-19 en la comuna de Los Angeles"/>
    <m/>
    <s v="Gráfico Evolución"/>
    <m/>
    <s v="https://analytics.zoho.com/open-view/2395394000008136598?ZOHO_CRITERIA=%22Localiza_CL_Poblacion%22.%22Codcom%22%3D8301"/>
    <x v="3"/>
    <s v="#1774B9"/>
  </r>
  <r>
    <s v="0974"/>
    <n v="360"/>
    <s v="Enfermedades Mundiales"/>
    <s v="Salud"/>
    <n v="8302"/>
    <x v="3"/>
    <x v="1"/>
    <x v="2"/>
    <x v="178"/>
    <x v="0"/>
    <x v="5"/>
    <s v="Periodo 2020-2021"/>
    <s v="Unidades"/>
    <s v="Ministerio de Ciencias, Tecnología, Conocimiento e Innovación"/>
    <s v="Evolución del Proceso de Vacunación contra COVID-19 en la comuna de Antuco"/>
    <m/>
    <s v="Gráfico Evolución"/>
    <m/>
    <s v="https://analytics.zoho.com/open-view/2395394000008136598?ZOHO_CRITERIA=%22Localiza_CL_Poblacion%22.%22Codcom%22%3D8302"/>
    <x v="3"/>
    <s v="#1774B9"/>
  </r>
  <r>
    <s v="0975"/>
    <n v="360"/>
    <s v="Enfermedades Mundiales"/>
    <s v="Salud"/>
    <n v="8303"/>
    <x v="3"/>
    <x v="1"/>
    <x v="2"/>
    <x v="179"/>
    <x v="0"/>
    <x v="5"/>
    <s v="Periodo 2020-2021"/>
    <s v="Unidades"/>
    <s v="Ministerio de Ciencias, Tecnología, Conocimiento e Innovación"/>
    <s v="Evolución del Proceso de Vacunación contra COVID-19 en la comuna de Cabrero"/>
    <m/>
    <s v="Gráfico Evolución"/>
    <m/>
    <s v="https://analytics.zoho.com/open-view/2395394000008136598?ZOHO_CRITERIA=%22Localiza_CL_Poblacion%22.%22Codcom%22%3D8303"/>
    <x v="3"/>
    <s v="#1774B9"/>
  </r>
  <r>
    <s v="0976"/>
    <n v="360"/>
    <s v="Enfermedades Mundiales"/>
    <s v="Salud"/>
    <n v="8304"/>
    <x v="3"/>
    <x v="1"/>
    <x v="2"/>
    <x v="180"/>
    <x v="0"/>
    <x v="5"/>
    <s v="Periodo 2020-2021"/>
    <s v="Unidades"/>
    <s v="Ministerio de Ciencias, Tecnología, Conocimiento e Innovación"/>
    <s v="Evolución del Proceso de Vacunación contra COVID-19 en la comuna de Laja"/>
    <m/>
    <s v="Gráfico Evolución"/>
    <m/>
    <s v="https://analytics.zoho.com/open-view/2395394000008136598?ZOHO_CRITERIA=%22Localiza_CL_Poblacion%22.%22Codcom%22%3D8304"/>
    <x v="3"/>
    <s v="#1774B9"/>
  </r>
  <r>
    <s v="0977"/>
    <n v="360"/>
    <s v="Enfermedades Mundiales"/>
    <s v="Salud"/>
    <n v="8305"/>
    <x v="3"/>
    <x v="1"/>
    <x v="2"/>
    <x v="181"/>
    <x v="0"/>
    <x v="5"/>
    <s v="Periodo 2020-2021"/>
    <s v="Unidades"/>
    <s v="Ministerio de Ciencias, Tecnología, Conocimiento e Innovación"/>
    <s v="Evolución del Proceso de Vacunación contra COVID-19 en la comuna de Mulchén"/>
    <m/>
    <s v="Gráfico Evolución"/>
    <m/>
    <s v="https://analytics.zoho.com/open-view/2395394000008136598?ZOHO_CRITERIA=%22Localiza_CL_Poblacion%22.%22Codcom%22%3D8305"/>
    <x v="3"/>
    <s v="#1774B9"/>
  </r>
  <r>
    <s v="0978"/>
    <n v="360"/>
    <s v="Enfermedades Mundiales"/>
    <s v="Salud"/>
    <n v="8306"/>
    <x v="3"/>
    <x v="1"/>
    <x v="2"/>
    <x v="182"/>
    <x v="0"/>
    <x v="5"/>
    <s v="Periodo 2020-2021"/>
    <s v="Unidades"/>
    <s v="Ministerio de Ciencias, Tecnología, Conocimiento e Innovación"/>
    <s v="Evolución del Proceso de Vacunación contra COVID-19 en la comuna de Nacimiento"/>
    <m/>
    <s v="Gráfico Evolución"/>
    <m/>
    <s v="https://analytics.zoho.com/open-view/2395394000008136598?ZOHO_CRITERIA=%22Localiza_CL_Poblacion%22.%22Codcom%22%3D8306"/>
    <x v="3"/>
    <s v="#1774B9"/>
  </r>
  <r>
    <s v="0979"/>
    <n v="360"/>
    <s v="Enfermedades Mundiales"/>
    <s v="Salud"/>
    <n v="8307"/>
    <x v="3"/>
    <x v="1"/>
    <x v="2"/>
    <x v="183"/>
    <x v="0"/>
    <x v="5"/>
    <s v="Periodo 2020-2021"/>
    <s v="Unidades"/>
    <s v="Ministerio de Ciencias, Tecnología, Conocimiento e Innovación"/>
    <s v="Evolución del Proceso de Vacunación contra COVID-19 en la comuna de Negrete"/>
    <m/>
    <s v="Gráfico Evolución"/>
    <m/>
    <s v="https://analytics.zoho.com/open-view/2395394000008136598?ZOHO_CRITERIA=%22Localiza_CL_Poblacion%22.%22Codcom%22%3D8307"/>
    <x v="3"/>
    <s v="#1774B9"/>
  </r>
  <r>
    <s v="0980"/>
    <n v="360"/>
    <s v="Enfermedades Mundiales"/>
    <s v="Salud"/>
    <n v="8308"/>
    <x v="3"/>
    <x v="1"/>
    <x v="2"/>
    <x v="184"/>
    <x v="0"/>
    <x v="5"/>
    <s v="Periodo 2020-2021"/>
    <s v="Unidades"/>
    <s v="Ministerio de Ciencias, Tecnología, Conocimiento e Innovación"/>
    <s v="Evolución del Proceso de Vacunación contra COVID-19 en la comuna de Quilaco"/>
    <m/>
    <s v="Gráfico Evolución"/>
    <m/>
    <s v="https://analytics.zoho.com/open-view/2395394000008136598?ZOHO_CRITERIA=%22Localiza_CL_Poblacion%22.%22Codcom%22%3D8308"/>
    <x v="3"/>
    <s v="#1774B9"/>
  </r>
  <r>
    <s v="0981"/>
    <n v="360"/>
    <s v="Enfermedades Mundiales"/>
    <s v="Salud"/>
    <n v="8309"/>
    <x v="3"/>
    <x v="1"/>
    <x v="2"/>
    <x v="185"/>
    <x v="0"/>
    <x v="5"/>
    <s v="Periodo 2020-2021"/>
    <s v="Unidades"/>
    <s v="Ministerio de Ciencias, Tecnología, Conocimiento e Innovación"/>
    <s v="Evolución del Proceso de Vacunación contra COVID-19 en la comuna de Quilleco"/>
    <m/>
    <s v="Gráfico Evolución"/>
    <m/>
    <s v="https://analytics.zoho.com/open-view/2395394000008136598?ZOHO_CRITERIA=%22Localiza_CL_Poblacion%22.%22Codcom%22%3D8309"/>
    <x v="3"/>
    <s v="#1774B9"/>
  </r>
  <r>
    <s v="0982"/>
    <n v="360"/>
    <s v="Enfermedades Mundiales"/>
    <s v="Salud"/>
    <n v="8310"/>
    <x v="3"/>
    <x v="1"/>
    <x v="2"/>
    <x v="186"/>
    <x v="0"/>
    <x v="5"/>
    <s v="Periodo 2020-2021"/>
    <s v="Unidades"/>
    <s v="Ministerio de Ciencias, Tecnología, Conocimiento e Innovación"/>
    <s v="Evolución del Proceso de Vacunación contra COVID-19 en la comuna de San Rosendo"/>
    <m/>
    <s v="Gráfico Evolución"/>
    <m/>
    <s v="https://analytics.zoho.com/open-view/2395394000008136598?ZOHO_CRITERIA=%22Localiza_CL_Poblacion%22.%22Codcom%22%3D8310"/>
    <x v="3"/>
    <s v="#1774B9"/>
  </r>
  <r>
    <s v="0983"/>
    <n v="360"/>
    <s v="Enfermedades Mundiales"/>
    <s v="Salud"/>
    <n v="8311"/>
    <x v="3"/>
    <x v="1"/>
    <x v="2"/>
    <x v="187"/>
    <x v="0"/>
    <x v="5"/>
    <s v="Periodo 2020-2021"/>
    <s v="Unidades"/>
    <s v="Ministerio de Ciencias, Tecnología, Conocimiento e Innovación"/>
    <s v="Evolución del Proceso de Vacunación contra COVID-19 en la comuna de Santa Bárbara"/>
    <m/>
    <s v="Gráfico Evolución"/>
    <m/>
    <s v="https://analytics.zoho.com/open-view/2395394000008136598?ZOHO_CRITERIA=%22Localiza_CL_Poblacion%22.%22Codcom%22%3D8311"/>
    <x v="3"/>
    <s v="#1774B9"/>
  </r>
  <r>
    <s v="0984"/>
    <n v="360"/>
    <s v="Enfermedades Mundiales"/>
    <s v="Salud"/>
    <n v="8312"/>
    <x v="3"/>
    <x v="1"/>
    <x v="2"/>
    <x v="188"/>
    <x v="0"/>
    <x v="5"/>
    <s v="Periodo 2020-2021"/>
    <s v="Unidades"/>
    <s v="Ministerio de Ciencias, Tecnología, Conocimiento e Innovación"/>
    <s v="Evolución del Proceso de Vacunación contra COVID-19 en la comuna de Tucapel"/>
    <m/>
    <s v="Gráfico Evolución"/>
    <m/>
    <s v="https://analytics.zoho.com/open-view/2395394000008136598?ZOHO_CRITERIA=%22Localiza_CL_Poblacion%22.%22Codcom%22%3D8312"/>
    <x v="3"/>
    <s v="#1774B9"/>
  </r>
  <r>
    <s v="0985"/>
    <n v="360"/>
    <s v="Enfermedades Mundiales"/>
    <s v="Salud"/>
    <n v="8313"/>
    <x v="3"/>
    <x v="1"/>
    <x v="2"/>
    <x v="189"/>
    <x v="0"/>
    <x v="5"/>
    <s v="Periodo 2020-2021"/>
    <s v="Unidades"/>
    <s v="Ministerio de Ciencias, Tecnología, Conocimiento e Innovación"/>
    <s v="Evolución del Proceso de Vacunación contra COVID-19 en la comuna de Yumbel"/>
    <m/>
    <s v="Gráfico Evolución"/>
    <m/>
    <s v="https://analytics.zoho.com/open-view/2395394000008136598?ZOHO_CRITERIA=%22Localiza_CL_Poblacion%22.%22Codcom%22%3D8313"/>
    <x v="3"/>
    <s v="#1774B9"/>
  </r>
  <r>
    <s v="0986"/>
    <n v="360"/>
    <s v="Enfermedades Mundiales"/>
    <s v="Salud"/>
    <n v="8314"/>
    <x v="3"/>
    <x v="1"/>
    <x v="2"/>
    <x v="190"/>
    <x v="0"/>
    <x v="5"/>
    <s v="Periodo 2020-2021"/>
    <s v="Unidades"/>
    <s v="Ministerio de Ciencias, Tecnología, Conocimiento e Innovación"/>
    <s v="Evolución del Proceso de Vacunación contra COVID-19 en la comuna de Alto Biobío"/>
    <m/>
    <s v="Gráfico Evolución"/>
    <m/>
    <s v="https://analytics.zoho.com/open-view/2395394000008136598?ZOHO_CRITERIA=%22Localiza_CL_Poblacion%22.%22Codcom%22%3D8314"/>
    <x v="3"/>
    <s v="#1774B9"/>
  </r>
  <r>
    <s v="0987"/>
    <n v="360"/>
    <s v="Enfermedades Mundiales"/>
    <s v="Salud"/>
    <n v="16101"/>
    <x v="3"/>
    <x v="1"/>
    <x v="2"/>
    <x v="191"/>
    <x v="0"/>
    <x v="5"/>
    <s v="Periodo 2020-2021"/>
    <s v="Unidades"/>
    <s v="Ministerio de Ciencias, Tecnología, Conocimiento e Innovación"/>
    <s v="Evolución del Proceso de Vacunación contra COVID-19 en la comuna de Chillán"/>
    <m/>
    <s v="Gráfico Evolución"/>
    <m/>
    <s v="https://analytics.zoho.com/open-view/2395394000008136598?ZOHO_CRITERIA=%22Localiza_CL_Poblacion%22.%22Codcom%22%3D16101"/>
    <x v="3"/>
    <s v="#1774B9"/>
  </r>
  <r>
    <s v="0988"/>
    <n v="360"/>
    <s v="Enfermedades Mundiales"/>
    <s v="Salud"/>
    <n v="16102"/>
    <x v="3"/>
    <x v="1"/>
    <x v="2"/>
    <x v="192"/>
    <x v="0"/>
    <x v="5"/>
    <s v="Periodo 2020-2021"/>
    <s v="Unidades"/>
    <s v="Ministerio de Ciencias, Tecnología, Conocimiento e Innovación"/>
    <s v="Evolución del Proceso de Vacunación contra COVID-19 en la comuna de Bulnes"/>
    <m/>
    <s v="Gráfico Evolución"/>
    <m/>
    <s v="https://analytics.zoho.com/open-view/2395394000008136598?ZOHO_CRITERIA=%22Localiza_CL_Poblacion%22.%22Codcom%22%3D16102"/>
    <x v="3"/>
    <s v="#1774B9"/>
  </r>
  <r>
    <s v="0989"/>
    <n v="360"/>
    <s v="Enfermedades Mundiales"/>
    <s v="Salud"/>
    <n v="16202"/>
    <x v="3"/>
    <x v="1"/>
    <x v="2"/>
    <x v="193"/>
    <x v="0"/>
    <x v="5"/>
    <s v="Periodo 2020-2021"/>
    <s v="Unidades"/>
    <s v="Ministerio de Ciencias, Tecnología, Conocimiento e Innovación"/>
    <s v="Evolución del Proceso de Vacunación contra COVID-19 en la comuna de Cobquecura"/>
    <m/>
    <s v="Gráfico Evolución"/>
    <m/>
    <s v="https://analytics.zoho.com/open-view/2395394000008136598?ZOHO_CRITERIA=%22Localiza_CL_Poblacion%22.%22Codcom%22%3D16202"/>
    <x v="3"/>
    <s v="#1774B9"/>
  </r>
  <r>
    <s v="0990"/>
    <n v="360"/>
    <s v="Enfermedades Mundiales"/>
    <s v="Salud"/>
    <n v="16203"/>
    <x v="3"/>
    <x v="1"/>
    <x v="2"/>
    <x v="194"/>
    <x v="0"/>
    <x v="5"/>
    <s v="Periodo 2020-2021"/>
    <s v="Unidades"/>
    <s v="Ministerio de Ciencias, Tecnología, Conocimiento e Innovación"/>
    <s v="Evolución del Proceso de Vacunación contra COVID-19 en la comuna de Coelemu"/>
    <m/>
    <s v="Gráfico Evolución"/>
    <m/>
    <s v="https://analytics.zoho.com/open-view/2395394000008136598?ZOHO_CRITERIA=%22Localiza_CL_Poblacion%22.%22Codcom%22%3D16203"/>
    <x v="3"/>
    <s v="#1774B9"/>
  </r>
  <r>
    <s v="0991"/>
    <n v="360"/>
    <s v="Enfermedades Mundiales"/>
    <s v="Salud"/>
    <n v="16302"/>
    <x v="3"/>
    <x v="1"/>
    <x v="2"/>
    <x v="195"/>
    <x v="0"/>
    <x v="5"/>
    <s v="Periodo 2020-2021"/>
    <s v="Unidades"/>
    <s v="Ministerio de Ciencias, Tecnología, Conocimiento e Innovación"/>
    <s v="Evolución del Proceso de Vacunación contra COVID-19 en la comuna de Coihueco"/>
    <m/>
    <s v="Gráfico Evolución"/>
    <m/>
    <s v="https://analytics.zoho.com/open-view/2395394000008136598?ZOHO_CRITERIA=%22Localiza_CL_Poblacion%22.%22Codcom%22%3D16302"/>
    <x v="3"/>
    <s v="#1774B9"/>
  </r>
  <r>
    <s v="0992"/>
    <n v="360"/>
    <s v="Enfermedades Mundiales"/>
    <s v="Salud"/>
    <n v="16103"/>
    <x v="3"/>
    <x v="1"/>
    <x v="2"/>
    <x v="196"/>
    <x v="0"/>
    <x v="5"/>
    <s v="Periodo 2020-2021"/>
    <s v="Unidades"/>
    <s v="Ministerio de Ciencias, Tecnología, Conocimiento e Innovación"/>
    <s v="Evolución del Proceso de Vacunación contra COVID-19 en la comuna de Chillán Viejo"/>
    <m/>
    <s v="Gráfico Evolución"/>
    <m/>
    <s v="https://analytics.zoho.com/open-view/2395394000008136598?ZOHO_CRITERIA=%22Localiza_CL_Poblacion%22.%22Codcom%22%3D16103"/>
    <x v="3"/>
    <s v="#1774B9"/>
  </r>
  <r>
    <s v="0993"/>
    <n v="360"/>
    <s v="Enfermedades Mundiales"/>
    <s v="Salud"/>
    <n v="16104"/>
    <x v="3"/>
    <x v="1"/>
    <x v="2"/>
    <x v="197"/>
    <x v="0"/>
    <x v="5"/>
    <s v="Periodo 2020-2021"/>
    <s v="Unidades"/>
    <s v="Ministerio de Ciencias, Tecnología, Conocimiento e Innovación"/>
    <s v="Evolución del Proceso de Vacunación contra COVID-19 en la comuna de El Carmen"/>
    <m/>
    <s v="Gráfico Evolución"/>
    <m/>
    <s v="https://analytics.zoho.com/open-view/2395394000008136598?ZOHO_CRITERIA=%22Localiza_CL_Poblacion%22.%22Codcom%22%3D16104"/>
    <x v="3"/>
    <s v="#1774B9"/>
  </r>
  <r>
    <s v="0994"/>
    <n v="360"/>
    <s v="Enfermedades Mundiales"/>
    <s v="Salud"/>
    <n v="16204"/>
    <x v="3"/>
    <x v="1"/>
    <x v="2"/>
    <x v="198"/>
    <x v="0"/>
    <x v="5"/>
    <s v="Periodo 2020-2021"/>
    <s v="Unidades"/>
    <s v="Ministerio de Ciencias, Tecnología, Conocimiento e Innovación"/>
    <s v="Evolución del Proceso de Vacunación contra COVID-19 en la comuna de Ninhue"/>
    <m/>
    <s v="Gráfico Evolución"/>
    <m/>
    <s v="https://analytics.zoho.com/open-view/2395394000008136598?ZOHO_CRITERIA=%22Localiza_CL_Poblacion%22.%22Codcom%22%3D16204"/>
    <x v="3"/>
    <s v="#1774B9"/>
  </r>
  <r>
    <s v="0995"/>
    <n v="360"/>
    <s v="Enfermedades Mundiales"/>
    <s v="Salud"/>
    <n v="16303"/>
    <x v="3"/>
    <x v="1"/>
    <x v="2"/>
    <x v="199"/>
    <x v="0"/>
    <x v="5"/>
    <s v="Periodo 2020-2021"/>
    <s v="Unidades"/>
    <s v="Ministerio de Ciencias, Tecnología, Conocimiento e Innovación"/>
    <s v="Evolución del Proceso de Vacunación contra COVID-19 en la comuna de Ñiquén"/>
    <m/>
    <s v="Gráfico Evolución"/>
    <m/>
    <s v="https://analytics.zoho.com/open-view/2395394000008136598?ZOHO_CRITERIA=%22Localiza_CL_Poblacion%22.%22Codcom%22%3D16303"/>
    <x v="3"/>
    <s v="#1774B9"/>
  </r>
  <r>
    <s v="0996"/>
    <n v="360"/>
    <s v="Enfermedades Mundiales"/>
    <s v="Salud"/>
    <n v="16105"/>
    <x v="3"/>
    <x v="1"/>
    <x v="2"/>
    <x v="200"/>
    <x v="0"/>
    <x v="5"/>
    <s v="Periodo 2020-2021"/>
    <s v="Unidades"/>
    <s v="Ministerio de Ciencias, Tecnología, Conocimiento e Innovación"/>
    <s v="Evolución del Proceso de Vacunación contra COVID-19 en la comuna de Pemuco"/>
    <m/>
    <s v="Gráfico Evolución"/>
    <m/>
    <s v="https://analytics.zoho.com/open-view/2395394000008136598?ZOHO_CRITERIA=%22Localiza_CL_Poblacion%22.%22Codcom%22%3D16105"/>
    <x v="3"/>
    <s v="#1774B9"/>
  </r>
  <r>
    <s v="0997"/>
    <n v="360"/>
    <s v="Enfermedades Mundiales"/>
    <s v="Salud"/>
    <n v="16106"/>
    <x v="3"/>
    <x v="1"/>
    <x v="2"/>
    <x v="201"/>
    <x v="0"/>
    <x v="5"/>
    <s v="Periodo 2020-2021"/>
    <s v="Unidades"/>
    <s v="Ministerio de Ciencias, Tecnología, Conocimiento e Innovación"/>
    <s v="Evolución del Proceso de Vacunación contra COVID-19 en la comuna de Pinto"/>
    <m/>
    <s v="Gráfico Evolución"/>
    <m/>
    <s v="https://analytics.zoho.com/open-view/2395394000008136598?ZOHO_CRITERIA=%22Localiza_CL_Poblacion%22.%22Codcom%22%3D16106"/>
    <x v="3"/>
    <s v="#1774B9"/>
  </r>
  <r>
    <s v="0998"/>
    <n v="360"/>
    <s v="Enfermedades Mundiales"/>
    <s v="Salud"/>
    <n v="16205"/>
    <x v="3"/>
    <x v="1"/>
    <x v="2"/>
    <x v="202"/>
    <x v="0"/>
    <x v="5"/>
    <s v="Periodo 2020-2021"/>
    <s v="Unidades"/>
    <s v="Ministerio de Ciencias, Tecnología, Conocimiento e Innovación"/>
    <s v="Evolución del Proceso de Vacunación contra COVID-19 en la comuna de Portezuelo"/>
    <m/>
    <s v="Gráfico Evolución"/>
    <m/>
    <s v="https://analytics.zoho.com/open-view/2395394000008136598?ZOHO_CRITERIA=%22Localiza_CL_Poblacion%22.%22Codcom%22%3D16205"/>
    <x v="3"/>
    <s v="#1774B9"/>
  </r>
  <r>
    <s v="0999"/>
    <n v="360"/>
    <s v="Enfermedades Mundiales"/>
    <s v="Salud"/>
    <n v="16107"/>
    <x v="3"/>
    <x v="1"/>
    <x v="2"/>
    <x v="203"/>
    <x v="0"/>
    <x v="5"/>
    <s v="Periodo 2020-2021"/>
    <s v="Unidades"/>
    <s v="Ministerio de Ciencias, Tecnología, Conocimiento e Innovación"/>
    <s v="Evolución del Proceso de Vacunación contra COVID-19 en la comuna de Quillón"/>
    <m/>
    <s v="Gráfico Evolución"/>
    <m/>
    <s v="https://analytics.zoho.com/open-view/2395394000008136598?ZOHO_CRITERIA=%22Localiza_CL_Poblacion%22.%22Codcom%22%3D16107"/>
    <x v="3"/>
    <s v="#1774B9"/>
  </r>
  <r>
    <s v="1000"/>
    <n v="360"/>
    <s v="Enfermedades Mundiales"/>
    <s v="Salud"/>
    <n v="16201"/>
    <x v="3"/>
    <x v="1"/>
    <x v="2"/>
    <x v="204"/>
    <x v="0"/>
    <x v="5"/>
    <s v="Periodo 2020-2021"/>
    <s v="Unidades"/>
    <s v="Ministerio de Ciencias, Tecnología, Conocimiento e Innovación"/>
    <s v="Evolución del Proceso de Vacunación contra COVID-19 en la comuna de Quirihue"/>
    <m/>
    <s v="Gráfico Evolución"/>
    <m/>
    <s v="https://analytics.zoho.com/open-view/2395394000008136598?ZOHO_CRITERIA=%22Localiza_CL_Poblacion%22.%22Codcom%22%3D16201"/>
    <x v="3"/>
    <s v="#1774B9"/>
  </r>
  <r>
    <s v="1001"/>
    <n v="360"/>
    <s v="Enfermedades Mundiales"/>
    <s v="Salud"/>
    <n v="16206"/>
    <x v="3"/>
    <x v="1"/>
    <x v="2"/>
    <x v="205"/>
    <x v="0"/>
    <x v="5"/>
    <s v="Periodo 2020-2021"/>
    <s v="Unidades"/>
    <s v="Ministerio de Ciencias, Tecnología, Conocimiento e Innovación"/>
    <s v="Evolución del Proceso de Vacunación contra COVID-19 en la comuna de Ránquil"/>
    <m/>
    <s v="Gráfico Evolución"/>
    <m/>
    <s v="https://analytics.zoho.com/open-view/2395394000008136598?ZOHO_CRITERIA=%22Localiza_CL_Poblacion%22.%22Codcom%22%3D16206"/>
    <x v="3"/>
    <s v="#1774B9"/>
  </r>
  <r>
    <s v="1002"/>
    <n v="360"/>
    <s v="Enfermedades Mundiales"/>
    <s v="Salud"/>
    <n v="16301"/>
    <x v="3"/>
    <x v="1"/>
    <x v="2"/>
    <x v="206"/>
    <x v="0"/>
    <x v="5"/>
    <s v="Periodo 2020-2021"/>
    <s v="Unidades"/>
    <s v="Ministerio de Ciencias, Tecnología, Conocimiento e Innovación"/>
    <s v="Evolución del Proceso de Vacunación contra COVID-19 en la comuna de San Carlos"/>
    <m/>
    <s v="Gráfico Evolución"/>
    <m/>
    <s v="https://analytics.zoho.com/open-view/2395394000008136598?ZOHO_CRITERIA=%22Localiza_CL_Poblacion%22.%22Codcom%22%3D16301"/>
    <x v="3"/>
    <s v="#1774B9"/>
  </r>
  <r>
    <s v="1003"/>
    <n v="360"/>
    <s v="Enfermedades Mundiales"/>
    <s v="Salud"/>
    <n v="16304"/>
    <x v="3"/>
    <x v="1"/>
    <x v="2"/>
    <x v="207"/>
    <x v="0"/>
    <x v="5"/>
    <s v="Periodo 2020-2021"/>
    <s v="Unidades"/>
    <s v="Ministerio de Ciencias, Tecnología, Conocimiento e Innovación"/>
    <s v="Evolución del Proceso de Vacunación contra COVID-19 en la comuna de San Fabián"/>
    <m/>
    <s v="Gráfico Evolución"/>
    <m/>
    <s v="https://analytics.zoho.com/open-view/2395394000008136598?ZOHO_CRITERIA=%22Localiza_CL_Poblacion%22.%22Codcom%22%3D16304"/>
    <x v="3"/>
    <s v="#1774B9"/>
  </r>
  <r>
    <s v="1004"/>
    <n v="360"/>
    <s v="Enfermedades Mundiales"/>
    <s v="Salud"/>
    <n v="16108"/>
    <x v="3"/>
    <x v="1"/>
    <x v="2"/>
    <x v="208"/>
    <x v="0"/>
    <x v="5"/>
    <s v="Periodo 2020-2021"/>
    <s v="Unidades"/>
    <s v="Ministerio de Ciencias, Tecnología, Conocimiento e Innovación"/>
    <s v="Evolución del Proceso de Vacunación contra COVID-19 en la comuna de San Ignacio"/>
    <m/>
    <s v="Gráfico Evolución"/>
    <m/>
    <s v="https://analytics.zoho.com/open-view/2395394000008136598?ZOHO_CRITERIA=%22Localiza_CL_Poblacion%22.%22Codcom%22%3D16108"/>
    <x v="3"/>
    <s v="#1774B9"/>
  </r>
  <r>
    <s v="1005"/>
    <n v="360"/>
    <s v="Enfermedades Mundiales"/>
    <s v="Salud"/>
    <n v="16305"/>
    <x v="3"/>
    <x v="1"/>
    <x v="2"/>
    <x v="209"/>
    <x v="0"/>
    <x v="5"/>
    <s v="Periodo 2020-2021"/>
    <s v="Unidades"/>
    <s v="Ministerio de Ciencias, Tecnología, Conocimiento e Innovación"/>
    <s v="Evolución del Proceso de Vacunación contra COVID-19 en la comuna de San Nicolás"/>
    <m/>
    <s v="Gráfico Evolución"/>
    <m/>
    <s v="https://analytics.zoho.com/open-view/2395394000008136598?ZOHO_CRITERIA=%22Localiza_CL_Poblacion%22.%22Codcom%22%3D16305"/>
    <x v="3"/>
    <s v="#1774B9"/>
  </r>
  <r>
    <s v="1006"/>
    <n v="360"/>
    <s v="Enfermedades Mundiales"/>
    <s v="Salud"/>
    <n v="16207"/>
    <x v="3"/>
    <x v="1"/>
    <x v="2"/>
    <x v="210"/>
    <x v="0"/>
    <x v="5"/>
    <s v="Periodo 2020-2021"/>
    <s v="Unidades"/>
    <s v="Ministerio de Ciencias, Tecnología, Conocimiento e Innovación"/>
    <s v="Evolución del Proceso de Vacunación contra COVID-19 en la comuna de Treguaco"/>
    <m/>
    <s v="Gráfico Evolución"/>
    <m/>
    <s v="https://analytics.zoho.com/open-view/2395394000008136598?ZOHO_CRITERIA=%22Localiza_CL_Poblacion%22.%22Codcom%22%3D16207"/>
    <x v="3"/>
    <s v="#1774B9"/>
  </r>
  <r>
    <s v="1007"/>
    <n v="360"/>
    <s v="Enfermedades Mundiales"/>
    <s v="Salud"/>
    <n v="16109"/>
    <x v="3"/>
    <x v="1"/>
    <x v="2"/>
    <x v="211"/>
    <x v="0"/>
    <x v="5"/>
    <s v="Periodo 2020-2021"/>
    <s v="Unidades"/>
    <s v="Ministerio de Ciencias, Tecnología, Conocimiento e Innovación"/>
    <s v="Evolución del Proceso de Vacunación contra COVID-19 en la comuna de Yungay"/>
    <m/>
    <s v="Gráfico Evolución"/>
    <m/>
    <s v="https://analytics.zoho.com/open-view/2395394000008136598?ZOHO_CRITERIA=%22Localiza_CL_Poblacion%22.%22Codcom%22%3D16109"/>
    <x v="3"/>
    <s v="#1774B9"/>
  </r>
  <r>
    <s v="1008"/>
    <n v="360"/>
    <s v="Enfermedades Mundiales"/>
    <s v="Salud"/>
    <n v="9101"/>
    <x v="3"/>
    <x v="1"/>
    <x v="2"/>
    <x v="212"/>
    <x v="0"/>
    <x v="5"/>
    <s v="Periodo 2020-2021"/>
    <s v="Unidades"/>
    <s v="Ministerio de Ciencias, Tecnología, Conocimiento e Innovación"/>
    <s v="Evolución del Proceso de Vacunación contra COVID-19 en la comuna de Temuco"/>
    <m/>
    <s v="Gráfico Evolución"/>
    <m/>
    <s v="https://analytics.zoho.com/open-view/2395394000008136598?ZOHO_CRITERIA=%22Localiza_CL_Poblacion%22.%22Codcom%22%3D9101"/>
    <x v="3"/>
    <s v="#1774B9"/>
  </r>
  <r>
    <s v="1009"/>
    <n v="360"/>
    <s v="Enfermedades Mundiales"/>
    <s v="Salud"/>
    <n v="9102"/>
    <x v="3"/>
    <x v="1"/>
    <x v="2"/>
    <x v="213"/>
    <x v="0"/>
    <x v="5"/>
    <s v="Periodo 2020-2021"/>
    <s v="Unidades"/>
    <s v="Ministerio de Ciencias, Tecnología, Conocimiento e Innovación"/>
    <s v="Evolución del Proceso de Vacunación contra COVID-19 en la comuna de Carahue"/>
    <m/>
    <s v="Gráfico Evolución"/>
    <m/>
    <s v="https://analytics.zoho.com/open-view/2395394000008136598?ZOHO_CRITERIA=%22Localiza_CL_Poblacion%22.%22Codcom%22%3D9102"/>
    <x v="3"/>
    <s v="#1774B9"/>
  </r>
  <r>
    <s v="1010"/>
    <n v="360"/>
    <s v="Enfermedades Mundiales"/>
    <s v="Salud"/>
    <n v="9103"/>
    <x v="3"/>
    <x v="1"/>
    <x v="2"/>
    <x v="214"/>
    <x v="0"/>
    <x v="5"/>
    <s v="Periodo 2020-2021"/>
    <s v="Unidades"/>
    <s v="Ministerio de Ciencias, Tecnología, Conocimiento e Innovación"/>
    <s v="Evolución del Proceso de Vacunación contra COVID-19 en la comuna de Cunco"/>
    <m/>
    <s v="Gráfico Evolución"/>
    <m/>
    <s v="https://analytics.zoho.com/open-view/2395394000008136598?ZOHO_CRITERIA=%22Localiza_CL_Poblacion%22.%22Codcom%22%3D9103"/>
    <x v="3"/>
    <s v="#1774B9"/>
  </r>
  <r>
    <s v="1011"/>
    <n v="360"/>
    <s v="Enfermedades Mundiales"/>
    <s v="Salud"/>
    <n v="9104"/>
    <x v="3"/>
    <x v="1"/>
    <x v="2"/>
    <x v="215"/>
    <x v="0"/>
    <x v="5"/>
    <s v="Periodo 2020-2021"/>
    <s v="Unidades"/>
    <s v="Ministerio de Ciencias, Tecnología, Conocimiento e Innovación"/>
    <s v="Evolución del Proceso de Vacunación contra COVID-19 en la comuna de Curarrehue"/>
    <m/>
    <s v="Gráfico Evolución"/>
    <m/>
    <s v="https://analytics.zoho.com/open-view/2395394000008136598?ZOHO_CRITERIA=%22Localiza_CL_Poblacion%22.%22Codcom%22%3D9104"/>
    <x v="3"/>
    <s v="#1774B9"/>
  </r>
  <r>
    <s v="1012"/>
    <n v="360"/>
    <s v="Enfermedades Mundiales"/>
    <s v="Salud"/>
    <n v="9105"/>
    <x v="3"/>
    <x v="1"/>
    <x v="2"/>
    <x v="216"/>
    <x v="0"/>
    <x v="5"/>
    <s v="Periodo 2020-2021"/>
    <s v="Unidades"/>
    <s v="Ministerio de Ciencias, Tecnología, Conocimiento e Innovación"/>
    <s v="Evolución del Proceso de Vacunación contra COVID-19 en la comuna de Freire"/>
    <m/>
    <s v="Gráfico Evolución"/>
    <m/>
    <s v="https://analytics.zoho.com/open-view/2395394000008136598?ZOHO_CRITERIA=%22Localiza_CL_Poblacion%22.%22Codcom%22%3D9105"/>
    <x v="3"/>
    <s v="#1774B9"/>
  </r>
  <r>
    <s v="1013"/>
    <n v="360"/>
    <s v="Enfermedades Mundiales"/>
    <s v="Salud"/>
    <n v="9106"/>
    <x v="3"/>
    <x v="1"/>
    <x v="2"/>
    <x v="217"/>
    <x v="0"/>
    <x v="5"/>
    <s v="Periodo 2020-2021"/>
    <s v="Unidades"/>
    <s v="Ministerio de Ciencias, Tecnología, Conocimiento e Innovación"/>
    <s v="Evolución del Proceso de Vacunación contra COVID-19 en la comuna de Galvarino"/>
    <m/>
    <s v="Gráfico Evolución"/>
    <m/>
    <s v="https://analytics.zoho.com/open-view/2395394000008136598?ZOHO_CRITERIA=%22Localiza_CL_Poblacion%22.%22Codcom%22%3D9106"/>
    <x v="3"/>
    <s v="#1774B9"/>
  </r>
  <r>
    <s v="1014"/>
    <n v="360"/>
    <s v="Enfermedades Mundiales"/>
    <s v="Salud"/>
    <n v="9107"/>
    <x v="3"/>
    <x v="1"/>
    <x v="2"/>
    <x v="218"/>
    <x v="0"/>
    <x v="5"/>
    <s v="Periodo 2020-2021"/>
    <s v="Unidades"/>
    <s v="Ministerio de Ciencias, Tecnología, Conocimiento e Innovación"/>
    <s v="Evolución del Proceso de Vacunación contra COVID-19 en la comuna de Gorbea"/>
    <m/>
    <s v="Gráfico Evolución"/>
    <m/>
    <s v="https://analytics.zoho.com/open-view/2395394000008136598?ZOHO_CRITERIA=%22Localiza_CL_Poblacion%22.%22Codcom%22%3D9107"/>
    <x v="3"/>
    <s v="#1774B9"/>
  </r>
  <r>
    <s v="1015"/>
    <n v="360"/>
    <s v="Enfermedades Mundiales"/>
    <s v="Salud"/>
    <n v="9108"/>
    <x v="3"/>
    <x v="1"/>
    <x v="2"/>
    <x v="219"/>
    <x v="0"/>
    <x v="5"/>
    <s v="Periodo 2020-2021"/>
    <s v="Unidades"/>
    <s v="Ministerio de Ciencias, Tecnología, Conocimiento e Innovación"/>
    <s v="Evolución del Proceso de Vacunación contra COVID-19 en la comuna de Lautaro"/>
    <m/>
    <s v="Gráfico Evolución"/>
    <m/>
    <s v="https://analytics.zoho.com/open-view/2395394000008136598?ZOHO_CRITERIA=%22Localiza_CL_Poblacion%22.%22Codcom%22%3D9108"/>
    <x v="3"/>
    <s v="#1774B9"/>
  </r>
  <r>
    <s v="1016"/>
    <n v="360"/>
    <s v="Enfermedades Mundiales"/>
    <s v="Salud"/>
    <n v="9109"/>
    <x v="3"/>
    <x v="1"/>
    <x v="2"/>
    <x v="220"/>
    <x v="0"/>
    <x v="5"/>
    <s v="Periodo 2020-2021"/>
    <s v="Unidades"/>
    <s v="Ministerio de Ciencias, Tecnología, Conocimiento e Innovación"/>
    <s v="Evolución del Proceso de Vacunación contra COVID-19 en la comuna de Loncoche"/>
    <m/>
    <s v="Gráfico Evolución"/>
    <m/>
    <s v="https://analytics.zoho.com/open-view/2395394000008136598?ZOHO_CRITERIA=%22Localiza_CL_Poblacion%22.%22Codcom%22%3D9109"/>
    <x v="3"/>
    <s v="#1774B9"/>
  </r>
  <r>
    <s v="1017"/>
    <n v="360"/>
    <s v="Enfermedades Mundiales"/>
    <s v="Salud"/>
    <n v="9110"/>
    <x v="3"/>
    <x v="1"/>
    <x v="2"/>
    <x v="221"/>
    <x v="0"/>
    <x v="5"/>
    <s v="Periodo 2020-2021"/>
    <s v="Unidades"/>
    <s v="Ministerio de Ciencias, Tecnología, Conocimiento e Innovación"/>
    <s v="Evolución del Proceso de Vacunación contra COVID-19 en la comuna de Melipeuco"/>
    <m/>
    <s v="Gráfico Evolución"/>
    <m/>
    <s v="https://analytics.zoho.com/open-view/2395394000008136598?ZOHO_CRITERIA=%22Localiza_CL_Poblacion%22.%22Codcom%22%3D9110"/>
    <x v="3"/>
    <s v="#1774B9"/>
  </r>
  <r>
    <s v="1018"/>
    <n v="360"/>
    <s v="Enfermedades Mundiales"/>
    <s v="Salud"/>
    <n v="9111"/>
    <x v="3"/>
    <x v="1"/>
    <x v="2"/>
    <x v="222"/>
    <x v="0"/>
    <x v="5"/>
    <s v="Periodo 2020-2021"/>
    <s v="Unidades"/>
    <s v="Ministerio de Ciencias, Tecnología, Conocimiento e Innovación"/>
    <s v="Evolución del Proceso de Vacunación contra COVID-19 en la comuna de Nueva Imperial"/>
    <m/>
    <s v="Gráfico Evolución"/>
    <m/>
    <s v="https://analytics.zoho.com/open-view/2395394000008136598?ZOHO_CRITERIA=%22Localiza_CL_Poblacion%22.%22Codcom%22%3D9111"/>
    <x v="3"/>
    <s v="#1774B9"/>
  </r>
  <r>
    <s v="1019"/>
    <n v="360"/>
    <s v="Enfermedades Mundiales"/>
    <s v="Salud"/>
    <n v="9112"/>
    <x v="3"/>
    <x v="1"/>
    <x v="2"/>
    <x v="223"/>
    <x v="0"/>
    <x v="5"/>
    <s v="Periodo 2020-2021"/>
    <s v="Unidades"/>
    <s v="Ministerio de Ciencias, Tecnología, Conocimiento e Innovación"/>
    <s v="Evolución del Proceso de Vacunación contra COVID-19 en la comuna de Padre las Casas"/>
    <m/>
    <s v="Gráfico Evolución"/>
    <m/>
    <s v="https://analytics.zoho.com/open-view/2395394000008136598?ZOHO_CRITERIA=%22Localiza_CL_Poblacion%22.%22Codcom%22%3D9112"/>
    <x v="3"/>
    <s v="#1774B9"/>
  </r>
  <r>
    <s v="1020"/>
    <n v="360"/>
    <s v="Enfermedades Mundiales"/>
    <s v="Salud"/>
    <n v="9113"/>
    <x v="3"/>
    <x v="1"/>
    <x v="2"/>
    <x v="224"/>
    <x v="0"/>
    <x v="5"/>
    <s v="Periodo 2020-2021"/>
    <s v="Unidades"/>
    <s v="Ministerio de Ciencias, Tecnología, Conocimiento e Innovación"/>
    <s v="Evolución del Proceso de Vacunación contra COVID-19 en la comuna de Perquenco"/>
    <m/>
    <s v="Gráfico Evolución"/>
    <m/>
    <s v="https://analytics.zoho.com/open-view/2395394000008136598?ZOHO_CRITERIA=%22Localiza_CL_Poblacion%22.%22Codcom%22%3D9113"/>
    <x v="3"/>
    <s v="#1774B9"/>
  </r>
  <r>
    <s v="1021"/>
    <n v="360"/>
    <s v="Enfermedades Mundiales"/>
    <s v="Salud"/>
    <n v="9114"/>
    <x v="3"/>
    <x v="1"/>
    <x v="2"/>
    <x v="225"/>
    <x v="0"/>
    <x v="5"/>
    <s v="Periodo 2020-2021"/>
    <s v="Unidades"/>
    <s v="Ministerio de Ciencias, Tecnología, Conocimiento e Innovación"/>
    <s v="Evolución del Proceso de Vacunación contra COVID-19 en la comuna de Pitrufquén"/>
    <m/>
    <s v="Gráfico Evolución"/>
    <m/>
    <s v="https://analytics.zoho.com/open-view/2395394000008136598?ZOHO_CRITERIA=%22Localiza_CL_Poblacion%22.%22Codcom%22%3D9114"/>
    <x v="3"/>
    <s v="#1774B9"/>
  </r>
  <r>
    <s v="1022"/>
    <n v="360"/>
    <s v="Enfermedades Mundiales"/>
    <s v="Salud"/>
    <n v="9115"/>
    <x v="3"/>
    <x v="1"/>
    <x v="2"/>
    <x v="226"/>
    <x v="0"/>
    <x v="5"/>
    <s v="Periodo 2020-2021"/>
    <s v="Unidades"/>
    <s v="Ministerio de Ciencias, Tecnología, Conocimiento e Innovación"/>
    <s v="Evolución del Proceso de Vacunación contra COVID-19 en la comuna de Pucón"/>
    <m/>
    <s v="Gráfico Evolución"/>
    <m/>
    <s v="https://analytics.zoho.com/open-view/2395394000008136598?ZOHO_CRITERIA=%22Localiza_CL_Poblacion%22.%22Codcom%22%3D9115"/>
    <x v="3"/>
    <s v="#1774B9"/>
  </r>
  <r>
    <s v="1023"/>
    <n v="360"/>
    <s v="Enfermedades Mundiales"/>
    <s v="Salud"/>
    <n v="9116"/>
    <x v="3"/>
    <x v="1"/>
    <x v="2"/>
    <x v="227"/>
    <x v="0"/>
    <x v="5"/>
    <s v="Periodo 2020-2021"/>
    <s v="Unidades"/>
    <s v="Ministerio de Ciencias, Tecnología, Conocimiento e Innovación"/>
    <s v="Evolución del Proceso de Vacunación contra COVID-19 en la comuna de Saavedra"/>
    <m/>
    <s v="Gráfico Evolución"/>
    <m/>
    <s v="https://analytics.zoho.com/open-view/2395394000008136598?ZOHO_CRITERIA=%22Localiza_CL_Poblacion%22.%22Codcom%22%3D9116"/>
    <x v="3"/>
    <s v="#1774B9"/>
  </r>
  <r>
    <s v="1024"/>
    <n v="360"/>
    <s v="Enfermedades Mundiales"/>
    <s v="Salud"/>
    <n v="9117"/>
    <x v="3"/>
    <x v="1"/>
    <x v="2"/>
    <x v="228"/>
    <x v="0"/>
    <x v="5"/>
    <s v="Periodo 2020-2021"/>
    <s v="Unidades"/>
    <s v="Ministerio de Ciencias, Tecnología, Conocimiento e Innovación"/>
    <s v="Evolución del Proceso de Vacunación contra COVID-19 en la comuna de Teodoro Schmidt"/>
    <m/>
    <s v="Gráfico Evolución"/>
    <m/>
    <s v="https://analytics.zoho.com/open-view/2395394000008136598?ZOHO_CRITERIA=%22Localiza_CL_Poblacion%22.%22Codcom%22%3D9117"/>
    <x v="3"/>
    <s v="#1774B9"/>
  </r>
  <r>
    <s v="1025"/>
    <n v="360"/>
    <s v="Enfermedades Mundiales"/>
    <s v="Salud"/>
    <n v="9118"/>
    <x v="3"/>
    <x v="1"/>
    <x v="2"/>
    <x v="229"/>
    <x v="0"/>
    <x v="5"/>
    <s v="Periodo 2020-2021"/>
    <s v="Unidades"/>
    <s v="Ministerio de Ciencias, Tecnología, Conocimiento e Innovación"/>
    <s v="Evolución del Proceso de Vacunación contra COVID-19 en la comuna de Toltén"/>
    <m/>
    <s v="Gráfico Evolución"/>
    <m/>
    <s v="https://analytics.zoho.com/open-view/2395394000008136598?ZOHO_CRITERIA=%22Localiza_CL_Poblacion%22.%22Codcom%22%3D9118"/>
    <x v="3"/>
    <s v="#1774B9"/>
  </r>
  <r>
    <s v="1026"/>
    <n v="360"/>
    <s v="Enfermedades Mundiales"/>
    <s v="Salud"/>
    <n v="9119"/>
    <x v="3"/>
    <x v="1"/>
    <x v="2"/>
    <x v="230"/>
    <x v="0"/>
    <x v="5"/>
    <s v="Periodo 2020-2021"/>
    <s v="Unidades"/>
    <s v="Ministerio de Ciencias, Tecnología, Conocimiento e Innovación"/>
    <s v="Evolución del Proceso de Vacunación contra COVID-19 en la comuna de Vilcún"/>
    <m/>
    <s v="Gráfico Evolución"/>
    <m/>
    <s v="https://analytics.zoho.com/open-view/2395394000008136598?ZOHO_CRITERIA=%22Localiza_CL_Poblacion%22.%22Codcom%22%3D9119"/>
    <x v="3"/>
    <s v="#1774B9"/>
  </r>
  <r>
    <s v="1027"/>
    <n v="360"/>
    <s v="Enfermedades Mundiales"/>
    <s v="Salud"/>
    <n v="9120"/>
    <x v="3"/>
    <x v="1"/>
    <x v="2"/>
    <x v="231"/>
    <x v="0"/>
    <x v="5"/>
    <s v="Periodo 2020-2021"/>
    <s v="Unidades"/>
    <s v="Ministerio de Ciencias, Tecnología, Conocimiento e Innovación"/>
    <s v="Evolución del Proceso de Vacunación contra COVID-19 en la comuna de Villarrica"/>
    <m/>
    <s v="Gráfico Evolución"/>
    <m/>
    <s v="https://analytics.zoho.com/open-view/2395394000008136598?ZOHO_CRITERIA=%22Localiza_CL_Poblacion%22.%22Codcom%22%3D9120"/>
    <x v="3"/>
    <s v="#1774B9"/>
  </r>
  <r>
    <s v="1028"/>
    <n v="360"/>
    <s v="Enfermedades Mundiales"/>
    <s v="Salud"/>
    <n v="9121"/>
    <x v="3"/>
    <x v="1"/>
    <x v="2"/>
    <x v="232"/>
    <x v="0"/>
    <x v="5"/>
    <s v="Periodo 2020-2021"/>
    <s v="Unidades"/>
    <s v="Ministerio de Ciencias, Tecnología, Conocimiento e Innovación"/>
    <s v="Evolución del Proceso de Vacunación contra COVID-19 en la comuna de Cholchol"/>
    <m/>
    <s v="Gráfico Evolución"/>
    <m/>
    <s v="https://analytics.zoho.com/open-view/2395394000008136598?ZOHO_CRITERIA=%22Localiza_CL_Poblacion%22.%22Codcom%22%3D9121"/>
    <x v="3"/>
    <s v="#1774B9"/>
  </r>
  <r>
    <s v="1029"/>
    <n v="360"/>
    <s v="Enfermedades Mundiales"/>
    <s v="Salud"/>
    <n v="9201"/>
    <x v="3"/>
    <x v="1"/>
    <x v="2"/>
    <x v="233"/>
    <x v="0"/>
    <x v="5"/>
    <s v="Periodo 2020-2021"/>
    <s v="Unidades"/>
    <s v="Ministerio de Ciencias, Tecnología, Conocimiento e Innovación"/>
    <s v="Evolución del Proceso de Vacunación contra COVID-19 en la comuna de Angol"/>
    <m/>
    <s v="Gráfico Evolución"/>
    <m/>
    <s v="https://analytics.zoho.com/open-view/2395394000008136598?ZOHO_CRITERIA=%22Localiza_CL_Poblacion%22.%22Codcom%22%3D9201"/>
    <x v="3"/>
    <s v="#1774B9"/>
  </r>
  <r>
    <s v="1030"/>
    <n v="360"/>
    <s v="Enfermedades Mundiales"/>
    <s v="Salud"/>
    <n v="9202"/>
    <x v="3"/>
    <x v="1"/>
    <x v="2"/>
    <x v="234"/>
    <x v="0"/>
    <x v="5"/>
    <s v="Periodo 2020-2021"/>
    <s v="Unidades"/>
    <s v="Ministerio de Ciencias, Tecnología, Conocimiento e Innovación"/>
    <s v="Evolución del Proceso de Vacunación contra COVID-19 en la comuna de Collipulli"/>
    <m/>
    <s v="Gráfico Evolución"/>
    <m/>
    <s v="https://analytics.zoho.com/open-view/2395394000008136598?ZOHO_CRITERIA=%22Localiza_CL_Poblacion%22.%22Codcom%22%3D9202"/>
    <x v="3"/>
    <s v="#1774B9"/>
  </r>
  <r>
    <s v="1031"/>
    <n v="360"/>
    <s v="Enfermedades Mundiales"/>
    <s v="Salud"/>
    <n v="9203"/>
    <x v="3"/>
    <x v="1"/>
    <x v="2"/>
    <x v="235"/>
    <x v="0"/>
    <x v="5"/>
    <s v="Periodo 2020-2021"/>
    <s v="Unidades"/>
    <s v="Ministerio de Ciencias, Tecnología, Conocimiento e Innovación"/>
    <s v="Evolución del Proceso de Vacunación contra COVID-19 en la comuna de Curacautín"/>
    <m/>
    <s v="Gráfico Evolución"/>
    <m/>
    <s v="https://analytics.zoho.com/open-view/2395394000008136598?ZOHO_CRITERIA=%22Localiza_CL_Poblacion%22.%22Codcom%22%3D9203"/>
    <x v="3"/>
    <s v="#1774B9"/>
  </r>
  <r>
    <s v="1032"/>
    <n v="360"/>
    <s v="Enfermedades Mundiales"/>
    <s v="Salud"/>
    <n v="9204"/>
    <x v="3"/>
    <x v="1"/>
    <x v="2"/>
    <x v="236"/>
    <x v="0"/>
    <x v="5"/>
    <s v="Periodo 2020-2021"/>
    <s v="Unidades"/>
    <s v="Ministerio de Ciencias, Tecnología, Conocimiento e Innovación"/>
    <s v="Evolución del Proceso de Vacunación contra COVID-19 en la comuna de Ercilla"/>
    <m/>
    <s v="Gráfico Evolución"/>
    <m/>
    <s v="https://analytics.zoho.com/open-view/2395394000008136598?ZOHO_CRITERIA=%22Localiza_CL_Poblacion%22.%22Codcom%22%3D9204"/>
    <x v="3"/>
    <s v="#1774B9"/>
  </r>
  <r>
    <s v="1033"/>
    <n v="360"/>
    <s v="Enfermedades Mundiales"/>
    <s v="Salud"/>
    <n v="9205"/>
    <x v="3"/>
    <x v="1"/>
    <x v="2"/>
    <x v="237"/>
    <x v="0"/>
    <x v="5"/>
    <s v="Periodo 2020-2021"/>
    <s v="Unidades"/>
    <s v="Ministerio de Ciencias, Tecnología, Conocimiento e Innovación"/>
    <s v="Evolución del Proceso de Vacunación contra COVID-19 en la comuna de Lonquimay"/>
    <m/>
    <s v="Gráfico Evolución"/>
    <m/>
    <s v="https://analytics.zoho.com/open-view/2395394000008136598?ZOHO_CRITERIA=%22Localiza_CL_Poblacion%22.%22Codcom%22%3D9205"/>
    <x v="3"/>
    <s v="#1774B9"/>
  </r>
  <r>
    <s v="1034"/>
    <n v="360"/>
    <s v="Enfermedades Mundiales"/>
    <s v="Salud"/>
    <n v="9206"/>
    <x v="3"/>
    <x v="1"/>
    <x v="2"/>
    <x v="238"/>
    <x v="0"/>
    <x v="5"/>
    <s v="Periodo 2020-2021"/>
    <s v="Unidades"/>
    <s v="Ministerio de Ciencias, Tecnología, Conocimiento e Innovación"/>
    <s v="Evolución del Proceso de Vacunación contra COVID-19 en la comuna de Los Sauces"/>
    <m/>
    <s v="Gráfico Evolución"/>
    <m/>
    <s v="https://analytics.zoho.com/open-view/2395394000008136598?ZOHO_CRITERIA=%22Localiza_CL_Poblacion%22.%22Codcom%22%3D9206"/>
    <x v="3"/>
    <s v="#1774B9"/>
  </r>
  <r>
    <s v="1035"/>
    <n v="360"/>
    <s v="Enfermedades Mundiales"/>
    <s v="Salud"/>
    <n v="9207"/>
    <x v="3"/>
    <x v="1"/>
    <x v="2"/>
    <x v="239"/>
    <x v="0"/>
    <x v="5"/>
    <s v="Periodo 2020-2021"/>
    <s v="Unidades"/>
    <s v="Ministerio de Ciencias, Tecnología, Conocimiento e Innovación"/>
    <s v="Evolución del Proceso de Vacunación contra COVID-19 en la comuna de Lumaco"/>
    <m/>
    <s v="Gráfico Evolución"/>
    <m/>
    <s v="https://analytics.zoho.com/open-view/2395394000008136598?ZOHO_CRITERIA=%22Localiza_CL_Poblacion%22.%22Codcom%22%3D9207"/>
    <x v="3"/>
    <s v="#1774B9"/>
  </r>
  <r>
    <s v="1036"/>
    <n v="360"/>
    <s v="Enfermedades Mundiales"/>
    <s v="Salud"/>
    <n v="9208"/>
    <x v="3"/>
    <x v="1"/>
    <x v="2"/>
    <x v="240"/>
    <x v="0"/>
    <x v="5"/>
    <s v="Periodo 2020-2021"/>
    <s v="Unidades"/>
    <s v="Ministerio de Ciencias, Tecnología, Conocimiento e Innovación"/>
    <s v="Evolución del Proceso de Vacunación contra COVID-19 en la comuna de Purén"/>
    <m/>
    <s v="Gráfico Evolución"/>
    <m/>
    <s v="https://analytics.zoho.com/open-view/2395394000008136598?ZOHO_CRITERIA=%22Localiza_CL_Poblacion%22.%22Codcom%22%3D9208"/>
    <x v="3"/>
    <s v="#1774B9"/>
  </r>
  <r>
    <s v="1037"/>
    <n v="360"/>
    <s v="Enfermedades Mundiales"/>
    <s v="Salud"/>
    <n v="9209"/>
    <x v="3"/>
    <x v="1"/>
    <x v="2"/>
    <x v="241"/>
    <x v="0"/>
    <x v="5"/>
    <s v="Periodo 2020-2021"/>
    <s v="Unidades"/>
    <s v="Ministerio de Ciencias, Tecnología, Conocimiento e Innovación"/>
    <s v="Evolución del Proceso de Vacunación contra COVID-19 en la comuna de Renaico"/>
    <m/>
    <s v="Gráfico Evolución"/>
    <m/>
    <s v="https://analytics.zoho.com/open-view/2395394000008136598?ZOHO_CRITERIA=%22Localiza_CL_Poblacion%22.%22Codcom%22%3D9209"/>
    <x v="3"/>
    <s v="#1774B9"/>
  </r>
  <r>
    <s v="1038"/>
    <n v="360"/>
    <s v="Enfermedades Mundiales"/>
    <s v="Salud"/>
    <n v="9210"/>
    <x v="3"/>
    <x v="1"/>
    <x v="2"/>
    <x v="242"/>
    <x v="0"/>
    <x v="5"/>
    <s v="Periodo 2020-2021"/>
    <s v="Unidades"/>
    <s v="Ministerio de Ciencias, Tecnología, Conocimiento e Innovación"/>
    <s v="Evolución del Proceso de Vacunación contra COVID-19 en la comuna de Traiguén"/>
    <m/>
    <s v="Gráfico Evolución"/>
    <m/>
    <s v="https://analytics.zoho.com/open-view/2395394000008136598?ZOHO_CRITERIA=%22Localiza_CL_Poblacion%22.%22Codcom%22%3D9210"/>
    <x v="3"/>
    <s v="#1774B9"/>
  </r>
  <r>
    <s v="1039"/>
    <n v="360"/>
    <s v="Enfermedades Mundiales"/>
    <s v="Salud"/>
    <n v="9211"/>
    <x v="3"/>
    <x v="1"/>
    <x v="2"/>
    <x v="243"/>
    <x v="0"/>
    <x v="5"/>
    <s v="Periodo 2020-2021"/>
    <s v="Unidades"/>
    <s v="Ministerio de Ciencias, Tecnología, Conocimiento e Innovación"/>
    <s v="Evolución del Proceso de Vacunación contra COVID-19 en la comuna de Victoria"/>
    <m/>
    <s v="Gráfico Evolución"/>
    <m/>
    <s v="https://analytics.zoho.com/open-view/2395394000008136598?ZOHO_CRITERIA=%22Localiza_CL_Poblacion%22.%22Codcom%22%3D9211"/>
    <x v="3"/>
    <s v="#1774B9"/>
  </r>
  <r>
    <s v="1040"/>
    <n v="360"/>
    <s v="Enfermedades Mundiales"/>
    <s v="Salud"/>
    <n v="10101"/>
    <x v="3"/>
    <x v="1"/>
    <x v="2"/>
    <x v="244"/>
    <x v="0"/>
    <x v="5"/>
    <s v="Periodo 2020-2021"/>
    <s v="Unidades"/>
    <s v="Ministerio de Ciencias, Tecnología, Conocimiento e Innovación"/>
    <s v="Evolución del Proceso de Vacunación contra COVID-19 en la comuna de Puerto Montt"/>
    <m/>
    <s v="Gráfico Evolución"/>
    <m/>
    <s v="https://analytics.zoho.com/open-view/2395394000008136598?ZOHO_CRITERIA=%22Localiza_CL_Poblacion%22.%22Codcom%22%3D10101"/>
    <x v="3"/>
    <s v="#1774B9"/>
  </r>
  <r>
    <s v="1041"/>
    <n v="360"/>
    <s v="Enfermedades Mundiales"/>
    <s v="Salud"/>
    <n v="10102"/>
    <x v="3"/>
    <x v="1"/>
    <x v="2"/>
    <x v="245"/>
    <x v="0"/>
    <x v="5"/>
    <s v="Periodo 2020-2021"/>
    <s v="Unidades"/>
    <s v="Ministerio de Ciencias, Tecnología, Conocimiento e Innovación"/>
    <s v="Evolución del Proceso de Vacunación contra COVID-19 en la comuna de Calbuco"/>
    <m/>
    <s v="Gráfico Evolución"/>
    <m/>
    <s v="https://analytics.zoho.com/open-view/2395394000008136598?ZOHO_CRITERIA=%22Localiza_CL_Poblacion%22.%22Codcom%22%3D10102"/>
    <x v="3"/>
    <s v="#1774B9"/>
  </r>
  <r>
    <s v="1042"/>
    <n v="360"/>
    <s v="Enfermedades Mundiales"/>
    <s v="Salud"/>
    <n v="10103"/>
    <x v="3"/>
    <x v="1"/>
    <x v="2"/>
    <x v="246"/>
    <x v="0"/>
    <x v="5"/>
    <s v="Periodo 2020-2021"/>
    <s v="Unidades"/>
    <s v="Ministerio de Ciencias, Tecnología, Conocimiento e Innovación"/>
    <s v="Evolución del Proceso de Vacunación contra COVID-19 en la comuna de Cochamó"/>
    <m/>
    <s v="Gráfico Evolución"/>
    <m/>
    <s v="https://analytics.zoho.com/open-view/2395394000008136598?ZOHO_CRITERIA=%22Localiza_CL_Poblacion%22.%22Codcom%22%3D10103"/>
    <x v="3"/>
    <s v="#1774B9"/>
  </r>
  <r>
    <s v="1043"/>
    <n v="360"/>
    <s v="Enfermedades Mundiales"/>
    <s v="Salud"/>
    <n v="10104"/>
    <x v="3"/>
    <x v="1"/>
    <x v="2"/>
    <x v="247"/>
    <x v="0"/>
    <x v="5"/>
    <s v="Periodo 2020-2021"/>
    <s v="Unidades"/>
    <s v="Ministerio de Ciencias, Tecnología, Conocimiento e Innovación"/>
    <s v="Evolución del Proceso de Vacunación contra COVID-19 en la comuna de Fresia"/>
    <m/>
    <s v="Gráfico Evolución"/>
    <m/>
    <s v="https://analytics.zoho.com/open-view/2395394000008136598?ZOHO_CRITERIA=%22Localiza_CL_Poblacion%22.%22Codcom%22%3D10104"/>
    <x v="3"/>
    <s v="#1774B9"/>
  </r>
  <r>
    <s v="1044"/>
    <n v="360"/>
    <s v="Enfermedades Mundiales"/>
    <s v="Salud"/>
    <n v="10105"/>
    <x v="3"/>
    <x v="1"/>
    <x v="2"/>
    <x v="248"/>
    <x v="0"/>
    <x v="5"/>
    <s v="Periodo 2020-2021"/>
    <s v="Unidades"/>
    <s v="Ministerio de Ciencias, Tecnología, Conocimiento e Innovación"/>
    <s v="Evolución del Proceso de Vacunación contra COVID-19 en la comuna de Frutillar"/>
    <m/>
    <s v="Gráfico Evolución"/>
    <m/>
    <s v="https://analytics.zoho.com/open-view/2395394000008136598?ZOHO_CRITERIA=%22Localiza_CL_Poblacion%22.%22Codcom%22%3D10105"/>
    <x v="3"/>
    <s v="#1774B9"/>
  </r>
  <r>
    <s v="1045"/>
    <n v="360"/>
    <s v="Enfermedades Mundiales"/>
    <s v="Salud"/>
    <n v="10106"/>
    <x v="3"/>
    <x v="1"/>
    <x v="2"/>
    <x v="249"/>
    <x v="0"/>
    <x v="5"/>
    <s v="Periodo 2020-2021"/>
    <s v="Unidades"/>
    <s v="Ministerio de Ciencias, Tecnología, Conocimiento e Innovación"/>
    <s v="Evolución del Proceso de Vacunación contra COVID-19 en la comuna de Los Muermos"/>
    <m/>
    <s v="Gráfico Evolución"/>
    <m/>
    <s v="https://analytics.zoho.com/open-view/2395394000008136598?ZOHO_CRITERIA=%22Localiza_CL_Poblacion%22.%22Codcom%22%3D10106"/>
    <x v="3"/>
    <s v="#1774B9"/>
  </r>
  <r>
    <s v="1046"/>
    <n v="360"/>
    <s v="Enfermedades Mundiales"/>
    <s v="Salud"/>
    <n v="10107"/>
    <x v="3"/>
    <x v="1"/>
    <x v="2"/>
    <x v="250"/>
    <x v="0"/>
    <x v="5"/>
    <s v="Periodo 2020-2021"/>
    <s v="Unidades"/>
    <s v="Ministerio de Ciencias, Tecnología, Conocimiento e Innovación"/>
    <s v="Evolución del Proceso de Vacunación contra COVID-19 en la comuna de Llanquihue"/>
    <m/>
    <s v="Gráfico Evolución"/>
    <m/>
    <s v="https://analytics.zoho.com/open-view/2395394000008136598?ZOHO_CRITERIA=%22Localiza_CL_Poblacion%22.%22Codcom%22%3D10107"/>
    <x v="3"/>
    <s v="#1774B9"/>
  </r>
  <r>
    <s v="1047"/>
    <n v="360"/>
    <s v="Enfermedades Mundiales"/>
    <s v="Salud"/>
    <n v="10108"/>
    <x v="3"/>
    <x v="1"/>
    <x v="2"/>
    <x v="251"/>
    <x v="0"/>
    <x v="5"/>
    <s v="Periodo 2020-2021"/>
    <s v="Unidades"/>
    <s v="Ministerio de Ciencias, Tecnología, Conocimiento e Innovación"/>
    <s v="Evolución del Proceso de Vacunación contra COVID-19 en la comuna de Maullín"/>
    <m/>
    <s v="Gráfico Evolución"/>
    <m/>
    <s v="https://analytics.zoho.com/open-view/2395394000008136598?ZOHO_CRITERIA=%22Localiza_CL_Poblacion%22.%22Codcom%22%3D10108"/>
    <x v="3"/>
    <s v="#1774B9"/>
  </r>
  <r>
    <s v="1048"/>
    <n v="360"/>
    <s v="Enfermedades Mundiales"/>
    <s v="Salud"/>
    <n v="10109"/>
    <x v="3"/>
    <x v="1"/>
    <x v="2"/>
    <x v="252"/>
    <x v="0"/>
    <x v="5"/>
    <s v="Periodo 2020-2021"/>
    <s v="Unidades"/>
    <s v="Ministerio de Ciencias, Tecnología, Conocimiento e Innovación"/>
    <s v="Evolución del Proceso de Vacunación contra COVID-19 en la comuna de Puerto Varas"/>
    <m/>
    <s v="Gráfico Evolución"/>
    <m/>
    <s v="https://analytics.zoho.com/open-view/2395394000008136598?ZOHO_CRITERIA=%22Localiza_CL_Poblacion%22.%22Codcom%22%3D10109"/>
    <x v="3"/>
    <s v="#1774B9"/>
  </r>
  <r>
    <s v="1049"/>
    <n v="360"/>
    <s v="Enfermedades Mundiales"/>
    <s v="Salud"/>
    <n v="10201"/>
    <x v="3"/>
    <x v="1"/>
    <x v="2"/>
    <x v="253"/>
    <x v="0"/>
    <x v="5"/>
    <s v="Periodo 2020-2021"/>
    <s v="Unidades"/>
    <s v="Ministerio de Ciencias, Tecnología, Conocimiento e Innovación"/>
    <s v="Evolución del Proceso de Vacunación contra COVID-19 en la comuna de Castro"/>
    <m/>
    <s v="Gráfico Evolución"/>
    <m/>
    <s v="https://analytics.zoho.com/open-view/2395394000008136598?ZOHO_CRITERIA=%22Localiza_CL_Poblacion%22.%22Codcom%22%3D10201"/>
    <x v="3"/>
    <s v="#1774B9"/>
  </r>
  <r>
    <s v="1050"/>
    <n v="360"/>
    <s v="Enfermedades Mundiales"/>
    <s v="Salud"/>
    <n v="10202"/>
    <x v="3"/>
    <x v="1"/>
    <x v="2"/>
    <x v="254"/>
    <x v="0"/>
    <x v="5"/>
    <s v="Periodo 2020-2021"/>
    <s v="Unidades"/>
    <s v="Ministerio de Ciencias, Tecnología, Conocimiento e Innovación"/>
    <s v="Evolución del Proceso de Vacunación contra COVID-19 en la comuna de Ancud"/>
    <m/>
    <s v="Gráfico Evolución"/>
    <m/>
    <s v="https://analytics.zoho.com/open-view/2395394000008136598?ZOHO_CRITERIA=%22Localiza_CL_Poblacion%22.%22Codcom%22%3D10202"/>
    <x v="3"/>
    <s v="#1774B9"/>
  </r>
  <r>
    <s v="1051"/>
    <n v="360"/>
    <s v="Enfermedades Mundiales"/>
    <s v="Salud"/>
    <n v="10203"/>
    <x v="3"/>
    <x v="1"/>
    <x v="2"/>
    <x v="255"/>
    <x v="0"/>
    <x v="5"/>
    <s v="Periodo 2020-2021"/>
    <s v="Unidades"/>
    <s v="Ministerio de Ciencias, Tecnología, Conocimiento e Innovación"/>
    <s v="Evolución del Proceso de Vacunación contra COVID-19 en la comuna de Chonchi"/>
    <m/>
    <s v="Gráfico Evolución"/>
    <m/>
    <s v="https://analytics.zoho.com/open-view/2395394000008136598?ZOHO_CRITERIA=%22Localiza_CL_Poblacion%22.%22Codcom%22%3D10203"/>
    <x v="3"/>
    <s v="#1774B9"/>
  </r>
  <r>
    <s v="1052"/>
    <n v="360"/>
    <s v="Enfermedades Mundiales"/>
    <s v="Salud"/>
    <n v="10204"/>
    <x v="3"/>
    <x v="1"/>
    <x v="2"/>
    <x v="256"/>
    <x v="0"/>
    <x v="5"/>
    <s v="Periodo 2020-2021"/>
    <s v="Unidades"/>
    <s v="Ministerio de Ciencias, Tecnología, Conocimiento e Innovación"/>
    <s v="Evolución del Proceso de Vacunación contra COVID-19 en la comuna de Curaco de Vélez"/>
    <m/>
    <s v="Gráfico Evolución"/>
    <m/>
    <s v="https://analytics.zoho.com/open-view/2395394000008136598?ZOHO_CRITERIA=%22Localiza_CL_Poblacion%22.%22Codcom%22%3D10204"/>
    <x v="3"/>
    <s v="#1774B9"/>
  </r>
  <r>
    <s v="1053"/>
    <n v="360"/>
    <s v="Enfermedades Mundiales"/>
    <s v="Salud"/>
    <n v="10205"/>
    <x v="3"/>
    <x v="1"/>
    <x v="2"/>
    <x v="257"/>
    <x v="0"/>
    <x v="5"/>
    <s v="Periodo 2020-2021"/>
    <s v="Unidades"/>
    <s v="Ministerio de Ciencias, Tecnología, Conocimiento e Innovación"/>
    <s v="Evolución del Proceso de Vacunación contra COVID-19 en la comuna de Dalcahue"/>
    <m/>
    <s v="Gráfico Evolución"/>
    <m/>
    <s v="https://analytics.zoho.com/open-view/2395394000008136598?ZOHO_CRITERIA=%22Localiza_CL_Poblacion%22.%22Codcom%22%3D10205"/>
    <x v="3"/>
    <s v="#1774B9"/>
  </r>
  <r>
    <s v="1054"/>
    <n v="360"/>
    <s v="Enfermedades Mundiales"/>
    <s v="Salud"/>
    <n v="10206"/>
    <x v="3"/>
    <x v="1"/>
    <x v="2"/>
    <x v="258"/>
    <x v="0"/>
    <x v="5"/>
    <s v="Periodo 2020-2021"/>
    <s v="Unidades"/>
    <s v="Ministerio de Ciencias, Tecnología, Conocimiento e Innovación"/>
    <s v="Evolución del Proceso de Vacunación contra COVID-19 en la comuna de Puqueldón"/>
    <m/>
    <s v="Gráfico Evolución"/>
    <m/>
    <s v="https://analytics.zoho.com/open-view/2395394000008136598?ZOHO_CRITERIA=%22Localiza_CL_Poblacion%22.%22Codcom%22%3D10206"/>
    <x v="3"/>
    <s v="#1774B9"/>
  </r>
  <r>
    <s v="1055"/>
    <n v="360"/>
    <s v="Enfermedades Mundiales"/>
    <s v="Salud"/>
    <n v="10207"/>
    <x v="3"/>
    <x v="1"/>
    <x v="2"/>
    <x v="259"/>
    <x v="0"/>
    <x v="5"/>
    <s v="Periodo 2020-2021"/>
    <s v="Unidades"/>
    <s v="Ministerio de Ciencias, Tecnología, Conocimiento e Innovación"/>
    <s v="Evolución del Proceso de Vacunación contra COVID-19 en la comuna de Queilén"/>
    <m/>
    <s v="Gráfico Evolución"/>
    <m/>
    <s v="https://analytics.zoho.com/open-view/2395394000008136598?ZOHO_CRITERIA=%22Localiza_CL_Poblacion%22.%22Codcom%22%3D10207"/>
    <x v="3"/>
    <s v="#1774B9"/>
  </r>
  <r>
    <s v="1056"/>
    <n v="360"/>
    <s v="Enfermedades Mundiales"/>
    <s v="Salud"/>
    <n v="10208"/>
    <x v="3"/>
    <x v="1"/>
    <x v="2"/>
    <x v="260"/>
    <x v="0"/>
    <x v="5"/>
    <s v="Periodo 2020-2021"/>
    <s v="Unidades"/>
    <s v="Ministerio de Ciencias, Tecnología, Conocimiento e Innovación"/>
    <s v="Evolución del Proceso de Vacunación contra COVID-19 en la comuna de Quellón"/>
    <m/>
    <s v="Gráfico Evolución"/>
    <m/>
    <s v="https://analytics.zoho.com/open-view/2395394000008136598?ZOHO_CRITERIA=%22Localiza_CL_Poblacion%22.%22Codcom%22%3D10208"/>
    <x v="3"/>
    <s v="#1774B9"/>
  </r>
  <r>
    <s v="1057"/>
    <n v="360"/>
    <s v="Enfermedades Mundiales"/>
    <s v="Salud"/>
    <n v="10209"/>
    <x v="3"/>
    <x v="1"/>
    <x v="2"/>
    <x v="261"/>
    <x v="0"/>
    <x v="5"/>
    <s v="Periodo 2020-2021"/>
    <s v="Unidades"/>
    <s v="Ministerio de Ciencias, Tecnología, Conocimiento e Innovación"/>
    <s v="Evolución del Proceso de Vacunación contra COVID-19 en la comuna de Quemchi"/>
    <m/>
    <s v="Gráfico Evolución"/>
    <m/>
    <s v="https://analytics.zoho.com/open-view/2395394000008136598?ZOHO_CRITERIA=%22Localiza_CL_Poblacion%22.%22Codcom%22%3D10209"/>
    <x v="3"/>
    <s v="#1774B9"/>
  </r>
  <r>
    <s v="1058"/>
    <n v="360"/>
    <s v="Enfermedades Mundiales"/>
    <s v="Salud"/>
    <n v="10210"/>
    <x v="3"/>
    <x v="1"/>
    <x v="2"/>
    <x v="262"/>
    <x v="0"/>
    <x v="5"/>
    <s v="Periodo 2020-2021"/>
    <s v="Unidades"/>
    <s v="Ministerio de Ciencias, Tecnología, Conocimiento e Innovación"/>
    <s v="Evolución del Proceso de Vacunación contra COVID-19 en la comuna de Quinchao"/>
    <m/>
    <s v="Gráfico Evolución"/>
    <m/>
    <s v="https://analytics.zoho.com/open-view/2395394000008136598?ZOHO_CRITERIA=%22Localiza_CL_Poblacion%22.%22Codcom%22%3D10210"/>
    <x v="3"/>
    <s v="#1774B9"/>
  </r>
  <r>
    <s v="1059"/>
    <n v="360"/>
    <s v="Enfermedades Mundiales"/>
    <s v="Salud"/>
    <n v="10301"/>
    <x v="3"/>
    <x v="1"/>
    <x v="2"/>
    <x v="263"/>
    <x v="0"/>
    <x v="5"/>
    <s v="Periodo 2020-2021"/>
    <s v="Unidades"/>
    <s v="Ministerio de Ciencias, Tecnología, Conocimiento e Innovación"/>
    <s v="Evolución del Proceso de Vacunación contra COVID-19 en la comuna de Osorno"/>
    <m/>
    <s v="Gráfico Evolución"/>
    <m/>
    <s v="https://analytics.zoho.com/open-view/2395394000008136598?ZOHO_CRITERIA=%22Localiza_CL_Poblacion%22.%22Codcom%22%3D10301"/>
    <x v="3"/>
    <s v="#1774B9"/>
  </r>
  <r>
    <s v="1060"/>
    <n v="360"/>
    <s v="Enfermedades Mundiales"/>
    <s v="Salud"/>
    <n v="10302"/>
    <x v="3"/>
    <x v="1"/>
    <x v="2"/>
    <x v="264"/>
    <x v="0"/>
    <x v="5"/>
    <s v="Periodo 2020-2021"/>
    <s v="Unidades"/>
    <s v="Ministerio de Ciencias, Tecnología, Conocimiento e Innovación"/>
    <s v="Evolución del Proceso de Vacunación contra COVID-19 en la comuna de Puerto Octay"/>
    <m/>
    <s v="Gráfico Evolución"/>
    <m/>
    <s v="https://analytics.zoho.com/open-view/2395394000008136598?ZOHO_CRITERIA=%22Localiza_CL_Poblacion%22.%22Codcom%22%3D10302"/>
    <x v="3"/>
    <s v="#1774B9"/>
  </r>
  <r>
    <s v="1061"/>
    <n v="360"/>
    <s v="Enfermedades Mundiales"/>
    <s v="Salud"/>
    <n v="10303"/>
    <x v="3"/>
    <x v="1"/>
    <x v="2"/>
    <x v="265"/>
    <x v="0"/>
    <x v="5"/>
    <s v="Periodo 2020-2021"/>
    <s v="Unidades"/>
    <s v="Ministerio de Ciencias, Tecnología, Conocimiento e Innovación"/>
    <s v="Evolución del Proceso de Vacunación contra COVID-19 en la comuna de Purranque"/>
    <m/>
    <s v="Gráfico Evolución"/>
    <m/>
    <s v="https://analytics.zoho.com/open-view/2395394000008136598?ZOHO_CRITERIA=%22Localiza_CL_Poblacion%22.%22Codcom%22%3D10303"/>
    <x v="3"/>
    <s v="#1774B9"/>
  </r>
  <r>
    <s v="1062"/>
    <n v="360"/>
    <s v="Enfermedades Mundiales"/>
    <s v="Salud"/>
    <n v="10304"/>
    <x v="3"/>
    <x v="1"/>
    <x v="2"/>
    <x v="266"/>
    <x v="0"/>
    <x v="5"/>
    <s v="Periodo 2020-2021"/>
    <s v="Unidades"/>
    <s v="Ministerio de Ciencias, Tecnología, Conocimiento e Innovación"/>
    <s v="Evolución del Proceso de Vacunación contra COVID-19 en la comuna de Puyehue"/>
    <m/>
    <s v="Gráfico Evolución"/>
    <m/>
    <s v="https://analytics.zoho.com/open-view/2395394000008136598?ZOHO_CRITERIA=%22Localiza_CL_Poblacion%22.%22Codcom%22%3D10304"/>
    <x v="3"/>
    <s v="#1774B9"/>
  </r>
  <r>
    <s v="1063"/>
    <n v="360"/>
    <s v="Enfermedades Mundiales"/>
    <s v="Salud"/>
    <n v="10305"/>
    <x v="3"/>
    <x v="1"/>
    <x v="2"/>
    <x v="267"/>
    <x v="0"/>
    <x v="5"/>
    <s v="Periodo 2020-2021"/>
    <s v="Unidades"/>
    <s v="Ministerio de Ciencias, Tecnología, Conocimiento e Innovación"/>
    <s v="Evolución del Proceso de Vacunación contra COVID-19 en la comuna de Río Negro"/>
    <m/>
    <s v="Gráfico Evolución"/>
    <m/>
    <s v="https://analytics.zoho.com/open-view/2395394000008136598?ZOHO_CRITERIA=%22Localiza_CL_Poblacion%22.%22Codcom%22%3D10305"/>
    <x v="3"/>
    <s v="#1774B9"/>
  </r>
  <r>
    <s v="1064"/>
    <n v="360"/>
    <s v="Enfermedades Mundiales"/>
    <s v="Salud"/>
    <n v="10306"/>
    <x v="3"/>
    <x v="1"/>
    <x v="2"/>
    <x v="268"/>
    <x v="0"/>
    <x v="5"/>
    <s v="Periodo 2020-2021"/>
    <s v="Unidades"/>
    <s v="Ministerio de Ciencias, Tecnología, Conocimiento e Innovación"/>
    <s v="Evolución del Proceso de Vacunación contra COVID-19 en la comuna de San Juan de La Costa"/>
    <m/>
    <s v="Gráfico Evolución"/>
    <m/>
    <s v="https://analytics.zoho.com/open-view/2395394000008136598?ZOHO_CRITERIA=%22Localiza_CL_Poblacion%22.%22Codcom%22%3D10306"/>
    <x v="3"/>
    <s v="#1774B9"/>
  </r>
  <r>
    <s v="1065"/>
    <n v="360"/>
    <s v="Enfermedades Mundiales"/>
    <s v="Salud"/>
    <n v="10307"/>
    <x v="3"/>
    <x v="1"/>
    <x v="2"/>
    <x v="269"/>
    <x v="0"/>
    <x v="5"/>
    <s v="Periodo 2020-2021"/>
    <s v="Unidades"/>
    <s v="Ministerio de Ciencias, Tecnología, Conocimiento e Innovación"/>
    <s v="Evolución del Proceso de Vacunación contra COVID-19 en la comuna de San Pablo"/>
    <m/>
    <s v="Gráfico Evolución"/>
    <m/>
    <s v="https://analytics.zoho.com/open-view/2395394000008136598?ZOHO_CRITERIA=%22Localiza_CL_Poblacion%22.%22Codcom%22%3D10307"/>
    <x v="3"/>
    <s v="#1774B9"/>
  </r>
  <r>
    <s v="1066"/>
    <n v="360"/>
    <s v="Enfermedades Mundiales"/>
    <s v="Salud"/>
    <n v="10401"/>
    <x v="3"/>
    <x v="1"/>
    <x v="2"/>
    <x v="270"/>
    <x v="0"/>
    <x v="5"/>
    <s v="Periodo 2020-2021"/>
    <s v="Unidades"/>
    <s v="Ministerio de Ciencias, Tecnología, Conocimiento e Innovación"/>
    <s v="Evolución del Proceso de Vacunación contra COVID-19 en la comuna de Chaitén"/>
    <m/>
    <s v="Gráfico Evolución"/>
    <m/>
    <s v="https://analytics.zoho.com/open-view/2395394000008136598?ZOHO_CRITERIA=%22Localiza_CL_Poblacion%22.%22Codcom%22%3D10401"/>
    <x v="3"/>
    <s v="#1774B9"/>
  </r>
  <r>
    <s v="1067"/>
    <n v="360"/>
    <s v="Enfermedades Mundiales"/>
    <s v="Salud"/>
    <n v="10402"/>
    <x v="3"/>
    <x v="1"/>
    <x v="2"/>
    <x v="271"/>
    <x v="0"/>
    <x v="5"/>
    <s v="Periodo 2020-2021"/>
    <s v="Unidades"/>
    <s v="Ministerio de Ciencias, Tecnología, Conocimiento e Innovación"/>
    <s v="Evolución del Proceso de Vacunación contra COVID-19 en la comuna de Futaleufú"/>
    <m/>
    <s v="Gráfico Evolución"/>
    <m/>
    <s v="https://analytics.zoho.com/open-view/2395394000008136598?ZOHO_CRITERIA=%22Localiza_CL_Poblacion%22.%22Codcom%22%3D10402"/>
    <x v="3"/>
    <s v="#1774B9"/>
  </r>
  <r>
    <s v="1068"/>
    <n v="360"/>
    <s v="Enfermedades Mundiales"/>
    <s v="Salud"/>
    <n v="10403"/>
    <x v="3"/>
    <x v="1"/>
    <x v="2"/>
    <x v="272"/>
    <x v="0"/>
    <x v="5"/>
    <s v="Periodo 2020-2021"/>
    <s v="Unidades"/>
    <s v="Ministerio de Ciencias, Tecnología, Conocimiento e Innovación"/>
    <s v="Evolución del Proceso de Vacunación contra COVID-19 en la comuna de Hualaihué"/>
    <m/>
    <s v="Gráfico Evolución"/>
    <m/>
    <s v="https://analytics.zoho.com/open-view/2395394000008136598?ZOHO_CRITERIA=%22Localiza_CL_Poblacion%22.%22Codcom%22%3D10403"/>
    <x v="3"/>
    <s v="#1774B9"/>
  </r>
  <r>
    <s v="1069"/>
    <n v="360"/>
    <s v="Enfermedades Mundiales"/>
    <s v="Salud"/>
    <n v="10404"/>
    <x v="3"/>
    <x v="1"/>
    <x v="2"/>
    <x v="273"/>
    <x v="0"/>
    <x v="5"/>
    <s v="Periodo 2020-2021"/>
    <s v="Unidades"/>
    <s v="Ministerio de Ciencias, Tecnología, Conocimiento e Innovación"/>
    <s v="Evolución del Proceso de Vacunación contra COVID-19 en la comuna de Palena"/>
    <m/>
    <s v="Gráfico Evolución"/>
    <m/>
    <s v="https://analytics.zoho.com/open-view/2395394000008136598?ZOHO_CRITERIA=%22Localiza_CL_Poblacion%22.%22Codcom%22%3D10404"/>
    <x v="3"/>
    <s v="#1774B9"/>
  </r>
  <r>
    <s v="1070"/>
    <n v="360"/>
    <s v="Enfermedades Mundiales"/>
    <s v="Salud"/>
    <n v="11101"/>
    <x v="3"/>
    <x v="1"/>
    <x v="2"/>
    <x v="274"/>
    <x v="0"/>
    <x v="5"/>
    <s v="Periodo 2020-2021"/>
    <s v="Unidades"/>
    <s v="Ministerio de Ciencias, Tecnología, Conocimiento e Innovación"/>
    <s v="Evolución del Proceso de Vacunación contra COVID-19 en la comuna de Coihaique"/>
    <m/>
    <s v="Gráfico Evolución"/>
    <m/>
    <s v="https://analytics.zoho.com/open-view/2395394000008136598?ZOHO_CRITERIA=%22Localiza_CL_Poblacion%22.%22Codcom%22%3D11101"/>
    <x v="3"/>
    <s v="#1774B9"/>
  </r>
  <r>
    <s v="1071"/>
    <n v="360"/>
    <s v="Enfermedades Mundiales"/>
    <s v="Salud"/>
    <n v="11102"/>
    <x v="3"/>
    <x v="1"/>
    <x v="2"/>
    <x v="275"/>
    <x v="0"/>
    <x v="5"/>
    <s v="Periodo 2020-2021"/>
    <s v="Unidades"/>
    <s v="Ministerio de Ciencias, Tecnología, Conocimiento e Innovación"/>
    <s v="Evolución del Proceso de Vacunación contra COVID-19 en la comuna de Lago Verde"/>
    <m/>
    <s v="Gráfico Evolución"/>
    <m/>
    <s v="https://analytics.zoho.com/open-view/2395394000008136598?ZOHO_CRITERIA=%22Localiza_CL_Poblacion%22.%22Codcom%22%3D11102"/>
    <x v="3"/>
    <s v="#1774B9"/>
  </r>
  <r>
    <s v="1072"/>
    <n v="360"/>
    <s v="Enfermedades Mundiales"/>
    <s v="Salud"/>
    <n v="11201"/>
    <x v="3"/>
    <x v="1"/>
    <x v="2"/>
    <x v="276"/>
    <x v="0"/>
    <x v="5"/>
    <s v="Periodo 2020-2021"/>
    <s v="Unidades"/>
    <s v="Ministerio de Ciencias, Tecnología, Conocimiento e Innovación"/>
    <s v="Evolución del Proceso de Vacunación contra COVID-19 en la comuna de Aisén"/>
    <m/>
    <s v="Gráfico Evolución"/>
    <m/>
    <s v="https://analytics.zoho.com/open-view/2395394000008136598?ZOHO_CRITERIA=%22Localiza_CL_Poblacion%22.%22Codcom%22%3D11201"/>
    <x v="3"/>
    <s v="#1774B9"/>
  </r>
  <r>
    <s v="1073"/>
    <n v="360"/>
    <s v="Enfermedades Mundiales"/>
    <s v="Salud"/>
    <n v="11202"/>
    <x v="3"/>
    <x v="1"/>
    <x v="2"/>
    <x v="277"/>
    <x v="0"/>
    <x v="5"/>
    <s v="Periodo 2020-2021"/>
    <s v="Unidades"/>
    <s v="Ministerio de Ciencias, Tecnología, Conocimiento e Innovación"/>
    <s v="Evolución del Proceso de Vacunación contra COVID-19 en la comuna de Cisnes"/>
    <m/>
    <s v="Gráfico Evolución"/>
    <m/>
    <s v="https://analytics.zoho.com/open-view/2395394000008136598?ZOHO_CRITERIA=%22Localiza_CL_Poblacion%22.%22Codcom%22%3D11202"/>
    <x v="3"/>
    <s v="#1774B9"/>
  </r>
  <r>
    <s v="1074"/>
    <n v="360"/>
    <s v="Enfermedades Mundiales"/>
    <s v="Salud"/>
    <n v="11203"/>
    <x v="3"/>
    <x v="1"/>
    <x v="2"/>
    <x v="278"/>
    <x v="0"/>
    <x v="5"/>
    <s v="Periodo 2020-2021"/>
    <s v="Unidades"/>
    <s v="Ministerio de Ciencias, Tecnología, Conocimiento e Innovación"/>
    <s v="Evolución del Proceso de Vacunación contra COVID-19 en la comuna de Guaitecas"/>
    <m/>
    <s v="Gráfico Evolución"/>
    <m/>
    <s v="https://analytics.zoho.com/open-view/2395394000008136598?ZOHO_CRITERIA=%22Localiza_CL_Poblacion%22.%22Codcom%22%3D11203"/>
    <x v="3"/>
    <s v="#1774B9"/>
  </r>
  <r>
    <s v="1075"/>
    <n v="360"/>
    <s v="Enfermedades Mundiales"/>
    <s v="Salud"/>
    <n v="11301"/>
    <x v="3"/>
    <x v="1"/>
    <x v="2"/>
    <x v="279"/>
    <x v="0"/>
    <x v="5"/>
    <s v="Periodo 2020-2021"/>
    <s v="Unidades"/>
    <s v="Ministerio de Ciencias, Tecnología, Conocimiento e Innovación"/>
    <s v="Evolución del Proceso de Vacunación contra COVID-19 en la comuna de Cochrane"/>
    <m/>
    <s v="Gráfico Evolución"/>
    <m/>
    <s v="https://analytics.zoho.com/open-view/2395394000008136598?ZOHO_CRITERIA=%22Localiza_CL_Poblacion%22.%22Codcom%22%3D11301"/>
    <x v="3"/>
    <s v="#1774B9"/>
  </r>
  <r>
    <s v="1076"/>
    <n v="360"/>
    <s v="Enfermedades Mundiales"/>
    <s v="Salud"/>
    <n v="11302"/>
    <x v="3"/>
    <x v="1"/>
    <x v="2"/>
    <x v="280"/>
    <x v="0"/>
    <x v="5"/>
    <s v="Periodo 2020-2021"/>
    <s v="Unidades"/>
    <s v="Ministerio de Ciencias, Tecnología, Conocimiento e Innovación"/>
    <s v="Evolución del Proceso de Vacunación contra COVID-19 en la comuna de O'Higgins"/>
    <m/>
    <s v="Gráfico Evolución"/>
    <m/>
    <s v="https://analytics.zoho.com/open-view/2395394000008136598?ZOHO_CRITERIA=%22Localiza_CL_Poblacion%22.%22Codcom%22%3D11302"/>
    <x v="3"/>
    <s v="#1774B9"/>
  </r>
  <r>
    <s v="1077"/>
    <n v="360"/>
    <s v="Enfermedades Mundiales"/>
    <s v="Salud"/>
    <n v="11303"/>
    <x v="3"/>
    <x v="1"/>
    <x v="2"/>
    <x v="281"/>
    <x v="0"/>
    <x v="5"/>
    <s v="Periodo 2020-2021"/>
    <s v="Unidades"/>
    <s v="Ministerio de Ciencias, Tecnología, Conocimiento e Innovación"/>
    <s v="Evolución del Proceso de Vacunación contra COVID-19 en la comuna de Tortel"/>
    <m/>
    <s v="Gráfico Evolución"/>
    <m/>
    <s v="https://analytics.zoho.com/open-view/2395394000008136598?ZOHO_CRITERIA=%22Localiza_CL_Poblacion%22.%22Codcom%22%3D11303"/>
    <x v="3"/>
    <s v="#1774B9"/>
  </r>
  <r>
    <s v="1078"/>
    <n v="360"/>
    <s v="Enfermedades Mundiales"/>
    <s v="Salud"/>
    <n v="11401"/>
    <x v="3"/>
    <x v="1"/>
    <x v="2"/>
    <x v="282"/>
    <x v="0"/>
    <x v="5"/>
    <s v="Periodo 2020-2021"/>
    <s v="Unidades"/>
    <s v="Ministerio de Ciencias, Tecnología, Conocimiento e Innovación"/>
    <s v="Evolución del Proceso de Vacunación contra COVID-19 en la comuna de Chile Chico"/>
    <m/>
    <s v="Gráfico Evolución"/>
    <m/>
    <s v="https://analytics.zoho.com/open-view/2395394000008136598?ZOHO_CRITERIA=%22Localiza_CL_Poblacion%22.%22Codcom%22%3D11401"/>
    <x v="3"/>
    <s v="#1774B9"/>
  </r>
  <r>
    <s v="1079"/>
    <n v="360"/>
    <s v="Enfermedades Mundiales"/>
    <s v="Salud"/>
    <n v="11402"/>
    <x v="3"/>
    <x v="1"/>
    <x v="2"/>
    <x v="283"/>
    <x v="0"/>
    <x v="5"/>
    <s v="Periodo 2020-2021"/>
    <s v="Unidades"/>
    <s v="Ministerio de Ciencias, Tecnología, Conocimiento e Innovación"/>
    <s v="Evolución del Proceso de Vacunación contra COVID-19 en la comuna de Río Ibáñez"/>
    <m/>
    <s v="Gráfico Evolución"/>
    <m/>
    <s v="https://analytics.zoho.com/open-view/2395394000008136598?ZOHO_CRITERIA=%22Localiza_CL_Poblacion%22.%22Codcom%22%3D11402"/>
    <x v="3"/>
    <s v="#1774B9"/>
  </r>
  <r>
    <s v="1080"/>
    <n v="360"/>
    <s v="Enfermedades Mundiales"/>
    <s v="Salud"/>
    <n v="12101"/>
    <x v="3"/>
    <x v="1"/>
    <x v="2"/>
    <x v="284"/>
    <x v="0"/>
    <x v="5"/>
    <s v="Periodo 2020-2021"/>
    <s v="Unidades"/>
    <s v="Ministerio de Ciencias, Tecnología, Conocimiento e Innovación"/>
    <s v="Evolución del Proceso de Vacunación contra COVID-19 en la comuna de Punta Arenas"/>
    <m/>
    <s v="Gráfico Evolución"/>
    <m/>
    <s v="https://analytics.zoho.com/open-view/2395394000008136598?ZOHO_CRITERIA=%22Localiza_CL_Poblacion%22.%22Codcom%22%3D12101"/>
    <x v="3"/>
    <s v="#1774B9"/>
  </r>
  <r>
    <s v="1081"/>
    <n v="360"/>
    <s v="Enfermedades Mundiales"/>
    <s v="Salud"/>
    <n v="12102"/>
    <x v="3"/>
    <x v="1"/>
    <x v="2"/>
    <x v="285"/>
    <x v="0"/>
    <x v="5"/>
    <s v="Periodo 2020-2021"/>
    <s v="Unidades"/>
    <s v="Ministerio de Ciencias, Tecnología, Conocimiento e Innovación"/>
    <s v="Evolución del Proceso de Vacunación contra COVID-19 en la comuna de Laguna Blanca"/>
    <m/>
    <s v="Gráfico Evolución"/>
    <m/>
    <s v="https://analytics.zoho.com/open-view/2395394000008136598?ZOHO_CRITERIA=%22Localiza_CL_Poblacion%22.%22Codcom%22%3D12102"/>
    <x v="3"/>
    <s v="#1774B9"/>
  </r>
  <r>
    <s v="1082"/>
    <n v="360"/>
    <s v="Enfermedades Mundiales"/>
    <s v="Salud"/>
    <n v="12103"/>
    <x v="3"/>
    <x v="1"/>
    <x v="2"/>
    <x v="286"/>
    <x v="0"/>
    <x v="5"/>
    <s v="Periodo 2020-2021"/>
    <s v="Unidades"/>
    <s v="Ministerio de Ciencias, Tecnología, Conocimiento e Innovación"/>
    <s v="Evolución del Proceso de Vacunación contra COVID-19 en la comuna de Río Verde"/>
    <m/>
    <s v="Gráfico Evolución"/>
    <m/>
    <s v="https://analytics.zoho.com/open-view/2395394000008136598?ZOHO_CRITERIA=%22Localiza_CL_Poblacion%22.%22Codcom%22%3D12103"/>
    <x v="3"/>
    <s v="#1774B9"/>
  </r>
  <r>
    <s v="1083"/>
    <n v="360"/>
    <s v="Enfermedades Mundiales"/>
    <s v="Salud"/>
    <n v="12104"/>
    <x v="3"/>
    <x v="1"/>
    <x v="2"/>
    <x v="287"/>
    <x v="0"/>
    <x v="5"/>
    <s v="Periodo 2020-2021"/>
    <s v="Unidades"/>
    <s v="Ministerio de Ciencias, Tecnología, Conocimiento e Innovación"/>
    <s v="Evolución del Proceso de Vacunación contra COVID-19 en la comuna de San Gregorio"/>
    <m/>
    <s v="Gráfico Evolución"/>
    <m/>
    <s v="https://analytics.zoho.com/open-view/2395394000008136598?ZOHO_CRITERIA=%22Localiza_CL_Poblacion%22.%22Codcom%22%3D12104"/>
    <x v="3"/>
    <s v="#1774B9"/>
  </r>
  <r>
    <s v="1084"/>
    <n v="360"/>
    <s v="Enfermedades Mundiales"/>
    <s v="Salud"/>
    <n v="12201"/>
    <x v="3"/>
    <x v="1"/>
    <x v="2"/>
    <x v="288"/>
    <x v="0"/>
    <x v="5"/>
    <s v="Periodo 2020-2021"/>
    <s v="Unidades"/>
    <s v="Ministerio de Ciencias, Tecnología, Conocimiento e Innovación"/>
    <s v="Evolución del Proceso de Vacunación contra COVID-19 en la comuna de Cabo de Hornos"/>
    <m/>
    <s v="Gráfico Evolución"/>
    <m/>
    <s v="https://analytics.zoho.com/open-view/2395394000008136598?ZOHO_CRITERIA=%22Localiza_CL_Poblacion%22.%22Codcom%22%3D12201"/>
    <x v="3"/>
    <s v="#1774B9"/>
  </r>
  <r>
    <s v="1085"/>
    <n v="360"/>
    <s v="Enfermedades Mundiales"/>
    <s v="Salud"/>
    <n v="12301"/>
    <x v="3"/>
    <x v="1"/>
    <x v="2"/>
    <x v="289"/>
    <x v="0"/>
    <x v="5"/>
    <s v="Periodo 2020-2021"/>
    <s v="Unidades"/>
    <s v="Ministerio de Ciencias, Tecnología, Conocimiento e Innovación"/>
    <s v="Evolución del Proceso de Vacunación contra COVID-19 en la comuna de Porvenir"/>
    <m/>
    <s v="Gráfico Evolución"/>
    <m/>
    <s v="https://analytics.zoho.com/open-view/2395394000008136598?ZOHO_CRITERIA=%22Localiza_CL_Poblacion%22.%22Codcom%22%3D12301"/>
    <x v="3"/>
    <s v="#1774B9"/>
  </r>
  <r>
    <s v="1086"/>
    <n v="360"/>
    <s v="Enfermedades Mundiales"/>
    <s v="Salud"/>
    <n v="12302"/>
    <x v="3"/>
    <x v="1"/>
    <x v="2"/>
    <x v="290"/>
    <x v="0"/>
    <x v="5"/>
    <s v="Periodo 2020-2021"/>
    <s v="Unidades"/>
    <s v="Ministerio de Ciencias, Tecnología, Conocimiento e Innovación"/>
    <s v="Evolución del Proceso de Vacunación contra COVID-19 en la comuna de Primavera"/>
    <m/>
    <s v="Gráfico Evolución"/>
    <m/>
    <s v="https://analytics.zoho.com/open-view/2395394000008136598?ZOHO_CRITERIA=%22Localiza_CL_Poblacion%22.%22Codcom%22%3D12302"/>
    <x v="3"/>
    <s v="#1774B9"/>
  </r>
  <r>
    <s v="1087"/>
    <n v="360"/>
    <s v="Enfermedades Mundiales"/>
    <s v="Salud"/>
    <n v="12303"/>
    <x v="3"/>
    <x v="1"/>
    <x v="2"/>
    <x v="291"/>
    <x v="0"/>
    <x v="5"/>
    <s v="Periodo 2020-2021"/>
    <s v="Unidades"/>
    <s v="Ministerio de Ciencias, Tecnología, Conocimiento e Innovación"/>
    <s v="Evolución del Proceso de Vacunación contra COVID-19 en la comuna de Timaukel"/>
    <m/>
    <s v="Gráfico Evolución"/>
    <m/>
    <s v="https://analytics.zoho.com/open-view/2395394000008136598?ZOHO_CRITERIA=%22Localiza_CL_Poblacion%22.%22Codcom%22%3D12303"/>
    <x v="3"/>
    <s v="#1774B9"/>
  </r>
  <r>
    <s v="1088"/>
    <n v="360"/>
    <s v="Enfermedades Mundiales"/>
    <s v="Salud"/>
    <n v="12401"/>
    <x v="3"/>
    <x v="1"/>
    <x v="2"/>
    <x v="292"/>
    <x v="0"/>
    <x v="5"/>
    <s v="Periodo 2020-2021"/>
    <s v="Unidades"/>
    <s v="Ministerio de Ciencias, Tecnología, Conocimiento e Innovación"/>
    <s v="Evolución del Proceso de Vacunación contra COVID-19 en la comuna de Natales"/>
    <m/>
    <s v="Gráfico Evolución"/>
    <m/>
    <s v="https://analytics.zoho.com/open-view/2395394000008136598?ZOHO_CRITERIA=%22Localiza_CL_Poblacion%22.%22Codcom%22%3D12401"/>
    <x v="3"/>
    <s v="#1774B9"/>
  </r>
  <r>
    <s v="1089"/>
    <n v="360"/>
    <s v="Enfermedades Mundiales"/>
    <s v="Salud"/>
    <n v="12402"/>
    <x v="3"/>
    <x v="1"/>
    <x v="2"/>
    <x v="293"/>
    <x v="0"/>
    <x v="5"/>
    <s v="Periodo 2020-2021"/>
    <s v="Unidades"/>
    <s v="Ministerio de Ciencias, Tecnología, Conocimiento e Innovación"/>
    <s v="Evolución del Proceso de Vacunación contra COVID-19 en la comuna de Torres del Paine"/>
    <m/>
    <s v="Gráfico Evolución"/>
    <m/>
    <s v="https://analytics.zoho.com/open-view/2395394000008136598?ZOHO_CRITERIA=%22Localiza_CL_Poblacion%22.%22Codcom%22%3D12402"/>
    <x v="3"/>
    <s v="#1774B9"/>
  </r>
  <r>
    <s v="1090"/>
    <n v="360"/>
    <s v="Enfermedades Mundiales"/>
    <s v="Salud"/>
    <n v="13101"/>
    <x v="3"/>
    <x v="1"/>
    <x v="2"/>
    <x v="294"/>
    <x v="0"/>
    <x v="5"/>
    <s v="Periodo 2020-2021"/>
    <s v="Unidades"/>
    <s v="Ministerio de Ciencias, Tecnología, Conocimiento e Innovación"/>
    <s v="Evolución del Proceso de Vacunación contra COVID-19 en la comuna de Santiago"/>
    <m/>
    <s v="Gráfico Evolución"/>
    <m/>
    <s v="https://analytics.zoho.com/open-view/2395394000008136598?ZOHO_CRITERIA=%22Localiza_CL_Poblacion%22.%22Codcom%22%3D13101"/>
    <x v="3"/>
    <s v="#1774B9"/>
  </r>
  <r>
    <s v="1091"/>
    <n v="360"/>
    <s v="Enfermedades Mundiales"/>
    <s v="Salud"/>
    <n v="13102"/>
    <x v="3"/>
    <x v="1"/>
    <x v="2"/>
    <x v="295"/>
    <x v="0"/>
    <x v="5"/>
    <s v="Periodo 2020-2021"/>
    <s v="Unidades"/>
    <s v="Ministerio de Ciencias, Tecnología, Conocimiento e Innovación"/>
    <s v="Evolución del Proceso de Vacunación contra COVID-19 en la comuna de Cerrillos"/>
    <m/>
    <s v="Gráfico Evolución"/>
    <m/>
    <s v="https://analytics.zoho.com/open-view/2395394000008136598?ZOHO_CRITERIA=%22Localiza_CL_Poblacion%22.%22Codcom%22%3D13102"/>
    <x v="3"/>
    <s v="#1774B9"/>
  </r>
  <r>
    <s v="1092"/>
    <n v="360"/>
    <s v="Enfermedades Mundiales"/>
    <s v="Salud"/>
    <n v="13103"/>
    <x v="3"/>
    <x v="1"/>
    <x v="2"/>
    <x v="296"/>
    <x v="0"/>
    <x v="5"/>
    <s v="Periodo 2020-2021"/>
    <s v="Unidades"/>
    <s v="Ministerio de Ciencias, Tecnología, Conocimiento e Innovación"/>
    <s v="Evolución del Proceso de Vacunación contra COVID-19 en la comuna de Cerro Navia"/>
    <m/>
    <s v="Gráfico Evolución"/>
    <m/>
    <s v="https://analytics.zoho.com/open-view/2395394000008136598?ZOHO_CRITERIA=%22Localiza_CL_Poblacion%22.%22Codcom%22%3D13103"/>
    <x v="3"/>
    <s v="#1774B9"/>
  </r>
  <r>
    <s v="1093"/>
    <n v="360"/>
    <s v="Enfermedades Mundiales"/>
    <s v="Salud"/>
    <n v="13104"/>
    <x v="3"/>
    <x v="1"/>
    <x v="2"/>
    <x v="297"/>
    <x v="0"/>
    <x v="5"/>
    <s v="Periodo 2020-2021"/>
    <s v="Unidades"/>
    <s v="Ministerio de Ciencias, Tecnología, Conocimiento e Innovación"/>
    <s v="Evolución del Proceso de Vacunación contra COVID-19 en la comuna de Conchalí"/>
    <m/>
    <s v="Gráfico Evolución"/>
    <m/>
    <s v="https://analytics.zoho.com/open-view/2395394000008136598?ZOHO_CRITERIA=%22Localiza_CL_Poblacion%22.%22Codcom%22%3D13104"/>
    <x v="3"/>
    <s v="#1774B9"/>
  </r>
  <r>
    <s v="1094"/>
    <n v="360"/>
    <s v="Enfermedades Mundiales"/>
    <s v="Salud"/>
    <n v="13105"/>
    <x v="3"/>
    <x v="1"/>
    <x v="2"/>
    <x v="298"/>
    <x v="0"/>
    <x v="5"/>
    <s v="Periodo 2020-2021"/>
    <s v="Unidades"/>
    <s v="Ministerio de Ciencias, Tecnología, Conocimiento e Innovación"/>
    <s v="Evolución del Proceso de Vacunación contra COVID-19 en la comuna de El Bosque"/>
    <m/>
    <s v="Gráfico Evolución"/>
    <m/>
    <s v="https://analytics.zoho.com/open-view/2395394000008136598?ZOHO_CRITERIA=%22Localiza_CL_Poblacion%22.%22Codcom%22%3D13105"/>
    <x v="3"/>
    <s v="#1774B9"/>
  </r>
  <r>
    <s v="1095"/>
    <n v="360"/>
    <s v="Enfermedades Mundiales"/>
    <s v="Salud"/>
    <n v="13106"/>
    <x v="3"/>
    <x v="1"/>
    <x v="2"/>
    <x v="299"/>
    <x v="0"/>
    <x v="5"/>
    <s v="Periodo 2020-2021"/>
    <s v="Unidades"/>
    <s v="Ministerio de Ciencias, Tecnología, Conocimiento e Innovación"/>
    <s v="Evolución del Proceso de Vacunación contra COVID-19 en la comuna de Estación Central"/>
    <m/>
    <s v="Gráfico Evolución"/>
    <m/>
    <s v="https://analytics.zoho.com/open-view/2395394000008136598?ZOHO_CRITERIA=%22Localiza_CL_Poblacion%22.%22Codcom%22%3D13106"/>
    <x v="3"/>
    <s v="#1774B9"/>
  </r>
  <r>
    <s v="1096"/>
    <n v="360"/>
    <s v="Enfermedades Mundiales"/>
    <s v="Salud"/>
    <n v="13107"/>
    <x v="3"/>
    <x v="1"/>
    <x v="2"/>
    <x v="300"/>
    <x v="0"/>
    <x v="5"/>
    <s v="Periodo 2020-2021"/>
    <s v="Unidades"/>
    <s v="Ministerio de Ciencias, Tecnología, Conocimiento e Innovación"/>
    <s v="Evolución del Proceso de Vacunación contra COVID-19 en la comuna de Huechuraba"/>
    <m/>
    <s v="Gráfico Evolución"/>
    <m/>
    <s v="https://analytics.zoho.com/open-view/2395394000008136598?ZOHO_CRITERIA=%22Localiza_CL_Poblacion%22.%22Codcom%22%3D13107"/>
    <x v="3"/>
    <s v="#1774B9"/>
  </r>
  <r>
    <s v="1097"/>
    <n v="360"/>
    <s v="Enfermedades Mundiales"/>
    <s v="Salud"/>
    <n v="13108"/>
    <x v="3"/>
    <x v="1"/>
    <x v="2"/>
    <x v="301"/>
    <x v="0"/>
    <x v="5"/>
    <s v="Periodo 2020-2021"/>
    <s v="Unidades"/>
    <s v="Ministerio de Ciencias, Tecnología, Conocimiento e Innovación"/>
    <s v="Evolución del Proceso de Vacunación contra COVID-19 en la comuna de Independencia"/>
    <m/>
    <s v="Gráfico Evolución"/>
    <m/>
    <s v="https://analytics.zoho.com/open-view/2395394000008136598?ZOHO_CRITERIA=%22Localiza_CL_Poblacion%22.%22Codcom%22%3D13108"/>
    <x v="3"/>
    <s v="#1774B9"/>
  </r>
  <r>
    <s v="1098"/>
    <n v="360"/>
    <s v="Enfermedades Mundiales"/>
    <s v="Salud"/>
    <n v="13109"/>
    <x v="3"/>
    <x v="1"/>
    <x v="2"/>
    <x v="302"/>
    <x v="0"/>
    <x v="5"/>
    <s v="Periodo 2020-2021"/>
    <s v="Unidades"/>
    <s v="Ministerio de Ciencias, Tecnología, Conocimiento e Innovación"/>
    <s v="Evolución del Proceso de Vacunación contra COVID-19 en la comuna de La Cisterna"/>
    <m/>
    <s v="Gráfico Evolución"/>
    <m/>
    <s v="https://analytics.zoho.com/open-view/2395394000008136598?ZOHO_CRITERIA=%22Localiza_CL_Poblacion%22.%22Codcom%22%3D13109"/>
    <x v="3"/>
    <s v="#1774B9"/>
  </r>
  <r>
    <s v="1099"/>
    <n v="360"/>
    <s v="Enfermedades Mundiales"/>
    <s v="Salud"/>
    <n v="13110"/>
    <x v="3"/>
    <x v="1"/>
    <x v="2"/>
    <x v="303"/>
    <x v="0"/>
    <x v="5"/>
    <s v="Periodo 2020-2021"/>
    <s v="Unidades"/>
    <s v="Ministerio de Ciencias, Tecnología, Conocimiento e Innovación"/>
    <s v="Evolución del Proceso de Vacunación contra COVID-19 en la comuna de La Florida"/>
    <m/>
    <s v="Gráfico Evolución"/>
    <m/>
    <s v="https://analytics.zoho.com/open-view/2395394000008136598?ZOHO_CRITERIA=%22Localiza_CL_Poblacion%22.%22Codcom%22%3D13110"/>
    <x v="3"/>
    <s v="#1774B9"/>
  </r>
  <r>
    <s v="1100"/>
    <n v="360"/>
    <s v="Enfermedades Mundiales"/>
    <s v="Salud"/>
    <n v="13111"/>
    <x v="3"/>
    <x v="1"/>
    <x v="2"/>
    <x v="304"/>
    <x v="0"/>
    <x v="5"/>
    <s v="Periodo 2020-2021"/>
    <s v="Unidades"/>
    <s v="Ministerio de Ciencias, Tecnología, Conocimiento e Innovación"/>
    <s v="Evolución del Proceso de Vacunación contra COVID-19 en la comuna de La Granja"/>
    <m/>
    <s v="Gráfico Evolución"/>
    <m/>
    <s v="https://analytics.zoho.com/open-view/2395394000008136598?ZOHO_CRITERIA=%22Localiza_CL_Poblacion%22.%22Codcom%22%3D13111"/>
    <x v="3"/>
    <s v="#1774B9"/>
  </r>
  <r>
    <s v="1101"/>
    <n v="360"/>
    <s v="Enfermedades Mundiales"/>
    <s v="Salud"/>
    <n v="13112"/>
    <x v="3"/>
    <x v="1"/>
    <x v="2"/>
    <x v="305"/>
    <x v="0"/>
    <x v="5"/>
    <s v="Periodo 2020-2021"/>
    <s v="Unidades"/>
    <s v="Ministerio de Ciencias, Tecnología, Conocimiento e Innovación"/>
    <s v="Evolución del Proceso de Vacunación contra COVID-19 en la comuna de La Pintana"/>
    <m/>
    <s v="Gráfico Evolución"/>
    <m/>
    <s v="https://analytics.zoho.com/open-view/2395394000008136598?ZOHO_CRITERIA=%22Localiza_CL_Poblacion%22.%22Codcom%22%3D13112"/>
    <x v="3"/>
    <s v="#1774B9"/>
  </r>
  <r>
    <s v="1102"/>
    <n v="360"/>
    <s v="Enfermedades Mundiales"/>
    <s v="Salud"/>
    <n v="13113"/>
    <x v="3"/>
    <x v="1"/>
    <x v="2"/>
    <x v="306"/>
    <x v="0"/>
    <x v="5"/>
    <s v="Periodo 2020-2021"/>
    <s v="Unidades"/>
    <s v="Ministerio de Ciencias, Tecnología, Conocimiento e Innovación"/>
    <s v="Evolución del Proceso de Vacunación contra COVID-19 en la comuna de La Reina"/>
    <m/>
    <s v="Gráfico Evolución"/>
    <m/>
    <s v="https://analytics.zoho.com/open-view/2395394000008136598?ZOHO_CRITERIA=%22Localiza_CL_Poblacion%22.%22Codcom%22%3D13113"/>
    <x v="3"/>
    <s v="#1774B9"/>
  </r>
  <r>
    <s v="1103"/>
    <n v="360"/>
    <s v="Enfermedades Mundiales"/>
    <s v="Salud"/>
    <n v="13114"/>
    <x v="3"/>
    <x v="1"/>
    <x v="2"/>
    <x v="307"/>
    <x v="0"/>
    <x v="5"/>
    <s v="Periodo 2020-2021"/>
    <s v="Unidades"/>
    <s v="Ministerio de Ciencias, Tecnología, Conocimiento e Innovación"/>
    <s v="Evolución del Proceso de Vacunación contra COVID-19 en la comuna de Las Condes"/>
    <m/>
    <s v="Gráfico Evolución"/>
    <m/>
    <s v="https://analytics.zoho.com/open-view/2395394000008136598?ZOHO_CRITERIA=%22Localiza_CL_Poblacion%22.%22Codcom%22%3D13114"/>
    <x v="3"/>
    <s v="#1774B9"/>
  </r>
  <r>
    <s v="1104"/>
    <n v="360"/>
    <s v="Enfermedades Mundiales"/>
    <s v="Salud"/>
    <n v="13115"/>
    <x v="3"/>
    <x v="1"/>
    <x v="2"/>
    <x v="308"/>
    <x v="0"/>
    <x v="5"/>
    <s v="Periodo 2020-2021"/>
    <s v="Unidades"/>
    <s v="Ministerio de Ciencias, Tecnología, Conocimiento e Innovación"/>
    <s v="Evolución del Proceso de Vacunación contra COVID-19 en la comuna de Lo Barnechea"/>
    <m/>
    <s v="Gráfico Evolución"/>
    <m/>
    <s v="https://analytics.zoho.com/open-view/2395394000008136598?ZOHO_CRITERIA=%22Localiza_CL_Poblacion%22.%22Codcom%22%3D13115"/>
    <x v="3"/>
    <s v="#1774B9"/>
  </r>
  <r>
    <s v="1105"/>
    <n v="360"/>
    <s v="Enfermedades Mundiales"/>
    <s v="Salud"/>
    <n v="13116"/>
    <x v="3"/>
    <x v="1"/>
    <x v="2"/>
    <x v="309"/>
    <x v="0"/>
    <x v="5"/>
    <s v="Periodo 2020-2021"/>
    <s v="Unidades"/>
    <s v="Ministerio de Ciencias, Tecnología, Conocimiento e Innovación"/>
    <s v="Evolución del Proceso de Vacunación contra COVID-19 en la comuna de Lo Espejo"/>
    <m/>
    <s v="Gráfico Evolución"/>
    <m/>
    <s v="https://analytics.zoho.com/open-view/2395394000008136598?ZOHO_CRITERIA=%22Localiza_CL_Poblacion%22.%22Codcom%22%3D13116"/>
    <x v="3"/>
    <s v="#1774B9"/>
  </r>
  <r>
    <s v="1106"/>
    <n v="360"/>
    <s v="Enfermedades Mundiales"/>
    <s v="Salud"/>
    <n v="13117"/>
    <x v="3"/>
    <x v="1"/>
    <x v="2"/>
    <x v="310"/>
    <x v="0"/>
    <x v="5"/>
    <s v="Periodo 2020-2021"/>
    <s v="Unidades"/>
    <s v="Ministerio de Ciencias, Tecnología, Conocimiento e Innovación"/>
    <s v="Evolución del Proceso de Vacunación contra COVID-19 en la comuna de Lo Prado"/>
    <m/>
    <s v="Gráfico Evolución"/>
    <m/>
    <s v="https://analytics.zoho.com/open-view/2395394000008136598?ZOHO_CRITERIA=%22Localiza_CL_Poblacion%22.%22Codcom%22%3D13117"/>
    <x v="3"/>
    <s v="#1774B9"/>
  </r>
  <r>
    <s v="1107"/>
    <n v="360"/>
    <s v="Enfermedades Mundiales"/>
    <s v="Salud"/>
    <n v="13118"/>
    <x v="3"/>
    <x v="1"/>
    <x v="2"/>
    <x v="311"/>
    <x v="0"/>
    <x v="5"/>
    <s v="Periodo 2020-2021"/>
    <s v="Unidades"/>
    <s v="Ministerio de Ciencias, Tecnología, Conocimiento e Innovación"/>
    <s v="Evolución del Proceso de Vacunación contra COVID-19 en la comuna de Macul"/>
    <m/>
    <s v="Gráfico Evolución"/>
    <m/>
    <s v="https://analytics.zoho.com/open-view/2395394000008136598?ZOHO_CRITERIA=%22Localiza_CL_Poblacion%22.%22Codcom%22%3D13118"/>
    <x v="3"/>
    <s v="#1774B9"/>
  </r>
  <r>
    <s v="1108"/>
    <n v="360"/>
    <s v="Enfermedades Mundiales"/>
    <s v="Salud"/>
    <n v="13119"/>
    <x v="3"/>
    <x v="1"/>
    <x v="2"/>
    <x v="312"/>
    <x v="0"/>
    <x v="5"/>
    <s v="Periodo 2020-2021"/>
    <s v="Unidades"/>
    <s v="Ministerio de Ciencias, Tecnología, Conocimiento e Innovación"/>
    <s v="Evolución del Proceso de Vacunación contra COVID-19 en la comuna de Maipú"/>
    <m/>
    <s v="Gráfico Evolución"/>
    <m/>
    <s v="https://analytics.zoho.com/open-view/2395394000008136598?ZOHO_CRITERIA=%22Localiza_CL_Poblacion%22.%22Codcom%22%3D13119"/>
    <x v="3"/>
    <s v="#1774B9"/>
  </r>
  <r>
    <s v="1109"/>
    <n v="360"/>
    <s v="Enfermedades Mundiales"/>
    <s v="Salud"/>
    <n v="13120"/>
    <x v="3"/>
    <x v="1"/>
    <x v="2"/>
    <x v="313"/>
    <x v="0"/>
    <x v="5"/>
    <s v="Periodo 2020-2021"/>
    <s v="Unidades"/>
    <s v="Ministerio de Ciencias, Tecnología, Conocimiento e Innovación"/>
    <s v="Evolución del Proceso de Vacunación contra COVID-19 en la comuna de Ñuñoa"/>
    <m/>
    <s v="Gráfico Evolución"/>
    <m/>
    <s v="https://analytics.zoho.com/open-view/2395394000008136598?ZOHO_CRITERIA=%22Localiza_CL_Poblacion%22.%22Codcom%22%3D13120"/>
    <x v="3"/>
    <s v="#1774B9"/>
  </r>
  <r>
    <s v="1110"/>
    <n v="360"/>
    <s v="Enfermedades Mundiales"/>
    <s v="Salud"/>
    <n v="13121"/>
    <x v="3"/>
    <x v="1"/>
    <x v="2"/>
    <x v="314"/>
    <x v="0"/>
    <x v="5"/>
    <s v="Periodo 2020-2021"/>
    <s v="Unidades"/>
    <s v="Ministerio de Ciencias, Tecnología, Conocimiento e Innovación"/>
    <s v="Evolución del Proceso de Vacunación contra COVID-19 en la comuna de Pedro Aguirre Cerda"/>
    <m/>
    <s v="Gráfico Evolución"/>
    <m/>
    <s v="https://analytics.zoho.com/open-view/2395394000008136598?ZOHO_CRITERIA=%22Localiza_CL_Poblacion%22.%22Codcom%22%3D13121"/>
    <x v="3"/>
    <s v="#1774B9"/>
  </r>
  <r>
    <s v="1111"/>
    <n v="360"/>
    <s v="Enfermedades Mundiales"/>
    <s v="Salud"/>
    <n v="13122"/>
    <x v="3"/>
    <x v="1"/>
    <x v="2"/>
    <x v="315"/>
    <x v="0"/>
    <x v="5"/>
    <s v="Periodo 2020-2021"/>
    <s v="Unidades"/>
    <s v="Ministerio de Ciencias, Tecnología, Conocimiento e Innovación"/>
    <s v="Evolución del Proceso de Vacunación contra COVID-19 en la comuna de Peñalolén"/>
    <m/>
    <s v="Gráfico Evolución"/>
    <m/>
    <s v="https://analytics.zoho.com/open-view/2395394000008136598?ZOHO_CRITERIA=%22Localiza_CL_Poblacion%22.%22Codcom%22%3D13122"/>
    <x v="3"/>
    <s v="#1774B9"/>
  </r>
  <r>
    <s v="1112"/>
    <n v="360"/>
    <s v="Enfermedades Mundiales"/>
    <s v="Salud"/>
    <n v="13123"/>
    <x v="3"/>
    <x v="1"/>
    <x v="2"/>
    <x v="316"/>
    <x v="0"/>
    <x v="5"/>
    <s v="Periodo 2020-2021"/>
    <s v="Unidades"/>
    <s v="Ministerio de Ciencias, Tecnología, Conocimiento e Innovación"/>
    <s v="Evolución del Proceso de Vacunación contra COVID-19 en la comuna de Providencia"/>
    <m/>
    <s v="Gráfico Evolución"/>
    <m/>
    <s v="https://analytics.zoho.com/open-view/2395394000008136598?ZOHO_CRITERIA=%22Localiza_CL_Poblacion%22.%22Codcom%22%3D13123"/>
    <x v="3"/>
    <s v="#1774B9"/>
  </r>
  <r>
    <s v="1113"/>
    <n v="360"/>
    <s v="Enfermedades Mundiales"/>
    <s v="Salud"/>
    <n v="13124"/>
    <x v="3"/>
    <x v="1"/>
    <x v="2"/>
    <x v="317"/>
    <x v="0"/>
    <x v="5"/>
    <s v="Periodo 2020-2021"/>
    <s v="Unidades"/>
    <s v="Ministerio de Ciencias, Tecnología, Conocimiento e Innovación"/>
    <s v="Evolución del Proceso de Vacunación contra COVID-19 en la comuna de Pudahuel"/>
    <m/>
    <s v="Gráfico Evolución"/>
    <m/>
    <s v="https://analytics.zoho.com/open-view/2395394000008136598?ZOHO_CRITERIA=%22Localiza_CL_Poblacion%22.%22Codcom%22%3D13124"/>
    <x v="3"/>
    <s v="#1774B9"/>
  </r>
  <r>
    <s v="1114"/>
    <n v="360"/>
    <s v="Enfermedades Mundiales"/>
    <s v="Salud"/>
    <n v="13125"/>
    <x v="3"/>
    <x v="1"/>
    <x v="2"/>
    <x v="318"/>
    <x v="0"/>
    <x v="5"/>
    <s v="Periodo 2020-2021"/>
    <s v="Unidades"/>
    <s v="Ministerio de Ciencias, Tecnología, Conocimiento e Innovación"/>
    <s v="Evolución del Proceso de Vacunación contra COVID-19 en la comuna de Quilicura"/>
    <m/>
    <s v="Gráfico Evolución"/>
    <m/>
    <s v="https://analytics.zoho.com/open-view/2395394000008136598?ZOHO_CRITERIA=%22Localiza_CL_Poblacion%22.%22Codcom%22%3D13125"/>
    <x v="3"/>
    <s v="#1774B9"/>
  </r>
  <r>
    <s v="1115"/>
    <n v="360"/>
    <s v="Enfermedades Mundiales"/>
    <s v="Salud"/>
    <n v="13126"/>
    <x v="3"/>
    <x v="1"/>
    <x v="2"/>
    <x v="319"/>
    <x v="0"/>
    <x v="5"/>
    <s v="Periodo 2020-2021"/>
    <s v="Unidades"/>
    <s v="Ministerio de Ciencias, Tecnología, Conocimiento e Innovación"/>
    <s v="Evolución del Proceso de Vacunación contra COVID-19 en la comuna de Quinta Normal"/>
    <m/>
    <s v="Gráfico Evolución"/>
    <m/>
    <s v="https://analytics.zoho.com/open-view/2395394000008136598?ZOHO_CRITERIA=%22Localiza_CL_Poblacion%22.%22Codcom%22%3D13126"/>
    <x v="3"/>
    <s v="#1774B9"/>
  </r>
  <r>
    <s v="1116"/>
    <n v="360"/>
    <s v="Enfermedades Mundiales"/>
    <s v="Salud"/>
    <n v="13127"/>
    <x v="3"/>
    <x v="1"/>
    <x v="2"/>
    <x v="320"/>
    <x v="0"/>
    <x v="5"/>
    <s v="Periodo 2020-2021"/>
    <s v="Unidades"/>
    <s v="Ministerio de Ciencias, Tecnología, Conocimiento e Innovación"/>
    <s v="Evolución del Proceso de Vacunación contra COVID-19 en la comuna de Recoleta"/>
    <m/>
    <s v="Gráfico Evolución"/>
    <m/>
    <s v="https://analytics.zoho.com/open-view/2395394000008136598?ZOHO_CRITERIA=%22Localiza_CL_Poblacion%22.%22Codcom%22%3D13127"/>
    <x v="3"/>
    <s v="#1774B9"/>
  </r>
  <r>
    <s v="1117"/>
    <n v="360"/>
    <s v="Enfermedades Mundiales"/>
    <s v="Salud"/>
    <n v="13128"/>
    <x v="3"/>
    <x v="1"/>
    <x v="2"/>
    <x v="321"/>
    <x v="0"/>
    <x v="5"/>
    <s v="Periodo 2020-2021"/>
    <s v="Unidades"/>
    <s v="Ministerio de Ciencias, Tecnología, Conocimiento e Innovación"/>
    <s v="Evolución del Proceso de Vacunación contra COVID-19 en la comuna de Renca"/>
    <m/>
    <s v="Gráfico Evolución"/>
    <m/>
    <s v="https://analytics.zoho.com/open-view/2395394000008136598?ZOHO_CRITERIA=%22Localiza_CL_Poblacion%22.%22Codcom%22%3D13128"/>
    <x v="3"/>
    <s v="#1774B9"/>
  </r>
  <r>
    <s v="1118"/>
    <n v="360"/>
    <s v="Enfermedades Mundiales"/>
    <s v="Salud"/>
    <n v="13129"/>
    <x v="3"/>
    <x v="1"/>
    <x v="2"/>
    <x v="322"/>
    <x v="0"/>
    <x v="5"/>
    <s v="Periodo 2020-2021"/>
    <s v="Unidades"/>
    <s v="Ministerio de Ciencias, Tecnología, Conocimiento e Innovación"/>
    <s v="Evolución del Proceso de Vacunación contra COVID-19 en la comuna de San Joaquín"/>
    <m/>
    <s v="Gráfico Evolución"/>
    <m/>
    <s v="https://analytics.zoho.com/open-view/2395394000008136598?ZOHO_CRITERIA=%22Localiza_CL_Poblacion%22.%22Codcom%22%3D13129"/>
    <x v="3"/>
    <s v="#1774B9"/>
  </r>
  <r>
    <s v="1119"/>
    <n v="360"/>
    <s v="Enfermedades Mundiales"/>
    <s v="Salud"/>
    <n v="13130"/>
    <x v="3"/>
    <x v="1"/>
    <x v="2"/>
    <x v="323"/>
    <x v="0"/>
    <x v="5"/>
    <s v="Periodo 2020-2021"/>
    <s v="Unidades"/>
    <s v="Ministerio de Ciencias, Tecnología, Conocimiento e Innovación"/>
    <s v="Evolución del Proceso de Vacunación contra COVID-19 en la comuna de San Miguel"/>
    <m/>
    <s v="Gráfico Evolución"/>
    <m/>
    <s v="https://analytics.zoho.com/open-view/2395394000008136598?ZOHO_CRITERIA=%22Localiza_CL_Poblacion%22.%22Codcom%22%3D13130"/>
    <x v="3"/>
    <s v="#1774B9"/>
  </r>
  <r>
    <s v="1120"/>
    <n v="360"/>
    <s v="Enfermedades Mundiales"/>
    <s v="Salud"/>
    <n v="13131"/>
    <x v="3"/>
    <x v="1"/>
    <x v="2"/>
    <x v="324"/>
    <x v="0"/>
    <x v="5"/>
    <s v="Periodo 2020-2021"/>
    <s v="Unidades"/>
    <s v="Ministerio de Ciencias, Tecnología, Conocimiento e Innovación"/>
    <s v="Evolución del Proceso de Vacunación contra COVID-19 en la comuna de San Ramón"/>
    <m/>
    <s v="Gráfico Evolución"/>
    <m/>
    <s v="https://analytics.zoho.com/open-view/2395394000008136598?ZOHO_CRITERIA=%22Localiza_CL_Poblacion%22.%22Codcom%22%3D13131"/>
    <x v="3"/>
    <s v="#1774B9"/>
  </r>
  <r>
    <s v="1121"/>
    <n v="360"/>
    <s v="Enfermedades Mundiales"/>
    <s v="Salud"/>
    <n v="13132"/>
    <x v="3"/>
    <x v="1"/>
    <x v="2"/>
    <x v="325"/>
    <x v="0"/>
    <x v="5"/>
    <s v="Periodo 2020-2021"/>
    <s v="Unidades"/>
    <s v="Ministerio de Ciencias, Tecnología, Conocimiento e Innovación"/>
    <s v="Evolución del Proceso de Vacunación contra COVID-19 en la comuna de Vitacura"/>
    <m/>
    <s v="Gráfico Evolución"/>
    <m/>
    <s v="https://analytics.zoho.com/open-view/2395394000008136598?ZOHO_CRITERIA=%22Localiza_CL_Poblacion%22.%22Codcom%22%3D13132"/>
    <x v="3"/>
    <s v="#1774B9"/>
  </r>
  <r>
    <s v="1122"/>
    <n v="360"/>
    <s v="Enfermedades Mundiales"/>
    <s v="Salud"/>
    <n v="13201"/>
    <x v="3"/>
    <x v="1"/>
    <x v="2"/>
    <x v="326"/>
    <x v="0"/>
    <x v="5"/>
    <s v="Periodo 2020-2021"/>
    <s v="Unidades"/>
    <s v="Ministerio de Ciencias, Tecnología, Conocimiento e Innovación"/>
    <s v="Evolución del Proceso de Vacunación contra COVID-19 en la comuna de Puente Alto"/>
    <m/>
    <s v="Gráfico Evolución"/>
    <m/>
    <s v="https://analytics.zoho.com/open-view/2395394000008136598?ZOHO_CRITERIA=%22Localiza_CL_Poblacion%22.%22Codcom%22%3D13201"/>
    <x v="3"/>
    <s v="#1774B9"/>
  </r>
  <r>
    <s v="1123"/>
    <n v="360"/>
    <s v="Enfermedades Mundiales"/>
    <s v="Salud"/>
    <n v="13202"/>
    <x v="3"/>
    <x v="1"/>
    <x v="2"/>
    <x v="327"/>
    <x v="0"/>
    <x v="5"/>
    <s v="Periodo 2020-2021"/>
    <s v="Unidades"/>
    <s v="Ministerio de Ciencias, Tecnología, Conocimiento e Innovación"/>
    <s v="Evolución del Proceso de Vacunación contra COVID-19 en la comuna de Pirque"/>
    <m/>
    <s v="Gráfico Evolución"/>
    <m/>
    <s v="https://analytics.zoho.com/open-view/2395394000008136598?ZOHO_CRITERIA=%22Localiza_CL_Poblacion%22.%22Codcom%22%3D13202"/>
    <x v="3"/>
    <s v="#1774B9"/>
  </r>
  <r>
    <s v="1124"/>
    <n v="360"/>
    <s v="Enfermedades Mundiales"/>
    <s v="Salud"/>
    <n v="13203"/>
    <x v="3"/>
    <x v="1"/>
    <x v="2"/>
    <x v="328"/>
    <x v="0"/>
    <x v="5"/>
    <s v="Periodo 2020-2021"/>
    <s v="Unidades"/>
    <s v="Ministerio de Ciencias, Tecnología, Conocimiento e Innovación"/>
    <s v="Evolución del Proceso de Vacunación contra COVID-19 en la comuna de San José de Maipo"/>
    <m/>
    <s v="Gráfico Evolución"/>
    <m/>
    <s v="https://analytics.zoho.com/open-view/2395394000008136598?ZOHO_CRITERIA=%22Localiza_CL_Poblacion%22.%22Codcom%22%3D13203"/>
    <x v="3"/>
    <s v="#1774B9"/>
  </r>
  <r>
    <s v="1125"/>
    <n v="360"/>
    <s v="Enfermedades Mundiales"/>
    <s v="Salud"/>
    <n v="13301"/>
    <x v="3"/>
    <x v="1"/>
    <x v="2"/>
    <x v="329"/>
    <x v="0"/>
    <x v="5"/>
    <s v="Periodo 2020-2021"/>
    <s v="Unidades"/>
    <s v="Ministerio de Ciencias, Tecnología, Conocimiento e Innovación"/>
    <s v="Evolución del Proceso de Vacunación contra COVID-19 en la comuna de Colina"/>
    <m/>
    <s v="Gráfico Evolución"/>
    <m/>
    <s v="https://analytics.zoho.com/open-view/2395394000008136598?ZOHO_CRITERIA=%22Localiza_CL_Poblacion%22.%22Codcom%22%3D13301"/>
    <x v="3"/>
    <s v="#1774B9"/>
  </r>
  <r>
    <s v="1126"/>
    <n v="360"/>
    <s v="Enfermedades Mundiales"/>
    <s v="Salud"/>
    <n v="13302"/>
    <x v="3"/>
    <x v="1"/>
    <x v="2"/>
    <x v="330"/>
    <x v="0"/>
    <x v="5"/>
    <s v="Periodo 2020-2021"/>
    <s v="Unidades"/>
    <s v="Ministerio de Ciencias, Tecnología, Conocimiento e Innovación"/>
    <s v="Evolución del Proceso de Vacunación contra COVID-19 en la comuna de Lampa"/>
    <m/>
    <s v="Gráfico Evolución"/>
    <m/>
    <s v="https://analytics.zoho.com/open-view/2395394000008136598?ZOHO_CRITERIA=%22Localiza_CL_Poblacion%22.%22Codcom%22%3D13302"/>
    <x v="3"/>
    <s v="#1774B9"/>
  </r>
  <r>
    <s v="1127"/>
    <n v="360"/>
    <s v="Enfermedades Mundiales"/>
    <s v="Salud"/>
    <n v="13303"/>
    <x v="3"/>
    <x v="1"/>
    <x v="2"/>
    <x v="331"/>
    <x v="0"/>
    <x v="5"/>
    <s v="Periodo 2020-2021"/>
    <s v="Unidades"/>
    <s v="Ministerio de Ciencias, Tecnología, Conocimiento e Innovación"/>
    <s v="Evolución del Proceso de Vacunación contra COVID-19 en la comuna de Tiltil"/>
    <m/>
    <s v="Gráfico Evolución"/>
    <m/>
    <s v="https://analytics.zoho.com/open-view/2395394000008136598?ZOHO_CRITERIA=%22Localiza_CL_Poblacion%22.%22Codcom%22%3D13303"/>
    <x v="3"/>
    <s v="#1774B9"/>
  </r>
  <r>
    <s v="1128"/>
    <n v="360"/>
    <s v="Enfermedades Mundiales"/>
    <s v="Salud"/>
    <n v="13401"/>
    <x v="3"/>
    <x v="1"/>
    <x v="2"/>
    <x v="332"/>
    <x v="0"/>
    <x v="5"/>
    <s v="Periodo 2020-2021"/>
    <s v="Unidades"/>
    <s v="Ministerio de Ciencias, Tecnología, Conocimiento e Innovación"/>
    <s v="Evolución del Proceso de Vacunación contra COVID-19 en la comuna de San Bernardo"/>
    <m/>
    <s v="Gráfico Evolución"/>
    <m/>
    <s v="https://analytics.zoho.com/open-view/2395394000008136598?ZOHO_CRITERIA=%22Localiza_CL_Poblacion%22.%22Codcom%22%3D13401"/>
    <x v="3"/>
    <s v="#1774B9"/>
  </r>
  <r>
    <s v="1129"/>
    <n v="360"/>
    <s v="Enfermedades Mundiales"/>
    <s v="Salud"/>
    <n v="13402"/>
    <x v="3"/>
    <x v="1"/>
    <x v="2"/>
    <x v="333"/>
    <x v="0"/>
    <x v="5"/>
    <s v="Periodo 2020-2021"/>
    <s v="Unidades"/>
    <s v="Ministerio de Ciencias, Tecnología, Conocimiento e Innovación"/>
    <s v="Evolución del Proceso de Vacunación contra COVID-19 en la comuna de Buin"/>
    <m/>
    <s v="Gráfico Evolución"/>
    <m/>
    <s v="https://analytics.zoho.com/open-view/2395394000008136598?ZOHO_CRITERIA=%22Localiza_CL_Poblacion%22.%22Codcom%22%3D13402"/>
    <x v="3"/>
    <s v="#1774B9"/>
  </r>
  <r>
    <s v="1130"/>
    <n v="360"/>
    <s v="Enfermedades Mundiales"/>
    <s v="Salud"/>
    <n v="13403"/>
    <x v="3"/>
    <x v="1"/>
    <x v="2"/>
    <x v="334"/>
    <x v="0"/>
    <x v="5"/>
    <s v="Periodo 2020-2021"/>
    <s v="Unidades"/>
    <s v="Ministerio de Ciencias, Tecnología, Conocimiento e Innovación"/>
    <s v="Evolución del Proceso de Vacunación contra COVID-19 en la comuna de Calera de Tango"/>
    <m/>
    <s v="Gráfico Evolución"/>
    <m/>
    <s v="https://analytics.zoho.com/open-view/2395394000008136598?ZOHO_CRITERIA=%22Localiza_CL_Poblacion%22.%22Codcom%22%3D13403"/>
    <x v="3"/>
    <s v="#1774B9"/>
  </r>
  <r>
    <s v="1131"/>
    <n v="360"/>
    <s v="Enfermedades Mundiales"/>
    <s v="Salud"/>
    <n v="13404"/>
    <x v="3"/>
    <x v="1"/>
    <x v="2"/>
    <x v="335"/>
    <x v="0"/>
    <x v="5"/>
    <s v="Periodo 2020-2021"/>
    <s v="Unidades"/>
    <s v="Ministerio de Ciencias, Tecnología, Conocimiento e Innovación"/>
    <s v="Evolución del Proceso de Vacunación contra COVID-19 en la comuna de Paine"/>
    <m/>
    <s v="Gráfico Evolución"/>
    <m/>
    <s v="https://analytics.zoho.com/open-view/2395394000008136598?ZOHO_CRITERIA=%22Localiza_CL_Poblacion%22.%22Codcom%22%3D13404"/>
    <x v="3"/>
    <s v="#1774B9"/>
  </r>
  <r>
    <s v="1132"/>
    <n v="360"/>
    <s v="Enfermedades Mundiales"/>
    <s v="Salud"/>
    <n v="13501"/>
    <x v="3"/>
    <x v="1"/>
    <x v="2"/>
    <x v="336"/>
    <x v="0"/>
    <x v="5"/>
    <s v="Periodo 2020-2021"/>
    <s v="Unidades"/>
    <s v="Ministerio de Ciencias, Tecnología, Conocimiento e Innovación"/>
    <s v="Evolución del Proceso de Vacunación contra COVID-19 en la comuna de Melipilla"/>
    <m/>
    <s v="Gráfico Evolución"/>
    <m/>
    <s v="https://analytics.zoho.com/open-view/2395394000008136598?ZOHO_CRITERIA=%22Localiza_CL_Poblacion%22.%22Codcom%22%3D13501"/>
    <x v="3"/>
    <s v="#1774B9"/>
  </r>
  <r>
    <s v="1133"/>
    <n v="360"/>
    <s v="Enfermedades Mundiales"/>
    <s v="Salud"/>
    <n v="13502"/>
    <x v="3"/>
    <x v="1"/>
    <x v="2"/>
    <x v="337"/>
    <x v="0"/>
    <x v="5"/>
    <s v="Periodo 2020-2021"/>
    <s v="Unidades"/>
    <s v="Ministerio de Ciencias, Tecnología, Conocimiento e Innovación"/>
    <s v="Evolución del Proceso de Vacunación contra COVID-19 en la comuna de Alhué"/>
    <m/>
    <s v="Gráfico Evolución"/>
    <m/>
    <s v="https://analytics.zoho.com/open-view/2395394000008136598?ZOHO_CRITERIA=%22Localiza_CL_Poblacion%22.%22Codcom%22%3D13502"/>
    <x v="3"/>
    <s v="#1774B9"/>
  </r>
  <r>
    <s v="1134"/>
    <n v="360"/>
    <s v="Enfermedades Mundiales"/>
    <s v="Salud"/>
    <n v="13503"/>
    <x v="3"/>
    <x v="1"/>
    <x v="2"/>
    <x v="338"/>
    <x v="0"/>
    <x v="5"/>
    <s v="Periodo 2020-2021"/>
    <s v="Unidades"/>
    <s v="Ministerio de Ciencias, Tecnología, Conocimiento e Innovación"/>
    <s v="Evolución del Proceso de Vacunación contra COVID-19 en la comuna de Curacaví"/>
    <m/>
    <s v="Gráfico Evolución"/>
    <m/>
    <s v="https://analytics.zoho.com/open-view/2395394000008136598?ZOHO_CRITERIA=%22Localiza_CL_Poblacion%22.%22Codcom%22%3D13503"/>
    <x v="3"/>
    <s v="#1774B9"/>
  </r>
  <r>
    <s v="1135"/>
    <n v="360"/>
    <s v="Enfermedades Mundiales"/>
    <s v="Salud"/>
    <n v="13504"/>
    <x v="3"/>
    <x v="1"/>
    <x v="2"/>
    <x v="339"/>
    <x v="0"/>
    <x v="5"/>
    <s v="Periodo 2020-2021"/>
    <s v="Unidades"/>
    <s v="Ministerio de Ciencias, Tecnología, Conocimiento e Innovación"/>
    <s v="Evolución del Proceso de Vacunación contra COVID-19 en la comuna de María Pinto"/>
    <m/>
    <s v="Gráfico Evolución"/>
    <m/>
    <s v="https://analytics.zoho.com/open-view/2395394000008136598?ZOHO_CRITERIA=%22Localiza_CL_Poblacion%22.%22Codcom%22%3D13504"/>
    <x v="3"/>
    <s v="#1774B9"/>
  </r>
  <r>
    <s v="1136"/>
    <n v="360"/>
    <s v="Enfermedades Mundiales"/>
    <s v="Salud"/>
    <n v="13505"/>
    <x v="3"/>
    <x v="1"/>
    <x v="2"/>
    <x v="340"/>
    <x v="0"/>
    <x v="5"/>
    <s v="Periodo 2020-2021"/>
    <s v="Unidades"/>
    <s v="Ministerio de Ciencias, Tecnología, Conocimiento e Innovación"/>
    <s v="Evolución del Proceso de Vacunación contra COVID-19 en la comuna de San Pedro"/>
    <m/>
    <s v="Gráfico Evolución"/>
    <m/>
    <s v="https://analytics.zoho.com/open-view/2395394000008136598?ZOHO_CRITERIA=%22Localiza_CL_Poblacion%22.%22Codcom%22%3D13505"/>
    <x v="3"/>
    <s v="#1774B9"/>
  </r>
  <r>
    <s v="1137"/>
    <n v="360"/>
    <s v="Enfermedades Mundiales"/>
    <s v="Salud"/>
    <n v="13601"/>
    <x v="3"/>
    <x v="1"/>
    <x v="2"/>
    <x v="341"/>
    <x v="0"/>
    <x v="5"/>
    <s v="Periodo 2020-2021"/>
    <s v="Unidades"/>
    <s v="Ministerio de Ciencias, Tecnología, Conocimiento e Innovación"/>
    <s v="Evolución del Proceso de Vacunación contra COVID-19 en la comuna de Talagante"/>
    <m/>
    <s v="Gráfico Evolución"/>
    <m/>
    <s v="https://analytics.zoho.com/open-view/2395394000008136598?ZOHO_CRITERIA=%22Localiza_CL_Poblacion%22.%22Codcom%22%3D13601"/>
    <x v="3"/>
    <s v="#1774B9"/>
  </r>
  <r>
    <s v="1138"/>
    <n v="360"/>
    <s v="Enfermedades Mundiales"/>
    <s v="Salud"/>
    <n v="13602"/>
    <x v="3"/>
    <x v="1"/>
    <x v="2"/>
    <x v="342"/>
    <x v="0"/>
    <x v="5"/>
    <s v="Periodo 2020-2021"/>
    <s v="Unidades"/>
    <s v="Ministerio de Ciencias, Tecnología, Conocimiento e Innovación"/>
    <s v="Evolución del Proceso de Vacunación contra COVID-19 en la comuna de El Monte"/>
    <m/>
    <s v="Gráfico Evolución"/>
    <m/>
    <s v="https://analytics.zoho.com/open-view/2395394000008136598?ZOHO_CRITERIA=%22Localiza_CL_Poblacion%22.%22Codcom%22%3D13602"/>
    <x v="3"/>
    <s v="#1774B9"/>
  </r>
  <r>
    <s v="1139"/>
    <n v="360"/>
    <s v="Enfermedades Mundiales"/>
    <s v="Salud"/>
    <n v="13603"/>
    <x v="3"/>
    <x v="1"/>
    <x v="2"/>
    <x v="343"/>
    <x v="0"/>
    <x v="5"/>
    <s v="Periodo 2020-2021"/>
    <s v="Unidades"/>
    <s v="Ministerio de Ciencias, Tecnología, Conocimiento e Innovación"/>
    <s v="Evolución del Proceso de Vacunación contra COVID-19 en la comuna de Isla de Maipo"/>
    <m/>
    <s v="Gráfico Evolución"/>
    <m/>
    <s v="https://analytics.zoho.com/open-view/2395394000008136598?ZOHO_CRITERIA=%22Localiza_CL_Poblacion%22.%22Codcom%22%3D13603"/>
    <x v="3"/>
    <s v="#1774B9"/>
  </r>
  <r>
    <s v="1140"/>
    <n v="360"/>
    <s v="Enfermedades Mundiales"/>
    <s v="Salud"/>
    <n v="13604"/>
    <x v="3"/>
    <x v="1"/>
    <x v="2"/>
    <x v="344"/>
    <x v="0"/>
    <x v="5"/>
    <s v="Periodo 2020-2021"/>
    <s v="Unidades"/>
    <s v="Ministerio de Ciencias, Tecnología, Conocimiento e Innovación"/>
    <s v="Evolución del Proceso de Vacunación contra COVID-19 en la comuna de Padre Hurtado"/>
    <m/>
    <s v="Gráfico Evolución"/>
    <m/>
    <s v="https://analytics.zoho.com/open-view/2395394000008136598?ZOHO_CRITERIA=%22Localiza_CL_Poblacion%22.%22Codcom%22%3D13604"/>
    <x v="3"/>
    <s v="#1774B9"/>
  </r>
  <r>
    <s v="1141"/>
    <n v="360"/>
    <s v="Enfermedades Mundiales"/>
    <s v="Salud"/>
    <n v="13605"/>
    <x v="3"/>
    <x v="1"/>
    <x v="2"/>
    <x v="345"/>
    <x v="0"/>
    <x v="5"/>
    <s v="Periodo 2020-2021"/>
    <s v="Unidades"/>
    <s v="Ministerio de Ciencias, Tecnología, Conocimiento e Innovación"/>
    <s v="Evolución del Proceso de Vacunación contra COVID-19 en la comuna de Peñaflor"/>
    <m/>
    <s v="Gráfico Evolución"/>
    <m/>
    <s v="https://analytics.zoho.com/open-view/2395394000008136598?ZOHO_CRITERIA=%22Localiza_CL_Poblacion%22.%22Codcom%22%3D13605"/>
    <x v="3"/>
    <s v="#1774B9"/>
  </r>
  <r>
    <s v="1142"/>
    <n v="360"/>
    <s v="Enfermedades Mundiales"/>
    <s v="Salud"/>
    <n v="14101"/>
    <x v="3"/>
    <x v="1"/>
    <x v="2"/>
    <x v="346"/>
    <x v="0"/>
    <x v="5"/>
    <s v="Periodo 2020-2021"/>
    <s v="Unidades"/>
    <s v="Ministerio de Ciencias, Tecnología, Conocimiento e Innovación"/>
    <s v="Evolución del Proceso de Vacunación contra COVID-19 en la comuna de Valdivia"/>
    <m/>
    <s v="Gráfico Evolución"/>
    <m/>
    <s v="https://analytics.zoho.com/open-view/2395394000008136598?ZOHO_CRITERIA=%22Localiza_CL_Poblacion%22.%22Codcom%22%3D14101"/>
    <x v="3"/>
    <s v="#1774B9"/>
  </r>
  <r>
    <s v="1143"/>
    <n v="360"/>
    <s v="Enfermedades Mundiales"/>
    <s v="Salud"/>
    <n v="14102"/>
    <x v="3"/>
    <x v="1"/>
    <x v="2"/>
    <x v="347"/>
    <x v="0"/>
    <x v="5"/>
    <s v="Periodo 2020-2021"/>
    <s v="Unidades"/>
    <s v="Ministerio de Ciencias, Tecnología, Conocimiento e Innovación"/>
    <s v="Evolución del Proceso de Vacunación contra COVID-19 en la comuna de Corral"/>
    <m/>
    <s v="Gráfico Evolución"/>
    <m/>
    <s v="https://analytics.zoho.com/open-view/2395394000008136598?ZOHO_CRITERIA=%22Localiza_CL_Poblacion%22.%22Codcom%22%3D14102"/>
    <x v="3"/>
    <s v="#1774B9"/>
  </r>
  <r>
    <s v="1144"/>
    <n v="360"/>
    <s v="Enfermedades Mundiales"/>
    <s v="Salud"/>
    <n v="14103"/>
    <x v="3"/>
    <x v="1"/>
    <x v="2"/>
    <x v="348"/>
    <x v="0"/>
    <x v="5"/>
    <s v="Periodo 2020-2021"/>
    <s v="Unidades"/>
    <s v="Ministerio de Ciencias, Tecnología, Conocimiento e Innovación"/>
    <s v="Evolución del Proceso de Vacunación contra COVID-19 en la comuna de Lanco"/>
    <m/>
    <s v="Gráfico Evolución"/>
    <m/>
    <s v="https://analytics.zoho.com/open-view/2395394000008136598?ZOHO_CRITERIA=%22Localiza_CL_Poblacion%22.%22Codcom%22%3D14103"/>
    <x v="3"/>
    <s v="#1774B9"/>
  </r>
  <r>
    <s v="1145"/>
    <n v="360"/>
    <s v="Enfermedades Mundiales"/>
    <s v="Salud"/>
    <n v="14104"/>
    <x v="3"/>
    <x v="1"/>
    <x v="2"/>
    <x v="349"/>
    <x v="0"/>
    <x v="5"/>
    <s v="Periodo 2020-2021"/>
    <s v="Unidades"/>
    <s v="Ministerio de Ciencias, Tecnología, Conocimiento e Innovación"/>
    <s v="Evolución del Proceso de Vacunación contra COVID-19 en la comuna de Los Lagos"/>
    <m/>
    <s v="Gráfico Evolución"/>
    <m/>
    <s v="https://analytics.zoho.com/open-view/2395394000008136598?ZOHO_CRITERIA=%22Localiza_CL_Poblacion%22.%22Codcom%22%3D14104"/>
    <x v="3"/>
    <s v="#1774B9"/>
  </r>
  <r>
    <s v="1146"/>
    <n v="360"/>
    <s v="Enfermedades Mundiales"/>
    <s v="Salud"/>
    <n v="14105"/>
    <x v="3"/>
    <x v="1"/>
    <x v="2"/>
    <x v="350"/>
    <x v="0"/>
    <x v="5"/>
    <s v="Periodo 2020-2021"/>
    <s v="Unidades"/>
    <s v="Ministerio de Ciencias, Tecnología, Conocimiento e Innovación"/>
    <s v="Evolución del Proceso de Vacunación contra COVID-19 en la comuna de Máfil"/>
    <m/>
    <s v="Gráfico Evolución"/>
    <m/>
    <s v="https://analytics.zoho.com/open-view/2395394000008136598?ZOHO_CRITERIA=%22Localiza_CL_Poblacion%22.%22Codcom%22%3D14105"/>
    <x v="3"/>
    <s v="#1774B9"/>
  </r>
  <r>
    <s v="1147"/>
    <n v="360"/>
    <s v="Enfermedades Mundiales"/>
    <s v="Salud"/>
    <n v="14106"/>
    <x v="3"/>
    <x v="1"/>
    <x v="2"/>
    <x v="351"/>
    <x v="0"/>
    <x v="5"/>
    <s v="Periodo 2020-2021"/>
    <s v="Unidades"/>
    <s v="Ministerio de Ciencias, Tecnología, Conocimiento e Innovación"/>
    <s v="Evolución del Proceso de Vacunación contra COVID-19 en la comuna de Mariquina"/>
    <m/>
    <s v="Gráfico Evolución"/>
    <m/>
    <s v="https://analytics.zoho.com/open-view/2395394000008136598?ZOHO_CRITERIA=%22Localiza_CL_Poblacion%22.%22Codcom%22%3D14106"/>
    <x v="3"/>
    <s v="#1774B9"/>
  </r>
  <r>
    <s v="1148"/>
    <n v="360"/>
    <s v="Enfermedades Mundiales"/>
    <s v="Salud"/>
    <n v="14107"/>
    <x v="3"/>
    <x v="1"/>
    <x v="2"/>
    <x v="352"/>
    <x v="0"/>
    <x v="5"/>
    <s v="Periodo 2020-2021"/>
    <s v="Unidades"/>
    <s v="Ministerio de Ciencias, Tecnología, Conocimiento e Innovación"/>
    <s v="Evolución del Proceso de Vacunación contra COVID-19 en la comuna de Paillaco"/>
    <m/>
    <s v="Gráfico Evolución"/>
    <m/>
    <s v="https://analytics.zoho.com/open-view/2395394000008136598?ZOHO_CRITERIA=%22Localiza_CL_Poblacion%22.%22Codcom%22%3D14107"/>
    <x v="3"/>
    <s v="#1774B9"/>
  </r>
  <r>
    <s v="1149"/>
    <n v="360"/>
    <s v="Enfermedades Mundiales"/>
    <s v="Salud"/>
    <n v="14108"/>
    <x v="3"/>
    <x v="1"/>
    <x v="2"/>
    <x v="353"/>
    <x v="0"/>
    <x v="5"/>
    <s v="Periodo 2020-2021"/>
    <s v="Unidades"/>
    <s v="Ministerio de Ciencias, Tecnología, Conocimiento e Innovación"/>
    <s v="Evolución del Proceso de Vacunación contra COVID-19 en la comuna de Panguipulli"/>
    <m/>
    <s v="Gráfico Evolución"/>
    <m/>
    <s v="https://analytics.zoho.com/open-view/2395394000008136598?ZOHO_CRITERIA=%22Localiza_CL_Poblacion%22.%22Codcom%22%3D14108"/>
    <x v="3"/>
    <s v="#1774B9"/>
  </r>
  <r>
    <s v="1150"/>
    <n v="360"/>
    <s v="Enfermedades Mundiales"/>
    <s v="Salud"/>
    <n v="14201"/>
    <x v="3"/>
    <x v="1"/>
    <x v="2"/>
    <x v="354"/>
    <x v="0"/>
    <x v="5"/>
    <s v="Periodo 2020-2021"/>
    <s v="Unidades"/>
    <s v="Ministerio de Ciencias, Tecnología, Conocimiento e Innovación"/>
    <s v="Evolución del Proceso de Vacunación contra COVID-19 en la comuna de La Unión"/>
    <m/>
    <s v="Gráfico Evolución"/>
    <m/>
    <s v="https://analytics.zoho.com/open-view/2395394000008136598?ZOHO_CRITERIA=%22Localiza_CL_Poblacion%22.%22Codcom%22%3D14201"/>
    <x v="3"/>
    <s v="#1774B9"/>
  </r>
  <r>
    <s v="1151"/>
    <n v="360"/>
    <s v="Enfermedades Mundiales"/>
    <s v="Salud"/>
    <n v="14202"/>
    <x v="3"/>
    <x v="1"/>
    <x v="2"/>
    <x v="355"/>
    <x v="0"/>
    <x v="5"/>
    <s v="Periodo 2020-2021"/>
    <s v="Unidades"/>
    <s v="Ministerio de Ciencias, Tecnología, Conocimiento e Innovación"/>
    <s v="Evolución del Proceso de Vacunación contra COVID-19 en la comuna de Futrono"/>
    <m/>
    <s v="Gráfico Evolución"/>
    <m/>
    <s v="https://analytics.zoho.com/open-view/2395394000008136598?ZOHO_CRITERIA=%22Localiza_CL_Poblacion%22.%22Codcom%22%3D14202"/>
    <x v="3"/>
    <s v="#1774B9"/>
  </r>
  <r>
    <s v="1152"/>
    <n v="360"/>
    <s v="Enfermedades Mundiales"/>
    <s v="Salud"/>
    <n v="14203"/>
    <x v="3"/>
    <x v="1"/>
    <x v="2"/>
    <x v="356"/>
    <x v="0"/>
    <x v="5"/>
    <s v="Periodo 2020-2021"/>
    <s v="Unidades"/>
    <s v="Ministerio de Ciencias, Tecnología, Conocimiento e Innovación"/>
    <s v="Evolución del Proceso de Vacunación contra COVID-19 en la comuna de Lago Ranco"/>
    <m/>
    <s v="Gráfico Evolución"/>
    <m/>
    <s v="https://analytics.zoho.com/open-view/2395394000008136598?ZOHO_CRITERIA=%22Localiza_CL_Poblacion%22.%22Codcom%22%3D14203"/>
    <x v="3"/>
    <s v="#1774B9"/>
  </r>
  <r>
    <s v="1153"/>
    <n v="360"/>
    <s v="Enfermedades Mundiales"/>
    <s v="Salud"/>
    <n v="14204"/>
    <x v="3"/>
    <x v="1"/>
    <x v="2"/>
    <x v="357"/>
    <x v="0"/>
    <x v="5"/>
    <s v="Periodo 2020-2021"/>
    <s v="Unidades"/>
    <s v="Ministerio de Ciencias, Tecnología, Conocimiento e Innovación"/>
    <s v="Evolución del Proceso de Vacunación contra COVID-19 en la comuna de Río Bueno"/>
    <m/>
    <s v="Gráfico Evolución"/>
    <m/>
    <s v="https://analytics.zoho.com/open-view/2395394000008136598?ZOHO_CRITERIA=%22Localiza_CL_Poblacion%22.%22Codcom%22%3D14204"/>
    <x v="3"/>
    <s v="#1774B9"/>
  </r>
  <r>
    <s v="1154"/>
    <n v="360"/>
    <s v="Enfermedades Mundiales"/>
    <s v="Salud"/>
    <n v="15101"/>
    <x v="3"/>
    <x v="1"/>
    <x v="2"/>
    <x v="358"/>
    <x v="0"/>
    <x v="5"/>
    <s v="Periodo 2020-2021"/>
    <s v="Unidades"/>
    <s v="Ministerio de Ciencias, Tecnología, Conocimiento e Innovación"/>
    <s v="Evolución del Proceso de Vacunación contra COVID-19 en la comuna de Arica"/>
    <m/>
    <s v="Gráfico Evolución"/>
    <m/>
    <s v="https://analytics.zoho.com/open-view/2395394000008136598?ZOHO_CRITERIA=%22Localiza_CL_Poblacion%22.%22Codcom%22%3D15101"/>
    <x v="3"/>
    <s v="#1774B9"/>
  </r>
  <r>
    <s v="1155"/>
    <n v="360"/>
    <s v="Enfermedades Mundiales"/>
    <s v="Salud"/>
    <n v="15102"/>
    <x v="3"/>
    <x v="1"/>
    <x v="2"/>
    <x v="359"/>
    <x v="0"/>
    <x v="5"/>
    <s v="Periodo 2020-2021"/>
    <s v="Unidades"/>
    <s v="Ministerio de Ciencias, Tecnología, Conocimiento e Innovación"/>
    <s v="Evolución del Proceso de Vacunación contra COVID-19 en la comuna de Camarones"/>
    <m/>
    <s v="Gráfico Evolución"/>
    <m/>
    <s v="https://analytics.zoho.com/open-view/2395394000008136598?ZOHO_CRITERIA=%22Localiza_CL_Poblacion%22.%22Codcom%22%3D15102"/>
    <x v="3"/>
    <s v="#1774B9"/>
  </r>
  <r>
    <s v="1156"/>
    <n v="360"/>
    <s v="Enfermedades Mundiales"/>
    <s v="Salud"/>
    <n v="15201"/>
    <x v="3"/>
    <x v="1"/>
    <x v="2"/>
    <x v="360"/>
    <x v="0"/>
    <x v="5"/>
    <s v="Periodo 2020-2021"/>
    <s v="Unidades"/>
    <s v="Ministerio de Ciencias, Tecnología, Conocimiento e Innovación"/>
    <s v="Evolución del Proceso de Vacunación contra COVID-19 en la comuna de Putre"/>
    <m/>
    <s v="Gráfico Evolución"/>
    <m/>
    <s v="https://analytics.zoho.com/open-view/2395394000008136598?ZOHO_CRITERIA=%22Localiza_CL_Poblacion%22.%22Codcom%22%3D15201"/>
    <x v="3"/>
    <s v="#1774B9"/>
  </r>
  <r>
    <s v="1157"/>
    <n v="360"/>
    <s v="Enfermedades Mundiales"/>
    <s v="Salud"/>
    <n v="15202"/>
    <x v="3"/>
    <x v="1"/>
    <x v="2"/>
    <x v="361"/>
    <x v="0"/>
    <x v="5"/>
    <s v="Periodo 2020-2021"/>
    <s v="Unidades"/>
    <s v="Ministerio de Ciencias, Tecnología, Conocimiento e Innovación"/>
    <s v="Evolución del Proceso de Vacunación contra COVID-19 en la comuna de General Lagos"/>
    <m/>
    <s v="Gráfico Evolución"/>
    <m/>
    <s v="https://analytics.zoho.com/open-view/2395394000008136598?ZOHO_CRITERIA=%22Localiza_CL_Poblacion%22.%22Codcom%22%3D15202"/>
    <x v="3"/>
    <s v="#1774B9"/>
  </r>
  <r>
    <s v="1158"/>
    <n v="360"/>
    <s v="Enfermedades Mundiales"/>
    <s v="Salud"/>
    <n v="0"/>
    <x v="3"/>
    <x v="1"/>
    <x v="0"/>
    <x v="0"/>
    <x v="1"/>
    <x v="6"/>
    <s v="Periodo 2020-2021"/>
    <s v="Unidades"/>
    <s v="Ministerio de Ciencias, Tecnología, Conocimiento e Innovación"/>
    <s v="Relación entre el Proceso de Vacunación contra COVID-19 y el número de Casos Activos por Región y Comuna a Escala Nacional."/>
    <m/>
    <s v="Gráfico Evolución"/>
    <m/>
    <s v="https://analytics.zoho.com/open-view/2395394000008138350"/>
    <x v="0"/>
    <s v="#1774B9"/>
  </r>
  <r>
    <s v="1159"/>
    <n v="360"/>
    <s v="Enfermedades Mundiales"/>
    <s v="Salud"/>
    <n v="1"/>
    <x v="3"/>
    <x v="1"/>
    <x v="1"/>
    <x v="1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Tarapacá"/>
    <m/>
    <s v="Gráfico Evolución"/>
    <m/>
    <s v="https://analytics.zoho.com/open-view/2395394000008138671?ZOHO_CRITERIA=%22Localiza_CL_Poblacion%22.%22Codreg%22%3D1"/>
    <x v="1"/>
    <s v="#1774B9"/>
  </r>
  <r>
    <s v="1160"/>
    <n v="360"/>
    <s v="Enfermedades Mundiales"/>
    <s v="Salud"/>
    <n v="2"/>
    <x v="3"/>
    <x v="1"/>
    <x v="1"/>
    <x v="2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ntofagasta"/>
    <m/>
    <s v="Gráfico Evolución"/>
    <m/>
    <s v="https://analytics.zoho.com/open-view/2395394000008138671?ZOHO_CRITERIA=%22Localiza_CL_Poblacion%22.%22Codreg%22%3D2"/>
    <x v="2"/>
    <s v="#1774B9"/>
  </r>
  <r>
    <s v="1161"/>
    <n v="360"/>
    <s v="Enfermedades Mundiales"/>
    <s v="Salud"/>
    <n v="3"/>
    <x v="3"/>
    <x v="1"/>
    <x v="1"/>
    <x v="3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tacama"/>
    <m/>
    <s v="Gráfico Evolución"/>
    <m/>
    <s v="https://analytics.zoho.com/open-view/2395394000008138671?ZOHO_CRITERIA=%22Localiza_CL_Poblacion%22.%22Codreg%22%3D3"/>
    <x v="3"/>
    <s v="#1774B9"/>
  </r>
  <r>
    <s v="1162"/>
    <n v="360"/>
    <s v="Enfermedades Mundiales"/>
    <s v="Salud"/>
    <n v="4"/>
    <x v="3"/>
    <x v="1"/>
    <x v="1"/>
    <x v="4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Coquimbo"/>
    <m/>
    <s v="Gráfico Evolución"/>
    <m/>
    <s v="https://analytics.zoho.com/open-view/2395394000008138671?ZOHO_CRITERIA=%22Localiza_CL_Poblacion%22.%22Codreg%22%3D4"/>
    <x v="3"/>
    <s v="#1774B9"/>
  </r>
  <r>
    <s v="1163"/>
    <n v="360"/>
    <s v="Enfermedades Mundiales"/>
    <s v="Salud"/>
    <n v="5"/>
    <x v="3"/>
    <x v="1"/>
    <x v="1"/>
    <x v="5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Valparaíso"/>
    <m/>
    <s v="Gráfico Evolución"/>
    <m/>
    <s v="https://analytics.zoho.com/open-view/2395394000008138671?ZOHO_CRITERIA=%22Localiza_CL_Poblacion%22.%22Codreg%22%3D5"/>
    <x v="3"/>
    <s v="#1774B9"/>
  </r>
  <r>
    <s v="1164"/>
    <n v="360"/>
    <s v="Enfermedades Mundiales"/>
    <s v="Salud"/>
    <n v="6"/>
    <x v="3"/>
    <x v="1"/>
    <x v="1"/>
    <x v="6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O'Higgins"/>
    <m/>
    <s v="Gráfico Evolución"/>
    <m/>
    <s v="https://analytics.zoho.com/open-view/2395394000008138671?ZOHO_CRITERIA=%22Localiza_CL_Poblacion%22.%22Codreg%22%3D6"/>
    <x v="3"/>
    <s v="#1774B9"/>
  </r>
  <r>
    <s v="1165"/>
    <n v="360"/>
    <s v="Enfermedades Mundiales"/>
    <s v="Salud"/>
    <n v="7"/>
    <x v="3"/>
    <x v="1"/>
    <x v="1"/>
    <x v="7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Maule"/>
    <m/>
    <s v="Gráfico Evolución"/>
    <m/>
    <s v="https://analytics.zoho.com/open-view/2395394000008138671?ZOHO_CRITERIA=%22Localiza_CL_Poblacion%22.%22Codreg%22%3D7"/>
    <x v="3"/>
    <s v="#1774B9"/>
  </r>
  <r>
    <s v="1166"/>
    <n v="360"/>
    <s v="Enfermedades Mundiales"/>
    <s v="Salud"/>
    <n v="8"/>
    <x v="3"/>
    <x v="1"/>
    <x v="1"/>
    <x v="8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l Biobío"/>
    <m/>
    <s v="Gráfico Evolución"/>
    <m/>
    <s v="https://analytics.zoho.com/open-view/2395394000008138671?ZOHO_CRITERIA=%22Localiza_CL_Poblacion%22.%22Codreg%22%3D8"/>
    <x v="3"/>
    <s v="#1774B9"/>
  </r>
  <r>
    <s v="1167"/>
    <n v="360"/>
    <s v="Enfermedades Mundiales"/>
    <s v="Salud"/>
    <n v="9"/>
    <x v="3"/>
    <x v="1"/>
    <x v="1"/>
    <x v="9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La Araucanía"/>
    <m/>
    <s v="Gráfico Evolución"/>
    <m/>
    <s v="https://analytics.zoho.com/open-view/2395394000008138671?ZOHO_CRITERIA=%22Localiza_CL_Poblacion%22.%22Codreg%22%3D9"/>
    <x v="3"/>
    <s v="#1774B9"/>
  </r>
  <r>
    <s v="1168"/>
    <n v="360"/>
    <s v="Enfermedades Mundiales"/>
    <s v="Salud"/>
    <n v="10"/>
    <x v="3"/>
    <x v="1"/>
    <x v="1"/>
    <x v="10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Los Lagos"/>
    <m/>
    <s v="Gráfico Evolución"/>
    <m/>
    <s v="https://analytics.zoho.com/open-view/2395394000008138671?ZOHO_CRITERIA=%22Localiza_CL_Poblacion%22.%22Codreg%22%3D10"/>
    <x v="3"/>
    <s v="#1774B9"/>
  </r>
  <r>
    <s v="1169"/>
    <n v="360"/>
    <s v="Enfermedades Mundiales"/>
    <s v="Salud"/>
    <n v="11"/>
    <x v="3"/>
    <x v="1"/>
    <x v="1"/>
    <x v="11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ysén"/>
    <m/>
    <s v="Gráfico Evolución"/>
    <m/>
    <s v="https://analytics.zoho.com/open-view/2395394000008138671?ZOHO_CRITERIA=%22Localiza_CL_Poblacion%22.%22Codreg%22%3D11"/>
    <x v="3"/>
    <s v="#1774B9"/>
  </r>
  <r>
    <s v="1170"/>
    <n v="360"/>
    <s v="Enfermedades Mundiales"/>
    <s v="Salud"/>
    <n v="12"/>
    <x v="3"/>
    <x v="1"/>
    <x v="1"/>
    <x v="12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Magallanes"/>
    <m/>
    <s v="Gráfico Evolución"/>
    <m/>
    <s v="https://analytics.zoho.com/open-view/2395394000008138671?ZOHO_CRITERIA=%22Localiza_CL_Poblacion%22.%22Codreg%22%3D12"/>
    <x v="3"/>
    <s v="#1774B9"/>
  </r>
  <r>
    <s v="1171"/>
    <n v="360"/>
    <s v="Enfermedades Mundiales"/>
    <s v="Salud"/>
    <n v="13"/>
    <x v="3"/>
    <x v="1"/>
    <x v="1"/>
    <x v="13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Metropolitana"/>
    <m/>
    <s v="Gráfico Evolución"/>
    <m/>
    <s v="https://analytics.zoho.com/open-view/2395394000008138671?ZOHO_CRITERIA=%22Localiza_CL_Poblacion%22.%22Codreg%22%3D13"/>
    <x v="3"/>
    <s v="#1774B9"/>
  </r>
  <r>
    <s v="1172"/>
    <n v="360"/>
    <s v="Enfermedades Mundiales"/>
    <s v="Salud"/>
    <n v="14"/>
    <x v="3"/>
    <x v="1"/>
    <x v="1"/>
    <x v="14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Los Ríos"/>
    <m/>
    <s v="Gráfico Evolución"/>
    <m/>
    <s v="https://analytics.zoho.com/open-view/2395394000008138671?ZOHO_CRITERIA=%22Localiza_CL_Poblacion%22.%22Codreg%22%3D14"/>
    <x v="3"/>
    <s v="#1774B9"/>
  </r>
  <r>
    <s v="1173"/>
    <n v="360"/>
    <s v="Enfermedades Mundiales"/>
    <s v="Salud"/>
    <n v="15"/>
    <x v="3"/>
    <x v="1"/>
    <x v="1"/>
    <x v="15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Arica y Parinacota"/>
    <m/>
    <s v="Gráfico Evolución"/>
    <m/>
    <s v="https://analytics.zoho.com/open-view/2395394000008138671?ZOHO_CRITERIA=%22Localiza_CL_Poblacion%22.%22Codreg%22%3D15"/>
    <x v="3"/>
    <s v="#1774B9"/>
  </r>
  <r>
    <s v="1174"/>
    <n v="360"/>
    <s v="Enfermedades Mundiales"/>
    <s v="Salud"/>
    <n v="16"/>
    <x v="3"/>
    <x v="1"/>
    <x v="1"/>
    <x v="16"/>
    <x v="2"/>
    <x v="6"/>
    <s v="Periodo 2020-2021"/>
    <s v="Unidades"/>
    <s v="Ministerio de Ciencias, Tecnología, Conocimiento e Innovación"/>
    <s v="Relación entre el Proceso de Vacunación contra COVID-19 y el número de Casos Activos por Comuna en la Región de Ñuble"/>
    <m/>
    <s v="Gráfico Evolución"/>
    <m/>
    <s v="https://analytics.zoho.com/open-view/2395394000008138671?ZOHO_CRITERIA=%22Localiza_CL_Poblacion%22.%22Codreg%22%3D16"/>
    <x v="3"/>
    <s v="#1774B9"/>
  </r>
  <r>
    <s v="1175"/>
    <n v="360"/>
    <s v="Enfermedades Mundiales"/>
    <s v="Salud"/>
    <n v="1101"/>
    <x v="3"/>
    <x v="1"/>
    <x v="2"/>
    <x v="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Iquique"/>
    <m/>
    <s v="Gráfico Evolución"/>
    <m/>
    <s v="https://analytics.zoho.com/open-view/2395394000008137967?ZOHO_CRITERIA=%22Localiza_CL_Poblacion%22.%22Codcom%22%3D1101"/>
    <x v="3"/>
    <s v="#1774B9"/>
  </r>
  <r>
    <s v="1176"/>
    <n v="360"/>
    <s v="Enfermedades Mundiales"/>
    <s v="Salud"/>
    <n v="1107"/>
    <x v="3"/>
    <x v="1"/>
    <x v="2"/>
    <x v="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to Hospicio"/>
    <m/>
    <s v="Gráfico Evolución"/>
    <m/>
    <s v="https://analytics.zoho.com/open-view/2395394000008137967?ZOHO_CRITERIA=%22Localiza_CL_Poblacion%22.%22Codcom%22%3D1107"/>
    <x v="3"/>
    <s v="#1774B9"/>
  </r>
  <r>
    <s v="1177"/>
    <n v="360"/>
    <s v="Enfermedades Mundiales"/>
    <s v="Salud"/>
    <n v="1401"/>
    <x v="3"/>
    <x v="1"/>
    <x v="2"/>
    <x v="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Pozo Almonte"/>
    <m/>
    <s v="Gráfico Evolución"/>
    <m/>
    <s v="https://analytics.zoho.com/open-view/2395394000008137967?ZOHO_CRITERIA=%22Localiza_CL_Poblacion%22.%22Codcom%22%3D1401"/>
    <x v="3"/>
    <s v="#1774B9"/>
  </r>
  <r>
    <s v="1178"/>
    <n v="360"/>
    <s v="Enfermedades Mundiales"/>
    <s v="Salud"/>
    <n v="1402"/>
    <x v="3"/>
    <x v="1"/>
    <x v="2"/>
    <x v="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miña"/>
    <m/>
    <s v="Gráfico Evolución"/>
    <m/>
    <s v="https://analytics.zoho.com/open-view/2395394000008137967?ZOHO_CRITERIA=%22Localiza_CL_Poblacion%22.%22Codcom%22%3D1402"/>
    <x v="3"/>
    <s v="#1774B9"/>
  </r>
  <r>
    <s v="1179"/>
    <n v="360"/>
    <s v="Enfermedades Mundiales"/>
    <s v="Salud"/>
    <n v="1403"/>
    <x v="3"/>
    <x v="1"/>
    <x v="2"/>
    <x v="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chane"/>
    <m/>
    <s v="Gráfico Evolución"/>
    <m/>
    <s v="https://analytics.zoho.com/open-view/2395394000008137967?ZOHO_CRITERIA=%22Localiza_CL_Poblacion%22.%22Codcom%22%3D1403"/>
    <x v="3"/>
    <s v="#1774B9"/>
  </r>
  <r>
    <s v="1180"/>
    <n v="360"/>
    <s v="Enfermedades Mundiales"/>
    <s v="Salud"/>
    <n v="1404"/>
    <x v="3"/>
    <x v="1"/>
    <x v="2"/>
    <x v="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ra"/>
    <m/>
    <s v="Gráfico Evolución"/>
    <m/>
    <s v="https://analytics.zoho.com/open-view/2395394000008137967?ZOHO_CRITERIA=%22Localiza_CL_Poblacion%22.%22Codcom%22%3D1404"/>
    <x v="3"/>
    <s v="#1774B9"/>
  </r>
  <r>
    <s v="1181"/>
    <n v="360"/>
    <s v="Enfermedades Mundiales"/>
    <s v="Salud"/>
    <n v="1405"/>
    <x v="3"/>
    <x v="1"/>
    <x v="2"/>
    <x v="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ca"/>
    <m/>
    <s v="Gráfico Evolución"/>
    <m/>
    <s v="https://analytics.zoho.com/open-view/2395394000008137967?ZOHO_CRITERIA=%22Localiza_CL_Poblacion%22.%22Codcom%22%3D1405"/>
    <x v="3"/>
    <s v="#1774B9"/>
  </r>
  <r>
    <s v="1182"/>
    <n v="360"/>
    <s v="Enfermedades Mundiales"/>
    <s v="Salud"/>
    <n v="2101"/>
    <x v="3"/>
    <x v="1"/>
    <x v="2"/>
    <x v="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tofagasta"/>
    <m/>
    <s v="Gráfico Evolución"/>
    <m/>
    <s v="https://analytics.zoho.com/open-view/2395394000008137967?ZOHO_CRITERIA=%22Localiza_CL_Poblacion%22.%22Codcom%22%3D2101"/>
    <x v="3"/>
    <s v="#1774B9"/>
  </r>
  <r>
    <s v="1183"/>
    <n v="360"/>
    <s v="Enfermedades Mundiales"/>
    <s v="Salud"/>
    <n v="2102"/>
    <x v="3"/>
    <x v="1"/>
    <x v="2"/>
    <x v="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Mejillones"/>
    <m/>
    <s v="Gráfico Evolución"/>
    <m/>
    <s v="https://analytics.zoho.com/open-view/2395394000008137967?ZOHO_CRITERIA=%22Localiza_CL_Poblacion%22.%22Codcom%22%3D2102"/>
    <x v="3"/>
    <s v="#1774B9"/>
  </r>
  <r>
    <s v="1184"/>
    <n v="360"/>
    <s v="Enfermedades Mundiales"/>
    <s v="Salud"/>
    <n v="2103"/>
    <x v="3"/>
    <x v="1"/>
    <x v="2"/>
    <x v="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ierra Gorda"/>
    <m/>
    <s v="Gráfico Evolución"/>
    <m/>
    <s v="https://analytics.zoho.com/open-view/2395394000008137967?ZOHO_CRITERIA=%22Localiza_CL_Poblacion%22.%22Codcom%22%3D2103"/>
    <x v="3"/>
    <s v="#1774B9"/>
  </r>
  <r>
    <s v="1185"/>
    <n v="360"/>
    <s v="Enfermedades Mundiales"/>
    <s v="Salud"/>
    <n v="2104"/>
    <x v="3"/>
    <x v="1"/>
    <x v="2"/>
    <x v="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tal"/>
    <m/>
    <s v="Gráfico Evolución"/>
    <m/>
    <s v="https://analytics.zoho.com/open-view/2395394000008137967?ZOHO_CRITERIA=%22Localiza_CL_Poblacion%22.%22Codcom%22%3D2104"/>
    <x v="3"/>
    <s v="#1774B9"/>
  </r>
  <r>
    <s v="1186"/>
    <n v="360"/>
    <s v="Enfermedades Mundiales"/>
    <s v="Salud"/>
    <n v="2201"/>
    <x v="3"/>
    <x v="1"/>
    <x v="2"/>
    <x v="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ama"/>
    <m/>
    <s v="Gráfico Evolución"/>
    <m/>
    <s v="https://analytics.zoho.com/open-view/2395394000008137967?ZOHO_CRITERIA=%22Localiza_CL_Poblacion%22.%22Codcom%22%3D2201"/>
    <x v="3"/>
    <s v="#1774B9"/>
  </r>
  <r>
    <s v="1187"/>
    <n v="360"/>
    <s v="Enfermedades Mundiales"/>
    <s v="Salud"/>
    <n v="2202"/>
    <x v="3"/>
    <x v="1"/>
    <x v="2"/>
    <x v="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Ollagüe"/>
    <m/>
    <s v="Gráfico Evolución"/>
    <m/>
    <s v="https://analytics.zoho.com/open-view/2395394000008137967?ZOHO_CRITERIA=%22Localiza_CL_Poblacion%22.%22Codcom%22%3D2202"/>
    <x v="3"/>
    <s v="#1774B9"/>
  </r>
  <r>
    <s v="1188"/>
    <n v="360"/>
    <s v="Enfermedades Mundiales"/>
    <s v="Salud"/>
    <n v="2203"/>
    <x v="3"/>
    <x v="1"/>
    <x v="2"/>
    <x v="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edro de Atacama"/>
    <m/>
    <s v="Gráfico Evolución"/>
    <m/>
    <s v="https://analytics.zoho.com/open-view/2395394000008137967?ZOHO_CRITERIA=%22Localiza_CL_Poblacion%22.%22Codcom%22%3D2203"/>
    <x v="3"/>
    <s v="#1774B9"/>
  </r>
  <r>
    <s v="1189"/>
    <n v="360"/>
    <s v="Enfermedades Mundiales"/>
    <s v="Salud"/>
    <n v="2301"/>
    <x v="3"/>
    <x v="1"/>
    <x v="2"/>
    <x v="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copilla"/>
    <m/>
    <s v="Gráfico Evolución"/>
    <m/>
    <s v="https://analytics.zoho.com/open-view/2395394000008137967?ZOHO_CRITERIA=%22Localiza_CL_Poblacion%22.%22Codcom%22%3D2301"/>
    <x v="3"/>
    <s v="#1774B9"/>
  </r>
  <r>
    <s v="1190"/>
    <n v="360"/>
    <s v="Enfermedades Mundiales"/>
    <s v="Salud"/>
    <n v="2302"/>
    <x v="3"/>
    <x v="1"/>
    <x v="2"/>
    <x v="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ía Elena"/>
    <m/>
    <s v="Gráfico Evolución"/>
    <m/>
    <s v="https://analytics.zoho.com/open-view/2395394000008137967?ZOHO_CRITERIA=%22Localiza_CL_Poblacion%22.%22Codcom%22%3D2302"/>
    <x v="3"/>
    <s v="#1774B9"/>
  </r>
  <r>
    <s v="1191"/>
    <n v="360"/>
    <s v="Enfermedades Mundiales"/>
    <s v="Salud"/>
    <n v="3101"/>
    <x v="3"/>
    <x v="1"/>
    <x v="2"/>
    <x v="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piapó"/>
    <m/>
    <s v="Gráfico Evolución"/>
    <m/>
    <s v="https://analytics.zoho.com/open-view/2395394000008137967?ZOHO_CRITERIA=%22Localiza_CL_Poblacion%22.%22Codcom%22%3D3101"/>
    <x v="3"/>
    <s v="#1774B9"/>
  </r>
  <r>
    <s v="1192"/>
    <n v="360"/>
    <s v="Enfermedades Mundiales"/>
    <s v="Salud"/>
    <n v="3102"/>
    <x v="3"/>
    <x v="1"/>
    <x v="2"/>
    <x v="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dera"/>
    <m/>
    <s v="Gráfico Evolución"/>
    <m/>
    <s v="https://analytics.zoho.com/open-view/2395394000008137967?ZOHO_CRITERIA=%22Localiza_CL_Poblacion%22.%22Codcom%22%3D3102"/>
    <x v="3"/>
    <s v="#1774B9"/>
  </r>
  <r>
    <s v="1193"/>
    <n v="360"/>
    <s v="Enfermedades Mundiales"/>
    <s v="Salud"/>
    <n v="3103"/>
    <x v="3"/>
    <x v="1"/>
    <x v="2"/>
    <x v="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erra Amarilla"/>
    <m/>
    <s v="Gráfico Evolución"/>
    <m/>
    <s v="https://analytics.zoho.com/open-view/2395394000008137967?ZOHO_CRITERIA=%22Localiza_CL_Poblacion%22.%22Codcom%22%3D3103"/>
    <x v="3"/>
    <s v="#1774B9"/>
  </r>
  <r>
    <s v="1194"/>
    <n v="360"/>
    <s v="Enfermedades Mundiales"/>
    <s v="Salud"/>
    <n v="3201"/>
    <x v="3"/>
    <x v="1"/>
    <x v="2"/>
    <x v="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añaral"/>
    <m/>
    <s v="Gráfico Evolución"/>
    <m/>
    <s v="https://analytics.zoho.com/open-view/2395394000008137967?ZOHO_CRITERIA=%22Localiza_CL_Poblacion%22.%22Codcom%22%3D3201"/>
    <x v="3"/>
    <s v="#1774B9"/>
  </r>
  <r>
    <s v="1195"/>
    <n v="360"/>
    <s v="Enfermedades Mundiales"/>
    <s v="Salud"/>
    <n v="3202"/>
    <x v="3"/>
    <x v="1"/>
    <x v="2"/>
    <x v="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Diego de Almagro"/>
    <m/>
    <s v="Gráfico Evolución"/>
    <m/>
    <s v="https://analytics.zoho.com/open-view/2395394000008137967?ZOHO_CRITERIA=%22Localiza_CL_Poblacion%22.%22Codcom%22%3D3202"/>
    <x v="3"/>
    <s v="#1774B9"/>
  </r>
  <r>
    <s v="1196"/>
    <n v="360"/>
    <s v="Enfermedades Mundiales"/>
    <s v="Salud"/>
    <n v="3301"/>
    <x v="3"/>
    <x v="1"/>
    <x v="2"/>
    <x v="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Vallenar"/>
    <m/>
    <s v="Gráfico Evolución"/>
    <m/>
    <s v="https://analytics.zoho.com/open-view/2395394000008137967?ZOHO_CRITERIA=%22Localiza_CL_Poblacion%22.%22Codcom%22%3D3301"/>
    <x v="3"/>
    <s v="#1774B9"/>
  </r>
  <r>
    <s v="1197"/>
    <n v="360"/>
    <s v="Enfermedades Mundiales"/>
    <s v="Salud"/>
    <n v="3302"/>
    <x v="3"/>
    <x v="1"/>
    <x v="2"/>
    <x v="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to del Carmen"/>
    <m/>
    <s v="Gráfico Evolución"/>
    <m/>
    <s v="https://analytics.zoho.com/open-view/2395394000008137967?ZOHO_CRITERIA=%22Localiza_CL_Poblacion%22.%22Codcom%22%3D3302"/>
    <x v="3"/>
    <s v="#1774B9"/>
  </r>
  <r>
    <s v="1198"/>
    <n v="360"/>
    <s v="Enfermedades Mundiales"/>
    <s v="Salud"/>
    <n v="3303"/>
    <x v="3"/>
    <x v="1"/>
    <x v="2"/>
    <x v="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eirina"/>
    <m/>
    <s v="Gráfico Evolución"/>
    <m/>
    <s v="https://analytics.zoho.com/open-view/2395394000008137967?ZOHO_CRITERIA=%22Localiza_CL_Poblacion%22.%22Codcom%22%3D3303"/>
    <x v="3"/>
    <s v="#1774B9"/>
  </r>
  <r>
    <s v="1199"/>
    <n v="360"/>
    <s v="Enfermedades Mundiales"/>
    <s v="Salud"/>
    <n v="3304"/>
    <x v="3"/>
    <x v="1"/>
    <x v="2"/>
    <x v="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sco"/>
    <m/>
    <s v="Gráfico Evolución"/>
    <m/>
    <s v="https://analytics.zoho.com/open-view/2395394000008137967?ZOHO_CRITERIA=%22Localiza_CL_Poblacion%22.%22Codcom%22%3D3304"/>
    <x v="3"/>
    <s v="#1774B9"/>
  </r>
  <r>
    <s v="1200"/>
    <n v="360"/>
    <s v="Enfermedades Mundiales"/>
    <s v="Salud"/>
    <n v="4101"/>
    <x v="3"/>
    <x v="1"/>
    <x v="2"/>
    <x v="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Serena"/>
    <m/>
    <s v="Gráfico Evolución"/>
    <m/>
    <s v="https://analytics.zoho.com/open-view/2395394000008137967?ZOHO_CRITERIA=%22Localiza_CL_Poblacion%22.%22Codcom%22%3D4101"/>
    <x v="3"/>
    <s v="#1774B9"/>
  </r>
  <r>
    <s v="1201"/>
    <n v="360"/>
    <s v="Enfermedades Mundiales"/>
    <s v="Salud"/>
    <n v="4102"/>
    <x v="3"/>
    <x v="1"/>
    <x v="2"/>
    <x v="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quimbo"/>
    <m/>
    <s v="Gráfico Evolución"/>
    <m/>
    <s v="https://analytics.zoho.com/open-view/2395394000008137967?ZOHO_CRITERIA=%22Localiza_CL_Poblacion%22.%22Codcom%22%3D4102"/>
    <x v="3"/>
    <s v="#1774B9"/>
  </r>
  <r>
    <s v="1202"/>
    <n v="360"/>
    <s v="Enfermedades Mundiales"/>
    <s v="Salud"/>
    <n v="4103"/>
    <x v="3"/>
    <x v="1"/>
    <x v="2"/>
    <x v="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dacollo"/>
    <m/>
    <s v="Gráfico Evolución"/>
    <m/>
    <s v="https://analytics.zoho.com/open-view/2395394000008137967?ZOHO_CRITERIA=%22Localiza_CL_Poblacion%22.%22Codcom%22%3D4103"/>
    <x v="3"/>
    <s v="#1774B9"/>
  </r>
  <r>
    <s v="1203"/>
    <n v="360"/>
    <s v="Enfermedades Mundiales"/>
    <s v="Salud"/>
    <n v="4104"/>
    <x v="3"/>
    <x v="1"/>
    <x v="2"/>
    <x v="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Higuera"/>
    <m/>
    <s v="Gráfico Evolución"/>
    <m/>
    <s v="https://analytics.zoho.com/open-view/2395394000008137967?ZOHO_CRITERIA=%22Localiza_CL_Poblacion%22.%22Codcom%22%3D4104"/>
    <x v="3"/>
    <s v="#1774B9"/>
  </r>
  <r>
    <s v="1204"/>
    <n v="360"/>
    <s v="Enfermedades Mundiales"/>
    <s v="Salud"/>
    <n v="4105"/>
    <x v="3"/>
    <x v="1"/>
    <x v="2"/>
    <x v="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iguano"/>
    <m/>
    <s v="Gráfico Evolución"/>
    <m/>
    <s v="https://analytics.zoho.com/open-view/2395394000008137967?ZOHO_CRITERIA=%22Localiza_CL_Poblacion%22.%22Codcom%22%3D4105"/>
    <x v="3"/>
    <s v="#1774B9"/>
  </r>
  <r>
    <s v="1205"/>
    <n v="360"/>
    <s v="Enfermedades Mundiales"/>
    <s v="Salud"/>
    <n v="4106"/>
    <x v="3"/>
    <x v="1"/>
    <x v="2"/>
    <x v="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cuña"/>
    <m/>
    <s v="Gráfico Evolución"/>
    <m/>
    <s v="https://analytics.zoho.com/open-view/2395394000008137967?ZOHO_CRITERIA=%22Localiza_CL_Poblacion%22.%22Codcom%22%3D4106"/>
    <x v="3"/>
    <s v="#1774B9"/>
  </r>
  <r>
    <s v="1206"/>
    <n v="360"/>
    <s v="Enfermedades Mundiales"/>
    <s v="Salud"/>
    <n v="4201"/>
    <x v="3"/>
    <x v="1"/>
    <x v="2"/>
    <x v="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Illapel"/>
    <m/>
    <s v="Gráfico Evolución"/>
    <m/>
    <s v="https://analytics.zoho.com/open-view/2395394000008137967?ZOHO_CRITERIA=%22Localiza_CL_Poblacion%22.%22Codcom%22%3D4201"/>
    <x v="3"/>
    <s v="#1774B9"/>
  </r>
  <r>
    <s v="1207"/>
    <n v="360"/>
    <s v="Enfermedades Mundiales"/>
    <s v="Salud"/>
    <n v="4202"/>
    <x v="3"/>
    <x v="1"/>
    <x v="2"/>
    <x v="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nela"/>
    <m/>
    <s v="Gráfico Evolución"/>
    <m/>
    <s v="https://analytics.zoho.com/open-view/2395394000008137967?ZOHO_CRITERIA=%22Localiza_CL_Poblacion%22.%22Codcom%22%3D4202"/>
    <x v="3"/>
    <s v="#1774B9"/>
  </r>
  <r>
    <s v="1208"/>
    <n v="360"/>
    <s v="Enfermedades Mundiales"/>
    <s v="Salud"/>
    <n v="4203"/>
    <x v="3"/>
    <x v="1"/>
    <x v="2"/>
    <x v="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Vilos"/>
    <m/>
    <s v="Gráfico Evolución"/>
    <m/>
    <s v="https://analytics.zoho.com/open-view/2395394000008137967?ZOHO_CRITERIA=%22Localiza_CL_Poblacion%22.%22Codcom%22%3D4203"/>
    <x v="3"/>
    <s v="#1774B9"/>
  </r>
  <r>
    <s v="1209"/>
    <n v="360"/>
    <s v="Enfermedades Mundiales"/>
    <s v="Salud"/>
    <n v="4204"/>
    <x v="3"/>
    <x v="1"/>
    <x v="2"/>
    <x v="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lamanca"/>
    <m/>
    <s v="Gráfico Evolución"/>
    <m/>
    <s v="https://analytics.zoho.com/open-view/2395394000008137967?ZOHO_CRITERIA=%22Localiza_CL_Poblacion%22.%22Codcom%22%3D4204"/>
    <x v="3"/>
    <s v="#1774B9"/>
  </r>
  <r>
    <s v="1210"/>
    <n v="360"/>
    <s v="Enfermedades Mundiales"/>
    <s v="Salud"/>
    <n v="4301"/>
    <x v="3"/>
    <x v="1"/>
    <x v="2"/>
    <x v="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Ovalle"/>
    <m/>
    <s v="Gráfico Evolución"/>
    <m/>
    <s v="https://analytics.zoho.com/open-view/2395394000008137967?ZOHO_CRITERIA=%22Localiza_CL_Poblacion%22.%22Codcom%22%3D4301"/>
    <x v="3"/>
    <s v="#1774B9"/>
  </r>
  <r>
    <s v="1211"/>
    <n v="360"/>
    <s v="Enfermedades Mundiales"/>
    <s v="Salud"/>
    <n v="4302"/>
    <x v="3"/>
    <x v="1"/>
    <x v="2"/>
    <x v="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mbarbalá"/>
    <m/>
    <s v="Gráfico Evolución"/>
    <m/>
    <s v="https://analytics.zoho.com/open-view/2395394000008137967?ZOHO_CRITERIA=%22Localiza_CL_Poblacion%22.%22Codcom%22%3D4302"/>
    <x v="3"/>
    <s v="#1774B9"/>
  </r>
  <r>
    <s v="1212"/>
    <n v="360"/>
    <s v="Enfermedades Mundiales"/>
    <s v="Salud"/>
    <n v="4303"/>
    <x v="3"/>
    <x v="1"/>
    <x v="2"/>
    <x v="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Monte Patria"/>
    <m/>
    <s v="Gráfico Evolución"/>
    <m/>
    <s v="https://analytics.zoho.com/open-view/2395394000008137967?ZOHO_CRITERIA=%22Localiza_CL_Poblacion%22.%22Codcom%22%3D4303"/>
    <x v="3"/>
    <s v="#1774B9"/>
  </r>
  <r>
    <s v="1213"/>
    <n v="360"/>
    <s v="Enfermedades Mundiales"/>
    <s v="Salud"/>
    <n v="4304"/>
    <x v="3"/>
    <x v="1"/>
    <x v="2"/>
    <x v="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nitaqui"/>
    <m/>
    <s v="Gráfico Evolución"/>
    <m/>
    <s v="https://analytics.zoho.com/open-view/2395394000008137967?ZOHO_CRITERIA=%22Localiza_CL_Poblacion%22.%22Codcom%22%3D4304"/>
    <x v="3"/>
    <s v="#1774B9"/>
  </r>
  <r>
    <s v="1214"/>
    <n v="360"/>
    <s v="Enfermedades Mundiales"/>
    <s v="Salud"/>
    <n v="4305"/>
    <x v="3"/>
    <x v="1"/>
    <x v="2"/>
    <x v="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Hurtado"/>
    <m/>
    <s v="Gráfico Evolución"/>
    <m/>
    <s v="https://analytics.zoho.com/open-view/2395394000008137967?ZOHO_CRITERIA=%22Localiza_CL_Poblacion%22.%22Codcom%22%3D4305"/>
    <x v="3"/>
    <s v="#1774B9"/>
  </r>
  <r>
    <s v="1215"/>
    <n v="360"/>
    <s v="Enfermedades Mundiales"/>
    <s v="Salud"/>
    <n v="5101"/>
    <x v="3"/>
    <x v="1"/>
    <x v="2"/>
    <x v="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Valparaíso"/>
    <m/>
    <s v="Gráfico Evolución"/>
    <m/>
    <s v="https://analytics.zoho.com/open-view/2395394000008137967?ZOHO_CRITERIA=%22Localiza_CL_Poblacion%22.%22Codcom%22%3D5101"/>
    <x v="3"/>
    <s v="#1774B9"/>
  </r>
  <r>
    <s v="1216"/>
    <n v="360"/>
    <s v="Enfermedades Mundiales"/>
    <s v="Salud"/>
    <n v="5102"/>
    <x v="3"/>
    <x v="1"/>
    <x v="2"/>
    <x v="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sablanca"/>
    <m/>
    <s v="Gráfico Evolución"/>
    <m/>
    <s v="https://analytics.zoho.com/open-view/2395394000008137967?ZOHO_CRITERIA=%22Localiza_CL_Poblacion%22.%22Codcom%22%3D5102"/>
    <x v="3"/>
    <s v="#1774B9"/>
  </r>
  <r>
    <s v="1217"/>
    <n v="360"/>
    <s v="Enfermedades Mundiales"/>
    <s v="Salud"/>
    <n v="5103"/>
    <x v="3"/>
    <x v="1"/>
    <x v="2"/>
    <x v="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cón"/>
    <m/>
    <s v="Gráfico Evolución"/>
    <m/>
    <s v="https://analytics.zoho.com/open-view/2395394000008137967?ZOHO_CRITERIA=%22Localiza_CL_Poblacion%22.%22Codcom%22%3D5103"/>
    <x v="3"/>
    <s v="#1774B9"/>
  </r>
  <r>
    <s v="1218"/>
    <n v="360"/>
    <s v="Enfermedades Mundiales"/>
    <s v="Salud"/>
    <n v="5104"/>
    <x v="3"/>
    <x v="1"/>
    <x v="2"/>
    <x v="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Juan Fernández"/>
    <m/>
    <s v="Gráfico Evolución"/>
    <m/>
    <s v="https://analytics.zoho.com/open-view/2395394000008137967?ZOHO_CRITERIA=%22Localiza_CL_Poblacion%22.%22Codcom%22%3D5104"/>
    <x v="3"/>
    <s v="#1774B9"/>
  </r>
  <r>
    <s v="1219"/>
    <n v="360"/>
    <s v="Enfermedades Mundiales"/>
    <s v="Salud"/>
    <n v="5105"/>
    <x v="3"/>
    <x v="1"/>
    <x v="2"/>
    <x v="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chuncaví"/>
    <m/>
    <s v="Gráfico Evolución"/>
    <m/>
    <s v="https://analytics.zoho.com/open-view/2395394000008137967?ZOHO_CRITERIA=%22Localiza_CL_Poblacion%22.%22Codcom%22%3D5105"/>
    <x v="3"/>
    <s v="#1774B9"/>
  </r>
  <r>
    <s v="1220"/>
    <n v="360"/>
    <s v="Enfermedades Mundiales"/>
    <s v="Salud"/>
    <n v="5107"/>
    <x v="3"/>
    <x v="1"/>
    <x v="2"/>
    <x v="62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tero"/>
    <m/>
    <s v="Gráfico Evolución"/>
    <m/>
    <s v="https://analytics.zoho.com/open-view/2395394000008137967?ZOHO_CRITERIA=%22Localiza_CL_Poblacion%22.%22Codcom%22%3D5107"/>
    <x v="3"/>
    <s v="#1774B9"/>
  </r>
  <r>
    <s v="1221"/>
    <n v="360"/>
    <s v="Enfermedades Mundiales"/>
    <s v="Salud"/>
    <n v="5109"/>
    <x v="3"/>
    <x v="1"/>
    <x v="2"/>
    <x v="63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ña del Mar"/>
    <m/>
    <s v="Gráfico Evolución"/>
    <m/>
    <s v="https://analytics.zoho.com/open-view/2395394000008137967?ZOHO_CRITERIA=%22Localiza_CL_Poblacion%22.%22Codcom%22%3D5109"/>
    <x v="3"/>
    <s v="#1774B9"/>
  </r>
  <r>
    <s v="1222"/>
    <n v="360"/>
    <s v="Enfermedades Mundiales"/>
    <s v="Salud"/>
    <n v="5201"/>
    <x v="3"/>
    <x v="1"/>
    <x v="2"/>
    <x v="64"/>
    <x v="0"/>
    <x v="6"/>
    <s v="Periodo 2020-2021"/>
    <s v="Unidades"/>
    <s v="Ministerio de Ciencias, Tecnología, Conocimiento e Innovación"/>
    <s v="Relación entre el Proceso de Vacunación contra COVID-19 y el número de Casos Activos en la comuna de Isla de Pascua"/>
    <m/>
    <s v="Gráfico Evolución"/>
    <m/>
    <s v="https://analytics.zoho.com/open-view/2395394000008137967?ZOHO_CRITERIA=%22Localiza_CL_Poblacion%22.%22Codcom%22%3D5201"/>
    <x v="3"/>
    <s v="#1774B9"/>
  </r>
  <r>
    <s v="1223"/>
    <n v="360"/>
    <s v="Enfermedades Mundiales"/>
    <s v="Salud"/>
    <n v="5301"/>
    <x v="3"/>
    <x v="1"/>
    <x v="2"/>
    <x v="6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Andes"/>
    <m/>
    <s v="Gráfico Evolución"/>
    <m/>
    <s v="https://analytics.zoho.com/open-view/2395394000008137967?ZOHO_CRITERIA=%22Localiza_CL_Poblacion%22.%22Codcom%22%3D5301"/>
    <x v="3"/>
    <s v="#1774B9"/>
  </r>
  <r>
    <s v="1224"/>
    <n v="360"/>
    <s v="Enfermedades Mundiales"/>
    <s v="Salud"/>
    <n v="5302"/>
    <x v="3"/>
    <x v="1"/>
    <x v="2"/>
    <x v="6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le Larga"/>
    <m/>
    <s v="Gráfico Evolución"/>
    <m/>
    <s v="https://analytics.zoho.com/open-view/2395394000008137967?ZOHO_CRITERIA=%22Localiza_CL_Poblacion%22.%22Codcom%22%3D5302"/>
    <x v="3"/>
    <s v="#1774B9"/>
  </r>
  <r>
    <s v="1225"/>
    <n v="360"/>
    <s v="Enfermedades Mundiales"/>
    <s v="Salud"/>
    <n v="5303"/>
    <x v="3"/>
    <x v="1"/>
    <x v="2"/>
    <x v="67"/>
    <x v="0"/>
    <x v="6"/>
    <s v="Periodo 2020-2021"/>
    <s v="Unidades"/>
    <s v="Ministerio de Ciencias, Tecnología, Conocimiento e Innovación"/>
    <s v="Relación entre el Proceso de Vacunación contra COVID-19 y el número de Casos Activos en la comuna de Rinconada"/>
    <m/>
    <s v="Gráfico Evolución"/>
    <m/>
    <s v="https://analytics.zoho.com/open-view/2395394000008137967?ZOHO_CRITERIA=%22Localiza_CL_Poblacion%22.%22Codcom%22%3D5303"/>
    <x v="3"/>
    <s v="#1774B9"/>
  </r>
  <r>
    <s v="1226"/>
    <n v="360"/>
    <s v="Enfermedades Mundiales"/>
    <s v="Salud"/>
    <n v="5304"/>
    <x v="3"/>
    <x v="1"/>
    <x v="2"/>
    <x v="6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Esteban"/>
    <m/>
    <s v="Gráfico Evolución"/>
    <m/>
    <s v="https://analytics.zoho.com/open-view/2395394000008137967?ZOHO_CRITERIA=%22Localiza_CL_Poblacion%22.%22Codcom%22%3D5304"/>
    <x v="3"/>
    <s v="#1774B9"/>
  </r>
  <r>
    <s v="1227"/>
    <n v="360"/>
    <s v="Enfermedades Mundiales"/>
    <s v="Salud"/>
    <n v="5401"/>
    <x v="3"/>
    <x v="1"/>
    <x v="2"/>
    <x v="6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Ligua"/>
    <m/>
    <s v="Gráfico Evolución"/>
    <m/>
    <s v="https://analytics.zoho.com/open-view/2395394000008137967?ZOHO_CRITERIA=%22Localiza_CL_Poblacion%22.%22Codcom%22%3D5401"/>
    <x v="3"/>
    <s v="#1774B9"/>
  </r>
  <r>
    <s v="1228"/>
    <n v="360"/>
    <s v="Enfermedades Mundiales"/>
    <s v="Salud"/>
    <n v="5402"/>
    <x v="3"/>
    <x v="1"/>
    <x v="2"/>
    <x v="7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bildo"/>
    <m/>
    <s v="Gráfico Evolución"/>
    <m/>
    <s v="https://analytics.zoho.com/open-view/2395394000008137967?ZOHO_CRITERIA=%22Localiza_CL_Poblacion%22.%22Codcom%22%3D5402"/>
    <x v="3"/>
    <s v="#1774B9"/>
  </r>
  <r>
    <s v="1229"/>
    <n v="360"/>
    <s v="Enfermedades Mundiales"/>
    <s v="Salud"/>
    <n v="5403"/>
    <x v="3"/>
    <x v="1"/>
    <x v="2"/>
    <x v="71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pudo"/>
    <m/>
    <s v="Gráfico Evolución"/>
    <m/>
    <s v="https://analytics.zoho.com/open-view/2395394000008137967?ZOHO_CRITERIA=%22Localiza_CL_Poblacion%22.%22Codcom%22%3D5403"/>
    <x v="3"/>
    <s v="#1774B9"/>
  </r>
  <r>
    <s v="1230"/>
    <n v="360"/>
    <s v="Enfermedades Mundiales"/>
    <s v="Salud"/>
    <n v="5404"/>
    <x v="3"/>
    <x v="1"/>
    <x v="2"/>
    <x v="7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torca"/>
    <m/>
    <s v="Gráfico Evolución"/>
    <m/>
    <s v="https://analytics.zoho.com/open-view/2395394000008137967?ZOHO_CRITERIA=%22Localiza_CL_Poblacion%22.%22Codcom%22%3D5404"/>
    <x v="3"/>
    <s v="#1774B9"/>
  </r>
  <r>
    <s v="1231"/>
    <n v="360"/>
    <s v="Enfermedades Mundiales"/>
    <s v="Salud"/>
    <n v="5405"/>
    <x v="3"/>
    <x v="1"/>
    <x v="2"/>
    <x v="73"/>
    <x v="0"/>
    <x v="6"/>
    <s v="Periodo 2020-2021"/>
    <s v="Unidades"/>
    <s v="Ministerio de Ciencias, Tecnología, Conocimiento e Innovación"/>
    <s v="Relación entre el Proceso de Vacunación contra COVID-19 y el número de Casos Activos en la comuna de Zapallar"/>
    <m/>
    <s v="Gráfico Evolución"/>
    <m/>
    <s v="https://analytics.zoho.com/open-view/2395394000008137967?ZOHO_CRITERIA=%22Localiza_CL_Poblacion%22.%22Codcom%22%3D5405"/>
    <x v="3"/>
    <s v="#1774B9"/>
  </r>
  <r>
    <s v="1232"/>
    <n v="360"/>
    <s v="Enfermedades Mundiales"/>
    <s v="Salud"/>
    <n v="5501"/>
    <x v="3"/>
    <x v="1"/>
    <x v="2"/>
    <x v="74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lota"/>
    <m/>
    <s v="Gráfico Evolución"/>
    <m/>
    <s v="https://analytics.zoho.com/open-view/2395394000008137967?ZOHO_CRITERIA=%22Localiza_CL_Poblacion%22.%22Codcom%22%3D5501"/>
    <x v="3"/>
    <s v="#1774B9"/>
  </r>
  <r>
    <s v="1233"/>
    <n v="360"/>
    <s v="Enfermedades Mundiales"/>
    <s v="Salud"/>
    <n v="5502"/>
    <x v="3"/>
    <x v="1"/>
    <x v="2"/>
    <x v="7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era"/>
    <m/>
    <s v="Gráfico Evolución"/>
    <m/>
    <s v="https://analytics.zoho.com/open-view/2395394000008137967?ZOHO_CRITERIA=%22Localiza_CL_Poblacion%22.%22Codcom%22%3D5502"/>
    <x v="3"/>
    <s v="#1774B9"/>
  </r>
  <r>
    <s v="1234"/>
    <n v="360"/>
    <s v="Enfermedades Mundiales"/>
    <s v="Salud"/>
    <n v="5503"/>
    <x v="3"/>
    <x v="1"/>
    <x v="2"/>
    <x v="76"/>
    <x v="0"/>
    <x v="6"/>
    <s v="Periodo 2020-2021"/>
    <s v="Unidades"/>
    <s v="Ministerio de Ciencias, Tecnología, Conocimiento e Innovación"/>
    <s v="Relación entre el Proceso de Vacunación contra COVID-19 y el número de Casos Activos en la comuna de Hijuelas"/>
    <m/>
    <s v="Gráfico Evolución"/>
    <m/>
    <s v="https://analytics.zoho.com/open-view/2395394000008137967?ZOHO_CRITERIA=%22Localiza_CL_Poblacion%22.%22Codcom%22%3D5503"/>
    <x v="3"/>
    <s v="#1774B9"/>
  </r>
  <r>
    <s v="1235"/>
    <n v="360"/>
    <s v="Enfermedades Mundiales"/>
    <s v="Salud"/>
    <n v="5504"/>
    <x v="3"/>
    <x v="1"/>
    <x v="2"/>
    <x v="7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Cruz"/>
    <m/>
    <s v="Gráfico Evolución"/>
    <m/>
    <s v="https://analytics.zoho.com/open-view/2395394000008137967?ZOHO_CRITERIA=%22Localiza_CL_Poblacion%22.%22Codcom%22%3D5504"/>
    <x v="3"/>
    <s v="#1774B9"/>
  </r>
  <r>
    <s v="1236"/>
    <n v="360"/>
    <s v="Enfermedades Mundiales"/>
    <s v="Salud"/>
    <n v="5506"/>
    <x v="3"/>
    <x v="1"/>
    <x v="2"/>
    <x v="78"/>
    <x v="0"/>
    <x v="6"/>
    <s v="Periodo 2020-2021"/>
    <s v="Unidades"/>
    <s v="Ministerio de Ciencias, Tecnología, Conocimiento e Innovación"/>
    <s v="Relación entre el Proceso de Vacunación contra COVID-19 y el número de Casos Activos en la comuna de Nogales"/>
    <m/>
    <s v="Gráfico Evolución"/>
    <m/>
    <s v="https://analytics.zoho.com/open-view/2395394000008137967?ZOHO_CRITERIA=%22Localiza_CL_Poblacion%22.%22Codcom%22%3D5506"/>
    <x v="3"/>
    <s v="#1774B9"/>
  </r>
  <r>
    <s v="1237"/>
    <n v="360"/>
    <s v="Enfermedades Mundiales"/>
    <s v="Salud"/>
    <n v="5601"/>
    <x v="3"/>
    <x v="1"/>
    <x v="2"/>
    <x v="79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Antonio"/>
    <m/>
    <s v="Gráfico Evolución"/>
    <m/>
    <s v="https://analytics.zoho.com/open-view/2395394000008137967?ZOHO_CRITERIA=%22Localiza_CL_Poblacion%22.%22Codcom%22%3D5601"/>
    <x v="3"/>
    <s v="#1774B9"/>
  </r>
  <r>
    <s v="1238"/>
    <n v="360"/>
    <s v="Enfermedades Mundiales"/>
    <s v="Salud"/>
    <n v="5602"/>
    <x v="3"/>
    <x v="1"/>
    <x v="2"/>
    <x v="80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garrobo"/>
    <m/>
    <s v="Gráfico Evolución"/>
    <m/>
    <s v="https://analytics.zoho.com/open-view/2395394000008137967?ZOHO_CRITERIA=%22Localiza_CL_Poblacion%22.%22Codcom%22%3D5602"/>
    <x v="3"/>
    <s v="#1774B9"/>
  </r>
  <r>
    <s v="1239"/>
    <n v="360"/>
    <s v="Enfermedades Mundiales"/>
    <s v="Salud"/>
    <n v="5603"/>
    <x v="3"/>
    <x v="1"/>
    <x v="2"/>
    <x v="8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rtagena"/>
    <m/>
    <s v="Gráfico Evolución"/>
    <m/>
    <s v="https://analytics.zoho.com/open-view/2395394000008137967?ZOHO_CRITERIA=%22Localiza_CL_Poblacion%22.%22Codcom%22%3D5603"/>
    <x v="3"/>
    <s v="#1774B9"/>
  </r>
  <r>
    <s v="1240"/>
    <n v="360"/>
    <s v="Enfermedades Mundiales"/>
    <s v="Salud"/>
    <n v="5604"/>
    <x v="3"/>
    <x v="1"/>
    <x v="2"/>
    <x v="82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Quisco"/>
    <m/>
    <s v="Gráfico Evolución"/>
    <m/>
    <s v="https://analytics.zoho.com/open-view/2395394000008137967?ZOHO_CRITERIA=%22Localiza_CL_Poblacion%22.%22Codcom%22%3D5604"/>
    <x v="3"/>
    <s v="#1774B9"/>
  </r>
  <r>
    <s v="1241"/>
    <n v="360"/>
    <s v="Enfermedades Mundiales"/>
    <s v="Salud"/>
    <n v="5605"/>
    <x v="3"/>
    <x v="1"/>
    <x v="2"/>
    <x v="83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Tabo"/>
    <m/>
    <s v="Gráfico Evolución"/>
    <m/>
    <s v="https://analytics.zoho.com/open-view/2395394000008137967?ZOHO_CRITERIA=%22Localiza_CL_Poblacion%22.%22Codcom%22%3D5605"/>
    <x v="3"/>
    <s v="#1774B9"/>
  </r>
  <r>
    <s v="1242"/>
    <n v="360"/>
    <s v="Enfermedades Mundiales"/>
    <s v="Salud"/>
    <n v="5606"/>
    <x v="3"/>
    <x v="1"/>
    <x v="2"/>
    <x v="84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o Domingo"/>
    <m/>
    <s v="Gráfico Evolución"/>
    <m/>
    <s v="https://analytics.zoho.com/open-view/2395394000008137967?ZOHO_CRITERIA=%22Localiza_CL_Poblacion%22.%22Codcom%22%3D5606"/>
    <x v="3"/>
    <s v="#1774B9"/>
  </r>
  <r>
    <s v="1243"/>
    <n v="360"/>
    <s v="Enfermedades Mundiales"/>
    <s v="Salud"/>
    <n v="5701"/>
    <x v="3"/>
    <x v="1"/>
    <x v="2"/>
    <x v="85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Felipe"/>
    <m/>
    <s v="Gráfico Evolución"/>
    <m/>
    <s v="https://analytics.zoho.com/open-view/2395394000008137967?ZOHO_CRITERIA=%22Localiza_CL_Poblacion%22.%22Codcom%22%3D5701"/>
    <x v="3"/>
    <s v="#1774B9"/>
  </r>
  <r>
    <s v="1244"/>
    <n v="360"/>
    <s v="Enfermedades Mundiales"/>
    <s v="Salud"/>
    <n v="5702"/>
    <x v="3"/>
    <x v="1"/>
    <x v="2"/>
    <x v="8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temu"/>
    <m/>
    <s v="Gráfico Evolución"/>
    <m/>
    <s v="https://analytics.zoho.com/open-view/2395394000008137967?ZOHO_CRITERIA=%22Localiza_CL_Poblacion%22.%22Codcom%22%3D5702"/>
    <x v="3"/>
    <s v="#1774B9"/>
  </r>
  <r>
    <s v="1245"/>
    <n v="360"/>
    <s v="Enfermedades Mundiales"/>
    <s v="Salud"/>
    <n v="5703"/>
    <x v="3"/>
    <x v="1"/>
    <x v="2"/>
    <x v="8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laillay"/>
    <m/>
    <s v="Gráfico Evolución"/>
    <m/>
    <s v="https://analytics.zoho.com/open-view/2395394000008137967?ZOHO_CRITERIA=%22Localiza_CL_Poblacion%22.%22Codcom%22%3D5703"/>
    <x v="3"/>
    <s v="#1774B9"/>
  </r>
  <r>
    <s v="1246"/>
    <n v="360"/>
    <s v="Enfermedades Mundiales"/>
    <s v="Salud"/>
    <n v="5704"/>
    <x v="3"/>
    <x v="1"/>
    <x v="2"/>
    <x v="88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nquehue"/>
    <m/>
    <s v="Gráfico Evolución"/>
    <m/>
    <s v="https://analytics.zoho.com/open-view/2395394000008137967?ZOHO_CRITERIA=%22Localiza_CL_Poblacion%22.%22Codcom%22%3D5704"/>
    <x v="3"/>
    <s v="#1774B9"/>
  </r>
  <r>
    <s v="1247"/>
    <n v="360"/>
    <s v="Enfermedades Mundiales"/>
    <s v="Salud"/>
    <n v="5705"/>
    <x v="3"/>
    <x v="1"/>
    <x v="2"/>
    <x v="89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taendo"/>
    <m/>
    <s v="Gráfico Evolución"/>
    <m/>
    <s v="https://analytics.zoho.com/open-view/2395394000008137967?ZOHO_CRITERIA=%22Localiza_CL_Poblacion%22.%22Codcom%22%3D5705"/>
    <x v="3"/>
    <s v="#1774B9"/>
  </r>
  <r>
    <s v="1248"/>
    <n v="360"/>
    <s v="Enfermedades Mundiales"/>
    <s v="Salud"/>
    <n v="5706"/>
    <x v="3"/>
    <x v="1"/>
    <x v="2"/>
    <x v="90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María"/>
    <m/>
    <s v="Gráfico Evolución"/>
    <m/>
    <s v="https://analytics.zoho.com/open-view/2395394000008137967?ZOHO_CRITERIA=%22Localiza_CL_Poblacion%22.%22Codcom%22%3D5706"/>
    <x v="3"/>
    <s v="#1774B9"/>
  </r>
  <r>
    <s v="1249"/>
    <n v="360"/>
    <s v="Enfermedades Mundiales"/>
    <s v="Salud"/>
    <n v="5801"/>
    <x v="3"/>
    <x v="1"/>
    <x v="2"/>
    <x v="91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pué"/>
    <m/>
    <s v="Gráfico Evolución"/>
    <m/>
    <s v="https://analytics.zoho.com/open-view/2395394000008137967?ZOHO_CRITERIA=%22Localiza_CL_Poblacion%22.%22Codcom%22%3D5801"/>
    <x v="3"/>
    <s v="#1774B9"/>
  </r>
  <r>
    <s v="1250"/>
    <n v="360"/>
    <s v="Enfermedades Mundiales"/>
    <s v="Salud"/>
    <n v="5802"/>
    <x v="3"/>
    <x v="1"/>
    <x v="2"/>
    <x v="9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mache"/>
    <m/>
    <s v="Gráfico Evolución"/>
    <m/>
    <s v="https://analytics.zoho.com/open-view/2395394000008137967?ZOHO_CRITERIA=%22Localiza_CL_Poblacion%22.%22Codcom%22%3D5802"/>
    <x v="3"/>
    <s v="#1774B9"/>
  </r>
  <r>
    <s v="1251"/>
    <n v="360"/>
    <s v="Enfermedades Mundiales"/>
    <s v="Salud"/>
    <n v="5803"/>
    <x v="3"/>
    <x v="1"/>
    <x v="2"/>
    <x v="93"/>
    <x v="0"/>
    <x v="6"/>
    <s v="Periodo 2020-2021"/>
    <s v="Unidades"/>
    <s v="Ministerio de Ciencias, Tecnología, Conocimiento e Innovación"/>
    <s v="Relación entre el Proceso de Vacunación contra COVID-19 y el número de Casos Activos en la comuna de Olmué"/>
    <m/>
    <s v="Gráfico Evolución"/>
    <m/>
    <s v="https://analytics.zoho.com/open-view/2395394000008137967?ZOHO_CRITERIA=%22Localiza_CL_Poblacion%22.%22Codcom%22%3D5803"/>
    <x v="3"/>
    <s v="#1774B9"/>
  </r>
  <r>
    <s v="1252"/>
    <n v="360"/>
    <s v="Enfermedades Mundiales"/>
    <s v="Salud"/>
    <n v="5804"/>
    <x v="3"/>
    <x v="1"/>
    <x v="2"/>
    <x v="94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la Alemana"/>
    <m/>
    <s v="Gráfico Evolución"/>
    <m/>
    <s v="https://analytics.zoho.com/open-view/2395394000008137967?ZOHO_CRITERIA=%22Localiza_CL_Poblacion%22.%22Codcom%22%3D5804"/>
    <x v="3"/>
    <s v="#1774B9"/>
  </r>
  <r>
    <s v="1253"/>
    <n v="360"/>
    <s v="Enfermedades Mundiales"/>
    <s v="Salud"/>
    <n v="6101"/>
    <x v="3"/>
    <x v="1"/>
    <x v="2"/>
    <x v="9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ancagua"/>
    <m/>
    <s v="Gráfico Evolución"/>
    <m/>
    <s v="https://analytics.zoho.com/open-view/2395394000008137967?ZOHO_CRITERIA=%22Localiza_CL_Poblacion%22.%22Codcom%22%3D6101"/>
    <x v="3"/>
    <s v="#1774B9"/>
  </r>
  <r>
    <s v="1254"/>
    <n v="360"/>
    <s v="Enfermedades Mundiales"/>
    <s v="Salud"/>
    <n v="6102"/>
    <x v="3"/>
    <x v="1"/>
    <x v="2"/>
    <x v="9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degua"/>
    <m/>
    <s v="Gráfico Evolución"/>
    <m/>
    <s v="https://analytics.zoho.com/open-view/2395394000008137967?ZOHO_CRITERIA=%22Localiza_CL_Poblacion%22.%22Codcom%22%3D6102"/>
    <x v="3"/>
    <s v="#1774B9"/>
  </r>
  <r>
    <s v="1255"/>
    <n v="360"/>
    <s v="Enfermedades Mundiales"/>
    <s v="Salud"/>
    <n v="6103"/>
    <x v="3"/>
    <x v="1"/>
    <x v="2"/>
    <x v="9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inco"/>
    <m/>
    <s v="Gráfico Evolución"/>
    <m/>
    <s v="https://analytics.zoho.com/open-view/2395394000008137967?ZOHO_CRITERIA=%22Localiza_CL_Poblacion%22.%22Codcom%22%3D6103"/>
    <x v="3"/>
    <s v="#1774B9"/>
  </r>
  <r>
    <s v="1256"/>
    <n v="360"/>
    <s v="Enfermedades Mundiales"/>
    <s v="Salud"/>
    <n v="6104"/>
    <x v="3"/>
    <x v="1"/>
    <x v="2"/>
    <x v="9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tauco"/>
    <m/>
    <s v="Gráfico Evolución"/>
    <m/>
    <s v="https://analytics.zoho.com/open-view/2395394000008137967?ZOHO_CRITERIA=%22Localiza_CL_Poblacion%22.%22Codcom%22%3D6104"/>
    <x v="3"/>
    <s v="#1774B9"/>
  </r>
  <r>
    <s v="1257"/>
    <n v="360"/>
    <s v="Enfermedades Mundiales"/>
    <s v="Salud"/>
    <n v="6105"/>
    <x v="3"/>
    <x v="1"/>
    <x v="2"/>
    <x v="99"/>
    <x v="0"/>
    <x v="6"/>
    <s v="Periodo 2020-2021"/>
    <s v="Unidades"/>
    <s v="Ministerio de Ciencias, Tecnología, Conocimiento e Innovación"/>
    <s v="Relación entre el Proceso de Vacunación contra COVID-19 y el número de Casos Activos en la comuna de Doñihue"/>
    <m/>
    <s v="Gráfico Evolución"/>
    <m/>
    <s v="https://analytics.zoho.com/open-view/2395394000008137967?ZOHO_CRITERIA=%22Localiza_CL_Poblacion%22.%22Codcom%22%3D6105"/>
    <x v="3"/>
    <s v="#1774B9"/>
  </r>
  <r>
    <s v="1258"/>
    <n v="360"/>
    <s v="Enfermedades Mundiales"/>
    <s v="Salud"/>
    <n v="6106"/>
    <x v="3"/>
    <x v="1"/>
    <x v="2"/>
    <x v="100"/>
    <x v="0"/>
    <x v="6"/>
    <s v="Periodo 2020-2021"/>
    <s v="Unidades"/>
    <s v="Ministerio de Ciencias, Tecnología, Conocimiento e Innovación"/>
    <s v="Relación entre el Proceso de Vacunación contra COVID-19 y el número de Casos Activos en la comuna de Graneros"/>
    <m/>
    <s v="Gráfico Evolución"/>
    <m/>
    <s v="https://analytics.zoho.com/open-view/2395394000008137967?ZOHO_CRITERIA=%22Localiza_CL_Poblacion%22.%22Codcom%22%3D6106"/>
    <x v="3"/>
    <s v="#1774B9"/>
  </r>
  <r>
    <s v="1259"/>
    <n v="360"/>
    <s v="Enfermedades Mundiales"/>
    <s v="Salud"/>
    <n v="6107"/>
    <x v="3"/>
    <x v="1"/>
    <x v="2"/>
    <x v="101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s Cabras"/>
    <m/>
    <s v="Gráfico Evolución"/>
    <m/>
    <s v="https://analytics.zoho.com/open-view/2395394000008137967?ZOHO_CRITERIA=%22Localiza_CL_Poblacion%22.%22Codcom%22%3D6107"/>
    <x v="3"/>
    <s v="#1774B9"/>
  </r>
  <r>
    <s v="1260"/>
    <n v="360"/>
    <s v="Enfermedades Mundiales"/>
    <s v="Salud"/>
    <n v="6108"/>
    <x v="3"/>
    <x v="1"/>
    <x v="2"/>
    <x v="10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chalí"/>
    <m/>
    <s v="Gráfico Evolución"/>
    <m/>
    <s v="https://analytics.zoho.com/open-view/2395394000008137967?ZOHO_CRITERIA=%22Localiza_CL_Poblacion%22.%22Codcom%22%3D6108"/>
    <x v="3"/>
    <s v="#1774B9"/>
  </r>
  <r>
    <s v="1261"/>
    <n v="360"/>
    <s v="Enfermedades Mundiales"/>
    <s v="Salud"/>
    <n v="6109"/>
    <x v="3"/>
    <x v="1"/>
    <x v="2"/>
    <x v="103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lloa"/>
    <m/>
    <s v="Gráfico Evolución"/>
    <m/>
    <s v="https://analytics.zoho.com/open-view/2395394000008137967?ZOHO_CRITERIA=%22Localiza_CL_Poblacion%22.%22Codcom%22%3D6109"/>
    <x v="3"/>
    <s v="#1774B9"/>
  </r>
  <r>
    <s v="1262"/>
    <n v="360"/>
    <s v="Enfermedades Mundiales"/>
    <s v="Salud"/>
    <n v="6110"/>
    <x v="3"/>
    <x v="1"/>
    <x v="2"/>
    <x v="104"/>
    <x v="0"/>
    <x v="6"/>
    <s v="Periodo 2020-2021"/>
    <s v="Unidades"/>
    <s v="Ministerio de Ciencias, Tecnología, Conocimiento e Innovación"/>
    <s v="Relación entre el Proceso de Vacunación contra COVID-19 y el número de Casos Activos en la comuna de Mostazal"/>
    <m/>
    <s v="Gráfico Evolución"/>
    <m/>
    <s v="https://analytics.zoho.com/open-view/2395394000008137967?ZOHO_CRITERIA=%22Localiza_CL_Poblacion%22.%22Codcom%22%3D6110"/>
    <x v="3"/>
    <s v="#1774B9"/>
  </r>
  <r>
    <s v="1263"/>
    <n v="360"/>
    <s v="Enfermedades Mundiales"/>
    <s v="Salud"/>
    <n v="6111"/>
    <x v="3"/>
    <x v="1"/>
    <x v="2"/>
    <x v="105"/>
    <x v="0"/>
    <x v="6"/>
    <s v="Periodo 2020-2021"/>
    <s v="Unidades"/>
    <s v="Ministerio de Ciencias, Tecnología, Conocimiento e Innovación"/>
    <s v="Relación entre el Proceso de Vacunación contra COVID-19 y el número de Casos Activos en la comuna de Olivar"/>
    <m/>
    <s v="Gráfico Evolución"/>
    <m/>
    <s v="https://analytics.zoho.com/open-view/2395394000008137967?ZOHO_CRITERIA=%22Localiza_CL_Poblacion%22.%22Codcom%22%3D6111"/>
    <x v="3"/>
    <s v="#1774B9"/>
  </r>
  <r>
    <s v="1264"/>
    <n v="360"/>
    <s v="Enfermedades Mundiales"/>
    <s v="Salud"/>
    <n v="6112"/>
    <x v="3"/>
    <x v="1"/>
    <x v="2"/>
    <x v="10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umo"/>
    <m/>
    <s v="Gráfico Evolución"/>
    <m/>
    <s v="https://analytics.zoho.com/open-view/2395394000008137967?ZOHO_CRITERIA=%22Localiza_CL_Poblacion%22.%22Codcom%22%3D6112"/>
    <x v="3"/>
    <s v="#1774B9"/>
  </r>
  <r>
    <s v="1265"/>
    <n v="360"/>
    <s v="Enfermedades Mundiales"/>
    <s v="Salud"/>
    <n v="6113"/>
    <x v="3"/>
    <x v="1"/>
    <x v="2"/>
    <x v="10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chidegua"/>
    <m/>
    <s v="Gráfico Evolución"/>
    <m/>
    <s v="https://analytics.zoho.com/open-view/2395394000008137967?ZOHO_CRITERIA=%22Localiza_CL_Poblacion%22.%22Codcom%22%3D6113"/>
    <x v="3"/>
    <s v="#1774B9"/>
  </r>
  <r>
    <s v="1266"/>
    <n v="360"/>
    <s v="Enfermedades Mundiales"/>
    <s v="Salud"/>
    <n v="6114"/>
    <x v="3"/>
    <x v="1"/>
    <x v="2"/>
    <x v="108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ta de Tilcoco"/>
    <m/>
    <s v="Gráfico Evolución"/>
    <m/>
    <s v="https://analytics.zoho.com/open-view/2395394000008137967?ZOHO_CRITERIA=%22Localiza_CL_Poblacion%22.%22Codcom%22%3D6114"/>
    <x v="3"/>
    <s v="#1774B9"/>
  </r>
  <r>
    <s v="1267"/>
    <n v="360"/>
    <s v="Enfermedades Mundiales"/>
    <s v="Salud"/>
    <n v="6115"/>
    <x v="3"/>
    <x v="1"/>
    <x v="2"/>
    <x v="109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ngo"/>
    <m/>
    <s v="Gráfico Evolución"/>
    <m/>
    <s v="https://analytics.zoho.com/open-view/2395394000008137967?ZOHO_CRITERIA=%22Localiza_CL_Poblacion%22.%22Codcom%22%3D6115"/>
    <x v="3"/>
    <s v="#1774B9"/>
  </r>
  <r>
    <s v="1268"/>
    <n v="360"/>
    <s v="Enfermedades Mundiales"/>
    <s v="Salud"/>
    <n v="6116"/>
    <x v="3"/>
    <x v="1"/>
    <x v="2"/>
    <x v="110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quínoa"/>
    <m/>
    <s v="Gráfico Evolución"/>
    <m/>
    <s v="https://analytics.zoho.com/open-view/2395394000008137967?ZOHO_CRITERIA=%22Localiza_CL_Poblacion%22.%22Codcom%22%3D6116"/>
    <x v="3"/>
    <s v="#1774B9"/>
  </r>
  <r>
    <s v="1269"/>
    <n v="360"/>
    <s v="Enfermedades Mundiales"/>
    <s v="Salud"/>
    <n v="6117"/>
    <x v="3"/>
    <x v="1"/>
    <x v="2"/>
    <x v="111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Vicente"/>
    <m/>
    <s v="Gráfico Evolución"/>
    <m/>
    <s v="https://analytics.zoho.com/open-view/2395394000008137967?ZOHO_CRITERIA=%22Localiza_CL_Poblacion%22.%22Codcom%22%3D6117"/>
    <x v="3"/>
    <s v="#1774B9"/>
  </r>
  <r>
    <s v="1270"/>
    <n v="360"/>
    <s v="Enfermedades Mundiales"/>
    <s v="Salud"/>
    <n v="6201"/>
    <x v="3"/>
    <x v="1"/>
    <x v="2"/>
    <x v="11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chilemu"/>
    <m/>
    <s v="Gráfico Evolución"/>
    <m/>
    <s v="https://analytics.zoho.com/open-view/2395394000008137967?ZOHO_CRITERIA=%22Localiza_CL_Poblacion%22.%22Codcom%22%3D6201"/>
    <x v="3"/>
    <s v="#1774B9"/>
  </r>
  <r>
    <s v="1271"/>
    <n v="360"/>
    <s v="Enfermedades Mundiales"/>
    <s v="Salud"/>
    <n v="6202"/>
    <x v="3"/>
    <x v="1"/>
    <x v="2"/>
    <x v="11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Estrella"/>
    <m/>
    <s v="Gráfico Evolución"/>
    <m/>
    <s v="https://analytics.zoho.com/open-view/2395394000008137967?ZOHO_CRITERIA=%22Localiza_CL_Poblacion%22.%22Codcom%22%3D6202"/>
    <x v="3"/>
    <s v="#1774B9"/>
  </r>
  <r>
    <s v="1272"/>
    <n v="360"/>
    <s v="Enfermedades Mundiales"/>
    <s v="Salud"/>
    <n v="6203"/>
    <x v="3"/>
    <x v="1"/>
    <x v="2"/>
    <x v="114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tueche"/>
    <m/>
    <s v="Gráfico Evolución"/>
    <m/>
    <s v="https://analytics.zoho.com/open-view/2395394000008137967?ZOHO_CRITERIA=%22Localiza_CL_Poblacion%22.%22Codcom%22%3D6203"/>
    <x v="3"/>
    <s v="#1774B9"/>
  </r>
  <r>
    <s v="1273"/>
    <n v="360"/>
    <s v="Enfermedades Mundiales"/>
    <s v="Salud"/>
    <n v="6204"/>
    <x v="3"/>
    <x v="1"/>
    <x v="2"/>
    <x v="115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chihue"/>
    <m/>
    <s v="Gráfico Evolución"/>
    <m/>
    <s v="https://analytics.zoho.com/open-view/2395394000008137967?ZOHO_CRITERIA=%22Localiza_CL_Poblacion%22.%22Codcom%22%3D6204"/>
    <x v="3"/>
    <s v="#1774B9"/>
  </r>
  <r>
    <s v="1274"/>
    <n v="360"/>
    <s v="Enfermedades Mundiales"/>
    <s v="Salud"/>
    <n v="6205"/>
    <x v="3"/>
    <x v="1"/>
    <x v="2"/>
    <x v="116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vidad"/>
    <m/>
    <s v="Gráfico Evolución"/>
    <m/>
    <s v="https://analytics.zoho.com/open-view/2395394000008137967?ZOHO_CRITERIA=%22Localiza_CL_Poblacion%22.%22Codcom%22%3D6205"/>
    <x v="3"/>
    <s v="#1774B9"/>
  </r>
  <r>
    <s v="1275"/>
    <n v="360"/>
    <s v="Enfermedades Mundiales"/>
    <s v="Salud"/>
    <n v="6206"/>
    <x v="3"/>
    <x v="1"/>
    <x v="2"/>
    <x v="1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redones"/>
    <m/>
    <s v="Gráfico Evolución"/>
    <m/>
    <s v="https://analytics.zoho.com/open-view/2395394000008137967?ZOHO_CRITERIA=%22Localiza_CL_Poblacion%22.%22Codcom%22%3D6206"/>
    <x v="3"/>
    <s v="#1774B9"/>
  </r>
  <r>
    <s v="1276"/>
    <n v="360"/>
    <s v="Enfermedades Mundiales"/>
    <s v="Salud"/>
    <n v="6301"/>
    <x v="3"/>
    <x v="1"/>
    <x v="2"/>
    <x v="1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Fernando"/>
    <m/>
    <s v="Gráfico Evolución"/>
    <m/>
    <s v="https://analytics.zoho.com/open-view/2395394000008137967?ZOHO_CRITERIA=%22Localiza_CL_Poblacion%22.%22Codcom%22%3D6301"/>
    <x v="3"/>
    <s v="#1774B9"/>
  </r>
  <r>
    <s v="1277"/>
    <n v="360"/>
    <s v="Enfermedades Mundiales"/>
    <s v="Salud"/>
    <n v="6302"/>
    <x v="3"/>
    <x v="1"/>
    <x v="2"/>
    <x v="1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épica"/>
    <m/>
    <s v="Gráfico Evolución"/>
    <m/>
    <s v="https://analytics.zoho.com/open-view/2395394000008137967?ZOHO_CRITERIA=%22Localiza_CL_Poblacion%22.%22Codcom%22%3D6302"/>
    <x v="3"/>
    <s v="#1774B9"/>
  </r>
  <r>
    <s v="1278"/>
    <n v="360"/>
    <s v="Enfermedades Mundiales"/>
    <s v="Salud"/>
    <n v="6303"/>
    <x v="3"/>
    <x v="1"/>
    <x v="2"/>
    <x v="1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mbarongo"/>
    <m/>
    <s v="Gráfico Evolución"/>
    <m/>
    <s v="https://analytics.zoho.com/open-view/2395394000008137967?ZOHO_CRITERIA=%22Localiza_CL_Poblacion%22.%22Codcom%22%3D6303"/>
    <x v="3"/>
    <s v="#1774B9"/>
  </r>
  <r>
    <s v="1279"/>
    <n v="360"/>
    <s v="Enfermedades Mundiales"/>
    <s v="Salud"/>
    <n v="6304"/>
    <x v="3"/>
    <x v="1"/>
    <x v="2"/>
    <x v="1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lol"/>
    <m/>
    <s v="Gráfico Evolución"/>
    <m/>
    <s v="https://analytics.zoho.com/open-view/2395394000008137967?ZOHO_CRITERIA=%22Localiza_CL_Poblacion%22.%22Codcom%22%3D6304"/>
    <x v="3"/>
    <s v="#1774B9"/>
  </r>
  <r>
    <s v="1280"/>
    <n v="360"/>
    <s v="Enfermedades Mundiales"/>
    <s v="Salud"/>
    <n v="6305"/>
    <x v="3"/>
    <x v="1"/>
    <x v="2"/>
    <x v="1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ncagua"/>
    <m/>
    <s v="Gráfico Evolución"/>
    <m/>
    <s v="https://analytics.zoho.com/open-view/2395394000008137967?ZOHO_CRITERIA=%22Localiza_CL_Poblacion%22.%22Codcom%22%3D6305"/>
    <x v="3"/>
    <s v="#1774B9"/>
  </r>
  <r>
    <s v="1281"/>
    <n v="360"/>
    <s v="Enfermedades Mundiales"/>
    <s v="Salud"/>
    <n v="6306"/>
    <x v="3"/>
    <x v="1"/>
    <x v="2"/>
    <x v="1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lmilla"/>
    <m/>
    <s v="Gráfico Evolución"/>
    <m/>
    <s v="https://analytics.zoho.com/open-view/2395394000008137967?ZOHO_CRITERIA=%22Localiza_CL_Poblacion%22.%22Codcom%22%3D6306"/>
    <x v="3"/>
    <s v="#1774B9"/>
  </r>
  <r>
    <s v="1282"/>
    <n v="360"/>
    <s v="Enfermedades Mundiales"/>
    <s v="Salud"/>
    <n v="6307"/>
    <x v="3"/>
    <x v="1"/>
    <x v="2"/>
    <x v="1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ralillo"/>
    <m/>
    <s v="Gráfico Evolución"/>
    <m/>
    <s v="https://analytics.zoho.com/open-view/2395394000008137967?ZOHO_CRITERIA=%22Localiza_CL_Poblacion%22.%22Codcom%22%3D6307"/>
    <x v="3"/>
    <s v="#1774B9"/>
  </r>
  <r>
    <s v="1283"/>
    <n v="360"/>
    <s v="Enfermedades Mundiales"/>
    <s v="Salud"/>
    <n v="6308"/>
    <x v="3"/>
    <x v="1"/>
    <x v="2"/>
    <x v="1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lacilla"/>
    <m/>
    <s v="Gráfico Evolución"/>
    <m/>
    <s v="https://analytics.zoho.com/open-view/2395394000008137967?ZOHO_CRITERIA=%22Localiza_CL_Poblacion%22.%22Codcom%22%3D6308"/>
    <x v="3"/>
    <s v="#1774B9"/>
  </r>
  <r>
    <s v="1284"/>
    <n v="360"/>
    <s v="Enfermedades Mundiales"/>
    <s v="Salud"/>
    <n v="6309"/>
    <x v="3"/>
    <x v="1"/>
    <x v="2"/>
    <x v="1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manque"/>
    <m/>
    <s v="Gráfico Evolución"/>
    <m/>
    <s v="https://analytics.zoho.com/open-view/2395394000008137967?ZOHO_CRITERIA=%22Localiza_CL_Poblacion%22.%22Codcom%22%3D6309"/>
    <x v="3"/>
    <s v="#1774B9"/>
  </r>
  <r>
    <s v="1285"/>
    <n v="360"/>
    <s v="Enfermedades Mundiales"/>
    <s v="Salud"/>
    <n v="6310"/>
    <x v="3"/>
    <x v="1"/>
    <x v="2"/>
    <x v="1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Cruz"/>
    <m/>
    <s v="Gráfico Evolución"/>
    <m/>
    <s v="https://analytics.zoho.com/open-view/2395394000008137967?ZOHO_CRITERIA=%22Localiza_CL_Poblacion%22.%22Codcom%22%3D6310"/>
    <x v="3"/>
    <s v="#1774B9"/>
  </r>
  <r>
    <s v="1286"/>
    <n v="360"/>
    <s v="Enfermedades Mundiales"/>
    <s v="Salud"/>
    <n v="7101"/>
    <x v="3"/>
    <x v="1"/>
    <x v="2"/>
    <x v="1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ca"/>
    <m/>
    <s v="Gráfico Evolución"/>
    <m/>
    <s v="https://analytics.zoho.com/open-view/2395394000008137967?ZOHO_CRITERIA=%22Localiza_CL_Poblacion%22.%22Codcom%22%3D7101"/>
    <x v="3"/>
    <s v="#1774B9"/>
  </r>
  <r>
    <s v="1287"/>
    <n v="360"/>
    <s v="Enfermedades Mundiales"/>
    <s v="Salud"/>
    <n v="7102"/>
    <x v="3"/>
    <x v="1"/>
    <x v="2"/>
    <x v="1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stitución"/>
    <m/>
    <s v="Gráfico Evolución"/>
    <m/>
    <s v="https://analytics.zoho.com/open-view/2395394000008137967?ZOHO_CRITERIA=%22Localiza_CL_Poblacion%22.%22Codcom%22%3D7102"/>
    <x v="3"/>
    <s v="#1774B9"/>
  </r>
  <r>
    <s v="1288"/>
    <n v="360"/>
    <s v="Enfermedades Mundiales"/>
    <s v="Salud"/>
    <n v="7103"/>
    <x v="3"/>
    <x v="1"/>
    <x v="2"/>
    <x v="1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epto"/>
    <m/>
    <s v="Gráfico Evolución"/>
    <m/>
    <s v="https://analytics.zoho.com/open-view/2395394000008137967?ZOHO_CRITERIA=%22Localiza_CL_Poblacion%22.%22Codcom%22%3D7103"/>
    <x v="3"/>
    <s v="#1774B9"/>
  </r>
  <r>
    <s v="1289"/>
    <n v="360"/>
    <s v="Enfermedades Mundiales"/>
    <s v="Salud"/>
    <n v="7104"/>
    <x v="3"/>
    <x v="1"/>
    <x v="2"/>
    <x v="1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Empedrado"/>
    <m/>
    <s v="Gráfico Evolución"/>
    <m/>
    <s v="https://analytics.zoho.com/open-view/2395394000008137967?ZOHO_CRITERIA=%22Localiza_CL_Poblacion%22.%22Codcom%22%3D7104"/>
    <x v="3"/>
    <s v="#1774B9"/>
  </r>
  <r>
    <s v="1290"/>
    <n v="360"/>
    <s v="Enfermedades Mundiales"/>
    <s v="Salud"/>
    <n v="7105"/>
    <x v="3"/>
    <x v="1"/>
    <x v="2"/>
    <x v="1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ule"/>
    <m/>
    <s v="Gráfico Evolución"/>
    <m/>
    <s v="https://analytics.zoho.com/open-view/2395394000008137967?ZOHO_CRITERIA=%22Localiza_CL_Poblacion%22.%22Codcom%22%3D7105"/>
    <x v="3"/>
    <s v="#1774B9"/>
  </r>
  <r>
    <s v="1291"/>
    <n v="360"/>
    <s v="Enfermedades Mundiales"/>
    <s v="Salud"/>
    <n v="7106"/>
    <x v="3"/>
    <x v="1"/>
    <x v="2"/>
    <x v="1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larco"/>
    <m/>
    <s v="Gráfico Evolución"/>
    <m/>
    <s v="https://analytics.zoho.com/open-view/2395394000008137967?ZOHO_CRITERIA=%22Localiza_CL_Poblacion%22.%22Codcom%22%3D7106"/>
    <x v="3"/>
    <s v="#1774B9"/>
  </r>
  <r>
    <s v="1292"/>
    <n v="360"/>
    <s v="Enfermedades Mundiales"/>
    <s v="Salud"/>
    <n v="7107"/>
    <x v="3"/>
    <x v="1"/>
    <x v="2"/>
    <x v="1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ncahue"/>
    <m/>
    <s v="Gráfico Evolución"/>
    <m/>
    <s v="https://analytics.zoho.com/open-view/2395394000008137967?ZOHO_CRITERIA=%22Localiza_CL_Poblacion%22.%22Codcom%22%3D7107"/>
    <x v="3"/>
    <s v="#1774B9"/>
  </r>
  <r>
    <s v="1293"/>
    <n v="360"/>
    <s v="Enfermedades Mundiales"/>
    <s v="Salud"/>
    <n v="7108"/>
    <x v="3"/>
    <x v="1"/>
    <x v="2"/>
    <x v="1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Claro"/>
    <m/>
    <s v="Gráfico Evolución"/>
    <m/>
    <s v="https://analytics.zoho.com/open-view/2395394000008137967?ZOHO_CRITERIA=%22Localiza_CL_Poblacion%22.%22Codcom%22%3D7108"/>
    <x v="3"/>
    <s v="#1774B9"/>
  </r>
  <r>
    <s v="1294"/>
    <n v="360"/>
    <s v="Enfermedades Mundiales"/>
    <s v="Salud"/>
    <n v="7109"/>
    <x v="3"/>
    <x v="1"/>
    <x v="2"/>
    <x v="1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Clemente"/>
    <m/>
    <s v="Gráfico Evolución"/>
    <m/>
    <s v="https://analytics.zoho.com/open-view/2395394000008137967?ZOHO_CRITERIA=%22Localiza_CL_Poblacion%22.%22Codcom%22%3D7109"/>
    <x v="3"/>
    <s v="#1774B9"/>
  </r>
  <r>
    <s v="1295"/>
    <n v="360"/>
    <s v="Enfermedades Mundiales"/>
    <s v="Salud"/>
    <n v="7110"/>
    <x v="3"/>
    <x v="1"/>
    <x v="2"/>
    <x v="1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Rafael"/>
    <m/>
    <s v="Gráfico Evolución"/>
    <m/>
    <s v="https://analytics.zoho.com/open-view/2395394000008137967?ZOHO_CRITERIA=%22Localiza_CL_Poblacion%22.%22Codcom%22%3D7110"/>
    <x v="3"/>
    <s v="#1774B9"/>
  </r>
  <r>
    <s v="1296"/>
    <n v="360"/>
    <s v="Enfermedades Mundiales"/>
    <s v="Salud"/>
    <n v="7201"/>
    <x v="3"/>
    <x v="1"/>
    <x v="2"/>
    <x v="1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uquenes"/>
    <m/>
    <s v="Gráfico Evolución"/>
    <m/>
    <s v="https://analytics.zoho.com/open-view/2395394000008137967?ZOHO_CRITERIA=%22Localiza_CL_Poblacion%22.%22Codcom%22%3D7201"/>
    <x v="3"/>
    <s v="#1774B9"/>
  </r>
  <r>
    <s v="1297"/>
    <n v="360"/>
    <s v="Enfermedades Mundiales"/>
    <s v="Salud"/>
    <n v="7202"/>
    <x v="3"/>
    <x v="1"/>
    <x v="2"/>
    <x v="1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anco"/>
    <m/>
    <s v="Gráfico Evolución"/>
    <m/>
    <s v="https://analytics.zoho.com/open-view/2395394000008137967?ZOHO_CRITERIA=%22Localiza_CL_Poblacion%22.%22Codcom%22%3D7202"/>
    <x v="3"/>
    <s v="#1774B9"/>
  </r>
  <r>
    <s v="1298"/>
    <n v="360"/>
    <s v="Enfermedades Mundiales"/>
    <s v="Salud"/>
    <n v="7203"/>
    <x v="3"/>
    <x v="1"/>
    <x v="2"/>
    <x v="1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lluhue"/>
    <m/>
    <s v="Gráfico Evolución"/>
    <m/>
    <s v="https://analytics.zoho.com/open-view/2395394000008137967?ZOHO_CRITERIA=%22Localiza_CL_Poblacion%22.%22Codcom%22%3D7203"/>
    <x v="3"/>
    <s v="#1774B9"/>
  </r>
  <r>
    <s v="1299"/>
    <n v="360"/>
    <s v="Enfermedades Mundiales"/>
    <s v="Salud"/>
    <n v="7301"/>
    <x v="3"/>
    <x v="1"/>
    <x v="2"/>
    <x v="1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icó"/>
    <m/>
    <s v="Gráfico Evolución"/>
    <m/>
    <s v="https://analytics.zoho.com/open-view/2395394000008137967?ZOHO_CRITERIA=%22Localiza_CL_Poblacion%22.%22Codcom%22%3D7301"/>
    <x v="3"/>
    <s v="#1774B9"/>
  </r>
  <r>
    <s v="1300"/>
    <n v="360"/>
    <s v="Enfermedades Mundiales"/>
    <s v="Salud"/>
    <n v="7302"/>
    <x v="3"/>
    <x v="1"/>
    <x v="2"/>
    <x v="1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añé"/>
    <m/>
    <s v="Gráfico Evolución"/>
    <m/>
    <s v="https://analytics.zoho.com/open-view/2395394000008137967?ZOHO_CRITERIA=%22Localiza_CL_Poblacion%22.%22Codcom%22%3D7302"/>
    <x v="3"/>
    <s v="#1774B9"/>
  </r>
  <r>
    <s v="1301"/>
    <n v="360"/>
    <s v="Enfermedades Mundiales"/>
    <s v="Salud"/>
    <n v="7303"/>
    <x v="3"/>
    <x v="1"/>
    <x v="2"/>
    <x v="1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cantén"/>
    <m/>
    <s v="Gráfico Evolución"/>
    <m/>
    <s v="https://analytics.zoho.com/open-view/2395394000008137967?ZOHO_CRITERIA=%22Localiza_CL_Poblacion%22.%22Codcom%22%3D7303"/>
    <x v="3"/>
    <s v="#1774B9"/>
  </r>
  <r>
    <s v="1302"/>
    <n v="360"/>
    <s v="Enfermedades Mundiales"/>
    <s v="Salud"/>
    <n v="7304"/>
    <x v="3"/>
    <x v="1"/>
    <x v="2"/>
    <x v="1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Molina"/>
    <m/>
    <s v="Gráfico Evolución"/>
    <m/>
    <s v="https://analytics.zoho.com/open-view/2395394000008137967?ZOHO_CRITERIA=%22Localiza_CL_Poblacion%22.%22Codcom%22%3D7304"/>
    <x v="3"/>
    <s v="#1774B9"/>
  </r>
  <r>
    <s v="1303"/>
    <n v="360"/>
    <s v="Enfermedades Mundiales"/>
    <s v="Salud"/>
    <n v="7305"/>
    <x v="3"/>
    <x v="1"/>
    <x v="2"/>
    <x v="1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auco"/>
    <m/>
    <s v="Gráfico Evolución"/>
    <m/>
    <s v="https://analytics.zoho.com/open-view/2395394000008137967?ZOHO_CRITERIA=%22Localiza_CL_Poblacion%22.%22Codcom%22%3D7305"/>
    <x v="3"/>
    <s v="#1774B9"/>
  </r>
  <r>
    <s v="1304"/>
    <n v="360"/>
    <s v="Enfermedades Mundiales"/>
    <s v="Salud"/>
    <n v="7306"/>
    <x v="3"/>
    <x v="1"/>
    <x v="2"/>
    <x v="1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Romeral"/>
    <m/>
    <s v="Gráfico Evolución"/>
    <m/>
    <s v="https://analytics.zoho.com/open-view/2395394000008137967?ZOHO_CRITERIA=%22Localiza_CL_Poblacion%22.%22Codcom%22%3D7306"/>
    <x v="3"/>
    <s v="#1774B9"/>
  </r>
  <r>
    <s v="1305"/>
    <n v="360"/>
    <s v="Enfermedades Mundiales"/>
    <s v="Salud"/>
    <n v="7307"/>
    <x v="3"/>
    <x v="1"/>
    <x v="2"/>
    <x v="1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grada Familia"/>
    <m/>
    <s v="Gráfico Evolución"/>
    <m/>
    <s v="https://analytics.zoho.com/open-view/2395394000008137967?ZOHO_CRITERIA=%22Localiza_CL_Poblacion%22.%22Codcom%22%3D7307"/>
    <x v="3"/>
    <s v="#1774B9"/>
  </r>
  <r>
    <s v="1306"/>
    <n v="360"/>
    <s v="Enfermedades Mundiales"/>
    <s v="Salud"/>
    <n v="7308"/>
    <x v="3"/>
    <x v="1"/>
    <x v="2"/>
    <x v="1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eno"/>
    <m/>
    <s v="Gráfico Evolución"/>
    <m/>
    <s v="https://analytics.zoho.com/open-view/2395394000008137967?ZOHO_CRITERIA=%22Localiza_CL_Poblacion%22.%22Codcom%22%3D7308"/>
    <x v="3"/>
    <s v="#1774B9"/>
  </r>
  <r>
    <s v="1307"/>
    <n v="360"/>
    <s v="Enfermedades Mundiales"/>
    <s v="Salud"/>
    <n v="7309"/>
    <x v="3"/>
    <x v="1"/>
    <x v="2"/>
    <x v="1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chuquén"/>
    <m/>
    <s v="Gráfico Evolución"/>
    <m/>
    <s v="https://analytics.zoho.com/open-view/2395394000008137967?ZOHO_CRITERIA=%22Localiza_CL_Poblacion%22.%22Codcom%22%3D7309"/>
    <x v="3"/>
    <s v="#1774B9"/>
  </r>
  <r>
    <s v="1308"/>
    <n v="360"/>
    <s v="Enfermedades Mundiales"/>
    <s v="Salud"/>
    <n v="7401"/>
    <x v="3"/>
    <x v="1"/>
    <x v="2"/>
    <x v="1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inares"/>
    <m/>
    <s v="Gráfico Evolución"/>
    <m/>
    <s v="https://analytics.zoho.com/open-view/2395394000008137967?ZOHO_CRITERIA=%22Localiza_CL_Poblacion%22.%22Codcom%22%3D7401"/>
    <x v="3"/>
    <s v="#1774B9"/>
  </r>
  <r>
    <s v="1309"/>
    <n v="360"/>
    <s v="Enfermedades Mundiales"/>
    <s v="Salud"/>
    <n v="7402"/>
    <x v="3"/>
    <x v="1"/>
    <x v="2"/>
    <x v="1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bún"/>
    <m/>
    <s v="Gráfico Evolución"/>
    <m/>
    <s v="https://analytics.zoho.com/open-view/2395394000008137967?ZOHO_CRITERIA=%22Localiza_CL_Poblacion%22.%22Codcom%22%3D7402"/>
    <x v="3"/>
    <s v="#1774B9"/>
  </r>
  <r>
    <s v="1310"/>
    <n v="360"/>
    <s v="Enfermedades Mundiales"/>
    <s v="Salud"/>
    <n v="7403"/>
    <x v="3"/>
    <x v="1"/>
    <x v="2"/>
    <x v="1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ngaví"/>
    <m/>
    <s v="Gráfico Evolución"/>
    <m/>
    <s v="https://analytics.zoho.com/open-view/2395394000008137967?ZOHO_CRITERIA=%22Localiza_CL_Poblacion%22.%22Codcom%22%3D7403"/>
    <x v="3"/>
    <s v="#1774B9"/>
  </r>
  <r>
    <s v="1311"/>
    <n v="360"/>
    <s v="Enfermedades Mundiales"/>
    <s v="Salud"/>
    <n v="7404"/>
    <x v="3"/>
    <x v="1"/>
    <x v="2"/>
    <x v="1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rral"/>
    <m/>
    <s v="Gráfico Evolución"/>
    <m/>
    <s v="https://analytics.zoho.com/open-view/2395394000008137967?ZOHO_CRITERIA=%22Localiza_CL_Poblacion%22.%22Codcom%22%3D7404"/>
    <x v="3"/>
    <s v="#1774B9"/>
  </r>
  <r>
    <s v="1312"/>
    <n v="360"/>
    <s v="Enfermedades Mundiales"/>
    <s v="Salud"/>
    <n v="7405"/>
    <x v="3"/>
    <x v="1"/>
    <x v="2"/>
    <x v="1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tiro"/>
    <m/>
    <s v="Gráfico Evolución"/>
    <m/>
    <s v="https://analytics.zoho.com/open-view/2395394000008137967?ZOHO_CRITERIA=%22Localiza_CL_Poblacion%22.%22Codcom%22%3D7405"/>
    <x v="3"/>
    <s v="#1774B9"/>
  </r>
  <r>
    <s v="1313"/>
    <n v="360"/>
    <s v="Enfermedades Mundiales"/>
    <s v="Salud"/>
    <n v="7406"/>
    <x v="3"/>
    <x v="1"/>
    <x v="2"/>
    <x v="1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avier"/>
    <m/>
    <s v="Gráfico Evolución"/>
    <m/>
    <s v="https://analytics.zoho.com/open-view/2395394000008137967?ZOHO_CRITERIA=%22Localiza_CL_Poblacion%22.%22Codcom%22%3D7406"/>
    <x v="3"/>
    <s v="#1774B9"/>
  </r>
  <r>
    <s v="1314"/>
    <n v="360"/>
    <s v="Enfermedades Mundiales"/>
    <s v="Salud"/>
    <n v="7407"/>
    <x v="3"/>
    <x v="1"/>
    <x v="2"/>
    <x v="1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la Alegre"/>
    <m/>
    <s v="Gráfico Evolución"/>
    <m/>
    <s v="https://analytics.zoho.com/open-view/2395394000008137967?ZOHO_CRITERIA=%22Localiza_CL_Poblacion%22.%22Codcom%22%3D7407"/>
    <x v="3"/>
    <s v="#1774B9"/>
  </r>
  <r>
    <s v="1315"/>
    <n v="360"/>
    <s v="Enfermedades Mundiales"/>
    <s v="Salud"/>
    <n v="7408"/>
    <x v="3"/>
    <x v="1"/>
    <x v="2"/>
    <x v="1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Yerbas Buenas"/>
    <m/>
    <s v="Gráfico Evolución"/>
    <m/>
    <s v="https://analytics.zoho.com/open-view/2395394000008137967?ZOHO_CRITERIA=%22Localiza_CL_Poblacion%22.%22Codcom%22%3D7408"/>
    <x v="3"/>
    <s v="#1774B9"/>
  </r>
  <r>
    <s v="1316"/>
    <n v="360"/>
    <s v="Enfermedades Mundiales"/>
    <s v="Salud"/>
    <n v="8101"/>
    <x v="3"/>
    <x v="1"/>
    <x v="2"/>
    <x v="1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cepción"/>
    <m/>
    <s v="Gráfico Evolución"/>
    <m/>
    <s v="https://analytics.zoho.com/open-view/2395394000008137967?ZOHO_CRITERIA=%22Localiza_CL_Poblacion%22.%22Codcom%22%3D8101"/>
    <x v="3"/>
    <s v="#1774B9"/>
  </r>
  <r>
    <s v="1317"/>
    <n v="360"/>
    <s v="Enfermedades Mundiales"/>
    <s v="Salud"/>
    <n v="8102"/>
    <x v="3"/>
    <x v="1"/>
    <x v="2"/>
    <x v="1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ronel"/>
    <m/>
    <s v="Gráfico Evolución"/>
    <m/>
    <s v="https://analytics.zoho.com/open-view/2395394000008137967?ZOHO_CRITERIA=%22Localiza_CL_Poblacion%22.%22Codcom%22%3D8102"/>
    <x v="3"/>
    <s v="#1774B9"/>
  </r>
  <r>
    <s v="1318"/>
    <n v="360"/>
    <s v="Enfermedades Mundiales"/>
    <s v="Salud"/>
    <n v="8103"/>
    <x v="3"/>
    <x v="1"/>
    <x v="2"/>
    <x v="1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guayante"/>
    <m/>
    <s v="Gráfico Evolución"/>
    <m/>
    <s v="https://analytics.zoho.com/open-view/2395394000008137967?ZOHO_CRITERIA=%22Localiza_CL_Poblacion%22.%22Codcom%22%3D8103"/>
    <x v="3"/>
    <s v="#1774B9"/>
  </r>
  <r>
    <s v="1319"/>
    <n v="360"/>
    <s v="Enfermedades Mundiales"/>
    <s v="Salud"/>
    <n v="8104"/>
    <x v="3"/>
    <x v="1"/>
    <x v="2"/>
    <x v="1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Florida"/>
    <m/>
    <s v="Gráfico Evolución"/>
    <m/>
    <s v="https://analytics.zoho.com/open-view/2395394000008137967?ZOHO_CRITERIA=%22Localiza_CL_Poblacion%22.%22Codcom%22%3D8104"/>
    <x v="3"/>
    <s v="#1774B9"/>
  </r>
  <r>
    <s v="1320"/>
    <n v="360"/>
    <s v="Enfermedades Mundiales"/>
    <s v="Salud"/>
    <n v="8105"/>
    <x v="3"/>
    <x v="1"/>
    <x v="2"/>
    <x v="16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qui"/>
    <m/>
    <s v="Gráfico Evolución"/>
    <m/>
    <s v="https://analytics.zoho.com/open-view/2395394000008137967?ZOHO_CRITERIA=%22Localiza_CL_Poblacion%22.%22Codcom%22%3D8105"/>
    <x v="3"/>
    <s v="#1774B9"/>
  </r>
  <r>
    <s v="1321"/>
    <n v="360"/>
    <s v="Enfermedades Mundiales"/>
    <s v="Salud"/>
    <n v="8106"/>
    <x v="3"/>
    <x v="1"/>
    <x v="2"/>
    <x v="16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ta"/>
    <m/>
    <s v="Gráfico Evolución"/>
    <m/>
    <s v="https://analytics.zoho.com/open-view/2395394000008137967?ZOHO_CRITERIA=%22Localiza_CL_Poblacion%22.%22Codcom%22%3D8106"/>
    <x v="3"/>
    <s v="#1774B9"/>
  </r>
  <r>
    <s v="1322"/>
    <n v="360"/>
    <s v="Enfermedades Mundiales"/>
    <s v="Salud"/>
    <n v="8107"/>
    <x v="3"/>
    <x v="1"/>
    <x v="2"/>
    <x v="16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nco"/>
    <m/>
    <s v="Gráfico Evolución"/>
    <m/>
    <s v="https://analytics.zoho.com/open-view/2395394000008137967?ZOHO_CRITERIA=%22Localiza_CL_Poblacion%22.%22Codcom%22%3D8107"/>
    <x v="3"/>
    <s v="#1774B9"/>
  </r>
  <r>
    <s v="1323"/>
    <n v="360"/>
    <s v="Enfermedades Mundiales"/>
    <s v="Salud"/>
    <n v="8108"/>
    <x v="3"/>
    <x v="1"/>
    <x v="2"/>
    <x v="165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edro de la Paz"/>
    <m/>
    <s v="Gráfico Evolución"/>
    <m/>
    <s v="https://analytics.zoho.com/open-view/2395394000008137967?ZOHO_CRITERIA=%22Localiza_CL_Poblacion%22.%22Codcom%22%3D8108"/>
    <x v="3"/>
    <s v="#1774B9"/>
  </r>
  <r>
    <s v="1324"/>
    <n v="360"/>
    <s v="Enfermedades Mundiales"/>
    <s v="Salud"/>
    <n v="8109"/>
    <x v="3"/>
    <x v="1"/>
    <x v="2"/>
    <x v="16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Juana"/>
    <m/>
    <s v="Gráfico Evolución"/>
    <m/>
    <s v="https://analytics.zoho.com/open-view/2395394000008137967?ZOHO_CRITERIA=%22Localiza_CL_Poblacion%22.%22Codcom%22%3D8109"/>
    <x v="3"/>
    <s v="#1774B9"/>
  </r>
  <r>
    <s v="1325"/>
    <n v="360"/>
    <s v="Enfermedades Mundiales"/>
    <s v="Salud"/>
    <n v="8110"/>
    <x v="3"/>
    <x v="1"/>
    <x v="2"/>
    <x v="167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cahuano"/>
    <m/>
    <s v="Gráfico Evolución"/>
    <m/>
    <s v="https://analytics.zoho.com/open-view/2395394000008137967?ZOHO_CRITERIA=%22Localiza_CL_Poblacion%22.%22Codcom%22%3D8110"/>
    <x v="3"/>
    <s v="#1774B9"/>
  </r>
  <r>
    <s v="1326"/>
    <n v="360"/>
    <s v="Enfermedades Mundiales"/>
    <s v="Salud"/>
    <n v="8111"/>
    <x v="3"/>
    <x v="1"/>
    <x v="2"/>
    <x v="16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mé"/>
    <m/>
    <s v="Gráfico Evolución"/>
    <m/>
    <s v="https://analytics.zoho.com/open-view/2395394000008137967?ZOHO_CRITERIA=%22Localiza_CL_Poblacion%22.%22Codcom%22%3D8111"/>
    <x v="3"/>
    <s v="#1774B9"/>
  </r>
  <r>
    <s v="1327"/>
    <n v="360"/>
    <s v="Enfermedades Mundiales"/>
    <s v="Salud"/>
    <n v="8112"/>
    <x v="3"/>
    <x v="1"/>
    <x v="2"/>
    <x v="169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pén"/>
    <m/>
    <s v="Gráfico Evolución"/>
    <m/>
    <s v="https://analytics.zoho.com/open-view/2395394000008137967?ZOHO_CRITERIA=%22Localiza_CL_Poblacion%22.%22Codcom%22%3D8112"/>
    <x v="3"/>
    <s v="#1774B9"/>
  </r>
  <r>
    <s v="1328"/>
    <n v="360"/>
    <s v="Enfermedades Mundiales"/>
    <s v="Salud"/>
    <n v="8201"/>
    <x v="3"/>
    <x v="1"/>
    <x v="2"/>
    <x v="17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ebu"/>
    <m/>
    <s v="Gráfico Evolución"/>
    <m/>
    <s v="https://analytics.zoho.com/open-view/2395394000008137967?ZOHO_CRITERIA=%22Localiza_CL_Poblacion%22.%22Codcom%22%3D8201"/>
    <x v="3"/>
    <s v="#1774B9"/>
  </r>
  <r>
    <s v="1329"/>
    <n v="360"/>
    <s v="Enfermedades Mundiales"/>
    <s v="Salud"/>
    <n v="8202"/>
    <x v="3"/>
    <x v="1"/>
    <x v="2"/>
    <x v="171"/>
    <x v="0"/>
    <x v="6"/>
    <s v="Periodo 2020-2021"/>
    <s v="Unidades"/>
    <s v="Ministerio de Ciencias, Tecnología, Conocimiento e Innovación"/>
    <s v="Relación entre el Proceso de Vacunación contra COVID-19 y el número de Casos Activos en la comuna de Arauco"/>
    <m/>
    <s v="Gráfico Evolución"/>
    <m/>
    <s v="https://analytics.zoho.com/open-view/2395394000008137967?ZOHO_CRITERIA=%22Localiza_CL_Poblacion%22.%22Codcom%22%3D8202"/>
    <x v="3"/>
    <s v="#1774B9"/>
  </r>
  <r>
    <s v="1330"/>
    <n v="360"/>
    <s v="Enfermedades Mundiales"/>
    <s v="Salud"/>
    <n v="8203"/>
    <x v="3"/>
    <x v="1"/>
    <x v="2"/>
    <x v="172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ñete"/>
    <m/>
    <s v="Gráfico Evolución"/>
    <m/>
    <s v="https://analytics.zoho.com/open-view/2395394000008137967?ZOHO_CRITERIA=%22Localiza_CL_Poblacion%22.%22Codcom%22%3D8203"/>
    <x v="3"/>
    <s v="#1774B9"/>
  </r>
  <r>
    <s v="1331"/>
    <n v="360"/>
    <s v="Enfermedades Mundiales"/>
    <s v="Salud"/>
    <n v="8204"/>
    <x v="3"/>
    <x v="1"/>
    <x v="2"/>
    <x v="17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tulmo"/>
    <m/>
    <s v="Gráfico Evolución"/>
    <m/>
    <s v="https://analytics.zoho.com/open-view/2395394000008137967?ZOHO_CRITERIA=%22Localiza_CL_Poblacion%22.%22Codcom%22%3D8204"/>
    <x v="3"/>
    <s v="#1774B9"/>
  </r>
  <r>
    <s v="1332"/>
    <n v="360"/>
    <s v="Enfermedades Mundiales"/>
    <s v="Salud"/>
    <n v="8205"/>
    <x v="3"/>
    <x v="1"/>
    <x v="2"/>
    <x v="17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nilahue"/>
    <m/>
    <s v="Gráfico Evolución"/>
    <m/>
    <s v="https://analytics.zoho.com/open-view/2395394000008137967?ZOHO_CRITERIA=%22Localiza_CL_Poblacion%22.%22Codcom%22%3D8205"/>
    <x v="3"/>
    <s v="#1774B9"/>
  </r>
  <r>
    <s v="1333"/>
    <n v="360"/>
    <s v="Enfermedades Mundiales"/>
    <s v="Salud"/>
    <n v="8206"/>
    <x v="3"/>
    <x v="1"/>
    <x v="2"/>
    <x v="17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Alamos"/>
    <m/>
    <s v="Gráfico Evolución"/>
    <m/>
    <s v="https://analytics.zoho.com/open-view/2395394000008137967?ZOHO_CRITERIA=%22Localiza_CL_Poblacion%22.%22Codcom%22%3D8206"/>
    <x v="3"/>
    <s v="#1774B9"/>
  </r>
  <r>
    <s v="1334"/>
    <n v="360"/>
    <s v="Enfermedades Mundiales"/>
    <s v="Salud"/>
    <n v="8207"/>
    <x v="3"/>
    <x v="1"/>
    <x v="2"/>
    <x v="176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rúa"/>
    <m/>
    <s v="Gráfico Evolución"/>
    <m/>
    <s v="https://analytics.zoho.com/open-view/2395394000008137967?ZOHO_CRITERIA=%22Localiza_CL_Poblacion%22.%22Codcom%22%3D8207"/>
    <x v="3"/>
    <s v="#1774B9"/>
  </r>
  <r>
    <s v="1335"/>
    <n v="360"/>
    <s v="Enfermedades Mundiales"/>
    <s v="Salud"/>
    <n v="8301"/>
    <x v="3"/>
    <x v="1"/>
    <x v="2"/>
    <x v="17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Angeles"/>
    <m/>
    <s v="Gráfico Evolución"/>
    <m/>
    <s v="https://analytics.zoho.com/open-view/2395394000008137967?ZOHO_CRITERIA=%22Localiza_CL_Poblacion%22.%22Codcom%22%3D8301"/>
    <x v="3"/>
    <s v="#1774B9"/>
  </r>
  <r>
    <s v="1336"/>
    <n v="360"/>
    <s v="Enfermedades Mundiales"/>
    <s v="Salud"/>
    <n v="8302"/>
    <x v="3"/>
    <x v="1"/>
    <x v="2"/>
    <x v="178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tuco"/>
    <m/>
    <s v="Gráfico Evolución"/>
    <m/>
    <s v="https://analytics.zoho.com/open-view/2395394000008137967?ZOHO_CRITERIA=%22Localiza_CL_Poblacion%22.%22Codcom%22%3D8302"/>
    <x v="3"/>
    <s v="#1774B9"/>
  </r>
  <r>
    <s v="1337"/>
    <n v="360"/>
    <s v="Enfermedades Mundiales"/>
    <s v="Salud"/>
    <n v="8303"/>
    <x v="3"/>
    <x v="1"/>
    <x v="2"/>
    <x v="17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brero"/>
    <m/>
    <s v="Gráfico Evolución"/>
    <m/>
    <s v="https://analytics.zoho.com/open-view/2395394000008137967?ZOHO_CRITERIA=%22Localiza_CL_Poblacion%22.%22Codcom%22%3D8303"/>
    <x v="3"/>
    <s v="#1774B9"/>
  </r>
  <r>
    <s v="1338"/>
    <n v="360"/>
    <s v="Enfermedades Mundiales"/>
    <s v="Salud"/>
    <n v="8304"/>
    <x v="3"/>
    <x v="1"/>
    <x v="2"/>
    <x v="18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ja"/>
    <m/>
    <s v="Gráfico Evolución"/>
    <m/>
    <s v="https://analytics.zoho.com/open-view/2395394000008137967?ZOHO_CRITERIA=%22Localiza_CL_Poblacion%22.%22Codcom%22%3D8304"/>
    <x v="3"/>
    <s v="#1774B9"/>
  </r>
  <r>
    <s v="1339"/>
    <n v="360"/>
    <s v="Enfermedades Mundiales"/>
    <s v="Salud"/>
    <n v="8305"/>
    <x v="3"/>
    <x v="1"/>
    <x v="2"/>
    <x v="18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ulchén"/>
    <m/>
    <s v="Gráfico Evolución"/>
    <m/>
    <s v="https://analytics.zoho.com/open-view/2395394000008137967?ZOHO_CRITERIA=%22Localiza_CL_Poblacion%22.%22Codcom%22%3D8305"/>
    <x v="3"/>
    <s v="#1774B9"/>
  </r>
  <r>
    <s v="1340"/>
    <n v="360"/>
    <s v="Enfermedades Mundiales"/>
    <s v="Salud"/>
    <n v="8306"/>
    <x v="3"/>
    <x v="1"/>
    <x v="2"/>
    <x v="18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cimiento"/>
    <m/>
    <s v="Gráfico Evolución"/>
    <m/>
    <s v="https://analytics.zoho.com/open-view/2395394000008137967?ZOHO_CRITERIA=%22Localiza_CL_Poblacion%22.%22Codcom%22%3D8306"/>
    <x v="3"/>
    <s v="#1774B9"/>
  </r>
  <r>
    <s v="1341"/>
    <n v="360"/>
    <s v="Enfermedades Mundiales"/>
    <s v="Salud"/>
    <n v="8307"/>
    <x v="3"/>
    <x v="1"/>
    <x v="2"/>
    <x v="183"/>
    <x v="0"/>
    <x v="6"/>
    <s v="Periodo 2020-2021"/>
    <s v="Unidades"/>
    <s v="Ministerio de Ciencias, Tecnología, Conocimiento e Innovación"/>
    <s v="Relación entre el Proceso de Vacunación contra COVID-19 y el número de Casos Activos en la comuna de Negrete"/>
    <m/>
    <s v="Gráfico Evolución"/>
    <m/>
    <s v="https://analytics.zoho.com/open-view/2395394000008137967?ZOHO_CRITERIA=%22Localiza_CL_Poblacion%22.%22Codcom%22%3D8307"/>
    <x v="3"/>
    <s v="#1774B9"/>
  </r>
  <r>
    <s v="1342"/>
    <n v="360"/>
    <s v="Enfermedades Mundiales"/>
    <s v="Salud"/>
    <n v="8308"/>
    <x v="3"/>
    <x v="1"/>
    <x v="2"/>
    <x v="184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aco"/>
    <m/>
    <s v="Gráfico Evolución"/>
    <m/>
    <s v="https://analytics.zoho.com/open-view/2395394000008137967?ZOHO_CRITERIA=%22Localiza_CL_Poblacion%22.%22Codcom%22%3D8308"/>
    <x v="3"/>
    <s v="#1774B9"/>
  </r>
  <r>
    <s v="1343"/>
    <n v="360"/>
    <s v="Enfermedades Mundiales"/>
    <s v="Salud"/>
    <n v="8309"/>
    <x v="3"/>
    <x v="1"/>
    <x v="2"/>
    <x v="185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leco"/>
    <m/>
    <s v="Gráfico Evolución"/>
    <m/>
    <s v="https://analytics.zoho.com/open-view/2395394000008137967?ZOHO_CRITERIA=%22Localiza_CL_Poblacion%22.%22Codcom%22%3D8309"/>
    <x v="3"/>
    <s v="#1774B9"/>
  </r>
  <r>
    <s v="1344"/>
    <n v="360"/>
    <s v="Enfermedades Mundiales"/>
    <s v="Salud"/>
    <n v="8310"/>
    <x v="3"/>
    <x v="1"/>
    <x v="2"/>
    <x v="18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Rosendo"/>
    <m/>
    <s v="Gráfico Evolución"/>
    <m/>
    <s v="https://analytics.zoho.com/open-view/2395394000008137967?ZOHO_CRITERIA=%22Localiza_CL_Poblacion%22.%22Codcom%22%3D8310"/>
    <x v="3"/>
    <s v="#1774B9"/>
  </r>
  <r>
    <s v="1345"/>
    <n v="360"/>
    <s v="Enfermedades Mundiales"/>
    <s v="Salud"/>
    <n v="8311"/>
    <x v="3"/>
    <x v="1"/>
    <x v="2"/>
    <x v="18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a Bárbara"/>
    <m/>
    <s v="Gráfico Evolución"/>
    <m/>
    <s v="https://analytics.zoho.com/open-view/2395394000008137967?ZOHO_CRITERIA=%22Localiza_CL_Poblacion%22.%22Codcom%22%3D8311"/>
    <x v="3"/>
    <s v="#1774B9"/>
  </r>
  <r>
    <s v="1346"/>
    <n v="360"/>
    <s v="Enfermedades Mundiales"/>
    <s v="Salud"/>
    <n v="8312"/>
    <x v="3"/>
    <x v="1"/>
    <x v="2"/>
    <x v="18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ucapel"/>
    <m/>
    <s v="Gráfico Evolución"/>
    <m/>
    <s v="https://analytics.zoho.com/open-view/2395394000008137967?ZOHO_CRITERIA=%22Localiza_CL_Poblacion%22.%22Codcom%22%3D8312"/>
    <x v="3"/>
    <s v="#1774B9"/>
  </r>
  <r>
    <s v="1347"/>
    <n v="360"/>
    <s v="Enfermedades Mundiales"/>
    <s v="Salud"/>
    <n v="8313"/>
    <x v="3"/>
    <x v="1"/>
    <x v="2"/>
    <x v="189"/>
    <x v="0"/>
    <x v="6"/>
    <s v="Periodo 2020-2021"/>
    <s v="Unidades"/>
    <s v="Ministerio de Ciencias, Tecnología, Conocimiento e Innovación"/>
    <s v="Relación entre el Proceso de Vacunación contra COVID-19 y el número de Casos Activos en la comuna de Yumbel"/>
    <m/>
    <s v="Gráfico Evolución"/>
    <m/>
    <s v="https://analytics.zoho.com/open-view/2395394000008137967?ZOHO_CRITERIA=%22Localiza_CL_Poblacion%22.%22Codcom%22%3D8313"/>
    <x v="3"/>
    <s v="#1774B9"/>
  </r>
  <r>
    <s v="1348"/>
    <n v="360"/>
    <s v="Enfermedades Mundiales"/>
    <s v="Salud"/>
    <n v="8314"/>
    <x v="3"/>
    <x v="1"/>
    <x v="2"/>
    <x v="190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to Biobío"/>
    <m/>
    <s v="Gráfico Evolución"/>
    <m/>
    <s v="https://analytics.zoho.com/open-view/2395394000008137967?ZOHO_CRITERIA=%22Localiza_CL_Poblacion%22.%22Codcom%22%3D8314"/>
    <x v="3"/>
    <s v="#1774B9"/>
  </r>
  <r>
    <s v="1349"/>
    <n v="360"/>
    <s v="Enfermedades Mundiales"/>
    <s v="Salud"/>
    <n v="16101"/>
    <x v="3"/>
    <x v="1"/>
    <x v="2"/>
    <x v="191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llán"/>
    <m/>
    <s v="Gráfico Evolución"/>
    <m/>
    <s v="https://analytics.zoho.com/open-view/2395394000008137967?ZOHO_CRITERIA=%22Localiza_CL_Poblacion%22.%22Codcom%22%3D16101"/>
    <x v="3"/>
    <s v="#1774B9"/>
  </r>
  <r>
    <s v="1350"/>
    <n v="360"/>
    <s v="Enfermedades Mundiales"/>
    <s v="Salud"/>
    <n v="16102"/>
    <x v="3"/>
    <x v="1"/>
    <x v="2"/>
    <x v="192"/>
    <x v="0"/>
    <x v="6"/>
    <s v="Periodo 2020-2021"/>
    <s v="Unidades"/>
    <s v="Ministerio de Ciencias, Tecnología, Conocimiento e Innovación"/>
    <s v="Relación entre el Proceso de Vacunación contra COVID-19 y el número de Casos Activos en la comuna de Bulnes"/>
    <m/>
    <s v="Gráfico Evolución"/>
    <m/>
    <s v="https://analytics.zoho.com/open-view/2395394000008137967?ZOHO_CRITERIA=%22Localiza_CL_Poblacion%22.%22Codcom%22%3D16102"/>
    <x v="3"/>
    <s v="#1774B9"/>
  </r>
  <r>
    <s v="1351"/>
    <n v="360"/>
    <s v="Enfermedades Mundiales"/>
    <s v="Salud"/>
    <n v="16202"/>
    <x v="3"/>
    <x v="1"/>
    <x v="2"/>
    <x v="19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bquecura"/>
    <m/>
    <s v="Gráfico Evolución"/>
    <m/>
    <s v="https://analytics.zoho.com/open-view/2395394000008137967?ZOHO_CRITERIA=%22Localiza_CL_Poblacion%22.%22Codcom%22%3D16202"/>
    <x v="3"/>
    <s v="#1774B9"/>
  </r>
  <r>
    <s v="1352"/>
    <n v="360"/>
    <s v="Enfermedades Mundiales"/>
    <s v="Salud"/>
    <n v="16203"/>
    <x v="3"/>
    <x v="1"/>
    <x v="2"/>
    <x v="19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elemu"/>
    <m/>
    <s v="Gráfico Evolución"/>
    <m/>
    <s v="https://analytics.zoho.com/open-view/2395394000008137967?ZOHO_CRITERIA=%22Localiza_CL_Poblacion%22.%22Codcom%22%3D16203"/>
    <x v="3"/>
    <s v="#1774B9"/>
  </r>
  <r>
    <s v="1353"/>
    <n v="360"/>
    <s v="Enfermedades Mundiales"/>
    <s v="Salud"/>
    <n v="16302"/>
    <x v="3"/>
    <x v="1"/>
    <x v="2"/>
    <x v="19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ihueco"/>
    <m/>
    <s v="Gráfico Evolución"/>
    <m/>
    <s v="https://analytics.zoho.com/open-view/2395394000008137967?ZOHO_CRITERIA=%22Localiza_CL_Poblacion%22.%22Codcom%22%3D16302"/>
    <x v="3"/>
    <s v="#1774B9"/>
  </r>
  <r>
    <s v="1354"/>
    <n v="360"/>
    <s v="Enfermedades Mundiales"/>
    <s v="Salud"/>
    <n v="16103"/>
    <x v="3"/>
    <x v="1"/>
    <x v="2"/>
    <x v="19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llán Viejo"/>
    <m/>
    <s v="Gráfico Evolución"/>
    <m/>
    <s v="https://analytics.zoho.com/open-view/2395394000008137967?ZOHO_CRITERIA=%22Localiza_CL_Poblacion%22.%22Codcom%22%3D16103"/>
    <x v="3"/>
    <s v="#1774B9"/>
  </r>
  <r>
    <s v="1355"/>
    <n v="360"/>
    <s v="Enfermedades Mundiales"/>
    <s v="Salud"/>
    <n v="16104"/>
    <x v="3"/>
    <x v="1"/>
    <x v="2"/>
    <x v="197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Carmen"/>
    <m/>
    <s v="Gráfico Evolución"/>
    <m/>
    <s v="https://analytics.zoho.com/open-view/2395394000008137967?ZOHO_CRITERIA=%22Localiza_CL_Poblacion%22.%22Codcom%22%3D16104"/>
    <x v="3"/>
    <s v="#1774B9"/>
  </r>
  <r>
    <s v="1356"/>
    <n v="360"/>
    <s v="Enfermedades Mundiales"/>
    <s v="Salud"/>
    <n v="16204"/>
    <x v="3"/>
    <x v="1"/>
    <x v="2"/>
    <x v="198"/>
    <x v="0"/>
    <x v="6"/>
    <s v="Periodo 2020-2021"/>
    <s v="Unidades"/>
    <s v="Ministerio de Ciencias, Tecnología, Conocimiento e Innovación"/>
    <s v="Relación entre el Proceso de Vacunación contra COVID-19 y el número de Casos Activos en la comuna de Ninhue"/>
    <m/>
    <s v="Gráfico Evolución"/>
    <m/>
    <s v="https://analytics.zoho.com/open-view/2395394000008137967?ZOHO_CRITERIA=%22Localiza_CL_Poblacion%22.%22Codcom%22%3D16204"/>
    <x v="3"/>
    <s v="#1774B9"/>
  </r>
  <r>
    <s v="1357"/>
    <n v="360"/>
    <s v="Enfermedades Mundiales"/>
    <s v="Salud"/>
    <n v="16303"/>
    <x v="3"/>
    <x v="1"/>
    <x v="2"/>
    <x v="199"/>
    <x v="0"/>
    <x v="6"/>
    <s v="Periodo 2020-2021"/>
    <s v="Unidades"/>
    <s v="Ministerio de Ciencias, Tecnología, Conocimiento e Innovación"/>
    <s v="Relación entre el Proceso de Vacunación contra COVID-19 y el número de Casos Activos en la comuna de Ñiquén"/>
    <m/>
    <s v="Gráfico Evolución"/>
    <m/>
    <s v="https://analytics.zoho.com/open-view/2395394000008137967?ZOHO_CRITERIA=%22Localiza_CL_Poblacion%22.%22Codcom%22%3D16303"/>
    <x v="3"/>
    <s v="#1774B9"/>
  </r>
  <r>
    <s v="1358"/>
    <n v="360"/>
    <s v="Enfermedades Mundiales"/>
    <s v="Salud"/>
    <n v="16105"/>
    <x v="3"/>
    <x v="1"/>
    <x v="2"/>
    <x v="20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muco"/>
    <m/>
    <s v="Gráfico Evolución"/>
    <m/>
    <s v="https://analytics.zoho.com/open-view/2395394000008137967?ZOHO_CRITERIA=%22Localiza_CL_Poblacion%22.%22Codcom%22%3D16105"/>
    <x v="3"/>
    <s v="#1774B9"/>
  </r>
  <r>
    <s v="1359"/>
    <n v="360"/>
    <s v="Enfermedades Mundiales"/>
    <s v="Salud"/>
    <n v="16106"/>
    <x v="3"/>
    <x v="1"/>
    <x v="2"/>
    <x v="201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nto"/>
    <m/>
    <s v="Gráfico Evolución"/>
    <m/>
    <s v="https://analytics.zoho.com/open-view/2395394000008137967?ZOHO_CRITERIA=%22Localiza_CL_Poblacion%22.%22Codcom%22%3D16106"/>
    <x v="3"/>
    <s v="#1774B9"/>
  </r>
  <r>
    <s v="1360"/>
    <n v="360"/>
    <s v="Enfermedades Mundiales"/>
    <s v="Salud"/>
    <n v="16205"/>
    <x v="3"/>
    <x v="1"/>
    <x v="2"/>
    <x v="20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ortezuelo"/>
    <m/>
    <s v="Gráfico Evolución"/>
    <m/>
    <s v="https://analytics.zoho.com/open-view/2395394000008137967?ZOHO_CRITERIA=%22Localiza_CL_Poblacion%22.%22Codcom%22%3D16205"/>
    <x v="3"/>
    <s v="#1774B9"/>
  </r>
  <r>
    <s v="1361"/>
    <n v="360"/>
    <s v="Enfermedades Mundiales"/>
    <s v="Salud"/>
    <n v="16107"/>
    <x v="3"/>
    <x v="1"/>
    <x v="2"/>
    <x v="203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lón"/>
    <m/>
    <s v="Gráfico Evolución"/>
    <m/>
    <s v="https://analytics.zoho.com/open-view/2395394000008137967?ZOHO_CRITERIA=%22Localiza_CL_Poblacion%22.%22Codcom%22%3D16107"/>
    <x v="3"/>
    <s v="#1774B9"/>
  </r>
  <r>
    <s v="1362"/>
    <n v="360"/>
    <s v="Enfermedades Mundiales"/>
    <s v="Salud"/>
    <n v="16201"/>
    <x v="3"/>
    <x v="1"/>
    <x v="2"/>
    <x v="204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rihue"/>
    <m/>
    <s v="Gráfico Evolución"/>
    <m/>
    <s v="https://analytics.zoho.com/open-view/2395394000008137967?ZOHO_CRITERIA=%22Localiza_CL_Poblacion%22.%22Codcom%22%3D16201"/>
    <x v="3"/>
    <s v="#1774B9"/>
  </r>
  <r>
    <s v="1363"/>
    <n v="360"/>
    <s v="Enfermedades Mundiales"/>
    <s v="Salud"/>
    <n v="16206"/>
    <x v="3"/>
    <x v="1"/>
    <x v="2"/>
    <x v="205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ánquil"/>
    <m/>
    <s v="Gráfico Evolución"/>
    <m/>
    <s v="https://analytics.zoho.com/open-view/2395394000008137967?ZOHO_CRITERIA=%22Localiza_CL_Poblacion%22.%22Codcom%22%3D16206"/>
    <x v="3"/>
    <s v="#1774B9"/>
  </r>
  <r>
    <s v="1364"/>
    <n v="360"/>
    <s v="Enfermedades Mundiales"/>
    <s v="Salud"/>
    <n v="16301"/>
    <x v="3"/>
    <x v="1"/>
    <x v="2"/>
    <x v="206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Carlos"/>
    <m/>
    <s v="Gráfico Evolución"/>
    <m/>
    <s v="https://analytics.zoho.com/open-view/2395394000008137967?ZOHO_CRITERIA=%22Localiza_CL_Poblacion%22.%22Codcom%22%3D16301"/>
    <x v="3"/>
    <s v="#1774B9"/>
  </r>
  <r>
    <s v="1365"/>
    <n v="360"/>
    <s v="Enfermedades Mundiales"/>
    <s v="Salud"/>
    <n v="16304"/>
    <x v="3"/>
    <x v="1"/>
    <x v="2"/>
    <x v="20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Fabián"/>
    <m/>
    <s v="Gráfico Evolución"/>
    <m/>
    <s v="https://analytics.zoho.com/open-view/2395394000008137967?ZOHO_CRITERIA=%22Localiza_CL_Poblacion%22.%22Codcom%22%3D16304"/>
    <x v="3"/>
    <s v="#1774B9"/>
  </r>
  <r>
    <s v="1366"/>
    <n v="360"/>
    <s v="Enfermedades Mundiales"/>
    <s v="Salud"/>
    <n v="16108"/>
    <x v="3"/>
    <x v="1"/>
    <x v="2"/>
    <x v="20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Ignacio"/>
    <m/>
    <s v="Gráfico Evolución"/>
    <m/>
    <s v="https://analytics.zoho.com/open-view/2395394000008137967?ZOHO_CRITERIA=%22Localiza_CL_Poblacion%22.%22Codcom%22%3D16108"/>
    <x v="3"/>
    <s v="#1774B9"/>
  </r>
  <r>
    <s v="1367"/>
    <n v="360"/>
    <s v="Enfermedades Mundiales"/>
    <s v="Salud"/>
    <n v="16305"/>
    <x v="3"/>
    <x v="1"/>
    <x v="2"/>
    <x v="209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Nicolás"/>
    <m/>
    <s v="Gráfico Evolución"/>
    <m/>
    <s v="https://analytics.zoho.com/open-view/2395394000008137967?ZOHO_CRITERIA=%22Localiza_CL_Poblacion%22.%22Codcom%22%3D16305"/>
    <x v="3"/>
    <s v="#1774B9"/>
  </r>
  <r>
    <s v="1368"/>
    <n v="360"/>
    <s v="Enfermedades Mundiales"/>
    <s v="Salud"/>
    <n v="16207"/>
    <x v="3"/>
    <x v="1"/>
    <x v="2"/>
    <x v="210"/>
    <x v="0"/>
    <x v="6"/>
    <s v="Periodo 2020-2021"/>
    <s v="Unidades"/>
    <s v="Ministerio de Ciencias, Tecnología, Conocimiento e Innovación"/>
    <s v="Relación entre el Proceso de Vacunación contra COVID-19 y el número de Casos Activos en la comuna de Treguaco"/>
    <m/>
    <s v="Gráfico Evolución"/>
    <m/>
    <s v="https://analytics.zoho.com/open-view/2395394000008137967?ZOHO_CRITERIA=%22Localiza_CL_Poblacion%22.%22Codcom%22%3D16207"/>
    <x v="3"/>
    <s v="#1774B9"/>
  </r>
  <r>
    <s v="1369"/>
    <n v="360"/>
    <s v="Enfermedades Mundiales"/>
    <s v="Salud"/>
    <n v="16109"/>
    <x v="3"/>
    <x v="1"/>
    <x v="2"/>
    <x v="211"/>
    <x v="0"/>
    <x v="6"/>
    <s v="Periodo 2020-2021"/>
    <s v="Unidades"/>
    <s v="Ministerio de Ciencias, Tecnología, Conocimiento e Innovación"/>
    <s v="Relación entre el Proceso de Vacunación contra COVID-19 y el número de Casos Activos en la comuna de Yungay"/>
    <m/>
    <s v="Gráfico Evolución"/>
    <m/>
    <s v="https://analytics.zoho.com/open-view/2395394000008137967?ZOHO_CRITERIA=%22Localiza_CL_Poblacion%22.%22Codcom%22%3D16109"/>
    <x v="3"/>
    <s v="#1774B9"/>
  </r>
  <r>
    <s v="1370"/>
    <n v="360"/>
    <s v="Enfermedades Mundiales"/>
    <s v="Salud"/>
    <n v="9101"/>
    <x v="3"/>
    <x v="1"/>
    <x v="2"/>
    <x v="212"/>
    <x v="0"/>
    <x v="6"/>
    <s v="Periodo 2020-2021"/>
    <s v="Unidades"/>
    <s v="Ministerio de Ciencias, Tecnología, Conocimiento e Innovación"/>
    <s v="Relación entre el Proceso de Vacunación contra COVID-19 y el número de Casos Activos en la comuna de Temuco"/>
    <m/>
    <s v="Gráfico Evolución"/>
    <m/>
    <s v="https://analytics.zoho.com/open-view/2395394000008137967?ZOHO_CRITERIA=%22Localiza_CL_Poblacion%22.%22Codcom%22%3D9101"/>
    <x v="3"/>
    <s v="#1774B9"/>
  </r>
  <r>
    <s v="1371"/>
    <n v="360"/>
    <s v="Enfermedades Mundiales"/>
    <s v="Salud"/>
    <n v="9102"/>
    <x v="3"/>
    <x v="1"/>
    <x v="2"/>
    <x v="21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rahue"/>
    <m/>
    <s v="Gráfico Evolución"/>
    <m/>
    <s v="https://analytics.zoho.com/open-view/2395394000008137967?ZOHO_CRITERIA=%22Localiza_CL_Poblacion%22.%22Codcom%22%3D9102"/>
    <x v="3"/>
    <s v="#1774B9"/>
  </r>
  <r>
    <s v="1372"/>
    <n v="360"/>
    <s v="Enfermedades Mundiales"/>
    <s v="Salud"/>
    <n v="9103"/>
    <x v="3"/>
    <x v="1"/>
    <x v="2"/>
    <x v="21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nco"/>
    <m/>
    <s v="Gráfico Evolución"/>
    <m/>
    <s v="https://analytics.zoho.com/open-view/2395394000008137967?ZOHO_CRITERIA=%22Localiza_CL_Poblacion%22.%22Codcom%22%3D9103"/>
    <x v="3"/>
    <s v="#1774B9"/>
  </r>
  <r>
    <s v="1373"/>
    <n v="360"/>
    <s v="Enfermedades Mundiales"/>
    <s v="Salud"/>
    <n v="9104"/>
    <x v="3"/>
    <x v="1"/>
    <x v="2"/>
    <x v="21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rrehue"/>
    <m/>
    <s v="Gráfico Evolución"/>
    <m/>
    <s v="https://analytics.zoho.com/open-view/2395394000008137967?ZOHO_CRITERIA=%22Localiza_CL_Poblacion%22.%22Codcom%22%3D9104"/>
    <x v="3"/>
    <s v="#1774B9"/>
  </r>
  <r>
    <s v="1374"/>
    <n v="360"/>
    <s v="Enfermedades Mundiales"/>
    <s v="Salud"/>
    <n v="9105"/>
    <x v="3"/>
    <x v="1"/>
    <x v="2"/>
    <x v="216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eire"/>
    <m/>
    <s v="Gráfico Evolución"/>
    <m/>
    <s v="https://analytics.zoho.com/open-view/2395394000008137967?ZOHO_CRITERIA=%22Localiza_CL_Poblacion%22.%22Codcom%22%3D9105"/>
    <x v="3"/>
    <s v="#1774B9"/>
  </r>
  <r>
    <s v="1375"/>
    <n v="360"/>
    <s v="Enfermedades Mundiales"/>
    <s v="Salud"/>
    <n v="9106"/>
    <x v="3"/>
    <x v="1"/>
    <x v="2"/>
    <x v="2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Galvarino"/>
    <m/>
    <s v="Gráfico Evolución"/>
    <m/>
    <s v="https://analytics.zoho.com/open-view/2395394000008137967?ZOHO_CRITERIA=%22Localiza_CL_Poblacion%22.%22Codcom%22%3D9106"/>
    <x v="3"/>
    <s v="#1774B9"/>
  </r>
  <r>
    <s v="1376"/>
    <n v="360"/>
    <s v="Enfermedades Mundiales"/>
    <s v="Salud"/>
    <n v="9107"/>
    <x v="3"/>
    <x v="1"/>
    <x v="2"/>
    <x v="2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Gorbea"/>
    <m/>
    <s v="Gráfico Evolución"/>
    <m/>
    <s v="https://analytics.zoho.com/open-view/2395394000008137967?ZOHO_CRITERIA=%22Localiza_CL_Poblacion%22.%22Codcom%22%3D9107"/>
    <x v="3"/>
    <s v="#1774B9"/>
  </r>
  <r>
    <s v="1377"/>
    <n v="360"/>
    <s v="Enfermedades Mundiales"/>
    <s v="Salud"/>
    <n v="9108"/>
    <x v="3"/>
    <x v="1"/>
    <x v="2"/>
    <x v="2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utaro"/>
    <m/>
    <s v="Gráfico Evolución"/>
    <m/>
    <s v="https://analytics.zoho.com/open-view/2395394000008137967?ZOHO_CRITERIA=%22Localiza_CL_Poblacion%22.%22Codcom%22%3D9108"/>
    <x v="3"/>
    <s v="#1774B9"/>
  </r>
  <r>
    <s v="1378"/>
    <n v="360"/>
    <s v="Enfermedades Mundiales"/>
    <s v="Salud"/>
    <n v="9109"/>
    <x v="3"/>
    <x v="1"/>
    <x v="2"/>
    <x v="2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ncoche"/>
    <m/>
    <s v="Gráfico Evolución"/>
    <m/>
    <s v="https://analytics.zoho.com/open-view/2395394000008137967?ZOHO_CRITERIA=%22Localiza_CL_Poblacion%22.%22Codcom%22%3D9109"/>
    <x v="3"/>
    <s v="#1774B9"/>
  </r>
  <r>
    <s v="1379"/>
    <n v="360"/>
    <s v="Enfermedades Mundiales"/>
    <s v="Salud"/>
    <n v="9110"/>
    <x v="3"/>
    <x v="1"/>
    <x v="2"/>
    <x v="2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elipeuco"/>
    <m/>
    <s v="Gráfico Evolución"/>
    <m/>
    <s v="https://analytics.zoho.com/open-view/2395394000008137967?ZOHO_CRITERIA=%22Localiza_CL_Poblacion%22.%22Codcom%22%3D9110"/>
    <x v="3"/>
    <s v="#1774B9"/>
  </r>
  <r>
    <s v="1380"/>
    <n v="360"/>
    <s v="Enfermedades Mundiales"/>
    <s v="Salud"/>
    <n v="9111"/>
    <x v="3"/>
    <x v="1"/>
    <x v="2"/>
    <x v="2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ueva Imperial"/>
    <m/>
    <s v="Gráfico Evolución"/>
    <m/>
    <s v="https://analytics.zoho.com/open-view/2395394000008137967?ZOHO_CRITERIA=%22Localiza_CL_Poblacion%22.%22Codcom%22%3D9111"/>
    <x v="3"/>
    <s v="#1774B9"/>
  </r>
  <r>
    <s v="1381"/>
    <n v="360"/>
    <s v="Enfermedades Mundiales"/>
    <s v="Salud"/>
    <n v="9112"/>
    <x v="3"/>
    <x v="1"/>
    <x v="2"/>
    <x v="2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dre las Casas"/>
    <m/>
    <s v="Gráfico Evolución"/>
    <m/>
    <s v="https://analytics.zoho.com/open-view/2395394000008137967?ZOHO_CRITERIA=%22Localiza_CL_Poblacion%22.%22Codcom%22%3D9112"/>
    <x v="3"/>
    <s v="#1774B9"/>
  </r>
  <r>
    <s v="1382"/>
    <n v="360"/>
    <s v="Enfermedades Mundiales"/>
    <s v="Salud"/>
    <n v="9113"/>
    <x v="3"/>
    <x v="1"/>
    <x v="2"/>
    <x v="2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rquenco"/>
    <m/>
    <s v="Gráfico Evolución"/>
    <m/>
    <s v="https://analytics.zoho.com/open-view/2395394000008137967?ZOHO_CRITERIA=%22Localiza_CL_Poblacion%22.%22Codcom%22%3D9113"/>
    <x v="3"/>
    <s v="#1774B9"/>
  </r>
  <r>
    <s v="1383"/>
    <n v="360"/>
    <s v="Enfermedades Mundiales"/>
    <s v="Salud"/>
    <n v="9114"/>
    <x v="3"/>
    <x v="1"/>
    <x v="2"/>
    <x v="2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trufquén"/>
    <m/>
    <s v="Gráfico Evolución"/>
    <m/>
    <s v="https://analytics.zoho.com/open-view/2395394000008137967?ZOHO_CRITERIA=%22Localiza_CL_Poblacion%22.%22Codcom%22%3D9114"/>
    <x v="3"/>
    <s v="#1774B9"/>
  </r>
  <r>
    <s v="1384"/>
    <n v="360"/>
    <s v="Enfermedades Mundiales"/>
    <s v="Salud"/>
    <n v="9115"/>
    <x v="3"/>
    <x v="1"/>
    <x v="2"/>
    <x v="2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cón"/>
    <m/>
    <s v="Gráfico Evolución"/>
    <m/>
    <s v="https://analytics.zoho.com/open-view/2395394000008137967?ZOHO_CRITERIA=%22Localiza_CL_Poblacion%22.%22Codcom%22%3D9115"/>
    <x v="3"/>
    <s v="#1774B9"/>
  </r>
  <r>
    <s v="1385"/>
    <n v="360"/>
    <s v="Enfermedades Mundiales"/>
    <s v="Salud"/>
    <n v="9116"/>
    <x v="3"/>
    <x v="1"/>
    <x v="2"/>
    <x v="2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avedra"/>
    <m/>
    <s v="Gráfico Evolución"/>
    <m/>
    <s v="https://analytics.zoho.com/open-view/2395394000008137967?ZOHO_CRITERIA=%22Localiza_CL_Poblacion%22.%22Codcom%22%3D9116"/>
    <x v="3"/>
    <s v="#1774B9"/>
  </r>
  <r>
    <s v="1386"/>
    <n v="360"/>
    <s v="Enfermedades Mundiales"/>
    <s v="Salud"/>
    <n v="9117"/>
    <x v="3"/>
    <x v="1"/>
    <x v="2"/>
    <x v="2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Teodoro Schmidt"/>
    <m/>
    <s v="Gráfico Evolución"/>
    <m/>
    <s v="https://analytics.zoho.com/open-view/2395394000008137967?ZOHO_CRITERIA=%22Localiza_CL_Poblacion%22.%22Codcom%22%3D9117"/>
    <x v="3"/>
    <s v="#1774B9"/>
  </r>
  <r>
    <s v="1387"/>
    <n v="360"/>
    <s v="Enfermedades Mundiales"/>
    <s v="Salud"/>
    <n v="9118"/>
    <x v="3"/>
    <x v="1"/>
    <x v="2"/>
    <x v="2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ltén"/>
    <m/>
    <s v="Gráfico Evolución"/>
    <m/>
    <s v="https://analytics.zoho.com/open-view/2395394000008137967?ZOHO_CRITERIA=%22Localiza_CL_Poblacion%22.%22Codcom%22%3D9118"/>
    <x v="3"/>
    <s v="#1774B9"/>
  </r>
  <r>
    <s v="1388"/>
    <n v="360"/>
    <s v="Enfermedades Mundiales"/>
    <s v="Salud"/>
    <n v="9119"/>
    <x v="3"/>
    <x v="1"/>
    <x v="2"/>
    <x v="2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cún"/>
    <m/>
    <s v="Gráfico Evolución"/>
    <m/>
    <s v="https://analytics.zoho.com/open-view/2395394000008137967?ZOHO_CRITERIA=%22Localiza_CL_Poblacion%22.%22Codcom%22%3D9119"/>
    <x v="3"/>
    <s v="#1774B9"/>
  </r>
  <r>
    <s v="1389"/>
    <n v="360"/>
    <s v="Enfermedades Mundiales"/>
    <s v="Salud"/>
    <n v="9120"/>
    <x v="3"/>
    <x v="1"/>
    <x v="2"/>
    <x v="2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llarrica"/>
    <m/>
    <s v="Gráfico Evolución"/>
    <m/>
    <s v="https://analytics.zoho.com/open-view/2395394000008137967?ZOHO_CRITERIA=%22Localiza_CL_Poblacion%22.%22Codcom%22%3D9120"/>
    <x v="3"/>
    <s v="#1774B9"/>
  </r>
  <r>
    <s v="1390"/>
    <n v="360"/>
    <s v="Enfermedades Mundiales"/>
    <s v="Salud"/>
    <n v="9121"/>
    <x v="3"/>
    <x v="1"/>
    <x v="2"/>
    <x v="2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olchol"/>
    <m/>
    <s v="Gráfico Evolución"/>
    <m/>
    <s v="https://analytics.zoho.com/open-view/2395394000008137967?ZOHO_CRITERIA=%22Localiza_CL_Poblacion%22.%22Codcom%22%3D9121"/>
    <x v="3"/>
    <s v="#1774B9"/>
  </r>
  <r>
    <s v="1391"/>
    <n v="360"/>
    <s v="Enfermedades Mundiales"/>
    <s v="Salud"/>
    <n v="9201"/>
    <x v="3"/>
    <x v="1"/>
    <x v="2"/>
    <x v="2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gol"/>
    <m/>
    <s v="Gráfico Evolución"/>
    <m/>
    <s v="https://analytics.zoho.com/open-view/2395394000008137967?ZOHO_CRITERIA=%22Localiza_CL_Poblacion%22.%22Codcom%22%3D9201"/>
    <x v="3"/>
    <s v="#1774B9"/>
  </r>
  <r>
    <s v="1392"/>
    <n v="360"/>
    <s v="Enfermedades Mundiales"/>
    <s v="Salud"/>
    <n v="9202"/>
    <x v="3"/>
    <x v="1"/>
    <x v="2"/>
    <x v="2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lipulli"/>
    <m/>
    <s v="Gráfico Evolución"/>
    <m/>
    <s v="https://analytics.zoho.com/open-view/2395394000008137967?ZOHO_CRITERIA=%22Localiza_CL_Poblacion%22.%22Codcom%22%3D9202"/>
    <x v="3"/>
    <s v="#1774B9"/>
  </r>
  <r>
    <s v="1393"/>
    <n v="360"/>
    <s v="Enfermedades Mundiales"/>
    <s v="Salud"/>
    <n v="9203"/>
    <x v="3"/>
    <x v="1"/>
    <x v="2"/>
    <x v="2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cautín"/>
    <m/>
    <s v="Gráfico Evolución"/>
    <m/>
    <s v="https://analytics.zoho.com/open-view/2395394000008137967?ZOHO_CRITERIA=%22Localiza_CL_Poblacion%22.%22Codcom%22%3D9203"/>
    <x v="3"/>
    <s v="#1774B9"/>
  </r>
  <r>
    <s v="1394"/>
    <n v="360"/>
    <s v="Enfermedades Mundiales"/>
    <s v="Salud"/>
    <n v="9204"/>
    <x v="3"/>
    <x v="1"/>
    <x v="2"/>
    <x v="2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Ercilla"/>
    <m/>
    <s v="Gráfico Evolución"/>
    <m/>
    <s v="https://analytics.zoho.com/open-view/2395394000008137967?ZOHO_CRITERIA=%22Localiza_CL_Poblacion%22.%22Codcom%22%3D9204"/>
    <x v="3"/>
    <s v="#1774B9"/>
  </r>
  <r>
    <s v="1395"/>
    <n v="360"/>
    <s v="Enfermedades Mundiales"/>
    <s v="Salud"/>
    <n v="9205"/>
    <x v="3"/>
    <x v="1"/>
    <x v="2"/>
    <x v="2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nquimay"/>
    <m/>
    <s v="Gráfico Evolución"/>
    <m/>
    <s v="https://analytics.zoho.com/open-view/2395394000008137967?ZOHO_CRITERIA=%22Localiza_CL_Poblacion%22.%22Codcom%22%3D9205"/>
    <x v="3"/>
    <s v="#1774B9"/>
  </r>
  <r>
    <s v="1396"/>
    <n v="360"/>
    <s v="Enfermedades Mundiales"/>
    <s v="Salud"/>
    <n v="9206"/>
    <x v="3"/>
    <x v="1"/>
    <x v="2"/>
    <x v="2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Sauces"/>
    <m/>
    <s v="Gráfico Evolución"/>
    <m/>
    <s v="https://analytics.zoho.com/open-view/2395394000008137967?ZOHO_CRITERIA=%22Localiza_CL_Poblacion%22.%22Codcom%22%3D9206"/>
    <x v="3"/>
    <s v="#1774B9"/>
  </r>
  <r>
    <s v="1397"/>
    <n v="360"/>
    <s v="Enfermedades Mundiales"/>
    <s v="Salud"/>
    <n v="9207"/>
    <x v="3"/>
    <x v="1"/>
    <x v="2"/>
    <x v="2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umaco"/>
    <m/>
    <s v="Gráfico Evolución"/>
    <m/>
    <s v="https://analytics.zoho.com/open-view/2395394000008137967?ZOHO_CRITERIA=%22Localiza_CL_Poblacion%22.%22Codcom%22%3D9207"/>
    <x v="3"/>
    <s v="#1774B9"/>
  </r>
  <r>
    <s v="1398"/>
    <n v="360"/>
    <s v="Enfermedades Mundiales"/>
    <s v="Salud"/>
    <n v="9208"/>
    <x v="3"/>
    <x v="1"/>
    <x v="2"/>
    <x v="2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rén"/>
    <m/>
    <s v="Gráfico Evolución"/>
    <m/>
    <s v="https://analytics.zoho.com/open-view/2395394000008137967?ZOHO_CRITERIA=%22Localiza_CL_Poblacion%22.%22Codcom%22%3D9208"/>
    <x v="3"/>
    <s v="#1774B9"/>
  </r>
  <r>
    <s v="1399"/>
    <n v="360"/>
    <s v="Enfermedades Mundiales"/>
    <s v="Salud"/>
    <n v="9209"/>
    <x v="3"/>
    <x v="1"/>
    <x v="2"/>
    <x v="2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naico"/>
    <m/>
    <s v="Gráfico Evolución"/>
    <m/>
    <s v="https://analytics.zoho.com/open-view/2395394000008137967?ZOHO_CRITERIA=%22Localiza_CL_Poblacion%22.%22Codcom%22%3D9209"/>
    <x v="3"/>
    <s v="#1774B9"/>
  </r>
  <r>
    <s v="1400"/>
    <n v="360"/>
    <s v="Enfermedades Mundiales"/>
    <s v="Salud"/>
    <n v="9210"/>
    <x v="3"/>
    <x v="1"/>
    <x v="2"/>
    <x v="2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Traiguén"/>
    <m/>
    <s v="Gráfico Evolución"/>
    <m/>
    <s v="https://analytics.zoho.com/open-view/2395394000008137967?ZOHO_CRITERIA=%22Localiza_CL_Poblacion%22.%22Codcom%22%3D9210"/>
    <x v="3"/>
    <s v="#1774B9"/>
  </r>
  <r>
    <s v="1401"/>
    <n v="360"/>
    <s v="Enfermedades Mundiales"/>
    <s v="Salud"/>
    <n v="9211"/>
    <x v="3"/>
    <x v="1"/>
    <x v="2"/>
    <x v="2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ctoria"/>
    <m/>
    <s v="Gráfico Evolución"/>
    <m/>
    <s v="https://analytics.zoho.com/open-view/2395394000008137967?ZOHO_CRITERIA=%22Localiza_CL_Poblacion%22.%22Codcom%22%3D9211"/>
    <x v="3"/>
    <s v="#1774B9"/>
  </r>
  <r>
    <s v="1402"/>
    <n v="360"/>
    <s v="Enfermedades Mundiales"/>
    <s v="Salud"/>
    <n v="10101"/>
    <x v="3"/>
    <x v="1"/>
    <x v="2"/>
    <x v="2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rto Montt"/>
    <m/>
    <s v="Gráfico Evolución"/>
    <m/>
    <s v="https://analytics.zoho.com/open-view/2395394000008137967?ZOHO_CRITERIA=%22Localiza_CL_Poblacion%22.%22Codcom%22%3D10101"/>
    <x v="3"/>
    <s v="#1774B9"/>
  </r>
  <r>
    <s v="1403"/>
    <n v="360"/>
    <s v="Enfermedades Mundiales"/>
    <s v="Salud"/>
    <n v="10102"/>
    <x v="3"/>
    <x v="1"/>
    <x v="2"/>
    <x v="2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buco"/>
    <m/>
    <s v="Gráfico Evolución"/>
    <m/>
    <s v="https://analytics.zoho.com/open-view/2395394000008137967?ZOHO_CRITERIA=%22Localiza_CL_Poblacion%22.%22Codcom%22%3D10102"/>
    <x v="3"/>
    <s v="#1774B9"/>
  </r>
  <r>
    <s v="1404"/>
    <n v="360"/>
    <s v="Enfermedades Mundiales"/>
    <s v="Salud"/>
    <n v="10103"/>
    <x v="3"/>
    <x v="1"/>
    <x v="2"/>
    <x v="2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chamó"/>
    <m/>
    <s v="Gráfico Evolución"/>
    <m/>
    <s v="https://analytics.zoho.com/open-view/2395394000008137967?ZOHO_CRITERIA=%22Localiza_CL_Poblacion%22.%22Codcom%22%3D10103"/>
    <x v="3"/>
    <s v="#1774B9"/>
  </r>
  <r>
    <s v="1405"/>
    <n v="360"/>
    <s v="Enfermedades Mundiales"/>
    <s v="Salud"/>
    <n v="10104"/>
    <x v="3"/>
    <x v="1"/>
    <x v="2"/>
    <x v="2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esia"/>
    <m/>
    <s v="Gráfico Evolución"/>
    <m/>
    <s v="https://analytics.zoho.com/open-view/2395394000008137967?ZOHO_CRITERIA=%22Localiza_CL_Poblacion%22.%22Codcom%22%3D10104"/>
    <x v="3"/>
    <s v="#1774B9"/>
  </r>
  <r>
    <s v="1406"/>
    <n v="360"/>
    <s v="Enfermedades Mundiales"/>
    <s v="Salud"/>
    <n v="10105"/>
    <x v="3"/>
    <x v="1"/>
    <x v="2"/>
    <x v="2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Frutillar"/>
    <m/>
    <s v="Gráfico Evolución"/>
    <m/>
    <s v="https://analytics.zoho.com/open-view/2395394000008137967?ZOHO_CRITERIA=%22Localiza_CL_Poblacion%22.%22Codcom%22%3D10105"/>
    <x v="3"/>
    <s v="#1774B9"/>
  </r>
  <r>
    <s v="1407"/>
    <n v="360"/>
    <s v="Enfermedades Mundiales"/>
    <s v="Salud"/>
    <n v="10106"/>
    <x v="3"/>
    <x v="1"/>
    <x v="2"/>
    <x v="2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Muermos"/>
    <m/>
    <s v="Gráfico Evolución"/>
    <m/>
    <s v="https://analytics.zoho.com/open-view/2395394000008137967?ZOHO_CRITERIA=%22Localiza_CL_Poblacion%22.%22Codcom%22%3D10106"/>
    <x v="3"/>
    <s v="#1774B9"/>
  </r>
  <r>
    <s v="1408"/>
    <n v="360"/>
    <s v="Enfermedades Mundiales"/>
    <s v="Salud"/>
    <n v="10107"/>
    <x v="3"/>
    <x v="1"/>
    <x v="2"/>
    <x v="2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lanquihue"/>
    <m/>
    <s v="Gráfico Evolución"/>
    <m/>
    <s v="https://analytics.zoho.com/open-view/2395394000008137967?ZOHO_CRITERIA=%22Localiza_CL_Poblacion%22.%22Codcom%22%3D10107"/>
    <x v="3"/>
    <s v="#1774B9"/>
  </r>
  <r>
    <s v="1409"/>
    <n v="360"/>
    <s v="Enfermedades Mundiales"/>
    <s v="Salud"/>
    <n v="10108"/>
    <x v="3"/>
    <x v="1"/>
    <x v="2"/>
    <x v="2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ullín"/>
    <m/>
    <s v="Gráfico Evolución"/>
    <m/>
    <s v="https://analytics.zoho.com/open-view/2395394000008137967?ZOHO_CRITERIA=%22Localiza_CL_Poblacion%22.%22Codcom%22%3D10108"/>
    <x v="3"/>
    <s v="#1774B9"/>
  </r>
  <r>
    <s v="1410"/>
    <n v="360"/>
    <s v="Enfermedades Mundiales"/>
    <s v="Salud"/>
    <n v="10109"/>
    <x v="3"/>
    <x v="1"/>
    <x v="2"/>
    <x v="2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rto Varas"/>
    <m/>
    <s v="Gráfico Evolución"/>
    <m/>
    <s v="https://analytics.zoho.com/open-view/2395394000008137967?ZOHO_CRITERIA=%22Localiza_CL_Poblacion%22.%22Codcom%22%3D10109"/>
    <x v="3"/>
    <s v="#1774B9"/>
  </r>
  <r>
    <s v="1411"/>
    <n v="360"/>
    <s v="Enfermedades Mundiales"/>
    <s v="Salud"/>
    <n v="10201"/>
    <x v="3"/>
    <x v="1"/>
    <x v="2"/>
    <x v="2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stro"/>
    <m/>
    <s v="Gráfico Evolución"/>
    <m/>
    <s v="https://analytics.zoho.com/open-view/2395394000008137967?ZOHO_CRITERIA=%22Localiza_CL_Poblacion%22.%22Codcom%22%3D10201"/>
    <x v="3"/>
    <s v="#1774B9"/>
  </r>
  <r>
    <s v="1412"/>
    <n v="360"/>
    <s v="Enfermedades Mundiales"/>
    <s v="Salud"/>
    <n v="10202"/>
    <x v="3"/>
    <x v="1"/>
    <x v="2"/>
    <x v="2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Ancud"/>
    <m/>
    <s v="Gráfico Evolución"/>
    <m/>
    <s v="https://analytics.zoho.com/open-view/2395394000008137967?ZOHO_CRITERIA=%22Localiza_CL_Poblacion%22.%22Codcom%22%3D10202"/>
    <x v="3"/>
    <s v="#1774B9"/>
  </r>
  <r>
    <s v="1413"/>
    <n v="360"/>
    <s v="Enfermedades Mundiales"/>
    <s v="Salud"/>
    <n v="10203"/>
    <x v="3"/>
    <x v="1"/>
    <x v="2"/>
    <x v="2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onchi"/>
    <m/>
    <s v="Gráfico Evolución"/>
    <m/>
    <s v="https://analytics.zoho.com/open-view/2395394000008137967?ZOHO_CRITERIA=%22Localiza_CL_Poblacion%22.%22Codcom%22%3D10203"/>
    <x v="3"/>
    <s v="#1774B9"/>
  </r>
  <r>
    <s v="1414"/>
    <n v="360"/>
    <s v="Enfermedades Mundiales"/>
    <s v="Salud"/>
    <n v="10204"/>
    <x v="3"/>
    <x v="1"/>
    <x v="2"/>
    <x v="2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co de Vélez"/>
    <m/>
    <s v="Gráfico Evolución"/>
    <m/>
    <s v="https://analytics.zoho.com/open-view/2395394000008137967?ZOHO_CRITERIA=%22Localiza_CL_Poblacion%22.%22Codcom%22%3D10204"/>
    <x v="3"/>
    <s v="#1774B9"/>
  </r>
  <r>
    <s v="1415"/>
    <n v="360"/>
    <s v="Enfermedades Mundiales"/>
    <s v="Salud"/>
    <n v="10205"/>
    <x v="3"/>
    <x v="1"/>
    <x v="2"/>
    <x v="2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Dalcahue"/>
    <m/>
    <s v="Gráfico Evolución"/>
    <m/>
    <s v="https://analytics.zoho.com/open-view/2395394000008137967?ZOHO_CRITERIA=%22Localiza_CL_Poblacion%22.%22Codcom%22%3D10205"/>
    <x v="3"/>
    <s v="#1774B9"/>
  </r>
  <r>
    <s v="1416"/>
    <n v="360"/>
    <s v="Enfermedades Mundiales"/>
    <s v="Salud"/>
    <n v="10206"/>
    <x v="3"/>
    <x v="1"/>
    <x v="2"/>
    <x v="2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queldón"/>
    <m/>
    <s v="Gráfico Evolución"/>
    <m/>
    <s v="https://analytics.zoho.com/open-view/2395394000008137967?ZOHO_CRITERIA=%22Localiza_CL_Poblacion%22.%22Codcom%22%3D10206"/>
    <x v="3"/>
    <s v="#1774B9"/>
  </r>
  <r>
    <s v="1417"/>
    <n v="360"/>
    <s v="Enfermedades Mundiales"/>
    <s v="Salud"/>
    <n v="10207"/>
    <x v="3"/>
    <x v="1"/>
    <x v="2"/>
    <x v="2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eilén"/>
    <m/>
    <s v="Gráfico Evolución"/>
    <m/>
    <s v="https://analytics.zoho.com/open-view/2395394000008137967?ZOHO_CRITERIA=%22Localiza_CL_Poblacion%22.%22Codcom%22%3D10207"/>
    <x v="3"/>
    <s v="#1774B9"/>
  </r>
  <r>
    <s v="1418"/>
    <n v="360"/>
    <s v="Enfermedades Mundiales"/>
    <s v="Salud"/>
    <n v="10208"/>
    <x v="3"/>
    <x v="1"/>
    <x v="2"/>
    <x v="2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ellón"/>
    <m/>
    <s v="Gráfico Evolución"/>
    <m/>
    <s v="https://analytics.zoho.com/open-view/2395394000008137967?ZOHO_CRITERIA=%22Localiza_CL_Poblacion%22.%22Codcom%22%3D10208"/>
    <x v="3"/>
    <s v="#1774B9"/>
  </r>
  <r>
    <s v="1419"/>
    <n v="360"/>
    <s v="Enfermedades Mundiales"/>
    <s v="Salud"/>
    <n v="10209"/>
    <x v="3"/>
    <x v="1"/>
    <x v="2"/>
    <x v="2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emchi"/>
    <m/>
    <s v="Gráfico Evolución"/>
    <m/>
    <s v="https://analytics.zoho.com/open-view/2395394000008137967?ZOHO_CRITERIA=%22Localiza_CL_Poblacion%22.%22Codcom%22%3D10209"/>
    <x v="3"/>
    <s v="#1774B9"/>
  </r>
  <r>
    <s v="1420"/>
    <n v="360"/>
    <s v="Enfermedades Mundiales"/>
    <s v="Salud"/>
    <n v="10210"/>
    <x v="3"/>
    <x v="1"/>
    <x v="2"/>
    <x v="262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chao"/>
    <m/>
    <s v="Gráfico Evolución"/>
    <m/>
    <s v="https://analytics.zoho.com/open-view/2395394000008137967?ZOHO_CRITERIA=%22Localiza_CL_Poblacion%22.%22Codcom%22%3D10210"/>
    <x v="3"/>
    <s v="#1774B9"/>
  </r>
  <r>
    <s v="1421"/>
    <n v="360"/>
    <s v="Enfermedades Mundiales"/>
    <s v="Salud"/>
    <n v="10301"/>
    <x v="3"/>
    <x v="1"/>
    <x v="2"/>
    <x v="263"/>
    <x v="0"/>
    <x v="6"/>
    <s v="Periodo 2020-2021"/>
    <s v="Unidades"/>
    <s v="Ministerio de Ciencias, Tecnología, Conocimiento e Innovación"/>
    <s v="Relación entre el Proceso de Vacunación contra COVID-19 y el número de Casos Activos en la comuna de Osorno"/>
    <m/>
    <s v="Gráfico Evolución"/>
    <m/>
    <s v="https://analytics.zoho.com/open-view/2395394000008137967?ZOHO_CRITERIA=%22Localiza_CL_Poblacion%22.%22Codcom%22%3D10301"/>
    <x v="3"/>
    <s v="#1774B9"/>
  </r>
  <r>
    <s v="1422"/>
    <n v="360"/>
    <s v="Enfermedades Mundiales"/>
    <s v="Salud"/>
    <n v="10302"/>
    <x v="3"/>
    <x v="1"/>
    <x v="2"/>
    <x v="26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rto Octay"/>
    <m/>
    <s v="Gráfico Evolución"/>
    <m/>
    <s v="https://analytics.zoho.com/open-view/2395394000008137967?ZOHO_CRITERIA=%22Localiza_CL_Poblacion%22.%22Codcom%22%3D10302"/>
    <x v="3"/>
    <s v="#1774B9"/>
  </r>
  <r>
    <s v="1423"/>
    <n v="360"/>
    <s v="Enfermedades Mundiales"/>
    <s v="Salud"/>
    <n v="10303"/>
    <x v="3"/>
    <x v="1"/>
    <x v="2"/>
    <x v="26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rranque"/>
    <m/>
    <s v="Gráfico Evolución"/>
    <m/>
    <s v="https://analytics.zoho.com/open-view/2395394000008137967?ZOHO_CRITERIA=%22Localiza_CL_Poblacion%22.%22Codcom%22%3D10303"/>
    <x v="3"/>
    <s v="#1774B9"/>
  </r>
  <r>
    <s v="1424"/>
    <n v="360"/>
    <s v="Enfermedades Mundiales"/>
    <s v="Salud"/>
    <n v="10304"/>
    <x v="3"/>
    <x v="1"/>
    <x v="2"/>
    <x v="26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yehue"/>
    <m/>
    <s v="Gráfico Evolución"/>
    <m/>
    <s v="https://analytics.zoho.com/open-view/2395394000008137967?ZOHO_CRITERIA=%22Localiza_CL_Poblacion%22.%22Codcom%22%3D10304"/>
    <x v="3"/>
    <s v="#1774B9"/>
  </r>
  <r>
    <s v="1425"/>
    <n v="360"/>
    <s v="Enfermedades Mundiales"/>
    <s v="Salud"/>
    <n v="10305"/>
    <x v="3"/>
    <x v="1"/>
    <x v="2"/>
    <x v="267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Negro"/>
    <m/>
    <s v="Gráfico Evolución"/>
    <m/>
    <s v="https://analytics.zoho.com/open-view/2395394000008137967?ZOHO_CRITERIA=%22Localiza_CL_Poblacion%22.%22Codcom%22%3D10305"/>
    <x v="3"/>
    <s v="#1774B9"/>
  </r>
  <r>
    <s v="1426"/>
    <n v="360"/>
    <s v="Enfermedades Mundiales"/>
    <s v="Salud"/>
    <n v="10306"/>
    <x v="3"/>
    <x v="1"/>
    <x v="2"/>
    <x v="26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uan de La Costa"/>
    <m/>
    <s v="Gráfico Evolución"/>
    <m/>
    <s v="https://analytics.zoho.com/open-view/2395394000008137967?ZOHO_CRITERIA=%22Localiza_CL_Poblacion%22.%22Codcom%22%3D10306"/>
    <x v="3"/>
    <s v="#1774B9"/>
  </r>
  <r>
    <s v="1427"/>
    <n v="360"/>
    <s v="Enfermedades Mundiales"/>
    <s v="Salud"/>
    <n v="10307"/>
    <x v="3"/>
    <x v="1"/>
    <x v="2"/>
    <x v="269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ablo"/>
    <m/>
    <s v="Gráfico Evolución"/>
    <m/>
    <s v="https://analytics.zoho.com/open-view/2395394000008137967?ZOHO_CRITERIA=%22Localiza_CL_Poblacion%22.%22Codcom%22%3D10307"/>
    <x v="3"/>
    <s v="#1774B9"/>
  </r>
  <r>
    <s v="1428"/>
    <n v="360"/>
    <s v="Enfermedades Mundiales"/>
    <s v="Salud"/>
    <n v="10401"/>
    <x v="3"/>
    <x v="1"/>
    <x v="2"/>
    <x v="270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aitén"/>
    <m/>
    <s v="Gráfico Evolución"/>
    <m/>
    <s v="https://analytics.zoho.com/open-view/2395394000008137967?ZOHO_CRITERIA=%22Localiza_CL_Poblacion%22.%22Codcom%22%3D10401"/>
    <x v="3"/>
    <s v="#1774B9"/>
  </r>
  <r>
    <s v="1429"/>
    <n v="360"/>
    <s v="Enfermedades Mundiales"/>
    <s v="Salud"/>
    <n v="10402"/>
    <x v="3"/>
    <x v="1"/>
    <x v="2"/>
    <x v="271"/>
    <x v="0"/>
    <x v="6"/>
    <s v="Periodo 2020-2021"/>
    <s v="Unidades"/>
    <s v="Ministerio de Ciencias, Tecnología, Conocimiento e Innovación"/>
    <s v="Relación entre el Proceso de Vacunación contra COVID-19 y el número de Casos Activos en la comuna de Futaleufú"/>
    <m/>
    <s v="Gráfico Evolución"/>
    <m/>
    <s v="https://analytics.zoho.com/open-view/2395394000008137967?ZOHO_CRITERIA=%22Localiza_CL_Poblacion%22.%22Codcom%22%3D10402"/>
    <x v="3"/>
    <s v="#1774B9"/>
  </r>
  <r>
    <s v="1430"/>
    <n v="360"/>
    <s v="Enfermedades Mundiales"/>
    <s v="Salud"/>
    <n v="10403"/>
    <x v="3"/>
    <x v="1"/>
    <x v="2"/>
    <x v="272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alaihué"/>
    <m/>
    <s v="Gráfico Evolución"/>
    <m/>
    <s v="https://analytics.zoho.com/open-view/2395394000008137967?ZOHO_CRITERIA=%22Localiza_CL_Poblacion%22.%22Codcom%22%3D10403"/>
    <x v="3"/>
    <s v="#1774B9"/>
  </r>
  <r>
    <s v="1431"/>
    <n v="360"/>
    <s v="Enfermedades Mundiales"/>
    <s v="Salud"/>
    <n v="10404"/>
    <x v="3"/>
    <x v="1"/>
    <x v="2"/>
    <x v="27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lena"/>
    <m/>
    <s v="Gráfico Evolución"/>
    <m/>
    <s v="https://analytics.zoho.com/open-view/2395394000008137967?ZOHO_CRITERIA=%22Localiza_CL_Poblacion%22.%22Codcom%22%3D10404"/>
    <x v="3"/>
    <s v="#1774B9"/>
  </r>
  <r>
    <s v="1432"/>
    <n v="360"/>
    <s v="Enfermedades Mundiales"/>
    <s v="Salud"/>
    <n v="11101"/>
    <x v="3"/>
    <x v="1"/>
    <x v="2"/>
    <x v="27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ihaique"/>
    <m/>
    <s v="Gráfico Evolución"/>
    <m/>
    <s v="https://analytics.zoho.com/open-view/2395394000008137967?ZOHO_CRITERIA=%22Localiza_CL_Poblacion%22.%22Codcom%22%3D11101"/>
    <x v="3"/>
    <s v="#1774B9"/>
  </r>
  <r>
    <s v="1433"/>
    <n v="360"/>
    <s v="Enfermedades Mundiales"/>
    <s v="Salud"/>
    <n v="11102"/>
    <x v="3"/>
    <x v="1"/>
    <x v="2"/>
    <x v="27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go Verde"/>
    <m/>
    <s v="Gráfico Evolución"/>
    <m/>
    <s v="https://analytics.zoho.com/open-view/2395394000008137967?ZOHO_CRITERIA=%22Localiza_CL_Poblacion%22.%22Codcom%22%3D11102"/>
    <x v="3"/>
    <s v="#1774B9"/>
  </r>
  <r>
    <s v="1434"/>
    <n v="360"/>
    <s v="Enfermedades Mundiales"/>
    <s v="Salud"/>
    <n v="11201"/>
    <x v="3"/>
    <x v="1"/>
    <x v="2"/>
    <x v="276"/>
    <x v="0"/>
    <x v="6"/>
    <s v="Periodo 2020-2021"/>
    <s v="Unidades"/>
    <s v="Ministerio de Ciencias, Tecnología, Conocimiento e Innovación"/>
    <s v="Relación entre el Proceso de Vacunación contra COVID-19 y el número de Casos Activos en la comuna de Aisén"/>
    <m/>
    <s v="Gráfico Evolución"/>
    <m/>
    <s v="https://analytics.zoho.com/open-view/2395394000008137967?ZOHO_CRITERIA=%22Localiza_CL_Poblacion%22.%22Codcom%22%3D11201"/>
    <x v="3"/>
    <s v="#1774B9"/>
  </r>
  <r>
    <s v="1435"/>
    <n v="360"/>
    <s v="Enfermedades Mundiales"/>
    <s v="Salud"/>
    <n v="11202"/>
    <x v="3"/>
    <x v="1"/>
    <x v="2"/>
    <x v="27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isnes"/>
    <m/>
    <s v="Gráfico Evolución"/>
    <m/>
    <s v="https://analytics.zoho.com/open-view/2395394000008137967?ZOHO_CRITERIA=%22Localiza_CL_Poblacion%22.%22Codcom%22%3D11202"/>
    <x v="3"/>
    <s v="#1774B9"/>
  </r>
  <r>
    <s v="1436"/>
    <n v="360"/>
    <s v="Enfermedades Mundiales"/>
    <s v="Salud"/>
    <n v="11203"/>
    <x v="3"/>
    <x v="1"/>
    <x v="2"/>
    <x v="278"/>
    <x v="0"/>
    <x v="6"/>
    <s v="Periodo 2020-2021"/>
    <s v="Unidades"/>
    <s v="Ministerio de Ciencias, Tecnología, Conocimiento e Innovación"/>
    <s v="Relación entre el Proceso de Vacunación contra COVID-19 y el número de Casos Activos en la comuna de Guaitecas"/>
    <m/>
    <s v="Gráfico Evolución"/>
    <m/>
    <s v="https://analytics.zoho.com/open-view/2395394000008137967?ZOHO_CRITERIA=%22Localiza_CL_Poblacion%22.%22Codcom%22%3D11203"/>
    <x v="3"/>
    <s v="#1774B9"/>
  </r>
  <r>
    <s v="1437"/>
    <n v="360"/>
    <s v="Enfermedades Mundiales"/>
    <s v="Salud"/>
    <n v="11301"/>
    <x v="3"/>
    <x v="1"/>
    <x v="2"/>
    <x v="27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chrane"/>
    <m/>
    <s v="Gráfico Evolución"/>
    <m/>
    <s v="https://analytics.zoho.com/open-view/2395394000008137967?ZOHO_CRITERIA=%22Localiza_CL_Poblacion%22.%22Codcom%22%3D11301"/>
    <x v="3"/>
    <s v="#1774B9"/>
  </r>
  <r>
    <s v="1438"/>
    <n v="360"/>
    <s v="Enfermedades Mundiales"/>
    <s v="Salud"/>
    <n v="11302"/>
    <x v="3"/>
    <x v="1"/>
    <x v="2"/>
    <x v="280"/>
    <x v="0"/>
    <x v="6"/>
    <s v="Periodo 2020-2021"/>
    <s v="Unidades"/>
    <s v="Ministerio de Ciencias, Tecnología, Conocimiento e Innovación"/>
    <s v="Relación entre el Proceso de Vacunación contra COVID-19 y el número de Casos Activos en la comuna de O'Higgins"/>
    <m/>
    <s v="Gráfico Evolución"/>
    <m/>
    <s v="https://analytics.zoho.com/open-view/2395394000008137967?ZOHO_CRITERIA=%22Localiza_CL_Poblacion%22.%22Codcom%22%3D11302"/>
    <x v="3"/>
    <s v="#1774B9"/>
  </r>
  <r>
    <s v="1439"/>
    <n v="360"/>
    <s v="Enfermedades Mundiales"/>
    <s v="Salud"/>
    <n v="11303"/>
    <x v="3"/>
    <x v="1"/>
    <x v="2"/>
    <x v="28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rtel"/>
    <m/>
    <s v="Gráfico Evolución"/>
    <m/>
    <s v="https://analytics.zoho.com/open-view/2395394000008137967?ZOHO_CRITERIA=%22Localiza_CL_Poblacion%22.%22Codcom%22%3D11303"/>
    <x v="3"/>
    <s v="#1774B9"/>
  </r>
  <r>
    <s v="1440"/>
    <n v="360"/>
    <s v="Enfermedades Mundiales"/>
    <s v="Salud"/>
    <n v="11401"/>
    <x v="3"/>
    <x v="1"/>
    <x v="2"/>
    <x v="282"/>
    <x v="0"/>
    <x v="6"/>
    <s v="Periodo 2020-2021"/>
    <s v="Unidades"/>
    <s v="Ministerio de Ciencias, Tecnología, Conocimiento e Innovación"/>
    <s v="Relación entre el Proceso de Vacunación contra COVID-19 y el número de Casos Activos en la comuna de Chile Chico"/>
    <m/>
    <s v="Gráfico Evolución"/>
    <m/>
    <s v="https://analytics.zoho.com/open-view/2395394000008137967?ZOHO_CRITERIA=%22Localiza_CL_Poblacion%22.%22Codcom%22%3D11401"/>
    <x v="3"/>
    <s v="#1774B9"/>
  </r>
  <r>
    <s v="1441"/>
    <n v="360"/>
    <s v="Enfermedades Mundiales"/>
    <s v="Salud"/>
    <n v="11402"/>
    <x v="3"/>
    <x v="1"/>
    <x v="2"/>
    <x v="283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Ibáñez"/>
    <m/>
    <s v="Gráfico Evolución"/>
    <m/>
    <s v="https://analytics.zoho.com/open-view/2395394000008137967?ZOHO_CRITERIA=%22Localiza_CL_Poblacion%22.%22Codcom%22%3D11402"/>
    <x v="3"/>
    <s v="#1774B9"/>
  </r>
  <r>
    <s v="1442"/>
    <n v="360"/>
    <s v="Enfermedades Mundiales"/>
    <s v="Salud"/>
    <n v="12101"/>
    <x v="3"/>
    <x v="1"/>
    <x v="2"/>
    <x v="28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nta Arenas"/>
    <m/>
    <s v="Gráfico Evolución"/>
    <m/>
    <s v="https://analytics.zoho.com/open-view/2395394000008137967?ZOHO_CRITERIA=%22Localiza_CL_Poblacion%22.%22Codcom%22%3D12101"/>
    <x v="3"/>
    <s v="#1774B9"/>
  </r>
  <r>
    <s v="1443"/>
    <n v="360"/>
    <s v="Enfermedades Mundiales"/>
    <s v="Salud"/>
    <n v="12102"/>
    <x v="3"/>
    <x v="1"/>
    <x v="2"/>
    <x v="28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guna Blanca"/>
    <m/>
    <s v="Gráfico Evolución"/>
    <m/>
    <s v="https://analytics.zoho.com/open-view/2395394000008137967?ZOHO_CRITERIA=%22Localiza_CL_Poblacion%22.%22Codcom%22%3D12102"/>
    <x v="3"/>
    <s v="#1774B9"/>
  </r>
  <r>
    <s v="1444"/>
    <n v="360"/>
    <s v="Enfermedades Mundiales"/>
    <s v="Salud"/>
    <n v="12103"/>
    <x v="3"/>
    <x v="1"/>
    <x v="2"/>
    <x v="286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Verde"/>
    <m/>
    <s v="Gráfico Evolución"/>
    <m/>
    <s v="https://analytics.zoho.com/open-view/2395394000008137967?ZOHO_CRITERIA=%22Localiza_CL_Poblacion%22.%22Codcom%22%3D12103"/>
    <x v="3"/>
    <s v="#1774B9"/>
  </r>
  <r>
    <s v="1445"/>
    <n v="360"/>
    <s v="Enfermedades Mundiales"/>
    <s v="Salud"/>
    <n v="12104"/>
    <x v="3"/>
    <x v="1"/>
    <x v="2"/>
    <x v="287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Gregorio"/>
    <m/>
    <s v="Gráfico Evolución"/>
    <m/>
    <s v="https://analytics.zoho.com/open-view/2395394000008137967?ZOHO_CRITERIA=%22Localiza_CL_Poblacion%22.%22Codcom%22%3D12104"/>
    <x v="3"/>
    <s v="#1774B9"/>
  </r>
  <r>
    <s v="1446"/>
    <n v="360"/>
    <s v="Enfermedades Mundiales"/>
    <s v="Salud"/>
    <n v="12201"/>
    <x v="3"/>
    <x v="1"/>
    <x v="2"/>
    <x v="28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bo de Hornos"/>
    <m/>
    <s v="Gráfico Evolución"/>
    <m/>
    <s v="https://analytics.zoho.com/open-view/2395394000008137967?ZOHO_CRITERIA=%22Localiza_CL_Poblacion%22.%22Codcom%22%3D12201"/>
    <x v="3"/>
    <s v="#1774B9"/>
  </r>
  <r>
    <s v="1447"/>
    <n v="360"/>
    <s v="Enfermedades Mundiales"/>
    <s v="Salud"/>
    <n v="12301"/>
    <x v="3"/>
    <x v="1"/>
    <x v="2"/>
    <x v="289"/>
    <x v="0"/>
    <x v="6"/>
    <s v="Periodo 2020-2021"/>
    <s v="Unidades"/>
    <s v="Ministerio de Ciencias, Tecnología, Conocimiento e Innovación"/>
    <s v="Relación entre el Proceso de Vacunación contra COVID-19 y el número de Casos Activos en la comuna de Porvenir"/>
    <m/>
    <s v="Gráfico Evolución"/>
    <m/>
    <s v="https://analytics.zoho.com/open-view/2395394000008137967?ZOHO_CRITERIA=%22Localiza_CL_Poblacion%22.%22Codcom%22%3D12301"/>
    <x v="3"/>
    <s v="#1774B9"/>
  </r>
  <r>
    <s v="1448"/>
    <n v="360"/>
    <s v="Enfermedades Mundiales"/>
    <s v="Salud"/>
    <n v="12302"/>
    <x v="3"/>
    <x v="1"/>
    <x v="2"/>
    <x v="29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rimavera"/>
    <m/>
    <s v="Gráfico Evolución"/>
    <m/>
    <s v="https://analytics.zoho.com/open-view/2395394000008137967?ZOHO_CRITERIA=%22Localiza_CL_Poblacion%22.%22Codcom%22%3D12302"/>
    <x v="3"/>
    <s v="#1774B9"/>
  </r>
  <r>
    <s v="1449"/>
    <n v="360"/>
    <s v="Enfermedades Mundiales"/>
    <s v="Salud"/>
    <n v="12303"/>
    <x v="3"/>
    <x v="1"/>
    <x v="2"/>
    <x v="29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maukel"/>
    <m/>
    <s v="Gráfico Evolución"/>
    <m/>
    <s v="https://analytics.zoho.com/open-view/2395394000008137967?ZOHO_CRITERIA=%22Localiza_CL_Poblacion%22.%22Codcom%22%3D12303"/>
    <x v="3"/>
    <s v="#1774B9"/>
  </r>
  <r>
    <s v="1450"/>
    <n v="360"/>
    <s v="Enfermedades Mundiales"/>
    <s v="Salud"/>
    <n v="12401"/>
    <x v="3"/>
    <x v="1"/>
    <x v="2"/>
    <x v="292"/>
    <x v="0"/>
    <x v="6"/>
    <s v="Periodo 2020-2021"/>
    <s v="Unidades"/>
    <s v="Ministerio de Ciencias, Tecnología, Conocimiento e Innovación"/>
    <s v="Relación entre el Proceso de Vacunación contra COVID-19 y el número de Casos Activos en la comuna de Natales"/>
    <m/>
    <s v="Gráfico Evolución"/>
    <m/>
    <s v="https://analytics.zoho.com/open-view/2395394000008137967?ZOHO_CRITERIA=%22Localiza_CL_Poblacion%22.%22Codcom%22%3D12401"/>
    <x v="3"/>
    <s v="#1774B9"/>
  </r>
  <r>
    <s v="1451"/>
    <n v="360"/>
    <s v="Enfermedades Mundiales"/>
    <s v="Salud"/>
    <n v="12402"/>
    <x v="3"/>
    <x v="1"/>
    <x v="2"/>
    <x v="293"/>
    <x v="0"/>
    <x v="6"/>
    <s v="Periodo 2020-2021"/>
    <s v="Unidades"/>
    <s v="Ministerio de Ciencias, Tecnología, Conocimiento e Innovación"/>
    <s v="Relación entre el Proceso de Vacunación contra COVID-19 y el número de Casos Activos en la comuna de Torres del Paine"/>
    <m/>
    <s v="Gráfico Evolución"/>
    <m/>
    <s v="https://analytics.zoho.com/open-view/2395394000008137967?ZOHO_CRITERIA=%22Localiza_CL_Poblacion%22.%22Codcom%22%3D12402"/>
    <x v="3"/>
    <s v="#1774B9"/>
  </r>
  <r>
    <s v="1452"/>
    <n v="360"/>
    <s v="Enfermedades Mundiales"/>
    <s v="Salud"/>
    <n v="13101"/>
    <x v="3"/>
    <x v="1"/>
    <x v="2"/>
    <x v="294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tiago"/>
    <m/>
    <s v="Gráfico Evolución"/>
    <m/>
    <s v="https://analytics.zoho.com/open-view/2395394000008137967?ZOHO_CRITERIA=%22Localiza_CL_Poblacion%22.%22Codcom%22%3D13101"/>
    <x v="3"/>
    <s v="#1774B9"/>
  </r>
  <r>
    <s v="1453"/>
    <n v="360"/>
    <s v="Enfermedades Mundiales"/>
    <s v="Salud"/>
    <n v="13102"/>
    <x v="3"/>
    <x v="1"/>
    <x v="2"/>
    <x v="295"/>
    <x v="0"/>
    <x v="6"/>
    <s v="Periodo 2020-2021"/>
    <s v="Unidades"/>
    <s v="Ministerio de Ciencias, Tecnología, Conocimiento e Innovación"/>
    <s v="Relación entre el Proceso de Vacunación contra COVID-19 y el número de Casos Activos en la comuna de Cerrillos"/>
    <m/>
    <s v="Gráfico Evolución"/>
    <m/>
    <s v="https://analytics.zoho.com/open-view/2395394000008137967?ZOHO_CRITERIA=%22Localiza_CL_Poblacion%22.%22Codcom%22%3D13102"/>
    <x v="3"/>
    <s v="#1774B9"/>
  </r>
  <r>
    <s v="1454"/>
    <n v="360"/>
    <s v="Enfermedades Mundiales"/>
    <s v="Salud"/>
    <n v="13103"/>
    <x v="3"/>
    <x v="1"/>
    <x v="2"/>
    <x v="296"/>
    <x v="0"/>
    <x v="6"/>
    <s v="Periodo 2020-2021"/>
    <s v="Unidades"/>
    <s v="Ministerio de Ciencias, Tecnología, Conocimiento e Innovación"/>
    <s v="Relación entre el Proceso de Vacunación contra COVID-19 y el número de Casos Activos en la comuna de Cerro Navia"/>
    <m/>
    <s v="Gráfico Evolución"/>
    <m/>
    <s v="https://analytics.zoho.com/open-view/2395394000008137967?ZOHO_CRITERIA=%22Localiza_CL_Poblacion%22.%22Codcom%22%3D13103"/>
    <x v="3"/>
    <s v="#1774B9"/>
  </r>
  <r>
    <s v="1455"/>
    <n v="360"/>
    <s v="Enfermedades Mundiales"/>
    <s v="Salud"/>
    <n v="13104"/>
    <x v="3"/>
    <x v="1"/>
    <x v="2"/>
    <x v="29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nchalí"/>
    <m/>
    <s v="Gráfico Evolución"/>
    <m/>
    <s v="https://analytics.zoho.com/open-view/2395394000008137967?ZOHO_CRITERIA=%22Localiza_CL_Poblacion%22.%22Codcom%22%3D13104"/>
    <x v="3"/>
    <s v="#1774B9"/>
  </r>
  <r>
    <s v="1456"/>
    <n v="360"/>
    <s v="Enfermedades Mundiales"/>
    <s v="Salud"/>
    <n v="13105"/>
    <x v="3"/>
    <x v="1"/>
    <x v="2"/>
    <x v="298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Bosque"/>
    <m/>
    <s v="Gráfico Evolución"/>
    <m/>
    <s v="https://analytics.zoho.com/open-view/2395394000008137967?ZOHO_CRITERIA=%22Localiza_CL_Poblacion%22.%22Codcom%22%3D13105"/>
    <x v="3"/>
    <s v="#1774B9"/>
  </r>
  <r>
    <s v="1457"/>
    <n v="360"/>
    <s v="Enfermedades Mundiales"/>
    <s v="Salud"/>
    <n v="13106"/>
    <x v="3"/>
    <x v="1"/>
    <x v="2"/>
    <x v="299"/>
    <x v="0"/>
    <x v="6"/>
    <s v="Periodo 2020-2021"/>
    <s v="Unidades"/>
    <s v="Ministerio de Ciencias, Tecnología, Conocimiento e Innovación"/>
    <s v="Relación entre el Proceso de Vacunación contra COVID-19 y el número de Casos Activos en la comuna de Estación Central"/>
    <m/>
    <s v="Gráfico Evolución"/>
    <m/>
    <s v="https://analytics.zoho.com/open-view/2395394000008137967?ZOHO_CRITERIA=%22Localiza_CL_Poblacion%22.%22Codcom%22%3D13106"/>
    <x v="3"/>
    <s v="#1774B9"/>
  </r>
  <r>
    <s v="1458"/>
    <n v="360"/>
    <s v="Enfermedades Mundiales"/>
    <s v="Salud"/>
    <n v="13107"/>
    <x v="3"/>
    <x v="1"/>
    <x v="2"/>
    <x v="300"/>
    <x v="0"/>
    <x v="6"/>
    <s v="Periodo 2020-2021"/>
    <s v="Unidades"/>
    <s v="Ministerio de Ciencias, Tecnología, Conocimiento e Innovación"/>
    <s v="Relación entre el Proceso de Vacunación contra COVID-19 y el número de Casos Activos en la comuna de Huechuraba"/>
    <m/>
    <s v="Gráfico Evolución"/>
    <m/>
    <s v="https://analytics.zoho.com/open-view/2395394000008137967?ZOHO_CRITERIA=%22Localiza_CL_Poblacion%22.%22Codcom%22%3D13107"/>
    <x v="3"/>
    <s v="#1774B9"/>
  </r>
  <r>
    <s v="1459"/>
    <n v="360"/>
    <s v="Enfermedades Mundiales"/>
    <s v="Salud"/>
    <n v="13108"/>
    <x v="3"/>
    <x v="1"/>
    <x v="2"/>
    <x v="301"/>
    <x v="0"/>
    <x v="6"/>
    <s v="Periodo 2020-2021"/>
    <s v="Unidades"/>
    <s v="Ministerio de Ciencias, Tecnología, Conocimiento e Innovación"/>
    <s v="Relación entre el Proceso de Vacunación contra COVID-19 y el número de Casos Activos en la comuna de Independencia"/>
    <m/>
    <s v="Gráfico Evolución"/>
    <m/>
    <s v="https://analytics.zoho.com/open-view/2395394000008137967?ZOHO_CRITERIA=%22Localiza_CL_Poblacion%22.%22Codcom%22%3D13108"/>
    <x v="3"/>
    <s v="#1774B9"/>
  </r>
  <r>
    <s v="1460"/>
    <n v="360"/>
    <s v="Enfermedades Mundiales"/>
    <s v="Salud"/>
    <n v="13109"/>
    <x v="3"/>
    <x v="1"/>
    <x v="2"/>
    <x v="302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Cisterna"/>
    <m/>
    <s v="Gráfico Evolución"/>
    <m/>
    <s v="https://analytics.zoho.com/open-view/2395394000008137967?ZOHO_CRITERIA=%22Localiza_CL_Poblacion%22.%22Codcom%22%3D13109"/>
    <x v="3"/>
    <s v="#1774B9"/>
  </r>
  <r>
    <s v="1461"/>
    <n v="360"/>
    <s v="Enfermedades Mundiales"/>
    <s v="Salud"/>
    <n v="13110"/>
    <x v="3"/>
    <x v="1"/>
    <x v="2"/>
    <x v="303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Florida"/>
    <m/>
    <s v="Gráfico Evolución"/>
    <m/>
    <s v="https://analytics.zoho.com/open-view/2395394000008137967?ZOHO_CRITERIA=%22Localiza_CL_Poblacion%22.%22Codcom%22%3D13110"/>
    <x v="3"/>
    <s v="#1774B9"/>
  </r>
  <r>
    <s v="1462"/>
    <n v="360"/>
    <s v="Enfermedades Mundiales"/>
    <s v="Salud"/>
    <n v="13111"/>
    <x v="3"/>
    <x v="1"/>
    <x v="2"/>
    <x v="304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Granja"/>
    <m/>
    <s v="Gráfico Evolución"/>
    <m/>
    <s v="https://analytics.zoho.com/open-view/2395394000008137967?ZOHO_CRITERIA=%22Localiza_CL_Poblacion%22.%22Codcom%22%3D13111"/>
    <x v="3"/>
    <s v="#1774B9"/>
  </r>
  <r>
    <s v="1463"/>
    <n v="360"/>
    <s v="Enfermedades Mundiales"/>
    <s v="Salud"/>
    <n v="13112"/>
    <x v="3"/>
    <x v="1"/>
    <x v="2"/>
    <x v="305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Pintana"/>
    <m/>
    <s v="Gráfico Evolución"/>
    <m/>
    <s v="https://analytics.zoho.com/open-view/2395394000008137967?ZOHO_CRITERIA=%22Localiza_CL_Poblacion%22.%22Codcom%22%3D13112"/>
    <x v="3"/>
    <s v="#1774B9"/>
  </r>
  <r>
    <s v="1464"/>
    <n v="360"/>
    <s v="Enfermedades Mundiales"/>
    <s v="Salud"/>
    <n v="13113"/>
    <x v="3"/>
    <x v="1"/>
    <x v="2"/>
    <x v="306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Reina"/>
    <m/>
    <s v="Gráfico Evolución"/>
    <m/>
    <s v="https://analytics.zoho.com/open-view/2395394000008137967?ZOHO_CRITERIA=%22Localiza_CL_Poblacion%22.%22Codcom%22%3D13113"/>
    <x v="3"/>
    <s v="#1774B9"/>
  </r>
  <r>
    <s v="1465"/>
    <n v="360"/>
    <s v="Enfermedades Mundiales"/>
    <s v="Salud"/>
    <n v="13114"/>
    <x v="3"/>
    <x v="1"/>
    <x v="2"/>
    <x v="307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s Condes"/>
    <m/>
    <s v="Gráfico Evolución"/>
    <m/>
    <s v="https://analytics.zoho.com/open-view/2395394000008137967?ZOHO_CRITERIA=%22Localiza_CL_Poblacion%22.%22Codcom%22%3D13114"/>
    <x v="3"/>
    <s v="#1774B9"/>
  </r>
  <r>
    <s v="1466"/>
    <n v="360"/>
    <s v="Enfermedades Mundiales"/>
    <s v="Salud"/>
    <n v="13115"/>
    <x v="3"/>
    <x v="1"/>
    <x v="2"/>
    <x v="308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 Barnechea"/>
    <m/>
    <s v="Gráfico Evolución"/>
    <m/>
    <s v="https://analytics.zoho.com/open-view/2395394000008137967?ZOHO_CRITERIA=%22Localiza_CL_Poblacion%22.%22Codcom%22%3D13115"/>
    <x v="3"/>
    <s v="#1774B9"/>
  </r>
  <r>
    <s v="1467"/>
    <n v="360"/>
    <s v="Enfermedades Mundiales"/>
    <s v="Salud"/>
    <n v="13116"/>
    <x v="3"/>
    <x v="1"/>
    <x v="2"/>
    <x v="30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 Espejo"/>
    <m/>
    <s v="Gráfico Evolución"/>
    <m/>
    <s v="https://analytics.zoho.com/open-view/2395394000008137967?ZOHO_CRITERIA=%22Localiza_CL_Poblacion%22.%22Codcom%22%3D13116"/>
    <x v="3"/>
    <s v="#1774B9"/>
  </r>
  <r>
    <s v="1468"/>
    <n v="360"/>
    <s v="Enfermedades Mundiales"/>
    <s v="Salud"/>
    <n v="13117"/>
    <x v="3"/>
    <x v="1"/>
    <x v="2"/>
    <x v="31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 Prado"/>
    <m/>
    <s v="Gráfico Evolución"/>
    <m/>
    <s v="https://analytics.zoho.com/open-view/2395394000008137967?ZOHO_CRITERIA=%22Localiza_CL_Poblacion%22.%22Codcom%22%3D13117"/>
    <x v="3"/>
    <s v="#1774B9"/>
  </r>
  <r>
    <s v="1469"/>
    <n v="360"/>
    <s v="Enfermedades Mundiales"/>
    <s v="Salud"/>
    <n v="13118"/>
    <x v="3"/>
    <x v="1"/>
    <x v="2"/>
    <x v="31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cul"/>
    <m/>
    <s v="Gráfico Evolución"/>
    <m/>
    <s v="https://analytics.zoho.com/open-view/2395394000008137967?ZOHO_CRITERIA=%22Localiza_CL_Poblacion%22.%22Codcom%22%3D13118"/>
    <x v="3"/>
    <s v="#1774B9"/>
  </r>
  <r>
    <s v="1470"/>
    <n v="360"/>
    <s v="Enfermedades Mundiales"/>
    <s v="Salud"/>
    <n v="13119"/>
    <x v="3"/>
    <x v="1"/>
    <x v="2"/>
    <x v="312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ipú"/>
    <m/>
    <s v="Gráfico Evolución"/>
    <m/>
    <s v="https://analytics.zoho.com/open-view/2395394000008137967?ZOHO_CRITERIA=%22Localiza_CL_Poblacion%22.%22Codcom%22%3D13119"/>
    <x v="3"/>
    <s v="#1774B9"/>
  </r>
  <r>
    <s v="1471"/>
    <n v="360"/>
    <s v="Enfermedades Mundiales"/>
    <s v="Salud"/>
    <n v="13120"/>
    <x v="3"/>
    <x v="1"/>
    <x v="2"/>
    <x v="313"/>
    <x v="0"/>
    <x v="6"/>
    <s v="Periodo 2020-2021"/>
    <s v="Unidades"/>
    <s v="Ministerio de Ciencias, Tecnología, Conocimiento e Innovación"/>
    <s v="Relación entre el Proceso de Vacunación contra COVID-19 y el número de Casos Activos en la comuna de Ñuñoa"/>
    <m/>
    <s v="Gráfico Evolución"/>
    <m/>
    <s v="https://analytics.zoho.com/open-view/2395394000008137967?ZOHO_CRITERIA=%22Localiza_CL_Poblacion%22.%22Codcom%22%3D13120"/>
    <x v="3"/>
    <s v="#1774B9"/>
  </r>
  <r>
    <s v="1472"/>
    <n v="360"/>
    <s v="Enfermedades Mundiales"/>
    <s v="Salud"/>
    <n v="13121"/>
    <x v="3"/>
    <x v="1"/>
    <x v="2"/>
    <x v="31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dro Aguirre Cerda"/>
    <m/>
    <s v="Gráfico Evolución"/>
    <m/>
    <s v="https://analytics.zoho.com/open-view/2395394000008137967?ZOHO_CRITERIA=%22Localiza_CL_Poblacion%22.%22Codcom%22%3D13121"/>
    <x v="3"/>
    <s v="#1774B9"/>
  </r>
  <r>
    <s v="1473"/>
    <n v="360"/>
    <s v="Enfermedades Mundiales"/>
    <s v="Salud"/>
    <n v="13122"/>
    <x v="3"/>
    <x v="1"/>
    <x v="2"/>
    <x v="31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ñalolén"/>
    <m/>
    <s v="Gráfico Evolución"/>
    <m/>
    <s v="https://analytics.zoho.com/open-view/2395394000008137967?ZOHO_CRITERIA=%22Localiza_CL_Poblacion%22.%22Codcom%22%3D13122"/>
    <x v="3"/>
    <s v="#1774B9"/>
  </r>
  <r>
    <s v="1474"/>
    <n v="360"/>
    <s v="Enfermedades Mundiales"/>
    <s v="Salud"/>
    <n v="13123"/>
    <x v="3"/>
    <x v="1"/>
    <x v="2"/>
    <x v="31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rovidencia"/>
    <m/>
    <s v="Gráfico Evolución"/>
    <m/>
    <s v="https://analytics.zoho.com/open-view/2395394000008137967?ZOHO_CRITERIA=%22Localiza_CL_Poblacion%22.%22Codcom%22%3D13123"/>
    <x v="3"/>
    <s v="#1774B9"/>
  </r>
  <r>
    <s v="1475"/>
    <n v="360"/>
    <s v="Enfermedades Mundiales"/>
    <s v="Salud"/>
    <n v="13124"/>
    <x v="3"/>
    <x v="1"/>
    <x v="2"/>
    <x v="31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dahuel"/>
    <m/>
    <s v="Gráfico Evolución"/>
    <m/>
    <s v="https://analytics.zoho.com/open-view/2395394000008137967?ZOHO_CRITERIA=%22Localiza_CL_Poblacion%22.%22Codcom%22%3D13124"/>
    <x v="3"/>
    <s v="#1774B9"/>
  </r>
  <r>
    <s v="1476"/>
    <n v="360"/>
    <s v="Enfermedades Mundiales"/>
    <s v="Salud"/>
    <n v="13125"/>
    <x v="3"/>
    <x v="1"/>
    <x v="2"/>
    <x v="318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licura"/>
    <m/>
    <s v="Gráfico Evolución"/>
    <m/>
    <s v="https://analytics.zoho.com/open-view/2395394000008137967?ZOHO_CRITERIA=%22Localiza_CL_Poblacion%22.%22Codcom%22%3D13125"/>
    <x v="3"/>
    <s v="#1774B9"/>
  </r>
  <r>
    <s v="1477"/>
    <n v="360"/>
    <s v="Enfermedades Mundiales"/>
    <s v="Salud"/>
    <n v="13126"/>
    <x v="3"/>
    <x v="1"/>
    <x v="2"/>
    <x v="319"/>
    <x v="0"/>
    <x v="6"/>
    <s v="Periodo 2020-2021"/>
    <s v="Unidades"/>
    <s v="Ministerio de Ciencias, Tecnología, Conocimiento e Innovación"/>
    <s v="Relación entre el Proceso de Vacunación contra COVID-19 y el número de Casos Activos en la comuna de Quinta Normal"/>
    <m/>
    <s v="Gráfico Evolución"/>
    <m/>
    <s v="https://analytics.zoho.com/open-view/2395394000008137967?ZOHO_CRITERIA=%22Localiza_CL_Poblacion%22.%22Codcom%22%3D13126"/>
    <x v="3"/>
    <s v="#1774B9"/>
  </r>
  <r>
    <s v="1478"/>
    <n v="360"/>
    <s v="Enfermedades Mundiales"/>
    <s v="Salud"/>
    <n v="13127"/>
    <x v="3"/>
    <x v="1"/>
    <x v="2"/>
    <x v="320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coleta"/>
    <m/>
    <s v="Gráfico Evolución"/>
    <m/>
    <s v="https://analytics.zoho.com/open-view/2395394000008137967?ZOHO_CRITERIA=%22Localiza_CL_Poblacion%22.%22Codcom%22%3D13127"/>
    <x v="3"/>
    <s v="#1774B9"/>
  </r>
  <r>
    <s v="1479"/>
    <n v="360"/>
    <s v="Enfermedades Mundiales"/>
    <s v="Salud"/>
    <n v="13128"/>
    <x v="3"/>
    <x v="1"/>
    <x v="2"/>
    <x v="321"/>
    <x v="0"/>
    <x v="6"/>
    <s v="Periodo 2020-2021"/>
    <s v="Unidades"/>
    <s v="Ministerio de Ciencias, Tecnología, Conocimiento e Innovación"/>
    <s v="Relación entre el Proceso de Vacunación contra COVID-19 y el número de Casos Activos en la comuna de Renca"/>
    <m/>
    <s v="Gráfico Evolución"/>
    <m/>
    <s v="https://analytics.zoho.com/open-view/2395394000008137967?ZOHO_CRITERIA=%22Localiza_CL_Poblacion%22.%22Codcom%22%3D13128"/>
    <x v="3"/>
    <s v="#1774B9"/>
  </r>
  <r>
    <s v="1480"/>
    <n v="360"/>
    <s v="Enfermedades Mundiales"/>
    <s v="Salud"/>
    <n v="13129"/>
    <x v="3"/>
    <x v="1"/>
    <x v="2"/>
    <x v="322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oaquín"/>
    <m/>
    <s v="Gráfico Evolución"/>
    <m/>
    <s v="https://analytics.zoho.com/open-view/2395394000008137967?ZOHO_CRITERIA=%22Localiza_CL_Poblacion%22.%22Codcom%22%3D13129"/>
    <x v="3"/>
    <s v="#1774B9"/>
  </r>
  <r>
    <s v="1481"/>
    <n v="360"/>
    <s v="Enfermedades Mundiales"/>
    <s v="Salud"/>
    <n v="13130"/>
    <x v="3"/>
    <x v="1"/>
    <x v="2"/>
    <x v="323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Miguel"/>
    <m/>
    <s v="Gráfico Evolución"/>
    <m/>
    <s v="https://analytics.zoho.com/open-view/2395394000008137967?ZOHO_CRITERIA=%22Localiza_CL_Poblacion%22.%22Codcom%22%3D13130"/>
    <x v="3"/>
    <s v="#1774B9"/>
  </r>
  <r>
    <s v="1482"/>
    <n v="360"/>
    <s v="Enfermedades Mundiales"/>
    <s v="Salud"/>
    <n v="13131"/>
    <x v="3"/>
    <x v="1"/>
    <x v="2"/>
    <x v="324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Ramón"/>
    <m/>
    <s v="Gráfico Evolución"/>
    <m/>
    <s v="https://analytics.zoho.com/open-view/2395394000008137967?ZOHO_CRITERIA=%22Localiza_CL_Poblacion%22.%22Codcom%22%3D13131"/>
    <x v="3"/>
    <s v="#1774B9"/>
  </r>
  <r>
    <s v="1483"/>
    <n v="360"/>
    <s v="Enfermedades Mundiales"/>
    <s v="Salud"/>
    <n v="13132"/>
    <x v="3"/>
    <x v="1"/>
    <x v="2"/>
    <x v="325"/>
    <x v="0"/>
    <x v="6"/>
    <s v="Periodo 2020-2021"/>
    <s v="Unidades"/>
    <s v="Ministerio de Ciencias, Tecnología, Conocimiento e Innovación"/>
    <s v="Relación entre el Proceso de Vacunación contra COVID-19 y el número de Casos Activos en la comuna de Vitacura"/>
    <m/>
    <s v="Gráfico Evolución"/>
    <m/>
    <s v="https://analytics.zoho.com/open-view/2395394000008137967?ZOHO_CRITERIA=%22Localiza_CL_Poblacion%22.%22Codcom%22%3D13132"/>
    <x v="3"/>
    <s v="#1774B9"/>
  </r>
  <r>
    <s v="1484"/>
    <n v="360"/>
    <s v="Enfermedades Mundiales"/>
    <s v="Salud"/>
    <n v="13201"/>
    <x v="3"/>
    <x v="1"/>
    <x v="2"/>
    <x v="326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ente Alto"/>
    <m/>
    <s v="Gráfico Evolución"/>
    <m/>
    <s v="https://analytics.zoho.com/open-view/2395394000008137967?ZOHO_CRITERIA=%22Localiza_CL_Poblacion%22.%22Codcom%22%3D13201"/>
    <x v="3"/>
    <s v="#1774B9"/>
  </r>
  <r>
    <s v="1485"/>
    <n v="360"/>
    <s v="Enfermedades Mundiales"/>
    <s v="Salud"/>
    <n v="13202"/>
    <x v="3"/>
    <x v="1"/>
    <x v="2"/>
    <x v="327"/>
    <x v="0"/>
    <x v="6"/>
    <s v="Periodo 2020-2021"/>
    <s v="Unidades"/>
    <s v="Ministerio de Ciencias, Tecnología, Conocimiento e Innovación"/>
    <s v="Relación entre el Proceso de Vacunación contra COVID-19 y el número de Casos Activos en la comuna de Pirque"/>
    <m/>
    <s v="Gráfico Evolución"/>
    <m/>
    <s v="https://analytics.zoho.com/open-view/2395394000008137967?ZOHO_CRITERIA=%22Localiza_CL_Poblacion%22.%22Codcom%22%3D13202"/>
    <x v="3"/>
    <s v="#1774B9"/>
  </r>
  <r>
    <s v="1486"/>
    <n v="360"/>
    <s v="Enfermedades Mundiales"/>
    <s v="Salud"/>
    <n v="13203"/>
    <x v="3"/>
    <x v="1"/>
    <x v="2"/>
    <x v="328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José de Maipo"/>
    <m/>
    <s v="Gráfico Evolución"/>
    <m/>
    <s v="https://analytics.zoho.com/open-view/2395394000008137967?ZOHO_CRITERIA=%22Localiza_CL_Poblacion%22.%22Codcom%22%3D13203"/>
    <x v="3"/>
    <s v="#1774B9"/>
  </r>
  <r>
    <s v="1487"/>
    <n v="360"/>
    <s v="Enfermedades Mundiales"/>
    <s v="Salud"/>
    <n v="13301"/>
    <x v="3"/>
    <x v="1"/>
    <x v="2"/>
    <x v="32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lina"/>
    <m/>
    <s v="Gráfico Evolución"/>
    <m/>
    <s v="https://analytics.zoho.com/open-view/2395394000008137967?ZOHO_CRITERIA=%22Localiza_CL_Poblacion%22.%22Codcom%22%3D13301"/>
    <x v="3"/>
    <s v="#1774B9"/>
  </r>
  <r>
    <s v="1488"/>
    <n v="360"/>
    <s v="Enfermedades Mundiales"/>
    <s v="Salud"/>
    <n v="13302"/>
    <x v="3"/>
    <x v="1"/>
    <x v="2"/>
    <x v="330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mpa"/>
    <m/>
    <s v="Gráfico Evolución"/>
    <m/>
    <s v="https://analytics.zoho.com/open-view/2395394000008137967?ZOHO_CRITERIA=%22Localiza_CL_Poblacion%22.%22Codcom%22%3D13302"/>
    <x v="3"/>
    <s v="#1774B9"/>
  </r>
  <r>
    <s v="1489"/>
    <n v="360"/>
    <s v="Enfermedades Mundiales"/>
    <s v="Salud"/>
    <n v="13303"/>
    <x v="3"/>
    <x v="1"/>
    <x v="2"/>
    <x v="33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iltil"/>
    <m/>
    <s v="Gráfico Evolución"/>
    <m/>
    <s v="https://analytics.zoho.com/open-view/2395394000008137967?ZOHO_CRITERIA=%22Localiza_CL_Poblacion%22.%22Codcom%22%3D13303"/>
    <x v="3"/>
    <s v="#1774B9"/>
  </r>
  <r>
    <s v="1490"/>
    <n v="360"/>
    <s v="Enfermedades Mundiales"/>
    <s v="Salud"/>
    <n v="13401"/>
    <x v="3"/>
    <x v="1"/>
    <x v="2"/>
    <x v="332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Bernardo"/>
    <m/>
    <s v="Gráfico Evolución"/>
    <m/>
    <s v="https://analytics.zoho.com/open-view/2395394000008137967?ZOHO_CRITERIA=%22Localiza_CL_Poblacion%22.%22Codcom%22%3D13401"/>
    <x v="3"/>
    <s v="#1774B9"/>
  </r>
  <r>
    <s v="1491"/>
    <n v="360"/>
    <s v="Enfermedades Mundiales"/>
    <s v="Salud"/>
    <n v="13402"/>
    <x v="3"/>
    <x v="1"/>
    <x v="2"/>
    <x v="333"/>
    <x v="0"/>
    <x v="6"/>
    <s v="Periodo 2020-2021"/>
    <s v="Unidades"/>
    <s v="Ministerio de Ciencias, Tecnología, Conocimiento e Innovación"/>
    <s v="Relación entre el Proceso de Vacunación contra COVID-19 y el número de Casos Activos en la comuna de Buin"/>
    <m/>
    <s v="Gráfico Evolución"/>
    <m/>
    <s v="https://analytics.zoho.com/open-view/2395394000008137967?ZOHO_CRITERIA=%22Localiza_CL_Poblacion%22.%22Codcom%22%3D13402"/>
    <x v="3"/>
    <s v="#1774B9"/>
  </r>
  <r>
    <s v="1492"/>
    <n v="360"/>
    <s v="Enfermedades Mundiales"/>
    <s v="Salud"/>
    <n v="13403"/>
    <x v="3"/>
    <x v="1"/>
    <x v="2"/>
    <x v="334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lera de Tango"/>
    <m/>
    <s v="Gráfico Evolución"/>
    <m/>
    <s v="https://analytics.zoho.com/open-view/2395394000008137967?ZOHO_CRITERIA=%22Localiza_CL_Poblacion%22.%22Codcom%22%3D13403"/>
    <x v="3"/>
    <s v="#1774B9"/>
  </r>
  <r>
    <s v="1493"/>
    <n v="360"/>
    <s v="Enfermedades Mundiales"/>
    <s v="Salud"/>
    <n v="13404"/>
    <x v="3"/>
    <x v="1"/>
    <x v="2"/>
    <x v="33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ine"/>
    <m/>
    <s v="Gráfico Evolución"/>
    <m/>
    <s v="https://analytics.zoho.com/open-view/2395394000008137967?ZOHO_CRITERIA=%22Localiza_CL_Poblacion%22.%22Codcom%22%3D13404"/>
    <x v="3"/>
    <s v="#1774B9"/>
  </r>
  <r>
    <s v="1494"/>
    <n v="360"/>
    <s v="Enfermedades Mundiales"/>
    <s v="Salud"/>
    <n v="13501"/>
    <x v="3"/>
    <x v="1"/>
    <x v="2"/>
    <x v="336"/>
    <x v="0"/>
    <x v="6"/>
    <s v="Periodo 2020-2021"/>
    <s v="Unidades"/>
    <s v="Ministerio de Ciencias, Tecnología, Conocimiento e Innovación"/>
    <s v="Relación entre el Proceso de Vacunación contra COVID-19 y el número de Casos Activos en la comuna de Melipilla"/>
    <m/>
    <s v="Gráfico Evolución"/>
    <m/>
    <s v="https://analytics.zoho.com/open-view/2395394000008137967?ZOHO_CRITERIA=%22Localiza_CL_Poblacion%22.%22Codcom%22%3D13501"/>
    <x v="3"/>
    <s v="#1774B9"/>
  </r>
  <r>
    <s v="1495"/>
    <n v="360"/>
    <s v="Enfermedades Mundiales"/>
    <s v="Salud"/>
    <n v="13502"/>
    <x v="3"/>
    <x v="1"/>
    <x v="2"/>
    <x v="337"/>
    <x v="0"/>
    <x v="6"/>
    <s v="Periodo 2020-2021"/>
    <s v="Unidades"/>
    <s v="Ministerio de Ciencias, Tecnología, Conocimiento e Innovación"/>
    <s v="Relación entre el Proceso de Vacunación contra COVID-19 y el número de Casos Activos en la comuna de Alhué"/>
    <m/>
    <s v="Gráfico Evolución"/>
    <m/>
    <s v="https://analytics.zoho.com/open-view/2395394000008137967?ZOHO_CRITERIA=%22Localiza_CL_Poblacion%22.%22Codcom%22%3D13502"/>
    <x v="3"/>
    <s v="#1774B9"/>
  </r>
  <r>
    <s v="1496"/>
    <n v="360"/>
    <s v="Enfermedades Mundiales"/>
    <s v="Salud"/>
    <n v="13503"/>
    <x v="3"/>
    <x v="1"/>
    <x v="2"/>
    <x v="338"/>
    <x v="0"/>
    <x v="6"/>
    <s v="Periodo 2020-2021"/>
    <s v="Unidades"/>
    <s v="Ministerio de Ciencias, Tecnología, Conocimiento e Innovación"/>
    <s v="Relación entre el Proceso de Vacunación contra COVID-19 y el número de Casos Activos en la comuna de Curacaví"/>
    <m/>
    <s v="Gráfico Evolución"/>
    <m/>
    <s v="https://analytics.zoho.com/open-view/2395394000008137967?ZOHO_CRITERIA=%22Localiza_CL_Poblacion%22.%22Codcom%22%3D13503"/>
    <x v="3"/>
    <s v="#1774B9"/>
  </r>
  <r>
    <s v="1497"/>
    <n v="360"/>
    <s v="Enfermedades Mundiales"/>
    <s v="Salud"/>
    <n v="13504"/>
    <x v="3"/>
    <x v="1"/>
    <x v="2"/>
    <x v="339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ía Pinto"/>
    <m/>
    <s v="Gráfico Evolución"/>
    <m/>
    <s v="https://analytics.zoho.com/open-view/2395394000008137967?ZOHO_CRITERIA=%22Localiza_CL_Poblacion%22.%22Codcom%22%3D13504"/>
    <x v="3"/>
    <s v="#1774B9"/>
  </r>
  <r>
    <s v="1498"/>
    <n v="360"/>
    <s v="Enfermedades Mundiales"/>
    <s v="Salud"/>
    <n v="13505"/>
    <x v="3"/>
    <x v="1"/>
    <x v="2"/>
    <x v="340"/>
    <x v="0"/>
    <x v="6"/>
    <s v="Periodo 2020-2021"/>
    <s v="Unidades"/>
    <s v="Ministerio de Ciencias, Tecnología, Conocimiento e Innovación"/>
    <s v="Relación entre el Proceso de Vacunación contra COVID-19 y el número de Casos Activos en la comuna de San Pedro"/>
    <m/>
    <s v="Gráfico Evolución"/>
    <m/>
    <s v="https://analytics.zoho.com/open-view/2395394000008137967?ZOHO_CRITERIA=%22Localiza_CL_Poblacion%22.%22Codcom%22%3D13505"/>
    <x v="3"/>
    <s v="#1774B9"/>
  </r>
  <r>
    <s v="1499"/>
    <n v="360"/>
    <s v="Enfermedades Mundiales"/>
    <s v="Salud"/>
    <n v="13601"/>
    <x v="3"/>
    <x v="1"/>
    <x v="2"/>
    <x v="341"/>
    <x v="0"/>
    <x v="6"/>
    <s v="Periodo 2020-2021"/>
    <s v="Unidades"/>
    <s v="Ministerio de Ciencias, Tecnología, Conocimiento e Innovación"/>
    <s v="Relación entre el Proceso de Vacunación contra COVID-19 y el número de Casos Activos en la comuna de Talagante"/>
    <m/>
    <s v="Gráfico Evolución"/>
    <m/>
    <s v="https://analytics.zoho.com/open-view/2395394000008137967?ZOHO_CRITERIA=%22Localiza_CL_Poblacion%22.%22Codcom%22%3D13601"/>
    <x v="3"/>
    <s v="#1774B9"/>
  </r>
  <r>
    <s v="1500"/>
    <n v="360"/>
    <s v="Enfermedades Mundiales"/>
    <s v="Salud"/>
    <n v="13602"/>
    <x v="3"/>
    <x v="1"/>
    <x v="2"/>
    <x v="342"/>
    <x v="0"/>
    <x v="6"/>
    <s v="Periodo 2020-2021"/>
    <s v="Unidades"/>
    <s v="Ministerio de Ciencias, Tecnología, Conocimiento e Innovación"/>
    <s v="Relación entre el Proceso de Vacunación contra COVID-19 y el número de Casos Activos en la comuna de El Monte"/>
    <m/>
    <s v="Gráfico Evolución"/>
    <m/>
    <s v="https://analytics.zoho.com/open-view/2395394000008137967?ZOHO_CRITERIA=%22Localiza_CL_Poblacion%22.%22Codcom%22%3D13602"/>
    <x v="3"/>
    <s v="#1774B9"/>
  </r>
  <r>
    <s v="1501"/>
    <n v="360"/>
    <s v="Enfermedades Mundiales"/>
    <s v="Salud"/>
    <n v="13603"/>
    <x v="3"/>
    <x v="1"/>
    <x v="2"/>
    <x v="343"/>
    <x v="0"/>
    <x v="6"/>
    <s v="Periodo 2020-2021"/>
    <s v="Unidades"/>
    <s v="Ministerio de Ciencias, Tecnología, Conocimiento e Innovación"/>
    <s v="Relación entre el Proceso de Vacunación contra COVID-19 y el número de Casos Activos en la comuna de Isla de Maipo"/>
    <m/>
    <s v="Gráfico Evolución"/>
    <m/>
    <s v="https://analytics.zoho.com/open-view/2395394000008137967?ZOHO_CRITERIA=%22Localiza_CL_Poblacion%22.%22Codcom%22%3D13603"/>
    <x v="3"/>
    <s v="#1774B9"/>
  </r>
  <r>
    <s v="1502"/>
    <n v="360"/>
    <s v="Enfermedades Mundiales"/>
    <s v="Salud"/>
    <n v="13604"/>
    <x v="3"/>
    <x v="1"/>
    <x v="2"/>
    <x v="344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dre Hurtado"/>
    <m/>
    <s v="Gráfico Evolución"/>
    <m/>
    <s v="https://analytics.zoho.com/open-view/2395394000008137967?ZOHO_CRITERIA=%22Localiza_CL_Poblacion%22.%22Codcom%22%3D13604"/>
    <x v="3"/>
    <s v="#1774B9"/>
  </r>
  <r>
    <s v="1503"/>
    <n v="360"/>
    <s v="Enfermedades Mundiales"/>
    <s v="Salud"/>
    <n v="13605"/>
    <x v="3"/>
    <x v="1"/>
    <x v="2"/>
    <x v="345"/>
    <x v="0"/>
    <x v="6"/>
    <s v="Periodo 2020-2021"/>
    <s v="Unidades"/>
    <s v="Ministerio de Ciencias, Tecnología, Conocimiento e Innovación"/>
    <s v="Relación entre el Proceso de Vacunación contra COVID-19 y el número de Casos Activos en la comuna de Peñaflor"/>
    <m/>
    <s v="Gráfico Evolución"/>
    <m/>
    <s v="https://analytics.zoho.com/open-view/2395394000008137967?ZOHO_CRITERIA=%22Localiza_CL_Poblacion%22.%22Codcom%22%3D13605"/>
    <x v="3"/>
    <s v="#1774B9"/>
  </r>
  <r>
    <s v="1504"/>
    <n v="360"/>
    <s v="Enfermedades Mundiales"/>
    <s v="Salud"/>
    <n v="14101"/>
    <x v="3"/>
    <x v="1"/>
    <x v="2"/>
    <x v="346"/>
    <x v="0"/>
    <x v="6"/>
    <s v="Periodo 2020-2021"/>
    <s v="Unidades"/>
    <s v="Ministerio de Ciencias, Tecnología, Conocimiento e Innovación"/>
    <s v="Relación entre el Proceso de Vacunación contra COVID-19 y el número de Casos Activos en la comuna de Valdivia"/>
    <m/>
    <s v="Gráfico Evolución"/>
    <m/>
    <s v="https://analytics.zoho.com/open-view/2395394000008137967?ZOHO_CRITERIA=%22Localiza_CL_Poblacion%22.%22Codcom%22%3D14101"/>
    <x v="3"/>
    <s v="#1774B9"/>
  </r>
  <r>
    <s v="1505"/>
    <n v="360"/>
    <s v="Enfermedades Mundiales"/>
    <s v="Salud"/>
    <n v="14102"/>
    <x v="3"/>
    <x v="1"/>
    <x v="2"/>
    <x v="347"/>
    <x v="0"/>
    <x v="6"/>
    <s v="Periodo 2020-2021"/>
    <s v="Unidades"/>
    <s v="Ministerio de Ciencias, Tecnología, Conocimiento e Innovación"/>
    <s v="Relación entre el Proceso de Vacunación contra COVID-19 y el número de Casos Activos en la comuna de Corral"/>
    <m/>
    <s v="Gráfico Evolución"/>
    <m/>
    <s v="https://analytics.zoho.com/open-view/2395394000008137967?ZOHO_CRITERIA=%22Localiza_CL_Poblacion%22.%22Codcom%22%3D14102"/>
    <x v="3"/>
    <s v="#1774B9"/>
  </r>
  <r>
    <s v="1506"/>
    <n v="360"/>
    <s v="Enfermedades Mundiales"/>
    <s v="Salud"/>
    <n v="14103"/>
    <x v="3"/>
    <x v="1"/>
    <x v="2"/>
    <x v="348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nco"/>
    <m/>
    <s v="Gráfico Evolución"/>
    <m/>
    <s v="https://analytics.zoho.com/open-view/2395394000008137967?ZOHO_CRITERIA=%22Localiza_CL_Poblacion%22.%22Codcom%22%3D14103"/>
    <x v="3"/>
    <s v="#1774B9"/>
  </r>
  <r>
    <s v="1507"/>
    <n v="360"/>
    <s v="Enfermedades Mundiales"/>
    <s v="Salud"/>
    <n v="14104"/>
    <x v="3"/>
    <x v="1"/>
    <x v="2"/>
    <x v="349"/>
    <x v="0"/>
    <x v="6"/>
    <s v="Periodo 2020-2021"/>
    <s v="Unidades"/>
    <s v="Ministerio de Ciencias, Tecnología, Conocimiento e Innovación"/>
    <s v="Relación entre el Proceso de Vacunación contra COVID-19 y el número de Casos Activos en la comuna de Los Lagos"/>
    <m/>
    <s v="Gráfico Evolución"/>
    <m/>
    <s v="https://analytics.zoho.com/open-view/2395394000008137967?ZOHO_CRITERIA=%22Localiza_CL_Poblacion%22.%22Codcom%22%3D14104"/>
    <x v="3"/>
    <s v="#1774B9"/>
  </r>
  <r>
    <s v="1508"/>
    <n v="360"/>
    <s v="Enfermedades Mundiales"/>
    <s v="Salud"/>
    <n v="14105"/>
    <x v="3"/>
    <x v="1"/>
    <x v="2"/>
    <x v="350"/>
    <x v="0"/>
    <x v="6"/>
    <s v="Periodo 2020-2021"/>
    <s v="Unidades"/>
    <s v="Ministerio de Ciencias, Tecnología, Conocimiento e Innovación"/>
    <s v="Relación entre el Proceso de Vacunación contra COVID-19 y el número de Casos Activos en la comuna de Máfil"/>
    <m/>
    <s v="Gráfico Evolución"/>
    <m/>
    <s v="https://analytics.zoho.com/open-view/2395394000008137967?ZOHO_CRITERIA=%22Localiza_CL_Poblacion%22.%22Codcom%22%3D14105"/>
    <x v="3"/>
    <s v="#1774B9"/>
  </r>
  <r>
    <s v="1509"/>
    <n v="360"/>
    <s v="Enfermedades Mundiales"/>
    <s v="Salud"/>
    <n v="14106"/>
    <x v="3"/>
    <x v="1"/>
    <x v="2"/>
    <x v="351"/>
    <x v="0"/>
    <x v="6"/>
    <s v="Periodo 2020-2021"/>
    <s v="Unidades"/>
    <s v="Ministerio de Ciencias, Tecnología, Conocimiento e Innovación"/>
    <s v="Relación entre el Proceso de Vacunación contra COVID-19 y el número de Casos Activos en la comuna de Mariquina"/>
    <m/>
    <s v="Gráfico Evolución"/>
    <m/>
    <s v="https://analytics.zoho.com/open-view/2395394000008137967?ZOHO_CRITERIA=%22Localiza_CL_Poblacion%22.%22Codcom%22%3D14106"/>
    <x v="3"/>
    <s v="#1774B9"/>
  </r>
  <r>
    <s v="1510"/>
    <n v="360"/>
    <s v="Enfermedades Mundiales"/>
    <s v="Salud"/>
    <n v="14107"/>
    <x v="3"/>
    <x v="1"/>
    <x v="2"/>
    <x v="352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illaco"/>
    <m/>
    <s v="Gráfico Evolución"/>
    <m/>
    <s v="https://analytics.zoho.com/open-view/2395394000008137967?ZOHO_CRITERIA=%22Localiza_CL_Poblacion%22.%22Codcom%22%3D14107"/>
    <x v="3"/>
    <s v="#1774B9"/>
  </r>
  <r>
    <s v="1511"/>
    <n v="360"/>
    <s v="Enfermedades Mundiales"/>
    <s v="Salud"/>
    <n v="14108"/>
    <x v="3"/>
    <x v="1"/>
    <x v="2"/>
    <x v="353"/>
    <x v="0"/>
    <x v="6"/>
    <s v="Periodo 2020-2021"/>
    <s v="Unidades"/>
    <s v="Ministerio de Ciencias, Tecnología, Conocimiento e Innovación"/>
    <s v="Relación entre el Proceso de Vacunación contra COVID-19 y el número de Casos Activos en la comuna de Panguipulli"/>
    <m/>
    <s v="Gráfico Evolución"/>
    <m/>
    <s v="https://analytics.zoho.com/open-view/2395394000008137967?ZOHO_CRITERIA=%22Localiza_CL_Poblacion%22.%22Codcom%22%3D14108"/>
    <x v="3"/>
    <s v="#1774B9"/>
  </r>
  <r>
    <s v="1512"/>
    <n v="360"/>
    <s v="Enfermedades Mundiales"/>
    <s v="Salud"/>
    <n v="14201"/>
    <x v="3"/>
    <x v="1"/>
    <x v="2"/>
    <x v="354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 Unión"/>
    <m/>
    <s v="Gráfico Evolución"/>
    <m/>
    <s v="https://analytics.zoho.com/open-view/2395394000008137967?ZOHO_CRITERIA=%22Localiza_CL_Poblacion%22.%22Codcom%22%3D14201"/>
    <x v="3"/>
    <s v="#1774B9"/>
  </r>
  <r>
    <s v="1513"/>
    <n v="360"/>
    <s v="Enfermedades Mundiales"/>
    <s v="Salud"/>
    <n v="14202"/>
    <x v="3"/>
    <x v="1"/>
    <x v="2"/>
    <x v="355"/>
    <x v="0"/>
    <x v="6"/>
    <s v="Periodo 2020-2021"/>
    <s v="Unidades"/>
    <s v="Ministerio de Ciencias, Tecnología, Conocimiento e Innovación"/>
    <s v="Relación entre el Proceso de Vacunación contra COVID-19 y el número de Casos Activos en la comuna de Futrono"/>
    <m/>
    <s v="Gráfico Evolución"/>
    <m/>
    <s v="https://analytics.zoho.com/open-view/2395394000008137967?ZOHO_CRITERIA=%22Localiza_CL_Poblacion%22.%22Codcom%22%3D14202"/>
    <x v="3"/>
    <s v="#1774B9"/>
  </r>
  <r>
    <s v="1514"/>
    <n v="360"/>
    <s v="Enfermedades Mundiales"/>
    <s v="Salud"/>
    <n v="14203"/>
    <x v="3"/>
    <x v="1"/>
    <x v="2"/>
    <x v="356"/>
    <x v="0"/>
    <x v="6"/>
    <s v="Periodo 2020-2021"/>
    <s v="Unidades"/>
    <s v="Ministerio de Ciencias, Tecnología, Conocimiento e Innovación"/>
    <s v="Relación entre el Proceso de Vacunación contra COVID-19 y el número de Casos Activos en la comuna de Lago Ranco"/>
    <m/>
    <s v="Gráfico Evolución"/>
    <m/>
    <s v="https://analytics.zoho.com/open-view/2395394000008137967?ZOHO_CRITERIA=%22Localiza_CL_Poblacion%22.%22Codcom%22%3D14203"/>
    <x v="3"/>
    <s v="#1774B9"/>
  </r>
  <r>
    <s v="1515"/>
    <n v="360"/>
    <s v="Enfermedades Mundiales"/>
    <s v="Salud"/>
    <n v="14204"/>
    <x v="3"/>
    <x v="1"/>
    <x v="2"/>
    <x v="357"/>
    <x v="0"/>
    <x v="6"/>
    <s v="Periodo 2020-2021"/>
    <s v="Unidades"/>
    <s v="Ministerio de Ciencias, Tecnología, Conocimiento e Innovación"/>
    <s v="Relación entre el Proceso de Vacunación contra COVID-19 y el número de Casos Activos en la comuna de Río Bueno"/>
    <m/>
    <s v="Gráfico Evolución"/>
    <m/>
    <s v="https://analytics.zoho.com/open-view/2395394000008137967?ZOHO_CRITERIA=%22Localiza_CL_Poblacion%22.%22Codcom%22%3D14204"/>
    <x v="3"/>
    <s v="#1774B9"/>
  </r>
  <r>
    <s v="1516"/>
    <n v="360"/>
    <s v="Enfermedades Mundiales"/>
    <s v="Salud"/>
    <n v="15101"/>
    <x v="3"/>
    <x v="1"/>
    <x v="2"/>
    <x v="358"/>
    <x v="0"/>
    <x v="6"/>
    <s v="Periodo 2020-2021"/>
    <s v="Unidades"/>
    <s v="Ministerio de Ciencias, Tecnología, Conocimiento e Innovación"/>
    <s v="Relación entre el Proceso de Vacunación contra COVID-19 y el número de Casos Activos en la comuna de Arica"/>
    <m/>
    <s v="Gráfico Evolución"/>
    <m/>
    <s v="https://analytics.zoho.com/open-view/2395394000008137967?ZOHO_CRITERIA=%22Localiza_CL_Poblacion%22.%22Codcom%22%3D15101"/>
    <x v="3"/>
    <s v="#1774B9"/>
  </r>
  <r>
    <s v="1517"/>
    <n v="360"/>
    <s v="Enfermedades Mundiales"/>
    <s v="Salud"/>
    <n v="15102"/>
    <x v="3"/>
    <x v="1"/>
    <x v="2"/>
    <x v="359"/>
    <x v="0"/>
    <x v="6"/>
    <s v="Periodo 2020-2021"/>
    <s v="Unidades"/>
    <s v="Ministerio de Ciencias, Tecnología, Conocimiento e Innovación"/>
    <s v="Relación entre el Proceso de Vacunación contra COVID-19 y el número de Casos Activos en la comuna de Camarones"/>
    <m/>
    <s v="Gráfico Evolución"/>
    <m/>
    <s v="https://analytics.zoho.com/open-view/2395394000008137967?ZOHO_CRITERIA=%22Localiza_CL_Poblacion%22.%22Codcom%22%3D15102"/>
    <x v="3"/>
    <s v="#1774B9"/>
  </r>
  <r>
    <s v="1518"/>
    <n v="360"/>
    <s v="Enfermedades Mundiales"/>
    <s v="Salud"/>
    <n v="15201"/>
    <x v="3"/>
    <x v="1"/>
    <x v="2"/>
    <x v="360"/>
    <x v="0"/>
    <x v="6"/>
    <s v="Periodo 2020-2021"/>
    <s v="Unidades"/>
    <s v="Ministerio de Ciencias, Tecnología, Conocimiento e Innovación"/>
    <s v="Relación entre el Proceso de Vacunación contra COVID-19 y el número de Casos Activos en la comuna de Putre"/>
    <m/>
    <s v="Gráfico Evolución"/>
    <m/>
    <s v="https://analytics.zoho.com/open-view/2395394000008137967?ZOHO_CRITERIA=%22Localiza_CL_Poblacion%22.%22Codcom%22%3D15201"/>
    <x v="3"/>
    <s v="#1774B9"/>
  </r>
  <r>
    <s v="1519"/>
    <n v="360"/>
    <s v="Enfermedades Mundiales"/>
    <s v="Salud"/>
    <n v="15202"/>
    <x v="3"/>
    <x v="1"/>
    <x v="2"/>
    <x v="361"/>
    <x v="0"/>
    <x v="6"/>
    <s v="Periodo 2020-2021"/>
    <s v="Unidades"/>
    <s v="Ministerio de Ciencias, Tecnología, Conocimiento e Innovación"/>
    <s v="Relación entre el Proceso de Vacunación contra COVID-19 y el número de Casos Activos en la comuna de General Lagos"/>
    <m/>
    <s v="Gráfico Evolución"/>
    <m/>
    <s v="https://analytics.zoho.com/open-view/2395394000008137967?ZOHO_CRITERIA=%22Localiza_CL_Poblacion%22.%22Codcom%22%3D15202"/>
    <x v="3"/>
    <s v="#1774B9"/>
  </r>
  <r>
    <s v="1520"/>
    <n v="360"/>
    <s v="Enfermedades Mundiales"/>
    <s v="Salud"/>
    <n v="0"/>
    <x v="4"/>
    <x v="0"/>
    <x v="0"/>
    <x v="0"/>
    <x v="0"/>
    <x v="7"/>
    <s v="Periodo 2020-2021"/>
    <s v="Porcentaje (%)"/>
    <s v="Ministerio de Ciencias, Tecnología, Conocimiento e Innovación"/>
    <s v="Representación Geográfica de la Positividad por Región a Escala Nacional"/>
    <m/>
    <s v="Representación Geográfica"/>
    <m/>
    <s v="https://analytics.zoho.com/open-view/2395394000008143239"/>
    <x v="0"/>
    <s v="#1774B9"/>
  </r>
  <r>
    <s v="1521"/>
    <n v="360"/>
    <s v="Enfermedades Mundiales"/>
    <s v="Salud"/>
    <n v="0"/>
    <x v="4"/>
    <x v="0"/>
    <x v="0"/>
    <x v="0"/>
    <x v="0"/>
    <x v="7"/>
    <s v="Mes Actual y Anterior"/>
    <s v="Porcentaje (%)"/>
    <s v="Ministerio de Ciencias, Tecnología, Conocimiento e Innovación"/>
    <s v="Vista Comparativa de la Positividad en el mes actual y el mes anterior."/>
    <m/>
    <s v="Gráfico Comparativo"/>
    <m/>
    <s v="https://analytics.zoho.com/open-view/2395394000008143556"/>
    <x v="0"/>
    <s v="#1774B9"/>
  </r>
  <r>
    <s v="1522"/>
    <n v="360"/>
    <s v="Enfermedades Mundiales"/>
    <s v="Salud"/>
    <n v="0"/>
    <x v="4"/>
    <x v="0"/>
    <x v="0"/>
    <x v="0"/>
    <x v="1"/>
    <x v="7"/>
    <s v="Periodo 2020-2021"/>
    <s v="Porcentaje (%)"/>
    <s v="Ministerio de Ciencias, Tecnología, Conocimiento e Innovación"/>
    <s v="Evolución de la Positividad por Región a Escala Nacional"/>
    <m/>
    <s v="Gráfico Evolución"/>
    <m/>
    <s v="https://analytics.zoho.com/open-view/2395394000008142605"/>
    <x v="0"/>
    <s v="#1774B9"/>
  </r>
  <r>
    <s v="1523"/>
    <n v="360"/>
    <s v="Enfermedades Mundiales"/>
    <s v="Salud"/>
    <n v="1"/>
    <x v="4"/>
    <x v="1"/>
    <x v="1"/>
    <x v="1"/>
    <x v="0"/>
    <x v="7"/>
    <s v="Periodo 2020-2021"/>
    <s v="Porcentaje (%)"/>
    <s v="Ministerio de Ciencias, Tecnología, Conocimiento e Innovación"/>
    <s v="Evolución de la Positividad a COVID-19 en la Región de Tarapacá"/>
    <m/>
    <s v="Gráfico Evolución"/>
    <m/>
    <s v="https://analytics.zoho.com/open-view/2395394000008142605?ZOHO_CRITERIA=%22Localiza_CL_Poblacion%22.%22Codreg%22%3D1"/>
    <x v="1"/>
    <s v="#1774B9"/>
  </r>
  <r>
    <s v="1524"/>
    <n v="360"/>
    <s v="Enfermedades Mundiales"/>
    <s v="Salud"/>
    <n v="2"/>
    <x v="4"/>
    <x v="1"/>
    <x v="1"/>
    <x v="2"/>
    <x v="0"/>
    <x v="7"/>
    <s v="Periodo 2020-2021"/>
    <s v="Porcentaje (%)"/>
    <s v="Ministerio de Ciencias, Tecnología, Conocimiento e Innovación"/>
    <s v="Evolución de la Positividad a COVID-19 en la Región de Antofagasta"/>
    <m/>
    <s v="Gráfico Evolución"/>
    <m/>
    <s v="https://analytics.zoho.com/open-view/2395394000008142605?ZOHO_CRITERIA=%22Localiza_CL_Poblacion%22.%22Codreg%22%3D2"/>
    <x v="2"/>
    <s v="#1774B9"/>
  </r>
  <r>
    <s v="1525"/>
    <n v="360"/>
    <s v="Enfermedades Mundiales"/>
    <s v="Salud"/>
    <n v="3"/>
    <x v="4"/>
    <x v="1"/>
    <x v="1"/>
    <x v="3"/>
    <x v="0"/>
    <x v="7"/>
    <s v="Periodo 2020-2021"/>
    <s v="Porcentaje (%)"/>
    <s v="Ministerio de Ciencias, Tecnología, Conocimiento e Innovación"/>
    <s v="Evolución de la Positividad a COVID-19 en la Región de Atacama"/>
    <m/>
    <s v="Gráfico Evolución"/>
    <m/>
    <s v="https://analytics.zoho.com/open-view/2395394000008142605?ZOHO_CRITERIA=%22Localiza_CL_Poblacion%22.%22Codreg%22%3D3"/>
    <x v="3"/>
    <s v="#1774B9"/>
  </r>
  <r>
    <s v="1526"/>
    <n v="360"/>
    <s v="Enfermedades Mundiales"/>
    <s v="Salud"/>
    <n v="4"/>
    <x v="4"/>
    <x v="1"/>
    <x v="1"/>
    <x v="4"/>
    <x v="0"/>
    <x v="7"/>
    <s v="Periodo 2020-2021"/>
    <s v="Porcentaje (%)"/>
    <s v="Ministerio de Ciencias, Tecnología, Conocimiento e Innovación"/>
    <s v="Evolución de la Positividad a COVID-19 en la Región de Coquimbo"/>
    <m/>
    <s v="Gráfico Evolución"/>
    <m/>
    <s v="https://analytics.zoho.com/open-view/2395394000008142605?ZOHO_CRITERIA=%22Localiza_CL_Poblacion%22.%22Codreg%22%3D4"/>
    <x v="3"/>
    <s v="#1774B9"/>
  </r>
  <r>
    <s v="1527"/>
    <n v="360"/>
    <s v="Enfermedades Mundiales"/>
    <s v="Salud"/>
    <n v="5"/>
    <x v="4"/>
    <x v="1"/>
    <x v="1"/>
    <x v="5"/>
    <x v="0"/>
    <x v="7"/>
    <s v="Periodo 2020-2021"/>
    <s v="Porcentaje (%)"/>
    <s v="Ministerio de Ciencias, Tecnología, Conocimiento e Innovación"/>
    <s v="Evolución de la Positividad a COVID-19 en la Región de Valparaíso"/>
    <m/>
    <s v="Gráfico Evolución"/>
    <m/>
    <s v="https://analytics.zoho.com/open-view/2395394000008142605?ZOHO_CRITERIA=%22Localiza_CL_Poblacion%22.%22Codreg%22%3D5"/>
    <x v="3"/>
    <s v="#1774B9"/>
  </r>
  <r>
    <s v="1528"/>
    <n v="360"/>
    <s v="Enfermedades Mundiales"/>
    <s v="Salud"/>
    <n v="6"/>
    <x v="4"/>
    <x v="1"/>
    <x v="1"/>
    <x v="6"/>
    <x v="0"/>
    <x v="7"/>
    <s v="Periodo 2020-2021"/>
    <s v="Porcentaje (%)"/>
    <s v="Ministerio de Ciencias, Tecnología, Conocimiento e Innovación"/>
    <s v="Evolución de la Positividad a COVID-19 en la Región de O'Higgins"/>
    <m/>
    <s v="Gráfico Evolución"/>
    <m/>
    <s v="https://analytics.zoho.com/open-view/2395394000008142605?ZOHO_CRITERIA=%22Localiza_CL_Poblacion%22.%22Codreg%22%3D6"/>
    <x v="3"/>
    <s v="#1774B9"/>
  </r>
  <r>
    <s v="1529"/>
    <n v="360"/>
    <s v="Enfermedades Mundiales"/>
    <s v="Salud"/>
    <n v="7"/>
    <x v="4"/>
    <x v="1"/>
    <x v="1"/>
    <x v="7"/>
    <x v="0"/>
    <x v="7"/>
    <s v="Periodo 2020-2021"/>
    <s v="Porcentaje (%)"/>
    <s v="Ministerio de Ciencias, Tecnología, Conocimiento e Innovación"/>
    <s v="Evolución de la Positividad a COVID-19 en la Región de Maule"/>
    <m/>
    <s v="Gráfico Evolución"/>
    <m/>
    <s v="https://analytics.zoho.com/open-view/2395394000008142605?ZOHO_CRITERIA=%22Localiza_CL_Poblacion%22.%22Codreg%22%3D7"/>
    <x v="3"/>
    <s v="#1774B9"/>
  </r>
  <r>
    <s v="1530"/>
    <n v="360"/>
    <s v="Enfermedades Mundiales"/>
    <s v="Salud"/>
    <n v="8"/>
    <x v="4"/>
    <x v="1"/>
    <x v="1"/>
    <x v="8"/>
    <x v="0"/>
    <x v="7"/>
    <s v="Periodo 2020-2021"/>
    <s v="Porcentaje (%)"/>
    <s v="Ministerio de Ciencias, Tecnología, Conocimiento e Innovación"/>
    <s v="Evolución de la Positividad a COVID-19 en la Región del Biobío"/>
    <m/>
    <s v="Gráfico Evolución"/>
    <m/>
    <s v="https://analytics.zoho.com/open-view/2395394000008142605?ZOHO_CRITERIA=%22Localiza_CL_Poblacion%22.%22Codreg%22%3D8"/>
    <x v="3"/>
    <s v="#1774B9"/>
  </r>
  <r>
    <s v="1531"/>
    <n v="360"/>
    <s v="Enfermedades Mundiales"/>
    <s v="Salud"/>
    <n v="9"/>
    <x v="4"/>
    <x v="1"/>
    <x v="1"/>
    <x v="9"/>
    <x v="0"/>
    <x v="7"/>
    <s v="Periodo 2020-2021"/>
    <s v="Porcentaje (%)"/>
    <s v="Ministerio de Ciencias, Tecnología, Conocimiento e Innovación"/>
    <s v="Evolución de la Positividad a COVID-19 en la Región de La Araucanía"/>
    <m/>
    <s v="Gráfico Evolución"/>
    <m/>
    <s v="https://analytics.zoho.com/open-view/2395394000008142605?ZOHO_CRITERIA=%22Localiza_CL_Poblacion%22.%22Codreg%22%3D9"/>
    <x v="3"/>
    <s v="#1774B9"/>
  </r>
  <r>
    <s v="1532"/>
    <n v="360"/>
    <s v="Enfermedades Mundiales"/>
    <s v="Salud"/>
    <n v="10"/>
    <x v="4"/>
    <x v="1"/>
    <x v="1"/>
    <x v="10"/>
    <x v="0"/>
    <x v="7"/>
    <s v="Periodo 2020-2021"/>
    <s v="Porcentaje (%)"/>
    <s v="Ministerio de Ciencias, Tecnología, Conocimiento e Innovación"/>
    <s v="Evolución de la Positividad a COVID-19 en la Región de Los Lagos"/>
    <m/>
    <s v="Gráfico Evolución"/>
    <m/>
    <s v="https://analytics.zoho.com/open-view/2395394000008142605?ZOHO_CRITERIA=%22Localiza_CL_Poblacion%22.%22Codreg%22%3D10"/>
    <x v="3"/>
    <s v="#1774B9"/>
  </r>
  <r>
    <s v="1533"/>
    <n v="360"/>
    <s v="Enfermedades Mundiales"/>
    <s v="Salud"/>
    <n v="11"/>
    <x v="4"/>
    <x v="1"/>
    <x v="1"/>
    <x v="11"/>
    <x v="0"/>
    <x v="7"/>
    <s v="Periodo 2020-2021"/>
    <s v="Porcentaje (%)"/>
    <s v="Ministerio de Ciencias, Tecnología, Conocimiento e Innovación"/>
    <s v="Evolución de la Positividad a COVID-19 en la Región de Aysén"/>
    <m/>
    <s v="Gráfico Evolución"/>
    <m/>
    <s v="https://analytics.zoho.com/open-view/2395394000008142605?ZOHO_CRITERIA=%22Localiza_CL_Poblacion%22.%22Codreg%22%3D11"/>
    <x v="3"/>
    <s v="#1774B9"/>
  </r>
  <r>
    <s v="1534"/>
    <n v="360"/>
    <s v="Enfermedades Mundiales"/>
    <s v="Salud"/>
    <n v="12"/>
    <x v="4"/>
    <x v="1"/>
    <x v="1"/>
    <x v="12"/>
    <x v="0"/>
    <x v="7"/>
    <s v="Periodo 2020-2021"/>
    <s v="Porcentaje (%)"/>
    <s v="Ministerio de Ciencias, Tecnología, Conocimiento e Innovación"/>
    <s v="Evolución de la Positividad a COVID-19 en la Región de Magallanes"/>
    <m/>
    <s v="Gráfico Evolución"/>
    <m/>
    <s v="https://analytics.zoho.com/open-view/2395394000008142605?ZOHO_CRITERIA=%22Localiza_CL_Poblacion%22.%22Codreg%22%3D12"/>
    <x v="3"/>
    <s v="#1774B9"/>
  </r>
  <r>
    <s v="1535"/>
    <n v="360"/>
    <s v="Enfermedades Mundiales"/>
    <s v="Salud"/>
    <n v="13"/>
    <x v="4"/>
    <x v="1"/>
    <x v="1"/>
    <x v="13"/>
    <x v="0"/>
    <x v="7"/>
    <s v="Periodo 2020-2021"/>
    <s v="Porcentaje (%)"/>
    <s v="Ministerio de Ciencias, Tecnología, Conocimiento e Innovación"/>
    <s v="Evolución de la Positividad a COVID-19 en la Región Metropolitana"/>
    <m/>
    <s v="Gráfico Evolución"/>
    <m/>
    <s v="https://analytics.zoho.com/open-view/2395394000008142605?ZOHO_CRITERIA=%22Localiza_CL_Poblacion%22.%22Codreg%22%3D13"/>
    <x v="3"/>
    <s v="#1774B9"/>
  </r>
  <r>
    <s v="1536"/>
    <n v="360"/>
    <s v="Enfermedades Mundiales"/>
    <s v="Salud"/>
    <n v="14"/>
    <x v="4"/>
    <x v="1"/>
    <x v="1"/>
    <x v="14"/>
    <x v="0"/>
    <x v="7"/>
    <s v="Periodo 2020-2021"/>
    <s v="Porcentaje (%)"/>
    <s v="Ministerio de Ciencias, Tecnología, Conocimiento e Innovación"/>
    <s v="Evolución de la Positividad a COVID-19 en la Región de Los Ríos"/>
    <m/>
    <s v="Gráfico Evolución"/>
    <m/>
    <s v="https://analytics.zoho.com/open-view/2395394000008142605?ZOHO_CRITERIA=%22Localiza_CL_Poblacion%22.%22Codreg%22%3D14"/>
    <x v="3"/>
    <s v="#1774B9"/>
  </r>
  <r>
    <s v="1537"/>
    <n v="360"/>
    <s v="Enfermedades Mundiales"/>
    <s v="Salud"/>
    <n v="15"/>
    <x v="4"/>
    <x v="1"/>
    <x v="1"/>
    <x v="15"/>
    <x v="0"/>
    <x v="7"/>
    <s v="Periodo 2020-2021"/>
    <s v="Porcentaje (%)"/>
    <s v="Ministerio de Ciencias, Tecnología, Conocimiento e Innovación"/>
    <s v="Evolución de la Positividad a COVID-19 en la Región de Arica y Parinacota"/>
    <m/>
    <s v="Gráfico Evolución"/>
    <m/>
    <s v="https://analytics.zoho.com/open-view/2395394000008142605?ZOHO_CRITERIA=%22Localiza_CL_Poblacion%22.%22Codreg%22%3D15"/>
    <x v="3"/>
    <s v="#1774B9"/>
  </r>
  <r>
    <s v="1538"/>
    <n v="360"/>
    <s v="Enfermedades Mundiales"/>
    <s v="Salud"/>
    <n v="16"/>
    <x v="4"/>
    <x v="1"/>
    <x v="1"/>
    <x v="16"/>
    <x v="0"/>
    <x v="7"/>
    <s v="Periodo 2020-2021"/>
    <s v="Porcentaje (%)"/>
    <s v="Ministerio de Ciencias, Tecnología, Conocimiento e Innovación"/>
    <s v="Evolución de la Positividad a COVID-19 en la Región de Ñuble"/>
    <m/>
    <s v="Gráfico Evolución"/>
    <m/>
    <s v="https://analytics.zoho.com/open-view/2395394000008142605?ZOHO_CRITERIA=%22Localiza_CL_Poblacion%22.%22Codreg%22%3D16"/>
    <x v="3"/>
    <s v="#1774B9"/>
  </r>
  <r>
    <s v="1539"/>
    <n v="360"/>
    <s v="Enfermedades Mundiales"/>
    <s v="Salud"/>
    <n v="0"/>
    <x v="4"/>
    <x v="0"/>
    <x v="0"/>
    <x v="0"/>
    <x v="1"/>
    <x v="7"/>
    <s v="Periodo 2020-2021"/>
    <s v="Porcentaje (%)"/>
    <s v="Ministerio de Ciencias, Tecnología, Conocimiento e Innovación"/>
    <s v="Relación entre la Positividad a COVID19 y la Vacunación por Región a Escala Nacional"/>
    <m/>
    <s v="Gráfico Evolución"/>
    <m/>
    <s v="https://analytics.zoho.com/open-view/2395394000008142922"/>
    <x v="0"/>
    <s v="#1774B9"/>
  </r>
  <r>
    <s v="1540"/>
    <n v="360"/>
    <s v="Enfermedades Mundiales"/>
    <s v="Salud"/>
    <n v="1"/>
    <x v="4"/>
    <x v="1"/>
    <x v="1"/>
    <x v="1"/>
    <x v="0"/>
    <x v="7"/>
    <s v="Periodo 2020-2021"/>
    <s v="Porcentaje (%)"/>
    <s v="Ministerio de Ciencias, Tecnología, Conocimiento e Innovación"/>
    <s v="Relación entre la Positividad a COVID19 y la Vacunación en la Región de Tarapacá"/>
    <m/>
    <s v="Gráfico Evolución"/>
    <m/>
    <s v="https://analytics.zoho.com/open-view/2395394000008142922?ZOHO_CRITERIA=%22Localiza_CL_Poblacion%22.%22Codreg%22%3D1"/>
    <x v="1"/>
    <s v="#1774B9"/>
  </r>
  <r>
    <s v="1541"/>
    <n v="360"/>
    <s v="Enfermedades Mundiales"/>
    <s v="Salud"/>
    <n v="2"/>
    <x v="4"/>
    <x v="1"/>
    <x v="1"/>
    <x v="2"/>
    <x v="0"/>
    <x v="7"/>
    <s v="Periodo 2020-2021"/>
    <s v="Porcentaje (%)"/>
    <s v="Ministerio de Ciencias, Tecnología, Conocimiento e Innovación"/>
    <s v="Relación entre la Positividad a COVID19 y la Vacunación en la Región de Antofagasta"/>
    <m/>
    <s v="Gráfico Evolución"/>
    <m/>
    <s v="https://analytics.zoho.com/open-view/2395394000008142922?ZOHO_CRITERIA=%22Localiza_CL_Poblacion%22.%22Codreg%22%3D2"/>
    <x v="2"/>
    <s v="#1774B9"/>
  </r>
  <r>
    <s v="1542"/>
    <n v="360"/>
    <s v="Enfermedades Mundiales"/>
    <s v="Salud"/>
    <n v="3"/>
    <x v="4"/>
    <x v="1"/>
    <x v="1"/>
    <x v="3"/>
    <x v="0"/>
    <x v="7"/>
    <s v="Periodo 2020-2021"/>
    <s v="Porcentaje (%)"/>
    <s v="Ministerio de Ciencias, Tecnología, Conocimiento e Innovación"/>
    <s v="Relación entre la Positividad a COVID19 y la Vacunación en la Región de Atacama"/>
    <m/>
    <s v="Gráfico Evolución"/>
    <m/>
    <s v="https://analytics.zoho.com/open-view/2395394000008142922?ZOHO_CRITERIA=%22Localiza_CL_Poblacion%22.%22Codreg%22%3D3"/>
    <x v="3"/>
    <s v="#1774B9"/>
  </r>
  <r>
    <s v="1543"/>
    <n v="360"/>
    <s v="Enfermedades Mundiales"/>
    <s v="Salud"/>
    <n v="4"/>
    <x v="4"/>
    <x v="1"/>
    <x v="1"/>
    <x v="4"/>
    <x v="0"/>
    <x v="7"/>
    <s v="Periodo 2020-2021"/>
    <s v="Porcentaje (%)"/>
    <s v="Ministerio de Ciencias, Tecnología, Conocimiento e Innovación"/>
    <s v="Relación entre la Positividad a COVID19 y la Vacunación en la Región de Coquimbo"/>
    <m/>
    <s v="Gráfico Evolución"/>
    <m/>
    <s v="https://analytics.zoho.com/open-view/2395394000008142922?ZOHO_CRITERIA=%22Localiza_CL_Poblacion%22.%22Codreg%22%3D4"/>
    <x v="3"/>
    <s v="#1774B9"/>
  </r>
  <r>
    <s v="1544"/>
    <n v="360"/>
    <s v="Enfermedades Mundiales"/>
    <s v="Salud"/>
    <n v="5"/>
    <x v="4"/>
    <x v="1"/>
    <x v="1"/>
    <x v="5"/>
    <x v="0"/>
    <x v="7"/>
    <s v="Periodo 2020-2021"/>
    <s v="Porcentaje (%)"/>
    <s v="Ministerio de Ciencias, Tecnología, Conocimiento e Innovación"/>
    <s v="Relación entre la Positividad a COVID19 y la Vacunación en la Región de Valparaíso"/>
    <m/>
    <s v="Gráfico Evolución"/>
    <m/>
    <s v="https://analytics.zoho.com/open-view/2395394000008142922?ZOHO_CRITERIA=%22Localiza_CL_Poblacion%22.%22Codreg%22%3D5"/>
    <x v="3"/>
    <s v="#1774B9"/>
  </r>
  <r>
    <s v="1545"/>
    <n v="360"/>
    <s v="Enfermedades Mundiales"/>
    <s v="Salud"/>
    <n v="6"/>
    <x v="4"/>
    <x v="1"/>
    <x v="1"/>
    <x v="6"/>
    <x v="0"/>
    <x v="7"/>
    <s v="Periodo 2020-2021"/>
    <s v="Porcentaje (%)"/>
    <s v="Ministerio de Ciencias, Tecnología, Conocimiento e Innovación"/>
    <s v="Relación entre la Positividad a COVID19 y la Vacunación en la Región de O'Higgins"/>
    <m/>
    <s v="Gráfico Evolución"/>
    <m/>
    <s v="https://analytics.zoho.com/open-view/2395394000008142922?ZOHO_CRITERIA=%22Localiza_CL_Poblacion%22.%22Codreg%22%3D6"/>
    <x v="3"/>
    <s v="#1774B9"/>
  </r>
  <r>
    <s v="1546"/>
    <n v="360"/>
    <s v="Enfermedades Mundiales"/>
    <s v="Salud"/>
    <n v="7"/>
    <x v="4"/>
    <x v="1"/>
    <x v="1"/>
    <x v="7"/>
    <x v="0"/>
    <x v="7"/>
    <s v="Periodo 2020-2021"/>
    <s v="Porcentaje (%)"/>
    <s v="Ministerio de Ciencias, Tecnología, Conocimiento e Innovación"/>
    <s v="Relación entre la Positividad a COVID19 y la Vacunación en la Región de Maule"/>
    <m/>
    <s v="Gráfico Evolución"/>
    <m/>
    <s v="https://analytics.zoho.com/open-view/2395394000008142922?ZOHO_CRITERIA=%22Localiza_CL_Poblacion%22.%22Codreg%22%3D7"/>
    <x v="3"/>
    <s v="#1774B9"/>
  </r>
  <r>
    <s v="1547"/>
    <n v="360"/>
    <s v="Enfermedades Mundiales"/>
    <s v="Salud"/>
    <n v="8"/>
    <x v="4"/>
    <x v="1"/>
    <x v="1"/>
    <x v="8"/>
    <x v="0"/>
    <x v="7"/>
    <s v="Periodo 2020-2021"/>
    <s v="Porcentaje (%)"/>
    <s v="Ministerio de Ciencias, Tecnología, Conocimiento e Innovación"/>
    <s v="Relación entre la Positividad a COVID19 y la Vacunación en la Región del Biobío"/>
    <m/>
    <s v="Gráfico Evolución"/>
    <m/>
    <s v="https://analytics.zoho.com/open-view/2395394000008142922?ZOHO_CRITERIA=%22Localiza_CL_Poblacion%22.%22Codreg%22%3D8"/>
    <x v="3"/>
    <s v="#1774B9"/>
  </r>
  <r>
    <s v="1548"/>
    <n v="360"/>
    <s v="Enfermedades Mundiales"/>
    <s v="Salud"/>
    <n v="9"/>
    <x v="4"/>
    <x v="1"/>
    <x v="1"/>
    <x v="9"/>
    <x v="0"/>
    <x v="7"/>
    <s v="Periodo 2020-2021"/>
    <s v="Porcentaje (%)"/>
    <s v="Ministerio de Ciencias, Tecnología, Conocimiento e Innovación"/>
    <s v="Relación entre la Positividad a COVID19 y la Vacunación en la Región de La Araucanía"/>
    <m/>
    <s v="Gráfico Evolución"/>
    <m/>
    <s v="https://analytics.zoho.com/open-view/2395394000008142922?ZOHO_CRITERIA=%22Localiza_CL_Poblacion%22.%22Codreg%22%3D9"/>
    <x v="3"/>
    <s v="#1774B9"/>
  </r>
  <r>
    <s v="1549"/>
    <n v="360"/>
    <s v="Enfermedades Mundiales"/>
    <s v="Salud"/>
    <n v="10"/>
    <x v="4"/>
    <x v="1"/>
    <x v="1"/>
    <x v="10"/>
    <x v="0"/>
    <x v="7"/>
    <s v="Periodo 2020-2021"/>
    <s v="Porcentaje (%)"/>
    <s v="Ministerio de Ciencias, Tecnología, Conocimiento e Innovación"/>
    <s v="Relación entre la Positividad a COVID19 y la Vacunación en la Región de Los Lagos"/>
    <m/>
    <s v="Gráfico Evolución"/>
    <m/>
    <s v="https://analytics.zoho.com/open-view/2395394000008142922?ZOHO_CRITERIA=%22Localiza_CL_Poblacion%22.%22Codreg%22%3D10"/>
    <x v="3"/>
    <s v="#1774B9"/>
  </r>
  <r>
    <s v="1550"/>
    <n v="360"/>
    <s v="Enfermedades Mundiales"/>
    <s v="Salud"/>
    <n v="11"/>
    <x v="4"/>
    <x v="1"/>
    <x v="1"/>
    <x v="11"/>
    <x v="0"/>
    <x v="7"/>
    <s v="Periodo 2020-2021"/>
    <s v="Porcentaje (%)"/>
    <s v="Ministerio de Ciencias, Tecnología, Conocimiento e Innovación"/>
    <s v="Relación entre la Positividad a COVID19 y la Vacunación en la Región de Aysén"/>
    <m/>
    <s v="Gráfico Evolución"/>
    <m/>
    <s v="https://analytics.zoho.com/open-view/2395394000008142922?ZOHO_CRITERIA=%22Localiza_CL_Poblacion%22.%22Codreg%22%3D11"/>
    <x v="3"/>
    <s v="#1774B9"/>
  </r>
  <r>
    <s v="1551"/>
    <n v="360"/>
    <s v="Enfermedades Mundiales"/>
    <s v="Salud"/>
    <n v="12"/>
    <x v="4"/>
    <x v="1"/>
    <x v="1"/>
    <x v="12"/>
    <x v="0"/>
    <x v="7"/>
    <s v="Periodo 2020-2021"/>
    <s v="Porcentaje (%)"/>
    <s v="Ministerio de Ciencias, Tecnología, Conocimiento e Innovación"/>
    <s v="Relación entre la Positividad a COVID19 y la Vacunación en la Región de Magallanes"/>
    <m/>
    <s v="Gráfico Evolución"/>
    <m/>
    <s v="https://analytics.zoho.com/open-view/2395394000008142922?ZOHO_CRITERIA=%22Localiza_CL_Poblacion%22.%22Codreg%22%3D12"/>
    <x v="3"/>
    <s v="#1774B9"/>
  </r>
  <r>
    <s v="1552"/>
    <n v="360"/>
    <s v="Enfermedades Mundiales"/>
    <s v="Salud"/>
    <n v="13"/>
    <x v="4"/>
    <x v="1"/>
    <x v="1"/>
    <x v="13"/>
    <x v="0"/>
    <x v="7"/>
    <s v="Periodo 2020-2021"/>
    <s v="Porcentaje (%)"/>
    <s v="Ministerio de Ciencias, Tecnología, Conocimiento e Innovación"/>
    <s v="Relación entre la Positividad a COVID19 y la Vacunación en la Región Metropolitana"/>
    <m/>
    <s v="Gráfico Evolución"/>
    <m/>
    <s v="https://analytics.zoho.com/open-view/2395394000008142922?ZOHO_CRITERIA=%22Localiza_CL_Poblacion%22.%22Codreg%22%3D13"/>
    <x v="3"/>
    <s v="#1774B9"/>
  </r>
  <r>
    <s v="1553"/>
    <n v="360"/>
    <s v="Enfermedades Mundiales"/>
    <s v="Salud"/>
    <n v="14"/>
    <x v="4"/>
    <x v="1"/>
    <x v="1"/>
    <x v="14"/>
    <x v="0"/>
    <x v="7"/>
    <s v="Periodo 2020-2021"/>
    <s v="Porcentaje (%)"/>
    <s v="Ministerio de Ciencias, Tecnología, Conocimiento e Innovación"/>
    <s v="Relación entre la Positividad a COVID19 y la Vacunación en la Región de Los Ríos"/>
    <m/>
    <s v="Gráfico Evolución"/>
    <m/>
    <s v="https://analytics.zoho.com/open-view/2395394000008142922?ZOHO_CRITERIA=%22Localiza_CL_Poblacion%22.%22Codreg%22%3D14"/>
    <x v="3"/>
    <s v="#1774B9"/>
  </r>
  <r>
    <s v="1554"/>
    <n v="360"/>
    <s v="Enfermedades Mundiales"/>
    <s v="Salud"/>
    <n v="15"/>
    <x v="4"/>
    <x v="1"/>
    <x v="1"/>
    <x v="15"/>
    <x v="0"/>
    <x v="7"/>
    <s v="Periodo 2020-2021"/>
    <s v="Porcentaje (%)"/>
    <s v="Ministerio de Ciencias, Tecnología, Conocimiento e Innovación"/>
    <s v="Relación entre la Positividad a COVID19 y la Vacunación en la Región de Arica y Parinacota"/>
    <m/>
    <s v="Gráfico Evolución"/>
    <m/>
    <s v="https://analytics.zoho.com/open-view/2395394000008142922?ZOHO_CRITERIA=%22Localiza_CL_Poblacion%22.%22Codreg%22%3D15"/>
    <x v="3"/>
    <s v="#1774B9"/>
  </r>
  <r>
    <s v="1555"/>
    <n v="360"/>
    <s v="Enfermedades Mundiales"/>
    <s v="Salud"/>
    <n v="16"/>
    <x v="4"/>
    <x v="1"/>
    <x v="1"/>
    <x v="16"/>
    <x v="0"/>
    <x v="7"/>
    <s v="Periodo 2020-2021"/>
    <s v="Porcentaje (%)"/>
    <s v="Ministerio de Ciencias, Tecnología, Conocimiento e Innovación"/>
    <s v="Relación entre la Positividad a COVID19 y la Vacunación en la Región de Ñuble"/>
    <m/>
    <s v="Gráfico Evolución"/>
    <m/>
    <s v="https://analytics.zoho.com/open-view/2395394000008142922?ZOHO_CRITERIA=%22Localiza_CL_Poblacion%22.%22Codreg%22%3D16"/>
    <x v="3"/>
    <s v="#1774B9"/>
  </r>
  <r>
    <s v="1556"/>
    <n v="360"/>
    <s v="Enfermedades Mundiales"/>
    <s v="Salud"/>
    <n v="0"/>
    <x v="5"/>
    <x v="2"/>
    <x v="0"/>
    <x v="0"/>
    <x v="1"/>
    <x v="8"/>
    <s v="Periodo 2020-2021"/>
    <s v="Cupos"/>
    <s v="Ministerio de Ciencias, Tecnología, Conocimiento e Innovación"/>
    <s v="Evolución de la disponibilidad y utilización de Residencias Sanirarias para COVID19 por Regi{on a Escala Nacional"/>
    <m/>
    <s v="Gráfico Evolución"/>
    <m/>
    <s v="https://analytics.zoho.com/open-view/2395394000008143873"/>
    <x v="0"/>
    <s v="#1774B9"/>
  </r>
  <r>
    <s v="1557"/>
    <n v="360"/>
    <s v="Enfermedades Mundiales"/>
    <s v="Salud"/>
    <n v="1"/>
    <x v="5"/>
    <x v="2"/>
    <x v="1"/>
    <x v="1"/>
    <x v="0"/>
    <x v="8"/>
    <s v="Periodo 2020-2021"/>
    <s v="Cupos"/>
    <s v="Ministerio de Ciencias, Tecnología, Conocimiento e Innovación"/>
    <s v="Evolución de la disponibilidad y utilización de Residencias Sanirarias para COVID19 en la Región de Tarapacá"/>
    <m/>
    <s v="Gráfico Evolución"/>
    <m/>
    <s v="https://analytics.zoho.com/open-view/2395394000008143873?ZOHO_CRITERIA=%22Localiza_CL_Poblacion%22.%22Codreg%22%3D1"/>
    <x v="1"/>
    <s v="#1774B9"/>
  </r>
  <r>
    <s v="1558"/>
    <n v="360"/>
    <s v="Enfermedades Mundiales"/>
    <s v="Salud"/>
    <n v="2"/>
    <x v="5"/>
    <x v="2"/>
    <x v="1"/>
    <x v="2"/>
    <x v="0"/>
    <x v="8"/>
    <s v="Periodo 2020-2021"/>
    <s v="Cupos"/>
    <s v="Ministerio de Ciencias, Tecnología, Conocimiento e Innovación"/>
    <s v="Evolución de la disponibilidad y utilización de Residencias Sanirarias para COVID19 en la Región de Antofagasta"/>
    <m/>
    <s v="Gráfico Evolución"/>
    <m/>
    <s v="https://analytics.zoho.com/open-view/2395394000008143873?ZOHO_CRITERIA=%22Localiza_CL_Poblacion%22.%22Codreg%22%3D2"/>
    <x v="2"/>
    <s v="#1774B9"/>
  </r>
  <r>
    <s v="1559"/>
    <n v="360"/>
    <s v="Enfermedades Mundiales"/>
    <s v="Salud"/>
    <n v="3"/>
    <x v="5"/>
    <x v="2"/>
    <x v="1"/>
    <x v="3"/>
    <x v="0"/>
    <x v="8"/>
    <s v="Periodo 2020-2021"/>
    <s v="Cupos"/>
    <s v="Ministerio de Ciencias, Tecnología, Conocimiento e Innovación"/>
    <s v="Evolución de la disponibilidad y utilización de Residencias Sanirarias para COVID19 en la Región de Atacama"/>
    <m/>
    <s v="Gráfico Evolución"/>
    <m/>
    <s v="https://analytics.zoho.com/open-view/2395394000008143873?ZOHO_CRITERIA=%22Localiza_CL_Poblacion%22.%22Codreg%22%3D3"/>
    <x v="3"/>
    <s v="#1774B9"/>
  </r>
  <r>
    <s v="1560"/>
    <n v="360"/>
    <s v="Enfermedades Mundiales"/>
    <s v="Salud"/>
    <n v="4"/>
    <x v="5"/>
    <x v="2"/>
    <x v="1"/>
    <x v="4"/>
    <x v="0"/>
    <x v="8"/>
    <s v="Periodo 2020-2021"/>
    <s v="Cupos"/>
    <s v="Ministerio de Ciencias, Tecnología, Conocimiento e Innovación"/>
    <s v="Evolución de la disponibilidad y utilización de Residencias Sanirarias para COVID19 en la Región de Coquimbo"/>
    <m/>
    <s v="Gráfico Evolución"/>
    <m/>
    <s v="https://analytics.zoho.com/open-view/2395394000008143873?ZOHO_CRITERIA=%22Localiza_CL_Poblacion%22.%22Codreg%22%3D4"/>
    <x v="3"/>
    <s v="#1774B9"/>
  </r>
  <r>
    <s v="1561"/>
    <n v="360"/>
    <s v="Enfermedades Mundiales"/>
    <s v="Salud"/>
    <n v="5"/>
    <x v="5"/>
    <x v="2"/>
    <x v="1"/>
    <x v="5"/>
    <x v="0"/>
    <x v="8"/>
    <s v="Periodo 2020-2021"/>
    <s v="Cupos"/>
    <s v="Ministerio de Ciencias, Tecnología, Conocimiento e Innovación"/>
    <s v="Evolución de la disponibilidad y utilización de Residencias Sanirarias para COVID19 en la Región de Valparaíso"/>
    <m/>
    <s v="Gráfico Evolución"/>
    <m/>
    <s v="https://analytics.zoho.com/open-view/2395394000008143873?ZOHO_CRITERIA=%22Localiza_CL_Poblacion%22.%22Codreg%22%3D5"/>
    <x v="3"/>
    <s v="#1774B9"/>
  </r>
  <r>
    <s v="1562"/>
    <n v="360"/>
    <s v="Enfermedades Mundiales"/>
    <s v="Salud"/>
    <n v="6"/>
    <x v="5"/>
    <x v="2"/>
    <x v="1"/>
    <x v="6"/>
    <x v="0"/>
    <x v="8"/>
    <s v="Periodo 2020-2021"/>
    <s v="Cupos"/>
    <s v="Ministerio de Ciencias, Tecnología, Conocimiento e Innovación"/>
    <s v="Evolución de la disponibilidad y utilización de Residencias Sanirarias para COVID19 en la Región de O'Higgins"/>
    <m/>
    <s v="Gráfico Evolución"/>
    <m/>
    <s v="https://analytics.zoho.com/open-view/2395394000008143873?ZOHO_CRITERIA=%22Localiza_CL_Poblacion%22.%22Codreg%22%3D6"/>
    <x v="3"/>
    <s v="#1774B9"/>
  </r>
  <r>
    <s v="1563"/>
    <n v="360"/>
    <s v="Enfermedades Mundiales"/>
    <s v="Salud"/>
    <n v="7"/>
    <x v="5"/>
    <x v="2"/>
    <x v="1"/>
    <x v="7"/>
    <x v="0"/>
    <x v="8"/>
    <s v="Periodo 2020-2021"/>
    <s v="Cupos"/>
    <s v="Ministerio de Ciencias, Tecnología, Conocimiento e Innovación"/>
    <s v="Evolución de la disponibilidad y utilización de Residencias Sanirarias para COVID19 en la Región de Maule"/>
    <m/>
    <s v="Gráfico Evolución"/>
    <m/>
    <s v="https://analytics.zoho.com/open-view/2395394000008143873?ZOHO_CRITERIA=%22Localiza_CL_Poblacion%22.%22Codreg%22%3D7"/>
    <x v="3"/>
    <s v="#1774B9"/>
  </r>
  <r>
    <s v="1564"/>
    <n v="360"/>
    <s v="Enfermedades Mundiales"/>
    <s v="Salud"/>
    <n v="8"/>
    <x v="5"/>
    <x v="2"/>
    <x v="1"/>
    <x v="8"/>
    <x v="0"/>
    <x v="8"/>
    <s v="Periodo 2020-2021"/>
    <s v="Cupos"/>
    <s v="Ministerio de Ciencias, Tecnología, Conocimiento e Innovación"/>
    <s v="Evolución de la disponibilidad y utilización de Residencias Sanirarias para COVID19 en la Región del Biobío"/>
    <m/>
    <s v="Gráfico Evolución"/>
    <m/>
    <s v="https://analytics.zoho.com/open-view/2395394000008143873?ZOHO_CRITERIA=%22Localiza_CL_Poblacion%22.%22Codreg%22%3D8"/>
    <x v="3"/>
    <s v="#1774B9"/>
  </r>
  <r>
    <s v="1565"/>
    <n v="360"/>
    <s v="Enfermedades Mundiales"/>
    <s v="Salud"/>
    <n v="9"/>
    <x v="5"/>
    <x v="2"/>
    <x v="1"/>
    <x v="9"/>
    <x v="0"/>
    <x v="8"/>
    <s v="Periodo 2020-2021"/>
    <s v="Cupos"/>
    <s v="Ministerio de Ciencias, Tecnología, Conocimiento e Innovación"/>
    <s v="Evolución de la disponibilidad y utilización de Residencias Sanirarias para COVID19 en la Región de La Araucanía"/>
    <m/>
    <s v="Gráfico Evolución"/>
    <m/>
    <s v="https://analytics.zoho.com/open-view/2395394000008143873?ZOHO_CRITERIA=%22Localiza_CL_Poblacion%22.%22Codreg%22%3D9"/>
    <x v="3"/>
    <s v="#1774B9"/>
  </r>
  <r>
    <s v="1566"/>
    <n v="360"/>
    <s v="Enfermedades Mundiales"/>
    <s v="Salud"/>
    <n v="10"/>
    <x v="5"/>
    <x v="2"/>
    <x v="1"/>
    <x v="10"/>
    <x v="0"/>
    <x v="8"/>
    <s v="Periodo 2020-2021"/>
    <s v="Cupos"/>
    <s v="Ministerio de Ciencias, Tecnología, Conocimiento e Innovación"/>
    <s v="Evolución de la disponibilidad y utilización de Residencias Sanirarias para COVID19 en la Región de Los Lagos"/>
    <m/>
    <s v="Gráfico Evolución"/>
    <m/>
    <s v="https://analytics.zoho.com/open-view/2395394000008143873?ZOHO_CRITERIA=%22Localiza_CL_Poblacion%22.%22Codreg%22%3D10"/>
    <x v="3"/>
    <s v="#1774B9"/>
  </r>
  <r>
    <s v="1567"/>
    <n v="360"/>
    <s v="Enfermedades Mundiales"/>
    <s v="Salud"/>
    <n v="11"/>
    <x v="5"/>
    <x v="2"/>
    <x v="1"/>
    <x v="11"/>
    <x v="0"/>
    <x v="8"/>
    <s v="Periodo 2020-2021"/>
    <s v="Cupos"/>
    <s v="Ministerio de Ciencias, Tecnología, Conocimiento e Innovación"/>
    <s v="Evolución de la disponibilidad y utilización de Residencias Sanirarias para COVID19 en la Región de Aysén"/>
    <m/>
    <s v="Gráfico Evolución"/>
    <m/>
    <s v="https://analytics.zoho.com/open-view/2395394000008143873?ZOHO_CRITERIA=%22Localiza_CL_Poblacion%22.%22Codreg%22%3D11"/>
    <x v="3"/>
    <s v="#1774B9"/>
  </r>
  <r>
    <s v="1568"/>
    <n v="360"/>
    <s v="Enfermedades Mundiales"/>
    <s v="Salud"/>
    <n v="12"/>
    <x v="5"/>
    <x v="2"/>
    <x v="1"/>
    <x v="12"/>
    <x v="0"/>
    <x v="8"/>
    <s v="Periodo 2020-2021"/>
    <s v="Cupos"/>
    <s v="Ministerio de Ciencias, Tecnología, Conocimiento e Innovación"/>
    <s v="Evolución de la disponibilidad y utilización de Residencias Sanirarias para COVID19 en la Región de Magallanes"/>
    <m/>
    <s v="Gráfico Evolución"/>
    <m/>
    <s v="https://analytics.zoho.com/open-view/2395394000008143873?ZOHO_CRITERIA=%22Localiza_CL_Poblacion%22.%22Codreg%22%3D12"/>
    <x v="3"/>
    <s v="#1774B9"/>
  </r>
  <r>
    <s v="1569"/>
    <n v="360"/>
    <s v="Enfermedades Mundiales"/>
    <s v="Salud"/>
    <n v="13"/>
    <x v="5"/>
    <x v="2"/>
    <x v="1"/>
    <x v="13"/>
    <x v="0"/>
    <x v="8"/>
    <s v="Periodo 2020-2021"/>
    <s v="Cupos"/>
    <s v="Ministerio de Ciencias, Tecnología, Conocimiento e Innovación"/>
    <s v="Evolución de la disponibilidad y utilización de Residencias Sanirarias para COVID19 en la Región Metropolitana"/>
    <m/>
    <s v="Gráfico Evolución"/>
    <m/>
    <s v="https://analytics.zoho.com/open-view/2395394000008143873?ZOHO_CRITERIA=%22Localiza_CL_Poblacion%22.%22Codreg%22%3D13"/>
    <x v="3"/>
    <s v="#1774B9"/>
  </r>
  <r>
    <s v="1570"/>
    <n v="360"/>
    <s v="Enfermedades Mundiales"/>
    <s v="Salud"/>
    <n v="14"/>
    <x v="5"/>
    <x v="2"/>
    <x v="1"/>
    <x v="14"/>
    <x v="0"/>
    <x v="8"/>
    <s v="Periodo 2020-2021"/>
    <s v="Cupos"/>
    <s v="Ministerio de Ciencias, Tecnología, Conocimiento e Innovación"/>
    <s v="Evolución de la disponibilidad y utilización de Residencias Sanirarias para COVID19 en la Región de Los Ríos"/>
    <m/>
    <s v="Gráfico Evolución"/>
    <m/>
    <s v="https://analytics.zoho.com/open-view/2395394000008143873?ZOHO_CRITERIA=%22Localiza_CL_Poblacion%22.%22Codreg%22%3D14"/>
    <x v="3"/>
    <s v="#1774B9"/>
  </r>
  <r>
    <s v="1571"/>
    <n v="360"/>
    <s v="Enfermedades Mundiales"/>
    <s v="Salud"/>
    <n v="15"/>
    <x v="5"/>
    <x v="2"/>
    <x v="1"/>
    <x v="15"/>
    <x v="0"/>
    <x v="8"/>
    <s v="Periodo 2020-2021"/>
    <s v="Cupos"/>
    <s v="Ministerio de Ciencias, Tecnología, Conocimiento e Innovación"/>
    <s v="Evolución de la disponibilidad y utilización de Residencias Sanirarias para COVID19 en la Región de Arica y Parinacota"/>
    <m/>
    <s v="Gráfico Evolución"/>
    <m/>
    <s v="https://analytics.zoho.com/open-view/2395394000008143873?ZOHO_CRITERIA=%22Localiza_CL_Poblacion%22.%22Codreg%22%3D15"/>
    <x v="3"/>
    <s v="#1774B9"/>
  </r>
  <r>
    <s v="1572"/>
    <n v="360"/>
    <s v="Enfermedades Mundiales"/>
    <s v="Salud"/>
    <n v="16"/>
    <x v="5"/>
    <x v="2"/>
    <x v="1"/>
    <x v="16"/>
    <x v="0"/>
    <x v="8"/>
    <s v="Periodo 2020-2021"/>
    <s v="Cupos"/>
    <s v="Ministerio de Ciencias, Tecnología, Conocimiento e Innovación"/>
    <s v="Evolución de la disponibilidad y utilización de Residencias Sanirarias para COVID19 en la Región de Ñuble"/>
    <m/>
    <s v="Gráfico Evolución"/>
    <m/>
    <s v="https://analytics.zoho.com/open-view/2395394000008143873?ZOHO_CRITERIA=%22Localiza_CL_Poblacion%22.%22Codreg%22%3D16"/>
    <x v="3"/>
    <s v="#1774B9"/>
  </r>
  <r>
    <s v="1573"/>
    <n v="360"/>
    <s v="Enfermedades Mundiales"/>
    <s v="Salud"/>
    <n v="0"/>
    <x v="5"/>
    <x v="2"/>
    <x v="0"/>
    <x v="0"/>
    <x v="1"/>
    <x v="9"/>
    <s v="Periodo 2020-2021"/>
    <s v="Cupos"/>
    <s v="Ministerio de Ciencias, Tecnología, Conocimiento e Innovación"/>
    <s v="Balance de disponibilidad de cupos en Residencias Sanitarias para COVID19 por Región a Escala Nacional"/>
    <m/>
    <s v="Gráfico Evolución"/>
    <m/>
    <s v="https://analytics.zoho.com/open-view/2395394000008144190"/>
    <x v="0"/>
    <s v="#1774B9"/>
  </r>
  <r>
    <s v="1574"/>
    <n v="360"/>
    <s v="Enfermedades Mundiales"/>
    <s v="Salud"/>
    <n v="1"/>
    <x v="5"/>
    <x v="2"/>
    <x v="1"/>
    <x v="1"/>
    <x v="0"/>
    <x v="9"/>
    <s v="Periodo 2020-2021"/>
    <s v="Cupos"/>
    <s v="Ministerio de Ciencias, Tecnología, Conocimiento e Innovación"/>
    <s v="Balance de disponibilidad de cupos en Residencias Sanitarias para COVID19 en la Región de Tarapacá"/>
    <m/>
    <s v="Gráfico Evolución"/>
    <m/>
    <s v="https://analytics.zoho.com/open-view/2395394000008144190?ZOHO_CRITERIA=%22Localiza_CL_Poblacion%22.%22Codreg%22%3D1"/>
    <x v="1"/>
    <s v="#1774B9"/>
  </r>
  <r>
    <s v="1575"/>
    <n v="360"/>
    <s v="Enfermedades Mundiales"/>
    <s v="Salud"/>
    <n v="2"/>
    <x v="5"/>
    <x v="2"/>
    <x v="1"/>
    <x v="2"/>
    <x v="0"/>
    <x v="9"/>
    <s v="Periodo 2020-2021"/>
    <s v="Cupos"/>
    <s v="Ministerio de Ciencias, Tecnología, Conocimiento e Innovación"/>
    <s v="Balance de disponibilidad de cupos en Residencias Sanitarias para COVID19 en la Región de Antofagasta"/>
    <m/>
    <s v="Gráfico Evolución"/>
    <m/>
    <s v="https://analytics.zoho.com/open-view/2395394000008144190?ZOHO_CRITERIA=%22Localiza_CL_Poblacion%22.%22Codreg%22%3D2"/>
    <x v="2"/>
    <s v="#1774B9"/>
  </r>
  <r>
    <s v="1576"/>
    <n v="360"/>
    <s v="Enfermedades Mundiales"/>
    <s v="Salud"/>
    <n v="3"/>
    <x v="5"/>
    <x v="2"/>
    <x v="1"/>
    <x v="3"/>
    <x v="0"/>
    <x v="9"/>
    <s v="Periodo 2020-2021"/>
    <s v="Cupos"/>
    <s v="Ministerio de Ciencias, Tecnología, Conocimiento e Innovación"/>
    <s v="Balance de disponibilidad de cupos en Residencias Sanitarias para COVID19 en la Región de Atacama"/>
    <m/>
    <s v="Gráfico Evolución"/>
    <m/>
    <s v="https://analytics.zoho.com/open-view/2395394000008144190?ZOHO_CRITERIA=%22Localiza_CL_Poblacion%22.%22Codreg%22%3D3"/>
    <x v="3"/>
    <s v="#1774B9"/>
  </r>
  <r>
    <s v="1577"/>
    <n v="360"/>
    <s v="Enfermedades Mundiales"/>
    <s v="Salud"/>
    <n v="4"/>
    <x v="5"/>
    <x v="2"/>
    <x v="1"/>
    <x v="4"/>
    <x v="0"/>
    <x v="9"/>
    <s v="Periodo 2020-2021"/>
    <s v="Cupos"/>
    <s v="Ministerio de Ciencias, Tecnología, Conocimiento e Innovación"/>
    <s v="Balance de disponibilidad de cupos en Residencias Sanitarias para COVID19 en la Región de Coquimbo"/>
    <m/>
    <s v="Gráfico Evolución"/>
    <m/>
    <s v="https://analytics.zoho.com/open-view/2395394000008144190?ZOHO_CRITERIA=%22Localiza_CL_Poblacion%22.%22Codreg%22%3D4"/>
    <x v="3"/>
    <s v="#1774B9"/>
  </r>
  <r>
    <s v="1578"/>
    <n v="360"/>
    <s v="Enfermedades Mundiales"/>
    <s v="Salud"/>
    <n v="5"/>
    <x v="5"/>
    <x v="2"/>
    <x v="1"/>
    <x v="5"/>
    <x v="0"/>
    <x v="9"/>
    <s v="Periodo 2020-2021"/>
    <s v="Cupos"/>
    <s v="Ministerio de Ciencias, Tecnología, Conocimiento e Innovación"/>
    <s v="Balance de disponibilidad de cupos en Residencias Sanitarias para COVID19 en la Región de Valparaíso"/>
    <m/>
    <s v="Gráfico Evolución"/>
    <m/>
    <s v="https://analytics.zoho.com/open-view/2395394000008144190?ZOHO_CRITERIA=%22Localiza_CL_Poblacion%22.%22Codreg%22%3D5"/>
    <x v="3"/>
    <s v="#1774B9"/>
  </r>
  <r>
    <s v="1579"/>
    <n v="360"/>
    <s v="Enfermedades Mundiales"/>
    <s v="Salud"/>
    <n v="6"/>
    <x v="5"/>
    <x v="2"/>
    <x v="1"/>
    <x v="6"/>
    <x v="0"/>
    <x v="9"/>
    <s v="Periodo 2020-2021"/>
    <s v="Cupos"/>
    <s v="Ministerio de Ciencias, Tecnología, Conocimiento e Innovación"/>
    <s v="Balance de disponibilidad de cupos en Residencias Sanitarias para COVID19 en la Región de O'Higgins"/>
    <m/>
    <s v="Gráfico Evolución"/>
    <m/>
    <s v="https://analytics.zoho.com/open-view/2395394000008144190?ZOHO_CRITERIA=%22Localiza_CL_Poblacion%22.%22Codreg%22%3D6"/>
    <x v="3"/>
    <s v="#1774B9"/>
  </r>
  <r>
    <s v="1580"/>
    <n v="360"/>
    <s v="Enfermedades Mundiales"/>
    <s v="Salud"/>
    <n v="7"/>
    <x v="5"/>
    <x v="2"/>
    <x v="1"/>
    <x v="7"/>
    <x v="0"/>
    <x v="9"/>
    <s v="Periodo 2020-2021"/>
    <s v="Cupos"/>
    <s v="Ministerio de Ciencias, Tecnología, Conocimiento e Innovación"/>
    <s v="Balance de disponibilidad de cupos en Residencias Sanitarias para COVID19 en la Región de Maule"/>
    <m/>
    <s v="Gráfico Evolución"/>
    <m/>
    <s v="https://analytics.zoho.com/open-view/2395394000008144190?ZOHO_CRITERIA=%22Localiza_CL_Poblacion%22.%22Codreg%22%3D7"/>
    <x v="3"/>
    <s v="#1774B9"/>
  </r>
  <r>
    <s v="1581"/>
    <n v="360"/>
    <s v="Enfermedades Mundiales"/>
    <s v="Salud"/>
    <n v="8"/>
    <x v="5"/>
    <x v="2"/>
    <x v="1"/>
    <x v="8"/>
    <x v="0"/>
    <x v="9"/>
    <s v="Periodo 2020-2021"/>
    <s v="Cupos"/>
    <s v="Ministerio de Ciencias, Tecnología, Conocimiento e Innovación"/>
    <s v="Balance de disponibilidad de cupos en Residencias Sanitarias para COVID19 en la Región del Biobío"/>
    <m/>
    <s v="Gráfico Evolución"/>
    <m/>
    <s v="https://analytics.zoho.com/open-view/2395394000008144190?ZOHO_CRITERIA=%22Localiza_CL_Poblacion%22.%22Codreg%22%3D8"/>
    <x v="3"/>
    <s v="#1774B9"/>
  </r>
  <r>
    <s v="1582"/>
    <n v="360"/>
    <s v="Enfermedades Mundiales"/>
    <s v="Salud"/>
    <n v="9"/>
    <x v="5"/>
    <x v="2"/>
    <x v="1"/>
    <x v="9"/>
    <x v="0"/>
    <x v="9"/>
    <s v="Periodo 2020-2021"/>
    <s v="Cupos"/>
    <s v="Ministerio de Ciencias, Tecnología, Conocimiento e Innovación"/>
    <s v="Balance de disponibilidad de cupos en Residencias Sanitarias para COVID19 en la Región de La Araucanía"/>
    <m/>
    <s v="Gráfico Evolución"/>
    <m/>
    <s v="https://analytics.zoho.com/open-view/2395394000008144190?ZOHO_CRITERIA=%22Localiza_CL_Poblacion%22.%22Codreg%22%3D9"/>
    <x v="3"/>
    <s v="#1774B9"/>
  </r>
  <r>
    <s v="1583"/>
    <n v="360"/>
    <s v="Enfermedades Mundiales"/>
    <s v="Salud"/>
    <n v="10"/>
    <x v="5"/>
    <x v="2"/>
    <x v="1"/>
    <x v="10"/>
    <x v="0"/>
    <x v="9"/>
    <s v="Periodo 2020-2021"/>
    <s v="Cupos"/>
    <s v="Ministerio de Ciencias, Tecnología, Conocimiento e Innovación"/>
    <s v="Balance de disponibilidad de cupos en Residencias Sanitarias para COVID19 en la Región de Los Lagos"/>
    <m/>
    <s v="Gráfico Evolución"/>
    <m/>
    <s v="https://analytics.zoho.com/open-view/2395394000008144190?ZOHO_CRITERIA=%22Localiza_CL_Poblacion%22.%22Codreg%22%3D10"/>
    <x v="3"/>
    <s v="#1774B9"/>
  </r>
  <r>
    <s v="1584"/>
    <n v="360"/>
    <s v="Enfermedades Mundiales"/>
    <s v="Salud"/>
    <n v="11"/>
    <x v="5"/>
    <x v="2"/>
    <x v="1"/>
    <x v="11"/>
    <x v="0"/>
    <x v="9"/>
    <s v="Periodo 2020-2021"/>
    <s v="Cupos"/>
    <s v="Ministerio de Ciencias, Tecnología, Conocimiento e Innovación"/>
    <s v="Balance de disponibilidad de cupos en Residencias Sanitarias para COVID19 en la Región de Aysén"/>
    <m/>
    <s v="Gráfico Evolución"/>
    <m/>
    <s v="https://analytics.zoho.com/open-view/2395394000008144190?ZOHO_CRITERIA=%22Localiza_CL_Poblacion%22.%22Codreg%22%3D11"/>
    <x v="3"/>
    <s v="#1774B9"/>
  </r>
  <r>
    <s v="1585"/>
    <n v="360"/>
    <s v="Enfermedades Mundiales"/>
    <s v="Salud"/>
    <n v="12"/>
    <x v="5"/>
    <x v="2"/>
    <x v="1"/>
    <x v="12"/>
    <x v="0"/>
    <x v="9"/>
    <s v="Periodo 2020-2021"/>
    <s v="Cupos"/>
    <s v="Ministerio de Ciencias, Tecnología, Conocimiento e Innovación"/>
    <s v="Balance de disponibilidad de cupos en Residencias Sanitarias para COVID19 en la Región de Magallanes"/>
    <m/>
    <s v="Gráfico Evolución"/>
    <m/>
    <s v="https://analytics.zoho.com/open-view/2395394000008144190?ZOHO_CRITERIA=%22Localiza_CL_Poblacion%22.%22Codreg%22%3D12"/>
    <x v="3"/>
    <s v="#1774B9"/>
  </r>
  <r>
    <s v="1586"/>
    <n v="360"/>
    <s v="Enfermedades Mundiales"/>
    <s v="Salud"/>
    <n v="13"/>
    <x v="5"/>
    <x v="2"/>
    <x v="1"/>
    <x v="13"/>
    <x v="0"/>
    <x v="9"/>
    <s v="Periodo 2020-2021"/>
    <s v="Cupos"/>
    <s v="Ministerio de Ciencias, Tecnología, Conocimiento e Innovación"/>
    <s v="Balance de disponibilidad de cupos en Residencias Sanitarias para COVID19 en la Región Metropolitana"/>
    <m/>
    <s v="Gráfico Evolución"/>
    <m/>
    <s v="https://analytics.zoho.com/open-view/2395394000008144190?ZOHO_CRITERIA=%22Localiza_CL_Poblacion%22.%22Codreg%22%3D13"/>
    <x v="3"/>
    <s v="#1774B9"/>
  </r>
  <r>
    <s v="1587"/>
    <n v="360"/>
    <s v="Enfermedades Mundiales"/>
    <s v="Salud"/>
    <n v="14"/>
    <x v="5"/>
    <x v="2"/>
    <x v="1"/>
    <x v="14"/>
    <x v="0"/>
    <x v="9"/>
    <s v="Periodo 2020-2021"/>
    <s v="Cupos"/>
    <s v="Ministerio de Ciencias, Tecnología, Conocimiento e Innovación"/>
    <s v="Balance de disponibilidad de cupos en Residencias Sanitarias para COVID19 en la Región de Los Ríos"/>
    <m/>
    <s v="Gráfico Evolución"/>
    <m/>
    <s v="https://analytics.zoho.com/open-view/2395394000008144190?ZOHO_CRITERIA=%22Localiza_CL_Poblacion%22.%22Codreg%22%3D14"/>
    <x v="3"/>
    <s v="#1774B9"/>
  </r>
  <r>
    <s v="1588"/>
    <n v="360"/>
    <s v="Enfermedades Mundiales"/>
    <s v="Salud"/>
    <n v="15"/>
    <x v="5"/>
    <x v="2"/>
    <x v="1"/>
    <x v="15"/>
    <x v="0"/>
    <x v="9"/>
    <s v="Periodo 2020-2021"/>
    <s v="Cupos"/>
    <s v="Ministerio de Ciencias, Tecnología, Conocimiento e Innovación"/>
    <s v="Balance de disponibilidad de cupos en Residencias Sanitarias para COVID19 en la Región de Arica y Parinacota"/>
    <m/>
    <s v="Gráfico Evolución"/>
    <m/>
    <s v="https://analytics.zoho.com/open-view/2395394000008144190?ZOHO_CRITERIA=%22Localiza_CL_Poblacion%22.%22Codreg%22%3D15"/>
    <x v="3"/>
    <s v="#1774B9"/>
  </r>
  <r>
    <s v="1589"/>
    <n v="360"/>
    <s v="Enfermedades Mundiales"/>
    <s v="Salud"/>
    <n v="16"/>
    <x v="5"/>
    <x v="2"/>
    <x v="1"/>
    <x v="16"/>
    <x v="0"/>
    <x v="9"/>
    <s v="Periodo 2020-2021"/>
    <s v="Cupos"/>
    <s v="Ministerio de Ciencias, Tecnología, Conocimiento e Innovación"/>
    <s v="Balance de disponibilidad de cupos en Residencias Sanitarias para COVID19 en la Región de Ñuble"/>
    <m/>
    <s v="Gráfico Evolución"/>
    <m/>
    <s v="https://analytics.zoho.com/open-view/2395394000008144190?ZOHO_CRITERIA=%22Localiza_CL_Poblacion%22.%22Codreg%22%3D16"/>
    <x v="3"/>
    <s v="#1774B9"/>
  </r>
  <r>
    <s v="1590"/>
    <n v="360"/>
    <s v="Enfermedades Mundiales"/>
    <s v="Salud"/>
    <n v="0"/>
    <x v="5"/>
    <x v="2"/>
    <x v="0"/>
    <x v="0"/>
    <x v="0"/>
    <x v="8"/>
    <s v="Últimos 7 días"/>
    <s v="Cupos"/>
    <s v="Ministerio de Ciencias, Tecnología, Conocimiento e Innovación"/>
    <s v="Vista Comparativa entre disponibilidad de cupos en Residencias Sanitarias y usuarios para los últimos 7 días por Región a Escala Nacional"/>
    <m/>
    <s v="Gráfico Comparativo"/>
    <m/>
    <s v="https://analytics.zoho.com/open-view/2395394000008144507"/>
    <x v="0"/>
    <s v="#1774B9"/>
  </r>
  <r>
    <s v="1591"/>
    <n v="360"/>
    <s v="Enfermedades Mundiales"/>
    <s v="Salud"/>
    <n v="0"/>
    <x v="6"/>
    <x v="2"/>
    <x v="0"/>
    <x v="0"/>
    <x v="0"/>
    <x v="10"/>
    <s v="Periodo 2020-2021"/>
    <s v="Número Exámenes"/>
    <s v="Ministerio de Ciencias, Tecnología, Conocimiento e Innovación"/>
    <s v="Número de Exámenes PCR realizados por Región a Escala Nacional"/>
    <m/>
    <s v="Nube de Palabras"/>
    <m/>
    <s v="https://analytics.zoho.com/open-view/2395394000008141188"/>
    <x v="0"/>
    <s v="#1774B9"/>
  </r>
  <r>
    <s v="1592"/>
    <n v="360"/>
    <s v="Enfermedades Mundiales"/>
    <s v="Salud"/>
    <n v="0"/>
    <x v="6"/>
    <x v="2"/>
    <x v="0"/>
    <x v="0"/>
    <x v="1"/>
    <x v="10"/>
    <s v="Periodo 2020-2021"/>
    <s v="Número Exámenes"/>
    <s v="Ministerio de Ciencias, Tecnología, Conocimiento e Innovación"/>
    <s v="Número de Exámenes PCR realizados por mes y por Región a Escala Nacional"/>
    <m/>
    <s v="Gráfico Evolución"/>
    <m/>
    <s v="https://analytics.zoho.com/open-view/2395394000008139790"/>
    <x v="0"/>
    <s v="#1774B9"/>
  </r>
  <r>
    <s v="1593"/>
    <n v="360"/>
    <s v="Enfermedades Mundiales"/>
    <s v="Salud"/>
    <n v="1"/>
    <x v="6"/>
    <x v="2"/>
    <x v="1"/>
    <x v="1"/>
    <x v="0"/>
    <x v="10"/>
    <s v="Periodo 2020-2021"/>
    <s v="Número Exámenes"/>
    <s v="Ministerio de Ciencias, Tecnología, Conocimiento e Innovación"/>
    <s v="Número de Exámenes PCR realizados por mes en la Región de Tarapacá"/>
    <m/>
    <s v="Gráfico Evolución"/>
    <m/>
    <s v="https://analytics.zoho.com/open-view/2395394000008139790?ZOHO_CRITERIA=%22Localiza_CL_Poblacion%22.%22Codreg%22%3D1"/>
    <x v="1"/>
    <s v="#1774B9"/>
  </r>
  <r>
    <s v="1594"/>
    <n v="360"/>
    <s v="Enfermedades Mundiales"/>
    <s v="Salud"/>
    <n v="2"/>
    <x v="6"/>
    <x v="2"/>
    <x v="1"/>
    <x v="2"/>
    <x v="0"/>
    <x v="10"/>
    <s v="Periodo 2020-2021"/>
    <s v="Número Exámenes"/>
    <s v="Ministerio de Ciencias, Tecnología, Conocimiento e Innovación"/>
    <s v="Número de Exámenes PCR realizados por mes en la Región de Antofagasta"/>
    <m/>
    <s v="Gráfico Evolución"/>
    <m/>
    <s v="https://analytics.zoho.com/open-view/2395394000008139790?ZOHO_CRITERIA=%22Localiza_CL_Poblacion%22.%22Codreg%22%3D2"/>
    <x v="2"/>
    <s v="#1774B9"/>
  </r>
  <r>
    <s v="1595"/>
    <n v="360"/>
    <s v="Enfermedades Mundiales"/>
    <s v="Salud"/>
    <n v="3"/>
    <x v="6"/>
    <x v="2"/>
    <x v="1"/>
    <x v="3"/>
    <x v="0"/>
    <x v="10"/>
    <s v="Periodo 2020-2021"/>
    <s v="Número Exámenes"/>
    <s v="Ministerio de Ciencias, Tecnología, Conocimiento e Innovación"/>
    <s v="Número de Exámenes PCR realizados por mes en la Región de Atacama"/>
    <m/>
    <s v="Gráfico Evolución"/>
    <m/>
    <s v="https://analytics.zoho.com/open-view/2395394000008139790?ZOHO_CRITERIA=%22Localiza_CL_Poblacion%22.%22Codreg%22%3D3"/>
    <x v="3"/>
    <s v="#1774B9"/>
  </r>
  <r>
    <s v="1596"/>
    <n v="360"/>
    <s v="Enfermedades Mundiales"/>
    <s v="Salud"/>
    <n v="4"/>
    <x v="6"/>
    <x v="2"/>
    <x v="1"/>
    <x v="4"/>
    <x v="0"/>
    <x v="10"/>
    <s v="Periodo 2020-2021"/>
    <s v="Número Exámenes"/>
    <s v="Ministerio de Ciencias, Tecnología, Conocimiento e Innovación"/>
    <s v="Número de Exámenes PCR realizados por mes en la Región de Coquimbo"/>
    <m/>
    <s v="Gráfico Evolución"/>
    <m/>
    <s v="https://analytics.zoho.com/open-view/2395394000008139790?ZOHO_CRITERIA=%22Localiza_CL_Poblacion%22.%22Codreg%22%3D4"/>
    <x v="3"/>
    <s v="#1774B9"/>
  </r>
  <r>
    <s v="1597"/>
    <n v="360"/>
    <s v="Enfermedades Mundiales"/>
    <s v="Salud"/>
    <n v="5"/>
    <x v="6"/>
    <x v="2"/>
    <x v="1"/>
    <x v="5"/>
    <x v="0"/>
    <x v="10"/>
    <s v="Periodo 2020-2021"/>
    <s v="Número Exámenes"/>
    <s v="Ministerio de Ciencias, Tecnología, Conocimiento e Innovación"/>
    <s v="Número de Exámenes PCR realizados por mes en la Región de Valparaíso"/>
    <m/>
    <s v="Gráfico Evolución"/>
    <m/>
    <s v="https://analytics.zoho.com/open-view/2395394000008139790?ZOHO_CRITERIA=%22Localiza_CL_Poblacion%22.%22Codreg%22%3D5"/>
    <x v="3"/>
    <s v="#1774B9"/>
  </r>
  <r>
    <s v="1598"/>
    <n v="360"/>
    <s v="Enfermedades Mundiales"/>
    <s v="Salud"/>
    <n v="6"/>
    <x v="6"/>
    <x v="2"/>
    <x v="1"/>
    <x v="6"/>
    <x v="0"/>
    <x v="10"/>
    <s v="Periodo 2020-2021"/>
    <s v="Número Exámenes"/>
    <s v="Ministerio de Ciencias, Tecnología, Conocimiento e Innovación"/>
    <s v="Número de Exámenes PCR realizados por mes en la Región de O'Higgins"/>
    <m/>
    <s v="Gráfico Evolución"/>
    <m/>
    <s v="https://analytics.zoho.com/open-view/2395394000008139790?ZOHO_CRITERIA=%22Localiza_CL_Poblacion%22.%22Codreg%22%3D6"/>
    <x v="3"/>
    <s v="#1774B9"/>
  </r>
  <r>
    <s v="1599"/>
    <n v="360"/>
    <s v="Enfermedades Mundiales"/>
    <s v="Salud"/>
    <n v="7"/>
    <x v="6"/>
    <x v="2"/>
    <x v="1"/>
    <x v="7"/>
    <x v="0"/>
    <x v="10"/>
    <s v="Periodo 2020-2021"/>
    <s v="Número Exámenes"/>
    <s v="Ministerio de Ciencias, Tecnología, Conocimiento e Innovación"/>
    <s v="Número de Exámenes PCR realizados por mes en la Región de Maule"/>
    <m/>
    <s v="Gráfico Evolución"/>
    <m/>
    <s v="https://analytics.zoho.com/open-view/2395394000008139790?ZOHO_CRITERIA=%22Localiza_CL_Poblacion%22.%22Codreg%22%3D7"/>
    <x v="3"/>
    <s v="#1774B9"/>
  </r>
  <r>
    <s v="1600"/>
    <n v="360"/>
    <s v="Enfermedades Mundiales"/>
    <s v="Salud"/>
    <n v="8"/>
    <x v="6"/>
    <x v="2"/>
    <x v="1"/>
    <x v="8"/>
    <x v="0"/>
    <x v="10"/>
    <s v="Periodo 2020-2021"/>
    <s v="Número Exámenes"/>
    <s v="Ministerio de Ciencias, Tecnología, Conocimiento e Innovación"/>
    <s v="Número de Exámenes PCR realizados por mes en la Región del Biobío"/>
    <m/>
    <s v="Gráfico Evolución"/>
    <m/>
    <s v="https://analytics.zoho.com/open-view/2395394000008139790?ZOHO_CRITERIA=%22Localiza_CL_Poblacion%22.%22Codreg%22%3D8"/>
    <x v="3"/>
    <s v="#1774B9"/>
  </r>
  <r>
    <s v="1601"/>
    <n v="360"/>
    <s v="Enfermedades Mundiales"/>
    <s v="Salud"/>
    <n v="9"/>
    <x v="6"/>
    <x v="2"/>
    <x v="1"/>
    <x v="9"/>
    <x v="0"/>
    <x v="10"/>
    <s v="Periodo 2020-2021"/>
    <s v="Número Exámenes"/>
    <s v="Ministerio de Ciencias, Tecnología, Conocimiento e Innovación"/>
    <s v="Número de Exámenes PCR realizados por mes en la Región de La Araucanía"/>
    <m/>
    <s v="Gráfico Evolución"/>
    <m/>
    <s v="https://analytics.zoho.com/open-view/2395394000008139790?ZOHO_CRITERIA=%22Localiza_CL_Poblacion%22.%22Codreg%22%3D9"/>
    <x v="3"/>
    <s v="#1774B9"/>
  </r>
  <r>
    <s v="1602"/>
    <n v="360"/>
    <s v="Enfermedades Mundiales"/>
    <s v="Salud"/>
    <n v="10"/>
    <x v="6"/>
    <x v="2"/>
    <x v="1"/>
    <x v="10"/>
    <x v="0"/>
    <x v="10"/>
    <s v="Periodo 2020-2021"/>
    <s v="Número Exámenes"/>
    <s v="Ministerio de Ciencias, Tecnología, Conocimiento e Innovación"/>
    <s v="Número de Exámenes PCR realizados por mes en la Región de Los Lagos"/>
    <m/>
    <s v="Gráfico Evolución"/>
    <m/>
    <s v="https://analytics.zoho.com/open-view/2395394000008139790?ZOHO_CRITERIA=%22Localiza_CL_Poblacion%22.%22Codreg%22%3D10"/>
    <x v="3"/>
    <s v="#1774B9"/>
  </r>
  <r>
    <s v="1603"/>
    <n v="360"/>
    <s v="Enfermedades Mundiales"/>
    <s v="Salud"/>
    <n v="11"/>
    <x v="6"/>
    <x v="2"/>
    <x v="1"/>
    <x v="11"/>
    <x v="0"/>
    <x v="10"/>
    <s v="Periodo 2020-2021"/>
    <s v="Número Exámenes"/>
    <s v="Ministerio de Ciencias, Tecnología, Conocimiento e Innovación"/>
    <s v="Número de Exámenes PCR realizados por mes en la Región de Aysén"/>
    <m/>
    <s v="Gráfico Evolución"/>
    <m/>
    <s v="https://analytics.zoho.com/open-view/2395394000008139790?ZOHO_CRITERIA=%22Localiza_CL_Poblacion%22.%22Codreg%22%3D11"/>
    <x v="3"/>
    <s v="#1774B9"/>
  </r>
  <r>
    <s v="1604"/>
    <n v="360"/>
    <s v="Enfermedades Mundiales"/>
    <s v="Salud"/>
    <n v="12"/>
    <x v="6"/>
    <x v="2"/>
    <x v="1"/>
    <x v="12"/>
    <x v="0"/>
    <x v="10"/>
    <s v="Periodo 2020-2021"/>
    <s v="Número Exámenes"/>
    <s v="Ministerio de Ciencias, Tecnología, Conocimiento e Innovación"/>
    <s v="Número de Exámenes PCR realizados por mes en la Región de Magallanes"/>
    <m/>
    <s v="Gráfico Evolución"/>
    <m/>
    <s v="https://analytics.zoho.com/open-view/2395394000008139790?ZOHO_CRITERIA=%22Localiza_CL_Poblacion%22.%22Codreg%22%3D12"/>
    <x v="3"/>
    <s v="#1774B9"/>
  </r>
  <r>
    <s v="1605"/>
    <n v="360"/>
    <s v="Enfermedades Mundiales"/>
    <s v="Salud"/>
    <n v="13"/>
    <x v="6"/>
    <x v="2"/>
    <x v="1"/>
    <x v="13"/>
    <x v="0"/>
    <x v="10"/>
    <s v="Periodo 2020-2021"/>
    <s v="Número Exámenes"/>
    <s v="Ministerio de Ciencias, Tecnología, Conocimiento e Innovación"/>
    <s v="Número de Exámenes PCR realizados por mes en la Región Metropolitana"/>
    <m/>
    <s v="Gráfico Evolución"/>
    <m/>
    <s v="https://analytics.zoho.com/open-view/2395394000008139790?ZOHO_CRITERIA=%22Localiza_CL_Poblacion%22.%22Codreg%22%3D13"/>
    <x v="3"/>
    <s v="#1774B9"/>
  </r>
  <r>
    <s v="1606"/>
    <n v="360"/>
    <s v="Enfermedades Mundiales"/>
    <s v="Salud"/>
    <n v="14"/>
    <x v="6"/>
    <x v="2"/>
    <x v="1"/>
    <x v="14"/>
    <x v="0"/>
    <x v="10"/>
    <s v="Periodo 2020-2021"/>
    <s v="Número Exámenes"/>
    <s v="Ministerio de Ciencias, Tecnología, Conocimiento e Innovación"/>
    <s v="Número de Exámenes PCR realizados por mes en la Región de Los Ríos"/>
    <m/>
    <s v="Gráfico Evolución"/>
    <m/>
    <s v="https://analytics.zoho.com/open-view/2395394000008139790?ZOHO_CRITERIA=%22Localiza_CL_Poblacion%22.%22Codreg%22%3D14"/>
    <x v="3"/>
    <s v="#1774B9"/>
  </r>
  <r>
    <s v="1607"/>
    <n v="360"/>
    <s v="Enfermedades Mundiales"/>
    <s v="Salud"/>
    <n v="15"/>
    <x v="6"/>
    <x v="2"/>
    <x v="1"/>
    <x v="15"/>
    <x v="0"/>
    <x v="10"/>
    <s v="Periodo 2020-2021"/>
    <s v="Número Exámenes"/>
    <s v="Ministerio de Ciencias, Tecnología, Conocimiento e Innovación"/>
    <s v="Número de Exámenes PCR realizados por mes en la Región de Arica y Parinacota"/>
    <m/>
    <s v="Gráfico Evolución"/>
    <m/>
    <s v="https://analytics.zoho.com/open-view/2395394000008139790?ZOHO_CRITERIA=%22Localiza_CL_Poblacion%22.%22Codreg%22%3D15"/>
    <x v="3"/>
    <s v="#1774B9"/>
  </r>
  <r>
    <s v="1608"/>
    <n v="360"/>
    <s v="Enfermedades Mundiales"/>
    <s v="Salud"/>
    <n v="16"/>
    <x v="6"/>
    <x v="2"/>
    <x v="1"/>
    <x v="16"/>
    <x v="0"/>
    <x v="10"/>
    <s v="Periodo 2020-2021"/>
    <s v="Número Exámenes"/>
    <s v="Ministerio de Ciencias, Tecnología, Conocimiento e Innovación"/>
    <s v="Número de Exámenes PCR realizados por mes en la Región de Ñuble"/>
    <m/>
    <s v="Gráfico Evolución"/>
    <m/>
    <s v="https://analytics.zoho.com/open-view/2395394000008139790?ZOHO_CRITERIA=%22Localiza_CL_Poblacion%22.%22Codreg%22%3D16"/>
    <x v="3"/>
    <s v="#1774B9"/>
  </r>
  <r>
    <s v="1609"/>
    <n v="360"/>
    <s v="Enfermedades Mundiales"/>
    <s v="Salud"/>
    <n v="0"/>
    <x v="6"/>
    <x v="2"/>
    <x v="0"/>
    <x v="0"/>
    <x v="1"/>
    <x v="10"/>
    <s v="Periodo 2020-2021"/>
    <s v="Número Exámenes"/>
    <s v="Ministerio de Ciencias, Tecnología, Conocimiento e Innovación"/>
    <s v="Número de Exámenes PCR realizados acumulados por Región a Escala Nacional"/>
    <m/>
    <s v="Gráfico Evolución"/>
    <m/>
    <s v="https://analytics.zoho.com/open-view/2395394000008140315"/>
    <x v="0"/>
    <s v="#1774B9"/>
  </r>
  <r>
    <s v="1610"/>
    <n v="360"/>
    <s v="Enfermedades Mundiales"/>
    <s v="Salud"/>
    <n v="1"/>
    <x v="6"/>
    <x v="2"/>
    <x v="1"/>
    <x v="1"/>
    <x v="0"/>
    <x v="10"/>
    <s v="Periodo 2020-2021"/>
    <s v="Número Exámenes"/>
    <s v="Ministerio de Ciencias, Tecnología, Conocimiento e Innovación"/>
    <s v="Número de Exámenes PCR realizados acumulados en la Región de Tarapacá"/>
    <m/>
    <s v="Gráfico Evolución"/>
    <m/>
    <s v="https://analytics.zoho.com/open-view/2395394000008140315?ZOHO_CRITERIA=%22Localiza_CL_Poblacion%22.%22Codreg%22%3D1"/>
    <x v="1"/>
    <s v="#1774B9"/>
  </r>
  <r>
    <s v="1611"/>
    <n v="360"/>
    <s v="Enfermedades Mundiales"/>
    <s v="Salud"/>
    <n v="2"/>
    <x v="6"/>
    <x v="2"/>
    <x v="1"/>
    <x v="2"/>
    <x v="0"/>
    <x v="10"/>
    <s v="Periodo 2020-2021"/>
    <s v="Número Exámenes"/>
    <s v="Ministerio de Ciencias, Tecnología, Conocimiento e Innovación"/>
    <s v="Número de Exámenes PCR realizados acumulados en la Región de Antofagasta"/>
    <m/>
    <s v="Gráfico Evolución"/>
    <m/>
    <s v="https://analytics.zoho.com/open-view/2395394000008140315?ZOHO_CRITERIA=%22Localiza_CL_Poblacion%22.%22Codreg%22%3D2"/>
    <x v="2"/>
    <s v="#1774B9"/>
  </r>
  <r>
    <s v="1612"/>
    <n v="360"/>
    <s v="Enfermedades Mundiales"/>
    <s v="Salud"/>
    <n v="3"/>
    <x v="6"/>
    <x v="2"/>
    <x v="1"/>
    <x v="3"/>
    <x v="0"/>
    <x v="10"/>
    <s v="Periodo 2020-2021"/>
    <s v="Número Exámenes"/>
    <s v="Ministerio de Ciencias, Tecnología, Conocimiento e Innovación"/>
    <s v="Número de Exámenes PCR realizados acumulados en la Región de Atacama"/>
    <m/>
    <s v="Gráfico Evolución"/>
    <m/>
    <s v="https://analytics.zoho.com/open-view/2395394000008140315?ZOHO_CRITERIA=%22Localiza_CL_Poblacion%22.%22Codreg%22%3D3"/>
    <x v="3"/>
    <s v="#1774B9"/>
  </r>
  <r>
    <s v="1613"/>
    <n v="360"/>
    <s v="Enfermedades Mundiales"/>
    <s v="Salud"/>
    <n v="4"/>
    <x v="6"/>
    <x v="2"/>
    <x v="1"/>
    <x v="4"/>
    <x v="0"/>
    <x v="10"/>
    <s v="Periodo 2020-2021"/>
    <s v="Número Exámenes"/>
    <s v="Ministerio de Ciencias, Tecnología, Conocimiento e Innovación"/>
    <s v="Número de Exámenes PCR realizados acumulados en la Región de Coquimbo"/>
    <m/>
    <s v="Gráfico Evolución"/>
    <m/>
    <s v="https://analytics.zoho.com/open-view/2395394000008140315?ZOHO_CRITERIA=%22Localiza_CL_Poblacion%22.%22Codreg%22%3D4"/>
    <x v="3"/>
    <s v="#1774B9"/>
  </r>
  <r>
    <s v="1614"/>
    <n v="360"/>
    <s v="Enfermedades Mundiales"/>
    <s v="Salud"/>
    <n v="5"/>
    <x v="6"/>
    <x v="2"/>
    <x v="1"/>
    <x v="5"/>
    <x v="0"/>
    <x v="10"/>
    <s v="Periodo 2020-2021"/>
    <s v="Número Exámenes"/>
    <s v="Ministerio de Ciencias, Tecnología, Conocimiento e Innovación"/>
    <s v="Número de Exámenes PCR realizados acumulados en la Región de Valparaíso"/>
    <m/>
    <s v="Gráfico Evolución"/>
    <m/>
    <s v="https://analytics.zoho.com/open-view/2395394000008140315?ZOHO_CRITERIA=%22Localiza_CL_Poblacion%22.%22Codreg%22%3D5"/>
    <x v="3"/>
    <s v="#1774B9"/>
  </r>
  <r>
    <s v="1615"/>
    <n v="360"/>
    <s v="Enfermedades Mundiales"/>
    <s v="Salud"/>
    <n v="6"/>
    <x v="6"/>
    <x v="2"/>
    <x v="1"/>
    <x v="6"/>
    <x v="0"/>
    <x v="10"/>
    <s v="Periodo 2020-2021"/>
    <s v="Número Exámenes"/>
    <s v="Ministerio de Ciencias, Tecnología, Conocimiento e Innovación"/>
    <s v="Número de Exámenes PCR realizados acumulados en la Región de O'Higgins"/>
    <m/>
    <s v="Gráfico Evolución"/>
    <m/>
    <s v="https://analytics.zoho.com/open-view/2395394000008140315?ZOHO_CRITERIA=%22Localiza_CL_Poblacion%22.%22Codreg%22%3D6"/>
    <x v="3"/>
    <s v="#1774B9"/>
  </r>
  <r>
    <s v="1616"/>
    <n v="360"/>
    <s v="Enfermedades Mundiales"/>
    <s v="Salud"/>
    <n v="7"/>
    <x v="6"/>
    <x v="2"/>
    <x v="1"/>
    <x v="7"/>
    <x v="0"/>
    <x v="10"/>
    <s v="Periodo 2020-2021"/>
    <s v="Número Exámenes"/>
    <s v="Ministerio de Ciencias, Tecnología, Conocimiento e Innovación"/>
    <s v="Número de Exámenes PCR realizados acumulados en la Región de Maule"/>
    <m/>
    <s v="Gráfico Evolución"/>
    <m/>
    <s v="https://analytics.zoho.com/open-view/2395394000008140315?ZOHO_CRITERIA=%22Localiza_CL_Poblacion%22.%22Codreg%22%3D7"/>
    <x v="3"/>
    <s v="#1774B9"/>
  </r>
  <r>
    <s v="1617"/>
    <n v="360"/>
    <s v="Enfermedades Mundiales"/>
    <s v="Salud"/>
    <n v="8"/>
    <x v="6"/>
    <x v="2"/>
    <x v="1"/>
    <x v="8"/>
    <x v="0"/>
    <x v="10"/>
    <s v="Periodo 2020-2021"/>
    <s v="Número Exámenes"/>
    <s v="Ministerio de Ciencias, Tecnología, Conocimiento e Innovación"/>
    <s v="Número de Exámenes PCR realizados acumulados en la Región del Biobío"/>
    <m/>
    <s v="Gráfico Evolución"/>
    <m/>
    <s v="https://analytics.zoho.com/open-view/2395394000008140315?ZOHO_CRITERIA=%22Localiza_CL_Poblacion%22.%22Codreg%22%3D8"/>
    <x v="3"/>
    <s v="#1774B9"/>
  </r>
  <r>
    <s v="1618"/>
    <n v="360"/>
    <s v="Enfermedades Mundiales"/>
    <s v="Salud"/>
    <n v="9"/>
    <x v="6"/>
    <x v="2"/>
    <x v="1"/>
    <x v="9"/>
    <x v="0"/>
    <x v="10"/>
    <s v="Periodo 2020-2021"/>
    <s v="Número Exámenes"/>
    <s v="Ministerio de Ciencias, Tecnología, Conocimiento e Innovación"/>
    <s v="Número de Exámenes PCR realizados acumulados en la Región de La Araucanía"/>
    <m/>
    <s v="Gráfico Evolución"/>
    <m/>
    <s v="https://analytics.zoho.com/open-view/2395394000008140315?ZOHO_CRITERIA=%22Localiza_CL_Poblacion%22.%22Codreg%22%3D9"/>
    <x v="3"/>
    <s v="#1774B9"/>
  </r>
  <r>
    <s v="1619"/>
    <n v="360"/>
    <s v="Enfermedades Mundiales"/>
    <s v="Salud"/>
    <n v="10"/>
    <x v="6"/>
    <x v="2"/>
    <x v="1"/>
    <x v="10"/>
    <x v="0"/>
    <x v="10"/>
    <s v="Periodo 2020-2021"/>
    <s v="Número Exámenes"/>
    <s v="Ministerio de Ciencias, Tecnología, Conocimiento e Innovación"/>
    <s v="Número de Exámenes PCR realizados acumulados en la Región de Los Lagos"/>
    <m/>
    <s v="Gráfico Evolución"/>
    <m/>
    <s v="https://analytics.zoho.com/open-view/2395394000008140315?ZOHO_CRITERIA=%22Localiza_CL_Poblacion%22.%22Codreg%22%3D10"/>
    <x v="3"/>
    <s v="#1774B9"/>
  </r>
  <r>
    <s v="1620"/>
    <n v="360"/>
    <s v="Enfermedades Mundiales"/>
    <s v="Salud"/>
    <n v="11"/>
    <x v="6"/>
    <x v="2"/>
    <x v="1"/>
    <x v="11"/>
    <x v="0"/>
    <x v="10"/>
    <s v="Periodo 2020-2021"/>
    <s v="Número Exámenes"/>
    <s v="Ministerio de Ciencias, Tecnología, Conocimiento e Innovación"/>
    <s v="Número de Exámenes PCR realizados acumulados en la Región de Aysén"/>
    <m/>
    <s v="Gráfico Evolución"/>
    <m/>
    <s v="https://analytics.zoho.com/open-view/2395394000008140315?ZOHO_CRITERIA=%22Localiza_CL_Poblacion%22.%22Codreg%22%3D11"/>
    <x v="3"/>
    <s v="#1774B9"/>
  </r>
  <r>
    <s v="1621"/>
    <n v="360"/>
    <s v="Enfermedades Mundiales"/>
    <s v="Salud"/>
    <n v="12"/>
    <x v="6"/>
    <x v="2"/>
    <x v="1"/>
    <x v="12"/>
    <x v="0"/>
    <x v="10"/>
    <s v="Periodo 2020-2021"/>
    <s v="Número Exámenes"/>
    <s v="Ministerio de Ciencias, Tecnología, Conocimiento e Innovación"/>
    <s v="Número de Exámenes PCR realizados acumulados en la Región de Magallanes"/>
    <m/>
    <s v="Gráfico Evolución"/>
    <m/>
    <s v="https://analytics.zoho.com/open-view/2395394000008140315?ZOHO_CRITERIA=%22Localiza_CL_Poblacion%22.%22Codreg%22%3D12"/>
    <x v="3"/>
    <s v="#1774B9"/>
  </r>
  <r>
    <s v="1622"/>
    <n v="360"/>
    <s v="Enfermedades Mundiales"/>
    <s v="Salud"/>
    <n v="13"/>
    <x v="6"/>
    <x v="2"/>
    <x v="1"/>
    <x v="13"/>
    <x v="0"/>
    <x v="10"/>
    <s v="Periodo 2020-2021"/>
    <s v="Número Exámenes"/>
    <s v="Ministerio de Ciencias, Tecnología, Conocimiento e Innovación"/>
    <s v="Número de Exámenes PCR realizados acumulados en la Región Metropolitana"/>
    <m/>
    <s v="Gráfico Evolución"/>
    <m/>
    <s v="https://analytics.zoho.com/open-view/2395394000008140315?ZOHO_CRITERIA=%22Localiza_CL_Poblacion%22.%22Codreg%22%3D13"/>
    <x v="3"/>
    <s v="#1774B9"/>
  </r>
  <r>
    <s v="1623"/>
    <n v="360"/>
    <s v="Enfermedades Mundiales"/>
    <s v="Salud"/>
    <n v="14"/>
    <x v="6"/>
    <x v="2"/>
    <x v="1"/>
    <x v="14"/>
    <x v="0"/>
    <x v="10"/>
    <s v="Periodo 2020-2021"/>
    <s v="Número Exámenes"/>
    <s v="Ministerio de Ciencias, Tecnología, Conocimiento e Innovación"/>
    <s v="Número de Exámenes PCR realizados acumulados en la Región de Los Ríos"/>
    <m/>
    <s v="Gráfico Evolución"/>
    <m/>
    <s v="https://analytics.zoho.com/open-view/2395394000008140315?ZOHO_CRITERIA=%22Localiza_CL_Poblacion%22.%22Codreg%22%3D14"/>
    <x v="3"/>
    <s v="#1774B9"/>
  </r>
  <r>
    <s v="1624"/>
    <n v="360"/>
    <s v="Enfermedades Mundiales"/>
    <s v="Salud"/>
    <n v="15"/>
    <x v="6"/>
    <x v="2"/>
    <x v="1"/>
    <x v="15"/>
    <x v="0"/>
    <x v="10"/>
    <s v="Periodo 2020-2021"/>
    <s v="Número Exámenes"/>
    <s v="Ministerio de Ciencias, Tecnología, Conocimiento e Innovación"/>
    <s v="Número de Exámenes PCR realizados acumulados en la Región de Arica y Parinacota"/>
    <m/>
    <s v="Gráfico Evolución"/>
    <m/>
    <s v="https://analytics.zoho.com/open-view/2395394000008140315?ZOHO_CRITERIA=%22Localiza_CL_Poblacion%22.%22Codreg%22%3D15"/>
    <x v="3"/>
    <s v="#1774B9"/>
  </r>
  <r>
    <s v="1625"/>
    <n v="360"/>
    <s v="Enfermedades Mundiales"/>
    <s v="Salud"/>
    <n v="16"/>
    <x v="6"/>
    <x v="2"/>
    <x v="1"/>
    <x v="16"/>
    <x v="0"/>
    <x v="10"/>
    <s v="Periodo 2020-2021"/>
    <s v="Número Exámenes"/>
    <s v="Ministerio de Ciencias, Tecnología, Conocimiento e Innovación"/>
    <s v="Número de Exámenes PCR realizados acumulados en la Región de Ñuble"/>
    <m/>
    <s v="Gráfico Evolución"/>
    <m/>
    <s v="https://analytics.zoho.com/open-view/2395394000008140315?ZOHO_CRITERIA=%22Localiza_CL_Poblacion%22.%22Codreg%22%3D16"/>
    <x v="3"/>
    <s v="#1774B9"/>
  </r>
  <r>
    <s v="1626"/>
    <n v="360"/>
    <s v="Enfermedades Mundiales"/>
    <s v="Salud"/>
    <n v="0"/>
    <x v="6"/>
    <x v="2"/>
    <x v="0"/>
    <x v="0"/>
    <x v="1"/>
    <x v="10"/>
    <s v="Periodo 2020-2021"/>
    <s v="Número Exámenes"/>
    <s v="Ministerio de Ciencias, Tecnología, Conocimiento e Innovación"/>
    <s v="Número de Exámenes PCR realizados mensualmente por Región a Escala Nacional"/>
    <m/>
    <s v="Gráfico Evolución"/>
    <m/>
    <s v="https://analytics.zoho.com/open-view/2395394000008140789"/>
    <x v="0"/>
    <s v="#1774B9"/>
  </r>
  <r>
    <s v="1627"/>
    <n v="360"/>
    <s v="Enfermedades Mundiales"/>
    <s v="Salud"/>
    <n v="1"/>
    <x v="6"/>
    <x v="2"/>
    <x v="1"/>
    <x v="1"/>
    <x v="0"/>
    <x v="10"/>
    <s v="Periodo 2020-2021"/>
    <s v="Número Exámenes"/>
    <s v="Ministerio de Ciencias, Tecnología, Conocimiento e Innovación"/>
    <s v="Número de Exámenes PCR realizados mensualmente en la Región de Tarapacá"/>
    <m/>
    <s v="Gráfico Evolución"/>
    <m/>
    <s v="https://analytics.zoho.com/open-view/2395394000008140789?ZOHO_CRITERIA=%22Localiza_CL_Poblacion%22.%22Codreg%22%3D1"/>
    <x v="1"/>
    <s v="#1774B9"/>
  </r>
  <r>
    <s v="1628"/>
    <n v="360"/>
    <s v="Enfermedades Mundiales"/>
    <s v="Salud"/>
    <n v="2"/>
    <x v="6"/>
    <x v="2"/>
    <x v="1"/>
    <x v="2"/>
    <x v="0"/>
    <x v="10"/>
    <s v="Periodo 2020-2021"/>
    <s v="Número Exámenes"/>
    <s v="Ministerio de Ciencias, Tecnología, Conocimiento e Innovación"/>
    <s v="Número de Exámenes PCR realizados mensualmente en la Región de Antofagasta"/>
    <m/>
    <s v="Gráfico Evolución"/>
    <m/>
    <s v="https://analytics.zoho.com/open-view/2395394000008140789?ZOHO_CRITERIA=%22Localiza_CL_Poblacion%22.%22Codreg%22%3D2"/>
    <x v="2"/>
    <s v="#1774B9"/>
  </r>
  <r>
    <s v="1629"/>
    <n v="360"/>
    <s v="Enfermedades Mundiales"/>
    <s v="Salud"/>
    <n v="3"/>
    <x v="6"/>
    <x v="2"/>
    <x v="1"/>
    <x v="3"/>
    <x v="0"/>
    <x v="10"/>
    <s v="Periodo 2020-2021"/>
    <s v="Número Exámenes"/>
    <s v="Ministerio de Ciencias, Tecnología, Conocimiento e Innovación"/>
    <s v="Número de Exámenes PCR realizados mensualmente en la Región de Atacama"/>
    <m/>
    <s v="Gráfico Evolución"/>
    <m/>
    <s v="https://analytics.zoho.com/open-view/2395394000008140789?ZOHO_CRITERIA=%22Localiza_CL_Poblacion%22.%22Codreg%22%3D3"/>
    <x v="3"/>
    <s v="#1774B9"/>
  </r>
  <r>
    <s v="1630"/>
    <n v="360"/>
    <s v="Enfermedades Mundiales"/>
    <s v="Salud"/>
    <n v="4"/>
    <x v="6"/>
    <x v="2"/>
    <x v="1"/>
    <x v="4"/>
    <x v="0"/>
    <x v="10"/>
    <s v="Periodo 2020-2021"/>
    <s v="Número Exámenes"/>
    <s v="Ministerio de Ciencias, Tecnología, Conocimiento e Innovación"/>
    <s v="Número de Exámenes PCR realizados mensualmente en la Región de Coquimbo"/>
    <m/>
    <s v="Gráfico Evolución"/>
    <m/>
    <s v="https://analytics.zoho.com/open-view/2395394000008140789?ZOHO_CRITERIA=%22Localiza_CL_Poblacion%22.%22Codreg%22%3D4"/>
    <x v="3"/>
    <s v="#1774B9"/>
  </r>
  <r>
    <s v="1631"/>
    <n v="360"/>
    <s v="Enfermedades Mundiales"/>
    <s v="Salud"/>
    <n v="5"/>
    <x v="6"/>
    <x v="2"/>
    <x v="1"/>
    <x v="5"/>
    <x v="0"/>
    <x v="10"/>
    <s v="Periodo 2020-2021"/>
    <s v="Número Exámenes"/>
    <s v="Ministerio de Ciencias, Tecnología, Conocimiento e Innovación"/>
    <s v="Número de Exámenes PCR realizados mensualmente en la Región de Valparaíso"/>
    <m/>
    <s v="Gráfico Evolución"/>
    <m/>
    <s v="https://analytics.zoho.com/open-view/2395394000008140789?ZOHO_CRITERIA=%22Localiza_CL_Poblacion%22.%22Codreg%22%3D5"/>
    <x v="3"/>
    <s v="#1774B9"/>
  </r>
  <r>
    <s v="1632"/>
    <n v="360"/>
    <s v="Enfermedades Mundiales"/>
    <s v="Salud"/>
    <n v="6"/>
    <x v="6"/>
    <x v="2"/>
    <x v="1"/>
    <x v="6"/>
    <x v="0"/>
    <x v="10"/>
    <s v="Periodo 2020-2021"/>
    <s v="Número Exámenes"/>
    <s v="Ministerio de Ciencias, Tecnología, Conocimiento e Innovación"/>
    <s v="Número de Exámenes PCR realizados mensualmente en la Región de O'Higgins"/>
    <m/>
    <s v="Gráfico Evolución"/>
    <m/>
    <s v="https://analytics.zoho.com/open-view/2395394000008140789?ZOHO_CRITERIA=%22Localiza_CL_Poblacion%22.%22Codreg%22%3D6"/>
    <x v="3"/>
    <s v="#1774B9"/>
  </r>
  <r>
    <s v="1633"/>
    <n v="360"/>
    <s v="Enfermedades Mundiales"/>
    <s v="Salud"/>
    <n v="7"/>
    <x v="6"/>
    <x v="2"/>
    <x v="1"/>
    <x v="7"/>
    <x v="0"/>
    <x v="10"/>
    <s v="Periodo 2020-2021"/>
    <s v="Número Exámenes"/>
    <s v="Ministerio de Ciencias, Tecnología, Conocimiento e Innovación"/>
    <s v="Número de Exámenes PCR realizados mensualmente en la Región de Maule"/>
    <m/>
    <s v="Gráfico Evolución"/>
    <m/>
    <s v="https://analytics.zoho.com/open-view/2395394000008140789?ZOHO_CRITERIA=%22Localiza_CL_Poblacion%22.%22Codreg%22%3D7"/>
    <x v="3"/>
    <s v="#1774B9"/>
  </r>
  <r>
    <s v="1634"/>
    <n v="360"/>
    <s v="Enfermedades Mundiales"/>
    <s v="Salud"/>
    <n v="8"/>
    <x v="6"/>
    <x v="2"/>
    <x v="1"/>
    <x v="8"/>
    <x v="0"/>
    <x v="10"/>
    <s v="Periodo 2020-2021"/>
    <s v="Número Exámenes"/>
    <s v="Ministerio de Ciencias, Tecnología, Conocimiento e Innovación"/>
    <s v="Número de Exámenes PCR realizados mensualmente en la Región del Biobío"/>
    <m/>
    <s v="Gráfico Evolución"/>
    <m/>
    <s v="https://analytics.zoho.com/open-view/2395394000008140789?ZOHO_CRITERIA=%22Localiza_CL_Poblacion%22.%22Codreg%22%3D8"/>
    <x v="3"/>
    <s v="#1774B9"/>
  </r>
  <r>
    <s v="1635"/>
    <n v="360"/>
    <s v="Enfermedades Mundiales"/>
    <s v="Salud"/>
    <n v="9"/>
    <x v="6"/>
    <x v="2"/>
    <x v="1"/>
    <x v="9"/>
    <x v="0"/>
    <x v="10"/>
    <s v="Periodo 2020-2021"/>
    <s v="Número Exámenes"/>
    <s v="Ministerio de Ciencias, Tecnología, Conocimiento e Innovación"/>
    <s v="Número de Exámenes PCR realizados mensualmente en la Región de La Araucanía"/>
    <m/>
    <s v="Gráfico Evolución"/>
    <m/>
    <s v="https://analytics.zoho.com/open-view/2395394000008140789?ZOHO_CRITERIA=%22Localiza_CL_Poblacion%22.%22Codreg%22%3D9"/>
    <x v="3"/>
    <s v="#1774B9"/>
  </r>
  <r>
    <s v="1636"/>
    <n v="360"/>
    <s v="Enfermedades Mundiales"/>
    <s v="Salud"/>
    <n v="10"/>
    <x v="6"/>
    <x v="2"/>
    <x v="1"/>
    <x v="10"/>
    <x v="0"/>
    <x v="10"/>
    <s v="Periodo 2020-2021"/>
    <s v="Número Exámenes"/>
    <s v="Ministerio de Ciencias, Tecnología, Conocimiento e Innovación"/>
    <s v="Número de Exámenes PCR realizados mensualmente en la Región de Los Lagos"/>
    <m/>
    <s v="Gráfico Evolución"/>
    <m/>
    <s v="https://analytics.zoho.com/open-view/2395394000008140789?ZOHO_CRITERIA=%22Localiza_CL_Poblacion%22.%22Codreg%22%3D10"/>
    <x v="3"/>
    <s v="#1774B9"/>
  </r>
  <r>
    <s v="1637"/>
    <n v="360"/>
    <s v="Enfermedades Mundiales"/>
    <s v="Salud"/>
    <n v="11"/>
    <x v="6"/>
    <x v="2"/>
    <x v="1"/>
    <x v="11"/>
    <x v="0"/>
    <x v="10"/>
    <s v="Periodo 2020-2021"/>
    <s v="Número Exámenes"/>
    <s v="Ministerio de Ciencias, Tecnología, Conocimiento e Innovación"/>
    <s v="Número de Exámenes PCR realizados mensualmente en la Región de Aysén"/>
    <m/>
    <s v="Gráfico Evolución"/>
    <m/>
    <s v="https://analytics.zoho.com/open-view/2395394000008140789?ZOHO_CRITERIA=%22Localiza_CL_Poblacion%22.%22Codreg%22%3D11"/>
    <x v="3"/>
    <s v="#1774B9"/>
  </r>
  <r>
    <s v="1638"/>
    <n v="360"/>
    <s v="Enfermedades Mundiales"/>
    <s v="Salud"/>
    <n v="12"/>
    <x v="6"/>
    <x v="2"/>
    <x v="1"/>
    <x v="12"/>
    <x v="0"/>
    <x v="10"/>
    <s v="Periodo 2020-2021"/>
    <s v="Número Exámenes"/>
    <s v="Ministerio de Ciencias, Tecnología, Conocimiento e Innovación"/>
    <s v="Número de Exámenes PCR realizados mensualmente en la Región de Magallanes"/>
    <m/>
    <s v="Gráfico Evolución"/>
    <m/>
    <s v="https://analytics.zoho.com/open-view/2395394000008140789?ZOHO_CRITERIA=%22Localiza_CL_Poblacion%22.%22Codreg%22%3D12"/>
    <x v="3"/>
    <s v="#1774B9"/>
  </r>
  <r>
    <s v="1639"/>
    <n v="360"/>
    <s v="Enfermedades Mundiales"/>
    <s v="Salud"/>
    <n v="13"/>
    <x v="6"/>
    <x v="2"/>
    <x v="1"/>
    <x v="13"/>
    <x v="0"/>
    <x v="10"/>
    <s v="Periodo 2020-2021"/>
    <s v="Número Exámenes"/>
    <s v="Ministerio de Ciencias, Tecnología, Conocimiento e Innovación"/>
    <s v="Número de Exámenes PCR realizados mensualmente en la Región Metropolitana"/>
    <m/>
    <s v="Gráfico Evolución"/>
    <m/>
    <s v="https://analytics.zoho.com/open-view/2395394000008140789?ZOHO_CRITERIA=%22Localiza_CL_Poblacion%22.%22Codreg%22%3D13"/>
    <x v="3"/>
    <s v="#1774B9"/>
  </r>
  <r>
    <s v="1640"/>
    <n v="360"/>
    <s v="Enfermedades Mundiales"/>
    <s v="Salud"/>
    <n v="14"/>
    <x v="6"/>
    <x v="2"/>
    <x v="1"/>
    <x v="14"/>
    <x v="0"/>
    <x v="10"/>
    <s v="Periodo 2020-2021"/>
    <s v="Número Exámenes"/>
    <s v="Ministerio de Ciencias, Tecnología, Conocimiento e Innovación"/>
    <s v="Número de Exámenes PCR realizados mensualmente en la Región de Los Ríos"/>
    <m/>
    <s v="Gráfico Evolución"/>
    <m/>
    <s v="https://analytics.zoho.com/open-view/2395394000008140789?ZOHO_CRITERIA=%22Localiza_CL_Poblacion%22.%22Codreg%22%3D14"/>
    <x v="3"/>
    <s v="#1774B9"/>
  </r>
  <r>
    <s v="1641"/>
    <n v="360"/>
    <s v="Enfermedades Mundiales"/>
    <s v="Salud"/>
    <n v="15"/>
    <x v="6"/>
    <x v="2"/>
    <x v="1"/>
    <x v="15"/>
    <x v="0"/>
    <x v="10"/>
    <s v="Periodo 2020-2021"/>
    <s v="Número Exámenes"/>
    <s v="Ministerio de Ciencias, Tecnología, Conocimiento e Innovación"/>
    <s v="Número de Exámenes PCR realizados mensualmente en la Región de Arica y Parinacota"/>
    <m/>
    <s v="Gráfico Evolución"/>
    <m/>
    <s v="https://analytics.zoho.com/open-view/2395394000008140789?ZOHO_CRITERIA=%22Localiza_CL_Poblacion%22.%22Codreg%22%3D15"/>
    <x v="3"/>
    <s v="#1774B9"/>
  </r>
  <r>
    <s v="1642"/>
    <n v="360"/>
    <s v="Enfermedades Mundiales"/>
    <s v="Salud"/>
    <n v="16"/>
    <x v="6"/>
    <x v="2"/>
    <x v="1"/>
    <x v="16"/>
    <x v="0"/>
    <x v="10"/>
    <s v="Periodo 2020-2021"/>
    <s v="Número Exámenes"/>
    <s v="Ministerio de Ciencias, Tecnología, Conocimiento e Innovación"/>
    <s v="Número de Exámenes PCR realizados mensualmente en la Región de Ñuble"/>
    <m/>
    <s v="Gráfico Evolución"/>
    <m/>
    <s v="https://analytics.zoho.com/open-view/2395394000008140789?ZOHO_CRITERIA=%22Localiza_CL_Poblacion%22.%22Codreg%22%3D16"/>
    <x v="3"/>
    <s v="#1774B9"/>
  </r>
  <r>
    <s v="1643"/>
    <n v="360"/>
    <s v="Enfermedades Mundiales"/>
    <s v="Salud"/>
    <n v="0"/>
    <x v="7"/>
    <x v="3"/>
    <x v="0"/>
    <x v="0"/>
    <x v="3"/>
    <x v="11"/>
    <s v="Último Informe MINCIECIA"/>
    <s v="Adimensional"/>
    <s v="Ministerio de Ciencias, Tecnología, Conocimiento e Innovación"/>
    <s v="Etapa Actual del Programa Paso a Paso por Región y Comuna a Escala Nacional."/>
    <m/>
    <s v="Representación Geográfica"/>
    <m/>
    <s v="https://analytics.zoho.com/open-view/2395394000008154141"/>
    <x v="0"/>
    <s v="#1774B9"/>
  </r>
  <r>
    <s v="1644"/>
    <n v="360"/>
    <s v="Enfermedades Mundiales"/>
    <s v="Salud"/>
    <n v="1"/>
    <x v="7"/>
    <x v="3"/>
    <x v="1"/>
    <x v="1"/>
    <x v="4"/>
    <x v="11"/>
    <s v="Último Informe MINCIECIA"/>
    <s v="Adimensional"/>
    <s v="Ministerio de Ciencias, Tecnología, Conocimiento e Innovación"/>
    <s v="Etapa Actual del Programa Paso a Paso por Comuna en la Región de Tarapacá"/>
    <m/>
    <s v="Representación Geográfica"/>
    <m/>
    <s v="https://analytics.zoho.com/open-view/2395394000008154660?ZOHO_CRITERIA=%22Localiza_CL_Poblacion%22.%22Codreg%22%3D1"/>
    <x v="1"/>
    <s v="#1774B9"/>
  </r>
  <r>
    <s v="1645"/>
    <n v="360"/>
    <s v="Enfermedades Mundiales"/>
    <s v="Salud"/>
    <n v="2"/>
    <x v="7"/>
    <x v="3"/>
    <x v="1"/>
    <x v="2"/>
    <x v="4"/>
    <x v="11"/>
    <s v="Último Informe MINCIECIA"/>
    <s v="Adimensional"/>
    <s v="Ministerio de Ciencias, Tecnología, Conocimiento e Innovación"/>
    <s v="Etapa Actual del Programa Paso a Paso por Comuna en la Región de Antofagasta"/>
    <m/>
    <s v="Representación Geográfica"/>
    <m/>
    <s v="https://analytics.zoho.com/open-view/2395394000008154660?ZOHO_CRITERIA=%22Localiza_CL_Poblacion%22.%22Codreg%22%3D2"/>
    <x v="2"/>
    <s v="#1774B9"/>
  </r>
  <r>
    <s v="1646"/>
    <n v="360"/>
    <s v="Enfermedades Mundiales"/>
    <s v="Salud"/>
    <n v="3"/>
    <x v="7"/>
    <x v="3"/>
    <x v="1"/>
    <x v="3"/>
    <x v="4"/>
    <x v="11"/>
    <s v="Último Informe MINCIECIA"/>
    <s v="Adimensional"/>
    <s v="Ministerio de Ciencias, Tecnología, Conocimiento e Innovación"/>
    <s v="Etapa Actual del Programa Paso a Paso por Comuna en la Región de Atacama"/>
    <m/>
    <s v="Representación Geográfica"/>
    <m/>
    <s v="https://analytics.zoho.com/open-view/2395394000008154660?ZOHO_CRITERIA=%22Localiza_CL_Poblacion%22.%22Codreg%22%3D3"/>
    <x v="3"/>
    <s v="#1774B9"/>
  </r>
  <r>
    <s v="1647"/>
    <n v="360"/>
    <s v="Enfermedades Mundiales"/>
    <s v="Salud"/>
    <n v="4"/>
    <x v="7"/>
    <x v="3"/>
    <x v="1"/>
    <x v="4"/>
    <x v="4"/>
    <x v="11"/>
    <s v="Último Informe MINCIECIA"/>
    <s v="Adimensional"/>
    <s v="Ministerio de Ciencias, Tecnología, Conocimiento e Innovación"/>
    <s v="Etapa Actual del Programa Paso a Paso por Comuna en la Región de Coquimbo"/>
    <m/>
    <s v="Representación Geográfica"/>
    <m/>
    <s v="https://analytics.zoho.com/open-view/2395394000008154660?ZOHO_CRITERIA=%22Localiza_CL_Poblacion%22.%22Codreg%22%3D4"/>
    <x v="3"/>
    <s v="#1774B9"/>
  </r>
  <r>
    <s v="1648"/>
    <n v="360"/>
    <s v="Enfermedades Mundiales"/>
    <s v="Salud"/>
    <n v="5"/>
    <x v="7"/>
    <x v="3"/>
    <x v="1"/>
    <x v="5"/>
    <x v="4"/>
    <x v="11"/>
    <s v="Último Informe MINCIECIA"/>
    <s v="Adimensional"/>
    <s v="Ministerio de Ciencias, Tecnología, Conocimiento e Innovación"/>
    <s v="Etapa Actual del Programa Paso a Paso por Comuna en la Región de Valparaíso"/>
    <m/>
    <s v="Representación Geográfica"/>
    <m/>
    <s v="https://analytics.zoho.com/open-view/2395394000008154660?ZOHO_CRITERIA=%22Localiza_CL_Poblacion%22.%22Codreg%22%3D5"/>
    <x v="3"/>
    <s v="#1774B9"/>
  </r>
  <r>
    <s v="1649"/>
    <n v="360"/>
    <s v="Enfermedades Mundiales"/>
    <s v="Salud"/>
    <n v="6"/>
    <x v="7"/>
    <x v="3"/>
    <x v="1"/>
    <x v="6"/>
    <x v="4"/>
    <x v="11"/>
    <s v="Último Informe MINCIECIA"/>
    <s v="Adimensional"/>
    <s v="Ministerio de Ciencias, Tecnología, Conocimiento e Innovación"/>
    <s v="Etapa Actual del Programa Paso a Paso por Comuna en la Región de O'Higgins"/>
    <m/>
    <s v="Representación Geográfica"/>
    <m/>
    <s v="https://analytics.zoho.com/open-view/2395394000008154660?ZOHO_CRITERIA=%22Localiza_CL_Poblacion%22.%22Codreg%22%3D6"/>
    <x v="3"/>
    <s v="#1774B9"/>
  </r>
  <r>
    <s v="1650"/>
    <n v="360"/>
    <s v="Enfermedades Mundiales"/>
    <s v="Salud"/>
    <n v="7"/>
    <x v="7"/>
    <x v="3"/>
    <x v="1"/>
    <x v="7"/>
    <x v="4"/>
    <x v="11"/>
    <s v="Último Informe MINCIECIA"/>
    <s v="Adimensional"/>
    <s v="Ministerio de Ciencias, Tecnología, Conocimiento e Innovación"/>
    <s v="Etapa Actual del Programa Paso a Paso por Comuna en la Región de Maule"/>
    <m/>
    <s v="Representación Geográfica"/>
    <m/>
    <s v="https://analytics.zoho.com/open-view/2395394000008154660?ZOHO_CRITERIA=%22Localiza_CL_Poblacion%22.%22Codreg%22%3D7"/>
    <x v="3"/>
    <s v="#1774B9"/>
  </r>
  <r>
    <s v="1651"/>
    <n v="360"/>
    <s v="Enfermedades Mundiales"/>
    <s v="Salud"/>
    <n v="8"/>
    <x v="7"/>
    <x v="3"/>
    <x v="1"/>
    <x v="8"/>
    <x v="4"/>
    <x v="11"/>
    <s v="Último Informe MINCIECIA"/>
    <s v="Adimensional"/>
    <s v="Ministerio de Ciencias, Tecnología, Conocimiento e Innovación"/>
    <s v="Etapa Actual del Programa Paso a Paso por Comuna en la Región del Biobío"/>
    <m/>
    <s v="Representación Geográfica"/>
    <m/>
    <s v="https://analytics.zoho.com/open-view/2395394000008154660?ZOHO_CRITERIA=%22Localiza_CL_Poblacion%22.%22Codreg%22%3D8"/>
    <x v="3"/>
    <s v="#1774B9"/>
  </r>
  <r>
    <s v="1652"/>
    <n v="360"/>
    <s v="Enfermedades Mundiales"/>
    <s v="Salud"/>
    <n v="9"/>
    <x v="7"/>
    <x v="3"/>
    <x v="1"/>
    <x v="9"/>
    <x v="4"/>
    <x v="11"/>
    <s v="Último Informe MINCIECIA"/>
    <s v="Adimensional"/>
    <s v="Ministerio de Ciencias, Tecnología, Conocimiento e Innovación"/>
    <s v="Etapa Actual del Programa Paso a Paso por Comuna en la Región de La Araucanía"/>
    <m/>
    <s v="Representación Geográfica"/>
    <m/>
    <s v="https://analytics.zoho.com/open-view/2395394000008154660?ZOHO_CRITERIA=%22Localiza_CL_Poblacion%22.%22Codreg%22%3D9"/>
    <x v="3"/>
    <s v="#1774B9"/>
  </r>
  <r>
    <s v="1653"/>
    <n v="360"/>
    <s v="Enfermedades Mundiales"/>
    <s v="Salud"/>
    <n v="10"/>
    <x v="7"/>
    <x v="3"/>
    <x v="1"/>
    <x v="10"/>
    <x v="4"/>
    <x v="11"/>
    <s v="Último Informe MINCIECIA"/>
    <s v="Adimensional"/>
    <s v="Ministerio de Ciencias, Tecnología, Conocimiento e Innovación"/>
    <s v="Etapa Actual del Programa Paso a Paso por Comuna en la Región de Los Lagos"/>
    <m/>
    <s v="Representación Geográfica"/>
    <m/>
    <s v="https://analytics.zoho.com/open-view/2395394000008154660?ZOHO_CRITERIA=%22Localiza_CL_Poblacion%22.%22Codreg%22%3D10"/>
    <x v="3"/>
    <s v="#1774B9"/>
  </r>
  <r>
    <s v="1654"/>
    <n v="360"/>
    <s v="Enfermedades Mundiales"/>
    <s v="Salud"/>
    <n v="11"/>
    <x v="7"/>
    <x v="3"/>
    <x v="1"/>
    <x v="11"/>
    <x v="4"/>
    <x v="11"/>
    <s v="Último Informe MINCIECIA"/>
    <s v="Adimensional"/>
    <s v="Ministerio de Ciencias, Tecnología, Conocimiento e Innovación"/>
    <s v="Etapa Actual del Programa Paso a Paso por Comuna en la Región de Aysén"/>
    <m/>
    <s v="Representación Geográfica"/>
    <m/>
    <s v="https://analytics.zoho.com/open-view/2395394000008154660?ZOHO_CRITERIA=%22Localiza_CL_Poblacion%22.%22Codreg%22%3D11"/>
    <x v="3"/>
    <s v="#1774B9"/>
  </r>
  <r>
    <s v="1655"/>
    <n v="360"/>
    <s v="Enfermedades Mundiales"/>
    <s v="Salud"/>
    <n v="12"/>
    <x v="7"/>
    <x v="3"/>
    <x v="1"/>
    <x v="12"/>
    <x v="4"/>
    <x v="11"/>
    <s v="Último Informe MINCIECIA"/>
    <s v="Adimensional"/>
    <s v="Ministerio de Ciencias, Tecnología, Conocimiento e Innovación"/>
    <s v="Etapa Actual del Programa Paso a Paso por Comuna en la Región de Magallanes"/>
    <m/>
    <s v="Representación Geográfica"/>
    <m/>
    <s v="https://analytics.zoho.com/open-view/2395394000008154660?ZOHO_CRITERIA=%22Localiza_CL_Poblacion%22.%22Codreg%22%3D12"/>
    <x v="3"/>
    <s v="#1774B9"/>
  </r>
  <r>
    <s v="1656"/>
    <n v="360"/>
    <s v="Enfermedades Mundiales"/>
    <s v="Salud"/>
    <n v="13"/>
    <x v="7"/>
    <x v="3"/>
    <x v="1"/>
    <x v="13"/>
    <x v="4"/>
    <x v="11"/>
    <s v="Último Informe MINCIECIA"/>
    <s v="Adimensional"/>
    <s v="Ministerio de Ciencias, Tecnología, Conocimiento e Innovación"/>
    <s v="Etapa Actual del Programa Paso a Paso por Comuna en la Región Metropolitana"/>
    <m/>
    <s v="Representación Geográfica"/>
    <m/>
    <s v="https://analytics.zoho.com/open-view/2395394000008154660?ZOHO_CRITERIA=%22Localiza_CL_Poblacion%22.%22Codreg%22%3D13"/>
    <x v="3"/>
    <s v="#1774B9"/>
  </r>
  <r>
    <s v="1657"/>
    <n v="360"/>
    <s v="Enfermedades Mundiales"/>
    <s v="Salud"/>
    <n v="14"/>
    <x v="7"/>
    <x v="3"/>
    <x v="1"/>
    <x v="14"/>
    <x v="4"/>
    <x v="11"/>
    <s v="Último Informe MINCIECIA"/>
    <s v="Adimensional"/>
    <s v="Ministerio de Ciencias, Tecnología, Conocimiento e Innovación"/>
    <s v="Etapa Actual del Programa Paso a Paso por Comuna en la Región de Los Ríos"/>
    <m/>
    <s v="Representación Geográfica"/>
    <m/>
    <s v="https://analytics.zoho.com/open-view/2395394000008154660?ZOHO_CRITERIA=%22Localiza_CL_Poblacion%22.%22Codreg%22%3D14"/>
    <x v="3"/>
    <s v="#1774B9"/>
  </r>
  <r>
    <s v="1658"/>
    <n v="360"/>
    <s v="Enfermedades Mundiales"/>
    <s v="Salud"/>
    <n v="15"/>
    <x v="7"/>
    <x v="3"/>
    <x v="1"/>
    <x v="15"/>
    <x v="4"/>
    <x v="11"/>
    <s v="Último Informe MINCIECIA"/>
    <s v="Adimensional"/>
    <s v="Ministerio de Ciencias, Tecnología, Conocimiento e Innovación"/>
    <s v="Etapa Actual del Programa Paso a Paso por Comuna en la Región de Arica y Parinacota"/>
    <m/>
    <s v="Representación Geográfica"/>
    <m/>
    <s v="https://analytics.zoho.com/open-view/2395394000008154660?ZOHO_CRITERIA=%22Localiza_CL_Poblacion%22.%22Codreg%22%3D15"/>
    <x v="3"/>
    <s v="#1774B9"/>
  </r>
  <r>
    <s v="1659"/>
    <n v="360"/>
    <s v="Enfermedades Mundiales"/>
    <s v="Salud"/>
    <n v="16"/>
    <x v="7"/>
    <x v="3"/>
    <x v="1"/>
    <x v="16"/>
    <x v="4"/>
    <x v="11"/>
    <s v="Último Informe MINCIECIA"/>
    <s v="Adimensional"/>
    <s v="Ministerio de Ciencias, Tecnología, Conocimiento e Innovación"/>
    <s v="Etapa Actual del Programa Paso a Paso por Comuna en la Región de Ñuble"/>
    <m/>
    <s v="Representación Geográfica"/>
    <m/>
    <s v="https://analytics.zoho.com/open-view/2395394000008154660?ZOHO_CRITERIA=%22Localiza_CL_Poblacion%22.%22Codreg%22%3D16"/>
    <x v="3"/>
    <s v="#1774B9"/>
  </r>
  <r>
    <s v="1660"/>
    <n v="360"/>
    <s v="Enfermedades Mundiales"/>
    <s v="Salud"/>
    <n v="1101"/>
    <x v="7"/>
    <x v="3"/>
    <x v="2"/>
    <x v="17"/>
    <x v="5"/>
    <x v="11"/>
    <s v="Último Informe MINCIECIA"/>
    <s v="Adimensional"/>
    <s v="Ministerio de Ciencias, Tecnología, Conocimiento e Innovación"/>
    <s v="Etapa Actual del Programa Paso a Paso en la comuna de Iquique"/>
    <m/>
    <s v="Representación Geográfica"/>
    <m/>
    <s v="https://analytics.zoho.com/open-view/2395394000008153647?ZOHO_CRITERIA=%22Localiza_CL_Poblacion%22.%22Codcom%22%3D1101"/>
    <x v="3"/>
    <s v="#1774B9"/>
  </r>
  <r>
    <s v="1661"/>
    <n v="360"/>
    <s v="Enfermedades Mundiales"/>
    <s v="Salud"/>
    <n v="1107"/>
    <x v="7"/>
    <x v="3"/>
    <x v="2"/>
    <x v="18"/>
    <x v="5"/>
    <x v="11"/>
    <s v="Último Informe MINCIECIA"/>
    <s v="Adimensional"/>
    <s v="Ministerio de Ciencias, Tecnología, Conocimiento e Innovación"/>
    <s v="Etapa Actual del Programa Paso a Paso en la comuna de Alto Hospicio"/>
    <m/>
    <s v="Representación Geográfica"/>
    <m/>
    <s v="https://analytics.zoho.com/open-view/2395394000008153647?ZOHO_CRITERIA=%22Localiza_CL_Poblacion%22.%22Codcom%22%3D1107"/>
    <x v="3"/>
    <s v="#1774B9"/>
  </r>
  <r>
    <s v="1662"/>
    <n v="360"/>
    <s v="Enfermedades Mundiales"/>
    <s v="Salud"/>
    <n v="1401"/>
    <x v="7"/>
    <x v="3"/>
    <x v="2"/>
    <x v="19"/>
    <x v="5"/>
    <x v="11"/>
    <s v="Último Informe MINCIECIA"/>
    <s v="Adimensional"/>
    <s v="Ministerio de Ciencias, Tecnología, Conocimiento e Innovación"/>
    <s v="Etapa Actual del Programa Paso a Paso en la comuna de Pozo Almonte"/>
    <m/>
    <s v="Representación Geográfica"/>
    <m/>
    <s v="https://analytics.zoho.com/open-view/2395394000008153647?ZOHO_CRITERIA=%22Localiza_CL_Poblacion%22.%22Codcom%22%3D1401"/>
    <x v="3"/>
    <s v="#1774B9"/>
  </r>
  <r>
    <s v="1663"/>
    <n v="360"/>
    <s v="Enfermedades Mundiales"/>
    <s v="Salud"/>
    <n v="1402"/>
    <x v="7"/>
    <x v="3"/>
    <x v="2"/>
    <x v="20"/>
    <x v="5"/>
    <x v="11"/>
    <s v="Último Informe MINCIECIA"/>
    <s v="Adimensional"/>
    <s v="Ministerio de Ciencias, Tecnología, Conocimiento e Innovación"/>
    <s v="Etapa Actual del Programa Paso a Paso en la comuna de Camiña"/>
    <m/>
    <s v="Representación Geográfica"/>
    <m/>
    <s v="https://analytics.zoho.com/open-view/2395394000008153647?ZOHO_CRITERIA=%22Localiza_CL_Poblacion%22.%22Codcom%22%3D1402"/>
    <x v="3"/>
    <s v="#1774B9"/>
  </r>
  <r>
    <s v="1664"/>
    <n v="360"/>
    <s v="Enfermedades Mundiales"/>
    <s v="Salud"/>
    <n v="1403"/>
    <x v="7"/>
    <x v="3"/>
    <x v="2"/>
    <x v="21"/>
    <x v="5"/>
    <x v="11"/>
    <s v="Último Informe MINCIECIA"/>
    <s v="Adimensional"/>
    <s v="Ministerio de Ciencias, Tecnología, Conocimiento e Innovación"/>
    <s v="Etapa Actual del Programa Paso a Paso en la comuna de Colchane"/>
    <m/>
    <s v="Representación Geográfica"/>
    <m/>
    <s v="https://analytics.zoho.com/open-view/2395394000008153647?ZOHO_CRITERIA=%22Localiza_CL_Poblacion%22.%22Codcom%22%3D1403"/>
    <x v="3"/>
    <s v="#1774B9"/>
  </r>
  <r>
    <s v="1665"/>
    <n v="360"/>
    <s v="Enfermedades Mundiales"/>
    <s v="Salud"/>
    <n v="1404"/>
    <x v="7"/>
    <x v="3"/>
    <x v="2"/>
    <x v="22"/>
    <x v="5"/>
    <x v="11"/>
    <s v="Último Informe MINCIECIA"/>
    <s v="Adimensional"/>
    <s v="Ministerio de Ciencias, Tecnología, Conocimiento e Innovación"/>
    <s v="Etapa Actual del Programa Paso a Paso en la comuna de Huara"/>
    <m/>
    <s v="Representación Geográfica"/>
    <m/>
    <s v="https://analytics.zoho.com/open-view/2395394000008153647?ZOHO_CRITERIA=%22Localiza_CL_Poblacion%22.%22Codcom%22%3D1404"/>
    <x v="3"/>
    <s v="#1774B9"/>
  </r>
  <r>
    <s v="1666"/>
    <n v="360"/>
    <s v="Enfermedades Mundiales"/>
    <s v="Salud"/>
    <n v="1405"/>
    <x v="7"/>
    <x v="3"/>
    <x v="2"/>
    <x v="23"/>
    <x v="5"/>
    <x v="11"/>
    <s v="Último Informe MINCIECIA"/>
    <s v="Adimensional"/>
    <s v="Ministerio de Ciencias, Tecnología, Conocimiento e Innovación"/>
    <s v="Etapa Actual del Programa Paso a Paso en la comuna de Pica"/>
    <m/>
    <s v="Representación Geográfica"/>
    <m/>
    <s v="https://analytics.zoho.com/open-view/2395394000008153647?ZOHO_CRITERIA=%22Localiza_CL_Poblacion%22.%22Codcom%22%3D1405"/>
    <x v="3"/>
    <s v="#1774B9"/>
  </r>
  <r>
    <s v="1667"/>
    <n v="360"/>
    <s v="Enfermedades Mundiales"/>
    <s v="Salud"/>
    <n v="2101"/>
    <x v="7"/>
    <x v="3"/>
    <x v="2"/>
    <x v="24"/>
    <x v="5"/>
    <x v="11"/>
    <s v="Último Informe MINCIECIA"/>
    <s v="Adimensional"/>
    <s v="Ministerio de Ciencias, Tecnología, Conocimiento e Innovación"/>
    <s v="Etapa Actual del Programa Paso a Paso en la comuna de Antofagasta"/>
    <m/>
    <s v="Representación Geográfica"/>
    <m/>
    <s v="https://analytics.zoho.com/open-view/2395394000008153647?ZOHO_CRITERIA=%22Localiza_CL_Poblacion%22.%22Codcom%22%3D2101"/>
    <x v="3"/>
    <s v="#1774B9"/>
  </r>
  <r>
    <s v="1668"/>
    <n v="360"/>
    <s v="Enfermedades Mundiales"/>
    <s v="Salud"/>
    <n v="2102"/>
    <x v="7"/>
    <x v="3"/>
    <x v="2"/>
    <x v="25"/>
    <x v="5"/>
    <x v="11"/>
    <s v="Último Informe MINCIECIA"/>
    <s v="Adimensional"/>
    <s v="Ministerio de Ciencias, Tecnología, Conocimiento e Innovación"/>
    <s v="Etapa Actual del Programa Paso a Paso en la comuna de Mejillones"/>
    <m/>
    <s v="Representación Geográfica"/>
    <m/>
    <s v="https://analytics.zoho.com/open-view/2395394000008153647?ZOHO_CRITERIA=%22Localiza_CL_Poblacion%22.%22Codcom%22%3D2102"/>
    <x v="3"/>
    <s v="#1774B9"/>
  </r>
  <r>
    <s v="1669"/>
    <n v="360"/>
    <s v="Enfermedades Mundiales"/>
    <s v="Salud"/>
    <n v="2103"/>
    <x v="7"/>
    <x v="3"/>
    <x v="2"/>
    <x v="26"/>
    <x v="5"/>
    <x v="11"/>
    <s v="Último Informe MINCIECIA"/>
    <s v="Adimensional"/>
    <s v="Ministerio de Ciencias, Tecnología, Conocimiento e Innovación"/>
    <s v="Etapa Actual del Programa Paso a Paso en la comuna de Sierra Gorda"/>
    <m/>
    <s v="Representación Geográfica"/>
    <m/>
    <s v="https://analytics.zoho.com/open-view/2395394000008153647?ZOHO_CRITERIA=%22Localiza_CL_Poblacion%22.%22Codcom%22%3D2103"/>
    <x v="3"/>
    <s v="#1774B9"/>
  </r>
  <r>
    <s v="1670"/>
    <n v="360"/>
    <s v="Enfermedades Mundiales"/>
    <s v="Salud"/>
    <n v="2104"/>
    <x v="7"/>
    <x v="3"/>
    <x v="2"/>
    <x v="27"/>
    <x v="5"/>
    <x v="11"/>
    <s v="Último Informe MINCIECIA"/>
    <s v="Adimensional"/>
    <s v="Ministerio de Ciencias, Tecnología, Conocimiento e Innovación"/>
    <s v="Etapa Actual del Programa Paso a Paso en la comuna de Taltal"/>
    <m/>
    <s v="Representación Geográfica"/>
    <m/>
    <s v="https://analytics.zoho.com/open-view/2395394000008153647?ZOHO_CRITERIA=%22Localiza_CL_Poblacion%22.%22Codcom%22%3D2104"/>
    <x v="3"/>
    <s v="#1774B9"/>
  </r>
  <r>
    <s v="1671"/>
    <n v="360"/>
    <s v="Enfermedades Mundiales"/>
    <s v="Salud"/>
    <n v="2201"/>
    <x v="7"/>
    <x v="3"/>
    <x v="2"/>
    <x v="28"/>
    <x v="5"/>
    <x v="11"/>
    <s v="Último Informe MINCIECIA"/>
    <s v="Adimensional"/>
    <s v="Ministerio de Ciencias, Tecnología, Conocimiento e Innovación"/>
    <s v="Etapa Actual del Programa Paso a Paso en la comuna de Calama"/>
    <m/>
    <s v="Representación Geográfica"/>
    <m/>
    <s v="https://analytics.zoho.com/open-view/2395394000008153647?ZOHO_CRITERIA=%22Localiza_CL_Poblacion%22.%22Codcom%22%3D2201"/>
    <x v="3"/>
    <s v="#1774B9"/>
  </r>
  <r>
    <s v="1672"/>
    <n v="360"/>
    <s v="Enfermedades Mundiales"/>
    <s v="Salud"/>
    <n v="2202"/>
    <x v="7"/>
    <x v="3"/>
    <x v="2"/>
    <x v="29"/>
    <x v="5"/>
    <x v="11"/>
    <s v="Último Informe MINCIECIA"/>
    <s v="Adimensional"/>
    <s v="Ministerio de Ciencias, Tecnología, Conocimiento e Innovación"/>
    <s v="Etapa Actual del Programa Paso a Paso en la comuna de Ollagüe"/>
    <m/>
    <s v="Representación Geográfica"/>
    <m/>
    <s v="https://analytics.zoho.com/open-view/2395394000008153647?ZOHO_CRITERIA=%22Localiza_CL_Poblacion%22.%22Codcom%22%3D2202"/>
    <x v="3"/>
    <s v="#1774B9"/>
  </r>
  <r>
    <s v="1673"/>
    <n v="360"/>
    <s v="Enfermedades Mundiales"/>
    <s v="Salud"/>
    <n v="2203"/>
    <x v="7"/>
    <x v="3"/>
    <x v="2"/>
    <x v="30"/>
    <x v="5"/>
    <x v="11"/>
    <s v="Último Informe MINCIECIA"/>
    <s v="Adimensional"/>
    <s v="Ministerio de Ciencias, Tecnología, Conocimiento e Innovación"/>
    <s v="Etapa Actual del Programa Paso a Paso en la comuna de San Pedro de Atacama"/>
    <m/>
    <s v="Representación Geográfica"/>
    <m/>
    <s v="https://analytics.zoho.com/open-view/2395394000008153647?ZOHO_CRITERIA=%22Localiza_CL_Poblacion%22.%22Codcom%22%3D2203"/>
    <x v="3"/>
    <s v="#1774B9"/>
  </r>
  <r>
    <s v="1674"/>
    <n v="360"/>
    <s v="Enfermedades Mundiales"/>
    <s v="Salud"/>
    <n v="2301"/>
    <x v="7"/>
    <x v="3"/>
    <x v="2"/>
    <x v="31"/>
    <x v="5"/>
    <x v="11"/>
    <s v="Último Informe MINCIECIA"/>
    <s v="Adimensional"/>
    <s v="Ministerio de Ciencias, Tecnología, Conocimiento e Innovación"/>
    <s v="Etapa Actual del Programa Paso a Paso en la comuna de Tocopilla"/>
    <m/>
    <s v="Representación Geográfica"/>
    <m/>
    <s v="https://analytics.zoho.com/open-view/2395394000008153647?ZOHO_CRITERIA=%22Localiza_CL_Poblacion%22.%22Codcom%22%3D2301"/>
    <x v="3"/>
    <s v="#1774B9"/>
  </r>
  <r>
    <s v="1675"/>
    <n v="360"/>
    <s v="Enfermedades Mundiales"/>
    <s v="Salud"/>
    <n v="2302"/>
    <x v="7"/>
    <x v="3"/>
    <x v="2"/>
    <x v="32"/>
    <x v="5"/>
    <x v="11"/>
    <s v="Último Informe MINCIECIA"/>
    <s v="Adimensional"/>
    <s v="Ministerio de Ciencias, Tecnología, Conocimiento e Innovación"/>
    <s v="Etapa Actual del Programa Paso a Paso en la comuna de María Elena"/>
    <m/>
    <s v="Representación Geográfica"/>
    <m/>
    <s v="https://analytics.zoho.com/open-view/2395394000008153647?ZOHO_CRITERIA=%22Localiza_CL_Poblacion%22.%22Codcom%22%3D2302"/>
    <x v="3"/>
    <s v="#1774B9"/>
  </r>
  <r>
    <s v="1676"/>
    <n v="360"/>
    <s v="Enfermedades Mundiales"/>
    <s v="Salud"/>
    <n v="3101"/>
    <x v="7"/>
    <x v="3"/>
    <x v="2"/>
    <x v="33"/>
    <x v="5"/>
    <x v="11"/>
    <s v="Último Informe MINCIECIA"/>
    <s v="Adimensional"/>
    <s v="Ministerio de Ciencias, Tecnología, Conocimiento e Innovación"/>
    <s v="Etapa Actual del Programa Paso a Paso en la comuna de Copiapó"/>
    <m/>
    <s v="Representación Geográfica"/>
    <m/>
    <s v="https://analytics.zoho.com/open-view/2395394000008153647?ZOHO_CRITERIA=%22Localiza_CL_Poblacion%22.%22Codcom%22%3D3101"/>
    <x v="3"/>
    <s v="#1774B9"/>
  </r>
  <r>
    <s v="1677"/>
    <n v="360"/>
    <s v="Enfermedades Mundiales"/>
    <s v="Salud"/>
    <n v="3102"/>
    <x v="7"/>
    <x v="3"/>
    <x v="2"/>
    <x v="34"/>
    <x v="5"/>
    <x v="11"/>
    <s v="Último Informe MINCIECIA"/>
    <s v="Adimensional"/>
    <s v="Ministerio de Ciencias, Tecnología, Conocimiento e Innovación"/>
    <s v="Etapa Actual del Programa Paso a Paso en la comuna de Caldera"/>
    <m/>
    <s v="Representación Geográfica"/>
    <m/>
    <s v="https://analytics.zoho.com/open-view/2395394000008153647?ZOHO_CRITERIA=%22Localiza_CL_Poblacion%22.%22Codcom%22%3D3102"/>
    <x v="3"/>
    <s v="#1774B9"/>
  </r>
  <r>
    <s v="1678"/>
    <n v="360"/>
    <s v="Enfermedades Mundiales"/>
    <s v="Salud"/>
    <n v="3103"/>
    <x v="7"/>
    <x v="3"/>
    <x v="2"/>
    <x v="35"/>
    <x v="5"/>
    <x v="11"/>
    <s v="Último Informe MINCIECIA"/>
    <s v="Adimensional"/>
    <s v="Ministerio de Ciencias, Tecnología, Conocimiento e Innovación"/>
    <s v="Etapa Actual del Programa Paso a Paso en la comuna de Tierra Amarilla"/>
    <m/>
    <s v="Representación Geográfica"/>
    <m/>
    <s v="https://analytics.zoho.com/open-view/2395394000008153647?ZOHO_CRITERIA=%22Localiza_CL_Poblacion%22.%22Codcom%22%3D3103"/>
    <x v="3"/>
    <s v="#1774B9"/>
  </r>
  <r>
    <s v="1679"/>
    <n v="360"/>
    <s v="Enfermedades Mundiales"/>
    <s v="Salud"/>
    <n v="3201"/>
    <x v="7"/>
    <x v="3"/>
    <x v="2"/>
    <x v="36"/>
    <x v="5"/>
    <x v="11"/>
    <s v="Último Informe MINCIECIA"/>
    <s v="Adimensional"/>
    <s v="Ministerio de Ciencias, Tecnología, Conocimiento e Innovación"/>
    <s v="Etapa Actual del Programa Paso a Paso en la comuna de Chañaral"/>
    <m/>
    <s v="Representación Geográfica"/>
    <m/>
    <s v="https://analytics.zoho.com/open-view/2395394000008153647?ZOHO_CRITERIA=%22Localiza_CL_Poblacion%22.%22Codcom%22%3D3201"/>
    <x v="3"/>
    <s v="#1774B9"/>
  </r>
  <r>
    <s v="1680"/>
    <n v="360"/>
    <s v="Enfermedades Mundiales"/>
    <s v="Salud"/>
    <n v="3202"/>
    <x v="7"/>
    <x v="3"/>
    <x v="2"/>
    <x v="37"/>
    <x v="5"/>
    <x v="11"/>
    <s v="Último Informe MINCIECIA"/>
    <s v="Adimensional"/>
    <s v="Ministerio de Ciencias, Tecnología, Conocimiento e Innovación"/>
    <s v="Etapa Actual del Programa Paso a Paso en la comuna de Diego de Almagro"/>
    <m/>
    <s v="Representación Geográfica"/>
    <m/>
    <s v="https://analytics.zoho.com/open-view/2395394000008153647?ZOHO_CRITERIA=%22Localiza_CL_Poblacion%22.%22Codcom%22%3D3202"/>
    <x v="3"/>
    <s v="#1774B9"/>
  </r>
  <r>
    <s v="1681"/>
    <n v="360"/>
    <s v="Enfermedades Mundiales"/>
    <s v="Salud"/>
    <n v="3301"/>
    <x v="7"/>
    <x v="3"/>
    <x v="2"/>
    <x v="38"/>
    <x v="5"/>
    <x v="11"/>
    <s v="Último Informe MINCIECIA"/>
    <s v="Adimensional"/>
    <s v="Ministerio de Ciencias, Tecnología, Conocimiento e Innovación"/>
    <s v="Etapa Actual del Programa Paso a Paso en la comuna de Vallenar"/>
    <m/>
    <s v="Representación Geográfica"/>
    <m/>
    <s v="https://analytics.zoho.com/open-view/2395394000008153647?ZOHO_CRITERIA=%22Localiza_CL_Poblacion%22.%22Codcom%22%3D3301"/>
    <x v="3"/>
    <s v="#1774B9"/>
  </r>
  <r>
    <s v="1682"/>
    <n v="360"/>
    <s v="Enfermedades Mundiales"/>
    <s v="Salud"/>
    <n v="3302"/>
    <x v="7"/>
    <x v="3"/>
    <x v="2"/>
    <x v="39"/>
    <x v="5"/>
    <x v="11"/>
    <s v="Último Informe MINCIECIA"/>
    <s v="Adimensional"/>
    <s v="Ministerio de Ciencias, Tecnología, Conocimiento e Innovación"/>
    <s v="Etapa Actual del Programa Paso a Paso en la comuna de Alto del Carmen"/>
    <m/>
    <s v="Representación Geográfica"/>
    <m/>
    <s v="https://analytics.zoho.com/open-view/2395394000008153647?ZOHO_CRITERIA=%22Localiza_CL_Poblacion%22.%22Codcom%22%3D3302"/>
    <x v="3"/>
    <s v="#1774B9"/>
  </r>
  <r>
    <s v="1683"/>
    <n v="360"/>
    <s v="Enfermedades Mundiales"/>
    <s v="Salud"/>
    <n v="3303"/>
    <x v="7"/>
    <x v="3"/>
    <x v="2"/>
    <x v="40"/>
    <x v="5"/>
    <x v="11"/>
    <s v="Último Informe MINCIECIA"/>
    <s v="Adimensional"/>
    <s v="Ministerio de Ciencias, Tecnología, Conocimiento e Innovación"/>
    <s v="Etapa Actual del Programa Paso a Paso en la comuna de Freirina"/>
    <m/>
    <s v="Representación Geográfica"/>
    <m/>
    <s v="https://analytics.zoho.com/open-view/2395394000008153647?ZOHO_CRITERIA=%22Localiza_CL_Poblacion%22.%22Codcom%22%3D3303"/>
    <x v="3"/>
    <s v="#1774B9"/>
  </r>
  <r>
    <s v="1684"/>
    <n v="360"/>
    <s v="Enfermedades Mundiales"/>
    <s v="Salud"/>
    <n v="3304"/>
    <x v="7"/>
    <x v="3"/>
    <x v="2"/>
    <x v="41"/>
    <x v="5"/>
    <x v="11"/>
    <s v="Último Informe MINCIECIA"/>
    <s v="Adimensional"/>
    <s v="Ministerio de Ciencias, Tecnología, Conocimiento e Innovación"/>
    <s v="Etapa Actual del Programa Paso a Paso en la comuna de Huasco"/>
    <m/>
    <s v="Representación Geográfica"/>
    <m/>
    <s v="https://analytics.zoho.com/open-view/2395394000008153647?ZOHO_CRITERIA=%22Localiza_CL_Poblacion%22.%22Codcom%22%3D3304"/>
    <x v="3"/>
    <s v="#1774B9"/>
  </r>
  <r>
    <s v="1685"/>
    <n v="360"/>
    <s v="Enfermedades Mundiales"/>
    <s v="Salud"/>
    <n v="4101"/>
    <x v="7"/>
    <x v="3"/>
    <x v="2"/>
    <x v="42"/>
    <x v="5"/>
    <x v="11"/>
    <s v="Último Informe MINCIECIA"/>
    <s v="Adimensional"/>
    <s v="Ministerio de Ciencias, Tecnología, Conocimiento e Innovación"/>
    <s v="Etapa Actual del Programa Paso a Paso en la comuna de La Serena"/>
    <m/>
    <s v="Representación Geográfica"/>
    <m/>
    <s v="https://analytics.zoho.com/open-view/2395394000008153647?ZOHO_CRITERIA=%22Localiza_CL_Poblacion%22.%22Codcom%22%3D4101"/>
    <x v="3"/>
    <s v="#1774B9"/>
  </r>
  <r>
    <s v="1686"/>
    <n v="360"/>
    <s v="Enfermedades Mundiales"/>
    <s v="Salud"/>
    <n v="4102"/>
    <x v="7"/>
    <x v="3"/>
    <x v="2"/>
    <x v="43"/>
    <x v="5"/>
    <x v="11"/>
    <s v="Último Informe MINCIECIA"/>
    <s v="Adimensional"/>
    <s v="Ministerio de Ciencias, Tecnología, Conocimiento e Innovación"/>
    <s v="Etapa Actual del Programa Paso a Paso en la comuna de Coquimbo"/>
    <m/>
    <s v="Representación Geográfica"/>
    <m/>
    <s v="https://analytics.zoho.com/open-view/2395394000008153647?ZOHO_CRITERIA=%22Localiza_CL_Poblacion%22.%22Codcom%22%3D4102"/>
    <x v="3"/>
    <s v="#1774B9"/>
  </r>
  <r>
    <s v="1687"/>
    <n v="360"/>
    <s v="Enfermedades Mundiales"/>
    <s v="Salud"/>
    <n v="4103"/>
    <x v="7"/>
    <x v="3"/>
    <x v="2"/>
    <x v="44"/>
    <x v="5"/>
    <x v="11"/>
    <s v="Último Informe MINCIECIA"/>
    <s v="Adimensional"/>
    <s v="Ministerio de Ciencias, Tecnología, Conocimiento e Innovación"/>
    <s v="Etapa Actual del Programa Paso a Paso en la comuna de Andacollo"/>
    <m/>
    <s v="Representación Geográfica"/>
    <m/>
    <s v="https://analytics.zoho.com/open-view/2395394000008153647?ZOHO_CRITERIA=%22Localiza_CL_Poblacion%22.%22Codcom%22%3D4103"/>
    <x v="3"/>
    <s v="#1774B9"/>
  </r>
  <r>
    <s v="1688"/>
    <n v="360"/>
    <s v="Enfermedades Mundiales"/>
    <s v="Salud"/>
    <n v="4104"/>
    <x v="7"/>
    <x v="3"/>
    <x v="2"/>
    <x v="45"/>
    <x v="5"/>
    <x v="11"/>
    <s v="Último Informe MINCIECIA"/>
    <s v="Adimensional"/>
    <s v="Ministerio de Ciencias, Tecnología, Conocimiento e Innovación"/>
    <s v="Etapa Actual del Programa Paso a Paso en la comuna de La Higuera"/>
    <m/>
    <s v="Representación Geográfica"/>
    <m/>
    <s v="https://analytics.zoho.com/open-view/2395394000008153647?ZOHO_CRITERIA=%22Localiza_CL_Poblacion%22.%22Codcom%22%3D4104"/>
    <x v="3"/>
    <s v="#1774B9"/>
  </r>
  <r>
    <s v="1689"/>
    <n v="360"/>
    <s v="Enfermedades Mundiales"/>
    <s v="Salud"/>
    <n v="4105"/>
    <x v="7"/>
    <x v="3"/>
    <x v="2"/>
    <x v="46"/>
    <x v="5"/>
    <x v="11"/>
    <s v="Último Informe MINCIECIA"/>
    <s v="Adimensional"/>
    <s v="Ministerio de Ciencias, Tecnología, Conocimiento e Innovación"/>
    <s v="Etapa Actual del Programa Paso a Paso en la comuna de Paiguano"/>
    <m/>
    <s v="Representación Geográfica"/>
    <m/>
    <s v="https://analytics.zoho.com/open-view/2395394000008153647?ZOHO_CRITERIA=%22Localiza_CL_Poblacion%22.%22Codcom%22%3D4105"/>
    <x v="3"/>
    <s v="#1774B9"/>
  </r>
  <r>
    <s v="1690"/>
    <n v="360"/>
    <s v="Enfermedades Mundiales"/>
    <s v="Salud"/>
    <n v="4106"/>
    <x v="7"/>
    <x v="3"/>
    <x v="2"/>
    <x v="47"/>
    <x v="5"/>
    <x v="11"/>
    <s v="Último Informe MINCIECIA"/>
    <s v="Adimensional"/>
    <s v="Ministerio de Ciencias, Tecnología, Conocimiento e Innovación"/>
    <s v="Etapa Actual del Programa Paso a Paso en la comuna de Vicuña"/>
    <m/>
    <s v="Representación Geográfica"/>
    <m/>
    <s v="https://analytics.zoho.com/open-view/2395394000008153647?ZOHO_CRITERIA=%22Localiza_CL_Poblacion%22.%22Codcom%22%3D4106"/>
    <x v="3"/>
    <s v="#1774B9"/>
  </r>
  <r>
    <s v="1691"/>
    <n v="360"/>
    <s v="Enfermedades Mundiales"/>
    <s v="Salud"/>
    <n v="4201"/>
    <x v="7"/>
    <x v="3"/>
    <x v="2"/>
    <x v="48"/>
    <x v="5"/>
    <x v="11"/>
    <s v="Último Informe MINCIECIA"/>
    <s v="Adimensional"/>
    <s v="Ministerio de Ciencias, Tecnología, Conocimiento e Innovación"/>
    <s v="Etapa Actual del Programa Paso a Paso en la comuna de Illapel"/>
    <m/>
    <s v="Representación Geográfica"/>
    <m/>
    <s v="https://analytics.zoho.com/open-view/2395394000008153647?ZOHO_CRITERIA=%22Localiza_CL_Poblacion%22.%22Codcom%22%3D4201"/>
    <x v="3"/>
    <s v="#1774B9"/>
  </r>
  <r>
    <s v="1692"/>
    <n v="360"/>
    <s v="Enfermedades Mundiales"/>
    <s v="Salud"/>
    <n v="4202"/>
    <x v="7"/>
    <x v="3"/>
    <x v="2"/>
    <x v="49"/>
    <x v="5"/>
    <x v="11"/>
    <s v="Último Informe MINCIECIA"/>
    <s v="Adimensional"/>
    <s v="Ministerio de Ciencias, Tecnología, Conocimiento e Innovación"/>
    <s v="Etapa Actual del Programa Paso a Paso en la comuna de Canela"/>
    <m/>
    <s v="Representación Geográfica"/>
    <m/>
    <s v="https://analytics.zoho.com/open-view/2395394000008153647?ZOHO_CRITERIA=%22Localiza_CL_Poblacion%22.%22Codcom%22%3D4202"/>
    <x v="3"/>
    <s v="#1774B9"/>
  </r>
  <r>
    <s v="1693"/>
    <n v="360"/>
    <s v="Enfermedades Mundiales"/>
    <s v="Salud"/>
    <n v="4203"/>
    <x v="7"/>
    <x v="3"/>
    <x v="2"/>
    <x v="50"/>
    <x v="5"/>
    <x v="11"/>
    <s v="Último Informe MINCIECIA"/>
    <s v="Adimensional"/>
    <s v="Ministerio de Ciencias, Tecnología, Conocimiento e Innovación"/>
    <s v="Etapa Actual del Programa Paso a Paso en la comuna de Los Vilos"/>
    <m/>
    <s v="Representación Geográfica"/>
    <m/>
    <s v="https://analytics.zoho.com/open-view/2395394000008153647?ZOHO_CRITERIA=%22Localiza_CL_Poblacion%22.%22Codcom%22%3D4203"/>
    <x v="3"/>
    <s v="#1774B9"/>
  </r>
  <r>
    <s v="1694"/>
    <n v="360"/>
    <s v="Enfermedades Mundiales"/>
    <s v="Salud"/>
    <n v="4204"/>
    <x v="7"/>
    <x v="3"/>
    <x v="2"/>
    <x v="51"/>
    <x v="5"/>
    <x v="11"/>
    <s v="Último Informe MINCIECIA"/>
    <s v="Adimensional"/>
    <s v="Ministerio de Ciencias, Tecnología, Conocimiento e Innovación"/>
    <s v="Etapa Actual del Programa Paso a Paso en la comuna de Salamanca"/>
    <m/>
    <s v="Representación Geográfica"/>
    <m/>
    <s v="https://analytics.zoho.com/open-view/2395394000008153647?ZOHO_CRITERIA=%22Localiza_CL_Poblacion%22.%22Codcom%22%3D4204"/>
    <x v="3"/>
    <s v="#1774B9"/>
  </r>
  <r>
    <s v="1695"/>
    <n v="360"/>
    <s v="Enfermedades Mundiales"/>
    <s v="Salud"/>
    <n v="4301"/>
    <x v="7"/>
    <x v="3"/>
    <x v="2"/>
    <x v="52"/>
    <x v="5"/>
    <x v="11"/>
    <s v="Último Informe MINCIECIA"/>
    <s v="Adimensional"/>
    <s v="Ministerio de Ciencias, Tecnología, Conocimiento e Innovación"/>
    <s v="Etapa Actual del Programa Paso a Paso en la comuna de Ovalle"/>
    <m/>
    <s v="Representación Geográfica"/>
    <m/>
    <s v="https://analytics.zoho.com/open-view/2395394000008153647?ZOHO_CRITERIA=%22Localiza_CL_Poblacion%22.%22Codcom%22%3D4301"/>
    <x v="3"/>
    <s v="#1774B9"/>
  </r>
  <r>
    <s v="1696"/>
    <n v="360"/>
    <s v="Enfermedades Mundiales"/>
    <s v="Salud"/>
    <n v="4302"/>
    <x v="7"/>
    <x v="3"/>
    <x v="2"/>
    <x v="53"/>
    <x v="5"/>
    <x v="11"/>
    <s v="Último Informe MINCIECIA"/>
    <s v="Adimensional"/>
    <s v="Ministerio de Ciencias, Tecnología, Conocimiento e Innovación"/>
    <s v="Etapa Actual del Programa Paso a Paso en la comuna de Combarbalá"/>
    <m/>
    <s v="Representación Geográfica"/>
    <m/>
    <s v="https://analytics.zoho.com/open-view/2395394000008153647?ZOHO_CRITERIA=%22Localiza_CL_Poblacion%22.%22Codcom%22%3D4302"/>
    <x v="3"/>
    <s v="#1774B9"/>
  </r>
  <r>
    <s v="1697"/>
    <n v="360"/>
    <s v="Enfermedades Mundiales"/>
    <s v="Salud"/>
    <n v="4303"/>
    <x v="7"/>
    <x v="3"/>
    <x v="2"/>
    <x v="54"/>
    <x v="5"/>
    <x v="11"/>
    <s v="Último Informe MINCIECIA"/>
    <s v="Adimensional"/>
    <s v="Ministerio de Ciencias, Tecnología, Conocimiento e Innovación"/>
    <s v="Etapa Actual del Programa Paso a Paso en la comuna de Monte Patria"/>
    <m/>
    <s v="Representación Geográfica"/>
    <m/>
    <s v="https://analytics.zoho.com/open-view/2395394000008153647?ZOHO_CRITERIA=%22Localiza_CL_Poblacion%22.%22Codcom%22%3D4303"/>
    <x v="3"/>
    <s v="#1774B9"/>
  </r>
  <r>
    <s v="1698"/>
    <n v="360"/>
    <s v="Enfermedades Mundiales"/>
    <s v="Salud"/>
    <n v="4304"/>
    <x v="7"/>
    <x v="3"/>
    <x v="2"/>
    <x v="55"/>
    <x v="5"/>
    <x v="11"/>
    <s v="Último Informe MINCIECIA"/>
    <s v="Adimensional"/>
    <s v="Ministerio de Ciencias, Tecnología, Conocimiento e Innovación"/>
    <s v="Etapa Actual del Programa Paso a Paso en la comuna de Punitaqui"/>
    <m/>
    <s v="Representación Geográfica"/>
    <m/>
    <s v="https://analytics.zoho.com/open-view/2395394000008153647?ZOHO_CRITERIA=%22Localiza_CL_Poblacion%22.%22Codcom%22%3D4304"/>
    <x v="3"/>
    <s v="#1774B9"/>
  </r>
  <r>
    <s v="1699"/>
    <n v="360"/>
    <s v="Enfermedades Mundiales"/>
    <s v="Salud"/>
    <n v="4305"/>
    <x v="7"/>
    <x v="3"/>
    <x v="2"/>
    <x v="56"/>
    <x v="5"/>
    <x v="11"/>
    <s v="Último Informe MINCIECIA"/>
    <s v="Adimensional"/>
    <s v="Ministerio de Ciencias, Tecnología, Conocimiento e Innovación"/>
    <s v="Etapa Actual del Programa Paso a Paso en la comuna de Río Hurtado"/>
    <m/>
    <s v="Representación Geográfica"/>
    <m/>
    <s v="https://analytics.zoho.com/open-view/2395394000008153647?ZOHO_CRITERIA=%22Localiza_CL_Poblacion%22.%22Codcom%22%3D4305"/>
    <x v="3"/>
    <s v="#1774B9"/>
  </r>
  <r>
    <s v="1700"/>
    <n v="360"/>
    <s v="Enfermedades Mundiales"/>
    <s v="Salud"/>
    <n v="5101"/>
    <x v="7"/>
    <x v="3"/>
    <x v="2"/>
    <x v="57"/>
    <x v="5"/>
    <x v="11"/>
    <s v="Último Informe MINCIECIA"/>
    <s v="Adimensional"/>
    <s v="Ministerio de Ciencias, Tecnología, Conocimiento e Innovación"/>
    <s v="Etapa Actual del Programa Paso a Paso en la comuna de Valparaíso"/>
    <m/>
    <s v="Representación Geográfica"/>
    <m/>
    <s v="https://analytics.zoho.com/open-view/2395394000008153647?ZOHO_CRITERIA=%22Localiza_CL_Poblacion%22.%22Codcom%22%3D5101"/>
    <x v="3"/>
    <s v="#1774B9"/>
  </r>
  <r>
    <s v="1701"/>
    <n v="360"/>
    <s v="Enfermedades Mundiales"/>
    <s v="Salud"/>
    <n v="5102"/>
    <x v="7"/>
    <x v="3"/>
    <x v="2"/>
    <x v="58"/>
    <x v="5"/>
    <x v="11"/>
    <s v="Último Informe MINCIECIA"/>
    <s v="Adimensional"/>
    <s v="Ministerio de Ciencias, Tecnología, Conocimiento e Innovación"/>
    <s v="Etapa Actual del Programa Paso a Paso en la comuna de Casablanca"/>
    <m/>
    <s v="Representación Geográfica"/>
    <m/>
    <s v="https://analytics.zoho.com/open-view/2395394000008153647?ZOHO_CRITERIA=%22Localiza_CL_Poblacion%22.%22Codcom%22%3D5102"/>
    <x v="3"/>
    <s v="#1774B9"/>
  </r>
  <r>
    <s v="1702"/>
    <n v="360"/>
    <s v="Enfermedades Mundiales"/>
    <s v="Salud"/>
    <n v="5103"/>
    <x v="7"/>
    <x v="3"/>
    <x v="2"/>
    <x v="59"/>
    <x v="5"/>
    <x v="11"/>
    <s v="Último Informe MINCIECIA"/>
    <s v="Adimensional"/>
    <s v="Ministerio de Ciencias, Tecnología, Conocimiento e Innovación"/>
    <s v="Etapa Actual del Programa Paso a Paso en la comuna de Concón"/>
    <m/>
    <s v="Representación Geográfica"/>
    <m/>
    <s v="https://analytics.zoho.com/open-view/2395394000008153647?ZOHO_CRITERIA=%22Localiza_CL_Poblacion%22.%22Codcom%22%3D5103"/>
    <x v="3"/>
    <s v="#1774B9"/>
  </r>
  <r>
    <s v="1703"/>
    <n v="360"/>
    <s v="Enfermedades Mundiales"/>
    <s v="Salud"/>
    <n v="5104"/>
    <x v="7"/>
    <x v="3"/>
    <x v="2"/>
    <x v="60"/>
    <x v="5"/>
    <x v="11"/>
    <s v="Último Informe MINCIECIA"/>
    <s v="Adimensional"/>
    <s v="Ministerio de Ciencias, Tecnología, Conocimiento e Innovación"/>
    <s v="Etapa Actual del Programa Paso a Paso en la comuna de Juan Fernández"/>
    <m/>
    <s v="Representación Geográfica"/>
    <m/>
    <s v="https://analytics.zoho.com/open-view/2395394000008153647?ZOHO_CRITERIA=%22Localiza_CL_Poblacion%22.%22Codcom%22%3D5104"/>
    <x v="3"/>
    <s v="#1774B9"/>
  </r>
  <r>
    <s v="1704"/>
    <n v="360"/>
    <s v="Enfermedades Mundiales"/>
    <s v="Salud"/>
    <n v="5105"/>
    <x v="7"/>
    <x v="3"/>
    <x v="2"/>
    <x v="61"/>
    <x v="5"/>
    <x v="11"/>
    <s v="Último Informe MINCIECIA"/>
    <s v="Adimensional"/>
    <s v="Ministerio de Ciencias, Tecnología, Conocimiento e Innovación"/>
    <s v="Etapa Actual del Programa Paso a Paso en la comuna de Puchuncaví"/>
    <m/>
    <s v="Representación Geográfica"/>
    <m/>
    <s v="https://analytics.zoho.com/open-view/2395394000008153647?ZOHO_CRITERIA=%22Localiza_CL_Poblacion%22.%22Codcom%22%3D5105"/>
    <x v="3"/>
    <s v="#1774B9"/>
  </r>
  <r>
    <s v="1705"/>
    <n v="360"/>
    <s v="Enfermedades Mundiales"/>
    <s v="Salud"/>
    <n v="5107"/>
    <x v="7"/>
    <x v="3"/>
    <x v="2"/>
    <x v="62"/>
    <x v="5"/>
    <x v="11"/>
    <s v="Último Informe MINCIECIA"/>
    <s v="Adimensional"/>
    <s v="Ministerio de Ciencias, Tecnología, Conocimiento e Innovación"/>
    <s v="Etapa Actual del Programa Paso a Paso en la comuna de Quintero"/>
    <m/>
    <s v="Representación Geográfica"/>
    <m/>
    <s v="https://analytics.zoho.com/open-view/2395394000008153647?ZOHO_CRITERIA=%22Localiza_CL_Poblacion%22.%22Codcom%22%3D5107"/>
    <x v="3"/>
    <s v="#1774B9"/>
  </r>
  <r>
    <s v="1706"/>
    <n v="360"/>
    <s v="Enfermedades Mundiales"/>
    <s v="Salud"/>
    <n v="5109"/>
    <x v="7"/>
    <x v="3"/>
    <x v="2"/>
    <x v="63"/>
    <x v="5"/>
    <x v="11"/>
    <s v="Último Informe MINCIECIA"/>
    <s v="Adimensional"/>
    <s v="Ministerio de Ciencias, Tecnología, Conocimiento e Innovación"/>
    <s v="Etapa Actual del Programa Paso a Paso en la comuna de Viña del Mar"/>
    <m/>
    <s v="Representación Geográfica"/>
    <m/>
    <s v="https://analytics.zoho.com/open-view/2395394000008153647?ZOHO_CRITERIA=%22Localiza_CL_Poblacion%22.%22Codcom%22%3D5109"/>
    <x v="3"/>
    <s v="#1774B9"/>
  </r>
  <r>
    <s v="1707"/>
    <n v="360"/>
    <s v="Enfermedades Mundiales"/>
    <s v="Salud"/>
    <n v="5201"/>
    <x v="7"/>
    <x v="3"/>
    <x v="2"/>
    <x v="64"/>
    <x v="5"/>
    <x v="11"/>
    <s v="Último Informe MINCIECIA"/>
    <s v="Adimensional"/>
    <s v="Ministerio de Ciencias, Tecnología, Conocimiento e Innovación"/>
    <s v="Etapa Actual del Programa Paso a Paso en la comuna de Isla de Pascua"/>
    <m/>
    <s v="Representación Geográfica"/>
    <m/>
    <s v="https://analytics.zoho.com/open-view/2395394000008153647?ZOHO_CRITERIA=%22Localiza_CL_Poblacion%22.%22Codcom%22%3D5201"/>
    <x v="3"/>
    <s v="#1774B9"/>
  </r>
  <r>
    <s v="1708"/>
    <n v="360"/>
    <s v="Enfermedades Mundiales"/>
    <s v="Salud"/>
    <n v="5301"/>
    <x v="7"/>
    <x v="3"/>
    <x v="2"/>
    <x v="65"/>
    <x v="5"/>
    <x v="11"/>
    <s v="Último Informe MINCIECIA"/>
    <s v="Adimensional"/>
    <s v="Ministerio de Ciencias, Tecnología, Conocimiento e Innovación"/>
    <s v="Etapa Actual del Programa Paso a Paso en la comuna de Los Andes"/>
    <m/>
    <s v="Representación Geográfica"/>
    <m/>
    <s v="https://analytics.zoho.com/open-view/2395394000008153647?ZOHO_CRITERIA=%22Localiza_CL_Poblacion%22.%22Codcom%22%3D5301"/>
    <x v="3"/>
    <s v="#1774B9"/>
  </r>
  <r>
    <s v="1709"/>
    <n v="360"/>
    <s v="Enfermedades Mundiales"/>
    <s v="Salud"/>
    <n v="5302"/>
    <x v="7"/>
    <x v="3"/>
    <x v="2"/>
    <x v="66"/>
    <x v="5"/>
    <x v="11"/>
    <s v="Último Informe MINCIECIA"/>
    <s v="Adimensional"/>
    <s v="Ministerio de Ciencias, Tecnología, Conocimiento e Innovación"/>
    <s v="Etapa Actual del Programa Paso a Paso en la comuna de Calle Larga"/>
    <m/>
    <s v="Representación Geográfica"/>
    <m/>
    <s v="https://analytics.zoho.com/open-view/2395394000008153647?ZOHO_CRITERIA=%22Localiza_CL_Poblacion%22.%22Codcom%22%3D5302"/>
    <x v="3"/>
    <s v="#1774B9"/>
  </r>
  <r>
    <s v="1710"/>
    <n v="360"/>
    <s v="Enfermedades Mundiales"/>
    <s v="Salud"/>
    <n v="5303"/>
    <x v="7"/>
    <x v="3"/>
    <x v="2"/>
    <x v="67"/>
    <x v="5"/>
    <x v="11"/>
    <s v="Último Informe MINCIECIA"/>
    <s v="Adimensional"/>
    <s v="Ministerio de Ciencias, Tecnología, Conocimiento e Innovación"/>
    <s v="Etapa Actual del Programa Paso a Paso en la comuna de Rinconada"/>
    <m/>
    <s v="Representación Geográfica"/>
    <m/>
    <s v="https://analytics.zoho.com/open-view/2395394000008153647?ZOHO_CRITERIA=%22Localiza_CL_Poblacion%22.%22Codcom%22%3D5303"/>
    <x v="3"/>
    <s v="#1774B9"/>
  </r>
  <r>
    <s v="1711"/>
    <n v="360"/>
    <s v="Enfermedades Mundiales"/>
    <s v="Salud"/>
    <n v="5304"/>
    <x v="7"/>
    <x v="3"/>
    <x v="2"/>
    <x v="68"/>
    <x v="5"/>
    <x v="11"/>
    <s v="Último Informe MINCIECIA"/>
    <s v="Adimensional"/>
    <s v="Ministerio de Ciencias, Tecnología, Conocimiento e Innovación"/>
    <s v="Etapa Actual del Programa Paso a Paso en la comuna de San Esteban"/>
    <m/>
    <s v="Representación Geográfica"/>
    <m/>
    <s v="https://analytics.zoho.com/open-view/2395394000008153647?ZOHO_CRITERIA=%22Localiza_CL_Poblacion%22.%22Codcom%22%3D5304"/>
    <x v="3"/>
    <s v="#1774B9"/>
  </r>
  <r>
    <s v="1712"/>
    <n v="360"/>
    <s v="Enfermedades Mundiales"/>
    <s v="Salud"/>
    <n v="5401"/>
    <x v="7"/>
    <x v="3"/>
    <x v="2"/>
    <x v="69"/>
    <x v="5"/>
    <x v="11"/>
    <s v="Último Informe MINCIECIA"/>
    <s v="Adimensional"/>
    <s v="Ministerio de Ciencias, Tecnología, Conocimiento e Innovación"/>
    <s v="Etapa Actual del Programa Paso a Paso en la comuna de La Ligua"/>
    <m/>
    <s v="Representación Geográfica"/>
    <m/>
    <s v="https://analytics.zoho.com/open-view/2395394000008153647?ZOHO_CRITERIA=%22Localiza_CL_Poblacion%22.%22Codcom%22%3D5401"/>
    <x v="3"/>
    <s v="#1774B9"/>
  </r>
  <r>
    <s v="1713"/>
    <n v="360"/>
    <s v="Enfermedades Mundiales"/>
    <s v="Salud"/>
    <n v="5402"/>
    <x v="7"/>
    <x v="3"/>
    <x v="2"/>
    <x v="70"/>
    <x v="5"/>
    <x v="11"/>
    <s v="Último Informe MINCIECIA"/>
    <s v="Adimensional"/>
    <s v="Ministerio de Ciencias, Tecnología, Conocimiento e Innovación"/>
    <s v="Etapa Actual del Programa Paso a Paso en la comuna de Cabildo"/>
    <m/>
    <s v="Representación Geográfica"/>
    <m/>
    <s v="https://analytics.zoho.com/open-view/2395394000008153647?ZOHO_CRITERIA=%22Localiza_CL_Poblacion%22.%22Codcom%22%3D5402"/>
    <x v="3"/>
    <s v="#1774B9"/>
  </r>
  <r>
    <s v="1714"/>
    <n v="360"/>
    <s v="Enfermedades Mundiales"/>
    <s v="Salud"/>
    <n v="5403"/>
    <x v="7"/>
    <x v="3"/>
    <x v="2"/>
    <x v="71"/>
    <x v="5"/>
    <x v="11"/>
    <s v="Último Informe MINCIECIA"/>
    <s v="Adimensional"/>
    <s v="Ministerio de Ciencias, Tecnología, Conocimiento e Innovación"/>
    <s v="Etapa Actual del Programa Paso a Paso en la comuna de Papudo"/>
    <m/>
    <s v="Representación Geográfica"/>
    <m/>
    <s v="https://analytics.zoho.com/open-view/2395394000008153647?ZOHO_CRITERIA=%22Localiza_CL_Poblacion%22.%22Codcom%22%3D5403"/>
    <x v="3"/>
    <s v="#1774B9"/>
  </r>
  <r>
    <s v="1715"/>
    <n v="360"/>
    <s v="Enfermedades Mundiales"/>
    <s v="Salud"/>
    <n v="5404"/>
    <x v="7"/>
    <x v="3"/>
    <x v="2"/>
    <x v="72"/>
    <x v="5"/>
    <x v="11"/>
    <s v="Último Informe MINCIECIA"/>
    <s v="Adimensional"/>
    <s v="Ministerio de Ciencias, Tecnología, Conocimiento e Innovación"/>
    <s v="Etapa Actual del Programa Paso a Paso en la comuna de Petorca"/>
    <m/>
    <s v="Representación Geográfica"/>
    <m/>
    <s v="https://analytics.zoho.com/open-view/2395394000008153647?ZOHO_CRITERIA=%22Localiza_CL_Poblacion%22.%22Codcom%22%3D5404"/>
    <x v="3"/>
    <s v="#1774B9"/>
  </r>
  <r>
    <s v="1716"/>
    <n v="360"/>
    <s v="Enfermedades Mundiales"/>
    <s v="Salud"/>
    <n v="5405"/>
    <x v="7"/>
    <x v="3"/>
    <x v="2"/>
    <x v="73"/>
    <x v="5"/>
    <x v="11"/>
    <s v="Último Informe MINCIECIA"/>
    <s v="Adimensional"/>
    <s v="Ministerio de Ciencias, Tecnología, Conocimiento e Innovación"/>
    <s v="Etapa Actual del Programa Paso a Paso en la comuna de Zapallar"/>
    <m/>
    <s v="Representación Geográfica"/>
    <m/>
    <s v="https://analytics.zoho.com/open-view/2395394000008153647?ZOHO_CRITERIA=%22Localiza_CL_Poblacion%22.%22Codcom%22%3D5405"/>
    <x v="3"/>
    <s v="#1774B9"/>
  </r>
  <r>
    <s v="1717"/>
    <n v="360"/>
    <s v="Enfermedades Mundiales"/>
    <s v="Salud"/>
    <n v="5501"/>
    <x v="7"/>
    <x v="3"/>
    <x v="2"/>
    <x v="74"/>
    <x v="5"/>
    <x v="11"/>
    <s v="Último Informe MINCIECIA"/>
    <s v="Adimensional"/>
    <s v="Ministerio de Ciencias, Tecnología, Conocimiento e Innovación"/>
    <s v="Etapa Actual del Programa Paso a Paso en la comuna de Quillota"/>
    <m/>
    <s v="Representación Geográfica"/>
    <m/>
    <s v="https://analytics.zoho.com/open-view/2395394000008153647?ZOHO_CRITERIA=%22Localiza_CL_Poblacion%22.%22Codcom%22%3D5501"/>
    <x v="3"/>
    <s v="#1774B9"/>
  </r>
  <r>
    <s v="1718"/>
    <n v="360"/>
    <s v="Enfermedades Mundiales"/>
    <s v="Salud"/>
    <n v="5502"/>
    <x v="7"/>
    <x v="3"/>
    <x v="2"/>
    <x v="75"/>
    <x v="5"/>
    <x v="11"/>
    <s v="Último Informe MINCIECIA"/>
    <s v="Adimensional"/>
    <s v="Ministerio de Ciencias, Tecnología, Conocimiento e Innovación"/>
    <s v="Etapa Actual del Programa Paso a Paso en la comuna de Calera"/>
    <m/>
    <s v="Representación Geográfica"/>
    <m/>
    <s v="https://analytics.zoho.com/open-view/2395394000008153647?ZOHO_CRITERIA=%22Localiza_CL_Poblacion%22.%22Codcom%22%3D5502"/>
    <x v="3"/>
    <s v="#1774B9"/>
  </r>
  <r>
    <s v="1719"/>
    <n v="360"/>
    <s v="Enfermedades Mundiales"/>
    <s v="Salud"/>
    <n v="5503"/>
    <x v="7"/>
    <x v="3"/>
    <x v="2"/>
    <x v="76"/>
    <x v="5"/>
    <x v="11"/>
    <s v="Último Informe MINCIECIA"/>
    <s v="Adimensional"/>
    <s v="Ministerio de Ciencias, Tecnología, Conocimiento e Innovación"/>
    <s v="Etapa Actual del Programa Paso a Paso en la comuna de Hijuelas"/>
    <m/>
    <s v="Representación Geográfica"/>
    <m/>
    <s v="https://analytics.zoho.com/open-view/2395394000008153647?ZOHO_CRITERIA=%22Localiza_CL_Poblacion%22.%22Codcom%22%3D5503"/>
    <x v="3"/>
    <s v="#1774B9"/>
  </r>
  <r>
    <s v="1720"/>
    <n v="360"/>
    <s v="Enfermedades Mundiales"/>
    <s v="Salud"/>
    <n v="5504"/>
    <x v="7"/>
    <x v="3"/>
    <x v="2"/>
    <x v="77"/>
    <x v="5"/>
    <x v="11"/>
    <s v="Último Informe MINCIECIA"/>
    <s v="Adimensional"/>
    <s v="Ministerio de Ciencias, Tecnología, Conocimiento e Innovación"/>
    <s v="Etapa Actual del Programa Paso a Paso en la comuna de La Cruz"/>
    <m/>
    <s v="Representación Geográfica"/>
    <m/>
    <s v="https://analytics.zoho.com/open-view/2395394000008153647?ZOHO_CRITERIA=%22Localiza_CL_Poblacion%22.%22Codcom%22%3D5504"/>
    <x v="3"/>
    <s v="#1774B9"/>
  </r>
  <r>
    <s v="1721"/>
    <n v="360"/>
    <s v="Enfermedades Mundiales"/>
    <s v="Salud"/>
    <n v="5506"/>
    <x v="7"/>
    <x v="3"/>
    <x v="2"/>
    <x v="78"/>
    <x v="5"/>
    <x v="11"/>
    <s v="Último Informe MINCIECIA"/>
    <s v="Adimensional"/>
    <s v="Ministerio de Ciencias, Tecnología, Conocimiento e Innovación"/>
    <s v="Etapa Actual del Programa Paso a Paso en la comuna de Nogales"/>
    <m/>
    <s v="Representación Geográfica"/>
    <m/>
    <s v="https://analytics.zoho.com/open-view/2395394000008153647?ZOHO_CRITERIA=%22Localiza_CL_Poblacion%22.%22Codcom%22%3D5506"/>
    <x v="3"/>
    <s v="#1774B9"/>
  </r>
  <r>
    <s v="1722"/>
    <n v="360"/>
    <s v="Enfermedades Mundiales"/>
    <s v="Salud"/>
    <n v="5601"/>
    <x v="7"/>
    <x v="3"/>
    <x v="2"/>
    <x v="79"/>
    <x v="5"/>
    <x v="11"/>
    <s v="Último Informe MINCIECIA"/>
    <s v="Adimensional"/>
    <s v="Ministerio de Ciencias, Tecnología, Conocimiento e Innovación"/>
    <s v="Etapa Actual del Programa Paso a Paso en la comuna de San Antonio"/>
    <m/>
    <s v="Representación Geográfica"/>
    <m/>
    <s v="https://analytics.zoho.com/open-view/2395394000008153647?ZOHO_CRITERIA=%22Localiza_CL_Poblacion%22.%22Codcom%22%3D5601"/>
    <x v="3"/>
    <s v="#1774B9"/>
  </r>
  <r>
    <s v="1723"/>
    <n v="360"/>
    <s v="Enfermedades Mundiales"/>
    <s v="Salud"/>
    <n v="5602"/>
    <x v="7"/>
    <x v="3"/>
    <x v="2"/>
    <x v="80"/>
    <x v="5"/>
    <x v="11"/>
    <s v="Último Informe MINCIECIA"/>
    <s v="Adimensional"/>
    <s v="Ministerio de Ciencias, Tecnología, Conocimiento e Innovación"/>
    <s v="Etapa Actual del Programa Paso a Paso en la comuna de Algarrobo"/>
    <m/>
    <s v="Representación Geográfica"/>
    <m/>
    <s v="https://analytics.zoho.com/open-view/2395394000008153647?ZOHO_CRITERIA=%22Localiza_CL_Poblacion%22.%22Codcom%22%3D5602"/>
    <x v="3"/>
    <s v="#1774B9"/>
  </r>
  <r>
    <s v="1724"/>
    <n v="360"/>
    <s v="Enfermedades Mundiales"/>
    <s v="Salud"/>
    <n v="5603"/>
    <x v="7"/>
    <x v="3"/>
    <x v="2"/>
    <x v="81"/>
    <x v="5"/>
    <x v="11"/>
    <s v="Último Informe MINCIECIA"/>
    <s v="Adimensional"/>
    <s v="Ministerio de Ciencias, Tecnología, Conocimiento e Innovación"/>
    <s v="Etapa Actual del Programa Paso a Paso en la comuna de Cartagena"/>
    <m/>
    <s v="Representación Geográfica"/>
    <m/>
    <s v="https://analytics.zoho.com/open-view/2395394000008153647?ZOHO_CRITERIA=%22Localiza_CL_Poblacion%22.%22Codcom%22%3D5603"/>
    <x v="3"/>
    <s v="#1774B9"/>
  </r>
  <r>
    <s v="1725"/>
    <n v="360"/>
    <s v="Enfermedades Mundiales"/>
    <s v="Salud"/>
    <n v="5604"/>
    <x v="7"/>
    <x v="3"/>
    <x v="2"/>
    <x v="82"/>
    <x v="5"/>
    <x v="11"/>
    <s v="Último Informe MINCIECIA"/>
    <s v="Adimensional"/>
    <s v="Ministerio de Ciencias, Tecnología, Conocimiento e Innovación"/>
    <s v="Etapa Actual del Programa Paso a Paso en la comuna de El Quisco"/>
    <m/>
    <s v="Representación Geográfica"/>
    <m/>
    <s v="https://analytics.zoho.com/open-view/2395394000008153647?ZOHO_CRITERIA=%22Localiza_CL_Poblacion%22.%22Codcom%22%3D5604"/>
    <x v="3"/>
    <s v="#1774B9"/>
  </r>
  <r>
    <s v="1726"/>
    <n v="360"/>
    <s v="Enfermedades Mundiales"/>
    <s v="Salud"/>
    <n v="5605"/>
    <x v="7"/>
    <x v="3"/>
    <x v="2"/>
    <x v="83"/>
    <x v="5"/>
    <x v="11"/>
    <s v="Último Informe MINCIECIA"/>
    <s v="Adimensional"/>
    <s v="Ministerio de Ciencias, Tecnología, Conocimiento e Innovación"/>
    <s v="Etapa Actual del Programa Paso a Paso en la comuna de El Tabo"/>
    <m/>
    <s v="Representación Geográfica"/>
    <m/>
    <s v="https://analytics.zoho.com/open-view/2395394000008153647?ZOHO_CRITERIA=%22Localiza_CL_Poblacion%22.%22Codcom%22%3D5605"/>
    <x v="3"/>
    <s v="#1774B9"/>
  </r>
  <r>
    <s v="1727"/>
    <n v="360"/>
    <s v="Enfermedades Mundiales"/>
    <s v="Salud"/>
    <n v="5606"/>
    <x v="7"/>
    <x v="3"/>
    <x v="2"/>
    <x v="84"/>
    <x v="5"/>
    <x v="11"/>
    <s v="Último Informe MINCIECIA"/>
    <s v="Adimensional"/>
    <s v="Ministerio de Ciencias, Tecnología, Conocimiento e Innovación"/>
    <s v="Etapa Actual del Programa Paso a Paso en la comuna de Santo Domingo"/>
    <m/>
    <s v="Representación Geográfica"/>
    <m/>
    <s v="https://analytics.zoho.com/open-view/2395394000008153647?ZOHO_CRITERIA=%22Localiza_CL_Poblacion%22.%22Codcom%22%3D5606"/>
    <x v="3"/>
    <s v="#1774B9"/>
  </r>
  <r>
    <s v="1728"/>
    <n v="360"/>
    <s v="Enfermedades Mundiales"/>
    <s v="Salud"/>
    <n v="5701"/>
    <x v="7"/>
    <x v="3"/>
    <x v="2"/>
    <x v="85"/>
    <x v="5"/>
    <x v="11"/>
    <s v="Último Informe MINCIECIA"/>
    <s v="Adimensional"/>
    <s v="Ministerio de Ciencias, Tecnología, Conocimiento e Innovación"/>
    <s v="Etapa Actual del Programa Paso a Paso en la comuna de San Felipe"/>
    <m/>
    <s v="Representación Geográfica"/>
    <m/>
    <s v="https://analytics.zoho.com/open-view/2395394000008153647?ZOHO_CRITERIA=%22Localiza_CL_Poblacion%22.%22Codcom%22%3D5701"/>
    <x v="3"/>
    <s v="#1774B9"/>
  </r>
  <r>
    <s v="1729"/>
    <n v="360"/>
    <s v="Enfermedades Mundiales"/>
    <s v="Salud"/>
    <n v="5702"/>
    <x v="7"/>
    <x v="3"/>
    <x v="2"/>
    <x v="86"/>
    <x v="5"/>
    <x v="11"/>
    <s v="Último Informe MINCIECIA"/>
    <s v="Adimensional"/>
    <s v="Ministerio de Ciencias, Tecnología, Conocimiento e Innovación"/>
    <s v="Etapa Actual del Programa Paso a Paso en la comuna de Catemu"/>
    <m/>
    <s v="Representación Geográfica"/>
    <m/>
    <s v="https://analytics.zoho.com/open-view/2395394000008153647?ZOHO_CRITERIA=%22Localiza_CL_Poblacion%22.%22Codcom%22%3D5702"/>
    <x v="3"/>
    <s v="#1774B9"/>
  </r>
  <r>
    <s v="1730"/>
    <n v="360"/>
    <s v="Enfermedades Mundiales"/>
    <s v="Salud"/>
    <n v="5703"/>
    <x v="7"/>
    <x v="3"/>
    <x v="2"/>
    <x v="87"/>
    <x v="5"/>
    <x v="11"/>
    <s v="Último Informe MINCIECIA"/>
    <s v="Adimensional"/>
    <s v="Ministerio de Ciencias, Tecnología, Conocimiento e Innovación"/>
    <s v="Etapa Actual del Programa Paso a Paso en la comuna de Llaillay"/>
    <m/>
    <s v="Representación Geográfica"/>
    <m/>
    <s v="https://analytics.zoho.com/open-view/2395394000008153647?ZOHO_CRITERIA=%22Localiza_CL_Poblacion%22.%22Codcom%22%3D5703"/>
    <x v="3"/>
    <s v="#1774B9"/>
  </r>
  <r>
    <s v="1731"/>
    <n v="360"/>
    <s v="Enfermedades Mundiales"/>
    <s v="Salud"/>
    <n v="5704"/>
    <x v="7"/>
    <x v="3"/>
    <x v="2"/>
    <x v="88"/>
    <x v="5"/>
    <x v="11"/>
    <s v="Último Informe MINCIECIA"/>
    <s v="Adimensional"/>
    <s v="Ministerio de Ciencias, Tecnología, Conocimiento e Innovación"/>
    <s v="Etapa Actual del Programa Paso a Paso en la comuna de Panquehue"/>
    <m/>
    <s v="Representación Geográfica"/>
    <m/>
    <s v="https://analytics.zoho.com/open-view/2395394000008153647?ZOHO_CRITERIA=%22Localiza_CL_Poblacion%22.%22Codcom%22%3D5704"/>
    <x v="3"/>
    <s v="#1774B9"/>
  </r>
  <r>
    <s v="1732"/>
    <n v="360"/>
    <s v="Enfermedades Mundiales"/>
    <s v="Salud"/>
    <n v="5705"/>
    <x v="7"/>
    <x v="3"/>
    <x v="2"/>
    <x v="89"/>
    <x v="5"/>
    <x v="11"/>
    <s v="Último Informe MINCIECIA"/>
    <s v="Adimensional"/>
    <s v="Ministerio de Ciencias, Tecnología, Conocimiento e Innovación"/>
    <s v="Etapa Actual del Programa Paso a Paso en la comuna de Putaendo"/>
    <m/>
    <s v="Representación Geográfica"/>
    <m/>
    <s v="https://analytics.zoho.com/open-view/2395394000008153647?ZOHO_CRITERIA=%22Localiza_CL_Poblacion%22.%22Codcom%22%3D5705"/>
    <x v="3"/>
    <s v="#1774B9"/>
  </r>
  <r>
    <s v="1733"/>
    <n v="360"/>
    <s v="Enfermedades Mundiales"/>
    <s v="Salud"/>
    <n v="5706"/>
    <x v="7"/>
    <x v="3"/>
    <x v="2"/>
    <x v="90"/>
    <x v="5"/>
    <x v="11"/>
    <s v="Último Informe MINCIECIA"/>
    <s v="Adimensional"/>
    <s v="Ministerio de Ciencias, Tecnología, Conocimiento e Innovación"/>
    <s v="Etapa Actual del Programa Paso a Paso en la comuna de Santa María"/>
    <m/>
    <s v="Representación Geográfica"/>
    <m/>
    <s v="https://analytics.zoho.com/open-view/2395394000008153647?ZOHO_CRITERIA=%22Localiza_CL_Poblacion%22.%22Codcom%22%3D5706"/>
    <x v="3"/>
    <s v="#1774B9"/>
  </r>
  <r>
    <s v="1734"/>
    <n v="360"/>
    <s v="Enfermedades Mundiales"/>
    <s v="Salud"/>
    <n v="5801"/>
    <x v="7"/>
    <x v="3"/>
    <x v="2"/>
    <x v="91"/>
    <x v="5"/>
    <x v="11"/>
    <s v="Último Informe MINCIECIA"/>
    <s v="Adimensional"/>
    <s v="Ministerio de Ciencias, Tecnología, Conocimiento e Innovación"/>
    <s v="Etapa Actual del Programa Paso a Paso en la comuna de Quilpué"/>
    <m/>
    <s v="Representación Geográfica"/>
    <m/>
    <s v="https://analytics.zoho.com/open-view/2395394000008153647?ZOHO_CRITERIA=%22Localiza_CL_Poblacion%22.%22Codcom%22%3D5801"/>
    <x v="3"/>
    <s v="#1774B9"/>
  </r>
  <r>
    <s v="1735"/>
    <n v="360"/>
    <s v="Enfermedades Mundiales"/>
    <s v="Salud"/>
    <n v="5802"/>
    <x v="7"/>
    <x v="3"/>
    <x v="2"/>
    <x v="92"/>
    <x v="5"/>
    <x v="11"/>
    <s v="Último Informe MINCIECIA"/>
    <s v="Adimensional"/>
    <s v="Ministerio de Ciencias, Tecnología, Conocimiento e Innovación"/>
    <s v="Etapa Actual del Programa Paso a Paso en la comuna de Limache"/>
    <m/>
    <s v="Representación Geográfica"/>
    <m/>
    <s v="https://analytics.zoho.com/open-view/2395394000008153647?ZOHO_CRITERIA=%22Localiza_CL_Poblacion%22.%22Codcom%22%3D5802"/>
    <x v="3"/>
    <s v="#1774B9"/>
  </r>
  <r>
    <s v="1736"/>
    <n v="360"/>
    <s v="Enfermedades Mundiales"/>
    <s v="Salud"/>
    <n v="5803"/>
    <x v="7"/>
    <x v="3"/>
    <x v="2"/>
    <x v="93"/>
    <x v="5"/>
    <x v="11"/>
    <s v="Último Informe MINCIECIA"/>
    <s v="Adimensional"/>
    <s v="Ministerio de Ciencias, Tecnología, Conocimiento e Innovación"/>
    <s v="Etapa Actual del Programa Paso a Paso en la comuna de Olmué"/>
    <m/>
    <s v="Representación Geográfica"/>
    <m/>
    <s v="https://analytics.zoho.com/open-view/2395394000008153647?ZOHO_CRITERIA=%22Localiza_CL_Poblacion%22.%22Codcom%22%3D5803"/>
    <x v="3"/>
    <s v="#1774B9"/>
  </r>
  <r>
    <s v="1737"/>
    <n v="360"/>
    <s v="Enfermedades Mundiales"/>
    <s v="Salud"/>
    <n v="5804"/>
    <x v="7"/>
    <x v="3"/>
    <x v="2"/>
    <x v="94"/>
    <x v="5"/>
    <x v="11"/>
    <s v="Último Informe MINCIECIA"/>
    <s v="Adimensional"/>
    <s v="Ministerio de Ciencias, Tecnología, Conocimiento e Innovación"/>
    <s v="Etapa Actual del Programa Paso a Paso en la comuna de Villa Alemana"/>
    <m/>
    <s v="Representación Geográfica"/>
    <m/>
    <s v="https://analytics.zoho.com/open-view/2395394000008153647?ZOHO_CRITERIA=%22Localiza_CL_Poblacion%22.%22Codcom%22%3D5804"/>
    <x v="3"/>
    <s v="#1774B9"/>
  </r>
  <r>
    <s v="1738"/>
    <n v="360"/>
    <s v="Enfermedades Mundiales"/>
    <s v="Salud"/>
    <n v="6101"/>
    <x v="7"/>
    <x v="3"/>
    <x v="2"/>
    <x v="95"/>
    <x v="5"/>
    <x v="11"/>
    <s v="Último Informe MINCIECIA"/>
    <s v="Adimensional"/>
    <s v="Ministerio de Ciencias, Tecnología, Conocimiento e Innovación"/>
    <s v="Etapa Actual del Programa Paso a Paso en la comuna de Rancagua"/>
    <m/>
    <s v="Representación Geográfica"/>
    <m/>
    <s v="https://analytics.zoho.com/open-view/2395394000008153647?ZOHO_CRITERIA=%22Localiza_CL_Poblacion%22.%22Codcom%22%3D6101"/>
    <x v="3"/>
    <s v="#1774B9"/>
  </r>
  <r>
    <s v="1739"/>
    <n v="360"/>
    <s v="Enfermedades Mundiales"/>
    <s v="Salud"/>
    <n v="6102"/>
    <x v="7"/>
    <x v="3"/>
    <x v="2"/>
    <x v="96"/>
    <x v="5"/>
    <x v="11"/>
    <s v="Último Informe MINCIECIA"/>
    <s v="Adimensional"/>
    <s v="Ministerio de Ciencias, Tecnología, Conocimiento e Innovación"/>
    <s v="Etapa Actual del Programa Paso a Paso en la comuna de Codegua"/>
    <m/>
    <s v="Representación Geográfica"/>
    <m/>
    <s v="https://analytics.zoho.com/open-view/2395394000008153647?ZOHO_CRITERIA=%22Localiza_CL_Poblacion%22.%22Codcom%22%3D6102"/>
    <x v="3"/>
    <s v="#1774B9"/>
  </r>
  <r>
    <s v="1740"/>
    <n v="360"/>
    <s v="Enfermedades Mundiales"/>
    <s v="Salud"/>
    <n v="6103"/>
    <x v="7"/>
    <x v="3"/>
    <x v="2"/>
    <x v="97"/>
    <x v="5"/>
    <x v="11"/>
    <s v="Último Informe MINCIECIA"/>
    <s v="Adimensional"/>
    <s v="Ministerio de Ciencias, Tecnología, Conocimiento e Innovación"/>
    <s v="Etapa Actual del Programa Paso a Paso en la comuna de Coinco"/>
    <m/>
    <s v="Representación Geográfica"/>
    <m/>
    <s v="https://analytics.zoho.com/open-view/2395394000008153647?ZOHO_CRITERIA=%22Localiza_CL_Poblacion%22.%22Codcom%22%3D6103"/>
    <x v="3"/>
    <s v="#1774B9"/>
  </r>
  <r>
    <s v="1741"/>
    <n v="360"/>
    <s v="Enfermedades Mundiales"/>
    <s v="Salud"/>
    <n v="6104"/>
    <x v="7"/>
    <x v="3"/>
    <x v="2"/>
    <x v="98"/>
    <x v="5"/>
    <x v="11"/>
    <s v="Último Informe MINCIECIA"/>
    <s v="Adimensional"/>
    <s v="Ministerio de Ciencias, Tecnología, Conocimiento e Innovación"/>
    <s v="Etapa Actual del Programa Paso a Paso en la comuna de Coltauco"/>
    <m/>
    <s v="Representación Geográfica"/>
    <m/>
    <s v="https://analytics.zoho.com/open-view/2395394000008153647?ZOHO_CRITERIA=%22Localiza_CL_Poblacion%22.%22Codcom%22%3D6104"/>
    <x v="3"/>
    <s v="#1774B9"/>
  </r>
  <r>
    <s v="1742"/>
    <n v="360"/>
    <s v="Enfermedades Mundiales"/>
    <s v="Salud"/>
    <n v="6105"/>
    <x v="7"/>
    <x v="3"/>
    <x v="2"/>
    <x v="99"/>
    <x v="5"/>
    <x v="11"/>
    <s v="Último Informe MINCIECIA"/>
    <s v="Adimensional"/>
    <s v="Ministerio de Ciencias, Tecnología, Conocimiento e Innovación"/>
    <s v="Etapa Actual del Programa Paso a Paso en la comuna de Doñihue"/>
    <m/>
    <s v="Representación Geográfica"/>
    <m/>
    <s v="https://analytics.zoho.com/open-view/2395394000008153647?ZOHO_CRITERIA=%22Localiza_CL_Poblacion%22.%22Codcom%22%3D6105"/>
    <x v="3"/>
    <s v="#1774B9"/>
  </r>
  <r>
    <s v="1743"/>
    <n v="360"/>
    <s v="Enfermedades Mundiales"/>
    <s v="Salud"/>
    <n v="6106"/>
    <x v="7"/>
    <x v="3"/>
    <x v="2"/>
    <x v="100"/>
    <x v="5"/>
    <x v="11"/>
    <s v="Último Informe MINCIECIA"/>
    <s v="Adimensional"/>
    <s v="Ministerio de Ciencias, Tecnología, Conocimiento e Innovación"/>
    <s v="Etapa Actual del Programa Paso a Paso en la comuna de Graneros"/>
    <m/>
    <s v="Representación Geográfica"/>
    <m/>
    <s v="https://analytics.zoho.com/open-view/2395394000008153647?ZOHO_CRITERIA=%22Localiza_CL_Poblacion%22.%22Codcom%22%3D6106"/>
    <x v="3"/>
    <s v="#1774B9"/>
  </r>
  <r>
    <s v="1744"/>
    <n v="360"/>
    <s v="Enfermedades Mundiales"/>
    <s v="Salud"/>
    <n v="6107"/>
    <x v="7"/>
    <x v="3"/>
    <x v="2"/>
    <x v="101"/>
    <x v="5"/>
    <x v="11"/>
    <s v="Último Informe MINCIECIA"/>
    <s v="Adimensional"/>
    <s v="Ministerio de Ciencias, Tecnología, Conocimiento e Innovación"/>
    <s v="Etapa Actual del Programa Paso a Paso en la comuna de Las Cabras"/>
    <m/>
    <s v="Representación Geográfica"/>
    <m/>
    <s v="https://analytics.zoho.com/open-view/2395394000008153647?ZOHO_CRITERIA=%22Localiza_CL_Poblacion%22.%22Codcom%22%3D6107"/>
    <x v="3"/>
    <s v="#1774B9"/>
  </r>
  <r>
    <s v="1745"/>
    <n v="360"/>
    <s v="Enfermedades Mundiales"/>
    <s v="Salud"/>
    <n v="6108"/>
    <x v="7"/>
    <x v="3"/>
    <x v="2"/>
    <x v="102"/>
    <x v="5"/>
    <x v="11"/>
    <s v="Último Informe MINCIECIA"/>
    <s v="Adimensional"/>
    <s v="Ministerio de Ciencias, Tecnología, Conocimiento e Innovación"/>
    <s v="Etapa Actual del Programa Paso a Paso en la comuna de Machalí"/>
    <m/>
    <s v="Representación Geográfica"/>
    <m/>
    <s v="https://analytics.zoho.com/open-view/2395394000008153647?ZOHO_CRITERIA=%22Localiza_CL_Poblacion%22.%22Codcom%22%3D6108"/>
    <x v="3"/>
    <s v="#1774B9"/>
  </r>
  <r>
    <s v="1746"/>
    <n v="360"/>
    <s v="Enfermedades Mundiales"/>
    <s v="Salud"/>
    <n v="6109"/>
    <x v="7"/>
    <x v="3"/>
    <x v="2"/>
    <x v="103"/>
    <x v="5"/>
    <x v="11"/>
    <s v="Último Informe MINCIECIA"/>
    <s v="Adimensional"/>
    <s v="Ministerio de Ciencias, Tecnología, Conocimiento e Innovación"/>
    <s v="Etapa Actual del Programa Paso a Paso en la comuna de Malloa"/>
    <m/>
    <s v="Representación Geográfica"/>
    <m/>
    <s v="https://analytics.zoho.com/open-view/2395394000008153647?ZOHO_CRITERIA=%22Localiza_CL_Poblacion%22.%22Codcom%22%3D6109"/>
    <x v="3"/>
    <s v="#1774B9"/>
  </r>
  <r>
    <s v="1747"/>
    <n v="360"/>
    <s v="Enfermedades Mundiales"/>
    <s v="Salud"/>
    <n v="6110"/>
    <x v="7"/>
    <x v="3"/>
    <x v="2"/>
    <x v="104"/>
    <x v="5"/>
    <x v="11"/>
    <s v="Último Informe MINCIECIA"/>
    <s v="Adimensional"/>
    <s v="Ministerio de Ciencias, Tecnología, Conocimiento e Innovación"/>
    <s v="Etapa Actual del Programa Paso a Paso en la comuna de Mostazal"/>
    <m/>
    <s v="Representación Geográfica"/>
    <m/>
    <s v="https://analytics.zoho.com/open-view/2395394000008153647?ZOHO_CRITERIA=%22Localiza_CL_Poblacion%22.%22Codcom%22%3D6110"/>
    <x v="3"/>
    <s v="#1774B9"/>
  </r>
  <r>
    <s v="1748"/>
    <n v="360"/>
    <s v="Enfermedades Mundiales"/>
    <s v="Salud"/>
    <n v="6111"/>
    <x v="7"/>
    <x v="3"/>
    <x v="2"/>
    <x v="105"/>
    <x v="5"/>
    <x v="11"/>
    <s v="Último Informe MINCIECIA"/>
    <s v="Adimensional"/>
    <s v="Ministerio de Ciencias, Tecnología, Conocimiento e Innovación"/>
    <s v="Etapa Actual del Programa Paso a Paso en la comuna de Olivar"/>
    <m/>
    <s v="Representación Geográfica"/>
    <m/>
    <s v="https://analytics.zoho.com/open-view/2395394000008153647?ZOHO_CRITERIA=%22Localiza_CL_Poblacion%22.%22Codcom%22%3D6111"/>
    <x v="3"/>
    <s v="#1774B9"/>
  </r>
  <r>
    <s v="1749"/>
    <n v="360"/>
    <s v="Enfermedades Mundiales"/>
    <s v="Salud"/>
    <n v="6112"/>
    <x v="7"/>
    <x v="3"/>
    <x v="2"/>
    <x v="106"/>
    <x v="5"/>
    <x v="11"/>
    <s v="Último Informe MINCIECIA"/>
    <s v="Adimensional"/>
    <s v="Ministerio de Ciencias, Tecnología, Conocimiento e Innovación"/>
    <s v="Etapa Actual del Programa Paso a Paso en la comuna de Peumo"/>
    <m/>
    <s v="Representación Geográfica"/>
    <m/>
    <s v="https://analytics.zoho.com/open-view/2395394000008153647?ZOHO_CRITERIA=%22Localiza_CL_Poblacion%22.%22Codcom%22%3D6112"/>
    <x v="3"/>
    <s v="#1774B9"/>
  </r>
  <r>
    <s v="1750"/>
    <n v="360"/>
    <s v="Enfermedades Mundiales"/>
    <s v="Salud"/>
    <n v="6113"/>
    <x v="7"/>
    <x v="3"/>
    <x v="2"/>
    <x v="107"/>
    <x v="5"/>
    <x v="11"/>
    <s v="Último Informe MINCIECIA"/>
    <s v="Adimensional"/>
    <s v="Ministerio de Ciencias, Tecnología, Conocimiento e Innovación"/>
    <s v="Etapa Actual del Programa Paso a Paso en la comuna de Pichidegua"/>
    <m/>
    <s v="Representación Geográfica"/>
    <m/>
    <s v="https://analytics.zoho.com/open-view/2395394000008153647?ZOHO_CRITERIA=%22Localiza_CL_Poblacion%22.%22Codcom%22%3D6113"/>
    <x v="3"/>
    <s v="#1774B9"/>
  </r>
  <r>
    <s v="1751"/>
    <n v="360"/>
    <s v="Enfermedades Mundiales"/>
    <s v="Salud"/>
    <n v="6114"/>
    <x v="7"/>
    <x v="3"/>
    <x v="2"/>
    <x v="108"/>
    <x v="5"/>
    <x v="11"/>
    <s v="Último Informe MINCIECIA"/>
    <s v="Adimensional"/>
    <s v="Ministerio de Ciencias, Tecnología, Conocimiento e Innovación"/>
    <s v="Etapa Actual del Programa Paso a Paso en la comuna de Quinta de Tilcoco"/>
    <m/>
    <s v="Representación Geográfica"/>
    <m/>
    <s v="https://analytics.zoho.com/open-view/2395394000008153647?ZOHO_CRITERIA=%22Localiza_CL_Poblacion%22.%22Codcom%22%3D6114"/>
    <x v="3"/>
    <s v="#1774B9"/>
  </r>
  <r>
    <s v="1752"/>
    <n v="360"/>
    <s v="Enfermedades Mundiales"/>
    <s v="Salud"/>
    <n v="6115"/>
    <x v="7"/>
    <x v="3"/>
    <x v="2"/>
    <x v="109"/>
    <x v="5"/>
    <x v="11"/>
    <s v="Último Informe MINCIECIA"/>
    <s v="Adimensional"/>
    <s v="Ministerio de Ciencias, Tecnología, Conocimiento e Innovación"/>
    <s v="Etapa Actual del Programa Paso a Paso en la comuna de Rengo"/>
    <m/>
    <s v="Representación Geográfica"/>
    <m/>
    <s v="https://analytics.zoho.com/open-view/2395394000008153647?ZOHO_CRITERIA=%22Localiza_CL_Poblacion%22.%22Codcom%22%3D6115"/>
    <x v="3"/>
    <s v="#1774B9"/>
  </r>
  <r>
    <s v="1753"/>
    <n v="360"/>
    <s v="Enfermedades Mundiales"/>
    <s v="Salud"/>
    <n v="6116"/>
    <x v="7"/>
    <x v="3"/>
    <x v="2"/>
    <x v="110"/>
    <x v="5"/>
    <x v="11"/>
    <s v="Último Informe MINCIECIA"/>
    <s v="Adimensional"/>
    <s v="Ministerio de Ciencias, Tecnología, Conocimiento e Innovación"/>
    <s v="Etapa Actual del Programa Paso a Paso en la comuna de Requínoa"/>
    <m/>
    <s v="Representación Geográfica"/>
    <m/>
    <s v="https://analytics.zoho.com/open-view/2395394000008153647?ZOHO_CRITERIA=%22Localiza_CL_Poblacion%22.%22Codcom%22%3D6116"/>
    <x v="3"/>
    <s v="#1774B9"/>
  </r>
  <r>
    <s v="1754"/>
    <n v="360"/>
    <s v="Enfermedades Mundiales"/>
    <s v="Salud"/>
    <n v="6117"/>
    <x v="7"/>
    <x v="3"/>
    <x v="2"/>
    <x v="111"/>
    <x v="5"/>
    <x v="11"/>
    <s v="Último Informe MINCIECIA"/>
    <s v="Adimensional"/>
    <s v="Ministerio de Ciencias, Tecnología, Conocimiento e Innovación"/>
    <s v="Etapa Actual del Programa Paso a Paso en la comuna de San Vicente"/>
    <m/>
    <s v="Representación Geográfica"/>
    <m/>
    <s v="https://analytics.zoho.com/open-view/2395394000008153647?ZOHO_CRITERIA=%22Localiza_CL_Poblacion%22.%22Codcom%22%3D6117"/>
    <x v="3"/>
    <s v="#1774B9"/>
  </r>
  <r>
    <s v="1755"/>
    <n v="360"/>
    <s v="Enfermedades Mundiales"/>
    <s v="Salud"/>
    <n v="6201"/>
    <x v="7"/>
    <x v="3"/>
    <x v="2"/>
    <x v="112"/>
    <x v="5"/>
    <x v="11"/>
    <s v="Último Informe MINCIECIA"/>
    <s v="Adimensional"/>
    <s v="Ministerio de Ciencias, Tecnología, Conocimiento e Innovación"/>
    <s v="Etapa Actual del Programa Paso a Paso en la comuna de Pichilemu"/>
    <m/>
    <s v="Representación Geográfica"/>
    <m/>
    <s v="https://analytics.zoho.com/open-view/2395394000008153647?ZOHO_CRITERIA=%22Localiza_CL_Poblacion%22.%22Codcom%22%3D6201"/>
    <x v="3"/>
    <s v="#1774B9"/>
  </r>
  <r>
    <s v="1756"/>
    <n v="360"/>
    <s v="Enfermedades Mundiales"/>
    <s v="Salud"/>
    <n v="6202"/>
    <x v="7"/>
    <x v="3"/>
    <x v="2"/>
    <x v="113"/>
    <x v="5"/>
    <x v="11"/>
    <s v="Último Informe MINCIECIA"/>
    <s v="Adimensional"/>
    <s v="Ministerio de Ciencias, Tecnología, Conocimiento e Innovación"/>
    <s v="Etapa Actual del Programa Paso a Paso en la comuna de La Estrella"/>
    <m/>
    <s v="Representación Geográfica"/>
    <m/>
    <s v="https://analytics.zoho.com/open-view/2395394000008153647?ZOHO_CRITERIA=%22Localiza_CL_Poblacion%22.%22Codcom%22%3D6202"/>
    <x v="3"/>
    <s v="#1774B9"/>
  </r>
  <r>
    <s v="1757"/>
    <n v="360"/>
    <s v="Enfermedades Mundiales"/>
    <s v="Salud"/>
    <n v="6203"/>
    <x v="7"/>
    <x v="3"/>
    <x v="2"/>
    <x v="114"/>
    <x v="5"/>
    <x v="11"/>
    <s v="Último Informe MINCIECIA"/>
    <s v="Adimensional"/>
    <s v="Ministerio de Ciencias, Tecnología, Conocimiento e Innovación"/>
    <s v="Etapa Actual del Programa Paso a Paso en la comuna de Litueche"/>
    <m/>
    <s v="Representación Geográfica"/>
    <m/>
    <s v="https://analytics.zoho.com/open-view/2395394000008153647?ZOHO_CRITERIA=%22Localiza_CL_Poblacion%22.%22Codcom%22%3D6203"/>
    <x v="3"/>
    <s v="#1774B9"/>
  </r>
  <r>
    <s v="1758"/>
    <n v="360"/>
    <s v="Enfermedades Mundiales"/>
    <s v="Salud"/>
    <n v="6204"/>
    <x v="7"/>
    <x v="3"/>
    <x v="2"/>
    <x v="115"/>
    <x v="5"/>
    <x v="11"/>
    <s v="Último Informe MINCIECIA"/>
    <s v="Adimensional"/>
    <s v="Ministerio de Ciencias, Tecnología, Conocimiento e Innovación"/>
    <s v="Etapa Actual del Programa Paso a Paso en la comuna de Marchihue"/>
    <m/>
    <s v="Representación Geográfica"/>
    <m/>
    <s v="https://analytics.zoho.com/open-view/2395394000008153647?ZOHO_CRITERIA=%22Localiza_CL_Poblacion%22.%22Codcom%22%3D6204"/>
    <x v="3"/>
    <s v="#1774B9"/>
  </r>
  <r>
    <s v="1759"/>
    <n v="360"/>
    <s v="Enfermedades Mundiales"/>
    <s v="Salud"/>
    <n v="6205"/>
    <x v="7"/>
    <x v="3"/>
    <x v="2"/>
    <x v="116"/>
    <x v="5"/>
    <x v="11"/>
    <s v="Último Informe MINCIECIA"/>
    <s v="Adimensional"/>
    <s v="Ministerio de Ciencias, Tecnología, Conocimiento e Innovación"/>
    <s v="Etapa Actual del Programa Paso a Paso en la comuna de Navidad"/>
    <m/>
    <s v="Representación Geográfica"/>
    <m/>
    <s v="https://analytics.zoho.com/open-view/2395394000008153647?ZOHO_CRITERIA=%22Localiza_CL_Poblacion%22.%22Codcom%22%3D6205"/>
    <x v="3"/>
    <s v="#1774B9"/>
  </r>
  <r>
    <s v="1760"/>
    <n v="360"/>
    <s v="Enfermedades Mundiales"/>
    <s v="Salud"/>
    <n v="6206"/>
    <x v="7"/>
    <x v="3"/>
    <x v="2"/>
    <x v="117"/>
    <x v="5"/>
    <x v="11"/>
    <s v="Último Informe MINCIECIA"/>
    <s v="Adimensional"/>
    <s v="Ministerio de Ciencias, Tecnología, Conocimiento e Innovación"/>
    <s v="Etapa Actual del Programa Paso a Paso en la comuna de Paredones"/>
    <m/>
    <s v="Representación Geográfica"/>
    <m/>
    <s v="https://analytics.zoho.com/open-view/2395394000008153647?ZOHO_CRITERIA=%22Localiza_CL_Poblacion%22.%22Codcom%22%3D6206"/>
    <x v="3"/>
    <s v="#1774B9"/>
  </r>
  <r>
    <s v="1761"/>
    <n v="360"/>
    <s v="Enfermedades Mundiales"/>
    <s v="Salud"/>
    <n v="6301"/>
    <x v="7"/>
    <x v="3"/>
    <x v="2"/>
    <x v="118"/>
    <x v="5"/>
    <x v="11"/>
    <s v="Último Informe MINCIECIA"/>
    <s v="Adimensional"/>
    <s v="Ministerio de Ciencias, Tecnología, Conocimiento e Innovación"/>
    <s v="Etapa Actual del Programa Paso a Paso en la comuna de San Fernando"/>
    <m/>
    <s v="Representación Geográfica"/>
    <m/>
    <s v="https://analytics.zoho.com/open-view/2395394000008153647?ZOHO_CRITERIA=%22Localiza_CL_Poblacion%22.%22Codcom%22%3D6301"/>
    <x v="3"/>
    <s v="#1774B9"/>
  </r>
  <r>
    <s v="1762"/>
    <n v="360"/>
    <s v="Enfermedades Mundiales"/>
    <s v="Salud"/>
    <n v="6302"/>
    <x v="7"/>
    <x v="3"/>
    <x v="2"/>
    <x v="119"/>
    <x v="5"/>
    <x v="11"/>
    <s v="Último Informe MINCIECIA"/>
    <s v="Adimensional"/>
    <s v="Ministerio de Ciencias, Tecnología, Conocimiento e Innovación"/>
    <s v="Etapa Actual del Programa Paso a Paso en la comuna de Chépica"/>
    <m/>
    <s v="Representación Geográfica"/>
    <m/>
    <s v="https://analytics.zoho.com/open-view/2395394000008153647?ZOHO_CRITERIA=%22Localiza_CL_Poblacion%22.%22Codcom%22%3D6302"/>
    <x v="3"/>
    <s v="#1774B9"/>
  </r>
  <r>
    <s v="1763"/>
    <n v="360"/>
    <s v="Enfermedades Mundiales"/>
    <s v="Salud"/>
    <n v="6303"/>
    <x v="7"/>
    <x v="3"/>
    <x v="2"/>
    <x v="120"/>
    <x v="5"/>
    <x v="11"/>
    <s v="Último Informe MINCIECIA"/>
    <s v="Adimensional"/>
    <s v="Ministerio de Ciencias, Tecnología, Conocimiento e Innovación"/>
    <s v="Etapa Actual del Programa Paso a Paso en la comuna de Chimbarongo"/>
    <m/>
    <s v="Representación Geográfica"/>
    <m/>
    <s v="https://analytics.zoho.com/open-view/2395394000008153647?ZOHO_CRITERIA=%22Localiza_CL_Poblacion%22.%22Codcom%22%3D6303"/>
    <x v="3"/>
    <s v="#1774B9"/>
  </r>
  <r>
    <s v="1764"/>
    <n v="360"/>
    <s v="Enfermedades Mundiales"/>
    <s v="Salud"/>
    <n v="6304"/>
    <x v="7"/>
    <x v="3"/>
    <x v="2"/>
    <x v="121"/>
    <x v="5"/>
    <x v="11"/>
    <s v="Último Informe MINCIECIA"/>
    <s v="Adimensional"/>
    <s v="Ministerio de Ciencias, Tecnología, Conocimiento e Innovación"/>
    <s v="Etapa Actual del Programa Paso a Paso en la comuna de Lolol"/>
    <m/>
    <s v="Representación Geográfica"/>
    <m/>
    <s v="https://analytics.zoho.com/open-view/2395394000008153647?ZOHO_CRITERIA=%22Localiza_CL_Poblacion%22.%22Codcom%22%3D6304"/>
    <x v="3"/>
    <s v="#1774B9"/>
  </r>
  <r>
    <s v="1765"/>
    <n v="360"/>
    <s v="Enfermedades Mundiales"/>
    <s v="Salud"/>
    <n v="6305"/>
    <x v="7"/>
    <x v="3"/>
    <x v="2"/>
    <x v="122"/>
    <x v="5"/>
    <x v="11"/>
    <s v="Último Informe MINCIECIA"/>
    <s v="Adimensional"/>
    <s v="Ministerio de Ciencias, Tecnología, Conocimiento e Innovación"/>
    <s v="Etapa Actual del Programa Paso a Paso en la comuna de Nancagua"/>
    <m/>
    <s v="Representación Geográfica"/>
    <m/>
    <s v="https://analytics.zoho.com/open-view/2395394000008153647?ZOHO_CRITERIA=%22Localiza_CL_Poblacion%22.%22Codcom%22%3D6305"/>
    <x v="3"/>
    <s v="#1774B9"/>
  </r>
  <r>
    <s v="1766"/>
    <n v="360"/>
    <s v="Enfermedades Mundiales"/>
    <s v="Salud"/>
    <n v="6306"/>
    <x v="7"/>
    <x v="3"/>
    <x v="2"/>
    <x v="123"/>
    <x v="5"/>
    <x v="11"/>
    <s v="Último Informe MINCIECIA"/>
    <s v="Adimensional"/>
    <s v="Ministerio de Ciencias, Tecnología, Conocimiento e Innovación"/>
    <s v="Etapa Actual del Programa Paso a Paso en la comuna de Palmilla"/>
    <m/>
    <s v="Representación Geográfica"/>
    <m/>
    <s v="https://analytics.zoho.com/open-view/2395394000008153647?ZOHO_CRITERIA=%22Localiza_CL_Poblacion%22.%22Codcom%22%3D6306"/>
    <x v="3"/>
    <s v="#1774B9"/>
  </r>
  <r>
    <s v="1767"/>
    <n v="360"/>
    <s v="Enfermedades Mundiales"/>
    <s v="Salud"/>
    <n v="6307"/>
    <x v="7"/>
    <x v="3"/>
    <x v="2"/>
    <x v="124"/>
    <x v="5"/>
    <x v="11"/>
    <s v="Último Informe MINCIECIA"/>
    <s v="Adimensional"/>
    <s v="Ministerio de Ciencias, Tecnología, Conocimiento e Innovación"/>
    <s v="Etapa Actual del Programa Paso a Paso en la comuna de Peralillo"/>
    <m/>
    <s v="Representación Geográfica"/>
    <m/>
    <s v="https://analytics.zoho.com/open-view/2395394000008153647?ZOHO_CRITERIA=%22Localiza_CL_Poblacion%22.%22Codcom%22%3D6307"/>
    <x v="3"/>
    <s v="#1774B9"/>
  </r>
  <r>
    <s v="1768"/>
    <n v="360"/>
    <s v="Enfermedades Mundiales"/>
    <s v="Salud"/>
    <n v="6308"/>
    <x v="7"/>
    <x v="3"/>
    <x v="2"/>
    <x v="125"/>
    <x v="5"/>
    <x v="11"/>
    <s v="Último Informe MINCIECIA"/>
    <s v="Adimensional"/>
    <s v="Ministerio de Ciencias, Tecnología, Conocimiento e Innovación"/>
    <s v="Etapa Actual del Programa Paso a Paso en la comuna de Placilla"/>
    <m/>
    <s v="Representación Geográfica"/>
    <m/>
    <s v="https://analytics.zoho.com/open-view/2395394000008153647?ZOHO_CRITERIA=%22Localiza_CL_Poblacion%22.%22Codcom%22%3D6308"/>
    <x v="3"/>
    <s v="#1774B9"/>
  </r>
  <r>
    <s v="1769"/>
    <n v="360"/>
    <s v="Enfermedades Mundiales"/>
    <s v="Salud"/>
    <n v="6309"/>
    <x v="7"/>
    <x v="3"/>
    <x v="2"/>
    <x v="126"/>
    <x v="5"/>
    <x v="11"/>
    <s v="Último Informe MINCIECIA"/>
    <s v="Adimensional"/>
    <s v="Ministerio de Ciencias, Tecnología, Conocimiento e Innovación"/>
    <s v="Etapa Actual del Programa Paso a Paso en la comuna de Pumanque"/>
    <m/>
    <s v="Representación Geográfica"/>
    <m/>
    <s v="https://analytics.zoho.com/open-view/2395394000008153647?ZOHO_CRITERIA=%22Localiza_CL_Poblacion%22.%22Codcom%22%3D6309"/>
    <x v="3"/>
    <s v="#1774B9"/>
  </r>
  <r>
    <s v="1770"/>
    <n v="360"/>
    <s v="Enfermedades Mundiales"/>
    <s v="Salud"/>
    <n v="6310"/>
    <x v="7"/>
    <x v="3"/>
    <x v="2"/>
    <x v="127"/>
    <x v="5"/>
    <x v="11"/>
    <s v="Último Informe MINCIECIA"/>
    <s v="Adimensional"/>
    <s v="Ministerio de Ciencias, Tecnología, Conocimiento e Innovación"/>
    <s v="Etapa Actual del Programa Paso a Paso en la comuna de Santa Cruz"/>
    <m/>
    <s v="Representación Geográfica"/>
    <m/>
    <s v="https://analytics.zoho.com/open-view/2395394000008153647?ZOHO_CRITERIA=%22Localiza_CL_Poblacion%22.%22Codcom%22%3D6310"/>
    <x v="3"/>
    <s v="#1774B9"/>
  </r>
  <r>
    <s v="1771"/>
    <n v="360"/>
    <s v="Enfermedades Mundiales"/>
    <s v="Salud"/>
    <n v="7101"/>
    <x v="7"/>
    <x v="3"/>
    <x v="2"/>
    <x v="128"/>
    <x v="5"/>
    <x v="11"/>
    <s v="Último Informe MINCIECIA"/>
    <s v="Adimensional"/>
    <s v="Ministerio de Ciencias, Tecnología, Conocimiento e Innovación"/>
    <s v="Etapa Actual del Programa Paso a Paso en la comuna de Talca"/>
    <m/>
    <s v="Representación Geográfica"/>
    <m/>
    <s v="https://analytics.zoho.com/open-view/2395394000008153647?ZOHO_CRITERIA=%22Localiza_CL_Poblacion%22.%22Codcom%22%3D7101"/>
    <x v="3"/>
    <s v="#1774B9"/>
  </r>
  <r>
    <s v="1772"/>
    <n v="360"/>
    <s v="Enfermedades Mundiales"/>
    <s v="Salud"/>
    <n v="7102"/>
    <x v="7"/>
    <x v="3"/>
    <x v="2"/>
    <x v="129"/>
    <x v="5"/>
    <x v="11"/>
    <s v="Último Informe MINCIECIA"/>
    <s v="Adimensional"/>
    <s v="Ministerio de Ciencias, Tecnología, Conocimiento e Innovación"/>
    <s v="Etapa Actual del Programa Paso a Paso en la comuna de Constitución"/>
    <m/>
    <s v="Representación Geográfica"/>
    <m/>
    <s v="https://analytics.zoho.com/open-view/2395394000008153647?ZOHO_CRITERIA=%22Localiza_CL_Poblacion%22.%22Codcom%22%3D7102"/>
    <x v="3"/>
    <s v="#1774B9"/>
  </r>
  <r>
    <s v="1773"/>
    <n v="360"/>
    <s v="Enfermedades Mundiales"/>
    <s v="Salud"/>
    <n v="7103"/>
    <x v="7"/>
    <x v="3"/>
    <x v="2"/>
    <x v="130"/>
    <x v="5"/>
    <x v="11"/>
    <s v="Último Informe MINCIECIA"/>
    <s v="Adimensional"/>
    <s v="Ministerio de Ciencias, Tecnología, Conocimiento e Innovación"/>
    <s v="Etapa Actual del Programa Paso a Paso en la comuna de Curepto"/>
    <m/>
    <s v="Representación Geográfica"/>
    <m/>
    <s v="https://analytics.zoho.com/open-view/2395394000008153647?ZOHO_CRITERIA=%22Localiza_CL_Poblacion%22.%22Codcom%22%3D7103"/>
    <x v="3"/>
    <s v="#1774B9"/>
  </r>
  <r>
    <s v="1774"/>
    <n v="360"/>
    <s v="Enfermedades Mundiales"/>
    <s v="Salud"/>
    <n v="7104"/>
    <x v="7"/>
    <x v="3"/>
    <x v="2"/>
    <x v="131"/>
    <x v="5"/>
    <x v="11"/>
    <s v="Último Informe MINCIECIA"/>
    <s v="Adimensional"/>
    <s v="Ministerio de Ciencias, Tecnología, Conocimiento e Innovación"/>
    <s v="Etapa Actual del Programa Paso a Paso en la comuna de Empedrado"/>
    <m/>
    <s v="Representación Geográfica"/>
    <m/>
    <s v="https://analytics.zoho.com/open-view/2395394000008153647?ZOHO_CRITERIA=%22Localiza_CL_Poblacion%22.%22Codcom%22%3D7104"/>
    <x v="3"/>
    <s v="#1774B9"/>
  </r>
  <r>
    <s v="1775"/>
    <n v="360"/>
    <s v="Enfermedades Mundiales"/>
    <s v="Salud"/>
    <n v="7105"/>
    <x v="7"/>
    <x v="3"/>
    <x v="2"/>
    <x v="132"/>
    <x v="5"/>
    <x v="11"/>
    <s v="Último Informe MINCIECIA"/>
    <s v="Adimensional"/>
    <s v="Ministerio de Ciencias, Tecnología, Conocimiento e Innovación"/>
    <s v="Etapa Actual del Programa Paso a Paso en la comuna de Maule"/>
    <m/>
    <s v="Representación Geográfica"/>
    <m/>
    <s v="https://analytics.zoho.com/open-view/2395394000008153647?ZOHO_CRITERIA=%22Localiza_CL_Poblacion%22.%22Codcom%22%3D7105"/>
    <x v="3"/>
    <s v="#1774B9"/>
  </r>
  <r>
    <s v="1776"/>
    <n v="360"/>
    <s v="Enfermedades Mundiales"/>
    <s v="Salud"/>
    <n v="7106"/>
    <x v="7"/>
    <x v="3"/>
    <x v="2"/>
    <x v="133"/>
    <x v="5"/>
    <x v="11"/>
    <s v="Último Informe MINCIECIA"/>
    <s v="Adimensional"/>
    <s v="Ministerio de Ciencias, Tecnología, Conocimiento e Innovación"/>
    <s v="Etapa Actual del Programa Paso a Paso en la comuna de Pelarco"/>
    <m/>
    <s v="Representación Geográfica"/>
    <m/>
    <s v="https://analytics.zoho.com/open-view/2395394000008153647?ZOHO_CRITERIA=%22Localiza_CL_Poblacion%22.%22Codcom%22%3D7106"/>
    <x v="3"/>
    <s v="#1774B9"/>
  </r>
  <r>
    <s v="1777"/>
    <n v="360"/>
    <s v="Enfermedades Mundiales"/>
    <s v="Salud"/>
    <n v="7107"/>
    <x v="7"/>
    <x v="3"/>
    <x v="2"/>
    <x v="134"/>
    <x v="5"/>
    <x v="11"/>
    <s v="Último Informe MINCIECIA"/>
    <s v="Adimensional"/>
    <s v="Ministerio de Ciencias, Tecnología, Conocimiento e Innovación"/>
    <s v="Etapa Actual del Programa Paso a Paso en la comuna de Pencahue"/>
    <m/>
    <s v="Representación Geográfica"/>
    <m/>
    <s v="https://analytics.zoho.com/open-view/2395394000008153647?ZOHO_CRITERIA=%22Localiza_CL_Poblacion%22.%22Codcom%22%3D7107"/>
    <x v="3"/>
    <s v="#1774B9"/>
  </r>
  <r>
    <s v="1778"/>
    <n v="360"/>
    <s v="Enfermedades Mundiales"/>
    <s v="Salud"/>
    <n v="7108"/>
    <x v="7"/>
    <x v="3"/>
    <x v="2"/>
    <x v="135"/>
    <x v="5"/>
    <x v="11"/>
    <s v="Último Informe MINCIECIA"/>
    <s v="Adimensional"/>
    <s v="Ministerio de Ciencias, Tecnología, Conocimiento e Innovación"/>
    <s v="Etapa Actual del Programa Paso a Paso en la comuna de Río Claro"/>
    <m/>
    <s v="Representación Geográfica"/>
    <m/>
    <s v="https://analytics.zoho.com/open-view/2395394000008153647?ZOHO_CRITERIA=%22Localiza_CL_Poblacion%22.%22Codcom%22%3D7108"/>
    <x v="3"/>
    <s v="#1774B9"/>
  </r>
  <r>
    <s v="1779"/>
    <n v="360"/>
    <s v="Enfermedades Mundiales"/>
    <s v="Salud"/>
    <n v="7109"/>
    <x v="7"/>
    <x v="3"/>
    <x v="2"/>
    <x v="136"/>
    <x v="5"/>
    <x v="11"/>
    <s v="Último Informe MINCIECIA"/>
    <s v="Adimensional"/>
    <s v="Ministerio de Ciencias, Tecnología, Conocimiento e Innovación"/>
    <s v="Etapa Actual del Programa Paso a Paso en la comuna de San Clemente"/>
    <m/>
    <s v="Representación Geográfica"/>
    <m/>
    <s v="https://analytics.zoho.com/open-view/2395394000008153647?ZOHO_CRITERIA=%22Localiza_CL_Poblacion%22.%22Codcom%22%3D7109"/>
    <x v="3"/>
    <s v="#1774B9"/>
  </r>
  <r>
    <s v="1780"/>
    <n v="360"/>
    <s v="Enfermedades Mundiales"/>
    <s v="Salud"/>
    <n v="7110"/>
    <x v="7"/>
    <x v="3"/>
    <x v="2"/>
    <x v="137"/>
    <x v="5"/>
    <x v="11"/>
    <s v="Último Informe MINCIECIA"/>
    <s v="Adimensional"/>
    <s v="Ministerio de Ciencias, Tecnología, Conocimiento e Innovación"/>
    <s v="Etapa Actual del Programa Paso a Paso en la comuna de San Rafael"/>
    <m/>
    <s v="Representación Geográfica"/>
    <m/>
    <s v="https://analytics.zoho.com/open-view/2395394000008153647?ZOHO_CRITERIA=%22Localiza_CL_Poblacion%22.%22Codcom%22%3D7110"/>
    <x v="3"/>
    <s v="#1774B9"/>
  </r>
  <r>
    <s v="1781"/>
    <n v="360"/>
    <s v="Enfermedades Mundiales"/>
    <s v="Salud"/>
    <n v="7201"/>
    <x v="7"/>
    <x v="3"/>
    <x v="2"/>
    <x v="138"/>
    <x v="5"/>
    <x v="11"/>
    <s v="Último Informe MINCIECIA"/>
    <s v="Adimensional"/>
    <s v="Ministerio de Ciencias, Tecnología, Conocimiento e Innovación"/>
    <s v="Etapa Actual del Programa Paso a Paso en la comuna de Cauquenes"/>
    <m/>
    <s v="Representación Geográfica"/>
    <m/>
    <s v="https://analytics.zoho.com/open-view/2395394000008153647?ZOHO_CRITERIA=%22Localiza_CL_Poblacion%22.%22Codcom%22%3D7201"/>
    <x v="3"/>
    <s v="#1774B9"/>
  </r>
  <r>
    <s v="1782"/>
    <n v="360"/>
    <s v="Enfermedades Mundiales"/>
    <s v="Salud"/>
    <n v="7202"/>
    <x v="7"/>
    <x v="3"/>
    <x v="2"/>
    <x v="139"/>
    <x v="5"/>
    <x v="11"/>
    <s v="Último Informe MINCIECIA"/>
    <s v="Adimensional"/>
    <s v="Ministerio de Ciencias, Tecnología, Conocimiento e Innovación"/>
    <s v="Etapa Actual del Programa Paso a Paso en la comuna de Chanco"/>
    <m/>
    <s v="Representación Geográfica"/>
    <m/>
    <s v="https://analytics.zoho.com/open-view/2395394000008153647?ZOHO_CRITERIA=%22Localiza_CL_Poblacion%22.%22Codcom%22%3D7202"/>
    <x v="3"/>
    <s v="#1774B9"/>
  </r>
  <r>
    <s v="1783"/>
    <n v="360"/>
    <s v="Enfermedades Mundiales"/>
    <s v="Salud"/>
    <n v="7203"/>
    <x v="7"/>
    <x v="3"/>
    <x v="2"/>
    <x v="140"/>
    <x v="5"/>
    <x v="11"/>
    <s v="Último Informe MINCIECIA"/>
    <s v="Adimensional"/>
    <s v="Ministerio de Ciencias, Tecnología, Conocimiento e Innovación"/>
    <s v="Etapa Actual del Programa Paso a Paso en la comuna de Pelluhue"/>
    <m/>
    <s v="Representación Geográfica"/>
    <m/>
    <s v="https://analytics.zoho.com/open-view/2395394000008153647?ZOHO_CRITERIA=%22Localiza_CL_Poblacion%22.%22Codcom%22%3D7203"/>
    <x v="3"/>
    <s v="#1774B9"/>
  </r>
  <r>
    <s v="1784"/>
    <n v="360"/>
    <s v="Enfermedades Mundiales"/>
    <s v="Salud"/>
    <n v="7301"/>
    <x v="7"/>
    <x v="3"/>
    <x v="2"/>
    <x v="141"/>
    <x v="5"/>
    <x v="11"/>
    <s v="Último Informe MINCIECIA"/>
    <s v="Adimensional"/>
    <s v="Ministerio de Ciencias, Tecnología, Conocimiento e Innovación"/>
    <s v="Etapa Actual del Programa Paso a Paso en la comuna de Curicó"/>
    <m/>
    <s v="Representación Geográfica"/>
    <m/>
    <s v="https://analytics.zoho.com/open-view/2395394000008153647?ZOHO_CRITERIA=%22Localiza_CL_Poblacion%22.%22Codcom%22%3D7301"/>
    <x v="3"/>
    <s v="#1774B9"/>
  </r>
  <r>
    <s v="1785"/>
    <n v="360"/>
    <s v="Enfermedades Mundiales"/>
    <s v="Salud"/>
    <n v="7302"/>
    <x v="7"/>
    <x v="3"/>
    <x v="2"/>
    <x v="142"/>
    <x v="5"/>
    <x v="11"/>
    <s v="Último Informe MINCIECIA"/>
    <s v="Adimensional"/>
    <s v="Ministerio de Ciencias, Tecnología, Conocimiento e Innovación"/>
    <s v="Etapa Actual del Programa Paso a Paso en la comuna de Hualañé"/>
    <m/>
    <s v="Representación Geográfica"/>
    <m/>
    <s v="https://analytics.zoho.com/open-view/2395394000008153647?ZOHO_CRITERIA=%22Localiza_CL_Poblacion%22.%22Codcom%22%3D7302"/>
    <x v="3"/>
    <s v="#1774B9"/>
  </r>
  <r>
    <s v="1786"/>
    <n v="360"/>
    <s v="Enfermedades Mundiales"/>
    <s v="Salud"/>
    <n v="7303"/>
    <x v="7"/>
    <x v="3"/>
    <x v="2"/>
    <x v="143"/>
    <x v="5"/>
    <x v="11"/>
    <s v="Último Informe MINCIECIA"/>
    <s v="Adimensional"/>
    <s v="Ministerio de Ciencias, Tecnología, Conocimiento e Innovación"/>
    <s v="Etapa Actual del Programa Paso a Paso en la comuna de Licantén"/>
    <m/>
    <s v="Representación Geográfica"/>
    <m/>
    <s v="https://analytics.zoho.com/open-view/2395394000008153647?ZOHO_CRITERIA=%22Localiza_CL_Poblacion%22.%22Codcom%22%3D7303"/>
    <x v="3"/>
    <s v="#1774B9"/>
  </r>
  <r>
    <s v="1787"/>
    <n v="360"/>
    <s v="Enfermedades Mundiales"/>
    <s v="Salud"/>
    <n v="7304"/>
    <x v="7"/>
    <x v="3"/>
    <x v="2"/>
    <x v="144"/>
    <x v="5"/>
    <x v="11"/>
    <s v="Último Informe MINCIECIA"/>
    <s v="Adimensional"/>
    <s v="Ministerio de Ciencias, Tecnología, Conocimiento e Innovación"/>
    <s v="Etapa Actual del Programa Paso a Paso en la comuna de Molina"/>
    <m/>
    <s v="Representación Geográfica"/>
    <m/>
    <s v="https://analytics.zoho.com/open-view/2395394000008153647?ZOHO_CRITERIA=%22Localiza_CL_Poblacion%22.%22Codcom%22%3D7304"/>
    <x v="3"/>
    <s v="#1774B9"/>
  </r>
  <r>
    <s v="1788"/>
    <n v="360"/>
    <s v="Enfermedades Mundiales"/>
    <s v="Salud"/>
    <n v="7305"/>
    <x v="7"/>
    <x v="3"/>
    <x v="2"/>
    <x v="145"/>
    <x v="5"/>
    <x v="11"/>
    <s v="Último Informe MINCIECIA"/>
    <s v="Adimensional"/>
    <s v="Ministerio de Ciencias, Tecnología, Conocimiento e Innovación"/>
    <s v="Etapa Actual del Programa Paso a Paso en la comuna de Rauco"/>
    <m/>
    <s v="Representación Geográfica"/>
    <m/>
    <s v="https://analytics.zoho.com/open-view/2395394000008153647?ZOHO_CRITERIA=%22Localiza_CL_Poblacion%22.%22Codcom%22%3D7305"/>
    <x v="3"/>
    <s v="#1774B9"/>
  </r>
  <r>
    <s v="1789"/>
    <n v="360"/>
    <s v="Enfermedades Mundiales"/>
    <s v="Salud"/>
    <n v="7306"/>
    <x v="7"/>
    <x v="3"/>
    <x v="2"/>
    <x v="146"/>
    <x v="5"/>
    <x v="11"/>
    <s v="Último Informe MINCIECIA"/>
    <s v="Adimensional"/>
    <s v="Ministerio de Ciencias, Tecnología, Conocimiento e Innovación"/>
    <s v="Etapa Actual del Programa Paso a Paso en la comuna de Romeral"/>
    <m/>
    <s v="Representación Geográfica"/>
    <m/>
    <s v="https://analytics.zoho.com/open-view/2395394000008153647?ZOHO_CRITERIA=%22Localiza_CL_Poblacion%22.%22Codcom%22%3D7306"/>
    <x v="3"/>
    <s v="#1774B9"/>
  </r>
  <r>
    <s v="1790"/>
    <n v="360"/>
    <s v="Enfermedades Mundiales"/>
    <s v="Salud"/>
    <n v="7307"/>
    <x v="7"/>
    <x v="3"/>
    <x v="2"/>
    <x v="147"/>
    <x v="5"/>
    <x v="11"/>
    <s v="Último Informe MINCIECIA"/>
    <s v="Adimensional"/>
    <s v="Ministerio de Ciencias, Tecnología, Conocimiento e Innovación"/>
    <s v="Etapa Actual del Programa Paso a Paso en la comuna de Sagrada Familia"/>
    <m/>
    <s v="Representación Geográfica"/>
    <m/>
    <s v="https://analytics.zoho.com/open-view/2395394000008153647?ZOHO_CRITERIA=%22Localiza_CL_Poblacion%22.%22Codcom%22%3D7307"/>
    <x v="3"/>
    <s v="#1774B9"/>
  </r>
  <r>
    <s v="1791"/>
    <n v="360"/>
    <s v="Enfermedades Mundiales"/>
    <s v="Salud"/>
    <n v="7308"/>
    <x v="7"/>
    <x v="3"/>
    <x v="2"/>
    <x v="148"/>
    <x v="5"/>
    <x v="11"/>
    <s v="Último Informe MINCIECIA"/>
    <s v="Adimensional"/>
    <s v="Ministerio de Ciencias, Tecnología, Conocimiento e Innovación"/>
    <s v="Etapa Actual del Programa Paso a Paso en la comuna de Teno"/>
    <m/>
    <s v="Representación Geográfica"/>
    <m/>
    <s v="https://analytics.zoho.com/open-view/2395394000008153647?ZOHO_CRITERIA=%22Localiza_CL_Poblacion%22.%22Codcom%22%3D7308"/>
    <x v="3"/>
    <s v="#1774B9"/>
  </r>
  <r>
    <s v="1792"/>
    <n v="360"/>
    <s v="Enfermedades Mundiales"/>
    <s v="Salud"/>
    <n v="7309"/>
    <x v="7"/>
    <x v="3"/>
    <x v="2"/>
    <x v="149"/>
    <x v="5"/>
    <x v="11"/>
    <s v="Último Informe MINCIECIA"/>
    <s v="Adimensional"/>
    <s v="Ministerio de Ciencias, Tecnología, Conocimiento e Innovación"/>
    <s v="Etapa Actual del Programa Paso a Paso en la comuna de Vichuquén"/>
    <m/>
    <s v="Representación Geográfica"/>
    <m/>
    <s v="https://analytics.zoho.com/open-view/2395394000008153647?ZOHO_CRITERIA=%22Localiza_CL_Poblacion%22.%22Codcom%22%3D7309"/>
    <x v="3"/>
    <s v="#1774B9"/>
  </r>
  <r>
    <s v="1793"/>
    <n v="360"/>
    <s v="Enfermedades Mundiales"/>
    <s v="Salud"/>
    <n v="7401"/>
    <x v="7"/>
    <x v="3"/>
    <x v="2"/>
    <x v="150"/>
    <x v="5"/>
    <x v="11"/>
    <s v="Último Informe MINCIECIA"/>
    <s v="Adimensional"/>
    <s v="Ministerio de Ciencias, Tecnología, Conocimiento e Innovación"/>
    <s v="Etapa Actual del Programa Paso a Paso en la comuna de Linares"/>
    <m/>
    <s v="Representación Geográfica"/>
    <m/>
    <s v="https://analytics.zoho.com/open-view/2395394000008153647?ZOHO_CRITERIA=%22Localiza_CL_Poblacion%22.%22Codcom%22%3D7401"/>
    <x v="3"/>
    <s v="#1774B9"/>
  </r>
  <r>
    <s v="1794"/>
    <n v="360"/>
    <s v="Enfermedades Mundiales"/>
    <s v="Salud"/>
    <n v="7402"/>
    <x v="7"/>
    <x v="3"/>
    <x v="2"/>
    <x v="151"/>
    <x v="5"/>
    <x v="11"/>
    <s v="Último Informe MINCIECIA"/>
    <s v="Adimensional"/>
    <s v="Ministerio de Ciencias, Tecnología, Conocimiento e Innovación"/>
    <s v="Etapa Actual del Programa Paso a Paso en la comuna de Colbún"/>
    <m/>
    <s v="Representación Geográfica"/>
    <m/>
    <s v="https://analytics.zoho.com/open-view/2395394000008153647?ZOHO_CRITERIA=%22Localiza_CL_Poblacion%22.%22Codcom%22%3D7402"/>
    <x v="3"/>
    <s v="#1774B9"/>
  </r>
  <r>
    <s v="1795"/>
    <n v="360"/>
    <s v="Enfermedades Mundiales"/>
    <s v="Salud"/>
    <n v="7403"/>
    <x v="7"/>
    <x v="3"/>
    <x v="2"/>
    <x v="152"/>
    <x v="5"/>
    <x v="11"/>
    <s v="Último Informe MINCIECIA"/>
    <s v="Adimensional"/>
    <s v="Ministerio de Ciencias, Tecnología, Conocimiento e Innovación"/>
    <s v="Etapa Actual del Programa Paso a Paso en la comuna de Longaví"/>
    <m/>
    <s v="Representación Geográfica"/>
    <m/>
    <s v="https://analytics.zoho.com/open-view/2395394000008153647?ZOHO_CRITERIA=%22Localiza_CL_Poblacion%22.%22Codcom%22%3D7403"/>
    <x v="3"/>
    <s v="#1774B9"/>
  </r>
  <r>
    <s v="1796"/>
    <n v="360"/>
    <s v="Enfermedades Mundiales"/>
    <s v="Salud"/>
    <n v="7404"/>
    <x v="7"/>
    <x v="3"/>
    <x v="2"/>
    <x v="153"/>
    <x v="5"/>
    <x v="11"/>
    <s v="Último Informe MINCIECIA"/>
    <s v="Adimensional"/>
    <s v="Ministerio de Ciencias, Tecnología, Conocimiento e Innovación"/>
    <s v="Etapa Actual del Programa Paso a Paso en la comuna de Parral"/>
    <m/>
    <s v="Representación Geográfica"/>
    <m/>
    <s v="https://analytics.zoho.com/open-view/2395394000008153647?ZOHO_CRITERIA=%22Localiza_CL_Poblacion%22.%22Codcom%22%3D7404"/>
    <x v="3"/>
    <s v="#1774B9"/>
  </r>
  <r>
    <s v="1797"/>
    <n v="360"/>
    <s v="Enfermedades Mundiales"/>
    <s v="Salud"/>
    <n v="7405"/>
    <x v="7"/>
    <x v="3"/>
    <x v="2"/>
    <x v="154"/>
    <x v="5"/>
    <x v="11"/>
    <s v="Último Informe MINCIECIA"/>
    <s v="Adimensional"/>
    <s v="Ministerio de Ciencias, Tecnología, Conocimiento e Innovación"/>
    <s v="Etapa Actual del Programa Paso a Paso en la comuna de Retiro"/>
    <m/>
    <s v="Representación Geográfica"/>
    <m/>
    <s v="https://analytics.zoho.com/open-view/2395394000008153647?ZOHO_CRITERIA=%22Localiza_CL_Poblacion%22.%22Codcom%22%3D7405"/>
    <x v="3"/>
    <s v="#1774B9"/>
  </r>
  <r>
    <s v="1798"/>
    <n v="360"/>
    <s v="Enfermedades Mundiales"/>
    <s v="Salud"/>
    <n v="7406"/>
    <x v="7"/>
    <x v="3"/>
    <x v="2"/>
    <x v="155"/>
    <x v="5"/>
    <x v="11"/>
    <s v="Último Informe MINCIECIA"/>
    <s v="Adimensional"/>
    <s v="Ministerio de Ciencias, Tecnología, Conocimiento e Innovación"/>
    <s v="Etapa Actual del Programa Paso a Paso en la comuna de San Javier"/>
    <m/>
    <s v="Representación Geográfica"/>
    <m/>
    <s v="https://analytics.zoho.com/open-view/2395394000008153647?ZOHO_CRITERIA=%22Localiza_CL_Poblacion%22.%22Codcom%22%3D7406"/>
    <x v="3"/>
    <s v="#1774B9"/>
  </r>
  <r>
    <s v="1799"/>
    <n v="360"/>
    <s v="Enfermedades Mundiales"/>
    <s v="Salud"/>
    <n v="7407"/>
    <x v="7"/>
    <x v="3"/>
    <x v="2"/>
    <x v="156"/>
    <x v="5"/>
    <x v="11"/>
    <s v="Último Informe MINCIECIA"/>
    <s v="Adimensional"/>
    <s v="Ministerio de Ciencias, Tecnología, Conocimiento e Innovación"/>
    <s v="Etapa Actual del Programa Paso a Paso en la comuna de Villa Alegre"/>
    <m/>
    <s v="Representación Geográfica"/>
    <m/>
    <s v="https://analytics.zoho.com/open-view/2395394000008153647?ZOHO_CRITERIA=%22Localiza_CL_Poblacion%22.%22Codcom%22%3D7407"/>
    <x v="3"/>
    <s v="#1774B9"/>
  </r>
  <r>
    <s v="1800"/>
    <n v="360"/>
    <s v="Enfermedades Mundiales"/>
    <s v="Salud"/>
    <n v="7408"/>
    <x v="7"/>
    <x v="3"/>
    <x v="2"/>
    <x v="157"/>
    <x v="5"/>
    <x v="11"/>
    <s v="Último Informe MINCIECIA"/>
    <s v="Adimensional"/>
    <s v="Ministerio de Ciencias, Tecnología, Conocimiento e Innovación"/>
    <s v="Etapa Actual del Programa Paso a Paso en la comuna de Yerbas Buenas"/>
    <m/>
    <s v="Representación Geográfica"/>
    <m/>
    <s v="https://analytics.zoho.com/open-view/2395394000008153647?ZOHO_CRITERIA=%22Localiza_CL_Poblacion%22.%22Codcom%22%3D7408"/>
    <x v="3"/>
    <s v="#1774B9"/>
  </r>
  <r>
    <s v="1801"/>
    <n v="360"/>
    <s v="Enfermedades Mundiales"/>
    <s v="Salud"/>
    <n v="8101"/>
    <x v="7"/>
    <x v="3"/>
    <x v="2"/>
    <x v="158"/>
    <x v="5"/>
    <x v="11"/>
    <s v="Último Informe MINCIECIA"/>
    <s v="Adimensional"/>
    <s v="Ministerio de Ciencias, Tecnología, Conocimiento e Innovación"/>
    <s v="Etapa Actual del Programa Paso a Paso en la comuna de Concepción"/>
    <m/>
    <s v="Representación Geográfica"/>
    <m/>
    <s v="https://analytics.zoho.com/open-view/2395394000008153647?ZOHO_CRITERIA=%22Localiza_CL_Poblacion%22.%22Codcom%22%3D8101"/>
    <x v="3"/>
    <s v="#1774B9"/>
  </r>
  <r>
    <s v="1802"/>
    <n v="360"/>
    <s v="Enfermedades Mundiales"/>
    <s v="Salud"/>
    <n v="8102"/>
    <x v="7"/>
    <x v="3"/>
    <x v="2"/>
    <x v="159"/>
    <x v="5"/>
    <x v="11"/>
    <s v="Último Informe MINCIECIA"/>
    <s v="Adimensional"/>
    <s v="Ministerio de Ciencias, Tecnología, Conocimiento e Innovación"/>
    <s v="Etapa Actual del Programa Paso a Paso en la comuna de Coronel"/>
    <m/>
    <s v="Representación Geográfica"/>
    <m/>
    <s v="https://analytics.zoho.com/open-view/2395394000008153647?ZOHO_CRITERIA=%22Localiza_CL_Poblacion%22.%22Codcom%22%3D8102"/>
    <x v="3"/>
    <s v="#1774B9"/>
  </r>
  <r>
    <s v="1803"/>
    <n v="360"/>
    <s v="Enfermedades Mundiales"/>
    <s v="Salud"/>
    <n v="8103"/>
    <x v="7"/>
    <x v="3"/>
    <x v="2"/>
    <x v="160"/>
    <x v="5"/>
    <x v="11"/>
    <s v="Último Informe MINCIECIA"/>
    <s v="Adimensional"/>
    <s v="Ministerio de Ciencias, Tecnología, Conocimiento e Innovación"/>
    <s v="Etapa Actual del Programa Paso a Paso en la comuna de Chiguayante"/>
    <m/>
    <s v="Representación Geográfica"/>
    <m/>
    <s v="https://analytics.zoho.com/open-view/2395394000008153647?ZOHO_CRITERIA=%22Localiza_CL_Poblacion%22.%22Codcom%22%3D8103"/>
    <x v="3"/>
    <s v="#1774B9"/>
  </r>
  <r>
    <s v="1804"/>
    <n v="360"/>
    <s v="Enfermedades Mundiales"/>
    <s v="Salud"/>
    <n v="8104"/>
    <x v="7"/>
    <x v="3"/>
    <x v="2"/>
    <x v="161"/>
    <x v="5"/>
    <x v="11"/>
    <s v="Último Informe MINCIECIA"/>
    <s v="Adimensional"/>
    <s v="Ministerio de Ciencias, Tecnología, Conocimiento e Innovación"/>
    <s v="Etapa Actual del Programa Paso a Paso en la comuna de Florida"/>
    <m/>
    <s v="Representación Geográfica"/>
    <m/>
    <s v="https://analytics.zoho.com/open-view/2395394000008153647?ZOHO_CRITERIA=%22Localiza_CL_Poblacion%22.%22Codcom%22%3D8104"/>
    <x v="3"/>
    <s v="#1774B9"/>
  </r>
  <r>
    <s v="1805"/>
    <n v="360"/>
    <s v="Enfermedades Mundiales"/>
    <s v="Salud"/>
    <n v="8105"/>
    <x v="7"/>
    <x v="3"/>
    <x v="2"/>
    <x v="162"/>
    <x v="5"/>
    <x v="11"/>
    <s v="Último Informe MINCIECIA"/>
    <s v="Adimensional"/>
    <s v="Ministerio de Ciencias, Tecnología, Conocimiento e Innovación"/>
    <s v="Etapa Actual del Programa Paso a Paso en la comuna de Hualqui"/>
    <m/>
    <s v="Representación Geográfica"/>
    <m/>
    <s v="https://analytics.zoho.com/open-view/2395394000008153647?ZOHO_CRITERIA=%22Localiza_CL_Poblacion%22.%22Codcom%22%3D8105"/>
    <x v="3"/>
    <s v="#1774B9"/>
  </r>
  <r>
    <s v="1806"/>
    <n v="360"/>
    <s v="Enfermedades Mundiales"/>
    <s v="Salud"/>
    <n v="8106"/>
    <x v="7"/>
    <x v="3"/>
    <x v="2"/>
    <x v="163"/>
    <x v="5"/>
    <x v="11"/>
    <s v="Último Informe MINCIECIA"/>
    <s v="Adimensional"/>
    <s v="Ministerio de Ciencias, Tecnología, Conocimiento e Innovación"/>
    <s v="Etapa Actual del Programa Paso a Paso en la comuna de Lota"/>
    <m/>
    <s v="Representación Geográfica"/>
    <m/>
    <s v="https://analytics.zoho.com/open-view/2395394000008153647?ZOHO_CRITERIA=%22Localiza_CL_Poblacion%22.%22Codcom%22%3D8106"/>
    <x v="3"/>
    <s v="#1774B9"/>
  </r>
  <r>
    <s v="1807"/>
    <n v="360"/>
    <s v="Enfermedades Mundiales"/>
    <s v="Salud"/>
    <n v="8107"/>
    <x v="7"/>
    <x v="3"/>
    <x v="2"/>
    <x v="164"/>
    <x v="5"/>
    <x v="11"/>
    <s v="Último Informe MINCIECIA"/>
    <s v="Adimensional"/>
    <s v="Ministerio de Ciencias, Tecnología, Conocimiento e Innovación"/>
    <s v="Etapa Actual del Programa Paso a Paso en la comuna de Penco"/>
    <m/>
    <s v="Representación Geográfica"/>
    <m/>
    <s v="https://analytics.zoho.com/open-view/2395394000008153647?ZOHO_CRITERIA=%22Localiza_CL_Poblacion%22.%22Codcom%22%3D8107"/>
    <x v="3"/>
    <s v="#1774B9"/>
  </r>
  <r>
    <s v="1808"/>
    <n v="360"/>
    <s v="Enfermedades Mundiales"/>
    <s v="Salud"/>
    <n v="8108"/>
    <x v="7"/>
    <x v="3"/>
    <x v="2"/>
    <x v="165"/>
    <x v="5"/>
    <x v="11"/>
    <s v="Último Informe MINCIECIA"/>
    <s v="Adimensional"/>
    <s v="Ministerio de Ciencias, Tecnología, Conocimiento e Innovación"/>
    <s v="Etapa Actual del Programa Paso a Paso en la comuna de San Pedro de la Paz"/>
    <m/>
    <s v="Representación Geográfica"/>
    <m/>
    <s v="https://analytics.zoho.com/open-view/2395394000008153647?ZOHO_CRITERIA=%22Localiza_CL_Poblacion%22.%22Codcom%22%3D8108"/>
    <x v="3"/>
    <s v="#1774B9"/>
  </r>
  <r>
    <s v="1809"/>
    <n v="360"/>
    <s v="Enfermedades Mundiales"/>
    <s v="Salud"/>
    <n v="8109"/>
    <x v="7"/>
    <x v="3"/>
    <x v="2"/>
    <x v="166"/>
    <x v="5"/>
    <x v="11"/>
    <s v="Último Informe MINCIECIA"/>
    <s v="Adimensional"/>
    <s v="Ministerio de Ciencias, Tecnología, Conocimiento e Innovación"/>
    <s v="Etapa Actual del Programa Paso a Paso en la comuna de Santa Juana"/>
    <m/>
    <s v="Representación Geográfica"/>
    <m/>
    <s v="https://analytics.zoho.com/open-view/2395394000008153647?ZOHO_CRITERIA=%22Localiza_CL_Poblacion%22.%22Codcom%22%3D8109"/>
    <x v="3"/>
    <s v="#1774B9"/>
  </r>
  <r>
    <s v="1810"/>
    <n v="360"/>
    <s v="Enfermedades Mundiales"/>
    <s v="Salud"/>
    <n v="8110"/>
    <x v="7"/>
    <x v="3"/>
    <x v="2"/>
    <x v="167"/>
    <x v="5"/>
    <x v="11"/>
    <s v="Último Informe MINCIECIA"/>
    <s v="Adimensional"/>
    <s v="Ministerio de Ciencias, Tecnología, Conocimiento e Innovación"/>
    <s v="Etapa Actual del Programa Paso a Paso en la comuna de Talcahuano"/>
    <m/>
    <s v="Representación Geográfica"/>
    <m/>
    <s v="https://analytics.zoho.com/open-view/2395394000008153647?ZOHO_CRITERIA=%22Localiza_CL_Poblacion%22.%22Codcom%22%3D8110"/>
    <x v="3"/>
    <s v="#1774B9"/>
  </r>
  <r>
    <s v="1811"/>
    <n v="360"/>
    <s v="Enfermedades Mundiales"/>
    <s v="Salud"/>
    <n v="8111"/>
    <x v="7"/>
    <x v="3"/>
    <x v="2"/>
    <x v="168"/>
    <x v="5"/>
    <x v="11"/>
    <s v="Último Informe MINCIECIA"/>
    <s v="Adimensional"/>
    <s v="Ministerio de Ciencias, Tecnología, Conocimiento e Innovación"/>
    <s v="Etapa Actual del Programa Paso a Paso en la comuna de Tomé"/>
    <m/>
    <s v="Representación Geográfica"/>
    <m/>
    <s v="https://analytics.zoho.com/open-view/2395394000008153647?ZOHO_CRITERIA=%22Localiza_CL_Poblacion%22.%22Codcom%22%3D8111"/>
    <x v="3"/>
    <s v="#1774B9"/>
  </r>
  <r>
    <s v="1812"/>
    <n v="360"/>
    <s v="Enfermedades Mundiales"/>
    <s v="Salud"/>
    <n v="8112"/>
    <x v="7"/>
    <x v="3"/>
    <x v="2"/>
    <x v="169"/>
    <x v="5"/>
    <x v="11"/>
    <s v="Último Informe MINCIECIA"/>
    <s v="Adimensional"/>
    <s v="Ministerio de Ciencias, Tecnología, Conocimiento e Innovación"/>
    <s v="Etapa Actual del Programa Paso a Paso en la comuna de Hualpén"/>
    <m/>
    <s v="Representación Geográfica"/>
    <m/>
    <s v="https://analytics.zoho.com/open-view/2395394000008153647?ZOHO_CRITERIA=%22Localiza_CL_Poblacion%22.%22Codcom%22%3D8112"/>
    <x v="3"/>
    <s v="#1774B9"/>
  </r>
  <r>
    <s v="1813"/>
    <n v="360"/>
    <s v="Enfermedades Mundiales"/>
    <s v="Salud"/>
    <n v="8201"/>
    <x v="7"/>
    <x v="3"/>
    <x v="2"/>
    <x v="170"/>
    <x v="5"/>
    <x v="11"/>
    <s v="Último Informe MINCIECIA"/>
    <s v="Adimensional"/>
    <s v="Ministerio de Ciencias, Tecnología, Conocimiento e Innovación"/>
    <s v="Etapa Actual del Programa Paso a Paso en la comuna de Lebu"/>
    <m/>
    <s v="Representación Geográfica"/>
    <m/>
    <s v="https://analytics.zoho.com/open-view/2395394000008153647?ZOHO_CRITERIA=%22Localiza_CL_Poblacion%22.%22Codcom%22%3D8201"/>
    <x v="3"/>
    <s v="#1774B9"/>
  </r>
  <r>
    <s v="1814"/>
    <n v="360"/>
    <s v="Enfermedades Mundiales"/>
    <s v="Salud"/>
    <n v="8202"/>
    <x v="7"/>
    <x v="3"/>
    <x v="2"/>
    <x v="171"/>
    <x v="5"/>
    <x v="11"/>
    <s v="Último Informe MINCIECIA"/>
    <s v="Adimensional"/>
    <s v="Ministerio de Ciencias, Tecnología, Conocimiento e Innovación"/>
    <s v="Etapa Actual del Programa Paso a Paso en la comuna de Arauco"/>
    <m/>
    <s v="Representación Geográfica"/>
    <m/>
    <s v="https://analytics.zoho.com/open-view/2395394000008153647?ZOHO_CRITERIA=%22Localiza_CL_Poblacion%22.%22Codcom%22%3D8202"/>
    <x v="3"/>
    <s v="#1774B9"/>
  </r>
  <r>
    <s v="1815"/>
    <n v="360"/>
    <s v="Enfermedades Mundiales"/>
    <s v="Salud"/>
    <n v="8203"/>
    <x v="7"/>
    <x v="3"/>
    <x v="2"/>
    <x v="172"/>
    <x v="5"/>
    <x v="11"/>
    <s v="Último Informe MINCIECIA"/>
    <s v="Adimensional"/>
    <s v="Ministerio de Ciencias, Tecnología, Conocimiento e Innovación"/>
    <s v="Etapa Actual del Programa Paso a Paso en la comuna de Cañete"/>
    <m/>
    <s v="Representación Geográfica"/>
    <m/>
    <s v="https://analytics.zoho.com/open-view/2395394000008153647?ZOHO_CRITERIA=%22Localiza_CL_Poblacion%22.%22Codcom%22%3D8203"/>
    <x v="3"/>
    <s v="#1774B9"/>
  </r>
  <r>
    <s v="1816"/>
    <n v="360"/>
    <s v="Enfermedades Mundiales"/>
    <s v="Salud"/>
    <n v="8204"/>
    <x v="7"/>
    <x v="3"/>
    <x v="2"/>
    <x v="173"/>
    <x v="5"/>
    <x v="11"/>
    <s v="Último Informe MINCIECIA"/>
    <s v="Adimensional"/>
    <s v="Ministerio de Ciencias, Tecnología, Conocimiento e Innovación"/>
    <s v="Etapa Actual del Programa Paso a Paso en la comuna de Contulmo"/>
    <m/>
    <s v="Representación Geográfica"/>
    <m/>
    <s v="https://analytics.zoho.com/open-view/2395394000008153647?ZOHO_CRITERIA=%22Localiza_CL_Poblacion%22.%22Codcom%22%3D8204"/>
    <x v="3"/>
    <s v="#1774B9"/>
  </r>
  <r>
    <s v="1817"/>
    <n v="360"/>
    <s v="Enfermedades Mundiales"/>
    <s v="Salud"/>
    <n v="8205"/>
    <x v="7"/>
    <x v="3"/>
    <x v="2"/>
    <x v="174"/>
    <x v="5"/>
    <x v="11"/>
    <s v="Último Informe MINCIECIA"/>
    <s v="Adimensional"/>
    <s v="Ministerio de Ciencias, Tecnología, Conocimiento e Innovación"/>
    <s v="Etapa Actual del Programa Paso a Paso en la comuna de Curanilahue"/>
    <m/>
    <s v="Representación Geográfica"/>
    <m/>
    <s v="https://analytics.zoho.com/open-view/2395394000008153647?ZOHO_CRITERIA=%22Localiza_CL_Poblacion%22.%22Codcom%22%3D8205"/>
    <x v="3"/>
    <s v="#1774B9"/>
  </r>
  <r>
    <s v="1818"/>
    <n v="360"/>
    <s v="Enfermedades Mundiales"/>
    <s v="Salud"/>
    <n v="8206"/>
    <x v="7"/>
    <x v="3"/>
    <x v="2"/>
    <x v="175"/>
    <x v="5"/>
    <x v="11"/>
    <s v="Último Informe MINCIECIA"/>
    <s v="Adimensional"/>
    <s v="Ministerio de Ciencias, Tecnología, Conocimiento e Innovación"/>
    <s v="Etapa Actual del Programa Paso a Paso en la comuna de Los Alamos"/>
    <m/>
    <s v="Representación Geográfica"/>
    <m/>
    <s v="https://analytics.zoho.com/open-view/2395394000008153647?ZOHO_CRITERIA=%22Localiza_CL_Poblacion%22.%22Codcom%22%3D8206"/>
    <x v="3"/>
    <s v="#1774B9"/>
  </r>
  <r>
    <s v="1819"/>
    <n v="360"/>
    <s v="Enfermedades Mundiales"/>
    <s v="Salud"/>
    <n v="8207"/>
    <x v="7"/>
    <x v="3"/>
    <x v="2"/>
    <x v="176"/>
    <x v="5"/>
    <x v="11"/>
    <s v="Último Informe MINCIECIA"/>
    <s v="Adimensional"/>
    <s v="Ministerio de Ciencias, Tecnología, Conocimiento e Innovación"/>
    <s v="Etapa Actual del Programa Paso a Paso en la comuna de Tirúa"/>
    <m/>
    <s v="Representación Geográfica"/>
    <m/>
    <s v="https://analytics.zoho.com/open-view/2395394000008153647?ZOHO_CRITERIA=%22Localiza_CL_Poblacion%22.%22Codcom%22%3D8207"/>
    <x v="3"/>
    <s v="#1774B9"/>
  </r>
  <r>
    <s v="1820"/>
    <n v="360"/>
    <s v="Enfermedades Mundiales"/>
    <s v="Salud"/>
    <n v="8301"/>
    <x v="7"/>
    <x v="3"/>
    <x v="2"/>
    <x v="177"/>
    <x v="5"/>
    <x v="11"/>
    <s v="Último Informe MINCIECIA"/>
    <s v="Adimensional"/>
    <s v="Ministerio de Ciencias, Tecnología, Conocimiento e Innovación"/>
    <s v="Etapa Actual del Programa Paso a Paso en la comuna de Los Angeles"/>
    <m/>
    <s v="Representación Geográfica"/>
    <m/>
    <s v="https://analytics.zoho.com/open-view/2395394000008153647?ZOHO_CRITERIA=%22Localiza_CL_Poblacion%22.%22Codcom%22%3D8301"/>
    <x v="3"/>
    <s v="#1774B9"/>
  </r>
  <r>
    <s v="1821"/>
    <n v="360"/>
    <s v="Enfermedades Mundiales"/>
    <s v="Salud"/>
    <n v="8302"/>
    <x v="7"/>
    <x v="3"/>
    <x v="2"/>
    <x v="178"/>
    <x v="5"/>
    <x v="11"/>
    <s v="Último Informe MINCIECIA"/>
    <s v="Adimensional"/>
    <s v="Ministerio de Ciencias, Tecnología, Conocimiento e Innovación"/>
    <s v="Etapa Actual del Programa Paso a Paso en la comuna de Antuco"/>
    <m/>
    <s v="Representación Geográfica"/>
    <m/>
    <s v="https://analytics.zoho.com/open-view/2395394000008153647?ZOHO_CRITERIA=%22Localiza_CL_Poblacion%22.%22Codcom%22%3D8302"/>
    <x v="3"/>
    <s v="#1774B9"/>
  </r>
  <r>
    <s v="1822"/>
    <n v="360"/>
    <s v="Enfermedades Mundiales"/>
    <s v="Salud"/>
    <n v="8303"/>
    <x v="7"/>
    <x v="3"/>
    <x v="2"/>
    <x v="179"/>
    <x v="5"/>
    <x v="11"/>
    <s v="Último Informe MINCIECIA"/>
    <s v="Adimensional"/>
    <s v="Ministerio de Ciencias, Tecnología, Conocimiento e Innovación"/>
    <s v="Etapa Actual del Programa Paso a Paso en la comuna de Cabrero"/>
    <m/>
    <s v="Representación Geográfica"/>
    <m/>
    <s v="https://analytics.zoho.com/open-view/2395394000008153647?ZOHO_CRITERIA=%22Localiza_CL_Poblacion%22.%22Codcom%22%3D8303"/>
    <x v="3"/>
    <s v="#1774B9"/>
  </r>
  <r>
    <s v="1823"/>
    <n v="360"/>
    <s v="Enfermedades Mundiales"/>
    <s v="Salud"/>
    <n v="8304"/>
    <x v="7"/>
    <x v="3"/>
    <x v="2"/>
    <x v="180"/>
    <x v="5"/>
    <x v="11"/>
    <s v="Último Informe MINCIECIA"/>
    <s v="Adimensional"/>
    <s v="Ministerio de Ciencias, Tecnología, Conocimiento e Innovación"/>
    <s v="Etapa Actual del Programa Paso a Paso en la comuna de Laja"/>
    <m/>
    <s v="Representación Geográfica"/>
    <m/>
    <s v="https://analytics.zoho.com/open-view/2395394000008153647?ZOHO_CRITERIA=%22Localiza_CL_Poblacion%22.%22Codcom%22%3D8304"/>
    <x v="3"/>
    <s v="#1774B9"/>
  </r>
  <r>
    <s v="1824"/>
    <n v="360"/>
    <s v="Enfermedades Mundiales"/>
    <s v="Salud"/>
    <n v="8305"/>
    <x v="7"/>
    <x v="3"/>
    <x v="2"/>
    <x v="181"/>
    <x v="5"/>
    <x v="11"/>
    <s v="Último Informe MINCIECIA"/>
    <s v="Adimensional"/>
    <s v="Ministerio de Ciencias, Tecnología, Conocimiento e Innovación"/>
    <s v="Etapa Actual del Programa Paso a Paso en la comuna de Mulchén"/>
    <m/>
    <s v="Representación Geográfica"/>
    <m/>
    <s v="https://analytics.zoho.com/open-view/2395394000008153647?ZOHO_CRITERIA=%22Localiza_CL_Poblacion%22.%22Codcom%22%3D8305"/>
    <x v="3"/>
    <s v="#1774B9"/>
  </r>
  <r>
    <s v="1825"/>
    <n v="360"/>
    <s v="Enfermedades Mundiales"/>
    <s v="Salud"/>
    <n v="8306"/>
    <x v="7"/>
    <x v="3"/>
    <x v="2"/>
    <x v="182"/>
    <x v="5"/>
    <x v="11"/>
    <s v="Último Informe MINCIECIA"/>
    <s v="Adimensional"/>
    <s v="Ministerio de Ciencias, Tecnología, Conocimiento e Innovación"/>
    <s v="Etapa Actual del Programa Paso a Paso en la comuna de Nacimiento"/>
    <m/>
    <s v="Representación Geográfica"/>
    <m/>
    <s v="https://analytics.zoho.com/open-view/2395394000008153647?ZOHO_CRITERIA=%22Localiza_CL_Poblacion%22.%22Codcom%22%3D8306"/>
    <x v="3"/>
    <s v="#1774B9"/>
  </r>
  <r>
    <s v="1826"/>
    <n v="360"/>
    <s v="Enfermedades Mundiales"/>
    <s v="Salud"/>
    <n v="8307"/>
    <x v="7"/>
    <x v="3"/>
    <x v="2"/>
    <x v="183"/>
    <x v="5"/>
    <x v="11"/>
    <s v="Último Informe MINCIECIA"/>
    <s v="Adimensional"/>
    <s v="Ministerio de Ciencias, Tecnología, Conocimiento e Innovación"/>
    <s v="Etapa Actual del Programa Paso a Paso en la comuna de Negrete"/>
    <m/>
    <s v="Representación Geográfica"/>
    <m/>
    <s v="https://analytics.zoho.com/open-view/2395394000008153647?ZOHO_CRITERIA=%22Localiza_CL_Poblacion%22.%22Codcom%22%3D8307"/>
    <x v="3"/>
    <s v="#1774B9"/>
  </r>
  <r>
    <s v="1827"/>
    <n v="360"/>
    <s v="Enfermedades Mundiales"/>
    <s v="Salud"/>
    <n v="8308"/>
    <x v="7"/>
    <x v="3"/>
    <x v="2"/>
    <x v="184"/>
    <x v="5"/>
    <x v="11"/>
    <s v="Último Informe MINCIECIA"/>
    <s v="Adimensional"/>
    <s v="Ministerio de Ciencias, Tecnología, Conocimiento e Innovación"/>
    <s v="Etapa Actual del Programa Paso a Paso en la comuna de Quilaco"/>
    <m/>
    <s v="Representación Geográfica"/>
    <m/>
    <s v="https://analytics.zoho.com/open-view/2395394000008153647?ZOHO_CRITERIA=%22Localiza_CL_Poblacion%22.%22Codcom%22%3D8308"/>
    <x v="3"/>
    <s v="#1774B9"/>
  </r>
  <r>
    <s v="1828"/>
    <n v="360"/>
    <s v="Enfermedades Mundiales"/>
    <s v="Salud"/>
    <n v="8309"/>
    <x v="7"/>
    <x v="3"/>
    <x v="2"/>
    <x v="185"/>
    <x v="5"/>
    <x v="11"/>
    <s v="Último Informe MINCIECIA"/>
    <s v="Adimensional"/>
    <s v="Ministerio de Ciencias, Tecnología, Conocimiento e Innovación"/>
    <s v="Etapa Actual del Programa Paso a Paso en la comuna de Quilleco"/>
    <m/>
    <s v="Representación Geográfica"/>
    <m/>
    <s v="https://analytics.zoho.com/open-view/2395394000008153647?ZOHO_CRITERIA=%22Localiza_CL_Poblacion%22.%22Codcom%22%3D8309"/>
    <x v="3"/>
    <s v="#1774B9"/>
  </r>
  <r>
    <s v="1829"/>
    <n v="360"/>
    <s v="Enfermedades Mundiales"/>
    <s v="Salud"/>
    <n v="8310"/>
    <x v="7"/>
    <x v="3"/>
    <x v="2"/>
    <x v="186"/>
    <x v="5"/>
    <x v="11"/>
    <s v="Último Informe MINCIECIA"/>
    <s v="Adimensional"/>
    <s v="Ministerio de Ciencias, Tecnología, Conocimiento e Innovación"/>
    <s v="Etapa Actual del Programa Paso a Paso en la comuna de San Rosendo"/>
    <m/>
    <s v="Representación Geográfica"/>
    <m/>
    <s v="https://analytics.zoho.com/open-view/2395394000008153647?ZOHO_CRITERIA=%22Localiza_CL_Poblacion%22.%22Codcom%22%3D8310"/>
    <x v="3"/>
    <s v="#1774B9"/>
  </r>
  <r>
    <s v="1830"/>
    <n v="360"/>
    <s v="Enfermedades Mundiales"/>
    <s v="Salud"/>
    <n v="8311"/>
    <x v="7"/>
    <x v="3"/>
    <x v="2"/>
    <x v="187"/>
    <x v="5"/>
    <x v="11"/>
    <s v="Último Informe MINCIECIA"/>
    <s v="Adimensional"/>
    <s v="Ministerio de Ciencias, Tecnología, Conocimiento e Innovación"/>
    <s v="Etapa Actual del Programa Paso a Paso en la comuna de Santa Bárbara"/>
    <m/>
    <s v="Representación Geográfica"/>
    <m/>
    <s v="https://analytics.zoho.com/open-view/2395394000008153647?ZOHO_CRITERIA=%22Localiza_CL_Poblacion%22.%22Codcom%22%3D8311"/>
    <x v="3"/>
    <s v="#1774B9"/>
  </r>
  <r>
    <s v="1831"/>
    <n v="360"/>
    <s v="Enfermedades Mundiales"/>
    <s v="Salud"/>
    <n v="8312"/>
    <x v="7"/>
    <x v="3"/>
    <x v="2"/>
    <x v="188"/>
    <x v="5"/>
    <x v="11"/>
    <s v="Último Informe MINCIECIA"/>
    <s v="Adimensional"/>
    <s v="Ministerio de Ciencias, Tecnología, Conocimiento e Innovación"/>
    <s v="Etapa Actual del Programa Paso a Paso en la comuna de Tucapel"/>
    <m/>
    <s v="Representación Geográfica"/>
    <m/>
    <s v="https://analytics.zoho.com/open-view/2395394000008153647?ZOHO_CRITERIA=%22Localiza_CL_Poblacion%22.%22Codcom%22%3D8312"/>
    <x v="3"/>
    <s v="#1774B9"/>
  </r>
  <r>
    <s v="1832"/>
    <n v="360"/>
    <s v="Enfermedades Mundiales"/>
    <s v="Salud"/>
    <n v="8313"/>
    <x v="7"/>
    <x v="3"/>
    <x v="2"/>
    <x v="189"/>
    <x v="5"/>
    <x v="11"/>
    <s v="Último Informe MINCIECIA"/>
    <s v="Adimensional"/>
    <s v="Ministerio de Ciencias, Tecnología, Conocimiento e Innovación"/>
    <s v="Etapa Actual del Programa Paso a Paso en la comuna de Yumbel"/>
    <m/>
    <s v="Representación Geográfica"/>
    <m/>
    <s v="https://analytics.zoho.com/open-view/2395394000008153647?ZOHO_CRITERIA=%22Localiza_CL_Poblacion%22.%22Codcom%22%3D8313"/>
    <x v="3"/>
    <s v="#1774B9"/>
  </r>
  <r>
    <s v="1833"/>
    <n v="360"/>
    <s v="Enfermedades Mundiales"/>
    <s v="Salud"/>
    <n v="8314"/>
    <x v="7"/>
    <x v="3"/>
    <x v="2"/>
    <x v="190"/>
    <x v="5"/>
    <x v="11"/>
    <s v="Último Informe MINCIECIA"/>
    <s v="Adimensional"/>
    <s v="Ministerio de Ciencias, Tecnología, Conocimiento e Innovación"/>
    <s v="Etapa Actual del Programa Paso a Paso en la comuna de Alto Biobío"/>
    <m/>
    <s v="Representación Geográfica"/>
    <m/>
    <s v="https://analytics.zoho.com/open-view/2395394000008153647?ZOHO_CRITERIA=%22Localiza_CL_Poblacion%22.%22Codcom%22%3D8314"/>
    <x v="3"/>
    <s v="#1774B9"/>
  </r>
  <r>
    <s v="1834"/>
    <n v="360"/>
    <s v="Enfermedades Mundiales"/>
    <s v="Salud"/>
    <n v="16101"/>
    <x v="7"/>
    <x v="3"/>
    <x v="2"/>
    <x v="191"/>
    <x v="5"/>
    <x v="11"/>
    <s v="Último Informe MINCIECIA"/>
    <s v="Adimensional"/>
    <s v="Ministerio de Ciencias, Tecnología, Conocimiento e Innovación"/>
    <s v="Etapa Actual del Programa Paso a Paso en la comuna de Chillán"/>
    <m/>
    <s v="Representación Geográfica"/>
    <m/>
    <s v="https://analytics.zoho.com/open-view/2395394000008153647?ZOHO_CRITERIA=%22Localiza_CL_Poblacion%22.%22Codcom%22%3D16101"/>
    <x v="3"/>
    <s v="#1774B9"/>
  </r>
  <r>
    <s v="1835"/>
    <n v="360"/>
    <s v="Enfermedades Mundiales"/>
    <s v="Salud"/>
    <n v="16102"/>
    <x v="7"/>
    <x v="3"/>
    <x v="2"/>
    <x v="192"/>
    <x v="5"/>
    <x v="11"/>
    <s v="Último Informe MINCIECIA"/>
    <s v="Adimensional"/>
    <s v="Ministerio de Ciencias, Tecnología, Conocimiento e Innovación"/>
    <s v="Etapa Actual del Programa Paso a Paso en la comuna de Bulnes"/>
    <m/>
    <s v="Representación Geográfica"/>
    <m/>
    <s v="https://analytics.zoho.com/open-view/2395394000008153647?ZOHO_CRITERIA=%22Localiza_CL_Poblacion%22.%22Codcom%22%3D16102"/>
    <x v="3"/>
    <s v="#1774B9"/>
  </r>
  <r>
    <s v="1836"/>
    <n v="360"/>
    <s v="Enfermedades Mundiales"/>
    <s v="Salud"/>
    <n v="16202"/>
    <x v="7"/>
    <x v="3"/>
    <x v="2"/>
    <x v="193"/>
    <x v="5"/>
    <x v="11"/>
    <s v="Último Informe MINCIECIA"/>
    <s v="Adimensional"/>
    <s v="Ministerio de Ciencias, Tecnología, Conocimiento e Innovación"/>
    <s v="Etapa Actual del Programa Paso a Paso en la comuna de Cobquecura"/>
    <m/>
    <s v="Representación Geográfica"/>
    <m/>
    <s v="https://analytics.zoho.com/open-view/2395394000008153647?ZOHO_CRITERIA=%22Localiza_CL_Poblacion%22.%22Codcom%22%3D16202"/>
    <x v="3"/>
    <s v="#1774B9"/>
  </r>
  <r>
    <s v="1837"/>
    <n v="360"/>
    <s v="Enfermedades Mundiales"/>
    <s v="Salud"/>
    <n v="16203"/>
    <x v="7"/>
    <x v="3"/>
    <x v="2"/>
    <x v="194"/>
    <x v="5"/>
    <x v="11"/>
    <s v="Último Informe MINCIECIA"/>
    <s v="Adimensional"/>
    <s v="Ministerio de Ciencias, Tecnología, Conocimiento e Innovación"/>
    <s v="Etapa Actual del Programa Paso a Paso en la comuna de Coelemu"/>
    <m/>
    <s v="Representación Geográfica"/>
    <m/>
    <s v="https://analytics.zoho.com/open-view/2395394000008153647?ZOHO_CRITERIA=%22Localiza_CL_Poblacion%22.%22Codcom%22%3D16203"/>
    <x v="3"/>
    <s v="#1774B9"/>
  </r>
  <r>
    <s v="1838"/>
    <n v="360"/>
    <s v="Enfermedades Mundiales"/>
    <s v="Salud"/>
    <n v="16302"/>
    <x v="7"/>
    <x v="3"/>
    <x v="2"/>
    <x v="195"/>
    <x v="5"/>
    <x v="11"/>
    <s v="Último Informe MINCIECIA"/>
    <s v="Adimensional"/>
    <s v="Ministerio de Ciencias, Tecnología, Conocimiento e Innovación"/>
    <s v="Etapa Actual del Programa Paso a Paso en la comuna de Coihueco"/>
    <m/>
    <s v="Representación Geográfica"/>
    <m/>
    <s v="https://analytics.zoho.com/open-view/2395394000008153647?ZOHO_CRITERIA=%22Localiza_CL_Poblacion%22.%22Codcom%22%3D16302"/>
    <x v="3"/>
    <s v="#1774B9"/>
  </r>
  <r>
    <s v="1839"/>
    <n v="360"/>
    <s v="Enfermedades Mundiales"/>
    <s v="Salud"/>
    <n v="16103"/>
    <x v="7"/>
    <x v="3"/>
    <x v="2"/>
    <x v="196"/>
    <x v="5"/>
    <x v="11"/>
    <s v="Último Informe MINCIECIA"/>
    <s v="Adimensional"/>
    <s v="Ministerio de Ciencias, Tecnología, Conocimiento e Innovación"/>
    <s v="Etapa Actual del Programa Paso a Paso en la comuna de Chillán Viejo"/>
    <m/>
    <s v="Representación Geográfica"/>
    <m/>
    <s v="https://analytics.zoho.com/open-view/2395394000008153647?ZOHO_CRITERIA=%22Localiza_CL_Poblacion%22.%22Codcom%22%3D16103"/>
    <x v="3"/>
    <s v="#1774B9"/>
  </r>
  <r>
    <s v="1840"/>
    <n v="360"/>
    <s v="Enfermedades Mundiales"/>
    <s v="Salud"/>
    <n v="16104"/>
    <x v="7"/>
    <x v="3"/>
    <x v="2"/>
    <x v="197"/>
    <x v="5"/>
    <x v="11"/>
    <s v="Último Informe MINCIECIA"/>
    <s v="Adimensional"/>
    <s v="Ministerio de Ciencias, Tecnología, Conocimiento e Innovación"/>
    <s v="Etapa Actual del Programa Paso a Paso en la comuna de El Carmen"/>
    <m/>
    <s v="Representación Geográfica"/>
    <m/>
    <s v="https://analytics.zoho.com/open-view/2395394000008153647?ZOHO_CRITERIA=%22Localiza_CL_Poblacion%22.%22Codcom%22%3D16104"/>
    <x v="3"/>
    <s v="#1774B9"/>
  </r>
  <r>
    <s v="1841"/>
    <n v="360"/>
    <s v="Enfermedades Mundiales"/>
    <s v="Salud"/>
    <n v="16204"/>
    <x v="7"/>
    <x v="3"/>
    <x v="2"/>
    <x v="198"/>
    <x v="5"/>
    <x v="11"/>
    <s v="Último Informe MINCIECIA"/>
    <s v="Adimensional"/>
    <s v="Ministerio de Ciencias, Tecnología, Conocimiento e Innovación"/>
    <s v="Etapa Actual del Programa Paso a Paso en la comuna de Ninhue"/>
    <m/>
    <s v="Representación Geográfica"/>
    <m/>
    <s v="https://analytics.zoho.com/open-view/2395394000008153647?ZOHO_CRITERIA=%22Localiza_CL_Poblacion%22.%22Codcom%22%3D16204"/>
    <x v="3"/>
    <s v="#1774B9"/>
  </r>
  <r>
    <s v="1842"/>
    <n v="360"/>
    <s v="Enfermedades Mundiales"/>
    <s v="Salud"/>
    <n v="16303"/>
    <x v="7"/>
    <x v="3"/>
    <x v="2"/>
    <x v="199"/>
    <x v="5"/>
    <x v="11"/>
    <s v="Último Informe MINCIECIA"/>
    <s v="Adimensional"/>
    <s v="Ministerio de Ciencias, Tecnología, Conocimiento e Innovación"/>
    <s v="Etapa Actual del Programa Paso a Paso en la comuna de Ñiquén"/>
    <m/>
    <s v="Representación Geográfica"/>
    <m/>
    <s v="https://analytics.zoho.com/open-view/2395394000008153647?ZOHO_CRITERIA=%22Localiza_CL_Poblacion%22.%22Codcom%22%3D16303"/>
    <x v="3"/>
    <s v="#1774B9"/>
  </r>
  <r>
    <s v="1843"/>
    <n v="360"/>
    <s v="Enfermedades Mundiales"/>
    <s v="Salud"/>
    <n v="16105"/>
    <x v="7"/>
    <x v="3"/>
    <x v="2"/>
    <x v="200"/>
    <x v="5"/>
    <x v="11"/>
    <s v="Último Informe MINCIECIA"/>
    <s v="Adimensional"/>
    <s v="Ministerio de Ciencias, Tecnología, Conocimiento e Innovación"/>
    <s v="Etapa Actual del Programa Paso a Paso en la comuna de Pemuco"/>
    <m/>
    <s v="Representación Geográfica"/>
    <m/>
    <s v="https://analytics.zoho.com/open-view/2395394000008153647?ZOHO_CRITERIA=%22Localiza_CL_Poblacion%22.%22Codcom%22%3D16105"/>
    <x v="3"/>
    <s v="#1774B9"/>
  </r>
  <r>
    <s v="1844"/>
    <n v="360"/>
    <s v="Enfermedades Mundiales"/>
    <s v="Salud"/>
    <n v="16106"/>
    <x v="7"/>
    <x v="3"/>
    <x v="2"/>
    <x v="201"/>
    <x v="5"/>
    <x v="11"/>
    <s v="Último Informe MINCIECIA"/>
    <s v="Adimensional"/>
    <s v="Ministerio de Ciencias, Tecnología, Conocimiento e Innovación"/>
    <s v="Etapa Actual del Programa Paso a Paso en la comuna de Pinto"/>
    <m/>
    <s v="Representación Geográfica"/>
    <m/>
    <s v="https://analytics.zoho.com/open-view/2395394000008153647?ZOHO_CRITERIA=%22Localiza_CL_Poblacion%22.%22Codcom%22%3D16106"/>
    <x v="3"/>
    <s v="#1774B9"/>
  </r>
  <r>
    <s v="1845"/>
    <n v="360"/>
    <s v="Enfermedades Mundiales"/>
    <s v="Salud"/>
    <n v="16205"/>
    <x v="7"/>
    <x v="3"/>
    <x v="2"/>
    <x v="202"/>
    <x v="5"/>
    <x v="11"/>
    <s v="Último Informe MINCIECIA"/>
    <s v="Adimensional"/>
    <s v="Ministerio de Ciencias, Tecnología, Conocimiento e Innovación"/>
    <s v="Etapa Actual del Programa Paso a Paso en la comuna de Portezuelo"/>
    <m/>
    <s v="Representación Geográfica"/>
    <m/>
    <s v="https://analytics.zoho.com/open-view/2395394000008153647?ZOHO_CRITERIA=%22Localiza_CL_Poblacion%22.%22Codcom%22%3D16205"/>
    <x v="3"/>
    <s v="#1774B9"/>
  </r>
  <r>
    <s v="1846"/>
    <n v="360"/>
    <s v="Enfermedades Mundiales"/>
    <s v="Salud"/>
    <n v="16107"/>
    <x v="7"/>
    <x v="3"/>
    <x v="2"/>
    <x v="203"/>
    <x v="5"/>
    <x v="11"/>
    <s v="Último Informe MINCIECIA"/>
    <s v="Adimensional"/>
    <s v="Ministerio de Ciencias, Tecnología, Conocimiento e Innovación"/>
    <s v="Etapa Actual del Programa Paso a Paso en la comuna de Quillón"/>
    <m/>
    <s v="Representación Geográfica"/>
    <m/>
    <s v="https://analytics.zoho.com/open-view/2395394000008153647?ZOHO_CRITERIA=%22Localiza_CL_Poblacion%22.%22Codcom%22%3D16107"/>
    <x v="3"/>
    <s v="#1774B9"/>
  </r>
  <r>
    <s v="1847"/>
    <n v="360"/>
    <s v="Enfermedades Mundiales"/>
    <s v="Salud"/>
    <n v="16201"/>
    <x v="7"/>
    <x v="3"/>
    <x v="2"/>
    <x v="204"/>
    <x v="5"/>
    <x v="11"/>
    <s v="Último Informe MINCIECIA"/>
    <s v="Adimensional"/>
    <s v="Ministerio de Ciencias, Tecnología, Conocimiento e Innovación"/>
    <s v="Etapa Actual del Programa Paso a Paso en la comuna de Quirihue"/>
    <m/>
    <s v="Representación Geográfica"/>
    <m/>
    <s v="https://analytics.zoho.com/open-view/2395394000008153647?ZOHO_CRITERIA=%22Localiza_CL_Poblacion%22.%22Codcom%22%3D16201"/>
    <x v="3"/>
    <s v="#1774B9"/>
  </r>
  <r>
    <s v="1848"/>
    <n v="360"/>
    <s v="Enfermedades Mundiales"/>
    <s v="Salud"/>
    <n v="16206"/>
    <x v="7"/>
    <x v="3"/>
    <x v="2"/>
    <x v="205"/>
    <x v="5"/>
    <x v="11"/>
    <s v="Último Informe MINCIECIA"/>
    <s v="Adimensional"/>
    <s v="Ministerio de Ciencias, Tecnología, Conocimiento e Innovación"/>
    <s v="Etapa Actual del Programa Paso a Paso en la comuna de Ránquil"/>
    <m/>
    <s v="Representación Geográfica"/>
    <m/>
    <s v="https://analytics.zoho.com/open-view/2395394000008153647?ZOHO_CRITERIA=%22Localiza_CL_Poblacion%22.%22Codcom%22%3D16206"/>
    <x v="3"/>
    <s v="#1774B9"/>
  </r>
  <r>
    <s v="1849"/>
    <n v="360"/>
    <s v="Enfermedades Mundiales"/>
    <s v="Salud"/>
    <n v="16301"/>
    <x v="7"/>
    <x v="3"/>
    <x v="2"/>
    <x v="206"/>
    <x v="5"/>
    <x v="11"/>
    <s v="Último Informe MINCIECIA"/>
    <s v="Adimensional"/>
    <s v="Ministerio de Ciencias, Tecnología, Conocimiento e Innovación"/>
    <s v="Etapa Actual del Programa Paso a Paso en la comuna de San Carlos"/>
    <m/>
    <s v="Representación Geográfica"/>
    <m/>
    <s v="https://analytics.zoho.com/open-view/2395394000008153647?ZOHO_CRITERIA=%22Localiza_CL_Poblacion%22.%22Codcom%22%3D16301"/>
    <x v="3"/>
    <s v="#1774B9"/>
  </r>
  <r>
    <s v="1850"/>
    <n v="360"/>
    <s v="Enfermedades Mundiales"/>
    <s v="Salud"/>
    <n v="16304"/>
    <x v="7"/>
    <x v="3"/>
    <x v="2"/>
    <x v="207"/>
    <x v="5"/>
    <x v="11"/>
    <s v="Último Informe MINCIECIA"/>
    <s v="Adimensional"/>
    <s v="Ministerio de Ciencias, Tecnología, Conocimiento e Innovación"/>
    <s v="Etapa Actual del Programa Paso a Paso en la comuna de San Fabián"/>
    <m/>
    <s v="Representación Geográfica"/>
    <m/>
    <s v="https://analytics.zoho.com/open-view/2395394000008153647?ZOHO_CRITERIA=%22Localiza_CL_Poblacion%22.%22Codcom%22%3D16304"/>
    <x v="3"/>
    <s v="#1774B9"/>
  </r>
  <r>
    <s v="1851"/>
    <n v="360"/>
    <s v="Enfermedades Mundiales"/>
    <s v="Salud"/>
    <n v="16108"/>
    <x v="7"/>
    <x v="3"/>
    <x v="2"/>
    <x v="208"/>
    <x v="5"/>
    <x v="11"/>
    <s v="Último Informe MINCIECIA"/>
    <s v="Adimensional"/>
    <s v="Ministerio de Ciencias, Tecnología, Conocimiento e Innovación"/>
    <s v="Etapa Actual del Programa Paso a Paso en la comuna de San Ignacio"/>
    <m/>
    <s v="Representación Geográfica"/>
    <m/>
    <s v="https://analytics.zoho.com/open-view/2395394000008153647?ZOHO_CRITERIA=%22Localiza_CL_Poblacion%22.%22Codcom%22%3D16108"/>
    <x v="3"/>
    <s v="#1774B9"/>
  </r>
  <r>
    <s v="1852"/>
    <n v="360"/>
    <s v="Enfermedades Mundiales"/>
    <s v="Salud"/>
    <n v="16305"/>
    <x v="7"/>
    <x v="3"/>
    <x v="2"/>
    <x v="209"/>
    <x v="5"/>
    <x v="11"/>
    <s v="Último Informe MINCIECIA"/>
    <s v="Adimensional"/>
    <s v="Ministerio de Ciencias, Tecnología, Conocimiento e Innovación"/>
    <s v="Etapa Actual del Programa Paso a Paso en la comuna de San Nicolás"/>
    <m/>
    <s v="Representación Geográfica"/>
    <m/>
    <s v="https://analytics.zoho.com/open-view/2395394000008153647?ZOHO_CRITERIA=%22Localiza_CL_Poblacion%22.%22Codcom%22%3D16305"/>
    <x v="3"/>
    <s v="#1774B9"/>
  </r>
  <r>
    <s v="1853"/>
    <n v="360"/>
    <s v="Enfermedades Mundiales"/>
    <s v="Salud"/>
    <n v="16207"/>
    <x v="7"/>
    <x v="3"/>
    <x v="2"/>
    <x v="210"/>
    <x v="5"/>
    <x v="11"/>
    <s v="Último Informe MINCIECIA"/>
    <s v="Adimensional"/>
    <s v="Ministerio de Ciencias, Tecnología, Conocimiento e Innovación"/>
    <s v="Etapa Actual del Programa Paso a Paso en la comuna de Treguaco"/>
    <m/>
    <s v="Representación Geográfica"/>
    <m/>
    <s v="https://analytics.zoho.com/open-view/2395394000008153647?ZOHO_CRITERIA=%22Localiza_CL_Poblacion%22.%22Codcom%22%3D16207"/>
    <x v="3"/>
    <s v="#1774B9"/>
  </r>
  <r>
    <s v="1854"/>
    <n v="360"/>
    <s v="Enfermedades Mundiales"/>
    <s v="Salud"/>
    <n v="16109"/>
    <x v="7"/>
    <x v="3"/>
    <x v="2"/>
    <x v="211"/>
    <x v="5"/>
    <x v="11"/>
    <s v="Último Informe MINCIECIA"/>
    <s v="Adimensional"/>
    <s v="Ministerio de Ciencias, Tecnología, Conocimiento e Innovación"/>
    <s v="Etapa Actual del Programa Paso a Paso en la comuna de Yungay"/>
    <m/>
    <s v="Representación Geográfica"/>
    <m/>
    <s v="https://analytics.zoho.com/open-view/2395394000008153647?ZOHO_CRITERIA=%22Localiza_CL_Poblacion%22.%22Codcom%22%3D16109"/>
    <x v="3"/>
    <s v="#1774B9"/>
  </r>
  <r>
    <s v="1855"/>
    <n v="360"/>
    <s v="Enfermedades Mundiales"/>
    <s v="Salud"/>
    <n v="9101"/>
    <x v="7"/>
    <x v="3"/>
    <x v="2"/>
    <x v="212"/>
    <x v="5"/>
    <x v="11"/>
    <s v="Último Informe MINCIECIA"/>
    <s v="Adimensional"/>
    <s v="Ministerio de Ciencias, Tecnología, Conocimiento e Innovación"/>
    <s v="Etapa Actual del Programa Paso a Paso en la comuna de Temuco"/>
    <m/>
    <s v="Representación Geográfica"/>
    <m/>
    <s v="https://analytics.zoho.com/open-view/2395394000008153647?ZOHO_CRITERIA=%22Localiza_CL_Poblacion%22.%22Codcom%22%3D9101"/>
    <x v="3"/>
    <s v="#1774B9"/>
  </r>
  <r>
    <s v="1856"/>
    <n v="360"/>
    <s v="Enfermedades Mundiales"/>
    <s v="Salud"/>
    <n v="9102"/>
    <x v="7"/>
    <x v="3"/>
    <x v="2"/>
    <x v="213"/>
    <x v="5"/>
    <x v="11"/>
    <s v="Último Informe MINCIECIA"/>
    <s v="Adimensional"/>
    <s v="Ministerio de Ciencias, Tecnología, Conocimiento e Innovación"/>
    <s v="Etapa Actual del Programa Paso a Paso en la comuna de Carahue"/>
    <m/>
    <s v="Representación Geográfica"/>
    <m/>
    <s v="https://analytics.zoho.com/open-view/2395394000008153647?ZOHO_CRITERIA=%22Localiza_CL_Poblacion%22.%22Codcom%22%3D9102"/>
    <x v="3"/>
    <s v="#1774B9"/>
  </r>
  <r>
    <s v="1857"/>
    <n v="360"/>
    <s v="Enfermedades Mundiales"/>
    <s v="Salud"/>
    <n v="9103"/>
    <x v="7"/>
    <x v="3"/>
    <x v="2"/>
    <x v="214"/>
    <x v="5"/>
    <x v="11"/>
    <s v="Último Informe MINCIECIA"/>
    <s v="Adimensional"/>
    <s v="Ministerio de Ciencias, Tecnología, Conocimiento e Innovación"/>
    <s v="Etapa Actual del Programa Paso a Paso en la comuna de Cunco"/>
    <m/>
    <s v="Representación Geográfica"/>
    <m/>
    <s v="https://analytics.zoho.com/open-view/2395394000008153647?ZOHO_CRITERIA=%22Localiza_CL_Poblacion%22.%22Codcom%22%3D9103"/>
    <x v="3"/>
    <s v="#1774B9"/>
  </r>
  <r>
    <s v="1858"/>
    <n v="360"/>
    <s v="Enfermedades Mundiales"/>
    <s v="Salud"/>
    <n v="9104"/>
    <x v="7"/>
    <x v="3"/>
    <x v="2"/>
    <x v="215"/>
    <x v="5"/>
    <x v="11"/>
    <s v="Último Informe MINCIECIA"/>
    <s v="Adimensional"/>
    <s v="Ministerio de Ciencias, Tecnología, Conocimiento e Innovación"/>
    <s v="Etapa Actual del Programa Paso a Paso en la comuna de Curarrehue"/>
    <m/>
    <s v="Representación Geográfica"/>
    <m/>
    <s v="https://analytics.zoho.com/open-view/2395394000008153647?ZOHO_CRITERIA=%22Localiza_CL_Poblacion%22.%22Codcom%22%3D9104"/>
    <x v="3"/>
    <s v="#1774B9"/>
  </r>
  <r>
    <s v="1859"/>
    <n v="360"/>
    <s v="Enfermedades Mundiales"/>
    <s v="Salud"/>
    <n v="9105"/>
    <x v="7"/>
    <x v="3"/>
    <x v="2"/>
    <x v="216"/>
    <x v="5"/>
    <x v="11"/>
    <s v="Último Informe MINCIECIA"/>
    <s v="Adimensional"/>
    <s v="Ministerio de Ciencias, Tecnología, Conocimiento e Innovación"/>
    <s v="Etapa Actual del Programa Paso a Paso en la comuna de Freire"/>
    <m/>
    <s v="Representación Geográfica"/>
    <m/>
    <s v="https://analytics.zoho.com/open-view/2395394000008153647?ZOHO_CRITERIA=%22Localiza_CL_Poblacion%22.%22Codcom%22%3D9105"/>
    <x v="3"/>
    <s v="#1774B9"/>
  </r>
  <r>
    <s v="1860"/>
    <n v="360"/>
    <s v="Enfermedades Mundiales"/>
    <s v="Salud"/>
    <n v="9106"/>
    <x v="7"/>
    <x v="3"/>
    <x v="2"/>
    <x v="217"/>
    <x v="5"/>
    <x v="11"/>
    <s v="Último Informe MINCIECIA"/>
    <s v="Adimensional"/>
    <s v="Ministerio de Ciencias, Tecnología, Conocimiento e Innovación"/>
    <s v="Etapa Actual del Programa Paso a Paso en la comuna de Galvarino"/>
    <m/>
    <s v="Representación Geográfica"/>
    <m/>
    <s v="https://analytics.zoho.com/open-view/2395394000008153647?ZOHO_CRITERIA=%22Localiza_CL_Poblacion%22.%22Codcom%22%3D9106"/>
    <x v="3"/>
    <s v="#1774B9"/>
  </r>
  <r>
    <s v="1861"/>
    <n v="360"/>
    <s v="Enfermedades Mundiales"/>
    <s v="Salud"/>
    <n v="9107"/>
    <x v="7"/>
    <x v="3"/>
    <x v="2"/>
    <x v="218"/>
    <x v="5"/>
    <x v="11"/>
    <s v="Último Informe MINCIECIA"/>
    <s v="Adimensional"/>
    <s v="Ministerio de Ciencias, Tecnología, Conocimiento e Innovación"/>
    <s v="Etapa Actual del Programa Paso a Paso en la comuna de Gorbea"/>
    <m/>
    <s v="Representación Geográfica"/>
    <m/>
    <s v="https://analytics.zoho.com/open-view/2395394000008153647?ZOHO_CRITERIA=%22Localiza_CL_Poblacion%22.%22Codcom%22%3D9107"/>
    <x v="3"/>
    <s v="#1774B9"/>
  </r>
  <r>
    <s v="1862"/>
    <n v="360"/>
    <s v="Enfermedades Mundiales"/>
    <s v="Salud"/>
    <n v="9108"/>
    <x v="7"/>
    <x v="3"/>
    <x v="2"/>
    <x v="219"/>
    <x v="5"/>
    <x v="11"/>
    <s v="Último Informe MINCIECIA"/>
    <s v="Adimensional"/>
    <s v="Ministerio de Ciencias, Tecnología, Conocimiento e Innovación"/>
    <s v="Etapa Actual del Programa Paso a Paso en la comuna de Lautaro"/>
    <m/>
    <s v="Representación Geográfica"/>
    <m/>
    <s v="https://analytics.zoho.com/open-view/2395394000008153647?ZOHO_CRITERIA=%22Localiza_CL_Poblacion%22.%22Codcom%22%3D9108"/>
    <x v="3"/>
    <s v="#1774B9"/>
  </r>
  <r>
    <s v="1863"/>
    <n v="360"/>
    <s v="Enfermedades Mundiales"/>
    <s v="Salud"/>
    <n v="9109"/>
    <x v="7"/>
    <x v="3"/>
    <x v="2"/>
    <x v="220"/>
    <x v="5"/>
    <x v="11"/>
    <s v="Último Informe MINCIECIA"/>
    <s v="Adimensional"/>
    <s v="Ministerio de Ciencias, Tecnología, Conocimiento e Innovación"/>
    <s v="Etapa Actual del Programa Paso a Paso en la comuna de Loncoche"/>
    <m/>
    <s v="Representación Geográfica"/>
    <m/>
    <s v="https://analytics.zoho.com/open-view/2395394000008153647?ZOHO_CRITERIA=%22Localiza_CL_Poblacion%22.%22Codcom%22%3D9109"/>
    <x v="3"/>
    <s v="#1774B9"/>
  </r>
  <r>
    <s v="1864"/>
    <n v="360"/>
    <s v="Enfermedades Mundiales"/>
    <s v="Salud"/>
    <n v="9110"/>
    <x v="7"/>
    <x v="3"/>
    <x v="2"/>
    <x v="221"/>
    <x v="5"/>
    <x v="11"/>
    <s v="Último Informe MINCIECIA"/>
    <s v="Adimensional"/>
    <s v="Ministerio de Ciencias, Tecnología, Conocimiento e Innovación"/>
    <s v="Etapa Actual del Programa Paso a Paso en la comuna de Melipeuco"/>
    <m/>
    <s v="Representación Geográfica"/>
    <m/>
    <s v="https://analytics.zoho.com/open-view/2395394000008153647?ZOHO_CRITERIA=%22Localiza_CL_Poblacion%22.%22Codcom%22%3D9110"/>
    <x v="3"/>
    <s v="#1774B9"/>
  </r>
  <r>
    <s v="1865"/>
    <n v="360"/>
    <s v="Enfermedades Mundiales"/>
    <s v="Salud"/>
    <n v="9111"/>
    <x v="7"/>
    <x v="3"/>
    <x v="2"/>
    <x v="222"/>
    <x v="5"/>
    <x v="11"/>
    <s v="Último Informe MINCIECIA"/>
    <s v="Adimensional"/>
    <s v="Ministerio de Ciencias, Tecnología, Conocimiento e Innovación"/>
    <s v="Etapa Actual del Programa Paso a Paso en la comuna de Nueva Imperial"/>
    <m/>
    <s v="Representación Geográfica"/>
    <m/>
    <s v="https://analytics.zoho.com/open-view/2395394000008153647?ZOHO_CRITERIA=%22Localiza_CL_Poblacion%22.%22Codcom%22%3D9111"/>
    <x v="3"/>
    <s v="#1774B9"/>
  </r>
  <r>
    <s v="1866"/>
    <n v="360"/>
    <s v="Enfermedades Mundiales"/>
    <s v="Salud"/>
    <n v="9112"/>
    <x v="7"/>
    <x v="3"/>
    <x v="2"/>
    <x v="223"/>
    <x v="5"/>
    <x v="11"/>
    <s v="Último Informe MINCIECIA"/>
    <s v="Adimensional"/>
    <s v="Ministerio de Ciencias, Tecnología, Conocimiento e Innovación"/>
    <s v="Etapa Actual del Programa Paso a Paso en la comuna de Padre las Casas"/>
    <m/>
    <s v="Representación Geográfica"/>
    <m/>
    <s v="https://analytics.zoho.com/open-view/2395394000008153647?ZOHO_CRITERIA=%22Localiza_CL_Poblacion%22.%22Codcom%22%3D9112"/>
    <x v="3"/>
    <s v="#1774B9"/>
  </r>
  <r>
    <s v="1867"/>
    <n v="360"/>
    <s v="Enfermedades Mundiales"/>
    <s v="Salud"/>
    <n v="9113"/>
    <x v="7"/>
    <x v="3"/>
    <x v="2"/>
    <x v="224"/>
    <x v="5"/>
    <x v="11"/>
    <s v="Último Informe MINCIECIA"/>
    <s v="Adimensional"/>
    <s v="Ministerio de Ciencias, Tecnología, Conocimiento e Innovación"/>
    <s v="Etapa Actual del Programa Paso a Paso en la comuna de Perquenco"/>
    <m/>
    <s v="Representación Geográfica"/>
    <m/>
    <s v="https://analytics.zoho.com/open-view/2395394000008153647?ZOHO_CRITERIA=%22Localiza_CL_Poblacion%22.%22Codcom%22%3D9113"/>
    <x v="3"/>
    <s v="#1774B9"/>
  </r>
  <r>
    <s v="1868"/>
    <n v="360"/>
    <s v="Enfermedades Mundiales"/>
    <s v="Salud"/>
    <n v="9114"/>
    <x v="7"/>
    <x v="3"/>
    <x v="2"/>
    <x v="225"/>
    <x v="5"/>
    <x v="11"/>
    <s v="Último Informe MINCIECIA"/>
    <s v="Adimensional"/>
    <s v="Ministerio de Ciencias, Tecnología, Conocimiento e Innovación"/>
    <s v="Etapa Actual del Programa Paso a Paso en la comuna de Pitrufquén"/>
    <m/>
    <s v="Representación Geográfica"/>
    <m/>
    <s v="https://analytics.zoho.com/open-view/2395394000008153647?ZOHO_CRITERIA=%22Localiza_CL_Poblacion%22.%22Codcom%22%3D9114"/>
    <x v="3"/>
    <s v="#1774B9"/>
  </r>
  <r>
    <s v="1869"/>
    <n v="360"/>
    <s v="Enfermedades Mundiales"/>
    <s v="Salud"/>
    <n v="9115"/>
    <x v="7"/>
    <x v="3"/>
    <x v="2"/>
    <x v="226"/>
    <x v="5"/>
    <x v="11"/>
    <s v="Último Informe MINCIECIA"/>
    <s v="Adimensional"/>
    <s v="Ministerio de Ciencias, Tecnología, Conocimiento e Innovación"/>
    <s v="Etapa Actual del Programa Paso a Paso en la comuna de Pucón"/>
    <m/>
    <s v="Representación Geográfica"/>
    <m/>
    <s v="https://analytics.zoho.com/open-view/2395394000008153647?ZOHO_CRITERIA=%22Localiza_CL_Poblacion%22.%22Codcom%22%3D9115"/>
    <x v="3"/>
    <s v="#1774B9"/>
  </r>
  <r>
    <s v="1870"/>
    <n v="360"/>
    <s v="Enfermedades Mundiales"/>
    <s v="Salud"/>
    <n v="9116"/>
    <x v="7"/>
    <x v="3"/>
    <x v="2"/>
    <x v="227"/>
    <x v="5"/>
    <x v="11"/>
    <s v="Último Informe MINCIECIA"/>
    <s v="Adimensional"/>
    <s v="Ministerio de Ciencias, Tecnología, Conocimiento e Innovación"/>
    <s v="Etapa Actual del Programa Paso a Paso en la comuna de Saavedra"/>
    <m/>
    <s v="Representación Geográfica"/>
    <m/>
    <s v="https://analytics.zoho.com/open-view/2395394000008153647?ZOHO_CRITERIA=%22Localiza_CL_Poblacion%22.%22Codcom%22%3D9116"/>
    <x v="3"/>
    <s v="#1774B9"/>
  </r>
  <r>
    <s v="1871"/>
    <n v="360"/>
    <s v="Enfermedades Mundiales"/>
    <s v="Salud"/>
    <n v="9117"/>
    <x v="7"/>
    <x v="3"/>
    <x v="2"/>
    <x v="228"/>
    <x v="5"/>
    <x v="11"/>
    <s v="Último Informe MINCIECIA"/>
    <s v="Adimensional"/>
    <s v="Ministerio de Ciencias, Tecnología, Conocimiento e Innovación"/>
    <s v="Etapa Actual del Programa Paso a Paso en la comuna de Teodoro Schmidt"/>
    <m/>
    <s v="Representación Geográfica"/>
    <m/>
    <s v="https://analytics.zoho.com/open-view/2395394000008153647?ZOHO_CRITERIA=%22Localiza_CL_Poblacion%22.%22Codcom%22%3D9117"/>
    <x v="3"/>
    <s v="#1774B9"/>
  </r>
  <r>
    <s v="1872"/>
    <n v="360"/>
    <s v="Enfermedades Mundiales"/>
    <s v="Salud"/>
    <n v="9118"/>
    <x v="7"/>
    <x v="3"/>
    <x v="2"/>
    <x v="229"/>
    <x v="5"/>
    <x v="11"/>
    <s v="Último Informe MINCIECIA"/>
    <s v="Adimensional"/>
    <s v="Ministerio de Ciencias, Tecnología, Conocimiento e Innovación"/>
    <s v="Etapa Actual del Programa Paso a Paso en la comuna de Toltén"/>
    <m/>
    <s v="Representación Geográfica"/>
    <m/>
    <s v="https://analytics.zoho.com/open-view/2395394000008153647?ZOHO_CRITERIA=%22Localiza_CL_Poblacion%22.%22Codcom%22%3D9118"/>
    <x v="3"/>
    <s v="#1774B9"/>
  </r>
  <r>
    <s v="1873"/>
    <n v="360"/>
    <s v="Enfermedades Mundiales"/>
    <s v="Salud"/>
    <n v="9119"/>
    <x v="7"/>
    <x v="3"/>
    <x v="2"/>
    <x v="230"/>
    <x v="5"/>
    <x v="11"/>
    <s v="Último Informe MINCIECIA"/>
    <s v="Adimensional"/>
    <s v="Ministerio de Ciencias, Tecnología, Conocimiento e Innovación"/>
    <s v="Etapa Actual del Programa Paso a Paso en la comuna de Vilcún"/>
    <m/>
    <s v="Representación Geográfica"/>
    <m/>
    <s v="https://analytics.zoho.com/open-view/2395394000008153647?ZOHO_CRITERIA=%22Localiza_CL_Poblacion%22.%22Codcom%22%3D9119"/>
    <x v="3"/>
    <s v="#1774B9"/>
  </r>
  <r>
    <s v="1874"/>
    <n v="360"/>
    <s v="Enfermedades Mundiales"/>
    <s v="Salud"/>
    <n v="9120"/>
    <x v="7"/>
    <x v="3"/>
    <x v="2"/>
    <x v="231"/>
    <x v="5"/>
    <x v="11"/>
    <s v="Último Informe MINCIECIA"/>
    <s v="Adimensional"/>
    <s v="Ministerio de Ciencias, Tecnología, Conocimiento e Innovación"/>
    <s v="Etapa Actual del Programa Paso a Paso en la comuna de Villarrica"/>
    <m/>
    <s v="Representación Geográfica"/>
    <m/>
    <s v="https://analytics.zoho.com/open-view/2395394000008153647?ZOHO_CRITERIA=%22Localiza_CL_Poblacion%22.%22Codcom%22%3D9120"/>
    <x v="3"/>
    <s v="#1774B9"/>
  </r>
  <r>
    <s v="1875"/>
    <n v="360"/>
    <s v="Enfermedades Mundiales"/>
    <s v="Salud"/>
    <n v="9121"/>
    <x v="7"/>
    <x v="3"/>
    <x v="2"/>
    <x v="232"/>
    <x v="5"/>
    <x v="11"/>
    <s v="Último Informe MINCIECIA"/>
    <s v="Adimensional"/>
    <s v="Ministerio de Ciencias, Tecnología, Conocimiento e Innovación"/>
    <s v="Etapa Actual del Programa Paso a Paso en la comuna de Cholchol"/>
    <m/>
    <s v="Representación Geográfica"/>
    <m/>
    <s v="https://analytics.zoho.com/open-view/2395394000008153647?ZOHO_CRITERIA=%22Localiza_CL_Poblacion%22.%22Codcom%22%3D9121"/>
    <x v="3"/>
    <s v="#1774B9"/>
  </r>
  <r>
    <s v="1876"/>
    <n v="360"/>
    <s v="Enfermedades Mundiales"/>
    <s v="Salud"/>
    <n v="9201"/>
    <x v="7"/>
    <x v="3"/>
    <x v="2"/>
    <x v="233"/>
    <x v="5"/>
    <x v="11"/>
    <s v="Último Informe MINCIECIA"/>
    <s v="Adimensional"/>
    <s v="Ministerio de Ciencias, Tecnología, Conocimiento e Innovación"/>
    <s v="Etapa Actual del Programa Paso a Paso en la comuna de Angol"/>
    <m/>
    <s v="Representación Geográfica"/>
    <m/>
    <s v="https://analytics.zoho.com/open-view/2395394000008153647?ZOHO_CRITERIA=%22Localiza_CL_Poblacion%22.%22Codcom%22%3D9201"/>
    <x v="3"/>
    <s v="#1774B9"/>
  </r>
  <r>
    <s v="1877"/>
    <n v="360"/>
    <s v="Enfermedades Mundiales"/>
    <s v="Salud"/>
    <n v="9202"/>
    <x v="7"/>
    <x v="3"/>
    <x v="2"/>
    <x v="234"/>
    <x v="5"/>
    <x v="11"/>
    <s v="Último Informe MINCIECIA"/>
    <s v="Adimensional"/>
    <s v="Ministerio de Ciencias, Tecnología, Conocimiento e Innovación"/>
    <s v="Etapa Actual del Programa Paso a Paso en la comuna de Collipulli"/>
    <m/>
    <s v="Representación Geográfica"/>
    <m/>
    <s v="https://analytics.zoho.com/open-view/2395394000008153647?ZOHO_CRITERIA=%22Localiza_CL_Poblacion%22.%22Codcom%22%3D9202"/>
    <x v="3"/>
    <s v="#1774B9"/>
  </r>
  <r>
    <s v="1878"/>
    <n v="360"/>
    <s v="Enfermedades Mundiales"/>
    <s v="Salud"/>
    <n v="9203"/>
    <x v="7"/>
    <x v="3"/>
    <x v="2"/>
    <x v="235"/>
    <x v="5"/>
    <x v="11"/>
    <s v="Último Informe MINCIECIA"/>
    <s v="Adimensional"/>
    <s v="Ministerio de Ciencias, Tecnología, Conocimiento e Innovación"/>
    <s v="Etapa Actual del Programa Paso a Paso en la comuna de Curacautín"/>
    <m/>
    <s v="Representación Geográfica"/>
    <m/>
    <s v="https://analytics.zoho.com/open-view/2395394000008153647?ZOHO_CRITERIA=%22Localiza_CL_Poblacion%22.%22Codcom%22%3D9203"/>
    <x v="3"/>
    <s v="#1774B9"/>
  </r>
  <r>
    <s v="1879"/>
    <n v="360"/>
    <s v="Enfermedades Mundiales"/>
    <s v="Salud"/>
    <n v="9204"/>
    <x v="7"/>
    <x v="3"/>
    <x v="2"/>
    <x v="236"/>
    <x v="5"/>
    <x v="11"/>
    <s v="Último Informe MINCIECIA"/>
    <s v="Adimensional"/>
    <s v="Ministerio de Ciencias, Tecnología, Conocimiento e Innovación"/>
    <s v="Etapa Actual del Programa Paso a Paso en la comuna de Ercilla"/>
    <m/>
    <s v="Representación Geográfica"/>
    <m/>
    <s v="https://analytics.zoho.com/open-view/2395394000008153647?ZOHO_CRITERIA=%22Localiza_CL_Poblacion%22.%22Codcom%22%3D9204"/>
    <x v="3"/>
    <s v="#1774B9"/>
  </r>
  <r>
    <s v="1880"/>
    <n v="360"/>
    <s v="Enfermedades Mundiales"/>
    <s v="Salud"/>
    <n v="9205"/>
    <x v="7"/>
    <x v="3"/>
    <x v="2"/>
    <x v="237"/>
    <x v="5"/>
    <x v="11"/>
    <s v="Último Informe MINCIECIA"/>
    <s v="Adimensional"/>
    <s v="Ministerio de Ciencias, Tecnología, Conocimiento e Innovación"/>
    <s v="Etapa Actual del Programa Paso a Paso en la comuna de Lonquimay"/>
    <m/>
    <s v="Representación Geográfica"/>
    <m/>
    <s v="https://analytics.zoho.com/open-view/2395394000008153647?ZOHO_CRITERIA=%22Localiza_CL_Poblacion%22.%22Codcom%22%3D9205"/>
    <x v="3"/>
    <s v="#1774B9"/>
  </r>
  <r>
    <s v="1881"/>
    <n v="360"/>
    <s v="Enfermedades Mundiales"/>
    <s v="Salud"/>
    <n v="9206"/>
    <x v="7"/>
    <x v="3"/>
    <x v="2"/>
    <x v="238"/>
    <x v="5"/>
    <x v="11"/>
    <s v="Último Informe MINCIECIA"/>
    <s v="Adimensional"/>
    <s v="Ministerio de Ciencias, Tecnología, Conocimiento e Innovación"/>
    <s v="Etapa Actual del Programa Paso a Paso en la comuna de Los Sauces"/>
    <m/>
    <s v="Representación Geográfica"/>
    <m/>
    <s v="https://analytics.zoho.com/open-view/2395394000008153647?ZOHO_CRITERIA=%22Localiza_CL_Poblacion%22.%22Codcom%22%3D9206"/>
    <x v="3"/>
    <s v="#1774B9"/>
  </r>
  <r>
    <s v="1882"/>
    <n v="360"/>
    <s v="Enfermedades Mundiales"/>
    <s v="Salud"/>
    <n v="9207"/>
    <x v="7"/>
    <x v="3"/>
    <x v="2"/>
    <x v="239"/>
    <x v="5"/>
    <x v="11"/>
    <s v="Último Informe MINCIECIA"/>
    <s v="Adimensional"/>
    <s v="Ministerio de Ciencias, Tecnología, Conocimiento e Innovación"/>
    <s v="Etapa Actual del Programa Paso a Paso en la comuna de Lumaco"/>
    <m/>
    <s v="Representación Geográfica"/>
    <m/>
    <s v="https://analytics.zoho.com/open-view/2395394000008153647?ZOHO_CRITERIA=%22Localiza_CL_Poblacion%22.%22Codcom%22%3D9207"/>
    <x v="3"/>
    <s v="#1774B9"/>
  </r>
  <r>
    <s v="1883"/>
    <n v="360"/>
    <s v="Enfermedades Mundiales"/>
    <s v="Salud"/>
    <n v="9208"/>
    <x v="7"/>
    <x v="3"/>
    <x v="2"/>
    <x v="240"/>
    <x v="5"/>
    <x v="11"/>
    <s v="Último Informe MINCIECIA"/>
    <s v="Adimensional"/>
    <s v="Ministerio de Ciencias, Tecnología, Conocimiento e Innovación"/>
    <s v="Etapa Actual del Programa Paso a Paso en la comuna de Purén"/>
    <m/>
    <s v="Representación Geográfica"/>
    <m/>
    <s v="https://analytics.zoho.com/open-view/2395394000008153647?ZOHO_CRITERIA=%22Localiza_CL_Poblacion%22.%22Codcom%22%3D9208"/>
    <x v="3"/>
    <s v="#1774B9"/>
  </r>
  <r>
    <s v="1884"/>
    <n v="360"/>
    <s v="Enfermedades Mundiales"/>
    <s v="Salud"/>
    <n v="9209"/>
    <x v="7"/>
    <x v="3"/>
    <x v="2"/>
    <x v="241"/>
    <x v="5"/>
    <x v="11"/>
    <s v="Último Informe MINCIECIA"/>
    <s v="Adimensional"/>
    <s v="Ministerio de Ciencias, Tecnología, Conocimiento e Innovación"/>
    <s v="Etapa Actual del Programa Paso a Paso en la comuna de Renaico"/>
    <m/>
    <s v="Representación Geográfica"/>
    <m/>
    <s v="https://analytics.zoho.com/open-view/2395394000008153647?ZOHO_CRITERIA=%22Localiza_CL_Poblacion%22.%22Codcom%22%3D9209"/>
    <x v="3"/>
    <s v="#1774B9"/>
  </r>
  <r>
    <s v="1885"/>
    <n v="360"/>
    <s v="Enfermedades Mundiales"/>
    <s v="Salud"/>
    <n v="9210"/>
    <x v="7"/>
    <x v="3"/>
    <x v="2"/>
    <x v="242"/>
    <x v="5"/>
    <x v="11"/>
    <s v="Último Informe MINCIECIA"/>
    <s v="Adimensional"/>
    <s v="Ministerio de Ciencias, Tecnología, Conocimiento e Innovación"/>
    <s v="Etapa Actual del Programa Paso a Paso en la comuna de Traiguén"/>
    <m/>
    <s v="Representación Geográfica"/>
    <m/>
    <s v="https://analytics.zoho.com/open-view/2395394000008153647?ZOHO_CRITERIA=%22Localiza_CL_Poblacion%22.%22Codcom%22%3D9210"/>
    <x v="3"/>
    <s v="#1774B9"/>
  </r>
  <r>
    <s v="1886"/>
    <n v="360"/>
    <s v="Enfermedades Mundiales"/>
    <s v="Salud"/>
    <n v="9211"/>
    <x v="7"/>
    <x v="3"/>
    <x v="2"/>
    <x v="243"/>
    <x v="5"/>
    <x v="11"/>
    <s v="Último Informe MINCIECIA"/>
    <s v="Adimensional"/>
    <s v="Ministerio de Ciencias, Tecnología, Conocimiento e Innovación"/>
    <s v="Etapa Actual del Programa Paso a Paso en la comuna de Victoria"/>
    <m/>
    <s v="Representación Geográfica"/>
    <m/>
    <s v="https://analytics.zoho.com/open-view/2395394000008153647?ZOHO_CRITERIA=%22Localiza_CL_Poblacion%22.%22Codcom%22%3D9211"/>
    <x v="3"/>
    <s v="#1774B9"/>
  </r>
  <r>
    <s v="1887"/>
    <n v="360"/>
    <s v="Enfermedades Mundiales"/>
    <s v="Salud"/>
    <n v="10101"/>
    <x v="7"/>
    <x v="3"/>
    <x v="2"/>
    <x v="244"/>
    <x v="5"/>
    <x v="11"/>
    <s v="Último Informe MINCIECIA"/>
    <s v="Adimensional"/>
    <s v="Ministerio de Ciencias, Tecnología, Conocimiento e Innovación"/>
    <s v="Etapa Actual del Programa Paso a Paso en la comuna de Puerto Montt"/>
    <m/>
    <s v="Representación Geográfica"/>
    <m/>
    <s v="https://analytics.zoho.com/open-view/2395394000008153647?ZOHO_CRITERIA=%22Localiza_CL_Poblacion%22.%22Codcom%22%3D10101"/>
    <x v="3"/>
    <s v="#1774B9"/>
  </r>
  <r>
    <s v="1888"/>
    <n v="360"/>
    <s v="Enfermedades Mundiales"/>
    <s v="Salud"/>
    <n v="10102"/>
    <x v="7"/>
    <x v="3"/>
    <x v="2"/>
    <x v="245"/>
    <x v="5"/>
    <x v="11"/>
    <s v="Último Informe MINCIECIA"/>
    <s v="Adimensional"/>
    <s v="Ministerio de Ciencias, Tecnología, Conocimiento e Innovación"/>
    <s v="Etapa Actual del Programa Paso a Paso en la comuna de Calbuco"/>
    <m/>
    <s v="Representación Geográfica"/>
    <m/>
    <s v="https://analytics.zoho.com/open-view/2395394000008153647?ZOHO_CRITERIA=%22Localiza_CL_Poblacion%22.%22Codcom%22%3D10102"/>
    <x v="3"/>
    <s v="#1774B9"/>
  </r>
  <r>
    <s v="1889"/>
    <n v="360"/>
    <s v="Enfermedades Mundiales"/>
    <s v="Salud"/>
    <n v="10103"/>
    <x v="7"/>
    <x v="3"/>
    <x v="2"/>
    <x v="246"/>
    <x v="5"/>
    <x v="11"/>
    <s v="Último Informe MINCIECIA"/>
    <s v="Adimensional"/>
    <s v="Ministerio de Ciencias, Tecnología, Conocimiento e Innovación"/>
    <s v="Etapa Actual del Programa Paso a Paso en la comuna de Cochamó"/>
    <m/>
    <s v="Representación Geográfica"/>
    <m/>
    <s v="https://analytics.zoho.com/open-view/2395394000008153647?ZOHO_CRITERIA=%22Localiza_CL_Poblacion%22.%22Codcom%22%3D10103"/>
    <x v="3"/>
    <s v="#1774B9"/>
  </r>
  <r>
    <s v="1890"/>
    <n v="360"/>
    <s v="Enfermedades Mundiales"/>
    <s v="Salud"/>
    <n v="10104"/>
    <x v="7"/>
    <x v="3"/>
    <x v="2"/>
    <x v="247"/>
    <x v="5"/>
    <x v="11"/>
    <s v="Último Informe MINCIECIA"/>
    <s v="Adimensional"/>
    <s v="Ministerio de Ciencias, Tecnología, Conocimiento e Innovación"/>
    <s v="Etapa Actual del Programa Paso a Paso en la comuna de Fresia"/>
    <m/>
    <s v="Representación Geográfica"/>
    <m/>
    <s v="https://analytics.zoho.com/open-view/2395394000008153647?ZOHO_CRITERIA=%22Localiza_CL_Poblacion%22.%22Codcom%22%3D10104"/>
    <x v="3"/>
    <s v="#1774B9"/>
  </r>
  <r>
    <s v="1891"/>
    <n v="360"/>
    <s v="Enfermedades Mundiales"/>
    <s v="Salud"/>
    <n v="10105"/>
    <x v="7"/>
    <x v="3"/>
    <x v="2"/>
    <x v="248"/>
    <x v="5"/>
    <x v="11"/>
    <s v="Último Informe MINCIECIA"/>
    <s v="Adimensional"/>
    <s v="Ministerio de Ciencias, Tecnología, Conocimiento e Innovación"/>
    <s v="Etapa Actual del Programa Paso a Paso en la comuna de Frutillar"/>
    <m/>
    <s v="Representación Geográfica"/>
    <m/>
    <s v="https://analytics.zoho.com/open-view/2395394000008153647?ZOHO_CRITERIA=%22Localiza_CL_Poblacion%22.%22Codcom%22%3D10105"/>
    <x v="3"/>
    <s v="#1774B9"/>
  </r>
  <r>
    <s v="1892"/>
    <n v="360"/>
    <s v="Enfermedades Mundiales"/>
    <s v="Salud"/>
    <n v="10106"/>
    <x v="7"/>
    <x v="3"/>
    <x v="2"/>
    <x v="249"/>
    <x v="5"/>
    <x v="11"/>
    <s v="Último Informe MINCIECIA"/>
    <s v="Adimensional"/>
    <s v="Ministerio de Ciencias, Tecnología, Conocimiento e Innovación"/>
    <s v="Etapa Actual del Programa Paso a Paso en la comuna de Los Muermos"/>
    <m/>
    <s v="Representación Geográfica"/>
    <m/>
    <s v="https://analytics.zoho.com/open-view/2395394000008153647?ZOHO_CRITERIA=%22Localiza_CL_Poblacion%22.%22Codcom%22%3D10106"/>
    <x v="3"/>
    <s v="#1774B9"/>
  </r>
  <r>
    <s v="1893"/>
    <n v="360"/>
    <s v="Enfermedades Mundiales"/>
    <s v="Salud"/>
    <n v="10107"/>
    <x v="7"/>
    <x v="3"/>
    <x v="2"/>
    <x v="250"/>
    <x v="5"/>
    <x v="11"/>
    <s v="Último Informe MINCIECIA"/>
    <s v="Adimensional"/>
    <s v="Ministerio de Ciencias, Tecnología, Conocimiento e Innovación"/>
    <s v="Etapa Actual del Programa Paso a Paso en la comuna de Llanquihue"/>
    <m/>
    <s v="Representación Geográfica"/>
    <m/>
    <s v="https://analytics.zoho.com/open-view/2395394000008153647?ZOHO_CRITERIA=%22Localiza_CL_Poblacion%22.%22Codcom%22%3D10107"/>
    <x v="3"/>
    <s v="#1774B9"/>
  </r>
  <r>
    <s v="1894"/>
    <n v="360"/>
    <s v="Enfermedades Mundiales"/>
    <s v="Salud"/>
    <n v="10108"/>
    <x v="7"/>
    <x v="3"/>
    <x v="2"/>
    <x v="251"/>
    <x v="5"/>
    <x v="11"/>
    <s v="Último Informe MINCIECIA"/>
    <s v="Adimensional"/>
    <s v="Ministerio de Ciencias, Tecnología, Conocimiento e Innovación"/>
    <s v="Etapa Actual del Programa Paso a Paso en la comuna de Maullín"/>
    <m/>
    <s v="Representación Geográfica"/>
    <m/>
    <s v="https://analytics.zoho.com/open-view/2395394000008153647?ZOHO_CRITERIA=%22Localiza_CL_Poblacion%22.%22Codcom%22%3D10108"/>
    <x v="3"/>
    <s v="#1774B9"/>
  </r>
  <r>
    <s v="1895"/>
    <n v="360"/>
    <s v="Enfermedades Mundiales"/>
    <s v="Salud"/>
    <n v="10109"/>
    <x v="7"/>
    <x v="3"/>
    <x v="2"/>
    <x v="252"/>
    <x v="5"/>
    <x v="11"/>
    <s v="Último Informe MINCIECIA"/>
    <s v="Adimensional"/>
    <s v="Ministerio de Ciencias, Tecnología, Conocimiento e Innovación"/>
    <s v="Etapa Actual del Programa Paso a Paso en la comuna de Puerto Varas"/>
    <m/>
    <s v="Representación Geográfica"/>
    <m/>
    <s v="https://analytics.zoho.com/open-view/2395394000008153647?ZOHO_CRITERIA=%22Localiza_CL_Poblacion%22.%22Codcom%22%3D10109"/>
    <x v="3"/>
    <s v="#1774B9"/>
  </r>
  <r>
    <s v="1896"/>
    <n v="360"/>
    <s v="Enfermedades Mundiales"/>
    <s v="Salud"/>
    <n v="10201"/>
    <x v="7"/>
    <x v="3"/>
    <x v="2"/>
    <x v="253"/>
    <x v="5"/>
    <x v="11"/>
    <s v="Último Informe MINCIECIA"/>
    <s v="Adimensional"/>
    <s v="Ministerio de Ciencias, Tecnología, Conocimiento e Innovación"/>
    <s v="Etapa Actual del Programa Paso a Paso en la comuna de Castro"/>
    <m/>
    <s v="Representación Geográfica"/>
    <m/>
    <s v="https://analytics.zoho.com/open-view/2395394000008153647?ZOHO_CRITERIA=%22Localiza_CL_Poblacion%22.%22Codcom%22%3D10201"/>
    <x v="3"/>
    <s v="#1774B9"/>
  </r>
  <r>
    <s v="1897"/>
    <n v="360"/>
    <s v="Enfermedades Mundiales"/>
    <s v="Salud"/>
    <n v="10202"/>
    <x v="7"/>
    <x v="3"/>
    <x v="2"/>
    <x v="254"/>
    <x v="5"/>
    <x v="11"/>
    <s v="Último Informe MINCIECIA"/>
    <s v="Adimensional"/>
    <s v="Ministerio de Ciencias, Tecnología, Conocimiento e Innovación"/>
    <s v="Etapa Actual del Programa Paso a Paso en la comuna de Ancud"/>
    <m/>
    <s v="Representación Geográfica"/>
    <m/>
    <s v="https://analytics.zoho.com/open-view/2395394000008153647?ZOHO_CRITERIA=%22Localiza_CL_Poblacion%22.%22Codcom%22%3D10202"/>
    <x v="3"/>
    <s v="#1774B9"/>
  </r>
  <r>
    <s v="1898"/>
    <n v="360"/>
    <s v="Enfermedades Mundiales"/>
    <s v="Salud"/>
    <n v="10203"/>
    <x v="7"/>
    <x v="3"/>
    <x v="2"/>
    <x v="255"/>
    <x v="5"/>
    <x v="11"/>
    <s v="Último Informe MINCIECIA"/>
    <s v="Adimensional"/>
    <s v="Ministerio de Ciencias, Tecnología, Conocimiento e Innovación"/>
    <s v="Etapa Actual del Programa Paso a Paso en la comuna de Chonchi"/>
    <m/>
    <s v="Representación Geográfica"/>
    <m/>
    <s v="https://analytics.zoho.com/open-view/2395394000008153647?ZOHO_CRITERIA=%22Localiza_CL_Poblacion%22.%22Codcom%22%3D10203"/>
    <x v="3"/>
    <s v="#1774B9"/>
  </r>
  <r>
    <s v="1899"/>
    <n v="360"/>
    <s v="Enfermedades Mundiales"/>
    <s v="Salud"/>
    <n v="10204"/>
    <x v="7"/>
    <x v="3"/>
    <x v="2"/>
    <x v="256"/>
    <x v="5"/>
    <x v="11"/>
    <s v="Último Informe MINCIECIA"/>
    <s v="Adimensional"/>
    <s v="Ministerio de Ciencias, Tecnología, Conocimiento e Innovación"/>
    <s v="Etapa Actual del Programa Paso a Paso en la comuna de Curaco de Vélez"/>
    <m/>
    <s v="Representación Geográfica"/>
    <m/>
    <s v="https://analytics.zoho.com/open-view/2395394000008153647?ZOHO_CRITERIA=%22Localiza_CL_Poblacion%22.%22Codcom%22%3D10204"/>
    <x v="3"/>
    <s v="#1774B9"/>
  </r>
  <r>
    <s v="1900"/>
    <n v="360"/>
    <s v="Enfermedades Mundiales"/>
    <s v="Salud"/>
    <n v="10205"/>
    <x v="7"/>
    <x v="3"/>
    <x v="2"/>
    <x v="257"/>
    <x v="5"/>
    <x v="11"/>
    <s v="Último Informe MINCIECIA"/>
    <s v="Adimensional"/>
    <s v="Ministerio de Ciencias, Tecnología, Conocimiento e Innovación"/>
    <s v="Etapa Actual del Programa Paso a Paso en la comuna de Dalcahue"/>
    <m/>
    <s v="Representación Geográfica"/>
    <m/>
    <s v="https://analytics.zoho.com/open-view/2395394000008153647?ZOHO_CRITERIA=%22Localiza_CL_Poblacion%22.%22Codcom%22%3D10205"/>
    <x v="3"/>
    <s v="#1774B9"/>
  </r>
  <r>
    <s v="1901"/>
    <n v="360"/>
    <s v="Enfermedades Mundiales"/>
    <s v="Salud"/>
    <n v="10206"/>
    <x v="7"/>
    <x v="3"/>
    <x v="2"/>
    <x v="258"/>
    <x v="5"/>
    <x v="11"/>
    <s v="Último Informe MINCIECIA"/>
    <s v="Adimensional"/>
    <s v="Ministerio de Ciencias, Tecnología, Conocimiento e Innovación"/>
    <s v="Etapa Actual del Programa Paso a Paso en la comuna de Puqueldón"/>
    <m/>
    <s v="Representación Geográfica"/>
    <m/>
    <s v="https://analytics.zoho.com/open-view/2395394000008153647?ZOHO_CRITERIA=%22Localiza_CL_Poblacion%22.%22Codcom%22%3D10206"/>
    <x v="3"/>
    <s v="#1774B9"/>
  </r>
  <r>
    <s v="1902"/>
    <n v="360"/>
    <s v="Enfermedades Mundiales"/>
    <s v="Salud"/>
    <n v="10207"/>
    <x v="7"/>
    <x v="3"/>
    <x v="2"/>
    <x v="259"/>
    <x v="5"/>
    <x v="11"/>
    <s v="Último Informe MINCIECIA"/>
    <s v="Adimensional"/>
    <s v="Ministerio de Ciencias, Tecnología, Conocimiento e Innovación"/>
    <s v="Etapa Actual del Programa Paso a Paso en la comuna de Queilén"/>
    <m/>
    <s v="Representación Geográfica"/>
    <m/>
    <s v="https://analytics.zoho.com/open-view/2395394000008153647?ZOHO_CRITERIA=%22Localiza_CL_Poblacion%22.%22Codcom%22%3D10207"/>
    <x v="3"/>
    <s v="#1774B9"/>
  </r>
  <r>
    <s v="1903"/>
    <n v="360"/>
    <s v="Enfermedades Mundiales"/>
    <s v="Salud"/>
    <n v="10208"/>
    <x v="7"/>
    <x v="3"/>
    <x v="2"/>
    <x v="260"/>
    <x v="5"/>
    <x v="11"/>
    <s v="Último Informe MINCIECIA"/>
    <s v="Adimensional"/>
    <s v="Ministerio de Ciencias, Tecnología, Conocimiento e Innovación"/>
    <s v="Etapa Actual del Programa Paso a Paso en la comuna de Quellón"/>
    <m/>
    <s v="Representación Geográfica"/>
    <m/>
    <s v="https://analytics.zoho.com/open-view/2395394000008153647?ZOHO_CRITERIA=%22Localiza_CL_Poblacion%22.%22Codcom%22%3D10208"/>
    <x v="3"/>
    <s v="#1774B9"/>
  </r>
  <r>
    <s v="1904"/>
    <n v="360"/>
    <s v="Enfermedades Mundiales"/>
    <s v="Salud"/>
    <n v="10209"/>
    <x v="7"/>
    <x v="3"/>
    <x v="2"/>
    <x v="261"/>
    <x v="5"/>
    <x v="11"/>
    <s v="Último Informe MINCIECIA"/>
    <s v="Adimensional"/>
    <s v="Ministerio de Ciencias, Tecnología, Conocimiento e Innovación"/>
    <s v="Etapa Actual del Programa Paso a Paso en la comuna de Quemchi"/>
    <m/>
    <s v="Representación Geográfica"/>
    <m/>
    <s v="https://analytics.zoho.com/open-view/2395394000008153647?ZOHO_CRITERIA=%22Localiza_CL_Poblacion%22.%22Codcom%22%3D10209"/>
    <x v="3"/>
    <s v="#1774B9"/>
  </r>
  <r>
    <s v="1905"/>
    <n v="360"/>
    <s v="Enfermedades Mundiales"/>
    <s v="Salud"/>
    <n v="10210"/>
    <x v="7"/>
    <x v="3"/>
    <x v="2"/>
    <x v="262"/>
    <x v="5"/>
    <x v="11"/>
    <s v="Último Informe MINCIECIA"/>
    <s v="Adimensional"/>
    <s v="Ministerio de Ciencias, Tecnología, Conocimiento e Innovación"/>
    <s v="Etapa Actual del Programa Paso a Paso en la comuna de Quinchao"/>
    <m/>
    <s v="Representación Geográfica"/>
    <m/>
    <s v="https://analytics.zoho.com/open-view/2395394000008153647?ZOHO_CRITERIA=%22Localiza_CL_Poblacion%22.%22Codcom%22%3D10210"/>
    <x v="3"/>
    <s v="#1774B9"/>
  </r>
  <r>
    <s v="1906"/>
    <n v="360"/>
    <s v="Enfermedades Mundiales"/>
    <s v="Salud"/>
    <n v="10301"/>
    <x v="7"/>
    <x v="3"/>
    <x v="2"/>
    <x v="263"/>
    <x v="5"/>
    <x v="11"/>
    <s v="Último Informe MINCIECIA"/>
    <s v="Adimensional"/>
    <s v="Ministerio de Ciencias, Tecnología, Conocimiento e Innovación"/>
    <s v="Etapa Actual del Programa Paso a Paso en la comuna de Osorno"/>
    <m/>
    <s v="Representación Geográfica"/>
    <m/>
    <s v="https://analytics.zoho.com/open-view/2395394000008153647?ZOHO_CRITERIA=%22Localiza_CL_Poblacion%22.%22Codcom%22%3D10301"/>
    <x v="3"/>
    <s v="#1774B9"/>
  </r>
  <r>
    <s v="1907"/>
    <n v="360"/>
    <s v="Enfermedades Mundiales"/>
    <s v="Salud"/>
    <n v="10302"/>
    <x v="7"/>
    <x v="3"/>
    <x v="2"/>
    <x v="264"/>
    <x v="5"/>
    <x v="11"/>
    <s v="Último Informe MINCIECIA"/>
    <s v="Adimensional"/>
    <s v="Ministerio de Ciencias, Tecnología, Conocimiento e Innovación"/>
    <s v="Etapa Actual del Programa Paso a Paso en la comuna de Puerto Octay"/>
    <m/>
    <s v="Representación Geográfica"/>
    <m/>
    <s v="https://analytics.zoho.com/open-view/2395394000008153647?ZOHO_CRITERIA=%22Localiza_CL_Poblacion%22.%22Codcom%22%3D10302"/>
    <x v="3"/>
    <s v="#1774B9"/>
  </r>
  <r>
    <s v="1908"/>
    <n v="360"/>
    <s v="Enfermedades Mundiales"/>
    <s v="Salud"/>
    <n v="10303"/>
    <x v="7"/>
    <x v="3"/>
    <x v="2"/>
    <x v="265"/>
    <x v="5"/>
    <x v="11"/>
    <s v="Último Informe MINCIECIA"/>
    <s v="Adimensional"/>
    <s v="Ministerio de Ciencias, Tecnología, Conocimiento e Innovación"/>
    <s v="Etapa Actual del Programa Paso a Paso en la comuna de Purranque"/>
    <m/>
    <s v="Representación Geográfica"/>
    <m/>
    <s v="https://analytics.zoho.com/open-view/2395394000008153647?ZOHO_CRITERIA=%22Localiza_CL_Poblacion%22.%22Codcom%22%3D10303"/>
    <x v="3"/>
    <s v="#1774B9"/>
  </r>
  <r>
    <s v="1909"/>
    <n v="360"/>
    <s v="Enfermedades Mundiales"/>
    <s v="Salud"/>
    <n v="10304"/>
    <x v="7"/>
    <x v="3"/>
    <x v="2"/>
    <x v="266"/>
    <x v="5"/>
    <x v="11"/>
    <s v="Último Informe MINCIECIA"/>
    <s v="Adimensional"/>
    <s v="Ministerio de Ciencias, Tecnología, Conocimiento e Innovación"/>
    <s v="Etapa Actual del Programa Paso a Paso en la comuna de Puyehue"/>
    <m/>
    <s v="Representación Geográfica"/>
    <m/>
    <s v="https://analytics.zoho.com/open-view/2395394000008153647?ZOHO_CRITERIA=%22Localiza_CL_Poblacion%22.%22Codcom%22%3D10304"/>
    <x v="3"/>
    <s v="#1774B9"/>
  </r>
  <r>
    <s v="1910"/>
    <n v="360"/>
    <s v="Enfermedades Mundiales"/>
    <s v="Salud"/>
    <n v="10305"/>
    <x v="7"/>
    <x v="3"/>
    <x v="2"/>
    <x v="267"/>
    <x v="5"/>
    <x v="11"/>
    <s v="Último Informe MINCIECIA"/>
    <s v="Adimensional"/>
    <s v="Ministerio de Ciencias, Tecnología, Conocimiento e Innovación"/>
    <s v="Etapa Actual del Programa Paso a Paso en la comuna de Río Negro"/>
    <m/>
    <s v="Representación Geográfica"/>
    <m/>
    <s v="https://analytics.zoho.com/open-view/2395394000008153647?ZOHO_CRITERIA=%22Localiza_CL_Poblacion%22.%22Codcom%22%3D10305"/>
    <x v="3"/>
    <s v="#1774B9"/>
  </r>
  <r>
    <s v="1911"/>
    <n v="360"/>
    <s v="Enfermedades Mundiales"/>
    <s v="Salud"/>
    <n v="10306"/>
    <x v="7"/>
    <x v="3"/>
    <x v="2"/>
    <x v="268"/>
    <x v="5"/>
    <x v="11"/>
    <s v="Último Informe MINCIECIA"/>
    <s v="Adimensional"/>
    <s v="Ministerio de Ciencias, Tecnología, Conocimiento e Innovación"/>
    <s v="Etapa Actual del Programa Paso a Paso en la comuna de San Juan de La Costa"/>
    <m/>
    <s v="Representación Geográfica"/>
    <m/>
    <s v="https://analytics.zoho.com/open-view/2395394000008153647?ZOHO_CRITERIA=%22Localiza_CL_Poblacion%22.%22Codcom%22%3D10306"/>
    <x v="3"/>
    <s v="#1774B9"/>
  </r>
  <r>
    <s v="1912"/>
    <n v="360"/>
    <s v="Enfermedades Mundiales"/>
    <s v="Salud"/>
    <n v="10307"/>
    <x v="7"/>
    <x v="3"/>
    <x v="2"/>
    <x v="269"/>
    <x v="5"/>
    <x v="11"/>
    <s v="Último Informe MINCIECIA"/>
    <s v="Adimensional"/>
    <s v="Ministerio de Ciencias, Tecnología, Conocimiento e Innovación"/>
    <s v="Etapa Actual del Programa Paso a Paso en la comuna de San Pablo"/>
    <m/>
    <s v="Representación Geográfica"/>
    <m/>
    <s v="https://analytics.zoho.com/open-view/2395394000008153647?ZOHO_CRITERIA=%22Localiza_CL_Poblacion%22.%22Codcom%22%3D10307"/>
    <x v="3"/>
    <s v="#1774B9"/>
  </r>
  <r>
    <s v="1913"/>
    <n v="360"/>
    <s v="Enfermedades Mundiales"/>
    <s v="Salud"/>
    <n v="10401"/>
    <x v="7"/>
    <x v="3"/>
    <x v="2"/>
    <x v="270"/>
    <x v="5"/>
    <x v="11"/>
    <s v="Último Informe MINCIECIA"/>
    <s v="Adimensional"/>
    <s v="Ministerio de Ciencias, Tecnología, Conocimiento e Innovación"/>
    <s v="Etapa Actual del Programa Paso a Paso en la comuna de Chaitén"/>
    <m/>
    <s v="Representación Geográfica"/>
    <m/>
    <s v="https://analytics.zoho.com/open-view/2395394000008153647?ZOHO_CRITERIA=%22Localiza_CL_Poblacion%22.%22Codcom%22%3D10401"/>
    <x v="3"/>
    <s v="#1774B9"/>
  </r>
  <r>
    <s v="1914"/>
    <n v="360"/>
    <s v="Enfermedades Mundiales"/>
    <s v="Salud"/>
    <n v="10402"/>
    <x v="7"/>
    <x v="3"/>
    <x v="2"/>
    <x v="271"/>
    <x v="5"/>
    <x v="11"/>
    <s v="Último Informe MINCIECIA"/>
    <s v="Adimensional"/>
    <s v="Ministerio de Ciencias, Tecnología, Conocimiento e Innovación"/>
    <s v="Etapa Actual del Programa Paso a Paso en la comuna de Futaleufú"/>
    <m/>
    <s v="Representación Geográfica"/>
    <m/>
    <s v="https://analytics.zoho.com/open-view/2395394000008153647?ZOHO_CRITERIA=%22Localiza_CL_Poblacion%22.%22Codcom%22%3D10402"/>
    <x v="3"/>
    <s v="#1774B9"/>
  </r>
  <r>
    <s v="1915"/>
    <n v="360"/>
    <s v="Enfermedades Mundiales"/>
    <s v="Salud"/>
    <n v="10403"/>
    <x v="7"/>
    <x v="3"/>
    <x v="2"/>
    <x v="272"/>
    <x v="5"/>
    <x v="11"/>
    <s v="Último Informe MINCIECIA"/>
    <s v="Adimensional"/>
    <s v="Ministerio de Ciencias, Tecnología, Conocimiento e Innovación"/>
    <s v="Etapa Actual del Programa Paso a Paso en la comuna de Hualaihué"/>
    <m/>
    <s v="Representación Geográfica"/>
    <m/>
    <s v="https://analytics.zoho.com/open-view/2395394000008153647?ZOHO_CRITERIA=%22Localiza_CL_Poblacion%22.%22Codcom%22%3D10403"/>
    <x v="3"/>
    <s v="#1774B9"/>
  </r>
  <r>
    <s v="1916"/>
    <n v="360"/>
    <s v="Enfermedades Mundiales"/>
    <s v="Salud"/>
    <n v="10404"/>
    <x v="7"/>
    <x v="3"/>
    <x v="2"/>
    <x v="273"/>
    <x v="5"/>
    <x v="11"/>
    <s v="Último Informe MINCIECIA"/>
    <s v="Adimensional"/>
    <s v="Ministerio de Ciencias, Tecnología, Conocimiento e Innovación"/>
    <s v="Etapa Actual del Programa Paso a Paso en la comuna de Palena"/>
    <m/>
    <s v="Representación Geográfica"/>
    <m/>
    <s v="https://analytics.zoho.com/open-view/2395394000008153647?ZOHO_CRITERIA=%22Localiza_CL_Poblacion%22.%22Codcom%22%3D10404"/>
    <x v="3"/>
    <s v="#1774B9"/>
  </r>
  <r>
    <s v="1917"/>
    <n v="360"/>
    <s v="Enfermedades Mundiales"/>
    <s v="Salud"/>
    <n v="11101"/>
    <x v="7"/>
    <x v="3"/>
    <x v="2"/>
    <x v="274"/>
    <x v="5"/>
    <x v="11"/>
    <s v="Último Informe MINCIECIA"/>
    <s v="Adimensional"/>
    <s v="Ministerio de Ciencias, Tecnología, Conocimiento e Innovación"/>
    <s v="Etapa Actual del Programa Paso a Paso en la comuna de Coihaique"/>
    <m/>
    <s v="Representación Geográfica"/>
    <m/>
    <s v="https://analytics.zoho.com/open-view/2395394000008153647?ZOHO_CRITERIA=%22Localiza_CL_Poblacion%22.%22Codcom%22%3D11101"/>
    <x v="3"/>
    <s v="#1774B9"/>
  </r>
  <r>
    <s v="1918"/>
    <n v="360"/>
    <s v="Enfermedades Mundiales"/>
    <s v="Salud"/>
    <n v="11102"/>
    <x v="7"/>
    <x v="3"/>
    <x v="2"/>
    <x v="275"/>
    <x v="5"/>
    <x v="11"/>
    <s v="Último Informe MINCIECIA"/>
    <s v="Adimensional"/>
    <s v="Ministerio de Ciencias, Tecnología, Conocimiento e Innovación"/>
    <s v="Etapa Actual del Programa Paso a Paso en la comuna de Lago Verde"/>
    <m/>
    <s v="Representación Geográfica"/>
    <m/>
    <s v="https://analytics.zoho.com/open-view/2395394000008153647?ZOHO_CRITERIA=%22Localiza_CL_Poblacion%22.%22Codcom%22%3D11102"/>
    <x v="3"/>
    <s v="#1774B9"/>
  </r>
  <r>
    <s v="1919"/>
    <n v="360"/>
    <s v="Enfermedades Mundiales"/>
    <s v="Salud"/>
    <n v="11201"/>
    <x v="7"/>
    <x v="3"/>
    <x v="2"/>
    <x v="276"/>
    <x v="5"/>
    <x v="11"/>
    <s v="Último Informe MINCIECIA"/>
    <s v="Adimensional"/>
    <s v="Ministerio de Ciencias, Tecnología, Conocimiento e Innovación"/>
    <s v="Etapa Actual del Programa Paso a Paso en la comuna de Aisén"/>
    <m/>
    <s v="Representación Geográfica"/>
    <m/>
    <s v="https://analytics.zoho.com/open-view/2395394000008153647?ZOHO_CRITERIA=%22Localiza_CL_Poblacion%22.%22Codcom%22%3D11201"/>
    <x v="3"/>
    <s v="#1774B9"/>
  </r>
  <r>
    <s v="1920"/>
    <n v="360"/>
    <s v="Enfermedades Mundiales"/>
    <s v="Salud"/>
    <n v="11202"/>
    <x v="7"/>
    <x v="3"/>
    <x v="2"/>
    <x v="277"/>
    <x v="5"/>
    <x v="11"/>
    <s v="Último Informe MINCIECIA"/>
    <s v="Adimensional"/>
    <s v="Ministerio de Ciencias, Tecnología, Conocimiento e Innovación"/>
    <s v="Etapa Actual del Programa Paso a Paso en la comuna de Cisnes"/>
    <m/>
    <s v="Representación Geográfica"/>
    <m/>
    <s v="https://analytics.zoho.com/open-view/2395394000008153647?ZOHO_CRITERIA=%22Localiza_CL_Poblacion%22.%22Codcom%22%3D11202"/>
    <x v="3"/>
    <s v="#1774B9"/>
  </r>
  <r>
    <s v="1921"/>
    <n v="360"/>
    <s v="Enfermedades Mundiales"/>
    <s v="Salud"/>
    <n v="11203"/>
    <x v="7"/>
    <x v="3"/>
    <x v="2"/>
    <x v="278"/>
    <x v="5"/>
    <x v="11"/>
    <s v="Último Informe MINCIECIA"/>
    <s v="Adimensional"/>
    <s v="Ministerio de Ciencias, Tecnología, Conocimiento e Innovación"/>
    <s v="Etapa Actual del Programa Paso a Paso en la comuna de Guaitecas"/>
    <m/>
    <s v="Representación Geográfica"/>
    <m/>
    <s v="https://analytics.zoho.com/open-view/2395394000008153647?ZOHO_CRITERIA=%22Localiza_CL_Poblacion%22.%22Codcom%22%3D11203"/>
    <x v="3"/>
    <s v="#1774B9"/>
  </r>
  <r>
    <s v="1922"/>
    <n v="360"/>
    <s v="Enfermedades Mundiales"/>
    <s v="Salud"/>
    <n v="11301"/>
    <x v="7"/>
    <x v="3"/>
    <x v="2"/>
    <x v="279"/>
    <x v="5"/>
    <x v="11"/>
    <s v="Último Informe MINCIECIA"/>
    <s v="Adimensional"/>
    <s v="Ministerio de Ciencias, Tecnología, Conocimiento e Innovación"/>
    <s v="Etapa Actual del Programa Paso a Paso en la comuna de Cochrane"/>
    <m/>
    <s v="Representación Geográfica"/>
    <m/>
    <s v="https://analytics.zoho.com/open-view/2395394000008153647?ZOHO_CRITERIA=%22Localiza_CL_Poblacion%22.%22Codcom%22%3D11301"/>
    <x v="3"/>
    <s v="#1774B9"/>
  </r>
  <r>
    <s v="1923"/>
    <n v="360"/>
    <s v="Enfermedades Mundiales"/>
    <s v="Salud"/>
    <n v="11302"/>
    <x v="7"/>
    <x v="3"/>
    <x v="2"/>
    <x v="280"/>
    <x v="5"/>
    <x v="11"/>
    <s v="Último Informe MINCIECIA"/>
    <s v="Adimensional"/>
    <s v="Ministerio de Ciencias, Tecnología, Conocimiento e Innovación"/>
    <s v="Etapa Actual del Programa Paso a Paso en la comuna de O'Higgins"/>
    <m/>
    <s v="Representación Geográfica"/>
    <m/>
    <s v="https://analytics.zoho.com/open-view/2395394000008153647?ZOHO_CRITERIA=%22Localiza_CL_Poblacion%22.%22Codcom%22%3D11302"/>
    <x v="3"/>
    <s v="#1774B9"/>
  </r>
  <r>
    <s v="1924"/>
    <n v="360"/>
    <s v="Enfermedades Mundiales"/>
    <s v="Salud"/>
    <n v="11303"/>
    <x v="7"/>
    <x v="3"/>
    <x v="2"/>
    <x v="281"/>
    <x v="5"/>
    <x v="11"/>
    <s v="Último Informe MINCIECIA"/>
    <s v="Adimensional"/>
    <s v="Ministerio de Ciencias, Tecnología, Conocimiento e Innovación"/>
    <s v="Etapa Actual del Programa Paso a Paso en la comuna de Tortel"/>
    <m/>
    <s v="Representación Geográfica"/>
    <m/>
    <s v="https://analytics.zoho.com/open-view/2395394000008153647?ZOHO_CRITERIA=%22Localiza_CL_Poblacion%22.%22Codcom%22%3D11303"/>
    <x v="3"/>
    <s v="#1774B9"/>
  </r>
  <r>
    <s v="1925"/>
    <n v="360"/>
    <s v="Enfermedades Mundiales"/>
    <s v="Salud"/>
    <n v="11401"/>
    <x v="7"/>
    <x v="3"/>
    <x v="2"/>
    <x v="282"/>
    <x v="5"/>
    <x v="11"/>
    <s v="Último Informe MINCIECIA"/>
    <s v="Adimensional"/>
    <s v="Ministerio de Ciencias, Tecnología, Conocimiento e Innovación"/>
    <s v="Etapa Actual del Programa Paso a Paso en la comuna de Chile Chico"/>
    <m/>
    <s v="Representación Geográfica"/>
    <m/>
    <s v="https://analytics.zoho.com/open-view/2395394000008153647?ZOHO_CRITERIA=%22Localiza_CL_Poblacion%22.%22Codcom%22%3D11401"/>
    <x v="3"/>
    <s v="#1774B9"/>
  </r>
  <r>
    <s v="1926"/>
    <n v="360"/>
    <s v="Enfermedades Mundiales"/>
    <s v="Salud"/>
    <n v="11402"/>
    <x v="7"/>
    <x v="3"/>
    <x v="2"/>
    <x v="283"/>
    <x v="5"/>
    <x v="11"/>
    <s v="Último Informe MINCIECIA"/>
    <s v="Adimensional"/>
    <s v="Ministerio de Ciencias, Tecnología, Conocimiento e Innovación"/>
    <s v="Etapa Actual del Programa Paso a Paso en la comuna de Río Ibáñez"/>
    <m/>
    <s v="Representación Geográfica"/>
    <m/>
    <s v="https://analytics.zoho.com/open-view/2395394000008153647?ZOHO_CRITERIA=%22Localiza_CL_Poblacion%22.%22Codcom%22%3D11402"/>
    <x v="3"/>
    <s v="#1774B9"/>
  </r>
  <r>
    <s v="1927"/>
    <n v="360"/>
    <s v="Enfermedades Mundiales"/>
    <s v="Salud"/>
    <n v="12101"/>
    <x v="7"/>
    <x v="3"/>
    <x v="2"/>
    <x v="284"/>
    <x v="5"/>
    <x v="11"/>
    <s v="Último Informe MINCIECIA"/>
    <s v="Adimensional"/>
    <s v="Ministerio de Ciencias, Tecnología, Conocimiento e Innovación"/>
    <s v="Etapa Actual del Programa Paso a Paso en la comuna de Punta Arenas"/>
    <m/>
    <s v="Representación Geográfica"/>
    <m/>
    <s v="https://analytics.zoho.com/open-view/2395394000008153647?ZOHO_CRITERIA=%22Localiza_CL_Poblacion%22.%22Codcom%22%3D12101"/>
    <x v="3"/>
    <s v="#1774B9"/>
  </r>
  <r>
    <s v="1928"/>
    <n v="360"/>
    <s v="Enfermedades Mundiales"/>
    <s v="Salud"/>
    <n v="12102"/>
    <x v="7"/>
    <x v="3"/>
    <x v="2"/>
    <x v="285"/>
    <x v="5"/>
    <x v="11"/>
    <s v="Último Informe MINCIECIA"/>
    <s v="Adimensional"/>
    <s v="Ministerio de Ciencias, Tecnología, Conocimiento e Innovación"/>
    <s v="Etapa Actual del Programa Paso a Paso en la comuna de Laguna Blanca"/>
    <m/>
    <s v="Representación Geográfica"/>
    <m/>
    <s v="https://analytics.zoho.com/open-view/2395394000008153647?ZOHO_CRITERIA=%22Localiza_CL_Poblacion%22.%22Codcom%22%3D12102"/>
    <x v="3"/>
    <s v="#1774B9"/>
  </r>
  <r>
    <s v="1929"/>
    <n v="360"/>
    <s v="Enfermedades Mundiales"/>
    <s v="Salud"/>
    <n v="12103"/>
    <x v="7"/>
    <x v="3"/>
    <x v="2"/>
    <x v="286"/>
    <x v="5"/>
    <x v="11"/>
    <s v="Último Informe MINCIECIA"/>
    <s v="Adimensional"/>
    <s v="Ministerio de Ciencias, Tecnología, Conocimiento e Innovación"/>
    <s v="Etapa Actual del Programa Paso a Paso en la comuna de Río Verde"/>
    <m/>
    <s v="Representación Geográfica"/>
    <m/>
    <s v="https://analytics.zoho.com/open-view/2395394000008153647?ZOHO_CRITERIA=%22Localiza_CL_Poblacion%22.%22Codcom%22%3D12103"/>
    <x v="3"/>
    <s v="#1774B9"/>
  </r>
  <r>
    <s v="1930"/>
    <n v="360"/>
    <s v="Enfermedades Mundiales"/>
    <s v="Salud"/>
    <n v="12104"/>
    <x v="7"/>
    <x v="3"/>
    <x v="2"/>
    <x v="287"/>
    <x v="5"/>
    <x v="11"/>
    <s v="Último Informe MINCIECIA"/>
    <s v="Adimensional"/>
    <s v="Ministerio de Ciencias, Tecnología, Conocimiento e Innovación"/>
    <s v="Etapa Actual del Programa Paso a Paso en la comuna de San Gregorio"/>
    <m/>
    <s v="Representación Geográfica"/>
    <m/>
    <s v="https://analytics.zoho.com/open-view/2395394000008153647?ZOHO_CRITERIA=%22Localiza_CL_Poblacion%22.%22Codcom%22%3D12104"/>
    <x v="3"/>
    <s v="#1774B9"/>
  </r>
  <r>
    <s v="1931"/>
    <n v="360"/>
    <s v="Enfermedades Mundiales"/>
    <s v="Salud"/>
    <n v="12201"/>
    <x v="7"/>
    <x v="3"/>
    <x v="2"/>
    <x v="288"/>
    <x v="5"/>
    <x v="11"/>
    <s v="Último Informe MINCIECIA"/>
    <s v="Adimensional"/>
    <s v="Ministerio de Ciencias, Tecnología, Conocimiento e Innovación"/>
    <s v="Etapa Actual del Programa Paso a Paso en la comuna de Cabo de Hornos"/>
    <m/>
    <s v="Representación Geográfica"/>
    <m/>
    <s v="https://analytics.zoho.com/open-view/2395394000008153647?ZOHO_CRITERIA=%22Localiza_CL_Poblacion%22.%22Codcom%22%3D12201"/>
    <x v="3"/>
    <s v="#1774B9"/>
  </r>
  <r>
    <s v="1932"/>
    <n v="360"/>
    <s v="Enfermedades Mundiales"/>
    <s v="Salud"/>
    <n v="12301"/>
    <x v="7"/>
    <x v="3"/>
    <x v="2"/>
    <x v="289"/>
    <x v="5"/>
    <x v="11"/>
    <s v="Último Informe MINCIECIA"/>
    <s v="Adimensional"/>
    <s v="Ministerio de Ciencias, Tecnología, Conocimiento e Innovación"/>
    <s v="Etapa Actual del Programa Paso a Paso en la comuna de Porvenir"/>
    <m/>
    <s v="Representación Geográfica"/>
    <m/>
    <s v="https://analytics.zoho.com/open-view/2395394000008153647?ZOHO_CRITERIA=%22Localiza_CL_Poblacion%22.%22Codcom%22%3D12301"/>
    <x v="3"/>
    <s v="#1774B9"/>
  </r>
  <r>
    <s v="1933"/>
    <n v="360"/>
    <s v="Enfermedades Mundiales"/>
    <s v="Salud"/>
    <n v="12302"/>
    <x v="7"/>
    <x v="3"/>
    <x v="2"/>
    <x v="290"/>
    <x v="5"/>
    <x v="11"/>
    <s v="Último Informe MINCIECIA"/>
    <s v="Adimensional"/>
    <s v="Ministerio de Ciencias, Tecnología, Conocimiento e Innovación"/>
    <s v="Etapa Actual del Programa Paso a Paso en la comuna de Primavera"/>
    <m/>
    <s v="Representación Geográfica"/>
    <m/>
    <s v="https://analytics.zoho.com/open-view/2395394000008153647?ZOHO_CRITERIA=%22Localiza_CL_Poblacion%22.%22Codcom%22%3D12302"/>
    <x v="3"/>
    <s v="#1774B9"/>
  </r>
  <r>
    <s v="1934"/>
    <n v="360"/>
    <s v="Enfermedades Mundiales"/>
    <s v="Salud"/>
    <n v="12303"/>
    <x v="7"/>
    <x v="3"/>
    <x v="2"/>
    <x v="291"/>
    <x v="5"/>
    <x v="11"/>
    <s v="Último Informe MINCIECIA"/>
    <s v="Adimensional"/>
    <s v="Ministerio de Ciencias, Tecnología, Conocimiento e Innovación"/>
    <s v="Etapa Actual del Programa Paso a Paso en la comuna de Timaukel"/>
    <m/>
    <s v="Representación Geográfica"/>
    <m/>
    <s v="https://analytics.zoho.com/open-view/2395394000008153647?ZOHO_CRITERIA=%22Localiza_CL_Poblacion%22.%22Codcom%22%3D12303"/>
    <x v="3"/>
    <s v="#1774B9"/>
  </r>
  <r>
    <s v="1935"/>
    <n v="360"/>
    <s v="Enfermedades Mundiales"/>
    <s v="Salud"/>
    <n v="12401"/>
    <x v="7"/>
    <x v="3"/>
    <x v="2"/>
    <x v="292"/>
    <x v="5"/>
    <x v="11"/>
    <s v="Último Informe MINCIECIA"/>
    <s v="Adimensional"/>
    <s v="Ministerio de Ciencias, Tecnología, Conocimiento e Innovación"/>
    <s v="Etapa Actual del Programa Paso a Paso en la comuna de Natales"/>
    <m/>
    <s v="Representación Geográfica"/>
    <m/>
    <s v="https://analytics.zoho.com/open-view/2395394000008153647?ZOHO_CRITERIA=%22Localiza_CL_Poblacion%22.%22Codcom%22%3D12401"/>
    <x v="3"/>
    <s v="#1774B9"/>
  </r>
  <r>
    <s v="1936"/>
    <n v="360"/>
    <s v="Enfermedades Mundiales"/>
    <s v="Salud"/>
    <n v="12402"/>
    <x v="7"/>
    <x v="3"/>
    <x v="2"/>
    <x v="293"/>
    <x v="5"/>
    <x v="11"/>
    <s v="Último Informe MINCIECIA"/>
    <s v="Adimensional"/>
    <s v="Ministerio de Ciencias, Tecnología, Conocimiento e Innovación"/>
    <s v="Etapa Actual del Programa Paso a Paso en la comuna de Torres del Paine"/>
    <m/>
    <s v="Representación Geográfica"/>
    <m/>
    <s v="https://analytics.zoho.com/open-view/2395394000008153647?ZOHO_CRITERIA=%22Localiza_CL_Poblacion%22.%22Codcom%22%3D12402"/>
    <x v="3"/>
    <s v="#1774B9"/>
  </r>
  <r>
    <s v="1937"/>
    <n v="360"/>
    <s v="Enfermedades Mundiales"/>
    <s v="Salud"/>
    <n v="13101"/>
    <x v="7"/>
    <x v="3"/>
    <x v="2"/>
    <x v="294"/>
    <x v="5"/>
    <x v="11"/>
    <s v="Último Informe MINCIECIA"/>
    <s v="Adimensional"/>
    <s v="Ministerio de Ciencias, Tecnología, Conocimiento e Innovación"/>
    <s v="Etapa Actual del Programa Paso a Paso en la comuna de Santiago"/>
    <m/>
    <s v="Representación Geográfica"/>
    <m/>
    <s v="https://analytics.zoho.com/open-view/2395394000008153647?ZOHO_CRITERIA=%22Localiza_CL_Poblacion%22.%22Codcom%22%3D13101"/>
    <x v="3"/>
    <s v="#1774B9"/>
  </r>
  <r>
    <s v="1938"/>
    <n v="360"/>
    <s v="Enfermedades Mundiales"/>
    <s v="Salud"/>
    <n v="13102"/>
    <x v="7"/>
    <x v="3"/>
    <x v="2"/>
    <x v="295"/>
    <x v="5"/>
    <x v="11"/>
    <s v="Último Informe MINCIECIA"/>
    <s v="Adimensional"/>
    <s v="Ministerio de Ciencias, Tecnología, Conocimiento e Innovación"/>
    <s v="Etapa Actual del Programa Paso a Paso en la comuna de Cerrillos"/>
    <m/>
    <s v="Representación Geográfica"/>
    <m/>
    <s v="https://analytics.zoho.com/open-view/2395394000008153647?ZOHO_CRITERIA=%22Localiza_CL_Poblacion%22.%22Codcom%22%3D13102"/>
    <x v="3"/>
    <s v="#1774B9"/>
  </r>
  <r>
    <s v="1939"/>
    <n v="360"/>
    <s v="Enfermedades Mundiales"/>
    <s v="Salud"/>
    <n v="13103"/>
    <x v="7"/>
    <x v="3"/>
    <x v="2"/>
    <x v="296"/>
    <x v="5"/>
    <x v="11"/>
    <s v="Último Informe MINCIECIA"/>
    <s v="Adimensional"/>
    <s v="Ministerio de Ciencias, Tecnología, Conocimiento e Innovación"/>
    <s v="Etapa Actual del Programa Paso a Paso en la comuna de Cerro Navia"/>
    <m/>
    <s v="Representación Geográfica"/>
    <m/>
    <s v="https://analytics.zoho.com/open-view/2395394000008153647?ZOHO_CRITERIA=%22Localiza_CL_Poblacion%22.%22Codcom%22%3D13103"/>
    <x v="3"/>
    <s v="#1774B9"/>
  </r>
  <r>
    <s v="1940"/>
    <n v="360"/>
    <s v="Enfermedades Mundiales"/>
    <s v="Salud"/>
    <n v="13104"/>
    <x v="7"/>
    <x v="3"/>
    <x v="2"/>
    <x v="297"/>
    <x v="5"/>
    <x v="11"/>
    <s v="Último Informe MINCIECIA"/>
    <s v="Adimensional"/>
    <s v="Ministerio de Ciencias, Tecnología, Conocimiento e Innovación"/>
    <s v="Etapa Actual del Programa Paso a Paso en la comuna de Conchalí"/>
    <m/>
    <s v="Representación Geográfica"/>
    <m/>
    <s v="https://analytics.zoho.com/open-view/2395394000008153647?ZOHO_CRITERIA=%22Localiza_CL_Poblacion%22.%22Codcom%22%3D13104"/>
    <x v="3"/>
    <s v="#1774B9"/>
  </r>
  <r>
    <s v="1941"/>
    <n v="360"/>
    <s v="Enfermedades Mundiales"/>
    <s v="Salud"/>
    <n v="13105"/>
    <x v="7"/>
    <x v="3"/>
    <x v="2"/>
    <x v="298"/>
    <x v="5"/>
    <x v="11"/>
    <s v="Último Informe MINCIECIA"/>
    <s v="Adimensional"/>
    <s v="Ministerio de Ciencias, Tecnología, Conocimiento e Innovación"/>
    <s v="Etapa Actual del Programa Paso a Paso en la comuna de El Bosque"/>
    <m/>
    <s v="Representación Geográfica"/>
    <m/>
    <s v="https://analytics.zoho.com/open-view/2395394000008153647?ZOHO_CRITERIA=%22Localiza_CL_Poblacion%22.%22Codcom%22%3D13105"/>
    <x v="3"/>
    <s v="#1774B9"/>
  </r>
  <r>
    <s v="1942"/>
    <n v="360"/>
    <s v="Enfermedades Mundiales"/>
    <s v="Salud"/>
    <n v="13106"/>
    <x v="7"/>
    <x v="3"/>
    <x v="2"/>
    <x v="299"/>
    <x v="5"/>
    <x v="11"/>
    <s v="Último Informe MINCIECIA"/>
    <s v="Adimensional"/>
    <s v="Ministerio de Ciencias, Tecnología, Conocimiento e Innovación"/>
    <s v="Etapa Actual del Programa Paso a Paso en la comuna de Estación Central"/>
    <m/>
    <s v="Representación Geográfica"/>
    <m/>
    <s v="https://analytics.zoho.com/open-view/2395394000008153647?ZOHO_CRITERIA=%22Localiza_CL_Poblacion%22.%22Codcom%22%3D13106"/>
    <x v="3"/>
    <s v="#1774B9"/>
  </r>
  <r>
    <s v="1943"/>
    <n v="360"/>
    <s v="Enfermedades Mundiales"/>
    <s v="Salud"/>
    <n v="13107"/>
    <x v="7"/>
    <x v="3"/>
    <x v="2"/>
    <x v="300"/>
    <x v="5"/>
    <x v="11"/>
    <s v="Último Informe MINCIECIA"/>
    <s v="Adimensional"/>
    <s v="Ministerio de Ciencias, Tecnología, Conocimiento e Innovación"/>
    <s v="Etapa Actual del Programa Paso a Paso en la comuna de Huechuraba"/>
    <m/>
    <s v="Representación Geográfica"/>
    <m/>
    <s v="https://analytics.zoho.com/open-view/2395394000008153647?ZOHO_CRITERIA=%22Localiza_CL_Poblacion%22.%22Codcom%22%3D13107"/>
    <x v="3"/>
    <s v="#1774B9"/>
  </r>
  <r>
    <s v="1944"/>
    <n v="360"/>
    <s v="Enfermedades Mundiales"/>
    <s v="Salud"/>
    <n v="13108"/>
    <x v="7"/>
    <x v="3"/>
    <x v="2"/>
    <x v="301"/>
    <x v="5"/>
    <x v="11"/>
    <s v="Último Informe MINCIECIA"/>
    <s v="Adimensional"/>
    <s v="Ministerio de Ciencias, Tecnología, Conocimiento e Innovación"/>
    <s v="Etapa Actual del Programa Paso a Paso en la comuna de Independencia"/>
    <m/>
    <s v="Representación Geográfica"/>
    <m/>
    <s v="https://analytics.zoho.com/open-view/2395394000008153647?ZOHO_CRITERIA=%22Localiza_CL_Poblacion%22.%22Codcom%22%3D13108"/>
    <x v="3"/>
    <s v="#1774B9"/>
  </r>
  <r>
    <s v="1945"/>
    <n v="360"/>
    <s v="Enfermedades Mundiales"/>
    <s v="Salud"/>
    <n v="13109"/>
    <x v="7"/>
    <x v="3"/>
    <x v="2"/>
    <x v="302"/>
    <x v="5"/>
    <x v="11"/>
    <s v="Último Informe MINCIECIA"/>
    <s v="Adimensional"/>
    <s v="Ministerio de Ciencias, Tecnología, Conocimiento e Innovación"/>
    <s v="Etapa Actual del Programa Paso a Paso en la comuna de La Cisterna"/>
    <m/>
    <s v="Representación Geográfica"/>
    <m/>
    <s v="https://analytics.zoho.com/open-view/2395394000008153647?ZOHO_CRITERIA=%22Localiza_CL_Poblacion%22.%22Codcom%22%3D13109"/>
    <x v="3"/>
    <s v="#1774B9"/>
  </r>
  <r>
    <s v="1946"/>
    <n v="360"/>
    <s v="Enfermedades Mundiales"/>
    <s v="Salud"/>
    <n v="13110"/>
    <x v="7"/>
    <x v="3"/>
    <x v="2"/>
    <x v="303"/>
    <x v="5"/>
    <x v="11"/>
    <s v="Último Informe MINCIECIA"/>
    <s v="Adimensional"/>
    <s v="Ministerio de Ciencias, Tecnología, Conocimiento e Innovación"/>
    <s v="Etapa Actual del Programa Paso a Paso en la comuna de La Florida"/>
    <m/>
    <s v="Representación Geográfica"/>
    <m/>
    <s v="https://analytics.zoho.com/open-view/2395394000008153647?ZOHO_CRITERIA=%22Localiza_CL_Poblacion%22.%22Codcom%22%3D13110"/>
    <x v="3"/>
    <s v="#1774B9"/>
  </r>
  <r>
    <s v="1947"/>
    <n v="360"/>
    <s v="Enfermedades Mundiales"/>
    <s v="Salud"/>
    <n v="13111"/>
    <x v="7"/>
    <x v="3"/>
    <x v="2"/>
    <x v="304"/>
    <x v="5"/>
    <x v="11"/>
    <s v="Último Informe MINCIECIA"/>
    <s v="Adimensional"/>
    <s v="Ministerio de Ciencias, Tecnología, Conocimiento e Innovación"/>
    <s v="Etapa Actual del Programa Paso a Paso en la comuna de La Granja"/>
    <m/>
    <s v="Representación Geográfica"/>
    <m/>
    <s v="https://analytics.zoho.com/open-view/2395394000008153647?ZOHO_CRITERIA=%22Localiza_CL_Poblacion%22.%22Codcom%22%3D13111"/>
    <x v="3"/>
    <s v="#1774B9"/>
  </r>
  <r>
    <s v="1948"/>
    <n v="360"/>
    <s v="Enfermedades Mundiales"/>
    <s v="Salud"/>
    <n v="13112"/>
    <x v="7"/>
    <x v="3"/>
    <x v="2"/>
    <x v="305"/>
    <x v="5"/>
    <x v="11"/>
    <s v="Último Informe MINCIECIA"/>
    <s v="Adimensional"/>
    <s v="Ministerio de Ciencias, Tecnología, Conocimiento e Innovación"/>
    <s v="Etapa Actual del Programa Paso a Paso en la comuna de La Pintana"/>
    <m/>
    <s v="Representación Geográfica"/>
    <m/>
    <s v="https://analytics.zoho.com/open-view/2395394000008153647?ZOHO_CRITERIA=%22Localiza_CL_Poblacion%22.%22Codcom%22%3D13112"/>
    <x v="3"/>
    <s v="#1774B9"/>
  </r>
  <r>
    <s v="1949"/>
    <n v="360"/>
    <s v="Enfermedades Mundiales"/>
    <s v="Salud"/>
    <n v="13113"/>
    <x v="7"/>
    <x v="3"/>
    <x v="2"/>
    <x v="306"/>
    <x v="5"/>
    <x v="11"/>
    <s v="Último Informe MINCIECIA"/>
    <s v="Adimensional"/>
    <s v="Ministerio de Ciencias, Tecnología, Conocimiento e Innovación"/>
    <s v="Etapa Actual del Programa Paso a Paso en la comuna de La Reina"/>
    <m/>
    <s v="Representación Geográfica"/>
    <m/>
    <s v="https://analytics.zoho.com/open-view/2395394000008153647?ZOHO_CRITERIA=%22Localiza_CL_Poblacion%22.%22Codcom%22%3D13113"/>
    <x v="3"/>
    <s v="#1774B9"/>
  </r>
  <r>
    <s v="1950"/>
    <n v="360"/>
    <s v="Enfermedades Mundiales"/>
    <s v="Salud"/>
    <n v="13114"/>
    <x v="7"/>
    <x v="3"/>
    <x v="2"/>
    <x v="307"/>
    <x v="5"/>
    <x v="11"/>
    <s v="Último Informe MINCIECIA"/>
    <s v="Adimensional"/>
    <s v="Ministerio de Ciencias, Tecnología, Conocimiento e Innovación"/>
    <s v="Etapa Actual del Programa Paso a Paso en la comuna de Las Condes"/>
    <m/>
    <s v="Representación Geográfica"/>
    <m/>
    <s v="https://analytics.zoho.com/open-view/2395394000008153647?ZOHO_CRITERIA=%22Localiza_CL_Poblacion%22.%22Codcom%22%3D13114"/>
    <x v="3"/>
    <s v="#1774B9"/>
  </r>
  <r>
    <s v="1951"/>
    <n v="360"/>
    <s v="Enfermedades Mundiales"/>
    <s v="Salud"/>
    <n v="13115"/>
    <x v="7"/>
    <x v="3"/>
    <x v="2"/>
    <x v="308"/>
    <x v="5"/>
    <x v="11"/>
    <s v="Último Informe MINCIECIA"/>
    <s v="Adimensional"/>
    <s v="Ministerio de Ciencias, Tecnología, Conocimiento e Innovación"/>
    <s v="Etapa Actual del Programa Paso a Paso en la comuna de Lo Barnechea"/>
    <m/>
    <s v="Representación Geográfica"/>
    <m/>
    <s v="https://analytics.zoho.com/open-view/2395394000008153647?ZOHO_CRITERIA=%22Localiza_CL_Poblacion%22.%22Codcom%22%3D13115"/>
    <x v="3"/>
    <s v="#1774B9"/>
  </r>
  <r>
    <s v="1952"/>
    <n v="360"/>
    <s v="Enfermedades Mundiales"/>
    <s v="Salud"/>
    <n v="13116"/>
    <x v="7"/>
    <x v="3"/>
    <x v="2"/>
    <x v="309"/>
    <x v="5"/>
    <x v="11"/>
    <s v="Último Informe MINCIECIA"/>
    <s v="Adimensional"/>
    <s v="Ministerio de Ciencias, Tecnología, Conocimiento e Innovación"/>
    <s v="Etapa Actual del Programa Paso a Paso en la comuna de Lo Espejo"/>
    <m/>
    <s v="Representación Geográfica"/>
    <m/>
    <s v="https://analytics.zoho.com/open-view/2395394000008153647?ZOHO_CRITERIA=%22Localiza_CL_Poblacion%22.%22Codcom%22%3D13116"/>
    <x v="3"/>
    <s v="#1774B9"/>
  </r>
  <r>
    <s v="1953"/>
    <n v="360"/>
    <s v="Enfermedades Mundiales"/>
    <s v="Salud"/>
    <n v="13117"/>
    <x v="7"/>
    <x v="3"/>
    <x v="2"/>
    <x v="310"/>
    <x v="5"/>
    <x v="11"/>
    <s v="Último Informe MINCIECIA"/>
    <s v="Adimensional"/>
    <s v="Ministerio de Ciencias, Tecnología, Conocimiento e Innovación"/>
    <s v="Etapa Actual del Programa Paso a Paso en la comuna de Lo Prado"/>
    <m/>
    <s v="Representación Geográfica"/>
    <m/>
    <s v="https://analytics.zoho.com/open-view/2395394000008153647?ZOHO_CRITERIA=%22Localiza_CL_Poblacion%22.%22Codcom%22%3D13117"/>
    <x v="3"/>
    <s v="#1774B9"/>
  </r>
  <r>
    <s v="1954"/>
    <n v="360"/>
    <s v="Enfermedades Mundiales"/>
    <s v="Salud"/>
    <n v="13118"/>
    <x v="7"/>
    <x v="3"/>
    <x v="2"/>
    <x v="311"/>
    <x v="5"/>
    <x v="11"/>
    <s v="Último Informe MINCIECIA"/>
    <s v="Adimensional"/>
    <s v="Ministerio de Ciencias, Tecnología, Conocimiento e Innovación"/>
    <s v="Etapa Actual del Programa Paso a Paso en la comuna de Macul"/>
    <m/>
    <s v="Representación Geográfica"/>
    <m/>
    <s v="https://analytics.zoho.com/open-view/2395394000008153647?ZOHO_CRITERIA=%22Localiza_CL_Poblacion%22.%22Codcom%22%3D13118"/>
    <x v="3"/>
    <s v="#1774B9"/>
  </r>
  <r>
    <s v="1955"/>
    <n v="360"/>
    <s v="Enfermedades Mundiales"/>
    <s v="Salud"/>
    <n v="13119"/>
    <x v="7"/>
    <x v="3"/>
    <x v="2"/>
    <x v="312"/>
    <x v="5"/>
    <x v="11"/>
    <s v="Último Informe MINCIECIA"/>
    <s v="Adimensional"/>
    <s v="Ministerio de Ciencias, Tecnología, Conocimiento e Innovación"/>
    <s v="Etapa Actual del Programa Paso a Paso en la comuna de Maipú"/>
    <m/>
    <s v="Representación Geográfica"/>
    <m/>
    <s v="https://analytics.zoho.com/open-view/2395394000008153647?ZOHO_CRITERIA=%22Localiza_CL_Poblacion%22.%22Codcom%22%3D13119"/>
    <x v="3"/>
    <s v="#1774B9"/>
  </r>
  <r>
    <s v="1956"/>
    <n v="360"/>
    <s v="Enfermedades Mundiales"/>
    <s v="Salud"/>
    <n v="13120"/>
    <x v="7"/>
    <x v="3"/>
    <x v="2"/>
    <x v="313"/>
    <x v="5"/>
    <x v="11"/>
    <s v="Último Informe MINCIECIA"/>
    <s v="Adimensional"/>
    <s v="Ministerio de Ciencias, Tecnología, Conocimiento e Innovación"/>
    <s v="Etapa Actual del Programa Paso a Paso en la comuna de Ñuñoa"/>
    <m/>
    <s v="Representación Geográfica"/>
    <m/>
    <s v="https://analytics.zoho.com/open-view/2395394000008153647?ZOHO_CRITERIA=%22Localiza_CL_Poblacion%22.%22Codcom%22%3D13120"/>
    <x v="3"/>
    <s v="#1774B9"/>
  </r>
  <r>
    <s v="1957"/>
    <n v="360"/>
    <s v="Enfermedades Mundiales"/>
    <s v="Salud"/>
    <n v="13121"/>
    <x v="7"/>
    <x v="3"/>
    <x v="2"/>
    <x v="314"/>
    <x v="5"/>
    <x v="11"/>
    <s v="Último Informe MINCIECIA"/>
    <s v="Adimensional"/>
    <s v="Ministerio de Ciencias, Tecnología, Conocimiento e Innovación"/>
    <s v="Etapa Actual del Programa Paso a Paso en la comuna de Pedro Aguirre Cerda"/>
    <m/>
    <s v="Representación Geográfica"/>
    <m/>
    <s v="https://analytics.zoho.com/open-view/2395394000008153647?ZOHO_CRITERIA=%22Localiza_CL_Poblacion%22.%22Codcom%22%3D13121"/>
    <x v="3"/>
    <s v="#1774B9"/>
  </r>
  <r>
    <s v="1958"/>
    <n v="360"/>
    <s v="Enfermedades Mundiales"/>
    <s v="Salud"/>
    <n v="13122"/>
    <x v="7"/>
    <x v="3"/>
    <x v="2"/>
    <x v="315"/>
    <x v="5"/>
    <x v="11"/>
    <s v="Último Informe MINCIECIA"/>
    <s v="Adimensional"/>
    <s v="Ministerio de Ciencias, Tecnología, Conocimiento e Innovación"/>
    <s v="Etapa Actual del Programa Paso a Paso en la comuna de Peñalolén"/>
    <m/>
    <s v="Representación Geográfica"/>
    <m/>
    <s v="https://analytics.zoho.com/open-view/2395394000008153647?ZOHO_CRITERIA=%22Localiza_CL_Poblacion%22.%22Codcom%22%3D13122"/>
    <x v="3"/>
    <s v="#1774B9"/>
  </r>
  <r>
    <s v="1959"/>
    <n v="360"/>
    <s v="Enfermedades Mundiales"/>
    <s v="Salud"/>
    <n v="13123"/>
    <x v="7"/>
    <x v="3"/>
    <x v="2"/>
    <x v="316"/>
    <x v="5"/>
    <x v="11"/>
    <s v="Último Informe MINCIECIA"/>
    <s v="Adimensional"/>
    <s v="Ministerio de Ciencias, Tecnología, Conocimiento e Innovación"/>
    <s v="Etapa Actual del Programa Paso a Paso en la comuna de Providencia"/>
    <m/>
    <s v="Representación Geográfica"/>
    <m/>
    <s v="https://analytics.zoho.com/open-view/2395394000008153647?ZOHO_CRITERIA=%22Localiza_CL_Poblacion%22.%22Codcom%22%3D13123"/>
    <x v="3"/>
    <s v="#1774B9"/>
  </r>
  <r>
    <s v="1960"/>
    <n v="360"/>
    <s v="Enfermedades Mundiales"/>
    <s v="Salud"/>
    <n v="13124"/>
    <x v="7"/>
    <x v="3"/>
    <x v="2"/>
    <x v="317"/>
    <x v="5"/>
    <x v="11"/>
    <s v="Último Informe MINCIECIA"/>
    <s v="Adimensional"/>
    <s v="Ministerio de Ciencias, Tecnología, Conocimiento e Innovación"/>
    <s v="Etapa Actual del Programa Paso a Paso en la comuna de Pudahuel"/>
    <m/>
    <s v="Representación Geográfica"/>
    <m/>
    <s v="https://analytics.zoho.com/open-view/2395394000008153647?ZOHO_CRITERIA=%22Localiza_CL_Poblacion%22.%22Codcom%22%3D13124"/>
    <x v="3"/>
    <s v="#1774B9"/>
  </r>
  <r>
    <s v="1961"/>
    <n v="360"/>
    <s v="Enfermedades Mundiales"/>
    <s v="Salud"/>
    <n v="13125"/>
    <x v="7"/>
    <x v="3"/>
    <x v="2"/>
    <x v="318"/>
    <x v="5"/>
    <x v="11"/>
    <s v="Último Informe MINCIECIA"/>
    <s v="Adimensional"/>
    <s v="Ministerio de Ciencias, Tecnología, Conocimiento e Innovación"/>
    <s v="Etapa Actual del Programa Paso a Paso en la comuna de Quilicura"/>
    <m/>
    <s v="Representación Geográfica"/>
    <m/>
    <s v="https://analytics.zoho.com/open-view/2395394000008153647?ZOHO_CRITERIA=%22Localiza_CL_Poblacion%22.%22Codcom%22%3D13125"/>
    <x v="3"/>
    <s v="#1774B9"/>
  </r>
  <r>
    <s v="1962"/>
    <n v="360"/>
    <s v="Enfermedades Mundiales"/>
    <s v="Salud"/>
    <n v="13126"/>
    <x v="7"/>
    <x v="3"/>
    <x v="2"/>
    <x v="319"/>
    <x v="5"/>
    <x v="11"/>
    <s v="Último Informe MINCIECIA"/>
    <s v="Adimensional"/>
    <s v="Ministerio de Ciencias, Tecnología, Conocimiento e Innovación"/>
    <s v="Etapa Actual del Programa Paso a Paso en la comuna de Quinta Normal"/>
    <m/>
    <s v="Representación Geográfica"/>
    <m/>
    <s v="https://analytics.zoho.com/open-view/2395394000008153647?ZOHO_CRITERIA=%22Localiza_CL_Poblacion%22.%22Codcom%22%3D13126"/>
    <x v="3"/>
    <s v="#1774B9"/>
  </r>
  <r>
    <s v="1963"/>
    <n v="360"/>
    <s v="Enfermedades Mundiales"/>
    <s v="Salud"/>
    <n v="13127"/>
    <x v="7"/>
    <x v="3"/>
    <x v="2"/>
    <x v="320"/>
    <x v="5"/>
    <x v="11"/>
    <s v="Último Informe MINCIECIA"/>
    <s v="Adimensional"/>
    <s v="Ministerio de Ciencias, Tecnología, Conocimiento e Innovación"/>
    <s v="Etapa Actual del Programa Paso a Paso en la comuna de Recoleta"/>
    <m/>
    <s v="Representación Geográfica"/>
    <m/>
    <s v="https://analytics.zoho.com/open-view/2395394000008153647?ZOHO_CRITERIA=%22Localiza_CL_Poblacion%22.%22Codcom%22%3D13127"/>
    <x v="3"/>
    <s v="#1774B9"/>
  </r>
  <r>
    <s v="1964"/>
    <n v="360"/>
    <s v="Enfermedades Mundiales"/>
    <s v="Salud"/>
    <n v="13128"/>
    <x v="7"/>
    <x v="3"/>
    <x v="2"/>
    <x v="321"/>
    <x v="5"/>
    <x v="11"/>
    <s v="Último Informe MINCIECIA"/>
    <s v="Adimensional"/>
    <s v="Ministerio de Ciencias, Tecnología, Conocimiento e Innovación"/>
    <s v="Etapa Actual del Programa Paso a Paso en la comuna de Renca"/>
    <m/>
    <s v="Representación Geográfica"/>
    <m/>
    <s v="https://analytics.zoho.com/open-view/2395394000008153647?ZOHO_CRITERIA=%22Localiza_CL_Poblacion%22.%22Codcom%22%3D13128"/>
    <x v="3"/>
    <s v="#1774B9"/>
  </r>
  <r>
    <s v="1965"/>
    <n v="360"/>
    <s v="Enfermedades Mundiales"/>
    <s v="Salud"/>
    <n v="13129"/>
    <x v="7"/>
    <x v="3"/>
    <x v="2"/>
    <x v="322"/>
    <x v="5"/>
    <x v="11"/>
    <s v="Último Informe MINCIECIA"/>
    <s v="Adimensional"/>
    <s v="Ministerio de Ciencias, Tecnología, Conocimiento e Innovación"/>
    <s v="Etapa Actual del Programa Paso a Paso en la comuna de San Joaquín"/>
    <m/>
    <s v="Representación Geográfica"/>
    <m/>
    <s v="https://analytics.zoho.com/open-view/2395394000008153647?ZOHO_CRITERIA=%22Localiza_CL_Poblacion%22.%22Codcom%22%3D13129"/>
    <x v="3"/>
    <s v="#1774B9"/>
  </r>
  <r>
    <s v="1966"/>
    <n v="360"/>
    <s v="Enfermedades Mundiales"/>
    <s v="Salud"/>
    <n v="13130"/>
    <x v="7"/>
    <x v="3"/>
    <x v="2"/>
    <x v="323"/>
    <x v="5"/>
    <x v="11"/>
    <s v="Último Informe MINCIECIA"/>
    <s v="Adimensional"/>
    <s v="Ministerio de Ciencias, Tecnología, Conocimiento e Innovación"/>
    <s v="Etapa Actual del Programa Paso a Paso en la comuna de San Miguel"/>
    <m/>
    <s v="Representación Geográfica"/>
    <m/>
    <s v="https://analytics.zoho.com/open-view/2395394000008153647?ZOHO_CRITERIA=%22Localiza_CL_Poblacion%22.%22Codcom%22%3D13130"/>
    <x v="3"/>
    <s v="#1774B9"/>
  </r>
  <r>
    <s v="1967"/>
    <n v="360"/>
    <s v="Enfermedades Mundiales"/>
    <s v="Salud"/>
    <n v="13131"/>
    <x v="7"/>
    <x v="3"/>
    <x v="2"/>
    <x v="324"/>
    <x v="5"/>
    <x v="11"/>
    <s v="Último Informe MINCIECIA"/>
    <s v="Adimensional"/>
    <s v="Ministerio de Ciencias, Tecnología, Conocimiento e Innovación"/>
    <s v="Etapa Actual del Programa Paso a Paso en la comuna de San Ramón"/>
    <m/>
    <s v="Representación Geográfica"/>
    <m/>
    <s v="https://analytics.zoho.com/open-view/2395394000008153647?ZOHO_CRITERIA=%22Localiza_CL_Poblacion%22.%22Codcom%22%3D13131"/>
    <x v="3"/>
    <s v="#1774B9"/>
  </r>
  <r>
    <s v="1968"/>
    <n v="360"/>
    <s v="Enfermedades Mundiales"/>
    <s v="Salud"/>
    <n v="13132"/>
    <x v="7"/>
    <x v="3"/>
    <x v="2"/>
    <x v="325"/>
    <x v="5"/>
    <x v="11"/>
    <s v="Último Informe MINCIECIA"/>
    <s v="Adimensional"/>
    <s v="Ministerio de Ciencias, Tecnología, Conocimiento e Innovación"/>
    <s v="Etapa Actual del Programa Paso a Paso en la comuna de Vitacura"/>
    <m/>
    <s v="Representación Geográfica"/>
    <m/>
    <s v="https://analytics.zoho.com/open-view/2395394000008153647?ZOHO_CRITERIA=%22Localiza_CL_Poblacion%22.%22Codcom%22%3D13132"/>
    <x v="3"/>
    <s v="#1774B9"/>
  </r>
  <r>
    <s v="1969"/>
    <n v="360"/>
    <s v="Enfermedades Mundiales"/>
    <s v="Salud"/>
    <n v="13201"/>
    <x v="7"/>
    <x v="3"/>
    <x v="2"/>
    <x v="326"/>
    <x v="5"/>
    <x v="11"/>
    <s v="Último Informe MINCIECIA"/>
    <s v="Adimensional"/>
    <s v="Ministerio de Ciencias, Tecnología, Conocimiento e Innovación"/>
    <s v="Etapa Actual del Programa Paso a Paso en la comuna de Puente Alto"/>
    <m/>
    <s v="Representación Geográfica"/>
    <m/>
    <s v="https://analytics.zoho.com/open-view/2395394000008153647?ZOHO_CRITERIA=%22Localiza_CL_Poblacion%22.%22Codcom%22%3D13201"/>
    <x v="3"/>
    <s v="#1774B9"/>
  </r>
  <r>
    <s v="1970"/>
    <n v="360"/>
    <s v="Enfermedades Mundiales"/>
    <s v="Salud"/>
    <n v="13202"/>
    <x v="7"/>
    <x v="3"/>
    <x v="2"/>
    <x v="327"/>
    <x v="5"/>
    <x v="11"/>
    <s v="Último Informe MINCIECIA"/>
    <s v="Adimensional"/>
    <s v="Ministerio de Ciencias, Tecnología, Conocimiento e Innovación"/>
    <s v="Etapa Actual del Programa Paso a Paso en la comuna de Pirque"/>
    <m/>
    <s v="Representación Geográfica"/>
    <m/>
    <s v="https://analytics.zoho.com/open-view/2395394000008153647?ZOHO_CRITERIA=%22Localiza_CL_Poblacion%22.%22Codcom%22%3D13202"/>
    <x v="3"/>
    <s v="#1774B9"/>
  </r>
  <r>
    <s v="1971"/>
    <n v="360"/>
    <s v="Enfermedades Mundiales"/>
    <s v="Salud"/>
    <n v="13203"/>
    <x v="7"/>
    <x v="3"/>
    <x v="2"/>
    <x v="328"/>
    <x v="5"/>
    <x v="11"/>
    <s v="Último Informe MINCIECIA"/>
    <s v="Adimensional"/>
    <s v="Ministerio de Ciencias, Tecnología, Conocimiento e Innovación"/>
    <s v="Etapa Actual del Programa Paso a Paso en la comuna de San José de Maipo"/>
    <m/>
    <s v="Representación Geográfica"/>
    <m/>
    <s v="https://analytics.zoho.com/open-view/2395394000008153647?ZOHO_CRITERIA=%22Localiza_CL_Poblacion%22.%22Codcom%22%3D13203"/>
    <x v="3"/>
    <s v="#1774B9"/>
  </r>
  <r>
    <s v="1972"/>
    <n v="360"/>
    <s v="Enfermedades Mundiales"/>
    <s v="Salud"/>
    <n v="13301"/>
    <x v="7"/>
    <x v="3"/>
    <x v="2"/>
    <x v="329"/>
    <x v="5"/>
    <x v="11"/>
    <s v="Último Informe MINCIECIA"/>
    <s v="Adimensional"/>
    <s v="Ministerio de Ciencias, Tecnología, Conocimiento e Innovación"/>
    <s v="Etapa Actual del Programa Paso a Paso en la comuna de Colina"/>
    <m/>
    <s v="Representación Geográfica"/>
    <m/>
    <s v="https://analytics.zoho.com/open-view/2395394000008153647?ZOHO_CRITERIA=%22Localiza_CL_Poblacion%22.%22Codcom%22%3D13301"/>
    <x v="3"/>
    <s v="#1774B9"/>
  </r>
  <r>
    <s v="1973"/>
    <n v="360"/>
    <s v="Enfermedades Mundiales"/>
    <s v="Salud"/>
    <n v="13302"/>
    <x v="7"/>
    <x v="3"/>
    <x v="2"/>
    <x v="330"/>
    <x v="5"/>
    <x v="11"/>
    <s v="Último Informe MINCIECIA"/>
    <s v="Adimensional"/>
    <s v="Ministerio de Ciencias, Tecnología, Conocimiento e Innovación"/>
    <s v="Etapa Actual del Programa Paso a Paso en la comuna de Lampa"/>
    <m/>
    <s v="Representación Geográfica"/>
    <m/>
    <s v="https://analytics.zoho.com/open-view/2395394000008153647?ZOHO_CRITERIA=%22Localiza_CL_Poblacion%22.%22Codcom%22%3D13302"/>
    <x v="3"/>
    <s v="#1774B9"/>
  </r>
  <r>
    <s v="1974"/>
    <n v="360"/>
    <s v="Enfermedades Mundiales"/>
    <s v="Salud"/>
    <n v="13303"/>
    <x v="7"/>
    <x v="3"/>
    <x v="2"/>
    <x v="331"/>
    <x v="5"/>
    <x v="11"/>
    <s v="Último Informe MINCIECIA"/>
    <s v="Adimensional"/>
    <s v="Ministerio de Ciencias, Tecnología, Conocimiento e Innovación"/>
    <s v="Etapa Actual del Programa Paso a Paso en la comuna de Tiltil"/>
    <m/>
    <s v="Representación Geográfica"/>
    <m/>
    <s v="https://analytics.zoho.com/open-view/2395394000008153647?ZOHO_CRITERIA=%22Localiza_CL_Poblacion%22.%22Codcom%22%3D13303"/>
    <x v="3"/>
    <s v="#1774B9"/>
  </r>
  <r>
    <s v="1975"/>
    <n v="360"/>
    <s v="Enfermedades Mundiales"/>
    <s v="Salud"/>
    <n v="13401"/>
    <x v="7"/>
    <x v="3"/>
    <x v="2"/>
    <x v="332"/>
    <x v="5"/>
    <x v="11"/>
    <s v="Último Informe MINCIECIA"/>
    <s v="Adimensional"/>
    <s v="Ministerio de Ciencias, Tecnología, Conocimiento e Innovación"/>
    <s v="Etapa Actual del Programa Paso a Paso en la comuna de San Bernardo"/>
    <m/>
    <s v="Representación Geográfica"/>
    <m/>
    <s v="https://analytics.zoho.com/open-view/2395394000008153647?ZOHO_CRITERIA=%22Localiza_CL_Poblacion%22.%22Codcom%22%3D13401"/>
    <x v="3"/>
    <s v="#1774B9"/>
  </r>
  <r>
    <s v="1976"/>
    <n v="360"/>
    <s v="Enfermedades Mundiales"/>
    <s v="Salud"/>
    <n v="13402"/>
    <x v="7"/>
    <x v="3"/>
    <x v="2"/>
    <x v="333"/>
    <x v="5"/>
    <x v="11"/>
    <s v="Último Informe MINCIECIA"/>
    <s v="Adimensional"/>
    <s v="Ministerio de Ciencias, Tecnología, Conocimiento e Innovación"/>
    <s v="Etapa Actual del Programa Paso a Paso en la comuna de Buin"/>
    <m/>
    <s v="Representación Geográfica"/>
    <m/>
    <s v="https://analytics.zoho.com/open-view/2395394000008153647?ZOHO_CRITERIA=%22Localiza_CL_Poblacion%22.%22Codcom%22%3D13402"/>
    <x v="3"/>
    <s v="#1774B9"/>
  </r>
  <r>
    <s v="1977"/>
    <n v="360"/>
    <s v="Enfermedades Mundiales"/>
    <s v="Salud"/>
    <n v="13403"/>
    <x v="7"/>
    <x v="3"/>
    <x v="2"/>
    <x v="334"/>
    <x v="5"/>
    <x v="11"/>
    <s v="Último Informe MINCIECIA"/>
    <s v="Adimensional"/>
    <s v="Ministerio de Ciencias, Tecnología, Conocimiento e Innovación"/>
    <s v="Etapa Actual del Programa Paso a Paso en la comuna de Calera de Tango"/>
    <m/>
    <s v="Representación Geográfica"/>
    <m/>
    <s v="https://analytics.zoho.com/open-view/2395394000008153647?ZOHO_CRITERIA=%22Localiza_CL_Poblacion%22.%22Codcom%22%3D13403"/>
    <x v="3"/>
    <s v="#1774B9"/>
  </r>
  <r>
    <s v="1978"/>
    <n v="360"/>
    <s v="Enfermedades Mundiales"/>
    <s v="Salud"/>
    <n v="13404"/>
    <x v="7"/>
    <x v="3"/>
    <x v="2"/>
    <x v="335"/>
    <x v="5"/>
    <x v="11"/>
    <s v="Último Informe MINCIECIA"/>
    <s v="Adimensional"/>
    <s v="Ministerio de Ciencias, Tecnología, Conocimiento e Innovación"/>
    <s v="Etapa Actual del Programa Paso a Paso en la comuna de Paine"/>
    <m/>
    <s v="Representación Geográfica"/>
    <m/>
    <s v="https://analytics.zoho.com/open-view/2395394000008153647?ZOHO_CRITERIA=%22Localiza_CL_Poblacion%22.%22Codcom%22%3D13404"/>
    <x v="3"/>
    <s v="#1774B9"/>
  </r>
  <r>
    <s v="1979"/>
    <n v="360"/>
    <s v="Enfermedades Mundiales"/>
    <s v="Salud"/>
    <n v="13501"/>
    <x v="7"/>
    <x v="3"/>
    <x v="2"/>
    <x v="336"/>
    <x v="5"/>
    <x v="11"/>
    <s v="Último Informe MINCIECIA"/>
    <s v="Adimensional"/>
    <s v="Ministerio de Ciencias, Tecnología, Conocimiento e Innovación"/>
    <s v="Etapa Actual del Programa Paso a Paso en la comuna de Melipilla"/>
    <m/>
    <s v="Representación Geográfica"/>
    <m/>
    <s v="https://analytics.zoho.com/open-view/2395394000008153647?ZOHO_CRITERIA=%22Localiza_CL_Poblacion%22.%22Codcom%22%3D13501"/>
    <x v="3"/>
    <s v="#1774B9"/>
  </r>
  <r>
    <s v="1980"/>
    <n v="360"/>
    <s v="Enfermedades Mundiales"/>
    <s v="Salud"/>
    <n v="13502"/>
    <x v="7"/>
    <x v="3"/>
    <x v="2"/>
    <x v="337"/>
    <x v="5"/>
    <x v="11"/>
    <s v="Último Informe MINCIECIA"/>
    <s v="Adimensional"/>
    <s v="Ministerio de Ciencias, Tecnología, Conocimiento e Innovación"/>
    <s v="Etapa Actual del Programa Paso a Paso en la comuna de Alhué"/>
    <m/>
    <s v="Representación Geográfica"/>
    <m/>
    <s v="https://analytics.zoho.com/open-view/2395394000008153647?ZOHO_CRITERIA=%22Localiza_CL_Poblacion%22.%22Codcom%22%3D13502"/>
    <x v="3"/>
    <s v="#1774B9"/>
  </r>
  <r>
    <s v="1981"/>
    <n v="360"/>
    <s v="Enfermedades Mundiales"/>
    <s v="Salud"/>
    <n v="13503"/>
    <x v="7"/>
    <x v="3"/>
    <x v="2"/>
    <x v="338"/>
    <x v="5"/>
    <x v="11"/>
    <s v="Último Informe MINCIECIA"/>
    <s v="Adimensional"/>
    <s v="Ministerio de Ciencias, Tecnología, Conocimiento e Innovación"/>
    <s v="Etapa Actual del Programa Paso a Paso en la comuna de Curacaví"/>
    <m/>
    <s v="Representación Geográfica"/>
    <m/>
    <s v="https://analytics.zoho.com/open-view/2395394000008153647?ZOHO_CRITERIA=%22Localiza_CL_Poblacion%22.%22Codcom%22%3D13503"/>
    <x v="3"/>
    <s v="#1774B9"/>
  </r>
  <r>
    <s v="1982"/>
    <n v="360"/>
    <s v="Enfermedades Mundiales"/>
    <s v="Salud"/>
    <n v="13504"/>
    <x v="7"/>
    <x v="3"/>
    <x v="2"/>
    <x v="339"/>
    <x v="5"/>
    <x v="11"/>
    <s v="Último Informe MINCIECIA"/>
    <s v="Adimensional"/>
    <s v="Ministerio de Ciencias, Tecnología, Conocimiento e Innovación"/>
    <s v="Etapa Actual del Programa Paso a Paso en la comuna de María Pinto"/>
    <m/>
    <s v="Representación Geográfica"/>
    <m/>
    <s v="https://analytics.zoho.com/open-view/2395394000008153647?ZOHO_CRITERIA=%22Localiza_CL_Poblacion%22.%22Codcom%22%3D13504"/>
    <x v="3"/>
    <s v="#1774B9"/>
  </r>
  <r>
    <s v="1983"/>
    <n v="360"/>
    <s v="Enfermedades Mundiales"/>
    <s v="Salud"/>
    <n v="13505"/>
    <x v="7"/>
    <x v="3"/>
    <x v="2"/>
    <x v="340"/>
    <x v="5"/>
    <x v="11"/>
    <s v="Último Informe MINCIECIA"/>
    <s v="Adimensional"/>
    <s v="Ministerio de Ciencias, Tecnología, Conocimiento e Innovación"/>
    <s v="Etapa Actual del Programa Paso a Paso en la comuna de San Pedro"/>
    <m/>
    <s v="Representación Geográfica"/>
    <m/>
    <s v="https://analytics.zoho.com/open-view/2395394000008153647?ZOHO_CRITERIA=%22Localiza_CL_Poblacion%22.%22Codcom%22%3D13505"/>
    <x v="3"/>
    <s v="#1774B9"/>
  </r>
  <r>
    <s v="1984"/>
    <n v="360"/>
    <s v="Enfermedades Mundiales"/>
    <s v="Salud"/>
    <n v="13601"/>
    <x v="7"/>
    <x v="3"/>
    <x v="2"/>
    <x v="341"/>
    <x v="5"/>
    <x v="11"/>
    <s v="Último Informe MINCIECIA"/>
    <s v="Adimensional"/>
    <s v="Ministerio de Ciencias, Tecnología, Conocimiento e Innovación"/>
    <s v="Etapa Actual del Programa Paso a Paso en la comuna de Talagante"/>
    <m/>
    <s v="Representación Geográfica"/>
    <m/>
    <s v="https://analytics.zoho.com/open-view/2395394000008153647?ZOHO_CRITERIA=%22Localiza_CL_Poblacion%22.%22Codcom%22%3D13601"/>
    <x v="3"/>
    <s v="#1774B9"/>
  </r>
  <r>
    <s v="1985"/>
    <n v="360"/>
    <s v="Enfermedades Mundiales"/>
    <s v="Salud"/>
    <n v="13602"/>
    <x v="7"/>
    <x v="3"/>
    <x v="2"/>
    <x v="342"/>
    <x v="5"/>
    <x v="11"/>
    <s v="Último Informe MINCIECIA"/>
    <s v="Adimensional"/>
    <s v="Ministerio de Ciencias, Tecnología, Conocimiento e Innovación"/>
    <s v="Etapa Actual del Programa Paso a Paso en la comuna de El Monte"/>
    <m/>
    <s v="Representación Geográfica"/>
    <m/>
    <s v="https://analytics.zoho.com/open-view/2395394000008153647?ZOHO_CRITERIA=%22Localiza_CL_Poblacion%22.%22Codcom%22%3D13602"/>
    <x v="3"/>
    <s v="#1774B9"/>
  </r>
  <r>
    <s v="1986"/>
    <n v="360"/>
    <s v="Enfermedades Mundiales"/>
    <s v="Salud"/>
    <n v="13603"/>
    <x v="7"/>
    <x v="3"/>
    <x v="2"/>
    <x v="343"/>
    <x v="5"/>
    <x v="11"/>
    <s v="Último Informe MINCIECIA"/>
    <s v="Adimensional"/>
    <s v="Ministerio de Ciencias, Tecnología, Conocimiento e Innovación"/>
    <s v="Etapa Actual del Programa Paso a Paso en la comuna de Isla de Maipo"/>
    <m/>
    <s v="Representación Geográfica"/>
    <m/>
    <s v="https://analytics.zoho.com/open-view/2395394000008153647?ZOHO_CRITERIA=%22Localiza_CL_Poblacion%22.%22Codcom%22%3D13603"/>
    <x v="3"/>
    <s v="#1774B9"/>
  </r>
  <r>
    <s v="1987"/>
    <n v="360"/>
    <s v="Enfermedades Mundiales"/>
    <s v="Salud"/>
    <n v="13604"/>
    <x v="7"/>
    <x v="3"/>
    <x v="2"/>
    <x v="344"/>
    <x v="5"/>
    <x v="11"/>
    <s v="Último Informe MINCIECIA"/>
    <s v="Adimensional"/>
    <s v="Ministerio de Ciencias, Tecnología, Conocimiento e Innovación"/>
    <s v="Etapa Actual del Programa Paso a Paso en la comuna de Padre Hurtado"/>
    <m/>
    <s v="Representación Geográfica"/>
    <m/>
    <s v="https://analytics.zoho.com/open-view/2395394000008153647?ZOHO_CRITERIA=%22Localiza_CL_Poblacion%22.%22Codcom%22%3D13604"/>
    <x v="3"/>
    <s v="#1774B9"/>
  </r>
  <r>
    <s v="1988"/>
    <n v="360"/>
    <s v="Enfermedades Mundiales"/>
    <s v="Salud"/>
    <n v="13605"/>
    <x v="7"/>
    <x v="3"/>
    <x v="2"/>
    <x v="345"/>
    <x v="5"/>
    <x v="11"/>
    <s v="Último Informe MINCIECIA"/>
    <s v="Adimensional"/>
    <s v="Ministerio de Ciencias, Tecnología, Conocimiento e Innovación"/>
    <s v="Etapa Actual del Programa Paso a Paso en la comuna de Peñaflor"/>
    <m/>
    <s v="Representación Geográfica"/>
    <m/>
    <s v="https://analytics.zoho.com/open-view/2395394000008153647?ZOHO_CRITERIA=%22Localiza_CL_Poblacion%22.%22Codcom%22%3D13605"/>
    <x v="3"/>
    <s v="#1774B9"/>
  </r>
  <r>
    <s v="1989"/>
    <n v="360"/>
    <s v="Enfermedades Mundiales"/>
    <s v="Salud"/>
    <n v="14101"/>
    <x v="7"/>
    <x v="3"/>
    <x v="2"/>
    <x v="346"/>
    <x v="5"/>
    <x v="11"/>
    <s v="Último Informe MINCIECIA"/>
    <s v="Adimensional"/>
    <s v="Ministerio de Ciencias, Tecnología, Conocimiento e Innovación"/>
    <s v="Etapa Actual del Programa Paso a Paso en la comuna de Valdivia"/>
    <m/>
    <s v="Representación Geográfica"/>
    <m/>
    <s v="https://analytics.zoho.com/open-view/2395394000008153647?ZOHO_CRITERIA=%22Localiza_CL_Poblacion%22.%22Codcom%22%3D14101"/>
    <x v="3"/>
    <s v="#1774B9"/>
  </r>
  <r>
    <s v="1990"/>
    <n v="360"/>
    <s v="Enfermedades Mundiales"/>
    <s v="Salud"/>
    <n v="14102"/>
    <x v="7"/>
    <x v="3"/>
    <x v="2"/>
    <x v="347"/>
    <x v="5"/>
    <x v="11"/>
    <s v="Último Informe MINCIECIA"/>
    <s v="Adimensional"/>
    <s v="Ministerio de Ciencias, Tecnología, Conocimiento e Innovación"/>
    <s v="Etapa Actual del Programa Paso a Paso en la comuna de Corral"/>
    <m/>
    <s v="Representación Geográfica"/>
    <m/>
    <s v="https://analytics.zoho.com/open-view/2395394000008153647?ZOHO_CRITERIA=%22Localiza_CL_Poblacion%22.%22Codcom%22%3D14102"/>
    <x v="3"/>
    <s v="#1774B9"/>
  </r>
  <r>
    <s v="1991"/>
    <n v="360"/>
    <s v="Enfermedades Mundiales"/>
    <s v="Salud"/>
    <n v="14103"/>
    <x v="7"/>
    <x v="3"/>
    <x v="2"/>
    <x v="348"/>
    <x v="5"/>
    <x v="11"/>
    <s v="Último Informe MINCIECIA"/>
    <s v="Adimensional"/>
    <s v="Ministerio de Ciencias, Tecnología, Conocimiento e Innovación"/>
    <s v="Etapa Actual del Programa Paso a Paso en la comuna de Lanco"/>
    <m/>
    <s v="Representación Geográfica"/>
    <m/>
    <s v="https://analytics.zoho.com/open-view/2395394000008153647?ZOHO_CRITERIA=%22Localiza_CL_Poblacion%22.%22Codcom%22%3D14103"/>
    <x v="3"/>
    <s v="#1774B9"/>
  </r>
  <r>
    <s v="1992"/>
    <n v="360"/>
    <s v="Enfermedades Mundiales"/>
    <s v="Salud"/>
    <n v="14104"/>
    <x v="7"/>
    <x v="3"/>
    <x v="2"/>
    <x v="349"/>
    <x v="5"/>
    <x v="11"/>
    <s v="Último Informe MINCIECIA"/>
    <s v="Adimensional"/>
    <s v="Ministerio de Ciencias, Tecnología, Conocimiento e Innovación"/>
    <s v="Etapa Actual del Programa Paso a Paso en la comuna de Los Lagos"/>
    <m/>
    <s v="Representación Geográfica"/>
    <m/>
    <s v="https://analytics.zoho.com/open-view/2395394000008153647?ZOHO_CRITERIA=%22Localiza_CL_Poblacion%22.%22Codcom%22%3D14104"/>
    <x v="3"/>
    <s v="#1774B9"/>
  </r>
  <r>
    <s v="1993"/>
    <n v="360"/>
    <s v="Enfermedades Mundiales"/>
    <s v="Salud"/>
    <n v="14105"/>
    <x v="7"/>
    <x v="3"/>
    <x v="2"/>
    <x v="350"/>
    <x v="5"/>
    <x v="11"/>
    <s v="Último Informe MINCIECIA"/>
    <s v="Adimensional"/>
    <s v="Ministerio de Ciencias, Tecnología, Conocimiento e Innovación"/>
    <s v="Etapa Actual del Programa Paso a Paso en la comuna de Máfil"/>
    <m/>
    <s v="Representación Geográfica"/>
    <m/>
    <s v="https://analytics.zoho.com/open-view/2395394000008153647?ZOHO_CRITERIA=%22Localiza_CL_Poblacion%22.%22Codcom%22%3D14105"/>
    <x v="3"/>
    <s v="#1774B9"/>
  </r>
  <r>
    <s v="1994"/>
    <n v="360"/>
    <s v="Enfermedades Mundiales"/>
    <s v="Salud"/>
    <n v="14106"/>
    <x v="7"/>
    <x v="3"/>
    <x v="2"/>
    <x v="351"/>
    <x v="5"/>
    <x v="11"/>
    <s v="Último Informe MINCIECIA"/>
    <s v="Adimensional"/>
    <s v="Ministerio de Ciencias, Tecnología, Conocimiento e Innovación"/>
    <s v="Etapa Actual del Programa Paso a Paso en la comuna de Mariquina"/>
    <m/>
    <s v="Representación Geográfica"/>
    <m/>
    <s v="https://analytics.zoho.com/open-view/2395394000008153647?ZOHO_CRITERIA=%22Localiza_CL_Poblacion%22.%22Codcom%22%3D14106"/>
    <x v="3"/>
    <s v="#1774B9"/>
  </r>
  <r>
    <s v="1995"/>
    <n v="360"/>
    <s v="Enfermedades Mundiales"/>
    <s v="Salud"/>
    <n v="14107"/>
    <x v="7"/>
    <x v="3"/>
    <x v="2"/>
    <x v="352"/>
    <x v="5"/>
    <x v="11"/>
    <s v="Último Informe MINCIECIA"/>
    <s v="Adimensional"/>
    <s v="Ministerio de Ciencias, Tecnología, Conocimiento e Innovación"/>
    <s v="Etapa Actual del Programa Paso a Paso en la comuna de Paillaco"/>
    <m/>
    <s v="Representación Geográfica"/>
    <m/>
    <s v="https://analytics.zoho.com/open-view/2395394000008153647?ZOHO_CRITERIA=%22Localiza_CL_Poblacion%22.%22Codcom%22%3D14107"/>
    <x v="3"/>
    <s v="#1774B9"/>
  </r>
  <r>
    <s v="1996"/>
    <n v="360"/>
    <s v="Enfermedades Mundiales"/>
    <s v="Salud"/>
    <n v="14108"/>
    <x v="7"/>
    <x v="3"/>
    <x v="2"/>
    <x v="353"/>
    <x v="5"/>
    <x v="11"/>
    <s v="Último Informe MINCIECIA"/>
    <s v="Adimensional"/>
    <s v="Ministerio de Ciencias, Tecnología, Conocimiento e Innovación"/>
    <s v="Etapa Actual del Programa Paso a Paso en la comuna de Panguipulli"/>
    <m/>
    <s v="Representación Geográfica"/>
    <m/>
    <s v="https://analytics.zoho.com/open-view/2395394000008153647?ZOHO_CRITERIA=%22Localiza_CL_Poblacion%22.%22Codcom%22%3D14108"/>
    <x v="3"/>
    <s v="#1774B9"/>
  </r>
  <r>
    <s v="1997"/>
    <n v="360"/>
    <s v="Enfermedades Mundiales"/>
    <s v="Salud"/>
    <n v="14201"/>
    <x v="7"/>
    <x v="3"/>
    <x v="2"/>
    <x v="354"/>
    <x v="5"/>
    <x v="11"/>
    <s v="Último Informe MINCIECIA"/>
    <s v="Adimensional"/>
    <s v="Ministerio de Ciencias, Tecnología, Conocimiento e Innovación"/>
    <s v="Etapa Actual del Programa Paso a Paso en la comuna de La Unión"/>
    <m/>
    <s v="Representación Geográfica"/>
    <m/>
    <s v="https://analytics.zoho.com/open-view/2395394000008153647?ZOHO_CRITERIA=%22Localiza_CL_Poblacion%22.%22Codcom%22%3D14201"/>
    <x v="3"/>
    <s v="#1774B9"/>
  </r>
  <r>
    <s v="1998"/>
    <n v="360"/>
    <s v="Enfermedades Mundiales"/>
    <s v="Salud"/>
    <n v="14202"/>
    <x v="7"/>
    <x v="3"/>
    <x v="2"/>
    <x v="355"/>
    <x v="5"/>
    <x v="11"/>
    <s v="Último Informe MINCIECIA"/>
    <s v="Adimensional"/>
    <s v="Ministerio de Ciencias, Tecnología, Conocimiento e Innovación"/>
    <s v="Etapa Actual del Programa Paso a Paso en la comuna de Futrono"/>
    <m/>
    <s v="Representación Geográfica"/>
    <m/>
    <s v="https://analytics.zoho.com/open-view/2395394000008153647?ZOHO_CRITERIA=%22Localiza_CL_Poblacion%22.%22Codcom%22%3D14202"/>
    <x v="3"/>
    <s v="#1774B9"/>
  </r>
  <r>
    <s v="1999"/>
    <n v="360"/>
    <s v="Enfermedades Mundiales"/>
    <s v="Salud"/>
    <n v="14203"/>
    <x v="7"/>
    <x v="3"/>
    <x v="2"/>
    <x v="356"/>
    <x v="5"/>
    <x v="11"/>
    <s v="Último Informe MINCIECIA"/>
    <s v="Adimensional"/>
    <s v="Ministerio de Ciencias, Tecnología, Conocimiento e Innovación"/>
    <s v="Etapa Actual del Programa Paso a Paso en la comuna de Lago Ranco"/>
    <m/>
    <s v="Representación Geográfica"/>
    <m/>
    <s v="https://analytics.zoho.com/open-view/2395394000008153647?ZOHO_CRITERIA=%22Localiza_CL_Poblacion%22.%22Codcom%22%3D14203"/>
    <x v="3"/>
    <s v="#1774B9"/>
  </r>
  <r>
    <s v="2000"/>
    <n v="360"/>
    <s v="Enfermedades Mundiales"/>
    <s v="Salud"/>
    <n v="14204"/>
    <x v="7"/>
    <x v="3"/>
    <x v="2"/>
    <x v="357"/>
    <x v="5"/>
    <x v="11"/>
    <s v="Último Informe MINCIECIA"/>
    <s v="Adimensional"/>
    <s v="Ministerio de Ciencias, Tecnología, Conocimiento e Innovación"/>
    <s v="Etapa Actual del Programa Paso a Paso en la comuna de Río Bueno"/>
    <m/>
    <s v="Representación Geográfica"/>
    <m/>
    <s v="https://analytics.zoho.com/open-view/2395394000008153647?ZOHO_CRITERIA=%22Localiza_CL_Poblacion%22.%22Codcom%22%3D14204"/>
    <x v="3"/>
    <s v="#1774B9"/>
  </r>
  <r>
    <s v="2001"/>
    <n v="360"/>
    <s v="Enfermedades Mundiales"/>
    <s v="Salud"/>
    <n v="15101"/>
    <x v="7"/>
    <x v="3"/>
    <x v="2"/>
    <x v="358"/>
    <x v="5"/>
    <x v="11"/>
    <s v="Último Informe MINCIECIA"/>
    <s v="Adimensional"/>
    <s v="Ministerio de Ciencias, Tecnología, Conocimiento e Innovación"/>
    <s v="Etapa Actual del Programa Paso a Paso en la comuna de Arica"/>
    <m/>
    <s v="Representación Geográfica"/>
    <m/>
    <s v="https://analytics.zoho.com/open-view/2395394000008153647?ZOHO_CRITERIA=%22Localiza_CL_Poblacion%22.%22Codcom%22%3D15101"/>
    <x v="3"/>
    <s v="#1774B9"/>
  </r>
  <r>
    <s v="2002"/>
    <n v="360"/>
    <s v="Enfermedades Mundiales"/>
    <s v="Salud"/>
    <n v="15102"/>
    <x v="7"/>
    <x v="3"/>
    <x v="2"/>
    <x v="359"/>
    <x v="5"/>
    <x v="11"/>
    <s v="Último Informe MINCIECIA"/>
    <s v="Adimensional"/>
    <s v="Ministerio de Ciencias, Tecnología, Conocimiento e Innovación"/>
    <s v="Etapa Actual del Programa Paso a Paso en la comuna de Camarones"/>
    <m/>
    <s v="Representación Geográfica"/>
    <m/>
    <s v="https://analytics.zoho.com/open-view/2395394000008153647?ZOHO_CRITERIA=%22Localiza_CL_Poblacion%22.%22Codcom%22%3D15102"/>
    <x v="3"/>
    <s v="#1774B9"/>
  </r>
  <r>
    <s v="2003"/>
    <n v="360"/>
    <s v="Enfermedades Mundiales"/>
    <s v="Salud"/>
    <n v="15201"/>
    <x v="7"/>
    <x v="3"/>
    <x v="2"/>
    <x v="360"/>
    <x v="5"/>
    <x v="11"/>
    <s v="Último Informe MINCIECIA"/>
    <s v="Adimensional"/>
    <s v="Ministerio de Ciencias, Tecnología, Conocimiento e Innovación"/>
    <s v="Etapa Actual del Programa Paso a Paso en la comuna de Putre"/>
    <m/>
    <s v="Representación Geográfica"/>
    <m/>
    <s v="https://analytics.zoho.com/open-view/2395394000008153647?ZOHO_CRITERIA=%22Localiza_CL_Poblacion%22.%22Codcom%22%3D15201"/>
    <x v="3"/>
    <s v="#1774B9"/>
  </r>
  <r>
    <s v="2004"/>
    <n v="360"/>
    <s v="Enfermedades Mundiales"/>
    <s v="Salud"/>
    <n v="15202"/>
    <x v="7"/>
    <x v="3"/>
    <x v="2"/>
    <x v="361"/>
    <x v="0"/>
    <x v="11"/>
    <s v="Último Informe MINCIECIA"/>
    <s v="Adimensional"/>
    <s v="Ministerio de Ciencias, Tecnología, Conocimiento e Innovación"/>
    <s v="Etapa Actual del Programa Paso a Paso en la comuna de General Lagos"/>
    <m/>
    <s v="Representación Geográfica"/>
    <m/>
    <s v="https://analytics.zoho.com/open-view/2395394000008153647?ZOHO_CRITERIA=%22Localiza_CL_Poblacion%22.%22Codcom%22%3D15202"/>
    <x v="3"/>
    <s v="#1774B9"/>
  </r>
  <r>
    <s v="2005"/>
    <n v="360"/>
    <s v="Enfermedades Mundiales"/>
    <s v="Salud"/>
    <n v="0"/>
    <x v="7"/>
    <x v="3"/>
    <x v="0"/>
    <x v="0"/>
    <x v="3"/>
    <x v="12"/>
    <s v="Último Informe MINCIECIA"/>
    <s v="Adimensional"/>
    <s v="Ministerio de Ciencias, Tecnología, Conocimiento e Innovación"/>
    <s v="Etapas Históricas del Programa Paso a Paso por Región y Comuna a Escala Nacional."/>
    <m/>
    <s v="Gráfico Evolución"/>
    <m/>
    <s v="https://analytics.zoho.com/open-view/2395394000008155747"/>
    <x v="0"/>
    <s v="#1774B9"/>
  </r>
  <r>
    <s v="2006"/>
    <n v="360"/>
    <s v="Enfermedades Mundiales"/>
    <s v="Salud"/>
    <n v="1"/>
    <x v="7"/>
    <x v="3"/>
    <x v="1"/>
    <x v="1"/>
    <x v="4"/>
    <x v="12"/>
    <s v="Periodo 2020-2021"/>
    <s v="Adimensional"/>
    <s v="Ministerio de Ciencias, Tecnología, Conocimiento e Innovación"/>
    <s v="Etapas Históricas del Programa Paso a Paso por Comuna en la Región de Tarapacá"/>
    <m/>
    <s v="Gráfico Evolución"/>
    <m/>
    <s v="https://analytics.zoho.com/open-view/2395394000008155426?ZOHO_CRITERIA=%22Localiza_CL_Poblacion%22.%22Codreg%22%3D1"/>
    <x v="1"/>
    <s v="#1774B9"/>
  </r>
  <r>
    <s v="20007"/>
    <n v="360"/>
    <s v="Enfermedades Mundiales"/>
    <s v="Salud"/>
    <n v="2"/>
    <x v="7"/>
    <x v="3"/>
    <x v="1"/>
    <x v="2"/>
    <x v="4"/>
    <x v="12"/>
    <s v="Periodo 2020-2021"/>
    <s v="Adimensional"/>
    <s v="Ministerio de Ciencias, Tecnología, Conocimiento e Innovación"/>
    <s v="Etapas Históricas del Programa Paso a Paso por Comuna en la Región de Antofagasta"/>
    <m/>
    <s v="Gráfico Evolución"/>
    <m/>
    <s v="https://analytics.zoho.com/open-view/2395394000008155426?ZOHO_CRITERIA=%22Localiza_CL_Poblacion%22.%22Codreg%22%3D2"/>
    <x v="2"/>
    <s v="#1774B9"/>
  </r>
  <r>
    <s v="20008"/>
    <n v="360"/>
    <s v="Enfermedades Mundiales"/>
    <s v="Salud"/>
    <n v="3"/>
    <x v="7"/>
    <x v="3"/>
    <x v="1"/>
    <x v="3"/>
    <x v="4"/>
    <x v="12"/>
    <s v="Periodo 2020-2021"/>
    <s v="Adimensional"/>
    <s v="Ministerio de Ciencias, Tecnología, Conocimiento e Innovación"/>
    <s v="Etapas Históricas del Programa Paso a Paso por Comuna en la Región de Atacama"/>
    <m/>
    <s v="Gráfico Evolución"/>
    <m/>
    <s v="https://analytics.zoho.com/open-view/2395394000008155426?ZOHO_CRITERIA=%22Localiza_CL_Poblacion%22.%22Codreg%22%3D3"/>
    <x v="3"/>
    <s v="#1774B9"/>
  </r>
  <r>
    <s v="20009"/>
    <n v="360"/>
    <s v="Enfermedades Mundiales"/>
    <s v="Salud"/>
    <n v="4"/>
    <x v="7"/>
    <x v="3"/>
    <x v="1"/>
    <x v="4"/>
    <x v="4"/>
    <x v="12"/>
    <s v="Periodo 2020-2021"/>
    <s v="Adimensional"/>
    <s v="Ministerio de Ciencias, Tecnología, Conocimiento e Innovación"/>
    <s v="Etapas Históricas del Programa Paso a Paso por Comuna en la Región de Coquimbo"/>
    <m/>
    <s v="Gráfico Evolución"/>
    <m/>
    <s v="https://analytics.zoho.com/open-view/2395394000008155426?ZOHO_CRITERIA=%22Localiza_CL_Poblacion%22.%22Codreg%22%3D4"/>
    <x v="3"/>
    <s v="#1774B9"/>
  </r>
  <r>
    <s v="20010"/>
    <n v="360"/>
    <s v="Enfermedades Mundiales"/>
    <s v="Salud"/>
    <n v="5"/>
    <x v="7"/>
    <x v="3"/>
    <x v="1"/>
    <x v="5"/>
    <x v="4"/>
    <x v="12"/>
    <s v="Periodo 2020-2021"/>
    <s v="Adimensional"/>
    <s v="Ministerio de Ciencias, Tecnología, Conocimiento e Innovación"/>
    <s v="Etapas Históricas del Programa Paso a Paso por Comuna en la Región de Valparaíso"/>
    <m/>
    <s v="Gráfico Evolución"/>
    <m/>
    <s v="https://analytics.zoho.com/open-view/2395394000008155426?ZOHO_CRITERIA=%22Localiza_CL_Poblacion%22.%22Codreg%22%3D5"/>
    <x v="3"/>
    <s v="#1774B9"/>
  </r>
  <r>
    <s v="20011"/>
    <n v="360"/>
    <s v="Enfermedades Mundiales"/>
    <s v="Salud"/>
    <n v="6"/>
    <x v="7"/>
    <x v="3"/>
    <x v="1"/>
    <x v="6"/>
    <x v="4"/>
    <x v="12"/>
    <s v="Periodo 2020-2021"/>
    <s v="Adimensional"/>
    <s v="Ministerio de Ciencias, Tecnología, Conocimiento e Innovación"/>
    <s v="Etapas Históricas del Programa Paso a Paso por Comuna en la Región de O'Higgins"/>
    <m/>
    <s v="Gráfico Evolución"/>
    <m/>
    <s v="https://analytics.zoho.com/open-view/2395394000008155426?ZOHO_CRITERIA=%22Localiza_CL_Poblacion%22.%22Codreg%22%3D6"/>
    <x v="3"/>
    <s v="#1774B9"/>
  </r>
  <r>
    <s v="20012"/>
    <n v="360"/>
    <s v="Enfermedades Mundiales"/>
    <s v="Salud"/>
    <n v="7"/>
    <x v="7"/>
    <x v="3"/>
    <x v="1"/>
    <x v="7"/>
    <x v="4"/>
    <x v="12"/>
    <s v="Periodo 2020-2021"/>
    <s v="Adimensional"/>
    <s v="Ministerio de Ciencias, Tecnología, Conocimiento e Innovación"/>
    <s v="Etapas Históricas del Programa Paso a Paso por Comuna en la Región de Maule"/>
    <m/>
    <s v="Gráfico Evolución"/>
    <m/>
    <s v="https://analytics.zoho.com/open-view/2395394000008155426?ZOHO_CRITERIA=%22Localiza_CL_Poblacion%22.%22Codreg%22%3D7"/>
    <x v="3"/>
    <s v="#1774B9"/>
  </r>
  <r>
    <s v="20013"/>
    <n v="360"/>
    <s v="Enfermedades Mundiales"/>
    <s v="Salud"/>
    <n v="8"/>
    <x v="7"/>
    <x v="3"/>
    <x v="1"/>
    <x v="8"/>
    <x v="4"/>
    <x v="12"/>
    <s v="Periodo 2020-2021"/>
    <s v="Adimensional"/>
    <s v="Ministerio de Ciencias, Tecnología, Conocimiento e Innovación"/>
    <s v="Etapas Históricas del Programa Paso a Paso por Comuna en la Región del Biobío"/>
    <m/>
    <s v="Gráfico Evolución"/>
    <m/>
    <s v="https://analytics.zoho.com/open-view/2395394000008155426?ZOHO_CRITERIA=%22Localiza_CL_Poblacion%22.%22Codreg%22%3D8"/>
    <x v="3"/>
    <s v="#1774B9"/>
  </r>
  <r>
    <s v="20014"/>
    <n v="360"/>
    <s v="Enfermedades Mundiales"/>
    <s v="Salud"/>
    <n v="9"/>
    <x v="7"/>
    <x v="3"/>
    <x v="1"/>
    <x v="9"/>
    <x v="4"/>
    <x v="12"/>
    <s v="Periodo 2020-2021"/>
    <s v="Adimensional"/>
    <s v="Ministerio de Ciencias, Tecnología, Conocimiento e Innovación"/>
    <s v="Etapas Históricas del Programa Paso a Paso por Comuna en la Región de La Araucanía"/>
    <m/>
    <s v="Gráfico Evolución"/>
    <m/>
    <s v="https://analytics.zoho.com/open-view/2395394000008155426?ZOHO_CRITERIA=%22Localiza_CL_Poblacion%22.%22Codreg%22%3D9"/>
    <x v="3"/>
    <s v="#1774B9"/>
  </r>
  <r>
    <s v="20015"/>
    <n v="360"/>
    <s v="Enfermedades Mundiales"/>
    <s v="Salud"/>
    <n v="10"/>
    <x v="7"/>
    <x v="3"/>
    <x v="1"/>
    <x v="10"/>
    <x v="4"/>
    <x v="12"/>
    <s v="Periodo 2020-2021"/>
    <s v="Adimensional"/>
    <s v="Ministerio de Ciencias, Tecnología, Conocimiento e Innovación"/>
    <s v="Etapas Históricas del Programa Paso a Paso por Comuna en la Región de Los Lagos"/>
    <m/>
    <s v="Gráfico Evolución"/>
    <m/>
    <s v="https://analytics.zoho.com/open-view/2395394000008155426?ZOHO_CRITERIA=%22Localiza_CL_Poblacion%22.%22Codreg%22%3D10"/>
    <x v="3"/>
    <s v="#1774B9"/>
  </r>
  <r>
    <s v="20016"/>
    <n v="360"/>
    <s v="Enfermedades Mundiales"/>
    <s v="Salud"/>
    <n v="11"/>
    <x v="7"/>
    <x v="3"/>
    <x v="1"/>
    <x v="11"/>
    <x v="4"/>
    <x v="12"/>
    <s v="Periodo 2020-2021"/>
    <s v="Adimensional"/>
    <s v="Ministerio de Ciencias, Tecnología, Conocimiento e Innovación"/>
    <s v="Etapas Históricas del Programa Paso a Paso por Comuna en la Región de Aysén"/>
    <m/>
    <s v="Gráfico Evolución"/>
    <m/>
    <s v="https://analytics.zoho.com/open-view/2395394000008155426?ZOHO_CRITERIA=%22Localiza_CL_Poblacion%22.%22Codreg%22%3D11"/>
    <x v="3"/>
    <s v="#1774B9"/>
  </r>
  <r>
    <s v="20017"/>
    <n v="360"/>
    <s v="Enfermedades Mundiales"/>
    <s v="Salud"/>
    <n v="12"/>
    <x v="7"/>
    <x v="3"/>
    <x v="1"/>
    <x v="12"/>
    <x v="4"/>
    <x v="12"/>
    <s v="Periodo 2020-2021"/>
    <s v="Adimensional"/>
    <s v="Ministerio de Ciencias, Tecnología, Conocimiento e Innovación"/>
    <s v="Etapas Históricas del Programa Paso a Paso por Comuna en la Región de Magallanes"/>
    <m/>
    <s v="Gráfico Evolución"/>
    <m/>
    <s v="https://analytics.zoho.com/open-view/2395394000008155426?ZOHO_CRITERIA=%22Localiza_CL_Poblacion%22.%22Codreg%22%3D12"/>
    <x v="3"/>
    <s v="#1774B9"/>
  </r>
  <r>
    <s v="20018"/>
    <n v="360"/>
    <s v="Enfermedades Mundiales"/>
    <s v="Salud"/>
    <n v="13"/>
    <x v="7"/>
    <x v="3"/>
    <x v="1"/>
    <x v="13"/>
    <x v="4"/>
    <x v="12"/>
    <s v="Periodo 2020-2021"/>
    <s v="Adimensional"/>
    <s v="Ministerio de Ciencias, Tecnología, Conocimiento e Innovación"/>
    <s v="Etapas Históricas del Programa Paso a Paso por Comuna en la Región Metropolitana"/>
    <m/>
    <s v="Gráfico Evolución"/>
    <m/>
    <s v="https://analytics.zoho.com/open-view/2395394000008155426?ZOHO_CRITERIA=%22Localiza_CL_Poblacion%22.%22Codreg%22%3D13"/>
    <x v="3"/>
    <s v="#1774B9"/>
  </r>
  <r>
    <s v="20019"/>
    <n v="360"/>
    <s v="Enfermedades Mundiales"/>
    <s v="Salud"/>
    <n v="14"/>
    <x v="7"/>
    <x v="3"/>
    <x v="1"/>
    <x v="14"/>
    <x v="4"/>
    <x v="12"/>
    <s v="Periodo 2020-2021"/>
    <s v="Adimensional"/>
    <s v="Ministerio de Ciencias, Tecnología, Conocimiento e Innovación"/>
    <s v="Etapas Históricas del Programa Paso a Paso por Comuna en la Región de Los Ríos"/>
    <m/>
    <s v="Gráfico Evolución"/>
    <m/>
    <s v="https://analytics.zoho.com/open-view/2395394000008155426?ZOHO_CRITERIA=%22Localiza_CL_Poblacion%22.%22Codreg%22%3D14"/>
    <x v="3"/>
    <s v="#1774B9"/>
  </r>
  <r>
    <s v="20020"/>
    <n v="360"/>
    <s v="Enfermedades Mundiales"/>
    <s v="Salud"/>
    <n v="15"/>
    <x v="7"/>
    <x v="3"/>
    <x v="1"/>
    <x v="15"/>
    <x v="4"/>
    <x v="12"/>
    <s v="Periodo 2020-2021"/>
    <s v="Adimensional"/>
    <s v="Ministerio de Ciencias, Tecnología, Conocimiento e Innovación"/>
    <s v="Etapas Históricas del Programa Paso a Paso por Comuna en la Región de Arica y Parinacota"/>
    <m/>
    <s v="Gráfico Evolución"/>
    <m/>
    <s v="https://analytics.zoho.com/open-view/2395394000008155426?ZOHO_CRITERIA=%22Localiza_CL_Poblacion%22.%22Codreg%22%3D15"/>
    <x v="3"/>
    <s v="#1774B9"/>
  </r>
  <r>
    <s v="20021"/>
    <n v="360"/>
    <s v="Enfermedades Mundiales"/>
    <s v="Salud"/>
    <n v="16"/>
    <x v="7"/>
    <x v="3"/>
    <x v="1"/>
    <x v="16"/>
    <x v="4"/>
    <x v="12"/>
    <s v="Periodo 2020-2021"/>
    <s v="Adimensional"/>
    <s v="Ministerio de Ciencias, Tecnología, Conocimiento e Innovación"/>
    <s v="Etapas Históricas del Programa Paso a Paso por Comuna en la Región de Ñuble"/>
    <m/>
    <s v="Gráfico Evolución"/>
    <m/>
    <s v="https://analytics.zoho.com/open-view/2395394000008155426?ZOHO_CRITERIA=%22Localiza_CL_Poblacion%22.%22Codreg%22%3D16"/>
    <x v="3"/>
    <s v="#1774B9"/>
  </r>
  <r>
    <s v="2022"/>
    <n v="360"/>
    <s v="Enfermedades Mundiales"/>
    <s v="Salud"/>
    <n v="1101"/>
    <x v="7"/>
    <x v="3"/>
    <x v="2"/>
    <x v="17"/>
    <x v="5"/>
    <x v="12"/>
    <s v="Periodo 2020-2021"/>
    <s v="Adimensional"/>
    <s v="Ministerio de Ciencias, Tecnología, Conocimiento e Innovación"/>
    <s v="Etapas Históricas del Programa Paso a Paso en la comuna de Iquique"/>
    <m/>
    <s v="Gráfico Evolución"/>
    <m/>
    <s v="https://analytics.zoho.com/open-view/2395394000008155038?ZOHO_CRITERIA=%22Localiza_CL_Poblacion%22.%22Codcom%22%3D1101"/>
    <x v="3"/>
    <s v="#1774B9"/>
  </r>
  <r>
    <s v="2023"/>
    <n v="360"/>
    <s v="Enfermedades Mundiales"/>
    <s v="Salud"/>
    <n v="1107"/>
    <x v="7"/>
    <x v="3"/>
    <x v="2"/>
    <x v="18"/>
    <x v="5"/>
    <x v="12"/>
    <s v="Periodo 2020-2021"/>
    <s v="Adimensional"/>
    <s v="Ministerio de Ciencias, Tecnología, Conocimiento e Innovación"/>
    <s v="Etapas Históricas del Programa Paso a Paso en la comuna de Alto Hospicio"/>
    <m/>
    <s v="Gráfico Evolución"/>
    <m/>
    <s v="https://analytics.zoho.com/open-view/2395394000008155038?ZOHO_CRITERIA=%22Localiza_CL_Poblacion%22.%22Codcom%22%3D1107"/>
    <x v="3"/>
    <s v="#1774B9"/>
  </r>
  <r>
    <s v="2024"/>
    <n v="360"/>
    <s v="Enfermedades Mundiales"/>
    <s v="Salud"/>
    <n v="1401"/>
    <x v="7"/>
    <x v="3"/>
    <x v="2"/>
    <x v="19"/>
    <x v="5"/>
    <x v="12"/>
    <s v="Periodo 2020-2021"/>
    <s v="Adimensional"/>
    <s v="Ministerio de Ciencias, Tecnología, Conocimiento e Innovación"/>
    <s v="Etapas Históricas del Programa Paso a Paso en la comuna de Pozo Almonte"/>
    <m/>
    <s v="Gráfico Evolución"/>
    <m/>
    <s v="https://analytics.zoho.com/open-view/2395394000008155038?ZOHO_CRITERIA=%22Localiza_CL_Poblacion%22.%22Codcom%22%3D1401"/>
    <x v="3"/>
    <s v="#1774B9"/>
  </r>
  <r>
    <s v="2025"/>
    <n v="360"/>
    <s v="Enfermedades Mundiales"/>
    <s v="Salud"/>
    <n v="1402"/>
    <x v="7"/>
    <x v="3"/>
    <x v="2"/>
    <x v="20"/>
    <x v="5"/>
    <x v="12"/>
    <s v="Periodo 2020-2021"/>
    <s v="Adimensional"/>
    <s v="Ministerio de Ciencias, Tecnología, Conocimiento e Innovación"/>
    <s v="Etapas Históricas del Programa Paso a Paso en la comuna de Camiña"/>
    <m/>
    <s v="Gráfico Evolución"/>
    <m/>
    <s v="https://analytics.zoho.com/open-view/2395394000008155038?ZOHO_CRITERIA=%22Localiza_CL_Poblacion%22.%22Codcom%22%3D1402"/>
    <x v="3"/>
    <s v="#1774B9"/>
  </r>
  <r>
    <s v="2026"/>
    <n v="360"/>
    <s v="Enfermedades Mundiales"/>
    <s v="Salud"/>
    <n v="1403"/>
    <x v="7"/>
    <x v="3"/>
    <x v="2"/>
    <x v="21"/>
    <x v="5"/>
    <x v="12"/>
    <s v="Periodo 2020-2021"/>
    <s v="Adimensional"/>
    <s v="Ministerio de Ciencias, Tecnología, Conocimiento e Innovación"/>
    <s v="Etapas Históricas del Programa Paso a Paso en la comuna de Colchane"/>
    <m/>
    <s v="Gráfico Evolución"/>
    <m/>
    <s v="https://analytics.zoho.com/open-view/2395394000008155038?ZOHO_CRITERIA=%22Localiza_CL_Poblacion%22.%22Codcom%22%3D1403"/>
    <x v="3"/>
    <s v="#1774B9"/>
  </r>
  <r>
    <s v="2027"/>
    <n v="360"/>
    <s v="Enfermedades Mundiales"/>
    <s v="Salud"/>
    <n v="1404"/>
    <x v="7"/>
    <x v="3"/>
    <x v="2"/>
    <x v="22"/>
    <x v="5"/>
    <x v="12"/>
    <s v="Periodo 2020-2021"/>
    <s v="Adimensional"/>
    <s v="Ministerio de Ciencias, Tecnología, Conocimiento e Innovación"/>
    <s v="Etapas Históricas del Programa Paso a Paso en la comuna de Huara"/>
    <m/>
    <s v="Gráfico Evolución"/>
    <m/>
    <s v="https://analytics.zoho.com/open-view/2395394000008155038?ZOHO_CRITERIA=%22Localiza_CL_Poblacion%22.%22Codcom%22%3D1404"/>
    <x v="3"/>
    <s v="#1774B9"/>
  </r>
  <r>
    <s v="2028"/>
    <n v="360"/>
    <s v="Enfermedades Mundiales"/>
    <s v="Salud"/>
    <n v="1405"/>
    <x v="7"/>
    <x v="3"/>
    <x v="2"/>
    <x v="23"/>
    <x v="5"/>
    <x v="12"/>
    <s v="Periodo 2020-2021"/>
    <s v="Adimensional"/>
    <s v="Ministerio de Ciencias, Tecnología, Conocimiento e Innovación"/>
    <s v="Etapas Históricas del Programa Paso a Paso en la comuna de Pica"/>
    <m/>
    <s v="Gráfico Evolución"/>
    <m/>
    <s v="https://analytics.zoho.com/open-view/2395394000008155038?ZOHO_CRITERIA=%22Localiza_CL_Poblacion%22.%22Codcom%22%3D1405"/>
    <x v="3"/>
    <s v="#1774B9"/>
  </r>
  <r>
    <s v="2029"/>
    <n v="360"/>
    <s v="Enfermedades Mundiales"/>
    <s v="Salud"/>
    <n v="2101"/>
    <x v="7"/>
    <x v="3"/>
    <x v="2"/>
    <x v="24"/>
    <x v="5"/>
    <x v="12"/>
    <s v="Periodo 2020-2021"/>
    <s v="Adimensional"/>
    <s v="Ministerio de Ciencias, Tecnología, Conocimiento e Innovación"/>
    <s v="Etapas Históricas del Programa Paso a Paso en la comuna de Antofagasta"/>
    <m/>
    <s v="Gráfico Evolución"/>
    <m/>
    <s v="https://analytics.zoho.com/open-view/2395394000008155038?ZOHO_CRITERIA=%22Localiza_CL_Poblacion%22.%22Codcom%22%3D2101"/>
    <x v="3"/>
    <s v="#1774B9"/>
  </r>
  <r>
    <s v="2030"/>
    <n v="360"/>
    <s v="Enfermedades Mundiales"/>
    <s v="Salud"/>
    <n v="2102"/>
    <x v="7"/>
    <x v="3"/>
    <x v="2"/>
    <x v="25"/>
    <x v="5"/>
    <x v="12"/>
    <s v="Periodo 2020-2021"/>
    <s v="Adimensional"/>
    <s v="Ministerio de Ciencias, Tecnología, Conocimiento e Innovación"/>
    <s v="Etapas Históricas del Programa Paso a Paso en la comuna de Mejillones"/>
    <m/>
    <s v="Gráfico Evolución"/>
    <m/>
    <s v="https://analytics.zoho.com/open-view/2395394000008155038?ZOHO_CRITERIA=%22Localiza_CL_Poblacion%22.%22Codcom%22%3D2102"/>
    <x v="3"/>
    <s v="#1774B9"/>
  </r>
  <r>
    <s v="2031"/>
    <n v="360"/>
    <s v="Enfermedades Mundiales"/>
    <s v="Salud"/>
    <n v="2103"/>
    <x v="7"/>
    <x v="3"/>
    <x v="2"/>
    <x v="26"/>
    <x v="5"/>
    <x v="12"/>
    <s v="Periodo 2020-2021"/>
    <s v="Adimensional"/>
    <s v="Ministerio de Ciencias, Tecnología, Conocimiento e Innovación"/>
    <s v="Etapas Históricas del Programa Paso a Paso en la comuna de Sierra Gorda"/>
    <m/>
    <s v="Gráfico Evolución"/>
    <m/>
    <s v="https://analytics.zoho.com/open-view/2395394000008155038?ZOHO_CRITERIA=%22Localiza_CL_Poblacion%22.%22Codcom%22%3D2103"/>
    <x v="3"/>
    <s v="#1774B9"/>
  </r>
  <r>
    <s v="2032"/>
    <n v="360"/>
    <s v="Enfermedades Mundiales"/>
    <s v="Salud"/>
    <n v="2104"/>
    <x v="7"/>
    <x v="3"/>
    <x v="2"/>
    <x v="27"/>
    <x v="5"/>
    <x v="12"/>
    <s v="Periodo 2020-2021"/>
    <s v="Adimensional"/>
    <s v="Ministerio de Ciencias, Tecnología, Conocimiento e Innovación"/>
    <s v="Etapas Históricas del Programa Paso a Paso en la comuna de Taltal"/>
    <m/>
    <s v="Gráfico Evolución"/>
    <m/>
    <s v="https://analytics.zoho.com/open-view/2395394000008155038?ZOHO_CRITERIA=%22Localiza_CL_Poblacion%22.%22Codcom%22%3D2104"/>
    <x v="3"/>
    <s v="#1774B9"/>
  </r>
  <r>
    <s v="2033"/>
    <n v="360"/>
    <s v="Enfermedades Mundiales"/>
    <s v="Salud"/>
    <n v="2201"/>
    <x v="7"/>
    <x v="3"/>
    <x v="2"/>
    <x v="28"/>
    <x v="5"/>
    <x v="12"/>
    <s v="Periodo 2020-2021"/>
    <s v="Adimensional"/>
    <s v="Ministerio de Ciencias, Tecnología, Conocimiento e Innovación"/>
    <s v="Etapas Históricas del Programa Paso a Paso en la comuna de Calama"/>
    <m/>
    <s v="Gráfico Evolución"/>
    <m/>
    <s v="https://analytics.zoho.com/open-view/2395394000008155038?ZOHO_CRITERIA=%22Localiza_CL_Poblacion%22.%22Codcom%22%3D2201"/>
    <x v="3"/>
    <s v="#1774B9"/>
  </r>
  <r>
    <s v="2034"/>
    <n v="360"/>
    <s v="Enfermedades Mundiales"/>
    <s v="Salud"/>
    <n v="2202"/>
    <x v="7"/>
    <x v="3"/>
    <x v="2"/>
    <x v="29"/>
    <x v="5"/>
    <x v="12"/>
    <s v="Periodo 2020-2021"/>
    <s v="Adimensional"/>
    <s v="Ministerio de Ciencias, Tecnología, Conocimiento e Innovación"/>
    <s v="Etapas Históricas del Programa Paso a Paso en la comuna de Ollagüe"/>
    <m/>
    <s v="Gráfico Evolución"/>
    <m/>
    <s v="https://analytics.zoho.com/open-view/2395394000008155038?ZOHO_CRITERIA=%22Localiza_CL_Poblacion%22.%22Codcom%22%3D2202"/>
    <x v="3"/>
    <s v="#1774B9"/>
  </r>
  <r>
    <s v="2035"/>
    <n v="360"/>
    <s v="Enfermedades Mundiales"/>
    <s v="Salud"/>
    <n v="2203"/>
    <x v="7"/>
    <x v="3"/>
    <x v="2"/>
    <x v="30"/>
    <x v="5"/>
    <x v="12"/>
    <s v="Periodo 2020-2021"/>
    <s v="Adimensional"/>
    <s v="Ministerio de Ciencias, Tecnología, Conocimiento e Innovación"/>
    <s v="Etapas Históricas del Programa Paso a Paso en la comuna de San Pedro de Atacama"/>
    <m/>
    <s v="Gráfico Evolución"/>
    <m/>
    <s v="https://analytics.zoho.com/open-view/2395394000008155038?ZOHO_CRITERIA=%22Localiza_CL_Poblacion%22.%22Codcom%22%3D2203"/>
    <x v="3"/>
    <s v="#1774B9"/>
  </r>
  <r>
    <s v="2036"/>
    <n v="360"/>
    <s v="Enfermedades Mundiales"/>
    <s v="Salud"/>
    <n v="2301"/>
    <x v="7"/>
    <x v="3"/>
    <x v="2"/>
    <x v="31"/>
    <x v="5"/>
    <x v="12"/>
    <s v="Periodo 2020-2021"/>
    <s v="Adimensional"/>
    <s v="Ministerio de Ciencias, Tecnología, Conocimiento e Innovación"/>
    <s v="Etapas Históricas del Programa Paso a Paso en la comuna de Tocopilla"/>
    <m/>
    <s v="Gráfico Evolución"/>
    <m/>
    <s v="https://analytics.zoho.com/open-view/2395394000008155038?ZOHO_CRITERIA=%22Localiza_CL_Poblacion%22.%22Codcom%22%3D2301"/>
    <x v="3"/>
    <s v="#1774B9"/>
  </r>
  <r>
    <s v="2037"/>
    <n v="360"/>
    <s v="Enfermedades Mundiales"/>
    <s v="Salud"/>
    <n v="2302"/>
    <x v="7"/>
    <x v="3"/>
    <x v="2"/>
    <x v="32"/>
    <x v="5"/>
    <x v="12"/>
    <s v="Periodo 2020-2021"/>
    <s v="Adimensional"/>
    <s v="Ministerio de Ciencias, Tecnología, Conocimiento e Innovación"/>
    <s v="Etapas Históricas del Programa Paso a Paso en la comuna de María Elena"/>
    <m/>
    <s v="Gráfico Evolución"/>
    <m/>
    <s v="https://analytics.zoho.com/open-view/2395394000008155038?ZOHO_CRITERIA=%22Localiza_CL_Poblacion%22.%22Codcom%22%3D2302"/>
    <x v="3"/>
    <s v="#1774B9"/>
  </r>
  <r>
    <s v="2038"/>
    <n v="360"/>
    <s v="Enfermedades Mundiales"/>
    <s v="Salud"/>
    <n v="3101"/>
    <x v="7"/>
    <x v="3"/>
    <x v="2"/>
    <x v="33"/>
    <x v="5"/>
    <x v="12"/>
    <s v="Periodo 2020-2021"/>
    <s v="Adimensional"/>
    <s v="Ministerio de Ciencias, Tecnología, Conocimiento e Innovación"/>
    <s v="Etapas Históricas del Programa Paso a Paso en la comuna de Copiapó"/>
    <m/>
    <s v="Gráfico Evolución"/>
    <m/>
    <s v="https://analytics.zoho.com/open-view/2395394000008155038?ZOHO_CRITERIA=%22Localiza_CL_Poblacion%22.%22Codcom%22%3D3101"/>
    <x v="3"/>
    <s v="#1774B9"/>
  </r>
  <r>
    <s v="2039"/>
    <n v="360"/>
    <s v="Enfermedades Mundiales"/>
    <s v="Salud"/>
    <n v="3102"/>
    <x v="7"/>
    <x v="3"/>
    <x v="2"/>
    <x v="34"/>
    <x v="5"/>
    <x v="12"/>
    <s v="Periodo 2020-2021"/>
    <s v="Adimensional"/>
    <s v="Ministerio de Ciencias, Tecnología, Conocimiento e Innovación"/>
    <s v="Etapas Históricas del Programa Paso a Paso en la comuna de Caldera"/>
    <m/>
    <s v="Gráfico Evolución"/>
    <m/>
    <s v="https://analytics.zoho.com/open-view/2395394000008155038?ZOHO_CRITERIA=%22Localiza_CL_Poblacion%22.%22Codcom%22%3D3102"/>
    <x v="3"/>
    <s v="#1774B9"/>
  </r>
  <r>
    <s v="2040"/>
    <n v="360"/>
    <s v="Enfermedades Mundiales"/>
    <s v="Salud"/>
    <n v="3103"/>
    <x v="7"/>
    <x v="3"/>
    <x v="2"/>
    <x v="35"/>
    <x v="5"/>
    <x v="12"/>
    <s v="Periodo 2020-2021"/>
    <s v="Adimensional"/>
    <s v="Ministerio de Ciencias, Tecnología, Conocimiento e Innovación"/>
    <s v="Etapas Históricas del Programa Paso a Paso en la comuna de Tierra Amarilla"/>
    <m/>
    <s v="Gráfico Evolución"/>
    <m/>
    <s v="https://analytics.zoho.com/open-view/2395394000008155038?ZOHO_CRITERIA=%22Localiza_CL_Poblacion%22.%22Codcom%22%3D3103"/>
    <x v="3"/>
    <s v="#1774B9"/>
  </r>
  <r>
    <s v="2041"/>
    <n v="360"/>
    <s v="Enfermedades Mundiales"/>
    <s v="Salud"/>
    <n v="3201"/>
    <x v="7"/>
    <x v="3"/>
    <x v="2"/>
    <x v="36"/>
    <x v="5"/>
    <x v="12"/>
    <s v="Periodo 2020-2021"/>
    <s v="Adimensional"/>
    <s v="Ministerio de Ciencias, Tecnología, Conocimiento e Innovación"/>
    <s v="Etapas Históricas del Programa Paso a Paso en la comuna de Chañaral"/>
    <m/>
    <s v="Gráfico Evolución"/>
    <m/>
    <s v="https://analytics.zoho.com/open-view/2395394000008155038?ZOHO_CRITERIA=%22Localiza_CL_Poblacion%22.%22Codcom%22%3D3201"/>
    <x v="3"/>
    <s v="#1774B9"/>
  </r>
  <r>
    <s v="2042"/>
    <n v="360"/>
    <s v="Enfermedades Mundiales"/>
    <s v="Salud"/>
    <n v="3202"/>
    <x v="7"/>
    <x v="3"/>
    <x v="2"/>
    <x v="37"/>
    <x v="5"/>
    <x v="12"/>
    <s v="Periodo 2020-2021"/>
    <s v="Adimensional"/>
    <s v="Ministerio de Ciencias, Tecnología, Conocimiento e Innovación"/>
    <s v="Etapas Históricas del Programa Paso a Paso en la comuna de Diego de Almagro"/>
    <m/>
    <s v="Gráfico Evolución"/>
    <m/>
    <s v="https://analytics.zoho.com/open-view/2395394000008155038?ZOHO_CRITERIA=%22Localiza_CL_Poblacion%22.%22Codcom%22%3D3202"/>
    <x v="3"/>
    <s v="#1774B9"/>
  </r>
  <r>
    <s v="2043"/>
    <n v="360"/>
    <s v="Enfermedades Mundiales"/>
    <s v="Salud"/>
    <n v="3301"/>
    <x v="7"/>
    <x v="3"/>
    <x v="2"/>
    <x v="38"/>
    <x v="5"/>
    <x v="12"/>
    <s v="Periodo 2020-2021"/>
    <s v="Adimensional"/>
    <s v="Ministerio de Ciencias, Tecnología, Conocimiento e Innovación"/>
    <s v="Etapas Históricas del Programa Paso a Paso en la comuna de Vallenar"/>
    <m/>
    <s v="Gráfico Evolución"/>
    <m/>
    <s v="https://analytics.zoho.com/open-view/2395394000008155038?ZOHO_CRITERIA=%22Localiza_CL_Poblacion%22.%22Codcom%22%3D3301"/>
    <x v="3"/>
    <s v="#1774B9"/>
  </r>
  <r>
    <s v="2044"/>
    <n v="360"/>
    <s v="Enfermedades Mundiales"/>
    <s v="Salud"/>
    <n v="3302"/>
    <x v="7"/>
    <x v="3"/>
    <x v="2"/>
    <x v="39"/>
    <x v="5"/>
    <x v="12"/>
    <s v="Periodo 2020-2021"/>
    <s v="Adimensional"/>
    <s v="Ministerio de Ciencias, Tecnología, Conocimiento e Innovación"/>
    <s v="Etapas Históricas del Programa Paso a Paso en la comuna de Alto del Carmen"/>
    <m/>
    <s v="Gráfico Evolución"/>
    <m/>
    <s v="https://analytics.zoho.com/open-view/2395394000008155038?ZOHO_CRITERIA=%22Localiza_CL_Poblacion%22.%22Codcom%22%3D3302"/>
    <x v="3"/>
    <s v="#1774B9"/>
  </r>
  <r>
    <s v="2045"/>
    <n v="360"/>
    <s v="Enfermedades Mundiales"/>
    <s v="Salud"/>
    <n v="3303"/>
    <x v="7"/>
    <x v="3"/>
    <x v="2"/>
    <x v="40"/>
    <x v="5"/>
    <x v="12"/>
    <s v="Periodo 2020-2021"/>
    <s v="Adimensional"/>
    <s v="Ministerio de Ciencias, Tecnología, Conocimiento e Innovación"/>
    <s v="Etapas Históricas del Programa Paso a Paso en la comuna de Freirina"/>
    <m/>
    <s v="Gráfico Evolución"/>
    <m/>
    <s v="https://analytics.zoho.com/open-view/2395394000008155038?ZOHO_CRITERIA=%22Localiza_CL_Poblacion%22.%22Codcom%22%3D3303"/>
    <x v="3"/>
    <s v="#1774B9"/>
  </r>
  <r>
    <s v="2046"/>
    <n v="360"/>
    <s v="Enfermedades Mundiales"/>
    <s v="Salud"/>
    <n v="3304"/>
    <x v="7"/>
    <x v="3"/>
    <x v="2"/>
    <x v="41"/>
    <x v="5"/>
    <x v="12"/>
    <s v="Periodo 2020-2021"/>
    <s v="Adimensional"/>
    <s v="Ministerio de Ciencias, Tecnología, Conocimiento e Innovación"/>
    <s v="Etapas Históricas del Programa Paso a Paso en la comuna de Huasco"/>
    <m/>
    <s v="Gráfico Evolución"/>
    <m/>
    <s v="https://analytics.zoho.com/open-view/2395394000008155038?ZOHO_CRITERIA=%22Localiza_CL_Poblacion%22.%22Codcom%22%3D3304"/>
    <x v="3"/>
    <s v="#1774B9"/>
  </r>
  <r>
    <s v="2047"/>
    <n v="360"/>
    <s v="Enfermedades Mundiales"/>
    <s v="Salud"/>
    <n v="4101"/>
    <x v="7"/>
    <x v="3"/>
    <x v="2"/>
    <x v="42"/>
    <x v="5"/>
    <x v="12"/>
    <s v="Periodo 2020-2021"/>
    <s v="Adimensional"/>
    <s v="Ministerio de Ciencias, Tecnología, Conocimiento e Innovación"/>
    <s v="Etapas Históricas del Programa Paso a Paso en la comuna de La Serena"/>
    <m/>
    <s v="Gráfico Evolución"/>
    <m/>
    <s v="https://analytics.zoho.com/open-view/2395394000008155038?ZOHO_CRITERIA=%22Localiza_CL_Poblacion%22.%22Codcom%22%3D4101"/>
    <x v="3"/>
    <s v="#1774B9"/>
  </r>
  <r>
    <s v="2048"/>
    <n v="360"/>
    <s v="Enfermedades Mundiales"/>
    <s v="Salud"/>
    <n v="4102"/>
    <x v="7"/>
    <x v="3"/>
    <x v="2"/>
    <x v="43"/>
    <x v="5"/>
    <x v="12"/>
    <s v="Periodo 2020-2021"/>
    <s v="Adimensional"/>
    <s v="Ministerio de Ciencias, Tecnología, Conocimiento e Innovación"/>
    <s v="Etapas Históricas del Programa Paso a Paso en la comuna de Coquimbo"/>
    <m/>
    <s v="Gráfico Evolución"/>
    <m/>
    <s v="https://analytics.zoho.com/open-view/2395394000008155038?ZOHO_CRITERIA=%22Localiza_CL_Poblacion%22.%22Codcom%22%3D4102"/>
    <x v="3"/>
    <s v="#1774B9"/>
  </r>
  <r>
    <s v="2049"/>
    <n v="360"/>
    <s v="Enfermedades Mundiales"/>
    <s v="Salud"/>
    <n v="4103"/>
    <x v="7"/>
    <x v="3"/>
    <x v="2"/>
    <x v="44"/>
    <x v="5"/>
    <x v="12"/>
    <s v="Periodo 2020-2021"/>
    <s v="Adimensional"/>
    <s v="Ministerio de Ciencias, Tecnología, Conocimiento e Innovación"/>
    <s v="Etapas Históricas del Programa Paso a Paso en la comuna de Andacollo"/>
    <m/>
    <s v="Gráfico Evolución"/>
    <m/>
    <s v="https://analytics.zoho.com/open-view/2395394000008155038?ZOHO_CRITERIA=%22Localiza_CL_Poblacion%22.%22Codcom%22%3D4103"/>
    <x v="3"/>
    <s v="#1774B9"/>
  </r>
  <r>
    <s v="2050"/>
    <n v="360"/>
    <s v="Enfermedades Mundiales"/>
    <s v="Salud"/>
    <n v="4104"/>
    <x v="7"/>
    <x v="3"/>
    <x v="2"/>
    <x v="45"/>
    <x v="5"/>
    <x v="12"/>
    <s v="Periodo 2020-2021"/>
    <s v="Adimensional"/>
    <s v="Ministerio de Ciencias, Tecnología, Conocimiento e Innovación"/>
    <s v="Etapas Históricas del Programa Paso a Paso en la comuna de La Higuera"/>
    <m/>
    <s v="Gráfico Evolución"/>
    <m/>
    <s v="https://analytics.zoho.com/open-view/2395394000008155038?ZOHO_CRITERIA=%22Localiza_CL_Poblacion%22.%22Codcom%22%3D4104"/>
    <x v="3"/>
    <s v="#1774B9"/>
  </r>
  <r>
    <s v="2051"/>
    <n v="360"/>
    <s v="Enfermedades Mundiales"/>
    <s v="Salud"/>
    <n v="4105"/>
    <x v="7"/>
    <x v="3"/>
    <x v="2"/>
    <x v="46"/>
    <x v="5"/>
    <x v="12"/>
    <s v="Periodo 2020-2021"/>
    <s v="Adimensional"/>
    <s v="Ministerio de Ciencias, Tecnología, Conocimiento e Innovación"/>
    <s v="Etapas Históricas del Programa Paso a Paso en la comuna de Paiguano"/>
    <m/>
    <s v="Gráfico Evolución"/>
    <m/>
    <s v="https://analytics.zoho.com/open-view/2395394000008155038?ZOHO_CRITERIA=%22Localiza_CL_Poblacion%22.%22Codcom%22%3D4105"/>
    <x v="3"/>
    <s v="#1774B9"/>
  </r>
  <r>
    <s v="2052"/>
    <n v="360"/>
    <s v="Enfermedades Mundiales"/>
    <s v="Salud"/>
    <n v="4106"/>
    <x v="7"/>
    <x v="3"/>
    <x v="2"/>
    <x v="47"/>
    <x v="5"/>
    <x v="12"/>
    <s v="Periodo 2020-2021"/>
    <s v="Adimensional"/>
    <s v="Ministerio de Ciencias, Tecnología, Conocimiento e Innovación"/>
    <s v="Etapas Históricas del Programa Paso a Paso en la comuna de Vicuña"/>
    <m/>
    <s v="Gráfico Evolución"/>
    <m/>
    <s v="https://analytics.zoho.com/open-view/2395394000008155038?ZOHO_CRITERIA=%22Localiza_CL_Poblacion%22.%22Codcom%22%3D4106"/>
    <x v="3"/>
    <s v="#1774B9"/>
  </r>
  <r>
    <s v="2053"/>
    <n v="360"/>
    <s v="Enfermedades Mundiales"/>
    <s v="Salud"/>
    <n v="4201"/>
    <x v="7"/>
    <x v="3"/>
    <x v="2"/>
    <x v="48"/>
    <x v="5"/>
    <x v="12"/>
    <s v="Periodo 2020-2021"/>
    <s v="Adimensional"/>
    <s v="Ministerio de Ciencias, Tecnología, Conocimiento e Innovación"/>
    <s v="Etapas Históricas del Programa Paso a Paso en la comuna de Illapel"/>
    <m/>
    <s v="Gráfico Evolución"/>
    <m/>
    <s v="https://analytics.zoho.com/open-view/2395394000008155038?ZOHO_CRITERIA=%22Localiza_CL_Poblacion%22.%22Codcom%22%3D4201"/>
    <x v="3"/>
    <s v="#1774B9"/>
  </r>
  <r>
    <s v="2054"/>
    <n v="360"/>
    <s v="Enfermedades Mundiales"/>
    <s v="Salud"/>
    <n v="4202"/>
    <x v="7"/>
    <x v="3"/>
    <x v="2"/>
    <x v="49"/>
    <x v="5"/>
    <x v="12"/>
    <s v="Periodo 2020-2021"/>
    <s v="Adimensional"/>
    <s v="Ministerio de Ciencias, Tecnología, Conocimiento e Innovación"/>
    <s v="Etapas Históricas del Programa Paso a Paso en la comuna de Canela"/>
    <m/>
    <s v="Gráfico Evolución"/>
    <m/>
    <s v="https://analytics.zoho.com/open-view/2395394000008155038?ZOHO_CRITERIA=%22Localiza_CL_Poblacion%22.%22Codcom%22%3D4202"/>
    <x v="3"/>
    <s v="#1774B9"/>
  </r>
  <r>
    <s v="2055"/>
    <n v="360"/>
    <s v="Enfermedades Mundiales"/>
    <s v="Salud"/>
    <n v="4203"/>
    <x v="7"/>
    <x v="3"/>
    <x v="2"/>
    <x v="50"/>
    <x v="5"/>
    <x v="12"/>
    <s v="Periodo 2020-2021"/>
    <s v="Adimensional"/>
    <s v="Ministerio de Ciencias, Tecnología, Conocimiento e Innovación"/>
    <s v="Etapas Históricas del Programa Paso a Paso en la comuna de Los Vilos"/>
    <m/>
    <s v="Gráfico Evolución"/>
    <m/>
    <s v="https://analytics.zoho.com/open-view/2395394000008155038?ZOHO_CRITERIA=%22Localiza_CL_Poblacion%22.%22Codcom%22%3D4203"/>
    <x v="3"/>
    <s v="#1774B9"/>
  </r>
  <r>
    <s v="2056"/>
    <n v="360"/>
    <s v="Enfermedades Mundiales"/>
    <s v="Salud"/>
    <n v="4204"/>
    <x v="7"/>
    <x v="3"/>
    <x v="2"/>
    <x v="51"/>
    <x v="5"/>
    <x v="12"/>
    <s v="Periodo 2020-2021"/>
    <s v="Adimensional"/>
    <s v="Ministerio de Ciencias, Tecnología, Conocimiento e Innovación"/>
    <s v="Etapas Históricas del Programa Paso a Paso en la comuna de Salamanca"/>
    <m/>
    <s v="Gráfico Evolución"/>
    <m/>
    <s v="https://analytics.zoho.com/open-view/2395394000008155038?ZOHO_CRITERIA=%22Localiza_CL_Poblacion%22.%22Codcom%22%3D4204"/>
    <x v="3"/>
    <s v="#1774B9"/>
  </r>
  <r>
    <s v="2057"/>
    <n v="360"/>
    <s v="Enfermedades Mundiales"/>
    <s v="Salud"/>
    <n v="4301"/>
    <x v="7"/>
    <x v="3"/>
    <x v="2"/>
    <x v="52"/>
    <x v="5"/>
    <x v="12"/>
    <s v="Periodo 2020-2021"/>
    <s v="Adimensional"/>
    <s v="Ministerio de Ciencias, Tecnología, Conocimiento e Innovación"/>
    <s v="Etapas Históricas del Programa Paso a Paso en la comuna de Ovalle"/>
    <m/>
    <s v="Gráfico Evolución"/>
    <m/>
    <s v="https://analytics.zoho.com/open-view/2395394000008155038?ZOHO_CRITERIA=%22Localiza_CL_Poblacion%22.%22Codcom%22%3D4301"/>
    <x v="3"/>
    <s v="#1774B9"/>
  </r>
  <r>
    <s v="2058"/>
    <n v="360"/>
    <s v="Enfermedades Mundiales"/>
    <s v="Salud"/>
    <n v="4302"/>
    <x v="7"/>
    <x v="3"/>
    <x v="2"/>
    <x v="53"/>
    <x v="5"/>
    <x v="12"/>
    <s v="Periodo 2020-2021"/>
    <s v="Adimensional"/>
    <s v="Ministerio de Ciencias, Tecnología, Conocimiento e Innovación"/>
    <s v="Etapas Históricas del Programa Paso a Paso en la comuna de Combarbalá"/>
    <m/>
    <s v="Gráfico Evolución"/>
    <m/>
    <s v="https://analytics.zoho.com/open-view/2395394000008155038?ZOHO_CRITERIA=%22Localiza_CL_Poblacion%22.%22Codcom%22%3D4302"/>
    <x v="3"/>
    <s v="#1774B9"/>
  </r>
  <r>
    <s v="2059"/>
    <n v="360"/>
    <s v="Enfermedades Mundiales"/>
    <s v="Salud"/>
    <n v="4303"/>
    <x v="7"/>
    <x v="3"/>
    <x v="2"/>
    <x v="54"/>
    <x v="5"/>
    <x v="12"/>
    <s v="Periodo 2020-2021"/>
    <s v="Adimensional"/>
    <s v="Ministerio de Ciencias, Tecnología, Conocimiento e Innovación"/>
    <s v="Etapas Históricas del Programa Paso a Paso en la comuna de Monte Patria"/>
    <m/>
    <s v="Gráfico Evolución"/>
    <m/>
    <s v="https://analytics.zoho.com/open-view/2395394000008155038?ZOHO_CRITERIA=%22Localiza_CL_Poblacion%22.%22Codcom%22%3D4303"/>
    <x v="3"/>
    <s v="#1774B9"/>
  </r>
  <r>
    <s v="2060"/>
    <n v="360"/>
    <s v="Enfermedades Mundiales"/>
    <s v="Salud"/>
    <n v="4304"/>
    <x v="7"/>
    <x v="3"/>
    <x v="2"/>
    <x v="55"/>
    <x v="5"/>
    <x v="12"/>
    <s v="Periodo 2020-2021"/>
    <s v="Adimensional"/>
    <s v="Ministerio de Ciencias, Tecnología, Conocimiento e Innovación"/>
    <s v="Etapas Históricas del Programa Paso a Paso en la comuna de Punitaqui"/>
    <m/>
    <s v="Gráfico Evolución"/>
    <m/>
    <s v="https://analytics.zoho.com/open-view/2395394000008155038?ZOHO_CRITERIA=%22Localiza_CL_Poblacion%22.%22Codcom%22%3D4304"/>
    <x v="3"/>
    <s v="#1774B9"/>
  </r>
  <r>
    <s v="2061"/>
    <n v="360"/>
    <s v="Enfermedades Mundiales"/>
    <s v="Salud"/>
    <n v="4305"/>
    <x v="7"/>
    <x v="3"/>
    <x v="2"/>
    <x v="56"/>
    <x v="5"/>
    <x v="12"/>
    <s v="Periodo 2020-2021"/>
    <s v="Adimensional"/>
    <s v="Ministerio de Ciencias, Tecnología, Conocimiento e Innovación"/>
    <s v="Etapas Históricas del Programa Paso a Paso en la comuna de Río Hurtado"/>
    <m/>
    <s v="Gráfico Evolución"/>
    <m/>
    <s v="https://analytics.zoho.com/open-view/2395394000008155038?ZOHO_CRITERIA=%22Localiza_CL_Poblacion%22.%22Codcom%22%3D4305"/>
    <x v="3"/>
    <s v="#1774B9"/>
  </r>
  <r>
    <s v="2062"/>
    <n v="360"/>
    <s v="Enfermedades Mundiales"/>
    <s v="Salud"/>
    <n v="5101"/>
    <x v="7"/>
    <x v="3"/>
    <x v="2"/>
    <x v="57"/>
    <x v="5"/>
    <x v="12"/>
    <s v="Periodo 2020-2021"/>
    <s v="Adimensional"/>
    <s v="Ministerio de Ciencias, Tecnología, Conocimiento e Innovación"/>
    <s v="Etapas Históricas del Programa Paso a Paso en la comuna de Valparaíso"/>
    <m/>
    <s v="Gráfico Evolución"/>
    <m/>
    <s v="https://analytics.zoho.com/open-view/2395394000008155038?ZOHO_CRITERIA=%22Localiza_CL_Poblacion%22.%22Codcom%22%3D5101"/>
    <x v="3"/>
    <s v="#1774B9"/>
  </r>
  <r>
    <s v="2063"/>
    <n v="360"/>
    <s v="Enfermedades Mundiales"/>
    <s v="Salud"/>
    <n v="5102"/>
    <x v="7"/>
    <x v="3"/>
    <x v="2"/>
    <x v="58"/>
    <x v="5"/>
    <x v="12"/>
    <s v="Periodo 2020-2021"/>
    <s v="Adimensional"/>
    <s v="Ministerio de Ciencias, Tecnología, Conocimiento e Innovación"/>
    <s v="Etapas Históricas del Programa Paso a Paso en la comuna de Casablanca"/>
    <m/>
    <s v="Gráfico Evolución"/>
    <m/>
    <s v="https://analytics.zoho.com/open-view/2395394000008155038?ZOHO_CRITERIA=%22Localiza_CL_Poblacion%22.%22Codcom%22%3D5102"/>
    <x v="3"/>
    <s v="#1774B9"/>
  </r>
  <r>
    <s v="2064"/>
    <n v="360"/>
    <s v="Enfermedades Mundiales"/>
    <s v="Salud"/>
    <n v="5103"/>
    <x v="7"/>
    <x v="3"/>
    <x v="2"/>
    <x v="59"/>
    <x v="5"/>
    <x v="12"/>
    <s v="Periodo 2020-2021"/>
    <s v="Adimensional"/>
    <s v="Ministerio de Ciencias, Tecnología, Conocimiento e Innovación"/>
    <s v="Etapas Históricas del Programa Paso a Paso en la comuna de Concón"/>
    <m/>
    <s v="Gráfico Evolución"/>
    <m/>
    <s v="https://analytics.zoho.com/open-view/2395394000008155038?ZOHO_CRITERIA=%22Localiza_CL_Poblacion%22.%22Codcom%22%3D5103"/>
    <x v="3"/>
    <s v="#1774B9"/>
  </r>
  <r>
    <s v="2065"/>
    <n v="360"/>
    <s v="Enfermedades Mundiales"/>
    <s v="Salud"/>
    <n v="5104"/>
    <x v="7"/>
    <x v="3"/>
    <x v="2"/>
    <x v="60"/>
    <x v="5"/>
    <x v="12"/>
    <s v="Periodo 2020-2021"/>
    <s v="Adimensional"/>
    <s v="Ministerio de Ciencias, Tecnología, Conocimiento e Innovación"/>
    <s v="Etapas Históricas del Programa Paso a Paso en la comuna de Juan Fernández"/>
    <m/>
    <s v="Gráfico Evolución"/>
    <m/>
    <s v="https://analytics.zoho.com/open-view/2395394000008155038?ZOHO_CRITERIA=%22Localiza_CL_Poblacion%22.%22Codcom%22%3D5104"/>
    <x v="3"/>
    <s v="#1774B9"/>
  </r>
  <r>
    <s v="2066"/>
    <n v="360"/>
    <s v="Enfermedades Mundiales"/>
    <s v="Salud"/>
    <n v="5105"/>
    <x v="7"/>
    <x v="3"/>
    <x v="2"/>
    <x v="61"/>
    <x v="5"/>
    <x v="12"/>
    <s v="Periodo 2020-2021"/>
    <s v="Adimensional"/>
    <s v="Ministerio de Ciencias, Tecnología, Conocimiento e Innovación"/>
    <s v="Etapas Históricas del Programa Paso a Paso en la comuna de Puchuncaví"/>
    <m/>
    <s v="Gráfico Evolución"/>
    <m/>
    <s v="https://analytics.zoho.com/open-view/2395394000008155038?ZOHO_CRITERIA=%22Localiza_CL_Poblacion%22.%22Codcom%22%3D5105"/>
    <x v="3"/>
    <s v="#1774B9"/>
  </r>
  <r>
    <s v="2067"/>
    <n v="360"/>
    <s v="Enfermedades Mundiales"/>
    <s v="Salud"/>
    <n v="5107"/>
    <x v="7"/>
    <x v="3"/>
    <x v="2"/>
    <x v="62"/>
    <x v="5"/>
    <x v="12"/>
    <s v="Periodo 2020-2021"/>
    <s v="Adimensional"/>
    <s v="Ministerio de Ciencias, Tecnología, Conocimiento e Innovación"/>
    <s v="Etapas Históricas del Programa Paso a Paso en la comuna de Quintero"/>
    <m/>
    <s v="Gráfico Evolución"/>
    <m/>
    <s v="https://analytics.zoho.com/open-view/2395394000008155038?ZOHO_CRITERIA=%22Localiza_CL_Poblacion%22.%22Codcom%22%3D5107"/>
    <x v="3"/>
    <s v="#1774B9"/>
  </r>
  <r>
    <s v="2068"/>
    <n v="360"/>
    <s v="Enfermedades Mundiales"/>
    <s v="Salud"/>
    <n v="5109"/>
    <x v="7"/>
    <x v="3"/>
    <x v="2"/>
    <x v="63"/>
    <x v="5"/>
    <x v="12"/>
    <s v="Periodo 2020-2021"/>
    <s v="Adimensional"/>
    <s v="Ministerio de Ciencias, Tecnología, Conocimiento e Innovación"/>
    <s v="Etapas Históricas del Programa Paso a Paso en la comuna de Viña del Mar"/>
    <m/>
    <s v="Gráfico Evolución"/>
    <m/>
    <s v="https://analytics.zoho.com/open-view/2395394000008155038?ZOHO_CRITERIA=%22Localiza_CL_Poblacion%22.%22Codcom%22%3D5109"/>
    <x v="3"/>
    <s v="#1774B9"/>
  </r>
  <r>
    <s v="2069"/>
    <n v="360"/>
    <s v="Enfermedades Mundiales"/>
    <s v="Salud"/>
    <n v="5201"/>
    <x v="7"/>
    <x v="3"/>
    <x v="2"/>
    <x v="64"/>
    <x v="5"/>
    <x v="12"/>
    <s v="Periodo 2020-2021"/>
    <s v="Adimensional"/>
    <s v="Ministerio de Ciencias, Tecnología, Conocimiento e Innovación"/>
    <s v="Etapas Históricas del Programa Paso a Paso en la comuna de Isla de Pascua"/>
    <m/>
    <s v="Gráfico Evolución"/>
    <m/>
    <s v="https://analytics.zoho.com/open-view/2395394000008155038?ZOHO_CRITERIA=%22Localiza_CL_Poblacion%22.%22Codcom%22%3D5201"/>
    <x v="3"/>
    <s v="#1774B9"/>
  </r>
  <r>
    <s v="2070"/>
    <n v="360"/>
    <s v="Enfermedades Mundiales"/>
    <s v="Salud"/>
    <n v="5301"/>
    <x v="7"/>
    <x v="3"/>
    <x v="2"/>
    <x v="65"/>
    <x v="5"/>
    <x v="12"/>
    <s v="Periodo 2020-2021"/>
    <s v="Adimensional"/>
    <s v="Ministerio de Ciencias, Tecnología, Conocimiento e Innovación"/>
    <s v="Etapas Históricas del Programa Paso a Paso en la comuna de Los Andes"/>
    <m/>
    <s v="Gráfico Evolución"/>
    <m/>
    <s v="https://analytics.zoho.com/open-view/2395394000008155038?ZOHO_CRITERIA=%22Localiza_CL_Poblacion%22.%22Codcom%22%3D5301"/>
    <x v="3"/>
    <s v="#1774B9"/>
  </r>
  <r>
    <s v="2071"/>
    <n v="360"/>
    <s v="Enfermedades Mundiales"/>
    <s v="Salud"/>
    <n v="5302"/>
    <x v="7"/>
    <x v="3"/>
    <x v="2"/>
    <x v="66"/>
    <x v="5"/>
    <x v="12"/>
    <s v="Periodo 2020-2021"/>
    <s v="Adimensional"/>
    <s v="Ministerio de Ciencias, Tecnología, Conocimiento e Innovación"/>
    <s v="Etapas Históricas del Programa Paso a Paso en la comuna de Calle Larga"/>
    <m/>
    <s v="Gráfico Evolución"/>
    <m/>
    <s v="https://analytics.zoho.com/open-view/2395394000008155038?ZOHO_CRITERIA=%22Localiza_CL_Poblacion%22.%22Codcom%22%3D5302"/>
    <x v="3"/>
    <s v="#1774B9"/>
  </r>
  <r>
    <s v="2072"/>
    <n v="360"/>
    <s v="Enfermedades Mundiales"/>
    <s v="Salud"/>
    <n v="5303"/>
    <x v="7"/>
    <x v="3"/>
    <x v="2"/>
    <x v="67"/>
    <x v="5"/>
    <x v="12"/>
    <s v="Periodo 2020-2021"/>
    <s v="Adimensional"/>
    <s v="Ministerio de Ciencias, Tecnología, Conocimiento e Innovación"/>
    <s v="Etapas Históricas del Programa Paso a Paso en la comuna de Rinconada"/>
    <m/>
    <s v="Gráfico Evolución"/>
    <m/>
    <s v="https://analytics.zoho.com/open-view/2395394000008155038?ZOHO_CRITERIA=%22Localiza_CL_Poblacion%22.%22Codcom%22%3D5303"/>
    <x v="3"/>
    <s v="#1774B9"/>
  </r>
  <r>
    <s v="2073"/>
    <n v="360"/>
    <s v="Enfermedades Mundiales"/>
    <s v="Salud"/>
    <n v="5304"/>
    <x v="7"/>
    <x v="3"/>
    <x v="2"/>
    <x v="68"/>
    <x v="5"/>
    <x v="12"/>
    <s v="Periodo 2020-2021"/>
    <s v="Adimensional"/>
    <s v="Ministerio de Ciencias, Tecnología, Conocimiento e Innovación"/>
    <s v="Etapas Históricas del Programa Paso a Paso en la comuna de San Esteban"/>
    <m/>
    <s v="Gráfico Evolución"/>
    <m/>
    <s v="https://analytics.zoho.com/open-view/2395394000008155038?ZOHO_CRITERIA=%22Localiza_CL_Poblacion%22.%22Codcom%22%3D5304"/>
    <x v="3"/>
    <s v="#1774B9"/>
  </r>
  <r>
    <s v="2074"/>
    <n v="360"/>
    <s v="Enfermedades Mundiales"/>
    <s v="Salud"/>
    <n v="5401"/>
    <x v="7"/>
    <x v="3"/>
    <x v="2"/>
    <x v="69"/>
    <x v="5"/>
    <x v="12"/>
    <s v="Periodo 2020-2021"/>
    <s v="Adimensional"/>
    <s v="Ministerio de Ciencias, Tecnología, Conocimiento e Innovación"/>
    <s v="Etapas Históricas del Programa Paso a Paso en la comuna de La Ligua"/>
    <m/>
    <s v="Gráfico Evolución"/>
    <m/>
    <s v="https://analytics.zoho.com/open-view/2395394000008155038?ZOHO_CRITERIA=%22Localiza_CL_Poblacion%22.%22Codcom%22%3D5401"/>
    <x v="3"/>
    <s v="#1774B9"/>
  </r>
  <r>
    <s v="2075"/>
    <n v="360"/>
    <s v="Enfermedades Mundiales"/>
    <s v="Salud"/>
    <n v="5402"/>
    <x v="7"/>
    <x v="3"/>
    <x v="2"/>
    <x v="70"/>
    <x v="5"/>
    <x v="12"/>
    <s v="Periodo 2020-2021"/>
    <s v="Adimensional"/>
    <s v="Ministerio de Ciencias, Tecnología, Conocimiento e Innovación"/>
    <s v="Etapas Históricas del Programa Paso a Paso en la comuna de Cabildo"/>
    <m/>
    <s v="Gráfico Evolución"/>
    <m/>
    <s v="https://analytics.zoho.com/open-view/2395394000008155038?ZOHO_CRITERIA=%22Localiza_CL_Poblacion%22.%22Codcom%22%3D5402"/>
    <x v="3"/>
    <s v="#1774B9"/>
  </r>
  <r>
    <s v="2076"/>
    <n v="360"/>
    <s v="Enfermedades Mundiales"/>
    <s v="Salud"/>
    <n v="5403"/>
    <x v="7"/>
    <x v="3"/>
    <x v="2"/>
    <x v="71"/>
    <x v="5"/>
    <x v="12"/>
    <s v="Periodo 2020-2021"/>
    <s v="Adimensional"/>
    <s v="Ministerio de Ciencias, Tecnología, Conocimiento e Innovación"/>
    <s v="Etapas Históricas del Programa Paso a Paso en la comuna de Papudo"/>
    <m/>
    <s v="Gráfico Evolución"/>
    <m/>
    <s v="https://analytics.zoho.com/open-view/2395394000008155038?ZOHO_CRITERIA=%22Localiza_CL_Poblacion%22.%22Codcom%22%3D5403"/>
    <x v="3"/>
    <s v="#1774B9"/>
  </r>
  <r>
    <s v="2077"/>
    <n v="360"/>
    <s v="Enfermedades Mundiales"/>
    <s v="Salud"/>
    <n v="5404"/>
    <x v="7"/>
    <x v="3"/>
    <x v="2"/>
    <x v="72"/>
    <x v="5"/>
    <x v="12"/>
    <s v="Periodo 2020-2021"/>
    <s v="Adimensional"/>
    <s v="Ministerio de Ciencias, Tecnología, Conocimiento e Innovación"/>
    <s v="Etapas Históricas del Programa Paso a Paso en la comuna de Petorca"/>
    <m/>
    <s v="Gráfico Evolución"/>
    <m/>
    <s v="https://analytics.zoho.com/open-view/2395394000008155038?ZOHO_CRITERIA=%22Localiza_CL_Poblacion%22.%22Codcom%22%3D5404"/>
    <x v="3"/>
    <s v="#1774B9"/>
  </r>
  <r>
    <s v="2078"/>
    <n v="360"/>
    <s v="Enfermedades Mundiales"/>
    <s v="Salud"/>
    <n v="5405"/>
    <x v="7"/>
    <x v="3"/>
    <x v="2"/>
    <x v="73"/>
    <x v="5"/>
    <x v="12"/>
    <s v="Periodo 2020-2021"/>
    <s v="Adimensional"/>
    <s v="Ministerio de Ciencias, Tecnología, Conocimiento e Innovación"/>
    <s v="Etapas Históricas del Programa Paso a Paso en la comuna de Zapallar"/>
    <m/>
    <s v="Gráfico Evolución"/>
    <m/>
    <s v="https://analytics.zoho.com/open-view/2395394000008155038?ZOHO_CRITERIA=%22Localiza_CL_Poblacion%22.%22Codcom%22%3D5405"/>
    <x v="3"/>
    <s v="#1774B9"/>
  </r>
  <r>
    <s v="2079"/>
    <n v="360"/>
    <s v="Enfermedades Mundiales"/>
    <s v="Salud"/>
    <n v="5501"/>
    <x v="7"/>
    <x v="3"/>
    <x v="2"/>
    <x v="74"/>
    <x v="5"/>
    <x v="12"/>
    <s v="Periodo 2020-2021"/>
    <s v="Adimensional"/>
    <s v="Ministerio de Ciencias, Tecnología, Conocimiento e Innovación"/>
    <s v="Etapas Históricas del Programa Paso a Paso en la comuna de Quillota"/>
    <m/>
    <s v="Gráfico Evolución"/>
    <m/>
    <s v="https://analytics.zoho.com/open-view/2395394000008155038?ZOHO_CRITERIA=%22Localiza_CL_Poblacion%22.%22Codcom%22%3D5501"/>
    <x v="3"/>
    <s v="#1774B9"/>
  </r>
  <r>
    <s v="2080"/>
    <n v="360"/>
    <s v="Enfermedades Mundiales"/>
    <s v="Salud"/>
    <n v="5502"/>
    <x v="7"/>
    <x v="3"/>
    <x v="2"/>
    <x v="75"/>
    <x v="5"/>
    <x v="12"/>
    <s v="Periodo 2020-2021"/>
    <s v="Adimensional"/>
    <s v="Ministerio de Ciencias, Tecnología, Conocimiento e Innovación"/>
    <s v="Etapas Históricas del Programa Paso a Paso en la comuna de Calera"/>
    <m/>
    <s v="Gráfico Evolución"/>
    <m/>
    <s v="https://analytics.zoho.com/open-view/2395394000008155038?ZOHO_CRITERIA=%22Localiza_CL_Poblacion%22.%22Codcom%22%3D5502"/>
    <x v="3"/>
    <s v="#1774B9"/>
  </r>
  <r>
    <s v="2081"/>
    <n v="360"/>
    <s v="Enfermedades Mundiales"/>
    <s v="Salud"/>
    <n v="5503"/>
    <x v="7"/>
    <x v="3"/>
    <x v="2"/>
    <x v="76"/>
    <x v="5"/>
    <x v="12"/>
    <s v="Periodo 2020-2021"/>
    <s v="Adimensional"/>
    <s v="Ministerio de Ciencias, Tecnología, Conocimiento e Innovación"/>
    <s v="Etapas Históricas del Programa Paso a Paso en la comuna de Hijuelas"/>
    <m/>
    <s v="Gráfico Evolución"/>
    <m/>
    <s v="https://analytics.zoho.com/open-view/2395394000008155038?ZOHO_CRITERIA=%22Localiza_CL_Poblacion%22.%22Codcom%22%3D5503"/>
    <x v="3"/>
    <s v="#1774B9"/>
  </r>
  <r>
    <s v="2082"/>
    <n v="360"/>
    <s v="Enfermedades Mundiales"/>
    <s v="Salud"/>
    <n v="5504"/>
    <x v="7"/>
    <x v="3"/>
    <x v="2"/>
    <x v="77"/>
    <x v="5"/>
    <x v="12"/>
    <s v="Periodo 2020-2021"/>
    <s v="Adimensional"/>
    <s v="Ministerio de Ciencias, Tecnología, Conocimiento e Innovación"/>
    <s v="Etapas Históricas del Programa Paso a Paso en la comuna de La Cruz"/>
    <m/>
    <s v="Gráfico Evolución"/>
    <m/>
    <s v="https://analytics.zoho.com/open-view/2395394000008155038?ZOHO_CRITERIA=%22Localiza_CL_Poblacion%22.%22Codcom%22%3D5504"/>
    <x v="3"/>
    <s v="#1774B9"/>
  </r>
  <r>
    <s v="2083"/>
    <n v="360"/>
    <s v="Enfermedades Mundiales"/>
    <s v="Salud"/>
    <n v="5506"/>
    <x v="7"/>
    <x v="3"/>
    <x v="2"/>
    <x v="78"/>
    <x v="5"/>
    <x v="12"/>
    <s v="Periodo 2020-2021"/>
    <s v="Adimensional"/>
    <s v="Ministerio de Ciencias, Tecnología, Conocimiento e Innovación"/>
    <s v="Etapas Históricas del Programa Paso a Paso en la comuna de Nogales"/>
    <m/>
    <s v="Gráfico Evolución"/>
    <m/>
    <s v="https://analytics.zoho.com/open-view/2395394000008155038?ZOHO_CRITERIA=%22Localiza_CL_Poblacion%22.%22Codcom%22%3D5506"/>
    <x v="3"/>
    <s v="#1774B9"/>
  </r>
  <r>
    <s v="2084"/>
    <n v="360"/>
    <s v="Enfermedades Mundiales"/>
    <s v="Salud"/>
    <n v="5601"/>
    <x v="7"/>
    <x v="3"/>
    <x v="2"/>
    <x v="79"/>
    <x v="5"/>
    <x v="12"/>
    <s v="Periodo 2020-2021"/>
    <s v="Adimensional"/>
    <s v="Ministerio de Ciencias, Tecnología, Conocimiento e Innovación"/>
    <s v="Etapas Históricas del Programa Paso a Paso en la comuna de San Antonio"/>
    <m/>
    <s v="Gráfico Evolución"/>
    <m/>
    <s v="https://analytics.zoho.com/open-view/2395394000008155038?ZOHO_CRITERIA=%22Localiza_CL_Poblacion%22.%22Codcom%22%3D5601"/>
    <x v="3"/>
    <s v="#1774B9"/>
  </r>
  <r>
    <s v="2085"/>
    <n v="360"/>
    <s v="Enfermedades Mundiales"/>
    <s v="Salud"/>
    <n v="5602"/>
    <x v="7"/>
    <x v="3"/>
    <x v="2"/>
    <x v="80"/>
    <x v="5"/>
    <x v="12"/>
    <s v="Periodo 2020-2021"/>
    <s v="Adimensional"/>
    <s v="Ministerio de Ciencias, Tecnología, Conocimiento e Innovación"/>
    <s v="Etapas Históricas del Programa Paso a Paso en la comuna de Algarrobo"/>
    <m/>
    <s v="Gráfico Evolución"/>
    <m/>
    <s v="https://analytics.zoho.com/open-view/2395394000008155038?ZOHO_CRITERIA=%22Localiza_CL_Poblacion%22.%22Codcom%22%3D5602"/>
    <x v="3"/>
    <s v="#1774B9"/>
  </r>
  <r>
    <s v="2086"/>
    <n v="360"/>
    <s v="Enfermedades Mundiales"/>
    <s v="Salud"/>
    <n v="5603"/>
    <x v="7"/>
    <x v="3"/>
    <x v="2"/>
    <x v="81"/>
    <x v="5"/>
    <x v="12"/>
    <s v="Periodo 2020-2021"/>
    <s v="Adimensional"/>
    <s v="Ministerio de Ciencias, Tecnología, Conocimiento e Innovación"/>
    <s v="Etapas Históricas del Programa Paso a Paso en la comuna de Cartagena"/>
    <m/>
    <s v="Gráfico Evolución"/>
    <m/>
    <s v="https://analytics.zoho.com/open-view/2395394000008155038?ZOHO_CRITERIA=%22Localiza_CL_Poblacion%22.%22Codcom%22%3D5603"/>
    <x v="3"/>
    <s v="#1774B9"/>
  </r>
  <r>
    <s v="2087"/>
    <n v="360"/>
    <s v="Enfermedades Mundiales"/>
    <s v="Salud"/>
    <n v="5604"/>
    <x v="7"/>
    <x v="3"/>
    <x v="2"/>
    <x v="82"/>
    <x v="5"/>
    <x v="12"/>
    <s v="Periodo 2020-2021"/>
    <s v="Adimensional"/>
    <s v="Ministerio de Ciencias, Tecnología, Conocimiento e Innovación"/>
    <s v="Etapas Históricas del Programa Paso a Paso en la comuna de El Quisco"/>
    <m/>
    <s v="Gráfico Evolución"/>
    <m/>
    <s v="https://analytics.zoho.com/open-view/2395394000008155038?ZOHO_CRITERIA=%22Localiza_CL_Poblacion%22.%22Codcom%22%3D5604"/>
    <x v="3"/>
    <s v="#1774B9"/>
  </r>
  <r>
    <s v="2088"/>
    <n v="360"/>
    <s v="Enfermedades Mundiales"/>
    <s v="Salud"/>
    <n v="5605"/>
    <x v="7"/>
    <x v="3"/>
    <x v="2"/>
    <x v="83"/>
    <x v="5"/>
    <x v="12"/>
    <s v="Periodo 2020-2021"/>
    <s v="Adimensional"/>
    <s v="Ministerio de Ciencias, Tecnología, Conocimiento e Innovación"/>
    <s v="Etapas Históricas del Programa Paso a Paso en la comuna de El Tabo"/>
    <m/>
    <s v="Gráfico Evolución"/>
    <m/>
    <s v="https://analytics.zoho.com/open-view/2395394000008155038?ZOHO_CRITERIA=%22Localiza_CL_Poblacion%22.%22Codcom%22%3D5605"/>
    <x v="3"/>
    <s v="#1774B9"/>
  </r>
  <r>
    <s v="2089"/>
    <n v="360"/>
    <s v="Enfermedades Mundiales"/>
    <s v="Salud"/>
    <n v="5606"/>
    <x v="7"/>
    <x v="3"/>
    <x v="2"/>
    <x v="84"/>
    <x v="5"/>
    <x v="12"/>
    <s v="Periodo 2020-2021"/>
    <s v="Adimensional"/>
    <s v="Ministerio de Ciencias, Tecnología, Conocimiento e Innovación"/>
    <s v="Etapas Históricas del Programa Paso a Paso en la comuna de Santo Domingo"/>
    <m/>
    <s v="Gráfico Evolución"/>
    <m/>
    <s v="https://analytics.zoho.com/open-view/2395394000008155038?ZOHO_CRITERIA=%22Localiza_CL_Poblacion%22.%22Codcom%22%3D5606"/>
    <x v="3"/>
    <s v="#1774B9"/>
  </r>
  <r>
    <s v="2090"/>
    <n v="360"/>
    <s v="Enfermedades Mundiales"/>
    <s v="Salud"/>
    <n v="5701"/>
    <x v="7"/>
    <x v="3"/>
    <x v="2"/>
    <x v="85"/>
    <x v="5"/>
    <x v="12"/>
    <s v="Periodo 2020-2021"/>
    <s v="Adimensional"/>
    <s v="Ministerio de Ciencias, Tecnología, Conocimiento e Innovación"/>
    <s v="Etapas Históricas del Programa Paso a Paso en la comuna de San Felipe"/>
    <m/>
    <s v="Gráfico Evolución"/>
    <m/>
    <s v="https://analytics.zoho.com/open-view/2395394000008155038?ZOHO_CRITERIA=%22Localiza_CL_Poblacion%22.%22Codcom%22%3D5701"/>
    <x v="3"/>
    <s v="#1774B9"/>
  </r>
  <r>
    <s v="2091"/>
    <n v="360"/>
    <s v="Enfermedades Mundiales"/>
    <s v="Salud"/>
    <n v="5702"/>
    <x v="7"/>
    <x v="3"/>
    <x v="2"/>
    <x v="86"/>
    <x v="5"/>
    <x v="12"/>
    <s v="Periodo 2020-2021"/>
    <s v="Adimensional"/>
    <s v="Ministerio de Ciencias, Tecnología, Conocimiento e Innovación"/>
    <s v="Etapas Históricas del Programa Paso a Paso en la comuna de Catemu"/>
    <m/>
    <s v="Gráfico Evolución"/>
    <m/>
    <s v="https://analytics.zoho.com/open-view/2395394000008155038?ZOHO_CRITERIA=%22Localiza_CL_Poblacion%22.%22Codcom%22%3D5702"/>
    <x v="3"/>
    <s v="#1774B9"/>
  </r>
  <r>
    <s v="2092"/>
    <n v="360"/>
    <s v="Enfermedades Mundiales"/>
    <s v="Salud"/>
    <n v="5703"/>
    <x v="7"/>
    <x v="3"/>
    <x v="2"/>
    <x v="87"/>
    <x v="5"/>
    <x v="12"/>
    <s v="Periodo 2020-2021"/>
    <s v="Adimensional"/>
    <s v="Ministerio de Ciencias, Tecnología, Conocimiento e Innovación"/>
    <s v="Etapas Históricas del Programa Paso a Paso en la comuna de Llaillay"/>
    <m/>
    <s v="Gráfico Evolución"/>
    <m/>
    <s v="https://analytics.zoho.com/open-view/2395394000008155038?ZOHO_CRITERIA=%22Localiza_CL_Poblacion%22.%22Codcom%22%3D5703"/>
    <x v="3"/>
    <s v="#1774B9"/>
  </r>
  <r>
    <s v="2093"/>
    <n v="360"/>
    <s v="Enfermedades Mundiales"/>
    <s v="Salud"/>
    <n v="5704"/>
    <x v="7"/>
    <x v="3"/>
    <x v="2"/>
    <x v="88"/>
    <x v="5"/>
    <x v="12"/>
    <s v="Periodo 2020-2021"/>
    <s v="Adimensional"/>
    <s v="Ministerio de Ciencias, Tecnología, Conocimiento e Innovación"/>
    <s v="Etapas Históricas del Programa Paso a Paso en la comuna de Panquehue"/>
    <m/>
    <s v="Gráfico Evolución"/>
    <m/>
    <s v="https://analytics.zoho.com/open-view/2395394000008155038?ZOHO_CRITERIA=%22Localiza_CL_Poblacion%22.%22Codcom%22%3D5704"/>
    <x v="3"/>
    <s v="#1774B9"/>
  </r>
  <r>
    <s v="2094"/>
    <n v="360"/>
    <s v="Enfermedades Mundiales"/>
    <s v="Salud"/>
    <n v="5705"/>
    <x v="7"/>
    <x v="3"/>
    <x v="2"/>
    <x v="89"/>
    <x v="5"/>
    <x v="12"/>
    <s v="Periodo 2020-2021"/>
    <s v="Adimensional"/>
    <s v="Ministerio de Ciencias, Tecnología, Conocimiento e Innovación"/>
    <s v="Etapas Históricas del Programa Paso a Paso en la comuna de Putaendo"/>
    <m/>
    <s v="Gráfico Evolución"/>
    <m/>
    <s v="https://analytics.zoho.com/open-view/2395394000008155038?ZOHO_CRITERIA=%22Localiza_CL_Poblacion%22.%22Codcom%22%3D5705"/>
    <x v="3"/>
    <s v="#1774B9"/>
  </r>
  <r>
    <s v="2095"/>
    <n v="360"/>
    <s v="Enfermedades Mundiales"/>
    <s v="Salud"/>
    <n v="5706"/>
    <x v="7"/>
    <x v="3"/>
    <x v="2"/>
    <x v="90"/>
    <x v="5"/>
    <x v="12"/>
    <s v="Periodo 2020-2021"/>
    <s v="Adimensional"/>
    <s v="Ministerio de Ciencias, Tecnología, Conocimiento e Innovación"/>
    <s v="Etapas Históricas del Programa Paso a Paso en la comuna de Santa María"/>
    <m/>
    <s v="Gráfico Evolución"/>
    <m/>
    <s v="https://analytics.zoho.com/open-view/2395394000008155038?ZOHO_CRITERIA=%22Localiza_CL_Poblacion%22.%22Codcom%22%3D5706"/>
    <x v="3"/>
    <s v="#1774B9"/>
  </r>
  <r>
    <s v="2096"/>
    <n v="360"/>
    <s v="Enfermedades Mundiales"/>
    <s v="Salud"/>
    <n v="5801"/>
    <x v="7"/>
    <x v="3"/>
    <x v="2"/>
    <x v="91"/>
    <x v="5"/>
    <x v="12"/>
    <s v="Periodo 2020-2021"/>
    <s v="Adimensional"/>
    <s v="Ministerio de Ciencias, Tecnología, Conocimiento e Innovación"/>
    <s v="Etapas Históricas del Programa Paso a Paso en la comuna de Quilpué"/>
    <m/>
    <s v="Gráfico Evolución"/>
    <m/>
    <s v="https://analytics.zoho.com/open-view/2395394000008155038?ZOHO_CRITERIA=%22Localiza_CL_Poblacion%22.%22Codcom%22%3D5801"/>
    <x v="3"/>
    <s v="#1774B9"/>
  </r>
  <r>
    <s v="2097"/>
    <n v="360"/>
    <s v="Enfermedades Mundiales"/>
    <s v="Salud"/>
    <n v="5802"/>
    <x v="7"/>
    <x v="3"/>
    <x v="2"/>
    <x v="92"/>
    <x v="5"/>
    <x v="12"/>
    <s v="Periodo 2020-2021"/>
    <s v="Adimensional"/>
    <s v="Ministerio de Ciencias, Tecnología, Conocimiento e Innovación"/>
    <s v="Etapas Históricas del Programa Paso a Paso en la comuna de Limache"/>
    <m/>
    <s v="Gráfico Evolución"/>
    <m/>
    <s v="https://analytics.zoho.com/open-view/2395394000008155038?ZOHO_CRITERIA=%22Localiza_CL_Poblacion%22.%22Codcom%22%3D5802"/>
    <x v="3"/>
    <s v="#1774B9"/>
  </r>
  <r>
    <s v="2098"/>
    <n v="360"/>
    <s v="Enfermedades Mundiales"/>
    <s v="Salud"/>
    <n v="5803"/>
    <x v="7"/>
    <x v="3"/>
    <x v="2"/>
    <x v="93"/>
    <x v="5"/>
    <x v="12"/>
    <s v="Periodo 2020-2021"/>
    <s v="Adimensional"/>
    <s v="Ministerio de Ciencias, Tecnología, Conocimiento e Innovación"/>
    <s v="Etapas Históricas del Programa Paso a Paso en la comuna de Olmué"/>
    <m/>
    <s v="Gráfico Evolución"/>
    <m/>
    <s v="https://analytics.zoho.com/open-view/2395394000008155038?ZOHO_CRITERIA=%22Localiza_CL_Poblacion%22.%22Codcom%22%3D5803"/>
    <x v="3"/>
    <s v="#1774B9"/>
  </r>
  <r>
    <s v="2099"/>
    <n v="360"/>
    <s v="Enfermedades Mundiales"/>
    <s v="Salud"/>
    <n v="5804"/>
    <x v="7"/>
    <x v="3"/>
    <x v="2"/>
    <x v="94"/>
    <x v="5"/>
    <x v="12"/>
    <s v="Periodo 2020-2021"/>
    <s v="Adimensional"/>
    <s v="Ministerio de Ciencias, Tecnología, Conocimiento e Innovación"/>
    <s v="Etapas Históricas del Programa Paso a Paso en la comuna de Villa Alemana"/>
    <m/>
    <s v="Gráfico Evolución"/>
    <m/>
    <s v="https://analytics.zoho.com/open-view/2395394000008155038?ZOHO_CRITERIA=%22Localiza_CL_Poblacion%22.%22Codcom%22%3D5804"/>
    <x v="3"/>
    <s v="#1774B9"/>
  </r>
  <r>
    <s v="2100"/>
    <n v="360"/>
    <s v="Enfermedades Mundiales"/>
    <s v="Salud"/>
    <n v="6101"/>
    <x v="7"/>
    <x v="3"/>
    <x v="2"/>
    <x v="95"/>
    <x v="5"/>
    <x v="12"/>
    <s v="Periodo 2020-2021"/>
    <s v="Adimensional"/>
    <s v="Ministerio de Ciencias, Tecnología, Conocimiento e Innovación"/>
    <s v="Etapas Históricas del Programa Paso a Paso en la comuna de Rancagua"/>
    <m/>
    <s v="Gráfico Evolución"/>
    <m/>
    <s v="https://analytics.zoho.com/open-view/2395394000008155038?ZOHO_CRITERIA=%22Localiza_CL_Poblacion%22.%22Codcom%22%3D6101"/>
    <x v="3"/>
    <s v="#1774B9"/>
  </r>
  <r>
    <s v="2101"/>
    <n v="360"/>
    <s v="Enfermedades Mundiales"/>
    <s v="Salud"/>
    <n v="6102"/>
    <x v="7"/>
    <x v="3"/>
    <x v="2"/>
    <x v="96"/>
    <x v="5"/>
    <x v="12"/>
    <s v="Periodo 2020-2021"/>
    <s v="Adimensional"/>
    <s v="Ministerio de Ciencias, Tecnología, Conocimiento e Innovación"/>
    <s v="Etapas Históricas del Programa Paso a Paso en la comuna de Codegua"/>
    <m/>
    <s v="Gráfico Evolución"/>
    <m/>
    <s v="https://analytics.zoho.com/open-view/2395394000008155038?ZOHO_CRITERIA=%22Localiza_CL_Poblacion%22.%22Codcom%22%3D6102"/>
    <x v="3"/>
    <s v="#1774B9"/>
  </r>
  <r>
    <s v="2102"/>
    <n v="360"/>
    <s v="Enfermedades Mundiales"/>
    <s v="Salud"/>
    <n v="6103"/>
    <x v="7"/>
    <x v="3"/>
    <x v="2"/>
    <x v="97"/>
    <x v="5"/>
    <x v="12"/>
    <s v="Periodo 2020-2021"/>
    <s v="Adimensional"/>
    <s v="Ministerio de Ciencias, Tecnología, Conocimiento e Innovación"/>
    <s v="Etapas Históricas del Programa Paso a Paso en la comuna de Coinco"/>
    <m/>
    <s v="Gráfico Evolución"/>
    <m/>
    <s v="https://analytics.zoho.com/open-view/2395394000008155038?ZOHO_CRITERIA=%22Localiza_CL_Poblacion%22.%22Codcom%22%3D6103"/>
    <x v="3"/>
    <s v="#1774B9"/>
  </r>
  <r>
    <s v="2103"/>
    <n v="360"/>
    <s v="Enfermedades Mundiales"/>
    <s v="Salud"/>
    <n v="6104"/>
    <x v="7"/>
    <x v="3"/>
    <x v="2"/>
    <x v="98"/>
    <x v="5"/>
    <x v="12"/>
    <s v="Periodo 2020-2021"/>
    <s v="Adimensional"/>
    <s v="Ministerio de Ciencias, Tecnología, Conocimiento e Innovación"/>
    <s v="Etapas Históricas del Programa Paso a Paso en la comuna de Coltauco"/>
    <m/>
    <s v="Gráfico Evolución"/>
    <m/>
    <s v="https://analytics.zoho.com/open-view/2395394000008155038?ZOHO_CRITERIA=%22Localiza_CL_Poblacion%22.%22Codcom%22%3D6104"/>
    <x v="3"/>
    <s v="#1774B9"/>
  </r>
  <r>
    <s v="2104"/>
    <n v="360"/>
    <s v="Enfermedades Mundiales"/>
    <s v="Salud"/>
    <n v="6105"/>
    <x v="7"/>
    <x v="3"/>
    <x v="2"/>
    <x v="99"/>
    <x v="5"/>
    <x v="12"/>
    <s v="Periodo 2020-2021"/>
    <s v="Adimensional"/>
    <s v="Ministerio de Ciencias, Tecnología, Conocimiento e Innovación"/>
    <s v="Etapas Históricas del Programa Paso a Paso en la comuna de Doñihue"/>
    <m/>
    <s v="Gráfico Evolución"/>
    <m/>
    <s v="https://analytics.zoho.com/open-view/2395394000008155038?ZOHO_CRITERIA=%22Localiza_CL_Poblacion%22.%22Codcom%22%3D6105"/>
    <x v="3"/>
    <s v="#1774B9"/>
  </r>
  <r>
    <s v="2105"/>
    <n v="360"/>
    <s v="Enfermedades Mundiales"/>
    <s v="Salud"/>
    <n v="6106"/>
    <x v="7"/>
    <x v="3"/>
    <x v="2"/>
    <x v="100"/>
    <x v="5"/>
    <x v="12"/>
    <s v="Periodo 2020-2021"/>
    <s v="Adimensional"/>
    <s v="Ministerio de Ciencias, Tecnología, Conocimiento e Innovación"/>
    <s v="Etapas Históricas del Programa Paso a Paso en la comuna de Graneros"/>
    <m/>
    <s v="Gráfico Evolución"/>
    <m/>
    <s v="https://analytics.zoho.com/open-view/2395394000008155038?ZOHO_CRITERIA=%22Localiza_CL_Poblacion%22.%22Codcom%22%3D6106"/>
    <x v="3"/>
    <s v="#1774B9"/>
  </r>
  <r>
    <s v="2106"/>
    <n v="360"/>
    <s v="Enfermedades Mundiales"/>
    <s v="Salud"/>
    <n v="6107"/>
    <x v="7"/>
    <x v="3"/>
    <x v="2"/>
    <x v="101"/>
    <x v="5"/>
    <x v="12"/>
    <s v="Periodo 2020-2021"/>
    <s v="Adimensional"/>
    <s v="Ministerio de Ciencias, Tecnología, Conocimiento e Innovación"/>
    <s v="Etapas Históricas del Programa Paso a Paso en la comuna de Las Cabras"/>
    <m/>
    <s v="Gráfico Evolución"/>
    <m/>
    <s v="https://analytics.zoho.com/open-view/2395394000008155038?ZOHO_CRITERIA=%22Localiza_CL_Poblacion%22.%22Codcom%22%3D6107"/>
    <x v="3"/>
    <s v="#1774B9"/>
  </r>
  <r>
    <s v="2107"/>
    <n v="360"/>
    <s v="Enfermedades Mundiales"/>
    <s v="Salud"/>
    <n v="6108"/>
    <x v="7"/>
    <x v="3"/>
    <x v="2"/>
    <x v="102"/>
    <x v="5"/>
    <x v="12"/>
    <s v="Periodo 2020-2021"/>
    <s v="Adimensional"/>
    <s v="Ministerio de Ciencias, Tecnología, Conocimiento e Innovación"/>
    <s v="Etapas Históricas del Programa Paso a Paso en la comuna de Machalí"/>
    <m/>
    <s v="Gráfico Evolución"/>
    <m/>
    <s v="https://analytics.zoho.com/open-view/2395394000008155038?ZOHO_CRITERIA=%22Localiza_CL_Poblacion%22.%22Codcom%22%3D6108"/>
    <x v="3"/>
    <s v="#1774B9"/>
  </r>
  <r>
    <s v="2108"/>
    <n v="360"/>
    <s v="Enfermedades Mundiales"/>
    <s v="Salud"/>
    <n v="6109"/>
    <x v="7"/>
    <x v="3"/>
    <x v="2"/>
    <x v="103"/>
    <x v="5"/>
    <x v="12"/>
    <s v="Periodo 2020-2021"/>
    <s v="Adimensional"/>
    <s v="Ministerio de Ciencias, Tecnología, Conocimiento e Innovación"/>
    <s v="Etapas Históricas del Programa Paso a Paso en la comuna de Malloa"/>
    <m/>
    <s v="Gráfico Evolución"/>
    <m/>
    <s v="https://analytics.zoho.com/open-view/2395394000008155038?ZOHO_CRITERIA=%22Localiza_CL_Poblacion%22.%22Codcom%22%3D6109"/>
    <x v="3"/>
    <s v="#1774B9"/>
  </r>
  <r>
    <s v="2109"/>
    <n v="360"/>
    <s v="Enfermedades Mundiales"/>
    <s v="Salud"/>
    <n v="6110"/>
    <x v="7"/>
    <x v="3"/>
    <x v="2"/>
    <x v="104"/>
    <x v="5"/>
    <x v="12"/>
    <s v="Periodo 2020-2021"/>
    <s v="Adimensional"/>
    <s v="Ministerio de Ciencias, Tecnología, Conocimiento e Innovación"/>
    <s v="Etapas Históricas del Programa Paso a Paso en la comuna de Mostazal"/>
    <m/>
    <s v="Gráfico Evolución"/>
    <m/>
    <s v="https://analytics.zoho.com/open-view/2395394000008155038?ZOHO_CRITERIA=%22Localiza_CL_Poblacion%22.%22Codcom%22%3D6110"/>
    <x v="3"/>
    <s v="#1774B9"/>
  </r>
  <r>
    <s v="2110"/>
    <n v="360"/>
    <s v="Enfermedades Mundiales"/>
    <s v="Salud"/>
    <n v="6111"/>
    <x v="7"/>
    <x v="3"/>
    <x v="2"/>
    <x v="105"/>
    <x v="5"/>
    <x v="12"/>
    <s v="Periodo 2020-2021"/>
    <s v="Adimensional"/>
    <s v="Ministerio de Ciencias, Tecnología, Conocimiento e Innovación"/>
    <s v="Etapas Históricas del Programa Paso a Paso en la comuna de Olivar"/>
    <m/>
    <s v="Gráfico Evolución"/>
    <m/>
    <s v="https://analytics.zoho.com/open-view/2395394000008155038?ZOHO_CRITERIA=%22Localiza_CL_Poblacion%22.%22Codcom%22%3D6111"/>
    <x v="3"/>
    <s v="#1774B9"/>
  </r>
  <r>
    <s v="2111"/>
    <n v="360"/>
    <s v="Enfermedades Mundiales"/>
    <s v="Salud"/>
    <n v="6112"/>
    <x v="7"/>
    <x v="3"/>
    <x v="2"/>
    <x v="106"/>
    <x v="5"/>
    <x v="12"/>
    <s v="Periodo 2020-2021"/>
    <s v="Adimensional"/>
    <s v="Ministerio de Ciencias, Tecnología, Conocimiento e Innovación"/>
    <s v="Etapas Históricas del Programa Paso a Paso en la comuna de Peumo"/>
    <m/>
    <s v="Gráfico Evolución"/>
    <m/>
    <s v="https://analytics.zoho.com/open-view/2395394000008155038?ZOHO_CRITERIA=%22Localiza_CL_Poblacion%22.%22Codcom%22%3D6112"/>
    <x v="3"/>
    <s v="#1774B9"/>
  </r>
  <r>
    <s v="2112"/>
    <n v="360"/>
    <s v="Enfermedades Mundiales"/>
    <s v="Salud"/>
    <n v="6113"/>
    <x v="7"/>
    <x v="3"/>
    <x v="2"/>
    <x v="107"/>
    <x v="5"/>
    <x v="12"/>
    <s v="Periodo 2020-2021"/>
    <s v="Adimensional"/>
    <s v="Ministerio de Ciencias, Tecnología, Conocimiento e Innovación"/>
    <s v="Etapas Históricas del Programa Paso a Paso en la comuna de Pichidegua"/>
    <m/>
    <s v="Gráfico Evolución"/>
    <m/>
    <s v="https://analytics.zoho.com/open-view/2395394000008155038?ZOHO_CRITERIA=%22Localiza_CL_Poblacion%22.%22Codcom%22%3D6113"/>
    <x v="3"/>
    <s v="#1774B9"/>
  </r>
  <r>
    <s v="2113"/>
    <n v="360"/>
    <s v="Enfermedades Mundiales"/>
    <s v="Salud"/>
    <n v="6114"/>
    <x v="7"/>
    <x v="3"/>
    <x v="2"/>
    <x v="108"/>
    <x v="5"/>
    <x v="12"/>
    <s v="Periodo 2020-2021"/>
    <s v="Adimensional"/>
    <s v="Ministerio de Ciencias, Tecnología, Conocimiento e Innovación"/>
    <s v="Etapas Históricas del Programa Paso a Paso en la comuna de Quinta de Tilcoco"/>
    <m/>
    <s v="Gráfico Evolución"/>
    <m/>
    <s v="https://analytics.zoho.com/open-view/2395394000008155038?ZOHO_CRITERIA=%22Localiza_CL_Poblacion%22.%22Codcom%22%3D6114"/>
    <x v="3"/>
    <s v="#1774B9"/>
  </r>
  <r>
    <s v="2114"/>
    <n v="360"/>
    <s v="Enfermedades Mundiales"/>
    <s v="Salud"/>
    <n v="6115"/>
    <x v="7"/>
    <x v="3"/>
    <x v="2"/>
    <x v="109"/>
    <x v="5"/>
    <x v="12"/>
    <s v="Periodo 2020-2021"/>
    <s v="Adimensional"/>
    <s v="Ministerio de Ciencias, Tecnología, Conocimiento e Innovación"/>
    <s v="Etapas Históricas del Programa Paso a Paso en la comuna de Rengo"/>
    <m/>
    <s v="Gráfico Evolución"/>
    <m/>
    <s v="https://analytics.zoho.com/open-view/2395394000008155038?ZOHO_CRITERIA=%22Localiza_CL_Poblacion%22.%22Codcom%22%3D6115"/>
    <x v="3"/>
    <s v="#1774B9"/>
  </r>
  <r>
    <s v="2115"/>
    <n v="360"/>
    <s v="Enfermedades Mundiales"/>
    <s v="Salud"/>
    <n v="6116"/>
    <x v="7"/>
    <x v="3"/>
    <x v="2"/>
    <x v="110"/>
    <x v="5"/>
    <x v="12"/>
    <s v="Periodo 2020-2021"/>
    <s v="Adimensional"/>
    <s v="Ministerio de Ciencias, Tecnología, Conocimiento e Innovación"/>
    <s v="Etapas Históricas del Programa Paso a Paso en la comuna de Requínoa"/>
    <m/>
    <s v="Gráfico Evolución"/>
    <m/>
    <s v="https://analytics.zoho.com/open-view/2395394000008155038?ZOHO_CRITERIA=%22Localiza_CL_Poblacion%22.%22Codcom%22%3D6116"/>
    <x v="3"/>
    <s v="#1774B9"/>
  </r>
  <r>
    <s v="2116"/>
    <n v="360"/>
    <s v="Enfermedades Mundiales"/>
    <s v="Salud"/>
    <n v="6117"/>
    <x v="7"/>
    <x v="3"/>
    <x v="2"/>
    <x v="111"/>
    <x v="5"/>
    <x v="12"/>
    <s v="Periodo 2020-2021"/>
    <s v="Adimensional"/>
    <s v="Ministerio de Ciencias, Tecnología, Conocimiento e Innovación"/>
    <s v="Etapas Históricas del Programa Paso a Paso en la comuna de San Vicente"/>
    <m/>
    <s v="Gráfico Evolución"/>
    <m/>
    <s v="https://analytics.zoho.com/open-view/2395394000008155038?ZOHO_CRITERIA=%22Localiza_CL_Poblacion%22.%22Codcom%22%3D6117"/>
    <x v="3"/>
    <s v="#1774B9"/>
  </r>
  <r>
    <s v="2117"/>
    <n v="360"/>
    <s v="Enfermedades Mundiales"/>
    <s v="Salud"/>
    <n v="6201"/>
    <x v="7"/>
    <x v="3"/>
    <x v="2"/>
    <x v="112"/>
    <x v="5"/>
    <x v="12"/>
    <s v="Periodo 2020-2021"/>
    <s v="Adimensional"/>
    <s v="Ministerio de Ciencias, Tecnología, Conocimiento e Innovación"/>
    <s v="Etapas Históricas del Programa Paso a Paso en la comuna de Pichilemu"/>
    <m/>
    <s v="Gráfico Evolución"/>
    <m/>
    <s v="https://analytics.zoho.com/open-view/2395394000008155038?ZOHO_CRITERIA=%22Localiza_CL_Poblacion%22.%22Codcom%22%3D6201"/>
    <x v="3"/>
    <s v="#1774B9"/>
  </r>
  <r>
    <s v="2118"/>
    <n v="360"/>
    <s v="Enfermedades Mundiales"/>
    <s v="Salud"/>
    <n v="6202"/>
    <x v="7"/>
    <x v="3"/>
    <x v="2"/>
    <x v="113"/>
    <x v="5"/>
    <x v="12"/>
    <s v="Periodo 2020-2021"/>
    <s v="Adimensional"/>
    <s v="Ministerio de Ciencias, Tecnología, Conocimiento e Innovación"/>
    <s v="Etapas Históricas del Programa Paso a Paso en la comuna de La Estrella"/>
    <m/>
    <s v="Gráfico Evolución"/>
    <m/>
    <s v="https://analytics.zoho.com/open-view/2395394000008155038?ZOHO_CRITERIA=%22Localiza_CL_Poblacion%22.%22Codcom%22%3D6202"/>
    <x v="3"/>
    <s v="#1774B9"/>
  </r>
  <r>
    <s v="2119"/>
    <n v="360"/>
    <s v="Enfermedades Mundiales"/>
    <s v="Salud"/>
    <n v="6203"/>
    <x v="7"/>
    <x v="3"/>
    <x v="2"/>
    <x v="114"/>
    <x v="5"/>
    <x v="12"/>
    <s v="Periodo 2020-2021"/>
    <s v="Adimensional"/>
    <s v="Ministerio de Ciencias, Tecnología, Conocimiento e Innovación"/>
    <s v="Etapas Históricas del Programa Paso a Paso en la comuna de Litueche"/>
    <m/>
    <s v="Gráfico Evolución"/>
    <m/>
    <s v="https://analytics.zoho.com/open-view/2395394000008155038?ZOHO_CRITERIA=%22Localiza_CL_Poblacion%22.%22Codcom%22%3D6203"/>
    <x v="3"/>
    <s v="#1774B9"/>
  </r>
  <r>
    <s v="2120"/>
    <n v="360"/>
    <s v="Enfermedades Mundiales"/>
    <s v="Salud"/>
    <n v="6204"/>
    <x v="7"/>
    <x v="3"/>
    <x v="2"/>
    <x v="115"/>
    <x v="5"/>
    <x v="12"/>
    <s v="Periodo 2020-2021"/>
    <s v="Adimensional"/>
    <s v="Ministerio de Ciencias, Tecnología, Conocimiento e Innovación"/>
    <s v="Etapas Históricas del Programa Paso a Paso en la comuna de Marchihue"/>
    <m/>
    <s v="Gráfico Evolución"/>
    <m/>
    <s v="https://analytics.zoho.com/open-view/2395394000008155038?ZOHO_CRITERIA=%22Localiza_CL_Poblacion%22.%22Codcom%22%3D6204"/>
    <x v="3"/>
    <s v="#1774B9"/>
  </r>
  <r>
    <s v="2121"/>
    <n v="360"/>
    <s v="Enfermedades Mundiales"/>
    <s v="Salud"/>
    <n v="6205"/>
    <x v="7"/>
    <x v="3"/>
    <x v="2"/>
    <x v="116"/>
    <x v="5"/>
    <x v="12"/>
    <s v="Periodo 2020-2021"/>
    <s v="Adimensional"/>
    <s v="Ministerio de Ciencias, Tecnología, Conocimiento e Innovación"/>
    <s v="Etapas Históricas del Programa Paso a Paso en la comuna de Navidad"/>
    <m/>
    <s v="Gráfico Evolución"/>
    <m/>
    <s v="https://analytics.zoho.com/open-view/2395394000008155038?ZOHO_CRITERIA=%22Localiza_CL_Poblacion%22.%22Codcom%22%3D6205"/>
    <x v="3"/>
    <s v="#1774B9"/>
  </r>
  <r>
    <s v="2122"/>
    <n v="360"/>
    <s v="Enfermedades Mundiales"/>
    <s v="Salud"/>
    <n v="6206"/>
    <x v="7"/>
    <x v="3"/>
    <x v="2"/>
    <x v="117"/>
    <x v="5"/>
    <x v="12"/>
    <s v="Periodo 2020-2021"/>
    <s v="Adimensional"/>
    <s v="Ministerio de Ciencias, Tecnología, Conocimiento e Innovación"/>
    <s v="Etapas Históricas del Programa Paso a Paso en la comuna de Paredones"/>
    <m/>
    <s v="Gráfico Evolución"/>
    <m/>
    <s v="https://analytics.zoho.com/open-view/2395394000008155038?ZOHO_CRITERIA=%22Localiza_CL_Poblacion%22.%22Codcom%22%3D6206"/>
    <x v="3"/>
    <s v="#1774B9"/>
  </r>
  <r>
    <s v="2123"/>
    <n v="360"/>
    <s v="Enfermedades Mundiales"/>
    <s v="Salud"/>
    <n v="6301"/>
    <x v="7"/>
    <x v="3"/>
    <x v="2"/>
    <x v="118"/>
    <x v="5"/>
    <x v="12"/>
    <s v="Periodo 2020-2021"/>
    <s v="Adimensional"/>
    <s v="Ministerio de Ciencias, Tecnología, Conocimiento e Innovación"/>
    <s v="Etapas Históricas del Programa Paso a Paso en la comuna de San Fernando"/>
    <m/>
    <s v="Gráfico Evolución"/>
    <m/>
    <s v="https://analytics.zoho.com/open-view/2395394000008155038?ZOHO_CRITERIA=%22Localiza_CL_Poblacion%22.%22Codcom%22%3D6301"/>
    <x v="3"/>
    <s v="#1774B9"/>
  </r>
  <r>
    <s v="2124"/>
    <n v="360"/>
    <s v="Enfermedades Mundiales"/>
    <s v="Salud"/>
    <n v="6302"/>
    <x v="7"/>
    <x v="3"/>
    <x v="2"/>
    <x v="119"/>
    <x v="5"/>
    <x v="12"/>
    <s v="Periodo 2020-2021"/>
    <s v="Adimensional"/>
    <s v="Ministerio de Ciencias, Tecnología, Conocimiento e Innovación"/>
    <s v="Etapas Históricas del Programa Paso a Paso en la comuna de Chépica"/>
    <m/>
    <s v="Gráfico Evolución"/>
    <m/>
    <s v="https://analytics.zoho.com/open-view/2395394000008155038?ZOHO_CRITERIA=%22Localiza_CL_Poblacion%22.%22Codcom%22%3D6302"/>
    <x v="3"/>
    <s v="#1774B9"/>
  </r>
  <r>
    <s v="2125"/>
    <n v="360"/>
    <s v="Enfermedades Mundiales"/>
    <s v="Salud"/>
    <n v="6303"/>
    <x v="7"/>
    <x v="3"/>
    <x v="2"/>
    <x v="120"/>
    <x v="5"/>
    <x v="12"/>
    <s v="Periodo 2020-2021"/>
    <s v="Adimensional"/>
    <s v="Ministerio de Ciencias, Tecnología, Conocimiento e Innovación"/>
    <s v="Etapas Históricas del Programa Paso a Paso en la comuna de Chimbarongo"/>
    <m/>
    <s v="Gráfico Evolución"/>
    <m/>
    <s v="https://analytics.zoho.com/open-view/2395394000008155038?ZOHO_CRITERIA=%22Localiza_CL_Poblacion%22.%22Codcom%22%3D6303"/>
    <x v="3"/>
    <s v="#1774B9"/>
  </r>
  <r>
    <s v="2126"/>
    <n v="360"/>
    <s v="Enfermedades Mundiales"/>
    <s v="Salud"/>
    <n v="6304"/>
    <x v="7"/>
    <x v="3"/>
    <x v="2"/>
    <x v="121"/>
    <x v="5"/>
    <x v="12"/>
    <s v="Periodo 2020-2021"/>
    <s v="Adimensional"/>
    <s v="Ministerio de Ciencias, Tecnología, Conocimiento e Innovación"/>
    <s v="Etapas Históricas del Programa Paso a Paso en la comuna de Lolol"/>
    <m/>
    <s v="Gráfico Evolución"/>
    <m/>
    <s v="https://analytics.zoho.com/open-view/2395394000008155038?ZOHO_CRITERIA=%22Localiza_CL_Poblacion%22.%22Codcom%22%3D6304"/>
    <x v="3"/>
    <s v="#1774B9"/>
  </r>
  <r>
    <s v="2127"/>
    <n v="360"/>
    <s v="Enfermedades Mundiales"/>
    <s v="Salud"/>
    <n v="6305"/>
    <x v="7"/>
    <x v="3"/>
    <x v="2"/>
    <x v="122"/>
    <x v="5"/>
    <x v="12"/>
    <s v="Periodo 2020-2021"/>
    <s v="Adimensional"/>
    <s v="Ministerio de Ciencias, Tecnología, Conocimiento e Innovación"/>
    <s v="Etapas Históricas del Programa Paso a Paso en la comuna de Nancagua"/>
    <m/>
    <s v="Gráfico Evolución"/>
    <m/>
    <s v="https://analytics.zoho.com/open-view/2395394000008155038?ZOHO_CRITERIA=%22Localiza_CL_Poblacion%22.%22Codcom%22%3D6305"/>
    <x v="3"/>
    <s v="#1774B9"/>
  </r>
  <r>
    <s v="2128"/>
    <n v="360"/>
    <s v="Enfermedades Mundiales"/>
    <s v="Salud"/>
    <n v="6306"/>
    <x v="7"/>
    <x v="3"/>
    <x v="2"/>
    <x v="123"/>
    <x v="5"/>
    <x v="12"/>
    <s v="Periodo 2020-2021"/>
    <s v="Adimensional"/>
    <s v="Ministerio de Ciencias, Tecnología, Conocimiento e Innovación"/>
    <s v="Etapas Históricas del Programa Paso a Paso en la comuna de Palmilla"/>
    <m/>
    <s v="Gráfico Evolución"/>
    <m/>
    <s v="https://analytics.zoho.com/open-view/2395394000008155038?ZOHO_CRITERIA=%22Localiza_CL_Poblacion%22.%22Codcom%22%3D6306"/>
    <x v="3"/>
    <s v="#1774B9"/>
  </r>
  <r>
    <s v="2129"/>
    <n v="360"/>
    <s v="Enfermedades Mundiales"/>
    <s v="Salud"/>
    <n v="6307"/>
    <x v="7"/>
    <x v="3"/>
    <x v="2"/>
    <x v="124"/>
    <x v="5"/>
    <x v="12"/>
    <s v="Periodo 2020-2021"/>
    <s v="Adimensional"/>
    <s v="Ministerio de Ciencias, Tecnología, Conocimiento e Innovación"/>
    <s v="Etapas Históricas del Programa Paso a Paso en la comuna de Peralillo"/>
    <m/>
    <s v="Gráfico Evolución"/>
    <m/>
    <s v="https://analytics.zoho.com/open-view/2395394000008155038?ZOHO_CRITERIA=%22Localiza_CL_Poblacion%22.%22Codcom%22%3D6307"/>
    <x v="3"/>
    <s v="#1774B9"/>
  </r>
  <r>
    <s v="2130"/>
    <n v="360"/>
    <s v="Enfermedades Mundiales"/>
    <s v="Salud"/>
    <n v="6308"/>
    <x v="7"/>
    <x v="3"/>
    <x v="2"/>
    <x v="125"/>
    <x v="5"/>
    <x v="12"/>
    <s v="Periodo 2020-2021"/>
    <s v="Adimensional"/>
    <s v="Ministerio de Ciencias, Tecnología, Conocimiento e Innovación"/>
    <s v="Etapas Históricas del Programa Paso a Paso en la comuna de Placilla"/>
    <m/>
    <s v="Gráfico Evolución"/>
    <m/>
    <s v="https://analytics.zoho.com/open-view/2395394000008155038?ZOHO_CRITERIA=%22Localiza_CL_Poblacion%22.%22Codcom%22%3D6308"/>
    <x v="3"/>
    <s v="#1774B9"/>
  </r>
  <r>
    <s v="2131"/>
    <n v="360"/>
    <s v="Enfermedades Mundiales"/>
    <s v="Salud"/>
    <n v="6309"/>
    <x v="7"/>
    <x v="3"/>
    <x v="2"/>
    <x v="126"/>
    <x v="5"/>
    <x v="12"/>
    <s v="Periodo 2020-2021"/>
    <s v="Adimensional"/>
    <s v="Ministerio de Ciencias, Tecnología, Conocimiento e Innovación"/>
    <s v="Etapas Históricas del Programa Paso a Paso en la comuna de Pumanque"/>
    <m/>
    <s v="Gráfico Evolución"/>
    <m/>
    <s v="https://analytics.zoho.com/open-view/2395394000008155038?ZOHO_CRITERIA=%22Localiza_CL_Poblacion%22.%22Codcom%22%3D6309"/>
    <x v="3"/>
    <s v="#1774B9"/>
  </r>
  <r>
    <s v="2132"/>
    <n v="360"/>
    <s v="Enfermedades Mundiales"/>
    <s v="Salud"/>
    <n v="6310"/>
    <x v="7"/>
    <x v="3"/>
    <x v="2"/>
    <x v="127"/>
    <x v="5"/>
    <x v="12"/>
    <s v="Periodo 2020-2021"/>
    <s v="Adimensional"/>
    <s v="Ministerio de Ciencias, Tecnología, Conocimiento e Innovación"/>
    <s v="Etapas Históricas del Programa Paso a Paso en la comuna de Santa Cruz"/>
    <m/>
    <s v="Gráfico Evolución"/>
    <m/>
    <s v="https://analytics.zoho.com/open-view/2395394000008155038?ZOHO_CRITERIA=%22Localiza_CL_Poblacion%22.%22Codcom%22%3D6310"/>
    <x v="3"/>
    <s v="#1774B9"/>
  </r>
  <r>
    <s v="2133"/>
    <n v="360"/>
    <s v="Enfermedades Mundiales"/>
    <s v="Salud"/>
    <n v="7101"/>
    <x v="7"/>
    <x v="3"/>
    <x v="2"/>
    <x v="128"/>
    <x v="5"/>
    <x v="12"/>
    <s v="Periodo 2020-2021"/>
    <s v="Adimensional"/>
    <s v="Ministerio de Ciencias, Tecnología, Conocimiento e Innovación"/>
    <s v="Etapas Históricas del Programa Paso a Paso en la comuna de Talca"/>
    <m/>
    <s v="Gráfico Evolución"/>
    <m/>
    <s v="https://analytics.zoho.com/open-view/2395394000008155038?ZOHO_CRITERIA=%22Localiza_CL_Poblacion%22.%22Codcom%22%3D7101"/>
    <x v="3"/>
    <s v="#1774B9"/>
  </r>
  <r>
    <s v="2134"/>
    <n v="360"/>
    <s v="Enfermedades Mundiales"/>
    <s v="Salud"/>
    <n v="7102"/>
    <x v="7"/>
    <x v="3"/>
    <x v="2"/>
    <x v="129"/>
    <x v="5"/>
    <x v="12"/>
    <s v="Periodo 2020-2021"/>
    <s v="Adimensional"/>
    <s v="Ministerio de Ciencias, Tecnología, Conocimiento e Innovación"/>
    <s v="Etapas Históricas del Programa Paso a Paso en la comuna de Constitución"/>
    <m/>
    <s v="Gráfico Evolución"/>
    <m/>
    <s v="https://analytics.zoho.com/open-view/2395394000008155038?ZOHO_CRITERIA=%22Localiza_CL_Poblacion%22.%22Codcom%22%3D7102"/>
    <x v="3"/>
    <s v="#1774B9"/>
  </r>
  <r>
    <s v="2135"/>
    <n v="360"/>
    <s v="Enfermedades Mundiales"/>
    <s v="Salud"/>
    <n v="7103"/>
    <x v="7"/>
    <x v="3"/>
    <x v="2"/>
    <x v="130"/>
    <x v="5"/>
    <x v="12"/>
    <s v="Periodo 2020-2021"/>
    <s v="Adimensional"/>
    <s v="Ministerio de Ciencias, Tecnología, Conocimiento e Innovación"/>
    <s v="Etapas Históricas del Programa Paso a Paso en la comuna de Curepto"/>
    <m/>
    <s v="Gráfico Evolución"/>
    <m/>
    <s v="https://analytics.zoho.com/open-view/2395394000008155038?ZOHO_CRITERIA=%22Localiza_CL_Poblacion%22.%22Codcom%22%3D7103"/>
    <x v="3"/>
    <s v="#1774B9"/>
  </r>
  <r>
    <s v="2136"/>
    <n v="360"/>
    <s v="Enfermedades Mundiales"/>
    <s v="Salud"/>
    <n v="7104"/>
    <x v="7"/>
    <x v="3"/>
    <x v="2"/>
    <x v="131"/>
    <x v="5"/>
    <x v="12"/>
    <s v="Periodo 2020-2021"/>
    <s v="Adimensional"/>
    <s v="Ministerio de Ciencias, Tecnología, Conocimiento e Innovación"/>
    <s v="Etapas Históricas del Programa Paso a Paso en la comuna de Empedrado"/>
    <m/>
    <s v="Gráfico Evolución"/>
    <m/>
    <s v="https://analytics.zoho.com/open-view/2395394000008155038?ZOHO_CRITERIA=%22Localiza_CL_Poblacion%22.%22Codcom%22%3D7104"/>
    <x v="3"/>
    <s v="#1774B9"/>
  </r>
  <r>
    <s v="2137"/>
    <n v="360"/>
    <s v="Enfermedades Mundiales"/>
    <s v="Salud"/>
    <n v="7105"/>
    <x v="7"/>
    <x v="3"/>
    <x v="2"/>
    <x v="132"/>
    <x v="5"/>
    <x v="12"/>
    <s v="Periodo 2020-2021"/>
    <s v="Adimensional"/>
    <s v="Ministerio de Ciencias, Tecnología, Conocimiento e Innovación"/>
    <s v="Etapas Históricas del Programa Paso a Paso en la comuna de Maule"/>
    <m/>
    <s v="Gráfico Evolución"/>
    <m/>
    <s v="https://analytics.zoho.com/open-view/2395394000008155038?ZOHO_CRITERIA=%22Localiza_CL_Poblacion%22.%22Codcom%22%3D7105"/>
    <x v="3"/>
    <s v="#1774B9"/>
  </r>
  <r>
    <s v="2138"/>
    <n v="360"/>
    <s v="Enfermedades Mundiales"/>
    <s v="Salud"/>
    <n v="7106"/>
    <x v="7"/>
    <x v="3"/>
    <x v="2"/>
    <x v="133"/>
    <x v="5"/>
    <x v="12"/>
    <s v="Periodo 2020-2021"/>
    <s v="Adimensional"/>
    <s v="Ministerio de Ciencias, Tecnología, Conocimiento e Innovación"/>
    <s v="Etapas Históricas del Programa Paso a Paso en la comuna de Pelarco"/>
    <m/>
    <s v="Gráfico Evolución"/>
    <m/>
    <s v="https://analytics.zoho.com/open-view/2395394000008155038?ZOHO_CRITERIA=%22Localiza_CL_Poblacion%22.%22Codcom%22%3D7106"/>
    <x v="3"/>
    <s v="#1774B9"/>
  </r>
  <r>
    <s v="2139"/>
    <n v="360"/>
    <s v="Enfermedades Mundiales"/>
    <s v="Salud"/>
    <n v="7107"/>
    <x v="7"/>
    <x v="3"/>
    <x v="2"/>
    <x v="134"/>
    <x v="5"/>
    <x v="12"/>
    <s v="Periodo 2020-2021"/>
    <s v="Adimensional"/>
    <s v="Ministerio de Ciencias, Tecnología, Conocimiento e Innovación"/>
    <s v="Etapas Históricas del Programa Paso a Paso en la comuna de Pencahue"/>
    <m/>
    <s v="Gráfico Evolución"/>
    <m/>
    <s v="https://analytics.zoho.com/open-view/2395394000008155038?ZOHO_CRITERIA=%22Localiza_CL_Poblacion%22.%22Codcom%22%3D7107"/>
    <x v="3"/>
    <s v="#1774B9"/>
  </r>
  <r>
    <s v="2140"/>
    <n v="360"/>
    <s v="Enfermedades Mundiales"/>
    <s v="Salud"/>
    <n v="7108"/>
    <x v="7"/>
    <x v="3"/>
    <x v="2"/>
    <x v="135"/>
    <x v="5"/>
    <x v="12"/>
    <s v="Periodo 2020-2021"/>
    <s v="Adimensional"/>
    <s v="Ministerio de Ciencias, Tecnología, Conocimiento e Innovación"/>
    <s v="Etapas Históricas del Programa Paso a Paso en la comuna de Río Claro"/>
    <m/>
    <s v="Gráfico Evolución"/>
    <m/>
    <s v="https://analytics.zoho.com/open-view/2395394000008155038?ZOHO_CRITERIA=%22Localiza_CL_Poblacion%22.%22Codcom%22%3D7108"/>
    <x v="3"/>
    <s v="#1774B9"/>
  </r>
  <r>
    <s v="2141"/>
    <n v="360"/>
    <s v="Enfermedades Mundiales"/>
    <s v="Salud"/>
    <n v="7109"/>
    <x v="7"/>
    <x v="3"/>
    <x v="2"/>
    <x v="136"/>
    <x v="5"/>
    <x v="12"/>
    <s v="Periodo 2020-2021"/>
    <s v="Adimensional"/>
    <s v="Ministerio de Ciencias, Tecnología, Conocimiento e Innovación"/>
    <s v="Etapas Históricas del Programa Paso a Paso en la comuna de San Clemente"/>
    <m/>
    <s v="Gráfico Evolución"/>
    <m/>
    <s v="https://analytics.zoho.com/open-view/2395394000008155038?ZOHO_CRITERIA=%22Localiza_CL_Poblacion%22.%22Codcom%22%3D7109"/>
    <x v="3"/>
    <s v="#1774B9"/>
  </r>
  <r>
    <s v="2142"/>
    <n v="360"/>
    <s v="Enfermedades Mundiales"/>
    <s v="Salud"/>
    <n v="7110"/>
    <x v="7"/>
    <x v="3"/>
    <x v="2"/>
    <x v="137"/>
    <x v="5"/>
    <x v="12"/>
    <s v="Periodo 2020-2021"/>
    <s v="Adimensional"/>
    <s v="Ministerio de Ciencias, Tecnología, Conocimiento e Innovación"/>
    <s v="Etapas Históricas del Programa Paso a Paso en la comuna de San Rafael"/>
    <m/>
    <s v="Gráfico Evolución"/>
    <m/>
    <s v="https://analytics.zoho.com/open-view/2395394000008155038?ZOHO_CRITERIA=%22Localiza_CL_Poblacion%22.%22Codcom%22%3D7110"/>
    <x v="3"/>
    <s v="#1774B9"/>
  </r>
  <r>
    <s v="2143"/>
    <n v="360"/>
    <s v="Enfermedades Mundiales"/>
    <s v="Salud"/>
    <n v="7201"/>
    <x v="7"/>
    <x v="3"/>
    <x v="2"/>
    <x v="138"/>
    <x v="5"/>
    <x v="12"/>
    <s v="Periodo 2020-2021"/>
    <s v="Adimensional"/>
    <s v="Ministerio de Ciencias, Tecnología, Conocimiento e Innovación"/>
    <s v="Etapas Históricas del Programa Paso a Paso en la comuna de Cauquenes"/>
    <m/>
    <s v="Gráfico Evolución"/>
    <m/>
    <s v="https://analytics.zoho.com/open-view/2395394000008155038?ZOHO_CRITERIA=%22Localiza_CL_Poblacion%22.%22Codcom%22%3D7201"/>
    <x v="3"/>
    <s v="#1774B9"/>
  </r>
  <r>
    <s v="2144"/>
    <n v="360"/>
    <s v="Enfermedades Mundiales"/>
    <s v="Salud"/>
    <n v="7202"/>
    <x v="7"/>
    <x v="3"/>
    <x v="2"/>
    <x v="139"/>
    <x v="5"/>
    <x v="12"/>
    <s v="Periodo 2020-2021"/>
    <s v="Adimensional"/>
    <s v="Ministerio de Ciencias, Tecnología, Conocimiento e Innovación"/>
    <s v="Etapas Históricas del Programa Paso a Paso en la comuna de Chanco"/>
    <m/>
    <s v="Gráfico Evolución"/>
    <m/>
    <s v="https://analytics.zoho.com/open-view/2395394000008155038?ZOHO_CRITERIA=%22Localiza_CL_Poblacion%22.%22Codcom%22%3D7202"/>
    <x v="3"/>
    <s v="#1774B9"/>
  </r>
  <r>
    <s v="2145"/>
    <n v="360"/>
    <s v="Enfermedades Mundiales"/>
    <s v="Salud"/>
    <n v="7203"/>
    <x v="7"/>
    <x v="3"/>
    <x v="2"/>
    <x v="140"/>
    <x v="5"/>
    <x v="12"/>
    <s v="Periodo 2020-2021"/>
    <s v="Adimensional"/>
    <s v="Ministerio de Ciencias, Tecnología, Conocimiento e Innovación"/>
    <s v="Etapas Históricas del Programa Paso a Paso en la comuna de Pelluhue"/>
    <m/>
    <s v="Gráfico Evolución"/>
    <m/>
    <s v="https://analytics.zoho.com/open-view/2395394000008155038?ZOHO_CRITERIA=%22Localiza_CL_Poblacion%22.%22Codcom%22%3D7203"/>
    <x v="3"/>
    <s v="#1774B9"/>
  </r>
  <r>
    <s v="2146"/>
    <n v="360"/>
    <s v="Enfermedades Mundiales"/>
    <s v="Salud"/>
    <n v="7301"/>
    <x v="7"/>
    <x v="3"/>
    <x v="2"/>
    <x v="141"/>
    <x v="5"/>
    <x v="12"/>
    <s v="Periodo 2020-2021"/>
    <s v="Adimensional"/>
    <s v="Ministerio de Ciencias, Tecnología, Conocimiento e Innovación"/>
    <s v="Etapas Históricas del Programa Paso a Paso en la comuna de Curicó"/>
    <m/>
    <s v="Gráfico Evolución"/>
    <m/>
    <s v="https://analytics.zoho.com/open-view/2395394000008155038?ZOHO_CRITERIA=%22Localiza_CL_Poblacion%22.%22Codcom%22%3D7301"/>
    <x v="3"/>
    <s v="#1774B9"/>
  </r>
  <r>
    <s v="2147"/>
    <n v="360"/>
    <s v="Enfermedades Mundiales"/>
    <s v="Salud"/>
    <n v="7302"/>
    <x v="7"/>
    <x v="3"/>
    <x v="2"/>
    <x v="142"/>
    <x v="5"/>
    <x v="12"/>
    <s v="Periodo 2020-2021"/>
    <s v="Adimensional"/>
    <s v="Ministerio de Ciencias, Tecnología, Conocimiento e Innovación"/>
    <s v="Etapas Históricas del Programa Paso a Paso en la comuna de Hualañé"/>
    <m/>
    <s v="Gráfico Evolución"/>
    <m/>
    <s v="https://analytics.zoho.com/open-view/2395394000008155038?ZOHO_CRITERIA=%22Localiza_CL_Poblacion%22.%22Codcom%22%3D7302"/>
    <x v="3"/>
    <s v="#1774B9"/>
  </r>
  <r>
    <s v="2148"/>
    <n v="360"/>
    <s v="Enfermedades Mundiales"/>
    <s v="Salud"/>
    <n v="7303"/>
    <x v="7"/>
    <x v="3"/>
    <x v="2"/>
    <x v="143"/>
    <x v="5"/>
    <x v="12"/>
    <s v="Periodo 2020-2021"/>
    <s v="Adimensional"/>
    <s v="Ministerio de Ciencias, Tecnología, Conocimiento e Innovación"/>
    <s v="Etapas Históricas del Programa Paso a Paso en la comuna de Licantén"/>
    <m/>
    <s v="Gráfico Evolución"/>
    <m/>
    <s v="https://analytics.zoho.com/open-view/2395394000008155038?ZOHO_CRITERIA=%22Localiza_CL_Poblacion%22.%22Codcom%22%3D7303"/>
    <x v="3"/>
    <s v="#1774B9"/>
  </r>
  <r>
    <s v="2149"/>
    <n v="360"/>
    <s v="Enfermedades Mundiales"/>
    <s v="Salud"/>
    <n v="7304"/>
    <x v="7"/>
    <x v="3"/>
    <x v="2"/>
    <x v="144"/>
    <x v="5"/>
    <x v="12"/>
    <s v="Periodo 2020-2021"/>
    <s v="Adimensional"/>
    <s v="Ministerio de Ciencias, Tecnología, Conocimiento e Innovación"/>
    <s v="Etapas Históricas del Programa Paso a Paso en la comuna de Molina"/>
    <m/>
    <s v="Gráfico Evolución"/>
    <m/>
    <s v="https://analytics.zoho.com/open-view/2395394000008155038?ZOHO_CRITERIA=%22Localiza_CL_Poblacion%22.%22Codcom%22%3D7304"/>
    <x v="3"/>
    <s v="#1774B9"/>
  </r>
  <r>
    <s v="2150"/>
    <n v="360"/>
    <s v="Enfermedades Mundiales"/>
    <s v="Salud"/>
    <n v="7305"/>
    <x v="7"/>
    <x v="3"/>
    <x v="2"/>
    <x v="145"/>
    <x v="5"/>
    <x v="12"/>
    <s v="Periodo 2020-2021"/>
    <s v="Adimensional"/>
    <s v="Ministerio de Ciencias, Tecnología, Conocimiento e Innovación"/>
    <s v="Etapas Históricas del Programa Paso a Paso en la comuna de Rauco"/>
    <m/>
    <s v="Gráfico Evolución"/>
    <m/>
    <s v="https://analytics.zoho.com/open-view/2395394000008155038?ZOHO_CRITERIA=%22Localiza_CL_Poblacion%22.%22Codcom%22%3D7305"/>
    <x v="3"/>
    <s v="#1774B9"/>
  </r>
  <r>
    <s v="2151"/>
    <n v="360"/>
    <s v="Enfermedades Mundiales"/>
    <s v="Salud"/>
    <n v="7306"/>
    <x v="7"/>
    <x v="3"/>
    <x v="2"/>
    <x v="146"/>
    <x v="5"/>
    <x v="12"/>
    <s v="Periodo 2020-2021"/>
    <s v="Adimensional"/>
    <s v="Ministerio de Ciencias, Tecnología, Conocimiento e Innovación"/>
    <s v="Etapas Históricas del Programa Paso a Paso en la comuna de Romeral"/>
    <m/>
    <s v="Gráfico Evolución"/>
    <m/>
    <s v="https://analytics.zoho.com/open-view/2395394000008155038?ZOHO_CRITERIA=%22Localiza_CL_Poblacion%22.%22Codcom%22%3D7306"/>
    <x v="3"/>
    <s v="#1774B9"/>
  </r>
  <r>
    <s v="2152"/>
    <n v="360"/>
    <s v="Enfermedades Mundiales"/>
    <s v="Salud"/>
    <n v="7307"/>
    <x v="7"/>
    <x v="3"/>
    <x v="2"/>
    <x v="147"/>
    <x v="5"/>
    <x v="12"/>
    <s v="Periodo 2020-2021"/>
    <s v="Adimensional"/>
    <s v="Ministerio de Ciencias, Tecnología, Conocimiento e Innovación"/>
    <s v="Etapas Históricas del Programa Paso a Paso en la comuna de Sagrada Familia"/>
    <m/>
    <s v="Gráfico Evolución"/>
    <m/>
    <s v="https://analytics.zoho.com/open-view/2395394000008155038?ZOHO_CRITERIA=%22Localiza_CL_Poblacion%22.%22Codcom%22%3D7307"/>
    <x v="3"/>
    <s v="#1774B9"/>
  </r>
  <r>
    <s v="2153"/>
    <n v="360"/>
    <s v="Enfermedades Mundiales"/>
    <s v="Salud"/>
    <n v="7308"/>
    <x v="7"/>
    <x v="3"/>
    <x v="2"/>
    <x v="148"/>
    <x v="5"/>
    <x v="12"/>
    <s v="Periodo 2020-2021"/>
    <s v="Adimensional"/>
    <s v="Ministerio de Ciencias, Tecnología, Conocimiento e Innovación"/>
    <s v="Etapas Históricas del Programa Paso a Paso en la comuna de Teno"/>
    <m/>
    <s v="Gráfico Evolución"/>
    <m/>
    <s v="https://analytics.zoho.com/open-view/2395394000008155038?ZOHO_CRITERIA=%22Localiza_CL_Poblacion%22.%22Codcom%22%3D7308"/>
    <x v="3"/>
    <s v="#1774B9"/>
  </r>
  <r>
    <s v="2154"/>
    <n v="360"/>
    <s v="Enfermedades Mundiales"/>
    <s v="Salud"/>
    <n v="7309"/>
    <x v="7"/>
    <x v="3"/>
    <x v="2"/>
    <x v="149"/>
    <x v="5"/>
    <x v="12"/>
    <s v="Periodo 2020-2021"/>
    <s v="Adimensional"/>
    <s v="Ministerio de Ciencias, Tecnología, Conocimiento e Innovación"/>
    <s v="Etapas Históricas del Programa Paso a Paso en la comuna de Vichuquén"/>
    <m/>
    <s v="Gráfico Evolución"/>
    <m/>
    <s v="https://analytics.zoho.com/open-view/2395394000008155038?ZOHO_CRITERIA=%22Localiza_CL_Poblacion%22.%22Codcom%22%3D7309"/>
    <x v="3"/>
    <s v="#1774B9"/>
  </r>
  <r>
    <s v="2155"/>
    <n v="360"/>
    <s v="Enfermedades Mundiales"/>
    <s v="Salud"/>
    <n v="7401"/>
    <x v="7"/>
    <x v="3"/>
    <x v="2"/>
    <x v="150"/>
    <x v="5"/>
    <x v="12"/>
    <s v="Periodo 2020-2021"/>
    <s v="Adimensional"/>
    <s v="Ministerio de Ciencias, Tecnología, Conocimiento e Innovación"/>
    <s v="Etapas Históricas del Programa Paso a Paso en la comuna de Linares"/>
    <m/>
    <s v="Gráfico Evolución"/>
    <m/>
    <s v="https://analytics.zoho.com/open-view/2395394000008155038?ZOHO_CRITERIA=%22Localiza_CL_Poblacion%22.%22Codcom%22%3D7401"/>
    <x v="3"/>
    <s v="#1774B9"/>
  </r>
  <r>
    <s v="2156"/>
    <n v="360"/>
    <s v="Enfermedades Mundiales"/>
    <s v="Salud"/>
    <n v="7402"/>
    <x v="7"/>
    <x v="3"/>
    <x v="2"/>
    <x v="151"/>
    <x v="5"/>
    <x v="12"/>
    <s v="Periodo 2020-2021"/>
    <s v="Adimensional"/>
    <s v="Ministerio de Ciencias, Tecnología, Conocimiento e Innovación"/>
    <s v="Etapas Históricas del Programa Paso a Paso en la comuna de Colbún"/>
    <m/>
    <s v="Gráfico Evolución"/>
    <m/>
    <s v="https://analytics.zoho.com/open-view/2395394000008155038?ZOHO_CRITERIA=%22Localiza_CL_Poblacion%22.%22Codcom%22%3D7402"/>
    <x v="3"/>
    <s v="#1774B9"/>
  </r>
  <r>
    <s v="2157"/>
    <n v="360"/>
    <s v="Enfermedades Mundiales"/>
    <s v="Salud"/>
    <n v="7403"/>
    <x v="7"/>
    <x v="3"/>
    <x v="2"/>
    <x v="152"/>
    <x v="5"/>
    <x v="12"/>
    <s v="Periodo 2020-2021"/>
    <s v="Adimensional"/>
    <s v="Ministerio de Ciencias, Tecnología, Conocimiento e Innovación"/>
    <s v="Etapas Históricas del Programa Paso a Paso en la comuna de Longaví"/>
    <m/>
    <s v="Gráfico Evolución"/>
    <m/>
    <s v="https://analytics.zoho.com/open-view/2395394000008155038?ZOHO_CRITERIA=%22Localiza_CL_Poblacion%22.%22Codcom%22%3D7403"/>
    <x v="3"/>
    <s v="#1774B9"/>
  </r>
  <r>
    <s v="2158"/>
    <n v="360"/>
    <s v="Enfermedades Mundiales"/>
    <s v="Salud"/>
    <n v="7404"/>
    <x v="7"/>
    <x v="3"/>
    <x v="2"/>
    <x v="153"/>
    <x v="5"/>
    <x v="12"/>
    <s v="Periodo 2020-2021"/>
    <s v="Adimensional"/>
    <s v="Ministerio de Ciencias, Tecnología, Conocimiento e Innovación"/>
    <s v="Etapas Históricas del Programa Paso a Paso en la comuna de Parral"/>
    <m/>
    <s v="Gráfico Evolución"/>
    <m/>
    <s v="https://analytics.zoho.com/open-view/2395394000008155038?ZOHO_CRITERIA=%22Localiza_CL_Poblacion%22.%22Codcom%22%3D7404"/>
    <x v="3"/>
    <s v="#1774B9"/>
  </r>
  <r>
    <s v="2159"/>
    <n v="360"/>
    <s v="Enfermedades Mundiales"/>
    <s v="Salud"/>
    <n v="7405"/>
    <x v="7"/>
    <x v="3"/>
    <x v="2"/>
    <x v="154"/>
    <x v="5"/>
    <x v="12"/>
    <s v="Periodo 2020-2021"/>
    <s v="Adimensional"/>
    <s v="Ministerio de Ciencias, Tecnología, Conocimiento e Innovación"/>
    <s v="Etapas Históricas del Programa Paso a Paso en la comuna de Retiro"/>
    <m/>
    <s v="Gráfico Evolución"/>
    <m/>
    <s v="https://analytics.zoho.com/open-view/2395394000008155038?ZOHO_CRITERIA=%22Localiza_CL_Poblacion%22.%22Codcom%22%3D7405"/>
    <x v="3"/>
    <s v="#1774B9"/>
  </r>
  <r>
    <s v="2160"/>
    <n v="360"/>
    <s v="Enfermedades Mundiales"/>
    <s v="Salud"/>
    <n v="7406"/>
    <x v="7"/>
    <x v="3"/>
    <x v="2"/>
    <x v="155"/>
    <x v="5"/>
    <x v="12"/>
    <s v="Periodo 2020-2021"/>
    <s v="Adimensional"/>
    <s v="Ministerio de Ciencias, Tecnología, Conocimiento e Innovación"/>
    <s v="Etapas Históricas del Programa Paso a Paso en la comuna de San Javier"/>
    <m/>
    <s v="Gráfico Evolución"/>
    <m/>
    <s v="https://analytics.zoho.com/open-view/2395394000008155038?ZOHO_CRITERIA=%22Localiza_CL_Poblacion%22.%22Codcom%22%3D7406"/>
    <x v="3"/>
    <s v="#1774B9"/>
  </r>
  <r>
    <s v="2161"/>
    <n v="360"/>
    <s v="Enfermedades Mundiales"/>
    <s v="Salud"/>
    <n v="7407"/>
    <x v="7"/>
    <x v="3"/>
    <x v="2"/>
    <x v="156"/>
    <x v="5"/>
    <x v="12"/>
    <s v="Periodo 2020-2021"/>
    <s v="Adimensional"/>
    <s v="Ministerio de Ciencias, Tecnología, Conocimiento e Innovación"/>
    <s v="Etapas Históricas del Programa Paso a Paso en la comuna de Villa Alegre"/>
    <m/>
    <s v="Gráfico Evolución"/>
    <m/>
    <s v="https://analytics.zoho.com/open-view/2395394000008155038?ZOHO_CRITERIA=%22Localiza_CL_Poblacion%22.%22Codcom%22%3D7407"/>
    <x v="3"/>
    <s v="#1774B9"/>
  </r>
  <r>
    <s v="2162"/>
    <n v="360"/>
    <s v="Enfermedades Mundiales"/>
    <s v="Salud"/>
    <n v="7408"/>
    <x v="7"/>
    <x v="3"/>
    <x v="2"/>
    <x v="157"/>
    <x v="5"/>
    <x v="12"/>
    <s v="Periodo 2020-2021"/>
    <s v="Adimensional"/>
    <s v="Ministerio de Ciencias, Tecnología, Conocimiento e Innovación"/>
    <s v="Etapas Históricas del Programa Paso a Paso en la comuna de Yerbas Buenas"/>
    <m/>
    <s v="Gráfico Evolución"/>
    <m/>
    <s v="https://analytics.zoho.com/open-view/2395394000008155038?ZOHO_CRITERIA=%22Localiza_CL_Poblacion%22.%22Codcom%22%3D7408"/>
    <x v="3"/>
    <s v="#1774B9"/>
  </r>
  <r>
    <s v="2163"/>
    <n v="360"/>
    <s v="Enfermedades Mundiales"/>
    <s v="Salud"/>
    <n v="8101"/>
    <x v="7"/>
    <x v="3"/>
    <x v="2"/>
    <x v="158"/>
    <x v="5"/>
    <x v="12"/>
    <s v="Periodo 2020-2021"/>
    <s v="Adimensional"/>
    <s v="Ministerio de Ciencias, Tecnología, Conocimiento e Innovación"/>
    <s v="Etapas Históricas del Programa Paso a Paso en la comuna de Concepción"/>
    <m/>
    <s v="Gráfico Evolución"/>
    <m/>
    <s v="https://analytics.zoho.com/open-view/2395394000008155038?ZOHO_CRITERIA=%22Localiza_CL_Poblacion%22.%22Codcom%22%3D8101"/>
    <x v="3"/>
    <s v="#1774B9"/>
  </r>
  <r>
    <s v="2164"/>
    <n v="360"/>
    <s v="Enfermedades Mundiales"/>
    <s v="Salud"/>
    <n v="8102"/>
    <x v="7"/>
    <x v="3"/>
    <x v="2"/>
    <x v="159"/>
    <x v="5"/>
    <x v="12"/>
    <s v="Periodo 2020-2021"/>
    <s v="Adimensional"/>
    <s v="Ministerio de Ciencias, Tecnología, Conocimiento e Innovación"/>
    <s v="Etapas Históricas del Programa Paso a Paso en la comuna de Coronel"/>
    <m/>
    <s v="Gráfico Evolución"/>
    <m/>
    <s v="https://analytics.zoho.com/open-view/2395394000008155038?ZOHO_CRITERIA=%22Localiza_CL_Poblacion%22.%22Codcom%22%3D8102"/>
    <x v="3"/>
    <s v="#1774B9"/>
  </r>
  <r>
    <s v="2165"/>
    <n v="360"/>
    <s v="Enfermedades Mundiales"/>
    <s v="Salud"/>
    <n v="8103"/>
    <x v="7"/>
    <x v="3"/>
    <x v="2"/>
    <x v="160"/>
    <x v="5"/>
    <x v="12"/>
    <s v="Periodo 2020-2021"/>
    <s v="Adimensional"/>
    <s v="Ministerio de Ciencias, Tecnología, Conocimiento e Innovación"/>
    <s v="Etapas Históricas del Programa Paso a Paso en la comuna de Chiguayante"/>
    <m/>
    <s v="Gráfico Evolución"/>
    <m/>
    <s v="https://analytics.zoho.com/open-view/2395394000008155038?ZOHO_CRITERIA=%22Localiza_CL_Poblacion%22.%22Codcom%22%3D8103"/>
    <x v="3"/>
    <s v="#1774B9"/>
  </r>
  <r>
    <s v="2166"/>
    <n v="360"/>
    <s v="Enfermedades Mundiales"/>
    <s v="Salud"/>
    <n v="8104"/>
    <x v="7"/>
    <x v="3"/>
    <x v="2"/>
    <x v="161"/>
    <x v="5"/>
    <x v="12"/>
    <s v="Periodo 2020-2021"/>
    <s v="Adimensional"/>
    <s v="Ministerio de Ciencias, Tecnología, Conocimiento e Innovación"/>
    <s v="Etapas Históricas del Programa Paso a Paso en la comuna de Florida"/>
    <m/>
    <s v="Gráfico Evolución"/>
    <m/>
    <s v="https://analytics.zoho.com/open-view/2395394000008155038?ZOHO_CRITERIA=%22Localiza_CL_Poblacion%22.%22Codcom%22%3D8104"/>
    <x v="3"/>
    <s v="#1774B9"/>
  </r>
  <r>
    <s v="2167"/>
    <n v="360"/>
    <s v="Enfermedades Mundiales"/>
    <s v="Salud"/>
    <n v="8105"/>
    <x v="7"/>
    <x v="3"/>
    <x v="2"/>
    <x v="162"/>
    <x v="5"/>
    <x v="12"/>
    <s v="Periodo 2020-2021"/>
    <s v="Adimensional"/>
    <s v="Ministerio de Ciencias, Tecnología, Conocimiento e Innovación"/>
    <s v="Etapas Históricas del Programa Paso a Paso en la comuna de Hualqui"/>
    <m/>
    <s v="Gráfico Evolución"/>
    <m/>
    <s v="https://analytics.zoho.com/open-view/2395394000008155038?ZOHO_CRITERIA=%22Localiza_CL_Poblacion%22.%22Codcom%22%3D8105"/>
    <x v="3"/>
    <s v="#1774B9"/>
  </r>
  <r>
    <s v="2168"/>
    <n v="360"/>
    <s v="Enfermedades Mundiales"/>
    <s v="Salud"/>
    <n v="8106"/>
    <x v="7"/>
    <x v="3"/>
    <x v="2"/>
    <x v="163"/>
    <x v="5"/>
    <x v="12"/>
    <s v="Periodo 2020-2021"/>
    <s v="Adimensional"/>
    <s v="Ministerio de Ciencias, Tecnología, Conocimiento e Innovación"/>
    <s v="Etapas Históricas del Programa Paso a Paso en la comuna de Lota"/>
    <m/>
    <s v="Gráfico Evolución"/>
    <m/>
    <s v="https://analytics.zoho.com/open-view/2395394000008155038?ZOHO_CRITERIA=%22Localiza_CL_Poblacion%22.%22Codcom%22%3D8106"/>
    <x v="3"/>
    <s v="#1774B9"/>
  </r>
  <r>
    <s v="2169"/>
    <n v="360"/>
    <s v="Enfermedades Mundiales"/>
    <s v="Salud"/>
    <n v="8107"/>
    <x v="7"/>
    <x v="3"/>
    <x v="2"/>
    <x v="164"/>
    <x v="5"/>
    <x v="12"/>
    <s v="Periodo 2020-2021"/>
    <s v="Adimensional"/>
    <s v="Ministerio de Ciencias, Tecnología, Conocimiento e Innovación"/>
    <s v="Etapas Históricas del Programa Paso a Paso en la comuna de Penco"/>
    <m/>
    <s v="Gráfico Evolución"/>
    <m/>
    <s v="https://analytics.zoho.com/open-view/2395394000008155038?ZOHO_CRITERIA=%22Localiza_CL_Poblacion%22.%22Codcom%22%3D8107"/>
    <x v="3"/>
    <s v="#1774B9"/>
  </r>
  <r>
    <s v="2170"/>
    <n v="360"/>
    <s v="Enfermedades Mundiales"/>
    <s v="Salud"/>
    <n v="8108"/>
    <x v="7"/>
    <x v="3"/>
    <x v="2"/>
    <x v="165"/>
    <x v="5"/>
    <x v="12"/>
    <s v="Periodo 2020-2021"/>
    <s v="Adimensional"/>
    <s v="Ministerio de Ciencias, Tecnología, Conocimiento e Innovación"/>
    <s v="Etapas Históricas del Programa Paso a Paso en la comuna de San Pedro de la Paz"/>
    <m/>
    <s v="Gráfico Evolución"/>
    <m/>
    <s v="https://analytics.zoho.com/open-view/2395394000008155038?ZOHO_CRITERIA=%22Localiza_CL_Poblacion%22.%22Codcom%22%3D8108"/>
    <x v="3"/>
    <s v="#1774B9"/>
  </r>
  <r>
    <s v="2171"/>
    <n v="360"/>
    <s v="Enfermedades Mundiales"/>
    <s v="Salud"/>
    <n v="8109"/>
    <x v="7"/>
    <x v="3"/>
    <x v="2"/>
    <x v="166"/>
    <x v="5"/>
    <x v="12"/>
    <s v="Periodo 2020-2021"/>
    <s v="Adimensional"/>
    <s v="Ministerio de Ciencias, Tecnología, Conocimiento e Innovación"/>
    <s v="Etapas Históricas del Programa Paso a Paso en la comuna de Santa Juana"/>
    <m/>
    <s v="Gráfico Evolución"/>
    <m/>
    <s v="https://analytics.zoho.com/open-view/2395394000008155038?ZOHO_CRITERIA=%22Localiza_CL_Poblacion%22.%22Codcom%22%3D8109"/>
    <x v="3"/>
    <s v="#1774B9"/>
  </r>
  <r>
    <s v="2172"/>
    <n v="360"/>
    <s v="Enfermedades Mundiales"/>
    <s v="Salud"/>
    <n v="8110"/>
    <x v="7"/>
    <x v="3"/>
    <x v="2"/>
    <x v="167"/>
    <x v="5"/>
    <x v="12"/>
    <s v="Periodo 2020-2021"/>
    <s v="Adimensional"/>
    <s v="Ministerio de Ciencias, Tecnología, Conocimiento e Innovación"/>
    <s v="Etapas Históricas del Programa Paso a Paso en la comuna de Talcahuano"/>
    <m/>
    <s v="Gráfico Evolución"/>
    <m/>
    <s v="https://analytics.zoho.com/open-view/2395394000008155038?ZOHO_CRITERIA=%22Localiza_CL_Poblacion%22.%22Codcom%22%3D8110"/>
    <x v="3"/>
    <s v="#1774B9"/>
  </r>
  <r>
    <s v="2173"/>
    <n v="360"/>
    <s v="Enfermedades Mundiales"/>
    <s v="Salud"/>
    <n v="8111"/>
    <x v="7"/>
    <x v="3"/>
    <x v="2"/>
    <x v="168"/>
    <x v="5"/>
    <x v="12"/>
    <s v="Periodo 2020-2021"/>
    <s v="Adimensional"/>
    <s v="Ministerio de Ciencias, Tecnología, Conocimiento e Innovación"/>
    <s v="Etapas Históricas del Programa Paso a Paso en la comuna de Tomé"/>
    <m/>
    <s v="Gráfico Evolución"/>
    <m/>
    <s v="https://analytics.zoho.com/open-view/2395394000008155038?ZOHO_CRITERIA=%22Localiza_CL_Poblacion%22.%22Codcom%22%3D8111"/>
    <x v="3"/>
    <s v="#1774B9"/>
  </r>
  <r>
    <s v="2174"/>
    <n v="360"/>
    <s v="Enfermedades Mundiales"/>
    <s v="Salud"/>
    <n v="8112"/>
    <x v="7"/>
    <x v="3"/>
    <x v="2"/>
    <x v="169"/>
    <x v="5"/>
    <x v="12"/>
    <s v="Periodo 2020-2021"/>
    <s v="Adimensional"/>
    <s v="Ministerio de Ciencias, Tecnología, Conocimiento e Innovación"/>
    <s v="Etapas Históricas del Programa Paso a Paso en la comuna de Hualpén"/>
    <m/>
    <s v="Gráfico Evolución"/>
    <m/>
    <s v="https://analytics.zoho.com/open-view/2395394000008155038?ZOHO_CRITERIA=%22Localiza_CL_Poblacion%22.%22Codcom%22%3D8112"/>
    <x v="3"/>
    <s v="#1774B9"/>
  </r>
  <r>
    <s v="2175"/>
    <n v="360"/>
    <s v="Enfermedades Mundiales"/>
    <s v="Salud"/>
    <n v="8201"/>
    <x v="7"/>
    <x v="3"/>
    <x v="2"/>
    <x v="170"/>
    <x v="5"/>
    <x v="12"/>
    <s v="Periodo 2020-2021"/>
    <s v="Adimensional"/>
    <s v="Ministerio de Ciencias, Tecnología, Conocimiento e Innovación"/>
    <s v="Etapas Históricas del Programa Paso a Paso en la comuna de Lebu"/>
    <m/>
    <s v="Gráfico Evolución"/>
    <m/>
    <s v="https://analytics.zoho.com/open-view/2395394000008155038?ZOHO_CRITERIA=%22Localiza_CL_Poblacion%22.%22Codcom%22%3D8201"/>
    <x v="3"/>
    <s v="#1774B9"/>
  </r>
  <r>
    <s v="2176"/>
    <n v="360"/>
    <s v="Enfermedades Mundiales"/>
    <s v="Salud"/>
    <n v="8202"/>
    <x v="7"/>
    <x v="3"/>
    <x v="2"/>
    <x v="171"/>
    <x v="5"/>
    <x v="12"/>
    <s v="Periodo 2020-2021"/>
    <s v="Adimensional"/>
    <s v="Ministerio de Ciencias, Tecnología, Conocimiento e Innovación"/>
    <s v="Etapas Históricas del Programa Paso a Paso en la comuna de Arauco"/>
    <m/>
    <s v="Gráfico Evolución"/>
    <m/>
    <s v="https://analytics.zoho.com/open-view/2395394000008155038?ZOHO_CRITERIA=%22Localiza_CL_Poblacion%22.%22Codcom%22%3D8202"/>
    <x v="3"/>
    <s v="#1774B9"/>
  </r>
  <r>
    <s v="2177"/>
    <n v="360"/>
    <s v="Enfermedades Mundiales"/>
    <s v="Salud"/>
    <n v="8203"/>
    <x v="7"/>
    <x v="3"/>
    <x v="2"/>
    <x v="172"/>
    <x v="5"/>
    <x v="12"/>
    <s v="Periodo 2020-2021"/>
    <s v="Adimensional"/>
    <s v="Ministerio de Ciencias, Tecnología, Conocimiento e Innovación"/>
    <s v="Etapas Históricas del Programa Paso a Paso en la comuna de Cañete"/>
    <m/>
    <s v="Gráfico Evolución"/>
    <m/>
    <s v="https://analytics.zoho.com/open-view/2395394000008155038?ZOHO_CRITERIA=%22Localiza_CL_Poblacion%22.%22Codcom%22%3D8203"/>
    <x v="3"/>
    <s v="#1774B9"/>
  </r>
  <r>
    <s v="2178"/>
    <n v="360"/>
    <s v="Enfermedades Mundiales"/>
    <s v="Salud"/>
    <n v="8204"/>
    <x v="7"/>
    <x v="3"/>
    <x v="2"/>
    <x v="173"/>
    <x v="5"/>
    <x v="12"/>
    <s v="Periodo 2020-2021"/>
    <s v="Adimensional"/>
    <s v="Ministerio de Ciencias, Tecnología, Conocimiento e Innovación"/>
    <s v="Etapas Históricas del Programa Paso a Paso en la comuna de Contulmo"/>
    <m/>
    <s v="Gráfico Evolución"/>
    <m/>
    <s v="https://analytics.zoho.com/open-view/2395394000008155038?ZOHO_CRITERIA=%22Localiza_CL_Poblacion%22.%22Codcom%22%3D8204"/>
    <x v="3"/>
    <s v="#1774B9"/>
  </r>
  <r>
    <s v="2179"/>
    <n v="360"/>
    <s v="Enfermedades Mundiales"/>
    <s v="Salud"/>
    <n v="8205"/>
    <x v="7"/>
    <x v="3"/>
    <x v="2"/>
    <x v="174"/>
    <x v="5"/>
    <x v="12"/>
    <s v="Periodo 2020-2021"/>
    <s v="Adimensional"/>
    <s v="Ministerio de Ciencias, Tecnología, Conocimiento e Innovación"/>
    <s v="Etapas Históricas del Programa Paso a Paso en la comuna de Curanilahue"/>
    <m/>
    <s v="Gráfico Evolución"/>
    <m/>
    <s v="https://analytics.zoho.com/open-view/2395394000008155038?ZOHO_CRITERIA=%22Localiza_CL_Poblacion%22.%22Codcom%22%3D8205"/>
    <x v="3"/>
    <s v="#1774B9"/>
  </r>
  <r>
    <s v="2180"/>
    <n v="360"/>
    <s v="Enfermedades Mundiales"/>
    <s v="Salud"/>
    <n v="8206"/>
    <x v="7"/>
    <x v="3"/>
    <x v="2"/>
    <x v="175"/>
    <x v="5"/>
    <x v="12"/>
    <s v="Periodo 2020-2021"/>
    <s v="Adimensional"/>
    <s v="Ministerio de Ciencias, Tecnología, Conocimiento e Innovación"/>
    <s v="Etapas Históricas del Programa Paso a Paso en la comuna de Los Alamos"/>
    <m/>
    <s v="Gráfico Evolución"/>
    <m/>
    <s v="https://analytics.zoho.com/open-view/2395394000008155038?ZOHO_CRITERIA=%22Localiza_CL_Poblacion%22.%22Codcom%22%3D8206"/>
    <x v="3"/>
    <s v="#1774B9"/>
  </r>
  <r>
    <s v="2181"/>
    <n v="360"/>
    <s v="Enfermedades Mundiales"/>
    <s v="Salud"/>
    <n v="8207"/>
    <x v="7"/>
    <x v="3"/>
    <x v="2"/>
    <x v="176"/>
    <x v="5"/>
    <x v="12"/>
    <s v="Periodo 2020-2021"/>
    <s v="Adimensional"/>
    <s v="Ministerio de Ciencias, Tecnología, Conocimiento e Innovación"/>
    <s v="Etapas Históricas del Programa Paso a Paso en la comuna de Tirúa"/>
    <m/>
    <s v="Gráfico Evolución"/>
    <m/>
    <s v="https://analytics.zoho.com/open-view/2395394000008155038?ZOHO_CRITERIA=%22Localiza_CL_Poblacion%22.%22Codcom%22%3D8207"/>
    <x v="3"/>
    <s v="#1774B9"/>
  </r>
  <r>
    <s v="2182"/>
    <n v="360"/>
    <s v="Enfermedades Mundiales"/>
    <s v="Salud"/>
    <n v="8301"/>
    <x v="7"/>
    <x v="3"/>
    <x v="2"/>
    <x v="177"/>
    <x v="5"/>
    <x v="12"/>
    <s v="Periodo 2020-2021"/>
    <s v="Adimensional"/>
    <s v="Ministerio de Ciencias, Tecnología, Conocimiento e Innovación"/>
    <s v="Etapas Históricas del Programa Paso a Paso en la comuna de Los Angeles"/>
    <m/>
    <s v="Gráfico Evolución"/>
    <m/>
    <s v="https://analytics.zoho.com/open-view/2395394000008155038?ZOHO_CRITERIA=%22Localiza_CL_Poblacion%22.%22Codcom%22%3D8301"/>
    <x v="3"/>
    <s v="#1774B9"/>
  </r>
  <r>
    <s v="2183"/>
    <n v="360"/>
    <s v="Enfermedades Mundiales"/>
    <s v="Salud"/>
    <n v="8302"/>
    <x v="7"/>
    <x v="3"/>
    <x v="2"/>
    <x v="178"/>
    <x v="5"/>
    <x v="12"/>
    <s v="Periodo 2020-2021"/>
    <s v="Adimensional"/>
    <s v="Ministerio de Ciencias, Tecnología, Conocimiento e Innovación"/>
    <s v="Etapas Históricas del Programa Paso a Paso en la comuna de Antuco"/>
    <m/>
    <s v="Gráfico Evolución"/>
    <m/>
    <s v="https://analytics.zoho.com/open-view/2395394000008155038?ZOHO_CRITERIA=%22Localiza_CL_Poblacion%22.%22Codcom%22%3D8302"/>
    <x v="3"/>
    <s v="#1774B9"/>
  </r>
  <r>
    <s v="2184"/>
    <n v="360"/>
    <s v="Enfermedades Mundiales"/>
    <s v="Salud"/>
    <n v="8303"/>
    <x v="7"/>
    <x v="3"/>
    <x v="2"/>
    <x v="179"/>
    <x v="5"/>
    <x v="12"/>
    <s v="Periodo 2020-2021"/>
    <s v="Adimensional"/>
    <s v="Ministerio de Ciencias, Tecnología, Conocimiento e Innovación"/>
    <s v="Etapas Históricas del Programa Paso a Paso en la comuna de Cabrero"/>
    <m/>
    <s v="Gráfico Evolución"/>
    <m/>
    <s v="https://analytics.zoho.com/open-view/2395394000008155038?ZOHO_CRITERIA=%22Localiza_CL_Poblacion%22.%22Codcom%22%3D8303"/>
    <x v="3"/>
    <s v="#1774B9"/>
  </r>
  <r>
    <s v="2185"/>
    <n v="360"/>
    <s v="Enfermedades Mundiales"/>
    <s v="Salud"/>
    <n v="8304"/>
    <x v="7"/>
    <x v="3"/>
    <x v="2"/>
    <x v="180"/>
    <x v="5"/>
    <x v="12"/>
    <s v="Periodo 2020-2021"/>
    <s v="Adimensional"/>
    <s v="Ministerio de Ciencias, Tecnología, Conocimiento e Innovación"/>
    <s v="Etapas Históricas del Programa Paso a Paso en la comuna de Laja"/>
    <m/>
    <s v="Gráfico Evolución"/>
    <m/>
    <s v="https://analytics.zoho.com/open-view/2395394000008155038?ZOHO_CRITERIA=%22Localiza_CL_Poblacion%22.%22Codcom%22%3D8304"/>
    <x v="3"/>
    <s v="#1774B9"/>
  </r>
  <r>
    <s v="2186"/>
    <n v="360"/>
    <s v="Enfermedades Mundiales"/>
    <s v="Salud"/>
    <n v="8305"/>
    <x v="7"/>
    <x v="3"/>
    <x v="2"/>
    <x v="181"/>
    <x v="5"/>
    <x v="12"/>
    <s v="Periodo 2020-2021"/>
    <s v="Adimensional"/>
    <s v="Ministerio de Ciencias, Tecnología, Conocimiento e Innovación"/>
    <s v="Etapas Históricas del Programa Paso a Paso en la comuna de Mulchén"/>
    <m/>
    <s v="Gráfico Evolución"/>
    <m/>
    <s v="https://analytics.zoho.com/open-view/2395394000008155038?ZOHO_CRITERIA=%22Localiza_CL_Poblacion%22.%22Codcom%22%3D8305"/>
    <x v="3"/>
    <s v="#1774B9"/>
  </r>
  <r>
    <s v="2187"/>
    <n v="360"/>
    <s v="Enfermedades Mundiales"/>
    <s v="Salud"/>
    <n v="8306"/>
    <x v="7"/>
    <x v="3"/>
    <x v="2"/>
    <x v="182"/>
    <x v="5"/>
    <x v="12"/>
    <s v="Periodo 2020-2021"/>
    <s v="Adimensional"/>
    <s v="Ministerio de Ciencias, Tecnología, Conocimiento e Innovación"/>
    <s v="Etapas Históricas del Programa Paso a Paso en la comuna de Nacimiento"/>
    <m/>
    <s v="Gráfico Evolución"/>
    <m/>
    <s v="https://analytics.zoho.com/open-view/2395394000008155038?ZOHO_CRITERIA=%22Localiza_CL_Poblacion%22.%22Codcom%22%3D8306"/>
    <x v="3"/>
    <s v="#1774B9"/>
  </r>
  <r>
    <s v="2188"/>
    <n v="360"/>
    <s v="Enfermedades Mundiales"/>
    <s v="Salud"/>
    <n v="8307"/>
    <x v="7"/>
    <x v="3"/>
    <x v="2"/>
    <x v="183"/>
    <x v="5"/>
    <x v="12"/>
    <s v="Periodo 2020-2021"/>
    <s v="Adimensional"/>
    <s v="Ministerio de Ciencias, Tecnología, Conocimiento e Innovación"/>
    <s v="Etapas Históricas del Programa Paso a Paso en la comuna de Negrete"/>
    <m/>
    <s v="Gráfico Evolución"/>
    <m/>
    <s v="https://analytics.zoho.com/open-view/2395394000008155038?ZOHO_CRITERIA=%22Localiza_CL_Poblacion%22.%22Codcom%22%3D8307"/>
    <x v="3"/>
    <s v="#1774B9"/>
  </r>
  <r>
    <s v="2189"/>
    <n v="360"/>
    <s v="Enfermedades Mundiales"/>
    <s v="Salud"/>
    <n v="8308"/>
    <x v="7"/>
    <x v="3"/>
    <x v="2"/>
    <x v="184"/>
    <x v="5"/>
    <x v="12"/>
    <s v="Periodo 2020-2021"/>
    <s v="Adimensional"/>
    <s v="Ministerio de Ciencias, Tecnología, Conocimiento e Innovación"/>
    <s v="Etapas Históricas del Programa Paso a Paso en la comuna de Quilaco"/>
    <m/>
    <s v="Gráfico Evolución"/>
    <m/>
    <s v="https://analytics.zoho.com/open-view/2395394000008155038?ZOHO_CRITERIA=%22Localiza_CL_Poblacion%22.%22Codcom%22%3D8308"/>
    <x v="3"/>
    <s v="#1774B9"/>
  </r>
  <r>
    <s v="2190"/>
    <n v="360"/>
    <s v="Enfermedades Mundiales"/>
    <s v="Salud"/>
    <n v="8309"/>
    <x v="7"/>
    <x v="3"/>
    <x v="2"/>
    <x v="185"/>
    <x v="5"/>
    <x v="12"/>
    <s v="Periodo 2020-2021"/>
    <s v="Adimensional"/>
    <s v="Ministerio de Ciencias, Tecnología, Conocimiento e Innovación"/>
    <s v="Etapas Históricas del Programa Paso a Paso en la comuna de Quilleco"/>
    <m/>
    <s v="Gráfico Evolución"/>
    <m/>
    <s v="https://analytics.zoho.com/open-view/2395394000008155038?ZOHO_CRITERIA=%22Localiza_CL_Poblacion%22.%22Codcom%22%3D8309"/>
    <x v="3"/>
    <s v="#1774B9"/>
  </r>
  <r>
    <s v="2191"/>
    <n v="360"/>
    <s v="Enfermedades Mundiales"/>
    <s v="Salud"/>
    <n v="8310"/>
    <x v="7"/>
    <x v="3"/>
    <x v="2"/>
    <x v="186"/>
    <x v="5"/>
    <x v="12"/>
    <s v="Periodo 2020-2021"/>
    <s v="Adimensional"/>
    <s v="Ministerio de Ciencias, Tecnología, Conocimiento e Innovación"/>
    <s v="Etapas Históricas del Programa Paso a Paso en la comuna de San Rosendo"/>
    <m/>
    <s v="Gráfico Evolución"/>
    <m/>
    <s v="https://analytics.zoho.com/open-view/2395394000008155038?ZOHO_CRITERIA=%22Localiza_CL_Poblacion%22.%22Codcom%22%3D8310"/>
    <x v="3"/>
    <s v="#1774B9"/>
  </r>
  <r>
    <s v="2192"/>
    <n v="360"/>
    <s v="Enfermedades Mundiales"/>
    <s v="Salud"/>
    <n v="8311"/>
    <x v="7"/>
    <x v="3"/>
    <x v="2"/>
    <x v="187"/>
    <x v="5"/>
    <x v="12"/>
    <s v="Periodo 2020-2021"/>
    <s v="Adimensional"/>
    <s v="Ministerio de Ciencias, Tecnología, Conocimiento e Innovación"/>
    <s v="Etapas Históricas del Programa Paso a Paso en la comuna de Santa Bárbara"/>
    <m/>
    <s v="Gráfico Evolución"/>
    <m/>
    <s v="https://analytics.zoho.com/open-view/2395394000008155038?ZOHO_CRITERIA=%22Localiza_CL_Poblacion%22.%22Codcom%22%3D8311"/>
    <x v="3"/>
    <s v="#1774B9"/>
  </r>
  <r>
    <s v="2193"/>
    <n v="360"/>
    <s v="Enfermedades Mundiales"/>
    <s v="Salud"/>
    <n v="8312"/>
    <x v="7"/>
    <x v="3"/>
    <x v="2"/>
    <x v="188"/>
    <x v="5"/>
    <x v="12"/>
    <s v="Periodo 2020-2021"/>
    <s v="Adimensional"/>
    <s v="Ministerio de Ciencias, Tecnología, Conocimiento e Innovación"/>
    <s v="Etapas Históricas del Programa Paso a Paso en la comuna de Tucapel"/>
    <m/>
    <s v="Gráfico Evolución"/>
    <m/>
    <s v="https://analytics.zoho.com/open-view/2395394000008155038?ZOHO_CRITERIA=%22Localiza_CL_Poblacion%22.%22Codcom%22%3D8312"/>
    <x v="3"/>
    <s v="#1774B9"/>
  </r>
  <r>
    <s v="2194"/>
    <n v="360"/>
    <s v="Enfermedades Mundiales"/>
    <s v="Salud"/>
    <n v="8313"/>
    <x v="7"/>
    <x v="3"/>
    <x v="2"/>
    <x v="189"/>
    <x v="5"/>
    <x v="12"/>
    <s v="Periodo 2020-2021"/>
    <s v="Adimensional"/>
    <s v="Ministerio de Ciencias, Tecnología, Conocimiento e Innovación"/>
    <s v="Etapas Históricas del Programa Paso a Paso en la comuna de Yumbel"/>
    <m/>
    <s v="Gráfico Evolución"/>
    <m/>
    <s v="https://analytics.zoho.com/open-view/2395394000008155038?ZOHO_CRITERIA=%22Localiza_CL_Poblacion%22.%22Codcom%22%3D8313"/>
    <x v="3"/>
    <s v="#1774B9"/>
  </r>
  <r>
    <s v="2195"/>
    <n v="360"/>
    <s v="Enfermedades Mundiales"/>
    <s v="Salud"/>
    <n v="8314"/>
    <x v="7"/>
    <x v="3"/>
    <x v="2"/>
    <x v="190"/>
    <x v="5"/>
    <x v="12"/>
    <s v="Periodo 2020-2021"/>
    <s v="Adimensional"/>
    <s v="Ministerio de Ciencias, Tecnología, Conocimiento e Innovación"/>
    <s v="Etapas Históricas del Programa Paso a Paso en la comuna de Alto Biobío"/>
    <m/>
    <s v="Gráfico Evolución"/>
    <m/>
    <s v="https://analytics.zoho.com/open-view/2395394000008155038?ZOHO_CRITERIA=%22Localiza_CL_Poblacion%22.%22Codcom%22%3D8314"/>
    <x v="3"/>
    <s v="#1774B9"/>
  </r>
  <r>
    <s v="2196"/>
    <n v="360"/>
    <s v="Enfermedades Mundiales"/>
    <s v="Salud"/>
    <n v="16101"/>
    <x v="7"/>
    <x v="3"/>
    <x v="2"/>
    <x v="191"/>
    <x v="5"/>
    <x v="12"/>
    <s v="Periodo 2020-2021"/>
    <s v="Adimensional"/>
    <s v="Ministerio de Ciencias, Tecnología, Conocimiento e Innovación"/>
    <s v="Etapas Históricas del Programa Paso a Paso en la comuna de Chillán"/>
    <m/>
    <s v="Gráfico Evolución"/>
    <m/>
    <s v="https://analytics.zoho.com/open-view/2395394000008155038?ZOHO_CRITERIA=%22Localiza_CL_Poblacion%22.%22Codcom%22%3D16101"/>
    <x v="3"/>
    <s v="#1774B9"/>
  </r>
  <r>
    <s v="2197"/>
    <n v="360"/>
    <s v="Enfermedades Mundiales"/>
    <s v="Salud"/>
    <n v="16102"/>
    <x v="7"/>
    <x v="3"/>
    <x v="2"/>
    <x v="192"/>
    <x v="5"/>
    <x v="12"/>
    <s v="Periodo 2020-2021"/>
    <s v="Adimensional"/>
    <s v="Ministerio de Ciencias, Tecnología, Conocimiento e Innovación"/>
    <s v="Etapas Históricas del Programa Paso a Paso en la comuna de Bulnes"/>
    <m/>
    <s v="Gráfico Evolución"/>
    <m/>
    <s v="https://analytics.zoho.com/open-view/2395394000008155038?ZOHO_CRITERIA=%22Localiza_CL_Poblacion%22.%22Codcom%22%3D16102"/>
    <x v="3"/>
    <s v="#1774B9"/>
  </r>
  <r>
    <s v="2198"/>
    <n v="360"/>
    <s v="Enfermedades Mundiales"/>
    <s v="Salud"/>
    <n v="16202"/>
    <x v="7"/>
    <x v="3"/>
    <x v="2"/>
    <x v="193"/>
    <x v="5"/>
    <x v="12"/>
    <s v="Periodo 2020-2021"/>
    <s v="Adimensional"/>
    <s v="Ministerio de Ciencias, Tecnología, Conocimiento e Innovación"/>
    <s v="Etapas Históricas del Programa Paso a Paso en la comuna de Cobquecura"/>
    <m/>
    <s v="Gráfico Evolución"/>
    <m/>
    <s v="https://analytics.zoho.com/open-view/2395394000008155038?ZOHO_CRITERIA=%22Localiza_CL_Poblacion%22.%22Codcom%22%3D16202"/>
    <x v="3"/>
    <s v="#1774B9"/>
  </r>
  <r>
    <s v="2199"/>
    <n v="360"/>
    <s v="Enfermedades Mundiales"/>
    <s v="Salud"/>
    <n v="16203"/>
    <x v="7"/>
    <x v="3"/>
    <x v="2"/>
    <x v="194"/>
    <x v="5"/>
    <x v="12"/>
    <s v="Periodo 2020-2021"/>
    <s v="Adimensional"/>
    <s v="Ministerio de Ciencias, Tecnología, Conocimiento e Innovación"/>
    <s v="Etapas Históricas del Programa Paso a Paso en la comuna de Coelemu"/>
    <m/>
    <s v="Gráfico Evolución"/>
    <m/>
    <s v="https://analytics.zoho.com/open-view/2395394000008155038?ZOHO_CRITERIA=%22Localiza_CL_Poblacion%22.%22Codcom%22%3D16203"/>
    <x v="3"/>
    <s v="#1774B9"/>
  </r>
  <r>
    <s v="2200"/>
    <n v="360"/>
    <s v="Enfermedades Mundiales"/>
    <s v="Salud"/>
    <n v="16302"/>
    <x v="7"/>
    <x v="3"/>
    <x v="2"/>
    <x v="195"/>
    <x v="5"/>
    <x v="12"/>
    <s v="Periodo 2020-2021"/>
    <s v="Adimensional"/>
    <s v="Ministerio de Ciencias, Tecnología, Conocimiento e Innovación"/>
    <s v="Etapas Históricas del Programa Paso a Paso en la comuna de Coihueco"/>
    <m/>
    <s v="Gráfico Evolución"/>
    <m/>
    <s v="https://analytics.zoho.com/open-view/2395394000008155038?ZOHO_CRITERIA=%22Localiza_CL_Poblacion%22.%22Codcom%22%3D16302"/>
    <x v="3"/>
    <s v="#1774B9"/>
  </r>
  <r>
    <s v="2201"/>
    <n v="360"/>
    <s v="Enfermedades Mundiales"/>
    <s v="Salud"/>
    <n v="16103"/>
    <x v="7"/>
    <x v="3"/>
    <x v="2"/>
    <x v="196"/>
    <x v="5"/>
    <x v="12"/>
    <s v="Periodo 2020-2021"/>
    <s v="Adimensional"/>
    <s v="Ministerio de Ciencias, Tecnología, Conocimiento e Innovación"/>
    <s v="Etapas Históricas del Programa Paso a Paso en la comuna de Chillán Viejo"/>
    <m/>
    <s v="Gráfico Evolución"/>
    <m/>
    <s v="https://analytics.zoho.com/open-view/2395394000008155038?ZOHO_CRITERIA=%22Localiza_CL_Poblacion%22.%22Codcom%22%3D16103"/>
    <x v="3"/>
    <s v="#1774B9"/>
  </r>
  <r>
    <s v="2202"/>
    <n v="360"/>
    <s v="Enfermedades Mundiales"/>
    <s v="Salud"/>
    <n v="16104"/>
    <x v="7"/>
    <x v="3"/>
    <x v="2"/>
    <x v="197"/>
    <x v="5"/>
    <x v="12"/>
    <s v="Periodo 2020-2021"/>
    <s v="Adimensional"/>
    <s v="Ministerio de Ciencias, Tecnología, Conocimiento e Innovación"/>
    <s v="Etapas Históricas del Programa Paso a Paso en la comuna de El Carmen"/>
    <m/>
    <s v="Gráfico Evolución"/>
    <m/>
    <s v="https://analytics.zoho.com/open-view/2395394000008155038?ZOHO_CRITERIA=%22Localiza_CL_Poblacion%22.%22Codcom%22%3D16104"/>
    <x v="3"/>
    <s v="#1774B9"/>
  </r>
  <r>
    <s v="2203"/>
    <n v="360"/>
    <s v="Enfermedades Mundiales"/>
    <s v="Salud"/>
    <n v="16204"/>
    <x v="7"/>
    <x v="3"/>
    <x v="2"/>
    <x v="198"/>
    <x v="5"/>
    <x v="12"/>
    <s v="Periodo 2020-2021"/>
    <s v="Adimensional"/>
    <s v="Ministerio de Ciencias, Tecnología, Conocimiento e Innovación"/>
    <s v="Etapas Históricas del Programa Paso a Paso en la comuna de Ninhue"/>
    <m/>
    <s v="Gráfico Evolución"/>
    <m/>
    <s v="https://analytics.zoho.com/open-view/2395394000008155038?ZOHO_CRITERIA=%22Localiza_CL_Poblacion%22.%22Codcom%22%3D16204"/>
    <x v="3"/>
    <s v="#1774B9"/>
  </r>
  <r>
    <s v="2204"/>
    <n v="360"/>
    <s v="Enfermedades Mundiales"/>
    <s v="Salud"/>
    <n v="16303"/>
    <x v="7"/>
    <x v="3"/>
    <x v="2"/>
    <x v="199"/>
    <x v="5"/>
    <x v="12"/>
    <s v="Periodo 2020-2021"/>
    <s v="Adimensional"/>
    <s v="Ministerio de Ciencias, Tecnología, Conocimiento e Innovación"/>
    <s v="Etapas Históricas del Programa Paso a Paso en la comuna de Ñiquén"/>
    <m/>
    <s v="Gráfico Evolución"/>
    <m/>
    <s v="https://analytics.zoho.com/open-view/2395394000008155038?ZOHO_CRITERIA=%22Localiza_CL_Poblacion%22.%22Codcom%22%3D16303"/>
    <x v="3"/>
    <s v="#1774B9"/>
  </r>
  <r>
    <s v="2205"/>
    <n v="360"/>
    <s v="Enfermedades Mundiales"/>
    <s v="Salud"/>
    <n v="16105"/>
    <x v="7"/>
    <x v="3"/>
    <x v="2"/>
    <x v="200"/>
    <x v="5"/>
    <x v="12"/>
    <s v="Periodo 2020-2021"/>
    <s v="Adimensional"/>
    <s v="Ministerio de Ciencias, Tecnología, Conocimiento e Innovación"/>
    <s v="Etapas Históricas del Programa Paso a Paso en la comuna de Pemuco"/>
    <m/>
    <s v="Gráfico Evolución"/>
    <m/>
    <s v="https://analytics.zoho.com/open-view/2395394000008155038?ZOHO_CRITERIA=%22Localiza_CL_Poblacion%22.%22Codcom%22%3D16105"/>
    <x v="3"/>
    <s v="#1774B9"/>
  </r>
  <r>
    <s v="2206"/>
    <n v="360"/>
    <s v="Enfermedades Mundiales"/>
    <s v="Salud"/>
    <n v="16106"/>
    <x v="7"/>
    <x v="3"/>
    <x v="2"/>
    <x v="201"/>
    <x v="5"/>
    <x v="12"/>
    <s v="Periodo 2020-2021"/>
    <s v="Adimensional"/>
    <s v="Ministerio de Ciencias, Tecnología, Conocimiento e Innovación"/>
    <s v="Etapas Históricas del Programa Paso a Paso en la comuna de Pinto"/>
    <m/>
    <s v="Gráfico Evolución"/>
    <m/>
    <s v="https://analytics.zoho.com/open-view/2395394000008155038?ZOHO_CRITERIA=%22Localiza_CL_Poblacion%22.%22Codcom%22%3D16106"/>
    <x v="3"/>
    <s v="#1774B9"/>
  </r>
  <r>
    <s v="2207"/>
    <n v="360"/>
    <s v="Enfermedades Mundiales"/>
    <s v="Salud"/>
    <n v="16205"/>
    <x v="7"/>
    <x v="3"/>
    <x v="2"/>
    <x v="202"/>
    <x v="5"/>
    <x v="12"/>
    <s v="Periodo 2020-2021"/>
    <s v="Adimensional"/>
    <s v="Ministerio de Ciencias, Tecnología, Conocimiento e Innovación"/>
    <s v="Etapas Históricas del Programa Paso a Paso en la comuna de Portezuelo"/>
    <m/>
    <s v="Gráfico Evolución"/>
    <m/>
    <s v="https://analytics.zoho.com/open-view/2395394000008155038?ZOHO_CRITERIA=%22Localiza_CL_Poblacion%22.%22Codcom%22%3D16205"/>
    <x v="3"/>
    <s v="#1774B9"/>
  </r>
  <r>
    <s v="2208"/>
    <n v="360"/>
    <s v="Enfermedades Mundiales"/>
    <s v="Salud"/>
    <n v="16107"/>
    <x v="7"/>
    <x v="3"/>
    <x v="2"/>
    <x v="203"/>
    <x v="5"/>
    <x v="12"/>
    <s v="Periodo 2020-2021"/>
    <s v="Adimensional"/>
    <s v="Ministerio de Ciencias, Tecnología, Conocimiento e Innovación"/>
    <s v="Etapas Históricas del Programa Paso a Paso en la comuna de Quillón"/>
    <m/>
    <s v="Gráfico Evolución"/>
    <m/>
    <s v="https://analytics.zoho.com/open-view/2395394000008155038?ZOHO_CRITERIA=%22Localiza_CL_Poblacion%22.%22Codcom%22%3D16107"/>
    <x v="3"/>
    <s v="#1774B9"/>
  </r>
  <r>
    <s v="2209"/>
    <n v="360"/>
    <s v="Enfermedades Mundiales"/>
    <s v="Salud"/>
    <n v="16201"/>
    <x v="7"/>
    <x v="3"/>
    <x v="2"/>
    <x v="204"/>
    <x v="5"/>
    <x v="12"/>
    <s v="Periodo 2020-2021"/>
    <s v="Adimensional"/>
    <s v="Ministerio de Ciencias, Tecnología, Conocimiento e Innovación"/>
    <s v="Etapas Históricas del Programa Paso a Paso en la comuna de Quirihue"/>
    <m/>
    <s v="Gráfico Evolución"/>
    <m/>
    <s v="https://analytics.zoho.com/open-view/2395394000008155038?ZOHO_CRITERIA=%22Localiza_CL_Poblacion%22.%22Codcom%22%3D16201"/>
    <x v="3"/>
    <s v="#1774B9"/>
  </r>
  <r>
    <s v="2210"/>
    <n v="360"/>
    <s v="Enfermedades Mundiales"/>
    <s v="Salud"/>
    <n v="16206"/>
    <x v="7"/>
    <x v="3"/>
    <x v="2"/>
    <x v="205"/>
    <x v="5"/>
    <x v="12"/>
    <s v="Periodo 2020-2021"/>
    <s v="Adimensional"/>
    <s v="Ministerio de Ciencias, Tecnología, Conocimiento e Innovación"/>
    <s v="Etapas Históricas del Programa Paso a Paso en la comuna de Ránquil"/>
    <m/>
    <s v="Gráfico Evolución"/>
    <m/>
    <s v="https://analytics.zoho.com/open-view/2395394000008155038?ZOHO_CRITERIA=%22Localiza_CL_Poblacion%22.%22Codcom%22%3D16206"/>
    <x v="3"/>
    <s v="#1774B9"/>
  </r>
  <r>
    <s v="2211"/>
    <n v="360"/>
    <s v="Enfermedades Mundiales"/>
    <s v="Salud"/>
    <n v="16301"/>
    <x v="7"/>
    <x v="3"/>
    <x v="2"/>
    <x v="206"/>
    <x v="5"/>
    <x v="12"/>
    <s v="Periodo 2020-2021"/>
    <s v="Adimensional"/>
    <s v="Ministerio de Ciencias, Tecnología, Conocimiento e Innovación"/>
    <s v="Etapas Históricas del Programa Paso a Paso en la comuna de San Carlos"/>
    <m/>
    <s v="Gráfico Evolución"/>
    <m/>
    <s v="https://analytics.zoho.com/open-view/2395394000008155038?ZOHO_CRITERIA=%22Localiza_CL_Poblacion%22.%22Codcom%22%3D16301"/>
    <x v="3"/>
    <s v="#1774B9"/>
  </r>
  <r>
    <s v="2212"/>
    <n v="360"/>
    <s v="Enfermedades Mundiales"/>
    <s v="Salud"/>
    <n v="16304"/>
    <x v="7"/>
    <x v="3"/>
    <x v="2"/>
    <x v="207"/>
    <x v="5"/>
    <x v="12"/>
    <s v="Periodo 2020-2021"/>
    <s v="Adimensional"/>
    <s v="Ministerio de Ciencias, Tecnología, Conocimiento e Innovación"/>
    <s v="Etapas Históricas del Programa Paso a Paso en la comuna de San Fabián"/>
    <m/>
    <s v="Gráfico Evolución"/>
    <m/>
    <s v="https://analytics.zoho.com/open-view/2395394000008155038?ZOHO_CRITERIA=%22Localiza_CL_Poblacion%22.%22Codcom%22%3D16304"/>
    <x v="3"/>
    <s v="#1774B9"/>
  </r>
  <r>
    <s v="2213"/>
    <n v="360"/>
    <s v="Enfermedades Mundiales"/>
    <s v="Salud"/>
    <n v="16108"/>
    <x v="7"/>
    <x v="3"/>
    <x v="2"/>
    <x v="208"/>
    <x v="5"/>
    <x v="12"/>
    <s v="Periodo 2020-2021"/>
    <s v="Adimensional"/>
    <s v="Ministerio de Ciencias, Tecnología, Conocimiento e Innovación"/>
    <s v="Etapas Históricas del Programa Paso a Paso en la comuna de San Ignacio"/>
    <m/>
    <s v="Gráfico Evolución"/>
    <m/>
    <s v="https://analytics.zoho.com/open-view/2395394000008155038?ZOHO_CRITERIA=%22Localiza_CL_Poblacion%22.%22Codcom%22%3D16108"/>
    <x v="3"/>
    <s v="#1774B9"/>
  </r>
  <r>
    <s v="2214"/>
    <n v="360"/>
    <s v="Enfermedades Mundiales"/>
    <s v="Salud"/>
    <n v="16305"/>
    <x v="7"/>
    <x v="3"/>
    <x v="2"/>
    <x v="209"/>
    <x v="5"/>
    <x v="12"/>
    <s v="Periodo 2020-2021"/>
    <s v="Adimensional"/>
    <s v="Ministerio de Ciencias, Tecnología, Conocimiento e Innovación"/>
    <s v="Etapas Históricas del Programa Paso a Paso en la comuna de San Nicolás"/>
    <m/>
    <s v="Gráfico Evolución"/>
    <m/>
    <s v="https://analytics.zoho.com/open-view/2395394000008155038?ZOHO_CRITERIA=%22Localiza_CL_Poblacion%22.%22Codcom%22%3D16305"/>
    <x v="3"/>
    <s v="#1774B9"/>
  </r>
  <r>
    <s v="2215"/>
    <n v="360"/>
    <s v="Enfermedades Mundiales"/>
    <s v="Salud"/>
    <n v="16207"/>
    <x v="7"/>
    <x v="3"/>
    <x v="2"/>
    <x v="210"/>
    <x v="5"/>
    <x v="12"/>
    <s v="Periodo 2020-2021"/>
    <s v="Adimensional"/>
    <s v="Ministerio de Ciencias, Tecnología, Conocimiento e Innovación"/>
    <s v="Etapas Históricas del Programa Paso a Paso en la comuna de Treguaco"/>
    <m/>
    <s v="Gráfico Evolución"/>
    <m/>
    <s v="https://analytics.zoho.com/open-view/2395394000008155038?ZOHO_CRITERIA=%22Localiza_CL_Poblacion%22.%22Codcom%22%3D16207"/>
    <x v="3"/>
    <s v="#1774B9"/>
  </r>
  <r>
    <s v="2216"/>
    <n v="360"/>
    <s v="Enfermedades Mundiales"/>
    <s v="Salud"/>
    <n v="16109"/>
    <x v="7"/>
    <x v="3"/>
    <x v="2"/>
    <x v="211"/>
    <x v="5"/>
    <x v="12"/>
    <s v="Periodo 2020-2021"/>
    <s v="Adimensional"/>
    <s v="Ministerio de Ciencias, Tecnología, Conocimiento e Innovación"/>
    <s v="Etapas Históricas del Programa Paso a Paso en la comuna de Yungay"/>
    <m/>
    <s v="Gráfico Evolución"/>
    <m/>
    <s v="https://analytics.zoho.com/open-view/2395394000008155038?ZOHO_CRITERIA=%22Localiza_CL_Poblacion%22.%22Codcom%22%3D16109"/>
    <x v="3"/>
    <s v="#1774B9"/>
  </r>
  <r>
    <s v="2217"/>
    <n v="360"/>
    <s v="Enfermedades Mundiales"/>
    <s v="Salud"/>
    <n v="9101"/>
    <x v="7"/>
    <x v="3"/>
    <x v="2"/>
    <x v="212"/>
    <x v="5"/>
    <x v="12"/>
    <s v="Periodo 2020-2021"/>
    <s v="Adimensional"/>
    <s v="Ministerio de Ciencias, Tecnología, Conocimiento e Innovación"/>
    <s v="Etapas Históricas del Programa Paso a Paso en la comuna de Temuco"/>
    <m/>
    <s v="Gráfico Evolución"/>
    <m/>
    <s v="https://analytics.zoho.com/open-view/2395394000008155038?ZOHO_CRITERIA=%22Localiza_CL_Poblacion%22.%22Codcom%22%3D9101"/>
    <x v="3"/>
    <s v="#1774B9"/>
  </r>
  <r>
    <s v="2218"/>
    <n v="360"/>
    <s v="Enfermedades Mundiales"/>
    <s v="Salud"/>
    <n v="9102"/>
    <x v="7"/>
    <x v="3"/>
    <x v="2"/>
    <x v="213"/>
    <x v="5"/>
    <x v="12"/>
    <s v="Periodo 2020-2021"/>
    <s v="Adimensional"/>
    <s v="Ministerio de Ciencias, Tecnología, Conocimiento e Innovación"/>
    <s v="Etapas Históricas del Programa Paso a Paso en la comuna de Carahue"/>
    <m/>
    <s v="Gráfico Evolución"/>
    <m/>
    <s v="https://analytics.zoho.com/open-view/2395394000008155038?ZOHO_CRITERIA=%22Localiza_CL_Poblacion%22.%22Codcom%22%3D9102"/>
    <x v="3"/>
    <s v="#1774B9"/>
  </r>
  <r>
    <s v="2219"/>
    <n v="360"/>
    <s v="Enfermedades Mundiales"/>
    <s v="Salud"/>
    <n v="9103"/>
    <x v="7"/>
    <x v="3"/>
    <x v="2"/>
    <x v="214"/>
    <x v="5"/>
    <x v="12"/>
    <s v="Periodo 2020-2021"/>
    <s v="Adimensional"/>
    <s v="Ministerio de Ciencias, Tecnología, Conocimiento e Innovación"/>
    <s v="Etapas Históricas del Programa Paso a Paso en la comuna de Cunco"/>
    <m/>
    <s v="Gráfico Evolución"/>
    <m/>
    <s v="https://analytics.zoho.com/open-view/2395394000008155038?ZOHO_CRITERIA=%22Localiza_CL_Poblacion%22.%22Codcom%22%3D9103"/>
    <x v="3"/>
    <s v="#1774B9"/>
  </r>
  <r>
    <s v="2220"/>
    <n v="360"/>
    <s v="Enfermedades Mundiales"/>
    <s v="Salud"/>
    <n v="9104"/>
    <x v="7"/>
    <x v="3"/>
    <x v="2"/>
    <x v="215"/>
    <x v="5"/>
    <x v="12"/>
    <s v="Periodo 2020-2021"/>
    <s v="Adimensional"/>
    <s v="Ministerio de Ciencias, Tecnología, Conocimiento e Innovación"/>
    <s v="Etapas Históricas del Programa Paso a Paso en la comuna de Curarrehue"/>
    <m/>
    <s v="Gráfico Evolución"/>
    <m/>
    <s v="https://analytics.zoho.com/open-view/2395394000008155038?ZOHO_CRITERIA=%22Localiza_CL_Poblacion%22.%22Codcom%22%3D9104"/>
    <x v="3"/>
    <s v="#1774B9"/>
  </r>
  <r>
    <s v="2221"/>
    <n v="360"/>
    <s v="Enfermedades Mundiales"/>
    <s v="Salud"/>
    <n v="9105"/>
    <x v="7"/>
    <x v="3"/>
    <x v="2"/>
    <x v="216"/>
    <x v="5"/>
    <x v="12"/>
    <s v="Periodo 2020-2021"/>
    <s v="Adimensional"/>
    <s v="Ministerio de Ciencias, Tecnología, Conocimiento e Innovación"/>
    <s v="Etapas Históricas del Programa Paso a Paso en la comuna de Freire"/>
    <m/>
    <s v="Gráfico Evolución"/>
    <m/>
    <s v="https://analytics.zoho.com/open-view/2395394000008155038?ZOHO_CRITERIA=%22Localiza_CL_Poblacion%22.%22Codcom%22%3D9105"/>
    <x v="3"/>
    <s v="#1774B9"/>
  </r>
  <r>
    <s v="2222"/>
    <n v="360"/>
    <s v="Enfermedades Mundiales"/>
    <s v="Salud"/>
    <n v="9106"/>
    <x v="7"/>
    <x v="3"/>
    <x v="2"/>
    <x v="217"/>
    <x v="5"/>
    <x v="12"/>
    <s v="Periodo 2020-2021"/>
    <s v="Adimensional"/>
    <s v="Ministerio de Ciencias, Tecnología, Conocimiento e Innovación"/>
    <s v="Etapas Históricas del Programa Paso a Paso en la comuna de Galvarino"/>
    <m/>
    <s v="Gráfico Evolución"/>
    <m/>
    <s v="https://analytics.zoho.com/open-view/2395394000008155038?ZOHO_CRITERIA=%22Localiza_CL_Poblacion%22.%22Codcom%22%3D9106"/>
    <x v="3"/>
    <s v="#1774B9"/>
  </r>
  <r>
    <s v="2223"/>
    <n v="360"/>
    <s v="Enfermedades Mundiales"/>
    <s v="Salud"/>
    <n v="9107"/>
    <x v="7"/>
    <x v="3"/>
    <x v="2"/>
    <x v="218"/>
    <x v="5"/>
    <x v="12"/>
    <s v="Periodo 2020-2021"/>
    <s v="Adimensional"/>
    <s v="Ministerio de Ciencias, Tecnología, Conocimiento e Innovación"/>
    <s v="Etapas Históricas del Programa Paso a Paso en la comuna de Gorbea"/>
    <m/>
    <s v="Gráfico Evolución"/>
    <m/>
    <s v="https://analytics.zoho.com/open-view/2395394000008155038?ZOHO_CRITERIA=%22Localiza_CL_Poblacion%22.%22Codcom%22%3D9107"/>
    <x v="3"/>
    <s v="#1774B9"/>
  </r>
  <r>
    <s v="2224"/>
    <n v="360"/>
    <s v="Enfermedades Mundiales"/>
    <s v="Salud"/>
    <n v="9108"/>
    <x v="7"/>
    <x v="3"/>
    <x v="2"/>
    <x v="219"/>
    <x v="5"/>
    <x v="12"/>
    <s v="Periodo 2020-2021"/>
    <s v="Adimensional"/>
    <s v="Ministerio de Ciencias, Tecnología, Conocimiento e Innovación"/>
    <s v="Etapas Históricas del Programa Paso a Paso en la comuna de Lautaro"/>
    <m/>
    <s v="Gráfico Evolución"/>
    <m/>
    <s v="https://analytics.zoho.com/open-view/2395394000008155038?ZOHO_CRITERIA=%22Localiza_CL_Poblacion%22.%22Codcom%22%3D9108"/>
    <x v="3"/>
    <s v="#1774B9"/>
  </r>
  <r>
    <s v="2225"/>
    <n v="360"/>
    <s v="Enfermedades Mundiales"/>
    <s v="Salud"/>
    <n v="9109"/>
    <x v="7"/>
    <x v="3"/>
    <x v="2"/>
    <x v="220"/>
    <x v="5"/>
    <x v="12"/>
    <s v="Periodo 2020-2021"/>
    <s v="Adimensional"/>
    <s v="Ministerio de Ciencias, Tecnología, Conocimiento e Innovación"/>
    <s v="Etapas Históricas del Programa Paso a Paso en la comuna de Loncoche"/>
    <m/>
    <s v="Gráfico Evolución"/>
    <m/>
    <s v="https://analytics.zoho.com/open-view/2395394000008155038?ZOHO_CRITERIA=%22Localiza_CL_Poblacion%22.%22Codcom%22%3D9109"/>
    <x v="3"/>
    <s v="#1774B9"/>
  </r>
  <r>
    <s v="2226"/>
    <n v="360"/>
    <s v="Enfermedades Mundiales"/>
    <s v="Salud"/>
    <n v="9110"/>
    <x v="7"/>
    <x v="3"/>
    <x v="2"/>
    <x v="221"/>
    <x v="5"/>
    <x v="12"/>
    <s v="Periodo 2020-2021"/>
    <s v="Adimensional"/>
    <s v="Ministerio de Ciencias, Tecnología, Conocimiento e Innovación"/>
    <s v="Etapas Históricas del Programa Paso a Paso en la comuna de Melipeuco"/>
    <m/>
    <s v="Gráfico Evolución"/>
    <m/>
    <s v="https://analytics.zoho.com/open-view/2395394000008155038?ZOHO_CRITERIA=%22Localiza_CL_Poblacion%22.%22Codcom%22%3D9110"/>
    <x v="3"/>
    <s v="#1774B9"/>
  </r>
  <r>
    <s v="2227"/>
    <n v="360"/>
    <s v="Enfermedades Mundiales"/>
    <s v="Salud"/>
    <n v="9111"/>
    <x v="7"/>
    <x v="3"/>
    <x v="2"/>
    <x v="222"/>
    <x v="5"/>
    <x v="12"/>
    <s v="Periodo 2020-2021"/>
    <s v="Adimensional"/>
    <s v="Ministerio de Ciencias, Tecnología, Conocimiento e Innovación"/>
    <s v="Etapas Históricas del Programa Paso a Paso en la comuna de Nueva Imperial"/>
    <m/>
    <s v="Gráfico Evolución"/>
    <m/>
    <s v="https://analytics.zoho.com/open-view/2395394000008155038?ZOHO_CRITERIA=%22Localiza_CL_Poblacion%22.%22Codcom%22%3D9111"/>
    <x v="3"/>
    <s v="#1774B9"/>
  </r>
  <r>
    <s v="2228"/>
    <n v="360"/>
    <s v="Enfermedades Mundiales"/>
    <s v="Salud"/>
    <n v="9112"/>
    <x v="7"/>
    <x v="3"/>
    <x v="2"/>
    <x v="223"/>
    <x v="5"/>
    <x v="12"/>
    <s v="Periodo 2020-2021"/>
    <s v="Adimensional"/>
    <s v="Ministerio de Ciencias, Tecnología, Conocimiento e Innovación"/>
    <s v="Etapas Históricas del Programa Paso a Paso en la comuna de Padre las Casas"/>
    <m/>
    <s v="Gráfico Evolución"/>
    <m/>
    <s v="https://analytics.zoho.com/open-view/2395394000008155038?ZOHO_CRITERIA=%22Localiza_CL_Poblacion%22.%22Codcom%22%3D9112"/>
    <x v="3"/>
    <s v="#1774B9"/>
  </r>
  <r>
    <s v="2229"/>
    <n v="360"/>
    <s v="Enfermedades Mundiales"/>
    <s v="Salud"/>
    <n v="9113"/>
    <x v="7"/>
    <x v="3"/>
    <x v="2"/>
    <x v="224"/>
    <x v="5"/>
    <x v="12"/>
    <s v="Periodo 2020-2021"/>
    <s v="Adimensional"/>
    <s v="Ministerio de Ciencias, Tecnología, Conocimiento e Innovación"/>
    <s v="Etapas Históricas del Programa Paso a Paso en la comuna de Perquenco"/>
    <m/>
    <s v="Gráfico Evolución"/>
    <m/>
    <s v="https://analytics.zoho.com/open-view/2395394000008155038?ZOHO_CRITERIA=%22Localiza_CL_Poblacion%22.%22Codcom%22%3D9113"/>
    <x v="3"/>
    <s v="#1774B9"/>
  </r>
  <r>
    <s v="2230"/>
    <n v="360"/>
    <s v="Enfermedades Mundiales"/>
    <s v="Salud"/>
    <n v="9114"/>
    <x v="7"/>
    <x v="3"/>
    <x v="2"/>
    <x v="225"/>
    <x v="5"/>
    <x v="12"/>
    <s v="Periodo 2020-2021"/>
    <s v="Adimensional"/>
    <s v="Ministerio de Ciencias, Tecnología, Conocimiento e Innovación"/>
    <s v="Etapas Históricas del Programa Paso a Paso en la comuna de Pitrufquén"/>
    <m/>
    <s v="Gráfico Evolución"/>
    <m/>
    <s v="https://analytics.zoho.com/open-view/2395394000008155038?ZOHO_CRITERIA=%22Localiza_CL_Poblacion%22.%22Codcom%22%3D9114"/>
    <x v="3"/>
    <s v="#1774B9"/>
  </r>
  <r>
    <s v="2231"/>
    <n v="360"/>
    <s v="Enfermedades Mundiales"/>
    <s v="Salud"/>
    <n v="9115"/>
    <x v="7"/>
    <x v="3"/>
    <x v="2"/>
    <x v="226"/>
    <x v="5"/>
    <x v="12"/>
    <s v="Periodo 2020-2021"/>
    <s v="Adimensional"/>
    <s v="Ministerio de Ciencias, Tecnología, Conocimiento e Innovación"/>
    <s v="Etapas Históricas del Programa Paso a Paso en la comuna de Pucón"/>
    <m/>
    <s v="Gráfico Evolución"/>
    <m/>
    <s v="https://analytics.zoho.com/open-view/2395394000008155038?ZOHO_CRITERIA=%22Localiza_CL_Poblacion%22.%22Codcom%22%3D9115"/>
    <x v="3"/>
    <s v="#1774B9"/>
  </r>
  <r>
    <s v="2232"/>
    <n v="360"/>
    <s v="Enfermedades Mundiales"/>
    <s v="Salud"/>
    <n v="9116"/>
    <x v="7"/>
    <x v="3"/>
    <x v="2"/>
    <x v="227"/>
    <x v="5"/>
    <x v="12"/>
    <s v="Periodo 2020-2021"/>
    <s v="Adimensional"/>
    <s v="Ministerio de Ciencias, Tecnología, Conocimiento e Innovación"/>
    <s v="Etapas Históricas del Programa Paso a Paso en la comuna de Saavedra"/>
    <m/>
    <s v="Gráfico Evolución"/>
    <m/>
    <s v="https://analytics.zoho.com/open-view/2395394000008155038?ZOHO_CRITERIA=%22Localiza_CL_Poblacion%22.%22Codcom%22%3D9116"/>
    <x v="3"/>
    <s v="#1774B9"/>
  </r>
  <r>
    <s v="2233"/>
    <n v="360"/>
    <s v="Enfermedades Mundiales"/>
    <s v="Salud"/>
    <n v="9117"/>
    <x v="7"/>
    <x v="3"/>
    <x v="2"/>
    <x v="228"/>
    <x v="5"/>
    <x v="12"/>
    <s v="Periodo 2020-2021"/>
    <s v="Adimensional"/>
    <s v="Ministerio de Ciencias, Tecnología, Conocimiento e Innovación"/>
    <s v="Etapas Históricas del Programa Paso a Paso en la comuna de Teodoro Schmidt"/>
    <m/>
    <s v="Gráfico Evolución"/>
    <m/>
    <s v="https://analytics.zoho.com/open-view/2395394000008155038?ZOHO_CRITERIA=%22Localiza_CL_Poblacion%22.%22Codcom%22%3D9117"/>
    <x v="3"/>
    <s v="#1774B9"/>
  </r>
  <r>
    <s v="2234"/>
    <n v="360"/>
    <s v="Enfermedades Mundiales"/>
    <s v="Salud"/>
    <n v="9118"/>
    <x v="7"/>
    <x v="3"/>
    <x v="2"/>
    <x v="229"/>
    <x v="5"/>
    <x v="12"/>
    <s v="Periodo 2020-2021"/>
    <s v="Adimensional"/>
    <s v="Ministerio de Ciencias, Tecnología, Conocimiento e Innovación"/>
    <s v="Etapas Históricas del Programa Paso a Paso en la comuna de Toltén"/>
    <m/>
    <s v="Gráfico Evolución"/>
    <m/>
    <s v="https://analytics.zoho.com/open-view/2395394000008155038?ZOHO_CRITERIA=%22Localiza_CL_Poblacion%22.%22Codcom%22%3D9118"/>
    <x v="3"/>
    <s v="#1774B9"/>
  </r>
  <r>
    <s v="2235"/>
    <n v="360"/>
    <s v="Enfermedades Mundiales"/>
    <s v="Salud"/>
    <n v="9119"/>
    <x v="7"/>
    <x v="3"/>
    <x v="2"/>
    <x v="230"/>
    <x v="5"/>
    <x v="12"/>
    <s v="Periodo 2020-2021"/>
    <s v="Adimensional"/>
    <s v="Ministerio de Ciencias, Tecnología, Conocimiento e Innovación"/>
    <s v="Etapas Históricas del Programa Paso a Paso en la comuna de Vilcún"/>
    <m/>
    <s v="Gráfico Evolución"/>
    <m/>
    <s v="https://analytics.zoho.com/open-view/2395394000008155038?ZOHO_CRITERIA=%22Localiza_CL_Poblacion%22.%22Codcom%22%3D9119"/>
    <x v="3"/>
    <s v="#1774B9"/>
  </r>
  <r>
    <s v="2236"/>
    <n v="360"/>
    <s v="Enfermedades Mundiales"/>
    <s v="Salud"/>
    <n v="9120"/>
    <x v="7"/>
    <x v="3"/>
    <x v="2"/>
    <x v="231"/>
    <x v="5"/>
    <x v="12"/>
    <s v="Periodo 2020-2021"/>
    <s v="Adimensional"/>
    <s v="Ministerio de Ciencias, Tecnología, Conocimiento e Innovación"/>
    <s v="Etapas Históricas del Programa Paso a Paso en la comuna de Villarrica"/>
    <m/>
    <s v="Gráfico Evolución"/>
    <m/>
    <s v="https://analytics.zoho.com/open-view/2395394000008155038?ZOHO_CRITERIA=%22Localiza_CL_Poblacion%22.%22Codcom%22%3D9120"/>
    <x v="3"/>
    <s v="#1774B9"/>
  </r>
  <r>
    <s v="2237"/>
    <n v="360"/>
    <s v="Enfermedades Mundiales"/>
    <s v="Salud"/>
    <n v="9121"/>
    <x v="7"/>
    <x v="3"/>
    <x v="2"/>
    <x v="232"/>
    <x v="5"/>
    <x v="12"/>
    <s v="Periodo 2020-2021"/>
    <s v="Adimensional"/>
    <s v="Ministerio de Ciencias, Tecnología, Conocimiento e Innovación"/>
    <s v="Etapas Históricas del Programa Paso a Paso en la comuna de Cholchol"/>
    <m/>
    <s v="Gráfico Evolución"/>
    <m/>
    <s v="https://analytics.zoho.com/open-view/2395394000008155038?ZOHO_CRITERIA=%22Localiza_CL_Poblacion%22.%22Codcom%22%3D9121"/>
    <x v="3"/>
    <s v="#1774B9"/>
  </r>
  <r>
    <s v="2238"/>
    <n v="360"/>
    <s v="Enfermedades Mundiales"/>
    <s v="Salud"/>
    <n v="9201"/>
    <x v="7"/>
    <x v="3"/>
    <x v="2"/>
    <x v="233"/>
    <x v="5"/>
    <x v="12"/>
    <s v="Periodo 2020-2021"/>
    <s v="Adimensional"/>
    <s v="Ministerio de Ciencias, Tecnología, Conocimiento e Innovación"/>
    <s v="Etapas Históricas del Programa Paso a Paso en la comuna de Angol"/>
    <m/>
    <s v="Gráfico Evolución"/>
    <m/>
    <s v="https://analytics.zoho.com/open-view/2395394000008155038?ZOHO_CRITERIA=%22Localiza_CL_Poblacion%22.%22Codcom%22%3D9201"/>
    <x v="3"/>
    <s v="#1774B9"/>
  </r>
  <r>
    <s v="2239"/>
    <n v="360"/>
    <s v="Enfermedades Mundiales"/>
    <s v="Salud"/>
    <n v="9202"/>
    <x v="7"/>
    <x v="3"/>
    <x v="2"/>
    <x v="234"/>
    <x v="5"/>
    <x v="12"/>
    <s v="Periodo 2020-2021"/>
    <s v="Adimensional"/>
    <s v="Ministerio de Ciencias, Tecnología, Conocimiento e Innovación"/>
    <s v="Etapas Históricas del Programa Paso a Paso en la comuna de Collipulli"/>
    <m/>
    <s v="Gráfico Evolución"/>
    <m/>
    <s v="https://analytics.zoho.com/open-view/2395394000008155038?ZOHO_CRITERIA=%22Localiza_CL_Poblacion%22.%22Codcom%22%3D9202"/>
    <x v="3"/>
    <s v="#1774B9"/>
  </r>
  <r>
    <s v="2240"/>
    <n v="360"/>
    <s v="Enfermedades Mundiales"/>
    <s v="Salud"/>
    <n v="9203"/>
    <x v="7"/>
    <x v="3"/>
    <x v="2"/>
    <x v="235"/>
    <x v="5"/>
    <x v="12"/>
    <s v="Periodo 2020-2021"/>
    <s v="Adimensional"/>
    <s v="Ministerio de Ciencias, Tecnología, Conocimiento e Innovación"/>
    <s v="Etapas Históricas del Programa Paso a Paso en la comuna de Curacautín"/>
    <m/>
    <s v="Gráfico Evolución"/>
    <m/>
    <s v="https://analytics.zoho.com/open-view/2395394000008155038?ZOHO_CRITERIA=%22Localiza_CL_Poblacion%22.%22Codcom%22%3D9203"/>
    <x v="3"/>
    <s v="#1774B9"/>
  </r>
  <r>
    <s v="2241"/>
    <n v="360"/>
    <s v="Enfermedades Mundiales"/>
    <s v="Salud"/>
    <n v="9204"/>
    <x v="7"/>
    <x v="3"/>
    <x v="2"/>
    <x v="236"/>
    <x v="5"/>
    <x v="12"/>
    <s v="Periodo 2020-2021"/>
    <s v="Adimensional"/>
    <s v="Ministerio de Ciencias, Tecnología, Conocimiento e Innovación"/>
    <s v="Etapas Históricas del Programa Paso a Paso en la comuna de Ercilla"/>
    <m/>
    <s v="Gráfico Evolución"/>
    <m/>
    <s v="https://analytics.zoho.com/open-view/2395394000008155038?ZOHO_CRITERIA=%22Localiza_CL_Poblacion%22.%22Codcom%22%3D9204"/>
    <x v="3"/>
    <s v="#1774B9"/>
  </r>
  <r>
    <s v="2242"/>
    <n v="360"/>
    <s v="Enfermedades Mundiales"/>
    <s v="Salud"/>
    <n v="9205"/>
    <x v="7"/>
    <x v="3"/>
    <x v="2"/>
    <x v="237"/>
    <x v="5"/>
    <x v="12"/>
    <s v="Periodo 2020-2021"/>
    <s v="Adimensional"/>
    <s v="Ministerio de Ciencias, Tecnología, Conocimiento e Innovación"/>
    <s v="Etapas Históricas del Programa Paso a Paso en la comuna de Lonquimay"/>
    <m/>
    <s v="Gráfico Evolución"/>
    <m/>
    <s v="https://analytics.zoho.com/open-view/2395394000008155038?ZOHO_CRITERIA=%22Localiza_CL_Poblacion%22.%22Codcom%22%3D9205"/>
    <x v="3"/>
    <s v="#1774B9"/>
  </r>
  <r>
    <s v="2243"/>
    <n v="360"/>
    <s v="Enfermedades Mundiales"/>
    <s v="Salud"/>
    <n v="9206"/>
    <x v="7"/>
    <x v="3"/>
    <x v="2"/>
    <x v="238"/>
    <x v="5"/>
    <x v="12"/>
    <s v="Periodo 2020-2021"/>
    <s v="Adimensional"/>
    <s v="Ministerio de Ciencias, Tecnología, Conocimiento e Innovación"/>
    <s v="Etapas Históricas del Programa Paso a Paso en la comuna de Los Sauces"/>
    <m/>
    <s v="Gráfico Evolución"/>
    <m/>
    <s v="https://analytics.zoho.com/open-view/2395394000008155038?ZOHO_CRITERIA=%22Localiza_CL_Poblacion%22.%22Codcom%22%3D9206"/>
    <x v="3"/>
    <s v="#1774B9"/>
  </r>
  <r>
    <s v="2244"/>
    <n v="360"/>
    <s v="Enfermedades Mundiales"/>
    <s v="Salud"/>
    <n v="9207"/>
    <x v="7"/>
    <x v="3"/>
    <x v="2"/>
    <x v="239"/>
    <x v="5"/>
    <x v="12"/>
    <s v="Periodo 2020-2021"/>
    <s v="Adimensional"/>
    <s v="Ministerio de Ciencias, Tecnología, Conocimiento e Innovación"/>
    <s v="Etapas Históricas del Programa Paso a Paso en la comuna de Lumaco"/>
    <m/>
    <s v="Gráfico Evolución"/>
    <m/>
    <s v="https://analytics.zoho.com/open-view/2395394000008155038?ZOHO_CRITERIA=%22Localiza_CL_Poblacion%22.%22Codcom%22%3D9207"/>
    <x v="3"/>
    <s v="#1774B9"/>
  </r>
  <r>
    <s v="2245"/>
    <n v="360"/>
    <s v="Enfermedades Mundiales"/>
    <s v="Salud"/>
    <n v="9208"/>
    <x v="7"/>
    <x v="3"/>
    <x v="2"/>
    <x v="240"/>
    <x v="5"/>
    <x v="12"/>
    <s v="Periodo 2020-2021"/>
    <s v="Adimensional"/>
    <s v="Ministerio de Ciencias, Tecnología, Conocimiento e Innovación"/>
    <s v="Etapas Históricas del Programa Paso a Paso en la comuna de Purén"/>
    <m/>
    <s v="Gráfico Evolución"/>
    <m/>
    <s v="https://analytics.zoho.com/open-view/2395394000008155038?ZOHO_CRITERIA=%22Localiza_CL_Poblacion%22.%22Codcom%22%3D9208"/>
    <x v="3"/>
    <s v="#1774B9"/>
  </r>
  <r>
    <s v="2246"/>
    <n v="360"/>
    <s v="Enfermedades Mundiales"/>
    <s v="Salud"/>
    <n v="9209"/>
    <x v="7"/>
    <x v="3"/>
    <x v="2"/>
    <x v="241"/>
    <x v="5"/>
    <x v="12"/>
    <s v="Periodo 2020-2021"/>
    <s v="Adimensional"/>
    <s v="Ministerio de Ciencias, Tecnología, Conocimiento e Innovación"/>
    <s v="Etapas Históricas del Programa Paso a Paso en la comuna de Renaico"/>
    <m/>
    <s v="Gráfico Evolución"/>
    <m/>
    <s v="https://analytics.zoho.com/open-view/2395394000008155038?ZOHO_CRITERIA=%22Localiza_CL_Poblacion%22.%22Codcom%22%3D9209"/>
    <x v="3"/>
    <s v="#1774B9"/>
  </r>
  <r>
    <s v="2247"/>
    <n v="360"/>
    <s v="Enfermedades Mundiales"/>
    <s v="Salud"/>
    <n v="9210"/>
    <x v="7"/>
    <x v="3"/>
    <x v="2"/>
    <x v="242"/>
    <x v="5"/>
    <x v="12"/>
    <s v="Periodo 2020-2021"/>
    <s v="Adimensional"/>
    <s v="Ministerio de Ciencias, Tecnología, Conocimiento e Innovación"/>
    <s v="Etapas Históricas del Programa Paso a Paso en la comuna de Traiguén"/>
    <m/>
    <s v="Gráfico Evolución"/>
    <m/>
    <s v="https://analytics.zoho.com/open-view/2395394000008155038?ZOHO_CRITERIA=%22Localiza_CL_Poblacion%22.%22Codcom%22%3D9210"/>
    <x v="3"/>
    <s v="#1774B9"/>
  </r>
  <r>
    <s v="2248"/>
    <n v="360"/>
    <s v="Enfermedades Mundiales"/>
    <s v="Salud"/>
    <n v="9211"/>
    <x v="7"/>
    <x v="3"/>
    <x v="2"/>
    <x v="243"/>
    <x v="5"/>
    <x v="12"/>
    <s v="Periodo 2020-2021"/>
    <s v="Adimensional"/>
    <s v="Ministerio de Ciencias, Tecnología, Conocimiento e Innovación"/>
    <s v="Etapas Históricas del Programa Paso a Paso en la comuna de Victoria"/>
    <m/>
    <s v="Gráfico Evolución"/>
    <m/>
    <s v="https://analytics.zoho.com/open-view/2395394000008155038?ZOHO_CRITERIA=%22Localiza_CL_Poblacion%22.%22Codcom%22%3D9211"/>
    <x v="3"/>
    <s v="#1774B9"/>
  </r>
  <r>
    <s v="2249"/>
    <n v="360"/>
    <s v="Enfermedades Mundiales"/>
    <s v="Salud"/>
    <n v="10101"/>
    <x v="7"/>
    <x v="3"/>
    <x v="2"/>
    <x v="244"/>
    <x v="5"/>
    <x v="12"/>
    <s v="Periodo 2020-2021"/>
    <s v="Adimensional"/>
    <s v="Ministerio de Ciencias, Tecnología, Conocimiento e Innovación"/>
    <s v="Etapas Históricas del Programa Paso a Paso en la comuna de Puerto Montt"/>
    <m/>
    <s v="Gráfico Evolución"/>
    <m/>
    <s v="https://analytics.zoho.com/open-view/2395394000008155038?ZOHO_CRITERIA=%22Localiza_CL_Poblacion%22.%22Codcom%22%3D10101"/>
    <x v="3"/>
    <s v="#1774B9"/>
  </r>
  <r>
    <s v="2250"/>
    <n v="360"/>
    <s v="Enfermedades Mundiales"/>
    <s v="Salud"/>
    <n v="10102"/>
    <x v="7"/>
    <x v="3"/>
    <x v="2"/>
    <x v="245"/>
    <x v="5"/>
    <x v="12"/>
    <s v="Periodo 2020-2021"/>
    <s v="Adimensional"/>
    <s v="Ministerio de Ciencias, Tecnología, Conocimiento e Innovación"/>
    <s v="Etapas Históricas del Programa Paso a Paso en la comuna de Calbuco"/>
    <m/>
    <s v="Gráfico Evolución"/>
    <m/>
    <s v="https://analytics.zoho.com/open-view/2395394000008155038?ZOHO_CRITERIA=%22Localiza_CL_Poblacion%22.%22Codcom%22%3D10102"/>
    <x v="3"/>
    <s v="#1774B9"/>
  </r>
  <r>
    <s v="2251"/>
    <n v="360"/>
    <s v="Enfermedades Mundiales"/>
    <s v="Salud"/>
    <n v="10103"/>
    <x v="7"/>
    <x v="3"/>
    <x v="2"/>
    <x v="246"/>
    <x v="5"/>
    <x v="12"/>
    <s v="Periodo 2020-2021"/>
    <s v="Adimensional"/>
    <s v="Ministerio de Ciencias, Tecnología, Conocimiento e Innovación"/>
    <s v="Etapas Históricas del Programa Paso a Paso en la comuna de Cochamó"/>
    <m/>
    <s v="Gráfico Evolución"/>
    <m/>
    <s v="https://analytics.zoho.com/open-view/2395394000008155038?ZOHO_CRITERIA=%22Localiza_CL_Poblacion%22.%22Codcom%22%3D10103"/>
    <x v="3"/>
    <s v="#1774B9"/>
  </r>
  <r>
    <s v="2252"/>
    <n v="360"/>
    <s v="Enfermedades Mundiales"/>
    <s v="Salud"/>
    <n v="10104"/>
    <x v="7"/>
    <x v="3"/>
    <x v="2"/>
    <x v="247"/>
    <x v="5"/>
    <x v="12"/>
    <s v="Periodo 2020-2021"/>
    <s v="Adimensional"/>
    <s v="Ministerio de Ciencias, Tecnología, Conocimiento e Innovación"/>
    <s v="Etapas Históricas del Programa Paso a Paso en la comuna de Fresia"/>
    <m/>
    <s v="Gráfico Evolución"/>
    <m/>
    <s v="https://analytics.zoho.com/open-view/2395394000008155038?ZOHO_CRITERIA=%22Localiza_CL_Poblacion%22.%22Codcom%22%3D10104"/>
    <x v="3"/>
    <s v="#1774B9"/>
  </r>
  <r>
    <s v="2253"/>
    <n v="360"/>
    <s v="Enfermedades Mundiales"/>
    <s v="Salud"/>
    <n v="10105"/>
    <x v="7"/>
    <x v="3"/>
    <x v="2"/>
    <x v="248"/>
    <x v="5"/>
    <x v="12"/>
    <s v="Periodo 2020-2021"/>
    <s v="Adimensional"/>
    <s v="Ministerio de Ciencias, Tecnología, Conocimiento e Innovación"/>
    <s v="Etapas Históricas del Programa Paso a Paso en la comuna de Frutillar"/>
    <m/>
    <s v="Gráfico Evolución"/>
    <m/>
    <s v="https://analytics.zoho.com/open-view/2395394000008155038?ZOHO_CRITERIA=%22Localiza_CL_Poblacion%22.%22Codcom%22%3D10105"/>
    <x v="3"/>
    <s v="#1774B9"/>
  </r>
  <r>
    <s v="2254"/>
    <n v="360"/>
    <s v="Enfermedades Mundiales"/>
    <s v="Salud"/>
    <n v="10106"/>
    <x v="7"/>
    <x v="3"/>
    <x v="2"/>
    <x v="249"/>
    <x v="5"/>
    <x v="12"/>
    <s v="Periodo 2020-2021"/>
    <s v="Adimensional"/>
    <s v="Ministerio de Ciencias, Tecnología, Conocimiento e Innovación"/>
    <s v="Etapas Históricas del Programa Paso a Paso en la comuna de Los Muermos"/>
    <m/>
    <s v="Gráfico Evolución"/>
    <m/>
    <s v="https://analytics.zoho.com/open-view/2395394000008155038?ZOHO_CRITERIA=%22Localiza_CL_Poblacion%22.%22Codcom%22%3D10106"/>
    <x v="3"/>
    <s v="#1774B9"/>
  </r>
  <r>
    <s v="2255"/>
    <n v="360"/>
    <s v="Enfermedades Mundiales"/>
    <s v="Salud"/>
    <n v="10107"/>
    <x v="7"/>
    <x v="3"/>
    <x v="2"/>
    <x v="250"/>
    <x v="5"/>
    <x v="12"/>
    <s v="Periodo 2020-2021"/>
    <s v="Adimensional"/>
    <s v="Ministerio de Ciencias, Tecnología, Conocimiento e Innovación"/>
    <s v="Etapas Históricas del Programa Paso a Paso en la comuna de Llanquihue"/>
    <m/>
    <s v="Gráfico Evolución"/>
    <m/>
    <s v="https://analytics.zoho.com/open-view/2395394000008155038?ZOHO_CRITERIA=%22Localiza_CL_Poblacion%22.%22Codcom%22%3D10107"/>
    <x v="3"/>
    <s v="#1774B9"/>
  </r>
  <r>
    <s v="2256"/>
    <n v="360"/>
    <s v="Enfermedades Mundiales"/>
    <s v="Salud"/>
    <n v="10108"/>
    <x v="7"/>
    <x v="3"/>
    <x v="2"/>
    <x v="251"/>
    <x v="5"/>
    <x v="12"/>
    <s v="Periodo 2020-2021"/>
    <s v="Adimensional"/>
    <s v="Ministerio de Ciencias, Tecnología, Conocimiento e Innovación"/>
    <s v="Etapas Históricas del Programa Paso a Paso en la comuna de Maullín"/>
    <m/>
    <s v="Gráfico Evolución"/>
    <m/>
    <s v="https://analytics.zoho.com/open-view/2395394000008155038?ZOHO_CRITERIA=%22Localiza_CL_Poblacion%22.%22Codcom%22%3D10108"/>
    <x v="3"/>
    <s v="#1774B9"/>
  </r>
  <r>
    <s v="2257"/>
    <n v="360"/>
    <s v="Enfermedades Mundiales"/>
    <s v="Salud"/>
    <n v="10109"/>
    <x v="7"/>
    <x v="3"/>
    <x v="2"/>
    <x v="252"/>
    <x v="5"/>
    <x v="12"/>
    <s v="Periodo 2020-2021"/>
    <s v="Adimensional"/>
    <s v="Ministerio de Ciencias, Tecnología, Conocimiento e Innovación"/>
    <s v="Etapas Históricas del Programa Paso a Paso en la comuna de Puerto Varas"/>
    <m/>
    <s v="Gráfico Evolución"/>
    <m/>
    <s v="https://analytics.zoho.com/open-view/2395394000008155038?ZOHO_CRITERIA=%22Localiza_CL_Poblacion%22.%22Codcom%22%3D10109"/>
    <x v="3"/>
    <s v="#1774B9"/>
  </r>
  <r>
    <s v="2258"/>
    <n v="360"/>
    <s v="Enfermedades Mundiales"/>
    <s v="Salud"/>
    <n v="10201"/>
    <x v="7"/>
    <x v="3"/>
    <x v="2"/>
    <x v="253"/>
    <x v="5"/>
    <x v="12"/>
    <s v="Periodo 2020-2021"/>
    <s v="Adimensional"/>
    <s v="Ministerio de Ciencias, Tecnología, Conocimiento e Innovación"/>
    <s v="Etapas Históricas del Programa Paso a Paso en la comuna de Castro"/>
    <m/>
    <s v="Gráfico Evolución"/>
    <m/>
    <s v="https://analytics.zoho.com/open-view/2395394000008155038?ZOHO_CRITERIA=%22Localiza_CL_Poblacion%22.%22Codcom%22%3D10201"/>
    <x v="3"/>
    <s v="#1774B9"/>
  </r>
  <r>
    <s v="2259"/>
    <n v="360"/>
    <s v="Enfermedades Mundiales"/>
    <s v="Salud"/>
    <n v="10202"/>
    <x v="7"/>
    <x v="3"/>
    <x v="2"/>
    <x v="254"/>
    <x v="5"/>
    <x v="12"/>
    <s v="Periodo 2020-2021"/>
    <s v="Adimensional"/>
    <s v="Ministerio de Ciencias, Tecnología, Conocimiento e Innovación"/>
    <s v="Etapas Históricas del Programa Paso a Paso en la comuna de Ancud"/>
    <m/>
    <s v="Gráfico Evolución"/>
    <m/>
    <s v="https://analytics.zoho.com/open-view/2395394000008155038?ZOHO_CRITERIA=%22Localiza_CL_Poblacion%22.%22Codcom%22%3D10202"/>
    <x v="3"/>
    <s v="#1774B9"/>
  </r>
  <r>
    <s v="2260"/>
    <n v="360"/>
    <s v="Enfermedades Mundiales"/>
    <s v="Salud"/>
    <n v="10203"/>
    <x v="7"/>
    <x v="3"/>
    <x v="2"/>
    <x v="255"/>
    <x v="5"/>
    <x v="12"/>
    <s v="Periodo 2020-2021"/>
    <s v="Adimensional"/>
    <s v="Ministerio de Ciencias, Tecnología, Conocimiento e Innovación"/>
    <s v="Etapas Históricas del Programa Paso a Paso en la comuna de Chonchi"/>
    <m/>
    <s v="Gráfico Evolución"/>
    <m/>
    <s v="https://analytics.zoho.com/open-view/2395394000008155038?ZOHO_CRITERIA=%22Localiza_CL_Poblacion%22.%22Codcom%22%3D10203"/>
    <x v="3"/>
    <s v="#1774B9"/>
  </r>
  <r>
    <s v="2261"/>
    <n v="360"/>
    <s v="Enfermedades Mundiales"/>
    <s v="Salud"/>
    <n v="10204"/>
    <x v="7"/>
    <x v="3"/>
    <x v="2"/>
    <x v="256"/>
    <x v="5"/>
    <x v="12"/>
    <s v="Periodo 2020-2021"/>
    <s v="Adimensional"/>
    <s v="Ministerio de Ciencias, Tecnología, Conocimiento e Innovación"/>
    <s v="Etapas Históricas del Programa Paso a Paso en la comuna de Curaco de Vélez"/>
    <m/>
    <s v="Gráfico Evolución"/>
    <m/>
    <s v="https://analytics.zoho.com/open-view/2395394000008155038?ZOHO_CRITERIA=%22Localiza_CL_Poblacion%22.%22Codcom%22%3D10204"/>
    <x v="3"/>
    <s v="#1774B9"/>
  </r>
  <r>
    <s v="2262"/>
    <n v="360"/>
    <s v="Enfermedades Mundiales"/>
    <s v="Salud"/>
    <n v="10205"/>
    <x v="7"/>
    <x v="3"/>
    <x v="2"/>
    <x v="257"/>
    <x v="5"/>
    <x v="12"/>
    <s v="Periodo 2020-2021"/>
    <s v="Adimensional"/>
    <s v="Ministerio de Ciencias, Tecnología, Conocimiento e Innovación"/>
    <s v="Etapas Históricas del Programa Paso a Paso en la comuna de Dalcahue"/>
    <m/>
    <s v="Gráfico Evolución"/>
    <m/>
    <s v="https://analytics.zoho.com/open-view/2395394000008155038?ZOHO_CRITERIA=%22Localiza_CL_Poblacion%22.%22Codcom%22%3D10205"/>
    <x v="3"/>
    <s v="#1774B9"/>
  </r>
  <r>
    <s v="2263"/>
    <n v="360"/>
    <s v="Enfermedades Mundiales"/>
    <s v="Salud"/>
    <n v="10206"/>
    <x v="7"/>
    <x v="3"/>
    <x v="2"/>
    <x v="258"/>
    <x v="5"/>
    <x v="12"/>
    <s v="Periodo 2020-2021"/>
    <s v="Adimensional"/>
    <s v="Ministerio de Ciencias, Tecnología, Conocimiento e Innovación"/>
    <s v="Etapas Históricas del Programa Paso a Paso en la comuna de Puqueldón"/>
    <m/>
    <s v="Gráfico Evolución"/>
    <m/>
    <s v="https://analytics.zoho.com/open-view/2395394000008155038?ZOHO_CRITERIA=%22Localiza_CL_Poblacion%22.%22Codcom%22%3D10206"/>
    <x v="3"/>
    <s v="#1774B9"/>
  </r>
  <r>
    <s v="2264"/>
    <n v="360"/>
    <s v="Enfermedades Mundiales"/>
    <s v="Salud"/>
    <n v="10207"/>
    <x v="7"/>
    <x v="3"/>
    <x v="2"/>
    <x v="259"/>
    <x v="5"/>
    <x v="12"/>
    <s v="Periodo 2020-2021"/>
    <s v="Adimensional"/>
    <s v="Ministerio de Ciencias, Tecnología, Conocimiento e Innovación"/>
    <s v="Etapas Históricas del Programa Paso a Paso en la comuna de Queilén"/>
    <m/>
    <s v="Gráfico Evolución"/>
    <m/>
    <s v="https://analytics.zoho.com/open-view/2395394000008155038?ZOHO_CRITERIA=%22Localiza_CL_Poblacion%22.%22Codcom%22%3D10207"/>
    <x v="3"/>
    <s v="#1774B9"/>
  </r>
  <r>
    <s v="2265"/>
    <n v="360"/>
    <s v="Enfermedades Mundiales"/>
    <s v="Salud"/>
    <n v="10208"/>
    <x v="7"/>
    <x v="3"/>
    <x v="2"/>
    <x v="260"/>
    <x v="5"/>
    <x v="12"/>
    <s v="Periodo 2020-2021"/>
    <s v="Adimensional"/>
    <s v="Ministerio de Ciencias, Tecnología, Conocimiento e Innovación"/>
    <s v="Etapas Históricas del Programa Paso a Paso en la comuna de Quellón"/>
    <m/>
    <s v="Gráfico Evolución"/>
    <m/>
    <s v="https://analytics.zoho.com/open-view/2395394000008155038?ZOHO_CRITERIA=%22Localiza_CL_Poblacion%22.%22Codcom%22%3D10208"/>
    <x v="3"/>
    <s v="#1774B9"/>
  </r>
  <r>
    <s v="2266"/>
    <n v="360"/>
    <s v="Enfermedades Mundiales"/>
    <s v="Salud"/>
    <n v="10209"/>
    <x v="7"/>
    <x v="3"/>
    <x v="2"/>
    <x v="261"/>
    <x v="5"/>
    <x v="12"/>
    <s v="Periodo 2020-2021"/>
    <s v="Adimensional"/>
    <s v="Ministerio de Ciencias, Tecnología, Conocimiento e Innovación"/>
    <s v="Etapas Históricas del Programa Paso a Paso en la comuna de Quemchi"/>
    <m/>
    <s v="Gráfico Evolución"/>
    <m/>
    <s v="https://analytics.zoho.com/open-view/2395394000008155038?ZOHO_CRITERIA=%22Localiza_CL_Poblacion%22.%22Codcom%22%3D10209"/>
    <x v="3"/>
    <s v="#1774B9"/>
  </r>
  <r>
    <s v="2267"/>
    <n v="360"/>
    <s v="Enfermedades Mundiales"/>
    <s v="Salud"/>
    <n v="10210"/>
    <x v="7"/>
    <x v="3"/>
    <x v="2"/>
    <x v="262"/>
    <x v="5"/>
    <x v="12"/>
    <s v="Periodo 2020-2021"/>
    <s v="Adimensional"/>
    <s v="Ministerio de Ciencias, Tecnología, Conocimiento e Innovación"/>
    <s v="Etapas Históricas del Programa Paso a Paso en la comuna de Quinchao"/>
    <m/>
    <s v="Gráfico Evolución"/>
    <m/>
    <s v="https://analytics.zoho.com/open-view/2395394000008155038?ZOHO_CRITERIA=%22Localiza_CL_Poblacion%22.%22Codcom%22%3D10210"/>
    <x v="3"/>
    <s v="#1774B9"/>
  </r>
  <r>
    <s v="2268"/>
    <n v="360"/>
    <s v="Enfermedades Mundiales"/>
    <s v="Salud"/>
    <n v="10301"/>
    <x v="7"/>
    <x v="3"/>
    <x v="2"/>
    <x v="263"/>
    <x v="5"/>
    <x v="12"/>
    <s v="Periodo 2020-2021"/>
    <s v="Adimensional"/>
    <s v="Ministerio de Ciencias, Tecnología, Conocimiento e Innovación"/>
    <s v="Etapas Históricas del Programa Paso a Paso en la comuna de Osorno"/>
    <m/>
    <s v="Gráfico Evolución"/>
    <m/>
    <s v="https://analytics.zoho.com/open-view/2395394000008155038?ZOHO_CRITERIA=%22Localiza_CL_Poblacion%22.%22Codcom%22%3D10301"/>
    <x v="3"/>
    <s v="#1774B9"/>
  </r>
  <r>
    <s v="2269"/>
    <n v="360"/>
    <s v="Enfermedades Mundiales"/>
    <s v="Salud"/>
    <n v="10302"/>
    <x v="7"/>
    <x v="3"/>
    <x v="2"/>
    <x v="264"/>
    <x v="5"/>
    <x v="12"/>
    <s v="Periodo 2020-2021"/>
    <s v="Adimensional"/>
    <s v="Ministerio de Ciencias, Tecnología, Conocimiento e Innovación"/>
    <s v="Etapas Históricas del Programa Paso a Paso en la comuna de Puerto Octay"/>
    <m/>
    <s v="Gráfico Evolución"/>
    <m/>
    <s v="https://analytics.zoho.com/open-view/2395394000008155038?ZOHO_CRITERIA=%22Localiza_CL_Poblacion%22.%22Codcom%22%3D10302"/>
    <x v="3"/>
    <s v="#1774B9"/>
  </r>
  <r>
    <s v="2270"/>
    <n v="360"/>
    <s v="Enfermedades Mundiales"/>
    <s v="Salud"/>
    <n v="10303"/>
    <x v="7"/>
    <x v="3"/>
    <x v="2"/>
    <x v="265"/>
    <x v="5"/>
    <x v="12"/>
    <s v="Periodo 2020-2021"/>
    <s v="Adimensional"/>
    <s v="Ministerio de Ciencias, Tecnología, Conocimiento e Innovación"/>
    <s v="Etapas Históricas del Programa Paso a Paso en la comuna de Purranque"/>
    <m/>
    <s v="Gráfico Evolución"/>
    <m/>
    <s v="https://analytics.zoho.com/open-view/2395394000008155038?ZOHO_CRITERIA=%22Localiza_CL_Poblacion%22.%22Codcom%22%3D10303"/>
    <x v="3"/>
    <s v="#1774B9"/>
  </r>
  <r>
    <s v="2271"/>
    <n v="360"/>
    <s v="Enfermedades Mundiales"/>
    <s v="Salud"/>
    <n v="10304"/>
    <x v="7"/>
    <x v="3"/>
    <x v="2"/>
    <x v="266"/>
    <x v="5"/>
    <x v="12"/>
    <s v="Periodo 2020-2021"/>
    <s v="Adimensional"/>
    <s v="Ministerio de Ciencias, Tecnología, Conocimiento e Innovación"/>
    <s v="Etapas Históricas del Programa Paso a Paso en la comuna de Puyehue"/>
    <m/>
    <s v="Gráfico Evolución"/>
    <m/>
    <s v="https://analytics.zoho.com/open-view/2395394000008155038?ZOHO_CRITERIA=%22Localiza_CL_Poblacion%22.%22Codcom%22%3D10304"/>
    <x v="3"/>
    <s v="#1774B9"/>
  </r>
  <r>
    <s v="2272"/>
    <n v="360"/>
    <s v="Enfermedades Mundiales"/>
    <s v="Salud"/>
    <n v="10305"/>
    <x v="7"/>
    <x v="3"/>
    <x v="2"/>
    <x v="267"/>
    <x v="5"/>
    <x v="12"/>
    <s v="Periodo 2020-2021"/>
    <s v="Adimensional"/>
    <s v="Ministerio de Ciencias, Tecnología, Conocimiento e Innovación"/>
    <s v="Etapas Históricas del Programa Paso a Paso en la comuna de Río Negro"/>
    <m/>
    <s v="Gráfico Evolución"/>
    <m/>
    <s v="https://analytics.zoho.com/open-view/2395394000008155038?ZOHO_CRITERIA=%22Localiza_CL_Poblacion%22.%22Codcom%22%3D10305"/>
    <x v="3"/>
    <s v="#1774B9"/>
  </r>
  <r>
    <s v="2273"/>
    <n v="360"/>
    <s v="Enfermedades Mundiales"/>
    <s v="Salud"/>
    <n v="10306"/>
    <x v="7"/>
    <x v="3"/>
    <x v="2"/>
    <x v="268"/>
    <x v="5"/>
    <x v="12"/>
    <s v="Periodo 2020-2021"/>
    <s v="Adimensional"/>
    <s v="Ministerio de Ciencias, Tecnología, Conocimiento e Innovación"/>
    <s v="Etapas Históricas del Programa Paso a Paso en la comuna de San Juan de La Costa"/>
    <m/>
    <s v="Gráfico Evolución"/>
    <m/>
    <s v="https://analytics.zoho.com/open-view/2395394000008155038?ZOHO_CRITERIA=%22Localiza_CL_Poblacion%22.%22Codcom%22%3D10306"/>
    <x v="3"/>
    <s v="#1774B9"/>
  </r>
  <r>
    <s v="2274"/>
    <n v="360"/>
    <s v="Enfermedades Mundiales"/>
    <s v="Salud"/>
    <n v="10307"/>
    <x v="7"/>
    <x v="3"/>
    <x v="2"/>
    <x v="269"/>
    <x v="5"/>
    <x v="12"/>
    <s v="Periodo 2020-2021"/>
    <s v="Adimensional"/>
    <s v="Ministerio de Ciencias, Tecnología, Conocimiento e Innovación"/>
    <s v="Etapas Históricas del Programa Paso a Paso en la comuna de San Pablo"/>
    <m/>
    <s v="Gráfico Evolución"/>
    <m/>
    <s v="https://analytics.zoho.com/open-view/2395394000008155038?ZOHO_CRITERIA=%22Localiza_CL_Poblacion%22.%22Codcom%22%3D10307"/>
    <x v="3"/>
    <s v="#1774B9"/>
  </r>
  <r>
    <s v="2275"/>
    <n v="360"/>
    <s v="Enfermedades Mundiales"/>
    <s v="Salud"/>
    <n v="10401"/>
    <x v="7"/>
    <x v="3"/>
    <x v="2"/>
    <x v="270"/>
    <x v="5"/>
    <x v="12"/>
    <s v="Periodo 2020-2021"/>
    <s v="Adimensional"/>
    <s v="Ministerio de Ciencias, Tecnología, Conocimiento e Innovación"/>
    <s v="Etapas Históricas del Programa Paso a Paso en la comuna de Chaitén"/>
    <m/>
    <s v="Gráfico Evolución"/>
    <m/>
    <s v="https://analytics.zoho.com/open-view/2395394000008155038?ZOHO_CRITERIA=%22Localiza_CL_Poblacion%22.%22Codcom%22%3D10401"/>
    <x v="3"/>
    <s v="#1774B9"/>
  </r>
  <r>
    <s v="2276"/>
    <n v="360"/>
    <s v="Enfermedades Mundiales"/>
    <s v="Salud"/>
    <n v="10402"/>
    <x v="7"/>
    <x v="3"/>
    <x v="2"/>
    <x v="271"/>
    <x v="5"/>
    <x v="12"/>
    <s v="Periodo 2020-2021"/>
    <s v="Adimensional"/>
    <s v="Ministerio de Ciencias, Tecnología, Conocimiento e Innovación"/>
    <s v="Etapas Históricas del Programa Paso a Paso en la comuna de Futaleufú"/>
    <m/>
    <s v="Gráfico Evolución"/>
    <m/>
    <s v="https://analytics.zoho.com/open-view/2395394000008155038?ZOHO_CRITERIA=%22Localiza_CL_Poblacion%22.%22Codcom%22%3D10402"/>
    <x v="3"/>
    <s v="#1774B9"/>
  </r>
  <r>
    <s v="2277"/>
    <n v="360"/>
    <s v="Enfermedades Mundiales"/>
    <s v="Salud"/>
    <n v="10403"/>
    <x v="7"/>
    <x v="3"/>
    <x v="2"/>
    <x v="272"/>
    <x v="5"/>
    <x v="12"/>
    <s v="Periodo 2020-2021"/>
    <s v="Adimensional"/>
    <s v="Ministerio de Ciencias, Tecnología, Conocimiento e Innovación"/>
    <s v="Etapas Históricas del Programa Paso a Paso en la comuna de Hualaihué"/>
    <m/>
    <s v="Gráfico Evolución"/>
    <m/>
    <s v="https://analytics.zoho.com/open-view/2395394000008155038?ZOHO_CRITERIA=%22Localiza_CL_Poblacion%22.%22Codcom%22%3D10403"/>
    <x v="3"/>
    <s v="#1774B9"/>
  </r>
  <r>
    <s v="2278"/>
    <n v="360"/>
    <s v="Enfermedades Mundiales"/>
    <s v="Salud"/>
    <n v="10404"/>
    <x v="7"/>
    <x v="3"/>
    <x v="2"/>
    <x v="273"/>
    <x v="5"/>
    <x v="12"/>
    <s v="Periodo 2020-2021"/>
    <s v="Adimensional"/>
    <s v="Ministerio de Ciencias, Tecnología, Conocimiento e Innovación"/>
    <s v="Etapas Históricas del Programa Paso a Paso en la comuna de Palena"/>
    <m/>
    <s v="Gráfico Evolución"/>
    <m/>
    <s v="https://analytics.zoho.com/open-view/2395394000008155038?ZOHO_CRITERIA=%22Localiza_CL_Poblacion%22.%22Codcom%22%3D10404"/>
    <x v="3"/>
    <s v="#1774B9"/>
  </r>
  <r>
    <s v="2279"/>
    <n v="360"/>
    <s v="Enfermedades Mundiales"/>
    <s v="Salud"/>
    <n v="11101"/>
    <x v="7"/>
    <x v="3"/>
    <x v="2"/>
    <x v="274"/>
    <x v="5"/>
    <x v="12"/>
    <s v="Periodo 2020-2021"/>
    <s v="Adimensional"/>
    <s v="Ministerio de Ciencias, Tecnología, Conocimiento e Innovación"/>
    <s v="Etapas Históricas del Programa Paso a Paso en la comuna de Coihaique"/>
    <m/>
    <s v="Gráfico Evolución"/>
    <m/>
    <s v="https://analytics.zoho.com/open-view/2395394000008155038?ZOHO_CRITERIA=%22Localiza_CL_Poblacion%22.%22Codcom%22%3D11101"/>
    <x v="3"/>
    <s v="#1774B9"/>
  </r>
  <r>
    <s v="2280"/>
    <n v="360"/>
    <s v="Enfermedades Mundiales"/>
    <s v="Salud"/>
    <n v="11102"/>
    <x v="7"/>
    <x v="3"/>
    <x v="2"/>
    <x v="275"/>
    <x v="5"/>
    <x v="12"/>
    <s v="Periodo 2020-2021"/>
    <s v="Adimensional"/>
    <s v="Ministerio de Ciencias, Tecnología, Conocimiento e Innovación"/>
    <s v="Etapas Históricas del Programa Paso a Paso en la comuna de Lago Verde"/>
    <m/>
    <s v="Gráfico Evolución"/>
    <m/>
    <s v="https://analytics.zoho.com/open-view/2395394000008155038?ZOHO_CRITERIA=%22Localiza_CL_Poblacion%22.%22Codcom%22%3D11102"/>
    <x v="3"/>
    <s v="#1774B9"/>
  </r>
  <r>
    <s v="2281"/>
    <n v="360"/>
    <s v="Enfermedades Mundiales"/>
    <s v="Salud"/>
    <n v="11201"/>
    <x v="7"/>
    <x v="3"/>
    <x v="2"/>
    <x v="276"/>
    <x v="5"/>
    <x v="12"/>
    <s v="Periodo 2020-2021"/>
    <s v="Adimensional"/>
    <s v="Ministerio de Ciencias, Tecnología, Conocimiento e Innovación"/>
    <s v="Etapas Históricas del Programa Paso a Paso en la comuna de Aisén"/>
    <m/>
    <s v="Gráfico Evolución"/>
    <m/>
    <s v="https://analytics.zoho.com/open-view/2395394000008155038?ZOHO_CRITERIA=%22Localiza_CL_Poblacion%22.%22Codcom%22%3D11201"/>
    <x v="3"/>
    <s v="#1774B9"/>
  </r>
  <r>
    <s v="2282"/>
    <n v="360"/>
    <s v="Enfermedades Mundiales"/>
    <s v="Salud"/>
    <n v="11202"/>
    <x v="7"/>
    <x v="3"/>
    <x v="2"/>
    <x v="277"/>
    <x v="5"/>
    <x v="12"/>
    <s v="Periodo 2020-2021"/>
    <s v="Adimensional"/>
    <s v="Ministerio de Ciencias, Tecnología, Conocimiento e Innovación"/>
    <s v="Etapas Históricas del Programa Paso a Paso en la comuna de Cisnes"/>
    <m/>
    <s v="Gráfico Evolución"/>
    <m/>
    <s v="https://analytics.zoho.com/open-view/2395394000008155038?ZOHO_CRITERIA=%22Localiza_CL_Poblacion%22.%22Codcom%22%3D11202"/>
    <x v="3"/>
    <s v="#1774B9"/>
  </r>
  <r>
    <s v="2283"/>
    <n v="360"/>
    <s v="Enfermedades Mundiales"/>
    <s v="Salud"/>
    <n v="11203"/>
    <x v="7"/>
    <x v="3"/>
    <x v="2"/>
    <x v="278"/>
    <x v="5"/>
    <x v="12"/>
    <s v="Periodo 2020-2021"/>
    <s v="Adimensional"/>
    <s v="Ministerio de Ciencias, Tecnología, Conocimiento e Innovación"/>
    <s v="Etapas Históricas del Programa Paso a Paso en la comuna de Guaitecas"/>
    <m/>
    <s v="Gráfico Evolución"/>
    <m/>
    <s v="https://analytics.zoho.com/open-view/2395394000008155038?ZOHO_CRITERIA=%22Localiza_CL_Poblacion%22.%22Codcom%22%3D11203"/>
    <x v="3"/>
    <s v="#1774B9"/>
  </r>
  <r>
    <s v="2284"/>
    <n v="360"/>
    <s v="Enfermedades Mundiales"/>
    <s v="Salud"/>
    <n v="11301"/>
    <x v="7"/>
    <x v="3"/>
    <x v="2"/>
    <x v="279"/>
    <x v="5"/>
    <x v="12"/>
    <s v="Periodo 2020-2021"/>
    <s v="Adimensional"/>
    <s v="Ministerio de Ciencias, Tecnología, Conocimiento e Innovación"/>
    <s v="Etapas Históricas del Programa Paso a Paso en la comuna de Cochrane"/>
    <m/>
    <s v="Gráfico Evolución"/>
    <m/>
    <s v="https://analytics.zoho.com/open-view/2395394000008155038?ZOHO_CRITERIA=%22Localiza_CL_Poblacion%22.%22Codcom%22%3D11301"/>
    <x v="3"/>
    <s v="#1774B9"/>
  </r>
  <r>
    <s v="2285"/>
    <n v="360"/>
    <s v="Enfermedades Mundiales"/>
    <s v="Salud"/>
    <n v="11302"/>
    <x v="7"/>
    <x v="3"/>
    <x v="2"/>
    <x v="280"/>
    <x v="5"/>
    <x v="12"/>
    <s v="Periodo 2020-2021"/>
    <s v="Adimensional"/>
    <s v="Ministerio de Ciencias, Tecnología, Conocimiento e Innovación"/>
    <s v="Etapas Históricas del Programa Paso a Paso en la comuna de O'Higgins"/>
    <m/>
    <s v="Gráfico Evolución"/>
    <m/>
    <s v="https://analytics.zoho.com/open-view/2395394000008155038?ZOHO_CRITERIA=%22Localiza_CL_Poblacion%22.%22Codcom%22%3D11302"/>
    <x v="3"/>
    <s v="#1774B9"/>
  </r>
  <r>
    <s v="2286"/>
    <n v="360"/>
    <s v="Enfermedades Mundiales"/>
    <s v="Salud"/>
    <n v="11303"/>
    <x v="7"/>
    <x v="3"/>
    <x v="2"/>
    <x v="281"/>
    <x v="5"/>
    <x v="12"/>
    <s v="Periodo 2020-2021"/>
    <s v="Adimensional"/>
    <s v="Ministerio de Ciencias, Tecnología, Conocimiento e Innovación"/>
    <s v="Etapas Históricas del Programa Paso a Paso en la comuna de Tortel"/>
    <m/>
    <s v="Gráfico Evolución"/>
    <m/>
    <s v="https://analytics.zoho.com/open-view/2395394000008155038?ZOHO_CRITERIA=%22Localiza_CL_Poblacion%22.%22Codcom%22%3D11303"/>
    <x v="3"/>
    <s v="#1774B9"/>
  </r>
  <r>
    <s v="2287"/>
    <n v="360"/>
    <s v="Enfermedades Mundiales"/>
    <s v="Salud"/>
    <n v="11401"/>
    <x v="7"/>
    <x v="3"/>
    <x v="2"/>
    <x v="282"/>
    <x v="5"/>
    <x v="12"/>
    <s v="Periodo 2020-2021"/>
    <s v="Adimensional"/>
    <s v="Ministerio de Ciencias, Tecnología, Conocimiento e Innovación"/>
    <s v="Etapas Históricas del Programa Paso a Paso en la comuna de Chile Chico"/>
    <m/>
    <s v="Gráfico Evolución"/>
    <m/>
    <s v="https://analytics.zoho.com/open-view/2395394000008155038?ZOHO_CRITERIA=%22Localiza_CL_Poblacion%22.%22Codcom%22%3D11401"/>
    <x v="3"/>
    <s v="#1774B9"/>
  </r>
  <r>
    <s v="2288"/>
    <n v="360"/>
    <s v="Enfermedades Mundiales"/>
    <s v="Salud"/>
    <n v="11402"/>
    <x v="7"/>
    <x v="3"/>
    <x v="2"/>
    <x v="283"/>
    <x v="5"/>
    <x v="12"/>
    <s v="Periodo 2020-2021"/>
    <s v="Adimensional"/>
    <s v="Ministerio de Ciencias, Tecnología, Conocimiento e Innovación"/>
    <s v="Etapas Históricas del Programa Paso a Paso en la comuna de Río Ibáñez"/>
    <m/>
    <s v="Gráfico Evolución"/>
    <m/>
    <s v="https://analytics.zoho.com/open-view/2395394000008155038?ZOHO_CRITERIA=%22Localiza_CL_Poblacion%22.%22Codcom%22%3D11402"/>
    <x v="3"/>
    <s v="#1774B9"/>
  </r>
  <r>
    <s v="2289"/>
    <n v="360"/>
    <s v="Enfermedades Mundiales"/>
    <s v="Salud"/>
    <n v="12101"/>
    <x v="7"/>
    <x v="3"/>
    <x v="2"/>
    <x v="284"/>
    <x v="5"/>
    <x v="12"/>
    <s v="Periodo 2020-2021"/>
    <s v="Adimensional"/>
    <s v="Ministerio de Ciencias, Tecnología, Conocimiento e Innovación"/>
    <s v="Etapas Históricas del Programa Paso a Paso en la comuna de Punta Arenas"/>
    <m/>
    <s v="Gráfico Evolución"/>
    <m/>
    <s v="https://analytics.zoho.com/open-view/2395394000008155038?ZOHO_CRITERIA=%22Localiza_CL_Poblacion%22.%22Codcom%22%3D12101"/>
    <x v="3"/>
    <s v="#1774B9"/>
  </r>
  <r>
    <s v="2290"/>
    <n v="360"/>
    <s v="Enfermedades Mundiales"/>
    <s v="Salud"/>
    <n v="12102"/>
    <x v="7"/>
    <x v="3"/>
    <x v="2"/>
    <x v="285"/>
    <x v="5"/>
    <x v="12"/>
    <s v="Periodo 2020-2021"/>
    <s v="Adimensional"/>
    <s v="Ministerio de Ciencias, Tecnología, Conocimiento e Innovación"/>
    <s v="Etapas Históricas del Programa Paso a Paso en la comuna de Laguna Blanca"/>
    <m/>
    <s v="Gráfico Evolución"/>
    <m/>
    <s v="https://analytics.zoho.com/open-view/2395394000008155038?ZOHO_CRITERIA=%22Localiza_CL_Poblacion%22.%22Codcom%22%3D12102"/>
    <x v="3"/>
    <s v="#1774B9"/>
  </r>
  <r>
    <s v="2291"/>
    <n v="360"/>
    <s v="Enfermedades Mundiales"/>
    <s v="Salud"/>
    <n v="12103"/>
    <x v="7"/>
    <x v="3"/>
    <x v="2"/>
    <x v="286"/>
    <x v="5"/>
    <x v="12"/>
    <s v="Periodo 2020-2021"/>
    <s v="Adimensional"/>
    <s v="Ministerio de Ciencias, Tecnología, Conocimiento e Innovación"/>
    <s v="Etapas Históricas del Programa Paso a Paso en la comuna de Río Verde"/>
    <m/>
    <s v="Gráfico Evolución"/>
    <m/>
    <s v="https://analytics.zoho.com/open-view/2395394000008155038?ZOHO_CRITERIA=%22Localiza_CL_Poblacion%22.%22Codcom%22%3D12103"/>
    <x v="3"/>
    <s v="#1774B9"/>
  </r>
  <r>
    <s v="2292"/>
    <n v="360"/>
    <s v="Enfermedades Mundiales"/>
    <s v="Salud"/>
    <n v="12104"/>
    <x v="7"/>
    <x v="3"/>
    <x v="2"/>
    <x v="287"/>
    <x v="5"/>
    <x v="12"/>
    <s v="Periodo 2020-2021"/>
    <s v="Adimensional"/>
    <s v="Ministerio de Ciencias, Tecnología, Conocimiento e Innovación"/>
    <s v="Etapas Históricas del Programa Paso a Paso en la comuna de San Gregorio"/>
    <m/>
    <s v="Gráfico Evolución"/>
    <m/>
    <s v="https://analytics.zoho.com/open-view/2395394000008155038?ZOHO_CRITERIA=%22Localiza_CL_Poblacion%22.%22Codcom%22%3D12104"/>
    <x v="3"/>
    <s v="#1774B9"/>
  </r>
  <r>
    <s v="2293"/>
    <n v="360"/>
    <s v="Enfermedades Mundiales"/>
    <s v="Salud"/>
    <n v="12201"/>
    <x v="7"/>
    <x v="3"/>
    <x v="2"/>
    <x v="288"/>
    <x v="5"/>
    <x v="12"/>
    <s v="Periodo 2020-2021"/>
    <s v="Adimensional"/>
    <s v="Ministerio de Ciencias, Tecnología, Conocimiento e Innovación"/>
    <s v="Etapas Históricas del Programa Paso a Paso en la comuna de Cabo de Hornos"/>
    <m/>
    <s v="Gráfico Evolución"/>
    <m/>
    <s v="https://analytics.zoho.com/open-view/2395394000008155038?ZOHO_CRITERIA=%22Localiza_CL_Poblacion%22.%22Codcom%22%3D12201"/>
    <x v="3"/>
    <s v="#1774B9"/>
  </r>
  <r>
    <s v="2294"/>
    <n v="360"/>
    <s v="Enfermedades Mundiales"/>
    <s v="Salud"/>
    <n v="12301"/>
    <x v="7"/>
    <x v="3"/>
    <x v="2"/>
    <x v="289"/>
    <x v="5"/>
    <x v="12"/>
    <s v="Periodo 2020-2021"/>
    <s v="Adimensional"/>
    <s v="Ministerio de Ciencias, Tecnología, Conocimiento e Innovación"/>
    <s v="Etapas Históricas del Programa Paso a Paso en la comuna de Porvenir"/>
    <m/>
    <s v="Gráfico Evolución"/>
    <m/>
    <s v="https://analytics.zoho.com/open-view/2395394000008155038?ZOHO_CRITERIA=%22Localiza_CL_Poblacion%22.%22Codcom%22%3D12301"/>
    <x v="3"/>
    <s v="#1774B9"/>
  </r>
  <r>
    <s v="2295"/>
    <n v="360"/>
    <s v="Enfermedades Mundiales"/>
    <s v="Salud"/>
    <n v="12302"/>
    <x v="7"/>
    <x v="3"/>
    <x v="2"/>
    <x v="290"/>
    <x v="5"/>
    <x v="12"/>
    <s v="Periodo 2020-2021"/>
    <s v="Adimensional"/>
    <s v="Ministerio de Ciencias, Tecnología, Conocimiento e Innovación"/>
    <s v="Etapas Históricas del Programa Paso a Paso en la comuna de Primavera"/>
    <m/>
    <s v="Gráfico Evolución"/>
    <m/>
    <s v="https://analytics.zoho.com/open-view/2395394000008155038?ZOHO_CRITERIA=%22Localiza_CL_Poblacion%22.%22Codcom%22%3D12302"/>
    <x v="3"/>
    <s v="#1774B9"/>
  </r>
  <r>
    <s v="2296"/>
    <n v="360"/>
    <s v="Enfermedades Mundiales"/>
    <s v="Salud"/>
    <n v="12303"/>
    <x v="7"/>
    <x v="3"/>
    <x v="2"/>
    <x v="291"/>
    <x v="5"/>
    <x v="12"/>
    <s v="Periodo 2020-2021"/>
    <s v="Adimensional"/>
    <s v="Ministerio de Ciencias, Tecnología, Conocimiento e Innovación"/>
    <s v="Etapas Históricas del Programa Paso a Paso en la comuna de Timaukel"/>
    <m/>
    <s v="Gráfico Evolución"/>
    <m/>
    <s v="https://analytics.zoho.com/open-view/2395394000008155038?ZOHO_CRITERIA=%22Localiza_CL_Poblacion%22.%22Codcom%22%3D12303"/>
    <x v="3"/>
    <s v="#1774B9"/>
  </r>
  <r>
    <s v="2297"/>
    <n v="360"/>
    <s v="Enfermedades Mundiales"/>
    <s v="Salud"/>
    <n v="12401"/>
    <x v="7"/>
    <x v="3"/>
    <x v="2"/>
    <x v="292"/>
    <x v="5"/>
    <x v="12"/>
    <s v="Periodo 2020-2021"/>
    <s v="Adimensional"/>
    <s v="Ministerio de Ciencias, Tecnología, Conocimiento e Innovación"/>
    <s v="Etapas Históricas del Programa Paso a Paso en la comuna de Natales"/>
    <m/>
    <s v="Gráfico Evolución"/>
    <m/>
    <s v="https://analytics.zoho.com/open-view/2395394000008155038?ZOHO_CRITERIA=%22Localiza_CL_Poblacion%22.%22Codcom%22%3D12401"/>
    <x v="3"/>
    <s v="#1774B9"/>
  </r>
  <r>
    <s v="2298"/>
    <n v="360"/>
    <s v="Enfermedades Mundiales"/>
    <s v="Salud"/>
    <n v="12402"/>
    <x v="7"/>
    <x v="3"/>
    <x v="2"/>
    <x v="293"/>
    <x v="5"/>
    <x v="12"/>
    <s v="Periodo 2020-2021"/>
    <s v="Adimensional"/>
    <s v="Ministerio de Ciencias, Tecnología, Conocimiento e Innovación"/>
    <s v="Etapas Históricas del Programa Paso a Paso en la comuna de Torres del Paine"/>
    <m/>
    <s v="Gráfico Evolución"/>
    <m/>
    <s v="https://analytics.zoho.com/open-view/2395394000008155038?ZOHO_CRITERIA=%22Localiza_CL_Poblacion%22.%22Codcom%22%3D12402"/>
    <x v="3"/>
    <s v="#1774B9"/>
  </r>
  <r>
    <s v="2299"/>
    <n v="360"/>
    <s v="Enfermedades Mundiales"/>
    <s v="Salud"/>
    <n v="13101"/>
    <x v="7"/>
    <x v="3"/>
    <x v="2"/>
    <x v="294"/>
    <x v="5"/>
    <x v="12"/>
    <s v="Periodo 2020-2021"/>
    <s v="Adimensional"/>
    <s v="Ministerio de Ciencias, Tecnología, Conocimiento e Innovación"/>
    <s v="Etapas Históricas del Programa Paso a Paso en la comuna de Santiago"/>
    <m/>
    <s v="Gráfico Evolución"/>
    <m/>
    <s v="https://analytics.zoho.com/open-view/2395394000008155038?ZOHO_CRITERIA=%22Localiza_CL_Poblacion%22.%22Codcom%22%3D13101"/>
    <x v="3"/>
    <s v="#1774B9"/>
  </r>
  <r>
    <s v="2300"/>
    <n v="360"/>
    <s v="Enfermedades Mundiales"/>
    <s v="Salud"/>
    <n v="13102"/>
    <x v="7"/>
    <x v="3"/>
    <x v="2"/>
    <x v="295"/>
    <x v="5"/>
    <x v="12"/>
    <s v="Periodo 2020-2021"/>
    <s v="Adimensional"/>
    <s v="Ministerio de Ciencias, Tecnología, Conocimiento e Innovación"/>
    <s v="Etapas Históricas del Programa Paso a Paso en la comuna de Cerrillos"/>
    <m/>
    <s v="Gráfico Evolución"/>
    <m/>
    <s v="https://analytics.zoho.com/open-view/2395394000008155038?ZOHO_CRITERIA=%22Localiza_CL_Poblacion%22.%22Codcom%22%3D13102"/>
    <x v="3"/>
    <s v="#1774B9"/>
  </r>
  <r>
    <s v="2301"/>
    <n v="360"/>
    <s v="Enfermedades Mundiales"/>
    <s v="Salud"/>
    <n v="13103"/>
    <x v="7"/>
    <x v="3"/>
    <x v="2"/>
    <x v="296"/>
    <x v="5"/>
    <x v="12"/>
    <s v="Periodo 2020-2021"/>
    <s v="Adimensional"/>
    <s v="Ministerio de Ciencias, Tecnología, Conocimiento e Innovación"/>
    <s v="Etapas Históricas del Programa Paso a Paso en la comuna de Cerro Navia"/>
    <m/>
    <s v="Gráfico Evolución"/>
    <m/>
    <s v="https://analytics.zoho.com/open-view/2395394000008155038?ZOHO_CRITERIA=%22Localiza_CL_Poblacion%22.%22Codcom%22%3D13103"/>
    <x v="3"/>
    <s v="#1774B9"/>
  </r>
  <r>
    <s v="2302"/>
    <n v="360"/>
    <s v="Enfermedades Mundiales"/>
    <s v="Salud"/>
    <n v="13104"/>
    <x v="7"/>
    <x v="3"/>
    <x v="2"/>
    <x v="297"/>
    <x v="5"/>
    <x v="12"/>
    <s v="Periodo 2020-2021"/>
    <s v="Adimensional"/>
    <s v="Ministerio de Ciencias, Tecnología, Conocimiento e Innovación"/>
    <s v="Etapas Históricas del Programa Paso a Paso en la comuna de Conchalí"/>
    <m/>
    <s v="Gráfico Evolución"/>
    <m/>
    <s v="https://analytics.zoho.com/open-view/2395394000008155038?ZOHO_CRITERIA=%22Localiza_CL_Poblacion%22.%22Codcom%22%3D13104"/>
    <x v="3"/>
    <s v="#1774B9"/>
  </r>
  <r>
    <s v="2303"/>
    <n v="360"/>
    <s v="Enfermedades Mundiales"/>
    <s v="Salud"/>
    <n v="13105"/>
    <x v="7"/>
    <x v="3"/>
    <x v="2"/>
    <x v="298"/>
    <x v="5"/>
    <x v="12"/>
    <s v="Periodo 2020-2021"/>
    <s v="Adimensional"/>
    <s v="Ministerio de Ciencias, Tecnología, Conocimiento e Innovación"/>
    <s v="Etapas Históricas del Programa Paso a Paso en la comuna de El Bosque"/>
    <m/>
    <s v="Gráfico Evolución"/>
    <m/>
    <s v="https://analytics.zoho.com/open-view/2395394000008155038?ZOHO_CRITERIA=%22Localiza_CL_Poblacion%22.%22Codcom%22%3D13105"/>
    <x v="3"/>
    <s v="#1774B9"/>
  </r>
  <r>
    <s v="2304"/>
    <n v="360"/>
    <s v="Enfermedades Mundiales"/>
    <s v="Salud"/>
    <n v="13106"/>
    <x v="7"/>
    <x v="3"/>
    <x v="2"/>
    <x v="299"/>
    <x v="5"/>
    <x v="12"/>
    <s v="Periodo 2020-2021"/>
    <s v="Adimensional"/>
    <s v="Ministerio de Ciencias, Tecnología, Conocimiento e Innovación"/>
    <s v="Etapas Históricas del Programa Paso a Paso en la comuna de Estación Central"/>
    <m/>
    <s v="Gráfico Evolución"/>
    <m/>
    <s v="https://analytics.zoho.com/open-view/2395394000008155038?ZOHO_CRITERIA=%22Localiza_CL_Poblacion%22.%22Codcom%22%3D13106"/>
    <x v="3"/>
    <s v="#1774B9"/>
  </r>
  <r>
    <s v="2305"/>
    <n v="360"/>
    <s v="Enfermedades Mundiales"/>
    <s v="Salud"/>
    <n v="13107"/>
    <x v="7"/>
    <x v="3"/>
    <x v="2"/>
    <x v="300"/>
    <x v="5"/>
    <x v="12"/>
    <s v="Periodo 2020-2021"/>
    <s v="Adimensional"/>
    <s v="Ministerio de Ciencias, Tecnología, Conocimiento e Innovación"/>
    <s v="Etapas Históricas del Programa Paso a Paso en la comuna de Huechuraba"/>
    <m/>
    <s v="Gráfico Evolución"/>
    <m/>
    <s v="https://analytics.zoho.com/open-view/2395394000008155038?ZOHO_CRITERIA=%22Localiza_CL_Poblacion%22.%22Codcom%22%3D13107"/>
    <x v="3"/>
    <s v="#1774B9"/>
  </r>
  <r>
    <s v="2306"/>
    <n v="360"/>
    <s v="Enfermedades Mundiales"/>
    <s v="Salud"/>
    <n v="13108"/>
    <x v="7"/>
    <x v="3"/>
    <x v="2"/>
    <x v="301"/>
    <x v="5"/>
    <x v="12"/>
    <s v="Periodo 2020-2021"/>
    <s v="Adimensional"/>
    <s v="Ministerio de Ciencias, Tecnología, Conocimiento e Innovación"/>
    <s v="Etapas Históricas del Programa Paso a Paso en la comuna de Independencia"/>
    <m/>
    <s v="Gráfico Evolución"/>
    <m/>
    <s v="https://analytics.zoho.com/open-view/2395394000008155038?ZOHO_CRITERIA=%22Localiza_CL_Poblacion%22.%22Codcom%22%3D13108"/>
    <x v="3"/>
    <s v="#1774B9"/>
  </r>
  <r>
    <s v="2307"/>
    <n v="360"/>
    <s v="Enfermedades Mundiales"/>
    <s v="Salud"/>
    <n v="13109"/>
    <x v="7"/>
    <x v="3"/>
    <x v="2"/>
    <x v="302"/>
    <x v="5"/>
    <x v="12"/>
    <s v="Periodo 2020-2021"/>
    <s v="Adimensional"/>
    <s v="Ministerio de Ciencias, Tecnología, Conocimiento e Innovación"/>
    <s v="Etapas Históricas del Programa Paso a Paso en la comuna de La Cisterna"/>
    <m/>
    <s v="Gráfico Evolución"/>
    <m/>
    <s v="https://analytics.zoho.com/open-view/2395394000008155038?ZOHO_CRITERIA=%22Localiza_CL_Poblacion%22.%22Codcom%22%3D13109"/>
    <x v="3"/>
    <s v="#1774B9"/>
  </r>
  <r>
    <s v="2308"/>
    <n v="360"/>
    <s v="Enfermedades Mundiales"/>
    <s v="Salud"/>
    <n v="13110"/>
    <x v="7"/>
    <x v="3"/>
    <x v="2"/>
    <x v="303"/>
    <x v="5"/>
    <x v="12"/>
    <s v="Periodo 2020-2021"/>
    <s v="Adimensional"/>
    <s v="Ministerio de Ciencias, Tecnología, Conocimiento e Innovación"/>
    <s v="Etapas Históricas del Programa Paso a Paso en la comuna de La Florida"/>
    <m/>
    <s v="Gráfico Evolución"/>
    <m/>
    <s v="https://analytics.zoho.com/open-view/2395394000008155038?ZOHO_CRITERIA=%22Localiza_CL_Poblacion%22.%22Codcom%22%3D13110"/>
    <x v="3"/>
    <s v="#1774B9"/>
  </r>
  <r>
    <s v="2309"/>
    <n v="360"/>
    <s v="Enfermedades Mundiales"/>
    <s v="Salud"/>
    <n v="13111"/>
    <x v="7"/>
    <x v="3"/>
    <x v="2"/>
    <x v="304"/>
    <x v="5"/>
    <x v="12"/>
    <s v="Periodo 2020-2021"/>
    <s v="Adimensional"/>
    <s v="Ministerio de Ciencias, Tecnología, Conocimiento e Innovación"/>
    <s v="Etapas Históricas del Programa Paso a Paso en la comuna de La Granja"/>
    <m/>
    <s v="Gráfico Evolución"/>
    <m/>
    <s v="https://analytics.zoho.com/open-view/2395394000008155038?ZOHO_CRITERIA=%22Localiza_CL_Poblacion%22.%22Codcom%22%3D13111"/>
    <x v="3"/>
    <s v="#1774B9"/>
  </r>
  <r>
    <s v="2310"/>
    <n v="360"/>
    <s v="Enfermedades Mundiales"/>
    <s v="Salud"/>
    <n v="13112"/>
    <x v="7"/>
    <x v="3"/>
    <x v="2"/>
    <x v="305"/>
    <x v="5"/>
    <x v="12"/>
    <s v="Periodo 2020-2021"/>
    <s v="Adimensional"/>
    <s v="Ministerio de Ciencias, Tecnología, Conocimiento e Innovación"/>
    <s v="Etapas Históricas del Programa Paso a Paso en la comuna de La Pintana"/>
    <m/>
    <s v="Gráfico Evolución"/>
    <m/>
    <s v="https://analytics.zoho.com/open-view/2395394000008155038?ZOHO_CRITERIA=%22Localiza_CL_Poblacion%22.%22Codcom%22%3D13112"/>
    <x v="3"/>
    <s v="#1774B9"/>
  </r>
  <r>
    <s v="2311"/>
    <n v="360"/>
    <s v="Enfermedades Mundiales"/>
    <s v="Salud"/>
    <n v="13113"/>
    <x v="7"/>
    <x v="3"/>
    <x v="2"/>
    <x v="306"/>
    <x v="5"/>
    <x v="12"/>
    <s v="Periodo 2020-2021"/>
    <s v="Adimensional"/>
    <s v="Ministerio de Ciencias, Tecnología, Conocimiento e Innovación"/>
    <s v="Etapas Históricas del Programa Paso a Paso en la comuna de La Reina"/>
    <m/>
    <s v="Gráfico Evolución"/>
    <m/>
    <s v="https://analytics.zoho.com/open-view/2395394000008155038?ZOHO_CRITERIA=%22Localiza_CL_Poblacion%22.%22Codcom%22%3D13113"/>
    <x v="3"/>
    <s v="#1774B9"/>
  </r>
  <r>
    <s v="2312"/>
    <n v="360"/>
    <s v="Enfermedades Mundiales"/>
    <s v="Salud"/>
    <n v="13114"/>
    <x v="7"/>
    <x v="3"/>
    <x v="2"/>
    <x v="307"/>
    <x v="5"/>
    <x v="12"/>
    <s v="Periodo 2020-2021"/>
    <s v="Adimensional"/>
    <s v="Ministerio de Ciencias, Tecnología, Conocimiento e Innovación"/>
    <s v="Etapas Históricas del Programa Paso a Paso en la comuna de Las Condes"/>
    <m/>
    <s v="Gráfico Evolución"/>
    <m/>
    <s v="https://analytics.zoho.com/open-view/2395394000008155038?ZOHO_CRITERIA=%22Localiza_CL_Poblacion%22.%22Codcom%22%3D13114"/>
    <x v="3"/>
    <s v="#1774B9"/>
  </r>
  <r>
    <s v="2313"/>
    <n v="360"/>
    <s v="Enfermedades Mundiales"/>
    <s v="Salud"/>
    <n v="13115"/>
    <x v="7"/>
    <x v="3"/>
    <x v="2"/>
    <x v="308"/>
    <x v="5"/>
    <x v="12"/>
    <s v="Periodo 2020-2021"/>
    <s v="Adimensional"/>
    <s v="Ministerio de Ciencias, Tecnología, Conocimiento e Innovación"/>
    <s v="Etapas Históricas del Programa Paso a Paso en la comuna de Lo Barnechea"/>
    <m/>
    <s v="Gráfico Evolución"/>
    <m/>
    <s v="https://analytics.zoho.com/open-view/2395394000008155038?ZOHO_CRITERIA=%22Localiza_CL_Poblacion%22.%22Codcom%22%3D13115"/>
    <x v="3"/>
    <s v="#1774B9"/>
  </r>
  <r>
    <s v="2314"/>
    <n v="360"/>
    <s v="Enfermedades Mundiales"/>
    <s v="Salud"/>
    <n v="13116"/>
    <x v="7"/>
    <x v="3"/>
    <x v="2"/>
    <x v="309"/>
    <x v="5"/>
    <x v="12"/>
    <s v="Periodo 2020-2021"/>
    <s v="Adimensional"/>
    <s v="Ministerio de Ciencias, Tecnología, Conocimiento e Innovación"/>
    <s v="Etapas Históricas del Programa Paso a Paso en la comuna de Lo Espejo"/>
    <m/>
    <s v="Gráfico Evolución"/>
    <m/>
    <s v="https://analytics.zoho.com/open-view/2395394000008155038?ZOHO_CRITERIA=%22Localiza_CL_Poblacion%22.%22Codcom%22%3D13116"/>
    <x v="3"/>
    <s v="#1774B9"/>
  </r>
  <r>
    <s v="2315"/>
    <n v="360"/>
    <s v="Enfermedades Mundiales"/>
    <s v="Salud"/>
    <n v="13117"/>
    <x v="7"/>
    <x v="3"/>
    <x v="2"/>
    <x v="310"/>
    <x v="5"/>
    <x v="12"/>
    <s v="Periodo 2020-2021"/>
    <s v="Adimensional"/>
    <s v="Ministerio de Ciencias, Tecnología, Conocimiento e Innovación"/>
    <s v="Etapas Históricas del Programa Paso a Paso en la comuna de Lo Prado"/>
    <m/>
    <s v="Gráfico Evolución"/>
    <m/>
    <s v="https://analytics.zoho.com/open-view/2395394000008155038?ZOHO_CRITERIA=%22Localiza_CL_Poblacion%22.%22Codcom%22%3D13117"/>
    <x v="3"/>
    <s v="#1774B9"/>
  </r>
  <r>
    <s v="2316"/>
    <n v="360"/>
    <s v="Enfermedades Mundiales"/>
    <s v="Salud"/>
    <n v="13118"/>
    <x v="7"/>
    <x v="3"/>
    <x v="2"/>
    <x v="311"/>
    <x v="5"/>
    <x v="12"/>
    <s v="Periodo 2020-2021"/>
    <s v="Adimensional"/>
    <s v="Ministerio de Ciencias, Tecnología, Conocimiento e Innovación"/>
    <s v="Etapas Históricas del Programa Paso a Paso en la comuna de Macul"/>
    <m/>
    <s v="Gráfico Evolución"/>
    <m/>
    <s v="https://analytics.zoho.com/open-view/2395394000008155038?ZOHO_CRITERIA=%22Localiza_CL_Poblacion%22.%22Codcom%22%3D13118"/>
    <x v="3"/>
    <s v="#1774B9"/>
  </r>
  <r>
    <s v="2317"/>
    <n v="360"/>
    <s v="Enfermedades Mundiales"/>
    <s v="Salud"/>
    <n v="13119"/>
    <x v="7"/>
    <x v="3"/>
    <x v="2"/>
    <x v="312"/>
    <x v="5"/>
    <x v="12"/>
    <s v="Periodo 2020-2021"/>
    <s v="Adimensional"/>
    <s v="Ministerio de Ciencias, Tecnología, Conocimiento e Innovación"/>
    <s v="Etapas Históricas del Programa Paso a Paso en la comuna de Maipú"/>
    <m/>
    <s v="Gráfico Evolución"/>
    <m/>
    <s v="https://analytics.zoho.com/open-view/2395394000008155038?ZOHO_CRITERIA=%22Localiza_CL_Poblacion%22.%22Codcom%22%3D13119"/>
    <x v="3"/>
    <s v="#1774B9"/>
  </r>
  <r>
    <s v="2318"/>
    <n v="360"/>
    <s v="Enfermedades Mundiales"/>
    <s v="Salud"/>
    <n v="13120"/>
    <x v="7"/>
    <x v="3"/>
    <x v="2"/>
    <x v="313"/>
    <x v="5"/>
    <x v="12"/>
    <s v="Periodo 2020-2021"/>
    <s v="Adimensional"/>
    <s v="Ministerio de Ciencias, Tecnología, Conocimiento e Innovación"/>
    <s v="Etapas Históricas del Programa Paso a Paso en la comuna de Ñuñoa"/>
    <m/>
    <s v="Gráfico Evolución"/>
    <m/>
    <s v="https://analytics.zoho.com/open-view/2395394000008155038?ZOHO_CRITERIA=%22Localiza_CL_Poblacion%22.%22Codcom%22%3D13120"/>
    <x v="3"/>
    <s v="#1774B9"/>
  </r>
  <r>
    <s v="2319"/>
    <n v="360"/>
    <s v="Enfermedades Mundiales"/>
    <s v="Salud"/>
    <n v="13121"/>
    <x v="7"/>
    <x v="3"/>
    <x v="2"/>
    <x v="314"/>
    <x v="5"/>
    <x v="12"/>
    <s v="Periodo 2020-2021"/>
    <s v="Adimensional"/>
    <s v="Ministerio de Ciencias, Tecnología, Conocimiento e Innovación"/>
    <s v="Etapas Históricas del Programa Paso a Paso en la comuna de Pedro Aguirre Cerda"/>
    <m/>
    <s v="Gráfico Evolución"/>
    <m/>
    <s v="https://analytics.zoho.com/open-view/2395394000008155038?ZOHO_CRITERIA=%22Localiza_CL_Poblacion%22.%22Codcom%22%3D13121"/>
    <x v="3"/>
    <s v="#1774B9"/>
  </r>
  <r>
    <s v="2320"/>
    <n v="360"/>
    <s v="Enfermedades Mundiales"/>
    <s v="Salud"/>
    <n v="13122"/>
    <x v="7"/>
    <x v="3"/>
    <x v="2"/>
    <x v="315"/>
    <x v="5"/>
    <x v="12"/>
    <s v="Periodo 2020-2021"/>
    <s v="Adimensional"/>
    <s v="Ministerio de Ciencias, Tecnología, Conocimiento e Innovación"/>
    <s v="Etapas Históricas del Programa Paso a Paso en la comuna de Peñalolén"/>
    <m/>
    <s v="Gráfico Evolución"/>
    <m/>
    <s v="https://analytics.zoho.com/open-view/2395394000008155038?ZOHO_CRITERIA=%22Localiza_CL_Poblacion%22.%22Codcom%22%3D13122"/>
    <x v="3"/>
    <s v="#1774B9"/>
  </r>
  <r>
    <s v="2321"/>
    <n v="360"/>
    <s v="Enfermedades Mundiales"/>
    <s v="Salud"/>
    <n v="13123"/>
    <x v="7"/>
    <x v="3"/>
    <x v="2"/>
    <x v="316"/>
    <x v="5"/>
    <x v="12"/>
    <s v="Periodo 2020-2021"/>
    <s v="Adimensional"/>
    <s v="Ministerio de Ciencias, Tecnología, Conocimiento e Innovación"/>
    <s v="Etapas Históricas del Programa Paso a Paso en la comuna de Providencia"/>
    <m/>
    <s v="Gráfico Evolución"/>
    <m/>
    <s v="https://analytics.zoho.com/open-view/2395394000008155038?ZOHO_CRITERIA=%22Localiza_CL_Poblacion%22.%22Codcom%22%3D13123"/>
    <x v="3"/>
    <s v="#1774B9"/>
  </r>
  <r>
    <s v="2322"/>
    <n v="360"/>
    <s v="Enfermedades Mundiales"/>
    <s v="Salud"/>
    <n v="13124"/>
    <x v="7"/>
    <x v="3"/>
    <x v="2"/>
    <x v="317"/>
    <x v="5"/>
    <x v="12"/>
    <s v="Periodo 2020-2021"/>
    <s v="Adimensional"/>
    <s v="Ministerio de Ciencias, Tecnología, Conocimiento e Innovación"/>
    <s v="Etapas Históricas del Programa Paso a Paso en la comuna de Pudahuel"/>
    <m/>
    <s v="Gráfico Evolución"/>
    <m/>
    <s v="https://analytics.zoho.com/open-view/2395394000008155038?ZOHO_CRITERIA=%22Localiza_CL_Poblacion%22.%22Codcom%22%3D13124"/>
    <x v="3"/>
    <s v="#1774B9"/>
  </r>
  <r>
    <s v="2323"/>
    <n v="360"/>
    <s v="Enfermedades Mundiales"/>
    <s v="Salud"/>
    <n v="13125"/>
    <x v="7"/>
    <x v="3"/>
    <x v="2"/>
    <x v="318"/>
    <x v="5"/>
    <x v="12"/>
    <s v="Periodo 2020-2021"/>
    <s v="Adimensional"/>
    <s v="Ministerio de Ciencias, Tecnología, Conocimiento e Innovación"/>
    <s v="Etapas Históricas del Programa Paso a Paso en la comuna de Quilicura"/>
    <m/>
    <s v="Gráfico Evolución"/>
    <m/>
    <s v="https://analytics.zoho.com/open-view/2395394000008155038?ZOHO_CRITERIA=%22Localiza_CL_Poblacion%22.%22Codcom%22%3D13125"/>
    <x v="3"/>
    <s v="#1774B9"/>
  </r>
  <r>
    <s v="2324"/>
    <n v="360"/>
    <s v="Enfermedades Mundiales"/>
    <s v="Salud"/>
    <n v="13126"/>
    <x v="7"/>
    <x v="3"/>
    <x v="2"/>
    <x v="319"/>
    <x v="5"/>
    <x v="12"/>
    <s v="Periodo 2020-2021"/>
    <s v="Adimensional"/>
    <s v="Ministerio de Ciencias, Tecnología, Conocimiento e Innovación"/>
    <s v="Etapas Históricas del Programa Paso a Paso en la comuna de Quinta Normal"/>
    <m/>
    <s v="Gráfico Evolución"/>
    <m/>
    <s v="https://analytics.zoho.com/open-view/2395394000008155038?ZOHO_CRITERIA=%22Localiza_CL_Poblacion%22.%22Codcom%22%3D13126"/>
    <x v="3"/>
    <s v="#1774B9"/>
  </r>
  <r>
    <s v="2325"/>
    <n v="360"/>
    <s v="Enfermedades Mundiales"/>
    <s v="Salud"/>
    <n v="13127"/>
    <x v="7"/>
    <x v="3"/>
    <x v="2"/>
    <x v="320"/>
    <x v="5"/>
    <x v="12"/>
    <s v="Periodo 2020-2021"/>
    <s v="Adimensional"/>
    <s v="Ministerio de Ciencias, Tecnología, Conocimiento e Innovación"/>
    <s v="Etapas Históricas del Programa Paso a Paso en la comuna de Recoleta"/>
    <m/>
    <s v="Gráfico Evolución"/>
    <m/>
    <s v="https://analytics.zoho.com/open-view/2395394000008155038?ZOHO_CRITERIA=%22Localiza_CL_Poblacion%22.%22Codcom%22%3D13127"/>
    <x v="3"/>
    <s v="#1774B9"/>
  </r>
  <r>
    <s v="2326"/>
    <n v="360"/>
    <s v="Enfermedades Mundiales"/>
    <s v="Salud"/>
    <n v="13128"/>
    <x v="7"/>
    <x v="3"/>
    <x v="2"/>
    <x v="321"/>
    <x v="5"/>
    <x v="12"/>
    <s v="Periodo 2020-2021"/>
    <s v="Adimensional"/>
    <s v="Ministerio de Ciencias, Tecnología, Conocimiento e Innovación"/>
    <s v="Etapas Históricas del Programa Paso a Paso en la comuna de Renca"/>
    <m/>
    <s v="Gráfico Evolución"/>
    <m/>
    <s v="https://analytics.zoho.com/open-view/2395394000008155038?ZOHO_CRITERIA=%22Localiza_CL_Poblacion%22.%22Codcom%22%3D13128"/>
    <x v="3"/>
    <s v="#1774B9"/>
  </r>
  <r>
    <s v="2327"/>
    <n v="360"/>
    <s v="Enfermedades Mundiales"/>
    <s v="Salud"/>
    <n v="13129"/>
    <x v="7"/>
    <x v="3"/>
    <x v="2"/>
    <x v="322"/>
    <x v="5"/>
    <x v="12"/>
    <s v="Periodo 2020-2021"/>
    <s v="Adimensional"/>
    <s v="Ministerio de Ciencias, Tecnología, Conocimiento e Innovación"/>
    <s v="Etapas Históricas del Programa Paso a Paso en la comuna de San Joaquín"/>
    <m/>
    <s v="Gráfico Evolución"/>
    <m/>
    <s v="https://analytics.zoho.com/open-view/2395394000008155038?ZOHO_CRITERIA=%22Localiza_CL_Poblacion%22.%22Codcom%22%3D13129"/>
    <x v="3"/>
    <s v="#1774B9"/>
  </r>
  <r>
    <s v="2328"/>
    <n v="360"/>
    <s v="Enfermedades Mundiales"/>
    <s v="Salud"/>
    <n v="13130"/>
    <x v="7"/>
    <x v="3"/>
    <x v="2"/>
    <x v="323"/>
    <x v="5"/>
    <x v="12"/>
    <s v="Periodo 2020-2021"/>
    <s v="Adimensional"/>
    <s v="Ministerio de Ciencias, Tecnología, Conocimiento e Innovación"/>
    <s v="Etapas Históricas del Programa Paso a Paso en la comuna de San Miguel"/>
    <m/>
    <s v="Gráfico Evolución"/>
    <m/>
    <s v="https://analytics.zoho.com/open-view/2395394000008155038?ZOHO_CRITERIA=%22Localiza_CL_Poblacion%22.%22Codcom%22%3D13130"/>
    <x v="3"/>
    <s v="#1774B9"/>
  </r>
  <r>
    <s v="2329"/>
    <n v="360"/>
    <s v="Enfermedades Mundiales"/>
    <s v="Salud"/>
    <n v="13131"/>
    <x v="7"/>
    <x v="3"/>
    <x v="2"/>
    <x v="324"/>
    <x v="5"/>
    <x v="12"/>
    <s v="Periodo 2020-2021"/>
    <s v="Adimensional"/>
    <s v="Ministerio de Ciencias, Tecnología, Conocimiento e Innovación"/>
    <s v="Etapas Históricas del Programa Paso a Paso en la comuna de San Ramón"/>
    <m/>
    <s v="Gráfico Evolución"/>
    <m/>
    <s v="https://analytics.zoho.com/open-view/2395394000008155038?ZOHO_CRITERIA=%22Localiza_CL_Poblacion%22.%22Codcom%22%3D13131"/>
    <x v="3"/>
    <s v="#1774B9"/>
  </r>
  <r>
    <s v="2330"/>
    <n v="360"/>
    <s v="Enfermedades Mundiales"/>
    <s v="Salud"/>
    <n v="13132"/>
    <x v="7"/>
    <x v="3"/>
    <x v="2"/>
    <x v="325"/>
    <x v="5"/>
    <x v="12"/>
    <s v="Periodo 2020-2021"/>
    <s v="Adimensional"/>
    <s v="Ministerio de Ciencias, Tecnología, Conocimiento e Innovación"/>
    <s v="Etapas Históricas del Programa Paso a Paso en la comuna de Vitacura"/>
    <m/>
    <s v="Gráfico Evolución"/>
    <m/>
    <s v="https://analytics.zoho.com/open-view/2395394000008155038?ZOHO_CRITERIA=%22Localiza_CL_Poblacion%22.%22Codcom%22%3D13132"/>
    <x v="3"/>
    <s v="#1774B9"/>
  </r>
  <r>
    <s v="2331"/>
    <n v="360"/>
    <s v="Enfermedades Mundiales"/>
    <s v="Salud"/>
    <n v="13201"/>
    <x v="7"/>
    <x v="3"/>
    <x v="2"/>
    <x v="326"/>
    <x v="5"/>
    <x v="12"/>
    <s v="Periodo 2020-2021"/>
    <s v="Adimensional"/>
    <s v="Ministerio de Ciencias, Tecnología, Conocimiento e Innovación"/>
    <s v="Etapas Históricas del Programa Paso a Paso en la comuna de Puente Alto"/>
    <m/>
    <s v="Gráfico Evolución"/>
    <m/>
    <s v="https://analytics.zoho.com/open-view/2395394000008155038?ZOHO_CRITERIA=%22Localiza_CL_Poblacion%22.%22Codcom%22%3D13201"/>
    <x v="3"/>
    <s v="#1774B9"/>
  </r>
  <r>
    <s v="2332"/>
    <n v="360"/>
    <s v="Enfermedades Mundiales"/>
    <s v="Salud"/>
    <n v="13202"/>
    <x v="7"/>
    <x v="3"/>
    <x v="2"/>
    <x v="327"/>
    <x v="5"/>
    <x v="12"/>
    <s v="Periodo 2020-2021"/>
    <s v="Adimensional"/>
    <s v="Ministerio de Ciencias, Tecnología, Conocimiento e Innovación"/>
    <s v="Etapas Históricas del Programa Paso a Paso en la comuna de Pirque"/>
    <m/>
    <s v="Gráfico Evolución"/>
    <m/>
    <s v="https://analytics.zoho.com/open-view/2395394000008155038?ZOHO_CRITERIA=%22Localiza_CL_Poblacion%22.%22Codcom%22%3D13202"/>
    <x v="3"/>
    <s v="#1774B9"/>
  </r>
  <r>
    <s v="2333"/>
    <n v="360"/>
    <s v="Enfermedades Mundiales"/>
    <s v="Salud"/>
    <n v="13203"/>
    <x v="7"/>
    <x v="3"/>
    <x v="2"/>
    <x v="328"/>
    <x v="5"/>
    <x v="12"/>
    <s v="Periodo 2020-2021"/>
    <s v="Adimensional"/>
    <s v="Ministerio de Ciencias, Tecnología, Conocimiento e Innovación"/>
    <s v="Etapas Históricas del Programa Paso a Paso en la comuna de San José de Maipo"/>
    <m/>
    <s v="Gráfico Evolución"/>
    <m/>
    <s v="https://analytics.zoho.com/open-view/2395394000008155038?ZOHO_CRITERIA=%22Localiza_CL_Poblacion%22.%22Codcom%22%3D13203"/>
    <x v="3"/>
    <s v="#1774B9"/>
  </r>
  <r>
    <s v="2334"/>
    <n v="360"/>
    <s v="Enfermedades Mundiales"/>
    <s v="Salud"/>
    <n v="13301"/>
    <x v="7"/>
    <x v="3"/>
    <x v="2"/>
    <x v="329"/>
    <x v="5"/>
    <x v="12"/>
    <s v="Periodo 2020-2021"/>
    <s v="Adimensional"/>
    <s v="Ministerio de Ciencias, Tecnología, Conocimiento e Innovación"/>
    <s v="Etapas Históricas del Programa Paso a Paso en la comuna de Colina"/>
    <m/>
    <s v="Gráfico Evolución"/>
    <m/>
    <s v="https://analytics.zoho.com/open-view/2395394000008155038?ZOHO_CRITERIA=%22Localiza_CL_Poblacion%22.%22Codcom%22%3D13301"/>
    <x v="3"/>
    <s v="#1774B9"/>
  </r>
  <r>
    <s v="2335"/>
    <n v="360"/>
    <s v="Enfermedades Mundiales"/>
    <s v="Salud"/>
    <n v="13302"/>
    <x v="7"/>
    <x v="3"/>
    <x v="2"/>
    <x v="330"/>
    <x v="5"/>
    <x v="12"/>
    <s v="Periodo 2020-2021"/>
    <s v="Adimensional"/>
    <s v="Ministerio de Ciencias, Tecnología, Conocimiento e Innovación"/>
    <s v="Etapas Históricas del Programa Paso a Paso en la comuna de Lampa"/>
    <m/>
    <s v="Gráfico Evolución"/>
    <m/>
    <s v="https://analytics.zoho.com/open-view/2395394000008155038?ZOHO_CRITERIA=%22Localiza_CL_Poblacion%22.%22Codcom%22%3D13302"/>
    <x v="3"/>
    <s v="#1774B9"/>
  </r>
  <r>
    <s v="2336"/>
    <n v="360"/>
    <s v="Enfermedades Mundiales"/>
    <s v="Salud"/>
    <n v="13303"/>
    <x v="7"/>
    <x v="3"/>
    <x v="2"/>
    <x v="331"/>
    <x v="5"/>
    <x v="12"/>
    <s v="Periodo 2020-2021"/>
    <s v="Adimensional"/>
    <s v="Ministerio de Ciencias, Tecnología, Conocimiento e Innovación"/>
    <s v="Etapas Históricas del Programa Paso a Paso en la comuna de Tiltil"/>
    <m/>
    <s v="Gráfico Evolución"/>
    <m/>
    <s v="https://analytics.zoho.com/open-view/2395394000008155038?ZOHO_CRITERIA=%22Localiza_CL_Poblacion%22.%22Codcom%22%3D13303"/>
    <x v="3"/>
    <s v="#1774B9"/>
  </r>
  <r>
    <s v="2337"/>
    <n v="360"/>
    <s v="Enfermedades Mundiales"/>
    <s v="Salud"/>
    <n v="13401"/>
    <x v="7"/>
    <x v="3"/>
    <x v="2"/>
    <x v="332"/>
    <x v="5"/>
    <x v="12"/>
    <s v="Periodo 2020-2021"/>
    <s v="Adimensional"/>
    <s v="Ministerio de Ciencias, Tecnología, Conocimiento e Innovación"/>
    <s v="Etapas Históricas del Programa Paso a Paso en la comuna de San Bernardo"/>
    <m/>
    <s v="Gráfico Evolución"/>
    <m/>
    <s v="https://analytics.zoho.com/open-view/2395394000008155038?ZOHO_CRITERIA=%22Localiza_CL_Poblacion%22.%22Codcom%22%3D13401"/>
    <x v="3"/>
    <s v="#1774B9"/>
  </r>
  <r>
    <s v="2338"/>
    <n v="360"/>
    <s v="Enfermedades Mundiales"/>
    <s v="Salud"/>
    <n v="13402"/>
    <x v="7"/>
    <x v="3"/>
    <x v="2"/>
    <x v="333"/>
    <x v="5"/>
    <x v="12"/>
    <s v="Periodo 2020-2021"/>
    <s v="Adimensional"/>
    <s v="Ministerio de Ciencias, Tecnología, Conocimiento e Innovación"/>
    <s v="Etapas Históricas del Programa Paso a Paso en la comuna de Buin"/>
    <m/>
    <s v="Gráfico Evolución"/>
    <m/>
    <s v="https://analytics.zoho.com/open-view/2395394000008155038?ZOHO_CRITERIA=%22Localiza_CL_Poblacion%22.%22Codcom%22%3D13402"/>
    <x v="3"/>
    <s v="#1774B9"/>
  </r>
  <r>
    <s v="2339"/>
    <n v="360"/>
    <s v="Enfermedades Mundiales"/>
    <s v="Salud"/>
    <n v="13403"/>
    <x v="7"/>
    <x v="3"/>
    <x v="2"/>
    <x v="334"/>
    <x v="5"/>
    <x v="12"/>
    <s v="Periodo 2020-2021"/>
    <s v="Adimensional"/>
    <s v="Ministerio de Ciencias, Tecnología, Conocimiento e Innovación"/>
    <s v="Etapas Históricas del Programa Paso a Paso en la comuna de Calera de Tango"/>
    <m/>
    <s v="Gráfico Evolución"/>
    <m/>
    <s v="https://analytics.zoho.com/open-view/2395394000008155038?ZOHO_CRITERIA=%22Localiza_CL_Poblacion%22.%22Codcom%22%3D13403"/>
    <x v="3"/>
    <s v="#1774B9"/>
  </r>
  <r>
    <s v="2340"/>
    <n v="360"/>
    <s v="Enfermedades Mundiales"/>
    <s v="Salud"/>
    <n v="13404"/>
    <x v="7"/>
    <x v="3"/>
    <x v="2"/>
    <x v="335"/>
    <x v="5"/>
    <x v="12"/>
    <s v="Periodo 2020-2021"/>
    <s v="Adimensional"/>
    <s v="Ministerio de Ciencias, Tecnología, Conocimiento e Innovación"/>
    <s v="Etapas Históricas del Programa Paso a Paso en la comuna de Paine"/>
    <m/>
    <s v="Gráfico Evolución"/>
    <m/>
    <s v="https://analytics.zoho.com/open-view/2395394000008155038?ZOHO_CRITERIA=%22Localiza_CL_Poblacion%22.%22Codcom%22%3D13404"/>
    <x v="3"/>
    <s v="#1774B9"/>
  </r>
  <r>
    <s v="2341"/>
    <n v="360"/>
    <s v="Enfermedades Mundiales"/>
    <s v="Salud"/>
    <n v="13501"/>
    <x v="7"/>
    <x v="3"/>
    <x v="2"/>
    <x v="336"/>
    <x v="5"/>
    <x v="12"/>
    <s v="Periodo 2020-2021"/>
    <s v="Adimensional"/>
    <s v="Ministerio de Ciencias, Tecnología, Conocimiento e Innovación"/>
    <s v="Etapas Históricas del Programa Paso a Paso en la comuna de Melipilla"/>
    <m/>
    <s v="Gráfico Evolución"/>
    <m/>
    <s v="https://analytics.zoho.com/open-view/2395394000008155038?ZOHO_CRITERIA=%22Localiza_CL_Poblacion%22.%22Codcom%22%3D13501"/>
    <x v="3"/>
    <s v="#1774B9"/>
  </r>
  <r>
    <s v="2342"/>
    <n v="360"/>
    <s v="Enfermedades Mundiales"/>
    <s v="Salud"/>
    <n v="13502"/>
    <x v="7"/>
    <x v="3"/>
    <x v="2"/>
    <x v="337"/>
    <x v="5"/>
    <x v="12"/>
    <s v="Periodo 2020-2021"/>
    <s v="Adimensional"/>
    <s v="Ministerio de Ciencias, Tecnología, Conocimiento e Innovación"/>
    <s v="Etapas Históricas del Programa Paso a Paso en la comuna de Alhué"/>
    <m/>
    <s v="Gráfico Evolución"/>
    <m/>
    <s v="https://analytics.zoho.com/open-view/2395394000008155038?ZOHO_CRITERIA=%22Localiza_CL_Poblacion%22.%22Codcom%22%3D13502"/>
    <x v="3"/>
    <s v="#1774B9"/>
  </r>
  <r>
    <s v="2343"/>
    <n v="360"/>
    <s v="Enfermedades Mundiales"/>
    <s v="Salud"/>
    <n v="13503"/>
    <x v="7"/>
    <x v="3"/>
    <x v="2"/>
    <x v="338"/>
    <x v="5"/>
    <x v="12"/>
    <s v="Periodo 2020-2021"/>
    <s v="Adimensional"/>
    <s v="Ministerio de Ciencias, Tecnología, Conocimiento e Innovación"/>
    <s v="Etapas Históricas del Programa Paso a Paso en la comuna de Curacaví"/>
    <m/>
    <s v="Gráfico Evolución"/>
    <m/>
    <s v="https://analytics.zoho.com/open-view/2395394000008155038?ZOHO_CRITERIA=%22Localiza_CL_Poblacion%22.%22Codcom%22%3D13503"/>
    <x v="3"/>
    <s v="#1774B9"/>
  </r>
  <r>
    <s v="2344"/>
    <n v="360"/>
    <s v="Enfermedades Mundiales"/>
    <s v="Salud"/>
    <n v="13504"/>
    <x v="7"/>
    <x v="3"/>
    <x v="2"/>
    <x v="339"/>
    <x v="5"/>
    <x v="12"/>
    <s v="Periodo 2020-2021"/>
    <s v="Adimensional"/>
    <s v="Ministerio de Ciencias, Tecnología, Conocimiento e Innovación"/>
    <s v="Etapas Históricas del Programa Paso a Paso en la comuna de María Pinto"/>
    <m/>
    <s v="Gráfico Evolución"/>
    <m/>
    <s v="https://analytics.zoho.com/open-view/2395394000008155038?ZOHO_CRITERIA=%22Localiza_CL_Poblacion%22.%22Codcom%22%3D13504"/>
    <x v="3"/>
    <s v="#1774B9"/>
  </r>
  <r>
    <s v="2345"/>
    <n v="360"/>
    <s v="Enfermedades Mundiales"/>
    <s v="Salud"/>
    <n v="13505"/>
    <x v="7"/>
    <x v="3"/>
    <x v="2"/>
    <x v="340"/>
    <x v="5"/>
    <x v="12"/>
    <s v="Periodo 2020-2021"/>
    <s v="Adimensional"/>
    <s v="Ministerio de Ciencias, Tecnología, Conocimiento e Innovación"/>
    <s v="Etapas Históricas del Programa Paso a Paso en la comuna de San Pedro"/>
    <m/>
    <s v="Gráfico Evolución"/>
    <m/>
    <s v="https://analytics.zoho.com/open-view/2395394000008155038?ZOHO_CRITERIA=%22Localiza_CL_Poblacion%22.%22Codcom%22%3D13505"/>
    <x v="3"/>
    <s v="#1774B9"/>
  </r>
  <r>
    <s v="2346"/>
    <n v="360"/>
    <s v="Enfermedades Mundiales"/>
    <s v="Salud"/>
    <n v="13601"/>
    <x v="7"/>
    <x v="3"/>
    <x v="2"/>
    <x v="341"/>
    <x v="5"/>
    <x v="12"/>
    <s v="Periodo 2020-2021"/>
    <s v="Adimensional"/>
    <s v="Ministerio de Ciencias, Tecnología, Conocimiento e Innovación"/>
    <s v="Etapas Históricas del Programa Paso a Paso en la comuna de Talagante"/>
    <m/>
    <s v="Gráfico Evolución"/>
    <m/>
    <s v="https://analytics.zoho.com/open-view/2395394000008155038?ZOHO_CRITERIA=%22Localiza_CL_Poblacion%22.%22Codcom%22%3D13601"/>
    <x v="3"/>
    <s v="#1774B9"/>
  </r>
  <r>
    <s v="2347"/>
    <n v="360"/>
    <s v="Enfermedades Mundiales"/>
    <s v="Salud"/>
    <n v="13602"/>
    <x v="7"/>
    <x v="3"/>
    <x v="2"/>
    <x v="342"/>
    <x v="5"/>
    <x v="12"/>
    <s v="Periodo 2020-2021"/>
    <s v="Adimensional"/>
    <s v="Ministerio de Ciencias, Tecnología, Conocimiento e Innovación"/>
    <s v="Etapas Históricas del Programa Paso a Paso en la comuna de El Monte"/>
    <m/>
    <s v="Gráfico Evolución"/>
    <m/>
    <s v="https://analytics.zoho.com/open-view/2395394000008155038?ZOHO_CRITERIA=%22Localiza_CL_Poblacion%22.%22Codcom%22%3D13602"/>
    <x v="3"/>
    <s v="#1774B9"/>
  </r>
  <r>
    <s v="2348"/>
    <n v="360"/>
    <s v="Enfermedades Mundiales"/>
    <s v="Salud"/>
    <n v="13603"/>
    <x v="7"/>
    <x v="3"/>
    <x v="2"/>
    <x v="343"/>
    <x v="5"/>
    <x v="12"/>
    <s v="Periodo 2020-2021"/>
    <s v="Adimensional"/>
    <s v="Ministerio de Ciencias, Tecnología, Conocimiento e Innovación"/>
    <s v="Etapas Históricas del Programa Paso a Paso en la comuna de Isla de Maipo"/>
    <m/>
    <s v="Gráfico Evolución"/>
    <m/>
    <s v="https://analytics.zoho.com/open-view/2395394000008155038?ZOHO_CRITERIA=%22Localiza_CL_Poblacion%22.%22Codcom%22%3D13603"/>
    <x v="3"/>
    <s v="#1774B9"/>
  </r>
  <r>
    <s v="2349"/>
    <n v="360"/>
    <s v="Enfermedades Mundiales"/>
    <s v="Salud"/>
    <n v="13604"/>
    <x v="7"/>
    <x v="3"/>
    <x v="2"/>
    <x v="344"/>
    <x v="5"/>
    <x v="12"/>
    <s v="Periodo 2020-2021"/>
    <s v="Adimensional"/>
    <s v="Ministerio de Ciencias, Tecnología, Conocimiento e Innovación"/>
    <s v="Etapas Históricas del Programa Paso a Paso en la comuna de Padre Hurtado"/>
    <m/>
    <s v="Gráfico Evolución"/>
    <m/>
    <s v="https://analytics.zoho.com/open-view/2395394000008155038?ZOHO_CRITERIA=%22Localiza_CL_Poblacion%22.%22Codcom%22%3D13604"/>
    <x v="3"/>
    <s v="#1774B9"/>
  </r>
  <r>
    <s v="2350"/>
    <n v="360"/>
    <s v="Enfermedades Mundiales"/>
    <s v="Salud"/>
    <n v="13605"/>
    <x v="7"/>
    <x v="3"/>
    <x v="2"/>
    <x v="345"/>
    <x v="5"/>
    <x v="12"/>
    <s v="Periodo 2020-2021"/>
    <s v="Adimensional"/>
    <s v="Ministerio de Ciencias, Tecnología, Conocimiento e Innovación"/>
    <s v="Etapas Históricas del Programa Paso a Paso en la comuna de Peñaflor"/>
    <m/>
    <s v="Gráfico Evolución"/>
    <m/>
    <s v="https://analytics.zoho.com/open-view/2395394000008155038?ZOHO_CRITERIA=%22Localiza_CL_Poblacion%22.%22Codcom%22%3D13605"/>
    <x v="3"/>
    <s v="#1774B9"/>
  </r>
  <r>
    <s v="2351"/>
    <n v="360"/>
    <s v="Enfermedades Mundiales"/>
    <s v="Salud"/>
    <n v="14101"/>
    <x v="7"/>
    <x v="3"/>
    <x v="2"/>
    <x v="346"/>
    <x v="5"/>
    <x v="12"/>
    <s v="Periodo 2020-2021"/>
    <s v="Adimensional"/>
    <s v="Ministerio de Ciencias, Tecnología, Conocimiento e Innovación"/>
    <s v="Etapas Históricas del Programa Paso a Paso en la comuna de Valdivia"/>
    <m/>
    <s v="Gráfico Evolución"/>
    <m/>
    <s v="https://analytics.zoho.com/open-view/2395394000008155038?ZOHO_CRITERIA=%22Localiza_CL_Poblacion%22.%22Codcom%22%3D14101"/>
    <x v="3"/>
    <s v="#1774B9"/>
  </r>
  <r>
    <s v="2352"/>
    <n v="360"/>
    <s v="Enfermedades Mundiales"/>
    <s v="Salud"/>
    <n v="14102"/>
    <x v="7"/>
    <x v="3"/>
    <x v="2"/>
    <x v="347"/>
    <x v="5"/>
    <x v="12"/>
    <s v="Periodo 2020-2021"/>
    <s v="Adimensional"/>
    <s v="Ministerio de Ciencias, Tecnología, Conocimiento e Innovación"/>
    <s v="Etapas Históricas del Programa Paso a Paso en la comuna de Corral"/>
    <m/>
    <s v="Gráfico Evolución"/>
    <m/>
    <s v="https://analytics.zoho.com/open-view/2395394000008155038?ZOHO_CRITERIA=%22Localiza_CL_Poblacion%22.%22Codcom%22%3D14102"/>
    <x v="3"/>
    <s v="#1774B9"/>
  </r>
  <r>
    <s v="2353"/>
    <n v="360"/>
    <s v="Enfermedades Mundiales"/>
    <s v="Salud"/>
    <n v="14103"/>
    <x v="7"/>
    <x v="3"/>
    <x v="2"/>
    <x v="348"/>
    <x v="5"/>
    <x v="12"/>
    <s v="Periodo 2020-2021"/>
    <s v="Adimensional"/>
    <s v="Ministerio de Ciencias, Tecnología, Conocimiento e Innovación"/>
    <s v="Etapas Históricas del Programa Paso a Paso en la comuna de Lanco"/>
    <m/>
    <s v="Gráfico Evolución"/>
    <m/>
    <s v="https://analytics.zoho.com/open-view/2395394000008155038?ZOHO_CRITERIA=%22Localiza_CL_Poblacion%22.%22Codcom%22%3D14103"/>
    <x v="3"/>
    <s v="#1774B9"/>
  </r>
  <r>
    <s v="2354"/>
    <n v="360"/>
    <s v="Enfermedades Mundiales"/>
    <s v="Salud"/>
    <n v="14104"/>
    <x v="7"/>
    <x v="3"/>
    <x v="2"/>
    <x v="349"/>
    <x v="5"/>
    <x v="12"/>
    <s v="Periodo 2020-2021"/>
    <s v="Adimensional"/>
    <s v="Ministerio de Ciencias, Tecnología, Conocimiento e Innovación"/>
    <s v="Etapas Históricas del Programa Paso a Paso en la comuna de Los Lagos"/>
    <m/>
    <s v="Gráfico Evolución"/>
    <m/>
    <s v="https://analytics.zoho.com/open-view/2395394000008155038?ZOHO_CRITERIA=%22Localiza_CL_Poblacion%22.%22Codcom%22%3D14104"/>
    <x v="3"/>
    <s v="#1774B9"/>
  </r>
  <r>
    <s v="2355"/>
    <n v="360"/>
    <s v="Enfermedades Mundiales"/>
    <s v="Salud"/>
    <n v="14105"/>
    <x v="7"/>
    <x v="3"/>
    <x v="2"/>
    <x v="350"/>
    <x v="5"/>
    <x v="12"/>
    <s v="Periodo 2020-2021"/>
    <s v="Adimensional"/>
    <s v="Ministerio de Ciencias, Tecnología, Conocimiento e Innovación"/>
    <s v="Etapas Históricas del Programa Paso a Paso en la comuna de Máfil"/>
    <m/>
    <s v="Gráfico Evolución"/>
    <m/>
    <s v="https://analytics.zoho.com/open-view/2395394000008155038?ZOHO_CRITERIA=%22Localiza_CL_Poblacion%22.%22Codcom%22%3D14105"/>
    <x v="3"/>
    <s v="#1774B9"/>
  </r>
  <r>
    <s v="2356"/>
    <n v="360"/>
    <s v="Enfermedades Mundiales"/>
    <s v="Salud"/>
    <n v="14106"/>
    <x v="7"/>
    <x v="3"/>
    <x v="2"/>
    <x v="351"/>
    <x v="5"/>
    <x v="12"/>
    <s v="Periodo 2020-2021"/>
    <s v="Adimensional"/>
    <s v="Ministerio de Ciencias, Tecnología, Conocimiento e Innovación"/>
    <s v="Etapas Históricas del Programa Paso a Paso en la comuna de Mariquina"/>
    <m/>
    <s v="Gráfico Evolución"/>
    <m/>
    <s v="https://analytics.zoho.com/open-view/2395394000008155038?ZOHO_CRITERIA=%22Localiza_CL_Poblacion%22.%22Codcom%22%3D14106"/>
    <x v="3"/>
    <s v="#1774B9"/>
  </r>
  <r>
    <s v="2357"/>
    <n v="360"/>
    <s v="Enfermedades Mundiales"/>
    <s v="Salud"/>
    <n v="14107"/>
    <x v="7"/>
    <x v="3"/>
    <x v="2"/>
    <x v="352"/>
    <x v="5"/>
    <x v="12"/>
    <s v="Periodo 2020-2021"/>
    <s v="Adimensional"/>
    <s v="Ministerio de Ciencias, Tecnología, Conocimiento e Innovación"/>
    <s v="Etapas Históricas del Programa Paso a Paso en la comuna de Paillaco"/>
    <m/>
    <s v="Gráfico Evolución"/>
    <m/>
    <s v="https://analytics.zoho.com/open-view/2395394000008155038?ZOHO_CRITERIA=%22Localiza_CL_Poblacion%22.%22Codcom%22%3D14107"/>
    <x v="3"/>
    <s v="#1774B9"/>
  </r>
  <r>
    <s v="2358"/>
    <n v="360"/>
    <s v="Enfermedades Mundiales"/>
    <s v="Salud"/>
    <n v="14108"/>
    <x v="7"/>
    <x v="3"/>
    <x v="2"/>
    <x v="353"/>
    <x v="5"/>
    <x v="12"/>
    <s v="Periodo 2020-2021"/>
    <s v="Adimensional"/>
    <s v="Ministerio de Ciencias, Tecnología, Conocimiento e Innovación"/>
    <s v="Etapas Históricas del Programa Paso a Paso en la comuna de Panguipulli"/>
    <m/>
    <s v="Gráfico Evolución"/>
    <m/>
    <s v="https://analytics.zoho.com/open-view/2395394000008155038?ZOHO_CRITERIA=%22Localiza_CL_Poblacion%22.%22Codcom%22%3D14108"/>
    <x v="3"/>
    <s v="#1774B9"/>
  </r>
  <r>
    <s v="2359"/>
    <n v="360"/>
    <s v="Enfermedades Mundiales"/>
    <s v="Salud"/>
    <n v="14201"/>
    <x v="7"/>
    <x v="3"/>
    <x v="2"/>
    <x v="354"/>
    <x v="5"/>
    <x v="12"/>
    <s v="Periodo 2020-2021"/>
    <s v="Adimensional"/>
    <s v="Ministerio de Ciencias, Tecnología, Conocimiento e Innovación"/>
    <s v="Etapas Históricas del Programa Paso a Paso en la comuna de La Unión"/>
    <m/>
    <s v="Gráfico Evolución"/>
    <m/>
    <s v="https://analytics.zoho.com/open-view/2395394000008155038?ZOHO_CRITERIA=%22Localiza_CL_Poblacion%22.%22Codcom%22%3D14201"/>
    <x v="3"/>
    <s v="#1774B9"/>
  </r>
  <r>
    <s v="2360"/>
    <n v="360"/>
    <s v="Enfermedades Mundiales"/>
    <s v="Salud"/>
    <n v="14202"/>
    <x v="7"/>
    <x v="3"/>
    <x v="2"/>
    <x v="355"/>
    <x v="5"/>
    <x v="12"/>
    <s v="Periodo 2020-2021"/>
    <s v="Adimensional"/>
    <s v="Ministerio de Ciencias, Tecnología, Conocimiento e Innovación"/>
    <s v="Etapas Históricas del Programa Paso a Paso en la comuna de Futrono"/>
    <m/>
    <s v="Gráfico Evolución"/>
    <m/>
    <s v="https://analytics.zoho.com/open-view/2395394000008155038?ZOHO_CRITERIA=%22Localiza_CL_Poblacion%22.%22Codcom%22%3D14202"/>
    <x v="3"/>
    <s v="#1774B9"/>
  </r>
  <r>
    <s v="2361"/>
    <n v="360"/>
    <s v="Enfermedades Mundiales"/>
    <s v="Salud"/>
    <n v="14203"/>
    <x v="7"/>
    <x v="3"/>
    <x v="2"/>
    <x v="356"/>
    <x v="5"/>
    <x v="12"/>
    <s v="Periodo 2020-2021"/>
    <s v="Adimensional"/>
    <s v="Ministerio de Ciencias, Tecnología, Conocimiento e Innovación"/>
    <s v="Etapas Históricas del Programa Paso a Paso en la comuna de Lago Ranco"/>
    <m/>
    <s v="Gráfico Evolución"/>
    <m/>
    <s v="https://analytics.zoho.com/open-view/2395394000008155038?ZOHO_CRITERIA=%22Localiza_CL_Poblacion%22.%22Codcom%22%3D14203"/>
    <x v="3"/>
    <s v="#1774B9"/>
  </r>
  <r>
    <s v="2362"/>
    <n v="360"/>
    <s v="Enfermedades Mundiales"/>
    <s v="Salud"/>
    <n v="14204"/>
    <x v="7"/>
    <x v="3"/>
    <x v="2"/>
    <x v="357"/>
    <x v="5"/>
    <x v="12"/>
    <s v="Periodo 2020-2021"/>
    <s v="Adimensional"/>
    <s v="Ministerio de Ciencias, Tecnología, Conocimiento e Innovación"/>
    <s v="Etapas Históricas del Programa Paso a Paso en la comuna de Río Bueno"/>
    <m/>
    <s v="Gráfico Evolución"/>
    <m/>
    <s v="https://analytics.zoho.com/open-view/2395394000008155038?ZOHO_CRITERIA=%22Localiza_CL_Poblacion%22.%22Codcom%22%3D14204"/>
    <x v="3"/>
    <s v="#1774B9"/>
  </r>
  <r>
    <s v="2363"/>
    <n v="360"/>
    <s v="Enfermedades Mundiales"/>
    <s v="Salud"/>
    <n v="15101"/>
    <x v="7"/>
    <x v="3"/>
    <x v="2"/>
    <x v="358"/>
    <x v="5"/>
    <x v="12"/>
    <s v="Periodo 2020-2021"/>
    <s v="Adimensional"/>
    <s v="Ministerio de Ciencias, Tecnología, Conocimiento e Innovación"/>
    <s v="Etapas Históricas del Programa Paso a Paso en la comuna de Arica"/>
    <m/>
    <s v="Gráfico Evolución"/>
    <m/>
    <s v="https://analytics.zoho.com/open-view/2395394000008155038?ZOHO_CRITERIA=%22Localiza_CL_Poblacion%22.%22Codcom%22%3D15101"/>
    <x v="3"/>
    <s v="#1774B9"/>
  </r>
  <r>
    <s v="2364"/>
    <n v="360"/>
    <s v="Enfermedades Mundiales"/>
    <s v="Salud"/>
    <n v="15102"/>
    <x v="7"/>
    <x v="3"/>
    <x v="2"/>
    <x v="359"/>
    <x v="5"/>
    <x v="12"/>
    <s v="Periodo 2020-2021"/>
    <s v="Adimensional"/>
    <s v="Ministerio de Ciencias, Tecnología, Conocimiento e Innovación"/>
    <s v="Etapas Históricas del Programa Paso a Paso en la comuna de Camarones"/>
    <m/>
    <s v="Gráfico Evolución"/>
    <m/>
    <s v="https://analytics.zoho.com/open-view/2395394000008155038?ZOHO_CRITERIA=%22Localiza_CL_Poblacion%22.%22Codcom%22%3D15102"/>
    <x v="3"/>
    <s v="#1774B9"/>
  </r>
  <r>
    <s v="2365"/>
    <n v="360"/>
    <s v="Enfermedades Mundiales"/>
    <s v="Salud"/>
    <n v="15201"/>
    <x v="7"/>
    <x v="3"/>
    <x v="2"/>
    <x v="360"/>
    <x v="5"/>
    <x v="12"/>
    <s v="Periodo 2020-2021"/>
    <s v="Adimensional"/>
    <s v="Ministerio de Ciencias, Tecnología, Conocimiento e Innovación"/>
    <s v="Etapas Históricas del Programa Paso a Paso en la comuna de Putre"/>
    <m/>
    <s v="Gráfico Evolución"/>
    <m/>
    <s v="https://analytics.zoho.com/open-view/2395394000008155038?ZOHO_CRITERIA=%22Localiza_CL_Poblacion%22.%22Codcom%22%3D15201"/>
    <x v="3"/>
    <s v="#1774B9"/>
  </r>
  <r>
    <s v="2366"/>
    <n v="360"/>
    <s v="Enfermedades Mundiales"/>
    <s v="Salud"/>
    <n v="15202"/>
    <x v="7"/>
    <x v="3"/>
    <x v="2"/>
    <x v="361"/>
    <x v="5"/>
    <x v="12"/>
    <s v="Periodo 2020-2021"/>
    <s v="Adimensional"/>
    <s v="Ministerio de Ciencias, Tecnología, Conocimiento e Innovación"/>
    <s v="Etapas Históricas del Programa Paso a Paso en la comuna de General Lagos"/>
    <m/>
    <s v="Gráfico Evolución"/>
    <m/>
    <s v="https://analytics.zoho.com/open-view/2395394000008155038?ZOHO_CRITERIA=%22Localiza_CL_Poblacion%22.%22Codcom%22%3D15202"/>
    <x v="3"/>
    <s v="#1774B9"/>
  </r>
  <r>
    <s v="2367"/>
    <n v="360"/>
    <s v="Enfermedades Mundiales"/>
    <s v="Salud"/>
    <n v="0"/>
    <x v="8"/>
    <x v="3"/>
    <x v="0"/>
    <x v="0"/>
    <x v="3"/>
    <x v="13"/>
    <s v="Periodo 2020-2021"/>
    <s v="Casos"/>
    <s v="Ministerio de Ciencias, Tecnología, Conocimiento e Innovación"/>
    <s v="Relación entre la Etapa Histórica del Programa Paso a Paso y el número de Casos Activos por Región y Comuna a Escala Nacional."/>
    <m/>
    <s v="Gráfico Evolución Comparativo"/>
    <m/>
    <s v="https://analytics.zoho.com/open-view/2395394000008157137"/>
    <x v="0"/>
    <s v="#1774B9"/>
  </r>
  <r>
    <s v="2368"/>
    <n v="360"/>
    <s v="Enfermedades Mundiales"/>
    <s v="Salud"/>
    <n v="1"/>
    <x v="8"/>
    <x v="3"/>
    <x v="1"/>
    <x v="1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Tarapacá"/>
    <m/>
    <s v="Gráfico Evolución Comparativo"/>
    <m/>
    <s v="https://analytics.zoho.com/open-view/2395394000008156811?ZOHO_CRITERIA=%22Localiza_CL_Poblacion%22.%22Codreg%22%3D1"/>
    <x v="1"/>
    <s v="#1774B9"/>
  </r>
  <r>
    <s v="2369"/>
    <n v="360"/>
    <s v="Enfermedades Mundiales"/>
    <s v="Salud"/>
    <n v="2"/>
    <x v="8"/>
    <x v="3"/>
    <x v="1"/>
    <x v="2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ntofagasta"/>
    <m/>
    <s v="Gráfico Evolución Comparativo"/>
    <m/>
    <s v="https://analytics.zoho.com/open-view/2395394000008156811?ZOHO_CRITERIA=%22Localiza_CL_Poblacion%22.%22Codreg%22%3D2"/>
    <x v="2"/>
    <s v="#1774B9"/>
  </r>
  <r>
    <s v="2370"/>
    <n v="360"/>
    <s v="Enfermedades Mundiales"/>
    <s v="Salud"/>
    <n v="3"/>
    <x v="8"/>
    <x v="3"/>
    <x v="1"/>
    <x v="3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tacama"/>
    <m/>
    <s v="Gráfico Evolución Comparativo"/>
    <m/>
    <s v="https://analytics.zoho.com/open-view/2395394000008156811?ZOHO_CRITERIA=%22Localiza_CL_Poblacion%22.%22Codreg%22%3D3"/>
    <x v="3"/>
    <s v="#1774B9"/>
  </r>
  <r>
    <s v="2371"/>
    <n v="360"/>
    <s v="Enfermedades Mundiales"/>
    <s v="Salud"/>
    <n v="4"/>
    <x v="8"/>
    <x v="3"/>
    <x v="1"/>
    <x v="4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Coquimbo"/>
    <m/>
    <s v="Gráfico Evolución Comparativo"/>
    <m/>
    <s v="https://analytics.zoho.com/open-view/2395394000008156811?ZOHO_CRITERIA=%22Localiza_CL_Poblacion%22.%22Codreg%22%3D4"/>
    <x v="3"/>
    <s v="#1774B9"/>
  </r>
  <r>
    <s v="2372"/>
    <n v="360"/>
    <s v="Enfermedades Mundiales"/>
    <s v="Salud"/>
    <n v="5"/>
    <x v="8"/>
    <x v="3"/>
    <x v="1"/>
    <x v="5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Valparaíso"/>
    <m/>
    <s v="Gráfico Evolución Comparativo"/>
    <m/>
    <s v="https://analytics.zoho.com/open-view/2395394000008156811?ZOHO_CRITERIA=%22Localiza_CL_Poblacion%22.%22Codreg%22%3D5"/>
    <x v="3"/>
    <s v="#1774B9"/>
  </r>
  <r>
    <s v="2373"/>
    <n v="360"/>
    <s v="Enfermedades Mundiales"/>
    <s v="Salud"/>
    <n v="6"/>
    <x v="8"/>
    <x v="3"/>
    <x v="1"/>
    <x v="6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O'Higgins"/>
    <m/>
    <s v="Gráfico Evolución Comparativo"/>
    <m/>
    <s v="https://analytics.zoho.com/open-view/2395394000008156811?ZOHO_CRITERIA=%22Localiza_CL_Poblacion%22.%22Codreg%22%3D6"/>
    <x v="3"/>
    <s v="#1774B9"/>
  </r>
  <r>
    <s v="2374"/>
    <n v="360"/>
    <s v="Enfermedades Mundiales"/>
    <s v="Salud"/>
    <n v="7"/>
    <x v="8"/>
    <x v="3"/>
    <x v="1"/>
    <x v="7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Maule"/>
    <m/>
    <s v="Gráfico Evolución Comparativo"/>
    <m/>
    <s v="https://analytics.zoho.com/open-view/2395394000008156811?ZOHO_CRITERIA=%22Localiza_CL_Poblacion%22.%22Codreg%22%3D7"/>
    <x v="3"/>
    <s v="#1774B9"/>
  </r>
  <r>
    <s v="2375"/>
    <n v="360"/>
    <s v="Enfermedades Mundiales"/>
    <s v="Salud"/>
    <n v="8"/>
    <x v="8"/>
    <x v="3"/>
    <x v="1"/>
    <x v="8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l Biobío"/>
    <m/>
    <s v="Gráfico Evolución Comparativo"/>
    <m/>
    <s v="https://analytics.zoho.com/open-view/2395394000008156811?ZOHO_CRITERIA=%22Localiza_CL_Poblacion%22.%22Codreg%22%3D8"/>
    <x v="3"/>
    <s v="#1774B9"/>
  </r>
  <r>
    <s v="2376"/>
    <n v="360"/>
    <s v="Enfermedades Mundiales"/>
    <s v="Salud"/>
    <n v="9"/>
    <x v="8"/>
    <x v="3"/>
    <x v="1"/>
    <x v="9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La Araucanía"/>
    <m/>
    <s v="Gráfico Evolución Comparativo"/>
    <m/>
    <s v="https://analytics.zoho.com/open-view/2395394000008156811?ZOHO_CRITERIA=%22Localiza_CL_Poblacion%22.%22Codreg%22%3D9"/>
    <x v="3"/>
    <s v="#1774B9"/>
  </r>
  <r>
    <s v="2377"/>
    <n v="360"/>
    <s v="Enfermedades Mundiales"/>
    <s v="Salud"/>
    <n v="10"/>
    <x v="8"/>
    <x v="3"/>
    <x v="1"/>
    <x v="10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Los Lagos"/>
    <m/>
    <s v="Gráfico Evolución Comparativo"/>
    <m/>
    <s v="https://analytics.zoho.com/open-view/2395394000008156811?ZOHO_CRITERIA=%22Localiza_CL_Poblacion%22.%22Codreg%22%3D10"/>
    <x v="3"/>
    <s v="#1774B9"/>
  </r>
  <r>
    <s v="2378"/>
    <n v="360"/>
    <s v="Enfermedades Mundiales"/>
    <s v="Salud"/>
    <n v="11"/>
    <x v="8"/>
    <x v="3"/>
    <x v="1"/>
    <x v="11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ysén"/>
    <m/>
    <s v="Gráfico Evolución Comparativo"/>
    <m/>
    <s v="https://analytics.zoho.com/open-view/2395394000008156811?ZOHO_CRITERIA=%22Localiza_CL_Poblacion%22.%22Codreg%22%3D11"/>
    <x v="3"/>
    <s v="#1774B9"/>
  </r>
  <r>
    <s v="2379"/>
    <n v="360"/>
    <s v="Enfermedades Mundiales"/>
    <s v="Salud"/>
    <n v="12"/>
    <x v="8"/>
    <x v="3"/>
    <x v="1"/>
    <x v="12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Magallanes"/>
    <m/>
    <s v="Gráfico Evolución Comparativo"/>
    <m/>
    <s v="https://analytics.zoho.com/open-view/2395394000008156811?ZOHO_CRITERIA=%22Localiza_CL_Poblacion%22.%22Codreg%22%3D12"/>
    <x v="3"/>
    <s v="#1774B9"/>
  </r>
  <r>
    <s v="2380"/>
    <n v="360"/>
    <s v="Enfermedades Mundiales"/>
    <s v="Salud"/>
    <n v="13"/>
    <x v="8"/>
    <x v="3"/>
    <x v="1"/>
    <x v="13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Metropolitana"/>
    <m/>
    <s v="Gráfico Evolución Comparativo"/>
    <m/>
    <s v="https://analytics.zoho.com/open-view/2395394000008156811?ZOHO_CRITERIA=%22Localiza_CL_Poblacion%22.%22Codreg%22%3D13"/>
    <x v="3"/>
    <s v="#1774B9"/>
  </r>
  <r>
    <s v="2381"/>
    <n v="360"/>
    <s v="Enfermedades Mundiales"/>
    <s v="Salud"/>
    <n v="14"/>
    <x v="8"/>
    <x v="3"/>
    <x v="1"/>
    <x v="14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Los Ríos"/>
    <m/>
    <s v="Gráfico Evolución Comparativo"/>
    <m/>
    <s v="https://analytics.zoho.com/open-view/2395394000008156811?ZOHO_CRITERIA=%22Localiza_CL_Poblacion%22.%22Codreg%22%3D14"/>
    <x v="3"/>
    <s v="#1774B9"/>
  </r>
  <r>
    <s v="2382"/>
    <n v="360"/>
    <s v="Enfermedades Mundiales"/>
    <s v="Salud"/>
    <n v="15"/>
    <x v="8"/>
    <x v="3"/>
    <x v="1"/>
    <x v="15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Arica y Parinacota"/>
    <m/>
    <s v="Gráfico Evolución Comparativo"/>
    <m/>
    <s v="https://analytics.zoho.com/open-view/2395394000008156811?ZOHO_CRITERIA=%22Localiza_CL_Poblacion%22.%22Codreg%22%3D15"/>
    <x v="3"/>
    <s v="#1774B9"/>
  </r>
  <r>
    <s v="2383"/>
    <n v="360"/>
    <s v="Enfermedades Mundiales"/>
    <s v="Salud"/>
    <n v="16"/>
    <x v="8"/>
    <x v="3"/>
    <x v="1"/>
    <x v="16"/>
    <x v="4"/>
    <x v="13"/>
    <s v="Periodo 2020-2021"/>
    <s v="Casos"/>
    <s v="Ministerio de Ciencias, Tecnología, Conocimiento e Innovación"/>
    <s v="Relación entre la Etapa Histórica del Programa Paso a Paso y el número de Casos Activos por Comuna en la Región de Ñuble"/>
    <m/>
    <s v="Gráfico Evolución Comparativo"/>
    <m/>
    <s v="https://analytics.zoho.com/open-view/2395394000008156811?ZOHO_CRITERIA=%22Localiza_CL_Poblacion%22.%22Codreg%22%3D16"/>
    <x v="3"/>
    <s v="#1774B9"/>
  </r>
  <r>
    <s v="2384"/>
    <n v="360"/>
    <s v="Enfermedades Mundiales"/>
    <s v="Salud"/>
    <n v="1101"/>
    <x v="8"/>
    <x v="3"/>
    <x v="2"/>
    <x v="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quique"/>
    <m/>
    <s v="Gráfico Evolución Comparativo"/>
    <m/>
    <s v="https://analytics.zoho.com/open-view/2395394000008156433?ZOHO_CRITERIA=%22Localiza_CL_Poblacion%22.%22Codcom%22%3D1101"/>
    <x v="3"/>
    <s v="#1774B9"/>
  </r>
  <r>
    <s v="2385"/>
    <n v="360"/>
    <s v="Enfermedades Mundiales"/>
    <s v="Salud"/>
    <n v="1107"/>
    <x v="8"/>
    <x v="3"/>
    <x v="2"/>
    <x v="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to Hospicio"/>
    <m/>
    <s v="Gráfico Evolución Comparativo"/>
    <m/>
    <s v="https://analytics.zoho.com/open-view/2395394000008156433?ZOHO_CRITERIA=%22Localiza_CL_Poblacion%22.%22Codcom%22%3D1107"/>
    <x v="3"/>
    <s v="#1774B9"/>
  </r>
  <r>
    <s v="2386"/>
    <n v="360"/>
    <s v="Enfermedades Mundiales"/>
    <s v="Salud"/>
    <n v="1401"/>
    <x v="8"/>
    <x v="3"/>
    <x v="2"/>
    <x v="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ozo Almonte"/>
    <m/>
    <s v="Gráfico Evolución Comparativo"/>
    <m/>
    <s v="https://analytics.zoho.com/open-view/2395394000008156433?ZOHO_CRITERIA=%22Localiza_CL_Poblacion%22.%22Codcom%22%3D1401"/>
    <x v="3"/>
    <s v="#1774B9"/>
  </r>
  <r>
    <s v="2387"/>
    <n v="360"/>
    <s v="Enfermedades Mundiales"/>
    <s v="Salud"/>
    <n v="1402"/>
    <x v="8"/>
    <x v="3"/>
    <x v="2"/>
    <x v="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miña"/>
    <m/>
    <s v="Gráfico Evolución Comparativo"/>
    <m/>
    <s v="https://analytics.zoho.com/open-view/2395394000008156433?ZOHO_CRITERIA=%22Localiza_CL_Poblacion%22.%22Codcom%22%3D1402"/>
    <x v="3"/>
    <s v="#1774B9"/>
  </r>
  <r>
    <s v="2388"/>
    <n v="360"/>
    <s v="Enfermedades Mundiales"/>
    <s v="Salud"/>
    <n v="1403"/>
    <x v="8"/>
    <x v="3"/>
    <x v="2"/>
    <x v="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chane"/>
    <m/>
    <s v="Gráfico Evolución Comparativo"/>
    <m/>
    <s v="https://analytics.zoho.com/open-view/2395394000008156433?ZOHO_CRITERIA=%22Localiza_CL_Poblacion%22.%22Codcom%22%3D1403"/>
    <x v="3"/>
    <s v="#1774B9"/>
  </r>
  <r>
    <s v="2389"/>
    <n v="360"/>
    <s v="Enfermedades Mundiales"/>
    <s v="Salud"/>
    <n v="1404"/>
    <x v="8"/>
    <x v="3"/>
    <x v="2"/>
    <x v="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ra"/>
    <m/>
    <s v="Gráfico Evolución Comparativo"/>
    <m/>
    <s v="https://analytics.zoho.com/open-view/2395394000008156433?ZOHO_CRITERIA=%22Localiza_CL_Poblacion%22.%22Codcom%22%3D1404"/>
    <x v="3"/>
    <s v="#1774B9"/>
  </r>
  <r>
    <s v="2390"/>
    <n v="360"/>
    <s v="Enfermedades Mundiales"/>
    <s v="Salud"/>
    <n v="1405"/>
    <x v="8"/>
    <x v="3"/>
    <x v="2"/>
    <x v="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ca"/>
    <m/>
    <s v="Gráfico Evolución Comparativo"/>
    <m/>
    <s v="https://analytics.zoho.com/open-view/2395394000008156433?ZOHO_CRITERIA=%22Localiza_CL_Poblacion%22.%22Codcom%22%3D1405"/>
    <x v="3"/>
    <s v="#1774B9"/>
  </r>
  <r>
    <s v="2391"/>
    <n v="360"/>
    <s v="Enfermedades Mundiales"/>
    <s v="Salud"/>
    <n v="2101"/>
    <x v="8"/>
    <x v="3"/>
    <x v="2"/>
    <x v="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tofagasta"/>
    <m/>
    <s v="Gráfico Evolución Comparativo"/>
    <m/>
    <s v="https://analytics.zoho.com/open-view/2395394000008156433?ZOHO_CRITERIA=%22Localiza_CL_Poblacion%22.%22Codcom%22%3D2101"/>
    <x v="3"/>
    <s v="#1774B9"/>
  </r>
  <r>
    <s v="2392"/>
    <n v="360"/>
    <s v="Enfermedades Mundiales"/>
    <s v="Salud"/>
    <n v="2102"/>
    <x v="8"/>
    <x v="3"/>
    <x v="2"/>
    <x v="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ejillones"/>
    <m/>
    <s v="Gráfico Evolución Comparativo"/>
    <m/>
    <s v="https://analytics.zoho.com/open-view/2395394000008156433?ZOHO_CRITERIA=%22Localiza_CL_Poblacion%22.%22Codcom%22%3D2102"/>
    <x v="3"/>
    <s v="#1774B9"/>
  </r>
  <r>
    <s v="2393"/>
    <n v="360"/>
    <s v="Enfermedades Mundiales"/>
    <s v="Salud"/>
    <n v="2103"/>
    <x v="8"/>
    <x v="3"/>
    <x v="2"/>
    <x v="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ierra Gorda"/>
    <m/>
    <s v="Gráfico Evolución Comparativo"/>
    <m/>
    <s v="https://analytics.zoho.com/open-view/2395394000008156433?ZOHO_CRITERIA=%22Localiza_CL_Poblacion%22.%22Codcom%22%3D2103"/>
    <x v="3"/>
    <s v="#1774B9"/>
  </r>
  <r>
    <s v="2394"/>
    <n v="360"/>
    <s v="Enfermedades Mundiales"/>
    <s v="Salud"/>
    <n v="2104"/>
    <x v="8"/>
    <x v="3"/>
    <x v="2"/>
    <x v="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tal"/>
    <m/>
    <s v="Gráfico Evolución Comparativo"/>
    <m/>
    <s v="https://analytics.zoho.com/open-view/2395394000008156433?ZOHO_CRITERIA=%22Localiza_CL_Poblacion%22.%22Codcom%22%3D2104"/>
    <x v="3"/>
    <s v="#1774B9"/>
  </r>
  <r>
    <s v="2395"/>
    <n v="360"/>
    <s v="Enfermedades Mundiales"/>
    <s v="Salud"/>
    <n v="2201"/>
    <x v="8"/>
    <x v="3"/>
    <x v="2"/>
    <x v="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ama"/>
    <m/>
    <s v="Gráfico Evolución Comparativo"/>
    <m/>
    <s v="https://analytics.zoho.com/open-view/2395394000008156433?ZOHO_CRITERIA=%22Localiza_CL_Poblacion%22.%22Codcom%22%3D2201"/>
    <x v="3"/>
    <s v="#1774B9"/>
  </r>
  <r>
    <s v="2396"/>
    <n v="360"/>
    <s v="Enfermedades Mundiales"/>
    <s v="Salud"/>
    <n v="2202"/>
    <x v="8"/>
    <x v="3"/>
    <x v="2"/>
    <x v="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llagüe"/>
    <m/>
    <s v="Gráfico Evolución Comparativo"/>
    <m/>
    <s v="https://analytics.zoho.com/open-view/2395394000008156433?ZOHO_CRITERIA=%22Localiza_CL_Poblacion%22.%22Codcom%22%3D2202"/>
    <x v="3"/>
    <s v="#1774B9"/>
  </r>
  <r>
    <s v="2397"/>
    <n v="360"/>
    <s v="Enfermedades Mundiales"/>
    <s v="Salud"/>
    <n v="2203"/>
    <x v="8"/>
    <x v="3"/>
    <x v="2"/>
    <x v="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edro de Atacama"/>
    <m/>
    <s v="Gráfico Evolución Comparativo"/>
    <m/>
    <s v="https://analytics.zoho.com/open-view/2395394000008156433?ZOHO_CRITERIA=%22Localiza_CL_Poblacion%22.%22Codcom%22%3D2203"/>
    <x v="3"/>
    <s v="#1774B9"/>
  </r>
  <r>
    <s v="2398"/>
    <n v="360"/>
    <s v="Enfermedades Mundiales"/>
    <s v="Salud"/>
    <n v="2301"/>
    <x v="8"/>
    <x v="3"/>
    <x v="2"/>
    <x v="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copilla"/>
    <m/>
    <s v="Gráfico Evolución Comparativo"/>
    <m/>
    <s v="https://analytics.zoho.com/open-view/2395394000008156433?ZOHO_CRITERIA=%22Localiza_CL_Poblacion%22.%22Codcom%22%3D2301"/>
    <x v="3"/>
    <s v="#1774B9"/>
  </r>
  <r>
    <s v="2399"/>
    <n v="360"/>
    <s v="Enfermedades Mundiales"/>
    <s v="Salud"/>
    <n v="2302"/>
    <x v="8"/>
    <x v="3"/>
    <x v="2"/>
    <x v="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ía Elena"/>
    <m/>
    <s v="Gráfico Evolución Comparativo"/>
    <m/>
    <s v="https://analytics.zoho.com/open-view/2395394000008156433?ZOHO_CRITERIA=%22Localiza_CL_Poblacion%22.%22Codcom%22%3D2302"/>
    <x v="3"/>
    <s v="#1774B9"/>
  </r>
  <r>
    <s v="2400"/>
    <n v="360"/>
    <s v="Enfermedades Mundiales"/>
    <s v="Salud"/>
    <n v="3101"/>
    <x v="8"/>
    <x v="3"/>
    <x v="2"/>
    <x v="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piapó"/>
    <m/>
    <s v="Gráfico Evolución Comparativo"/>
    <m/>
    <s v="https://analytics.zoho.com/open-view/2395394000008156433?ZOHO_CRITERIA=%22Localiza_CL_Poblacion%22.%22Codcom%22%3D3101"/>
    <x v="3"/>
    <s v="#1774B9"/>
  </r>
  <r>
    <s v="2401"/>
    <n v="360"/>
    <s v="Enfermedades Mundiales"/>
    <s v="Salud"/>
    <n v="3102"/>
    <x v="8"/>
    <x v="3"/>
    <x v="2"/>
    <x v="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dera"/>
    <m/>
    <s v="Gráfico Evolución Comparativo"/>
    <m/>
    <s v="https://analytics.zoho.com/open-view/2395394000008156433?ZOHO_CRITERIA=%22Localiza_CL_Poblacion%22.%22Codcom%22%3D3102"/>
    <x v="3"/>
    <s v="#1774B9"/>
  </r>
  <r>
    <s v="2402"/>
    <n v="360"/>
    <s v="Enfermedades Mundiales"/>
    <s v="Salud"/>
    <n v="3103"/>
    <x v="8"/>
    <x v="3"/>
    <x v="2"/>
    <x v="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erra Amarilla"/>
    <m/>
    <s v="Gráfico Evolución Comparativo"/>
    <m/>
    <s v="https://analytics.zoho.com/open-view/2395394000008156433?ZOHO_CRITERIA=%22Localiza_CL_Poblacion%22.%22Codcom%22%3D3103"/>
    <x v="3"/>
    <s v="#1774B9"/>
  </r>
  <r>
    <s v="2403"/>
    <n v="360"/>
    <s v="Enfermedades Mundiales"/>
    <s v="Salud"/>
    <n v="3201"/>
    <x v="8"/>
    <x v="3"/>
    <x v="2"/>
    <x v="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añaral"/>
    <m/>
    <s v="Gráfico Evolución Comparativo"/>
    <m/>
    <s v="https://analytics.zoho.com/open-view/2395394000008156433?ZOHO_CRITERIA=%22Localiza_CL_Poblacion%22.%22Codcom%22%3D3201"/>
    <x v="3"/>
    <s v="#1774B9"/>
  </r>
  <r>
    <s v="2404"/>
    <n v="360"/>
    <s v="Enfermedades Mundiales"/>
    <s v="Salud"/>
    <n v="3202"/>
    <x v="8"/>
    <x v="3"/>
    <x v="2"/>
    <x v="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Diego de Almagro"/>
    <m/>
    <s v="Gráfico Evolución Comparativo"/>
    <m/>
    <s v="https://analytics.zoho.com/open-view/2395394000008156433?ZOHO_CRITERIA=%22Localiza_CL_Poblacion%22.%22Codcom%22%3D3202"/>
    <x v="3"/>
    <s v="#1774B9"/>
  </r>
  <r>
    <s v="2405"/>
    <n v="360"/>
    <s v="Enfermedades Mundiales"/>
    <s v="Salud"/>
    <n v="3301"/>
    <x v="8"/>
    <x v="3"/>
    <x v="2"/>
    <x v="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allenar"/>
    <m/>
    <s v="Gráfico Evolución Comparativo"/>
    <m/>
    <s v="https://analytics.zoho.com/open-view/2395394000008156433?ZOHO_CRITERIA=%22Localiza_CL_Poblacion%22.%22Codcom%22%3D3301"/>
    <x v="3"/>
    <s v="#1774B9"/>
  </r>
  <r>
    <s v="2406"/>
    <n v="360"/>
    <s v="Enfermedades Mundiales"/>
    <s v="Salud"/>
    <n v="3302"/>
    <x v="8"/>
    <x v="3"/>
    <x v="2"/>
    <x v="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to del Carmen"/>
    <m/>
    <s v="Gráfico Evolución Comparativo"/>
    <m/>
    <s v="https://analytics.zoho.com/open-view/2395394000008156433?ZOHO_CRITERIA=%22Localiza_CL_Poblacion%22.%22Codcom%22%3D3302"/>
    <x v="3"/>
    <s v="#1774B9"/>
  </r>
  <r>
    <s v="2407"/>
    <n v="360"/>
    <s v="Enfermedades Mundiales"/>
    <s v="Salud"/>
    <n v="3303"/>
    <x v="8"/>
    <x v="3"/>
    <x v="2"/>
    <x v="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eirina"/>
    <m/>
    <s v="Gráfico Evolución Comparativo"/>
    <m/>
    <s v="https://analytics.zoho.com/open-view/2395394000008156433?ZOHO_CRITERIA=%22Localiza_CL_Poblacion%22.%22Codcom%22%3D3303"/>
    <x v="3"/>
    <s v="#1774B9"/>
  </r>
  <r>
    <s v="2408"/>
    <n v="360"/>
    <s v="Enfermedades Mundiales"/>
    <s v="Salud"/>
    <n v="3304"/>
    <x v="8"/>
    <x v="3"/>
    <x v="2"/>
    <x v="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sco"/>
    <m/>
    <s v="Gráfico Evolución Comparativo"/>
    <m/>
    <s v="https://analytics.zoho.com/open-view/2395394000008156433?ZOHO_CRITERIA=%22Localiza_CL_Poblacion%22.%22Codcom%22%3D3304"/>
    <x v="3"/>
    <s v="#1774B9"/>
  </r>
  <r>
    <s v="2409"/>
    <n v="360"/>
    <s v="Enfermedades Mundiales"/>
    <s v="Salud"/>
    <n v="4101"/>
    <x v="8"/>
    <x v="3"/>
    <x v="2"/>
    <x v="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Serena"/>
    <m/>
    <s v="Gráfico Evolución Comparativo"/>
    <m/>
    <s v="https://analytics.zoho.com/open-view/2395394000008156433?ZOHO_CRITERIA=%22Localiza_CL_Poblacion%22.%22Codcom%22%3D4101"/>
    <x v="3"/>
    <s v="#1774B9"/>
  </r>
  <r>
    <s v="2410"/>
    <n v="360"/>
    <s v="Enfermedades Mundiales"/>
    <s v="Salud"/>
    <n v="4102"/>
    <x v="8"/>
    <x v="3"/>
    <x v="2"/>
    <x v="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quimbo"/>
    <m/>
    <s v="Gráfico Evolución Comparativo"/>
    <m/>
    <s v="https://analytics.zoho.com/open-view/2395394000008156433?ZOHO_CRITERIA=%22Localiza_CL_Poblacion%22.%22Codcom%22%3D4102"/>
    <x v="3"/>
    <s v="#1774B9"/>
  </r>
  <r>
    <s v="2411"/>
    <n v="360"/>
    <s v="Enfermedades Mundiales"/>
    <s v="Salud"/>
    <n v="4103"/>
    <x v="8"/>
    <x v="3"/>
    <x v="2"/>
    <x v="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dacollo"/>
    <m/>
    <s v="Gráfico Evolución Comparativo"/>
    <m/>
    <s v="https://analytics.zoho.com/open-view/2395394000008156433?ZOHO_CRITERIA=%22Localiza_CL_Poblacion%22.%22Codcom%22%3D4103"/>
    <x v="3"/>
    <s v="#1774B9"/>
  </r>
  <r>
    <s v="2412"/>
    <n v="360"/>
    <s v="Enfermedades Mundiales"/>
    <s v="Salud"/>
    <n v="4104"/>
    <x v="8"/>
    <x v="3"/>
    <x v="2"/>
    <x v="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Higuera"/>
    <m/>
    <s v="Gráfico Evolución Comparativo"/>
    <m/>
    <s v="https://analytics.zoho.com/open-view/2395394000008156433?ZOHO_CRITERIA=%22Localiza_CL_Poblacion%22.%22Codcom%22%3D4104"/>
    <x v="3"/>
    <s v="#1774B9"/>
  </r>
  <r>
    <s v="2413"/>
    <n v="360"/>
    <s v="Enfermedades Mundiales"/>
    <s v="Salud"/>
    <n v="4105"/>
    <x v="8"/>
    <x v="3"/>
    <x v="2"/>
    <x v="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iguano"/>
    <m/>
    <s v="Gráfico Evolución Comparativo"/>
    <m/>
    <s v="https://analytics.zoho.com/open-view/2395394000008156433?ZOHO_CRITERIA=%22Localiza_CL_Poblacion%22.%22Codcom%22%3D4105"/>
    <x v="3"/>
    <s v="#1774B9"/>
  </r>
  <r>
    <s v="2414"/>
    <n v="360"/>
    <s v="Enfermedades Mundiales"/>
    <s v="Salud"/>
    <n v="4106"/>
    <x v="8"/>
    <x v="3"/>
    <x v="2"/>
    <x v="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cuña"/>
    <m/>
    <s v="Gráfico Evolución Comparativo"/>
    <m/>
    <s v="https://analytics.zoho.com/open-view/2395394000008156433?ZOHO_CRITERIA=%22Localiza_CL_Poblacion%22.%22Codcom%22%3D4106"/>
    <x v="3"/>
    <s v="#1774B9"/>
  </r>
  <r>
    <s v="2415"/>
    <n v="360"/>
    <s v="Enfermedades Mundiales"/>
    <s v="Salud"/>
    <n v="4201"/>
    <x v="8"/>
    <x v="3"/>
    <x v="2"/>
    <x v="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llapel"/>
    <m/>
    <s v="Gráfico Evolución Comparativo"/>
    <m/>
    <s v="https://analytics.zoho.com/open-view/2395394000008156433?ZOHO_CRITERIA=%22Localiza_CL_Poblacion%22.%22Codcom%22%3D4201"/>
    <x v="3"/>
    <s v="#1774B9"/>
  </r>
  <r>
    <s v="2416"/>
    <n v="360"/>
    <s v="Enfermedades Mundiales"/>
    <s v="Salud"/>
    <n v="4202"/>
    <x v="8"/>
    <x v="3"/>
    <x v="2"/>
    <x v="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nela"/>
    <m/>
    <s v="Gráfico Evolución Comparativo"/>
    <m/>
    <s v="https://analytics.zoho.com/open-view/2395394000008156433?ZOHO_CRITERIA=%22Localiza_CL_Poblacion%22.%22Codcom%22%3D4202"/>
    <x v="3"/>
    <s v="#1774B9"/>
  </r>
  <r>
    <s v="2417"/>
    <n v="360"/>
    <s v="Enfermedades Mundiales"/>
    <s v="Salud"/>
    <n v="4203"/>
    <x v="8"/>
    <x v="3"/>
    <x v="2"/>
    <x v="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Vilos"/>
    <m/>
    <s v="Gráfico Evolución Comparativo"/>
    <m/>
    <s v="https://analytics.zoho.com/open-view/2395394000008156433?ZOHO_CRITERIA=%22Localiza_CL_Poblacion%22.%22Codcom%22%3D4203"/>
    <x v="3"/>
    <s v="#1774B9"/>
  </r>
  <r>
    <s v="2418"/>
    <n v="360"/>
    <s v="Enfermedades Mundiales"/>
    <s v="Salud"/>
    <n v="4204"/>
    <x v="8"/>
    <x v="3"/>
    <x v="2"/>
    <x v="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lamanca"/>
    <m/>
    <s v="Gráfico Evolución Comparativo"/>
    <m/>
    <s v="https://analytics.zoho.com/open-view/2395394000008156433?ZOHO_CRITERIA=%22Localiza_CL_Poblacion%22.%22Codcom%22%3D4204"/>
    <x v="3"/>
    <s v="#1774B9"/>
  </r>
  <r>
    <s v="2419"/>
    <n v="360"/>
    <s v="Enfermedades Mundiales"/>
    <s v="Salud"/>
    <n v="4301"/>
    <x v="8"/>
    <x v="3"/>
    <x v="2"/>
    <x v="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valle"/>
    <m/>
    <s v="Gráfico Evolución Comparativo"/>
    <m/>
    <s v="https://analytics.zoho.com/open-view/2395394000008156433?ZOHO_CRITERIA=%22Localiza_CL_Poblacion%22.%22Codcom%22%3D4301"/>
    <x v="3"/>
    <s v="#1774B9"/>
  </r>
  <r>
    <s v="2420"/>
    <n v="360"/>
    <s v="Enfermedades Mundiales"/>
    <s v="Salud"/>
    <n v="4302"/>
    <x v="8"/>
    <x v="3"/>
    <x v="2"/>
    <x v="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mbarbalá"/>
    <m/>
    <s v="Gráfico Evolución Comparativo"/>
    <m/>
    <s v="https://analytics.zoho.com/open-view/2395394000008156433?ZOHO_CRITERIA=%22Localiza_CL_Poblacion%22.%22Codcom%22%3D4302"/>
    <x v="3"/>
    <s v="#1774B9"/>
  </r>
  <r>
    <s v="2421"/>
    <n v="360"/>
    <s v="Enfermedades Mundiales"/>
    <s v="Salud"/>
    <n v="4303"/>
    <x v="8"/>
    <x v="3"/>
    <x v="2"/>
    <x v="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onte Patria"/>
    <m/>
    <s v="Gráfico Evolución Comparativo"/>
    <m/>
    <s v="https://analytics.zoho.com/open-view/2395394000008156433?ZOHO_CRITERIA=%22Localiza_CL_Poblacion%22.%22Codcom%22%3D4303"/>
    <x v="3"/>
    <s v="#1774B9"/>
  </r>
  <r>
    <s v="2422"/>
    <n v="360"/>
    <s v="Enfermedades Mundiales"/>
    <s v="Salud"/>
    <n v="4304"/>
    <x v="8"/>
    <x v="3"/>
    <x v="2"/>
    <x v="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nitaqui"/>
    <m/>
    <s v="Gráfico Evolución Comparativo"/>
    <m/>
    <s v="https://analytics.zoho.com/open-view/2395394000008156433?ZOHO_CRITERIA=%22Localiza_CL_Poblacion%22.%22Codcom%22%3D4304"/>
    <x v="3"/>
    <s v="#1774B9"/>
  </r>
  <r>
    <s v="2423"/>
    <n v="360"/>
    <s v="Enfermedades Mundiales"/>
    <s v="Salud"/>
    <n v="4305"/>
    <x v="8"/>
    <x v="3"/>
    <x v="2"/>
    <x v="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Hurtado"/>
    <m/>
    <s v="Gráfico Evolución Comparativo"/>
    <m/>
    <s v="https://analytics.zoho.com/open-view/2395394000008156433?ZOHO_CRITERIA=%22Localiza_CL_Poblacion%22.%22Codcom%22%3D4305"/>
    <x v="3"/>
    <s v="#1774B9"/>
  </r>
  <r>
    <s v="2424"/>
    <n v="360"/>
    <s v="Enfermedades Mundiales"/>
    <s v="Salud"/>
    <n v="5101"/>
    <x v="8"/>
    <x v="3"/>
    <x v="2"/>
    <x v="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alparaíso"/>
    <m/>
    <s v="Gráfico Evolución Comparativo"/>
    <m/>
    <s v="https://analytics.zoho.com/open-view/2395394000008156433?ZOHO_CRITERIA=%22Localiza_CL_Poblacion%22.%22Codcom%22%3D5101"/>
    <x v="3"/>
    <s v="#1774B9"/>
  </r>
  <r>
    <s v="2425"/>
    <n v="360"/>
    <s v="Enfermedades Mundiales"/>
    <s v="Salud"/>
    <n v="5102"/>
    <x v="8"/>
    <x v="3"/>
    <x v="2"/>
    <x v="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sablanca"/>
    <m/>
    <s v="Gráfico Evolución Comparativo"/>
    <m/>
    <s v="https://analytics.zoho.com/open-view/2395394000008156433?ZOHO_CRITERIA=%22Localiza_CL_Poblacion%22.%22Codcom%22%3D5102"/>
    <x v="3"/>
    <s v="#1774B9"/>
  </r>
  <r>
    <s v="2426"/>
    <n v="360"/>
    <s v="Enfermedades Mundiales"/>
    <s v="Salud"/>
    <n v="5103"/>
    <x v="8"/>
    <x v="3"/>
    <x v="2"/>
    <x v="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cón"/>
    <m/>
    <s v="Gráfico Evolución Comparativo"/>
    <m/>
    <s v="https://analytics.zoho.com/open-view/2395394000008156433?ZOHO_CRITERIA=%22Localiza_CL_Poblacion%22.%22Codcom%22%3D5103"/>
    <x v="3"/>
    <s v="#1774B9"/>
  </r>
  <r>
    <s v="2427"/>
    <n v="360"/>
    <s v="Enfermedades Mundiales"/>
    <s v="Salud"/>
    <n v="5104"/>
    <x v="8"/>
    <x v="3"/>
    <x v="2"/>
    <x v="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Juan Fernández"/>
    <m/>
    <s v="Gráfico Evolución Comparativo"/>
    <m/>
    <s v="https://analytics.zoho.com/open-view/2395394000008156433?ZOHO_CRITERIA=%22Localiza_CL_Poblacion%22.%22Codcom%22%3D5104"/>
    <x v="3"/>
    <s v="#1774B9"/>
  </r>
  <r>
    <s v="2428"/>
    <n v="360"/>
    <s v="Enfermedades Mundiales"/>
    <s v="Salud"/>
    <n v="5105"/>
    <x v="8"/>
    <x v="3"/>
    <x v="2"/>
    <x v="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chuncaví"/>
    <m/>
    <s v="Gráfico Evolución Comparativo"/>
    <m/>
    <s v="https://analytics.zoho.com/open-view/2395394000008156433?ZOHO_CRITERIA=%22Localiza_CL_Poblacion%22.%22Codcom%22%3D5105"/>
    <x v="3"/>
    <s v="#1774B9"/>
  </r>
  <r>
    <s v="2429"/>
    <n v="360"/>
    <s v="Enfermedades Mundiales"/>
    <s v="Salud"/>
    <n v="5107"/>
    <x v="8"/>
    <x v="3"/>
    <x v="2"/>
    <x v="6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tero"/>
    <m/>
    <s v="Gráfico Evolución Comparativo"/>
    <m/>
    <s v="https://analytics.zoho.com/open-view/2395394000008156433?ZOHO_CRITERIA=%22Localiza_CL_Poblacion%22.%22Codcom%22%3D5107"/>
    <x v="3"/>
    <s v="#1774B9"/>
  </r>
  <r>
    <s v="2430"/>
    <n v="360"/>
    <s v="Enfermedades Mundiales"/>
    <s v="Salud"/>
    <n v="5109"/>
    <x v="8"/>
    <x v="3"/>
    <x v="2"/>
    <x v="6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ña del Mar"/>
    <m/>
    <s v="Gráfico Evolución Comparativo"/>
    <m/>
    <s v="https://analytics.zoho.com/open-view/2395394000008156433?ZOHO_CRITERIA=%22Localiza_CL_Poblacion%22.%22Codcom%22%3D5109"/>
    <x v="3"/>
    <s v="#1774B9"/>
  </r>
  <r>
    <s v="2431"/>
    <n v="360"/>
    <s v="Enfermedades Mundiales"/>
    <s v="Salud"/>
    <n v="5201"/>
    <x v="8"/>
    <x v="3"/>
    <x v="2"/>
    <x v="6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sla de Pascua"/>
    <m/>
    <s v="Gráfico Evolución Comparativo"/>
    <m/>
    <s v="https://analytics.zoho.com/open-view/2395394000008156433?ZOHO_CRITERIA=%22Localiza_CL_Poblacion%22.%22Codcom%22%3D5201"/>
    <x v="3"/>
    <s v="#1774B9"/>
  </r>
  <r>
    <s v="2432"/>
    <n v="360"/>
    <s v="Enfermedades Mundiales"/>
    <s v="Salud"/>
    <n v="5301"/>
    <x v="8"/>
    <x v="3"/>
    <x v="2"/>
    <x v="6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Andes"/>
    <m/>
    <s v="Gráfico Evolución Comparativo"/>
    <m/>
    <s v="https://analytics.zoho.com/open-view/2395394000008156433?ZOHO_CRITERIA=%22Localiza_CL_Poblacion%22.%22Codcom%22%3D5301"/>
    <x v="3"/>
    <s v="#1774B9"/>
  </r>
  <r>
    <s v="2433"/>
    <n v="360"/>
    <s v="Enfermedades Mundiales"/>
    <s v="Salud"/>
    <n v="5302"/>
    <x v="8"/>
    <x v="3"/>
    <x v="2"/>
    <x v="6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le Larga"/>
    <m/>
    <s v="Gráfico Evolución Comparativo"/>
    <m/>
    <s v="https://analytics.zoho.com/open-view/2395394000008156433?ZOHO_CRITERIA=%22Localiza_CL_Poblacion%22.%22Codcom%22%3D5302"/>
    <x v="3"/>
    <s v="#1774B9"/>
  </r>
  <r>
    <s v="2434"/>
    <n v="360"/>
    <s v="Enfermedades Mundiales"/>
    <s v="Salud"/>
    <n v="5303"/>
    <x v="8"/>
    <x v="3"/>
    <x v="2"/>
    <x v="6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inconada"/>
    <m/>
    <s v="Gráfico Evolución Comparativo"/>
    <m/>
    <s v="https://analytics.zoho.com/open-view/2395394000008156433?ZOHO_CRITERIA=%22Localiza_CL_Poblacion%22.%22Codcom%22%3D5303"/>
    <x v="3"/>
    <s v="#1774B9"/>
  </r>
  <r>
    <s v="2435"/>
    <n v="360"/>
    <s v="Enfermedades Mundiales"/>
    <s v="Salud"/>
    <n v="5304"/>
    <x v="8"/>
    <x v="3"/>
    <x v="2"/>
    <x v="6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Esteban"/>
    <m/>
    <s v="Gráfico Evolución Comparativo"/>
    <m/>
    <s v="https://analytics.zoho.com/open-view/2395394000008156433?ZOHO_CRITERIA=%22Localiza_CL_Poblacion%22.%22Codcom%22%3D5304"/>
    <x v="3"/>
    <s v="#1774B9"/>
  </r>
  <r>
    <s v="2436"/>
    <n v="360"/>
    <s v="Enfermedades Mundiales"/>
    <s v="Salud"/>
    <n v="5401"/>
    <x v="8"/>
    <x v="3"/>
    <x v="2"/>
    <x v="6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Ligua"/>
    <m/>
    <s v="Gráfico Evolución Comparativo"/>
    <m/>
    <s v="https://analytics.zoho.com/open-view/2395394000008156433?ZOHO_CRITERIA=%22Localiza_CL_Poblacion%22.%22Codcom%22%3D5401"/>
    <x v="3"/>
    <s v="#1774B9"/>
  </r>
  <r>
    <s v="2437"/>
    <n v="360"/>
    <s v="Enfermedades Mundiales"/>
    <s v="Salud"/>
    <n v="5402"/>
    <x v="8"/>
    <x v="3"/>
    <x v="2"/>
    <x v="7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bildo"/>
    <m/>
    <s v="Gráfico Evolución Comparativo"/>
    <m/>
    <s v="https://analytics.zoho.com/open-view/2395394000008156433?ZOHO_CRITERIA=%22Localiza_CL_Poblacion%22.%22Codcom%22%3D5402"/>
    <x v="3"/>
    <s v="#1774B9"/>
  </r>
  <r>
    <s v="2438"/>
    <n v="360"/>
    <s v="Enfermedades Mundiales"/>
    <s v="Salud"/>
    <n v="5403"/>
    <x v="8"/>
    <x v="3"/>
    <x v="2"/>
    <x v="7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pudo"/>
    <m/>
    <s v="Gráfico Evolución Comparativo"/>
    <m/>
    <s v="https://analytics.zoho.com/open-view/2395394000008156433?ZOHO_CRITERIA=%22Localiza_CL_Poblacion%22.%22Codcom%22%3D5403"/>
    <x v="3"/>
    <s v="#1774B9"/>
  </r>
  <r>
    <s v="2439"/>
    <n v="360"/>
    <s v="Enfermedades Mundiales"/>
    <s v="Salud"/>
    <n v="5404"/>
    <x v="8"/>
    <x v="3"/>
    <x v="2"/>
    <x v="7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torca"/>
    <m/>
    <s v="Gráfico Evolución Comparativo"/>
    <m/>
    <s v="https://analytics.zoho.com/open-view/2395394000008156433?ZOHO_CRITERIA=%22Localiza_CL_Poblacion%22.%22Codcom%22%3D5404"/>
    <x v="3"/>
    <s v="#1774B9"/>
  </r>
  <r>
    <s v="2440"/>
    <n v="360"/>
    <s v="Enfermedades Mundiales"/>
    <s v="Salud"/>
    <n v="5405"/>
    <x v="8"/>
    <x v="3"/>
    <x v="2"/>
    <x v="7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Zapallar"/>
    <m/>
    <s v="Gráfico Evolución Comparativo"/>
    <m/>
    <s v="https://analytics.zoho.com/open-view/2395394000008156433?ZOHO_CRITERIA=%22Localiza_CL_Poblacion%22.%22Codcom%22%3D5405"/>
    <x v="3"/>
    <s v="#1774B9"/>
  </r>
  <r>
    <s v="2441"/>
    <n v="360"/>
    <s v="Enfermedades Mundiales"/>
    <s v="Salud"/>
    <n v="5501"/>
    <x v="8"/>
    <x v="3"/>
    <x v="2"/>
    <x v="7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lota"/>
    <m/>
    <s v="Gráfico Evolución Comparativo"/>
    <m/>
    <s v="https://analytics.zoho.com/open-view/2395394000008156433?ZOHO_CRITERIA=%22Localiza_CL_Poblacion%22.%22Codcom%22%3D5501"/>
    <x v="3"/>
    <s v="#1774B9"/>
  </r>
  <r>
    <s v="2442"/>
    <n v="360"/>
    <s v="Enfermedades Mundiales"/>
    <s v="Salud"/>
    <n v="5502"/>
    <x v="8"/>
    <x v="3"/>
    <x v="2"/>
    <x v="7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era"/>
    <m/>
    <s v="Gráfico Evolución Comparativo"/>
    <m/>
    <s v="https://analytics.zoho.com/open-view/2395394000008156433?ZOHO_CRITERIA=%22Localiza_CL_Poblacion%22.%22Codcom%22%3D5502"/>
    <x v="3"/>
    <s v="#1774B9"/>
  </r>
  <r>
    <s v="2443"/>
    <n v="360"/>
    <s v="Enfermedades Mundiales"/>
    <s v="Salud"/>
    <n v="5503"/>
    <x v="8"/>
    <x v="3"/>
    <x v="2"/>
    <x v="7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ijuelas"/>
    <m/>
    <s v="Gráfico Evolución Comparativo"/>
    <m/>
    <s v="https://analytics.zoho.com/open-view/2395394000008156433?ZOHO_CRITERIA=%22Localiza_CL_Poblacion%22.%22Codcom%22%3D5503"/>
    <x v="3"/>
    <s v="#1774B9"/>
  </r>
  <r>
    <s v="2444"/>
    <n v="360"/>
    <s v="Enfermedades Mundiales"/>
    <s v="Salud"/>
    <n v="5504"/>
    <x v="8"/>
    <x v="3"/>
    <x v="2"/>
    <x v="7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Cruz"/>
    <m/>
    <s v="Gráfico Evolución Comparativo"/>
    <m/>
    <s v="https://analytics.zoho.com/open-view/2395394000008156433?ZOHO_CRITERIA=%22Localiza_CL_Poblacion%22.%22Codcom%22%3D5504"/>
    <x v="3"/>
    <s v="#1774B9"/>
  </r>
  <r>
    <s v="2445"/>
    <n v="360"/>
    <s v="Enfermedades Mundiales"/>
    <s v="Salud"/>
    <n v="5506"/>
    <x v="8"/>
    <x v="3"/>
    <x v="2"/>
    <x v="7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ogales"/>
    <m/>
    <s v="Gráfico Evolución Comparativo"/>
    <m/>
    <s v="https://analytics.zoho.com/open-view/2395394000008156433?ZOHO_CRITERIA=%22Localiza_CL_Poblacion%22.%22Codcom%22%3D5506"/>
    <x v="3"/>
    <s v="#1774B9"/>
  </r>
  <r>
    <s v="2446"/>
    <n v="360"/>
    <s v="Enfermedades Mundiales"/>
    <s v="Salud"/>
    <n v="5601"/>
    <x v="8"/>
    <x v="3"/>
    <x v="2"/>
    <x v="7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Antonio"/>
    <m/>
    <s v="Gráfico Evolución Comparativo"/>
    <m/>
    <s v="https://analytics.zoho.com/open-view/2395394000008156433?ZOHO_CRITERIA=%22Localiza_CL_Poblacion%22.%22Codcom%22%3D5601"/>
    <x v="3"/>
    <s v="#1774B9"/>
  </r>
  <r>
    <s v="2447"/>
    <n v="360"/>
    <s v="Enfermedades Mundiales"/>
    <s v="Salud"/>
    <n v="5602"/>
    <x v="8"/>
    <x v="3"/>
    <x v="2"/>
    <x v="8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garrobo"/>
    <m/>
    <s v="Gráfico Evolución Comparativo"/>
    <m/>
    <s v="https://analytics.zoho.com/open-view/2395394000008156433?ZOHO_CRITERIA=%22Localiza_CL_Poblacion%22.%22Codcom%22%3D5602"/>
    <x v="3"/>
    <s v="#1774B9"/>
  </r>
  <r>
    <s v="2448"/>
    <n v="360"/>
    <s v="Enfermedades Mundiales"/>
    <s v="Salud"/>
    <n v="5603"/>
    <x v="8"/>
    <x v="3"/>
    <x v="2"/>
    <x v="8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rtagena"/>
    <m/>
    <s v="Gráfico Evolución Comparativo"/>
    <m/>
    <s v="https://analytics.zoho.com/open-view/2395394000008156433?ZOHO_CRITERIA=%22Localiza_CL_Poblacion%22.%22Codcom%22%3D5603"/>
    <x v="3"/>
    <s v="#1774B9"/>
  </r>
  <r>
    <s v="2449"/>
    <n v="360"/>
    <s v="Enfermedades Mundiales"/>
    <s v="Salud"/>
    <n v="5604"/>
    <x v="8"/>
    <x v="3"/>
    <x v="2"/>
    <x v="8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Quisco"/>
    <m/>
    <s v="Gráfico Evolución Comparativo"/>
    <m/>
    <s v="https://analytics.zoho.com/open-view/2395394000008156433?ZOHO_CRITERIA=%22Localiza_CL_Poblacion%22.%22Codcom%22%3D5604"/>
    <x v="3"/>
    <s v="#1774B9"/>
  </r>
  <r>
    <s v="2450"/>
    <n v="360"/>
    <s v="Enfermedades Mundiales"/>
    <s v="Salud"/>
    <n v="5605"/>
    <x v="8"/>
    <x v="3"/>
    <x v="2"/>
    <x v="8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Tabo"/>
    <m/>
    <s v="Gráfico Evolución Comparativo"/>
    <m/>
    <s v="https://analytics.zoho.com/open-view/2395394000008156433?ZOHO_CRITERIA=%22Localiza_CL_Poblacion%22.%22Codcom%22%3D5605"/>
    <x v="3"/>
    <s v="#1774B9"/>
  </r>
  <r>
    <s v="2451"/>
    <n v="360"/>
    <s v="Enfermedades Mundiales"/>
    <s v="Salud"/>
    <n v="5606"/>
    <x v="8"/>
    <x v="3"/>
    <x v="2"/>
    <x v="8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o Domingo"/>
    <m/>
    <s v="Gráfico Evolución Comparativo"/>
    <m/>
    <s v="https://analytics.zoho.com/open-view/2395394000008156433?ZOHO_CRITERIA=%22Localiza_CL_Poblacion%22.%22Codcom%22%3D5606"/>
    <x v="3"/>
    <s v="#1774B9"/>
  </r>
  <r>
    <s v="2452"/>
    <n v="360"/>
    <s v="Enfermedades Mundiales"/>
    <s v="Salud"/>
    <n v="5701"/>
    <x v="8"/>
    <x v="3"/>
    <x v="2"/>
    <x v="8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Felipe"/>
    <m/>
    <s v="Gráfico Evolución Comparativo"/>
    <m/>
    <s v="https://analytics.zoho.com/open-view/2395394000008156433?ZOHO_CRITERIA=%22Localiza_CL_Poblacion%22.%22Codcom%22%3D5701"/>
    <x v="3"/>
    <s v="#1774B9"/>
  </r>
  <r>
    <s v="2453"/>
    <n v="360"/>
    <s v="Enfermedades Mundiales"/>
    <s v="Salud"/>
    <n v="5702"/>
    <x v="8"/>
    <x v="3"/>
    <x v="2"/>
    <x v="8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temu"/>
    <m/>
    <s v="Gráfico Evolución Comparativo"/>
    <m/>
    <s v="https://analytics.zoho.com/open-view/2395394000008156433?ZOHO_CRITERIA=%22Localiza_CL_Poblacion%22.%22Codcom%22%3D5702"/>
    <x v="3"/>
    <s v="#1774B9"/>
  </r>
  <r>
    <s v="2454"/>
    <n v="360"/>
    <s v="Enfermedades Mundiales"/>
    <s v="Salud"/>
    <n v="5703"/>
    <x v="8"/>
    <x v="3"/>
    <x v="2"/>
    <x v="8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laillay"/>
    <m/>
    <s v="Gráfico Evolución Comparativo"/>
    <m/>
    <s v="https://analytics.zoho.com/open-view/2395394000008156433?ZOHO_CRITERIA=%22Localiza_CL_Poblacion%22.%22Codcom%22%3D5703"/>
    <x v="3"/>
    <s v="#1774B9"/>
  </r>
  <r>
    <s v="2455"/>
    <n v="360"/>
    <s v="Enfermedades Mundiales"/>
    <s v="Salud"/>
    <n v="5704"/>
    <x v="8"/>
    <x v="3"/>
    <x v="2"/>
    <x v="8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nquehue"/>
    <m/>
    <s v="Gráfico Evolución Comparativo"/>
    <m/>
    <s v="https://analytics.zoho.com/open-view/2395394000008156433?ZOHO_CRITERIA=%22Localiza_CL_Poblacion%22.%22Codcom%22%3D5704"/>
    <x v="3"/>
    <s v="#1774B9"/>
  </r>
  <r>
    <s v="2456"/>
    <n v="360"/>
    <s v="Enfermedades Mundiales"/>
    <s v="Salud"/>
    <n v="5705"/>
    <x v="8"/>
    <x v="3"/>
    <x v="2"/>
    <x v="8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taendo"/>
    <m/>
    <s v="Gráfico Evolución Comparativo"/>
    <m/>
    <s v="https://analytics.zoho.com/open-view/2395394000008156433?ZOHO_CRITERIA=%22Localiza_CL_Poblacion%22.%22Codcom%22%3D5705"/>
    <x v="3"/>
    <s v="#1774B9"/>
  </r>
  <r>
    <s v="2457"/>
    <n v="360"/>
    <s v="Enfermedades Mundiales"/>
    <s v="Salud"/>
    <n v="5706"/>
    <x v="8"/>
    <x v="3"/>
    <x v="2"/>
    <x v="9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María"/>
    <m/>
    <s v="Gráfico Evolución Comparativo"/>
    <m/>
    <s v="https://analytics.zoho.com/open-view/2395394000008156433?ZOHO_CRITERIA=%22Localiza_CL_Poblacion%22.%22Codcom%22%3D5706"/>
    <x v="3"/>
    <s v="#1774B9"/>
  </r>
  <r>
    <s v="2458"/>
    <n v="360"/>
    <s v="Enfermedades Mundiales"/>
    <s v="Salud"/>
    <n v="5801"/>
    <x v="8"/>
    <x v="3"/>
    <x v="2"/>
    <x v="9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pué"/>
    <m/>
    <s v="Gráfico Evolución Comparativo"/>
    <m/>
    <s v="https://analytics.zoho.com/open-view/2395394000008156433?ZOHO_CRITERIA=%22Localiza_CL_Poblacion%22.%22Codcom%22%3D5801"/>
    <x v="3"/>
    <s v="#1774B9"/>
  </r>
  <r>
    <s v="2459"/>
    <n v="360"/>
    <s v="Enfermedades Mundiales"/>
    <s v="Salud"/>
    <n v="5802"/>
    <x v="8"/>
    <x v="3"/>
    <x v="2"/>
    <x v="9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mache"/>
    <m/>
    <s v="Gráfico Evolución Comparativo"/>
    <m/>
    <s v="https://analytics.zoho.com/open-view/2395394000008156433?ZOHO_CRITERIA=%22Localiza_CL_Poblacion%22.%22Codcom%22%3D5802"/>
    <x v="3"/>
    <s v="#1774B9"/>
  </r>
  <r>
    <s v="2460"/>
    <n v="360"/>
    <s v="Enfermedades Mundiales"/>
    <s v="Salud"/>
    <n v="5803"/>
    <x v="8"/>
    <x v="3"/>
    <x v="2"/>
    <x v="9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lmué"/>
    <m/>
    <s v="Gráfico Evolución Comparativo"/>
    <m/>
    <s v="https://analytics.zoho.com/open-view/2395394000008156433?ZOHO_CRITERIA=%22Localiza_CL_Poblacion%22.%22Codcom%22%3D5803"/>
    <x v="3"/>
    <s v="#1774B9"/>
  </r>
  <r>
    <s v="2461"/>
    <n v="360"/>
    <s v="Enfermedades Mundiales"/>
    <s v="Salud"/>
    <n v="5804"/>
    <x v="8"/>
    <x v="3"/>
    <x v="2"/>
    <x v="9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la Alemana"/>
    <m/>
    <s v="Gráfico Evolución Comparativo"/>
    <m/>
    <s v="https://analytics.zoho.com/open-view/2395394000008156433?ZOHO_CRITERIA=%22Localiza_CL_Poblacion%22.%22Codcom%22%3D5804"/>
    <x v="3"/>
    <s v="#1774B9"/>
  </r>
  <r>
    <s v="2462"/>
    <n v="360"/>
    <s v="Enfermedades Mundiales"/>
    <s v="Salud"/>
    <n v="6101"/>
    <x v="8"/>
    <x v="3"/>
    <x v="2"/>
    <x v="9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ancagua"/>
    <m/>
    <s v="Gráfico Evolución Comparativo"/>
    <m/>
    <s v="https://analytics.zoho.com/open-view/2395394000008156433?ZOHO_CRITERIA=%22Localiza_CL_Poblacion%22.%22Codcom%22%3D6101"/>
    <x v="3"/>
    <s v="#1774B9"/>
  </r>
  <r>
    <s v="2463"/>
    <n v="360"/>
    <s v="Enfermedades Mundiales"/>
    <s v="Salud"/>
    <n v="6102"/>
    <x v="8"/>
    <x v="3"/>
    <x v="2"/>
    <x v="9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degua"/>
    <m/>
    <s v="Gráfico Evolución Comparativo"/>
    <m/>
    <s v="https://analytics.zoho.com/open-view/2395394000008156433?ZOHO_CRITERIA=%22Localiza_CL_Poblacion%22.%22Codcom%22%3D6102"/>
    <x v="3"/>
    <s v="#1774B9"/>
  </r>
  <r>
    <s v="2464"/>
    <n v="360"/>
    <s v="Enfermedades Mundiales"/>
    <s v="Salud"/>
    <n v="6103"/>
    <x v="8"/>
    <x v="3"/>
    <x v="2"/>
    <x v="9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inco"/>
    <m/>
    <s v="Gráfico Evolución Comparativo"/>
    <m/>
    <s v="https://analytics.zoho.com/open-view/2395394000008156433?ZOHO_CRITERIA=%22Localiza_CL_Poblacion%22.%22Codcom%22%3D6103"/>
    <x v="3"/>
    <s v="#1774B9"/>
  </r>
  <r>
    <s v="2465"/>
    <n v="360"/>
    <s v="Enfermedades Mundiales"/>
    <s v="Salud"/>
    <n v="6104"/>
    <x v="8"/>
    <x v="3"/>
    <x v="2"/>
    <x v="9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tauco"/>
    <m/>
    <s v="Gráfico Evolución Comparativo"/>
    <m/>
    <s v="https://analytics.zoho.com/open-view/2395394000008156433?ZOHO_CRITERIA=%22Localiza_CL_Poblacion%22.%22Codcom%22%3D6104"/>
    <x v="3"/>
    <s v="#1774B9"/>
  </r>
  <r>
    <s v="2466"/>
    <n v="360"/>
    <s v="Enfermedades Mundiales"/>
    <s v="Salud"/>
    <n v="6105"/>
    <x v="8"/>
    <x v="3"/>
    <x v="2"/>
    <x v="9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Doñihue"/>
    <m/>
    <s v="Gráfico Evolución Comparativo"/>
    <m/>
    <s v="https://analytics.zoho.com/open-view/2395394000008156433?ZOHO_CRITERIA=%22Localiza_CL_Poblacion%22.%22Codcom%22%3D6105"/>
    <x v="3"/>
    <s v="#1774B9"/>
  </r>
  <r>
    <s v="2467"/>
    <n v="360"/>
    <s v="Enfermedades Mundiales"/>
    <s v="Salud"/>
    <n v="6106"/>
    <x v="8"/>
    <x v="3"/>
    <x v="2"/>
    <x v="10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raneros"/>
    <m/>
    <s v="Gráfico Evolución Comparativo"/>
    <m/>
    <s v="https://analytics.zoho.com/open-view/2395394000008156433?ZOHO_CRITERIA=%22Localiza_CL_Poblacion%22.%22Codcom%22%3D6106"/>
    <x v="3"/>
    <s v="#1774B9"/>
  </r>
  <r>
    <s v="2468"/>
    <n v="360"/>
    <s v="Enfermedades Mundiales"/>
    <s v="Salud"/>
    <n v="6107"/>
    <x v="8"/>
    <x v="3"/>
    <x v="2"/>
    <x v="10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s Cabras"/>
    <m/>
    <s v="Gráfico Evolución Comparativo"/>
    <m/>
    <s v="https://analytics.zoho.com/open-view/2395394000008156433?ZOHO_CRITERIA=%22Localiza_CL_Poblacion%22.%22Codcom%22%3D6107"/>
    <x v="3"/>
    <s v="#1774B9"/>
  </r>
  <r>
    <s v="2469"/>
    <n v="360"/>
    <s v="Enfermedades Mundiales"/>
    <s v="Salud"/>
    <n v="6108"/>
    <x v="8"/>
    <x v="3"/>
    <x v="2"/>
    <x v="10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chalí"/>
    <m/>
    <s v="Gráfico Evolución Comparativo"/>
    <m/>
    <s v="https://analytics.zoho.com/open-view/2395394000008156433?ZOHO_CRITERIA=%22Localiza_CL_Poblacion%22.%22Codcom%22%3D6108"/>
    <x v="3"/>
    <s v="#1774B9"/>
  </r>
  <r>
    <s v="2470"/>
    <n v="360"/>
    <s v="Enfermedades Mundiales"/>
    <s v="Salud"/>
    <n v="6109"/>
    <x v="8"/>
    <x v="3"/>
    <x v="2"/>
    <x v="10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lloa"/>
    <m/>
    <s v="Gráfico Evolución Comparativo"/>
    <m/>
    <s v="https://analytics.zoho.com/open-view/2395394000008156433?ZOHO_CRITERIA=%22Localiza_CL_Poblacion%22.%22Codcom%22%3D6109"/>
    <x v="3"/>
    <s v="#1774B9"/>
  </r>
  <r>
    <s v="2471"/>
    <n v="360"/>
    <s v="Enfermedades Mundiales"/>
    <s v="Salud"/>
    <n v="6110"/>
    <x v="8"/>
    <x v="3"/>
    <x v="2"/>
    <x v="10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ostazal"/>
    <m/>
    <s v="Gráfico Evolución Comparativo"/>
    <m/>
    <s v="https://analytics.zoho.com/open-view/2395394000008156433?ZOHO_CRITERIA=%22Localiza_CL_Poblacion%22.%22Codcom%22%3D6110"/>
    <x v="3"/>
    <s v="#1774B9"/>
  </r>
  <r>
    <s v="2472"/>
    <n v="360"/>
    <s v="Enfermedades Mundiales"/>
    <s v="Salud"/>
    <n v="6111"/>
    <x v="8"/>
    <x v="3"/>
    <x v="2"/>
    <x v="10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livar"/>
    <m/>
    <s v="Gráfico Evolución Comparativo"/>
    <m/>
    <s v="https://analytics.zoho.com/open-view/2395394000008156433?ZOHO_CRITERIA=%22Localiza_CL_Poblacion%22.%22Codcom%22%3D6111"/>
    <x v="3"/>
    <s v="#1774B9"/>
  </r>
  <r>
    <s v="2473"/>
    <n v="360"/>
    <s v="Enfermedades Mundiales"/>
    <s v="Salud"/>
    <n v="6112"/>
    <x v="8"/>
    <x v="3"/>
    <x v="2"/>
    <x v="10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umo"/>
    <m/>
    <s v="Gráfico Evolución Comparativo"/>
    <m/>
    <s v="https://analytics.zoho.com/open-view/2395394000008156433?ZOHO_CRITERIA=%22Localiza_CL_Poblacion%22.%22Codcom%22%3D6112"/>
    <x v="3"/>
    <s v="#1774B9"/>
  </r>
  <r>
    <s v="2474"/>
    <n v="360"/>
    <s v="Enfermedades Mundiales"/>
    <s v="Salud"/>
    <n v="6113"/>
    <x v="8"/>
    <x v="3"/>
    <x v="2"/>
    <x v="10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chidegua"/>
    <m/>
    <s v="Gráfico Evolución Comparativo"/>
    <m/>
    <s v="https://analytics.zoho.com/open-view/2395394000008156433?ZOHO_CRITERIA=%22Localiza_CL_Poblacion%22.%22Codcom%22%3D6113"/>
    <x v="3"/>
    <s v="#1774B9"/>
  </r>
  <r>
    <s v="2475"/>
    <n v="360"/>
    <s v="Enfermedades Mundiales"/>
    <s v="Salud"/>
    <n v="6114"/>
    <x v="8"/>
    <x v="3"/>
    <x v="2"/>
    <x v="10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ta de Tilcoco"/>
    <m/>
    <s v="Gráfico Evolución Comparativo"/>
    <m/>
    <s v="https://analytics.zoho.com/open-view/2395394000008156433?ZOHO_CRITERIA=%22Localiza_CL_Poblacion%22.%22Codcom%22%3D6114"/>
    <x v="3"/>
    <s v="#1774B9"/>
  </r>
  <r>
    <s v="2476"/>
    <n v="360"/>
    <s v="Enfermedades Mundiales"/>
    <s v="Salud"/>
    <n v="6115"/>
    <x v="8"/>
    <x v="3"/>
    <x v="2"/>
    <x v="10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ngo"/>
    <m/>
    <s v="Gráfico Evolución Comparativo"/>
    <m/>
    <s v="https://analytics.zoho.com/open-view/2395394000008156433?ZOHO_CRITERIA=%22Localiza_CL_Poblacion%22.%22Codcom%22%3D6115"/>
    <x v="3"/>
    <s v="#1774B9"/>
  </r>
  <r>
    <s v="2477"/>
    <n v="360"/>
    <s v="Enfermedades Mundiales"/>
    <s v="Salud"/>
    <n v="6116"/>
    <x v="8"/>
    <x v="3"/>
    <x v="2"/>
    <x v="11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quínoa"/>
    <m/>
    <s v="Gráfico Evolución Comparativo"/>
    <m/>
    <s v="https://analytics.zoho.com/open-view/2395394000008156433?ZOHO_CRITERIA=%22Localiza_CL_Poblacion%22.%22Codcom%22%3D6116"/>
    <x v="3"/>
    <s v="#1774B9"/>
  </r>
  <r>
    <s v="2478"/>
    <n v="360"/>
    <s v="Enfermedades Mundiales"/>
    <s v="Salud"/>
    <n v="6117"/>
    <x v="8"/>
    <x v="3"/>
    <x v="2"/>
    <x v="11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Vicente"/>
    <m/>
    <s v="Gráfico Evolución Comparativo"/>
    <m/>
    <s v="https://analytics.zoho.com/open-view/2395394000008156433?ZOHO_CRITERIA=%22Localiza_CL_Poblacion%22.%22Codcom%22%3D6117"/>
    <x v="3"/>
    <s v="#1774B9"/>
  </r>
  <r>
    <s v="2479"/>
    <n v="360"/>
    <s v="Enfermedades Mundiales"/>
    <s v="Salud"/>
    <n v="6201"/>
    <x v="8"/>
    <x v="3"/>
    <x v="2"/>
    <x v="11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chilemu"/>
    <m/>
    <s v="Gráfico Evolución Comparativo"/>
    <m/>
    <s v="https://analytics.zoho.com/open-view/2395394000008156433?ZOHO_CRITERIA=%22Localiza_CL_Poblacion%22.%22Codcom%22%3D6201"/>
    <x v="3"/>
    <s v="#1774B9"/>
  </r>
  <r>
    <s v="2480"/>
    <n v="360"/>
    <s v="Enfermedades Mundiales"/>
    <s v="Salud"/>
    <n v="6202"/>
    <x v="8"/>
    <x v="3"/>
    <x v="2"/>
    <x v="11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Estrella"/>
    <m/>
    <s v="Gráfico Evolución Comparativo"/>
    <m/>
    <s v="https://analytics.zoho.com/open-view/2395394000008156433?ZOHO_CRITERIA=%22Localiza_CL_Poblacion%22.%22Codcom%22%3D6202"/>
    <x v="3"/>
    <s v="#1774B9"/>
  </r>
  <r>
    <s v="2481"/>
    <n v="360"/>
    <s v="Enfermedades Mundiales"/>
    <s v="Salud"/>
    <n v="6203"/>
    <x v="8"/>
    <x v="3"/>
    <x v="2"/>
    <x v="11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tueche"/>
    <m/>
    <s v="Gráfico Evolución Comparativo"/>
    <m/>
    <s v="https://analytics.zoho.com/open-view/2395394000008156433?ZOHO_CRITERIA=%22Localiza_CL_Poblacion%22.%22Codcom%22%3D6203"/>
    <x v="3"/>
    <s v="#1774B9"/>
  </r>
  <r>
    <s v="2482"/>
    <n v="360"/>
    <s v="Enfermedades Mundiales"/>
    <s v="Salud"/>
    <n v="6204"/>
    <x v="8"/>
    <x v="3"/>
    <x v="2"/>
    <x v="11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chihue"/>
    <m/>
    <s v="Gráfico Evolución Comparativo"/>
    <m/>
    <s v="https://analytics.zoho.com/open-view/2395394000008156433?ZOHO_CRITERIA=%22Localiza_CL_Poblacion%22.%22Codcom%22%3D6204"/>
    <x v="3"/>
    <s v="#1774B9"/>
  </r>
  <r>
    <s v="2483"/>
    <n v="360"/>
    <s v="Enfermedades Mundiales"/>
    <s v="Salud"/>
    <n v="6205"/>
    <x v="8"/>
    <x v="3"/>
    <x v="2"/>
    <x v="11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vidad"/>
    <m/>
    <s v="Gráfico Evolución Comparativo"/>
    <m/>
    <s v="https://analytics.zoho.com/open-view/2395394000008156433?ZOHO_CRITERIA=%22Localiza_CL_Poblacion%22.%22Codcom%22%3D6205"/>
    <x v="3"/>
    <s v="#1774B9"/>
  </r>
  <r>
    <s v="2484"/>
    <n v="360"/>
    <s v="Enfermedades Mundiales"/>
    <s v="Salud"/>
    <n v="6206"/>
    <x v="8"/>
    <x v="3"/>
    <x v="2"/>
    <x v="1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redones"/>
    <m/>
    <s v="Gráfico Evolución Comparativo"/>
    <m/>
    <s v="https://analytics.zoho.com/open-view/2395394000008156433?ZOHO_CRITERIA=%22Localiza_CL_Poblacion%22.%22Codcom%22%3D6206"/>
    <x v="3"/>
    <s v="#1774B9"/>
  </r>
  <r>
    <s v="2485"/>
    <n v="360"/>
    <s v="Enfermedades Mundiales"/>
    <s v="Salud"/>
    <n v="6301"/>
    <x v="8"/>
    <x v="3"/>
    <x v="2"/>
    <x v="1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Fernando"/>
    <m/>
    <s v="Gráfico Evolución Comparativo"/>
    <m/>
    <s v="https://analytics.zoho.com/open-view/2395394000008156433?ZOHO_CRITERIA=%22Localiza_CL_Poblacion%22.%22Codcom%22%3D6301"/>
    <x v="3"/>
    <s v="#1774B9"/>
  </r>
  <r>
    <s v="2486"/>
    <n v="360"/>
    <s v="Enfermedades Mundiales"/>
    <s v="Salud"/>
    <n v="6302"/>
    <x v="8"/>
    <x v="3"/>
    <x v="2"/>
    <x v="1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épica"/>
    <m/>
    <s v="Gráfico Evolución Comparativo"/>
    <m/>
    <s v="https://analytics.zoho.com/open-view/2395394000008156433?ZOHO_CRITERIA=%22Localiza_CL_Poblacion%22.%22Codcom%22%3D6302"/>
    <x v="3"/>
    <s v="#1774B9"/>
  </r>
  <r>
    <s v="2487"/>
    <n v="360"/>
    <s v="Enfermedades Mundiales"/>
    <s v="Salud"/>
    <n v="6303"/>
    <x v="8"/>
    <x v="3"/>
    <x v="2"/>
    <x v="1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mbarongo"/>
    <m/>
    <s v="Gráfico Evolución Comparativo"/>
    <m/>
    <s v="https://analytics.zoho.com/open-view/2395394000008156433?ZOHO_CRITERIA=%22Localiza_CL_Poblacion%22.%22Codcom%22%3D6303"/>
    <x v="3"/>
    <s v="#1774B9"/>
  </r>
  <r>
    <s v="2488"/>
    <n v="360"/>
    <s v="Enfermedades Mundiales"/>
    <s v="Salud"/>
    <n v="6304"/>
    <x v="8"/>
    <x v="3"/>
    <x v="2"/>
    <x v="1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lol"/>
    <m/>
    <s v="Gráfico Evolución Comparativo"/>
    <m/>
    <s v="https://analytics.zoho.com/open-view/2395394000008156433?ZOHO_CRITERIA=%22Localiza_CL_Poblacion%22.%22Codcom%22%3D6304"/>
    <x v="3"/>
    <s v="#1774B9"/>
  </r>
  <r>
    <s v="2489"/>
    <n v="360"/>
    <s v="Enfermedades Mundiales"/>
    <s v="Salud"/>
    <n v="6305"/>
    <x v="8"/>
    <x v="3"/>
    <x v="2"/>
    <x v="1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ncagua"/>
    <m/>
    <s v="Gráfico Evolución Comparativo"/>
    <m/>
    <s v="https://analytics.zoho.com/open-view/2395394000008156433?ZOHO_CRITERIA=%22Localiza_CL_Poblacion%22.%22Codcom%22%3D6305"/>
    <x v="3"/>
    <s v="#1774B9"/>
  </r>
  <r>
    <s v="2490"/>
    <n v="360"/>
    <s v="Enfermedades Mundiales"/>
    <s v="Salud"/>
    <n v="6306"/>
    <x v="8"/>
    <x v="3"/>
    <x v="2"/>
    <x v="1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lmilla"/>
    <m/>
    <s v="Gráfico Evolución Comparativo"/>
    <m/>
    <s v="https://analytics.zoho.com/open-view/2395394000008156433?ZOHO_CRITERIA=%22Localiza_CL_Poblacion%22.%22Codcom%22%3D6306"/>
    <x v="3"/>
    <s v="#1774B9"/>
  </r>
  <r>
    <s v="2491"/>
    <n v="360"/>
    <s v="Enfermedades Mundiales"/>
    <s v="Salud"/>
    <n v="6307"/>
    <x v="8"/>
    <x v="3"/>
    <x v="2"/>
    <x v="1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ralillo"/>
    <m/>
    <s v="Gráfico Evolución Comparativo"/>
    <m/>
    <s v="https://analytics.zoho.com/open-view/2395394000008156433?ZOHO_CRITERIA=%22Localiza_CL_Poblacion%22.%22Codcom%22%3D6307"/>
    <x v="3"/>
    <s v="#1774B9"/>
  </r>
  <r>
    <s v="2492"/>
    <n v="360"/>
    <s v="Enfermedades Mundiales"/>
    <s v="Salud"/>
    <n v="6308"/>
    <x v="8"/>
    <x v="3"/>
    <x v="2"/>
    <x v="1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lacilla"/>
    <m/>
    <s v="Gráfico Evolución Comparativo"/>
    <m/>
    <s v="https://analytics.zoho.com/open-view/2395394000008156433?ZOHO_CRITERIA=%22Localiza_CL_Poblacion%22.%22Codcom%22%3D6308"/>
    <x v="3"/>
    <s v="#1774B9"/>
  </r>
  <r>
    <s v="2493"/>
    <n v="360"/>
    <s v="Enfermedades Mundiales"/>
    <s v="Salud"/>
    <n v="6309"/>
    <x v="8"/>
    <x v="3"/>
    <x v="2"/>
    <x v="1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manque"/>
    <m/>
    <s v="Gráfico Evolución Comparativo"/>
    <m/>
    <s v="https://analytics.zoho.com/open-view/2395394000008156433?ZOHO_CRITERIA=%22Localiza_CL_Poblacion%22.%22Codcom%22%3D6309"/>
    <x v="3"/>
    <s v="#1774B9"/>
  </r>
  <r>
    <s v="2494"/>
    <n v="360"/>
    <s v="Enfermedades Mundiales"/>
    <s v="Salud"/>
    <n v="6310"/>
    <x v="8"/>
    <x v="3"/>
    <x v="2"/>
    <x v="1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Cruz"/>
    <m/>
    <s v="Gráfico Evolución Comparativo"/>
    <m/>
    <s v="https://analytics.zoho.com/open-view/2395394000008156433?ZOHO_CRITERIA=%22Localiza_CL_Poblacion%22.%22Codcom%22%3D6310"/>
    <x v="3"/>
    <s v="#1774B9"/>
  </r>
  <r>
    <s v="2495"/>
    <n v="360"/>
    <s v="Enfermedades Mundiales"/>
    <s v="Salud"/>
    <n v="7101"/>
    <x v="8"/>
    <x v="3"/>
    <x v="2"/>
    <x v="1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ca"/>
    <m/>
    <s v="Gráfico Evolución Comparativo"/>
    <m/>
    <s v="https://analytics.zoho.com/open-view/2395394000008156433?ZOHO_CRITERIA=%22Localiza_CL_Poblacion%22.%22Codcom%22%3D7101"/>
    <x v="3"/>
    <s v="#1774B9"/>
  </r>
  <r>
    <s v="2496"/>
    <n v="360"/>
    <s v="Enfermedades Mundiales"/>
    <s v="Salud"/>
    <n v="7102"/>
    <x v="8"/>
    <x v="3"/>
    <x v="2"/>
    <x v="1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stitución"/>
    <m/>
    <s v="Gráfico Evolución Comparativo"/>
    <m/>
    <s v="https://analytics.zoho.com/open-view/2395394000008156433?ZOHO_CRITERIA=%22Localiza_CL_Poblacion%22.%22Codcom%22%3D7102"/>
    <x v="3"/>
    <s v="#1774B9"/>
  </r>
  <r>
    <s v="2497"/>
    <n v="360"/>
    <s v="Enfermedades Mundiales"/>
    <s v="Salud"/>
    <n v="7103"/>
    <x v="8"/>
    <x v="3"/>
    <x v="2"/>
    <x v="1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epto"/>
    <m/>
    <s v="Gráfico Evolución Comparativo"/>
    <m/>
    <s v="https://analytics.zoho.com/open-view/2395394000008156433?ZOHO_CRITERIA=%22Localiza_CL_Poblacion%22.%22Codcom%22%3D7103"/>
    <x v="3"/>
    <s v="#1774B9"/>
  </r>
  <r>
    <s v="2498"/>
    <n v="360"/>
    <s v="Enfermedades Mundiales"/>
    <s v="Salud"/>
    <n v="7104"/>
    <x v="8"/>
    <x v="3"/>
    <x v="2"/>
    <x v="1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mpedrado"/>
    <m/>
    <s v="Gráfico Evolución Comparativo"/>
    <m/>
    <s v="https://analytics.zoho.com/open-view/2395394000008156433?ZOHO_CRITERIA=%22Localiza_CL_Poblacion%22.%22Codcom%22%3D7104"/>
    <x v="3"/>
    <s v="#1774B9"/>
  </r>
  <r>
    <s v="2499"/>
    <n v="360"/>
    <s v="Enfermedades Mundiales"/>
    <s v="Salud"/>
    <n v="7105"/>
    <x v="8"/>
    <x v="3"/>
    <x v="2"/>
    <x v="1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ule"/>
    <m/>
    <s v="Gráfico Evolución Comparativo"/>
    <m/>
    <s v="https://analytics.zoho.com/open-view/2395394000008156433?ZOHO_CRITERIA=%22Localiza_CL_Poblacion%22.%22Codcom%22%3D7105"/>
    <x v="3"/>
    <s v="#1774B9"/>
  </r>
  <r>
    <s v="2500"/>
    <n v="360"/>
    <s v="Enfermedades Mundiales"/>
    <s v="Salud"/>
    <n v="7106"/>
    <x v="8"/>
    <x v="3"/>
    <x v="2"/>
    <x v="1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larco"/>
    <m/>
    <s v="Gráfico Evolución Comparativo"/>
    <m/>
    <s v="https://analytics.zoho.com/open-view/2395394000008156433?ZOHO_CRITERIA=%22Localiza_CL_Poblacion%22.%22Codcom%22%3D7106"/>
    <x v="3"/>
    <s v="#1774B9"/>
  </r>
  <r>
    <s v="2501"/>
    <n v="360"/>
    <s v="Enfermedades Mundiales"/>
    <s v="Salud"/>
    <n v="7107"/>
    <x v="8"/>
    <x v="3"/>
    <x v="2"/>
    <x v="1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ncahue"/>
    <m/>
    <s v="Gráfico Evolución Comparativo"/>
    <m/>
    <s v="https://analytics.zoho.com/open-view/2395394000008156433?ZOHO_CRITERIA=%22Localiza_CL_Poblacion%22.%22Codcom%22%3D7107"/>
    <x v="3"/>
    <s v="#1774B9"/>
  </r>
  <r>
    <s v="2502"/>
    <n v="360"/>
    <s v="Enfermedades Mundiales"/>
    <s v="Salud"/>
    <n v="7108"/>
    <x v="8"/>
    <x v="3"/>
    <x v="2"/>
    <x v="1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Claro"/>
    <m/>
    <s v="Gráfico Evolución Comparativo"/>
    <m/>
    <s v="https://analytics.zoho.com/open-view/2395394000008156433?ZOHO_CRITERIA=%22Localiza_CL_Poblacion%22.%22Codcom%22%3D7108"/>
    <x v="3"/>
    <s v="#1774B9"/>
  </r>
  <r>
    <s v="2503"/>
    <n v="360"/>
    <s v="Enfermedades Mundiales"/>
    <s v="Salud"/>
    <n v="7109"/>
    <x v="8"/>
    <x v="3"/>
    <x v="2"/>
    <x v="1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Clemente"/>
    <m/>
    <s v="Gráfico Evolución Comparativo"/>
    <m/>
    <s v="https://analytics.zoho.com/open-view/2395394000008156433?ZOHO_CRITERIA=%22Localiza_CL_Poblacion%22.%22Codcom%22%3D7109"/>
    <x v="3"/>
    <s v="#1774B9"/>
  </r>
  <r>
    <s v="2504"/>
    <n v="360"/>
    <s v="Enfermedades Mundiales"/>
    <s v="Salud"/>
    <n v="7110"/>
    <x v="8"/>
    <x v="3"/>
    <x v="2"/>
    <x v="1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Rafael"/>
    <m/>
    <s v="Gráfico Evolución Comparativo"/>
    <m/>
    <s v="https://analytics.zoho.com/open-view/2395394000008156433?ZOHO_CRITERIA=%22Localiza_CL_Poblacion%22.%22Codcom%22%3D7110"/>
    <x v="3"/>
    <s v="#1774B9"/>
  </r>
  <r>
    <s v="2505"/>
    <n v="360"/>
    <s v="Enfermedades Mundiales"/>
    <s v="Salud"/>
    <n v="7201"/>
    <x v="8"/>
    <x v="3"/>
    <x v="2"/>
    <x v="1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uquenes"/>
    <m/>
    <s v="Gráfico Evolución Comparativo"/>
    <m/>
    <s v="https://analytics.zoho.com/open-view/2395394000008156433?ZOHO_CRITERIA=%22Localiza_CL_Poblacion%22.%22Codcom%22%3D7201"/>
    <x v="3"/>
    <s v="#1774B9"/>
  </r>
  <r>
    <s v="2506"/>
    <n v="360"/>
    <s v="Enfermedades Mundiales"/>
    <s v="Salud"/>
    <n v="7202"/>
    <x v="8"/>
    <x v="3"/>
    <x v="2"/>
    <x v="1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anco"/>
    <m/>
    <s v="Gráfico Evolución Comparativo"/>
    <m/>
    <s v="https://analytics.zoho.com/open-view/2395394000008156433?ZOHO_CRITERIA=%22Localiza_CL_Poblacion%22.%22Codcom%22%3D7202"/>
    <x v="3"/>
    <s v="#1774B9"/>
  </r>
  <r>
    <s v="2507"/>
    <n v="360"/>
    <s v="Enfermedades Mundiales"/>
    <s v="Salud"/>
    <n v="7203"/>
    <x v="8"/>
    <x v="3"/>
    <x v="2"/>
    <x v="1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lluhue"/>
    <m/>
    <s v="Gráfico Evolución Comparativo"/>
    <m/>
    <s v="https://analytics.zoho.com/open-view/2395394000008156433?ZOHO_CRITERIA=%22Localiza_CL_Poblacion%22.%22Codcom%22%3D7203"/>
    <x v="3"/>
    <s v="#1774B9"/>
  </r>
  <r>
    <s v="2508"/>
    <n v="360"/>
    <s v="Enfermedades Mundiales"/>
    <s v="Salud"/>
    <n v="7301"/>
    <x v="8"/>
    <x v="3"/>
    <x v="2"/>
    <x v="1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icó"/>
    <m/>
    <s v="Gráfico Evolución Comparativo"/>
    <m/>
    <s v="https://analytics.zoho.com/open-view/2395394000008156433?ZOHO_CRITERIA=%22Localiza_CL_Poblacion%22.%22Codcom%22%3D7301"/>
    <x v="3"/>
    <s v="#1774B9"/>
  </r>
  <r>
    <s v="2509"/>
    <n v="360"/>
    <s v="Enfermedades Mundiales"/>
    <s v="Salud"/>
    <n v="7302"/>
    <x v="8"/>
    <x v="3"/>
    <x v="2"/>
    <x v="1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añé"/>
    <m/>
    <s v="Gráfico Evolución Comparativo"/>
    <m/>
    <s v="https://analytics.zoho.com/open-view/2395394000008156433?ZOHO_CRITERIA=%22Localiza_CL_Poblacion%22.%22Codcom%22%3D7302"/>
    <x v="3"/>
    <s v="#1774B9"/>
  </r>
  <r>
    <s v="2510"/>
    <n v="360"/>
    <s v="Enfermedades Mundiales"/>
    <s v="Salud"/>
    <n v="7303"/>
    <x v="8"/>
    <x v="3"/>
    <x v="2"/>
    <x v="1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cantén"/>
    <m/>
    <s v="Gráfico Evolución Comparativo"/>
    <m/>
    <s v="https://analytics.zoho.com/open-view/2395394000008156433?ZOHO_CRITERIA=%22Localiza_CL_Poblacion%22.%22Codcom%22%3D7303"/>
    <x v="3"/>
    <s v="#1774B9"/>
  </r>
  <r>
    <s v="2511"/>
    <n v="360"/>
    <s v="Enfermedades Mundiales"/>
    <s v="Salud"/>
    <n v="7304"/>
    <x v="8"/>
    <x v="3"/>
    <x v="2"/>
    <x v="1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olina"/>
    <m/>
    <s v="Gráfico Evolución Comparativo"/>
    <m/>
    <s v="https://analytics.zoho.com/open-view/2395394000008156433?ZOHO_CRITERIA=%22Localiza_CL_Poblacion%22.%22Codcom%22%3D7304"/>
    <x v="3"/>
    <s v="#1774B9"/>
  </r>
  <r>
    <s v="2512"/>
    <n v="360"/>
    <s v="Enfermedades Mundiales"/>
    <s v="Salud"/>
    <n v="7305"/>
    <x v="8"/>
    <x v="3"/>
    <x v="2"/>
    <x v="1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auco"/>
    <m/>
    <s v="Gráfico Evolución Comparativo"/>
    <m/>
    <s v="https://analytics.zoho.com/open-view/2395394000008156433?ZOHO_CRITERIA=%22Localiza_CL_Poblacion%22.%22Codcom%22%3D7305"/>
    <x v="3"/>
    <s v="#1774B9"/>
  </r>
  <r>
    <s v="2513"/>
    <n v="360"/>
    <s v="Enfermedades Mundiales"/>
    <s v="Salud"/>
    <n v="7306"/>
    <x v="8"/>
    <x v="3"/>
    <x v="2"/>
    <x v="1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omeral"/>
    <m/>
    <s v="Gráfico Evolución Comparativo"/>
    <m/>
    <s v="https://analytics.zoho.com/open-view/2395394000008156433?ZOHO_CRITERIA=%22Localiza_CL_Poblacion%22.%22Codcom%22%3D7306"/>
    <x v="3"/>
    <s v="#1774B9"/>
  </r>
  <r>
    <s v="2514"/>
    <n v="360"/>
    <s v="Enfermedades Mundiales"/>
    <s v="Salud"/>
    <n v="7307"/>
    <x v="8"/>
    <x v="3"/>
    <x v="2"/>
    <x v="1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grada Familia"/>
    <m/>
    <s v="Gráfico Evolución Comparativo"/>
    <m/>
    <s v="https://analytics.zoho.com/open-view/2395394000008156433?ZOHO_CRITERIA=%22Localiza_CL_Poblacion%22.%22Codcom%22%3D7307"/>
    <x v="3"/>
    <s v="#1774B9"/>
  </r>
  <r>
    <s v="2515"/>
    <n v="360"/>
    <s v="Enfermedades Mundiales"/>
    <s v="Salud"/>
    <n v="7308"/>
    <x v="8"/>
    <x v="3"/>
    <x v="2"/>
    <x v="1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eno"/>
    <m/>
    <s v="Gráfico Evolución Comparativo"/>
    <m/>
    <s v="https://analytics.zoho.com/open-view/2395394000008156433?ZOHO_CRITERIA=%22Localiza_CL_Poblacion%22.%22Codcom%22%3D7308"/>
    <x v="3"/>
    <s v="#1774B9"/>
  </r>
  <r>
    <s v="2516"/>
    <n v="360"/>
    <s v="Enfermedades Mundiales"/>
    <s v="Salud"/>
    <n v="7309"/>
    <x v="8"/>
    <x v="3"/>
    <x v="2"/>
    <x v="1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chuquén"/>
    <m/>
    <s v="Gráfico Evolución Comparativo"/>
    <m/>
    <s v="https://analytics.zoho.com/open-view/2395394000008156433?ZOHO_CRITERIA=%22Localiza_CL_Poblacion%22.%22Codcom%22%3D7309"/>
    <x v="3"/>
    <s v="#1774B9"/>
  </r>
  <r>
    <s v="2517"/>
    <n v="360"/>
    <s v="Enfermedades Mundiales"/>
    <s v="Salud"/>
    <n v="7401"/>
    <x v="8"/>
    <x v="3"/>
    <x v="2"/>
    <x v="1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inares"/>
    <m/>
    <s v="Gráfico Evolución Comparativo"/>
    <m/>
    <s v="https://analytics.zoho.com/open-view/2395394000008156433?ZOHO_CRITERIA=%22Localiza_CL_Poblacion%22.%22Codcom%22%3D7401"/>
    <x v="3"/>
    <s v="#1774B9"/>
  </r>
  <r>
    <s v="2518"/>
    <n v="360"/>
    <s v="Enfermedades Mundiales"/>
    <s v="Salud"/>
    <n v="7402"/>
    <x v="8"/>
    <x v="3"/>
    <x v="2"/>
    <x v="1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bún"/>
    <m/>
    <s v="Gráfico Evolución Comparativo"/>
    <m/>
    <s v="https://analytics.zoho.com/open-view/2395394000008156433?ZOHO_CRITERIA=%22Localiza_CL_Poblacion%22.%22Codcom%22%3D7402"/>
    <x v="3"/>
    <s v="#1774B9"/>
  </r>
  <r>
    <s v="2519"/>
    <n v="360"/>
    <s v="Enfermedades Mundiales"/>
    <s v="Salud"/>
    <n v="7403"/>
    <x v="8"/>
    <x v="3"/>
    <x v="2"/>
    <x v="1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ngaví"/>
    <m/>
    <s v="Gráfico Evolución Comparativo"/>
    <m/>
    <s v="https://analytics.zoho.com/open-view/2395394000008156433?ZOHO_CRITERIA=%22Localiza_CL_Poblacion%22.%22Codcom%22%3D7403"/>
    <x v="3"/>
    <s v="#1774B9"/>
  </r>
  <r>
    <s v="2520"/>
    <n v="360"/>
    <s v="Enfermedades Mundiales"/>
    <s v="Salud"/>
    <n v="7404"/>
    <x v="8"/>
    <x v="3"/>
    <x v="2"/>
    <x v="1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rral"/>
    <m/>
    <s v="Gráfico Evolución Comparativo"/>
    <m/>
    <s v="https://analytics.zoho.com/open-view/2395394000008156433?ZOHO_CRITERIA=%22Localiza_CL_Poblacion%22.%22Codcom%22%3D7404"/>
    <x v="3"/>
    <s v="#1774B9"/>
  </r>
  <r>
    <s v="2521"/>
    <n v="360"/>
    <s v="Enfermedades Mundiales"/>
    <s v="Salud"/>
    <n v="7405"/>
    <x v="8"/>
    <x v="3"/>
    <x v="2"/>
    <x v="1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tiro"/>
    <m/>
    <s v="Gráfico Evolución Comparativo"/>
    <m/>
    <s v="https://analytics.zoho.com/open-view/2395394000008156433?ZOHO_CRITERIA=%22Localiza_CL_Poblacion%22.%22Codcom%22%3D7405"/>
    <x v="3"/>
    <s v="#1774B9"/>
  </r>
  <r>
    <s v="2522"/>
    <n v="360"/>
    <s v="Enfermedades Mundiales"/>
    <s v="Salud"/>
    <n v="7406"/>
    <x v="8"/>
    <x v="3"/>
    <x v="2"/>
    <x v="1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avier"/>
    <m/>
    <s v="Gráfico Evolución Comparativo"/>
    <m/>
    <s v="https://analytics.zoho.com/open-view/2395394000008156433?ZOHO_CRITERIA=%22Localiza_CL_Poblacion%22.%22Codcom%22%3D7406"/>
    <x v="3"/>
    <s v="#1774B9"/>
  </r>
  <r>
    <s v="2523"/>
    <n v="360"/>
    <s v="Enfermedades Mundiales"/>
    <s v="Salud"/>
    <n v="7407"/>
    <x v="8"/>
    <x v="3"/>
    <x v="2"/>
    <x v="1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la Alegre"/>
    <m/>
    <s v="Gráfico Evolución Comparativo"/>
    <m/>
    <s v="https://analytics.zoho.com/open-view/2395394000008156433?ZOHO_CRITERIA=%22Localiza_CL_Poblacion%22.%22Codcom%22%3D7407"/>
    <x v="3"/>
    <s v="#1774B9"/>
  </r>
  <r>
    <s v="2524"/>
    <n v="360"/>
    <s v="Enfermedades Mundiales"/>
    <s v="Salud"/>
    <n v="7408"/>
    <x v="8"/>
    <x v="3"/>
    <x v="2"/>
    <x v="1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Yerbas Buenas"/>
    <m/>
    <s v="Gráfico Evolución Comparativo"/>
    <m/>
    <s v="https://analytics.zoho.com/open-view/2395394000008156433?ZOHO_CRITERIA=%22Localiza_CL_Poblacion%22.%22Codcom%22%3D7408"/>
    <x v="3"/>
    <s v="#1774B9"/>
  </r>
  <r>
    <s v="2525"/>
    <n v="360"/>
    <s v="Enfermedades Mundiales"/>
    <s v="Salud"/>
    <n v="8101"/>
    <x v="8"/>
    <x v="3"/>
    <x v="2"/>
    <x v="1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cepción"/>
    <m/>
    <s v="Gráfico Evolución Comparativo"/>
    <m/>
    <s v="https://analytics.zoho.com/open-view/2395394000008156433?ZOHO_CRITERIA=%22Localiza_CL_Poblacion%22.%22Codcom%22%3D8101"/>
    <x v="3"/>
    <s v="#1774B9"/>
  </r>
  <r>
    <s v="2526"/>
    <n v="360"/>
    <s v="Enfermedades Mundiales"/>
    <s v="Salud"/>
    <n v="8102"/>
    <x v="8"/>
    <x v="3"/>
    <x v="2"/>
    <x v="1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ronel"/>
    <m/>
    <s v="Gráfico Evolución Comparativo"/>
    <m/>
    <s v="https://analytics.zoho.com/open-view/2395394000008156433?ZOHO_CRITERIA=%22Localiza_CL_Poblacion%22.%22Codcom%22%3D8102"/>
    <x v="3"/>
    <s v="#1774B9"/>
  </r>
  <r>
    <s v="2527"/>
    <n v="360"/>
    <s v="Enfermedades Mundiales"/>
    <s v="Salud"/>
    <n v="8103"/>
    <x v="8"/>
    <x v="3"/>
    <x v="2"/>
    <x v="1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guayante"/>
    <m/>
    <s v="Gráfico Evolución Comparativo"/>
    <m/>
    <s v="https://analytics.zoho.com/open-view/2395394000008156433?ZOHO_CRITERIA=%22Localiza_CL_Poblacion%22.%22Codcom%22%3D8103"/>
    <x v="3"/>
    <s v="#1774B9"/>
  </r>
  <r>
    <s v="2528"/>
    <n v="360"/>
    <s v="Enfermedades Mundiales"/>
    <s v="Salud"/>
    <n v="8104"/>
    <x v="8"/>
    <x v="3"/>
    <x v="2"/>
    <x v="1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lorida"/>
    <m/>
    <s v="Gráfico Evolución Comparativo"/>
    <m/>
    <s v="https://analytics.zoho.com/open-view/2395394000008156433?ZOHO_CRITERIA=%22Localiza_CL_Poblacion%22.%22Codcom%22%3D8104"/>
    <x v="3"/>
    <s v="#1774B9"/>
  </r>
  <r>
    <s v="2529"/>
    <n v="360"/>
    <s v="Enfermedades Mundiales"/>
    <s v="Salud"/>
    <n v="8105"/>
    <x v="8"/>
    <x v="3"/>
    <x v="2"/>
    <x v="16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qui"/>
    <m/>
    <s v="Gráfico Evolución Comparativo"/>
    <m/>
    <s v="https://analytics.zoho.com/open-view/2395394000008156433?ZOHO_CRITERIA=%22Localiza_CL_Poblacion%22.%22Codcom%22%3D8105"/>
    <x v="3"/>
    <s v="#1774B9"/>
  </r>
  <r>
    <s v="2530"/>
    <n v="360"/>
    <s v="Enfermedades Mundiales"/>
    <s v="Salud"/>
    <n v="8106"/>
    <x v="8"/>
    <x v="3"/>
    <x v="2"/>
    <x v="16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ta"/>
    <m/>
    <s v="Gráfico Evolución Comparativo"/>
    <m/>
    <s v="https://analytics.zoho.com/open-view/2395394000008156433?ZOHO_CRITERIA=%22Localiza_CL_Poblacion%22.%22Codcom%22%3D8106"/>
    <x v="3"/>
    <s v="#1774B9"/>
  </r>
  <r>
    <s v="2531"/>
    <n v="360"/>
    <s v="Enfermedades Mundiales"/>
    <s v="Salud"/>
    <n v="8107"/>
    <x v="8"/>
    <x v="3"/>
    <x v="2"/>
    <x v="16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nco"/>
    <m/>
    <s v="Gráfico Evolución Comparativo"/>
    <m/>
    <s v="https://analytics.zoho.com/open-view/2395394000008156433?ZOHO_CRITERIA=%22Localiza_CL_Poblacion%22.%22Codcom%22%3D8107"/>
    <x v="3"/>
    <s v="#1774B9"/>
  </r>
  <r>
    <s v="2532"/>
    <n v="360"/>
    <s v="Enfermedades Mundiales"/>
    <s v="Salud"/>
    <n v="8108"/>
    <x v="8"/>
    <x v="3"/>
    <x v="2"/>
    <x v="16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edro de la Paz"/>
    <m/>
    <s v="Gráfico Evolución Comparativo"/>
    <m/>
    <s v="https://analytics.zoho.com/open-view/2395394000008156433?ZOHO_CRITERIA=%22Localiza_CL_Poblacion%22.%22Codcom%22%3D8108"/>
    <x v="3"/>
    <s v="#1774B9"/>
  </r>
  <r>
    <s v="2533"/>
    <n v="360"/>
    <s v="Enfermedades Mundiales"/>
    <s v="Salud"/>
    <n v="8109"/>
    <x v="8"/>
    <x v="3"/>
    <x v="2"/>
    <x v="16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Juana"/>
    <m/>
    <s v="Gráfico Evolución Comparativo"/>
    <m/>
    <s v="https://analytics.zoho.com/open-view/2395394000008156433?ZOHO_CRITERIA=%22Localiza_CL_Poblacion%22.%22Codcom%22%3D8109"/>
    <x v="3"/>
    <s v="#1774B9"/>
  </r>
  <r>
    <s v="2534"/>
    <n v="360"/>
    <s v="Enfermedades Mundiales"/>
    <s v="Salud"/>
    <n v="8110"/>
    <x v="8"/>
    <x v="3"/>
    <x v="2"/>
    <x v="16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cahuano"/>
    <m/>
    <s v="Gráfico Evolución Comparativo"/>
    <m/>
    <s v="https://analytics.zoho.com/open-view/2395394000008156433?ZOHO_CRITERIA=%22Localiza_CL_Poblacion%22.%22Codcom%22%3D8110"/>
    <x v="3"/>
    <s v="#1774B9"/>
  </r>
  <r>
    <s v="2535"/>
    <n v="360"/>
    <s v="Enfermedades Mundiales"/>
    <s v="Salud"/>
    <n v="8111"/>
    <x v="8"/>
    <x v="3"/>
    <x v="2"/>
    <x v="16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mé"/>
    <m/>
    <s v="Gráfico Evolución Comparativo"/>
    <m/>
    <s v="https://analytics.zoho.com/open-view/2395394000008156433?ZOHO_CRITERIA=%22Localiza_CL_Poblacion%22.%22Codcom%22%3D8111"/>
    <x v="3"/>
    <s v="#1774B9"/>
  </r>
  <r>
    <s v="2536"/>
    <n v="360"/>
    <s v="Enfermedades Mundiales"/>
    <s v="Salud"/>
    <n v="8112"/>
    <x v="8"/>
    <x v="3"/>
    <x v="2"/>
    <x v="16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pén"/>
    <m/>
    <s v="Gráfico Evolución Comparativo"/>
    <m/>
    <s v="https://analytics.zoho.com/open-view/2395394000008156433?ZOHO_CRITERIA=%22Localiza_CL_Poblacion%22.%22Codcom%22%3D8112"/>
    <x v="3"/>
    <s v="#1774B9"/>
  </r>
  <r>
    <s v="2537"/>
    <n v="360"/>
    <s v="Enfermedades Mundiales"/>
    <s v="Salud"/>
    <n v="8201"/>
    <x v="8"/>
    <x v="3"/>
    <x v="2"/>
    <x v="17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ebu"/>
    <m/>
    <s v="Gráfico Evolución Comparativo"/>
    <m/>
    <s v="https://analytics.zoho.com/open-view/2395394000008156433?ZOHO_CRITERIA=%22Localiza_CL_Poblacion%22.%22Codcom%22%3D8201"/>
    <x v="3"/>
    <s v="#1774B9"/>
  </r>
  <r>
    <s v="2538"/>
    <n v="360"/>
    <s v="Enfermedades Mundiales"/>
    <s v="Salud"/>
    <n v="8202"/>
    <x v="8"/>
    <x v="3"/>
    <x v="2"/>
    <x v="17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rauco"/>
    <m/>
    <s v="Gráfico Evolución Comparativo"/>
    <m/>
    <s v="https://analytics.zoho.com/open-view/2395394000008156433?ZOHO_CRITERIA=%22Localiza_CL_Poblacion%22.%22Codcom%22%3D8202"/>
    <x v="3"/>
    <s v="#1774B9"/>
  </r>
  <r>
    <s v="2539"/>
    <n v="360"/>
    <s v="Enfermedades Mundiales"/>
    <s v="Salud"/>
    <n v="8203"/>
    <x v="8"/>
    <x v="3"/>
    <x v="2"/>
    <x v="17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ñete"/>
    <m/>
    <s v="Gráfico Evolución Comparativo"/>
    <m/>
    <s v="https://analytics.zoho.com/open-view/2395394000008156433?ZOHO_CRITERIA=%22Localiza_CL_Poblacion%22.%22Codcom%22%3D8203"/>
    <x v="3"/>
    <s v="#1774B9"/>
  </r>
  <r>
    <s v="2540"/>
    <n v="360"/>
    <s v="Enfermedades Mundiales"/>
    <s v="Salud"/>
    <n v="8204"/>
    <x v="8"/>
    <x v="3"/>
    <x v="2"/>
    <x v="17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tulmo"/>
    <m/>
    <s v="Gráfico Evolución Comparativo"/>
    <m/>
    <s v="https://analytics.zoho.com/open-view/2395394000008156433?ZOHO_CRITERIA=%22Localiza_CL_Poblacion%22.%22Codcom%22%3D8204"/>
    <x v="3"/>
    <s v="#1774B9"/>
  </r>
  <r>
    <s v="2541"/>
    <n v="360"/>
    <s v="Enfermedades Mundiales"/>
    <s v="Salud"/>
    <n v="8205"/>
    <x v="8"/>
    <x v="3"/>
    <x v="2"/>
    <x v="17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nilahue"/>
    <m/>
    <s v="Gráfico Evolución Comparativo"/>
    <m/>
    <s v="https://analytics.zoho.com/open-view/2395394000008156433?ZOHO_CRITERIA=%22Localiza_CL_Poblacion%22.%22Codcom%22%3D8205"/>
    <x v="3"/>
    <s v="#1774B9"/>
  </r>
  <r>
    <s v="2542"/>
    <n v="360"/>
    <s v="Enfermedades Mundiales"/>
    <s v="Salud"/>
    <n v="8206"/>
    <x v="8"/>
    <x v="3"/>
    <x v="2"/>
    <x v="17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Alamos"/>
    <m/>
    <s v="Gráfico Evolución Comparativo"/>
    <m/>
    <s v="https://analytics.zoho.com/open-view/2395394000008156433?ZOHO_CRITERIA=%22Localiza_CL_Poblacion%22.%22Codcom%22%3D8206"/>
    <x v="3"/>
    <s v="#1774B9"/>
  </r>
  <r>
    <s v="2543"/>
    <n v="360"/>
    <s v="Enfermedades Mundiales"/>
    <s v="Salud"/>
    <n v="8207"/>
    <x v="8"/>
    <x v="3"/>
    <x v="2"/>
    <x v="17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rúa"/>
    <m/>
    <s v="Gráfico Evolución Comparativo"/>
    <m/>
    <s v="https://analytics.zoho.com/open-view/2395394000008156433?ZOHO_CRITERIA=%22Localiza_CL_Poblacion%22.%22Codcom%22%3D8207"/>
    <x v="3"/>
    <s v="#1774B9"/>
  </r>
  <r>
    <s v="2544"/>
    <n v="360"/>
    <s v="Enfermedades Mundiales"/>
    <s v="Salud"/>
    <n v="8301"/>
    <x v="8"/>
    <x v="3"/>
    <x v="2"/>
    <x v="17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Angeles"/>
    <m/>
    <s v="Gráfico Evolución Comparativo"/>
    <m/>
    <s v="https://analytics.zoho.com/open-view/2395394000008156433?ZOHO_CRITERIA=%22Localiza_CL_Poblacion%22.%22Codcom%22%3D8301"/>
    <x v="3"/>
    <s v="#1774B9"/>
  </r>
  <r>
    <s v="2545"/>
    <n v="360"/>
    <s v="Enfermedades Mundiales"/>
    <s v="Salud"/>
    <n v="8302"/>
    <x v="8"/>
    <x v="3"/>
    <x v="2"/>
    <x v="17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tuco"/>
    <m/>
    <s v="Gráfico Evolución Comparativo"/>
    <m/>
    <s v="https://analytics.zoho.com/open-view/2395394000008156433?ZOHO_CRITERIA=%22Localiza_CL_Poblacion%22.%22Codcom%22%3D8302"/>
    <x v="3"/>
    <s v="#1774B9"/>
  </r>
  <r>
    <s v="2546"/>
    <n v="360"/>
    <s v="Enfermedades Mundiales"/>
    <s v="Salud"/>
    <n v="8303"/>
    <x v="8"/>
    <x v="3"/>
    <x v="2"/>
    <x v="17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brero"/>
    <m/>
    <s v="Gráfico Evolución Comparativo"/>
    <m/>
    <s v="https://analytics.zoho.com/open-view/2395394000008156433?ZOHO_CRITERIA=%22Localiza_CL_Poblacion%22.%22Codcom%22%3D8303"/>
    <x v="3"/>
    <s v="#1774B9"/>
  </r>
  <r>
    <s v="2547"/>
    <n v="360"/>
    <s v="Enfermedades Mundiales"/>
    <s v="Salud"/>
    <n v="8304"/>
    <x v="8"/>
    <x v="3"/>
    <x v="2"/>
    <x v="18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ja"/>
    <m/>
    <s v="Gráfico Evolución Comparativo"/>
    <m/>
    <s v="https://analytics.zoho.com/open-view/2395394000008156433?ZOHO_CRITERIA=%22Localiza_CL_Poblacion%22.%22Codcom%22%3D8304"/>
    <x v="3"/>
    <s v="#1774B9"/>
  </r>
  <r>
    <s v="2548"/>
    <n v="360"/>
    <s v="Enfermedades Mundiales"/>
    <s v="Salud"/>
    <n v="8305"/>
    <x v="8"/>
    <x v="3"/>
    <x v="2"/>
    <x v="18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ulchén"/>
    <m/>
    <s v="Gráfico Evolución Comparativo"/>
    <m/>
    <s v="https://analytics.zoho.com/open-view/2395394000008156433?ZOHO_CRITERIA=%22Localiza_CL_Poblacion%22.%22Codcom%22%3D8305"/>
    <x v="3"/>
    <s v="#1774B9"/>
  </r>
  <r>
    <s v="2549"/>
    <n v="360"/>
    <s v="Enfermedades Mundiales"/>
    <s v="Salud"/>
    <n v="8306"/>
    <x v="8"/>
    <x v="3"/>
    <x v="2"/>
    <x v="18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cimiento"/>
    <m/>
    <s v="Gráfico Evolución Comparativo"/>
    <m/>
    <s v="https://analytics.zoho.com/open-view/2395394000008156433?ZOHO_CRITERIA=%22Localiza_CL_Poblacion%22.%22Codcom%22%3D8306"/>
    <x v="3"/>
    <s v="#1774B9"/>
  </r>
  <r>
    <s v="2550"/>
    <n v="360"/>
    <s v="Enfermedades Mundiales"/>
    <s v="Salud"/>
    <n v="8307"/>
    <x v="8"/>
    <x v="3"/>
    <x v="2"/>
    <x v="18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egrete"/>
    <m/>
    <s v="Gráfico Evolución Comparativo"/>
    <m/>
    <s v="https://analytics.zoho.com/open-view/2395394000008156433?ZOHO_CRITERIA=%22Localiza_CL_Poblacion%22.%22Codcom%22%3D8307"/>
    <x v="3"/>
    <s v="#1774B9"/>
  </r>
  <r>
    <s v="2551"/>
    <n v="360"/>
    <s v="Enfermedades Mundiales"/>
    <s v="Salud"/>
    <n v="8308"/>
    <x v="8"/>
    <x v="3"/>
    <x v="2"/>
    <x v="18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aco"/>
    <m/>
    <s v="Gráfico Evolución Comparativo"/>
    <m/>
    <s v="https://analytics.zoho.com/open-view/2395394000008156433?ZOHO_CRITERIA=%22Localiza_CL_Poblacion%22.%22Codcom%22%3D8308"/>
    <x v="3"/>
    <s v="#1774B9"/>
  </r>
  <r>
    <s v="2552"/>
    <n v="360"/>
    <s v="Enfermedades Mundiales"/>
    <s v="Salud"/>
    <n v="8309"/>
    <x v="8"/>
    <x v="3"/>
    <x v="2"/>
    <x v="18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leco"/>
    <m/>
    <s v="Gráfico Evolución Comparativo"/>
    <m/>
    <s v="https://analytics.zoho.com/open-view/2395394000008156433?ZOHO_CRITERIA=%22Localiza_CL_Poblacion%22.%22Codcom%22%3D8309"/>
    <x v="3"/>
    <s v="#1774B9"/>
  </r>
  <r>
    <s v="2553"/>
    <n v="360"/>
    <s v="Enfermedades Mundiales"/>
    <s v="Salud"/>
    <n v="8310"/>
    <x v="8"/>
    <x v="3"/>
    <x v="2"/>
    <x v="18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Rosendo"/>
    <m/>
    <s v="Gráfico Evolución Comparativo"/>
    <m/>
    <s v="https://analytics.zoho.com/open-view/2395394000008156433?ZOHO_CRITERIA=%22Localiza_CL_Poblacion%22.%22Codcom%22%3D8310"/>
    <x v="3"/>
    <s v="#1774B9"/>
  </r>
  <r>
    <s v="2554"/>
    <n v="360"/>
    <s v="Enfermedades Mundiales"/>
    <s v="Salud"/>
    <n v="8311"/>
    <x v="8"/>
    <x v="3"/>
    <x v="2"/>
    <x v="18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a Bárbara"/>
    <m/>
    <s v="Gráfico Evolución Comparativo"/>
    <m/>
    <s v="https://analytics.zoho.com/open-view/2395394000008156433?ZOHO_CRITERIA=%22Localiza_CL_Poblacion%22.%22Codcom%22%3D8311"/>
    <x v="3"/>
    <s v="#1774B9"/>
  </r>
  <r>
    <s v="2555"/>
    <n v="360"/>
    <s v="Enfermedades Mundiales"/>
    <s v="Salud"/>
    <n v="8312"/>
    <x v="8"/>
    <x v="3"/>
    <x v="2"/>
    <x v="18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ucapel"/>
    <m/>
    <s v="Gráfico Evolución Comparativo"/>
    <m/>
    <s v="https://analytics.zoho.com/open-view/2395394000008156433?ZOHO_CRITERIA=%22Localiza_CL_Poblacion%22.%22Codcom%22%3D8312"/>
    <x v="3"/>
    <s v="#1774B9"/>
  </r>
  <r>
    <s v="2556"/>
    <n v="360"/>
    <s v="Enfermedades Mundiales"/>
    <s v="Salud"/>
    <n v="8313"/>
    <x v="8"/>
    <x v="3"/>
    <x v="2"/>
    <x v="18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Yumbel"/>
    <m/>
    <s v="Gráfico Evolución Comparativo"/>
    <m/>
    <s v="https://analytics.zoho.com/open-view/2395394000008156433?ZOHO_CRITERIA=%22Localiza_CL_Poblacion%22.%22Codcom%22%3D8313"/>
    <x v="3"/>
    <s v="#1774B9"/>
  </r>
  <r>
    <s v="2557"/>
    <n v="360"/>
    <s v="Enfermedades Mundiales"/>
    <s v="Salud"/>
    <n v="8314"/>
    <x v="8"/>
    <x v="3"/>
    <x v="2"/>
    <x v="19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to Biobío"/>
    <m/>
    <s v="Gráfico Evolución Comparativo"/>
    <m/>
    <s v="https://analytics.zoho.com/open-view/2395394000008156433?ZOHO_CRITERIA=%22Localiza_CL_Poblacion%22.%22Codcom%22%3D8314"/>
    <x v="3"/>
    <s v="#1774B9"/>
  </r>
  <r>
    <s v="2558"/>
    <n v="360"/>
    <s v="Enfermedades Mundiales"/>
    <s v="Salud"/>
    <n v="16101"/>
    <x v="8"/>
    <x v="3"/>
    <x v="2"/>
    <x v="19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llán"/>
    <m/>
    <s v="Gráfico Evolución Comparativo"/>
    <m/>
    <s v="https://analytics.zoho.com/open-view/2395394000008156433?ZOHO_CRITERIA=%22Localiza_CL_Poblacion%22.%22Codcom%22%3D16101"/>
    <x v="3"/>
    <s v="#1774B9"/>
  </r>
  <r>
    <s v="2559"/>
    <n v="360"/>
    <s v="Enfermedades Mundiales"/>
    <s v="Salud"/>
    <n v="16102"/>
    <x v="8"/>
    <x v="3"/>
    <x v="2"/>
    <x v="19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Bulnes"/>
    <m/>
    <s v="Gráfico Evolución Comparativo"/>
    <m/>
    <s v="https://analytics.zoho.com/open-view/2395394000008156433?ZOHO_CRITERIA=%22Localiza_CL_Poblacion%22.%22Codcom%22%3D16102"/>
    <x v="3"/>
    <s v="#1774B9"/>
  </r>
  <r>
    <s v="2560"/>
    <n v="360"/>
    <s v="Enfermedades Mundiales"/>
    <s v="Salud"/>
    <n v="16202"/>
    <x v="8"/>
    <x v="3"/>
    <x v="2"/>
    <x v="19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bquecura"/>
    <m/>
    <s v="Gráfico Evolución Comparativo"/>
    <m/>
    <s v="https://analytics.zoho.com/open-view/2395394000008156433?ZOHO_CRITERIA=%22Localiza_CL_Poblacion%22.%22Codcom%22%3D16202"/>
    <x v="3"/>
    <s v="#1774B9"/>
  </r>
  <r>
    <s v="2561"/>
    <n v="360"/>
    <s v="Enfermedades Mundiales"/>
    <s v="Salud"/>
    <n v="16203"/>
    <x v="8"/>
    <x v="3"/>
    <x v="2"/>
    <x v="19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elemu"/>
    <m/>
    <s v="Gráfico Evolución Comparativo"/>
    <m/>
    <s v="https://analytics.zoho.com/open-view/2395394000008156433?ZOHO_CRITERIA=%22Localiza_CL_Poblacion%22.%22Codcom%22%3D16203"/>
    <x v="3"/>
    <s v="#1774B9"/>
  </r>
  <r>
    <s v="2562"/>
    <n v="360"/>
    <s v="Enfermedades Mundiales"/>
    <s v="Salud"/>
    <n v="16302"/>
    <x v="8"/>
    <x v="3"/>
    <x v="2"/>
    <x v="19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ihueco"/>
    <m/>
    <s v="Gráfico Evolución Comparativo"/>
    <m/>
    <s v="https://analytics.zoho.com/open-view/2395394000008156433?ZOHO_CRITERIA=%22Localiza_CL_Poblacion%22.%22Codcom%22%3D16302"/>
    <x v="3"/>
    <s v="#1774B9"/>
  </r>
  <r>
    <s v="2563"/>
    <n v="360"/>
    <s v="Enfermedades Mundiales"/>
    <s v="Salud"/>
    <n v="16103"/>
    <x v="8"/>
    <x v="3"/>
    <x v="2"/>
    <x v="19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llán Viejo"/>
    <m/>
    <s v="Gráfico Evolución Comparativo"/>
    <m/>
    <s v="https://analytics.zoho.com/open-view/2395394000008156433?ZOHO_CRITERIA=%22Localiza_CL_Poblacion%22.%22Codcom%22%3D16103"/>
    <x v="3"/>
    <s v="#1774B9"/>
  </r>
  <r>
    <s v="2564"/>
    <n v="360"/>
    <s v="Enfermedades Mundiales"/>
    <s v="Salud"/>
    <n v="16104"/>
    <x v="8"/>
    <x v="3"/>
    <x v="2"/>
    <x v="19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Carmen"/>
    <m/>
    <s v="Gráfico Evolución Comparativo"/>
    <m/>
    <s v="https://analytics.zoho.com/open-view/2395394000008156433?ZOHO_CRITERIA=%22Localiza_CL_Poblacion%22.%22Codcom%22%3D16104"/>
    <x v="3"/>
    <s v="#1774B9"/>
  </r>
  <r>
    <s v="2565"/>
    <n v="360"/>
    <s v="Enfermedades Mundiales"/>
    <s v="Salud"/>
    <n v="16204"/>
    <x v="8"/>
    <x v="3"/>
    <x v="2"/>
    <x v="19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inhue"/>
    <m/>
    <s v="Gráfico Evolución Comparativo"/>
    <m/>
    <s v="https://analytics.zoho.com/open-view/2395394000008156433?ZOHO_CRITERIA=%22Localiza_CL_Poblacion%22.%22Codcom%22%3D16204"/>
    <x v="3"/>
    <s v="#1774B9"/>
  </r>
  <r>
    <s v="2566"/>
    <n v="360"/>
    <s v="Enfermedades Mundiales"/>
    <s v="Salud"/>
    <n v="16303"/>
    <x v="8"/>
    <x v="3"/>
    <x v="2"/>
    <x v="19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Ñiquén"/>
    <m/>
    <s v="Gráfico Evolución Comparativo"/>
    <m/>
    <s v="https://analytics.zoho.com/open-view/2395394000008156433?ZOHO_CRITERIA=%22Localiza_CL_Poblacion%22.%22Codcom%22%3D16303"/>
    <x v="3"/>
    <s v="#1774B9"/>
  </r>
  <r>
    <s v="2567"/>
    <n v="360"/>
    <s v="Enfermedades Mundiales"/>
    <s v="Salud"/>
    <n v="16105"/>
    <x v="8"/>
    <x v="3"/>
    <x v="2"/>
    <x v="20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muco"/>
    <m/>
    <s v="Gráfico Evolución Comparativo"/>
    <m/>
    <s v="https://analytics.zoho.com/open-view/2395394000008156433?ZOHO_CRITERIA=%22Localiza_CL_Poblacion%22.%22Codcom%22%3D16105"/>
    <x v="3"/>
    <s v="#1774B9"/>
  </r>
  <r>
    <s v="2568"/>
    <n v="360"/>
    <s v="Enfermedades Mundiales"/>
    <s v="Salud"/>
    <n v="16106"/>
    <x v="8"/>
    <x v="3"/>
    <x v="2"/>
    <x v="20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nto"/>
    <m/>
    <s v="Gráfico Evolución Comparativo"/>
    <m/>
    <s v="https://analytics.zoho.com/open-view/2395394000008156433?ZOHO_CRITERIA=%22Localiza_CL_Poblacion%22.%22Codcom%22%3D16106"/>
    <x v="3"/>
    <s v="#1774B9"/>
  </r>
  <r>
    <s v="2569"/>
    <n v="360"/>
    <s v="Enfermedades Mundiales"/>
    <s v="Salud"/>
    <n v="16205"/>
    <x v="8"/>
    <x v="3"/>
    <x v="2"/>
    <x v="20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ortezuelo"/>
    <m/>
    <s v="Gráfico Evolución Comparativo"/>
    <m/>
    <s v="https://analytics.zoho.com/open-view/2395394000008156433?ZOHO_CRITERIA=%22Localiza_CL_Poblacion%22.%22Codcom%22%3D16205"/>
    <x v="3"/>
    <s v="#1774B9"/>
  </r>
  <r>
    <s v="2570"/>
    <n v="360"/>
    <s v="Enfermedades Mundiales"/>
    <s v="Salud"/>
    <n v="16107"/>
    <x v="8"/>
    <x v="3"/>
    <x v="2"/>
    <x v="20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lón"/>
    <m/>
    <s v="Gráfico Evolución Comparativo"/>
    <m/>
    <s v="https://analytics.zoho.com/open-view/2395394000008156433?ZOHO_CRITERIA=%22Localiza_CL_Poblacion%22.%22Codcom%22%3D16107"/>
    <x v="3"/>
    <s v="#1774B9"/>
  </r>
  <r>
    <s v="2571"/>
    <n v="360"/>
    <s v="Enfermedades Mundiales"/>
    <s v="Salud"/>
    <n v="16201"/>
    <x v="8"/>
    <x v="3"/>
    <x v="2"/>
    <x v="20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rihue"/>
    <m/>
    <s v="Gráfico Evolución Comparativo"/>
    <m/>
    <s v="https://analytics.zoho.com/open-view/2395394000008156433?ZOHO_CRITERIA=%22Localiza_CL_Poblacion%22.%22Codcom%22%3D16201"/>
    <x v="3"/>
    <s v="#1774B9"/>
  </r>
  <r>
    <s v="2572"/>
    <n v="360"/>
    <s v="Enfermedades Mundiales"/>
    <s v="Salud"/>
    <n v="16206"/>
    <x v="8"/>
    <x v="3"/>
    <x v="2"/>
    <x v="20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ánquil"/>
    <m/>
    <s v="Gráfico Evolución Comparativo"/>
    <m/>
    <s v="https://analytics.zoho.com/open-view/2395394000008156433?ZOHO_CRITERIA=%22Localiza_CL_Poblacion%22.%22Codcom%22%3D16206"/>
    <x v="3"/>
    <s v="#1774B9"/>
  </r>
  <r>
    <s v="2573"/>
    <n v="360"/>
    <s v="Enfermedades Mundiales"/>
    <s v="Salud"/>
    <n v="16301"/>
    <x v="8"/>
    <x v="3"/>
    <x v="2"/>
    <x v="20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Carlos"/>
    <m/>
    <s v="Gráfico Evolución Comparativo"/>
    <m/>
    <s v="https://analytics.zoho.com/open-view/2395394000008156433?ZOHO_CRITERIA=%22Localiza_CL_Poblacion%22.%22Codcom%22%3D16301"/>
    <x v="3"/>
    <s v="#1774B9"/>
  </r>
  <r>
    <s v="2574"/>
    <n v="360"/>
    <s v="Enfermedades Mundiales"/>
    <s v="Salud"/>
    <n v="16304"/>
    <x v="8"/>
    <x v="3"/>
    <x v="2"/>
    <x v="20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Fabián"/>
    <m/>
    <s v="Gráfico Evolución Comparativo"/>
    <m/>
    <s v="https://analytics.zoho.com/open-view/2395394000008156433?ZOHO_CRITERIA=%22Localiza_CL_Poblacion%22.%22Codcom%22%3D16304"/>
    <x v="3"/>
    <s v="#1774B9"/>
  </r>
  <r>
    <s v="2575"/>
    <n v="360"/>
    <s v="Enfermedades Mundiales"/>
    <s v="Salud"/>
    <n v="16108"/>
    <x v="8"/>
    <x v="3"/>
    <x v="2"/>
    <x v="20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Ignacio"/>
    <m/>
    <s v="Gráfico Evolución Comparativo"/>
    <m/>
    <s v="https://analytics.zoho.com/open-view/2395394000008156433?ZOHO_CRITERIA=%22Localiza_CL_Poblacion%22.%22Codcom%22%3D16108"/>
    <x v="3"/>
    <s v="#1774B9"/>
  </r>
  <r>
    <s v="2576"/>
    <n v="360"/>
    <s v="Enfermedades Mundiales"/>
    <s v="Salud"/>
    <n v="16305"/>
    <x v="8"/>
    <x v="3"/>
    <x v="2"/>
    <x v="20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Nicolás"/>
    <m/>
    <s v="Gráfico Evolución Comparativo"/>
    <m/>
    <s v="https://analytics.zoho.com/open-view/2395394000008156433?ZOHO_CRITERIA=%22Localiza_CL_Poblacion%22.%22Codcom%22%3D16305"/>
    <x v="3"/>
    <s v="#1774B9"/>
  </r>
  <r>
    <s v="2577"/>
    <n v="360"/>
    <s v="Enfermedades Mundiales"/>
    <s v="Salud"/>
    <n v="16207"/>
    <x v="8"/>
    <x v="3"/>
    <x v="2"/>
    <x v="21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reguaco"/>
    <m/>
    <s v="Gráfico Evolución Comparativo"/>
    <m/>
    <s v="https://analytics.zoho.com/open-view/2395394000008156433?ZOHO_CRITERIA=%22Localiza_CL_Poblacion%22.%22Codcom%22%3D16207"/>
    <x v="3"/>
    <s v="#1774B9"/>
  </r>
  <r>
    <s v="2578"/>
    <n v="360"/>
    <s v="Enfermedades Mundiales"/>
    <s v="Salud"/>
    <n v="16109"/>
    <x v="8"/>
    <x v="3"/>
    <x v="2"/>
    <x v="21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Yungay"/>
    <m/>
    <s v="Gráfico Evolución Comparativo"/>
    <m/>
    <s v="https://analytics.zoho.com/open-view/2395394000008156433?ZOHO_CRITERIA=%22Localiza_CL_Poblacion%22.%22Codcom%22%3D16109"/>
    <x v="3"/>
    <s v="#1774B9"/>
  </r>
  <r>
    <s v="2579"/>
    <n v="360"/>
    <s v="Enfermedades Mundiales"/>
    <s v="Salud"/>
    <n v="9101"/>
    <x v="8"/>
    <x v="3"/>
    <x v="2"/>
    <x v="21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emuco"/>
    <m/>
    <s v="Gráfico Evolución Comparativo"/>
    <m/>
    <s v="https://analytics.zoho.com/open-view/2395394000008156433?ZOHO_CRITERIA=%22Localiza_CL_Poblacion%22.%22Codcom%22%3D9101"/>
    <x v="3"/>
    <s v="#1774B9"/>
  </r>
  <r>
    <s v="2580"/>
    <n v="360"/>
    <s v="Enfermedades Mundiales"/>
    <s v="Salud"/>
    <n v="9102"/>
    <x v="8"/>
    <x v="3"/>
    <x v="2"/>
    <x v="21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rahue"/>
    <m/>
    <s v="Gráfico Evolución Comparativo"/>
    <m/>
    <s v="https://analytics.zoho.com/open-view/2395394000008156433?ZOHO_CRITERIA=%22Localiza_CL_Poblacion%22.%22Codcom%22%3D9102"/>
    <x v="3"/>
    <s v="#1774B9"/>
  </r>
  <r>
    <s v="2581"/>
    <n v="360"/>
    <s v="Enfermedades Mundiales"/>
    <s v="Salud"/>
    <n v="9103"/>
    <x v="8"/>
    <x v="3"/>
    <x v="2"/>
    <x v="21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nco"/>
    <m/>
    <s v="Gráfico Evolución Comparativo"/>
    <m/>
    <s v="https://analytics.zoho.com/open-view/2395394000008156433?ZOHO_CRITERIA=%22Localiza_CL_Poblacion%22.%22Codcom%22%3D9103"/>
    <x v="3"/>
    <s v="#1774B9"/>
  </r>
  <r>
    <s v="2582"/>
    <n v="360"/>
    <s v="Enfermedades Mundiales"/>
    <s v="Salud"/>
    <n v="9104"/>
    <x v="8"/>
    <x v="3"/>
    <x v="2"/>
    <x v="21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rrehue"/>
    <m/>
    <s v="Gráfico Evolución Comparativo"/>
    <m/>
    <s v="https://analytics.zoho.com/open-view/2395394000008156433?ZOHO_CRITERIA=%22Localiza_CL_Poblacion%22.%22Codcom%22%3D9104"/>
    <x v="3"/>
    <s v="#1774B9"/>
  </r>
  <r>
    <s v="2583"/>
    <n v="360"/>
    <s v="Enfermedades Mundiales"/>
    <s v="Salud"/>
    <n v="9105"/>
    <x v="8"/>
    <x v="3"/>
    <x v="2"/>
    <x v="21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eire"/>
    <m/>
    <s v="Gráfico Evolución Comparativo"/>
    <m/>
    <s v="https://analytics.zoho.com/open-view/2395394000008156433?ZOHO_CRITERIA=%22Localiza_CL_Poblacion%22.%22Codcom%22%3D9105"/>
    <x v="3"/>
    <s v="#1774B9"/>
  </r>
  <r>
    <s v="2584"/>
    <n v="360"/>
    <s v="Enfermedades Mundiales"/>
    <s v="Salud"/>
    <n v="9106"/>
    <x v="8"/>
    <x v="3"/>
    <x v="2"/>
    <x v="2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alvarino"/>
    <m/>
    <s v="Gráfico Evolución Comparativo"/>
    <m/>
    <s v="https://analytics.zoho.com/open-view/2395394000008156433?ZOHO_CRITERIA=%22Localiza_CL_Poblacion%22.%22Codcom%22%3D9106"/>
    <x v="3"/>
    <s v="#1774B9"/>
  </r>
  <r>
    <s v="2585"/>
    <n v="360"/>
    <s v="Enfermedades Mundiales"/>
    <s v="Salud"/>
    <n v="9107"/>
    <x v="8"/>
    <x v="3"/>
    <x v="2"/>
    <x v="2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orbea"/>
    <m/>
    <s v="Gráfico Evolución Comparativo"/>
    <m/>
    <s v="https://analytics.zoho.com/open-view/2395394000008156433?ZOHO_CRITERIA=%22Localiza_CL_Poblacion%22.%22Codcom%22%3D9107"/>
    <x v="3"/>
    <s v="#1774B9"/>
  </r>
  <r>
    <s v="2586"/>
    <n v="360"/>
    <s v="Enfermedades Mundiales"/>
    <s v="Salud"/>
    <n v="9108"/>
    <x v="8"/>
    <x v="3"/>
    <x v="2"/>
    <x v="2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utaro"/>
    <m/>
    <s v="Gráfico Evolución Comparativo"/>
    <m/>
    <s v="https://analytics.zoho.com/open-view/2395394000008156433?ZOHO_CRITERIA=%22Localiza_CL_Poblacion%22.%22Codcom%22%3D9108"/>
    <x v="3"/>
    <s v="#1774B9"/>
  </r>
  <r>
    <s v="2587"/>
    <n v="360"/>
    <s v="Enfermedades Mundiales"/>
    <s v="Salud"/>
    <n v="9109"/>
    <x v="8"/>
    <x v="3"/>
    <x v="2"/>
    <x v="2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ncoche"/>
    <m/>
    <s v="Gráfico Evolución Comparativo"/>
    <m/>
    <s v="https://analytics.zoho.com/open-view/2395394000008156433?ZOHO_CRITERIA=%22Localiza_CL_Poblacion%22.%22Codcom%22%3D9109"/>
    <x v="3"/>
    <s v="#1774B9"/>
  </r>
  <r>
    <s v="2588"/>
    <n v="360"/>
    <s v="Enfermedades Mundiales"/>
    <s v="Salud"/>
    <n v="9110"/>
    <x v="8"/>
    <x v="3"/>
    <x v="2"/>
    <x v="2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elipeuco"/>
    <m/>
    <s v="Gráfico Evolución Comparativo"/>
    <m/>
    <s v="https://analytics.zoho.com/open-view/2395394000008156433?ZOHO_CRITERIA=%22Localiza_CL_Poblacion%22.%22Codcom%22%3D9110"/>
    <x v="3"/>
    <s v="#1774B9"/>
  </r>
  <r>
    <s v="2589"/>
    <n v="360"/>
    <s v="Enfermedades Mundiales"/>
    <s v="Salud"/>
    <n v="9111"/>
    <x v="8"/>
    <x v="3"/>
    <x v="2"/>
    <x v="2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ueva Imperial"/>
    <m/>
    <s v="Gráfico Evolución Comparativo"/>
    <m/>
    <s v="https://analytics.zoho.com/open-view/2395394000008156433?ZOHO_CRITERIA=%22Localiza_CL_Poblacion%22.%22Codcom%22%3D9111"/>
    <x v="3"/>
    <s v="#1774B9"/>
  </r>
  <r>
    <s v="2590"/>
    <n v="360"/>
    <s v="Enfermedades Mundiales"/>
    <s v="Salud"/>
    <n v="9112"/>
    <x v="8"/>
    <x v="3"/>
    <x v="2"/>
    <x v="2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dre las Casas"/>
    <m/>
    <s v="Gráfico Evolución Comparativo"/>
    <m/>
    <s v="https://analytics.zoho.com/open-view/2395394000008156433?ZOHO_CRITERIA=%22Localiza_CL_Poblacion%22.%22Codcom%22%3D9112"/>
    <x v="3"/>
    <s v="#1774B9"/>
  </r>
  <r>
    <s v="2591"/>
    <n v="360"/>
    <s v="Enfermedades Mundiales"/>
    <s v="Salud"/>
    <n v="9113"/>
    <x v="8"/>
    <x v="3"/>
    <x v="2"/>
    <x v="2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rquenco"/>
    <m/>
    <s v="Gráfico Evolución Comparativo"/>
    <m/>
    <s v="https://analytics.zoho.com/open-view/2395394000008156433?ZOHO_CRITERIA=%22Localiza_CL_Poblacion%22.%22Codcom%22%3D9113"/>
    <x v="3"/>
    <s v="#1774B9"/>
  </r>
  <r>
    <s v="2592"/>
    <n v="360"/>
    <s v="Enfermedades Mundiales"/>
    <s v="Salud"/>
    <n v="9114"/>
    <x v="8"/>
    <x v="3"/>
    <x v="2"/>
    <x v="2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trufquén"/>
    <m/>
    <s v="Gráfico Evolución Comparativo"/>
    <m/>
    <s v="https://analytics.zoho.com/open-view/2395394000008156433?ZOHO_CRITERIA=%22Localiza_CL_Poblacion%22.%22Codcom%22%3D9114"/>
    <x v="3"/>
    <s v="#1774B9"/>
  </r>
  <r>
    <s v="2593"/>
    <n v="360"/>
    <s v="Enfermedades Mundiales"/>
    <s v="Salud"/>
    <n v="9115"/>
    <x v="8"/>
    <x v="3"/>
    <x v="2"/>
    <x v="2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cón"/>
    <m/>
    <s v="Gráfico Evolución Comparativo"/>
    <m/>
    <s v="https://analytics.zoho.com/open-view/2395394000008156433?ZOHO_CRITERIA=%22Localiza_CL_Poblacion%22.%22Codcom%22%3D9115"/>
    <x v="3"/>
    <s v="#1774B9"/>
  </r>
  <r>
    <s v="2594"/>
    <n v="360"/>
    <s v="Enfermedades Mundiales"/>
    <s v="Salud"/>
    <n v="9116"/>
    <x v="8"/>
    <x v="3"/>
    <x v="2"/>
    <x v="2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avedra"/>
    <m/>
    <s v="Gráfico Evolución Comparativo"/>
    <m/>
    <s v="https://analytics.zoho.com/open-view/2395394000008156433?ZOHO_CRITERIA=%22Localiza_CL_Poblacion%22.%22Codcom%22%3D9116"/>
    <x v="3"/>
    <s v="#1774B9"/>
  </r>
  <r>
    <s v="2595"/>
    <n v="360"/>
    <s v="Enfermedades Mundiales"/>
    <s v="Salud"/>
    <n v="9117"/>
    <x v="8"/>
    <x v="3"/>
    <x v="2"/>
    <x v="2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eodoro Schmidt"/>
    <m/>
    <s v="Gráfico Evolución Comparativo"/>
    <m/>
    <s v="https://analytics.zoho.com/open-view/2395394000008156433?ZOHO_CRITERIA=%22Localiza_CL_Poblacion%22.%22Codcom%22%3D9117"/>
    <x v="3"/>
    <s v="#1774B9"/>
  </r>
  <r>
    <s v="2596"/>
    <n v="360"/>
    <s v="Enfermedades Mundiales"/>
    <s v="Salud"/>
    <n v="9118"/>
    <x v="8"/>
    <x v="3"/>
    <x v="2"/>
    <x v="2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ltén"/>
    <m/>
    <s v="Gráfico Evolución Comparativo"/>
    <m/>
    <s v="https://analytics.zoho.com/open-view/2395394000008156433?ZOHO_CRITERIA=%22Localiza_CL_Poblacion%22.%22Codcom%22%3D9118"/>
    <x v="3"/>
    <s v="#1774B9"/>
  </r>
  <r>
    <s v="2597"/>
    <n v="360"/>
    <s v="Enfermedades Mundiales"/>
    <s v="Salud"/>
    <n v="9119"/>
    <x v="8"/>
    <x v="3"/>
    <x v="2"/>
    <x v="2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cún"/>
    <m/>
    <s v="Gráfico Evolución Comparativo"/>
    <m/>
    <s v="https://analytics.zoho.com/open-view/2395394000008156433?ZOHO_CRITERIA=%22Localiza_CL_Poblacion%22.%22Codcom%22%3D9119"/>
    <x v="3"/>
    <s v="#1774B9"/>
  </r>
  <r>
    <s v="2598"/>
    <n v="360"/>
    <s v="Enfermedades Mundiales"/>
    <s v="Salud"/>
    <n v="9120"/>
    <x v="8"/>
    <x v="3"/>
    <x v="2"/>
    <x v="2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llarrica"/>
    <m/>
    <s v="Gráfico Evolución Comparativo"/>
    <m/>
    <s v="https://analytics.zoho.com/open-view/2395394000008156433?ZOHO_CRITERIA=%22Localiza_CL_Poblacion%22.%22Codcom%22%3D9120"/>
    <x v="3"/>
    <s v="#1774B9"/>
  </r>
  <r>
    <s v="2599"/>
    <n v="360"/>
    <s v="Enfermedades Mundiales"/>
    <s v="Salud"/>
    <n v="9121"/>
    <x v="8"/>
    <x v="3"/>
    <x v="2"/>
    <x v="2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olchol"/>
    <m/>
    <s v="Gráfico Evolución Comparativo"/>
    <m/>
    <s v="https://analytics.zoho.com/open-view/2395394000008156433?ZOHO_CRITERIA=%22Localiza_CL_Poblacion%22.%22Codcom%22%3D9121"/>
    <x v="3"/>
    <s v="#1774B9"/>
  </r>
  <r>
    <s v="2600"/>
    <n v="360"/>
    <s v="Enfermedades Mundiales"/>
    <s v="Salud"/>
    <n v="9201"/>
    <x v="8"/>
    <x v="3"/>
    <x v="2"/>
    <x v="2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gol"/>
    <m/>
    <s v="Gráfico Evolución Comparativo"/>
    <m/>
    <s v="https://analytics.zoho.com/open-view/2395394000008156433?ZOHO_CRITERIA=%22Localiza_CL_Poblacion%22.%22Codcom%22%3D9201"/>
    <x v="3"/>
    <s v="#1774B9"/>
  </r>
  <r>
    <s v="2601"/>
    <n v="360"/>
    <s v="Enfermedades Mundiales"/>
    <s v="Salud"/>
    <n v="9202"/>
    <x v="8"/>
    <x v="3"/>
    <x v="2"/>
    <x v="2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lipulli"/>
    <m/>
    <s v="Gráfico Evolución Comparativo"/>
    <m/>
    <s v="https://analytics.zoho.com/open-view/2395394000008156433?ZOHO_CRITERIA=%22Localiza_CL_Poblacion%22.%22Codcom%22%3D9202"/>
    <x v="3"/>
    <s v="#1774B9"/>
  </r>
  <r>
    <s v="2602"/>
    <n v="360"/>
    <s v="Enfermedades Mundiales"/>
    <s v="Salud"/>
    <n v="9203"/>
    <x v="8"/>
    <x v="3"/>
    <x v="2"/>
    <x v="2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cautín"/>
    <m/>
    <s v="Gráfico Evolución Comparativo"/>
    <m/>
    <s v="https://analytics.zoho.com/open-view/2395394000008156433?ZOHO_CRITERIA=%22Localiza_CL_Poblacion%22.%22Codcom%22%3D9203"/>
    <x v="3"/>
    <s v="#1774B9"/>
  </r>
  <r>
    <s v="2603"/>
    <n v="360"/>
    <s v="Enfermedades Mundiales"/>
    <s v="Salud"/>
    <n v="9204"/>
    <x v="8"/>
    <x v="3"/>
    <x v="2"/>
    <x v="2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rcilla"/>
    <m/>
    <s v="Gráfico Evolución Comparativo"/>
    <m/>
    <s v="https://analytics.zoho.com/open-view/2395394000008156433?ZOHO_CRITERIA=%22Localiza_CL_Poblacion%22.%22Codcom%22%3D9204"/>
    <x v="3"/>
    <s v="#1774B9"/>
  </r>
  <r>
    <s v="2604"/>
    <n v="360"/>
    <s v="Enfermedades Mundiales"/>
    <s v="Salud"/>
    <n v="9205"/>
    <x v="8"/>
    <x v="3"/>
    <x v="2"/>
    <x v="2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nquimay"/>
    <m/>
    <s v="Gráfico Evolución Comparativo"/>
    <m/>
    <s v="https://analytics.zoho.com/open-view/2395394000008156433?ZOHO_CRITERIA=%22Localiza_CL_Poblacion%22.%22Codcom%22%3D9205"/>
    <x v="3"/>
    <s v="#1774B9"/>
  </r>
  <r>
    <s v="2605"/>
    <n v="360"/>
    <s v="Enfermedades Mundiales"/>
    <s v="Salud"/>
    <n v="9206"/>
    <x v="8"/>
    <x v="3"/>
    <x v="2"/>
    <x v="2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Sauces"/>
    <m/>
    <s v="Gráfico Evolución Comparativo"/>
    <m/>
    <s v="https://analytics.zoho.com/open-view/2395394000008156433?ZOHO_CRITERIA=%22Localiza_CL_Poblacion%22.%22Codcom%22%3D9206"/>
    <x v="3"/>
    <s v="#1774B9"/>
  </r>
  <r>
    <s v="2606"/>
    <n v="360"/>
    <s v="Enfermedades Mundiales"/>
    <s v="Salud"/>
    <n v="9207"/>
    <x v="8"/>
    <x v="3"/>
    <x v="2"/>
    <x v="2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umaco"/>
    <m/>
    <s v="Gráfico Evolución Comparativo"/>
    <m/>
    <s v="https://analytics.zoho.com/open-view/2395394000008156433?ZOHO_CRITERIA=%22Localiza_CL_Poblacion%22.%22Codcom%22%3D9207"/>
    <x v="3"/>
    <s v="#1774B9"/>
  </r>
  <r>
    <s v="2607"/>
    <n v="360"/>
    <s v="Enfermedades Mundiales"/>
    <s v="Salud"/>
    <n v="9208"/>
    <x v="8"/>
    <x v="3"/>
    <x v="2"/>
    <x v="2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rén"/>
    <m/>
    <s v="Gráfico Evolución Comparativo"/>
    <m/>
    <s v="https://analytics.zoho.com/open-view/2395394000008156433?ZOHO_CRITERIA=%22Localiza_CL_Poblacion%22.%22Codcom%22%3D9208"/>
    <x v="3"/>
    <s v="#1774B9"/>
  </r>
  <r>
    <s v="2608"/>
    <n v="360"/>
    <s v="Enfermedades Mundiales"/>
    <s v="Salud"/>
    <n v="9209"/>
    <x v="8"/>
    <x v="3"/>
    <x v="2"/>
    <x v="2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naico"/>
    <m/>
    <s v="Gráfico Evolución Comparativo"/>
    <m/>
    <s v="https://analytics.zoho.com/open-view/2395394000008156433?ZOHO_CRITERIA=%22Localiza_CL_Poblacion%22.%22Codcom%22%3D9209"/>
    <x v="3"/>
    <s v="#1774B9"/>
  </r>
  <r>
    <s v="2609"/>
    <n v="360"/>
    <s v="Enfermedades Mundiales"/>
    <s v="Salud"/>
    <n v="9210"/>
    <x v="8"/>
    <x v="3"/>
    <x v="2"/>
    <x v="2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raiguén"/>
    <m/>
    <s v="Gráfico Evolución Comparativo"/>
    <m/>
    <s v="https://analytics.zoho.com/open-view/2395394000008156433?ZOHO_CRITERIA=%22Localiza_CL_Poblacion%22.%22Codcom%22%3D9210"/>
    <x v="3"/>
    <s v="#1774B9"/>
  </r>
  <r>
    <s v="2610"/>
    <n v="360"/>
    <s v="Enfermedades Mundiales"/>
    <s v="Salud"/>
    <n v="9211"/>
    <x v="8"/>
    <x v="3"/>
    <x v="2"/>
    <x v="2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ctoria"/>
    <m/>
    <s v="Gráfico Evolución Comparativo"/>
    <m/>
    <s v="https://analytics.zoho.com/open-view/2395394000008156433?ZOHO_CRITERIA=%22Localiza_CL_Poblacion%22.%22Codcom%22%3D9211"/>
    <x v="3"/>
    <s v="#1774B9"/>
  </r>
  <r>
    <s v="2611"/>
    <n v="360"/>
    <s v="Enfermedades Mundiales"/>
    <s v="Salud"/>
    <n v="10101"/>
    <x v="8"/>
    <x v="3"/>
    <x v="2"/>
    <x v="2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rto Montt"/>
    <m/>
    <s v="Gráfico Evolución Comparativo"/>
    <m/>
    <s v="https://analytics.zoho.com/open-view/2395394000008156433?ZOHO_CRITERIA=%22Localiza_CL_Poblacion%22.%22Codcom%22%3D10101"/>
    <x v="3"/>
    <s v="#1774B9"/>
  </r>
  <r>
    <s v="2612"/>
    <n v="360"/>
    <s v="Enfermedades Mundiales"/>
    <s v="Salud"/>
    <n v="10102"/>
    <x v="8"/>
    <x v="3"/>
    <x v="2"/>
    <x v="2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buco"/>
    <m/>
    <s v="Gráfico Evolución Comparativo"/>
    <m/>
    <s v="https://analytics.zoho.com/open-view/2395394000008156433?ZOHO_CRITERIA=%22Localiza_CL_Poblacion%22.%22Codcom%22%3D10102"/>
    <x v="3"/>
    <s v="#1774B9"/>
  </r>
  <r>
    <s v="2613"/>
    <n v="360"/>
    <s v="Enfermedades Mundiales"/>
    <s v="Salud"/>
    <n v="10103"/>
    <x v="8"/>
    <x v="3"/>
    <x v="2"/>
    <x v="2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chamó"/>
    <m/>
    <s v="Gráfico Evolución Comparativo"/>
    <m/>
    <s v="https://analytics.zoho.com/open-view/2395394000008156433?ZOHO_CRITERIA=%22Localiza_CL_Poblacion%22.%22Codcom%22%3D10103"/>
    <x v="3"/>
    <s v="#1774B9"/>
  </r>
  <r>
    <s v="2614"/>
    <n v="360"/>
    <s v="Enfermedades Mundiales"/>
    <s v="Salud"/>
    <n v="10104"/>
    <x v="8"/>
    <x v="3"/>
    <x v="2"/>
    <x v="2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esia"/>
    <m/>
    <s v="Gráfico Evolución Comparativo"/>
    <m/>
    <s v="https://analytics.zoho.com/open-view/2395394000008156433?ZOHO_CRITERIA=%22Localiza_CL_Poblacion%22.%22Codcom%22%3D10104"/>
    <x v="3"/>
    <s v="#1774B9"/>
  </r>
  <r>
    <s v="2615"/>
    <n v="360"/>
    <s v="Enfermedades Mundiales"/>
    <s v="Salud"/>
    <n v="10105"/>
    <x v="8"/>
    <x v="3"/>
    <x v="2"/>
    <x v="2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rutillar"/>
    <m/>
    <s v="Gráfico Evolución Comparativo"/>
    <m/>
    <s v="https://analytics.zoho.com/open-view/2395394000008156433?ZOHO_CRITERIA=%22Localiza_CL_Poblacion%22.%22Codcom%22%3D10105"/>
    <x v="3"/>
    <s v="#1774B9"/>
  </r>
  <r>
    <s v="2616"/>
    <n v="360"/>
    <s v="Enfermedades Mundiales"/>
    <s v="Salud"/>
    <n v="10106"/>
    <x v="8"/>
    <x v="3"/>
    <x v="2"/>
    <x v="2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Muermos"/>
    <m/>
    <s v="Gráfico Evolución Comparativo"/>
    <m/>
    <s v="https://analytics.zoho.com/open-view/2395394000008156433?ZOHO_CRITERIA=%22Localiza_CL_Poblacion%22.%22Codcom%22%3D10106"/>
    <x v="3"/>
    <s v="#1774B9"/>
  </r>
  <r>
    <s v="2617"/>
    <n v="360"/>
    <s v="Enfermedades Mundiales"/>
    <s v="Salud"/>
    <n v="10107"/>
    <x v="8"/>
    <x v="3"/>
    <x v="2"/>
    <x v="2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lanquihue"/>
    <m/>
    <s v="Gráfico Evolución Comparativo"/>
    <m/>
    <s v="https://analytics.zoho.com/open-view/2395394000008156433?ZOHO_CRITERIA=%22Localiza_CL_Poblacion%22.%22Codcom%22%3D10107"/>
    <x v="3"/>
    <s v="#1774B9"/>
  </r>
  <r>
    <s v="2618"/>
    <n v="360"/>
    <s v="Enfermedades Mundiales"/>
    <s v="Salud"/>
    <n v="10108"/>
    <x v="8"/>
    <x v="3"/>
    <x v="2"/>
    <x v="2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ullín"/>
    <m/>
    <s v="Gráfico Evolución Comparativo"/>
    <m/>
    <s v="https://analytics.zoho.com/open-view/2395394000008156433?ZOHO_CRITERIA=%22Localiza_CL_Poblacion%22.%22Codcom%22%3D10108"/>
    <x v="3"/>
    <s v="#1774B9"/>
  </r>
  <r>
    <s v="2619"/>
    <n v="360"/>
    <s v="Enfermedades Mundiales"/>
    <s v="Salud"/>
    <n v="10109"/>
    <x v="8"/>
    <x v="3"/>
    <x v="2"/>
    <x v="2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rto Varas"/>
    <m/>
    <s v="Gráfico Evolución Comparativo"/>
    <m/>
    <s v="https://analytics.zoho.com/open-view/2395394000008156433?ZOHO_CRITERIA=%22Localiza_CL_Poblacion%22.%22Codcom%22%3D10109"/>
    <x v="3"/>
    <s v="#1774B9"/>
  </r>
  <r>
    <s v="2620"/>
    <n v="360"/>
    <s v="Enfermedades Mundiales"/>
    <s v="Salud"/>
    <n v="10201"/>
    <x v="8"/>
    <x v="3"/>
    <x v="2"/>
    <x v="2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stro"/>
    <m/>
    <s v="Gráfico Evolución Comparativo"/>
    <m/>
    <s v="https://analytics.zoho.com/open-view/2395394000008156433?ZOHO_CRITERIA=%22Localiza_CL_Poblacion%22.%22Codcom%22%3D10201"/>
    <x v="3"/>
    <s v="#1774B9"/>
  </r>
  <r>
    <s v="2621"/>
    <n v="360"/>
    <s v="Enfermedades Mundiales"/>
    <s v="Salud"/>
    <n v="10202"/>
    <x v="8"/>
    <x v="3"/>
    <x v="2"/>
    <x v="2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ncud"/>
    <m/>
    <s v="Gráfico Evolución Comparativo"/>
    <m/>
    <s v="https://analytics.zoho.com/open-view/2395394000008156433?ZOHO_CRITERIA=%22Localiza_CL_Poblacion%22.%22Codcom%22%3D10202"/>
    <x v="3"/>
    <s v="#1774B9"/>
  </r>
  <r>
    <s v="2622"/>
    <n v="360"/>
    <s v="Enfermedades Mundiales"/>
    <s v="Salud"/>
    <n v="10203"/>
    <x v="8"/>
    <x v="3"/>
    <x v="2"/>
    <x v="2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onchi"/>
    <m/>
    <s v="Gráfico Evolución Comparativo"/>
    <m/>
    <s v="https://analytics.zoho.com/open-view/2395394000008156433?ZOHO_CRITERIA=%22Localiza_CL_Poblacion%22.%22Codcom%22%3D10203"/>
    <x v="3"/>
    <s v="#1774B9"/>
  </r>
  <r>
    <s v="2623"/>
    <n v="360"/>
    <s v="Enfermedades Mundiales"/>
    <s v="Salud"/>
    <n v="10204"/>
    <x v="8"/>
    <x v="3"/>
    <x v="2"/>
    <x v="2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co de Vélez"/>
    <m/>
    <s v="Gráfico Evolución Comparativo"/>
    <m/>
    <s v="https://analytics.zoho.com/open-view/2395394000008156433?ZOHO_CRITERIA=%22Localiza_CL_Poblacion%22.%22Codcom%22%3D10204"/>
    <x v="3"/>
    <s v="#1774B9"/>
  </r>
  <r>
    <s v="2624"/>
    <n v="360"/>
    <s v="Enfermedades Mundiales"/>
    <s v="Salud"/>
    <n v="10205"/>
    <x v="8"/>
    <x v="3"/>
    <x v="2"/>
    <x v="2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Dalcahue"/>
    <m/>
    <s v="Gráfico Evolución Comparativo"/>
    <m/>
    <s v="https://analytics.zoho.com/open-view/2395394000008156433?ZOHO_CRITERIA=%22Localiza_CL_Poblacion%22.%22Codcom%22%3D10205"/>
    <x v="3"/>
    <s v="#1774B9"/>
  </r>
  <r>
    <s v="2625"/>
    <n v="360"/>
    <s v="Enfermedades Mundiales"/>
    <s v="Salud"/>
    <n v="10206"/>
    <x v="8"/>
    <x v="3"/>
    <x v="2"/>
    <x v="2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queldón"/>
    <m/>
    <s v="Gráfico Evolución Comparativo"/>
    <m/>
    <s v="https://analytics.zoho.com/open-view/2395394000008156433?ZOHO_CRITERIA=%22Localiza_CL_Poblacion%22.%22Codcom%22%3D10206"/>
    <x v="3"/>
    <s v="#1774B9"/>
  </r>
  <r>
    <s v="2626"/>
    <n v="360"/>
    <s v="Enfermedades Mundiales"/>
    <s v="Salud"/>
    <n v="10207"/>
    <x v="8"/>
    <x v="3"/>
    <x v="2"/>
    <x v="2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eilén"/>
    <m/>
    <s v="Gráfico Evolución Comparativo"/>
    <m/>
    <s v="https://analytics.zoho.com/open-view/2395394000008156433?ZOHO_CRITERIA=%22Localiza_CL_Poblacion%22.%22Codcom%22%3D10207"/>
    <x v="3"/>
    <s v="#1774B9"/>
  </r>
  <r>
    <s v="2627"/>
    <n v="360"/>
    <s v="Enfermedades Mundiales"/>
    <s v="Salud"/>
    <n v="10208"/>
    <x v="8"/>
    <x v="3"/>
    <x v="2"/>
    <x v="2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ellón"/>
    <m/>
    <s v="Gráfico Evolución Comparativo"/>
    <m/>
    <s v="https://analytics.zoho.com/open-view/2395394000008156433?ZOHO_CRITERIA=%22Localiza_CL_Poblacion%22.%22Codcom%22%3D10208"/>
    <x v="3"/>
    <s v="#1774B9"/>
  </r>
  <r>
    <s v="2628"/>
    <n v="360"/>
    <s v="Enfermedades Mundiales"/>
    <s v="Salud"/>
    <n v="10209"/>
    <x v="8"/>
    <x v="3"/>
    <x v="2"/>
    <x v="2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emchi"/>
    <m/>
    <s v="Gráfico Evolución Comparativo"/>
    <m/>
    <s v="https://analytics.zoho.com/open-view/2395394000008156433?ZOHO_CRITERIA=%22Localiza_CL_Poblacion%22.%22Codcom%22%3D10209"/>
    <x v="3"/>
    <s v="#1774B9"/>
  </r>
  <r>
    <s v="2629"/>
    <n v="360"/>
    <s v="Enfermedades Mundiales"/>
    <s v="Salud"/>
    <n v="10210"/>
    <x v="8"/>
    <x v="3"/>
    <x v="2"/>
    <x v="26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chao"/>
    <m/>
    <s v="Gráfico Evolución Comparativo"/>
    <m/>
    <s v="https://analytics.zoho.com/open-view/2395394000008156433?ZOHO_CRITERIA=%22Localiza_CL_Poblacion%22.%22Codcom%22%3D10210"/>
    <x v="3"/>
    <s v="#1774B9"/>
  </r>
  <r>
    <s v="2630"/>
    <n v="360"/>
    <s v="Enfermedades Mundiales"/>
    <s v="Salud"/>
    <n v="10301"/>
    <x v="8"/>
    <x v="3"/>
    <x v="2"/>
    <x v="26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sorno"/>
    <m/>
    <s v="Gráfico Evolución Comparativo"/>
    <m/>
    <s v="https://analytics.zoho.com/open-view/2395394000008156433?ZOHO_CRITERIA=%22Localiza_CL_Poblacion%22.%22Codcom%22%3D10301"/>
    <x v="3"/>
    <s v="#1774B9"/>
  </r>
  <r>
    <s v="2631"/>
    <n v="360"/>
    <s v="Enfermedades Mundiales"/>
    <s v="Salud"/>
    <n v="10302"/>
    <x v="8"/>
    <x v="3"/>
    <x v="2"/>
    <x v="26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rto Octay"/>
    <m/>
    <s v="Gráfico Evolución Comparativo"/>
    <m/>
    <s v="https://analytics.zoho.com/open-view/2395394000008156433?ZOHO_CRITERIA=%22Localiza_CL_Poblacion%22.%22Codcom%22%3D10302"/>
    <x v="3"/>
    <s v="#1774B9"/>
  </r>
  <r>
    <s v="2632"/>
    <n v="360"/>
    <s v="Enfermedades Mundiales"/>
    <s v="Salud"/>
    <n v="10303"/>
    <x v="8"/>
    <x v="3"/>
    <x v="2"/>
    <x v="26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rranque"/>
    <m/>
    <s v="Gráfico Evolución Comparativo"/>
    <m/>
    <s v="https://analytics.zoho.com/open-view/2395394000008156433?ZOHO_CRITERIA=%22Localiza_CL_Poblacion%22.%22Codcom%22%3D10303"/>
    <x v="3"/>
    <s v="#1774B9"/>
  </r>
  <r>
    <s v="2633"/>
    <n v="360"/>
    <s v="Enfermedades Mundiales"/>
    <s v="Salud"/>
    <n v="10304"/>
    <x v="8"/>
    <x v="3"/>
    <x v="2"/>
    <x v="26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yehue"/>
    <m/>
    <s v="Gráfico Evolución Comparativo"/>
    <m/>
    <s v="https://analytics.zoho.com/open-view/2395394000008156433?ZOHO_CRITERIA=%22Localiza_CL_Poblacion%22.%22Codcom%22%3D10304"/>
    <x v="3"/>
    <s v="#1774B9"/>
  </r>
  <r>
    <s v="2634"/>
    <n v="360"/>
    <s v="Enfermedades Mundiales"/>
    <s v="Salud"/>
    <n v="10305"/>
    <x v="8"/>
    <x v="3"/>
    <x v="2"/>
    <x v="26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Negro"/>
    <m/>
    <s v="Gráfico Evolución Comparativo"/>
    <m/>
    <s v="https://analytics.zoho.com/open-view/2395394000008156433?ZOHO_CRITERIA=%22Localiza_CL_Poblacion%22.%22Codcom%22%3D10305"/>
    <x v="3"/>
    <s v="#1774B9"/>
  </r>
  <r>
    <s v="2635"/>
    <n v="360"/>
    <s v="Enfermedades Mundiales"/>
    <s v="Salud"/>
    <n v="10306"/>
    <x v="8"/>
    <x v="3"/>
    <x v="2"/>
    <x v="26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uan de La Costa"/>
    <m/>
    <s v="Gráfico Evolución Comparativo"/>
    <m/>
    <s v="https://analytics.zoho.com/open-view/2395394000008156433?ZOHO_CRITERIA=%22Localiza_CL_Poblacion%22.%22Codcom%22%3D10306"/>
    <x v="3"/>
    <s v="#1774B9"/>
  </r>
  <r>
    <s v="2636"/>
    <n v="360"/>
    <s v="Enfermedades Mundiales"/>
    <s v="Salud"/>
    <n v="10307"/>
    <x v="8"/>
    <x v="3"/>
    <x v="2"/>
    <x v="26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ablo"/>
    <m/>
    <s v="Gráfico Evolución Comparativo"/>
    <m/>
    <s v="https://analytics.zoho.com/open-view/2395394000008156433?ZOHO_CRITERIA=%22Localiza_CL_Poblacion%22.%22Codcom%22%3D10307"/>
    <x v="3"/>
    <s v="#1774B9"/>
  </r>
  <r>
    <s v="2637"/>
    <n v="360"/>
    <s v="Enfermedades Mundiales"/>
    <s v="Salud"/>
    <n v="10401"/>
    <x v="8"/>
    <x v="3"/>
    <x v="2"/>
    <x v="27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aitén"/>
    <m/>
    <s v="Gráfico Evolución Comparativo"/>
    <m/>
    <s v="https://analytics.zoho.com/open-view/2395394000008156433?ZOHO_CRITERIA=%22Localiza_CL_Poblacion%22.%22Codcom%22%3D10401"/>
    <x v="3"/>
    <s v="#1774B9"/>
  </r>
  <r>
    <s v="2638"/>
    <n v="360"/>
    <s v="Enfermedades Mundiales"/>
    <s v="Salud"/>
    <n v="10402"/>
    <x v="8"/>
    <x v="3"/>
    <x v="2"/>
    <x v="27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utaleufú"/>
    <m/>
    <s v="Gráfico Evolución Comparativo"/>
    <m/>
    <s v="https://analytics.zoho.com/open-view/2395394000008156433?ZOHO_CRITERIA=%22Localiza_CL_Poblacion%22.%22Codcom%22%3D10402"/>
    <x v="3"/>
    <s v="#1774B9"/>
  </r>
  <r>
    <s v="2639"/>
    <n v="360"/>
    <s v="Enfermedades Mundiales"/>
    <s v="Salud"/>
    <n v="10403"/>
    <x v="8"/>
    <x v="3"/>
    <x v="2"/>
    <x v="27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alaihué"/>
    <m/>
    <s v="Gráfico Evolución Comparativo"/>
    <m/>
    <s v="https://analytics.zoho.com/open-view/2395394000008156433?ZOHO_CRITERIA=%22Localiza_CL_Poblacion%22.%22Codcom%22%3D10403"/>
    <x v="3"/>
    <s v="#1774B9"/>
  </r>
  <r>
    <s v="2640"/>
    <n v="360"/>
    <s v="Enfermedades Mundiales"/>
    <s v="Salud"/>
    <n v="10404"/>
    <x v="8"/>
    <x v="3"/>
    <x v="2"/>
    <x v="27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lena"/>
    <m/>
    <s v="Gráfico Evolución Comparativo"/>
    <m/>
    <s v="https://analytics.zoho.com/open-view/2395394000008156433?ZOHO_CRITERIA=%22Localiza_CL_Poblacion%22.%22Codcom%22%3D10404"/>
    <x v="3"/>
    <s v="#1774B9"/>
  </r>
  <r>
    <s v="2641"/>
    <n v="360"/>
    <s v="Enfermedades Mundiales"/>
    <s v="Salud"/>
    <n v="11101"/>
    <x v="8"/>
    <x v="3"/>
    <x v="2"/>
    <x v="27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ihaique"/>
    <m/>
    <s v="Gráfico Evolución Comparativo"/>
    <m/>
    <s v="https://analytics.zoho.com/open-view/2395394000008156433?ZOHO_CRITERIA=%22Localiza_CL_Poblacion%22.%22Codcom%22%3D11101"/>
    <x v="3"/>
    <s v="#1774B9"/>
  </r>
  <r>
    <s v="2642"/>
    <n v="360"/>
    <s v="Enfermedades Mundiales"/>
    <s v="Salud"/>
    <n v="11102"/>
    <x v="8"/>
    <x v="3"/>
    <x v="2"/>
    <x v="27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go Verde"/>
    <m/>
    <s v="Gráfico Evolución Comparativo"/>
    <m/>
    <s v="https://analytics.zoho.com/open-view/2395394000008156433?ZOHO_CRITERIA=%22Localiza_CL_Poblacion%22.%22Codcom%22%3D11102"/>
    <x v="3"/>
    <s v="#1774B9"/>
  </r>
  <r>
    <s v="2643"/>
    <n v="360"/>
    <s v="Enfermedades Mundiales"/>
    <s v="Salud"/>
    <n v="11201"/>
    <x v="8"/>
    <x v="3"/>
    <x v="2"/>
    <x v="27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isén"/>
    <m/>
    <s v="Gráfico Evolución Comparativo"/>
    <m/>
    <s v="https://analytics.zoho.com/open-view/2395394000008156433?ZOHO_CRITERIA=%22Localiza_CL_Poblacion%22.%22Codcom%22%3D11201"/>
    <x v="3"/>
    <s v="#1774B9"/>
  </r>
  <r>
    <s v="2644"/>
    <n v="360"/>
    <s v="Enfermedades Mundiales"/>
    <s v="Salud"/>
    <n v="11202"/>
    <x v="8"/>
    <x v="3"/>
    <x v="2"/>
    <x v="27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isnes"/>
    <m/>
    <s v="Gráfico Evolución Comparativo"/>
    <m/>
    <s v="https://analytics.zoho.com/open-view/2395394000008156433?ZOHO_CRITERIA=%22Localiza_CL_Poblacion%22.%22Codcom%22%3D11202"/>
    <x v="3"/>
    <s v="#1774B9"/>
  </r>
  <r>
    <s v="2645"/>
    <n v="360"/>
    <s v="Enfermedades Mundiales"/>
    <s v="Salud"/>
    <n v="11203"/>
    <x v="8"/>
    <x v="3"/>
    <x v="2"/>
    <x v="27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uaitecas"/>
    <m/>
    <s v="Gráfico Evolución Comparativo"/>
    <m/>
    <s v="https://analytics.zoho.com/open-view/2395394000008156433?ZOHO_CRITERIA=%22Localiza_CL_Poblacion%22.%22Codcom%22%3D11203"/>
    <x v="3"/>
    <s v="#1774B9"/>
  </r>
  <r>
    <s v="2646"/>
    <n v="360"/>
    <s v="Enfermedades Mundiales"/>
    <s v="Salud"/>
    <n v="11301"/>
    <x v="8"/>
    <x v="3"/>
    <x v="2"/>
    <x v="27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chrane"/>
    <m/>
    <s v="Gráfico Evolución Comparativo"/>
    <m/>
    <s v="https://analytics.zoho.com/open-view/2395394000008156433?ZOHO_CRITERIA=%22Localiza_CL_Poblacion%22.%22Codcom%22%3D11301"/>
    <x v="3"/>
    <s v="#1774B9"/>
  </r>
  <r>
    <s v="2647"/>
    <n v="360"/>
    <s v="Enfermedades Mundiales"/>
    <s v="Salud"/>
    <n v="11302"/>
    <x v="8"/>
    <x v="3"/>
    <x v="2"/>
    <x v="28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O'Higgins"/>
    <m/>
    <s v="Gráfico Evolución Comparativo"/>
    <m/>
    <s v="https://analytics.zoho.com/open-view/2395394000008156433?ZOHO_CRITERIA=%22Localiza_CL_Poblacion%22.%22Codcom%22%3D11302"/>
    <x v="3"/>
    <s v="#1774B9"/>
  </r>
  <r>
    <s v="2648"/>
    <n v="360"/>
    <s v="Enfermedades Mundiales"/>
    <s v="Salud"/>
    <n v="11303"/>
    <x v="8"/>
    <x v="3"/>
    <x v="2"/>
    <x v="28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rtel"/>
    <m/>
    <s v="Gráfico Evolución Comparativo"/>
    <m/>
    <s v="https://analytics.zoho.com/open-view/2395394000008156433?ZOHO_CRITERIA=%22Localiza_CL_Poblacion%22.%22Codcom%22%3D11303"/>
    <x v="3"/>
    <s v="#1774B9"/>
  </r>
  <r>
    <s v="2649"/>
    <n v="360"/>
    <s v="Enfermedades Mundiales"/>
    <s v="Salud"/>
    <n v="11401"/>
    <x v="8"/>
    <x v="3"/>
    <x v="2"/>
    <x v="28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hile Chico"/>
    <m/>
    <s v="Gráfico Evolución Comparativo"/>
    <m/>
    <s v="https://analytics.zoho.com/open-view/2395394000008156433?ZOHO_CRITERIA=%22Localiza_CL_Poblacion%22.%22Codcom%22%3D11401"/>
    <x v="3"/>
    <s v="#1774B9"/>
  </r>
  <r>
    <s v="2650"/>
    <n v="360"/>
    <s v="Enfermedades Mundiales"/>
    <s v="Salud"/>
    <n v="11402"/>
    <x v="8"/>
    <x v="3"/>
    <x v="2"/>
    <x v="28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Ibáñez"/>
    <m/>
    <s v="Gráfico Evolución Comparativo"/>
    <m/>
    <s v="https://analytics.zoho.com/open-view/2395394000008156433?ZOHO_CRITERIA=%22Localiza_CL_Poblacion%22.%22Codcom%22%3D11402"/>
    <x v="3"/>
    <s v="#1774B9"/>
  </r>
  <r>
    <s v="2651"/>
    <n v="360"/>
    <s v="Enfermedades Mundiales"/>
    <s v="Salud"/>
    <n v="12101"/>
    <x v="8"/>
    <x v="3"/>
    <x v="2"/>
    <x v="28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nta Arenas"/>
    <m/>
    <s v="Gráfico Evolución Comparativo"/>
    <m/>
    <s v="https://analytics.zoho.com/open-view/2395394000008156433?ZOHO_CRITERIA=%22Localiza_CL_Poblacion%22.%22Codcom%22%3D12101"/>
    <x v="3"/>
    <s v="#1774B9"/>
  </r>
  <r>
    <s v="2652"/>
    <n v="360"/>
    <s v="Enfermedades Mundiales"/>
    <s v="Salud"/>
    <n v="12102"/>
    <x v="8"/>
    <x v="3"/>
    <x v="2"/>
    <x v="28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guna Blanca"/>
    <m/>
    <s v="Gráfico Evolución Comparativo"/>
    <m/>
    <s v="https://analytics.zoho.com/open-view/2395394000008156433?ZOHO_CRITERIA=%22Localiza_CL_Poblacion%22.%22Codcom%22%3D12102"/>
    <x v="3"/>
    <s v="#1774B9"/>
  </r>
  <r>
    <s v="2653"/>
    <n v="360"/>
    <s v="Enfermedades Mundiales"/>
    <s v="Salud"/>
    <n v="12103"/>
    <x v="8"/>
    <x v="3"/>
    <x v="2"/>
    <x v="28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Verde"/>
    <m/>
    <s v="Gráfico Evolución Comparativo"/>
    <m/>
    <s v="https://analytics.zoho.com/open-view/2395394000008156433?ZOHO_CRITERIA=%22Localiza_CL_Poblacion%22.%22Codcom%22%3D12103"/>
    <x v="3"/>
    <s v="#1774B9"/>
  </r>
  <r>
    <s v="2654"/>
    <n v="360"/>
    <s v="Enfermedades Mundiales"/>
    <s v="Salud"/>
    <n v="12104"/>
    <x v="8"/>
    <x v="3"/>
    <x v="2"/>
    <x v="28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Gregorio"/>
    <m/>
    <s v="Gráfico Evolución Comparativo"/>
    <m/>
    <s v="https://analytics.zoho.com/open-view/2395394000008156433?ZOHO_CRITERIA=%22Localiza_CL_Poblacion%22.%22Codcom%22%3D12104"/>
    <x v="3"/>
    <s v="#1774B9"/>
  </r>
  <r>
    <s v="2655"/>
    <n v="360"/>
    <s v="Enfermedades Mundiales"/>
    <s v="Salud"/>
    <n v="12201"/>
    <x v="8"/>
    <x v="3"/>
    <x v="2"/>
    <x v="28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bo de Hornos"/>
    <m/>
    <s v="Gráfico Evolución Comparativo"/>
    <m/>
    <s v="https://analytics.zoho.com/open-view/2395394000008156433?ZOHO_CRITERIA=%22Localiza_CL_Poblacion%22.%22Codcom%22%3D12201"/>
    <x v="3"/>
    <s v="#1774B9"/>
  </r>
  <r>
    <s v="2656"/>
    <n v="360"/>
    <s v="Enfermedades Mundiales"/>
    <s v="Salud"/>
    <n v="12301"/>
    <x v="8"/>
    <x v="3"/>
    <x v="2"/>
    <x v="28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orvenir"/>
    <m/>
    <s v="Gráfico Evolución Comparativo"/>
    <m/>
    <s v="https://analytics.zoho.com/open-view/2395394000008156433?ZOHO_CRITERIA=%22Localiza_CL_Poblacion%22.%22Codcom%22%3D12301"/>
    <x v="3"/>
    <s v="#1774B9"/>
  </r>
  <r>
    <s v="2657"/>
    <n v="360"/>
    <s v="Enfermedades Mundiales"/>
    <s v="Salud"/>
    <n v="12302"/>
    <x v="8"/>
    <x v="3"/>
    <x v="2"/>
    <x v="29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rimavera"/>
    <m/>
    <s v="Gráfico Evolución Comparativo"/>
    <m/>
    <s v="https://analytics.zoho.com/open-view/2395394000008156433?ZOHO_CRITERIA=%22Localiza_CL_Poblacion%22.%22Codcom%22%3D12302"/>
    <x v="3"/>
    <s v="#1774B9"/>
  </r>
  <r>
    <s v="2658"/>
    <n v="360"/>
    <s v="Enfermedades Mundiales"/>
    <s v="Salud"/>
    <n v="12303"/>
    <x v="8"/>
    <x v="3"/>
    <x v="2"/>
    <x v="29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maukel"/>
    <m/>
    <s v="Gráfico Evolución Comparativo"/>
    <m/>
    <s v="https://analytics.zoho.com/open-view/2395394000008156433?ZOHO_CRITERIA=%22Localiza_CL_Poblacion%22.%22Codcom%22%3D12303"/>
    <x v="3"/>
    <s v="#1774B9"/>
  </r>
  <r>
    <s v="2659"/>
    <n v="360"/>
    <s v="Enfermedades Mundiales"/>
    <s v="Salud"/>
    <n v="12401"/>
    <x v="8"/>
    <x v="3"/>
    <x v="2"/>
    <x v="29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Natales"/>
    <m/>
    <s v="Gráfico Evolución Comparativo"/>
    <m/>
    <s v="https://analytics.zoho.com/open-view/2395394000008156433?ZOHO_CRITERIA=%22Localiza_CL_Poblacion%22.%22Codcom%22%3D12401"/>
    <x v="3"/>
    <s v="#1774B9"/>
  </r>
  <r>
    <s v="2660"/>
    <n v="360"/>
    <s v="Enfermedades Mundiales"/>
    <s v="Salud"/>
    <n v="12402"/>
    <x v="8"/>
    <x v="3"/>
    <x v="2"/>
    <x v="29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orres del Paine"/>
    <m/>
    <s v="Gráfico Evolución Comparativo"/>
    <m/>
    <s v="https://analytics.zoho.com/open-view/2395394000008156433?ZOHO_CRITERIA=%22Localiza_CL_Poblacion%22.%22Codcom%22%3D12402"/>
    <x v="3"/>
    <s v="#1774B9"/>
  </r>
  <r>
    <s v="2661"/>
    <n v="360"/>
    <s v="Enfermedades Mundiales"/>
    <s v="Salud"/>
    <n v="13101"/>
    <x v="8"/>
    <x v="3"/>
    <x v="2"/>
    <x v="29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tiago"/>
    <m/>
    <s v="Gráfico Evolución Comparativo"/>
    <m/>
    <s v="https://analytics.zoho.com/open-view/2395394000008156433?ZOHO_CRITERIA=%22Localiza_CL_Poblacion%22.%22Codcom%22%3D13101"/>
    <x v="3"/>
    <s v="#1774B9"/>
  </r>
  <r>
    <s v="2662"/>
    <n v="360"/>
    <s v="Enfermedades Mundiales"/>
    <s v="Salud"/>
    <n v="13102"/>
    <x v="8"/>
    <x v="3"/>
    <x v="2"/>
    <x v="29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errillos"/>
    <m/>
    <s v="Gráfico Evolución Comparativo"/>
    <m/>
    <s v="https://analytics.zoho.com/open-view/2395394000008156433?ZOHO_CRITERIA=%22Localiza_CL_Poblacion%22.%22Codcom%22%3D13102"/>
    <x v="3"/>
    <s v="#1774B9"/>
  </r>
  <r>
    <s v="2663"/>
    <n v="360"/>
    <s v="Enfermedades Mundiales"/>
    <s v="Salud"/>
    <n v="13103"/>
    <x v="8"/>
    <x v="3"/>
    <x v="2"/>
    <x v="29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erro Navia"/>
    <m/>
    <s v="Gráfico Evolución Comparativo"/>
    <m/>
    <s v="https://analytics.zoho.com/open-view/2395394000008156433?ZOHO_CRITERIA=%22Localiza_CL_Poblacion%22.%22Codcom%22%3D13103"/>
    <x v="3"/>
    <s v="#1774B9"/>
  </r>
  <r>
    <s v="2664"/>
    <n v="360"/>
    <s v="Enfermedades Mundiales"/>
    <s v="Salud"/>
    <n v="13104"/>
    <x v="8"/>
    <x v="3"/>
    <x v="2"/>
    <x v="29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nchalí"/>
    <m/>
    <s v="Gráfico Evolución Comparativo"/>
    <m/>
    <s v="https://analytics.zoho.com/open-view/2395394000008156433?ZOHO_CRITERIA=%22Localiza_CL_Poblacion%22.%22Codcom%22%3D13104"/>
    <x v="3"/>
    <s v="#1774B9"/>
  </r>
  <r>
    <s v="2665"/>
    <n v="360"/>
    <s v="Enfermedades Mundiales"/>
    <s v="Salud"/>
    <n v="13105"/>
    <x v="8"/>
    <x v="3"/>
    <x v="2"/>
    <x v="29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Bosque"/>
    <m/>
    <s v="Gráfico Evolución Comparativo"/>
    <m/>
    <s v="https://analytics.zoho.com/open-view/2395394000008156433?ZOHO_CRITERIA=%22Localiza_CL_Poblacion%22.%22Codcom%22%3D13105"/>
    <x v="3"/>
    <s v="#1774B9"/>
  </r>
  <r>
    <s v="2666"/>
    <n v="360"/>
    <s v="Enfermedades Mundiales"/>
    <s v="Salud"/>
    <n v="13106"/>
    <x v="8"/>
    <x v="3"/>
    <x v="2"/>
    <x v="29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stación Central"/>
    <m/>
    <s v="Gráfico Evolución Comparativo"/>
    <m/>
    <s v="https://analytics.zoho.com/open-view/2395394000008156433?ZOHO_CRITERIA=%22Localiza_CL_Poblacion%22.%22Codcom%22%3D13106"/>
    <x v="3"/>
    <s v="#1774B9"/>
  </r>
  <r>
    <s v="2667"/>
    <n v="360"/>
    <s v="Enfermedades Mundiales"/>
    <s v="Salud"/>
    <n v="13107"/>
    <x v="8"/>
    <x v="3"/>
    <x v="2"/>
    <x v="30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Huechuraba"/>
    <m/>
    <s v="Gráfico Evolución Comparativo"/>
    <m/>
    <s v="https://analytics.zoho.com/open-view/2395394000008156433?ZOHO_CRITERIA=%22Localiza_CL_Poblacion%22.%22Codcom%22%3D13107"/>
    <x v="3"/>
    <s v="#1774B9"/>
  </r>
  <r>
    <s v="2668"/>
    <n v="360"/>
    <s v="Enfermedades Mundiales"/>
    <s v="Salud"/>
    <n v="13108"/>
    <x v="8"/>
    <x v="3"/>
    <x v="2"/>
    <x v="30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ndependencia"/>
    <m/>
    <s v="Gráfico Evolución Comparativo"/>
    <m/>
    <s v="https://analytics.zoho.com/open-view/2395394000008156433?ZOHO_CRITERIA=%22Localiza_CL_Poblacion%22.%22Codcom%22%3D13108"/>
    <x v="3"/>
    <s v="#1774B9"/>
  </r>
  <r>
    <s v="2669"/>
    <n v="360"/>
    <s v="Enfermedades Mundiales"/>
    <s v="Salud"/>
    <n v="13109"/>
    <x v="8"/>
    <x v="3"/>
    <x v="2"/>
    <x v="30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Cisterna"/>
    <m/>
    <s v="Gráfico Evolución Comparativo"/>
    <m/>
    <s v="https://analytics.zoho.com/open-view/2395394000008156433?ZOHO_CRITERIA=%22Localiza_CL_Poblacion%22.%22Codcom%22%3D13109"/>
    <x v="3"/>
    <s v="#1774B9"/>
  </r>
  <r>
    <s v="2670"/>
    <n v="360"/>
    <s v="Enfermedades Mundiales"/>
    <s v="Salud"/>
    <n v="13110"/>
    <x v="8"/>
    <x v="3"/>
    <x v="2"/>
    <x v="30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Florida"/>
    <m/>
    <s v="Gráfico Evolución Comparativo"/>
    <m/>
    <s v="https://analytics.zoho.com/open-view/2395394000008156433?ZOHO_CRITERIA=%22Localiza_CL_Poblacion%22.%22Codcom%22%3D13110"/>
    <x v="3"/>
    <s v="#1774B9"/>
  </r>
  <r>
    <s v="2671"/>
    <n v="360"/>
    <s v="Enfermedades Mundiales"/>
    <s v="Salud"/>
    <n v="13111"/>
    <x v="8"/>
    <x v="3"/>
    <x v="2"/>
    <x v="30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Granja"/>
    <m/>
    <s v="Gráfico Evolución Comparativo"/>
    <m/>
    <s v="https://analytics.zoho.com/open-view/2395394000008156433?ZOHO_CRITERIA=%22Localiza_CL_Poblacion%22.%22Codcom%22%3D13111"/>
    <x v="3"/>
    <s v="#1774B9"/>
  </r>
  <r>
    <s v="2672"/>
    <n v="360"/>
    <s v="Enfermedades Mundiales"/>
    <s v="Salud"/>
    <n v="13112"/>
    <x v="8"/>
    <x v="3"/>
    <x v="2"/>
    <x v="30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Pintana"/>
    <m/>
    <s v="Gráfico Evolución Comparativo"/>
    <m/>
    <s v="https://analytics.zoho.com/open-view/2395394000008156433?ZOHO_CRITERIA=%22Localiza_CL_Poblacion%22.%22Codcom%22%3D13112"/>
    <x v="3"/>
    <s v="#1774B9"/>
  </r>
  <r>
    <s v="2673"/>
    <n v="360"/>
    <s v="Enfermedades Mundiales"/>
    <s v="Salud"/>
    <n v="13113"/>
    <x v="8"/>
    <x v="3"/>
    <x v="2"/>
    <x v="30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Reina"/>
    <m/>
    <s v="Gráfico Evolución Comparativo"/>
    <m/>
    <s v="https://analytics.zoho.com/open-view/2395394000008156433?ZOHO_CRITERIA=%22Localiza_CL_Poblacion%22.%22Codcom%22%3D13113"/>
    <x v="3"/>
    <s v="#1774B9"/>
  </r>
  <r>
    <s v="2674"/>
    <n v="360"/>
    <s v="Enfermedades Mundiales"/>
    <s v="Salud"/>
    <n v="13114"/>
    <x v="8"/>
    <x v="3"/>
    <x v="2"/>
    <x v="30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s Condes"/>
    <m/>
    <s v="Gráfico Evolución Comparativo"/>
    <m/>
    <s v="https://analytics.zoho.com/open-view/2395394000008156433?ZOHO_CRITERIA=%22Localiza_CL_Poblacion%22.%22Codcom%22%3D13114"/>
    <x v="3"/>
    <s v="#1774B9"/>
  </r>
  <r>
    <s v="2675"/>
    <n v="360"/>
    <s v="Enfermedades Mundiales"/>
    <s v="Salud"/>
    <n v="13115"/>
    <x v="8"/>
    <x v="3"/>
    <x v="2"/>
    <x v="30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 Barnechea"/>
    <m/>
    <s v="Gráfico Evolución Comparativo"/>
    <m/>
    <s v="https://analytics.zoho.com/open-view/2395394000008156433?ZOHO_CRITERIA=%22Localiza_CL_Poblacion%22.%22Codcom%22%3D13115"/>
    <x v="3"/>
    <s v="#1774B9"/>
  </r>
  <r>
    <s v="2676"/>
    <n v="360"/>
    <s v="Enfermedades Mundiales"/>
    <s v="Salud"/>
    <n v="13116"/>
    <x v="8"/>
    <x v="3"/>
    <x v="2"/>
    <x v="30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 Espejo"/>
    <m/>
    <s v="Gráfico Evolución Comparativo"/>
    <m/>
    <s v="https://analytics.zoho.com/open-view/2395394000008156433?ZOHO_CRITERIA=%22Localiza_CL_Poblacion%22.%22Codcom%22%3D13116"/>
    <x v="3"/>
    <s v="#1774B9"/>
  </r>
  <r>
    <s v="2677"/>
    <n v="360"/>
    <s v="Enfermedades Mundiales"/>
    <s v="Salud"/>
    <n v="13117"/>
    <x v="8"/>
    <x v="3"/>
    <x v="2"/>
    <x v="31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 Prado"/>
    <m/>
    <s v="Gráfico Evolución Comparativo"/>
    <m/>
    <s v="https://analytics.zoho.com/open-view/2395394000008156433?ZOHO_CRITERIA=%22Localiza_CL_Poblacion%22.%22Codcom%22%3D13117"/>
    <x v="3"/>
    <s v="#1774B9"/>
  </r>
  <r>
    <s v="2678"/>
    <n v="360"/>
    <s v="Enfermedades Mundiales"/>
    <s v="Salud"/>
    <n v="13118"/>
    <x v="8"/>
    <x v="3"/>
    <x v="2"/>
    <x v="31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cul"/>
    <m/>
    <s v="Gráfico Evolución Comparativo"/>
    <m/>
    <s v="https://analytics.zoho.com/open-view/2395394000008156433?ZOHO_CRITERIA=%22Localiza_CL_Poblacion%22.%22Codcom%22%3D13118"/>
    <x v="3"/>
    <s v="#1774B9"/>
  </r>
  <r>
    <s v="2679"/>
    <n v="360"/>
    <s v="Enfermedades Mundiales"/>
    <s v="Salud"/>
    <n v="13119"/>
    <x v="8"/>
    <x v="3"/>
    <x v="2"/>
    <x v="31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ipú"/>
    <m/>
    <s v="Gráfico Evolución Comparativo"/>
    <m/>
    <s v="https://analytics.zoho.com/open-view/2395394000008156433?ZOHO_CRITERIA=%22Localiza_CL_Poblacion%22.%22Codcom%22%3D13119"/>
    <x v="3"/>
    <s v="#1774B9"/>
  </r>
  <r>
    <s v="2680"/>
    <n v="360"/>
    <s v="Enfermedades Mundiales"/>
    <s v="Salud"/>
    <n v="13120"/>
    <x v="8"/>
    <x v="3"/>
    <x v="2"/>
    <x v="31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Ñuñoa"/>
    <m/>
    <s v="Gráfico Evolución Comparativo"/>
    <m/>
    <s v="https://analytics.zoho.com/open-view/2395394000008156433?ZOHO_CRITERIA=%22Localiza_CL_Poblacion%22.%22Codcom%22%3D13120"/>
    <x v="3"/>
    <s v="#1774B9"/>
  </r>
  <r>
    <s v="2681"/>
    <n v="360"/>
    <s v="Enfermedades Mundiales"/>
    <s v="Salud"/>
    <n v="13121"/>
    <x v="8"/>
    <x v="3"/>
    <x v="2"/>
    <x v="31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dro Aguirre Cerda"/>
    <m/>
    <s v="Gráfico Evolución Comparativo"/>
    <m/>
    <s v="https://analytics.zoho.com/open-view/2395394000008156433?ZOHO_CRITERIA=%22Localiza_CL_Poblacion%22.%22Codcom%22%3D13121"/>
    <x v="3"/>
    <s v="#1774B9"/>
  </r>
  <r>
    <s v="2682"/>
    <n v="360"/>
    <s v="Enfermedades Mundiales"/>
    <s v="Salud"/>
    <n v="13122"/>
    <x v="8"/>
    <x v="3"/>
    <x v="2"/>
    <x v="31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ñalolén"/>
    <m/>
    <s v="Gráfico Evolución Comparativo"/>
    <m/>
    <s v="https://analytics.zoho.com/open-view/2395394000008156433?ZOHO_CRITERIA=%22Localiza_CL_Poblacion%22.%22Codcom%22%3D13122"/>
    <x v="3"/>
    <s v="#1774B9"/>
  </r>
  <r>
    <s v="2683"/>
    <n v="360"/>
    <s v="Enfermedades Mundiales"/>
    <s v="Salud"/>
    <n v="13123"/>
    <x v="8"/>
    <x v="3"/>
    <x v="2"/>
    <x v="31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rovidencia"/>
    <m/>
    <s v="Gráfico Evolución Comparativo"/>
    <m/>
    <s v="https://analytics.zoho.com/open-view/2395394000008156433?ZOHO_CRITERIA=%22Localiza_CL_Poblacion%22.%22Codcom%22%3D13123"/>
    <x v="3"/>
    <s v="#1774B9"/>
  </r>
  <r>
    <s v="2684"/>
    <n v="360"/>
    <s v="Enfermedades Mundiales"/>
    <s v="Salud"/>
    <n v="13124"/>
    <x v="8"/>
    <x v="3"/>
    <x v="2"/>
    <x v="31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dahuel"/>
    <m/>
    <s v="Gráfico Evolución Comparativo"/>
    <m/>
    <s v="https://analytics.zoho.com/open-view/2395394000008156433?ZOHO_CRITERIA=%22Localiza_CL_Poblacion%22.%22Codcom%22%3D13124"/>
    <x v="3"/>
    <s v="#1774B9"/>
  </r>
  <r>
    <s v="2685"/>
    <n v="360"/>
    <s v="Enfermedades Mundiales"/>
    <s v="Salud"/>
    <n v="13125"/>
    <x v="8"/>
    <x v="3"/>
    <x v="2"/>
    <x v="31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licura"/>
    <m/>
    <s v="Gráfico Evolución Comparativo"/>
    <m/>
    <s v="https://analytics.zoho.com/open-view/2395394000008156433?ZOHO_CRITERIA=%22Localiza_CL_Poblacion%22.%22Codcom%22%3D13125"/>
    <x v="3"/>
    <s v="#1774B9"/>
  </r>
  <r>
    <s v="2686"/>
    <n v="360"/>
    <s v="Enfermedades Mundiales"/>
    <s v="Salud"/>
    <n v="13126"/>
    <x v="8"/>
    <x v="3"/>
    <x v="2"/>
    <x v="31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Quinta Normal"/>
    <m/>
    <s v="Gráfico Evolución Comparativo"/>
    <m/>
    <s v="https://analytics.zoho.com/open-view/2395394000008156433?ZOHO_CRITERIA=%22Localiza_CL_Poblacion%22.%22Codcom%22%3D13126"/>
    <x v="3"/>
    <s v="#1774B9"/>
  </r>
  <r>
    <s v="2687"/>
    <n v="360"/>
    <s v="Enfermedades Mundiales"/>
    <s v="Salud"/>
    <n v="13127"/>
    <x v="8"/>
    <x v="3"/>
    <x v="2"/>
    <x v="32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coleta"/>
    <m/>
    <s v="Gráfico Evolución Comparativo"/>
    <m/>
    <s v="https://analytics.zoho.com/open-view/2395394000008156433?ZOHO_CRITERIA=%22Localiza_CL_Poblacion%22.%22Codcom%22%3D13127"/>
    <x v="3"/>
    <s v="#1774B9"/>
  </r>
  <r>
    <s v="2688"/>
    <n v="360"/>
    <s v="Enfermedades Mundiales"/>
    <s v="Salud"/>
    <n v="13128"/>
    <x v="8"/>
    <x v="3"/>
    <x v="2"/>
    <x v="32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enca"/>
    <m/>
    <s v="Gráfico Evolución Comparativo"/>
    <m/>
    <s v="https://analytics.zoho.com/open-view/2395394000008156433?ZOHO_CRITERIA=%22Localiza_CL_Poblacion%22.%22Codcom%22%3D13128"/>
    <x v="3"/>
    <s v="#1774B9"/>
  </r>
  <r>
    <s v="2689"/>
    <n v="360"/>
    <s v="Enfermedades Mundiales"/>
    <s v="Salud"/>
    <n v="13129"/>
    <x v="8"/>
    <x v="3"/>
    <x v="2"/>
    <x v="32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oaquín"/>
    <m/>
    <s v="Gráfico Evolución Comparativo"/>
    <m/>
    <s v="https://analytics.zoho.com/open-view/2395394000008156433?ZOHO_CRITERIA=%22Localiza_CL_Poblacion%22.%22Codcom%22%3D13129"/>
    <x v="3"/>
    <s v="#1774B9"/>
  </r>
  <r>
    <s v="2690"/>
    <n v="360"/>
    <s v="Enfermedades Mundiales"/>
    <s v="Salud"/>
    <n v="13130"/>
    <x v="8"/>
    <x v="3"/>
    <x v="2"/>
    <x v="32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Miguel"/>
    <m/>
    <s v="Gráfico Evolución Comparativo"/>
    <m/>
    <s v="https://analytics.zoho.com/open-view/2395394000008156433?ZOHO_CRITERIA=%22Localiza_CL_Poblacion%22.%22Codcom%22%3D13130"/>
    <x v="3"/>
    <s v="#1774B9"/>
  </r>
  <r>
    <s v="2691"/>
    <n v="360"/>
    <s v="Enfermedades Mundiales"/>
    <s v="Salud"/>
    <n v="13131"/>
    <x v="8"/>
    <x v="3"/>
    <x v="2"/>
    <x v="32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Ramón"/>
    <m/>
    <s v="Gráfico Evolución Comparativo"/>
    <m/>
    <s v="https://analytics.zoho.com/open-view/2395394000008156433?ZOHO_CRITERIA=%22Localiza_CL_Poblacion%22.%22Codcom%22%3D13131"/>
    <x v="3"/>
    <s v="#1774B9"/>
  </r>
  <r>
    <s v="2692"/>
    <n v="360"/>
    <s v="Enfermedades Mundiales"/>
    <s v="Salud"/>
    <n v="13132"/>
    <x v="8"/>
    <x v="3"/>
    <x v="2"/>
    <x v="32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itacura"/>
    <m/>
    <s v="Gráfico Evolución Comparativo"/>
    <m/>
    <s v="https://analytics.zoho.com/open-view/2395394000008156433?ZOHO_CRITERIA=%22Localiza_CL_Poblacion%22.%22Codcom%22%3D13132"/>
    <x v="3"/>
    <s v="#1774B9"/>
  </r>
  <r>
    <s v="2693"/>
    <n v="360"/>
    <s v="Enfermedades Mundiales"/>
    <s v="Salud"/>
    <n v="13201"/>
    <x v="8"/>
    <x v="3"/>
    <x v="2"/>
    <x v="32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ente Alto"/>
    <m/>
    <s v="Gráfico Evolución Comparativo"/>
    <m/>
    <s v="https://analytics.zoho.com/open-view/2395394000008156433?ZOHO_CRITERIA=%22Localiza_CL_Poblacion%22.%22Codcom%22%3D13201"/>
    <x v="3"/>
    <s v="#1774B9"/>
  </r>
  <r>
    <s v="2694"/>
    <n v="360"/>
    <s v="Enfermedades Mundiales"/>
    <s v="Salud"/>
    <n v="13202"/>
    <x v="8"/>
    <x v="3"/>
    <x v="2"/>
    <x v="32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irque"/>
    <m/>
    <s v="Gráfico Evolución Comparativo"/>
    <m/>
    <s v="https://analytics.zoho.com/open-view/2395394000008156433?ZOHO_CRITERIA=%22Localiza_CL_Poblacion%22.%22Codcom%22%3D13202"/>
    <x v="3"/>
    <s v="#1774B9"/>
  </r>
  <r>
    <s v="2695"/>
    <n v="360"/>
    <s v="Enfermedades Mundiales"/>
    <s v="Salud"/>
    <n v="13203"/>
    <x v="8"/>
    <x v="3"/>
    <x v="2"/>
    <x v="32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José de Maipo"/>
    <m/>
    <s v="Gráfico Evolución Comparativo"/>
    <m/>
    <s v="https://analytics.zoho.com/open-view/2395394000008156433?ZOHO_CRITERIA=%22Localiza_CL_Poblacion%22.%22Codcom%22%3D13203"/>
    <x v="3"/>
    <s v="#1774B9"/>
  </r>
  <r>
    <s v="2696"/>
    <n v="360"/>
    <s v="Enfermedades Mundiales"/>
    <s v="Salud"/>
    <n v="13301"/>
    <x v="8"/>
    <x v="3"/>
    <x v="2"/>
    <x v="32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lina"/>
    <m/>
    <s v="Gráfico Evolución Comparativo"/>
    <m/>
    <s v="https://analytics.zoho.com/open-view/2395394000008156433?ZOHO_CRITERIA=%22Localiza_CL_Poblacion%22.%22Codcom%22%3D13301"/>
    <x v="3"/>
    <s v="#1774B9"/>
  </r>
  <r>
    <s v="2697"/>
    <n v="360"/>
    <s v="Enfermedades Mundiales"/>
    <s v="Salud"/>
    <n v="13302"/>
    <x v="8"/>
    <x v="3"/>
    <x v="2"/>
    <x v="33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mpa"/>
    <m/>
    <s v="Gráfico Evolución Comparativo"/>
    <m/>
    <s v="https://analytics.zoho.com/open-view/2395394000008156433?ZOHO_CRITERIA=%22Localiza_CL_Poblacion%22.%22Codcom%22%3D13302"/>
    <x v="3"/>
    <s v="#1774B9"/>
  </r>
  <r>
    <s v="2698"/>
    <n v="360"/>
    <s v="Enfermedades Mundiales"/>
    <s v="Salud"/>
    <n v="13303"/>
    <x v="8"/>
    <x v="3"/>
    <x v="2"/>
    <x v="33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iltil"/>
    <m/>
    <s v="Gráfico Evolución Comparativo"/>
    <m/>
    <s v="https://analytics.zoho.com/open-view/2395394000008156433?ZOHO_CRITERIA=%22Localiza_CL_Poblacion%22.%22Codcom%22%3D13303"/>
    <x v="3"/>
    <s v="#1774B9"/>
  </r>
  <r>
    <s v="2699"/>
    <n v="360"/>
    <s v="Enfermedades Mundiales"/>
    <s v="Salud"/>
    <n v="13401"/>
    <x v="8"/>
    <x v="3"/>
    <x v="2"/>
    <x v="33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Bernardo"/>
    <m/>
    <s v="Gráfico Evolución Comparativo"/>
    <m/>
    <s v="https://analytics.zoho.com/open-view/2395394000008156433?ZOHO_CRITERIA=%22Localiza_CL_Poblacion%22.%22Codcom%22%3D13401"/>
    <x v="3"/>
    <s v="#1774B9"/>
  </r>
  <r>
    <s v="2700"/>
    <n v="360"/>
    <s v="Enfermedades Mundiales"/>
    <s v="Salud"/>
    <n v="13402"/>
    <x v="8"/>
    <x v="3"/>
    <x v="2"/>
    <x v="33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Buin"/>
    <m/>
    <s v="Gráfico Evolución Comparativo"/>
    <m/>
    <s v="https://analytics.zoho.com/open-view/2395394000008156433?ZOHO_CRITERIA=%22Localiza_CL_Poblacion%22.%22Codcom%22%3D13402"/>
    <x v="3"/>
    <s v="#1774B9"/>
  </r>
  <r>
    <s v="2701"/>
    <n v="360"/>
    <s v="Enfermedades Mundiales"/>
    <s v="Salud"/>
    <n v="13403"/>
    <x v="8"/>
    <x v="3"/>
    <x v="2"/>
    <x v="33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lera de Tango"/>
    <m/>
    <s v="Gráfico Evolución Comparativo"/>
    <m/>
    <s v="https://analytics.zoho.com/open-view/2395394000008156433?ZOHO_CRITERIA=%22Localiza_CL_Poblacion%22.%22Codcom%22%3D13403"/>
    <x v="3"/>
    <s v="#1774B9"/>
  </r>
  <r>
    <s v="2702"/>
    <n v="360"/>
    <s v="Enfermedades Mundiales"/>
    <s v="Salud"/>
    <n v="13404"/>
    <x v="8"/>
    <x v="3"/>
    <x v="2"/>
    <x v="33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ine"/>
    <m/>
    <s v="Gráfico Evolución Comparativo"/>
    <m/>
    <s v="https://analytics.zoho.com/open-view/2395394000008156433?ZOHO_CRITERIA=%22Localiza_CL_Poblacion%22.%22Codcom%22%3D13404"/>
    <x v="3"/>
    <s v="#1774B9"/>
  </r>
  <r>
    <s v="2703"/>
    <n v="360"/>
    <s v="Enfermedades Mundiales"/>
    <s v="Salud"/>
    <n v="13501"/>
    <x v="8"/>
    <x v="3"/>
    <x v="2"/>
    <x v="33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elipilla"/>
    <m/>
    <s v="Gráfico Evolución Comparativo"/>
    <m/>
    <s v="https://analytics.zoho.com/open-view/2395394000008156433?ZOHO_CRITERIA=%22Localiza_CL_Poblacion%22.%22Codcom%22%3D13501"/>
    <x v="3"/>
    <s v="#1774B9"/>
  </r>
  <r>
    <s v="2704"/>
    <n v="360"/>
    <s v="Enfermedades Mundiales"/>
    <s v="Salud"/>
    <n v="13502"/>
    <x v="8"/>
    <x v="3"/>
    <x v="2"/>
    <x v="33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lhué"/>
    <m/>
    <s v="Gráfico Evolución Comparativo"/>
    <m/>
    <s v="https://analytics.zoho.com/open-view/2395394000008156433?ZOHO_CRITERIA=%22Localiza_CL_Poblacion%22.%22Codcom%22%3D13502"/>
    <x v="3"/>
    <s v="#1774B9"/>
  </r>
  <r>
    <s v="2705"/>
    <n v="360"/>
    <s v="Enfermedades Mundiales"/>
    <s v="Salud"/>
    <n v="13503"/>
    <x v="8"/>
    <x v="3"/>
    <x v="2"/>
    <x v="33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uracaví"/>
    <m/>
    <s v="Gráfico Evolución Comparativo"/>
    <m/>
    <s v="https://analytics.zoho.com/open-view/2395394000008156433?ZOHO_CRITERIA=%22Localiza_CL_Poblacion%22.%22Codcom%22%3D13503"/>
    <x v="3"/>
    <s v="#1774B9"/>
  </r>
  <r>
    <s v="2706"/>
    <n v="360"/>
    <s v="Enfermedades Mundiales"/>
    <s v="Salud"/>
    <n v="13504"/>
    <x v="8"/>
    <x v="3"/>
    <x v="2"/>
    <x v="33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ía Pinto"/>
    <m/>
    <s v="Gráfico Evolución Comparativo"/>
    <m/>
    <s v="https://analytics.zoho.com/open-view/2395394000008156433?ZOHO_CRITERIA=%22Localiza_CL_Poblacion%22.%22Codcom%22%3D13504"/>
    <x v="3"/>
    <s v="#1774B9"/>
  </r>
  <r>
    <s v="2707"/>
    <n v="360"/>
    <s v="Enfermedades Mundiales"/>
    <s v="Salud"/>
    <n v="13505"/>
    <x v="8"/>
    <x v="3"/>
    <x v="2"/>
    <x v="34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San Pedro"/>
    <m/>
    <s v="Gráfico Evolución Comparativo"/>
    <m/>
    <s v="https://analytics.zoho.com/open-view/2395394000008156433?ZOHO_CRITERIA=%22Localiza_CL_Poblacion%22.%22Codcom%22%3D13505"/>
    <x v="3"/>
    <s v="#1774B9"/>
  </r>
  <r>
    <s v="2708"/>
    <n v="360"/>
    <s v="Enfermedades Mundiales"/>
    <s v="Salud"/>
    <n v="13601"/>
    <x v="8"/>
    <x v="3"/>
    <x v="2"/>
    <x v="34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Talagante"/>
    <m/>
    <s v="Gráfico Evolución Comparativo"/>
    <m/>
    <s v="https://analytics.zoho.com/open-view/2395394000008156433?ZOHO_CRITERIA=%22Localiza_CL_Poblacion%22.%22Codcom%22%3D13601"/>
    <x v="3"/>
    <s v="#1774B9"/>
  </r>
  <r>
    <s v="2709"/>
    <n v="360"/>
    <s v="Enfermedades Mundiales"/>
    <s v="Salud"/>
    <n v="13602"/>
    <x v="8"/>
    <x v="3"/>
    <x v="2"/>
    <x v="34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El Monte"/>
    <m/>
    <s v="Gráfico Evolución Comparativo"/>
    <m/>
    <s v="https://analytics.zoho.com/open-view/2395394000008156433?ZOHO_CRITERIA=%22Localiza_CL_Poblacion%22.%22Codcom%22%3D13602"/>
    <x v="3"/>
    <s v="#1774B9"/>
  </r>
  <r>
    <s v="2710"/>
    <n v="360"/>
    <s v="Enfermedades Mundiales"/>
    <s v="Salud"/>
    <n v="13603"/>
    <x v="8"/>
    <x v="3"/>
    <x v="2"/>
    <x v="34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Isla de Maipo"/>
    <m/>
    <s v="Gráfico Evolución Comparativo"/>
    <m/>
    <s v="https://analytics.zoho.com/open-view/2395394000008156433?ZOHO_CRITERIA=%22Localiza_CL_Poblacion%22.%22Codcom%22%3D13603"/>
    <x v="3"/>
    <s v="#1774B9"/>
  </r>
  <r>
    <s v="2711"/>
    <n v="360"/>
    <s v="Enfermedades Mundiales"/>
    <s v="Salud"/>
    <n v="13604"/>
    <x v="8"/>
    <x v="3"/>
    <x v="2"/>
    <x v="34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dre Hurtado"/>
    <m/>
    <s v="Gráfico Evolución Comparativo"/>
    <m/>
    <s v="https://analytics.zoho.com/open-view/2395394000008156433?ZOHO_CRITERIA=%22Localiza_CL_Poblacion%22.%22Codcom%22%3D13604"/>
    <x v="3"/>
    <s v="#1774B9"/>
  </r>
  <r>
    <s v="2712"/>
    <n v="360"/>
    <s v="Enfermedades Mundiales"/>
    <s v="Salud"/>
    <n v="13605"/>
    <x v="8"/>
    <x v="3"/>
    <x v="2"/>
    <x v="34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eñaflor"/>
    <m/>
    <s v="Gráfico Evolución Comparativo"/>
    <m/>
    <s v="https://analytics.zoho.com/open-view/2395394000008156433?ZOHO_CRITERIA=%22Localiza_CL_Poblacion%22.%22Codcom%22%3D13605"/>
    <x v="3"/>
    <s v="#1774B9"/>
  </r>
  <r>
    <s v="2713"/>
    <n v="360"/>
    <s v="Enfermedades Mundiales"/>
    <s v="Salud"/>
    <n v="14101"/>
    <x v="8"/>
    <x v="3"/>
    <x v="2"/>
    <x v="34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Valdivia"/>
    <m/>
    <s v="Gráfico Evolución Comparativo"/>
    <m/>
    <s v="https://analytics.zoho.com/open-view/2395394000008156433?ZOHO_CRITERIA=%22Localiza_CL_Poblacion%22.%22Codcom%22%3D14101"/>
    <x v="3"/>
    <s v="#1774B9"/>
  </r>
  <r>
    <s v="2714"/>
    <n v="360"/>
    <s v="Enfermedades Mundiales"/>
    <s v="Salud"/>
    <n v="14102"/>
    <x v="8"/>
    <x v="3"/>
    <x v="2"/>
    <x v="34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orral"/>
    <m/>
    <s v="Gráfico Evolución Comparativo"/>
    <m/>
    <s v="https://analytics.zoho.com/open-view/2395394000008156433?ZOHO_CRITERIA=%22Localiza_CL_Poblacion%22.%22Codcom%22%3D14102"/>
    <x v="3"/>
    <s v="#1774B9"/>
  </r>
  <r>
    <s v="2715"/>
    <n v="360"/>
    <s v="Enfermedades Mundiales"/>
    <s v="Salud"/>
    <n v="14103"/>
    <x v="8"/>
    <x v="3"/>
    <x v="2"/>
    <x v="34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nco"/>
    <m/>
    <s v="Gráfico Evolución Comparativo"/>
    <m/>
    <s v="https://analytics.zoho.com/open-view/2395394000008156433?ZOHO_CRITERIA=%22Localiza_CL_Poblacion%22.%22Codcom%22%3D14103"/>
    <x v="3"/>
    <s v="#1774B9"/>
  </r>
  <r>
    <s v="2716"/>
    <n v="360"/>
    <s v="Enfermedades Mundiales"/>
    <s v="Salud"/>
    <n v="14104"/>
    <x v="8"/>
    <x v="3"/>
    <x v="2"/>
    <x v="34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os Lagos"/>
    <m/>
    <s v="Gráfico Evolución Comparativo"/>
    <m/>
    <s v="https://analytics.zoho.com/open-view/2395394000008156433?ZOHO_CRITERIA=%22Localiza_CL_Poblacion%22.%22Codcom%22%3D14104"/>
    <x v="3"/>
    <s v="#1774B9"/>
  </r>
  <r>
    <s v="2717"/>
    <n v="360"/>
    <s v="Enfermedades Mundiales"/>
    <s v="Salud"/>
    <n v="14105"/>
    <x v="8"/>
    <x v="3"/>
    <x v="2"/>
    <x v="35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áfil"/>
    <m/>
    <s v="Gráfico Evolución Comparativo"/>
    <m/>
    <s v="https://analytics.zoho.com/open-view/2395394000008156433?ZOHO_CRITERIA=%22Localiza_CL_Poblacion%22.%22Codcom%22%3D14105"/>
    <x v="3"/>
    <s v="#1774B9"/>
  </r>
  <r>
    <s v="2718"/>
    <n v="360"/>
    <s v="Enfermedades Mundiales"/>
    <s v="Salud"/>
    <n v="14106"/>
    <x v="8"/>
    <x v="3"/>
    <x v="2"/>
    <x v="35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Mariquina"/>
    <m/>
    <s v="Gráfico Evolución Comparativo"/>
    <m/>
    <s v="https://analytics.zoho.com/open-view/2395394000008156433?ZOHO_CRITERIA=%22Localiza_CL_Poblacion%22.%22Codcom%22%3D14106"/>
    <x v="3"/>
    <s v="#1774B9"/>
  </r>
  <r>
    <s v="2719"/>
    <n v="360"/>
    <s v="Enfermedades Mundiales"/>
    <s v="Salud"/>
    <n v="14107"/>
    <x v="8"/>
    <x v="3"/>
    <x v="2"/>
    <x v="352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illaco"/>
    <m/>
    <s v="Gráfico Evolución Comparativo"/>
    <m/>
    <s v="https://analytics.zoho.com/open-view/2395394000008156433?ZOHO_CRITERIA=%22Localiza_CL_Poblacion%22.%22Codcom%22%3D14107"/>
    <x v="3"/>
    <s v="#1774B9"/>
  </r>
  <r>
    <s v="2720"/>
    <n v="360"/>
    <s v="Enfermedades Mundiales"/>
    <s v="Salud"/>
    <n v="14108"/>
    <x v="8"/>
    <x v="3"/>
    <x v="2"/>
    <x v="353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anguipulli"/>
    <m/>
    <s v="Gráfico Evolución Comparativo"/>
    <m/>
    <s v="https://analytics.zoho.com/open-view/2395394000008156433?ZOHO_CRITERIA=%22Localiza_CL_Poblacion%22.%22Codcom%22%3D14108"/>
    <x v="3"/>
    <s v="#1774B9"/>
  </r>
  <r>
    <s v="2721"/>
    <n v="360"/>
    <s v="Enfermedades Mundiales"/>
    <s v="Salud"/>
    <n v="14201"/>
    <x v="8"/>
    <x v="3"/>
    <x v="2"/>
    <x v="354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 Unión"/>
    <m/>
    <s v="Gráfico Evolución Comparativo"/>
    <m/>
    <s v="https://analytics.zoho.com/open-view/2395394000008156433?ZOHO_CRITERIA=%22Localiza_CL_Poblacion%22.%22Codcom%22%3D14201"/>
    <x v="3"/>
    <s v="#1774B9"/>
  </r>
  <r>
    <s v="2722"/>
    <n v="360"/>
    <s v="Enfermedades Mundiales"/>
    <s v="Salud"/>
    <n v="14202"/>
    <x v="8"/>
    <x v="3"/>
    <x v="2"/>
    <x v="355"/>
    <x v="5"/>
    <x v="13"/>
    <s v="Periodo 2020-2021"/>
    <s v="Casos"/>
    <s v="Ministerio de Ciencias, Tecnología, Conocimiento e Innovación"/>
    <s v="Relación entre la Etapa Histórica del Programa Paso a Paso y el número de Casos Activos en la comuna de Futrono"/>
    <m/>
    <s v="Gráfico Evolución Comparativo"/>
    <m/>
    <s v="https://analytics.zoho.com/open-view/2395394000008156433?ZOHO_CRITERIA=%22Localiza_CL_Poblacion%22.%22Codcom%22%3D14202"/>
    <x v="3"/>
    <s v="#1774B9"/>
  </r>
  <r>
    <s v="2723"/>
    <n v="360"/>
    <s v="Enfermedades Mundiales"/>
    <s v="Salud"/>
    <n v="14203"/>
    <x v="8"/>
    <x v="3"/>
    <x v="2"/>
    <x v="356"/>
    <x v="5"/>
    <x v="13"/>
    <s v="Periodo 2020-2021"/>
    <s v="Casos"/>
    <s v="Ministerio de Ciencias, Tecnología, Conocimiento e Innovación"/>
    <s v="Relación entre la Etapa Histórica del Programa Paso a Paso y el número de Casos Activos en la comuna de Lago Ranco"/>
    <m/>
    <s v="Gráfico Evolución Comparativo"/>
    <m/>
    <s v="https://analytics.zoho.com/open-view/2395394000008156433?ZOHO_CRITERIA=%22Localiza_CL_Poblacion%22.%22Codcom%22%3D14203"/>
    <x v="3"/>
    <s v="#1774B9"/>
  </r>
  <r>
    <s v="2724"/>
    <n v="360"/>
    <s v="Enfermedades Mundiales"/>
    <s v="Salud"/>
    <n v="14204"/>
    <x v="8"/>
    <x v="3"/>
    <x v="2"/>
    <x v="357"/>
    <x v="5"/>
    <x v="13"/>
    <s v="Periodo 2020-2021"/>
    <s v="Casos"/>
    <s v="Ministerio de Ciencias, Tecnología, Conocimiento e Innovación"/>
    <s v="Relación entre la Etapa Histórica del Programa Paso a Paso y el número de Casos Activos en la comuna de Río Bueno"/>
    <m/>
    <s v="Gráfico Evolución Comparativo"/>
    <m/>
    <s v="https://analytics.zoho.com/open-view/2395394000008156433?ZOHO_CRITERIA=%22Localiza_CL_Poblacion%22.%22Codcom%22%3D14204"/>
    <x v="3"/>
    <s v="#1774B9"/>
  </r>
  <r>
    <s v="2725"/>
    <n v="360"/>
    <s v="Enfermedades Mundiales"/>
    <s v="Salud"/>
    <n v="15101"/>
    <x v="8"/>
    <x v="3"/>
    <x v="2"/>
    <x v="358"/>
    <x v="5"/>
    <x v="13"/>
    <s v="Periodo 2020-2021"/>
    <s v="Casos"/>
    <s v="Ministerio de Ciencias, Tecnología, Conocimiento e Innovación"/>
    <s v="Relación entre la Etapa Histórica del Programa Paso a Paso y el número de Casos Activos en la comuna de Arica"/>
    <m/>
    <s v="Gráfico Evolución Comparativo"/>
    <m/>
    <s v="https://analytics.zoho.com/open-view/2395394000008156433?ZOHO_CRITERIA=%22Localiza_CL_Poblacion%22.%22Codcom%22%3D15101"/>
    <x v="3"/>
    <s v="#1774B9"/>
  </r>
  <r>
    <s v="2726"/>
    <n v="360"/>
    <s v="Enfermedades Mundiales"/>
    <s v="Salud"/>
    <n v="15102"/>
    <x v="8"/>
    <x v="3"/>
    <x v="2"/>
    <x v="359"/>
    <x v="5"/>
    <x v="13"/>
    <s v="Periodo 2020-2021"/>
    <s v="Casos"/>
    <s v="Ministerio de Ciencias, Tecnología, Conocimiento e Innovación"/>
    <s v="Relación entre la Etapa Histórica del Programa Paso a Paso y el número de Casos Activos en la comuna de Camarones"/>
    <m/>
    <s v="Gráfico Evolución Comparativo"/>
    <m/>
    <s v="https://analytics.zoho.com/open-view/2395394000008156433?ZOHO_CRITERIA=%22Localiza_CL_Poblacion%22.%22Codcom%22%3D15102"/>
    <x v="3"/>
    <s v="#1774B9"/>
  </r>
  <r>
    <s v="2727"/>
    <n v="360"/>
    <s v="Enfermedades Mundiales"/>
    <s v="Salud"/>
    <n v="15201"/>
    <x v="8"/>
    <x v="3"/>
    <x v="2"/>
    <x v="360"/>
    <x v="5"/>
    <x v="13"/>
    <s v="Periodo 2020-2021"/>
    <s v="Casos"/>
    <s v="Ministerio de Ciencias, Tecnología, Conocimiento e Innovación"/>
    <s v="Relación entre la Etapa Histórica del Programa Paso a Paso y el número de Casos Activos en la comuna de Putre"/>
    <m/>
    <s v="Gráfico Evolución Comparativo"/>
    <m/>
    <s v="https://analytics.zoho.com/open-view/2395394000008156433?ZOHO_CRITERIA=%22Localiza_CL_Poblacion%22.%22Codcom%22%3D15201"/>
    <x v="3"/>
    <s v="#1774B9"/>
  </r>
  <r>
    <s v="2728"/>
    <n v="360"/>
    <s v="Enfermedades Mundiales"/>
    <s v="Salud"/>
    <n v="15202"/>
    <x v="8"/>
    <x v="3"/>
    <x v="2"/>
    <x v="361"/>
    <x v="5"/>
    <x v="13"/>
    <s v="Periodo 2020-2021"/>
    <s v="Casos"/>
    <s v="Ministerio de Ciencias, Tecnología, Conocimiento e Innovación"/>
    <s v="Relación entre la Etapa Histórica del Programa Paso a Paso y el número de Casos Activos en la comuna de General Lagos"/>
    <m/>
    <s v="Gráfico Evolución Comparativo"/>
    <m/>
    <s v="https://analytics.zoho.com/open-view/2395394000008156433?ZOHO_CRITERIA=%22Localiza_CL_Poblacion%22.%22Codcom%22%3D15202"/>
    <x v="3"/>
    <s v="#1774B9"/>
  </r>
  <r>
    <s v="2729"/>
    <n v="360"/>
    <s v="Enfermedades Mundiales"/>
    <s v="Salud"/>
    <n v="0"/>
    <x v="9"/>
    <x v="3"/>
    <x v="0"/>
    <x v="0"/>
    <x v="3"/>
    <x v="14"/>
    <s v="Periodo 2020-2021"/>
    <s v="Unidades"/>
    <s v="Ministerio de Ciencias, Tecnología, Conocimiento e Innovación"/>
    <s v="Relación entre la Etapa Histórica del Programa Paso a Paso y progreso del proceso de vacunación (2da dosis) por Región y Comuna a Escala Nacional."/>
    <m/>
    <s v="Gráfico Evolución Comparativo"/>
    <m/>
    <s v="https://analytics.zoho.com/open-view/2395394000008158415"/>
    <x v="0"/>
    <s v="#1774B9"/>
  </r>
  <r>
    <s v="2730"/>
    <n v="360"/>
    <s v="Enfermedades Mundiales"/>
    <s v="Salud"/>
    <n v="1"/>
    <x v="9"/>
    <x v="3"/>
    <x v="1"/>
    <x v="1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Tarapacá"/>
    <m/>
    <s v="Gráfico Evolución Comparativo"/>
    <m/>
    <s v="https://analytics.zoho.com/open-view/2395394000008158089?ZOHO_CRITERIA=%22Localiza_CL_Poblacion%22.%22Codreg%22%3D1"/>
    <x v="1"/>
    <s v="#1774B9"/>
  </r>
  <r>
    <s v="2731"/>
    <n v="360"/>
    <s v="Enfermedades Mundiales"/>
    <s v="Salud"/>
    <n v="2"/>
    <x v="9"/>
    <x v="3"/>
    <x v="1"/>
    <x v="2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ntofagasta"/>
    <m/>
    <s v="Gráfico Evolución Comparativo"/>
    <m/>
    <s v="https://analytics.zoho.com/open-view/2395394000008158089?ZOHO_CRITERIA=%22Localiza_CL_Poblacion%22.%22Codreg%22%3D2"/>
    <x v="2"/>
    <s v="#1774B9"/>
  </r>
  <r>
    <s v="2732"/>
    <n v="360"/>
    <s v="Enfermedades Mundiales"/>
    <s v="Salud"/>
    <n v="3"/>
    <x v="9"/>
    <x v="3"/>
    <x v="1"/>
    <x v="3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tacama"/>
    <m/>
    <s v="Gráfico Evolución Comparativo"/>
    <m/>
    <s v="https://analytics.zoho.com/open-view/2395394000008158089?ZOHO_CRITERIA=%22Localiza_CL_Poblacion%22.%22Codreg%22%3D3"/>
    <x v="3"/>
    <s v="#1774B9"/>
  </r>
  <r>
    <s v="2733"/>
    <n v="360"/>
    <s v="Enfermedades Mundiales"/>
    <s v="Salud"/>
    <n v="4"/>
    <x v="9"/>
    <x v="3"/>
    <x v="1"/>
    <x v="4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Coquimbo"/>
    <m/>
    <s v="Gráfico Evolución Comparativo"/>
    <m/>
    <s v="https://analytics.zoho.com/open-view/2395394000008158089?ZOHO_CRITERIA=%22Localiza_CL_Poblacion%22.%22Codreg%22%3D4"/>
    <x v="3"/>
    <s v="#1774B9"/>
  </r>
  <r>
    <s v="2734"/>
    <n v="360"/>
    <s v="Enfermedades Mundiales"/>
    <s v="Salud"/>
    <n v="5"/>
    <x v="9"/>
    <x v="3"/>
    <x v="1"/>
    <x v="5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Valparaíso"/>
    <m/>
    <s v="Gráfico Evolución Comparativo"/>
    <m/>
    <s v="https://analytics.zoho.com/open-view/2395394000008158089?ZOHO_CRITERIA=%22Localiza_CL_Poblacion%22.%22Codreg%22%3D5"/>
    <x v="3"/>
    <s v="#1774B9"/>
  </r>
  <r>
    <s v="2735"/>
    <n v="360"/>
    <s v="Enfermedades Mundiales"/>
    <s v="Salud"/>
    <n v="6"/>
    <x v="9"/>
    <x v="3"/>
    <x v="1"/>
    <x v="6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O'Higgins"/>
    <m/>
    <s v="Gráfico Evolución Comparativo"/>
    <m/>
    <s v="https://analytics.zoho.com/open-view/2395394000008158089?ZOHO_CRITERIA=%22Localiza_CL_Poblacion%22.%22Codreg%22%3D6"/>
    <x v="3"/>
    <s v="#1774B9"/>
  </r>
  <r>
    <s v="2736"/>
    <n v="360"/>
    <s v="Enfermedades Mundiales"/>
    <s v="Salud"/>
    <n v="7"/>
    <x v="9"/>
    <x v="3"/>
    <x v="1"/>
    <x v="7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Maule"/>
    <m/>
    <s v="Gráfico Evolución Comparativo"/>
    <m/>
    <s v="https://analytics.zoho.com/open-view/2395394000008158089?ZOHO_CRITERIA=%22Localiza_CL_Poblacion%22.%22Codreg%22%3D7"/>
    <x v="3"/>
    <s v="#1774B9"/>
  </r>
  <r>
    <s v="2737"/>
    <n v="360"/>
    <s v="Enfermedades Mundiales"/>
    <s v="Salud"/>
    <n v="8"/>
    <x v="9"/>
    <x v="3"/>
    <x v="1"/>
    <x v="8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l Biobío"/>
    <m/>
    <s v="Gráfico Evolución Comparativo"/>
    <m/>
    <s v="https://analytics.zoho.com/open-view/2395394000008158089?ZOHO_CRITERIA=%22Localiza_CL_Poblacion%22.%22Codreg%22%3D8"/>
    <x v="3"/>
    <s v="#1774B9"/>
  </r>
  <r>
    <s v="2738"/>
    <n v="360"/>
    <s v="Enfermedades Mundiales"/>
    <s v="Salud"/>
    <n v="9"/>
    <x v="9"/>
    <x v="3"/>
    <x v="1"/>
    <x v="9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La Araucanía"/>
    <m/>
    <s v="Gráfico Evolución Comparativo"/>
    <m/>
    <s v="https://analytics.zoho.com/open-view/2395394000008158089?ZOHO_CRITERIA=%22Localiza_CL_Poblacion%22.%22Codreg%22%3D9"/>
    <x v="3"/>
    <s v="#1774B9"/>
  </r>
  <r>
    <s v="2739"/>
    <n v="360"/>
    <s v="Enfermedades Mundiales"/>
    <s v="Salud"/>
    <n v="10"/>
    <x v="9"/>
    <x v="3"/>
    <x v="1"/>
    <x v="10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Los Lagos"/>
    <m/>
    <s v="Gráfico Evolución Comparativo"/>
    <m/>
    <s v="https://analytics.zoho.com/open-view/2395394000008158089?ZOHO_CRITERIA=%22Localiza_CL_Poblacion%22.%22Codreg%22%3D10"/>
    <x v="3"/>
    <s v="#1774B9"/>
  </r>
  <r>
    <s v="2740"/>
    <n v="360"/>
    <s v="Enfermedades Mundiales"/>
    <s v="Salud"/>
    <n v="11"/>
    <x v="9"/>
    <x v="3"/>
    <x v="1"/>
    <x v="11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ysén"/>
    <m/>
    <s v="Gráfico Evolución Comparativo"/>
    <m/>
    <s v="https://analytics.zoho.com/open-view/2395394000008158089?ZOHO_CRITERIA=%22Localiza_CL_Poblacion%22.%22Codreg%22%3D11"/>
    <x v="3"/>
    <s v="#1774B9"/>
  </r>
  <r>
    <s v="2741"/>
    <n v="360"/>
    <s v="Enfermedades Mundiales"/>
    <s v="Salud"/>
    <n v="12"/>
    <x v="9"/>
    <x v="3"/>
    <x v="1"/>
    <x v="12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Magallanes"/>
    <m/>
    <s v="Gráfico Evolución Comparativo"/>
    <m/>
    <s v="https://analytics.zoho.com/open-view/2395394000008158089?ZOHO_CRITERIA=%22Localiza_CL_Poblacion%22.%22Codreg%22%3D12"/>
    <x v="3"/>
    <s v="#1774B9"/>
  </r>
  <r>
    <s v="2742"/>
    <n v="360"/>
    <s v="Enfermedades Mundiales"/>
    <s v="Salud"/>
    <n v="13"/>
    <x v="9"/>
    <x v="3"/>
    <x v="1"/>
    <x v="13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Metropolitana"/>
    <m/>
    <s v="Gráfico Evolución Comparativo"/>
    <m/>
    <s v="https://analytics.zoho.com/open-view/2395394000008158089?ZOHO_CRITERIA=%22Localiza_CL_Poblacion%22.%22Codreg%22%3D13"/>
    <x v="3"/>
    <s v="#1774B9"/>
  </r>
  <r>
    <s v="2743"/>
    <n v="360"/>
    <s v="Enfermedades Mundiales"/>
    <s v="Salud"/>
    <n v="14"/>
    <x v="9"/>
    <x v="3"/>
    <x v="1"/>
    <x v="14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Los Ríos"/>
    <m/>
    <s v="Gráfico Evolución Comparativo"/>
    <m/>
    <s v="https://analytics.zoho.com/open-view/2395394000008158089?ZOHO_CRITERIA=%22Localiza_CL_Poblacion%22.%22Codreg%22%3D14"/>
    <x v="3"/>
    <s v="#1774B9"/>
  </r>
  <r>
    <s v="2744"/>
    <n v="360"/>
    <s v="Enfermedades Mundiales"/>
    <s v="Salud"/>
    <n v="15"/>
    <x v="9"/>
    <x v="3"/>
    <x v="1"/>
    <x v="15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Arica y Parinacota"/>
    <m/>
    <s v="Gráfico Evolución Comparativo"/>
    <m/>
    <s v="https://analytics.zoho.com/open-view/2395394000008158089?ZOHO_CRITERIA=%22Localiza_CL_Poblacion%22.%22Codreg%22%3D15"/>
    <x v="3"/>
    <s v="#1774B9"/>
  </r>
  <r>
    <s v="2745"/>
    <n v="360"/>
    <s v="Enfermedades Mundiales"/>
    <s v="Salud"/>
    <n v="16"/>
    <x v="9"/>
    <x v="3"/>
    <x v="1"/>
    <x v="16"/>
    <x v="4"/>
    <x v="14"/>
    <s v="Periodo 2020-2021"/>
    <s v="Unidades"/>
    <s v="Ministerio de Ciencias, Tecnología, Conocimiento e Innovación"/>
    <s v="Relación entre la Etapa Histórica del Programa Paso a Paso y progreso del proceso de vacunación (2da dosis) por Comuna en la Región de Ñuble"/>
    <m/>
    <s v="Gráfico Evolución Comparativo"/>
    <m/>
    <s v="https://analytics.zoho.com/open-view/2395394000008158089?ZOHO_CRITERIA=%22Localiza_CL_Poblacion%22.%22Codreg%22%3D16"/>
    <x v="3"/>
    <s v="#1774B9"/>
  </r>
  <r>
    <s v="2746"/>
    <n v="360"/>
    <s v="Enfermedades Mundiales"/>
    <s v="Salud"/>
    <n v="1101"/>
    <x v="9"/>
    <x v="3"/>
    <x v="2"/>
    <x v="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quique"/>
    <m/>
    <s v="Gráfico Evolución Comparativo"/>
    <m/>
    <s v="https://analytics.zoho.com/open-view/2395394000008157701?ZOHO_CRITERIA=%22Localiza_CL_Poblacion%22.%22Codcom%22%3D1101"/>
    <x v="3"/>
    <s v="#1774B9"/>
  </r>
  <r>
    <s v="2747"/>
    <n v="360"/>
    <s v="Enfermedades Mundiales"/>
    <s v="Salud"/>
    <n v="1107"/>
    <x v="9"/>
    <x v="3"/>
    <x v="2"/>
    <x v="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to Hospicio"/>
    <m/>
    <s v="Gráfico Evolución Comparativo"/>
    <m/>
    <s v="https://analytics.zoho.com/open-view/2395394000008157701?ZOHO_CRITERIA=%22Localiza_CL_Poblacion%22.%22Codcom%22%3D1107"/>
    <x v="3"/>
    <s v="#1774B9"/>
  </r>
  <r>
    <s v="2748"/>
    <n v="360"/>
    <s v="Enfermedades Mundiales"/>
    <s v="Salud"/>
    <n v="1401"/>
    <x v="9"/>
    <x v="3"/>
    <x v="2"/>
    <x v="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ozo Almonte"/>
    <m/>
    <s v="Gráfico Evolución Comparativo"/>
    <m/>
    <s v="https://analytics.zoho.com/open-view/2395394000008157701?ZOHO_CRITERIA=%22Localiza_CL_Poblacion%22.%22Codcom%22%3D1401"/>
    <x v="3"/>
    <s v="#1774B9"/>
  </r>
  <r>
    <s v="2749"/>
    <n v="360"/>
    <s v="Enfermedades Mundiales"/>
    <s v="Salud"/>
    <n v="1402"/>
    <x v="9"/>
    <x v="3"/>
    <x v="2"/>
    <x v="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miña"/>
    <m/>
    <s v="Gráfico Evolución Comparativo"/>
    <m/>
    <s v="https://analytics.zoho.com/open-view/2395394000008157701?ZOHO_CRITERIA=%22Localiza_CL_Poblacion%22.%22Codcom%22%3D1402"/>
    <x v="3"/>
    <s v="#1774B9"/>
  </r>
  <r>
    <s v="2750"/>
    <n v="360"/>
    <s v="Enfermedades Mundiales"/>
    <s v="Salud"/>
    <n v="1403"/>
    <x v="9"/>
    <x v="3"/>
    <x v="2"/>
    <x v="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chane"/>
    <m/>
    <s v="Gráfico Evolución Comparativo"/>
    <m/>
    <s v="https://analytics.zoho.com/open-view/2395394000008157701?ZOHO_CRITERIA=%22Localiza_CL_Poblacion%22.%22Codcom%22%3D1403"/>
    <x v="3"/>
    <s v="#1774B9"/>
  </r>
  <r>
    <s v="2751"/>
    <n v="360"/>
    <s v="Enfermedades Mundiales"/>
    <s v="Salud"/>
    <n v="1404"/>
    <x v="9"/>
    <x v="3"/>
    <x v="2"/>
    <x v="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ra"/>
    <m/>
    <s v="Gráfico Evolución Comparativo"/>
    <m/>
    <s v="https://analytics.zoho.com/open-view/2395394000008157701?ZOHO_CRITERIA=%22Localiza_CL_Poblacion%22.%22Codcom%22%3D1404"/>
    <x v="3"/>
    <s v="#1774B9"/>
  </r>
  <r>
    <s v="2752"/>
    <n v="360"/>
    <s v="Enfermedades Mundiales"/>
    <s v="Salud"/>
    <n v="1405"/>
    <x v="9"/>
    <x v="3"/>
    <x v="2"/>
    <x v="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ca"/>
    <m/>
    <s v="Gráfico Evolución Comparativo"/>
    <m/>
    <s v="https://analytics.zoho.com/open-view/2395394000008157701?ZOHO_CRITERIA=%22Localiza_CL_Poblacion%22.%22Codcom%22%3D1405"/>
    <x v="3"/>
    <s v="#1774B9"/>
  </r>
  <r>
    <s v="2753"/>
    <n v="360"/>
    <s v="Enfermedades Mundiales"/>
    <s v="Salud"/>
    <n v="2101"/>
    <x v="9"/>
    <x v="3"/>
    <x v="2"/>
    <x v="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tofagasta"/>
    <m/>
    <s v="Gráfico Evolución Comparativo"/>
    <m/>
    <s v="https://analytics.zoho.com/open-view/2395394000008157701?ZOHO_CRITERIA=%22Localiza_CL_Poblacion%22.%22Codcom%22%3D2101"/>
    <x v="3"/>
    <s v="#1774B9"/>
  </r>
  <r>
    <s v="2754"/>
    <n v="360"/>
    <s v="Enfermedades Mundiales"/>
    <s v="Salud"/>
    <n v="2102"/>
    <x v="9"/>
    <x v="3"/>
    <x v="2"/>
    <x v="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ejillones"/>
    <m/>
    <s v="Gráfico Evolución Comparativo"/>
    <m/>
    <s v="https://analytics.zoho.com/open-view/2395394000008157701?ZOHO_CRITERIA=%22Localiza_CL_Poblacion%22.%22Codcom%22%3D2102"/>
    <x v="3"/>
    <s v="#1774B9"/>
  </r>
  <r>
    <s v="2755"/>
    <n v="360"/>
    <s v="Enfermedades Mundiales"/>
    <s v="Salud"/>
    <n v="2103"/>
    <x v="9"/>
    <x v="3"/>
    <x v="2"/>
    <x v="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ierra Gorda"/>
    <m/>
    <s v="Gráfico Evolución Comparativo"/>
    <m/>
    <s v="https://analytics.zoho.com/open-view/2395394000008157701?ZOHO_CRITERIA=%22Localiza_CL_Poblacion%22.%22Codcom%22%3D2103"/>
    <x v="3"/>
    <s v="#1774B9"/>
  </r>
  <r>
    <s v="2756"/>
    <n v="360"/>
    <s v="Enfermedades Mundiales"/>
    <s v="Salud"/>
    <n v="2104"/>
    <x v="9"/>
    <x v="3"/>
    <x v="2"/>
    <x v="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tal"/>
    <m/>
    <s v="Gráfico Evolución Comparativo"/>
    <m/>
    <s v="https://analytics.zoho.com/open-view/2395394000008157701?ZOHO_CRITERIA=%22Localiza_CL_Poblacion%22.%22Codcom%22%3D2104"/>
    <x v="3"/>
    <s v="#1774B9"/>
  </r>
  <r>
    <s v="2757"/>
    <n v="360"/>
    <s v="Enfermedades Mundiales"/>
    <s v="Salud"/>
    <n v="2201"/>
    <x v="9"/>
    <x v="3"/>
    <x v="2"/>
    <x v="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ama"/>
    <m/>
    <s v="Gráfico Evolución Comparativo"/>
    <m/>
    <s v="https://analytics.zoho.com/open-view/2395394000008157701?ZOHO_CRITERIA=%22Localiza_CL_Poblacion%22.%22Codcom%22%3D2201"/>
    <x v="3"/>
    <s v="#1774B9"/>
  </r>
  <r>
    <s v="2758"/>
    <n v="360"/>
    <s v="Enfermedades Mundiales"/>
    <s v="Salud"/>
    <n v="2202"/>
    <x v="9"/>
    <x v="3"/>
    <x v="2"/>
    <x v="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llagüe"/>
    <m/>
    <s v="Gráfico Evolución Comparativo"/>
    <m/>
    <s v="https://analytics.zoho.com/open-view/2395394000008157701?ZOHO_CRITERIA=%22Localiza_CL_Poblacion%22.%22Codcom%22%3D2202"/>
    <x v="3"/>
    <s v="#1774B9"/>
  </r>
  <r>
    <s v="2759"/>
    <n v="360"/>
    <s v="Enfermedades Mundiales"/>
    <s v="Salud"/>
    <n v="2203"/>
    <x v="9"/>
    <x v="3"/>
    <x v="2"/>
    <x v="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edro de Atacama"/>
    <m/>
    <s v="Gráfico Evolución Comparativo"/>
    <m/>
    <s v="https://analytics.zoho.com/open-view/2395394000008157701?ZOHO_CRITERIA=%22Localiza_CL_Poblacion%22.%22Codcom%22%3D2203"/>
    <x v="3"/>
    <s v="#1774B9"/>
  </r>
  <r>
    <s v="2760"/>
    <n v="360"/>
    <s v="Enfermedades Mundiales"/>
    <s v="Salud"/>
    <n v="2301"/>
    <x v="9"/>
    <x v="3"/>
    <x v="2"/>
    <x v="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copilla"/>
    <m/>
    <s v="Gráfico Evolución Comparativo"/>
    <m/>
    <s v="https://analytics.zoho.com/open-view/2395394000008157701?ZOHO_CRITERIA=%22Localiza_CL_Poblacion%22.%22Codcom%22%3D2301"/>
    <x v="3"/>
    <s v="#1774B9"/>
  </r>
  <r>
    <s v="2761"/>
    <n v="360"/>
    <s v="Enfermedades Mundiales"/>
    <s v="Salud"/>
    <n v="2302"/>
    <x v="9"/>
    <x v="3"/>
    <x v="2"/>
    <x v="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ía Elena"/>
    <m/>
    <s v="Gráfico Evolución Comparativo"/>
    <m/>
    <s v="https://analytics.zoho.com/open-view/2395394000008157701?ZOHO_CRITERIA=%22Localiza_CL_Poblacion%22.%22Codcom%22%3D2302"/>
    <x v="3"/>
    <s v="#1774B9"/>
  </r>
  <r>
    <s v="2762"/>
    <n v="360"/>
    <s v="Enfermedades Mundiales"/>
    <s v="Salud"/>
    <n v="3101"/>
    <x v="9"/>
    <x v="3"/>
    <x v="2"/>
    <x v="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piapó"/>
    <m/>
    <s v="Gráfico Evolución Comparativo"/>
    <m/>
    <s v="https://analytics.zoho.com/open-view/2395394000008157701?ZOHO_CRITERIA=%22Localiza_CL_Poblacion%22.%22Codcom%22%3D3101"/>
    <x v="3"/>
    <s v="#1774B9"/>
  </r>
  <r>
    <s v="2763"/>
    <n v="360"/>
    <s v="Enfermedades Mundiales"/>
    <s v="Salud"/>
    <n v="3102"/>
    <x v="9"/>
    <x v="3"/>
    <x v="2"/>
    <x v="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dera"/>
    <m/>
    <s v="Gráfico Evolución Comparativo"/>
    <m/>
    <s v="https://analytics.zoho.com/open-view/2395394000008157701?ZOHO_CRITERIA=%22Localiza_CL_Poblacion%22.%22Codcom%22%3D3102"/>
    <x v="3"/>
    <s v="#1774B9"/>
  </r>
  <r>
    <s v="2764"/>
    <n v="360"/>
    <s v="Enfermedades Mundiales"/>
    <s v="Salud"/>
    <n v="3103"/>
    <x v="9"/>
    <x v="3"/>
    <x v="2"/>
    <x v="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erra Amarilla"/>
    <m/>
    <s v="Gráfico Evolución Comparativo"/>
    <m/>
    <s v="https://analytics.zoho.com/open-view/2395394000008157701?ZOHO_CRITERIA=%22Localiza_CL_Poblacion%22.%22Codcom%22%3D3103"/>
    <x v="3"/>
    <s v="#1774B9"/>
  </r>
  <r>
    <s v="2765"/>
    <n v="360"/>
    <s v="Enfermedades Mundiales"/>
    <s v="Salud"/>
    <n v="3201"/>
    <x v="9"/>
    <x v="3"/>
    <x v="2"/>
    <x v="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añaral"/>
    <m/>
    <s v="Gráfico Evolución Comparativo"/>
    <m/>
    <s v="https://analytics.zoho.com/open-view/2395394000008157701?ZOHO_CRITERIA=%22Localiza_CL_Poblacion%22.%22Codcom%22%3D3201"/>
    <x v="3"/>
    <s v="#1774B9"/>
  </r>
  <r>
    <s v="2766"/>
    <n v="360"/>
    <s v="Enfermedades Mundiales"/>
    <s v="Salud"/>
    <n v="3202"/>
    <x v="9"/>
    <x v="3"/>
    <x v="2"/>
    <x v="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Diego de Almagro"/>
    <m/>
    <s v="Gráfico Evolución Comparativo"/>
    <m/>
    <s v="https://analytics.zoho.com/open-view/2395394000008157701?ZOHO_CRITERIA=%22Localiza_CL_Poblacion%22.%22Codcom%22%3D3202"/>
    <x v="3"/>
    <s v="#1774B9"/>
  </r>
  <r>
    <s v="2767"/>
    <n v="360"/>
    <s v="Enfermedades Mundiales"/>
    <s v="Salud"/>
    <n v="3301"/>
    <x v="9"/>
    <x v="3"/>
    <x v="2"/>
    <x v="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allenar"/>
    <m/>
    <s v="Gráfico Evolución Comparativo"/>
    <m/>
    <s v="https://analytics.zoho.com/open-view/2395394000008157701?ZOHO_CRITERIA=%22Localiza_CL_Poblacion%22.%22Codcom%22%3D3301"/>
    <x v="3"/>
    <s v="#1774B9"/>
  </r>
  <r>
    <s v="2768"/>
    <n v="360"/>
    <s v="Enfermedades Mundiales"/>
    <s v="Salud"/>
    <n v="3302"/>
    <x v="9"/>
    <x v="3"/>
    <x v="2"/>
    <x v="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to del Carmen"/>
    <m/>
    <s v="Gráfico Evolución Comparativo"/>
    <m/>
    <s v="https://analytics.zoho.com/open-view/2395394000008157701?ZOHO_CRITERIA=%22Localiza_CL_Poblacion%22.%22Codcom%22%3D3302"/>
    <x v="3"/>
    <s v="#1774B9"/>
  </r>
  <r>
    <s v="2769"/>
    <n v="360"/>
    <s v="Enfermedades Mundiales"/>
    <s v="Salud"/>
    <n v="3303"/>
    <x v="9"/>
    <x v="3"/>
    <x v="2"/>
    <x v="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eirina"/>
    <m/>
    <s v="Gráfico Evolución Comparativo"/>
    <m/>
    <s v="https://analytics.zoho.com/open-view/2395394000008157701?ZOHO_CRITERIA=%22Localiza_CL_Poblacion%22.%22Codcom%22%3D3303"/>
    <x v="3"/>
    <s v="#1774B9"/>
  </r>
  <r>
    <s v="2770"/>
    <n v="360"/>
    <s v="Enfermedades Mundiales"/>
    <s v="Salud"/>
    <n v="3304"/>
    <x v="9"/>
    <x v="3"/>
    <x v="2"/>
    <x v="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sco"/>
    <m/>
    <s v="Gráfico Evolución Comparativo"/>
    <m/>
    <s v="https://analytics.zoho.com/open-view/2395394000008157701?ZOHO_CRITERIA=%22Localiza_CL_Poblacion%22.%22Codcom%22%3D3304"/>
    <x v="3"/>
    <s v="#1774B9"/>
  </r>
  <r>
    <s v="2771"/>
    <n v="360"/>
    <s v="Enfermedades Mundiales"/>
    <s v="Salud"/>
    <n v="4101"/>
    <x v="9"/>
    <x v="3"/>
    <x v="2"/>
    <x v="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Serena"/>
    <m/>
    <s v="Gráfico Evolución Comparativo"/>
    <m/>
    <s v="https://analytics.zoho.com/open-view/2395394000008157701?ZOHO_CRITERIA=%22Localiza_CL_Poblacion%22.%22Codcom%22%3D4101"/>
    <x v="3"/>
    <s v="#1774B9"/>
  </r>
  <r>
    <s v="2772"/>
    <n v="360"/>
    <s v="Enfermedades Mundiales"/>
    <s v="Salud"/>
    <n v="4102"/>
    <x v="9"/>
    <x v="3"/>
    <x v="2"/>
    <x v="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quimbo"/>
    <m/>
    <s v="Gráfico Evolución Comparativo"/>
    <m/>
    <s v="https://analytics.zoho.com/open-view/2395394000008157701?ZOHO_CRITERIA=%22Localiza_CL_Poblacion%22.%22Codcom%22%3D4102"/>
    <x v="3"/>
    <s v="#1774B9"/>
  </r>
  <r>
    <s v="2773"/>
    <n v="360"/>
    <s v="Enfermedades Mundiales"/>
    <s v="Salud"/>
    <n v="4103"/>
    <x v="9"/>
    <x v="3"/>
    <x v="2"/>
    <x v="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dacollo"/>
    <m/>
    <s v="Gráfico Evolución Comparativo"/>
    <m/>
    <s v="https://analytics.zoho.com/open-view/2395394000008157701?ZOHO_CRITERIA=%22Localiza_CL_Poblacion%22.%22Codcom%22%3D4103"/>
    <x v="3"/>
    <s v="#1774B9"/>
  </r>
  <r>
    <s v="2774"/>
    <n v="360"/>
    <s v="Enfermedades Mundiales"/>
    <s v="Salud"/>
    <n v="4104"/>
    <x v="9"/>
    <x v="3"/>
    <x v="2"/>
    <x v="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Higuera"/>
    <m/>
    <s v="Gráfico Evolución Comparativo"/>
    <m/>
    <s v="https://analytics.zoho.com/open-view/2395394000008157701?ZOHO_CRITERIA=%22Localiza_CL_Poblacion%22.%22Codcom%22%3D4104"/>
    <x v="3"/>
    <s v="#1774B9"/>
  </r>
  <r>
    <s v="2775"/>
    <n v="360"/>
    <s v="Enfermedades Mundiales"/>
    <s v="Salud"/>
    <n v="4105"/>
    <x v="9"/>
    <x v="3"/>
    <x v="2"/>
    <x v="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iguano"/>
    <m/>
    <s v="Gráfico Evolución Comparativo"/>
    <m/>
    <s v="https://analytics.zoho.com/open-view/2395394000008157701?ZOHO_CRITERIA=%22Localiza_CL_Poblacion%22.%22Codcom%22%3D4105"/>
    <x v="3"/>
    <s v="#1774B9"/>
  </r>
  <r>
    <s v="2776"/>
    <n v="360"/>
    <s v="Enfermedades Mundiales"/>
    <s v="Salud"/>
    <n v="4106"/>
    <x v="9"/>
    <x v="3"/>
    <x v="2"/>
    <x v="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cuña"/>
    <m/>
    <s v="Gráfico Evolución Comparativo"/>
    <m/>
    <s v="https://analytics.zoho.com/open-view/2395394000008157701?ZOHO_CRITERIA=%22Localiza_CL_Poblacion%22.%22Codcom%22%3D4106"/>
    <x v="3"/>
    <s v="#1774B9"/>
  </r>
  <r>
    <s v="2777"/>
    <n v="360"/>
    <s v="Enfermedades Mundiales"/>
    <s v="Salud"/>
    <n v="4201"/>
    <x v="9"/>
    <x v="3"/>
    <x v="2"/>
    <x v="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llapel"/>
    <m/>
    <s v="Gráfico Evolución Comparativo"/>
    <m/>
    <s v="https://analytics.zoho.com/open-view/2395394000008157701?ZOHO_CRITERIA=%22Localiza_CL_Poblacion%22.%22Codcom%22%3D4201"/>
    <x v="3"/>
    <s v="#1774B9"/>
  </r>
  <r>
    <s v="2778"/>
    <n v="360"/>
    <s v="Enfermedades Mundiales"/>
    <s v="Salud"/>
    <n v="4202"/>
    <x v="9"/>
    <x v="3"/>
    <x v="2"/>
    <x v="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nela"/>
    <m/>
    <s v="Gráfico Evolución Comparativo"/>
    <m/>
    <s v="https://analytics.zoho.com/open-view/2395394000008157701?ZOHO_CRITERIA=%22Localiza_CL_Poblacion%22.%22Codcom%22%3D4202"/>
    <x v="3"/>
    <s v="#1774B9"/>
  </r>
  <r>
    <s v="2779"/>
    <n v="360"/>
    <s v="Enfermedades Mundiales"/>
    <s v="Salud"/>
    <n v="4203"/>
    <x v="9"/>
    <x v="3"/>
    <x v="2"/>
    <x v="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Vilos"/>
    <m/>
    <s v="Gráfico Evolución Comparativo"/>
    <m/>
    <s v="https://analytics.zoho.com/open-view/2395394000008157701?ZOHO_CRITERIA=%22Localiza_CL_Poblacion%22.%22Codcom%22%3D4203"/>
    <x v="3"/>
    <s v="#1774B9"/>
  </r>
  <r>
    <s v="2780"/>
    <n v="360"/>
    <s v="Enfermedades Mundiales"/>
    <s v="Salud"/>
    <n v="4204"/>
    <x v="9"/>
    <x v="3"/>
    <x v="2"/>
    <x v="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lamanca"/>
    <m/>
    <s v="Gráfico Evolución Comparativo"/>
    <m/>
    <s v="https://analytics.zoho.com/open-view/2395394000008157701?ZOHO_CRITERIA=%22Localiza_CL_Poblacion%22.%22Codcom%22%3D4204"/>
    <x v="3"/>
    <s v="#1774B9"/>
  </r>
  <r>
    <s v="2781"/>
    <n v="360"/>
    <s v="Enfermedades Mundiales"/>
    <s v="Salud"/>
    <n v="4301"/>
    <x v="9"/>
    <x v="3"/>
    <x v="2"/>
    <x v="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valle"/>
    <m/>
    <s v="Gráfico Evolución Comparativo"/>
    <m/>
    <s v="https://analytics.zoho.com/open-view/2395394000008157701?ZOHO_CRITERIA=%22Localiza_CL_Poblacion%22.%22Codcom%22%3D4301"/>
    <x v="3"/>
    <s v="#1774B9"/>
  </r>
  <r>
    <s v="2782"/>
    <n v="360"/>
    <s v="Enfermedades Mundiales"/>
    <s v="Salud"/>
    <n v="4302"/>
    <x v="9"/>
    <x v="3"/>
    <x v="2"/>
    <x v="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mbarbalá"/>
    <m/>
    <s v="Gráfico Evolución Comparativo"/>
    <m/>
    <s v="https://analytics.zoho.com/open-view/2395394000008157701?ZOHO_CRITERIA=%22Localiza_CL_Poblacion%22.%22Codcom%22%3D4302"/>
    <x v="3"/>
    <s v="#1774B9"/>
  </r>
  <r>
    <s v="2783"/>
    <n v="360"/>
    <s v="Enfermedades Mundiales"/>
    <s v="Salud"/>
    <n v="4303"/>
    <x v="9"/>
    <x v="3"/>
    <x v="2"/>
    <x v="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onte Patria"/>
    <m/>
    <s v="Gráfico Evolución Comparativo"/>
    <m/>
    <s v="https://analytics.zoho.com/open-view/2395394000008157701?ZOHO_CRITERIA=%22Localiza_CL_Poblacion%22.%22Codcom%22%3D4303"/>
    <x v="3"/>
    <s v="#1774B9"/>
  </r>
  <r>
    <s v="2784"/>
    <n v="360"/>
    <s v="Enfermedades Mundiales"/>
    <s v="Salud"/>
    <n v="4304"/>
    <x v="9"/>
    <x v="3"/>
    <x v="2"/>
    <x v="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nitaqui"/>
    <m/>
    <s v="Gráfico Evolución Comparativo"/>
    <m/>
    <s v="https://analytics.zoho.com/open-view/2395394000008157701?ZOHO_CRITERIA=%22Localiza_CL_Poblacion%22.%22Codcom%22%3D4304"/>
    <x v="3"/>
    <s v="#1774B9"/>
  </r>
  <r>
    <s v="2785"/>
    <n v="360"/>
    <s v="Enfermedades Mundiales"/>
    <s v="Salud"/>
    <n v="4305"/>
    <x v="9"/>
    <x v="3"/>
    <x v="2"/>
    <x v="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Hurtado"/>
    <m/>
    <s v="Gráfico Evolución Comparativo"/>
    <m/>
    <s v="https://analytics.zoho.com/open-view/2395394000008157701?ZOHO_CRITERIA=%22Localiza_CL_Poblacion%22.%22Codcom%22%3D4305"/>
    <x v="3"/>
    <s v="#1774B9"/>
  </r>
  <r>
    <s v="2786"/>
    <n v="360"/>
    <s v="Enfermedades Mundiales"/>
    <s v="Salud"/>
    <n v="5101"/>
    <x v="9"/>
    <x v="3"/>
    <x v="2"/>
    <x v="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alparaíso"/>
    <m/>
    <s v="Gráfico Evolución Comparativo"/>
    <m/>
    <s v="https://analytics.zoho.com/open-view/2395394000008157701?ZOHO_CRITERIA=%22Localiza_CL_Poblacion%22.%22Codcom%22%3D5101"/>
    <x v="3"/>
    <s v="#1774B9"/>
  </r>
  <r>
    <s v="2787"/>
    <n v="360"/>
    <s v="Enfermedades Mundiales"/>
    <s v="Salud"/>
    <n v="5102"/>
    <x v="9"/>
    <x v="3"/>
    <x v="2"/>
    <x v="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sablanca"/>
    <m/>
    <s v="Gráfico Evolución Comparativo"/>
    <m/>
    <s v="https://analytics.zoho.com/open-view/2395394000008157701?ZOHO_CRITERIA=%22Localiza_CL_Poblacion%22.%22Codcom%22%3D5102"/>
    <x v="3"/>
    <s v="#1774B9"/>
  </r>
  <r>
    <s v="2788"/>
    <n v="360"/>
    <s v="Enfermedades Mundiales"/>
    <s v="Salud"/>
    <n v="5103"/>
    <x v="9"/>
    <x v="3"/>
    <x v="2"/>
    <x v="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cón"/>
    <m/>
    <s v="Gráfico Evolución Comparativo"/>
    <m/>
    <s v="https://analytics.zoho.com/open-view/2395394000008157701?ZOHO_CRITERIA=%22Localiza_CL_Poblacion%22.%22Codcom%22%3D5103"/>
    <x v="3"/>
    <s v="#1774B9"/>
  </r>
  <r>
    <s v="2789"/>
    <n v="360"/>
    <s v="Enfermedades Mundiales"/>
    <s v="Salud"/>
    <n v="5104"/>
    <x v="9"/>
    <x v="3"/>
    <x v="2"/>
    <x v="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Juan Fernández"/>
    <m/>
    <s v="Gráfico Evolución Comparativo"/>
    <m/>
    <s v="https://analytics.zoho.com/open-view/2395394000008157701?ZOHO_CRITERIA=%22Localiza_CL_Poblacion%22.%22Codcom%22%3D5104"/>
    <x v="3"/>
    <s v="#1774B9"/>
  </r>
  <r>
    <s v="2790"/>
    <n v="360"/>
    <s v="Enfermedades Mundiales"/>
    <s v="Salud"/>
    <n v="5105"/>
    <x v="9"/>
    <x v="3"/>
    <x v="2"/>
    <x v="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chuncaví"/>
    <m/>
    <s v="Gráfico Evolución Comparativo"/>
    <m/>
    <s v="https://analytics.zoho.com/open-view/2395394000008157701?ZOHO_CRITERIA=%22Localiza_CL_Poblacion%22.%22Codcom%22%3D5105"/>
    <x v="3"/>
    <s v="#1774B9"/>
  </r>
  <r>
    <s v="2791"/>
    <n v="360"/>
    <s v="Enfermedades Mundiales"/>
    <s v="Salud"/>
    <n v="5107"/>
    <x v="9"/>
    <x v="3"/>
    <x v="2"/>
    <x v="6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tero"/>
    <m/>
    <s v="Gráfico Evolución Comparativo"/>
    <m/>
    <s v="https://analytics.zoho.com/open-view/2395394000008157701?ZOHO_CRITERIA=%22Localiza_CL_Poblacion%22.%22Codcom%22%3D5107"/>
    <x v="3"/>
    <s v="#1774B9"/>
  </r>
  <r>
    <s v="2792"/>
    <n v="360"/>
    <s v="Enfermedades Mundiales"/>
    <s v="Salud"/>
    <n v="5109"/>
    <x v="9"/>
    <x v="3"/>
    <x v="2"/>
    <x v="6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ña del Mar"/>
    <m/>
    <s v="Gráfico Evolución Comparativo"/>
    <m/>
    <s v="https://analytics.zoho.com/open-view/2395394000008157701?ZOHO_CRITERIA=%22Localiza_CL_Poblacion%22.%22Codcom%22%3D5109"/>
    <x v="3"/>
    <s v="#1774B9"/>
  </r>
  <r>
    <s v="2793"/>
    <n v="360"/>
    <s v="Enfermedades Mundiales"/>
    <s v="Salud"/>
    <n v="5201"/>
    <x v="9"/>
    <x v="3"/>
    <x v="2"/>
    <x v="6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sla de Pascua"/>
    <m/>
    <s v="Gráfico Evolución Comparativo"/>
    <m/>
    <s v="https://analytics.zoho.com/open-view/2395394000008157701?ZOHO_CRITERIA=%22Localiza_CL_Poblacion%22.%22Codcom%22%3D5201"/>
    <x v="3"/>
    <s v="#1774B9"/>
  </r>
  <r>
    <s v="2794"/>
    <n v="360"/>
    <s v="Enfermedades Mundiales"/>
    <s v="Salud"/>
    <n v="5301"/>
    <x v="9"/>
    <x v="3"/>
    <x v="2"/>
    <x v="6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Andes"/>
    <m/>
    <s v="Gráfico Evolución Comparativo"/>
    <m/>
    <s v="https://analytics.zoho.com/open-view/2395394000008157701?ZOHO_CRITERIA=%22Localiza_CL_Poblacion%22.%22Codcom%22%3D5301"/>
    <x v="3"/>
    <s v="#1774B9"/>
  </r>
  <r>
    <s v="2795"/>
    <n v="360"/>
    <s v="Enfermedades Mundiales"/>
    <s v="Salud"/>
    <n v="5302"/>
    <x v="9"/>
    <x v="3"/>
    <x v="2"/>
    <x v="6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le Larga"/>
    <m/>
    <s v="Gráfico Evolución Comparativo"/>
    <m/>
    <s v="https://analytics.zoho.com/open-view/2395394000008157701?ZOHO_CRITERIA=%22Localiza_CL_Poblacion%22.%22Codcom%22%3D5302"/>
    <x v="3"/>
    <s v="#1774B9"/>
  </r>
  <r>
    <s v="2796"/>
    <n v="360"/>
    <s v="Enfermedades Mundiales"/>
    <s v="Salud"/>
    <n v="5303"/>
    <x v="9"/>
    <x v="3"/>
    <x v="2"/>
    <x v="6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inconada"/>
    <m/>
    <s v="Gráfico Evolución Comparativo"/>
    <m/>
    <s v="https://analytics.zoho.com/open-view/2395394000008157701?ZOHO_CRITERIA=%22Localiza_CL_Poblacion%22.%22Codcom%22%3D5303"/>
    <x v="3"/>
    <s v="#1774B9"/>
  </r>
  <r>
    <s v="2797"/>
    <n v="360"/>
    <s v="Enfermedades Mundiales"/>
    <s v="Salud"/>
    <n v="5304"/>
    <x v="9"/>
    <x v="3"/>
    <x v="2"/>
    <x v="6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Esteban"/>
    <m/>
    <s v="Gráfico Evolución Comparativo"/>
    <m/>
    <s v="https://analytics.zoho.com/open-view/2395394000008157701?ZOHO_CRITERIA=%22Localiza_CL_Poblacion%22.%22Codcom%22%3D5304"/>
    <x v="3"/>
    <s v="#1774B9"/>
  </r>
  <r>
    <s v="2798"/>
    <n v="360"/>
    <s v="Enfermedades Mundiales"/>
    <s v="Salud"/>
    <n v="5401"/>
    <x v="9"/>
    <x v="3"/>
    <x v="2"/>
    <x v="6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Ligua"/>
    <m/>
    <s v="Gráfico Evolución Comparativo"/>
    <m/>
    <s v="https://analytics.zoho.com/open-view/2395394000008157701?ZOHO_CRITERIA=%22Localiza_CL_Poblacion%22.%22Codcom%22%3D5401"/>
    <x v="3"/>
    <s v="#1774B9"/>
  </r>
  <r>
    <s v="2799"/>
    <n v="360"/>
    <s v="Enfermedades Mundiales"/>
    <s v="Salud"/>
    <n v="5402"/>
    <x v="9"/>
    <x v="3"/>
    <x v="2"/>
    <x v="7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bildo"/>
    <m/>
    <s v="Gráfico Evolución Comparativo"/>
    <m/>
    <s v="https://analytics.zoho.com/open-view/2395394000008157701?ZOHO_CRITERIA=%22Localiza_CL_Poblacion%22.%22Codcom%22%3D5402"/>
    <x v="3"/>
    <s v="#1774B9"/>
  </r>
  <r>
    <s v="2800"/>
    <n v="360"/>
    <s v="Enfermedades Mundiales"/>
    <s v="Salud"/>
    <n v="5403"/>
    <x v="9"/>
    <x v="3"/>
    <x v="2"/>
    <x v="7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pudo"/>
    <m/>
    <s v="Gráfico Evolución Comparativo"/>
    <m/>
    <s v="https://analytics.zoho.com/open-view/2395394000008157701?ZOHO_CRITERIA=%22Localiza_CL_Poblacion%22.%22Codcom%22%3D5403"/>
    <x v="3"/>
    <s v="#1774B9"/>
  </r>
  <r>
    <s v="2801"/>
    <n v="360"/>
    <s v="Enfermedades Mundiales"/>
    <s v="Salud"/>
    <n v="5404"/>
    <x v="9"/>
    <x v="3"/>
    <x v="2"/>
    <x v="7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torca"/>
    <m/>
    <s v="Gráfico Evolución Comparativo"/>
    <m/>
    <s v="https://analytics.zoho.com/open-view/2395394000008157701?ZOHO_CRITERIA=%22Localiza_CL_Poblacion%22.%22Codcom%22%3D5404"/>
    <x v="3"/>
    <s v="#1774B9"/>
  </r>
  <r>
    <s v="2802"/>
    <n v="360"/>
    <s v="Enfermedades Mundiales"/>
    <s v="Salud"/>
    <n v="5405"/>
    <x v="9"/>
    <x v="3"/>
    <x v="2"/>
    <x v="7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Zapallar"/>
    <m/>
    <s v="Gráfico Evolución Comparativo"/>
    <m/>
    <s v="https://analytics.zoho.com/open-view/2395394000008157701?ZOHO_CRITERIA=%22Localiza_CL_Poblacion%22.%22Codcom%22%3D5405"/>
    <x v="3"/>
    <s v="#1774B9"/>
  </r>
  <r>
    <s v="2803"/>
    <n v="360"/>
    <s v="Enfermedades Mundiales"/>
    <s v="Salud"/>
    <n v="5501"/>
    <x v="9"/>
    <x v="3"/>
    <x v="2"/>
    <x v="7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lota"/>
    <m/>
    <s v="Gráfico Evolución Comparativo"/>
    <m/>
    <s v="https://analytics.zoho.com/open-view/2395394000008157701?ZOHO_CRITERIA=%22Localiza_CL_Poblacion%22.%22Codcom%22%3D5501"/>
    <x v="3"/>
    <s v="#1774B9"/>
  </r>
  <r>
    <s v="2804"/>
    <n v="360"/>
    <s v="Enfermedades Mundiales"/>
    <s v="Salud"/>
    <n v="5502"/>
    <x v="9"/>
    <x v="3"/>
    <x v="2"/>
    <x v="7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era"/>
    <m/>
    <s v="Gráfico Evolución Comparativo"/>
    <m/>
    <s v="https://analytics.zoho.com/open-view/2395394000008157701?ZOHO_CRITERIA=%22Localiza_CL_Poblacion%22.%22Codcom%22%3D5502"/>
    <x v="3"/>
    <s v="#1774B9"/>
  </r>
  <r>
    <s v="2805"/>
    <n v="360"/>
    <s v="Enfermedades Mundiales"/>
    <s v="Salud"/>
    <n v="5503"/>
    <x v="9"/>
    <x v="3"/>
    <x v="2"/>
    <x v="7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ijuelas"/>
    <m/>
    <s v="Gráfico Evolución Comparativo"/>
    <m/>
    <s v="https://analytics.zoho.com/open-view/2395394000008157701?ZOHO_CRITERIA=%22Localiza_CL_Poblacion%22.%22Codcom%22%3D5503"/>
    <x v="3"/>
    <s v="#1774B9"/>
  </r>
  <r>
    <s v="2806"/>
    <n v="360"/>
    <s v="Enfermedades Mundiales"/>
    <s v="Salud"/>
    <n v="5504"/>
    <x v="9"/>
    <x v="3"/>
    <x v="2"/>
    <x v="7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Cruz"/>
    <m/>
    <s v="Gráfico Evolución Comparativo"/>
    <m/>
    <s v="https://analytics.zoho.com/open-view/2395394000008157701?ZOHO_CRITERIA=%22Localiza_CL_Poblacion%22.%22Codcom%22%3D5504"/>
    <x v="3"/>
    <s v="#1774B9"/>
  </r>
  <r>
    <s v="2807"/>
    <n v="360"/>
    <s v="Enfermedades Mundiales"/>
    <s v="Salud"/>
    <n v="5506"/>
    <x v="9"/>
    <x v="3"/>
    <x v="2"/>
    <x v="7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ogales"/>
    <m/>
    <s v="Gráfico Evolución Comparativo"/>
    <m/>
    <s v="https://analytics.zoho.com/open-view/2395394000008157701?ZOHO_CRITERIA=%22Localiza_CL_Poblacion%22.%22Codcom%22%3D5506"/>
    <x v="3"/>
    <s v="#1774B9"/>
  </r>
  <r>
    <s v="2808"/>
    <n v="360"/>
    <s v="Enfermedades Mundiales"/>
    <s v="Salud"/>
    <n v="5601"/>
    <x v="9"/>
    <x v="3"/>
    <x v="2"/>
    <x v="7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Antonio"/>
    <m/>
    <s v="Gráfico Evolución Comparativo"/>
    <m/>
    <s v="https://analytics.zoho.com/open-view/2395394000008157701?ZOHO_CRITERIA=%22Localiza_CL_Poblacion%22.%22Codcom%22%3D5601"/>
    <x v="3"/>
    <s v="#1774B9"/>
  </r>
  <r>
    <s v="2809"/>
    <n v="360"/>
    <s v="Enfermedades Mundiales"/>
    <s v="Salud"/>
    <n v="5602"/>
    <x v="9"/>
    <x v="3"/>
    <x v="2"/>
    <x v="8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garrobo"/>
    <m/>
    <s v="Gráfico Evolución Comparativo"/>
    <m/>
    <s v="https://analytics.zoho.com/open-view/2395394000008157701?ZOHO_CRITERIA=%22Localiza_CL_Poblacion%22.%22Codcom%22%3D5602"/>
    <x v="3"/>
    <s v="#1774B9"/>
  </r>
  <r>
    <s v="2810"/>
    <n v="360"/>
    <s v="Enfermedades Mundiales"/>
    <s v="Salud"/>
    <n v="5603"/>
    <x v="9"/>
    <x v="3"/>
    <x v="2"/>
    <x v="8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rtagena"/>
    <m/>
    <s v="Gráfico Evolución Comparativo"/>
    <m/>
    <s v="https://analytics.zoho.com/open-view/2395394000008157701?ZOHO_CRITERIA=%22Localiza_CL_Poblacion%22.%22Codcom%22%3D5603"/>
    <x v="3"/>
    <s v="#1774B9"/>
  </r>
  <r>
    <s v="2811"/>
    <n v="360"/>
    <s v="Enfermedades Mundiales"/>
    <s v="Salud"/>
    <n v="5604"/>
    <x v="9"/>
    <x v="3"/>
    <x v="2"/>
    <x v="8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Quisco"/>
    <m/>
    <s v="Gráfico Evolución Comparativo"/>
    <m/>
    <s v="https://analytics.zoho.com/open-view/2395394000008157701?ZOHO_CRITERIA=%22Localiza_CL_Poblacion%22.%22Codcom%22%3D5604"/>
    <x v="3"/>
    <s v="#1774B9"/>
  </r>
  <r>
    <s v="2812"/>
    <n v="360"/>
    <s v="Enfermedades Mundiales"/>
    <s v="Salud"/>
    <n v="5605"/>
    <x v="9"/>
    <x v="3"/>
    <x v="2"/>
    <x v="8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Tabo"/>
    <m/>
    <s v="Gráfico Evolución Comparativo"/>
    <m/>
    <s v="https://analytics.zoho.com/open-view/2395394000008157701?ZOHO_CRITERIA=%22Localiza_CL_Poblacion%22.%22Codcom%22%3D5605"/>
    <x v="3"/>
    <s v="#1774B9"/>
  </r>
  <r>
    <s v="2813"/>
    <n v="360"/>
    <s v="Enfermedades Mundiales"/>
    <s v="Salud"/>
    <n v="5606"/>
    <x v="9"/>
    <x v="3"/>
    <x v="2"/>
    <x v="8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o Domingo"/>
    <m/>
    <s v="Gráfico Evolución Comparativo"/>
    <m/>
    <s v="https://analytics.zoho.com/open-view/2395394000008157701?ZOHO_CRITERIA=%22Localiza_CL_Poblacion%22.%22Codcom%22%3D5606"/>
    <x v="3"/>
    <s v="#1774B9"/>
  </r>
  <r>
    <s v="2814"/>
    <n v="360"/>
    <s v="Enfermedades Mundiales"/>
    <s v="Salud"/>
    <n v="5701"/>
    <x v="9"/>
    <x v="3"/>
    <x v="2"/>
    <x v="8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Felipe"/>
    <m/>
    <s v="Gráfico Evolución Comparativo"/>
    <m/>
    <s v="https://analytics.zoho.com/open-view/2395394000008157701?ZOHO_CRITERIA=%22Localiza_CL_Poblacion%22.%22Codcom%22%3D5701"/>
    <x v="3"/>
    <s v="#1774B9"/>
  </r>
  <r>
    <s v="2815"/>
    <n v="360"/>
    <s v="Enfermedades Mundiales"/>
    <s v="Salud"/>
    <n v="5702"/>
    <x v="9"/>
    <x v="3"/>
    <x v="2"/>
    <x v="8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temu"/>
    <m/>
    <s v="Gráfico Evolución Comparativo"/>
    <m/>
    <s v="https://analytics.zoho.com/open-view/2395394000008157701?ZOHO_CRITERIA=%22Localiza_CL_Poblacion%22.%22Codcom%22%3D5702"/>
    <x v="3"/>
    <s v="#1774B9"/>
  </r>
  <r>
    <s v="2816"/>
    <n v="360"/>
    <s v="Enfermedades Mundiales"/>
    <s v="Salud"/>
    <n v="5703"/>
    <x v="9"/>
    <x v="3"/>
    <x v="2"/>
    <x v="8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laillay"/>
    <m/>
    <s v="Gráfico Evolución Comparativo"/>
    <m/>
    <s v="https://analytics.zoho.com/open-view/2395394000008157701?ZOHO_CRITERIA=%22Localiza_CL_Poblacion%22.%22Codcom%22%3D5703"/>
    <x v="3"/>
    <s v="#1774B9"/>
  </r>
  <r>
    <s v="2817"/>
    <n v="360"/>
    <s v="Enfermedades Mundiales"/>
    <s v="Salud"/>
    <n v="5704"/>
    <x v="9"/>
    <x v="3"/>
    <x v="2"/>
    <x v="8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nquehue"/>
    <m/>
    <s v="Gráfico Evolución Comparativo"/>
    <m/>
    <s v="https://analytics.zoho.com/open-view/2395394000008157701?ZOHO_CRITERIA=%22Localiza_CL_Poblacion%22.%22Codcom%22%3D5704"/>
    <x v="3"/>
    <s v="#1774B9"/>
  </r>
  <r>
    <s v="2818"/>
    <n v="360"/>
    <s v="Enfermedades Mundiales"/>
    <s v="Salud"/>
    <n v="5705"/>
    <x v="9"/>
    <x v="3"/>
    <x v="2"/>
    <x v="8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taendo"/>
    <m/>
    <s v="Gráfico Evolución Comparativo"/>
    <m/>
    <s v="https://analytics.zoho.com/open-view/2395394000008157701?ZOHO_CRITERIA=%22Localiza_CL_Poblacion%22.%22Codcom%22%3D5705"/>
    <x v="3"/>
    <s v="#1774B9"/>
  </r>
  <r>
    <s v="2819"/>
    <n v="360"/>
    <s v="Enfermedades Mundiales"/>
    <s v="Salud"/>
    <n v="5706"/>
    <x v="9"/>
    <x v="3"/>
    <x v="2"/>
    <x v="9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María"/>
    <m/>
    <s v="Gráfico Evolución Comparativo"/>
    <m/>
    <s v="https://analytics.zoho.com/open-view/2395394000008157701?ZOHO_CRITERIA=%22Localiza_CL_Poblacion%22.%22Codcom%22%3D5706"/>
    <x v="3"/>
    <s v="#1774B9"/>
  </r>
  <r>
    <s v="2820"/>
    <n v="360"/>
    <s v="Enfermedades Mundiales"/>
    <s v="Salud"/>
    <n v="5801"/>
    <x v="9"/>
    <x v="3"/>
    <x v="2"/>
    <x v="9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pué"/>
    <m/>
    <s v="Gráfico Evolución Comparativo"/>
    <m/>
    <s v="https://analytics.zoho.com/open-view/2395394000008157701?ZOHO_CRITERIA=%22Localiza_CL_Poblacion%22.%22Codcom%22%3D5801"/>
    <x v="3"/>
    <s v="#1774B9"/>
  </r>
  <r>
    <s v="2821"/>
    <n v="360"/>
    <s v="Enfermedades Mundiales"/>
    <s v="Salud"/>
    <n v="5802"/>
    <x v="9"/>
    <x v="3"/>
    <x v="2"/>
    <x v="9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mache"/>
    <m/>
    <s v="Gráfico Evolución Comparativo"/>
    <m/>
    <s v="https://analytics.zoho.com/open-view/2395394000008157701?ZOHO_CRITERIA=%22Localiza_CL_Poblacion%22.%22Codcom%22%3D5802"/>
    <x v="3"/>
    <s v="#1774B9"/>
  </r>
  <r>
    <s v="2822"/>
    <n v="360"/>
    <s v="Enfermedades Mundiales"/>
    <s v="Salud"/>
    <n v="5803"/>
    <x v="9"/>
    <x v="3"/>
    <x v="2"/>
    <x v="9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lmué"/>
    <m/>
    <s v="Gráfico Evolución Comparativo"/>
    <m/>
    <s v="https://analytics.zoho.com/open-view/2395394000008157701?ZOHO_CRITERIA=%22Localiza_CL_Poblacion%22.%22Codcom%22%3D5803"/>
    <x v="3"/>
    <s v="#1774B9"/>
  </r>
  <r>
    <s v="2823"/>
    <n v="360"/>
    <s v="Enfermedades Mundiales"/>
    <s v="Salud"/>
    <n v="5804"/>
    <x v="9"/>
    <x v="3"/>
    <x v="2"/>
    <x v="9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la Alemana"/>
    <m/>
    <s v="Gráfico Evolución Comparativo"/>
    <m/>
    <s v="https://analytics.zoho.com/open-view/2395394000008157701?ZOHO_CRITERIA=%22Localiza_CL_Poblacion%22.%22Codcom%22%3D5804"/>
    <x v="3"/>
    <s v="#1774B9"/>
  </r>
  <r>
    <s v="2824"/>
    <n v="360"/>
    <s v="Enfermedades Mundiales"/>
    <s v="Salud"/>
    <n v="6101"/>
    <x v="9"/>
    <x v="3"/>
    <x v="2"/>
    <x v="9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ancagua"/>
    <m/>
    <s v="Gráfico Evolución Comparativo"/>
    <m/>
    <s v="https://analytics.zoho.com/open-view/2395394000008157701?ZOHO_CRITERIA=%22Localiza_CL_Poblacion%22.%22Codcom%22%3D6101"/>
    <x v="3"/>
    <s v="#1774B9"/>
  </r>
  <r>
    <s v="2825"/>
    <n v="360"/>
    <s v="Enfermedades Mundiales"/>
    <s v="Salud"/>
    <n v="6102"/>
    <x v="9"/>
    <x v="3"/>
    <x v="2"/>
    <x v="9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degua"/>
    <m/>
    <s v="Gráfico Evolución Comparativo"/>
    <m/>
    <s v="https://analytics.zoho.com/open-view/2395394000008157701?ZOHO_CRITERIA=%22Localiza_CL_Poblacion%22.%22Codcom%22%3D6102"/>
    <x v="3"/>
    <s v="#1774B9"/>
  </r>
  <r>
    <s v="2826"/>
    <n v="360"/>
    <s v="Enfermedades Mundiales"/>
    <s v="Salud"/>
    <n v="6103"/>
    <x v="9"/>
    <x v="3"/>
    <x v="2"/>
    <x v="9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inco"/>
    <m/>
    <s v="Gráfico Evolución Comparativo"/>
    <m/>
    <s v="https://analytics.zoho.com/open-view/2395394000008157701?ZOHO_CRITERIA=%22Localiza_CL_Poblacion%22.%22Codcom%22%3D6103"/>
    <x v="3"/>
    <s v="#1774B9"/>
  </r>
  <r>
    <s v="2827"/>
    <n v="360"/>
    <s v="Enfermedades Mundiales"/>
    <s v="Salud"/>
    <n v="6104"/>
    <x v="9"/>
    <x v="3"/>
    <x v="2"/>
    <x v="9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tauco"/>
    <m/>
    <s v="Gráfico Evolución Comparativo"/>
    <m/>
    <s v="https://analytics.zoho.com/open-view/2395394000008157701?ZOHO_CRITERIA=%22Localiza_CL_Poblacion%22.%22Codcom%22%3D6104"/>
    <x v="3"/>
    <s v="#1774B9"/>
  </r>
  <r>
    <s v="2828"/>
    <n v="360"/>
    <s v="Enfermedades Mundiales"/>
    <s v="Salud"/>
    <n v="6105"/>
    <x v="9"/>
    <x v="3"/>
    <x v="2"/>
    <x v="9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Doñihue"/>
    <m/>
    <s v="Gráfico Evolución Comparativo"/>
    <m/>
    <s v="https://analytics.zoho.com/open-view/2395394000008157701?ZOHO_CRITERIA=%22Localiza_CL_Poblacion%22.%22Codcom%22%3D6105"/>
    <x v="3"/>
    <s v="#1774B9"/>
  </r>
  <r>
    <s v="2829"/>
    <n v="360"/>
    <s v="Enfermedades Mundiales"/>
    <s v="Salud"/>
    <n v="6106"/>
    <x v="9"/>
    <x v="3"/>
    <x v="2"/>
    <x v="10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raneros"/>
    <m/>
    <s v="Gráfico Evolución Comparativo"/>
    <m/>
    <s v="https://analytics.zoho.com/open-view/2395394000008157701?ZOHO_CRITERIA=%22Localiza_CL_Poblacion%22.%22Codcom%22%3D6106"/>
    <x v="3"/>
    <s v="#1774B9"/>
  </r>
  <r>
    <s v="2830"/>
    <n v="360"/>
    <s v="Enfermedades Mundiales"/>
    <s v="Salud"/>
    <n v="6107"/>
    <x v="9"/>
    <x v="3"/>
    <x v="2"/>
    <x v="10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s Cabras"/>
    <m/>
    <s v="Gráfico Evolución Comparativo"/>
    <m/>
    <s v="https://analytics.zoho.com/open-view/2395394000008157701?ZOHO_CRITERIA=%22Localiza_CL_Poblacion%22.%22Codcom%22%3D6107"/>
    <x v="3"/>
    <s v="#1774B9"/>
  </r>
  <r>
    <s v="2831"/>
    <n v="360"/>
    <s v="Enfermedades Mundiales"/>
    <s v="Salud"/>
    <n v="6108"/>
    <x v="9"/>
    <x v="3"/>
    <x v="2"/>
    <x v="10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chalí"/>
    <m/>
    <s v="Gráfico Evolución Comparativo"/>
    <m/>
    <s v="https://analytics.zoho.com/open-view/2395394000008157701?ZOHO_CRITERIA=%22Localiza_CL_Poblacion%22.%22Codcom%22%3D6108"/>
    <x v="3"/>
    <s v="#1774B9"/>
  </r>
  <r>
    <s v="2832"/>
    <n v="360"/>
    <s v="Enfermedades Mundiales"/>
    <s v="Salud"/>
    <n v="6109"/>
    <x v="9"/>
    <x v="3"/>
    <x v="2"/>
    <x v="10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lloa"/>
    <m/>
    <s v="Gráfico Evolución Comparativo"/>
    <m/>
    <s v="https://analytics.zoho.com/open-view/2395394000008157701?ZOHO_CRITERIA=%22Localiza_CL_Poblacion%22.%22Codcom%22%3D6109"/>
    <x v="3"/>
    <s v="#1774B9"/>
  </r>
  <r>
    <s v="2833"/>
    <n v="360"/>
    <s v="Enfermedades Mundiales"/>
    <s v="Salud"/>
    <n v="6110"/>
    <x v="9"/>
    <x v="3"/>
    <x v="2"/>
    <x v="10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ostazal"/>
    <m/>
    <s v="Gráfico Evolución Comparativo"/>
    <m/>
    <s v="https://analytics.zoho.com/open-view/2395394000008157701?ZOHO_CRITERIA=%22Localiza_CL_Poblacion%22.%22Codcom%22%3D6110"/>
    <x v="3"/>
    <s v="#1774B9"/>
  </r>
  <r>
    <s v="2834"/>
    <n v="360"/>
    <s v="Enfermedades Mundiales"/>
    <s v="Salud"/>
    <n v="6111"/>
    <x v="9"/>
    <x v="3"/>
    <x v="2"/>
    <x v="10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livar"/>
    <m/>
    <s v="Gráfico Evolución Comparativo"/>
    <m/>
    <s v="https://analytics.zoho.com/open-view/2395394000008157701?ZOHO_CRITERIA=%22Localiza_CL_Poblacion%22.%22Codcom%22%3D6111"/>
    <x v="3"/>
    <s v="#1774B9"/>
  </r>
  <r>
    <s v="2835"/>
    <n v="360"/>
    <s v="Enfermedades Mundiales"/>
    <s v="Salud"/>
    <n v="6112"/>
    <x v="9"/>
    <x v="3"/>
    <x v="2"/>
    <x v="10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umo"/>
    <m/>
    <s v="Gráfico Evolución Comparativo"/>
    <m/>
    <s v="https://analytics.zoho.com/open-view/2395394000008157701?ZOHO_CRITERIA=%22Localiza_CL_Poblacion%22.%22Codcom%22%3D6112"/>
    <x v="3"/>
    <s v="#1774B9"/>
  </r>
  <r>
    <s v="2836"/>
    <n v="360"/>
    <s v="Enfermedades Mundiales"/>
    <s v="Salud"/>
    <n v="6113"/>
    <x v="9"/>
    <x v="3"/>
    <x v="2"/>
    <x v="10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chidegua"/>
    <m/>
    <s v="Gráfico Evolución Comparativo"/>
    <m/>
    <s v="https://analytics.zoho.com/open-view/2395394000008157701?ZOHO_CRITERIA=%22Localiza_CL_Poblacion%22.%22Codcom%22%3D6113"/>
    <x v="3"/>
    <s v="#1774B9"/>
  </r>
  <r>
    <s v="2837"/>
    <n v="360"/>
    <s v="Enfermedades Mundiales"/>
    <s v="Salud"/>
    <n v="6114"/>
    <x v="9"/>
    <x v="3"/>
    <x v="2"/>
    <x v="10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ta de Tilcoco"/>
    <m/>
    <s v="Gráfico Evolución Comparativo"/>
    <m/>
    <s v="https://analytics.zoho.com/open-view/2395394000008157701?ZOHO_CRITERIA=%22Localiza_CL_Poblacion%22.%22Codcom%22%3D6114"/>
    <x v="3"/>
    <s v="#1774B9"/>
  </r>
  <r>
    <s v="2838"/>
    <n v="360"/>
    <s v="Enfermedades Mundiales"/>
    <s v="Salud"/>
    <n v="6115"/>
    <x v="9"/>
    <x v="3"/>
    <x v="2"/>
    <x v="10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ngo"/>
    <m/>
    <s v="Gráfico Evolución Comparativo"/>
    <m/>
    <s v="https://analytics.zoho.com/open-view/2395394000008157701?ZOHO_CRITERIA=%22Localiza_CL_Poblacion%22.%22Codcom%22%3D6115"/>
    <x v="3"/>
    <s v="#1774B9"/>
  </r>
  <r>
    <s v="2839"/>
    <n v="360"/>
    <s v="Enfermedades Mundiales"/>
    <s v="Salud"/>
    <n v="6116"/>
    <x v="9"/>
    <x v="3"/>
    <x v="2"/>
    <x v="11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quínoa"/>
    <m/>
    <s v="Gráfico Evolución Comparativo"/>
    <m/>
    <s v="https://analytics.zoho.com/open-view/2395394000008157701?ZOHO_CRITERIA=%22Localiza_CL_Poblacion%22.%22Codcom%22%3D6116"/>
    <x v="3"/>
    <s v="#1774B9"/>
  </r>
  <r>
    <s v="2840"/>
    <n v="360"/>
    <s v="Enfermedades Mundiales"/>
    <s v="Salud"/>
    <n v="6117"/>
    <x v="9"/>
    <x v="3"/>
    <x v="2"/>
    <x v="11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Vicente"/>
    <m/>
    <s v="Gráfico Evolución Comparativo"/>
    <m/>
    <s v="https://analytics.zoho.com/open-view/2395394000008157701?ZOHO_CRITERIA=%22Localiza_CL_Poblacion%22.%22Codcom%22%3D6117"/>
    <x v="3"/>
    <s v="#1774B9"/>
  </r>
  <r>
    <s v="2841"/>
    <n v="360"/>
    <s v="Enfermedades Mundiales"/>
    <s v="Salud"/>
    <n v="6201"/>
    <x v="9"/>
    <x v="3"/>
    <x v="2"/>
    <x v="11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chilemu"/>
    <m/>
    <s v="Gráfico Evolución Comparativo"/>
    <m/>
    <s v="https://analytics.zoho.com/open-view/2395394000008157701?ZOHO_CRITERIA=%22Localiza_CL_Poblacion%22.%22Codcom%22%3D6201"/>
    <x v="3"/>
    <s v="#1774B9"/>
  </r>
  <r>
    <s v="2842"/>
    <n v="360"/>
    <s v="Enfermedades Mundiales"/>
    <s v="Salud"/>
    <n v="6202"/>
    <x v="9"/>
    <x v="3"/>
    <x v="2"/>
    <x v="11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Estrella"/>
    <m/>
    <s v="Gráfico Evolución Comparativo"/>
    <m/>
    <s v="https://analytics.zoho.com/open-view/2395394000008157701?ZOHO_CRITERIA=%22Localiza_CL_Poblacion%22.%22Codcom%22%3D6202"/>
    <x v="3"/>
    <s v="#1774B9"/>
  </r>
  <r>
    <s v="2843"/>
    <n v="360"/>
    <s v="Enfermedades Mundiales"/>
    <s v="Salud"/>
    <n v="6203"/>
    <x v="9"/>
    <x v="3"/>
    <x v="2"/>
    <x v="11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tueche"/>
    <m/>
    <s v="Gráfico Evolución Comparativo"/>
    <m/>
    <s v="https://analytics.zoho.com/open-view/2395394000008157701?ZOHO_CRITERIA=%22Localiza_CL_Poblacion%22.%22Codcom%22%3D6203"/>
    <x v="3"/>
    <s v="#1774B9"/>
  </r>
  <r>
    <s v="2844"/>
    <n v="360"/>
    <s v="Enfermedades Mundiales"/>
    <s v="Salud"/>
    <n v="6204"/>
    <x v="9"/>
    <x v="3"/>
    <x v="2"/>
    <x v="11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chihue"/>
    <m/>
    <s v="Gráfico Evolución Comparativo"/>
    <m/>
    <s v="https://analytics.zoho.com/open-view/2395394000008157701?ZOHO_CRITERIA=%22Localiza_CL_Poblacion%22.%22Codcom%22%3D6204"/>
    <x v="3"/>
    <s v="#1774B9"/>
  </r>
  <r>
    <s v="2845"/>
    <n v="360"/>
    <s v="Enfermedades Mundiales"/>
    <s v="Salud"/>
    <n v="6205"/>
    <x v="9"/>
    <x v="3"/>
    <x v="2"/>
    <x v="11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vidad"/>
    <m/>
    <s v="Gráfico Evolución Comparativo"/>
    <m/>
    <s v="https://analytics.zoho.com/open-view/2395394000008157701?ZOHO_CRITERIA=%22Localiza_CL_Poblacion%22.%22Codcom%22%3D6205"/>
    <x v="3"/>
    <s v="#1774B9"/>
  </r>
  <r>
    <s v="2846"/>
    <n v="360"/>
    <s v="Enfermedades Mundiales"/>
    <s v="Salud"/>
    <n v="6206"/>
    <x v="9"/>
    <x v="3"/>
    <x v="2"/>
    <x v="1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redones"/>
    <m/>
    <s v="Gráfico Evolución Comparativo"/>
    <m/>
    <s v="https://analytics.zoho.com/open-view/2395394000008157701?ZOHO_CRITERIA=%22Localiza_CL_Poblacion%22.%22Codcom%22%3D6206"/>
    <x v="3"/>
    <s v="#1774B9"/>
  </r>
  <r>
    <s v="2847"/>
    <n v="360"/>
    <s v="Enfermedades Mundiales"/>
    <s v="Salud"/>
    <n v="6301"/>
    <x v="9"/>
    <x v="3"/>
    <x v="2"/>
    <x v="1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Fernando"/>
    <m/>
    <s v="Gráfico Evolución Comparativo"/>
    <m/>
    <s v="https://analytics.zoho.com/open-view/2395394000008157701?ZOHO_CRITERIA=%22Localiza_CL_Poblacion%22.%22Codcom%22%3D6301"/>
    <x v="3"/>
    <s v="#1774B9"/>
  </r>
  <r>
    <s v="2848"/>
    <n v="360"/>
    <s v="Enfermedades Mundiales"/>
    <s v="Salud"/>
    <n v="6302"/>
    <x v="9"/>
    <x v="3"/>
    <x v="2"/>
    <x v="1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épica"/>
    <m/>
    <s v="Gráfico Evolución Comparativo"/>
    <m/>
    <s v="https://analytics.zoho.com/open-view/2395394000008157701?ZOHO_CRITERIA=%22Localiza_CL_Poblacion%22.%22Codcom%22%3D6302"/>
    <x v="3"/>
    <s v="#1774B9"/>
  </r>
  <r>
    <s v="2849"/>
    <n v="360"/>
    <s v="Enfermedades Mundiales"/>
    <s v="Salud"/>
    <n v="6303"/>
    <x v="9"/>
    <x v="3"/>
    <x v="2"/>
    <x v="1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mbarongo"/>
    <m/>
    <s v="Gráfico Evolución Comparativo"/>
    <m/>
    <s v="https://analytics.zoho.com/open-view/2395394000008157701?ZOHO_CRITERIA=%22Localiza_CL_Poblacion%22.%22Codcom%22%3D6303"/>
    <x v="3"/>
    <s v="#1774B9"/>
  </r>
  <r>
    <s v="2850"/>
    <n v="360"/>
    <s v="Enfermedades Mundiales"/>
    <s v="Salud"/>
    <n v="6304"/>
    <x v="9"/>
    <x v="3"/>
    <x v="2"/>
    <x v="1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lol"/>
    <m/>
    <s v="Gráfico Evolución Comparativo"/>
    <m/>
    <s v="https://analytics.zoho.com/open-view/2395394000008157701?ZOHO_CRITERIA=%22Localiza_CL_Poblacion%22.%22Codcom%22%3D6304"/>
    <x v="3"/>
    <s v="#1774B9"/>
  </r>
  <r>
    <s v="2851"/>
    <n v="360"/>
    <s v="Enfermedades Mundiales"/>
    <s v="Salud"/>
    <n v="6305"/>
    <x v="9"/>
    <x v="3"/>
    <x v="2"/>
    <x v="1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ncagua"/>
    <m/>
    <s v="Gráfico Evolución Comparativo"/>
    <m/>
    <s v="https://analytics.zoho.com/open-view/2395394000008157701?ZOHO_CRITERIA=%22Localiza_CL_Poblacion%22.%22Codcom%22%3D6305"/>
    <x v="3"/>
    <s v="#1774B9"/>
  </r>
  <r>
    <s v="2852"/>
    <n v="360"/>
    <s v="Enfermedades Mundiales"/>
    <s v="Salud"/>
    <n v="6306"/>
    <x v="9"/>
    <x v="3"/>
    <x v="2"/>
    <x v="1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lmilla"/>
    <m/>
    <s v="Gráfico Evolución Comparativo"/>
    <m/>
    <s v="https://analytics.zoho.com/open-view/2395394000008157701?ZOHO_CRITERIA=%22Localiza_CL_Poblacion%22.%22Codcom%22%3D6306"/>
    <x v="3"/>
    <s v="#1774B9"/>
  </r>
  <r>
    <s v="2853"/>
    <n v="360"/>
    <s v="Enfermedades Mundiales"/>
    <s v="Salud"/>
    <n v="6307"/>
    <x v="9"/>
    <x v="3"/>
    <x v="2"/>
    <x v="1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ralillo"/>
    <m/>
    <s v="Gráfico Evolución Comparativo"/>
    <m/>
    <s v="https://analytics.zoho.com/open-view/2395394000008157701?ZOHO_CRITERIA=%22Localiza_CL_Poblacion%22.%22Codcom%22%3D6307"/>
    <x v="3"/>
    <s v="#1774B9"/>
  </r>
  <r>
    <s v="2854"/>
    <n v="360"/>
    <s v="Enfermedades Mundiales"/>
    <s v="Salud"/>
    <n v="6308"/>
    <x v="9"/>
    <x v="3"/>
    <x v="2"/>
    <x v="1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lacilla"/>
    <m/>
    <s v="Gráfico Evolución Comparativo"/>
    <m/>
    <s v="https://analytics.zoho.com/open-view/2395394000008157701?ZOHO_CRITERIA=%22Localiza_CL_Poblacion%22.%22Codcom%22%3D6308"/>
    <x v="3"/>
    <s v="#1774B9"/>
  </r>
  <r>
    <s v="2855"/>
    <n v="360"/>
    <s v="Enfermedades Mundiales"/>
    <s v="Salud"/>
    <n v="6309"/>
    <x v="9"/>
    <x v="3"/>
    <x v="2"/>
    <x v="1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manque"/>
    <m/>
    <s v="Gráfico Evolución Comparativo"/>
    <m/>
    <s v="https://analytics.zoho.com/open-view/2395394000008157701?ZOHO_CRITERIA=%22Localiza_CL_Poblacion%22.%22Codcom%22%3D6309"/>
    <x v="3"/>
    <s v="#1774B9"/>
  </r>
  <r>
    <s v="2856"/>
    <n v="360"/>
    <s v="Enfermedades Mundiales"/>
    <s v="Salud"/>
    <n v="6310"/>
    <x v="9"/>
    <x v="3"/>
    <x v="2"/>
    <x v="1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Cruz"/>
    <m/>
    <s v="Gráfico Evolución Comparativo"/>
    <m/>
    <s v="https://analytics.zoho.com/open-view/2395394000008157701?ZOHO_CRITERIA=%22Localiza_CL_Poblacion%22.%22Codcom%22%3D6310"/>
    <x v="3"/>
    <s v="#1774B9"/>
  </r>
  <r>
    <s v="2857"/>
    <n v="360"/>
    <s v="Enfermedades Mundiales"/>
    <s v="Salud"/>
    <n v="7101"/>
    <x v="9"/>
    <x v="3"/>
    <x v="2"/>
    <x v="1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ca"/>
    <m/>
    <s v="Gráfico Evolución Comparativo"/>
    <m/>
    <s v="https://analytics.zoho.com/open-view/2395394000008157701?ZOHO_CRITERIA=%22Localiza_CL_Poblacion%22.%22Codcom%22%3D7101"/>
    <x v="3"/>
    <s v="#1774B9"/>
  </r>
  <r>
    <s v="2858"/>
    <n v="360"/>
    <s v="Enfermedades Mundiales"/>
    <s v="Salud"/>
    <n v="7102"/>
    <x v="9"/>
    <x v="3"/>
    <x v="2"/>
    <x v="1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stitución"/>
    <m/>
    <s v="Gráfico Evolución Comparativo"/>
    <m/>
    <s v="https://analytics.zoho.com/open-view/2395394000008157701?ZOHO_CRITERIA=%22Localiza_CL_Poblacion%22.%22Codcom%22%3D7102"/>
    <x v="3"/>
    <s v="#1774B9"/>
  </r>
  <r>
    <s v="2859"/>
    <n v="360"/>
    <s v="Enfermedades Mundiales"/>
    <s v="Salud"/>
    <n v="7103"/>
    <x v="9"/>
    <x v="3"/>
    <x v="2"/>
    <x v="1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epto"/>
    <m/>
    <s v="Gráfico Evolución Comparativo"/>
    <m/>
    <s v="https://analytics.zoho.com/open-view/2395394000008157701?ZOHO_CRITERIA=%22Localiza_CL_Poblacion%22.%22Codcom%22%3D7103"/>
    <x v="3"/>
    <s v="#1774B9"/>
  </r>
  <r>
    <s v="2860"/>
    <n v="360"/>
    <s v="Enfermedades Mundiales"/>
    <s v="Salud"/>
    <n v="7104"/>
    <x v="9"/>
    <x v="3"/>
    <x v="2"/>
    <x v="1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mpedrado"/>
    <m/>
    <s v="Gráfico Evolución Comparativo"/>
    <m/>
    <s v="https://analytics.zoho.com/open-view/2395394000008157701?ZOHO_CRITERIA=%22Localiza_CL_Poblacion%22.%22Codcom%22%3D7104"/>
    <x v="3"/>
    <s v="#1774B9"/>
  </r>
  <r>
    <s v="2861"/>
    <n v="360"/>
    <s v="Enfermedades Mundiales"/>
    <s v="Salud"/>
    <n v="7105"/>
    <x v="9"/>
    <x v="3"/>
    <x v="2"/>
    <x v="1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ule"/>
    <m/>
    <s v="Gráfico Evolución Comparativo"/>
    <m/>
    <s v="https://analytics.zoho.com/open-view/2395394000008157701?ZOHO_CRITERIA=%22Localiza_CL_Poblacion%22.%22Codcom%22%3D7105"/>
    <x v="3"/>
    <s v="#1774B9"/>
  </r>
  <r>
    <s v="2862"/>
    <n v="360"/>
    <s v="Enfermedades Mundiales"/>
    <s v="Salud"/>
    <n v="7106"/>
    <x v="9"/>
    <x v="3"/>
    <x v="2"/>
    <x v="1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larco"/>
    <m/>
    <s v="Gráfico Evolución Comparativo"/>
    <m/>
    <s v="https://analytics.zoho.com/open-view/2395394000008157701?ZOHO_CRITERIA=%22Localiza_CL_Poblacion%22.%22Codcom%22%3D7106"/>
    <x v="3"/>
    <s v="#1774B9"/>
  </r>
  <r>
    <s v="2863"/>
    <n v="360"/>
    <s v="Enfermedades Mundiales"/>
    <s v="Salud"/>
    <n v="7107"/>
    <x v="9"/>
    <x v="3"/>
    <x v="2"/>
    <x v="1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ncahue"/>
    <m/>
    <s v="Gráfico Evolución Comparativo"/>
    <m/>
    <s v="https://analytics.zoho.com/open-view/2395394000008157701?ZOHO_CRITERIA=%22Localiza_CL_Poblacion%22.%22Codcom%22%3D7107"/>
    <x v="3"/>
    <s v="#1774B9"/>
  </r>
  <r>
    <s v="2864"/>
    <n v="360"/>
    <s v="Enfermedades Mundiales"/>
    <s v="Salud"/>
    <n v="7108"/>
    <x v="9"/>
    <x v="3"/>
    <x v="2"/>
    <x v="1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Claro"/>
    <m/>
    <s v="Gráfico Evolución Comparativo"/>
    <m/>
    <s v="https://analytics.zoho.com/open-view/2395394000008157701?ZOHO_CRITERIA=%22Localiza_CL_Poblacion%22.%22Codcom%22%3D7108"/>
    <x v="3"/>
    <s v="#1774B9"/>
  </r>
  <r>
    <s v="2865"/>
    <n v="360"/>
    <s v="Enfermedades Mundiales"/>
    <s v="Salud"/>
    <n v="7109"/>
    <x v="9"/>
    <x v="3"/>
    <x v="2"/>
    <x v="1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Clemente"/>
    <m/>
    <s v="Gráfico Evolución Comparativo"/>
    <m/>
    <s v="https://analytics.zoho.com/open-view/2395394000008157701?ZOHO_CRITERIA=%22Localiza_CL_Poblacion%22.%22Codcom%22%3D7109"/>
    <x v="3"/>
    <s v="#1774B9"/>
  </r>
  <r>
    <s v="2866"/>
    <n v="360"/>
    <s v="Enfermedades Mundiales"/>
    <s v="Salud"/>
    <n v="7110"/>
    <x v="9"/>
    <x v="3"/>
    <x v="2"/>
    <x v="1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Rafael"/>
    <m/>
    <s v="Gráfico Evolución Comparativo"/>
    <m/>
    <s v="https://analytics.zoho.com/open-view/2395394000008157701?ZOHO_CRITERIA=%22Localiza_CL_Poblacion%22.%22Codcom%22%3D7110"/>
    <x v="3"/>
    <s v="#1774B9"/>
  </r>
  <r>
    <s v="2867"/>
    <n v="360"/>
    <s v="Enfermedades Mundiales"/>
    <s v="Salud"/>
    <n v="7201"/>
    <x v="9"/>
    <x v="3"/>
    <x v="2"/>
    <x v="1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uquenes"/>
    <m/>
    <s v="Gráfico Evolución Comparativo"/>
    <m/>
    <s v="https://analytics.zoho.com/open-view/2395394000008157701?ZOHO_CRITERIA=%22Localiza_CL_Poblacion%22.%22Codcom%22%3D7201"/>
    <x v="3"/>
    <s v="#1774B9"/>
  </r>
  <r>
    <s v="2868"/>
    <n v="360"/>
    <s v="Enfermedades Mundiales"/>
    <s v="Salud"/>
    <n v="7202"/>
    <x v="9"/>
    <x v="3"/>
    <x v="2"/>
    <x v="1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anco"/>
    <m/>
    <s v="Gráfico Evolución Comparativo"/>
    <m/>
    <s v="https://analytics.zoho.com/open-view/2395394000008157701?ZOHO_CRITERIA=%22Localiza_CL_Poblacion%22.%22Codcom%22%3D7202"/>
    <x v="3"/>
    <s v="#1774B9"/>
  </r>
  <r>
    <s v="2869"/>
    <n v="360"/>
    <s v="Enfermedades Mundiales"/>
    <s v="Salud"/>
    <n v="7203"/>
    <x v="9"/>
    <x v="3"/>
    <x v="2"/>
    <x v="1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lluhue"/>
    <m/>
    <s v="Gráfico Evolución Comparativo"/>
    <m/>
    <s v="https://analytics.zoho.com/open-view/2395394000008157701?ZOHO_CRITERIA=%22Localiza_CL_Poblacion%22.%22Codcom%22%3D7203"/>
    <x v="3"/>
    <s v="#1774B9"/>
  </r>
  <r>
    <s v="2870"/>
    <n v="360"/>
    <s v="Enfermedades Mundiales"/>
    <s v="Salud"/>
    <n v="7301"/>
    <x v="9"/>
    <x v="3"/>
    <x v="2"/>
    <x v="1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icó"/>
    <m/>
    <s v="Gráfico Evolución Comparativo"/>
    <m/>
    <s v="https://analytics.zoho.com/open-view/2395394000008157701?ZOHO_CRITERIA=%22Localiza_CL_Poblacion%22.%22Codcom%22%3D7301"/>
    <x v="3"/>
    <s v="#1774B9"/>
  </r>
  <r>
    <s v="2871"/>
    <n v="360"/>
    <s v="Enfermedades Mundiales"/>
    <s v="Salud"/>
    <n v="7302"/>
    <x v="9"/>
    <x v="3"/>
    <x v="2"/>
    <x v="1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añé"/>
    <m/>
    <s v="Gráfico Evolución Comparativo"/>
    <m/>
    <s v="https://analytics.zoho.com/open-view/2395394000008157701?ZOHO_CRITERIA=%22Localiza_CL_Poblacion%22.%22Codcom%22%3D7302"/>
    <x v="3"/>
    <s v="#1774B9"/>
  </r>
  <r>
    <s v="2872"/>
    <n v="360"/>
    <s v="Enfermedades Mundiales"/>
    <s v="Salud"/>
    <n v="7303"/>
    <x v="9"/>
    <x v="3"/>
    <x v="2"/>
    <x v="1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cantén"/>
    <m/>
    <s v="Gráfico Evolución Comparativo"/>
    <m/>
    <s v="https://analytics.zoho.com/open-view/2395394000008157701?ZOHO_CRITERIA=%22Localiza_CL_Poblacion%22.%22Codcom%22%3D7303"/>
    <x v="3"/>
    <s v="#1774B9"/>
  </r>
  <r>
    <s v="2873"/>
    <n v="360"/>
    <s v="Enfermedades Mundiales"/>
    <s v="Salud"/>
    <n v="7304"/>
    <x v="9"/>
    <x v="3"/>
    <x v="2"/>
    <x v="1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olina"/>
    <m/>
    <s v="Gráfico Evolución Comparativo"/>
    <m/>
    <s v="https://analytics.zoho.com/open-view/2395394000008157701?ZOHO_CRITERIA=%22Localiza_CL_Poblacion%22.%22Codcom%22%3D7304"/>
    <x v="3"/>
    <s v="#1774B9"/>
  </r>
  <r>
    <s v="2874"/>
    <n v="360"/>
    <s v="Enfermedades Mundiales"/>
    <s v="Salud"/>
    <n v="7305"/>
    <x v="9"/>
    <x v="3"/>
    <x v="2"/>
    <x v="1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auco"/>
    <m/>
    <s v="Gráfico Evolución Comparativo"/>
    <m/>
    <s v="https://analytics.zoho.com/open-view/2395394000008157701?ZOHO_CRITERIA=%22Localiza_CL_Poblacion%22.%22Codcom%22%3D7305"/>
    <x v="3"/>
    <s v="#1774B9"/>
  </r>
  <r>
    <s v="2875"/>
    <n v="360"/>
    <s v="Enfermedades Mundiales"/>
    <s v="Salud"/>
    <n v="7306"/>
    <x v="9"/>
    <x v="3"/>
    <x v="2"/>
    <x v="1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omeral"/>
    <m/>
    <s v="Gráfico Evolución Comparativo"/>
    <m/>
    <s v="https://analytics.zoho.com/open-view/2395394000008157701?ZOHO_CRITERIA=%22Localiza_CL_Poblacion%22.%22Codcom%22%3D7306"/>
    <x v="3"/>
    <s v="#1774B9"/>
  </r>
  <r>
    <s v="2876"/>
    <n v="360"/>
    <s v="Enfermedades Mundiales"/>
    <s v="Salud"/>
    <n v="7307"/>
    <x v="9"/>
    <x v="3"/>
    <x v="2"/>
    <x v="1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grada Familia"/>
    <m/>
    <s v="Gráfico Evolución Comparativo"/>
    <m/>
    <s v="https://analytics.zoho.com/open-view/2395394000008157701?ZOHO_CRITERIA=%22Localiza_CL_Poblacion%22.%22Codcom%22%3D7307"/>
    <x v="3"/>
    <s v="#1774B9"/>
  </r>
  <r>
    <s v="2877"/>
    <n v="360"/>
    <s v="Enfermedades Mundiales"/>
    <s v="Salud"/>
    <n v="7308"/>
    <x v="9"/>
    <x v="3"/>
    <x v="2"/>
    <x v="1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eno"/>
    <m/>
    <s v="Gráfico Evolución Comparativo"/>
    <m/>
    <s v="https://analytics.zoho.com/open-view/2395394000008157701?ZOHO_CRITERIA=%22Localiza_CL_Poblacion%22.%22Codcom%22%3D7308"/>
    <x v="3"/>
    <s v="#1774B9"/>
  </r>
  <r>
    <s v="2878"/>
    <n v="360"/>
    <s v="Enfermedades Mundiales"/>
    <s v="Salud"/>
    <n v="7309"/>
    <x v="9"/>
    <x v="3"/>
    <x v="2"/>
    <x v="1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chuquén"/>
    <m/>
    <s v="Gráfico Evolución Comparativo"/>
    <m/>
    <s v="https://analytics.zoho.com/open-view/2395394000008157701?ZOHO_CRITERIA=%22Localiza_CL_Poblacion%22.%22Codcom%22%3D7309"/>
    <x v="3"/>
    <s v="#1774B9"/>
  </r>
  <r>
    <s v="2879"/>
    <n v="360"/>
    <s v="Enfermedades Mundiales"/>
    <s v="Salud"/>
    <n v="7401"/>
    <x v="9"/>
    <x v="3"/>
    <x v="2"/>
    <x v="1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inares"/>
    <m/>
    <s v="Gráfico Evolución Comparativo"/>
    <m/>
    <s v="https://analytics.zoho.com/open-view/2395394000008157701?ZOHO_CRITERIA=%22Localiza_CL_Poblacion%22.%22Codcom%22%3D7401"/>
    <x v="3"/>
    <s v="#1774B9"/>
  </r>
  <r>
    <s v="2880"/>
    <n v="360"/>
    <s v="Enfermedades Mundiales"/>
    <s v="Salud"/>
    <n v="7402"/>
    <x v="9"/>
    <x v="3"/>
    <x v="2"/>
    <x v="1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bún"/>
    <m/>
    <s v="Gráfico Evolución Comparativo"/>
    <m/>
    <s v="https://analytics.zoho.com/open-view/2395394000008157701?ZOHO_CRITERIA=%22Localiza_CL_Poblacion%22.%22Codcom%22%3D7402"/>
    <x v="3"/>
    <s v="#1774B9"/>
  </r>
  <r>
    <s v="2881"/>
    <n v="360"/>
    <s v="Enfermedades Mundiales"/>
    <s v="Salud"/>
    <n v="7403"/>
    <x v="9"/>
    <x v="3"/>
    <x v="2"/>
    <x v="1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ngaví"/>
    <m/>
    <s v="Gráfico Evolución Comparativo"/>
    <m/>
    <s v="https://analytics.zoho.com/open-view/2395394000008157701?ZOHO_CRITERIA=%22Localiza_CL_Poblacion%22.%22Codcom%22%3D7403"/>
    <x v="3"/>
    <s v="#1774B9"/>
  </r>
  <r>
    <s v="2882"/>
    <n v="360"/>
    <s v="Enfermedades Mundiales"/>
    <s v="Salud"/>
    <n v="7404"/>
    <x v="9"/>
    <x v="3"/>
    <x v="2"/>
    <x v="1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rral"/>
    <m/>
    <s v="Gráfico Evolución Comparativo"/>
    <m/>
    <s v="https://analytics.zoho.com/open-view/2395394000008157701?ZOHO_CRITERIA=%22Localiza_CL_Poblacion%22.%22Codcom%22%3D7404"/>
    <x v="3"/>
    <s v="#1774B9"/>
  </r>
  <r>
    <s v="2883"/>
    <n v="360"/>
    <s v="Enfermedades Mundiales"/>
    <s v="Salud"/>
    <n v="7405"/>
    <x v="9"/>
    <x v="3"/>
    <x v="2"/>
    <x v="1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tiro"/>
    <m/>
    <s v="Gráfico Evolución Comparativo"/>
    <m/>
    <s v="https://analytics.zoho.com/open-view/2395394000008157701?ZOHO_CRITERIA=%22Localiza_CL_Poblacion%22.%22Codcom%22%3D7405"/>
    <x v="3"/>
    <s v="#1774B9"/>
  </r>
  <r>
    <s v="2884"/>
    <n v="360"/>
    <s v="Enfermedades Mundiales"/>
    <s v="Salud"/>
    <n v="7406"/>
    <x v="9"/>
    <x v="3"/>
    <x v="2"/>
    <x v="1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avier"/>
    <m/>
    <s v="Gráfico Evolución Comparativo"/>
    <m/>
    <s v="https://analytics.zoho.com/open-view/2395394000008157701?ZOHO_CRITERIA=%22Localiza_CL_Poblacion%22.%22Codcom%22%3D7406"/>
    <x v="3"/>
    <s v="#1774B9"/>
  </r>
  <r>
    <s v="2885"/>
    <n v="360"/>
    <s v="Enfermedades Mundiales"/>
    <s v="Salud"/>
    <n v="7407"/>
    <x v="9"/>
    <x v="3"/>
    <x v="2"/>
    <x v="1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la Alegre"/>
    <m/>
    <s v="Gráfico Evolución Comparativo"/>
    <m/>
    <s v="https://analytics.zoho.com/open-view/2395394000008157701?ZOHO_CRITERIA=%22Localiza_CL_Poblacion%22.%22Codcom%22%3D7407"/>
    <x v="3"/>
    <s v="#1774B9"/>
  </r>
  <r>
    <s v="2886"/>
    <n v="360"/>
    <s v="Enfermedades Mundiales"/>
    <s v="Salud"/>
    <n v="7408"/>
    <x v="9"/>
    <x v="3"/>
    <x v="2"/>
    <x v="1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Yerbas Buenas"/>
    <m/>
    <s v="Gráfico Evolución Comparativo"/>
    <m/>
    <s v="https://analytics.zoho.com/open-view/2395394000008157701?ZOHO_CRITERIA=%22Localiza_CL_Poblacion%22.%22Codcom%22%3D7408"/>
    <x v="3"/>
    <s v="#1774B9"/>
  </r>
  <r>
    <s v="2887"/>
    <n v="360"/>
    <s v="Enfermedades Mundiales"/>
    <s v="Salud"/>
    <n v="8101"/>
    <x v="9"/>
    <x v="3"/>
    <x v="2"/>
    <x v="1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cepción"/>
    <m/>
    <s v="Gráfico Evolución Comparativo"/>
    <m/>
    <s v="https://analytics.zoho.com/open-view/2395394000008157701?ZOHO_CRITERIA=%22Localiza_CL_Poblacion%22.%22Codcom%22%3D8101"/>
    <x v="3"/>
    <s v="#1774B9"/>
  </r>
  <r>
    <s v="2888"/>
    <n v="360"/>
    <s v="Enfermedades Mundiales"/>
    <s v="Salud"/>
    <n v="8102"/>
    <x v="9"/>
    <x v="3"/>
    <x v="2"/>
    <x v="1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ronel"/>
    <m/>
    <s v="Gráfico Evolución Comparativo"/>
    <m/>
    <s v="https://analytics.zoho.com/open-view/2395394000008157701?ZOHO_CRITERIA=%22Localiza_CL_Poblacion%22.%22Codcom%22%3D8102"/>
    <x v="3"/>
    <s v="#1774B9"/>
  </r>
  <r>
    <s v="2889"/>
    <n v="360"/>
    <s v="Enfermedades Mundiales"/>
    <s v="Salud"/>
    <n v="8103"/>
    <x v="9"/>
    <x v="3"/>
    <x v="2"/>
    <x v="1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guayante"/>
    <m/>
    <s v="Gráfico Evolución Comparativo"/>
    <m/>
    <s v="https://analytics.zoho.com/open-view/2395394000008157701?ZOHO_CRITERIA=%22Localiza_CL_Poblacion%22.%22Codcom%22%3D8103"/>
    <x v="3"/>
    <s v="#1774B9"/>
  </r>
  <r>
    <s v="2890"/>
    <n v="360"/>
    <s v="Enfermedades Mundiales"/>
    <s v="Salud"/>
    <n v="8104"/>
    <x v="9"/>
    <x v="3"/>
    <x v="2"/>
    <x v="1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lorida"/>
    <m/>
    <s v="Gráfico Evolución Comparativo"/>
    <m/>
    <s v="https://analytics.zoho.com/open-view/2395394000008157701?ZOHO_CRITERIA=%22Localiza_CL_Poblacion%22.%22Codcom%22%3D8104"/>
    <x v="3"/>
    <s v="#1774B9"/>
  </r>
  <r>
    <s v="2891"/>
    <n v="360"/>
    <s v="Enfermedades Mundiales"/>
    <s v="Salud"/>
    <n v="8105"/>
    <x v="9"/>
    <x v="3"/>
    <x v="2"/>
    <x v="16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qui"/>
    <m/>
    <s v="Gráfico Evolución Comparativo"/>
    <m/>
    <s v="https://analytics.zoho.com/open-view/2395394000008157701?ZOHO_CRITERIA=%22Localiza_CL_Poblacion%22.%22Codcom%22%3D8105"/>
    <x v="3"/>
    <s v="#1774B9"/>
  </r>
  <r>
    <s v="2892"/>
    <n v="360"/>
    <s v="Enfermedades Mundiales"/>
    <s v="Salud"/>
    <n v="8106"/>
    <x v="9"/>
    <x v="3"/>
    <x v="2"/>
    <x v="16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ta"/>
    <m/>
    <s v="Gráfico Evolución Comparativo"/>
    <m/>
    <s v="https://analytics.zoho.com/open-view/2395394000008157701?ZOHO_CRITERIA=%22Localiza_CL_Poblacion%22.%22Codcom%22%3D8106"/>
    <x v="3"/>
    <s v="#1774B9"/>
  </r>
  <r>
    <s v="2893"/>
    <n v="360"/>
    <s v="Enfermedades Mundiales"/>
    <s v="Salud"/>
    <n v="8107"/>
    <x v="9"/>
    <x v="3"/>
    <x v="2"/>
    <x v="16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nco"/>
    <m/>
    <s v="Gráfico Evolución Comparativo"/>
    <m/>
    <s v="https://analytics.zoho.com/open-view/2395394000008157701?ZOHO_CRITERIA=%22Localiza_CL_Poblacion%22.%22Codcom%22%3D8107"/>
    <x v="3"/>
    <s v="#1774B9"/>
  </r>
  <r>
    <s v="2894"/>
    <n v="360"/>
    <s v="Enfermedades Mundiales"/>
    <s v="Salud"/>
    <n v="8108"/>
    <x v="9"/>
    <x v="3"/>
    <x v="2"/>
    <x v="16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edro de la Paz"/>
    <m/>
    <s v="Gráfico Evolución Comparativo"/>
    <m/>
    <s v="https://analytics.zoho.com/open-view/2395394000008157701?ZOHO_CRITERIA=%22Localiza_CL_Poblacion%22.%22Codcom%22%3D8108"/>
    <x v="3"/>
    <s v="#1774B9"/>
  </r>
  <r>
    <s v="2895"/>
    <n v="360"/>
    <s v="Enfermedades Mundiales"/>
    <s v="Salud"/>
    <n v="8109"/>
    <x v="9"/>
    <x v="3"/>
    <x v="2"/>
    <x v="16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Juana"/>
    <m/>
    <s v="Gráfico Evolución Comparativo"/>
    <m/>
    <s v="https://analytics.zoho.com/open-view/2395394000008157701?ZOHO_CRITERIA=%22Localiza_CL_Poblacion%22.%22Codcom%22%3D8109"/>
    <x v="3"/>
    <s v="#1774B9"/>
  </r>
  <r>
    <s v="2896"/>
    <n v="360"/>
    <s v="Enfermedades Mundiales"/>
    <s v="Salud"/>
    <n v="8110"/>
    <x v="9"/>
    <x v="3"/>
    <x v="2"/>
    <x v="16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cahuano"/>
    <m/>
    <s v="Gráfico Evolución Comparativo"/>
    <m/>
    <s v="https://analytics.zoho.com/open-view/2395394000008157701?ZOHO_CRITERIA=%22Localiza_CL_Poblacion%22.%22Codcom%22%3D8110"/>
    <x v="3"/>
    <s v="#1774B9"/>
  </r>
  <r>
    <s v="2897"/>
    <n v="360"/>
    <s v="Enfermedades Mundiales"/>
    <s v="Salud"/>
    <n v="8111"/>
    <x v="9"/>
    <x v="3"/>
    <x v="2"/>
    <x v="16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mé"/>
    <m/>
    <s v="Gráfico Evolución Comparativo"/>
    <m/>
    <s v="https://analytics.zoho.com/open-view/2395394000008157701?ZOHO_CRITERIA=%22Localiza_CL_Poblacion%22.%22Codcom%22%3D8111"/>
    <x v="3"/>
    <s v="#1774B9"/>
  </r>
  <r>
    <s v="2898"/>
    <n v="360"/>
    <s v="Enfermedades Mundiales"/>
    <s v="Salud"/>
    <n v="8112"/>
    <x v="9"/>
    <x v="3"/>
    <x v="2"/>
    <x v="16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pén"/>
    <m/>
    <s v="Gráfico Evolución Comparativo"/>
    <m/>
    <s v="https://analytics.zoho.com/open-view/2395394000008157701?ZOHO_CRITERIA=%22Localiza_CL_Poblacion%22.%22Codcom%22%3D8112"/>
    <x v="3"/>
    <s v="#1774B9"/>
  </r>
  <r>
    <s v="2899"/>
    <n v="360"/>
    <s v="Enfermedades Mundiales"/>
    <s v="Salud"/>
    <n v="8201"/>
    <x v="9"/>
    <x v="3"/>
    <x v="2"/>
    <x v="17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ebu"/>
    <m/>
    <s v="Gráfico Evolución Comparativo"/>
    <m/>
    <s v="https://analytics.zoho.com/open-view/2395394000008157701?ZOHO_CRITERIA=%22Localiza_CL_Poblacion%22.%22Codcom%22%3D8201"/>
    <x v="3"/>
    <s v="#1774B9"/>
  </r>
  <r>
    <s v="2900"/>
    <n v="360"/>
    <s v="Enfermedades Mundiales"/>
    <s v="Salud"/>
    <n v="8202"/>
    <x v="9"/>
    <x v="3"/>
    <x v="2"/>
    <x v="17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rauco"/>
    <m/>
    <s v="Gráfico Evolución Comparativo"/>
    <m/>
    <s v="https://analytics.zoho.com/open-view/2395394000008157701?ZOHO_CRITERIA=%22Localiza_CL_Poblacion%22.%22Codcom%22%3D8202"/>
    <x v="3"/>
    <s v="#1774B9"/>
  </r>
  <r>
    <s v="2901"/>
    <n v="360"/>
    <s v="Enfermedades Mundiales"/>
    <s v="Salud"/>
    <n v="8203"/>
    <x v="9"/>
    <x v="3"/>
    <x v="2"/>
    <x v="17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ñete"/>
    <m/>
    <s v="Gráfico Evolución Comparativo"/>
    <m/>
    <s v="https://analytics.zoho.com/open-view/2395394000008157701?ZOHO_CRITERIA=%22Localiza_CL_Poblacion%22.%22Codcom%22%3D8203"/>
    <x v="3"/>
    <s v="#1774B9"/>
  </r>
  <r>
    <s v="2902"/>
    <n v="360"/>
    <s v="Enfermedades Mundiales"/>
    <s v="Salud"/>
    <n v="8204"/>
    <x v="9"/>
    <x v="3"/>
    <x v="2"/>
    <x v="17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tulmo"/>
    <m/>
    <s v="Gráfico Evolución Comparativo"/>
    <m/>
    <s v="https://analytics.zoho.com/open-view/2395394000008157701?ZOHO_CRITERIA=%22Localiza_CL_Poblacion%22.%22Codcom%22%3D8204"/>
    <x v="3"/>
    <s v="#1774B9"/>
  </r>
  <r>
    <s v="2903"/>
    <n v="360"/>
    <s v="Enfermedades Mundiales"/>
    <s v="Salud"/>
    <n v="8205"/>
    <x v="9"/>
    <x v="3"/>
    <x v="2"/>
    <x v="17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nilahue"/>
    <m/>
    <s v="Gráfico Evolución Comparativo"/>
    <m/>
    <s v="https://analytics.zoho.com/open-view/2395394000008157701?ZOHO_CRITERIA=%22Localiza_CL_Poblacion%22.%22Codcom%22%3D8205"/>
    <x v="3"/>
    <s v="#1774B9"/>
  </r>
  <r>
    <s v="2904"/>
    <n v="360"/>
    <s v="Enfermedades Mundiales"/>
    <s v="Salud"/>
    <n v="8206"/>
    <x v="9"/>
    <x v="3"/>
    <x v="2"/>
    <x v="17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Alamos"/>
    <m/>
    <s v="Gráfico Evolución Comparativo"/>
    <m/>
    <s v="https://analytics.zoho.com/open-view/2395394000008157701?ZOHO_CRITERIA=%22Localiza_CL_Poblacion%22.%22Codcom%22%3D8206"/>
    <x v="3"/>
    <s v="#1774B9"/>
  </r>
  <r>
    <s v="2905"/>
    <n v="360"/>
    <s v="Enfermedades Mundiales"/>
    <s v="Salud"/>
    <n v="8207"/>
    <x v="9"/>
    <x v="3"/>
    <x v="2"/>
    <x v="17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rúa"/>
    <m/>
    <s v="Gráfico Evolución Comparativo"/>
    <m/>
    <s v="https://analytics.zoho.com/open-view/2395394000008157701?ZOHO_CRITERIA=%22Localiza_CL_Poblacion%22.%22Codcom%22%3D8207"/>
    <x v="3"/>
    <s v="#1774B9"/>
  </r>
  <r>
    <s v="2906"/>
    <n v="360"/>
    <s v="Enfermedades Mundiales"/>
    <s v="Salud"/>
    <n v="8301"/>
    <x v="9"/>
    <x v="3"/>
    <x v="2"/>
    <x v="17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Angeles"/>
    <m/>
    <s v="Gráfico Evolución Comparativo"/>
    <m/>
    <s v="https://analytics.zoho.com/open-view/2395394000008157701?ZOHO_CRITERIA=%22Localiza_CL_Poblacion%22.%22Codcom%22%3D8301"/>
    <x v="3"/>
    <s v="#1774B9"/>
  </r>
  <r>
    <s v="2907"/>
    <n v="360"/>
    <s v="Enfermedades Mundiales"/>
    <s v="Salud"/>
    <n v="8302"/>
    <x v="9"/>
    <x v="3"/>
    <x v="2"/>
    <x v="17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tuco"/>
    <m/>
    <s v="Gráfico Evolución Comparativo"/>
    <m/>
    <s v="https://analytics.zoho.com/open-view/2395394000008157701?ZOHO_CRITERIA=%22Localiza_CL_Poblacion%22.%22Codcom%22%3D8302"/>
    <x v="3"/>
    <s v="#1774B9"/>
  </r>
  <r>
    <s v="2908"/>
    <n v="360"/>
    <s v="Enfermedades Mundiales"/>
    <s v="Salud"/>
    <n v="8303"/>
    <x v="9"/>
    <x v="3"/>
    <x v="2"/>
    <x v="17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brero"/>
    <m/>
    <s v="Gráfico Evolución Comparativo"/>
    <m/>
    <s v="https://analytics.zoho.com/open-view/2395394000008157701?ZOHO_CRITERIA=%22Localiza_CL_Poblacion%22.%22Codcom%22%3D8303"/>
    <x v="3"/>
    <s v="#1774B9"/>
  </r>
  <r>
    <s v="2909"/>
    <n v="360"/>
    <s v="Enfermedades Mundiales"/>
    <s v="Salud"/>
    <n v="8304"/>
    <x v="9"/>
    <x v="3"/>
    <x v="2"/>
    <x v="18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ja"/>
    <m/>
    <s v="Gráfico Evolución Comparativo"/>
    <m/>
    <s v="https://analytics.zoho.com/open-view/2395394000008157701?ZOHO_CRITERIA=%22Localiza_CL_Poblacion%22.%22Codcom%22%3D8304"/>
    <x v="3"/>
    <s v="#1774B9"/>
  </r>
  <r>
    <s v="2910"/>
    <n v="360"/>
    <s v="Enfermedades Mundiales"/>
    <s v="Salud"/>
    <n v="8305"/>
    <x v="9"/>
    <x v="3"/>
    <x v="2"/>
    <x v="18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ulchén"/>
    <m/>
    <s v="Gráfico Evolución Comparativo"/>
    <m/>
    <s v="https://analytics.zoho.com/open-view/2395394000008157701?ZOHO_CRITERIA=%22Localiza_CL_Poblacion%22.%22Codcom%22%3D8305"/>
    <x v="3"/>
    <s v="#1774B9"/>
  </r>
  <r>
    <s v="2911"/>
    <n v="360"/>
    <s v="Enfermedades Mundiales"/>
    <s v="Salud"/>
    <n v="8306"/>
    <x v="9"/>
    <x v="3"/>
    <x v="2"/>
    <x v="18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cimiento"/>
    <m/>
    <s v="Gráfico Evolución Comparativo"/>
    <m/>
    <s v="https://analytics.zoho.com/open-view/2395394000008157701?ZOHO_CRITERIA=%22Localiza_CL_Poblacion%22.%22Codcom%22%3D8306"/>
    <x v="3"/>
    <s v="#1774B9"/>
  </r>
  <r>
    <s v="2912"/>
    <n v="360"/>
    <s v="Enfermedades Mundiales"/>
    <s v="Salud"/>
    <n v="8307"/>
    <x v="9"/>
    <x v="3"/>
    <x v="2"/>
    <x v="18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egrete"/>
    <m/>
    <s v="Gráfico Evolución Comparativo"/>
    <m/>
    <s v="https://analytics.zoho.com/open-view/2395394000008157701?ZOHO_CRITERIA=%22Localiza_CL_Poblacion%22.%22Codcom%22%3D8307"/>
    <x v="3"/>
    <s v="#1774B9"/>
  </r>
  <r>
    <s v="2913"/>
    <n v="360"/>
    <s v="Enfermedades Mundiales"/>
    <s v="Salud"/>
    <n v="8308"/>
    <x v="9"/>
    <x v="3"/>
    <x v="2"/>
    <x v="18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aco"/>
    <m/>
    <s v="Gráfico Evolución Comparativo"/>
    <m/>
    <s v="https://analytics.zoho.com/open-view/2395394000008157701?ZOHO_CRITERIA=%22Localiza_CL_Poblacion%22.%22Codcom%22%3D8308"/>
    <x v="3"/>
    <s v="#1774B9"/>
  </r>
  <r>
    <s v="2914"/>
    <n v="360"/>
    <s v="Enfermedades Mundiales"/>
    <s v="Salud"/>
    <n v="8309"/>
    <x v="9"/>
    <x v="3"/>
    <x v="2"/>
    <x v="18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leco"/>
    <m/>
    <s v="Gráfico Evolución Comparativo"/>
    <m/>
    <s v="https://analytics.zoho.com/open-view/2395394000008157701?ZOHO_CRITERIA=%22Localiza_CL_Poblacion%22.%22Codcom%22%3D8309"/>
    <x v="3"/>
    <s v="#1774B9"/>
  </r>
  <r>
    <s v="2915"/>
    <n v="360"/>
    <s v="Enfermedades Mundiales"/>
    <s v="Salud"/>
    <n v="8310"/>
    <x v="9"/>
    <x v="3"/>
    <x v="2"/>
    <x v="18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Rosendo"/>
    <m/>
    <s v="Gráfico Evolución Comparativo"/>
    <m/>
    <s v="https://analytics.zoho.com/open-view/2395394000008157701?ZOHO_CRITERIA=%22Localiza_CL_Poblacion%22.%22Codcom%22%3D8310"/>
    <x v="3"/>
    <s v="#1774B9"/>
  </r>
  <r>
    <s v="2916"/>
    <n v="360"/>
    <s v="Enfermedades Mundiales"/>
    <s v="Salud"/>
    <n v="8311"/>
    <x v="9"/>
    <x v="3"/>
    <x v="2"/>
    <x v="18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a Bárbara"/>
    <m/>
    <s v="Gráfico Evolución Comparativo"/>
    <m/>
    <s v="https://analytics.zoho.com/open-view/2395394000008157701?ZOHO_CRITERIA=%22Localiza_CL_Poblacion%22.%22Codcom%22%3D8311"/>
    <x v="3"/>
    <s v="#1774B9"/>
  </r>
  <r>
    <s v="2917"/>
    <n v="360"/>
    <s v="Enfermedades Mundiales"/>
    <s v="Salud"/>
    <n v="8312"/>
    <x v="9"/>
    <x v="3"/>
    <x v="2"/>
    <x v="18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ucapel"/>
    <m/>
    <s v="Gráfico Evolución Comparativo"/>
    <m/>
    <s v="https://analytics.zoho.com/open-view/2395394000008157701?ZOHO_CRITERIA=%22Localiza_CL_Poblacion%22.%22Codcom%22%3D8312"/>
    <x v="3"/>
    <s v="#1774B9"/>
  </r>
  <r>
    <s v="2918"/>
    <n v="360"/>
    <s v="Enfermedades Mundiales"/>
    <s v="Salud"/>
    <n v="8313"/>
    <x v="9"/>
    <x v="3"/>
    <x v="2"/>
    <x v="18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Yumbel"/>
    <m/>
    <s v="Gráfico Evolución Comparativo"/>
    <m/>
    <s v="https://analytics.zoho.com/open-view/2395394000008157701?ZOHO_CRITERIA=%22Localiza_CL_Poblacion%22.%22Codcom%22%3D8313"/>
    <x v="3"/>
    <s v="#1774B9"/>
  </r>
  <r>
    <s v="2919"/>
    <n v="360"/>
    <s v="Enfermedades Mundiales"/>
    <s v="Salud"/>
    <n v="8314"/>
    <x v="9"/>
    <x v="3"/>
    <x v="2"/>
    <x v="19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to Biobío"/>
    <m/>
    <s v="Gráfico Evolución Comparativo"/>
    <m/>
    <s v="https://analytics.zoho.com/open-view/2395394000008157701?ZOHO_CRITERIA=%22Localiza_CL_Poblacion%22.%22Codcom%22%3D8314"/>
    <x v="3"/>
    <s v="#1774B9"/>
  </r>
  <r>
    <s v="2920"/>
    <n v="360"/>
    <s v="Enfermedades Mundiales"/>
    <s v="Salud"/>
    <n v="16101"/>
    <x v="9"/>
    <x v="3"/>
    <x v="2"/>
    <x v="19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llán"/>
    <m/>
    <s v="Gráfico Evolución Comparativo"/>
    <m/>
    <s v="https://analytics.zoho.com/open-view/2395394000008157701?ZOHO_CRITERIA=%22Localiza_CL_Poblacion%22.%22Codcom%22%3D16101"/>
    <x v="3"/>
    <s v="#1774B9"/>
  </r>
  <r>
    <s v="2921"/>
    <n v="360"/>
    <s v="Enfermedades Mundiales"/>
    <s v="Salud"/>
    <n v="16102"/>
    <x v="9"/>
    <x v="3"/>
    <x v="2"/>
    <x v="19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Bulnes"/>
    <m/>
    <s v="Gráfico Evolución Comparativo"/>
    <m/>
    <s v="https://analytics.zoho.com/open-view/2395394000008157701?ZOHO_CRITERIA=%22Localiza_CL_Poblacion%22.%22Codcom%22%3D16102"/>
    <x v="3"/>
    <s v="#1774B9"/>
  </r>
  <r>
    <s v="2922"/>
    <n v="360"/>
    <s v="Enfermedades Mundiales"/>
    <s v="Salud"/>
    <n v="16202"/>
    <x v="9"/>
    <x v="3"/>
    <x v="2"/>
    <x v="19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bquecura"/>
    <m/>
    <s v="Gráfico Evolución Comparativo"/>
    <m/>
    <s v="https://analytics.zoho.com/open-view/2395394000008157701?ZOHO_CRITERIA=%22Localiza_CL_Poblacion%22.%22Codcom%22%3D16202"/>
    <x v="3"/>
    <s v="#1774B9"/>
  </r>
  <r>
    <s v="2923"/>
    <n v="360"/>
    <s v="Enfermedades Mundiales"/>
    <s v="Salud"/>
    <n v="16203"/>
    <x v="9"/>
    <x v="3"/>
    <x v="2"/>
    <x v="19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elemu"/>
    <m/>
    <s v="Gráfico Evolución Comparativo"/>
    <m/>
    <s v="https://analytics.zoho.com/open-view/2395394000008157701?ZOHO_CRITERIA=%22Localiza_CL_Poblacion%22.%22Codcom%22%3D16203"/>
    <x v="3"/>
    <s v="#1774B9"/>
  </r>
  <r>
    <s v="2924"/>
    <n v="360"/>
    <s v="Enfermedades Mundiales"/>
    <s v="Salud"/>
    <n v="16302"/>
    <x v="9"/>
    <x v="3"/>
    <x v="2"/>
    <x v="19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ihueco"/>
    <m/>
    <s v="Gráfico Evolución Comparativo"/>
    <m/>
    <s v="https://analytics.zoho.com/open-view/2395394000008157701?ZOHO_CRITERIA=%22Localiza_CL_Poblacion%22.%22Codcom%22%3D16302"/>
    <x v="3"/>
    <s v="#1774B9"/>
  </r>
  <r>
    <s v="2925"/>
    <n v="360"/>
    <s v="Enfermedades Mundiales"/>
    <s v="Salud"/>
    <n v="16103"/>
    <x v="9"/>
    <x v="3"/>
    <x v="2"/>
    <x v="19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llán Viejo"/>
    <m/>
    <s v="Gráfico Evolución Comparativo"/>
    <m/>
    <s v="https://analytics.zoho.com/open-view/2395394000008157701?ZOHO_CRITERIA=%22Localiza_CL_Poblacion%22.%22Codcom%22%3D16103"/>
    <x v="3"/>
    <s v="#1774B9"/>
  </r>
  <r>
    <s v="2926"/>
    <n v="360"/>
    <s v="Enfermedades Mundiales"/>
    <s v="Salud"/>
    <n v="16104"/>
    <x v="9"/>
    <x v="3"/>
    <x v="2"/>
    <x v="19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Carmen"/>
    <m/>
    <s v="Gráfico Evolución Comparativo"/>
    <m/>
    <s v="https://analytics.zoho.com/open-view/2395394000008157701?ZOHO_CRITERIA=%22Localiza_CL_Poblacion%22.%22Codcom%22%3D16104"/>
    <x v="3"/>
    <s v="#1774B9"/>
  </r>
  <r>
    <s v="2927"/>
    <n v="360"/>
    <s v="Enfermedades Mundiales"/>
    <s v="Salud"/>
    <n v="16204"/>
    <x v="9"/>
    <x v="3"/>
    <x v="2"/>
    <x v="19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inhue"/>
    <m/>
    <s v="Gráfico Evolución Comparativo"/>
    <m/>
    <s v="https://analytics.zoho.com/open-view/2395394000008157701?ZOHO_CRITERIA=%22Localiza_CL_Poblacion%22.%22Codcom%22%3D16204"/>
    <x v="3"/>
    <s v="#1774B9"/>
  </r>
  <r>
    <s v="2928"/>
    <n v="360"/>
    <s v="Enfermedades Mundiales"/>
    <s v="Salud"/>
    <n v="16303"/>
    <x v="9"/>
    <x v="3"/>
    <x v="2"/>
    <x v="19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Ñiquén"/>
    <m/>
    <s v="Gráfico Evolución Comparativo"/>
    <m/>
    <s v="https://analytics.zoho.com/open-view/2395394000008157701?ZOHO_CRITERIA=%22Localiza_CL_Poblacion%22.%22Codcom%22%3D16303"/>
    <x v="3"/>
    <s v="#1774B9"/>
  </r>
  <r>
    <s v="2929"/>
    <n v="360"/>
    <s v="Enfermedades Mundiales"/>
    <s v="Salud"/>
    <n v="16105"/>
    <x v="9"/>
    <x v="3"/>
    <x v="2"/>
    <x v="20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muco"/>
    <m/>
    <s v="Gráfico Evolución Comparativo"/>
    <m/>
    <s v="https://analytics.zoho.com/open-view/2395394000008157701?ZOHO_CRITERIA=%22Localiza_CL_Poblacion%22.%22Codcom%22%3D16105"/>
    <x v="3"/>
    <s v="#1774B9"/>
  </r>
  <r>
    <s v="2930"/>
    <n v="360"/>
    <s v="Enfermedades Mundiales"/>
    <s v="Salud"/>
    <n v="16106"/>
    <x v="9"/>
    <x v="3"/>
    <x v="2"/>
    <x v="20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nto"/>
    <m/>
    <s v="Gráfico Evolución Comparativo"/>
    <m/>
    <s v="https://analytics.zoho.com/open-view/2395394000008157701?ZOHO_CRITERIA=%22Localiza_CL_Poblacion%22.%22Codcom%22%3D16106"/>
    <x v="3"/>
    <s v="#1774B9"/>
  </r>
  <r>
    <s v="2931"/>
    <n v="360"/>
    <s v="Enfermedades Mundiales"/>
    <s v="Salud"/>
    <n v="16205"/>
    <x v="9"/>
    <x v="3"/>
    <x v="2"/>
    <x v="20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ortezuelo"/>
    <m/>
    <s v="Gráfico Evolución Comparativo"/>
    <m/>
    <s v="https://analytics.zoho.com/open-view/2395394000008157701?ZOHO_CRITERIA=%22Localiza_CL_Poblacion%22.%22Codcom%22%3D16205"/>
    <x v="3"/>
    <s v="#1774B9"/>
  </r>
  <r>
    <s v="2932"/>
    <n v="360"/>
    <s v="Enfermedades Mundiales"/>
    <s v="Salud"/>
    <n v="16107"/>
    <x v="9"/>
    <x v="3"/>
    <x v="2"/>
    <x v="20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lón"/>
    <m/>
    <s v="Gráfico Evolución Comparativo"/>
    <m/>
    <s v="https://analytics.zoho.com/open-view/2395394000008157701?ZOHO_CRITERIA=%22Localiza_CL_Poblacion%22.%22Codcom%22%3D16107"/>
    <x v="3"/>
    <s v="#1774B9"/>
  </r>
  <r>
    <s v="2933"/>
    <n v="360"/>
    <s v="Enfermedades Mundiales"/>
    <s v="Salud"/>
    <n v="16201"/>
    <x v="9"/>
    <x v="3"/>
    <x v="2"/>
    <x v="20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rihue"/>
    <m/>
    <s v="Gráfico Evolución Comparativo"/>
    <m/>
    <s v="https://analytics.zoho.com/open-view/2395394000008157701?ZOHO_CRITERIA=%22Localiza_CL_Poblacion%22.%22Codcom%22%3D16201"/>
    <x v="3"/>
    <s v="#1774B9"/>
  </r>
  <r>
    <s v="2934"/>
    <n v="360"/>
    <s v="Enfermedades Mundiales"/>
    <s v="Salud"/>
    <n v="16206"/>
    <x v="9"/>
    <x v="3"/>
    <x v="2"/>
    <x v="20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ánquil"/>
    <m/>
    <s v="Gráfico Evolución Comparativo"/>
    <m/>
    <s v="https://analytics.zoho.com/open-view/2395394000008157701?ZOHO_CRITERIA=%22Localiza_CL_Poblacion%22.%22Codcom%22%3D16206"/>
    <x v="3"/>
    <s v="#1774B9"/>
  </r>
  <r>
    <s v="2935"/>
    <n v="360"/>
    <s v="Enfermedades Mundiales"/>
    <s v="Salud"/>
    <n v="16301"/>
    <x v="9"/>
    <x v="3"/>
    <x v="2"/>
    <x v="20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Carlos"/>
    <m/>
    <s v="Gráfico Evolución Comparativo"/>
    <m/>
    <s v="https://analytics.zoho.com/open-view/2395394000008157701?ZOHO_CRITERIA=%22Localiza_CL_Poblacion%22.%22Codcom%22%3D16301"/>
    <x v="3"/>
    <s v="#1774B9"/>
  </r>
  <r>
    <s v="2936"/>
    <n v="360"/>
    <s v="Enfermedades Mundiales"/>
    <s v="Salud"/>
    <n v="16304"/>
    <x v="9"/>
    <x v="3"/>
    <x v="2"/>
    <x v="20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Fabián"/>
    <m/>
    <s v="Gráfico Evolución Comparativo"/>
    <m/>
    <s v="https://analytics.zoho.com/open-view/2395394000008157701?ZOHO_CRITERIA=%22Localiza_CL_Poblacion%22.%22Codcom%22%3D16304"/>
    <x v="3"/>
    <s v="#1774B9"/>
  </r>
  <r>
    <s v="2937"/>
    <n v="360"/>
    <s v="Enfermedades Mundiales"/>
    <s v="Salud"/>
    <n v="16108"/>
    <x v="9"/>
    <x v="3"/>
    <x v="2"/>
    <x v="20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Ignacio"/>
    <m/>
    <s v="Gráfico Evolución Comparativo"/>
    <m/>
    <s v="https://analytics.zoho.com/open-view/2395394000008157701?ZOHO_CRITERIA=%22Localiza_CL_Poblacion%22.%22Codcom%22%3D16108"/>
    <x v="3"/>
    <s v="#1774B9"/>
  </r>
  <r>
    <s v="2938"/>
    <n v="360"/>
    <s v="Enfermedades Mundiales"/>
    <s v="Salud"/>
    <n v="16305"/>
    <x v="9"/>
    <x v="3"/>
    <x v="2"/>
    <x v="20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Nicolás"/>
    <m/>
    <s v="Gráfico Evolución Comparativo"/>
    <m/>
    <s v="https://analytics.zoho.com/open-view/2395394000008157701?ZOHO_CRITERIA=%22Localiza_CL_Poblacion%22.%22Codcom%22%3D16305"/>
    <x v="3"/>
    <s v="#1774B9"/>
  </r>
  <r>
    <s v="2939"/>
    <n v="360"/>
    <s v="Enfermedades Mundiales"/>
    <s v="Salud"/>
    <n v="16207"/>
    <x v="9"/>
    <x v="3"/>
    <x v="2"/>
    <x v="21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reguaco"/>
    <m/>
    <s v="Gráfico Evolución Comparativo"/>
    <m/>
    <s v="https://analytics.zoho.com/open-view/2395394000008157701?ZOHO_CRITERIA=%22Localiza_CL_Poblacion%22.%22Codcom%22%3D16207"/>
    <x v="3"/>
    <s v="#1774B9"/>
  </r>
  <r>
    <s v="2940"/>
    <n v="360"/>
    <s v="Enfermedades Mundiales"/>
    <s v="Salud"/>
    <n v="16109"/>
    <x v="9"/>
    <x v="3"/>
    <x v="2"/>
    <x v="21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Yungay"/>
    <m/>
    <s v="Gráfico Evolución Comparativo"/>
    <m/>
    <s v="https://analytics.zoho.com/open-view/2395394000008157701?ZOHO_CRITERIA=%22Localiza_CL_Poblacion%22.%22Codcom%22%3D16109"/>
    <x v="3"/>
    <s v="#1774B9"/>
  </r>
  <r>
    <s v="2941"/>
    <n v="360"/>
    <s v="Enfermedades Mundiales"/>
    <s v="Salud"/>
    <n v="9101"/>
    <x v="9"/>
    <x v="3"/>
    <x v="2"/>
    <x v="21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emuco"/>
    <m/>
    <s v="Gráfico Evolución Comparativo"/>
    <m/>
    <s v="https://analytics.zoho.com/open-view/2395394000008157701?ZOHO_CRITERIA=%22Localiza_CL_Poblacion%22.%22Codcom%22%3D9101"/>
    <x v="3"/>
    <s v="#1774B9"/>
  </r>
  <r>
    <s v="2942"/>
    <n v="360"/>
    <s v="Enfermedades Mundiales"/>
    <s v="Salud"/>
    <n v="9102"/>
    <x v="9"/>
    <x v="3"/>
    <x v="2"/>
    <x v="21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rahue"/>
    <m/>
    <s v="Gráfico Evolución Comparativo"/>
    <m/>
    <s v="https://analytics.zoho.com/open-view/2395394000008157701?ZOHO_CRITERIA=%22Localiza_CL_Poblacion%22.%22Codcom%22%3D9102"/>
    <x v="3"/>
    <s v="#1774B9"/>
  </r>
  <r>
    <s v="2943"/>
    <n v="360"/>
    <s v="Enfermedades Mundiales"/>
    <s v="Salud"/>
    <n v="9103"/>
    <x v="9"/>
    <x v="3"/>
    <x v="2"/>
    <x v="21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nco"/>
    <m/>
    <s v="Gráfico Evolución Comparativo"/>
    <m/>
    <s v="https://analytics.zoho.com/open-view/2395394000008157701?ZOHO_CRITERIA=%22Localiza_CL_Poblacion%22.%22Codcom%22%3D9103"/>
    <x v="3"/>
    <s v="#1774B9"/>
  </r>
  <r>
    <s v="2944"/>
    <n v="360"/>
    <s v="Enfermedades Mundiales"/>
    <s v="Salud"/>
    <n v="9104"/>
    <x v="9"/>
    <x v="3"/>
    <x v="2"/>
    <x v="21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rrehue"/>
    <m/>
    <s v="Gráfico Evolución Comparativo"/>
    <m/>
    <s v="https://analytics.zoho.com/open-view/2395394000008157701?ZOHO_CRITERIA=%22Localiza_CL_Poblacion%22.%22Codcom%22%3D9104"/>
    <x v="3"/>
    <s v="#1774B9"/>
  </r>
  <r>
    <s v="2945"/>
    <n v="360"/>
    <s v="Enfermedades Mundiales"/>
    <s v="Salud"/>
    <n v="9105"/>
    <x v="9"/>
    <x v="3"/>
    <x v="2"/>
    <x v="21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eire"/>
    <m/>
    <s v="Gráfico Evolución Comparativo"/>
    <m/>
    <s v="https://analytics.zoho.com/open-view/2395394000008157701?ZOHO_CRITERIA=%22Localiza_CL_Poblacion%22.%22Codcom%22%3D9105"/>
    <x v="3"/>
    <s v="#1774B9"/>
  </r>
  <r>
    <s v="2946"/>
    <n v="360"/>
    <s v="Enfermedades Mundiales"/>
    <s v="Salud"/>
    <n v="9106"/>
    <x v="9"/>
    <x v="3"/>
    <x v="2"/>
    <x v="2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alvarino"/>
    <m/>
    <s v="Gráfico Evolución Comparativo"/>
    <m/>
    <s v="https://analytics.zoho.com/open-view/2395394000008157701?ZOHO_CRITERIA=%22Localiza_CL_Poblacion%22.%22Codcom%22%3D9106"/>
    <x v="3"/>
    <s v="#1774B9"/>
  </r>
  <r>
    <s v="2947"/>
    <n v="360"/>
    <s v="Enfermedades Mundiales"/>
    <s v="Salud"/>
    <n v="9107"/>
    <x v="9"/>
    <x v="3"/>
    <x v="2"/>
    <x v="2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orbea"/>
    <m/>
    <s v="Gráfico Evolución Comparativo"/>
    <m/>
    <s v="https://analytics.zoho.com/open-view/2395394000008157701?ZOHO_CRITERIA=%22Localiza_CL_Poblacion%22.%22Codcom%22%3D9107"/>
    <x v="3"/>
    <s v="#1774B9"/>
  </r>
  <r>
    <s v="2948"/>
    <n v="360"/>
    <s v="Enfermedades Mundiales"/>
    <s v="Salud"/>
    <n v="9108"/>
    <x v="9"/>
    <x v="3"/>
    <x v="2"/>
    <x v="2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utaro"/>
    <m/>
    <s v="Gráfico Evolución Comparativo"/>
    <m/>
    <s v="https://analytics.zoho.com/open-view/2395394000008157701?ZOHO_CRITERIA=%22Localiza_CL_Poblacion%22.%22Codcom%22%3D9108"/>
    <x v="3"/>
    <s v="#1774B9"/>
  </r>
  <r>
    <s v="2949"/>
    <n v="360"/>
    <s v="Enfermedades Mundiales"/>
    <s v="Salud"/>
    <n v="9109"/>
    <x v="9"/>
    <x v="3"/>
    <x v="2"/>
    <x v="2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ncoche"/>
    <m/>
    <s v="Gráfico Evolución Comparativo"/>
    <m/>
    <s v="https://analytics.zoho.com/open-view/2395394000008157701?ZOHO_CRITERIA=%22Localiza_CL_Poblacion%22.%22Codcom%22%3D9109"/>
    <x v="3"/>
    <s v="#1774B9"/>
  </r>
  <r>
    <s v="2950"/>
    <n v="360"/>
    <s v="Enfermedades Mundiales"/>
    <s v="Salud"/>
    <n v="9110"/>
    <x v="9"/>
    <x v="3"/>
    <x v="2"/>
    <x v="2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elipeuco"/>
    <m/>
    <s v="Gráfico Evolución Comparativo"/>
    <m/>
    <s v="https://analytics.zoho.com/open-view/2395394000008157701?ZOHO_CRITERIA=%22Localiza_CL_Poblacion%22.%22Codcom%22%3D9110"/>
    <x v="3"/>
    <s v="#1774B9"/>
  </r>
  <r>
    <s v="2951"/>
    <n v="360"/>
    <s v="Enfermedades Mundiales"/>
    <s v="Salud"/>
    <n v="9111"/>
    <x v="9"/>
    <x v="3"/>
    <x v="2"/>
    <x v="2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ueva Imperial"/>
    <m/>
    <s v="Gráfico Evolución Comparativo"/>
    <m/>
    <s v="https://analytics.zoho.com/open-view/2395394000008157701?ZOHO_CRITERIA=%22Localiza_CL_Poblacion%22.%22Codcom%22%3D9111"/>
    <x v="3"/>
    <s v="#1774B9"/>
  </r>
  <r>
    <s v="2952"/>
    <n v="360"/>
    <s v="Enfermedades Mundiales"/>
    <s v="Salud"/>
    <n v="9112"/>
    <x v="9"/>
    <x v="3"/>
    <x v="2"/>
    <x v="2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dre las Casas"/>
    <m/>
    <s v="Gráfico Evolución Comparativo"/>
    <m/>
    <s v="https://analytics.zoho.com/open-view/2395394000008157701?ZOHO_CRITERIA=%22Localiza_CL_Poblacion%22.%22Codcom%22%3D9112"/>
    <x v="3"/>
    <s v="#1774B9"/>
  </r>
  <r>
    <s v="2953"/>
    <n v="360"/>
    <s v="Enfermedades Mundiales"/>
    <s v="Salud"/>
    <n v="9113"/>
    <x v="9"/>
    <x v="3"/>
    <x v="2"/>
    <x v="2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rquenco"/>
    <m/>
    <s v="Gráfico Evolución Comparativo"/>
    <m/>
    <s v="https://analytics.zoho.com/open-view/2395394000008157701?ZOHO_CRITERIA=%22Localiza_CL_Poblacion%22.%22Codcom%22%3D9113"/>
    <x v="3"/>
    <s v="#1774B9"/>
  </r>
  <r>
    <s v="2954"/>
    <n v="360"/>
    <s v="Enfermedades Mundiales"/>
    <s v="Salud"/>
    <n v="9114"/>
    <x v="9"/>
    <x v="3"/>
    <x v="2"/>
    <x v="2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trufquén"/>
    <m/>
    <s v="Gráfico Evolución Comparativo"/>
    <m/>
    <s v="https://analytics.zoho.com/open-view/2395394000008157701?ZOHO_CRITERIA=%22Localiza_CL_Poblacion%22.%22Codcom%22%3D9114"/>
    <x v="3"/>
    <s v="#1774B9"/>
  </r>
  <r>
    <s v="2955"/>
    <n v="360"/>
    <s v="Enfermedades Mundiales"/>
    <s v="Salud"/>
    <n v="9115"/>
    <x v="9"/>
    <x v="3"/>
    <x v="2"/>
    <x v="2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cón"/>
    <m/>
    <s v="Gráfico Evolución Comparativo"/>
    <m/>
    <s v="https://analytics.zoho.com/open-view/2395394000008157701?ZOHO_CRITERIA=%22Localiza_CL_Poblacion%22.%22Codcom%22%3D9115"/>
    <x v="3"/>
    <s v="#1774B9"/>
  </r>
  <r>
    <s v="2956"/>
    <n v="360"/>
    <s v="Enfermedades Mundiales"/>
    <s v="Salud"/>
    <n v="9116"/>
    <x v="9"/>
    <x v="3"/>
    <x v="2"/>
    <x v="2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avedra"/>
    <m/>
    <s v="Gráfico Evolución Comparativo"/>
    <m/>
    <s v="https://analytics.zoho.com/open-view/2395394000008157701?ZOHO_CRITERIA=%22Localiza_CL_Poblacion%22.%22Codcom%22%3D9116"/>
    <x v="3"/>
    <s v="#1774B9"/>
  </r>
  <r>
    <s v="2957"/>
    <n v="360"/>
    <s v="Enfermedades Mundiales"/>
    <s v="Salud"/>
    <n v="9117"/>
    <x v="9"/>
    <x v="3"/>
    <x v="2"/>
    <x v="2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eodoro Schmidt"/>
    <m/>
    <s v="Gráfico Evolución Comparativo"/>
    <m/>
    <s v="https://analytics.zoho.com/open-view/2395394000008157701?ZOHO_CRITERIA=%22Localiza_CL_Poblacion%22.%22Codcom%22%3D9117"/>
    <x v="3"/>
    <s v="#1774B9"/>
  </r>
  <r>
    <s v="2958"/>
    <n v="360"/>
    <s v="Enfermedades Mundiales"/>
    <s v="Salud"/>
    <n v="9118"/>
    <x v="9"/>
    <x v="3"/>
    <x v="2"/>
    <x v="2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ltén"/>
    <m/>
    <s v="Gráfico Evolución Comparativo"/>
    <m/>
    <s v="https://analytics.zoho.com/open-view/2395394000008157701?ZOHO_CRITERIA=%22Localiza_CL_Poblacion%22.%22Codcom%22%3D9118"/>
    <x v="3"/>
    <s v="#1774B9"/>
  </r>
  <r>
    <s v="2959"/>
    <n v="360"/>
    <s v="Enfermedades Mundiales"/>
    <s v="Salud"/>
    <n v="9119"/>
    <x v="9"/>
    <x v="3"/>
    <x v="2"/>
    <x v="2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cún"/>
    <m/>
    <s v="Gráfico Evolución Comparativo"/>
    <m/>
    <s v="https://analytics.zoho.com/open-view/2395394000008157701?ZOHO_CRITERIA=%22Localiza_CL_Poblacion%22.%22Codcom%22%3D9119"/>
    <x v="3"/>
    <s v="#1774B9"/>
  </r>
  <r>
    <s v="2960"/>
    <n v="360"/>
    <s v="Enfermedades Mundiales"/>
    <s v="Salud"/>
    <n v="9120"/>
    <x v="9"/>
    <x v="3"/>
    <x v="2"/>
    <x v="2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llarrica"/>
    <m/>
    <s v="Gráfico Evolución Comparativo"/>
    <m/>
    <s v="https://analytics.zoho.com/open-view/2395394000008157701?ZOHO_CRITERIA=%22Localiza_CL_Poblacion%22.%22Codcom%22%3D9120"/>
    <x v="3"/>
    <s v="#1774B9"/>
  </r>
  <r>
    <s v="2961"/>
    <n v="360"/>
    <s v="Enfermedades Mundiales"/>
    <s v="Salud"/>
    <n v="9121"/>
    <x v="9"/>
    <x v="3"/>
    <x v="2"/>
    <x v="2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olchol"/>
    <m/>
    <s v="Gráfico Evolución Comparativo"/>
    <m/>
    <s v="https://analytics.zoho.com/open-view/2395394000008157701?ZOHO_CRITERIA=%22Localiza_CL_Poblacion%22.%22Codcom%22%3D9121"/>
    <x v="3"/>
    <s v="#1774B9"/>
  </r>
  <r>
    <s v="2962"/>
    <n v="360"/>
    <s v="Enfermedades Mundiales"/>
    <s v="Salud"/>
    <n v="9201"/>
    <x v="9"/>
    <x v="3"/>
    <x v="2"/>
    <x v="2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gol"/>
    <m/>
    <s v="Gráfico Evolución Comparativo"/>
    <m/>
    <s v="https://analytics.zoho.com/open-view/2395394000008157701?ZOHO_CRITERIA=%22Localiza_CL_Poblacion%22.%22Codcom%22%3D9201"/>
    <x v="3"/>
    <s v="#1774B9"/>
  </r>
  <r>
    <s v="2963"/>
    <n v="360"/>
    <s v="Enfermedades Mundiales"/>
    <s v="Salud"/>
    <n v="9202"/>
    <x v="9"/>
    <x v="3"/>
    <x v="2"/>
    <x v="2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lipulli"/>
    <m/>
    <s v="Gráfico Evolución Comparativo"/>
    <m/>
    <s v="https://analytics.zoho.com/open-view/2395394000008157701?ZOHO_CRITERIA=%22Localiza_CL_Poblacion%22.%22Codcom%22%3D9202"/>
    <x v="3"/>
    <s v="#1774B9"/>
  </r>
  <r>
    <s v="2964"/>
    <n v="360"/>
    <s v="Enfermedades Mundiales"/>
    <s v="Salud"/>
    <n v="9203"/>
    <x v="9"/>
    <x v="3"/>
    <x v="2"/>
    <x v="2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cautín"/>
    <m/>
    <s v="Gráfico Evolución Comparativo"/>
    <m/>
    <s v="https://analytics.zoho.com/open-view/2395394000008157701?ZOHO_CRITERIA=%22Localiza_CL_Poblacion%22.%22Codcom%22%3D9203"/>
    <x v="3"/>
    <s v="#1774B9"/>
  </r>
  <r>
    <s v="2965"/>
    <n v="360"/>
    <s v="Enfermedades Mundiales"/>
    <s v="Salud"/>
    <n v="9204"/>
    <x v="9"/>
    <x v="3"/>
    <x v="2"/>
    <x v="2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rcilla"/>
    <m/>
    <s v="Gráfico Evolución Comparativo"/>
    <m/>
    <s v="https://analytics.zoho.com/open-view/2395394000008157701?ZOHO_CRITERIA=%22Localiza_CL_Poblacion%22.%22Codcom%22%3D9204"/>
    <x v="3"/>
    <s v="#1774B9"/>
  </r>
  <r>
    <s v="2966"/>
    <n v="360"/>
    <s v="Enfermedades Mundiales"/>
    <s v="Salud"/>
    <n v="9205"/>
    <x v="9"/>
    <x v="3"/>
    <x v="2"/>
    <x v="2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nquimay"/>
    <m/>
    <s v="Gráfico Evolución Comparativo"/>
    <m/>
    <s v="https://analytics.zoho.com/open-view/2395394000008157701?ZOHO_CRITERIA=%22Localiza_CL_Poblacion%22.%22Codcom%22%3D9205"/>
    <x v="3"/>
    <s v="#1774B9"/>
  </r>
  <r>
    <s v="2967"/>
    <n v="360"/>
    <s v="Enfermedades Mundiales"/>
    <s v="Salud"/>
    <n v="9206"/>
    <x v="9"/>
    <x v="3"/>
    <x v="2"/>
    <x v="2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Sauces"/>
    <m/>
    <s v="Gráfico Evolución Comparativo"/>
    <m/>
    <s v="https://analytics.zoho.com/open-view/2395394000008157701?ZOHO_CRITERIA=%22Localiza_CL_Poblacion%22.%22Codcom%22%3D9206"/>
    <x v="3"/>
    <s v="#1774B9"/>
  </r>
  <r>
    <s v="2968"/>
    <n v="360"/>
    <s v="Enfermedades Mundiales"/>
    <s v="Salud"/>
    <n v="9207"/>
    <x v="9"/>
    <x v="3"/>
    <x v="2"/>
    <x v="2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umaco"/>
    <m/>
    <s v="Gráfico Evolución Comparativo"/>
    <m/>
    <s v="https://analytics.zoho.com/open-view/2395394000008157701?ZOHO_CRITERIA=%22Localiza_CL_Poblacion%22.%22Codcom%22%3D9207"/>
    <x v="3"/>
    <s v="#1774B9"/>
  </r>
  <r>
    <s v="2969"/>
    <n v="360"/>
    <s v="Enfermedades Mundiales"/>
    <s v="Salud"/>
    <n v="9208"/>
    <x v="9"/>
    <x v="3"/>
    <x v="2"/>
    <x v="2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rén"/>
    <m/>
    <s v="Gráfico Evolución Comparativo"/>
    <m/>
    <s v="https://analytics.zoho.com/open-view/2395394000008157701?ZOHO_CRITERIA=%22Localiza_CL_Poblacion%22.%22Codcom%22%3D9208"/>
    <x v="3"/>
    <s v="#1774B9"/>
  </r>
  <r>
    <s v="2970"/>
    <n v="360"/>
    <s v="Enfermedades Mundiales"/>
    <s v="Salud"/>
    <n v="9209"/>
    <x v="9"/>
    <x v="3"/>
    <x v="2"/>
    <x v="2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naico"/>
    <m/>
    <s v="Gráfico Evolución Comparativo"/>
    <m/>
    <s v="https://analytics.zoho.com/open-view/2395394000008157701?ZOHO_CRITERIA=%22Localiza_CL_Poblacion%22.%22Codcom%22%3D9209"/>
    <x v="3"/>
    <s v="#1774B9"/>
  </r>
  <r>
    <s v="2971"/>
    <n v="360"/>
    <s v="Enfermedades Mundiales"/>
    <s v="Salud"/>
    <n v="9210"/>
    <x v="9"/>
    <x v="3"/>
    <x v="2"/>
    <x v="2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raiguén"/>
    <m/>
    <s v="Gráfico Evolución Comparativo"/>
    <m/>
    <s v="https://analytics.zoho.com/open-view/2395394000008157701?ZOHO_CRITERIA=%22Localiza_CL_Poblacion%22.%22Codcom%22%3D9210"/>
    <x v="3"/>
    <s v="#1774B9"/>
  </r>
  <r>
    <s v="2972"/>
    <n v="360"/>
    <s v="Enfermedades Mundiales"/>
    <s v="Salud"/>
    <n v="9211"/>
    <x v="9"/>
    <x v="3"/>
    <x v="2"/>
    <x v="2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ctoria"/>
    <m/>
    <s v="Gráfico Evolución Comparativo"/>
    <m/>
    <s v="https://analytics.zoho.com/open-view/2395394000008157701?ZOHO_CRITERIA=%22Localiza_CL_Poblacion%22.%22Codcom%22%3D9211"/>
    <x v="3"/>
    <s v="#1774B9"/>
  </r>
  <r>
    <s v="2973"/>
    <n v="360"/>
    <s v="Enfermedades Mundiales"/>
    <s v="Salud"/>
    <n v="10101"/>
    <x v="9"/>
    <x v="3"/>
    <x v="2"/>
    <x v="2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rto Montt"/>
    <m/>
    <s v="Gráfico Evolución Comparativo"/>
    <m/>
    <s v="https://analytics.zoho.com/open-view/2395394000008157701?ZOHO_CRITERIA=%22Localiza_CL_Poblacion%22.%22Codcom%22%3D10101"/>
    <x v="3"/>
    <s v="#1774B9"/>
  </r>
  <r>
    <s v="2974"/>
    <n v="360"/>
    <s v="Enfermedades Mundiales"/>
    <s v="Salud"/>
    <n v="10102"/>
    <x v="9"/>
    <x v="3"/>
    <x v="2"/>
    <x v="2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buco"/>
    <m/>
    <s v="Gráfico Evolución Comparativo"/>
    <m/>
    <s v="https://analytics.zoho.com/open-view/2395394000008157701?ZOHO_CRITERIA=%22Localiza_CL_Poblacion%22.%22Codcom%22%3D10102"/>
    <x v="3"/>
    <s v="#1774B9"/>
  </r>
  <r>
    <s v="2975"/>
    <n v="360"/>
    <s v="Enfermedades Mundiales"/>
    <s v="Salud"/>
    <n v="10103"/>
    <x v="9"/>
    <x v="3"/>
    <x v="2"/>
    <x v="2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chamó"/>
    <m/>
    <s v="Gráfico Evolución Comparativo"/>
    <m/>
    <s v="https://analytics.zoho.com/open-view/2395394000008157701?ZOHO_CRITERIA=%22Localiza_CL_Poblacion%22.%22Codcom%22%3D10103"/>
    <x v="3"/>
    <s v="#1774B9"/>
  </r>
  <r>
    <s v="2976"/>
    <n v="360"/>
    <s v="Enfermedades Mundiales"/>
    <s v="Salud"/>
    <n v="10104"/>
    <x v="9"/>
    <x v="3"/>
    <x v="2"/>
    <x v="2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esia"/>
    <m/>
    <s v="Gráfico Evolución Comparativo"/>
    <m/>
    <s v="https://analytics.zoho.com/open-view/2395394000008157701?ZOHO_CRITERIA=%22Localiza_CL_Poblacion%22.%22Codcom%22%3D10104"/>
    <x v="3"/>
    <s v="#1774B9"/>
  </r>
  <r>
    <s v="2977"/>
    <n v="360"/>
    <s v="Enfermedades Mundiales"/>
    <s v="Salud"/>
    <n v="10105"/>
    <x v="9"/>
    <x v="3"/>
    <x v="2"/>
    <x v="2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rutillar"/>
    <m/>
    <s v="Gráfico Evolución Comparativo"/>
    <m/>
    <s v="https://analytics.zoho.com/open-view/2395394000008157701?ZOHO_CRITERIA=%22Localiza_CL_Poblacion%22.%22Codcom%22%3D10105"/>
    <x v="3"/>
    <s v="#1774B9"/>
  </r>
  <r>
    <s v="2978"/>
    <n v="360"/>
    <s v="Enfermedades Mundiales"/>
    <s v="Salud"/>
    <n v="10106"/>
    <x v="9"/>
    <x v="3"/>
    <x v="2"/>
    <x v="2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Muermos"/>
    <m/>
    <s v="Gráfico Evolución Comparativo"/>
    <m/>
    <s v="https://analytics.zoho.com/open-view/2395394000008157701?ZOHO_CRITERIA=%22Localiza_CL_Poblacion%22.%22Codcom%22%3D10106"/>
    <x v="3"/>
    <s v="#1774B9"/>
  </r>
  <r>
    <s v="2979"/>
    <n v="360"/>
    <s v="Enfermedades Mundiales"/>
    <s v="Salud"/>
    <n v="10107"/>
    <x v="9"/>
    <x v="3"/>
    <x v="2"/>
    <x v="2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lanquihue"/>
    <m/>
    <s v="Gráfico Evolución Comparativo"/>
    <m/>
    <s v="https://analytics.zoho.com/open-view/2395394000008157701?ZOHO_CRITERIA=%22Localiza_CL_Poblacion%22.%22Codcom%22%3D10107"/>
    <x v="3"/>
    <s v="#1774B9"/>
  </r>
  <r>
    <s v="2980"/>
    <n v="360"/>
    <s v="Enfermedades Mundiales"/>
    <s v="Salud"/>
    <n v="10108"/>
    <x v="9"/>
    <x v="3"/>
    <x v="2"/>
    <x v="2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ullín"/>
    <m/>
    <s v="Gráfico Evolución Comparativo"/>
    <m/>
    <s v="https://analytics.zoho.com/open-view/2395394000008157701?ZOHO_CRITERIA=%22Localiza_CL_Poblacion%22.%22Codcom%22%3D10108"/>
    <x v="3"/>
    <s v="#1774B9"/>
  </r>
  <r>
    <s v="2981"/>
    <n v="360"/>
    <s v="Enfermedades Mundiales"/>
    <s v="Salud"/>
    <n v="10109"/>
    <x v="9"/>
    <x v="3"/>
    <x v="2"/>
    <x v="2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rto Varas"/>
    <m/>
    <s v="Gráfico Evolución Comparativo"/>
    <m/>
    <s v="https://analytics.zoho.com/open-view/2395394000008157701?ZOHO_CRITERIA=%22Localiza_CL_Poblacion%22.%22Codcom%22%3D10109"/>
    <x v="3"/>
    <s v="#1774B9"/>
  </r>
  <r>
    <s v="2982"/>
    <n v="360"/>
    <s v="Enfermedades Mundiales"/>
    <s v="Salud"/>
    <n v="10201"/>
    <x v="9"/>
    <x v="3"/>
    <x v="2"/>
    <x v="2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stro"/>
    <m/>
    <s v="Gráfico Evolución Comparativo"/>
    <m/>
    <s v="https://analytics.zoho.com/open-view/2395394000008157701?ZOHO_CRITERIA=%22Localiza_CL_Poblacion%22.%22Codcom%22%3D10201"/>
    <x v="3"/>
    <s v="#1774B9"/>
  </r>
  <r>
    <s v="2983"/>
    <n v="360"/>
    <s v="Enfermedades Mundiales"/>
    <s v="Salud"/>
    <n v="10202"/>
    <x v="9"/>
    <x v="3"/>
    <x v="2"/>
    <x v="2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ncud"/>
    <m/>
    <s v="Gráfico Evolución Comparativo"/>
    <m/>
    <s v="https://analytics.zoho.com/open-view/2395394000008157701?ZOHO_CRITERIA=%22Localiza_CL_Poblacion%22.%22Codcom%22%3D10202"/>
    <x v="3"/>
    <s v="#1774B9"/>
  </r>
  <r>
    <s v="2984"/>
    <n v="360"/>
    <s v="Enfermedades Mundiales"/>
    <s v="Salud"/>
    <n v="10203"/>
    <x v="9"/>
    <x v="3"/>
    <x v="2"/>
    <x v="2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onchi"/>
    <m/>
    <s v="Gráfico Evolución Comparativo"/>
    <m/>
    <s v="https://analytics.zoho.com/open-view/2395394000008157701?ZOHO_CRITERIA=%22Localiza_CL_Poblacion%22.%22Codcom%22%3D10203"/>
    <x v="3"/>
    <s v="#1774B9"/>
  </r>
  <r>
    <s v="2985"/>
    <n v="360"/>
    <s v="Enfermedades Mundiales"/>
    <s v="Salud"/>
    <n v="10204"/>
    <x v="9"/>
    <x v="3"/>
    <x v="2"/>
    <x v="2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co de Vélez"/>
    <m/>
    <s v="Gráfico Evolución Comparativo"/>
    <m/>
    <s v="https://analytics.zoho.com/open-view/2395394000008157701?ZOHO_CRITERIA=%22Localiza_CL_Poblacion%22.%22Codcom%22%3D10204"/>
    <x v="3"/>
    <s v="#1774B9"/>
  </r>
  <r>
    <s v="2986"/>
    <n v="360"/>
    <s v="Enfermedades Mundiales"/>
    <s v="Salud"/>
    <n v="10205"/>
    <x v="9"/>
    <x v="3"/>
    <x v="2"/>
    <x v="2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Dalcahue"/>
    <m/>
    <s v="Gráfico Evolución Comparativo"/>
    <m/>
    <s v="https://analytics.zoho.com/open-view/2395394000008157701?ZOHO_CRITERIA=%22Localiza_CL_Poblacion%22.%22Codcom%22%3D10205"/>
    <x v="3"/>
    <s v="#1774B9"/>
  </r>
  <r>
    <s v="2987"/>
    <n v="360"/>
    <s v="Enfermedades Mundiales"/>
    <s v="Salud"/>
    <n v="10206"/>
    <x v="9"/>
    <x v="3"/>
    <x v="2"/>
    <x v="2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queldón"/>
    <m/>
    <s v="Gráfico Evolución Comparativo"/>
    <m/>
    <s v="https://analytics.zoho.com/open-view/2395394000008157701?ZOHO_CRITERIA=%22Localiza_CL_Poblacion%22.%22Codcom%22%3D10206"/>
    <x v="3"/>
    <s v="#1774B9"/>
  </r>
  <r>
    <s v="2988"/>
    <n v="360"/>
    <s v="Enfermedades Mundiales"/>
    <s v="Salud"/>
    <n v="10207"/>
    <x v="9"/>
    <x v="3"/>
    <x v="2"/>
    <x v="2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eilén"/>
    <m/>
    <s v="Gráfico Evolución Comparativo"/>
    <m/>
    <s v="https://analytics.zoho.com/open-view/2395394000008157701?ZOHO_CRITERIA=%22Localiza_CL_Poblacion%22.%22Codcom%22%3D10207"/>
    <x v="3"/>
    <s v="#1774B9"/>
  </r>
  <r>
    <s v="2989"/>
    <n v="360"/>
    <s v="Enfermedades Mundiales"/>
    <s v="Salud"/>
    <n v="10208"/>
    <x v="9"/>
    <x v="3"/>
    <x v="2"/>
    <x v="2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ellón"/>
    <m/>
    <s v="Gráfico Evolución Comparativo"/>
    <m/>
    <s v="https://analytics.zoho.com/open-view/2395394000008157701?ZOHO_CRITERIA=%22Localiza_CL_Poblacion%22.%22Codcom%22%3D10208"/>
    <x v="3"/>
    <s v="#1774B9"/>
  </r>
  <r>
    <s v="2990"/>
    <n v="360"/>
    <s v="Enfermedades Mundiales"/>
    <s v="Salud"/>
    <n v="10209"/>
    <x v="9"/>
    <x v="3"/>
    <x v="2"/>
    <x v="2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emchi"/>
    <m/>
    <s v="Gráfico Evolución Comparativo"/>
    <m/>
    <s v="https://analytics.zoho.com/open-view/2395394000008157701?ZOHO_CRITERIA=%22Localiza_CL_Poblacion%22.%22Codcom%22%3D10209"/>
    <x v="3"/>
    <s v="#1774B9"/>
  </r>
  <r>
    <s v="2991"/>
    <n v="360"/>
    <s v="Enfermedades Mundiales"/>
    <s v="Salud"/>
    <n v="10210"/>
    <x v="9"/>
    <x v="3"/>
    <x v="2"/>
    <x v="26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chao"/>
    <m/>
    <s v="Gráfico Evolución Comparativo"/>
    <m/>
    <s v="https://analytics.zoho.com/open-view/2395394000008157701?ZOHO_CRITERIA=%22Localiza_CL_Poblacion%22.%22Codcom%22%3D10210"/>
    <x v="3"/>
    <s v="#1774B9"/>
  </r>
  <r>
    <s v="2992"/>
    <n v="360"/>
    <s v="Enfermedades Mundiales"/>
    <s v="Salud"/>
    <n v="10301"/>
    <x v="9"/>
    <x v="3"/>
    <x v="2"/>
    <x v="26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sorno"/>
    <m/>
    <s v="Gráfico Evolución Comparativo"/>
    <m/>
    <s v="https://analytics.zoho.com/open-view/2395394000008157701?ZOHO_CRITERIA=%22Localiza_CL_Poblacion%22.%22Codcom%22%3D10301"/>
    <x v="3"/>
    <s v="#1774B9"/>
  </r>
  <r>
    <s v="2993"/>
    <n v="360"/>
    <s v="Enfermedades Mundiales"/>
    <s v="Salud"/>
    <n v="10302"/>
    <x v="9"/>
    <x v="3"/>
    <x v="2"/>
    <x v="26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rto Octay"/>
    <m/>
    <s v="Gráfico Evolución Comparativo"/>
    <m/>
    <s v="https://analytics.zoho.com/open-view/2395394000008157701?ZOHO_CRITERIA=%22Localiza_CL_Poblacion%22.%22Codcom%22%3D10302"/>
    <x v="3"/>
    <s v="#1774B9"/>
  </r>
  <r>
    <s v="2994"/>
    <n v="360"/>
    <s v="Enfermedades Mundiales"/>
    <s v="Salud"/>
    <n v="10303"/>
    <x v="9"/>
    <x v="3"/>
    <x v="2"/>
    <x v="26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rranque"/>
    <m/>
    <s v="Gráfico Evolución Comparativo"/>
    <m/>
    <s v="https://analytics.zoho.com/open-view/2395394000008157701?ZOHO_CRITERIA=%22Localiza_CL_Poblacion%22.%22Codcom%22%3D10303"/>
    <x v="3"/>
    <s v="#1774B9"/>
  </r>
  <r>
    <s v="2995"/>
    <n v="360"/>
    <s v="Enfermedades Mundiales"/>
    <s v="Salud"/>
    <n v="10304"/>
    <x v="9"/>
    <x v="3"/>
    <x v="2"/>
    <x v="26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yehue"/>
    <m/>
    <s v="Gráfico Evolución Comparativo"/>
    <m/>
    <s v="https://analytics.zoho.com/open-view/2395394000008157701?ZOHO_CRITERIA=%22Localiza_CL_Poblacion%22.%22Codcom%22%3D10304"/>
    <x v="3"/>
    <s v="#1774B9"/>
  </r>
  <r>
    <s v="2996"/>
    <n v="360"/>
    <s v="Enfermedades Mundiales"/>
    <s v="Salud"/>
    <n v="10305"/>
    <x v="9"/>
    <x v="3"/>
    <x v="2"/>
    <x v="26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Negro"/>
    <m/>
    <s v="Gráfico Evolución Comparativo"/>
    <m/>
    <s v="https://analytics.zoho.com/open-view/2395394000008157701?ZOHO_CRITERIA=%22Localiza_CL_Poblacion%22.%22Codcom%22%3D10305"/>
    <x v="3"/>
    <s v="#1774B9"/>
  </r>
  <r>
    <s v="2997"/>
    <n v="360"/>
    <s v="Enfermedades Mundiales"/>
    <s v="Salud"/>
    <n v="10306"/>
    <x v="9"/>
    <x v="3"/>
    <x v="2"/>
    <x v="26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uan de La Costa"/>
    <m/>
    <s v="Gráfico Evolución Comparativo"/>
    <m/>
    <s v="https://analytics.zoho.com/open-view/2395394000008157701?ZOHO_CRITERIA=%22Localiza_CL_Poblacion%22.%22Codcom%22%3D10306"/>
    <x v="3"/>
    <s v="#1774B9"/>
  </r>
  <r>
    <s v="2998"/>
    <n v="360"/>
    <s v="Enfermedades Mundiales"/>
    <s v="Salud"/>
    <n v="10307"/>
    <x v="9"/>
    <x v="3"/>
    <x v="2"/>
    <x v="26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ablo"/>
    <m/>
    <s v="Gráfico Evolución Comparativo"/>
    <m/>
    <s v="https://analytics.zoho.com/open-view/2395394000008157701?ZOHO_CRITERIA=%22Localiza_CL_Poblacion%22.%22Codcom%22%3D10307"/>
    <x v="3"/>
    <s v="#1774B9"/>
  </r>
  <r>
    <s v="2999"/>
    <n v="360"/>
    <s v="Enfermedades Mundiales"/>
    <s v="Salud"/>
    <n v="10401"/>
    <x v="9"/>
    <x v="3"/>
    <x v="2"/>
    <x v="27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aitén"/>
    <m/>
    <s v="Gráfico Evolución Comparativo"/>
    <m/>
    <s v="https://analytics.zoho.com/open-view/2395394000008157701?ZOHO_CRITERIA=%22Localiza_CL_Poblacion%22.%22Codcom%22%3D10401"/>
    <x v="3"/>
    <s v="#1774B9"/>
  </r>
  <r>
    <s v="3000"/>
    <n v="360"/>
    <s v="Enfermedades Mundiales"/>
    <s v="Salud"/>
    <n v="10402"/>
    <x v="9"/>
    <x v="3"/>
    <x v="2"/>
    <x v="27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utaleufú"/>
    <m/>
    <s v="Gráfico Evolución Comparativo"/>
    <m/>
    <s v="https://analytics.zoho.com/open-view/2395394000008157701?ZOHO_CRITERIA=%22Localiza_CL_Poblacion%22.%22Codcom%22%3D10402"/>
    <x v="3"/>
    <s v="#1774B9"/>
  </r>
  <r>
    <s v="3001"/>
    <n v="360"/>
    <s v="Enfermedades Mundiales"/>
    <s v="Salud"/>
    <n v="10403"/>
    <x v="9"/>
    <x v="3"/>
    <x v="2"/>
    <x v="27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alaihué"/>
    <m/>
    <s v="Gráfico Evolución Comparativo"/>
    <m/>
    <s v="https://analytics.zoho.com/open-view/2395394000008157701?ZOHO_CRITERIA=%22Localiza_CL_Poblacion%22.%22Codcom%22%3D10403"/>
    <x v="3"/>
    <s v="#1774B9"/>
  </r>
  <r>
    <s v="3002"/>
    <n v="360"/>
    <s v="Enfermedades Mundiales"/>
    <s v="Salud"/>
    <n v="10404"/>
    <x v="9"/>
    <x v="3"/>
    <x v="2"/>
    <x v="27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lena"/>
    <m/>
    <s v="Gráfico Evolución Comparativo"/>
    <m/>
    <s v="https://analytics.zoho.com/open-view/2395394000008157701?ZOHO_CRITERIA=%22Localiza_CL_Poblacion%22.%22Codcom%22%3D10404"/>
    <x v="3"/>
    <s v="#1774B9"/>
  </r>
  <r>
    <s v="3003"/>
    <n v="360"/>
    <s v="Enfermedades Mundiales"/>
    <s v="Salud"/>
    <n v="11101"/>
    <x v="9"/>
    <x v="3"/>
    <x v="2"/>
    <x v="27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ihaique"/>
    <m/>
    <s v="Gráfico Evolución Comparativo"/>
    <m/>
    <s v="https://analytics.zoho.com/open-view/2395394000008157701?ZOHO_CRITERIA=%22Localiza_CL_Poblacion%22.%22Codcom%22%3D11101"/>
    <x v="3"/>
    <s v="#1774B9"/>
  </r>
  <r>
    <s v="3004"/>
    <n v="360"/>
    <s v="Enfermedades Mundiales"/>
    <s v="Salud"/>
    <n v="11102"/>
    <x v="9"/>
    <x v="3"/>
    <x v="2"/>
    <x v="27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go Verde"/>
    <m/>
    <s v="Gráfico Evolución Comparativo"/>
    <m/>
    <s v="https://analytics.zoho.com/open-view/2395394000008157701?ZOHO_CRITERIA=%22Localiza_CL_Poblacion%22.%22Codcom%22%3D11102"/>
    <x v="3"/>
    <s v="#1774B9"/>
  </r>
  <r>
    <s v="3005"/>
    <n v="360"/>
    <s v="Enfermedades Mundiales"/>
    <s v="Salud"/>
    <n v="11201"/>
    <x v="9"/>
    <x v="3"/>
    <x v="2"/>
    <x v="27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isén"/>
    <m/>
    <s v="Gráfico Evolución Comparativo"/>
    <m/>
    <s v="https://analytics.zoho.com/open-view/2395394000008157701?ZOHO_CRITERIA=%22Localiza_CL_Poblacion%22.%22Codcom%22%3D11201"/>
    <x v="3"/>
    <s v="#1774B9"/>
  </r>
  <r>
    <s v="3006"/>
    <n v="360"/>
    <s v="Enfermedades Mundiales"/>
    <s v="Salud"/>
    <n v="11202"/>
    <x v="9"/>
    <x v="3"/>
    <x v="2"/>
    <x v="27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isnes"/>
    <m/>
    <s v="Gráfico Evolución Comparativo"/>
    <m/>
    <s v="https://analytics.zoho.com/open-view/2395394000008157701?ZOHO_CRITERIA=%22Localiza_CL_Poblacion%22.%22Codcom%22%3D11202"/>
    <x v="3"/>
    <s v="#1774B9"/>
  </r>
  <r>
    <s v="3007"/>
    <n v="360"/>
    <s v="Enfermedades Mundiales"/>
    <s v="Salud"/>
    <n v="11203"/>
    <x v="9"/>
    <x v="3"/>
    <x v="2"/>
    <x v="27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uaitecas"/>
    <m/>
    <s v="Gráfico Evolución Comparativo"/>
    <m/>
    <s v="https://analytics.zoho.com/open-view/2395394000008157701?ZOHO_CRITERIA=%22Localiza_CL_Poblacion%22.%22Codcom%22%3D11203"/>
    <x v="3"/>
    <s v="#1774B9"/>
  </r>
  <r>
    <s v="3008"/>
    <n v="360"/>
    <s v="Enfermedades Mundiales"/>
    <s v="Salud"/>
    <n v="11301"/>
    <x v="9"/>
    <x v="3"/>
    <x v="2"/>
    <x v="27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chrane"/>
    <m/>
    <s v="Gráfico Evolución Comparativo"/>
    <m/>
    <s v="https://analytics.zoho.com/open-view/2395394000008157701?ZOHO_CRITERIA=%22Localiza_CL_Poblacion%22.%22Codcom%22%3D11301"/>
    <x v="3"/>
    <s v="#1774B9"/>
  </r>
  <r>
    <s v="3009"/>
    <n v="360"/>
    <s v="Enfermedades Mundiales"/>
    <s v="Salud"/>
    <n v="11302"/>
    <x v="9"/>
    <x v="3"/>
    <x v="2"/>
    <x v="28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O'Higgins"/>
    <m/>
    <s v="Gráfico Evolución Comparativo"/>
    <m/>
    <s v="https://analytics.zoho.com/open-view/2395394000008157701?ZOHO_CRITERIA=%22Localiza_CL_Poblacion%22.%22Codcom%22%3D11302"/>
    <x v="3"/>
    <s v="#1774B9"/>
  </r>
  <r>
    <s v="3010"/>
    <n v="360"/>
    <s v="Enfermedades Mundiales"/>
    <s v="Salud"/>
    <n v="11303"/>
    <x v="9"/>
    <x v="3"/>
    <x v="2"/>
    <x v="28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rtel"/>
    <m/>
    <s v="Gráfico Evolución Comparativo"/>
    <m/>
    <s v="https://analytics.zoho.com/open-view/2395394000008157701?ZOHO_CRITERIA=%22Localiza_CL_Poblacion%22.%22Codcom%22%3D11303"/>
    <x v="3"/>
    <s v="#1774B9"/>
  </r>
  <r>
    <s v="3011"/>
    <n v="360"/>
    <s v="Enfermedades Mundiales"/>
    <s v="Salud"/>
    <n v="11401"/>
    <x v="9"/>
    <x v="3"/>
    <x v="2"/>
    <x v="28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hile Chico"/>
    <m/>
    <s v="Gráfico Evolución Comparativo"/>
    <m/>
    <s v="https://analytics.zoho.com/open-view/2395394000008157701?ZOHO_CRITERIA=%22Localiza_CL_Poblacion%22.%22Codcom%22%3D11401"/>
    <x v="3"/>
    <s v="#1774B9"/>
  </r>
  <r>
    <s v="3012"/>
    <n v="360"/>
    <s v="Enfermedades Mundiales"/>
    <s v="Salud"/>
    <n v="11402"/>
    <x v="9"/>
    <x v="3"/>
    <x v="2"/>
    <x v="28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Ibáñez"/>
    <m/>
    <s v="Gráfico Evolución Comparativo"/>
    <m/>
    <s v="https://analytics.zoho.com/open-view/2395394000008157701?ZOHO_CRITERIA=%22Localiza_CL_Poblacion%22.%22Codcom%22%3D11402"/>
    <x v="3"/>
    <s v="#1774B9"/>
  </r>
  <r>
    <s v="3013"/>
    <n v="360"/>
    <s v="Enfermedades Mundiales"/>
    <s v="Salud"/>
    <n v="12101"/>
    <x v="9"/>
    <x v="3"/>
    <x v="2"/>
    <x v="28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nta Arenas"/>
    <m/>
    <s v="Gráfico Evolución Comparativo"/>
    <m/>
    <s v="https://analytics.zoho.com/open-view/2395394000008157701?ZOHO_CRITERIA=%22Localiza_CL_Poblacion%22.%22Codcom%22%3D12101"/>
    <x v="3"/>
    <s v="#1774B9"/>
  </r>
  <r>
    <s v="3014"/>
    <n v="360"/>
    <s v="Enfermedades Mundiales"/>
    <s v="Salud"/>
    <n v="12102"/>
    <x v="9"/>
    <x v="3"/>
    <x v="2"/>
    <x v="28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guna Blanca"/>
    <m/>
    <s v="Gráfico Evolución Comparativo"/>
    <m/>
    <s v="https://analytics.zoho.com/open-view/2395394000008157701?ZOHO_CRITERIA=%22Localiza_CL_Poblacion%22.%22Codcom%22%3D12102"/>
    <x v="3"/>
    <s v="#1774B9"/>
  </r>
  <r>
    <s v="3015"/>
    <n v="360"/>
    <s v="Enfermedades Mundiales"/>
    <s v="Salud"/>
    <n v="12103"/>
    <x v="9"/>
    <x v="3"/>
    <x v="2"/>
    <x v="28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Verde"/>
    <m/>
    <s v="Gráfico Evolución Comparativo"/>
    <m/>
    <s v="https://analytics.zoho.com/open-view/2395394000008157701?ZOHO_CRITERIA=%22Localiza_CL_Poblacion%22.%22Codcom%22%3D12103"/>
    <x v="3"/>
    <s v="#1774B9"/>
  </r>
  <r>
    <s v="3016"/>
    <n v="360"/>
    <s v="Enfermedades Mundiales"/>
    <s v="Salud"/>
    <n v="12104"/>
    <x v="9"/>
    <x v="3"/>
    <x v="2"/>
    <x v="28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Gregorio"/>
    <m/>
    <s v="Gráfico Evolución Comparativo"/>
    <m/>
    <s v="https://analytics.zoho.com/open-view/2395394000008157701?ZOHO_CRITERIA=%22Localiza_CL_Poblacion%22.%22Codcom%22%3D12104"/>
    <x v="3"/>
    <s v="#1774B9"/>
  </r>
  <r>
    <s v="3017"/>
    <n v="360"/>
    <s v="Enfermedades Mundiales"/>
    <s v="Salud"/>
    <n v="12201"/>
    <x v="9"/>
    <x v="3"/>
    <x v="2"/>
    <x v="28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bo de Hornos"/>
    <m/>
    <s v="Gráfico Evolución Comparativo"/>
    <m/>
    <s v="https://analytics.zoho.com/open-view/2395394000008157701?ZOHO_CRITERIA=%22Localiza_CL_Poblacion%22.%22Codcom%22%3D12201"/>
    <x v="3"/>
    <s v="#1774B9"/>
  </r>
  <r>
    <s v="3018"/>
    <n v="360"/>
    <s v="Enfermedades Mundiales"/>
    <s v="Salud"/>
    <n v="12301"/>
    <x v="9"/>
    <x v="3"/>
    <x v="2"/>
    <x v="28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orvenir"/>
    <m/>
    <s v="Gráfico Evolución Comparativo"/>
    <m/>
    <s v="https://analytics.zoho.com/open-view/2395394000008157701?ZOHO_CRITERIA=%22Localiza_CL_Poblacion%22.%22Codcom%22%3D12301"/>
    <x v="3"/>
    <s v="#1774B9"/>
  </r>
  <r>
    <s v="3019"/>
    <n v="360"/>
    <s v="Enfermedades Mundiales"/>
    <s v="Salud"/>
    <n v="12302"/>
    <x v="9"/>
    <x v="3"/>
    <x v="2"/>
    <x v="29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rimavera"/>
    <m/>
    <s v="Gráfico Evolución Comparativo"/>
    <m/>
    <s v="https://analytics.zoho.com/open-view/2395394000008157701?ZOHO_CRITERIA=%22Localiza_CL_Poblacion%22.%22Codcom%22%3D12302"/>
    <x v="3"/>
    <s v="#1774B9"/>
  </r>
  <r>
    <s v="3020"/>
    <n v="360"/>
    <s v="Enfermedades Mundiales"/>
    <s v="Salud"/>
    <n v="12303"/>
    <x v="9"/>
    <x v="3"/>
    <x v="2"/>
    <x v="29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maukel"/>
    <m/>
    <s v="Gráfico Evolución Comparativo"/>
    <m/>
    <s v="https://analytics.zoho.com/open-view/2395394000008157701?ZOHO_CRITERIA=%22Localiza_CL_Poblacion%22.%22Codcom%22%3D12303"/>
    <x v="3"/>
    <s v="#1774B9"/>
  </r>
  <r>
    <s v="3021"/>
    <n v="360"/>
    <s v="Enfermedades Mundiales"/>
    <s v="Salud"/>
    <n v="12401"/>
    <x v="9"/>
    <x v="3"/>
    <x v="2"/>
    <x v="29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Natales"/>
    <m/>
    <s v="Gráfico Evolución Comparativo"/>
    <m/>
    <s v="https://analytics.zoho.com/open-view/2395394000008157701?ZOHO_CRITERIA=%22Localiza_CL_Poblacion%22.%22Codcom%22%3D12401"/>
    <x v="3"/>
    <s v="#1774B9"/>
  </r>
  <r>
    <s v="3022"/>
    <n v="360"/>
    <s v="Enfermedades Mundiales"/>
    <s v="Salud"/>
    <n v="12402"/>
    <x v="9"/>
    <x v="3"/>
    <x v="2"/>
    <x v="29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orres del Paine"/>
    <m/>
    <s v="Gráfico Evolución Comparativo"/>
    <m/>
    <s v="https://analytics.zoho.com/open-view/2395394000008157701?ZOHO_CRITERIA=%22Localiza_CL_Poblacion%22.%22Codcom%22%3D12402"/>
    <x v="3"/>
    <s v="#1774B9"/>
  </r>
  <r>
    <s v="3023"/>
    <n v="360"/>
    <s v="Enfermedades Mundiales"/>
    <s v="Salud"/>
    <n v="13101"/>
    <x v="9"/>
    <x v="3"/>
    <x v="2"/>
    <x v="29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tiago"/>
    <m/>
    <s v="Gráfico Evolución Comparativo"/>
    <m/>
    <s v="https://analytics.zoho.com/open-view/2395394000008157701?ZOHO_CRITERIA=%22Localiza_CL_Poblacion%22.%22Codcom%22%3D13101"/>
    <x v="3"/>
    <s v="#1774B9"/>
  </r>
  <r>
    <s v="3024"/>
    <n v="360"/>
    <s v="Enfermedades Mundiales"/>
    <s v="Salud"/>
    <n v="13102"/>
    <x v="9"/>
    <x v="3"/>
    <x v="2"/>
    <x v="29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errillos"/>
    <m/>
    <s v="Gráfico Evolución Comparativo"/>
    <m/>
    <s v="https://analytics.zoho.com/open-view/2395394000008157701?ZOHO_CRITERIA=%22Localiza_CL_Poblacion%22.%22Codcom%22%3D13102"/>
    <x v="3"/>
    <s v="#1774B9"/>
  </r>
  <r>
    <s v="3025"/>
    <n v="360"/>
    <s v="Enfermedades Mundiales"/>
    <s v="Salud"/>
    <n v="13103"/>
    <x v="9"/>
    <x v="3"/>
    <x v="2"/>
    <x v="29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erro Navia"/>
    <m/>
    <s v="Gráfico Evolución Comparativo"/>
    <m/>
    <s v="https://analytics.zoho.com/open-view/2395394000008157701?ZOHO_CRITERIA=%22Localiza_CL_Poblacion%22.%22Codcom%22%3D13103"/>
    <x v="3"/>
    <s v="#1774B9"/>
  </r>
  <r>
    <s v="3026"/>
    <n v="360"/>
    <s v="Enfermedades Mundiales"/>
    <s v="Salud"/>
    <n v="13104"/>
    <x v="9"/>
    <x v="3"/>
    <x v="2"/>
    <x v="29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nchalí"/>
    <m/>
    <s v="Gráfico Evolución Comparativo"/>
    <m/>
    <s v="https://analytics.zoho.com/open-view/2395394000008157701?ZOHO_CRITERIA=%22Localiza_CL_Poblacion%22.%22Codcom%22%3D13104"/>
    <x v="3"/>
    <s v="#1774B9"/>
  </r>
  <r>
    <s v="3027"/>
    <n v="360"/>
    <s v="Enfermedades Mundiales"/>
    <s v="Salud"/>
    <n v="13105"/>
    <x v="9"/>
    <x v="3"/>
    <x v="2"/>
    <x v="29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Bosque"/>
    <m/>
    <s v="Gráfico Evolución Comparativo"/>
    <m/>
    <s v="https://analytics.zoho.com/open-view/2395394000008157701?ZOHO_CRITERIA=%22Localiza_CL_Poblacion%22.%22Codcom%22%3D13105"/>
    <x v="3"/>
    <s v="#1774B9"/>
  </r>
  <r>
    <s v="3028"/>
    <n v="360"/>
    <s v="Enfermedades Mundiales"/>
    <s v="Salud"/>
    <n v="13106"/>
    <x v="9"/>
    <x v="3"/>
    <x v="2"/>
    <x v="29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stación Central"/>
    <m/>
    <s v="Gráfico Evolución Comparativo"/>
    <m/>
    <s v="https://analytics.zoho.com/open-view/2395394000008157701?ZOHO_CRITERIA=%22Localiza_CL_Poblacion%22.%22Codcom%22%3D13106"/>
    <x v="3"/>
    <s v="#1774B9"/>
  </r>
  <r>
    <s v="3029"/>
    <n v="360"/>
    <s v="Enfermedades Mundiales"/>
    <s v="Salud"/>
    <n v="13107"/>
    <x v="9"/>
    <x v="3"/>
    <x v="2"/>
    <x v="30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Huechuraba"/>
    <m/>
    <s v="Gráfico Evolución Comparativo"/>
    <m/>
    <s v="https://analytics.zoho.com/open-view/2395394000008157701?ZOHO_CRITERIA=%22Localiza_CL_Poblacion%22.%22Codcom%22%3D13107"/>
    <x v="3"/>
    <s v="#1774B9"/>
  </r>
  <r>
    <s v="3030"/>
    <n v="360"/>
    <s v="Enfermedades Mundiales"/>
    <s v="Salud"/>
    <n v="13108"/>
    <x v="9"/>
    <x v="3"/>
    <x v="2"/>
    <x v="30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ndependencia"/>
    <m/>
    <s v="Gráfico Evolución Comparativo"/>
    <m/>
    <s v="https://analytics.zoho.com/open-view/2395394000008157701?ZOHO_CRITERIA=%22Localiza_CL_Poblacion%22.%22Codcom%22%3D13108"/>
    <x v="3"/>
    <s v="#1774B9"/>
  </r>
  <r>
    <s v="3031"/>
    <n v="360"/>
    <s v="Enfermedades Mundiales"/>
    <s v="Salud"/>
    <n v="13109"/>
    <x v="9"/>
    <x v="3"/>
    <x v="2"/>
    <x v="30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Cisterna"/>
    <m/>
    <s v="Gráfico Evolución Comparativo"/>
    <m/>
    <s v="https://analytics.zoho.com/open-view/2395394000008157701?ZOHO_CRITERIA=%22Localiza_CL_Poblacion%22.%22Codcom%22%3D13109"/>
    <x v="3"/>
    <s v="#1774B9"/>
  </r>
  <r>
    <s v="3032"/>
    <n v="360"/>
    <s v="Enfermedades Mundiales"/>
    <s v="Salud"/>
    <n v="13110"/>
    <x v="9"/>
    <x v="3"/>
    <x v="2"/>
    <x v="30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Florida"/>
    <m/>
    <s v="Gráfico Evolución Comparativo"/>
    <m/>
    <s v="https://analytics.zoho.com/open-view/2395394000008157701?ZOHO_CRITERIA=%22Localiza_CL_Poblacion%22.%22Codcom%22%3D13110"/>
    <x v="3"/>
    <s v="#1774B9"/>
  </r>
  <r>
    <s v="3033"/>
    <n v="360"/>
    <s v="Enfermedades Mundiales"/>
    <s v="Salud"/>
    <n v="13111"/>
    <x v="9"/>
    <x v="3"/>
    <x v="2"/>
    <x v="30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Granja"/>
    <m/>
    <s v="Gráfico Evolución Comparativo"/>
    <m/>
    <s v="https://analytics.zoho.com/open-view/2395394000008157701?ZOHO_CRITERIA=%22Localiza_CL_Poblacion%22.%22Codcom%22%3D13111"/>
    <x v="3"/>
    <s v="#1774B9"/>
  </r>
  <r>
    <s v="3034"/>
    <n v="360"/>
    <s v="Enfermedades Mundiales"/>
    <s v="Salud"/>
    <n v="13112"/>
    <x v="9"/>
    <x v="3"/>
    <x v="2"/>
    <x v="30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Pintana"/>
    <m/>
    <s v="Gráfico Evolución Comparativo"/>
    <m/>
    <s v="https://analytics.zoho.com/open-view/2395394000008157701?ZOHO_CRITERIA=%22Localiza_CL_Poblacion%22.%22Codcom%22%3D13112"/>
    <x v="3"/>
    <s v="#1774B9"/>
  </r>
  <r>
    <s v="3035"/>
    <n v="360"/>
    <s v="Enfermedades Mundiales"/>
    <s v="Salud"/>
    <n v="13113"/>
    <x v="9"/>
    <x v="3"/>
    <x v="2"/>
    <x v="30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Reina"/>
    <m/>
    <s v="Gráfico Evolución Comparativo"/>
    <m/>
    <s v="https://analytics.zoho.com/open-view/2395394000008157701?ZOHO_CRITERIA=%22Localiza_CL_Poblacion%22.%22Codcom%22%3D13113"/>
    <x v="3"/>
    <s v="#1774B9"/>
  </r>
  <r>
    <s v="3036"/>
    <n v="360"/>
    <s v="Enfermedades Mundiales"/>
    <s v="Salud"/>
    <n v="13114"/>
    <x v="9"/>
    <x v="3"/>
    <x v="2"/>
    <x v="30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s Condes"/>
    <m/>
    <s v="Gráfico Evolución Comparativo"/>
    <m/>
    <s v="https://analytics.zoho.com/open-view/2395394000008157701?ZOHO_CRITERIA=%22Localiza_CL_Poblacion%22.%22Codcom%22%3D13114"/>
    <x v="3"/>
    <s v="#1774B9"/>
  </r>
  <r>
    <s v="3037"/>
    <n v="360"/>
    <s v="Enfermedades Mundiales"/>
    <s v="Salud"/>
    <n v="13115"/>
    <x v="9"/>
    <x v="3"/>
    <x v="2"/>
    <x v="30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 Barnechea"/>
    <m/>
    <s v="Gráfico Evolución Comparativo"/>
    <m/>
    <s v="https://analytics.zoho.com/open-view/2395394000008157701?ZOHO_CRITERIA=%22Localiza_CL_Poblacion%22.%22Codcom%22%3D13115"/>
    <x v="3"/>
    <s v="#1774B9"/>
  </r>
  <r>
    <s v="3038"/>
    <n v="360"/>
    <s v="Enfermedades Mundiales"/>
    <s v="Salud"/>
    <n v="13116"/>
    <x v="9"/>
    <x v="3"/>
    <x v="2"/>
    <x v="30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 Espejo"/>
    <m/>
    <s v="Gráfico Evolución Comparativo"/>
    <m/>
    <s v="https://analytics.zoho.com/open-view/2395394000008157701?ZOHO_CRITERIA=%22Localiza_CL_Poblacion%22.%22Codcom%22%3D13116"/>
    <x v="3"/>
    <s v="#1774B9"/>
  </r>
  <r>
    <s v="3039"/>
    <n v="360"/>
    <s v="Enfermedades Mundiales"/>
    <s v="Salud"/>
    <n v="13117"/>
    <x v="9"/>
    <x v="3"/>
    <x v="2"/>
    <x v="31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 Prado"/>
    <m/>
    <s v="Gráfico Evolución Comparativo"/>
    <m/>
    <s v="https://analytics.zoho.com/open-view/2395394000008157701?ZOHO_CRITERIA=%22Localiza_CL_Poblacion%22.%22Codcom%22%3D13117"/>
    <x v="3"/>
    <s v="#1774B9"/>
  </r>
  <r>
    <s v="3040"/>
    <n v="360"/>
    <s v="Enfermedades Mundiales"/>
    <s v="Salud"/>
    <n v="13118"/>
    <x v="9"/>
    <x v="3"/>
    <x v="2"/>
    <x v="31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cul"/>
    <m/>
    <s v="Gráfico Evolución Comparativo"/>
    <m/>
    <s v="https://analytics.zoho.com/open-view/2395394000008157701?ZOHO_CRITERIA=%22Localiza_CL_Poblacion%22.%22Codcom%22%3D13118"/>
    <x v="3"/>
    <s v="#1774B9"/>
  </r>
  <r>
    <s v="3041"/>
    <n v="360"/>
    <s v="Enfermedades Mundiales"/>
    <s v="Salud"/>
    <n v="13119"/>
    <x v="9"/>
    <x v="3"/>
    <x v="2"/>
    <x v="31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ipú"/>
    <m/>
    <s v="Gráfico Evolución Comparativo"/>
    <m/>
    <s v="https://analytics.zoho.com/open-view/2395394000008157701?ZOHO_CRITERIA=%22Localiza_CL_Poblacion%22.%22Codcom%22%3D13119"/>
    <x v="3"/>
    <s v="#1774B9"/>
  </r>
  <r>
    <s v="3042"/>
    <n v="360"/>
    <s v="Enfermedades Mundiales"/>
    <s v="Salud"/>
    <n v="13120"/>
    <x v="9"/>
    <x v="3"/>
    <x v="2"/>
    <x v="31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Ñuñoa"/>
    <m/>
    <s v="Gráfico Evolución Comparativo"/>
    <m/>
    <s v="https://analytics.zoho.com/open-view/2395394000008157701?ZOHO_CRITERIA=%22Localiza_CL_Poblacion%22.%22Codcom%22%3D13120"/>
    <x v="3"/>
    <s v="#1774B9"/>
  </r>
  <r>
    <s v="3043"/>
    <n v="360"/>
    <s v="Enfermedades Mundiales"/>
    <s v="Salud"/>
    <n v="13121"/>
    <x v="9"/>
    <x v="3"/>
    <x v="2"/>
    <x v="31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dro Aguirre Cerda"/>
    <m/>
    <s v="Gráfico Evolución Comparativo"/>
    <m/>
    <s v="https://analytics.zoho.com/open-view/2395394000008157701?ZOHO_CRITERIA=%22Localiza_CL_Poblacion%22.%22Codcom%22%3D13121"/>
    <x v="3"/>
    <s v="#1774B9"/>
  </r>
  <r>
    <s v="3044"/>
    <n v="360"/>
    <s v="Enfermedades Mundiales"/>
    <s v="Salud"/>
    <n v="13122"/>
    <x v="9"/>
    <x v="3"/>
    <x v="2"/>
    <x v="31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ñalolén"/>
    <m/>
    <s v="Gráfico Evolución Comparativo"/>
    <m/>
    <s v="https://analytics.zoho.com/open-view/2395394000008157701?ZOHO_CRITERIA=%22Localiza_CL_Poblacion%22.%22Codcom%22%3D13122"/>
    <x v="3"/>
    <s v="#1774B9"/>
  </r>
  <r>
    <s v="3045"/>
    <n v="360"/>
    <s v="Enfermedades Mundiales"/>
    <s v="Salud"/>
    <n v="13123"/>
    <x v="9"/>
    <x v="3"/>
    <x v="2"/>
    <x v="31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rovidencia"/>
    <m/>
    <s v="Gráfico Evolución Comparativo"/>
    <m/>
    <s v="https://analytics.zoho.com/open-view/2395394000008157701?ZOHO_CRITERIA=%22Localiza_CL_Poblacion%22.%22Codcom%22%3D13123"/>
    <x v="3"/>
    <s v="#1774B9"/>
  </r>
  <r>
    <s v="3046"/>
    <n v="360"/>
    <s v="Enfermedades Mundiales"/>
    <s v="Salud"/>
    <n v="13124"/>
    <x v="9"/>
    <x v="3"/>
    <x v="2"/>
    <x v="31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dahuel"/>
    <m/>
    <s v="Gráfico Evolución Comparativo"/>
    <m/>
    <s v="https://analytics.zoho.com/open-view/2395394000008157701?ZOHO_CRITERIA=%22Localiza_CL_Poblacion%22.%22Codcom%22%3D13124"/>
    <x v="3"/>
    <s v="#1774B9"/>
  </r>
  <r>
    <s v="3047"/>
    <n v="360"/>
    <s v="Enfermedades Mundiales"/>
    <s v="Salud"/>
    <n v="13125"/>
    <x v="9"/>
    <x v="3"/>
    <x v="2"/>
    <x v="31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licura"/>
    <m/>
    <s v="Gráfico Evolución Comparativo"/>
    <m/>
    <s v="https://analytics.zoho.com/open-view/2395394000008157701?ZOHO_CRITERIA=%22Localiza_CL_Poblacion%22.%22Codcom%22%3D13125"/>
    <x v="3"/>
    <s v="#1774B9"/>
  </r>
  <r>
    <s v="3048"/>
    <n v="360"/>
    <s v="Enfermedades Mundiales"/>
    <s v="Salud"/>
    <n v="13126"/>
    <x v="9"/>
    <x v="3"/>
    <x v="2"/>
    <x v="31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Quinta Normal"/>
    <m/>
    <s v="Gráfico Evolución Comparativo"/>
    <m/>
    <s v="https://analytics.zoho.com/open-view/2395394000008157701?ZOHO_CRITERIA=%22Localiza_CL_Poblacion%22.%22Codcom%22%3D13126"/>
    <x v="3"/>
    <s v="#1774B9"/>
  </r>
  <r>
    <s v="3049"/>
    <n v="360"/>
    <s v="Enfermedades Mundiales"/>
    <s v="Salud"/>
    <n v="13127"/>
    <x v="9"/>
    <x v="3"/>
    <x v="2"/>
    <x v="32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coleta"/>
    <m/>
    <s v="Gráfico Evolución Comparativo"/>
    <m/>
    <s v="https://analytics.zoho.com/open-view/2395394000008157701?ZOHO_CRITERIA=%22Localiza_CL_Poblacion%22.%22Codcom%22%3D13127"/>
    <x v="3"/>
    <s v="#1774B9"/>
  </r>
  <r>
    <s v="3050"/>
    <n v="360"/>
    <s v="Enfermedades Mundiales"/>
    <s v="Salud"/>
    <n v="13128"/>
    <x v="9"/>
    <x v="3"/>
    <x v="2"/>
    <x v="32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enca"/>
    <m/>
    <s v="Gráfico Evolución Comparativo"/>
    <m/>
    <s v="https://analytics.zoho.com/open-view/2395394000008157701?ZOHO_CRITERIA=%22Localiza_CL_Poblacion%22.%22Codcom%22%3D13128"/>
    <x v="3"/>
    <s v="#1774B9"/>
  </r>
  <r>
    <s v="3051"/>
    <n v="360"/>
    <s v="Enfermedades Mundiales"/>
    <s v="Salud"/>
    <n v="13129"/>
    <x v="9"/>
    <x v="3"/>
    <x v="2"/>
    <x v="32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oaquín"/>
    <m/>
    <s v="Gráfico Evolución Comparativo"/>
    <m/>
    <s v="https://analytics.zoho.com/open-view/2395394000008157701?ZOHO_CRITERIA=%22Localiza_CL_Poblacion%22.%22Codcom%22%3D13129"/>
    <x v="3"/>
    <s v="#1774B9"/>
  </r>
  <r>
    <s v="3052"/>
    <n v="360"/>
    <s v="Enfermedades Mundiales"/>
    <s v="Salud"/>
    <n v="13130"/>
    <x v="9"/>
    <x v="3"/>
    <x v="2"/>
    <x v="32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Miguel"/>
    <m/>
    <s v="Gráfico Evolución Comparativo"/>
    <m/>
    <s v="https://analytics.zoho.com/open-view/2395394000008157701?ZOHO_CRITERIA=%22Localiza_CL_Poblacion%22.%22Codcom%22%3D13130"/>
    <x v="3"/>
    <s v="#1774B9"/>
  </r>
  <r>
    <s v="3053"/>
    <n v="360"/>
    <s v="Enfermedades Mundiales"/>
    <s v="Salud"/>
    <n v="13131"/>
    <x v="9"/>
    <x v="3"/>
    <x v="2"/>
    <x v="32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Ramón"/>
    <m/>
    <s v="Gráfico Evolución Comparativo"/>
    <m/>
    <s v="https://analytics.zoho.com/open-view/2395394000008157701?ZOHO_CRITERIA=%22Localiza_CL_Poblacion%22.%22Codcom%22%3D13131"/>
    <x v="3"/>
    <s v="#1774B9"/>
  </r>
  <r>
    <s v="3054"/>
    <n v="360"/>
    <s v="Enfermedades Mundiales"/>
    <s v="Salud"/>
    <n v="13132"/>
    <x v="9"/>
    <x v="3"/>
    <x v="2"/>
    <x v="32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itacura"/>
    <m/>
    <s v="Gráfico Evolución Comparativo"/>
    <m/>
    <s v="https://analytics.zoho.com/open-view/2395394000008157701?ZOHO_CRITERIA=%22Localiza_CL_Poblacion%22.%22Codcom%22%3D13132"/>
    <x v="3"/>
    <s v="#1774B9"/>
  </r>
  <r>
    <s v="3055"/>
    <n v="360"/>
    <s v="Enfermedades Mundiales"/>
    <s v="Salud"/>
    <n v="13201"/>
    <x v="9"/>
    <x v="3"/>
    <x v="2"/>
    <x v="32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ente Alto"/>
    <m/>
    <s v="Gráfico Evolución Comparativo"/>
    <m/>
    <s v="https://analytics.zoho.com/open-view/2395394000008157701?ZOHO_CRITERIA=%22Localiza_CL_Poblacion%22.%22Codcom%22%3D13201"/>
    <x v="3"/>
    <s v="#1774B9"/>
  </r>
  <r>
    <s v="3056"/>
    <n v="360"/>
    <s v="Enfermedades Mundiales"/>
    <s v="Salud"/>
    <n v="13202"/>
    <x v="9"/>
    <x v="3"/>
    <x v="2"/>
    <x v="32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irque"/>
    <m/>
    <s v="Gráfico Evolución Comparativo"/>
    <m/>
    <s v="https://analytics.zoho.com/open-view/2395394000008157701?ZOHO_CRITERIA=%22Localiza_CL_Poblacion%22.%22Codcom%22%3D13202"/>
    <x v="3"/>
    <s v="#1774B9"/>
  </r>
  <r>
    <s v="3057"/>
    <n v="360"/>
    <s v="Enfermedades Mundiales"/>
    <s v="Salud"/>
    <n v="13203"/>
    <x v="9"/>
    <x v="3"/>
    <x v="2"/>
    <x v="32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José de Maipo"/>
    <m/>
    <s v="Gráfico Evolución Comparativo"/>
    <m/>
    <s v="https://analytics.zoho.com/open-view/2395394000008157701?ZOHO_CRITERIA=%22Localiza_CL_Poblacion%22.%22Codcom%22%3D13203"/>
    <x v="3"/>
    <s v="#1774B9"/>
  </r>
  <r>
    <s v="3058"/>
    <n v="360"/>
    <s v="Enfermedades Mundiales"/>
    <s v="Salud"/>
    <n v="13301"/>
    <x v="9"/>
    <x v="3"/>
    <x v="2"/>
    <x v="32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lina"/>
    <m/>
    <s v="Gráfico Evolución Comparativo"/>
    <m/>
    <s v="https://analytics.zoho.com/open-view/2395394000008157701?ZOHO_CRITERIA=%22Localiza_CL_Poblacion%22.%22Codcom%22%3D13301"/>
    <x v="3"/>
    <s v="#1774B9"/>
  </r>
  <r>
    <s v="3059"/>
    <n v="360"/>
    <s v="Enfermedades Mundiales"/>
    <s v="Salud"/>
    <n v="13302"/>
    <x v="9"/>
    <x v="3"/>
    <x v="2"/>
    <x v="33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mpa"/>
    <m/>
    <s v="Gráfico Evolución Comparativo"/>
    <m/>
    <s v="https://analytics.zoho.com/open-view/2395394000008157701?ZOHO_CRITERIA=%22Localiza_CL_Poblacion%22.%22Codcom%22%3D13302"/>
    <x v="3"/>
    <s v="#1774B9"/>
  </r>
  <r>
    <s v="3060"/>
    <n v="360"/>
    <s v="Enfermedades Mundiales"/>
    <s v="Salud"/>
    <n v="13303"/>
    <x v="9"/>
    <x v="3"/>
    <x v="2"/>
    <x v="33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iltil"/>
    <m/>
    <s v="Gráfico Evolución Comparativo"/>
    <m/>
    <s v="https://analytics.zoho.com/open-view/2395394000008157701?ZOHO_CRITERIA=%22Localiza_CL_Poblacion%22.%22Codcom%22%3D13303"/>
    <x v="3"/>
    <s v="#1774B9"/>
  </r>
  <r>
    <s v="3061"/>
    <n v="360"/>
    <s v="Enfermedades Mundiales"/>
    <s v="Salud"/>
    <n v="13401"/>
    <x v="9"/>
    <x v="3"/>
    <x v="2"/>
    <x v="33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Bernardo"/>
    <m/>
    <s v="Gráfico Evolución Comparativo"/>
    <m/>
    <s v="https://analytics.zoho.com/open-view/2395394000008157701?ZOHO_CRITERIA=%22Localiza_CL_Poblacion%22.%22Codcom%22%3D13401"/>
    <x v="3"/>
    <s v="#1774B9"/>
  </r>
  <r>
    <s v="3062"/>
    <n v="360"/>
    <s v="Enfermedades Mundiales"/>
    <s v="Salud"/>
    <n v="13402"/>
    <x v="9"/>
    <x v="3"/>
    <x v="2"/>
    <x v="33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Buin"/>
    <m/>
    <s v="Gráfico Evolución Comparativo"/>
    <m/>
    <s v="https://analytics.zoho.com/open-view/2395394000008157701?ZOHO_CRITERIA=%22Localiza_CL_Poblacion%22.%22Codcom%22%3D13402"/>
    <x v="3"/>
    <s v="#1774B9"/>
  </r>
  <r>
    <s v="3063"/>
    <n v="360"/>
    <s v="Enfermedades Mundiales"/>
    <s v="Salud"/>
    <n v="13403"/>
    <x v="9"/>
    <x v="3"/>
    <x v="2"/>
    <x v="33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lera de Tango"/>
    <m/>
    <s v="Gráfico Evolución Comparativo"/>
    <m/>
    <s v="https://analytics.zoho.com/open-view/2395394000008157701?ZOHO_CRITERIA=%22Localiza_CL_Poblacion%22.%22Codcom%22%3D13403"/>
    <x v="3"/>
    <s v="#1774B9"/>
  </r>
  <r>
    <s v="3064"/>
    <n v="360"/>
    <s v="Enfermedades Mundiales"/>
    <s v="Salud"/>
    <n v="13404"/>
    <x v="9"/>
    <x v="3"/>
    <x v="2"/>
    <x v="33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ine"/>
    <m/>
    <s v="Gráfico Evolución Comparativo"/>
    <m/>
    <s v="https://analytics.zoho.com/open-view/2395394000008157701?ZOHO_CRITERIA=%22Localiza_CL_Poblacion%22.%22Codcom%22%3D13404"/>
    <x v="3"/>
    <s v="#1774B9"/>
  </r>
  <r>
    <s v="3065"/>
    <n v="360"/>
    <s v="Enfermedades Mundiales"/>
    <s v="Salud"/>
    <n v="13501"/>
    <x v="9"/>
    <x v="3"/>
    <x v="2"/>
    <x v="33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elipilla"/>
    <m/>
    <s v="Gráfico Evolución Comparativo"/>
    <m/>
    <s v="https://analytics.zoho.com/open-view/2395394000008157701?ZOHO_CRITERIA=%22Localiza_CL_Poblacion%22.%22Codcom%22%3D13501"/>
    <x v="3"/>
    <s v="#1774B9"/>
  </r>
  <r>
    <s v="3066"/>
    <n v="360"/>
    <s v="Enfermedades Mundiales"/>
    <s v="Salud"/>
    <n v="13502"/>
    <x v="9"/>
    <x v="3"/>
    <x v="2"/>
    <x v="33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lhué"/>
    <m/>
    <s v="Gráfico Evolución Comparativo"/>
    <m/>
    <s v="https://analytics.zoho.com/open-view/2395394000008157701?ZOHO_CRITERIA=%22Localiza_CL_Poblacion%22.%22Codcom%22%3D13502"/>
    <x v="3"/>
    <s v="#1774B9"/>
  </r>
  <r>
    <s v="3067"/>
    <n v="360"/>
    <s v="Enfermedades Mundiales"/>
    <s v="Salud"/>
    <n v="13503"/>
    <x v="9"/>
    <x v="3"/>
    <x v="2"/>
    <x v="33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uracaví"/>
    <m/>
    <s v="Gráfico Evolución Comparativo"/>
    <m/>
    <s v="https://analytics.zoho.com/open-view/2395394000008157701?ZOHO_CRITERIA=%22Localiza_CL_Poblacion%22.%22Codcom%22%3D13503"/>
    <x v="3"/>
    <s v="#1774B9"/>
  </r>
  <r>
    <s v="3068"/>
    <n v="360"/>
    <s v="Enfermedades Mundiales"/>
    <s v="Salud"/>
    <n v="13504"/>
    <x v="9"/>
    <x v="3"/>
    <x v="2"/>
    <x v="33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ía Pinto"/>
    <m/>
    <s v="Gráfico Evolución Comparativo"/>
    <m/>
    <s v="https://analytics.zoho.com/open-view/2395394000008157701?ZOHO_CRITERIA=%22Localiza_CL_Poblacion%22.%22Codcom%22%3D13504"/>
    <x v="3"/>
    <s v="#1774B9"/>
  </r>
  <r>
    <s v="3069"/>
    <n v="360"/>
    <s v="Enfermedades Mundiales"/>
    <s v="Salud"/>
    <n v="13505"/>
    <x v="9"/>
    <x v="3"/>
    <x v="2"/>
    <x v="34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San Pedro"/>
    <m/>
    <s v="Gráfico Evolución Comparativo"/>
    <m/>
    <s v="https://analytics.zoho.com/open-view/2395394000008157701?ZOHO_CRITERIA=%22Localiza_CL_Poblacion%22.%22Codcom%22%3D13505"/>
    <x v="3"/>
    <s v="#1774B9"/>
  </r>
  <r>
    <s v="3070"/>
    <n v="360"/>
    <s v="Enfermedades Mundiales"/>
    <s v="Salud"/>
    <n v="13601"/>
    <x v="9"/>
    <x v="3"/>
    <x v="2"/>
    <x v="34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Talagante"/>
    <m/>
    <s v="Gráfico Evolución Comparativo"/>
    <m/>
    <s v="https://analytics.zoho.com/open-view/2395394000008157701?ZOHO_CRITERIA=%22Localiza_CL_Poblacion%22.%22Codcom%22%3D13601"/>
    <x v="3"/>
    <s v="#1774B9"/>
  </r>
  <r>
    <s v="3071"/>
    <n v="360"/>
    <s v="Enfermedades Mundiales"/>
    <s v="Salud"/>
    <n v="13602"/>
    <x v="9"/>
    <x v="3"/>
    <x v="2"/>
    <x v="34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El Monte"/>
    <m/>
    <s v="Gráfico Evolución Comparativo"/>
    <m/>
    <s v="https://analytics.zoho.com/open-view/2395394000008157701?ZOHO_CRITERIA=%22Localiza_CL_Poblacion%22.%22Codcom%22%3D13602"/>
    <x v="3"/>
    <s v="#1774B9"/>
  </r>
  <r>
    <s v="3072"/>
    <n v="360"/>
    <s v="Enfermedades Mundiales"/>
    <s v="Salud"/>
    <n v="13603"/>
    <x v="9"/>
    <x v="3"/>
    <x v="2"/>
    <x v="34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Isla de Maipo"/>
    <m/>
    <s v="Gráfico Evolución Comparativo"/>
    <m/>
    <s v="https://analytics.zoho.com/open-view/2395394000008157701?ZOHO_CRITERIA=%22Localiza_CL_Poblacion%22.%22Codcom%22%3D13603"/>
    <x v="3"/>
    <s v="#1774B9"/>
  </r>
  <r>
    <s v="3073"/>
    <n v="360"/>
    <s v="Enfermedades Mundiales"/>
    <s v="Salud"/>
    <n v="13604"/>
    <x v="9"/>
    <x v="3"/>
    <x v="2"/>
    <x v="34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dre Hurtado"/>
    <m/>
    <s v="Gráfico Evolución Comparativo"/>
    <m/>
    <s v="https://analytics.zoho.com/open-view/2395394000008157701?ZOHO_CRITERIA=%22Localiza_CL_Poblacion%22.%22Codcom%22%3D13604"/>
    <x v="3"/>
    <s v="#1774B9"/>
  </r>
  <r>
    <s v="3074"/>
    <n v="360"/>
    <s v="Enfermedades Mundiales"/>
    <s v="Salud"/>
    <n v="13605"/>
    <x v="9"/>
    <x v="3"/>
    <x v="2"/>
    <x v="34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eñaflor"/>
    <m/>
    <s v="Gráfico Evolución Comparativo"/>
    <m/>
    <s v="https://analytics.zoho.com/open-view/2395394000008157701?ZOHO_CRITERIA=%22Localiza_CL_Poblacion%22.%22Codcom%22%3D13605"/>
    <x v="3"/>
    <s v="#1774B9"/>
  </r>
  <r>
    <s v="3075"/>
    <n v="360"/>
    <s v="Enfermedades Mundiales"/>
    <s v="Salud"/>
    <n v="14101"/>
    <x v="9"/>
    <x v="3"/>
    <x v="2"/>
    <x v="34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Valdivia"/>
    <m/>
    <s v="Gráfico Evolución Comparativo"/>
    <m/>
    <s v="https://analytics.zoho.com/open-view/2395394000008157701?ZOHO_CRITERIA=%22Localiza_CL_Poblacion%22.%22Codcom%22%3D14101"/>
    <x v="3"/>
    <s v="#1774B9"/>
  </r>
  <r>
    <s v="3076"/>
    <n v="360"/>
    <s v="Enfermedades Mundiales"/>
    <s v="Salud"/>
    <n v="14102"/>
    <x v="9"/>
    <x v="3"/>
    <x v="2"/>
    <x v="34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orral"/>
    <m/>
    <s v="Gráfico Evolución Comparativo"/>
    <m/>
    <s v="https://analytics.zoho.com/open-view/2395394000008157701?ZOHO_CRITERIA=%22Localiza_CL_Poblacion%22.%22Codcom%22%3D14102"/>
    <x v="3"/>
    <s v="#1774B9"/>
  </r>
  <r>
    <s v="3077"/>
    <n v="360"/>
    <s v="Enfermedades Mundiales"/>
    <s v="Salud"/>
    <n v="14103"/>
    <x v="9"/>
    <x v="3"/>
    <x v="2"/>
    <x v="34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nco"/>
    <m/>
    <s v="Gráfico Evolución Comparativo"/>
    <m/>
    <s v="https://analytics.zoho.com/open-view/2395394000008157701?ZOHO_CRITERIA=%22Localiza_CL_Poblacion%22.%22Codcom%22%3D14103"/>
    <x v="3"/>
    <s v="#1774B9"/>
  </r>
  <r>
    <s v="3078"/>
    <n v="360"/>
    <s v="Enfermedades Mundiales"/>
    <s v="Salud"/>
    <n v="14104"/>
    <x v="9"/>
    <x v="3"/>
    <x v="2"/>
    <x v="34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os Lagos"/>
    <m/>
    <s v="Gráfico Evolución Comparativo"/>
    <m/>
    <s v="https://analytics.zoho.com/open-view/2395394000008157701?ZOHO_CRITERIA=%22Localiza_CL_Poblacion%22.%22Codcom%22%3D14104"/>
    <x v="3"/>
    <s v="#1774B9"/>
  </r>
  <r>
    <s v="3079"/>
    <n v="360"/>
    <s v="Enfermedades Mundiales"/>
    <s v="Salud"/>
    <n v="14105"/>
    <x v="9"/>
    <x v="3"/>
    <x v="2"/>
    <x v="35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áfil"/>
    <m/>
    <s v="Gráfico Evolución Comparativo"/>
    <m/>
    <s v="https://analytics.zoho.com/open-view/2395394000008157701?ZOHO_CRITERIA=%22Localiza_CL_Poblacion%22.%22Codcom%22%3D14105"/>
    <x v="3"/>
    <s v="#1774B9"/>
  </r>
  <r>
    <s v="3080"/>
    <n v="360"/>
    <s v="Enfermedades Mundiales"/>
    <s v="Salud"/>
    <n v="14106"/>
    <x v="9"/>
    <x v="3"/>
    <x v="2"/>
    <x v="35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Mariquina"/>
    <m/>
    <s v="Gráfico Evolución Comparativo"/>
    <m/>
    <s v="https://analytics.zoho.com/open-view/2395394000008157701?ZOHO_CRITERIA=%22Localiza_CL_Poblacion%22.%22Codcom%22%3D14106"/>
    <x v="3"/>
    <s v="#1774B9"/>
  </r>
  <r>
    <s v="3081"/>
    <n v="360"/>
    <s v="Enfermedades Mundiales"/>
    <s v="Salud"/>
    <n v="14107"/>
    <x v="9"/>
    <x v="3"/>
    <x v="2"/>
    <x v="352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illaco"/>
    <m/>
    <s v="Gráfico Evolución Comparativo"/>
    <m/>
    <s v="https://analytics.zoho.com/open-view/2395394000008157701?ZOHO_CRITERIA=%22Localiza_CL_Poblacion%22.%22Codcom%22%3D14107"/>
    <x v="3"/>
    <s v="#1774B9"/>
  </r>
  <r>
    <s v="3082"/>
    <n v="360"/>
    <s v="Enfermedades Mundiales"/>
    <s v="Salud"/>
    <n v="14108"/>
    <x v="9"/>
    <x v="3"/>
    <x v="2"/>
    <x v="353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anguipulli"/>
    <m/>
    <s v="Gráfico Evolución Comparativo"/>
    <m/>
    <s v="https://analytics.zoho.com/open-view/2395394000008157701?ZOHO_CRITERIA=%22Localiza_CL_Poblacion%22.%22Codcom%22%3D14108"/>
    <x v="3"/>
    <s v="#1774B9"/>
  </r>
  <r>
    <s v="3083"/>
    <n v="360"/>
    <s v="Enfermedades Mundiales"/>
    <s v="Salud"/>
    <n v="14201"/>
    <x v="9"/>
    <x v="3"/>
    <x v="2"/>
    <x v="354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 Unión"/>
    <m/>
    <s v="Gráfico Evolución Comparativo"/>
    <m/>
    <s v="https://analytics.zoho.com/open-view/2395394000008157701?ZOHO_CRITERIA=%22Localiza_CL_Poblacion%22.%22Codcom%22%3D14201"/>
    <x v="3"/>
    <s v="#1774B9"/>
  </r>
  <r>
    <s v="3084"/>
    <n v="360"/>
    <s v="Enfermedades Mundiales"/>
    <s v="Salud"/>
    <n v="14202"/>
    <x v="9"/>
    <x v="3"/>
    <x v="2"/>
    <x v="355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Futrono"/>
    <m/>
    <s v="Gráfico Evolución Comparativo"/>
    <m/>
    <s v="https://analytics.zoho.com/open-view/2395394000008157701?ZOHO_CRITERIA=%22Localiza_CL_Poblacion%22.%22Codcom%22%3D14202"/>
    <x v="3"/>
    <s v="#1774B9"/>
  </r>
  <r>
    <s v="3085"/>
    <n v="360"/>
    <s v="Enfermedades Mundiales"/>
    <s v="Salud"/>
    <n v="14203"/>
    <x v="9"/>
    <x v="3"/>
    <x v="2"/>
    <x v="356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Lago Ranco"/>
    <m/>
    <s v="Gráfico Evolución Comparativo"/>
    <m/>
    <s v="https://analytics.zoho.com/open-view/2395394000008157701?ZOHO_CRITERIA=%22Localiza_CL_Poblacion%22.%22Codcom%22%3D14203"/>
    <x v="3"/>
    <s v="#1774B9"/>
  </r>
  <r>
    <s v="3086"/>
    <n v="360"/>
    <s v="Enfermedades Mundiales"/>
    <s v="Salud"/>
    <n v="14204"/>
    <x v="9"/>
    <x v="3"/>
    <x v="2"/>
    <x v="357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Río Bueno"/>
    <m/>
    <s v="Gráfico Evolución Comparativo"/>
    <m/>
    <s v="https://analytics.zoho.com/open-view/2395394000008157701?ZOHO_CRITERIA=%22Localiza_CL_Poblacion%22.%22Codcom%22%3D14204"/>
    <x v="3"/>
    <s v="#1774B9"/>
  </r>
  <r>
    <s v="3087"/>
    <n v="360"/>
    <s v="Enfermedades Mundiales"/>
    <s v="Salud"/>
    <n v="15101"/>
    <x v="9"/>
    <x v="3"/>
    <x v="2"/>
    <x v="358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Arica"/>
    <m/>
    <s v="Gráfico Evolución Comparativo"/>
    <m/>
    <s v="https://analytics.zoho.com/open-view/2395394000008157701?ZOHO_CRITERIA=%22Localiza_CL_Poblacion%22.%22Codcom%22%3D15101"/>
    <x v="3"/>
    <s v="#1774B9"/>
  </r>
  <r>
    <s v="3088"/>
    <n v="360"/>
    <s v="Enfermedades Mundiales"/>
    <s v="Salud"/>
    <n v="15102"/>
    <x v="9"/>
    <x v="3"/>
    <x v="2"/>
    <x v="359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Camarones"/>
    <m/>
    <s v="Gráfico Evolución Comparativo"/>
    <m/>
    <s v="https://analytics.zoho.com/open-view/2395394000008157701?ZOHO_CRITERIA=%22Localiza_CL_Poblacion%22.%22Codcom%22%3D15102"/>
    <x v="3"/>
    <s v="#1774B9"/>
  </r>
  <r>
    <s v="3089"/>
    <n v="360"/>
    <s v="Enfermedades Mundiales"/>
    <s v="Salud"/>
    <n v="15201"/>
    <x v="9"/>
    <x v="3"/>
    <x v="2"/>
    <x v="360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Putre"/>
    <m/>
    <s v="Gráfico Evolución Comparativo"/>
    <m/>
    <s v="https://analytics.zoho.com/open-view/2395394000008157701?ZOHO_CRITERIA=%22Localiza_CL_Poblacion%22.%22Codcom%22%3D15201"/>
    <x v="3"/>
    <s v="#1774B9"/>
  </r>
  <r>
    <s v="3090"/>
    <n v="360"/>
    <s v="Enfermedades Mundiales"/>
    <s v="Salud"/>
    <n v="15202"/>
    <x v="9"/>
    <x v="3"/>
    <x v="2"/>
    <x v="361"/>
    <x v="5"/>
    <x v="14"/>
    <s v="Periodo 2020-2021"/>
    <s v="Unidades"/>
    <s v="Ministerio de Ciencias, Tecnología, Conocimiento e Innovación"/>
    <s v="Relación entre la Etapa Histórica del Programa Paso a Paso y progreso del proceso de vacunación (2da dosis) en la comuna de General Lagos"/>
    <m/>
    <s v="Gráfico Evolución Comparativo"/>
    <m/>
    <s v="https://analytics.zoho.com/open-view/2395394000008157701?ZOHO_CRITERIA=%22Localiza_CL_Poblacion%22.%22Codcom%22%3D15202"/>
    <x v="3"/>
    <s v="#1774B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0">
  <r>
    <x v="0"/>
    <n v="360"/>
    <s v="Enfermedades Mundiales"/>
    <s v="Salud"/>
    <n v="0"/>
    <x v="0"/>
    <x v="0"/>
    <x v="0"/>
    <x v="0"/>
    <s v="Ninguno"/>
    <s v="Casos Confirmados"/>
    <s v="Periodo 2020-2021"/>
    <s v="Casos"/>
    <s v="Ministerio de Ciencias, Tecnología, Conocimiento e Innovación"/>
    <x v="0"/>
    <m/>
    <s v="Nube de Palabras"/>
    <m/>
    <x v="0"/>
    <n v="100200300"/>
    <s v="#1774B9"/>
    <s v="360-0001"/>
    <n v="36100000"/>
    <s v="T-361"/>
    <s v="C-361"/>
    <s v="FI-363"/>
    <s v="M-361"/>
  </r>
  <r>
    <x v="1"/>
    <n v="360"/>
    <s v="Enfermedades Mundiales"/>
    <s v="Salud"/>
    <n v="0"/>
    <x v="1"/>
    <x v="0"/>
    <x v="0"/>
    <x v="0"/>
    <s v="Región"/>
    <s v="Fallecidos por 1 Millón Habitantes"/>
    <s v="Periodo 2020-2021"/>
    <s v="Casos por Millón de habitantes"/>
    <s v="Ministerio de Ciencias, Tecnología, Conocimiento e Innovación"/>
    <x v="1"/>
    <m/>
    <s v="Representación Geográfica"/>
    <m/>
    <x v="1"/>
    <n v="100200300"/>
    <s v="#1774B9"/>
    <s v="360-0002"/>
    <n v="36100000"/>
    <s v="T-362"/>
    <s v="C-361"/>
    <s v="FI-362"/>
    <s v="M-362"/>
  </r>
  <r>
    <x v="2"/>
    <n v="360"/>
    <s v="Enfermedades Mundiales"/>
    <s v="Salud"/>
    <n v="1"/>
    <x v="1"/>
    <x v="0"/>
    <x v="1"/>
    <x v="1"/>
    <s v="Ninguno"/>
    <s v="Fallecidos por 1 Millón Habitantes"/>
    <s v="Periodo 2020-2021"/>
    <s v="Casos por Millón de habitantes"/>
    <s v="Ministerio de Ciencias, Tecnología, Conocimiento e Innovación"/>
    <x v="2"/>
    <m/>
    <s v="Representación Geográfica"/>
    <m/>
    <x v="2"/>
    <n v="100200301"/>
    <s v="#1774B9"/>
    <s v="360-0003"/>
    <n v="36200001"/>
    <s v="T-362"/>
    <s v="C-361"/>
    <s v="FI-363"/>
    <s v="M-362"/>
  </r>
  <r>
    <x v="3"/>
    <n v="360"/>
    <s v="Enfermedades Mundiales"/>
    <s v="Salud"/>
    <n v="2"/>
    <x v="1"/>
    <x v="0"/>
    <x v="1"/>
    <x v="2"/>
    <s v="Ninguno"/>
    <s v="Fallecidos por 1 Millón Habitantes"/>
    <s v="Periodo 2020-2021"/>
    <s v="Casos por Millón de habitantes"/>
    <s v="Ministerio de Ciencias, Tecnología, Conocimiento e Innovación"/>
    <x v="3"/>
    <m/>
    <s v="Representación Geográfica"/>
    <m/>
    <x v="3"/>
    <n v="100200302"/>
    <s v="#1774B9"/>
    <s v="360-0004"/>
    <n v="36200002"/>
    <s v="T-362"/>
    <s v="C-361"/>
    <s v="FI-363"/>
    <s v="M-362"/>
  </r>
  <r>
    <x v="4"/>
    <n v="360"/>
    <s v="Enfermedades Mundiales"/>
    <s v="Salud"/>
    <n v="3"/>
    <x v="1"/>
    <x v="0"/>
    <x v="1"/>
    <x v="3"/>
    <s v="Ninguno"/>
    <s v="Fallecidos por 1 Millón Habitantes"/>
    <s v="Periodo 2020-2021"/>
    <s v="Casos por Millón de habitantes"/>
    <s v="Ministerio de Ciencias, Tecnología, Conocimiento e Innovación"/>
    <x v="4"/>
    <m/>
    <s v="Representación Geográfica"/>
    <m/>
    <x v="4"/>
    <m/>
    <s v="#1774B9"/>
    <s v="360-0005"/>
    <n v="36200003"/>
    <s v="T-362"/>
    <s v="C-361"/>
    <s v="FI-363"/>
    <s v="M-362"/>
  </r>
  <r>
    <x v="5"/>
    <n v="360"/>
    <s v="Enfermedades Mundiales"/>
    <s v="Salud"/>
    <n v="4"/>
    <x v="1"/>
    <x v="0"/>
    <x v="1"/>
    <x v="4"/>
    <s v="Ninguno"/>
    <s v="Fallecidos por 1 Millón Habitantes"/>
    <s v="Periodo 2020-2021"/>
    <s v="Casos por Millón de habitantes"/>
    <s v="Ministerio de Ciencias, Tecnología, Conocimiento e Innovación"/>
    <x v="5"/>
    <m/>
    <s v="Representación Geográfica"/>
    <m/>
    <x v="5"/>
    <m/>
    <s v="#1774B9"/>
    <s v="360-0006"/>
    <n v="36200004"/>
    <s v="T-362"/>
    <s v="C-361"/>
    <s v="FI-363"/>
    <s v="M-362"/>
  </r>
  <r>
    <x v="6"/>
    <n v="360"/>
    <s v="Enfermedades Mundiales"/>
    <s v="Salud"/>
    <n v="5"/>
    <x v="1"/>
    <x v="0"/>
    <x v="1"/>
    <x v="5"/>
    <s v="Ninguno"/>
    <s v="Fallecidos por 1 Millón Habitantes"/>
    <s v="Periodo 2020-2021"/>
    <s v="Casos por Millón de habitantes"/>
    <s v="Ministerio de Ciencias, Tecnología, Conocimiento e Innovación"/>
    <x v="6"/>
    <m/>
    <s v="Representación Geográfica"/>
    <m/>
    <x v="6"/>
    <m/>
    <s v="#1774B9"/>
    <s v="360-0007"/>
    <n v="36200005"/>
    <s v="T-362"/>
    <s v="C-361"/>
    <s v="FI-363"/>
    <s v="M-362"/>
  </r>
  <r>
    <x v="7"/>
    <n v="360"/>
    <s v="Enfermedades Mundiales"/>
    <s v="Salud"/>
    <n v="6"/>
    <x v="1"/>
    <x v="0"/>
    <x v="1"/>
    <x v="6"/>
    <s v="Ninguno"/>
    <s v="Fallecidos por 1 Millón Habitantes"/>
    <s v="Periodo 2020-2021"/>
    <s v="Casos por Millón de habitantes"/>
    <s v="Ministerio de Ciencias, Tecnología, Conocimiento e Innovación"/>
    <x v="7"/>
    <m/>
    <s v="Representación Geográfica"/>
    <m/>
    <x v="7"/>
    <m/>
    <s v="#1774B9"/>
    <s v="360-0008"/>
    <n v="36200006"/>
    <s v="T-362"/>
    <s v="C-361"/>
    <s v="FI-363"/>
    <s v="M-362"/>
  </r>
  <r>
    <x v="8"/>
    <n v="360"/>
    <s v="Enfermedades Mundiales"/>
    <s v="Salud"/>
    <n v="7"/>
    <x v="1"/>
    <x v="0"/>
    <x v="1"/>
    <x v="7"/>
    <s v="Ninguno"/>
    <s v="Fallecidos por 1 Millón Habitantes"/>
    <s v="Periodo 2020-2021"/>
    <s v="Casos por Millón de habitantes"/>
    <s v="Ministerio de Ciencias, Tecnología, Conocimiento e Innovación"/>
    <x v="8"/>
    <m/>
    <s v="Representación Geográfica"/>
    <m/>
    <x v="8"/>
    <m/>
    <s v="#1774B9"/>
    <s v="360-0009"/>
    <n v="36200007"/>
    <s v="T-362"/>
    <s v="C-361"/>
    <s v="FI-363"/>
    <s v="M-362"/>
  </r>
  <r>
    <x v="9"/>
    <n v="360"/>
    <s v="Enfermedades Mundiales"/>
    <s v="Salud"/>
    <n v="8"/>
    <x v="1"/>
    <x v="0"/>
    <x v="1"/>
    <x v="8"/>
    <s v="Ninguno"/>
    <s v="Fallecidos por 1 Millón Habitantes"/>
    <s v="Periodo 2020-2021"/>
    <s v="Casos por Millón de habitantes"/>
    <s v="Ministerio de Ciencias, Tecnología, Conocimiento e Innovación"/>
    <x v="9"/>
    <m/>
    <s v="Representación Geográfica"/>
    <m/>
    <x v="9"/>
    <m/>
    <s v="#1774B9"/>
    <s v="360-0010"/>
    <n v="36200008"/>
    <s v="T-362"/>
    <s v="C-361"/>
    <s v="FI-363"/>
    <s v="M-362"/>
  </r>
  <r>
    <x v="10"/>
    <n v="360"/>
    <s v="Enfermedades Mundiales"/>
    <s v="Salud"/>
    <n v="9"/>
    <x v="1"/>
    <x v="0"/>
    <x v="1"/>
    <x v="9"/>
    <s v="Ninguno"/>
    <s v="Fallecidos por 1 Millón Habitantes"/>
    <s v="Periodo 2020-2021"/>
    <s v="Casos por Millón de habitantes"/>
    <s v="Ministerio de Ciencias, Tecnología, Conocimiento e Innovación"/>
    <x v="10"/>
    <m/>
    <s v="Representación Geográfica"/>
    <m/>
    <x v="10"/>
    <m/>
    <s v="#1774B9"/>
    <s v="360-0011"/>
    <n v="36200009"/>
    <s v="T-362"/>
    <s v="C-361"/>
    <s v="FI-363"/>
    <s v="M-362"/>
  </r>
  <r>
    <x v="11"/>
    <n v="360"/>
    <s v="Enfermedades Mundiales"/>
    <s v="Salud"/>
    <n v="10"/>
    <x v="1"/>
    <x v="0"/>
    <x v="1"/>
    <x v="10"/>
    <s v="Ninguno"/>
    <s v="Fallecidos por 1 Millón Habitantes"/>
    <s v="Periodo 2020-2021"/>
    <s v="Casos por Millón de habitantes"/>
    <s v="Ministerio de Ciencias, Tecnología, Conocimiento e Innovación"/>
    <x v="11"/>
    <m/>
    <s v="Representación Geográfica"/>
    <m/>
    <x v="11"/>
    <m/>
    <s v="#1774B9"/>
    <s v="360-0012"/>
    <n v="36200010"/>
    <s v="T-362"/>
    <s v="C-361"/>
    <s v="FI-363"/>
    <s v="M-362"/>
  </r>
  <r>
    <x v="12"/>
    <n v="360"/>
    <s v="Enfermedades Mundiales"/>
    <s v="Salud"/>
    <n v="11"/>
    <x v="1"/>
    <x v="0"/>
    <x v="1"/>
    <x v="11"/>
    <s v="Ninguno"/>
    <s v="Fallecidos por 1 Millón Habitantes"/>
    <s v="Periodo 2020-2021"/>
    <s v="Casos por Millón de habitantes"/>
    <s v="Ministerio de Ciencias, Tecnología, Conocimiento e Innovación"/>
    <x v="12"/>
    <m/>
    <s v="Representación Geográfica"/>
    <m/>
    <x v="12"/>
    <m/>
    <s v="#1774B9"/>
    <s v="360-0013"/>
    <n v="36200011"/>
    <s v="T-362"/>
    <s v="C-361"/>
    <s v="FI-363"/>
    <s v="M-362"/>
  </r>
  <r>
    <x v="13"/>
    <n v="360"/>
    <s v="Enfermedades Mundiales"/>
    <s v="Salud"/>
    <n v="12"/>
    <x v="1"/>
    <x v="0"/>
    <x v="1"/>
    <x v="12"/>
    <s v="Ninguno"/>
    <s v="Fallecidos por 1 Millón Habitantes"/>
    <s v="Periodo 2020-2021"/>
    <s v="Casos por Millón de habitantes"/>
    <s v="Ministerio de Ciencias, Tecnología, Conocimiento e Innovación"/>
    <x v="13"/>
    <m/>
    <s v="Representación Geográfica"/>
    <m/>
    <x v="13"/>
    <m/>
    <s v="#1774B9"/>
    <s v="360-0014"/>
    <n v="36200012"/>
    <s v="T-362"/>
    <s v="C-361"/>
    <s v="FI-363"/>
    <s v="M-362"/>
  </r>
  <r>
    <x v="14"/>
    <n v="360"/>
    <s v="Enfermedades Mundiales"/>
    <s v="Salud"/>
    <n v="13"/>
    <x v="1"/>
    <x v="0"/>
    <x v="1"/>
    <x v="13"/>
    <s v="Ninguno"/>
    <s v="Fallecidos por 1 Millón Habitantes"/>
    <s v="Periodo 2020-2021"/>
    <s v="Casos por Millón de habitantes"/>
    <s v="Ministerio de Ciencias, Tecnología, Conocimiento e Innovación"/>
    <x v="14"/>
    <m/>
    <s v="Representación Geográfica"/>
    <m/>
    <x v="14"/>
    <m/>
    <s v="#1774B9"/>
    <s v="360-0015"/>
    <n v="36200013"/>
    <s v="T-362"/>
    <s v="C-361"/>
    <s v="FI-363"/>
    <s v="M-362"/>
  </r>
  <r>
    <x v="15"/>
    <n v="360"/>
    <s v="Enfermedades Mundiales"/>
    <s v="Salud"/>
    <n v="14"/>
    <x v="1"/>
    <x v="0"/>
    <x v="1"/>
    <x v="14"/>
    <s v="Ninguno"/>
    <s v="Fallecidos por 1 Millón Habitantes"/>
    <s v="Periodo 2020-2021"/>
    <s v="Casos por Millón de habitantes"/>
    <s v="Ministerio de Ciencias, Tecnología, Conocimiento e Innovación"/>
    <x v="15"/>
    <m/>
    <s v="Representación Geográfica"/>
    <m/>
    <x v="15"/>
    <m/>
    <s v="#1774B9"/>
    <s v="360-0016"/>
    <n v="36200014"/>
    <s v="T-362"/>
    <s v="C-361"/>
    <s v="FI-363"/>
    <s v="M-362"/>
  </r>
  <r>
    <x v="16"/>
    <n v="360"/>
    <s v="Enfermedades Mundiales"/>
    <s v="Salud"/>
    <n v="15"/>
    <x v="1"/>
    <x v="0"/>
    <x v="1"/>
    <x v="15"/>
    <s v="Ninguno"/>
    <s v="Fallecidos por 1 Millón Habitantes"/>
    <s v="Periodo 2020-2021"/>
    <s v="Casos por Millón de habitantes"/>
    <s v="Ministerio de Ciencias, Tecnología, Conocimiento e Innovación"/>
    <x v="16"/>
    <m/>
    <s v="Representación Geográfica"/>
    <m/>
    <x v="16"/>
    <m/>
    <s v="#1774B9"/>
    <s v="360-0017"/>
    <n v="36200015"/>
    <s v="T-362"/>
    <s v="C-361"/>
    <s v="FI-363"/>
    <s v="M-362"/>
  </r>
  <r>
    <x v="17"/>
    <n v="360"/>
    <s v="Enfermedades Mundiales"/>
    <s v="Salud"/>
    <n v="16"/>
    <x v="1"/>
    <x v="0"/>
    <x v="1"/>
    <x v="16"/>
    <s v="Ninguno"/>
    <s v="Fallecidos por 1 Millón Habitantes"/>
    <s v="Periodo 2020-2021"/>
    <s v="Casos por Millón de habitantes"/>
    <s v="Ministerio de Ciencias, Tecnología, Conocimiento e Innovación"/>
    <x v="17"/>
    <m/>
    <s v="Representación Geográfica"/>
    <m/>
    <x v="17"/>
    <m/>
    <s v="#1774B9"/>
    <s v="360-0018"/>
    <n v="36200016"/>
    <s v="T-362"/>
    <s v="C-361"/>
    <s v="FI-363"/>
    <s v="M-362"/>
  </r>
  <r>
    <x v="18"/>
    <n v="360"/>
    <s v="Enfermedades Mundiales"/>
    <s v="Salud"/>
    <n v="0"/>
    <x v="0"/>
    <x v="0"/>
    <x v="0"/>
    <x v="0"/>
    <s v="Región"/>
    <s v="Casos Confirmados"/>
    <s v="Periodo 2020-2021"/>
    <s v="Casos"/>
    <s v="Ministerio de Ciencias, Tecnología, Conocimiento e Innovación"/>
    <x v="18"/>
    <m/>
    <s v="Gráfico Evolución"/>
    <m/>
    <x v="18"/>
    <n v="100200300"/>
    <s v="#1774B9"/>
    <s v="360-0019"/>
    <n v="36100000"/>
    <s v="T-361"/>
    <s v="C-361"/>
    <s v="FI-362"/>
    <s v="M-361"/>
  </r>
  <r>
    <x v="19"/>
    <n v="360"/>
    <s v="Enfermedades Mundiales"/>
    <s v="Salud"/>
    <n v="1"/>
    <x v="0"/>
    <x v="0"/>
    <x v="1"/>
    <x v="1"/>
    <s v="Ninguno"/>
    <s v="Casos Confirmados"/>
    <s v="Periodo 2020-2021"/>
    <s v="Casos"/>
    <s v="Ministerio de Ciencias, Tecnología, Conocimiento e Innovación"/>
    <x v="19"/>
    <m/>
    <s v="Gráfico Evolución"/>
    <m/>
    <x v="19"/>
    <n v="100200301"/>
    <s v="#1774B9"/>
    <s v="360-0020"/>
    <n v="36200001"/>
    <s v="T-361"/>
    <s v="C-361"/>
    <s v="FI-363"/>
    <s v="M-361"/>
  </r>
  <r>
    <x v="20"/>
    <n v="360"/>
    <s v="Enfermedades Mundiales"/>
    <s v="Salud"/>
    <n v="2"/>
    <x v="0"/>
    <x v="0"/>
    <x v="1"/>
    <x v="2"/>
    <s v="Ninguno"/>
    <s v="Casos Confirmados"/>
    <s v="Periodo 2020-2021"/>
    <s v="Casos"/>
    <s v="Ministerio de Ciencias, Tecnología, Conocimiento e Innovación"/>
    <x v="20"/>
    <m/>
    <s v="Gráfico Evolución"/>
    <m/>
    <x v="20"/>
    <n v="100200302"/>
    <s v="#1774B9"/>
    <s v="360-0021"/>
    <n v="36200002"/>
    <s v="T-361"/>
    <s v="C-361"/>
    <s v="FI-363"/>
    <s v="M-361"/>
  </r>
  <r>
    <x v="21"/>
    <n v="360"/>
    <s v="Enfermedades Mundiales"/>
    <s v="Salud"/>
    <n v="3"/>
    <x v="0"/>
    <x v="0"/>
    <x v="1"/>
    <x v="3"/>
    <s v="Ninguno"/>
    <s v="Casos Confirmados"/>
    <s v="Periodo 2020-2021"/>
    <s v="Casos"/>
    <s v="Ministerio de Ciencias, Tecnología, Conocimiento e Innovación"/>
    <x v="21"/>
    <m/>
    <s v="Gráfico Evolución"/>
    <m/>
    <x v="4"/>
    <m/>
    <s v="#1774B9"/>
    <s v="360-0022"/>
    <n v="36200003"/>
    <s v="T-361"/>
    <s v="C-361"/>
    <s v="FI-363"/>
    <s v="M-361"/>
  </r>
  <r>
    <x v="22"/>
    <n v="360"/>
    <s v="Enfermedades Mundiales"/>
    <s v="Salud"/>
    <n v="4"/>
    <x v="0"/>
    <x v="0"/>
    <x v="1"/>
    <x v="4"/>
    <s v="Ninguno"/>
    <s v="Casos Confirmados"/>
    <s v="Periodo 2020-2021"/>
    <s v="Casos"/>
    <s v="Ministerio de Ciencias, Tecnología, Conocimiento e Innovación"/>
    <x v="22"/>
    <m/>
    <s v="Gráfico Evolución"/>
    <m/>
    <x v="5"/>
    <m/>
    <s v="#1774B9"/>
    <s v="360-0023"/>
    <n v="36200004"/>
    <s v="T-361"/>
    <s v="C-361"/>
    <s v="FI-363"/>
    <s v="M-361"/>
  </r>
  <r>
    <x v="23"/>
    <n v="360"/>
    <s v="Enfermedades Mundiales"/>
    <s v="Salud"/>
    <n v="5"/>
    <x v="0"/>
    <x v="0"/>
    <x v="1"/>
    <x v="5"/>
    <s v="Ninguno"/>
    <s v="Casos Confirmados"/>
    <s v="Periodo 2020-2021"/>
    <s v="Casos"/>
    <s v="Ministerio de Ciencias, Tecnología, Conocimiento e Innovación"/>
    <x v="23"/>
    <m/>
    <s v="Gráfico Evolución"/>
    <m/>
    <x v="6"/>
    <m/>
    <s v="#1774B9"/>
    <s v="360-0024"/>
    <n v="36200005"/>
    <s v="T-361"/>
    <s v="C-361"/>
    <s v="FI-363"/>
    <s v="M-361"/>
  </r>
  <r>
    <x v="24"/>
    <n v="360"/>
    <s v="Enfermedades Mundiales"/>
    <s v="Salud"/>
    <n v="6"/>
    <x v="0"/>
    <x v="0"/>
    <x v="1"/>
    <x v="6"/>
    <s v="Ninguno"/>
    <s v="Casos Confirmados"/>
    <s v="Periodo 2020-2021"/>
    <s v="Casos"/>
    <s v="Ministerio de Ciencias, Tecnología, Conocimiento e Innovación"/>
    <x v="24"/>
    <m/>
    <s v="Gráfico Evolución"/>
    <m/>
    <x v="7"/>
    <m/>
    <s v="#1774B9"/>
    <s v="360-0025"/>
    <n v="36200006"/>
    <s v="T-361"/>
    <s v="C-361"/>
    <s v="FI-363"/>
    <s v="M-361"/>
  </r>
  <r>
    <x v="25"/>
    <n v="360"/>
    <s v="Enfermedades Mundiales"/>
    <s v="Salud"/>
    <n v="7"/>
    <x v="0"/>
    <x v="0"/>
    <x v="1"/>
    <x v="7"/>
    <s v="Ninguno"/>
    <s v="Casos Confirmados"/>
    <s v="Periodo 2020-2021"/>
    <s v="Casos"/>
    <s v="Ministerio de Ciencias, Tecnología, Conocimiento e Innovación"/>
    <x v="25"/>
    <m/>
    <s v="Gráfico Evolución"/>
    <m/>
    <x v="8"/>
    <m/>
    <s v="#1774B9"/>
    <s v="360-0026"/>
    <n v="36200007"/>
    <s v="T-361"/>
    <s v="C-361"/>
    <s v="FI-363"/>
    <s v="M-361"/>
  </r>
  <r>
    <x v="26"/>
    <n v="360"/>
    <s v="Enfermedades Mundiales"/>
    <s v="Salud"/>
    <n v="8"/>
    <x v="0"/>
    <x v="0"/>
    <x v="1"/>
    <x v="8"/>
    <s v="Ninguno"/>
    <s v="Casos Confirmados"/>
    <s v="Periodo 2020-2021"/>
    <s v="Casos"/>
    <s v="Ministerio de Ciencias, Tecnología, Conocimiento e Innovación"/>
    <x v="26"/>
    <m/>
    <s v="Gráfico Evolución"/>
    <m/>
    <x v="9"/>
    <m/>
    <s v="#1774B9"/>
    <s v="360-0027"/>
    <n v="36200008"/>
    <s v="T-361"/>
    <s v="C-361"/>
    <s v="FI-363"/>
    <s v="M-361"/>
  </r>
  <r>
    <x v="27"/>
    <n v="360"/>
    <s v="Enfermedades Mundiales"/>
    <s v="Salud"/>
    <n v="9"/>
    <x v="0"/>
    <x v="0"/>
    <x v="1"/>
    <x v="9"/>
    <s v="Ninguno"/>
    <s v="Casos Confirmados"/>
    <s v="Periodo 2020-2021"/>
    <s v="Casos"/>
    <s v="Ministerio de Ciencias, Tecnología, Conocimiento e Innovación"/>
    <x v="27"/>
    <m/>
    <s v="Gráfico Evolución"/>
    <m/>
    <x v="10"/>
    <m/>
    <s v="#1774B9"/>
    <s v="360-0028"/>
    <n v="36200009"/>
    <s v="T-361"/>
    <s v="C-361"/>
    <s v="FI-363"/>
    <s v="M-361"/>
  </r>
  <r>
    <x v="28"/>
    <n v="360"/>
    <s v="Enfermedades Mundiales"/>
    <s v="Salud"/>
    <n v="10"/>
    <x v="0"/>
    <x v="0"/>
    <x v="1"/>
    <x v="10"/>
    <s v="Ninguno"/>
    <s v="Casos Confirmados"/>
    <s v="Periodo 2020-2021"/>
    <s v="Casos"/>
    <s v="Ministerio de Ciencias, Tecnología, Conocimiento e Innovación"/>
    <x v="28"/>
    <m/>
    <s v="Gráfico Evolución"/>
    <m/>
    <x v="11"/>
    <m/>
    <s v="#1774B9"/>
    <s v="360-0029"/>
    <n v="36200010"/>
    <s v="T-361"/>
    <s v="C-361"/>
    <s v="FI-363"/>
    <s v="M-361"/>
  </r>
  <r>
    <x v="29"/>
    <n v="360"/>
    <s v="Enfermedades Mundiales"/>
    <s v="Salud"/>
    <n v="11"/>
    <x v="0"/>
    <x v="0"/>
    <x v="1"/>
    <x v="11"/>
    <s v="Ninguno"/>
    <s v="Casos Confirmados"/>
    <s v="Periodo 2020-2021"/>
    <s v="Casos"/>
    <s v="Ministerio de Ciencias, Tecnología, Conocimiento e Innovación"/>
    <x v="29"/>
    <m/>
    <s v="Gráfico Evolución"/>
    <m/>
    <x v="12"/>
    <m/>
    <s v="#1774B9"/>
    <s v="360-0030"/>
    <n v="36200011"/>
    <s v="T-361"/>
    <s v="C-361"/>
    <s v="FI-363"/>
    <s v="M-361"/>
  </r>
  <r>
    <x v="30"/>
    <n v="360"/>
    <s v="Enfermedades Mundiales"/>
    <s v="Salud"/>
    <n v="12"/>
    <x v="0"/>
    <x v="0"/>
    <x v="1"/>
    <x v="12"/>
    <s v="Ninguno"/>
    <s v="Casos Confirmados"/>
    <s v="Periodo 2020-2021"/>
    <s v="Casos"/>
    <s v="Ministerio de Ciencias, Tecnología, Conocimiento e Innovación"/>
    <x v="30"/>
    <m/>
    <s v="Gráfico Evolución"/>
    <m/>
    <x v="13"/>
    <m/>
    <s v="#1774B9"/>
    <s v="360-0031"/>
    <n v="36200012"/>
    <s v="T-361"/>
    <s v="C-361"/>
    <s v="FI-363"/>
    <s v="M-361"/>
  </r>
  <r>
    <x v="31"/>
    <n v="360"/>
    <s v="Enfermedades Mundiales"/>
    <s v="Salud"/>
    <n v="13"/>
    <x v="0"/>
    <x v="0"/>
    <x v="1"/>
    <x v="13"/>
    <s v="Ninguno"/>
    <s v="Casos Confirmados"/>
    <s v="Periodo 2020-2021"/>
    <s v="Casos"/>
    <s v="Ministerio de Ciencias, Tecnología, Conocimiento e Innovación"/>
    <x v="31"/>
    <m/>
    <s v="Gráfico Evolución"/>
    <m/>
    <x v="14"/>
    <m/>
    <s v="#1774B9"/>
    <s v="360-0032"/>
    <n v="36200013"/>
    <s v="T-361"/>
    <s v="C-361"/>
    <s v="FI-363"/>
    <s v="M-361"/>
  </r>
  <r>
    <x v="32"/>
    <n v="360"/>
    <s v="Enfermedades Mundiales"/>
    <s v="Salud"/>
    <n v="14"/>
    <x v="0"/>
    <x v="0"/>
    <x v="1"/>
    <x v="14"/>
    <s v="Ninguno"/>
    <s v="Casos Confirmados"/>
    <s v="Periodo 2020-2021"/>
    <s v="Casos"/>
    <s v="Ministerio de Ciencias, Tecnología, Conocimiento e Innovación"/>
    <x v="32"/>
    <m/>
    <s v="Gráfico Evolución"/>
    <m/>
    <x v="15"/>
    <m/>
    <s v="#1774B9"/>
    <s v="360-0033"/>
    <n v="36200014"/>
    <s v="T-361"/>
    <s v="C-361"/>
    <s v="FI-363"/>
    <s v="M-361"/>
  </r>
  <r>
    <x v="33"/>
    <n v="360"/>
    <s v="Enfermedades Mundiales"/>
    <s v="Salud"/>
    <n v="15"/>
    <x v="0"/>
    <x v="0"/>
    <x v="1"/>
    <x v="15"/>
    <s v="Ninguno"/>
    <s v="Casos Confirmados"/>
    <s v="Periodo 2020-2021"/>
    <s v="Casos"/>
    <s v="Ministerio de Ciencias, Tecnología, Conocimiento e Innovación"/>
    <x v="33"/>
    <m/>
    <s v="Gráfico Evolución"/>
    <m/>
    <x v="16"/>
    <m/>
    <s v="#1774B9"/>
    <s v="360-0034"/>
    <n v="36200015"/>
    <s v="T-361"/>
    <s v="C-361"/>
    <s v="FI-363"/>
    <s v="M-361"/>
  </r>
  <r>
    <x v="34"/>
    <n v="360"/>
    <s v="Enfermedades Mundiales"/>
    <s v="Salud"/>
    <n v="16"/>
    <x v="0"/>
    <x v="0"/>
    <x v="1"/>
    <x v="16"/>
    <s v="Ninguno"/>
    <s v="Casos Confirmados"/>
    <s v="Periodo 2020-2021"/>
    <s v="Casos"/>
    <s v="Ministerio de Ciencias, Tecnología, Conocimiento e Innovación"/>
    <x v="34"/>
    <m/>
    <s v="Gráfico Evolución"/>
    <m/>
    <x v="17"/>
    <m/>
    <s v="#1774B9"/>
    <s v="360-0035"/>
    <n v="36200016"/>
    <s v="T-361"/>
    <s v="C-361"/>
    <s v="FI-363"/>
    <s v="M-361"/>
  </r>
  <r>
    <x v="35"/>
    <n v="360"/>
    <s v="Enfermedades Mundiales"/>
    <s v="Salud"/>
    <n v="0"/>
    <x v="1"/>
    <x v="0"/>
    <x v="0"/>
    <x v="0"/>
    <s v="Región"/>
    <s v="Fallecidos Diarios"/>
    <s v="Periodo 2020-2021"/>
    <s v="Casos"/>
    <s v="Ministerio de Ciencias, Tecnología, Conocimiento e Innovación"/>
    <x v="35"/>
    <m/>
    <s v="Gráfico Evolución"/>
    <m/>
    <x v="21"/>
    <n v="100200300"/>
    <s v="#1774B9"/>
    <s v="360-0036"/>
    <n v="36100000"/>
    <s v="T-362"/>
    <s v="C-361"/>
    <s v="FI-362"/>
    <s v="M-363"/>
  </r>
  <r>
    <x v="36"/>
    <n v="360"/>
    <s v="Enfermedades Mundiales"/>
    <s v="Salud"/>
    <n v="1"/>
    <x v="1"/>
    <x v="0"/>
    <x v="1"/>
    <x v="1"/>
    <s v="Ninguno"/>
    <s v="Fallecidos Diarios"/>
    <s v="Periodo 2020-2021"/>
    <s v="Casos"/>
    <s v="Ministerio de Ciencias, Tecnología, Conocimiento e Innovación"/>
    <x v="36"/>
    <m/>
    <s v="Gráfico Evolución"/>
    <m/>
    <x v="22"/>
    <n v="100200301"/>
    <s v="#1774B9"/>
    <s v="360-0037"/>
    <n v="36200001"/>
    <s v="T-362"/>
    <s v="C-361"/>
    <s v="FI-363"/>
    <s v="M-363"/>
  </r>
  <r>
    <x v="37"/>
    <n v="360"/>
    <s v="Enfermedades Mundiales"/>
    <s v="Salud"/>
    <n v="2"/>
    <x v="1"/>
    <x v="0"/>
    <x v="1"/>
    <x v="2"/>
    <s v="Ninguno"/>
    <s v="Fallecidos Diarios"/>
    <s v="Periodo 2020-2021"/>
    <s v="Casos"/>
    <s v="Ministerio de Ciencias, Tecnología, Conocimiento e Innovación"/>
    <x v="37"/>
    <m/>
    <s v="Gráfico Evolución"/>
    <m/>
    <x v="23"/>
    <n v="100200302"/>
    <s v="#1774B9"/>
    <s v="360-0038"/>
    <n v="36200002"/>
    <s v="T-362"/>
    <s v="C-361"/>
    <s v="FI-363"/>
    <s v="M-363"/>
  </r>
  <r>
    <x v="38"/>
    <n v="360"/>
    <s v="Enfermedades Mundiales"/>
    <s v="Salud"/>
    <n v="3"/>
    <x v="1"/>
    <x v="0"/>
    <x v="1"/>
    <x v="3"/>
    <s v="Ninguno"/>
    <s v="Fallecidos Diarios"/>
    <s v="Periodo 2020-2021"/>
    <s v="Casos"/>
    <s v="Ministerio de Ciencias, Tecnología, Conocimiento e Innovación"/>
    <x v="38"/>
    <m/>
    <s v="Gráfico Evolución"/>
    <m/>
    <x v="24"/>
    <m/>
    <s v="#1774B9"/>
    <s v="360-0039"/>
    <n v="36200003"/>
    <s v="T-362"/>
    <s v="C-361"/>
    <s v="FI-363"/>
    <s v="M-363"/>
  </r>
  <r>
    <x v="39"/>
    <n v="360"/>
    <s v="Enfermedades Mundiales"/>
    <s v="Salud"/>
    <n v="4"/>
    <x v="1"/>
    <x v="0"/>
    <x v="1"/>
    <x v="4"/>
    <s v="Ninguno"/>
    <s v="Fallecidos Diarios"/>
    <s v="Periodo 2020-2021"/>
    <s v="Casos"/>
    <s v="Ministerio de Ciencias, Tecnología, Conocimiento e Innovación"/>
    <x v="39"/>
    <m/>
    <s v="Gráfico Evolución"/>
    <m/>
    <x v="25"/>
    <m/>
    <s v="#1774B9"/>
    <s v="360-0040"/>
    <n v="36200004"/>
    <s v="T-362"/>
    <s v="C-361"/>
    <s v="FI-363"/>
    <s v="M-363"/>
  </r>
  <r>
    <x v="40"/>
    <n v="360"/>
    <s v="Enfermedades Mundiales"/>
    <s v="Salud"/>
    <n v="5"/>
    <x v="1"/>
    <x v="0"/>
    <x v="1"/>
    <x v="5"/>
    <s v="Ninguno"/>
    <s v="Fallecidos Diarios"/>
    <s v="Periodo 2020-2021"/>
    <s v="Casos"/>
    <s v="Ministerio de Ciencias, Tecnología, Conocimiento e Innovación"/>
    <x v="40"/>
    <m/>
    <s v="Gráfico Evolución"/>
    <m/>
    <x v="26"/>
    <m/>
    <s v="#1774B9"/>
    <s v="360-0041"/>
    <n v="36200005"/>
    <s v="T-362"/>
    <s v="C-361"/>
    <s v="FI-363"/>
    <s v="M-363"/>
  </r>
  <r>
    <x v="41"/>
    <n v="360"/>
    <s v="Enfermedades Mundiales"/>
    <s v="Salud"/>
    <n v="6"/>
    <x v="1"/>
    <x v="0"/>
    <x v="1"/>
    <x v="6"/>
    <s v="Ninguno"/>
    <s v="Fallecidos Diarios"/>
    <s v="Periodo 2020-2021"/>
    <s v="Casos"/>
    <s v="Ministerio de Ciencias, Tecnología, Conocimiento e Innovación"/>
    <x v="41"/>
    <m/>
    <s v="Gráfico Evolución"/>
    <m/>
    <x v="27"/>
    <m/>
    <s v="#1774B9"/>
    <s v="360-0042"/>
    <n v="36200006"/>
    <s v="T-362"/>
    <s v="C-361"/>
    <s v="FI-363"/>
    <s v="M-363"/>
  </r>
  <r>
    <x v="42"/>
    <n v="360"/>
    <s v="Enfermedades Mundiales"/>
    <s v="Salud"/>
    <n v="7"/>
    <x v="1"/>
    <x v="0"/>
    <x v="1"/>
    <x v="7"/>
    <s v="Ninguno"/>
    <s v="Fallecidos Diarios"/>
    <s v="Periodo 2020-2021"/>
    <s v="Casos"/>
    <s v="Ministerio de Ciencias, Tecnología, Conocimiento e Innovación"/>
    <x v="42"/>
    <m/>
    <s v="Gráfico Evolución"/>
    <m/>
    <x v="28"/>
    <m/>
    <s v="#1774B9"/>
    <s v="360-0043"/>
    <n v="36200007"/>
    <s v="T-362"/>
    <s v="C-361"/>
    <s v="FI-363"/>
    <s v="M-363"/>
  </r>
  <r>
    <x v="43"/>
    <n v="360"/>
    <s v="Enfermedades Mundiales"/>
    <s v="Salud"/>
    <n v="8"/>
    <x v="1"/>
    <x v="0"/>
    <x v="1"/>
    <x v="8"/>
    <s v="Ninguno"/>
    <s v="Fallecidos Diarios"/>
    <s v="Periodo 2020-2021"/>
    <s v="Casos"/>
    <s v="Ministerio de Ciencias, Tecnología, Conocimiento e Innovación"/>
    <x v="43"/>
    <m/>
    <s v="Gráfico Evolución"/>
    <m/>
    <x v="29"/>
    <m/>
    <s v="#1774B9"/>
    <s v="360-0044"/>
    <n v="36200008"/>
    <s v="T-362"/>
    <s v="C-361"/>
    <s v="FI-363"/>
    <s v="M-363"/>
  </r>
  <r>
    <x v="44"/>
    <n v="360"/>
    <s v="Enfermedades Mundiales"/>
    <s v="Salud"/>
    <n v="9"/>
    <x v="1"/>
    <x v="0"/>
    <x v="1"/>
    <x v="9"/>
    <s v="Ninguno"/>
    <s v="Fallecidos Diarios"/>
    <s v="Periodo 2020-2021"/>
    <s v="Casos"/>
    <s v="Ministerio de Ciencias, Tecnología, Conocimiento e Innovación"/>
    <x v="44"/>
    <m/>
    <s v="Gráfico Evolución"/>
    <m/>
    <x v="30"/>
    <m/>
    <s v="#1774B9"/>
    <s v="360-0045"/>
    <n v="36200009"/>
    <s v="T-362"/>
    <s v="C-361"/>
    <s v="FI-363"/>
    <s v="M-363"/>
  </r>
  <r>
    <x v="45"/>
    <n v="360"/>
    <s v="Enfermedades Mundiales"/>
    <s v="Salud"/>
    <n v="10"/>
    <x v="1"/>
    <x v="0"/>
    <x v="1"/>
    <x v="10"/>
    <s v="Ninguno"/>
    <s v="Fallecidos Diarios"/>
    <s v="Periodo 2020-2021"/>
    <s v="Casos"/>
    <s v="Ministerio de Ciencias, Tecnología, Conocimiento e Innovación"/>
    <x v="45"/>
    <m/>
    <s v="Gráfico Evolución"/>
    <m/>
    <x v="31"/>
    <m/>
    <s v="#1774B9"/>
    <s v="360-0046"/>
    <n v="36200010"/>
    <s v="T-362"/>
    <s v="C-361"/>
    <s v="FI-363"/>
    <s v="M-363"/>
  </r>
  <r>
    <x v="46"/>
    <n v="360"/>
    <s v="Enfermedades Mundiales"/>
    <s v="Salud"/>
    <n v="11"/>
    <x v="1"/>
    <x v="0"/>
    <x v="1"/>
    <x v="11"/>
    <s v="Ninguno"/>
    <s v="Fallecidos Diarios"/>
    <s v="Periodo 2020-2021"/>
    <s v="Casos"/>
    <s v="Ministerio de Ciencias, Tecnología, Conocimiento e Innovación"/>
    <x v="46"/>
    <m/>
    <s v="Gráfico Evolución"/>
    <m/>
    <x v="32"/>
    <m/>
    <s v="#1774B9"/>
    <s v="360-0047"/>
    <n v="36200011"/>
    <s v="T-362"/>
    <s v="C-361"/>
    <s v="FI-363"/>
    <s v="M-363"/>
  </r>
  <r>
    <x v="47"/>
    <n v="360"/>
    <s v="Enfermedades Mundiales"/>
    <s v="Salud"/>
    <n v="12"/>
    <x v="1"/>
    <x v="0"/>
    <x v="1"/>
    <x v="12"/>
    <s v="Ninguno"/>
    <s v="Fallecidos Diarios"/>
    <s v="Periodo 2020-2021"/>
    <s v="Casos"/>
    <s v="Ministerio de Ciencias, Tecnología, Conocimiento e Innovación"/>
    <x v="47"/>
    <m/>
    <s v="Gráfico Evolución"/>
    <m/>
    <x v="33"/>
    <m/>
    <s v="#1774B9"/>
    <s v="360-0048"/>
    <n v="36200012"/>
    <s v="T-362"/>
    <s v="C-361"/>
    <s v="FI-363"/>
    <s v="M-363"/>
  </r>
  <r>
    <x v="48"/>
    <n v="360"/>
    <s v="Enfermedades Mundiales"/>
    <s v="Salud"/>
    <n v="13"/>
    <x v="1"/>
    <x v="0"/>
    <x v="1"/>
    <x v="13"/>
    <s v="Ninguno"/>
    <s v="Fallecidos Diarios"/>
    <s v="Periodo 2020-2021"/>
    <s v="Casos"/>
    <s v="Ministerio de Ciencias, Tecnología, Conocimiento e Innovación"/>
    <x v="48"/>
    <m/>
    <s v="Gráfico Evolución"/>
    <m/>
    <x v="34"/>
    <m/>
    <s v="#1774B9"/>
    <s v="360-0049"/>
    <n v="36200013"/>
    <s v="T-362"/>
    <s v="C-361"/>
    <s v="FI-363"/>
    <s v="M-363"/>
  </r>
  <r>
    <x v="49"/>
    <n v="360"/>
    <s v="Enfermedades Mundiales"/>
    <s v="Salud"/>
    <n v="14"/>
    <x v="1"/>
    <x v="0"/>
    <x v="1"/>
    <x v="14"/>
    <s v="Ninguno"/>
    <s v="Fallecidos Diarios"/>
    <s v="Periodo 2020-2021"/>
    <s v="Casos"/>
    <s v="Ministerio de Ciencias, Tecnología, Conocimiento e Innovación"/>
    <x v="49"/>
    <m/>
    <s v="Gráfico Evolución"/>
    <m/>
    <x v="35"/>
    <m/>
    <s v="#1774B9"/>
    <s v="360-0050"/>
    <n v="36200014"/>
    <s v="T-362"/>
    <s v="C-361"/>
    <s v="FI-363"/>
    <s v="M-363"/>
  </r>
  <r>
    <x v="50"/>
    <n v="360"/>
    <s v="Enfermedades Mundiales"/>
    <s v="Salud"/>
    <n v="15"/>
    <x v="1"/>
    <x v="0"/>
    <x v="1"/>
    <x v="15"/>
    <s v="Ninguno"/>
    <s v="Fallecidos Diarios"/>
    <s v="Periodo 2020-2021"/>
    <s v="Casos"/>
    <s v="Ministerio de Ciencias, Tecnología, Conocimiento e Innovación"/>
    <x v="50"/>
    <m/>
    <s v="Gráfico Evolución"/>
    <m/>
    <x v="36"/>
    <m/>
    <s v="#1774B9"/>
    <s v="360-0051"/>
    <n v="36200015"/>
    <s v="T-362"/>
    <s v="C-361"/>
    <s v="FI-363"/>
    <s v="M-363"/>
  </r>
  <r>
    <x v="51"/>
    <n v="360"/>
    <s v="Enfermedades Mundiales"/>
    <s v="Salud"/>
    <n v="16"/>
    <x v="1"/>
    <x v="0"/>
    <x v="1"/>
    <x v="16"/>
    <s v="Ninguno"/>
    <s v="Fallecidos Diarios"/>
    <s v="Periodo 2020-2021"/>
    <s v="Casos"/>
    <s v="Ministerio de Ciencias, Tecnología, Conocimiento e Innovación"/>
    <x v="51"/>
    <m/>
    <s v="Gráfico Evolución"/>
    <m/>
    <x v="37"/>
    <m/>
    <s v="#1774B9"/>
    <s v="360-0052"/>
    <n v="36200016"/>
    <s v="T-362"/>
    <s v="C-361"/>
    <s v="FI-363"/>
    <s v="M-363"/>
  </r>
  <r>
    <x v="52"/>
    <n v="360"/>
    <s v="Enfermedades Mundiales"/>
    <s v="Salud"/>
    <n v="0"/>
    <x v="1"/>
    <x v="0"/>
    <x v="0"/>
    <x v="0"/>
    <s v="Región"/>
    <s v="Activos por 1 Millón Habitantes"/>
    <s v="Periodo 2020-2021"/>
    <s v="Casos"/>
    <s v="Ministerio de Ciencias, Tecnología, Conocimiento e Innovación"/>
    <x v="52"/>
    <m/>
    <s v="Gráfico Evolución"/>
    <m/>
    <x v="38"/>
    <n v="100200300"/>
    <s v="#1774B9"/>
    <s v="360-0053"/>
    <n v="36100000"/>
    <s v="T-362"/>
    <s v="C-361"/>
    <s v="FI-362"/>
    <s v="M-364"/>
  </r>
  <r>
    <x v="53"/>
    <n v="360"/>
    <s v="Enfermedades Mundiales"/>
    <s v="Salud"/>
    <n v="1"/>
    <x v="1"/>
    <x v="0"/>
    <x v="1"/>
    <x v="1"/>
    <s v="Comuna"/>
    <s v="Activos por 1 Millón Habitantes"/>
    <s v="Periodo 2020-2021"/>
    <s v="Casos"/>
    <s v="Ministerio de Ciencias, Tecnología, Conocimiento e Innovación"/>
    <x v="53"/>
    <m/>
    <s v="Gráfico Evolución"/>
    <m/>
    <x v="39"/>
    <n v="100200301"/>
    <s v="#1774B9"/>
    <s v="360-0054"/>
    <n v="36200001"/>
    <s v="T-362"/>
    <s v="C-361"/>
    <s v="FI-361"/>
    <s v="M-364"/>
  </r>
  <r>
    <x v="54"/>
    <n v="360"/>
    <s v="Enfermedades Mundiales"/>
    <s v="Salud"/>
    <n v="2"/>
    <x v="1"/>
    <x v="0"/>
    <x v="1"/>
    <x v="2"/>
    <s v="Comuna"/>
    <s v="Activos por 1 Millón Habitantes"/>
    <s v="Periodo 2020-2021"/>
    <s v="Casos"/>
    <s v="Ministerio de Ciencias, Tecnología, Conocimiento e Innovación"/>
    <x v="54"/>
    <m/>
    <s v="Gráfico Evolución"/>
    <m/>
    <x v="40"/>
    <n v="100200302"/>
    <s v="#1774B9"/>
    <s v="360-0055"/>
    <n v="36200002"/>
    <s v="T-362"/>
    <s v="C-361"/>
    <s v="FI-361"/>
    <s v="M-364"/>
  </r>
  <r>
    <x v="55"/>
    <n v="360"/>
    <s v="Enfermedades Mundiales"/>
    <s v="Salud"/>
    <n v="3"/>
    <x v="1"/>
    <x v="0"/>
    <x v="1"/>
    <x v="3"/>
    <s v="Comuna"/>
    <s v="Activos por 1 Millón Habitantes"/>
    <s v="Periodo 2020-2021"/>
    <s v="Casos"/>
    <s v="Ministerio de Ciencias, Tecnología, Conocimiento e Innovación"/>
    <x v="55"/>
    <m/>
    <s v="Gráfico Evolución"/>
    <m/>
    <x v="41"/>
    <m/>
    <s v="#1774B9"/>
    <s v="360-0056"/>
    <n v="36200003"/>
    <s v="T-362"/>
    <s v="C-361"/>
    <s v="FI-361"/>
    <s v="M-364"/>
  </r>
  <r>
    <x v="56"/>
    <n v="360"/>
    <s v="Enfermedades Mundiales"/>
    <s v="Salud"/>
    <n v="4"/>
    <x v="1"/>
    <x v="0"/>
    <x v="1"/>
    <x v="4"/>
    <s v="Comuna"/>
    <s v="Activos por 1 Millón Habitantes"/>
    <s v="Periodo 2020-2021"/>
    <s v="Casos"/>
    <s v="Ministerio de Ciencias, Tecnología, Conocimiento e Innovación"/>
    <x v="56"/>
    <m/>
    <s v="Gráfico Evolución"/>
    <m/>
    <x v="42"/>
    <m/>
    <s v="#1774B9"/>
    <s v="360-0057"/>
    <n v="36200004"/>
    <s v="T-362"/>
    <s v="C-361"/>
    <s v="FI-361"/>
    <s v="M-364"/>
  </r>
  <r>
    <x v="57"/>
    <n v="360"/>
    <s v="Enfermedades Mundiales"/>
    <s v="Salud"/>
    <n v="5"/>
    <x v="1"/>
    <x v="0"/>
    <x v="1"/>
    <x v="5"/>
    <s v="Comuna"/>
    <s v="Activos por 1 Millón Habitantes"/>
    <s v="Periodo 2020-2021"/>
    <s v="Casos"/>
    <s v="Ministerio de Ciencias, Tecnología, Conocimiento e Innovación"/>
    <x v="57"/>
    <m/>
    <s v="Gráfico Evolución"/>
    <m/>
    <x v="43"/>
    <m/>
    <s v="#1774B9"/>
    <s v="360-0058"/>
    <n v="36200005"/>
    <s v="T-362"/>
    <s v="C-361"/>
    <s v="FI-361"/>
    <s v="M-364"/>
  </r>
  <r>
    <x v="58"/>
    <n v="360"/>
    <s v="Enfermedades Mundiales"/>
    <s v="Salud"/>
    <n v="6"/>
    <x v="1"/>
    <x v="0"/>
    <x v="1"/>
    <x v="6"/>
    <s v="Comuna"/>
    <s v="Activos por 1 Millón Habitantes"/>
    <s v="Periodo 2020-2021"/>
    <s v="Casos"/>
    <s v="Ministerio de Ciencias, Tecnología, Conocimiento e Innovación"/>
    <x v="58"/>
    <m/>
    <s v="Gráfico Evolución"/>
    <m/>
    <x v="44"/>
    <m/>
    <s v="#1774B9"/>
    <s v="360-0059"/>
    <n v="36200006"/>
    <s v="T-362"/>
    <s v="C-361"/>
    <s v="FI-361"/>
    <s v="M-364"/>
  </r>
  <r>
    <x v="59"/>
    <n v="360"/>
    <s v="Enfermedades Mundiales"/>
    <s v="Salud"/>
    <n v="7"/>
    <x v="1"/>
    <x v="0"/>
    <x v="1"/>
    <x v="7"/>
    <s v="Comuna"/>
    <s v="Activos por 1 Millón Habitantes"/>
    <s v="Periodo 2020-2021"/>
    <s v="Casos"/>
    <s v="Ministerio de Ciencias, Tecnología, Conocimiento e Innovación"/>
    <x v="59"/>
    <m/>
    <s v="Gráfico Evolución"/>
    <m/>
    <x v="45"/>
    <m/>
    <s v="#1774B9"/>
    <s v="360-0060"/>
    <n v="36200007"/>
    <s v="T-362"/>
    <s v="C-361"/>
    <s v="FI-361"/>
    <s v="M-364"/>
  </r>
  <r>
    <x v="60"/>
    <n v="360"/>
    <s v="Enfermedades Mundiales"/>
    <s v="Salud"/>
    <n v="8"/>
    <x v="1"/>
    <x v="0"/>
    <x v="1"/>
    <x v="8"/>
    <s v="Comuna"/>
    <s v="Activos por 1 Millón Habitantes"/>
    <s v="Periodo 2020-2021"/>
    <s v="Casos"/>
    <s v="Ministerio de Ciencias, Tecnología, Conocimiento e Innovación"/>
    <x v="60"/>
    <m/>
    <s v="Gráfico Evolución"/>
    <m/>
    <x v="46"/>
    <m/>
    <s v="#1774B9"/>
    <s v="360-0061"/>
    <n v="36200008"/>
    <s v="T-362"/>
    <s v="C-361"/>
    <s v="FI-361"/>
    <s v="M-364"/>
  </r>
  <r>
    <x v="61"/>
    <n v="360"/>
    <s v="Enfermedades Mundiales"/>
    <s v="Salud"/>
    <n v="9"/>
    <x v="1"/>
    <x v="0"/>
    <x v="1"/>
    <x v="9"/>
    <s v="Comuna"/>
    <s v="Activos por 1 Millón Habitantes"/>
    <s v="Periodo 2020-2021"/>
    <s v="Casos"/>
    <s v="Ministerio de Ciencias, Tecnología, Conocimiento e Innovación"/>
    <x v="61"/>
    <m/>
    <s v="Gráfico Evolución"/>
    <m/>
    <x v="47"/>
    <m/>
    <s v="#1774B9"/>
    <s v="360-0062"/>
    <n v="36200009"/>
    <s v="T-362"/>
    <s v="C-361"/>
    <s v="FI-361"/>
    <s v="M-364"/>
  </r>
  <r>
    <x v="62"/>
    <n v="360"/>
    <s v="Enfermedades Mundiales"/>
    <s v="Salud"/>
    <n v="10"/>
    <x v="1"/>
    <x v="0"/>
    <x v="1"/>
    <x v="10"/>
    <s v="Comuna"/>
    <s v="Activos por 1 Millón Habitantes"/>
    <s v="Periodo 2020-2021"/>
    <s v="Casos"/>
    <s v="Ministerio de Ciencias, Tecnología, Conocimiento e Innovación"/>
    <x v="62"/>
    <m/>
    <s v="Gráfico Evolución"/>
    <m/>
    <x v="48"/>
    <m/>
    <s v="#1774B9"/>
    <s v="360-0063"/>
    <n v="36200010"/>
    <s v="T-362"/>
    <s v="C-361"/>
    <s v="FI-361"/>
    <s v="M-364"/>
  </r>
  <r>
    <x v="63"/>
    <n v="360"/>
    <s v="Enfermedades Mundiales"/>
    <s v="Salud"/>
    <n v="11"/>
    <x v="1"/>
    <x v="0"/>
    <x v="1"/>
    <x v="11"/>
    <s v="Comuna"/>
    <s v="Activos por 1 Millón Habitantes"/>
    <s v="Periodo 2020-2021"/>
    <s v="Casos"/>
    <s v="Ministerio de Ciencias, Tecnología, Conocimiento e Innovación"/>
    <x v="63"/>
    <m/>
    <s v="Gráfico Evolución"/>
    <m/>
    <x v="49"/>
    <m/>
    <s v="#1774B9"/>
    <s v="360-0064"/>
    <n v="36200011"/>
    <s v="T-362"/>
    <s v="C-361"/>
    <s v="FI-361"/>
    <s v="M-364"/>
  </r>
  <r>
    <x v="64"/>
    <n v="360"/>
    <s v="Enfermedades Mundiales"/>
    <s v="Salud"/>
    <n v="12"/>
    <x v="1"/>
    <x v="0"/>
    <x v="1"/>
    <x v="12"/>
    <s v="Comuna"/>
    <s v="Activos por 1 Millón Habitantes"/>
    <s v="Periodo 2020-2021"/>
    <s v="Casos"/>
    <s v="Ministerio de Ciencias, Tecnología, Conocimiento e Innovación"/>
    <x v="64"/>
    <m/>
    <s v="Gráfico Evolución"/>
    <m/>
    <x v="50"/>
    <m/>
    <s v="#1774B9"/>
    <s v="360-0065"/>
    <n v="36200012"/>
    <s v="T-362"/>
    <s v="C-361"/>
    <s v="FI-361"/>
    <s v="M-364"/>
  </r>
  <r>
    <x v="65"/>
    <n v="360"/>
    <s v="Enfermedades Mundiales"/>
    <s v="Salud"/>
    <n v="13"/>
    <x v="1"/>
    <x v="0"/>
    <x v="1"/>
    <x v="13"/>
    <s v="Comuna"/>
    <s v="Activos por 1 Millón Habitantes"/>
    <s v="Periodo 2020-2021"/>
    <s v="Casos"/>
    <s v="Ministerio de Ciencias, Tecnología, Conocimiento e Innovación"/>
    <x v="65"/>
    <m/>
    <s v="Gráfico Evolución"/>
    <m/>
    <x v="51"/>
    <m/>
    <s v="#1774B9"/>
    <s v="360-0066"/>
    <n v="36200013"/>
    <s v="T-362"/>
    <s v="C-361"/>
    <s v="FI-361"/>
    <s v="M-364"/>
  </r>
  <r>
    <x v="66"/>
    <n v="360"/>
    <s v="Enfermedades Mundiales"/>
    <s v="Salud"/>
    <n v="14"/>
    <x v="1"/>
    <x v="0"/>
    <x v="1"/>
    <x v="14"/>
    <s v="Comuna"/>
    <s v="Activos por 1 Millón Habitantes"/>
    <s v="Periodo 2020-2021"/>
    <s v="Casos"/>
    <s v="Ministerio de Ciencias, Tecnología, Conocimiento e Innovación"/>
    <x v="66"/>
    <m/>
    <s v="Gráfico Evolución"/>
    <m/>
    <x v="52"/>
    <m/>
    <s v="#1774B9"/>
    <s v="360-0067"/>
    <n v="36200014"/>
    <s v="T-362"/>
    <s v="C-361"/>
    <s v="FI-361"/>
    <s v="M-364"/>
  </r>
  <r>
    <x v="67"/>
    <n v="360"/>
    <s v="Enfermedades Mundiales"/>
    <s v="Salud"/>
    <n v="15"/>
    <x v="1"/>
    <x v="0"/>
    <x v="1"/>
    <x v="15"/>
    <s v="Comuna"/>
    <s v="Activos por 1 Millón Habitantes"/>
    <s v="Periodo 2020-2021"/>
    <s v="Casos"/>
    <s v="Ministerio de Ciencias, Tecnología, Conocimiento e Innovación"/>
    <x v="67"/>
    <m/>
    <s v="Gráfico Evolución"/>
    <m/>
    <x v="53"/>
    <m/>
    <s v="#1774B9"/>
    <s v="360-0068"/>
    <n v="36200015"/>
    <s v="T-362"/>
    <s v="C-361"/>
    <s v="FI-361"/>
    <s v="M-364"/>
  </r>
  <r>
    <x v="68"/>
    <n v="360"/>
    <s v="Enfermedades Mundiales"/>
    <s v="Salud"/>
    <n v="16"/>
    <x v="1"/>
    <x v="0"/>
    <x v="1"/>
    <x v="16"/>
    <s v="Comuna"/>
    <s v="Activos por 1 Millón Habitantes"/>
    <s v="Periodo 2020-2021"/>
    <s v="Casos"/>
    <s v="Ministerio de Ciencias, Tecnología, Conocimiento e Innovación"/>
    <x v="68"/>
    <m/>
    <s v="Gráfico Evolución"/>
    <m/>
    <x v="54"/>
    <m/>
    <s v="#1774B9"/>
    <s v="360-0069"/>
    <n v="36200016"/>
    <s v="T-362"/>
    <s v="C-361"/>
    <s v="FI-361"/>
    <s v="M-364"/>
  </r>
  <r>
    <x v="69"/>
    <n v="360"/>
    <s v="Enfermedades Mundiales"/>
    <s v="Salud"/>
    <n v="1101"/>
    <x v="1"/>
    <x v="0"/>
    <x v="2"/>
    <x v="17"/>
    <s v="Ninguno"/>
    <s v="Activos por 1 Millón Habitantes"/>
    <s v="Periodo 2020-2021"/>
    <s v="Casos"/>
    <s v="Ministerio de Ciencias, Tecnología, Conocimiento e Innovación"/>
    <x v="69"/>
    <m/>
    <s v="Gráfico Evolución"/>
    <m/>
    <x v="55"/>
    <m/>
    <s v="#1774B9"/>
    <s v="360-0070"/>
    <n v="36301101"/>
    <s v="T-362"/>
    <s v="C-361"/>
    <s v="FI-363"/>
    <s v="M-364"/>
  </r>
  <r>
    <x v="70"/>
    <n v="360"/>
    <s v="Enfermedades Mundiales"/>
    <s v="Salud"/>
    <n v="1107"/>
    <x v="1"/>
    <x v="0"/>
    <x v="2"/>
    <x v="18"/>
    <s v="Ninguno"/>
    <s v="Activos por 1 Millón Habitantes"/>
    <s v="Periodo 2020-2021"/>
    <s v="Casos"/>
    <s v="Ministerio de Ciencias, Tecnología, Conocimiento e Innovación"/>
    <x v="70"/>
    <m/>
    <s v="Gráfico Evolución"/>
    <m/>
    <x v="56"/>
    <m/>
    <s v="#1774B9"/>
    <s v="360-0071"/>
    <n v="36301107"/>
    <s v="T-362"/>
    <s v="C-361"/>
    <s v="FI-363"/>
    <s v="M-364"/>
  </r>
  <r>
    <x v="71"/>
    <n v="360"/>
    <s v="Enfermedades Mundiales"/>
    <s v="Salud"/>
    <n v="1401"/>
    <x v="1"/>
    <x v="0"/>
    <x v="2"/>
    <x v="19"/>
    <s v="Ninguno"/>
    <s v="Activos por 1 Millón Habitantes"/>
    <s v="Periodo 2020-2021"/>
    <s v="Casos"/>
    <s v="Ministerio de Ciencias, Tecnología, Conocimiento e Innovación"/>
    <x v="71"/>
    <m/>
    <s v="Gráfico Evolución"/>
    <m/>
    <x v="57"/>
    <m/>
    <s v="#1774B9"/>
    <s v="360-0072"/>
    <n v="36301401"/>
    <s v="T-362"/>
    <s v="C-361"/>
    <s v="FI-363"/>
    <s v="M-364"/>
  </r>
  <r>
    <x v="72"/>
    <n v="360"/>
    <s v="Enfermedades Mundiales"/>
    <s v="Salud"/>
    <n v="1402"/>
    <x v="1"/>
    <x v="0"/>
    <x v="2"/>
    <x v="20"/>
    <s v="Ninguno"/>
    <s v="Activos por 1 Millón Habitantes"/>
    <s v="Periodo 2020-2021"/>
    <s v="Casos"/>
    <s v="Ministerio de Ciencias, Tecnología, Conocimiento e Innovación"/>
    <x v="72"/>
    <m/>
    <s v="Gráfico Evolución"/>
    <m/>
    <x v="58"/>
    <m/>
    <s v="#1774B9"/>
    <s v="360-0073"/>
    <n v="36301402"/>
    <s v="T-362"/>
    <s v="C-361"/>
    <s v="FI-363"/>
    <s v="M-364"/>
  </r>
  <r>
    <x v="73"/>
    <n v="360"/>
    <s v="Enfermedades Mundiales"/>
    <s v="Salud"/>
    <n v="1403"/>
    <x v="1"/>
    <x v="0"/>
    <x v="2"/>
    <x v="21"/>
    <s v="Ninguno"/>
    <s v="Activos por 1 Millón Habitantes"/>
    <s v="Periodo 2020-2021"/>
    <s v="Casos"/>
    <s v="Ministerio de Ciencias, Tecnología, Conocimiento e Innovación"/>
    <x v="73"/>
    <m/>
    <s v="Gráfico Evolución"/>
    <m/>
    <x v="59"/>
    <m/>
    <s v="#1774B9"/>
    <s v="360-0074"/>
    <n v="36301403"/>
    <s v="T-362"/>
    <s v="C-361"/>
    <s v="FI-363"/>
    <s v="M-364"/>
  </r>
  <r>
    <x v="74"/>
    <n v="360"/>
    <s v="Enfermedades Mundiales"/>
    <s v="Salud"/>
    <n v="1404"/>
    <x v="1"/>
    <x v="0"/>
    <x v="2"/>
    <x v="22"/>
    <s v="Ninguno"/>
    <s v="Activos por 1 Millón Habitantes"/>
    <s v="Periodo 2020-2021"/>
    <s v="Casos"/>
    <s v="Ministerio de Ciencias, Tecnología, Conocimiento e Innovación"/>
    <x v="74"/>
    <m/>
    <s v="Gráfico Evolución"/>
    <m/>
    <x v="60"/>
    <m/>
    <s v="#1774B9"/>
    <s v="360-0075"/>
    <n v="36301404"/>
    <s v="T-362"/>
    <s v="C-361"/>
    <s v="FI-363"/>
    <s v="M-364"/>
  </r>
  <r>
    <x v="75"/>
    <n v="360"/>
    <s v="Enfermedades Mundiales"/>
    <s v="Salud"/>
    <n v="1405"/>
    <x v="1"/>
    <x v="0"/>
    <x v="2"/>
    <x v="23"/>
    <s v="Ninguno"/>
    <s v="Activos por 1 Millón Habitantes"/>
    <s v="Periodo 2020-2021"/>
    <s v="Casos"/>
    <s v="Ministerio de Ciencias, Tecnología, Conocimiento e Innovación"/>
    <x v="75"/>
    <m/>
    <s v="Gráfico Evolución"/>
    <m/>
    <x v="61"/>
    <m/>
    <s v="#1774B9"/>
    <s v="360-0076"/>
    <n v="36301405"/>
    <s v="T-362"/>
    <s v="C-361"/>
    <s v="FI-363"/>
    <s v="M-364"/>
  </r>
  <r>
    <x v="76"/>
    <n v="360"/>
    <s v="Enfermedades Mundiales"/>
    <s v="Salud"/>
    <n v="2101"/>
    <x v="1"/>
    <x v="0"/>
    <x v="2"/>
    <x v="24"/>
    <s v="Ninguno"/>
    <s v="Activos por 1 Millón Habitantes"/>
    <s v="Periodo 2020-2021"/>
    <s v="Casos"/>
    <s v="Ministerio de Ciencias, Tecnología, Conocimiento e Innovación"/>
    <x v="76"/>
    <m/>
    <s v="Gráfico Evolución"/>
    <m/>
    <x v="62"/>
    <m/>
    <s v="#1774B9"/>
    <s v="360-0077"/>
    <n v="36302101"/>
    <s v="T-362"/>
    <s v="C-361"/>
    <s v="FI-363"/>
    <s v="M-364"/>
  </r>
  <r>
    <x v="77"/>
    <n v="360"/>
    <s v="Enfermedades Mundiales"/>
    <s v="Salud"/>
    <n v="2102"/>
    <x v="1"/>
    <x v="0"/>
    <x v="2"/>
    <x v="25"/>
    <s v="Ninguno"/>
    <s v="Activos por 1 Millón Habitantes"/>
    <s v="Periodo 2020-2021"/>
    <s v="Casos"/>
    <s v="Ministerio de Ciencias, Tecnología, Conocimiento e Innovación"/>
    <x v="77"/>
    <m/>
    <s v="Gráfico Evolución"/>
    <m/>
    <x v="63"/>
    <m/>
    <s v="#1774B9"/>
    <s v="360-0078"/>
    <n v="36302102"/>
    <s v="T-362"/>
    <s v="C-361"/>
    <s v="FI-363"/>
    <s v="M-364"/>
  </r>
  <r>
    <x v="78"/>
    <n v="360"/>
    <s v="Enfermedades Mundiales"/>
    <s v="Salud"/>
    <n v="2103"/>
    <x v="1"/>
    <x v="0"/>
    <x v="2"/>
    <x v="26"/>
    <s v="Ninguno"/>
    <s v="Activos por 1 Millón Habitantes"/>
    <s v="Periodo 2020-2021"/>
    <s v="Casos"/>
    <s v="Ministerio de Ciencias, Tecnología, Conocimiento e Innovación"/>
    <x v="78"/>
    <m/>
    <s v="Gráfico Evolución"/>
    <m/>
    <x v="64"/>
    <m/>
    <s v="#1774B9"/>
    <s v="360-0079"/>
    <n v="36302103"/>
    <s v="T-362"/>
    <s v="C-361"/>
    <s v="FI-363"/>
    <s v="M-364"/>
  </r>
  <r>
    <x v="79"/>
    <n v="360"/>
    <s v="Enfermedades Mundiales"/>
    <s v="Salud"/>
    <n v="2104"/>
    <x v="1"/>
    <x v="0"/>
    <x v="2"/>
    <x v="27"/>
    <s v="Ninguno"/>
    <s v="Activos por 1 Millón Habitantes"/>
    <s v="Periodo 2020-2021"/>
    <s v="Casos"/>
    <s v="Ministerio de Ciencias, Tecnología, Conocimiento e Innovación"/>
    <x v="79"/>
    <m/>
    <s v="Gráfico Evolución"/>
    <m/>
    <x v="65"/>
    <m/>
    <s v="#1774B9"/>
    <s v="360-0080"/>
    <n v="36302104"/>
    <s v="T-362"/>
    <s v="C-361"/>
    <s v="FI-363"/>
    <s v="M-364"/>
  </r>
  <r>
    <x v="80"/>
    <n v="360"/>
    <s v="Enfermedades Mundiales"/>
    <s v="Salud"/>
    <n v="2201"/>
    <x v="1"/>
    <x v="0"/>
    <x v="2"/>
    <x v="28"/>
    <s v="Ninguno"/>
    <s v="Activos por 1 Millón Habitantes"/>
    <s v="Periodo 2020-2021"/>
    <s v="Casos"/>
    <s v="Ministerio de Ciencias, Tecnología, Conocimiento e Innovación"/>
    <x v="80"/>
    <m/>
    <s v="Gráfico Evolución"/>
    <m/>
    <x v="66"/>
    <m/>
    <s v="#1774B9"/>
    <s v="360-0081"/>
    <n v="36302201"/>
    <s v="T-362"/>
    <s v="C-361"/>
    <s v="FI-363"/>
    <s v="M-364"/>
  </r>
  <r>
    <x v="81"/>
    <n v="360"/>
    <s v="Enfermedades Mundiales"/>
    <s v="Salud"/>
    <n v="2202"/>
    <x v="1"/>
    <x v="0"/>
    <x v="2"/>
    <x v="29"/>
    <s v="Ninguno"/>
    <s v="Activos por 1 Millón Habitantes"/>
    <s v="Periodo 2020-2021"/>
    <s v="Casos"/>
    <s v="Ministerio de Ciencias, Tecnología, Conocimiento e Innovación"/>
    <x v="81"/>
    <m/>
    <s v="Gráfico Evolución"/>
    <m/>
    <x v="67"/>
    <m/>
    <s v="#1774B9"/>
    <s v="360-0082"/>
    <n v="36302202"/>
    <s v="T-362"/>
    <s v="C-361"/>
    <s v="FI-363"/>
    <s v="M-364"/>
  </r>
  <r>
    <x v="82"/>
    <n v="360"/>
    <s v="Enfermedades Mundiales"/>
    <s v="Salud"/>
    <n v="2203"/>
    <x v="1"/>
    <x v="0"/>
    <x v="2"/>
    <x v="30"/>
    <s v="Ninguno"/>
    <s v="Activos por 1 Millón Habitantes"/>
    <s v="Periodo 2020-2021"/>
    <s v="Casos"/>
    <s v="Ministerio de Ciencias, Tecnología, Conocimiento e Innovación"/>
    <x v="82"/>
    <m/>
    <s v="Gráfico Evolución"/>
    <m/>
    <x v="68"/>
    <m/>
    <s v="#1774B9"/>
    <s v="360-0083"/>
    <n v="36302203"/>
    <s v="T-362"/>
    <s v="C-361"/>
    <s v="FI-363"/>
    <s v="M-364"/>
  </r>
  <r>
    <x v="83"/>
    <n v="360"/>
    <s v="Enfermedades Mundiales"/>
    <s v="Salud"/>
    <n v="2301"/>
    <x v="1"/>
    <x v="0"/>
    <x v="2"/>
    <x v="31"/>
    <s v="Ninguno"/>
    <s v="Activos por 1 Millón Habitantes"/>
    <s v="Periodo 2020-2021"/>
    <s v="Casos"/>
    <s v="Ministerio de Ciencias, Tecnología, Conocimiento e Innovación"/>
    <x v="83"/>
    <m/>
    <s v="Gráfico Evolución"/>
    <m/>
    <x v="69"/>
    <m/>
    <s v="#1774B9"/>
    <s v="360-0084"/>
    <n v="36302301"/>
    <s v="T-362"/>
    <s v="C-361"/>
    <s v="FI-363"/>
    <s v="M-364"/>
  </r>
  <r>
    <x v="84"/>
    <n v="360"/>
    <s v="Enfermedades Mundiales"/>
    <s v="Salud"/>
    <n v="2302"/>
    <x v="1"/>
    <x v="0"/>
    <x v="2"/>
    <x v="32"/>
    <s v="Ninguno"/>
    <s v="Activos por 1 Millón Habitantes"/>
    <s v="Periodo 2020-2021"/>
    <s v="Casos"/>
    <s v="Ministerio de Ciencias, Tecnología, Conocimiento e Innovación"/>
    <x v="84"/>
    <m/>
    <s v="Gráfico Evolución"/>
    <m/>
    <x v="70"/>
    <m/>
    <s v="#1774B9"/>
    <s v="360-0085"/>
    <n v="36302302"/>
    <s v="T-362"/>
    <s v="C-361"/>
    <s v="FI-363"/>
    <s v="M-364"/>
  </r>
  <r>
    <x v="85"/>
    <n v="360"/>
    <s v="Enfermedades Mundiales"/>
    <s v="Salud"/>
    <n v="3101"/>
    <x v="1"/>
    <x v="0"/>
    <x v="2"/>
    <x v="33"/>
    <s v="Ninguno"/>
    <s v="Activos por 1 Millón Habitantes"/>
    <s v="Periodo 2020-2021"/>
    <s v="Casos"/>
    <s v="Ministerio de Ciencias, Tecnología, Conocimiento e Innovación"/>
    <x v="85"/>
    <m/>
    <s v="Gráfico Evolución"/>
    <m/>
    <x v="71"/>
    <m/>
    <s v="#1774B9"/>
    <s v="360-0086"/>
    <n v="36303101"/>
    <s v="T-362"/>
    <s v="C-361"/>
    <s v="FI-363"/>
    <s v="M-364"/>
  </r>
  <r>
    <x v="86"/>
    <n v="360"/>
    <s v="Enfermedades Mundiales"/>
    <s v="Salud"/>
    <n v="3102"/>
    <x v="1"/>
    <x v="0"/>
    <x v="2"/>
    <x v="34"/>
    <s v="Ninguno"/>
    <s v="Activos por 1 Millón Habitantes"/>
    <s v="Periodo 2020-2021"/>
    <s v="Casos"/>
    <s v="Ministerio de Ciencias, Tecnología, Conocimiento e Innovación"/>
    <x v="86"/>
    <m/>
    <s v="Gráfico Evolución"/>
    <m/>
    <x v="72"/>
    <m/>
    <s v="#1774B9"/>
    <s v="360-0087"/>
    <n v="36303102"/>
    <s v="T-362"/>
    <s v="C-361"/>
    <s v="FI-363"/>
    <s v="M-364"/>
  </r>
  <r>
    <x v="87"/>
    <n v="360"/>
    <s v="Enfermedades Mundiales"/>
    <s v="Salud"/>
    <n v="3103"/>
    <x v="1"/>
    <x v="0"/>
    <x v="2"/>
    <x v="35"/>
    <s v="Ninguno"/>
    <s v="Activos por 1 Millón Habitantes"/>
    <s v="Periodo 2020-2021"/>
    <s v="Casos"/>
    <s v="Ministerio de Ciencias, Tecnología, Conocimiento e Innovación"/>
    <x v="87"/>
    <m/>
    <s v="Gráfico Evolución"/>
    <m/>
    <x v="73"/>
    <m/>
    <s v="#1774B9"/>
    <s v="360-0088"/>
    <n v="36303103"/>
    <s v="T-362"/>
    <s v="C-361"/>
    <s v="FI-363"/>
    <s v="M-364"/>
  </r>
  <r>
    <x v="88"/>
    <n v="360"/>
    <s v="Enfermedades Mundiales"/>
    <s v="Salud"/>
    <n v="3201"/>
    <x v="1"/>
    <x v="0"/>
    <x v="2"/>
    <x v="36"/>
    <s v="Ninguno"/>
    <s v="Activos por 1 Millón Habitantes"/>
    <s v="Periodo 2020-2021"/>
    <s v="Casos"/>
    <s v="Ministerio de Ciencias, Tecnología, Conocimiento e Innovación"/>
    <x v="88"/>
    <m/>
    <s v="Gráfico Evolución"/>
    <m/>
    <x v="74"/>
    <m/>
    <s v="#1774B9"/>
    <s v="360-0089"/>
    <n v="36303201"/>
    <s v="T-362"/>
    <s v="C-361"/>
    <s v="FI-363"/>
    <s v="M-364"/>
  </r>
  <r>
    <x v="89"/>
    <n v="360"/>
    <s v="Enfermedades Mundiales"/>
    <s v="Salud"/>
    <n v="3202"/>
    <x v="1"/>
    <x v="0"/>
    <x v="2"/>
    <x v="37"/>
    <s v="Ninguno"/>
    <s v="Activos por 1 Millón Habitantes"/>
    <s v="Periodo 2020-2021"/>
    <s v="Casos"/>
    <s v="Ministerio de Ciencias, Tecnología, Conocimiento e Innovación"/>
    <x v="89"/>
    <m/>
    <s v="Gráfico Evolución"/>
    <m/>
    <x v="75"/>
    <m/>
    <s v="#1774B9"/>
    <s v="360-0090"/>
    <n v="36303202"/>
    <s v="T-362"/>
    <s v="C-361"/>
    <s v="FI-363"/>
    <s v="M-364"/>
  </r>
  <r>
    <x v="90"/>
    <n v="360"/>
    <s v="Enfermedades Mundiales"/>
    <s v="Salud"/>
    <n v="3301"/>
    <x v="1"/>
    <x v="0"/>
    <x v="2"/>
    <x v="38"/>
    <s v="Ninguno"/>
    <s v="Activos por 1 Millón Habitantes"/>
    <s v="Periodo 2020-2021"/>
    <s v="Casos"/>
    <s v="Ministerio de Ciencias, Tecnología, Conocimiento e Innovación"/>
    <x v="90"/>
    <m/>
    <s v="Gráfico Evolución"/>
    <m/>
    <x v="76"/>
    <m/>
    <s v="#1774B9"/>
    <s v="360-0091"/>
    <n v="36303301"/>
    <s v="T-362"/>
    <s v="C-361"/>
    <s v="FI-363"/>
    <s v="M-364"/>
  </r>
  <r>
    <x v="91"/>
    <n v="360"/>
    <s v="Enfermedades Mundiales"/>
    <s v="Salud"/>
    <n v="3302"/>
    <x v="1"/>
    <x v="0"/>
    <x v="2"/>
    <x v="39"/>
    <s v="Ninguno"/>
    <s v="Activos por 1 Millón Habitantes"/>
    <s v="Periodo 2020-2021"/>
    <s v="Casos"/>
    <s v="Ministerio de Ciencias, Tecnología, Conocimiento e Innovación"/>
    <x v="91"/>
    <m/>
    <s v="Gráfico Evolución"/>
    <m/>
    <x v="77"/>
    <m/>
    <s v="#1774B9"/>
    <s v="360-0092"/>
    <n v="36303302"/>
    <s v="T-362"/>
    <s v="C-361"/>
    <s v="FI-363"/>
    <s v="M-364"/>
  </r>
  <r>
    <x v="92"/>
    <n v="360"/>
    <s v="Enfermedades Mundiales"/>
    <s v="Salud"/>
    <n v="3303"/>
    <x v="1"/>
    <x v="0"/>
    <x v="2"/>
    <x v="40"/>
    <s v="Ninguno"/>
    <s v="Activos por 1 Millón Habitantes"/>
    <s v="Periodo 2020-2021"/>
    <s v="Casos"/>
    <s v="Ministerio de Ciencias, Tecnología, Conocimiento e Innovación"/>
    <x v="92"/>
    <m/>
    <s v="Gráfico Evolución"/>
    <m/>
    <x v="78"/>
    <m/>
    <s v="#1774B9"/>
    <s v="360-0093"/>
    <n v="36303303"/>
    <s v="T-362"/>
    <s v="C-361"/>
    <s v="FI-363"/>
    <s v="M-364"/>
  </r>
  <r>
    <x v="93"/>
    <n v="360"/>
    <s v="Enfermedades Mundiales"/>
    <s v="Salud"/>
    <n v="3304"/>
    <x v="1"/>
    <x v="0"/>
    <x v="2"/>
    <x v="41"/>
    <s v="Ninguno"/>
    <s v="Activos por 1 Millón Habitantes"/>
    <s v="Periodo 2020-2021"/>
    <s v="Casos"/>
    <s v="Ministerio de Ciencias, Tecnología, Conocimiento e Innovación"/>
    <x v="93"/>
    <m/>
    <s v="Gráfico Evolución"/>
    <m/>
    <x v="79"/>
    <m/>
    <s v="#1774B9"/>
    <s v="360-0094"/>
    <n v="36303304"/>
    <s v="T-362"/>
    <s v="C-361"/>
    <s v="FI-363"/>
    <s v="M-364"/>
  </r>
  <r>
    <x v="94"/>
    <n v="360"/>
    <s v="Enfermedades Mundiales"/>
    <s v="Salud"/>
    <n v="4101"/>
    <x v="1"/>
    <x v="0"/>
    <x v="2"/>
    <x v="42"/>
    <s v="Ninguno"/>
    <s v="Activos por 1 Millón Habitantes"/>
    <s v="Periodo 2020-2021"/>
    <s v="Casos"/>
    <s v="Ministerio de Ciencias, Tecnología, Conocimiento e Innovación"/>
    <x v="94"/>
    <m/>
    <s v="Gráfico Evolución"/>
    <m/>
    <x v="80"/>
    <m/>
    <s v="#1774B9"/>
    <s v="360-0095"/>
    <n v="36304101"/>
    <s v="T-362"/>
    <s v="C-361"/>
    <s v="FI-363"/>
    <s v="M-364"/>
  </r>
  <r>
    <x v="95"/>
    <n v="360"/>
    <s v="Enfermedades Mundiales"/>
    <s v="Salud"/>
    <n v="4102"/>
    <x v="1"/>
    <x v="0"/>
    <x v="2"/>
    <x v="43"/>
    <s v="Ninguno"/>
    <s v="Activos por 1 Millón Habitantes"/>
    <s v="Periodo 2020-2021"/>
    <s v="Casos"/>
    <s v="Ministerio de Ciencias, Tecnología, Conocimiento e Innovación"/>
    <x v="95"/>
    <m/>
    <s v="Gráfico Evolución"/>
    <m/>
    <x v="81"/>
    <m/>
    <s v="#1774B9"/>
    <s v="360-0096"/>
    <n v="36304102"/>
    <s v="T-362"/>
    <s v="C-361"/>
    <s v="FI-363"/>
    <s v="M-364"/>
  </r>
  <r>
    <x v="96"/>
    <n v="360"/>
    <s v="Enfermedades Mundiales"/>
    <s v="Salud"/>
    <n v="4103"/>
    <x v="1"/>
    <x v="0"/>
    <x v="2"/>
    <x v="44"/>
    <s v="Ninguno"/>
    <s v="Activos por 1 Millón Habitantes"/>
    <s v="Periodo 2020-2021"/>
    <s v="Casos"/>
    <s v="Ministerio de Ciencias, Tecnología, Conocimiento e Innovación"/>
    <x v="96"/>
    <m/>
    <s v="Gráfico Evolución"/>
    <m/>
    <x v="82"/>
    <m/>
    <s v="#1774B9"/>
    <s v="360-0097"/>
    <n v="36304103"/>
    <s v="T-362"/>
    <s v="C-361"/>
    <s v="FI-363"/>
    <s v="M-364"/>
  </r>
  <r>
    <x v="97"/>
    <n v="360"/>
    <s v="Enfermedades Mundiales"/>
    <s v="Salud"/>
    <n v="4104"/>
    <x v="1"/>
    <x v="0"/>
    <x v="2"/>
    <x v="45"/>
    <s v="Ninguno"/>
    <s v="Activos por 1 Millón Habitantes"/>
    <s v="Periodo 2020-2021"/>
    <s v="Casos"/>
    <s v="Ministerio de Ciencias, Tecnología, Conocimiento e Innovación"/>
    <x v="97"/>
    <m/>
    <s v="Gráfico Evolución"/>
    <m/>
    <x v="83"/>
    <m/>
    <s v="#1774B9"/>
    <s v="360-0098"/>
    <n v="36304104"/>
    <s v="T-362"/>
    <s v="C-361"/>
    <s v="FI-363"/>
    <s v="M-364"/>
  </r>
  <r>
    <x v="98"/>
    <n v="360"/>
    <s v="Enfermedades Mundiales"/>
    <s v="Salud"/>
    <n v="4105"/>
    <x v="1"/>
    <x v="0"/>
    <x v="2"/>
    <x v="46"/>
    <s v="Ninguno"/>
    <s v="Activos por 1 Millón Habitantes"/>
    <s v="Periodo 2020-2021"/>
    <s v="Casos"/>
    <s v="Ministerio de Ciencias, Tecnología, Conocimiento e Innovación"/>
    <x v="98"/>
    <m/>
    <s v="Gráfico Evolución"/>
    <m/>
    <x v="84"/>
    <m/>
    <s v="#1774B9"/>
    <s v="360-0099"/>
    <n v="36304105"/>
    <s v="T-362"/>
    <s v="C-361"/>
    <s v="FI-363"/>
    <s v="M-364"/>
  </r>
  <r>
    <x v="99"/>
    <n v="360"/>
    <s v="Enfermedades Mundiales"/>
    <s v="Salud"/>
    <n v="4106"/>
    <x v="1"/>
    <x v="0"/>
    <x v="2"/>
    <x v="47"/>
    <s v="Ninguno"/>
    <s v="Activos por 1 Millón Habitantes"/>
    <s v="Periodo 2020-2021"/>
    <s v="Casos"/>
    <s v="Ministerio de Ciencias, Tecnología, Conocimiento e Innovación"/>
    <x v="99"/>
    <m/>
    <s v="Gráfico Evolución"/>
    <m/>
    <x v="85"/>
    <m/>
    <s v="#1774B9"/>
    <s v="360-0100"/>
    <n v="36304106"/>
    <s v="T-362"/>
    <s v="C-361"/>
    <s v="FI-363"/>
    <s v="M-364"/>
  </r>
  <r>
    <x v="100"/>
    <n v="360"/>
    <s v="Enfermedades Mundiales"/>
    <s v="Salud"/>
    <n v="4201"/>
    <x v="1"/>
    <x v="0"/>
    <x v="2"/>
    <x v="48"/>
    <s v="Ninguno"/>
    <s v="Activos por 1 Millón Habitantes"/>
    <s v="Periodo 2020-2021"/>
    <s v="Casos"/>
    <s v="Ministerio de Ciencias, Tecnología, Conocimiento e Innovación"/>
    <x v="100"/>
    <m/>
    <s v="Gráfico Evolución"/>
    <m/>
    <x v="86"/>
    <m/>
    <s v="#1774B9"/>
    <s v="360-0101"/>
    <n v="36304201"/>
    <s v="T-362"/>
    <s v="C-361"/>
    <s v="FI-363"/>
    <s v="M-364"/>
  </r>
  <r>
    <x v="101"/>
    <n v="360"/>
    <s v="Enfermedades Mundiales"/>
    <s v="Salud"/>
    <n v="4202"/>
    <x v="1"/>
    <x v="0"/>
    <x v="2"/>
    <x v="49"/>
    <s v="Ninguno"/>
    <s v="Activos por 1 Millón Habitantes"/>
    <s v="Periodo 2020-2021"/>
    <s v="Casos"/>
    <s v="Ministerio de Ciencias, Tecnología, Conocimiento e Innovación"/>
    <x v="101"/>
    <m/>
    <s v="Gráfico Evolución"/>
    <m/>
    <x v="87"/>
    <m/>
    <s v="#1774B9"/>
    <s v="360-0102"/>
    <n v="36304202"/>
    <s v="T-362"/>
    <s v="C-361"/>
    <s v="FI-363"/>
    <s v="M-364"/>
  </r>
  <r>
    <x v="102"/>
    <n v="360"/>
    <s v="Enfermedades Mundiales"/>
    <s v="Salud"/>
    <n v="4203"/>
    <x v="1"/>
    <x v="0"/>
    <x v="2"/>
    <x v="50"/>
    <s v="Ninguno"/>
    <s v="Activos por 1 Millón Habitantes"/>
    <s v="Periodo 2020-2021"/>
    <s v="Casos"/>
    <s v="Ministerio de Ciencias, Tecnología, Conocimiento e Innovación"/>
    <x v="102"/>
    <m/>
    <s v="Gráfico Evolución"/>
    <m/>
    <x v="88"/>
    <m/>
    <s v="#1774B9"/>
    <s v="360-0103"/>
    <n v="36304203"/>
    <s v="T-362"/>
    <s v="C-361"/>
    <s v="FI-363"/>
    <s v="M-364"/>
  </r>
  <r>
    <x v="103"/>
    <n v="360"/>
    <s v="Enfermedades Mundiales"/>
    <s v="Salud"/>
    <n v="4204"/>
    <x v="1"/>
    <x v="0"/>
    <x v="2"/>
    <x v="51"/>
    <s v="Ninguno"/>
    <s v="Activos por 1 Millón Habitantes"/>
    <s v="Periodo 2020-2021"/>
    <s v="Casos"/>
    <s v="Ministerio de Ciencias, Tecnología, Conocimiento e Innovación"/>
    <x v="103"/>
    <m/>
    <s v="Gráfico Evolución"/>
    <m/>
    <x v="89"/>
    <m/>
    <s v="#1774B9"/>
    <s v="360-0104"/>
    <n v="36304204"/>
    <s v="T-362"/>
    <s v="C-361"/>
    <s v="FI-363"/>
    <s v="M-364"/>
  </r>
  <r>
    <x v="104"/>
    <n v="360"/>
    <s v="Enfermedades Mundiales"/>
    <s v="Salud"/>
    <n v="4301"/>
    <x v="1"/>
    <x v="0"/>
    <x v="2"/>
    <x v="52"/>
    <s v="Ninguno"/>
    <s v="Activos por 1 Millón Habitantes"/>
    <s v="Periodo 2020-2021"/>
    <s v="Casos"/>
    <s v="Ministerio de Ciencias, Tecnología, Conocimiento e Innovación"/>
    <x v="104"/>
    <m/>
    <s v="Gráfico Evolución"/>
    <m/>
    <x v="90"/>
    <m/>
    <s v="#1774B9"/>
    <s v="360-0105"/>
    <n v="36304301"/>
    <s v="T-362"/>
    <s v="C-361"/>
    <s v="FI-363"/>
    <s v="M-364"/>
  </r>
  <r>
    <x v="105"/>
    <n v="360"/>
    <s v="Enfermedades Mundiales"/>
    <s v="Salud"/>
    <n v="4302"/>
    <x v="1"/>
    <x v="0"/>
    <x v="2"/>
    <x v="53"/>
    <s v="Ninguno"/>
    <s v="Activos por 1 Millón Habitantes"/>
    <s v="Periodo 2020-2021"/>
    <s v="Casos"/>
    <s v="Ministerio de Ciencias, Tecnología, Conocimiento e Innovación"/>
    <x v="105"/>
    <m/>
    <s v="Gráfico Evolución"/>
    <m/>
    <x v="91"/>
    <m/>
    <s v="#1774B9"/>
    <s v="360-0106"/>
    <n v="36304302"/>
    <s v="T-362"/>
    <s v="C-361"/>
    <s v="FI-363"/>
    <s v="M-364"/>
  </r>
  <r>
    <x v="106"/>
    <n v="360"/>
    <s v="Enfermedades Mundiales"/>
    <s v="Salud"/>
    <n v="4303"/>
    <x v="1"/>
    <x v="0"/>
    <x v="2"/>
    <x v="54"/>
    <s v="Ninguno"/>
    <s v="Activos por 1 Millón Habitantes"/>
    <s v="Periodo 2020-2021"/>
    <s v="Casos"/>
    <s v="Ministerio de Ciencias, Tecnología, Conocimiento e Innovación"/>
    <x v="106"/>
    <m/>
    <s v="Gráfico Evolución"/>
    <m/>
    <x v="92"/>
    <m/>
    <s v="#1774B9"/>
    <s v="360-0107"/>
    <n v="36304303"/>
    <s v="T-362"/>
    <s v="C-361"/>
    <s v="FI-363"/>
    <s v="M-364"/>
  </r>
  <r>
    <x v="107"/>
    <n v="360"/>
    <s v="Enfermedades Mundiales"/>
    <s v="Salud"/>
    <n v="4304"/>
    <x v="1"/>
    <x v="0"/>
    <x v="2"/>
    <x v="55"/>
    <s v="Ninguno"/>
    <s v="Activos por 1 Millón Habitantes"/>
    <s v="Periodo 2020-2021"/>
    <s v="Casos"/>
    <s v="Ministerio de Ciencias, Tecnología, Conocimiento e Innovación"/>
    <x v="107"/>
    <m/>
    <s v="Gráfico Evolución"/>
    <m/>
    <x v="93"/>
    <m/>
    <s v="#1774B9"/>
    <s v="360-0108"/>
    <n v="36304304"/>
    <s v="T-362"/>
    <s v="C-361"/>
    <s v="FI-363"/>
    <s v="M-364"/>
  </r>
  <r>
    <x v="108"/>
    <n v="360"/>
    <s v="Enfermedades Mundiales"/>
    <s v="Salud"/>
    <n v="4305"/>
    <x v="1"/>
    <x v="0"/>
    <x v="2"/>
    <x v="56"/>
    <s v="Ninguno"/>
    <s v="Activos por 1 Millón Habitantes"/>
    <s v="Periodo 2020-2021"/>
    <s v="Casos"/>
    <s v="Ministerio de Ciencias, Tecnología, Conocimiento e Innovación"/>
    <x v="108"/>
    <m/>
    <s v="Gráfico Evolución"/>
    <m/>
    <x v="94"/>
    <m/>
    <s v="#1774B9"/>
    <s v="360-0109"/>
    <n v="36304305"/>
    <s v="T-362"/>
    <s v="C-361"/>
    <s v="FI-363"/>
    <s v="M-364"/>
  </r>
  <r>
    <x v="109"/>
    <n v="360"/>
    <s v="Enfermedades Mundiales"/>
    <s v="Salud"/>
    <n v="5101"/>
    <x v="1"/>
    <x v="0"/>
    <x v="2"/>
    <x v="57"/>
    <s v="Ninguno"/>
    <s v="Activos por 1 Millón Habitantes"/>
    <s v="Periodo 2020-2021"/>
    <s v="Casos"/>
    <s v="Ministerio de Ciencias, Tecnología, Conocimiento e Innovación"/>
    <x v="109"/>
    <m/>
    <s v="Gráfico Evolución"/>
    <m/>
    <x v="95"/>
    <m/>
    <s v="#1774B9"/>
    <s v="360-0110"/>
    <n v="36305101"/>
    <s v="T-362"/>
    <s v="C-361"/>
    <s v="FI-363"/>
    <s v="M-364"/>
  </r>
  <r>
    <x v="110"/>
    <n v="360"/>
    <s v="Enfermedades Mundiales"/>
    <s v="Salud"/>
    <n v="5102"/>
    <x v="1"/>
    <x v="0"/>
    <x v="2"/>
    <x v="58"/>
    <s v="Ninguno"/>
    <s v="Activos por 1 Millón Habitantes"/>
    <s v="Periodo 2020-2021"/>
    <s v="Casos"/>
    <s v="Ministerio de Ciencias, Tecnología, Conocimiento e Innovación"/>
    <x v="110"/>
    <m/>
    <s v="Gráfico Evolución"/>
    <m/>
    <x v="96"/>
    <m/>
    <s v="#1774B9"/>
    <s v="360-0111"/>
    <n v="36305102"/>
    <s v="T-362"/>
    <s v="C-361"/>
    <s v="FI-363"/>
    <s v="M-364"/>
  </r>
  <r>
    <x v="111"/>
    <n v="360"/>
    <s v="Enfermedades Mundiales"/>
    <s v="Salud"/>
    <n v="5103"/>
    <x v="1"/>
    <x v="0"/>
    <x v="2"/>
    <x v="59"/>
    <s v="Ninguno"/>
    <s v="Activos por 1 Millón Habitantes"/>
    <s v="Periodo 2020-2021"/>
    <s v="Casos"/>
    <s v="Ministerio de Ciencias, Tecnología, Conocimiento e Innovación"/>
    <x v="111"/>
    <m/>
    <s v="Gráfico Evolución"/>
    <m/>
    <x v="97"/>
    <m/>
    <s v="#1774B9"/>
    <s v="360-0112"/>
    <n v="36305103"/>
    <s v="T-362"/>
    <s v="C-361"/>
    <s v="FI-363"/>
    <s v="M-364"/>
  </r>
  <r>
    <x v="112"/>
    <n v="360"/>
    <s v="Enfermedades Mundiales"/>
    <s v="Salud"/>
    <n v="5104"/>
    <x v="1"/>
    <x v="0"/>
    <x v="2"/>
    <x v="60"/>
    <s v="Ninguno"/>
    <s v="Activos por 1 Millón Habitantes"/>
    <s v="Periodo 2020-2021"/>
    <s v="Casos"/>
    <s v="Ministerio de Ciencias, Tecnología, Conocimiento e Innovación"/>
    <x v="112"/>
    <m/>
    <s v="Gráfico Evolución"/>
    <m/>
    <x v="98"/>
    <m/>
    <s v="#1774B9"/>
    <s v="360-0113"/>
    <n v="36305104"/>
    <s v="T-362"/>
    <s v="C-361"/>
    <s v="FI-363"/>
    <s v="M-364"/>
  </r>
  <r>
    <x v="113"/>
    <n v="360"/>
    <s v="Enfermedades Mundiales"/>
    <s v="Salud"/>
    <n v="5105"/>
    <x v="1"/>
    <x v="0"/>
    <x v="2"/>
    <x v="61"/>
    <s v="Ninguno"/>
    <s v="Activos por 1 Millón Habitantes"/>
    <s v="Periodo 2020-2021"/>
    <s v="Casos"/>
    <s v="Ministerio de Ciencias, Tecnología, Conocimiento e Innovación"/>
    <x v="113"/>
    <m/>
    <s v="Gráfico Evolución"/>
    <m/>
    <x v="99"/>
    <m/>
    <s v="#1774B9"/>
    <s v="360-0114"/>
    <n v="36305105"/>
    <s v="T-362"/>
    <s v="C-361"/>
    <s v="FI-363"/>
    <s v="M-364"/>
  </r>
  <r>
    <x v="114"/>
    <n v="360"/>
    <s v="Enfermedades Mundiales"/>
    <s v="Salud"/>
    <n v="5107"/>
    <x v="1"/>
    <x v="0"/>
    <x v="2"/>
    <x v="62"/>
    <s v="Ninguno"/>
    <s v="Activos por 1 Millón Habitantes"/>
    <s v="Periodo 2020-2021"/>
    <s v="Casos"/>
    <s v="Ministerio de Ciencias, Tecnología, Conocimiento e Innovación"/>
    <x v="114"/>
    <m/>
    <s v="Gráfico Evolución"/>
    <m/>
    <x v="100"/>
    <m/>
    <s v="#1774B9"/>
    <s v="360-0115"/>
    <n v="36305107"/>
    <s v="T-362"/>
    <s v="C-361"/>
    <s v="FI-363"/>
    <s v="M-364"/>
  </r>
  <r>
    <x v="115"/>
    <n v="360"/>
    <s v="Enfermedades Mundiales"/>
    <s v="Salud"/>
    <n v="5109"/>
    <x v="1"/>
    <x v="0"/>
    <x v="2"/>
    <x v="63"/>
    <s v="Ninguno"/>
    <s v="Activos por 1 Millón Habitantes"/>
    <s v="Periodo 2020-2021"/>
    <s v="Casos"/>
    <s v="Ministerio de Ciencias, Tecnología, Conocimiento e Innovación"/>
    <x v="115"/>
    <m/>
    <s v="Gráfico Evolución"/>
    <m/>
    <x v="101"/>
    <m/>
    <s v="#1774B9"/>
    <s v="360-0116"/>
    <n v="36305109"/>
    <s v="T-362"/>
    <s v="C-361"/>
    <s v="FI-363"/>
    <s v="M-364"/>
  </r>
  <r>
    <x v="116"/>
    <n v="360"/>
    <s v="Enfermedades Mundiales"/>
    <s v="Salud"/>
    <n v="5201"/>
    <x v="1"/>
    <x v="0"/>
    <x v="2"/>
    <x v="64"/>
    <s v="Ninguno"/>
    <s v="Activos por 1 Millón Habitantes"/>
    <s v="Periodo 2020-2021"/>
    <s v="Casos"/>
    <s v="Ministerio de Ciencias, Tecnología, Conocimiento e Innovación"/>
    <x v="116"/>
    <m/>
    <s v="Gráfico Evolución"/>
    <m/>
    <x v="102"/>
    <m/>
    <s v="#1774B9"/>
    <s v="360-0117"/>
    <n v="36305201"/>
    <s v="T-362"/>
    <s v="C-361"/>
    <s v="FI-363"/>
    <s v="M-364"/>
  </r>
  <r>
    <x v="117"/>
    <n v="360"/>
    <s v="Enfermedades Mundiales"/>
    <s v="Salud"/>
    <n v="5301"/>
    <x v="1"/>
    <x v="0"/>
    <x v="2"/>
    <x v="65"/>
    <s v="Ninguno"/>
    <s v="Activos por 1 Millón Habitantes"/>
    <s v="Periodo 2020-2021"/>
    <s v="Casos"/>
    <s v="Ministerio de Ciencias, Tecnología, Conocimiento e Innovación"/>
    <x v="117"/>
    <m/>
    <s v="Gráfico Evolución"/>
    <m/>
    <x v="103"/>
    <m/>
    <s v="#1774B9"/>
    <s v="360-0118"/>
    <n v="36305301"/>
    <s v="T-362"/>
    <s v="C-361"/>
    <s v="FI-363"/>
    <s v="M-364"/>
  </r>
  <r>
    <x v="118"/>
    <n v="360"/>
    <s v="Enfermedades Mundiales"/>
    <s v="Salud"/>
    <n v="5302"/>
    <x v="1"/>
    <x v="0"/>
    <x v="2"/>
    <x v="66"/>
    <s v="Ninguno"/>
    <s v="Activos por 1 Millón Habitantes"/>
    <s v="Periodo 2020-2021"/>
    <s v="Casos"/>
    <s v="Ministerio de Ciencias, Tecnología, Conocimiento e Innovación"/>
    <x v="118"/>
    <m/>
    <s v="Gráfico Evolución"/>
    <m/>
    <x v="104"/>
    <m/>
    <s v="#1774B9"/>
    <s v="360-0119"/>
    <n v="36305302"/>
    <s v="T-362"/>
    <s v="C-361"/>
    <s v="FI-363"/>
    <s v="M-364"/>
  </r>
  <r>
    <x v="119"/>
    <n v="360"/>
    <s v="Enfermedades Mundiales"/>
    <s v="Salud"/>
    <n v="5303"/>
    <x v="1"/>
    <x v="0"/>
    <x v="2"/>
    <x v="67"/>
    <s v="Ninguno"/>
    <s v="Activos por 1 Millón Habitantes"/>
    <s v="Periodo 2020-2021"/>
    <s v="Casos"/>
    <s v="Ministerio de Ciencias, Tecnología, Conocimiento e Innovación"/>
    <x v="119"/>
    <m/>
    <s v="Gráfico Evolución"/>
    <m/>
    <x v="105"/>
    <m/>
    <s v="#1774B9"/>
    <s v="360-0120"/>
    <n v="36305303"/>
    <s v="T-362"/>
    <s v="C-361"/>
    <s v="FI-363"/>
    <s v="M-364"/>
  </r>
  <r>
    <x v="120"/>
    <n v="360"/>
    <s v="Enfermedades Mundiales"/>
    <s v="Salud"/>
    <n v="5304"/>
    <x v="1"/>
    <x v="0"/>
    <x v="2"/>
    <x v="68"/>
    <s v="Ninguno"/>
    <s v="Activos por 1 Millón Habitantes"/>
    <s v="Periodo 2020-2021"/>
    <s v="Casos"/>
    <s v="Ministerio de Ciencias, Tecnología, Conocimiento e Innovación"/>
    <x v="120"/>
    <m/>
    <s v="Gráfico Evolución"/>
    <m/>
    <x v="106"/>
    <m/>
    <s v="#1774B9"/>
    <s v="360-0121"/>
    <n v="36305304"/>
    <s v="T-362"/>
    <s v="C-361"/>
    <s v="FI-363"/>
    <s v="M-364"/>
  </r>
  <r>
    <x v="121"/>
    <n v="360"/>
    <s v="Enfermedades Mundiales"/>
    <s v="Salud"/>
    <n v="5401"/>
    <x v="1"/>
    <x v="0"/>
    <x v="2"/>
    <x v="69"/>
    <s v="Ninguno"/>
    <s v="Activos por 1 Millón Habitantes"/>
    <s v="Periodo 2020-2021"/>
    <s v="Casos"/>
    <s v="Ministerio de Ciencias, Tecnología, Conocimiento e Innovación"/>
    <x v="121"/>
    <m/>
    <s v="Gráfico Evolución"/>
    <m/>
    <x v="107"/>
    <m/>
    <s v="#1774B9"/>
    <s v="360-0122"/>
    <n v="36305401"/>
    <s v="T-362"/>
    <s v="C-361"/>
    <s v="FI-363"/>
    <s v="M-364"/>
  </r>
  <r>
    <x v="122"/>
    <n v="360"/>
    <s v="Enfermedades Mundiales"/>
    <s v="Salud"/>
    <n v="5402"/>
    <x v="1"/>
    <x v="0"/>
    <x v="2"/>
    <x v="70"/>
    <s v="Ninguno"/>
    <s v="Activos por 1 Millón Habitantes"/>
    <s v="Periodo 2020-2021"/>
    <s v="Casos"/>
    <s v="Ministerio de Ciencias, Tecnología, Conocimiento e Innovación"/>
    <x v="122"/>
    <m/>
    <s v="Gráfico Evolución"/>
    <m/>
    <x v="108"/>
    <m/>
    <s v="#1774B9"/>
    <s v="360-0123"/>
    <n v="36305402"/>
    <s v="T-362"/>
    <s v="C-361"/>
    <s v="FI-363"/>
    <s v="M-364"/>
  </r>
  <r>
    <x v="123"/>
    <n v="360"/>
    <s v="Enfermedades Mundiales"/>
    <s v="Salud"/>
    <n v="5403"/>
    <x v="1"/>
    <x v="0"/>
    <x v="2"/>
    <x v="71"/>
    <s v="Ninguno"/>
    <s v="Activos por 1 Millón Habitantes"/>
    <s v="Periodo 2020-2021"/>
    <s v="Casos"/>
    <s v="Ministerio de Ciencias, Tecnología, Conocimiento e Innovación"/>
    <x v="123"/>
    <m/>
    <s v="Gráfico Evolución"/>
    <m/>
    <x v="109"/>
    <m/>
    <s v="#1774B9"/>
    <s v="360-0124"/>
    <n v="36305403"/>
    <s v="T-362"/>
    <s v="C-361"/>
    <s v="FI-363"/>
    <s v="M-364"/>
  </r>
  <r>
    <x v="124"/>
    <n v="360"/>
    <s v="Enfermedades Mundiales"/>
    <s v="Salud"/>
    <n v="5404"/>
    <x v="1"/>
    <x v="0"/>
    <x v="2"/>
    <x v="72"/>
    <s v="Ninguno"/>
    <s v="Activos por 1 Millón Habitantes"/>
    <s v="Periodo 2020-2021"/>
    <s v="Casos"/>
    <s v="Ministerio de Ciencias, Tecnología, Conocimiento e Innovación"/>
    <x v="124"/>
    <m/>
    <s v="Gráfico Evolución"/>
    <m/>
    <x v="110"/>
    <m/>
    <s v="#1774B9"/>
    <s v="360-0125"/>
    <n v="36305404"/>
    <s v="T-362"/>
    <s v="C-361"/>
    <s v="FI-363"/>
    <s v="M-364"/>
  </r>
  <r>
    <x v="125"/>
    <n v="360"/>
    <s v="Enfermedades Mundiales"/>
    <s v="Salud"/>
    <n v="5405"/>
    <x v="1"/>
    <x v="0"/>
    <x v="2"/>
    <x v="73"/>
    <s v="Ninguno"/>
    <s v="Activos por 1 Millón Habitantes"/>
    <s v="Periodo 2020-2021"/>
    <s v="Casos"/>
    <s v="Ministerio de Ciencias, Tecnología, Conocimiento e Innovación"/>
    <x v="125"/>
    <m/>
    <s v="Gráfico Evolución"/>
    <m/>
    <x v="111"/>
    <m/>
    <s v="#1774B9"/>
    <s v="360-0126"/>
    <n v="36305405"/>
    <s v="T-362"/>
    <s v="C-361"/>
    <s v="FI-363"/>
    <s v="M-364"/>
  </r>
  <r>
    <x v="126"/>
    <n v="360"/>
    <s v="Enfermedades Mundiales"/>
    <s v="Salud"/>
    <n v="5501"/>
    <x v="1"/>
    <x v="0"/>
    <x v="2"/>
    <x v="74"/>
    <s v="Ninguno"/>
    <s v="Activos por 1 Millón Habitantes"/>
    <s v="Periodo 2020-2021"/>
    <s v="Casos"/>
    <s v="Ministerio de Ciencias, Tecnología, Conocimiento e Innovación"/>
    <x v="126"/>
    <m/>
    <s v="Gráfico Evolución"/>
    <m/>
    <x v="112"/>
    <m/>
    <s v="#1774B9"/>
    <s v="360-0127"/>
    <n v="36305501"/>
    <s v="T-362"/>
    <s v="C-361"/>
    <s v="FI-363"/>
    <s v="M-364"/>
  </r>
  <r>
    <x v="127"/>
    <n v="360"/>
    <s v="Enfermedades Mundiales"/>
    <s v="Salud"/>
    <n v="5502"/>
    <x v="1"/>
    <x v="0"/>
    <x v="2"/>
    <x v="75"/>
    <s v="Ninguno"/>
    <s v="Activos por 1 Millón Habitantes"/>
    <s v="Periodo 2020-2021"/>
    <s v="Casos"/>
    <s v="Ministerio de Ciencias, Tecnología, Conocimiento e Innovación"/>
    <x v="127"/>
    <m/>
    <s v="Gráfico Evolución"/>
    <m/>
    <x v="113"/>
    <m/>
    <s v="#1774B9"/>
    <s v="360-0128"/>
    <n v="36305502"/>
    <s v="T-362"/>
    <s v="C-361"/>
    <s v="FI-363"/>
    <s v="M-364"/>
  </r>
  <r>
    <x v="128"/>
    <n v="360"/>
    <s v="Enfermedades Mundiales"/>
    <s v="Salud"/>
    <n v="5503"/>
    <x v="1"/>
    <x v="0"/>
    <x v="2"/>
    <x v="76"/>
    <s v="Ninguno"/>
    <s v="Activos por 1 Millón Habitantes"/>
    <s v="Periodo 2020-2021"/>
    <s v="Casos"/>
    <s v="Ministerio de Ciencias, Tecnología, Conocimiento e Innovación"/>
    <x v="128"/>
    <m/>
    <s v="Gráfico Evolución"/>
    <m/>
    <x v="114"/>
    <m/>
    <s v="#1774B9"/>
    <s v="360-0129"/>
    <n v="36305503"/>
    <s v="T-362"/>
    <s v="C-361"/>
    <s v="FI-363"/>
    <s v="M-364"/>
  </r>
  <r>
    <x v="129"/>
    <n v="360"/>
    <s v="Enfermedades Mundiales"/>
    <s v="Salud"/>
    <n v="5504"/>
    <x v="1"/>
    <x v="0"/>
    <x v="2"/>
    <x v="77"/>
    <s v="Ninguno"/>
    <s v="Activos por 1 Millón Habitantes"/>
    <s v="Periodo 2020-2021"/>
    <s v="Casos"/>
    <s v="Ministerio de Ciencias, Tecnología, Conocimiento e Innovación"/>
    <x v="129"/>
    <m/>
    <s v="Gráfico Evolución"/>
    <m/>
    <x v="115"/>
    <m/>
    <s v="#1774B9"/>
    <s v="360-0130"/>
    <n v="36305504"/>
    <s v="T-362"/>
    <s v="C-361"/>
    <s v="FI-363"/>
    <s v="M-364"/>
  </r>
  <r>
    <x v="130"/>
    <n v="360"/>
    <s v="Enfermedades Mundiales"/>
    <s v="Salud"/>
    <n v="5506"/>
    <x v="1"/>
    <x v="0"/>
    <x v="2"/>
    <x v="78"/>
    <s v="Ninguno"/>
    <s v="Activos por 1 Millón Habitantes"/>
    <s v="Periodo 2020-2021"/>
    <s v="Casos"/>
    <s v="Ministerio de Ciencias, Tecnología, Conocimiento e Innovación"/>
    <x v="130"/>
    <m/>
    <s v="Gráfico Evolución"/>
    <m/>
    <x v="116"/>
    <m/>
    <s v="#1774B9"/>
    <s v="360-0131"/>
    <n v="36305506"/>
    <s v="T-362"/>
    <s v="C-361"/>
    <s v="FI-363"/>
    <s v="M-364"/>
  </r>
  <r>
    <x v="131"/>
    <n v="360"/>
    <s v="Enfermedades Mundiales"/>
    <s v="Salud"/>
    <n v="5601"/>
    <x v="1"/>
    <x v="0"/>
    <x v="2"/>
    <x v="79"/>
    <s v="Ninguno"/>
    <s v="Activos por 1 Millón Habitantes"/>
    <s v="Periodo 2020-2021"/>
    <s v="Casos"/>
    <s v="Ministerio de Ciencias, Tecnología, Conocimiento e Innovación"/>
    <x v="131"/>
    <m/>
    <s v="Gráfico Evolución"/>
    <m/>
    <x v="117"/>
    <m/>
    <s v="#1774B9"/>
    <s v="360-0132"/>
    <n v="36305601"/>
    <s v="T-362"/>
    <s v="C-361"/>
    <s v="FI-363"/>
    <s v="M-364"/>
  </r>
  <r>
    <x v="132"/>
    <n v="360"/>
    <s v="Enfermedades Mundiales"/>
    <s v="Salud"/>
    <n v="5602"/>
    <x v="1"/>
    <x v="0"/>
    <x v="2"/>
    <x v="80"/>
    <s v="Ninguno"/>
    <s v="Activos por 1 Millón Habitantes"/>
    <s v="Periodo 2020-2021"/>
    <s v="Casos"/>
    <s v="Ministerio de Ciencias, Tecnología, Conocimiento e Innovación"/>
    <x v="132"/>
    <m/>
    <s v="Gráfico Evolución"/>
    <m/>
    <x v="118"/>
    <m/>
    <s v="#1774B9"/>
    <s v="360-0133"/>
    <n v="36305602"/>
    <s v="T-362"/>
    <s v="C-361"/>
    <s v="FI-363"/>
    <s v="M-364"/>
  </r>
  <r>
    <x v="133"/>
    <n v="360"/>
    <s v="Enfermedades Mundiales"/>
    <s v="Salud"/>
    <n v="5603"/>
    <x v="1"/>
    <x v="0"/>
    <x v="2"/>
    <x v="81"/>
    <s v="Ninguno"/>
    <s v="Activos por 1 Millón Habitantes"/>
    <s v="Periodo 2020-2021"/>
    <s v="Casos"/>
    <s v="Ministerio de Ciencias, Tecnología, Conocimiento e Innovación"/>
    <x v="133"/>
    <m/>
    <s v="Gráfico Evolución"/>
    <m/>
    <x v="119"/>
    <m/>
    <s v="#1774B9"/>
    <s v="360-0134"/>
    <n v="36305603"/>
    <s v="T-362"/>
    <s v="C-361"/>
    <s v="FI-363"/>
    <s v="M-364"/>
  </r>
  <r>
    <x v="134"/>
    <n v="360"/>
    <s v="Enfermedades Mundiales"/>
    <s v="Salud"/>
    <n v="5604"/>
    <x v="1"/>
    <x v="0"/>
    <x v="2"/>
    <x v="82"/>
    <s v="Ninguno"/>
    <s v="Activos por 1 Millón Habitantes"/>
    <s v="Periodo 2020-2021"/>
    <s v="Casos"/>
    <s v="Ministerio de Ciencias, Tecnología, Conocimiento e Innovación"/>
    <x v="134"/>
    <m/>
    <s v="Gráfico Evolución"/>
    <m/>
    <x v="120"/>
    <m/>
    <s v="#1774B9"/>
    <s v="360-0135"/>
    <n v="36305604"/>
    <s v="T-362"/>
    <s v="C-361"/>
    <s v="FI-363"/>
    <s v="M-364"/>
  </r>
  <r>
    <x v="135"/>
    <n v="360"/>
    <s v="Enfermedades Mundiales"/>
    <s v="Salud"/>
    <n v="5605"/>
    <x v="1"/>
    <x v="0"/>
    <x v="2"/>
    <x v="83"/>
    <s v="Ninguno"/>
    <s v="Activos por 1 Millón Habitantes"/>
    <s v="Periodo 2020-2021"/>
    <s v="Casos"/>
    <s v="Ministerio de Ciencias, Tecnología, Conocimiento e Innovación"/>
    <x v="135"/>
    <m/>
    <s v="Gráfico Evolución"/>
    <m/>
    <x v="121"/>
    <m/>
    <s v="#1774B9"/>
    <s v="360-0136"/>
    <n v="36305605"/>
    <s v="T-362"/>
    <s v="C-361"/>
    <s v="FI-363"/>
    <s v="M-364"/>
  </r>
  <r>
    <x v="136"/>
    <n v="360"/>
    <s v="Enfermedades Mundiales"/>
    <s v="Salud"/>
    <n v="5606"/>
    <x v="1"/>
    <x v="0"/>
    <x v="2"/>
    <x v="84"/>
    <s v="Ninguno"/>
    <s v="Activos por 1 Millón Habitantes"/>
    <s v="Periodo 2020-2021"/>
    <s v="Casos"/>
    <s v="Ministerio de Ciencias, Tecnología, Conocimiento e Innovación"/>
    <x v="136"/>
    <m/>
    <s v="Gráfico Evolución"/>
    <m/>
    <x v="122"/>
    <m/>
    <s v="#1774B9"/>
    <s v="360-0137"/>
    <n v="36305606"/>
    <s v="T-362"/>
    <s v="C-361"/>
    <s v="FI-363"/>
    <s v="M-364"/>
  </r>
  <r>
    <x v="137"/>
    <n v="360"/>
    <s v="Enfermedades Mundiales"/>
    <s v="Salud"/>
    <n v="5701"/>
    <x v="1"/>
    <x v="0"/>
    <x v="2"/>
    <x v="85"/>
    <s v="Ninguno"/>
    <s v="Activos por 1 Millón Habitantes"/>
    <s v="Periodo 2020-2021"/>
    <s v="Casos"/>
    <s v="Ministerio de Ciencias, Tecnología, Conocimiento e Innovación"/>
    <x v="137"/>
    <m/>
    <s v="Gráfico Evolución"/>
    <m/>
    <x v="123"/>
    <m/>
    <s v="#1774B9"/>
    <s v="360-0138"/>
    <n v="36305701"/>
    <s v="T-362"/>
    <s v="C-361"/>
    <s v="FI-363"/>
    <s v="M-364"/>
  </r>
  <r>
    <x v="138"/>
    <n v="360"/>
    <s v="Enfermedades Mundiales"/>
    <s v="Salud"/>
    <n v="5702"/>
    <x v="1"/>
    <x v="0"/>
    <x v="2"/>
    <x v="86"/>
    <s v="Ninguno"/>
    <s v="Activos por 1 Millón Habitantes"/>
    <s v="Periodo 2020-2021"/>
    <s v="Casos"/>
    <s v="Ministerio de Ciencias, Tecnología, Conocimiento e Innovación"/>
    <x v="138"/>
    <m/>
    <s v="Gráfico Evolución"/>
    <m/>
    <x v="124"/>
    <m/>
    <s v="#1774B9"/>
    <s v="360-0139"/>
    <n v="36305702"/>
    <s v="T-362"/>
    <s v="C-361"/>
    <s v="FI-363"/>
    <s v="M-364"/>
  </r>
  <r>
    <x v="139"/>
    <n v="360"/>
    <s v="Enfermedades Mundiales"/>
    <s v="Salud"/>
    <n v="5703"/>
    <x v="1"/>
    <x v="0"/>
    <x v="2"/>
    <x v="87"/>
    <s v="Ninguno"/>
    <s v="Activos por 1 Millón Habitantes"/>
    <s v="Periodo 2020-2021"/>
    <s v="Casos"/>
    <s v="Ministerio de Ciencias, Tecnología, Conocimiento e Innovación"/>
    <x v="139"/>
    <m/>
    <s v="Gráfico Evolución"/>
    <m/>
    <x v="125"/>
    <m/>
    <s v="#1774B9"/>
    <s v="360-0140"/>
    <n v="36305703"/>
    <s v="T-362"/>
    <s v="C-361"/>
    <s v="FI-363"/>
    <s v="M-364"/>
  </r>
  <r>
    <x v="140"/>
    <n v="360"/>
    <s v="Enfermedades Mundiales"/>
    <s v="Salud"/>
    <n v="5704"/>
    <x v="1"/>
    <x v="0"/>
    <x v="2"/>
    <x v="88"/>
    <s v="Ninguno"/>
    <s v="Activos por 1 Millón Habitantes"/>
    <s v="Periodo 2020-2021"/>
    <s v="Casos"/>
    <s v="Ministerio de Ciencias, Tecnología, Conocimiento e Innovación"/>
    <x v="140"/>
    <m/>
    <s v="Gráfico Evolución"/>
    <m/>
    <x v="126"/>
    <m/>
    <s v="#1774B9"/>
    <s v="360-0141"/>
    <n v="36305704"/>
    <s v="T-362"/>
    <s v="C-361"/>
    <s v="FI-363"/>
    <s v="M-364"/>
  </r>
  <r>
    <x v="141"/>
    <n v="360"/>
    <s v="Enfermedades Mundiales"/>
    <s v="Salud"/>
    <n v="5705"/>
    <x v="1"/>
    <x v="0"/>
    <x v="2"/>
    <x v="89"/>
    <s v="Ninguno"/>
    <s v="Activos por 1 Millón Habitantes"/>
    <s v="Periodo 2020-2021"/>
    <s v="Casos"/>
    <s v="Ministerio de Ciencias, Tecnología, Conocimiento e Innovación"/>
    <x v="141"/>
    <m/>
    <s v="Gráfico Evolución"/>
    <m/>
    <x v="127"/>
    <m/>
    <s v="#1774B9"/>
    <s v="360-0142"/>
    <n v="36305705"/>
    <s v="T-362"/>
    <s v="C-361"/>
    <s v="FI-363"/>
    <s v="M-364"/>
  </r>
  <r>
    <x v="142"/>
    <n v="360"/>
    <s v="Enfermedades Mundiales"/>
    <s v="Salud"/>
    <n v="5706"/>
    <x v="1"/>
    <x v="0"/>
    <x v="2"/>
    <x v="90"/>
    <s v="Ninguno"/>
    <s v="Activos por 1 Millón Habitantes"/>
    <s v="Periodo 2020-2021"/>
    <s v="Casos"/>
    <s v="Ministerio de Ciencias, Tecnología, Conocimiento e Innovación"/>
    <x v="142"/>
    <m/>
    <s v="Gráfico Evolución"/>
    <m/>
    <x v="128"/>
    <m/>
    <s v="#1774B9"/>
    <s v="360-0143"/>
    <n v="36305706"/>
    <s v="T-362"/>
    <s v="C-361"/>
    <s v="FI-363"/>
    <s v="M-364"/>
  </r>
  <r>
    <x v="143"/>
    <n v="360"/>
    <s v="Enfermedades Mundiales"/>
    <s v="Salud"/>
    <n v="5801"/>
    <x v="1"/>
    <x v="0"/>
    <x v="2"/>
    <x v="91"/>
    <s v="Ninguno"/>
    <s v="Activos por 1 Millón Habitantes"/>
    <s v="Periodo 2020-2021"/>
    <s v="Casos"/>
    <s v="Ministerio de Ciencias, Tecnología, Conocimiento e Innovación"/>
    <x v="143"/>
    <m/>
    <s v="Gráfico Evolución"/>
    <m/>
    <x v="129"/>
    <m/>
    <s v="#1774B9"/>
    <s v="360-0144"/>
    <n v="36305801"/>
    <s v="T-362"/>
    <s v="C-361"/>
    <s v="FI-363"/>
    <s v="M-364"/>
  </r>
  <r>
    <x v="144"/>
    <n v="360"/>
    <s v="Enfermedades Mundiales"/>
    <s v="Salud"/>
    <n v="5802"/>
    <x v="1"/>
    <x v="0"/>
    <x v="2"/>
    <x v="92"/>
    <s v="Ninguno"/>
    <s v="Activos por 1 Millón Habitantes"/>
    <s v="Periodo 2020-2021"/>
    <s v="Casos"/>
    <s v="Ministerio de Ciencias, Tecnología, Conocimiento e Innovación"/>
    <x v="144"/>
    <m/>
    <s v="Gráfico Evolución"/>
    <m/>
    <x v="130"/>
    <m/>
    <s v="#1774B9"/>
    <s v="360-0145"/>
    <n v="36305802"/>
    <s v="T-362"/>
    <s v="C-361"/>
    <s v="FI-363"/>
    <s v="M-364"/>
  </r>
  <r>
    <x v="145"/>
    <n v="360"/>
    <s v="Enfermedades Mundiales"/>
    <s v="Salud"/>
    <n v="5803"/>
    <x v="1"/>
    <x v="0"/>
    <x v="2"/>
    <x v="93"/>
    <s v="Ninguno"/>
    <s v="Activos por 1 Millón Habitantes"/>
    <s v="Periodo 2020-2021"/>
    <s v="Casos"/>
    <s v="Ministerio de Ciencias, Tecnología, Conocimiento e Innovación"/>
    <x v="145"/>
    <m/>
    <s v="Gráfico Evolución"/>
    <m/>
    <x v="131"/>
    <m/>
    <s v="#1774B9"/>
    <s v="360-0146"/>
    <n v="36305803"/>
    <s v="T-362"/>
    <s v="C-361"/>
    <s v="FI-363"/>
    <s v="M-364"/>
  </r>
  <r>
    <x v="146"/>
    <n v="360"/>
    <s v="Enfermedades Mundiales"/>
    <s v="Salud"/>
    <n v="5804"/>
    <x v="1"/>
    <x v="0"/>
    <x v="2"/>
    <x v="94"/>
    <s v="Ninguno"/>
    <s v="Activos por 1 Millón Habitantes"/>
    <s v="Periodo 2020-2021"/>
    <s v="Casos"/>
    <s v="Ministerio de Ciencias, Tecnología, Conocimiento e Innovación"/>
    <x v="146"/>
    <m/>
    <s v="Gráfico Evolución"/>
    <m/>
    <x v="132"/>
    <m/>
    <s v="#1774B9"/>
    <s v="360-0147"/>
    <n v="36305804"/>
    <s v="T-362"/>
    <s v="C-361"/>
    <s v="FI-363"/>
    <s v="M-364"/>
  </r>
  <r>
    <x v="147"/>
    <n v="360"/>
    <s v="Enfermedades Mundiales"/>
    <s v="Salud"/>
    <n v="6101"/>
    <x v="1"/>
    <x v="0"/>
    <x v="2"/>
    <x v="95"/>
    <s v="Ninguno"/>
    <s v="Activos por 1 Millón Habitantes"/>
    <s v="Periodo 2020-2021"/>
    <s v="Casos"/>
    <s v="Ministerio de Ciencias, Tecnología, Conocimiento e Innovación"/>
    <x v="147"/>
    <m/>
    <s v="Gráfico Evolución"/>
    <m/>
    <x v="133"/>
    <m/>
    <s v="#1774B9"/>
    <s v="360-0148"/>
    <n v="36306101"/>
    <s v="T-362"/>
    <s v="C-361"/>
    <s v="FI-363"/>
    <s v="M-364"/>
  </r>
  <r>
    <x v="148"/>
    <n v="360"/>
    <s v="Enfermedades Mundiales"/>
    <s v="Salud"/>
    <n v="6102"/>
    <x v="1"/>
    <x v="0"/>
    <x v="2"/>
    <x v="96"/>
    <s v="Ninguno"/>
    <s v="Activos por 1 Millón Habitantes"/>
    <s v="Periodo 2020-2021"/>
    <s v="Casos"/>
    <s v="Ministerio de Ciencias, Tecnología, Conocimiento e Innovación"/>
    <x v="148"/>
    <m/>
    <s v="Gráfico Evolución"/>
    <m/>
    <x v="134"/>
    <m/>
    <s v="#1774B9"/>
    <s v="360-0149"/>
    <n v="36306102"/>
    <s v="T-362"/>
    <s v="C-361"/>
    <s v="FI-363"/>
    <s v="M-364"/>
  </r>
  <r>
    <x v="149"/>
    <n v="360"/>
    <s v="Enfermedades Mundiales"/>
    <s v="Salud"/>
    <n v="6103"/>
    <x v="1"/>
    <x v="0"/>
    <x v="2"/>
    <x v="97"/>
    <s v="Ninguno"/>
    <s v="Activos por 1 Millón Habitantes"/>
    <s v="Periodo 2020-2021"/>
    <s v="Casos"/>
    <s v="Ministerio de Ciencias, Tecnología, Conocimiento e Innovación"/>
    <x v="149"/>
    <m/>
    <s v="Gráfico Evolución"/>
    <m/>
    <x v="135"/>
    <m/>
    <s v="#1774B9"/>
    <s v="360-0150"/>
    <n v="36306103"/>
    <s v="T-362"/>
    <s v="C-361"/>
    <s v="FI-363"/>
    <s v="M-364"/>
  </r>
  <r>
    <x v="150"/>
    <n v="360"/>
    <s v="Enfermedades Mundiales"/>
    <s v="Salud"/>
    <n v="6104"/>
    <x v="1"/>
    <x v="0"/>
    <x v="2"/>
    <x v="98"/>
    <s v="Ninguno"/>
    <s v="Activos por 1 Millón Habitantes"/>
    <s v="Periodo 2020-2021"/>
    <s v="Casos"/>
    <s v="Ministerio de Ciencias, Tecnología, Conocimiento e Innovación"/>
    <x v="150"/>
    <m/>
    <s v="Gráfico Evolución"/>
    <m/>
    <x v="136"/>
    <m/>
    <s v="#1774B9"/>
    <s v="360-0151"/>
    <n v="36306104"/>
    <s v="T-362"/>
    <s v="C-361"/>
    <s v="FI-363"/>
    <s v="M-364"/>
  </r>
  <r>
    <x v="151"/>
    <n v="360"/>
    <s v="Enfermedades Mundiales"/>
    <s v="Salud"/>
    <n v="6105"/>
    <x v="1"/>
    <x v="0"/>
    <x v="2"/>
    <x v="99"/>
    <s v="Ninguno"/>
    <s v="Activos por 1 Millón Habitantes"/>
    <s v="Periodo 2020-2021"/>
    <s v="Casos"/>
    <s v="Ministerio de Ciencias, Tecnología, Conocimiento e Innovación"/>
    <x v="151"/>
    <m/>
    <s v="Gráfico Evolución"/>
    <m/>
    <x v="137"/>
    <m/>
    <s v="#1774B9"/>
    <s v="360-0152"/>
    <n v="36306105"/>
    <s v="T-362"/>
    <s v="C-361"/>
    <s v="FI-363"/>
    <s v="M-364"/>
  </r>
  <r>
    <x v="152"/>
    <n v="360"/>
    <s v="Enfermedades Mundiales"/>
    <s v="Salud"/>
    <n v="6106"/>
    <x v="1"/>
    <x v="0"/>
    <x v="2"/>
    <x v="100"/>
    <s v="Ninguno"/>
    <s v="Activos por 1 Millón Habitantes"/>
    <s v="Periodo 2020-2021"/>
    <s v="Casos"/>
    <s v="Ministerio de Ciencias, Tecnología, Conocimiento e Innovación"/>
    <x v="152"/>
    <m/>
    <s v="Gráfico Evolución"/>
    <m/>
    <x v="138"/>
    <m/>
    <s v="#1774B9"/>
    <s v="360-0153"/>
    <n v="36306106"/>
    <s v="T-362"/>
    <s v="C-361"/>
    <s v="FI-363"/>
    <s v="M-364"/>
  </r>
  <r>
    <x v="153"/>
    <n v="360"/>
    <s v="Enfermedades Mundiales"/>
    <s v="Salud"/>
    <n v="6107"/>
    <x v="1"/>
    <x v="0"/>
    <x v="2"/>
    <x v="101"/>
    <s v="Ninguno"/>
    <s v="Activos por 1 Millón Habitantes"/>
    <s v="Periodo 2020-2021"/>
    <s v="Casos"/>
    <s v="Ministerio de Ciencias, Tecnología, Conocimiento e Innovación"/>
    <x v="153"/>
    <m/>
    <s v="Gráfico Evolución"/>
    <m/>
    <x v="139"/>
    <m/>
    <s v="#1774B9"/>
    <s v="360-0154"/>
    <n v="36306107"/>
    <s v="T-362"/>
    <s v="C-361"/>
    <s v="FI-363"/>
    <s v="M-364"/>
  </r>
  <r>
    <x v="154"/>
    <n v="360"/>
    <s v="Enfermedades Mundiales"/>
    <s v="Salud"/>
    <n v="6108"/>
    <x v="1"/>
    <x v="0"/>
    <x v="2"/>
    <x v="102"/>
    <s v="Ninguno"/>
    <s v="Activos por 1 Millón Habitantes"/>
    <s v="Periodo 2020-2021"/>
    <s v="Casos"/>
    <s v="Ministerio de Ciencias, Tecnología, Conocimiento e Innovación"/>
    <x v="154"/>
    <m/>
    <s v="Gráfico Evolución"/>
    <m/>
    <x v="140"/>
    <m/>
    <s v="#1774B9"/>
    <s v="360-0155"/>
    <n v="36306108"/>
    <s v="T-362"/>
    <s v="C-361"/>
    <s v="FI-363"/>
    <s v="M-364"/>
  </r>
  <r>
    <x v="155"/>
    <n v="360"/>
    <s v="Enfermedades Mundiales"/>
    <s v="Salud"/>
    <n v="6109"/>
    <x v="1"/>
    <x v="0"/>
    <x v="2"/>
    <x v="103"/>
    <s v="Ninguno"/>
    <s v="Activos por 1 Millón Habitantes"/>
    <s v="Periodo 2020-2021"/>
    <s v="Casos"/>
    <s v="Ministerio de Ciencias, Tecnología, Conocimiento e Innovación"/>
    <x v="155"/>
    <m/>
    <s v="Gráfico Evolución"/>
    <m/>
    <x v="141"/>
    <m/>
    <s v="#1774B9"/>
    <s v="360-0156"/>
    <n v="36306109"/>
    <s v="T-362"/>
    <s v="C-361"/>
    <s v="FI-363"/>
    <s v="M-364"/>
  </r>
  <r>
    <x v="156"/>
    <n v="360"/>
    <s v="Enfermedades Mundiales"/>
    <s v="Salud"/>
    <n v="6110"/>
    <x v="1"/>
    <x v="0"/>
    <x v="2"/>
    <x v="104"/>
    <s v="Ninguno"/>
    <s v="Activos por 1 Millón Habitantes"/>
    <s v="Periodo 2020-2021"/>
    <s v="Casos"/>
    <s v="Ministerio de Ciencias, Tecnología, Conocimiento e Innovación"/>
    <x v="156"/>
    <m/>
    <s v="Gráfico Evolución"/>
    <m/>
    <x v="142"/>
    <m/>
    <s v="#1774B9"/>
    <s v="360-0157"/>
    <n v="36306110"/>
    <s v="T-362"/>
    <s v="C-361"/>
    <s v="FI-363"/>
    <s v="M-364"/>
  </r>
  <r>
    <x v="157"/>
    <n v="360"/>
    <s v="Enfermedades Mundiales"/>
    <s v="Salud"/>
    <n v="6111"/>
    <x v="1"/>
    <x v="0"/>
    <x v="2"/>
    <x v="105"/>
    <s v="Ninguno"/>
    <s v="Activos por 1 Millón Habitantes"/>
    <s v="Periodo 2020-2021"/>
    <s v="Casos"/>
    <s v="Ministerio de Ciencias, Tecnología, Conocimiento e Innovación"/>
    <x v="157"/>
    <m/>
    <s v="Gráfico Evolución"/>
    <m/>
    <x v="143"/>
    <m/>
    <s v="#1774B9"/>
    <s v="360-0158"/>
    <n v="36306111"/>
    <s v="T-362"/>
    <s v="C-361"/>
    <s v="FI-363"/>
    <s v="M-364"/>
  </r>
  <r>
    <x v="158"/>
    <n v="360"/>
    <s v="Enfermedades Mundiales"/>
    <s v="Salud"/>
    <n v="6112"/>
    <x v="1"/>
    <x v="0"/>
    <x v="2"/>
    <x v="106"/>
    <s v="Ninguno"/>
    <s v="Activos por 1 Millón Habitantes"/>
    <s v="Periodo 2020-2021"/>
    <s v="Casos"/>
    <s v="Ministerio de Ciencias, Tecnología, Conocimiento e Innovación"/>
    <x v="158"/>
    <m/>
    <s v="Gráfico Evolución"/>
    <m/>
    <x v="144"/>
    <m/>
    <s v="#1774B9"/>
    <s v="360-0159"/>
    <n v="36306112"/>
    <s v="T-362"/>
    <s v="C-361"/>
    <s v="FI-363"/>
    <s v="M-364"/>
  </r>
  <r>
    <x v="159"/>
    <n v="360"/>
    <s v="Enfermedades Mundiales"/>
    <s v="Salud"/>
    <n v="6113"/>
    <x v="1"/>
    <x v="0"/>
    <x v="2"/>
    <x v="107"/>
    <s v="Ninguno"/>
    <s v="Activos por 1 Millón Habitantes"/>
    <s v="Periodo 2020-2021"/>
    <s v="Casos"/>
    <s v="Ministerio de Ciencias, Tecnología, Conocimiento e Innovación"/>
    <x v="159"/>
    <m/>
    <s v="Gráfico Evolución"/>
    <m/>
    <x v="145"/>
    <m/>
    <s v="#1774B9"/>
    <s v="360-0160"/>
    <n v="36306113"/>
    <s v="T-362"/>
    <s v="C-361"/>
    <s v="FI-363"/>
    <s v="M-364"/>
  </r>
  <r>
    <x v="160"/>
    <n v="360"/>
    <s v="Enfermedades Mundiales"/>
    <s v="Salud"/>
    <n v="6114"/>
    <x v="1"/>
    <x v="0"/>
    <x v="2"/>
    <x v="108"/>
    <s v="Ninguno"/>
    <s v="Activos por 1 Millón Habitantes"/>
    <s v="Periodo 2020-2021"/>
    <s v="Casos"/>
    <s v="Ministerio de Ciencias, Tecnología, Conocimiento e Innovación"/>
    <x v="160"/>
    <m/>
    <s v="Gráfico Evolución"/>
    <m/>
    <x v="146"/>
    <m/>
    <s v="#1774B9"/>
    <s v="360-0161"/>
    <n v="36306114"/>
    <s v="T-362"/>
    <s v="C-361"/>
    <s v="FI-363"/>
    <s v="M-364"/>
  </r>
  <r>
    <x v="161"/>
    <n v="360"/>
    <s v="Enfermedades Mundiales"/>
    <s v="Salud"/>
    <n v="6115"/>
    <x v="1"/>
    <x v="0"/>
    <x v="2"/>
    <x v="109"/>
    <s v="Ninguno"/>
    <s v="Activos por 1 Millón Habitantes"/>
    <s v="Periodo 2020-2021"/>
    <s v="Casos"/>
    <s v="Ministerio de Ciencias, Tecnología, Conocimiento e Innovación"/>
    <x v="161"/>
    <m/>
    <s v="Gráfico Evolución"/>
    <m/>
    <x v="147"/>
    <m/>
    <s v="#1774B9"/>
    <s v="360-0162"/>
    <n v="36306115"/>
    <s v="T-362"/>
    <s v="C-361"/>
    <s v="FI-363"/>
    <s v="M-364"/>
  </r>
  <r>
    <x v="162"/>
    <n v="360"/>
    <s v="Enfermedades Mundiales"/>
    <s v="Salud"/>
    <n v="6116"/>
    <x v="1"/>
    <x v="0"/>
    <x v="2"/>
    <x v="110"/>
    <s v="Ninguno"/>
    <s v="Activos por 1 Millón Habitantes"/>
    <s v="Periodo 2020-2021"/>
    <s v="Casos"/>
    <s v="Ministerio de Ciencias, Tecnología, Conocimiento e Innovación"/>
    <x v="162"/>
    <m/>
    <s v="Gráfico Evolución"/>
    <m/>
    <x v="148"/>
    <m/>
    <s v="#1774B9"/>
    <s v="360-0163"/>
    <n v="36306116"/>
    <s v="T-362"/>
    <s v="C-361"/>
    <s v="FI-363"/>
    <s v="M-364"/>
  </r>
  <r>
    <x v="163"/>
    <n v="360"/>
    <s v="Enfermedades Mundiales"/>
    <s v="Salud"/>
    <n v="6117"/>
    <x v="1"/>
    <x v="0"/>
    <x v="2"/>
    <x v="111"/>
    <s v="Ninguno"/>
    <s v="Activos por 1 Millón Habitantes"/>
    <s v="Periodo 2020-2021"/>
    <s v="Casos"/>
    <s v="Ministerio de Ciencias, Tecnología, Conocimiento e Innovación"/>
    <x v="163"/>
    <m/>
    <s v="Gráfico Evolución"/>
    <m/>
    <x v="149"/>
    <m/>
    <s v="#1774B9"/>
    <s v="360-0164"/>
    <n v="36306117"/>
    <s v="T-362"/>
    <s v="C-361"/>
    <s v="FI-363"/>
    <s v="M-364"/>
  </r>
  <r>
    <x v="164"/>
    <n v="360"/>
    <s v="Enfermedades Mundiales"/>
    <s v="Salud"/>
    <n v="6201"/>
    <x v="1"/>
    <x v="0"/>
    <x v="2"/>
    <x v="112"/>
    <s v="Ninguno"/>
    <s v="Activos por 1 Millón Habitantes"/>
    <s v="Periodo 2020-2021"/>
    <s v="Casos"/>
    <s v="Ministerio de Ciencias, Tecnología, Conocimiento e Innovación"/>
    <x v="164"/>
    <m/>
    <s v="Gráfico Evolución"/>
    <m/>
    <x v="150"/>
    <m/>
    <s v="#1774B9"/>
    <s v="360-0165"/>
    <n v="36306201"/>
    <s v="T-362"/>
    <s v="C-361"/>
    <s v="FI-363"/>
    <s v="M-364"/>
  </r>
  <r>
    <x v="165"/>
    <n v="360"/>
    <s v="Enfermedades Mundiales"/>
    <s v="Salud"/>
    <n v="6202"/>
    <x v="1"/>
    <x v="0"/>
    <x v="2"/>
    <x v="113"/>
    <s v="Ninguno"/>
    <s v="Activos por 1 Millón Habitantes"/>
    <s v="Periodo 2020-2021"/>
    <s v="Casos"/>
    <s v="Ministerio de Ciencias, Tecnología, Conocimiento e Innovación"/>
    <x v="165"/>
    <m/>
    <s v="Gráfico Evolución"/>
    <m/>
    <x v="151"/>
    <m/>
    <s v="#1774B9"/>
    <s v="360-0166"/>
    <n v="36306202"/>
    <s v="T-362"/>
    <s v="C-361"/>
    <s v="FI-363"/>
    <s v="M-364"/>
  </r>
  <r>
    <x v="166"/>
    <n v="360"/>
    <s v="Enfermedades Mundiales"/>
    <s v="Salud"/>
    <n v="6203"/>
    <x v="1"/>
    <x v="0"/>
    <x v="2"/>
    <x v="114"/>
    <s v="Ninguno"/>
    <s v="Activos por 1 Millón Habitantes"/>
    <s v="Periodo 2020-2021"/>
    <s v="Casos"/>
    <s v="Ministerio de Ciencias, Tecnología, Conocimiento e Innovación"/>
    <x v="166"/>
    <m/>
    <s v="Gráfico Evolución"/>
    <m/>
    <x v="152"/>
    <m/>
    <s v="#1774B9"/>
    <s v="360-0167"/>
    <n v="36306203"/>
    <s v="T-362"/>
    <s v="C-361"/>
    <s v="FI-363"/>
    <s v="M-364"/>
  </r>
  <r>
    <x v="167"/>
    <n v="360"/>
    <s v="Enfermedades Mundiales"/>
    <s v="Salud"/>
    <n v="6204"/>
    <x v="1"/>
    <x v="0"/>
    <x v="2"/>
    <x v="115"/>
    <s v="Ninguno"/>
    <s v="Activos por 1 Millón Habitantes"/>
    <s v="Periodo 2020-2021"/>
    <s v="Casos"/>
    <s v="Ministerio de Ciencias, Tecnología, Conocimiento e Innovación"/>
    <x v="167"/>
    <m/>
    <s v="Gráfico Evolución"/>
    <m/>
    <x v="153"/>
    <m/>
    <s v="#1774B9"/>
    <s v="360-0168"/>
    <n v="36306204"/>
    <s v="T-362"/>
    <s v="C-361"/>
    <s v="FI-363"/>
    <s v="M-364"/>
  </r>
  <r>
    <x v="168"/>
    <n v="360"/>
    <s v="Enfermedades Mundiales"/>
    <s v="Salud"/>
    <n v="6205"/>
    <x v="1"/>
    <x v="0"/>
    <x v="2"/>
    <x v="116"/>
    <s v="Ninguno"/>
    <s v="Activos por 1 Millón Habitantes"/>
    <s v="Periodo 2020-2021"/>
    <s v="Casos"/>
    <s v="Ministerio de Ciencias, Tecnología, Conocimiento e Innovación"/>
    <x v="168"/>
    <m/>
    <s v="Gráfico Evolución"/>
    <m/>
    <x v="154"/>
    <m/>
    <s v="#1774B9"/>
    <s v="360-0169"/>
    <n v="36306205"/>
    <s v="T-362"/>
    <s v="C-361"/>
    <s v="FI-363"/>
    <s v="M-364"/>
  </r>
  <r>
    <x v="169"/>
    <n v="360"/>
    <s v="Enfermedades Mundiales"/>
    <s v="Salud"/>
    <n v="6206"/>
    <x v="1"/>
    <x v="0"/>
    <x v="2"/>
    <x v="117"/>
    <s v="Ninguno"/>
    <s v="Activos por 1 Millón Habitantes"/>
    <s v="Periodo 2020-2021"/>
    <s v="Casos"/>
    <s v="Ministerio de Ciencias, Tecnología, Conocimiento e Innovación"/>
    <x v="169"/>
    <m/>
    <s v="Gráfico Evolución"/>
    <m/>
    <x v="155"/>
    <m/>
    <s v="#1774B9"/>
    <s v="360-0170"/>
    <n v="36306206"/>
    <s v="T-362"/>
    <s v="C-361"/>
    <s v="FI-363"/>
    <s v="M-364"/>
  </r>
  <r>
    <x v="170"/>
    <n v="360"/>
    <s v="Enfermedades Mundiales"/>
    <s v="Salud"/>
    <n v="6301"/>
    <x v="1"/>
    <x v="0"/>
    <x v="2"/>
    <x v="118"/>
    <s v="Ninguno"/>
    <s v="Activos por 1 Millón Habitantes"/>
    <s v="Periodo 2020-2021"/>
    <s v="Casos"/>
    <s v="Ministerio de Ciencias, Tecnología, Conocimiento e Innovación"/>
    <x v="170"/>
    <m/>
    <s v="Gráfico Evolución"/>
    <m/>
    <x v="156"/>
    <m/>
    <s v="#1774B9"/>
    <s v="360-0171"/>
    <n v="36306301"/>
    <s v="T-362"/>
    <s v="C-361"/>
    <s v="FI-363"/>
    <s v="M-364"/>
  </r>
  <r>
    <x v="171"/>
    <n v="360"/>
    <s v="Enfermedades Mundiales"/>
    <s v="Salud"/>
    <n v="6302"/>
    <x v="1"/>
    <x v="0"/>
    <x v="2"/>
    <x v="119"/>
    <s v="Ninguno"/>
    <s v="Activos por 1 Millón Habitantes"/>
    <s v="Periodo 2020-2021"/>
    <s v="Casos"/>
    <s v="Ministerio de Ciencias, Tecnología, Conocimiento e Innovación"/>
    <x v="171"/>
    <m/>
    <s v="Gráfico Evolución"/>
    <m/>
    <x v="157"/>
    <m/>
    <s v="#1774B9"/>
    <s v="360-0172"/>
    <n v="36306302"/>
    <s v="T-362"/>
    <s v="C-361"/>
    <s v="FI-363"/>
    <s v="M-364"/>
  </r>
  <r>
    <x v="172"/>
    <n v="360"/>
    <s v="Enfermedades Mundiales"/>
    <s v="Salud"/>
    <n v="6303"/>
    <x v="1"/>
    <x v="0"/>
    <x v="2"/>
    <x v="120"/>
    <s v="Ninguno"/>
    <s v="Activos por 1 Millón Habitantes"/>
    <s v="Periodo 2020-2021"/>
    <s v="Casos"/>
    <s v="Ministerio de Ciencias, Tecnología, Conocimiento e Innovación"/>
    <x v="172"/>
    <m/>
    <s v="Gráfico Evolución"/>
    <m/>
    <x v="158"/>
    <m/>
    <s v="#1774B9"/>
    <s v="360-0173"/>
    <n v="36306303"/>
    <s v="T-362"/>
    <s v="C-361"/>
    <s v="FI-363"/>
    <s v="M-364"/>
  </r>
  <r>
    <x v="173"/>
    <n v="360"/>
    <s v="Enfermedades Mundiales"/>
    <s v="Salud"/>
    <n v="6304"/>
    <x v="1"/>
    <x v="0"/>
    <x v="2"/>
    <x v="121"/>
    <s v="Ninguno"/>
    <s v="Activos por 1 Millón Habitantes"/>
    <s v="Periodo 2020-2021"/>
    <s v="Casos"/>
    <s v="Ministerio de Ciencias, Tecnología, Conocimiento e Innovación"/>
    <x v="173"/>
    <m/>
    <s v="Gráfico Evolución"/>
    <m/>
    <x v="159"/>
    <m/>
    <s v="#1774B9"/>
    <s v="360-0174"/>
    <n v="36306304"/>
    <s v="T-362"/>
    <s v="C-361"/>
    <s v="FI-363"/>
    <s v="M-364"/>
  </r>
  <r>
    <x v="174"/>
    <n v="360"/>
    <s v="Enfermedades Mundiales"/>
    <s v="Salud"/>
    <n v="6305"/>
    <x v="1"/>
    <x v="0"/>
    <x v="2"/>
    <x v="122"/>
    <s v="Ninguno"/>
    <s v="Activos por 1 Millón Habitantes"/>
    <s v="Periodo 2020-2021"/>
    <s v="Casos"/>
    <s v="Ministerio de Ciencias, Tecnología, Conocimiento e Innovación"/>
    <x v="174"/>
    <m/>
    <s v="Gráfico Evolución"/>
    <m/>
    <x v="160"/>
    <m/>
    <s v="#1774B9"/>
    <s v="360-0175"/>
    <n v="36306305"/>
    <s v="T-362"/>
    <s v="C-361"/>
    <s v="FI-363"/>
    <s v="M-364"/>
  </r>
  <r>
    <x v="175"/>
    <n v="360"/>
    <s v="Enfermedades Mundiales"/>
    <s v="Salud"/>
    <n v="6306"/>
    <x v="1"/>
    <x v="0"/>
    <x v="2"/>
    <x v="123"/>
    <s v="Ninguno"/>
    <s v="Activos por 1 Millón Habitantes"/>
    <s v="Periodo 2020-2021"/>
    <s v="Casos"/>
    <s v="Ministerio de Ciencias, Tecnología, Conocimiento e Innovación"/>
    <x v="175"/>
    <m/>
    <s v="Gráfico Evolución"/>
    <m/>
    <x v="161"/>
    <m/>
    <s v="#1774B9"/>
    <s v="360-0176"/>
    <n v="36306306"/>
    <s v="T-362"/>
    <s v="C-361"/>
    <s v="FI-363"/>
    <s v="M-364"/>
  </r>
  <r>
    <x v="176"/>
    <n v="360"/>
    <s v="Enfermedades Mundiales"/>
    <s v="Salud"/>
    <n v="6307"/>
    <x v="1"/>
    <x v="0"/>
    <x v="2"/>
    <x v="124"/>
    <s v="Ninguno"/>
    <s v="Activos por 1 Millón Habitantes"/>
    <s v="Periodo 2020-2021"/>
    <s v="Casos"/>
    <s v="Ministerio de Ciencias, Tecnología, Conocimiento e Innovación"/>
    <x v="176"/>
    <m/>
    <s v="Gráfico Evolución"/>
    <m/>
    <x v="162"/>
    <m/>
    <s v="#1774B9"/>
    <s v="360-0177"/>
    <n v="36306307"/>
    <s v="T-362"/>
    <s v="C-361"/>
    <s v="FI-363"/>
    <s v="M-364"/>
  </r>
  <r>
    <x v="177"/>
    <n v="360"/>
    <s v="Enfermedades Mundiales"/>
    <s v="Salud"/>
    <n v="6308"/>
    <x v="1"/>
    <x v="0"/>
    <x v="2"/>
    <x v="125"/>
    <s v="Ninguno"/>
    <s v="Activos por 1 Millón Habitantes"/>
    <s v="Periodo 2020-2021"/>
    <s v="Casos"/>
    <s v="Ministerio de Ciencias, Tecnología, Conocimiento e Innovación"/>
    <x v="177"/>
    <m/>
    <s v="Gráfico Evolución"/>
    <m/>
    <x v="163"/>
    <m/>
    <s v="#1774B9"/>
    <s v="360-0178"/>
    <n v="36306308"/>
    <s v="T-362"/>
    <s v="C-361"/>
    <s v="FI-363"/>
    <s v="M-364"/>
  </r>
  <r>
    <x v="178"/>
    <n v="360"/>
    <s v="Enfermedades Mundiales"/>
    <s v="Salud"/>
    <n v="6309"/>
    <x v="1"/>
    <x v="0"/>
    <x v="2"/>
    <x v="126"/>
    <s v="Ninguno"/>
    <s v="Activos por 1 Millón Habitantes"/>
    <s v="Periodo 2020-2021"/>
    <s v="Casos"/>
    <s v="Ministerio de Ciencias, Tecnología, Conocimiento e Innovación"/>
    <x v="178"/>
    <m/>
    <s v="Gráfico Evolución"/>
    <m/>
    <x v="164"/>
    <m/>
    <s v="#1774B9"/>
    <s v="360-0179"/>
    <n v="36306309"/>
    <s v="T-362"/>
    <s v="C-361"/>
    <s v="FI-363"/>
    <s v="M-364"/>
  </r>
  <r>
    <x v="179"/>
    <n v="360"/>
    <s v="Enfermedades Mundiales"/>
    <s v="Salud"/>
    <n v="6310"/>
    <x v="1"/>
    <x v="0"/>
    <x v="2"/>
    <x v="127"/>
    <s v="Ninguno"/>
    <s v="Activos por 1 Millón Habitantes"/>
    <s v="Periodo 2020-2021"/>
    <s v="Casos"/>
    <s v="Ministerio de Ciencias, Tecnología, Conocimiento e Innovación"/>
    <x v="179"/>
    <m/>
    <s v="Gráfico Evolución"/>
    <m/>
    <x v="165"/>
    <m/>
    <s v="#1774B9"/>
    <s v="360-0180"/>
    <n v="36306310"/>
    <s v="T-362"/>
    <s v="C-361"/>
    <s v="FI-363"/>
    <s v="M-364"/>
  </r>
  <r>
    <x v="180"/>
    <n v="360"/>
    <s v="Enfermedades Mundiales"/>
    <s v="Salud"/>
    <n v="7101"/>
    <x v="1"/>
    <x v="0"/>
    <x v="2"/>
    <x v="128"/>
    <s v="Ninguno"/>
    <s v="Activos por 1 Millón Habitantes"/>
    <s v="Periodo 2020-2021"/>
    <s v="Casos"/>
    <s v="Ministerio de Ciencias, Tecnología, Conocimiento e Innovación"/>
    <x v="180"/>
    <m/>
    <s v="Gráfico Evolución"/>
    <m/>
    <x v="166"/>
    <m/>
    <s v="#1774B9"/>
    <s v="360-0181"/>
    <n v="36307101"/>
    <s v="T-362"/>
    <s v="C-361"/>
    <s v="FI-363"/>
    <s v="M-364"/>
  </r>
  <r>
    <x v="181"/>
    <n v="360"/>
    <s v="Enfermedades Mundiales"/>
    <s v="Salud"/>
    <n v="7102"/>
    <x v="1"/>
    <x v="0"/>
    <x v="2"/>
    <x v="129"/>
    <s v="Ninguno"/>
    <s v="Activos por 1 Millón Habitantes"/>
    <s v="Periodo 2020-2021"/>
    <s v="Casos"/>
    <s v="Ministerio de Ciencias, Tecnología, Conocimiento e Innovación"/>
    <x v="181"/>
    <m/>
    <s v="Gráfico Evolución"/>
    <m/>
    <x v="167"/>
    <m/>
    <s v="#1774B9"/>
    <s v="360-0182"/>
    <n v="36307102"/>
    <s v="T-362"/>
    <s v="C-361"/>
    <s v="FI-363"/>
    <s v="M-364"/>
  </r>
  <r>
    <x v="182"/>
    <n v="360"/>
    <s v="Enfermedades Mundiales"/>
    <s v="Salud"/>
    <n v="7103"/>
    <x v="1"/>
    <x v="0"/>
    <x v="2"/>
    <x v="130"/>
    <s v="Ninguno"/>
    <s v="Activos por 1 Millón Habitantes"/>
    <s v="Periodo 2020-2021"/>
    <s v="Casos"/>
    <s v="Ministerio de Ciencias, Tecnología, Conocimiento e Innovación"/>
    <x v="182"/>
    <m/>
    <s v="Gráfico Evolución"/>
    <m/>
    <x v="168"/>
    <m/>
    <s v="#1774B9"/>
    <s v="360-0183"/>
    <n v="36307103"/>
    <s v="T-362"/>
    <s v="C-361"/>
    <s v="FI-363"/>
    <s v="M-364"/>
  </r>
  <r>
    <x v="183"/>
    <n v="360"/>
    <s v="Enfermedades Mundiales"/>
    <s v="Salud"/>
    <n v="7104"/>
    <x v="1"/>
    <x v="0"/>
    <x v="2"/>
    <x v="131"/>
    <s v="Ninguno"/>
    <s v="Activos por 1 Millón Habitantes"/>
    <s v="Periodo 2020-2021"/>
    <s v="Casos"/>
    <s v="Ministerio de Ciencias, Tecnología, Conocimiento e Innovación"/>
    <x v="183"/>
    <m/>
    <s v="Gráfico Evolución"/>
    <m/>
    <x v="169"/>
    <m/>
    <s v="#1774B9"/>
    <s v="360-0184"/>
    <n v="36307104"/>
    <s v="T-362"/>
    <s v="C-361"/>
    <s v="FI-363"/>
    <s v="M-364"/>
  </r>
  <r>
    <x v="184"/>
    <n v="360"/>
    <s v="Enfermedades Mundiales"/>
    <s v="Salud"/>
    <n v="7105"/>
    <x v="1"/>
    <x v="0"/>
    <x v="2"/>
    <x v="132"/>
    <s v="Ninguno"/>
    <s v="Activos por 1 Millón Habitantes"/>
    <s v="Periodo 2020-2021"/>
    <s v="Casos"/>
    <s v="Ministerio de Ciencias, Tecnología, Conocimiento e Innovación"/>
    <x v="184"/>
    <m/>
    <s v="Gráfico Evolución"/>
    <m/>
    <x v="170"/>
    <m/>
    <s v="#1774B9"/>
    <s v="360-0185"/>
    <n v="36307105"/>
    <s v="T-362"/>
    <s v="C-361"/>
    <s v="FI-363"/>
    <s v="M-364"/>
  </r>
  <r>
    <x v="185"/>
    <n v="360"/>
    <s v="Enfermedades Mundiales"/>
    <s v="Salud"/>
    <n v="7106"/>
    <x v="1"/>
    <x v="0"/>
    <x v="2"/>
    <x v="133"/>
    <s v="Ninguno"/>
    <s v="Activos por 1 Millón Habitantes"/>
    <s v="Periodo 2020-2021"/>
    <s v="Casos"/>
    <s v="Ministerio de Ciencias, Tecnología, Conocimiento e Innovación"/>
    <x v="185"/>
    <m/>
    <s v="Gráfico Evolución"/>
    <m/>
    <x v="171"/>
    <m/>
    <s v="#1774B9"/>
    <s v="360-0186"/>
    <n v="36307106"/>
    <s v="T-362"/>
    <s v="C-361"/>
    <s v="FI-363"/>
    <s v="M-364"/>
  </r>
  <r>
    <x v="186"/>
    <n v="360"/>
    <s v="Enfermedades Mundiales"/>
    <s v="Salud"/>
    <n v="7107"/>
    <x v="1"/>
    <x v="0"/>
    <x v="2"/>
    <x v="134"/>
    <s v="Ninguno"/>
    <s v="Activos por 1 Millón Habitantes"/>
    <s v="Periodo 2020-2021"/>
    <s v="Casos"/>
    <s v="Ministerio de Ciencias, Tecnología, Conocimiento e Innovación"/>
    <x v="186"/>
    <m/>
    <s v="Gráfico Evolución"/>
    <m/>
    <x v="172"/>
    <m/>
    <s v="#1774B9"/>
    <s v="360-0187"/>
    <n v="36307107"/>
    <s v="T-362"/>
    <s v="C-361"/>
    <s v="FI-363"/>
    <s v="M-364"/>
  </r>
  <r>
    <x v="187"/>
    <n v="360"/>
    <s v="Enfermedades Mundiales"/>
    <s v="Salud"/>
    <n v="7108"/>
    <x v="1"/>
    <x v="0"/>
    <x v="2"/>
    <x v="135"/>
    <s v="Ninguno"/>
    <s v="Activos por 1 Millón Habitantes"/>
    <s v="Periodo 2020-2021"/>
    <s v="Casos"/>
    <s v="Ministerio de Ciencias, Tecnología, Conocimiento e Innovación"/>
    <x v="187"/>
    <m/>
    <s v="Gráfico Evolución"/>
    <m/>
    <x v="173"/>
    <m/>
    <s v="#1774B9"/>
    <s v="360-0188"/>
    <n v="36307108"/>
    <s v="T-362"/>
    <s v="C-361"/>
    <s v="FI-363"/>
    <s v="M-364"/>
  </r>
  <r>
    <x v="188"/>
    <n v="360"/>
    <s v="Enfermedades Mundiales"/>
    <s v="Salud"/>
    <n v="7109"/>
    <x v="1"/>
    <x v="0"/>
    <x v="2"/>
    <x v="136"/>
    <s v="Ninguno"/>
    <s v="Activos por 1 Millón Habitantes"/>
    <s v="Periodo 2020-2021"/>
    <s v="Casos"/>
    <s v="Ministerio de Ciencias, Tecnología, Conocimiento e Innovación"/>
    <x v="188"/>
    <m/>
    <s v="Gráfico Evolución"/>
    <m/>
    <x v="174"/>
    <m/>
    <s v="#1774B9"/>
    <s v="360-0189"/>
    <n v="36307109"/>
    <s v="T-362"/>
    <s v="C-361"/>
    <s v="FI-363"/>
    <s v="M-364"/>
  </r>
  <r>
    <x v="189"/>
    <n v="360"/>
    <s v="Enfermedades Mundiales"/>
    <s v="Salud"/>
    <n v="7110"/>
    <x v="1"/>
    <x v="0"/>
    <x v="2"/>
    <x v="137"/>
    <s v="Ninguno"/>
    <s v="Activos por 1 Millón Habitantes"/>
    <s v="Periodo 2020-2021"/>
    <s v="Casos"/>
    <s v="Ministerio de Ciencias, Tecnología, Conocimiento e Innovación"/>
    <x v="189"/>
    <m/>
    <s v="Gráfico Evolución"/>
    <m/>
    <x v="175"/>
    <m/>
    <s v="#1774B9"/>
    <s v="360-0190"/>
    <n v="36307110"/>
    <s v="T-362"/>
    <s v="C-361"/>
    <s v="FI-363"/>
    <s v="M-364"/>
  </r>
  <r>
    <x v="190"/>
    <n v="360"/>
    <s v="Enfermedades Mundiales"/>
    <s v="Salud"/>
    <n v="7201"/>
    <x v="1"/>
    <x v="0"/>
    <x v="2"/>
    <x v="138"/>
    <s v="Ninguno"/>
    <s v="Activos por 1 Millón Habitantes"/>
    <s v="Periodo 2020-2021"/>
    <s v="Casos"/>
    <s v="Ministerio de Ciencias, Tecnología, Conocimiento e Innovación"/>
    <x v="190"/>
    <m/>
    <s v="Gráfico Evolución"/>
    <m/>
    <x v="176"/>
    <m/>
    <s v="#1774B9"/>
    <s v="360-0191"/>
    <n v="36307201"/>
    <s v="T-362"/>
    <s v="C-361"/>
    <s v="FI-363"/>
    <s v="M-364"/>
  </r>
  <r>
    <x v="191"/>
    <n v="360"/>
    <s v="Enfermedades Mundiales"/>
    <s v="Salud"/>
    <n v="7202"/>
    <x v="1"/>
    <x v="0"/>
    <x v="2"/>
    <x v="139"/>
    <s v="Ninguno"/>
    <s v="Activos por 1 Millón Habitantes"/>
    <s v="Periodo 2020-2021"/>
    <s v="Casos"/>
    <s v="Ministerio de Ciencias, Tecnología, Conocimiento e Innovación"/>
    <x v="191"/>
    <m/>
    <s v="Gráfico Evolución"/>
    <m/>
    <x v="177"/>
    <m/>
    <s v="#1774B9"/>
    <s v="360-0192"/>
    <n v="36307202"/>
    <s v="T-362"/>
    <s v="C-361"/>
    <s v="FI-363"/>
    <s v="M-364"/>
  </r>
  <r>
    <x v="192"/>
    <n v="360"/>
    <s v="Enfermedades Mundiales"/>
    <s v="Salud"/>
    <n v="7203"/>
    <x v="1"/>
    <x v="0"/>
    <x v="2"/>
    <x v="140"/>
    <s v="Ninguno"/>
    <s v="Activos por 1 Millón Habitantes"/>
    <s v="Periodo 2020-2021"/>
    <s v="Casos"/>
    <s v="Ministerio de Ciencias, Tecnología, Conocimiento e Innovación"/>
    <x v="192"/>
    <m/>
    <s v="Gráfico Evolución"/>
    <m/>
    <x v="178"/>
    <m/>
    <s v="#1774B9"/>
    <s v="360-0193"/>
    <n v="36307203"/>
    <s v="T-362"/>
    <s v="C-361"/>
    <s v="FI-363"/>
    <s v="M-364"/>
  </r>
  <r>
    <x v="193"/>
    <n v="360"/>
    <s v="Enfermedades Mundiales"/>
    <s v="Salud"/>
    <n v="7301"/>
    <x v="1"/>
    <x v="0"/>
    <x v="2"/>
    <x v="141"/>
    <s v="Ninguno"/>
    <s v="Activos por 1 Millón Habitantes"/>
    <s v="Periodo 2020-2021"/>
    <s v="Casos"/>
    <s v="Ministerio de Ciencias, Tecnología, Conocimiento e Innovación"/>
    <x v="193"/>
    <m/>
    <s v="Gráfico Evolución"/>
    <m/>
    <x v="179"/>
    <m/>
    <s v="#1774B9"/>
    <s v="360-0194"/>
    <n v="36307301"/>
    <s v="T-362"/>
    <s v="C-361"/>
    <s v="FI-363"/>
    <s v="M-364"/>
  </r>
  <r>
    <x v="194"/>
    <n v="360"/>
    <s v="Enfermedades Mundiales"/>
    <s v="Salud"/>
    <n v="7302"/>
    <x v="1"/>
    <x v="0"/>
    <x v="2"/>
    <x v="142"/>
    <s v="Ninguno"/>
    <s v="Activos por 1 Millón Habitantes"/>
    <s v="Periodo 2020-2021"/>
    <s v="Casos"/>
    <s v="Ministerio de Ciencias, Tecnología, Conocimiento e Innovación"/>
    <x v="194"/>
    <m/>
    <s v="Gráfico Evolución"/>
    <m/>
    <x v="180"/>
    <m/>
    <s v="#1774B9"/>
    <s v="360-0195"/>
    <n v="36307302"/>
    <s v="T-362"/>
    <s v="C-361"/>
    <s v="FI-363"/>
    <s v="M-364"/>
  </r>
  <r>
    <x v="195"/>
    <n v="360"/>
    <s v="Enfermedades Mundiales"/>
    <s v="Salud"/>
    <n v="7303"/>
    <x v="1"/>
    <x v="0"/>
    <x v="2"/>
    <x v="143"/>
    <s v="Ninguno"/>
    <s v="Activos por 1 Millón Habitantes"/>
    <s v="Periodo 2020-2021"/>
    <s v="Casos"/>
    <s v="Ministerio de Ciencias, Tecnología, Conocimiento e Innovación"/>
    <x v="195"/>
    <m/>
    <s v="Gráfico Evolución"/>
    <m/>
    <x v="181"/>
    <m/>
    <s v="#1774B9"/>
    <s v="360-0196"/>
    <n v="36307303"/>
    <s v="T-362"/>
    <s v="C-361"/>
    <s v="FI-363"/>
    <s v="M-364"/>
  </r>
  <r>
    <x v="196"/>
    <n v="360"/>
    <s v="Enfermedades Mundiales"/>
    <s v="Salud"/>
    <n v="7304"/>
    <x v="1"/>
    <x v="0"/>
    <x v="2"/>
    <x v="144"/>
    <s v="Ninguno"/>
    <s v="Activos por 1 Millón Habitantes"/>
    <s v="Periodo 2020-2021"/>
    <s v="Casos"/>
    <s v="Ministerio de Ciencias, Tecnología, Conocimiento e Innovación"/>
    <x v="196"/>
    <m/>
    <s v="Gráfico Evolución"/>
    <m/>
    <x v="182"/>
    <m/>
    <s v="#1774B9"/>
    <s v="360-0197"/>
    <n v="36307304"/>
    <s v="T-362"/>
    <s v="C-361"/>
    <s v="FI-363"/>
    <s v="M-364"/>
  </r>
  <r>
    <x v="197"/>
    <n v="360"/>
    <s v="Enfermedades Mundiales"/>
    <s v="Salud"/>
    <n v="7305"/>
    <x v="1"/>
    <x v="0"/>
    <x v="2"/>
    <x v="145"/>
    <s v="Ninguno"/>
    <s v="Activos por 1 Millón Habitantes"/>
    <s v="Periodo 2020-2021"/>
    <s v="Casos"/>
    <s v="Ministerio de Ciencias, Tecnología, Conocimiento e Innovación"/>
    <x v="197"/>
    <m/>
    <s v="Gráfico Evolución"/>
    <m/>
    <x v="183"/>
    <m/>
    <s v="#1774B9"/>
    <s v="360-0198"/>
    <n v="36307305"/>
    <s v="T-362"/>
    <s v="C-361"/>
    <s v="FI-363"/>
    <s v="M-364"/>
  </r>
  <r>
    <x v="198"/>
    <n v="360"/>
    <s v="Enfermedades Mundiales"/>
    <s v="Salud"/>
    <n v="7306"/>
    <x v="1"/>
    <x v="0"/>
    <x v="2"/>
    <x v="146"/>
    <s v="Ninguno"/>
    <s v="Activos por 1 Millón Habitantes"/>
    <s v="Periodo 2020-2021"/>
    <s v="Casos"/>
    <s v="Ministerio de Ciencias, Tecnología, Conocimiento e Innovación"/>
    <x v="198"/>
    <m/>
    <s v="Gráfico Evolución"/>
    <m/>
    <x v="184"/>
    <m/>
    <s v="#1774B9"/>
    <s v="360-0199"/>
    <n v="36307306"/>
    <s v="T-362"/>
    <s v="C-361"/>
    <s v="FI-363"/>
    <s v="M-364"/>
  </r>
  <r>
    <x v="199"/>
    <n v="360"/>
    <s v="Enfermedades Mundiales"/>
    <s v="Salud"/>
    <n v="7307"/>
    <x v="1"/>
    <x v="0"/>
    <x v="2"/>
    <x v="147"/>
    <s v="Ninguno"/>
    <s v="Activos por 1 Millón Habitantes"/>
    <s v="Periodo 2020-2021"/>
    <s v="Casos"/>
    <s v="Ministerio de Ciencias, Tecnología, Conocimiento e Innovación"/>
    <x v="199"/>
    <m/>
    <s v="Gráfico Evolución"/>
    <m/>
    <x v="185"/>
    <m/>
    <s v="#1774B9"/>
    <s v="360-0200"/>
    <n v="36307307"/>
    <s v="T-362"/>
    <s v="C-361"/>
    <s v="FI-363"/>
    <s v="M-364"/>
  </r>
  <r>
    <x v="200"/>
    <n v="360"/>
    <s v="Enfermedades Mundiales"/>
    <s v="Salud"/>
    <n v="7308"/>
    <x v="1"/>
    <x v="0"/>
    <x v="2"/>
    <x v="148"/>
    <s v="Ninguno"/>
    <s v="Activos por 1 Millón Habitantes"/>
    <s v="Periodo 2020-2021"/>
    <s v="Casos"/>
    <s v="Ministerio de Ciencias, Tecnología, Conocimiento e Innovación"/>
    <x v="200"/>
    <m/>
    <s v="Gráfico Evolución"/>
    <m/>
    <x v="186"/>
    <m/>
    <s v="#1774B9"/>
    <s v="360-0201"/>
    <n v="36307308"/>
    <s v="T-362"/>
    <s v="C-361"/>
    <s v="FI-363"/>
    <s v="M-364"/>
  </r>
  <r>
    <x v="201"/>
    <n v="360"/>
    <s v="Enfermedades Mundiales"/>
    <s v="Salud"/>
    <n v="7309"/>
    <x v="1"/>
    <x v="0"/>
    <x v="2"/>
    <x v="149"/>
    <s v="Ninguno"/>
    <s v="Activos por 1 Millón Habitantes"/>
    <s v="Periodo 2020-2021"/>
    <s v="Casos"/>
    <s v="Ministerio de Ciencias, Tecnología, Conocimiento e Innovación"/>
    <x v="201"/>
    <m/>
    <s v="Gráfico Evolución"/>
    <m/>
    <x v="187"/>
    <m/>
    <s v="#1774B9"/>
    <s v="360-0202"/>
    <n v="36307309"/>
    <s v="T-362"/>
    <s v="C-361"/>
    <s v="FI-363"/>
    <s v="M-364"/>
  </r>
  <r>
    <x v="202"/>
    <n v="360"/>
    <s v="Enfermedades Mundiales"/>
    <s v="Salud"/>
    <n v="7401"/>
    <x v="1"/>
    <x v="0"/>
    <x v="2"/>
    <x v="150"/>
    <s v="Ninguno"/>
    <s v="Activos por 1 Millón Habitantes"/>
    <s v="Periodo 2020-2021"/>
    <s v="Casos"/>
    <s v="Ministerio de Ciencias, Tecnología, Conocimiento e Innovación"/>
    <x v="202"/>
    <m/>
    <s v="Gráfico Evolución"/>
    <m/>
    <x v="188"/>
    <m/>
    <s v="#1774B9"/>
    <s v="360-0203"/>
    <n v="36307401"/>
    <s v="T-362"/>
    <s v="C-361"/>
    <s v="FI-363"/>
    <s v="M-364"/>
  </r>
  <r>
    <x v="203"/>
    <n v="360"/>
    <s v="Enfermedades Mundiales"/>
    <s v="Salud"/>
    <n v="7402"/>
    <x v="1"/>
    <x v="0"/>
    <x v="2"/>
    <x v="151"/>
    <s v="Ninguno"/>
    <s v="Activos por 1 Millón Habitantes"/>
    <s v="Periodo 2020-2021"/>
    <s v="Casos"/>
    <s v="Ministerio de Ciencias, Tecnología, Conocimiento e Innovación"/>
    <x v="203"/>
    <m/>
    <s v="Gráfico Evolución"/>
    <m/>
    <x v="189"/>
    <m/>
    <s v="#1774B9"/>
    <s v="360-0204"/>
    <n v="36307402"/>
    <s v="T-362"/>
    <s v="C-361"/>
    <s v="FI-363"/>
    <s v="M-364"/>
  </r>
  <r>
    <x v="204"/>
    <n v="360"/>
    <s v="Enfermedades Mundiales"/>
    <s v="Salud"/>
    <n v="7403"/>
    <x v="1"/>
    <x v="0"/>
    <x v="2"/>
    <x v="152"/>
    <s v="Ninguno"/>
    <s v="Activos por 1 Millón Habitantes"/>
    <s v="Periodo 2020-2021"/>
    <s v="Casos"/>
    <s v="Ministerio de Ciencias, Tecnología, Conocimiento e Innovación"/>
    <x v="204"/>
    <m/>
    <s v="Gráfico Evolución"/>
    <m/>
    <x v="190"/>
    <m/>
    <s v="#1774B9"/>
    <s v="360-0205"/>
    <n v="36307403"/>
    <s v="T-362"/>
    <s v="C-361"/>
    <s v="FI-363"/>
    <s v="M-364"/>
  </r>
  <r>
    <x v="205"/>
    <n v="360"/>
    <s v="Enfermedades Mundiales"/>
    <s v="Salud"/>
    <n v="7404"/>
    <x v="1"/>
    <x v="0"/>
    <x v="2"/>
    <x v="153"/>
    <s v="Ninguno"/>
    <s v="Activos por 1 Millón Habitantes"/>
    <s v="Periodo 2020-2021"/>
    <s v="Casos"/>
    <s v="Ministerio de Ciencias, Tecnología, Conocimiento e Innovación"/>
    <x v="205"/>
    <m/>
    <s v="Gráfico Evolución"/>
    <m/>
    <x v="191"/>
    <m/>
    <s v="#1774B9"/>
    <s v="360-0206"/>
    <n v="36307404"/>
    <s v="T-362"/>
    <s v="C-361"/>
    <s v="FI-363"/>
    <s v="M-364"/>
  </r>
  <r>
    <x v="206"/>
    <n v="360"/>
    <s v="Enfermedades Mundiales"/>
    <s v="Salud"/>
    <n v="7405"/>
    <x v="1"/>
    <x v="0"/>
    <x v="2"/>
    <x v="154"/>
    <s v="Ninguno"/>
    <s v="Activos por 1 Millón Habitantes"/>
    <s v="Periodo 2020-2021"/>
    <s v="Casos"/>
    <s v="Ministerio de Ciencias, Tecnología, Conocimiento e Innovación"/>
    <x v="206"/>
    <m/>
    <s v="Gráfico Evolución"/>
    <m/>
    <x v="192"/>
    <m/>
    <s v="#1774B9"/>
    <s v="360-0207"/>
    <n v="36307405"/>
    <s v="T-362"/>
    <s v="C-361"/>
    <s v="FI-363"/>
    <s v="M-364"/>
  </r>
  <r>
    <x v="207"/>
    <n v="360"/>
    <s v="Enfermedades Mundiales"/>
    <s v="Salud"/>
    <n v="7406"/>
    <x v="1"/>
    <x v="0"/>
    <x v="2"/>
    <x v="155"/>
    <s v="Ninguno"/>
    <s v="Activos por 1 Millón Habitantes"/>
    <s v="Periodo 2020-2021"/>
    <s v="Casos"/>
    <s v="Ministerio de Ciencias, Tecnología, Conocimiento e Innovación"/>
    <x v="207"/>
    <m/>
    <s v="Gráfico Evolución"/>
    <m/>
    <x v="193"/>
    <m/>
    <s v="#1774B9"/>
    <s v="360-0208"/>
    <n v="36307406"/>
    <s v="T-362"/>
    <s v="C-361"/>
    <s v="FI-363"/>
    <s v="M-364"/>
  </r>
  <r>
    <x v="208"/>
    <n v="360"/>
    <s v="Enfermedades Mundiales"/>
    <s v="Salud"/>
    <n v="7407"/>
    <x v="1"/>
    <x v="0"/>
    <x v="2"/>
    <x v="156"/>
    <s v="Ninguno"/>
    <s v="Activos por 1 Millón Habitantes"/>
    <s v="Periodo 2020-2021"/>
    <s v="Casos"/>
    <s v="Ministerio de Ciencias, Tecnología, Conocimiento e Innovación"/>
    <x v="208"/>
    <m/>
    <s v="Gráfico Evolución"/>
    <m/>
    <x v="194"/>
    <m/>
    <s v="#1774B9"/>
    <s v="360-0209"/>
    <n v="36307407"/>
    <s v="T-362"/>
    <s v="C-361"/>
    <s v="FI-363"/>
    <s v="M-364"/>
  </r>
  <r>
    <x v="209"/>
    <n v="360"/>
    <s v="Enfermedades Mundiales"/>
    <s v="Salud"/>
    <n v="7408"/>
    <x v="1"/>
    <x v="0"/>
    <x v="2"/>
    <x v="157"/>
    <s v="Ninguno"/>
    <s v="Activos por 1 Millón Habitantes"/>
    <s v="Periodo 2020-2021"/>
    <s v="Casos"/>
    <s v="Ministerio de Ciencias, Tecnología, Conocimiento e Innovación"/>
    <x v="209"/>
    <m/>
    <s v="Gráfico Evolución"/>
    <m/>
    <x v="195"/>
    <m/>
    <s v="#1774B9"/>
    <s v="360-0210"/>
    <n v="36307408"/>
    <s v="T-362"/>
    <s v="C-361"/>
    <s v="FI-363"/>
    <s v="M-364"/>
  </r>
  <r>
    <x v="210"/>
    <n v="360"/>
    <s v="Enfermedades Mundiales"/>
    <s v="Salud"/>
    <n v="8101"/>
    <x v="1"/>
    <x v="0"/>
    <x v="2"/>
    <x v="158"/>
    <s v="Ninguno"/>
    <s v="Activos por 1 Millón Habitantes"/>
    <s v="Periodo 2020-2021"/>
    <s v="Casos"/>
    <s v="Ministerio de Ciencias, Tecnología, Conocimiento e Innovación"/>
    <x v="210"/>
    <m/>
    <s v="Gráfico Evolución"/>
    <m/>
    <x v="196"/>
    <m/>
    <s v="#1774B9"/>
    <s v="360-0211"/>
    <n v="36308101"/>
    <s v="T-362"/>
    <s v="C-361"/>
    <s v="FI-363"/>
    <s v="M-364"/>
  </r>
  <r>
    <x v="211"/>
    <n v="360"/>
    <s v="Enfermedades Mundiales"/>
    <s v="Salud"/>
    <n v="8102"/>
    <x v="1"/>
    <x v="0"/>
    <x v="2"/>
    <x v="159"/>
    <s v="Ninguno"/>
    <s v="Activos por 1 Millón Habitantes"/>
    <s v="Periodo 2020-2021"/>
    <s v="Casos"/>
    <s v="Ministerio de Ciencias, Tecnología, Conocimiento e Innovación"/>
    <x v="211"/>
    <m/>
    <s v="Gráfico Evolución"/>
    <m/>
    <x v="197"/>
    <m/>
    <s v="#1774B9"/>
    <s v="360-0212"/>
    <n v="36308102"/>
    <s v="T-362"/>
    <s v="C-361"/>
    <s v="FI-363"/>
    <s v="M-364"/>
  </r>
  <r>
    <x v="212"/>
    <n v="360"/>
    <s v="Enfermedades Mundiales"/>
    <s v="Salud"/>
    <n v="8103"/>
    <x v="1"/>
    <x v="0"/>
    <x v="2"/>
    <x v="160"/>
    <s v="Ninguno"/>
    <s v="Activos por 1 Millón Habitantes"/>
    <s v="Periodo 2020-2021"/>
    <s v="Casos"/>
    <s v="Ministerio de Ciencias, Tecnología, Conocimiento e Innovación"/>
    <x v="212"/>
    <m/>
    <s v="Gráfico Evolución"/>
    <m/>
    <x v="198"/>
    <m/>
    <s v="#1774B9"/>
    <s v="360-0213"/>
    <n v="36308103"/>
    <s v="T-362"/>
    <s v="C-361"/>
    <s v="FI-363"/>
    <s v="M-364"/>
  </r>
  <r>
    <x v="213"/>
    <n v="360"/>
    <s v="Enfermedades Mundiales"/>
    <s v="Salud"/>
    <n v="8104"/>
    <x v="1"/>
    <x v="0"/>
    <x v="2"/>
    <x v="161"/>
    <s v="Ninguno"/>
    <s v="Activos por 1 Millón Habitantes"/>
    <s v="Periodo 2020-2021"/>
    <s v="Casos"/>
    <s v="Ministerio de Ciencias, Tecnología, Conocimiento e Innovación"/>
    <x v="213"/>
    <m/>
    <s v="Gráfico Evolución"/>
    <m/>
    <x v="199"/>
    <m/>
    <s v="#1774B9"/>
    <s v="360-0214"/>
    <n v="36308104"/>
    <s v="T-362"/>
    <s v="C-361"/>
    <s v="FI-363"/>
    <s v="M-364"/>
  </r>
  <r>
    <x v="214"/>
    <n v="360"/>
    <s v="Enfermedades Mundiales"/>
    <s v="Salud"/>
    <n v="8105"/>
    <x v="1"/>
    <x v="0"/>
    <x v="2"/>
    <x v="162"/>
    <s v="Ninguno"/>
    <s v="Activos por 1 Millón Habitantes"/>
    <s v="Periodo 2020-2021"/>
    <s v="Casos"/>
    <s v="Ministerio de Ciencias, Tecnología, Conocimiento e Innovación"/>
    <x v="214"/>
    <m/>
    <s v="Gráfico Evolución"/>
    <m/>
    <x v="200"/>
    <m/>
    <s v="#1774B9"/>
    <s v="360-0215"/>
    <n v="36308105"/>
    <s v="T-362"/>
    <s v="C-361"/>
    <s v="FI-363"/>
    <s v="M-364"/>
  </r>
  <r>
    <x v="215"/>
    <n v="360"/>
    <s v="Enfermedades Mundiales"/>
    <s v="Salud"/>
    <n v="8106"/>
    <x v="1"/>
    <x v="0"/>
    <x v="2"/>
    <x v="163"/>
    <s v="Ninguno"/>
    <s v="Activos por 1 Millón Habitantes"/>
    <s v="Periodo 2020-2021"/>
    <s v="Casos"/>
    <s v="Ministerio de Ciencias, Tecnología, Conocimiento e Innovación"/>
    <x v="215"/>
    <m/>
    <s v="Gráfico Evolución"/>
    <m/>
    <x v="201"/>
    <m/>
    <s v="#1774B9"/>
    <s v="360-0216"/>
    <n v="36308106"/>
    <s v="T-362"/>
    <s v="C-361"/>
    <s v="FI-363"/>
    <s v="M-364"/>
  </r>
  <r>
    <x v="216"/>
    <n v="360"/>
    <s v="Enfermedades Mundiales"/>
    <s v="Salud"/>
    <n v="8107"/>
    <x v="1"/>
    <x v="0"/>
    <x v="2"/>
    <x v="164"/>
    <s v="Ninguno"/>
    <s v="Activos por 1 Millón Habitantes"/>
    <s v="Periodo 2020-2021"/>
    <s v="Casos"/>
    <s v="Ministerio de Ciencias, Tecnología, Conocimiento e Innovación"/>
    <x v="216"/>
    <m/>
    <s v="Gráfico Evolución"/>
    <m/>
    <x v="202"/>
    <m/>
    <s v="#1774B9"/>
    <s v="360-0217"/>
    <n v="36308107"/>
    <s v="T-362"/>
    <s v="C-361"/>
    <s v="FI-363"/>
    <s v="M-364"/>
  </r>
  <r>
    <x v="217"/>
    <n v="360"/>
    <s v="Enfermedades Mundiales"/>
    <s v="Salud"/>
    <n v="8108"/>
    <x v="1"/>
    <x v="0"/>
    <x v="2"/>
    <x v="165"/>
    <s v="Ninguno"/>
    <s v="Activos por 1 Millón Habitantes"/>
    <s v="Periodo 2020-2021"/>
    <s v="Casos"/>
    <s v="Ministerio de Ciencias, Tecnología, Conocimiento e Innovación"/>
    <x v="217"/>
    <m/>
    <s v="Gráfico Evolución"/>
    <m/>
    <x v="203"/>
    <m/>
    <s v="#1774B9"/>
    <s v="360-0218"/>
    <n v="36308108"/>
    <s v="T-362"/>
    <s v="C-361"/>
    <s v="FI-363"/>
    <s v="M-364"/>
  </r>
  <r>
    <x v="218"/>
    <n v="360"/>
    <s v="Enfermedades Mundiales"/>
    <s v="Salud"/>
    <n v="8109"/>
    <x v="1"/>
    <x v="0"/>
    <x v="2"/>
    <x v="166"/>
    <s v="Ninguno"/>
    <s v="Activos por 1 Millón Habitantes"/>
    <s v="Periodo 2020-2021"/>
    <s v="Casos"/>
    <s v="Ministerio de Ciencias, Tecnología, Conocimiento e Innovación"/>
    <x v="218"/>
    <m/>
    <s v="Gráfico Evolución"/>
    <m/>
    <x v="204"/>
    <m/>
    <s v="#1774B9"/>
    <s v="360-0219"/>
    <n v="36308109"/>
    <s v="T-362"/>
    <s v="C-361"/>
    <s v="FI-363"/>
    <s v="M-364"/>
  </r>
  <r>
    <x v="219"/>
    <n v="360"/>
    <s v="Enfermedades Mundiales"/>
    <s v="Salud"/>
    <n v="8110"/>
    <x v="1"/>
    <x v="0"/>
    <x v="2"/>
    <x v="167"/>
    <s v="Ninguno"/>
    <s v="Activos por 1 Millón Habitantes"/>
    <s v="Periodo 2020-2021"/>
    <s v="Casos"/>
    <s v="Ministerio de Ciencias, Tecnología, Conocimiento e Innovación"/>
    <x v="219"/>
    <m/>
    <s v="Gráfico Evolución"/>
    <m/>
    <x v="205"/>
    <m/>
    <s v="#1774B9"/>
    <s v="360-0220"/>
    <n v="36308110"/>
    <s v="T-362"/>
    <s v="C-361"/>
    <s v="FI-363"/>
    <s v="M-364"/>
  </r>
  <r>
    <x v="220"/>
    <n v="360"/>
    <s v="Enfermedades Mundiales"/>
    <s v="Salud"/>
    <n v="8111"/>
    <x v="1"/>
    <x v="0"/>
    <x v="2"/>
    <x v="168"/>
    <s v="Ninguno"/>
    <s v="Activos por 1 Millón Habitantes"/>
    <s v="Periodo 2020-2021"/>
    <s v="Casos"/>
    <s v="Ministerio de Ciencias, Tecnología, Conocimiento e Innovación"/>
    <x v="220"/>
    <m/>
    <s v="Gráfico Evolución"/>
    <m/>
    <x v="206"/>
    <m/>
    <s v="#1774B9"/>
    <s v="360-0221"/>
    <n v="36308111"/>
    <s v="T-362"/>
    <s v="C-361"/>
    <s v="FI-363"/>
    <s v="M-364"/>
  </r>
  <r>
    <x v="221"/>
    <n v="360"/>
    <s v="Enfermedades Mundiales"/>
    <s v="Salud"/>
    <n v="8112"/>
    <x v="1"/>
    <x v="0"/>
    <x v="2"/>
    <x v="169"/>
    <s v="Ninguno"/>
    <s v="Activos por 1 Millón Habitantes"/>
    <s v="Periodo 2020-2021"/>
    <s v="Casos"/>
    <s v="Ministerio de Ciencias, Tecnología, Conocimiento e Innovación"/>
    <x v="221"/>
    <m/>
    <s v="Gráfico Evolución"/>
    <m/>
    <x v="207"/>
    <m/>
    <s v="#1774B9"/>
    <s v="360-0222"/>
    <n v="36308112"/>
    <s v="T-362"/>
    <s v="C-361"/>
    <s v="FI-363"/>
    <s v="M-364"/>
  </r>
  <r>
    <x v="222"/>
    <n v="360"/>
    <s v="Enfermedades Mundiales"/>
    <s v="Salud"/>
    <n v="8201"/>
    <x v="1"/>
    <x v="0"/>
    <x v="2"/>
    <x v="170"/>
    <s v="Ninguno"/>
    <s v="Activos por 1 Millón Habitantes"/>
    <s v="Periodo 2020-2021"/>
    <s v="Casos"/>
    <s v="Ministerio de Ciencias, Tecnología, Conocimiento e Innovación"/>
    <x v="222"/>
    <m/>
    <s v="Gráfico Evolución"/>
    <m/>
    <x v="208"/>
    <m/>
    <s v="#1774B9"/>
    <s v="360-0223"/>
    <n v="36308201"/>
    <s v="T-362"/>
    <s v="C-361"/>
    <s v="FI-363"/>
    <s v="M-364"/>
  </r>
  <r>
    <x v="223"/>
    <n v="360"/>
    <s v="Enfermedades Mundiales"/>
    <s v="Salud"/>
    <n v="8202"/>
    <x v="1"/>
    <x v="0"/>
    <x v="2"/>
    <x v="171"/>
    <s v="Ninguno"/>
    <s v="Activos por 1 Millón Habitantes"/>
    <s v="Periodo 2020-2021"/>
    <s v="Casos"/>
    <s v="Ministerio de Ciencias, Tecnología, Conocimiento e Innovación"/>
    <x v="223"/>
    <m/>
    <s v="Gráfico Evolución"/>
    <m/>
    <x v="209"/>
    <m/>
    <s v="#1774B9"/>
    <s v="360-0224"/>
    <n v="36308202"/>
    <s v="T-362"/>
    <s v="C-361"/>
    <s v="FI-363"/>
    <s v="M-364"/>
  </r>
  <r>
    <x v="224"/>
    <n v="360"/>
    <s v="Enfermedades Mundiales"/>
    <s v="Salud"/>
    <n v="8203"/>
    <x v="1"/>
    <x v="0"/>
    <x v="2"/>
    <x v="172"/>
    <s v="Ninguno"/>
    <s v="Activos por 1 Millón Habitantes"/>
    <s v="Periodo 2020-2021"/>
    <s v="Casos"/>
    <s v="Ministerio de Ciencias, Tecnología, Conocimiento e Innovación"/>
    <x v="224"/>
    <m/>
    <s v="Gráfico Evolución"/>
    <m/>
    <x v="210"/>
    <m/>
    <s v="#1774B9"/>
    <s v="360-0225"/>
    <n v="36308203"/>
    <s v="T-362"/>
    <s v="C-361"/>
    <s v="FI-363"/>
    <s v="M-364"/>
  </r>
  <r>
    <x v="225"/>
    <n v="360"/>
    <s v="Enfermedades Mundiales"/>
    <s v="Salud"/>
    <n v="8204"/>
    <x v="1"/>
    <x v="0"/>
    <x v="2"/>
    <x v="173"/>
    <s v="Ninguno"/>
    <s v="Activos por 1 Millón Habitantes"/>
    <s v="Periodo 2020-2021"/>
    <s v="Casos"/>
    <s v="Ministerio de Ciencias, Tecnología, Conocimiento e Innovación"/>
    <x v="225"/>
    <m/>
    <s v="Gráfico Evolución"/>
    <m/>
    <x v="211"/>
    <m/>
    <s v="#1774B9"/>
    <s v="360-0226"/>
    <n v="36308204"/>
    <s v="T-362"/>
    <s v="C-361"/>
    <s v="FI-363"/>
    <s v="M-364"/>
  </r>
  <r>
    <x v="226"/>
    <n v="360"/>
    <s v="Enfermedades Mundiales"/>
    <s v="Salud"/>
    <n v="8205"/>
    <x v="1"/>
    <x v="0"/>
    <x v="2"/>
    <x v="174"/>
    <s v="Ninguno"/>
    <s v="Activos por 1 Millón Habitantes"/>
    <s v="Periodo 2020-2021"/>
    <s v="Casos"/>
    <s v="Ministerio de Ciencias, Tecnología, Conocimiento e Innovación"/>
    <x v="226"/>
    <m/>
    <s v="Gráfico Evolución"/>
    <m/>
    <x v="212"/>
    <m/>
    <s v="#1774B9"/>
    <s v="360-0227"/>
    <n v="36308205"/>
    <s v="T-362"/>
    <s v="C-361"/>
    <s v="FI-363"/>
    <s v="M-364"/>
  </r>
  <r>
    <x v="227"/>
    <n v="360"/>
    <s v="Enfermedades Mundiales"/>
    <s v="Salud"/>
    <n v="8206"/>
    <x v="1"/>
    <x v="0"/>
    <x v="2"/>
    <x v="175"/>
    <s v="Ninguno"/>
    <s v="Activos por 1 Millón Habitantes"/>
    <s v="Periodo 2020-2021"/>
    <s v="Casos"/>
    <s v="Ministerio de Ciencias, Tecnología, Conocimiento e Innovación"/>
    <x v="227"/>
    <m/>
    <s v="Gráfico Evolución"/>
    <m/>
    <x v="213"/>
    <m/>
    <s v="#1774B9"/>
    <s v="360-0228"/>
    <n v="36308206"/>
    <s v="T-362"/>
    <s v="C-361"/>
    <s v="FI-363"/>
    <s v="M-364"/>
  </r>
  <r>
    <x v="228"/>
    <n v="360"/>
    <s v="Enfermedades Mundiales"/>
    <s v="Salud"/>
    <n v="8207"/>
    <x v="1"/>
    <x v="0"/>
    <x v="2"/>
    <x v="176"/>
    <s v="Ninguno"/>
    <s v="Activos por 1 Millón Habitantes"/>
    <s v="Periodo 2020-2021"/>
    <s v="Casos"/>
    <s v="Ministerio de Ciencias, Tecnología, Conocimiento e Innovación"/>
    <x v="228"/>
    <m/>
    <s v="Gráfico Evolución"/>
    <m/>
    <x v="214"/>
    <m/>
    <s v="#1774B9"/>
    <s v="360-0229"/>
    <n v="36308207"/>
    <s v="T-362"/>
    <s v="C-361"/>
    <s v="FI-363"/>
    <s v="M-364"/>
  </r>
  <r>
    <x v="229"/>
    <n v="360"/>
    <s v="Enfermedades Mundiales"/>
    <s v="Salud"/>
    <n v="8301"/>
    <x v="1"/>
    <x v="0"/>
    <x v="2"/>
    <x v="177"/>
    <s v="Ninguno"/>
    <s v="Activos por 1 Millón Habitantes"/>
    <s v="Periodo 2020-2021"/>
    <s v="Casos"/>
    <s v="Ministerio de Ciencias, Tecnología, Conocimiento e Innovación"/>
    <x v="229"/>
    <m/>
    <s v="Gráfico Evolución"/>
    <m/>
    <x v="215"/>
    <m/>
    <s v="#1774B9"/>
    <s v="360-0230"/>
    <n v="36308301"/>
    <s v="T-362"/>
    <s v="C-361"/>
    <s v="FI-363"/>
    <s v="M-364"/>
  </r>
  <r>
    <x v="230"/>
    <n v="360"/>
    <s v="Enfermedades Mundiales"/>
    <s v="Salud"/>
    <n v="8302"/>
    <x v="1"/>
    <x v="0"/>
    <x v="2"/>
    <x v="178"/>
    <s v="Ninguno"/>
    <s v="Activos por 1 Millón Habitantes"/>
    <s v="Periodo 2020-2021"/>
    <s v="Casos"/>
    <s v="Ministerio de Ciencias, Tecnología, Conocimiento e Innovación"/>
    <x v="230"/>
    <m/>
    <s v="Gráfico Evolución"/>
    <m/>
    <x v="216"/>
    <m/>
    <s v="#1774B9"/>
    <s v="360-0231"/>
    <n v="36308302"/>
    <s v="T-362"/>
    <s v="C-361"/>
    <s v="FI-363"/>
    <s v="M-364"/>
  </r>
  <r>
    <x v="231"/>
    <n v="360"/>
    <s v="Enfermedades Mundiales"/>
    <s v="Salud"/>
    <n v="8303"/>
    <x v="1"/>
    <x v="0"/>
    <x v="2"/>
    <x v="179"/>
    <s v="Ninguno"/>
    <s v="Activos por 1 Millón Habitantes"/>
    <s v="Periodo 2020-2021"/>
    <s v="Casos"/>
    <s v="Ministerio de Ciencias, Tecnología, Conocimiento e Innovación"/>
    <x v="231"/>
    <m/>
    <s v="Gráfico Evolución"/>
    <m/>
    <x v="217"/>
    <m/>
    <s v="#1774B9"/>
    <s v="360-0232"/>
    <n v="36308303"/>
    <s v="T-362"/>
    <s v="C-361"/>
    <s v="FI-363"/>
    <s v="M-364"/>
  </r>
  <r>
    <x v="232"/>
    <n v="360"/>
    <s v="Enfermedades Mundiales"/>
    <s v="Salud"/>
    <n v="8304"/>
    <x v="1"/>
    <x v="0"/>
    <x v="2"/>
    <x v="180"/>
    <s v="Ninguno"/>
    <s v="Activos por 1 Millón Habitantes"/>
    <s v="Periodo 2020-2021"/>
    <s v="Casos"/>
    <s v="Ministerio de Ciencias, Tecnología, Conocimiento e Innovación"/>
    <x v="232"/>
    <m/>
    <s v="Gráfico Evolución"/>
    <m/>
    <x v="218"/>
    <m/>
    <s v="#1774B9"/>
    <s v="360-0233"/>
    <n v="36308304"/>
    <s v="T-362"/>
    <s v="C-361"/>
    <s v="FI-363"/>
    <s v="M-364"/>
  </r>
  <r>
    <x v="233"/>
    <n v="360"/>
    <s v="Enfermedades Mundiales"/>
    <s v="Salud"/>
    <n v="8305"/>
    <x v="1"/>
    <x v="0"/>
    <x v="2"/>
    <x v="181"/>
    <s v="Ninguno"/>
    <s v="Activos por 1 Millón Habitantes"/>
    <s v="Periodo 2020-2021"/>
    <s v="Casos"/>
    <s v="Ministerio de Ciencias, Tecnología, Conocimiento e Innovación"/>
    <x v="233"/>
    <m/>
    <s v="Gráfico Evolución"/>
    <m/>
    <x v="219"/>
    <m/>
    <s v="#1774B9"/>
    <s v="360-0234"/>
    <n v="36308305"/>
    <s v="T-362"/>
    <s v="C-361"/>
    <s v="FI-363"/>
    <s v="M-364"/>
  </r>
  <r>
    <x v="234"/>
    <n v="360"/>
    <s v="Enfermedades Mundiales"/>
    <s v="Salud"/>
    <n v="8306"/>
    <x v="1"/>
    <x v="0"/>
    <x v="2"/>
    <x v="182"/>
    <s v="Ninguno"/>
    <s v="Activos por 1 Millón Habitantes"/>
    <s v="Periodo 2020-2021"/>
    <s v="Casos"/>
    <s v="Ministerio de Ciencias, Tecnología, Conocimiento e Innovación"/>
    <x v="234"/>
    <m/>
    <s v="Gráfico Evolución"/>
    <m/>
    <x v="220"/>
    <m/>
    <s v="#1774B9"/>
    <s v="360-0235"/>
    <n v="36308306"/>
    <s v="T-362"/>
    <s v="C-361"/>
    <s v="FI-363"/>
    <s v="M-364"/>
  </r>
  <r>
    <x v="235"/>
    <n v="360"/>
    <s v="Enfermedades Mundiales"/>
    <s v="Salud"/>
    <n v="8307"/>
    <x v="1"/>
    <x v="0"/>
    <x v="2"/>
    <x v="183"/>
    <s v="Ninguno"/>
    <s v="Activos por 1 Millón Habitantes"/>
    <s v="Periodo 2020-2021"/>
    <s v="Casos"/>
    <s v="Ministerio de Ciencias, Tecnología, Conocimiento e Innovación"/>
    <x v="235"/>
    <m/>
    <s v="Gráfico Evolución"/>
    <m/>
    <x v="221"/>
    <m/>
    <s v="#1774B9"/>
    <s v="360-0236"/>
    <n v="36308307"/>
    <s v="T-362"/>
    <s v="C-361"/>
    <s v="FI-363"/>
    <s v="M-364"/>
  </r>
  <r>
    <x v="236"/>
    <n v="360"/>
    <s v="Enfermedades Mundiales"/>
    <s v="Salud"/>
    <n v="8308"/>
    <x v="1"/>
    <x v="0"/>
    <x v="2"/>
    <x v="184"/>
    <s v="Ninguno"/>
    <s v="Activos por 1 Millón Habitantes"/>
    <s v="Periodo 2020-2021"/>
    <s v="Casos"/>
    <s v="Ministerio de Ciencias, Tecnología, Conocimiento e Innovación"/>
    <x v="236"/>
    <m/>
    <s v="Gráfico Evolución"/>
    <m/>
    <x v="222"/>
    <m/>
    <s v="#1774B9"/>
    <s v="360-0237"/>
    <n v="36308308"/>
    <s v="T-362"/>
    <s v="C-361"/>
    <s v="FI-363"/>
    <s v="M-364"/>
  </r>
  <r>
    <x v="237"/>
    <n v="360"/>
    <s v="Enfermedades Mundiales"/>
    <s v="Salud"/>
    <n v="8309"/>
    <x v="1"/>
    <x v="0"/>
    <x v="2"/>
    <x v="185"/>
    <s v="Ninguno"/>
    <s v="Activos por 1 Millón Habitantes"/>
    <s v="Periodo 2020-2021"/>
    <s v="Casos"/>
    <s v="Ministerio de Ciencias, Tecnología, Conocimiento e Innovación"/>
    <x v="237"/>
    <m/>
    <s v="Gráfico Evolución"/>
    <m/>
    <x v="223"/>
    <m/>
    <s v="#1774B9"/>
    <s v="360-0238"/>
    <n v="36308309"/>
    <s v="T-362"/>
    <s v="C-361"/>
    <s v="FI-363"/>
    <s v="M-364"/>
  </r>
  <r>
    <x v="238"/>
    <n v="360"/>
    <s v="Enfermedades Mundiales"/>
    <s v="Salud"/>
    <n v="8310"/>
    <x v="1"/>
    <x v="0"/>
    <x v="2"/>
    <x v="186"/>
    <s v="Ninguno"/>
    <s v="Activos por 1 Millón Habitantes"/>
    <s v="Periodo 2020-2021"/>
    <s v="Casos"/>
    <s v="Ministerio de Ciencias, Tecnología, Conocimiento e Innovación"/>
    <x v="238"/>
    <m/>
    <s v="Gráfico Evolución"/>
    <m/>
    <x v="224"/>
    <m/>
    <s v="#1774B9"/>
    <s v="360-0239"/>
    <n v="36308310"/>
    <s v="T-362"/>
    <s v="C-361"/>
    <s v="FI-363"/>
    <s v="M-364"/>
  </r>
  <r>
    <x v="239"/>
    <n v="360"/>
    <s v="Enfermedades Mundiales"/>
    <s v="Salud"/>
    <n v="8311"/>
    <x v="1"/>
    <x v="0"/>
    <x v="2"/>
    <x v="187"/>
    <s v="Ninguno"/>
    <s v="Activos por 1 Millón Habitantes"/>
    <s v="Periodo 2020-2021"/>
    <s v="Casos"/>
    <s v="Ministerio de Ciencias, Tecnología, Conocimiento e Innovación"/>
    <x v="239"/>
    <m/>
    <s v="Gráfico Evolución"/>
    <m/>
    <x v="225"/>
    <m/>
    <s v="#1774B9"/>
    <s v="360-0240"/>
    <n v="36308311"/>
    <s v="T-362"/>
    <s v="C-361"/>
    <s v="FI-363"/>
    <s v="M-364"/>
  </r>
  <r>
    <x v="240"/>
    <n v="360"/>
    <s v="Enfermedades Mundiales"/>
    <s v="Salud"/>
    <n v="8312"/>
    <x v="1"/>
    <x v="0"/>
    <x v="2"/>
    <x v="188"/>
    <s v="Ninguno"/>
    <s v="Activos por 1 Millón Habitantes"/>
    <s v="Periodo 2020-2021"/>
    <s v="Casos"/>
    <s v="Ministerio de Ciencias, Tecnología, Conocimiento e Innovación"/>
    <x v="240"/>
    <m/>
    <s v="Gráfico Evolución"/>
    <m/>
    <x v="226"/>
    <m/>
    <s v="#1774B9"/>
    <s v="360-0241"/>
    <n v="36308312"/>
    <s v="T-362"/>
    <s v="C-361"/>
    <s v="FI-363"/>
    <s v="M-364"/>
  </r>
  <r>
    <x v="241"/>
    <n v="360"/>
    <s v="Enfermedades Mundiales"/>
    <s v="Salud"/>
    <n v="8313"/>
    <x v="1"/>
    <x v="0"/>
    <x v="2"/>
    <x v="189"/>
    <s v="Ninguno"/>
    <s v="Activos por 1 Millón Habitantes"/>
    <s v="Periodo 2020-2021"/>
    <s v="Casos"/>
    <s v="Ministerio de Ciencias, Tecnología, Conocimiento e Innovación"/>
    <x v="241"/>
    <m/>
    <s v="Gráfico Evolución"/>
    <m/>
    <x v="227"/>
    <m/>
    <s v="#1774B9"/>
    <s v="360-0242"/>
    <n v="36308313"/>
    <s v="T-362"/>
    <s v="C-361"/>
    <s v="FI-363"/>
    <s v="M-364"/>
  </r>
  <r>
    <x v="242"/>
    <n v="360"/>
    <s v="Enfermedades Mundiales"/>
    <s v="Salud"/>
    <n v="8314"/>
    <x v="1"/>
    <x v="0"/>
    <x v="2"/>
    <x v="190"/>
    <s v="Ninguno"/>
    <s v="Activos por 1 Millón Habitantes"/>
    <s v="Periodo 2020-2021"/>
    <s v="Casos"/>
    <s v="Ministerio de Ciencias, Tecnología, Conocimiento e Innovación"/>
    <x v="242"/>
    <m/>
    <s v="Gráfico Evolución"/>
    <m/>
    <x v="228"/>
    <m/>
    <s v="#1774B9"/>
    <s v="360-0243"/>
    <n v="36308314"/>
    <s v="T-362"/>
    <s v="C-361"/>
    <s v="FI-363"/>
    <s v="M-364"/>
  </r>
  <r>
    <x v="243"/>
    <n v="360"/>
    <s v="Enfermedades Mundiales"/>
    <s v="Salud"/>
    <n v="16101"/>
    <x v="1"/>
    <x v="0"/>
    <x v="2"/>
    <x v="191"/>
    <s v="Ninguno"/>
    <s v="Activos por 1 Millón Habitantes"/>
    <s v="Periodo 2020-2021"/>
    <s v="Casos"/>
    <s v="Ministerio de Ciencias, Tecnología, Conocimiento e Innovación"/>
    <x v="243"/>
    <m/>
    <s v="Gráfico Evolución"/>
    <m/>
    <x v="229"/>
    <m/>
    <s v="#1774B9"/>
    <s v="360-0244"/>
    <n v="36316101"/>
    <s v="T-362"/>
    <s v="C-361"/>
    <s v="FI-363"/>
    <s v="M-364"/>
  </r>
  <r>
    <x v="244"/>
    <n v="360"/>
    <s v="Enfermedades Mundiales"/>
    <s v="Salud"/>
    <n v="16102"/>
    <x v="1"/>
    <x v="0"/>
    <x v="2"/>
    <x v="192"/>
    <s v="Ninguno"/>
    <s v="Activos por 1 Millón Habitantes"/>
    <s v="Periodo 2020-2021"/>
    <s v="Casos"/>
    <s v="Ministerio de Ciencias, Tecnología, Conocimiento e Innovación"/>
    <x v="244"/>
    <m/>
    <s v="Gráfico Evolución"/>
    <m/>
    <x v="230"/>
    <m/>
    <s v="#1774B9"/>
    <s v="360-0245"/>
    <n v="36316102"/>
    <s v="T-362"/>
    <s v="C-361"/>
    <s v="FI-363"/>
    <s v="M-364"/>
  </r>
  <r>
    <x v="245"/>
    <n v="360"/>
    <s v="Enfermedades Mundiales"/>
    <s v="Salud"/>
    <n v="16202"/>
    <x v="1"/>
    <x v="0"/>
    <x v="2"/>
    <x v="193"/>
    <s v="Ninguno"/>
    <s v="Activos por 1 Millón Habitantes"/>
    <s v="Periodo 2020-2021"/>
    <s v="Casos"/>
    <s v="Ministerio de Ciencias, Tecnología, Conocimiento e Innovación"/>
    <x v="245"/>
    <m/>
    <s v="Gráfico Evolución"/>
    <m/>
    <x v="231"/>
    <m/>
    <s v="#1774B9"/>
    <s v="360-0246"/>
    <n v="36316202"/>
    <s v="T-362"/>
    <s v="C-361"/>
    <s v="FI-363"/>
    <s v="M-364"/>
  </r>
  <r>
    <x v="246"/>
    <n v="360"/>
    <s v="Enfermedades Mundiales"/>
    <s v="Salud"/>
    <n v="16203"/>
    <x v="1"/>
    <x v="0"/>
    <x v="2"/>
    <x v="194"/>
    <s v="Ninguno"/>
    <s v="Activos por 1 Millón Habitantes"/>
    <s v="Periodo 2020-2021"/>
    <s v="Casos"/>
    <s v="Ministerio de Ciencias, Tecnología, Conocimiento e Innovación"/>
    <x v="246"/>
    <m/>
    <s v="Gráfico Evolución"/>
    <m/>
    <x v="232"/>
    <m/>
    <s v="#1774B9"/>
    <s v="360-0247"/>
    <n v="36316203"/>
    <s v="T-362"/>
    <s v="C-361"/>
    <s v="FI-363"/>
    <s v="M-364"/>
  </r>
  <r>
    <x v="247"/>
    <n v="360"/>
    <s v="Enfermedades Mundiales"/>
    <s v="Salud"/>
    <n v="16302"/>
    <x v="1"/>
    <x v="0"/>
    <x v="2"/>
    <x v="195"/>
    <s v="Ninguno"/>
    <s v="Activos por 1 Millón Habitantes"/>
    <s v="Periodo 2020-2021"/>
    <s v="Casos"/>
    <s v="Ministerio de Ciencias, Tecnología, Conocimiento e Innovación"/>
    <x v="247"/>
    <m/>
    <s v="Gráfico Evolución"/>
    <m/>
    <x v="233"/>
    <m/>
    <s v="#1774B9"/>
    <s v="360-0248"/>
    <n v="36316302"/>
    <s v="T-362"/>
    <s v="C-361"/>
    <s v="FI-363"/>
    <s v="M-364"/>
  </r>
  <r>
    <x v="248"/>
    <n v="360"/>
    <s v="Enfermedades Mundiales"/>
    <s v="Salud"/>
    <n v="16103"/>
    <x v="1"/>
    <x v="0"/>
    <x v="2"/>
    <x v="196"/>
    <s v="Ninguno"/>
    <s v="Activos por 1 Millón Habitantes"/>
    <s v="Periodo 2020-2021"/>
    <s v="Casos"/>
    <s v="Ministerio de Ciencias, Tecnología, Conocimiento e Innovación"/>
    <x v="248"/>
    <m/>
    <s v="Gráfico Evolución"/>
    <m/>
    <x v="234"/>
    <m/>
    <s v="#1774B9"/>
    <s v="360-0249"/>
    <n v="36316103"/>
    <s v="T-362"/>
    <s v="C-361"/>
    <s v="FI-363"/>
    <s v="M-364"/>
  </r>
  <r>
    <x v="249"/>
    <n v="360"/>
    <s v="Enfermedades Mundiales"/>
    <s v="Salud"/>
    <n v="16104"/>
    <x v="1"/>
    <x v="0"/>
    <x v="2"/>
    <x v="197"/>
    <s v="Ninguno"/>
    <s v="Activos por 1 Millón Habitantes"/>
    <s v="Periodo 2020-2021"/>
    <s v="Casos"/>
    <s v="Ministerio de Ciencias, Tecnología, Conocimiento e Innovación"/>
    <x v="249"/>
    <m/>
    <s v="Gráfico Evolución"/>
    <m/>
    <x v="235"/>
    <m/>
    <s v="#1774B9"/>
    <s v="360-0250"/>
    <n v="36316104"/>
    <s v="T-362"/>
    <s v="C-361"/>
    <s v="FI-363"/>
    <s v="M-364"/>
  </r>
  <r>
    <x v="250"/>
    <n v="360"/>
    <s v="Enfermedades Mundiales"/>
    <s v="Salud"/>
    <n v="16204"/>
    <x v="1"/>
    <x v="0"/>
    <x v="2"/>
    <x v="198"/>
    <s v="Ninguno"/>
    <s v="Activos por 1 Millón Habitantes"/>
    <s v="Periodo 2020-2021"/>
    <s v="Casos"/>
    <s v="Ministerio de Ciencias, Tecnología, Conocimiento e Innovación"/>
    <x v="250"/>
    <m/>
    <s v="Gráfico Evolución"/>
    <m/>
    <x v="236"/>
    <m/>
    <s v="#1774B9"/>
    <s v="360-0251"/>
    <n v="36316204"/>
    <s v="T-362"/>
    <s v="C-361"/>
    <s v="FI-363"/>
    <s v="M-364"/>
  </r>
  <r>
    <x v="251"/>
    <n v="360"/>
    <s v="Enfermedades Mundiales"/>
    <s v="Salud"/>
    <n v="16303"/>
    <x v="1"/>
    <x v="0"/>
    <x v="2"/>
    <x v="199"/>
    <s v="Ninguno"/>
    <s v="Activos por 1 Millón Habitantes"/>
    <s v="Periodo 2020-2021"/>
    <s v="Casos"/>
    <s v="Ministerio de Ciencias, Tecnología, Conocimiento e Innovación"/>
    <x v="251"/>
    <m/>
    <s v="Gráfico Evolución"/>
    <m/>
    <x v="237"/>
    <m/>
    <s v="#1774B9"/>
    <s v="360-0252"/>
    <n v="36316303"/>
    <s v="T-362"/>
    <s v="C-361"/>
    <s v="FI-363"/>
    <s v="M-364"/>
  </r>
  <r>
    <x v="252"/>
    <n v="360"/>
    <s v="Enfermedades Mundiales"/>
    <s v="Salud"/>
    <n v="16105"/>
    <x v="1"/>
    <x v="0"/>
    <x v="2"/>
    <x v="200"/>
    <s v="Ninguno"/>
    <s v="Activos por 1 Millón Habitantes"/>
    <s v="Periodo 2020-2021"/>
    <s v="Casos"/>
    <s v="Ministerio de Ciencias, Tecnología, Conocimiento e Innovación"/>
    <x v="252"/>
    <m/>
    <s v="Gráfico Evolución"/>
    <m/>
    <x v="238"/>
    <m/>
    <s v="#1774B9"/>
    <s v="360-0253"/>
    <n v="36316105"/>
    <s v="T-362"/>
    <s v="C-361"/>
    <s v="FI-363"/>
    <s v="M-364"/>
  </r>
  <r>
    <x v="253"/>
    <n v="360"/>
    <s v="Enfermedades Mundiales"/>
    <s v="Salud"/>
    <n v="16106"/>
    <x v="1"/>
    <x v="0"/>
    <x v="2"/>
    <x v="201"/>
    <s v="Ninguno"/>
    <s v="Activos por 1 Millón Habitantes"/>
    <s v="Periodo 2020-2021"/>
    <s v="Casos"/>
    <s v="Ministerio de Ciencias, Tecnología, Conocimiento e Innovación"/>
    <x v="253"/>
    <m/>
    <s v="Gráfico Evolución"/>
    <m/>
    <x v="239"/>
    <m/>
    <s v="#1774B9"/>
    <s v="360-0254"/>
    <n v="36316106"/>
    <s v="T-362"/>
    <s v="C-361"/>
    <s v="FI-363"/>
    <s v="M-364"/>
  </r>
  <r>
    <x v="254"/>
    <n v="360"/>
    <s v="Enfermedades Mundiales"/>
    <s v="Salud"/>
    <n v="16205"/>
    <x v="1"/>
    <x v="0"/>
    <x v="2"/>
    <x v="202"/>
    <s v="Ninguno"/>
    <s v="Activos por 1 Millón Habitantes"/>
    <s v="Periodo 2020-2021"/>
    <s v="Casos"/>
    <s v="Ministerio de Ciencias, Tecnología, Conocimiento e Innovación"/>
    <x v="254"/>
    <m/>
    <s v="Gráfico Evolución"/>
    <m/>
    <x v="240"/>
    <m/>
    <s v="#1774B9"/>
    <s v="360-0255"/>
    <n v="36316205"/>
    <s v="T-362"/>
    <s v="C-361"/>
    <s v="FI-363"/>
    <s v="M-364"/>
  </r>
  <r>
    <x v="255"/>
    <n v="360"/>
    <s v="Enfermedades Mundiales"/>
    <s v="Salud"/>
    <n v="16107"/>
    <x v="1"/>
    <x v="0"/>
    <x v="2"/>
    <x v="203"/>
    <s v="Ninguno"/>
    <s v="Activos por 1 Millón Habitantes"/>
    <s v="Periodo 2020-2021"/>
    <s v="Casos"/>
    <s v="Ministerio de Ciencias, Tecnología, Conocimiento e Innovación"/>
    <x v="255"/>
    <m/>
    <s v="Gráfico Evolución"/>
    <m/>
    <x v="241"/>
    <m/>
    <s v="#1774B9"/>
    <s v="360-0256"/>
    <n v="36316107"/>
    <s v="T-362"/>
    <s v="C-361"/>
    <s v="FI-363"/>
    <s v="M-364"/>
  </r>
  <r>
    <x v="256"/>
    <n v="360"/>
    <s v="Enfermedades Mundiales"/>
    <s v="Salud"/>
    <n v="16201"/>
    <x v="1"/>
    <x v="0"/>
    <x v="2"/>
    <x v="204"/>
    <s v="Ninguno"/>
    <s v="Activos por 1 Millón Habitantes"/>
    <s v="Periodo 2020-2021"/>
    <s v="Casos"/>
    <s v="Ministerio de Ciencias, Tecnología, Conocimiento e Innovación"/>
    <x v="256"/>
    <m/>
    <s v="Gráfico Evolución"/>
    <m/>
    <x v="242"/>
    <m/>
    <s v="#1774B9"/>
    <s v="360-0257"/>
    <n v="36316201"/>
    <s v="T-362"/>
    <s v="C-361"/>
    <s v="FI-363"/>
    <s v="M-364"/>
  </r>
  <r>
    <x v="257"/>
    <n v="360"/>
    <s v="Enfermedades Mundiales"/>
    <s v="Salud"/>
    <n v="16206"/>
    <x v="1"/>
    <x v="0"/>
    <x v="2"/>
    <x v="205"/>
    <s v="Ninguno"/>
    <s v="Activos por 1 Millón Habitantes"/>
    <s v="Periodo 2020-2021"/>
    <s v="Casos"/>
    <s v="Ministerio de Ciencias, Tecnología, Conocimiento e Innovación"/>
    <x v="257"/>
    <m/>
    <s v="Gráfico Evolución"/>
    <m/>
    <x v="243"/>
    <m/>
    <s v="#1774B9"/>
    <s v="360-0258"/>
    <n v="36316206"/>
    <s v="T-362"/>
    <s v="C-361"/>
    <s v="FI-363"/>
    <s v="M-364"/>
  </r>
  <r>
    <x v="258"/>
    <n v="360"/>
    <s v="Enfermedades Mundiales"/>
    <s v="Salud"/>
    <n v="16301"/>
    <x v="1"/>
    <x v="0"/>
    <x v="2"/>
    <x v="206"/>
    <s v="Ninguno"/>
    <s v="Activos por 1 Millón Habitantes"/>
    <s v="Periodo 2020-2021"/>
    <s v="Casos"/>
    <s v="Ministerio de Ciencias, Tecnología, Conocimiento e Innovación"/>
    <x v="258"/>
    <m/>
    <s v="Gráfico Evolución"/>
    <m/>
    <x v="244"/>
    <m/>
    <s v="#1774B9"/>
    <s v="360-0259"/>
    <n v="36316301"/>
    <s v="T-362"/>
    <s v="C-361"/>
    <s v="FI-363"/>
    <s v="M-364"/>
  </r>
  <r>
    <x v="259"/>
    <n v="360"/>
    <s v="Enfermedades Mundiales"/>
    <s v="Salud"/>
    <n v="16304"/>
    <x v="1"/>
    <x v="0"/>
    <x v="2"/>
    <x v="207"/>
    <s v="Ninguno"/>
    <s v="Activos por 1 Millón Habitantes"/>
    <s v="Periodo 2020-2021"/>
    <s v="Casos"/>
    <s v="Ministerio de Ciencias, Tecnología, Conocimiento e Innovación"/>
    <x v="259"/>
    <m/>
    <s v="Gráfico Evolución"/>
    <m/>
    <x v="245"/>
    <m/>
    <s v="#1774B9"/>
    <s v="360-0260"/>
    <n v="36316304"/>
    <s v="T-362"/>
    <s v="C-361"/>
    <s v="FI-363"/>
    <s v="M-364"/>
  </r>
  <r>
    <x v="260"/>
    <n v="360"/>
    <s v="Enfermedades Mundiales"/>
    <s v="Salud"/>
    <n v="16108"/>
    <x v="1"/>
    <x v="0"/>
    <x v="2"/>
    <x v="208"/>
    <s v="Ninguno"/>
    <s v="Activos por 1 Millón Habitantes"/>
    <s v="Periodo 2020-2021"/>
    <s v="Casos"/>
    <s v="Ministerio de Ciencias, Tecnología, Conocimiento e Innovación"/>
    <x v="260"/>
    <m/>
    <s v="Gráfico Evolución"/>
    <m/>
    <x v="246"/>
    <m/>
    <s v="#1774B9"/>
    <s v="360-0261"/>
    <n v="36316108"/>
    <s v="T-362"/>
    <s v="C-361"/>
    <s v="FI-363"/>
    <s v="M-364"/>
  </r>
  <r>
    <x v="261"/>
    <n v="360"/>
    <s v="Enfermedades Mundiales"/>
    <s v="Salud"/>
    <n v="16305"/>
    <x v="1"/>
    <x v="0"/>
    <x v="2"/>
    <x v="209"/>
    <s v="Ninguno"/>
    <s v="Activos por 1 Millón Habitantes"/>
    <s v="Periodo 2020-2021"/>
    <s v="Casos"/>
    <s v="Ministerio de Ciencias, Tecnología, Conocimiento e Innovación"/>
    <x v="261"/>
    <m/>
    <s v="Gráfico Evolución"/>
    <m/>
    <x v="247"/>
    <m/>
    <s v="#1774B9"/>
    <s v="360-0262"/>
    <n v="36316305"/>
    <s v="T-362"/>
    <s v="C-361"/>
    <s v="FI-363"/>
    <s v="M-364"/>
  </r>
  <r>
    <x v="262"/>
    <n v="360"/>
    <s v="Enfermedades Mundiales"/>
    <s v="Salud"/>
    <n v="16207"/>
    <x v="1"/>
    <x v="0"/>
    <x v="2"/>
    <x v="210"/>
    <s v="Ninguno"/>
    <s v="Activos por 1 Millón Habitantes"/>
    <s v="Periodo 2020-2021"/>
    <s v="Casos"/>
    <s v="Ministerio de Ciencias, Tecnología, Conocimiento e Innovación"/>
    <x v="262"/>
    <m/>
    <s v="Gráfico Evolución"/>
    <m/>
    <x v="248"/>
    <m/>
    <s v="#1774B9"/>
    <s v="360-0263"/>
    <n v="36316207"/>
    <s v="T-362"/>
    <s v="C-361"/>
    <s v="FI-363"/>
    <s v="M-364"/>
  </r>
  <r>
    <x v="263"/>
    <n v="360"/>
    <s v="Enfermedades Mundiales"/>
    <s v="Salud"/>
    <n v="16109"/>
    <x v="1"/>
    <x v="0"/>
    <x v="2"/>
    <x v="211"/>
    <s v="Ninguno"/>
    <s v="Activos por 1 Millón Habitantes"/>
    <s v="Periodo 2020-2021"/>
    <s v="Casos"/>
    <s v="Ministerio de Ciencias, Tecnología, Conocimiento e Innovación"/>
    <x v="263"/>
    <m/>
    <s v="Gráfico Evolución"/>
    <m/>
    <x v="249"/>
    <m/>
    <s v="#1774B9"/>
    <s v="360-0264"/>
    <n v="36316109"/>
    <s v="T-362"/>
    <s v="C-361"/>
    <s v="FI-363"/>
    <s v="M-364"/>
  </r>
  <r>
    <x v="264"/>
    <n v="360"/>
    <s v="Enfermedades Mundiales"/>
    <s v="Salud"/>
    <n v="9101"/>
    <x v="1"/>
    <x v="0"/>
    <x v="2"/>
    <x v="212"/>
    <s v="Ninguno"/>
    <s v="Activos por 1 Millón Habitantes"/>
    <s v="Periodo 2020-2021"/>
    <s v="Casos"/>
    <s v="Ministerio de Ciencias, Tecnología, Conocimiento e Innovación"/>
    <x v="264"/>
    <m/>
    <s v="Gráfico Evolución"/>
    <m/>
    <x v="250"/>
    <m/>
    <s v="#1774B9"/>
    <s v="360-0265"/>
    <n v="36309101"/>
    <s v="T-362"/>
    <s v="C-361"/>
    <s v="FI-363"/>
    <s v="M-364"/>
  </r>
  <r>
    <x v="265"/>
    <n v="360"/>
    <s v="Enfermedades Mundiales"/>
    <s v="Salud"/>
    <n v="9102"/>
    <x v="1"/>
    <x v="0"/>
    <x v="2"/>
    <x v="213"/>
    <s v="Ninguno"/>
    <s v="Activos por 1 Millón Habitantes"/>
    <s v="Periodo 2020-2021"/>
    <s v="Casos"/>
    <s v="Ministerio de Ciencias, Tecnología, Conocimiento e Innovación"/>
    <x v="265"/>
    <m/>
    <s v="Gráfico Evolución"/>
    <m/>
    <x v="251"/>
    <m/>
    <s v="#1774B9"/>
    <s v="360-0266"/>
    <n v="36309102"/>
    <s v="T-362"/>
    <s v="C-361"/>
    <s v="FI-363"/>
    <s v="M-364"/>
  </r>
  <r>
    <x v="266"/>
    <n v="360"/>
    <s v="Enfermedades Mundiales"/>
    <s v="Salud"/>
    <n v="9103"/>
    <x v="1"/>
    <x v="0"/>
    <x v="2"/>
    <x v="214"/>
    <s v="Ninguno"/>
    <s v="Activos por 1 Millón Habitantes"/>
    <s v="Periodo 2020-2021"/>
    <s v="Casos"/>
    <s v="Ministerio de Ciencias, Tecnología, Conocimiento e Innovación"/>
    <x v="266"/>
    <m/>
    <s v="Gráfico Evolución"/>
    <m/>
    <x v="252"/>
    <m/>
    <s v="#1774B9"/>
    <s v="360-0267"/>
    <n v="36309103"/>
    <s v="T-362"/>
    <s v="C-361"/>
    <s v="FI-363"/>
    <s v="M-364"/>
  </r>
  <r>
    <x v="267"/>
    <n v="360"/>
    <s v="Enfermedades Mundiales"/>
    <s v="Salud"/>
    <n v="9104"/>
    <x v="1"/>
    <x v="0"/>
    <x v="2"/>
    <x v="215"/>
    <s v="Ninguno"/>
    <s v="Activos por 1 Millón Habitantes"/>
    <s v="Periodo 2020-2021"/>
    <s v="Casos"/>
    <s v="Ministerio de Ciencias, Tecnología, Conocimiento e Innovación"/>
    <x v="267"/>
    <m/>
    <s v="Gráfico Evolución"/>
    <m/>
    <x v="253"/>
    <m/>
    <s v="#1774B9"/>
    <s v="360-0268"/>
    <n v="36309104"/>
    <s v="T-362"/>
    <s v="C-361"/>
    <s v="FI-363"/>
    <s v="M-364"/>
  </r>
  <r>
    <x v="268"/>
    <n v="360"/>
    <s v="Enfermedades Mundiales"/>
    <s v="Salud"/>
    <n v="9105"/>
    <x v="1"/>
    <x v="0"/>
    <x v="2"/>
    <x v="216"/>
    <s v="Ninguno"/>
    <s v="Activos por 1 Millón Habitantes"/>
    <s v="Periodo 2020-2021"/>
    <s v="Casos"/>
    <s v="Ministerio de Ciencias, Tecnología, Conocimiento e Innovación"/>
    <x v="268"/>
    <m/>
    <s v="Gráfico Evolución"/>
    <m/>
    <x v="254"/>
    <m/>
    <s v="#1774B9"/>
    <s v="360-0269"/>
    <n v="36309105"/>
    <s v="T-362"/>
    <s v="C-361"/>
    <s v="FI-363"/>
    <s v="M-364"/>
  </r>
  <r>
    <x v="269"/>
    <n v="360"/>
    <s v="Enfermedades Mundiales"/>
    <s v="Salud"/>
    <n v="9106"/>
    <x v="1"/>
    <x v="0"/>
    <x v="2"/>
    <x v="217"/>
    <s v="Ninguno"/>
    <s v="Activos por 1 Millón Habitantes"/>
    <s v="Periodo 2020-2021"/>
    <s v="Casos"/>
    <s v="Ministerio de Ciencias, Tecnología, Conocimiento e Innovación"/>
    <x v="269"/>
    <m/>
    <s v="Gráfico Evolución"/>
    <m/>
    <x v="255"/>
    <m/>
    <s v="#1774B9"/>
    <s v="360-0270"/>
    <n v="36309106"/>
    <s v="T-362"/>
    <s v="C-361"/>
    <s v="FI-363"/>
    <s v="M-364"/>
  </r>
  <r>
    <x v="270"/>
    <n v="360"/>
    <s v="Enfermedades Mundiales"/>
    <s v="Salud"/>
    <n v="9107"/>
    <x v="1"/>
    <x v="0"/>
    <x v="2"/>
    <x v="218"/>
    <s v="Ninguno"/>
    <s v="Activos por 1 Millón Habitantes"/>
    <s v="Periodo 2020-2021"/>
    <s v="Casos"/>
    <s v="Ministerio de Ciencias, Tecnología, Conocimiento e Innovación"/>
    <x v="270"/>
    <m/>
    <s v="Gráfico Evolución"/>
    <m/>
    <x v="256"/>
    <m/>
    <s v="#1774B9"/>
    <s v="360-0271"/>
    <n v="36309107"/>
    <s v="T-362"/>
    <s v="C-361"/>
    <s v="FI-363"/>
    <s v="M-364"/>
  </r>
  <r>
    <x v="271"/>
    <n v="360"/>
    <s v="Enfermedades Mundiales"/>
    <s v="Salud"/>
    <n v="9108"/>
    <x v="1"/>
    <x v="0"/>
    <x v="2"/>
    <x v="219"/>
    <s v="Ninguno"/>
    <s v="Activos por 1 Millón Habitantes"/>
    <s v="Periodo 2020-2021"/>
    <s v="Casos"/>
    <s v="Ministerio de Ciencias, Tecnología, Conocimiento e Innovación"/>
    <x v="271"/>
    <m/>
    <s v="Gráfico Evolución"/>
    <m/>
    <x v="257"/>
    <m/>
    <s v="#1774B9"/>
    <s v="360-0272"/>
    <n v="36309108"/>
    <s v="T-362"/>
    <s v="C-361"/>
    <s v="FI-363"/>
    <s v="M-364"/>
  </r>
  <r>
    <x v="272"/>
    <n v="360"/>
    <s v="Enfermedades Mundiales"/>
    <s v="Salud"/>
    <n v="9109"/>
    <x v="1"/>
    <x v="0"/>
    <x v="2"/>
    <x v="220"/>
    <s v="Ninguno"/>
    <s v="Activos por 1 Millón Habitantes"/>
    <s v="Periodo 2020-2021"/>
    <s v="Casos"/>
    <s v="Ministerio de Ciencias, Tecnología, Conocimiento e Innovación"/>
    <x v="272"/>
    <m/>
    <s v="Gráfico Evolución"/>
    <m/>
    <x v="258"/>
    <m/>
    <s v="#1774B9"/>
    <s v="360-0273"/>
    <n v="36309109"/>
    <s v="T-362"/>
    <s v="C-361"/>
    <s v="FI-363"/>
    <s v="M-364"/>
  </r>
  <r>
    <x v="273"/>
    <n v="360"/>
    <s v="Enfermedades Mundiales"/>
    <s v="Salud"/>
    <n v="9110"/>
    <x v="1"/>
    <x v="0"/>
    <x v="2"/>
    <x v="221"/>
    <s v="Ninguno"/>
    <s v="Activos por 1 Millón Habitantes"/>
    <s v="Periodo 2020-2021"/>
    <s v="Casos"/>
    <s v="Ministerio de Ciencias, Tecnología, Conocimiento e Innovación"/>
    <x v="273"/>
    <m/>
    <s v="Gráfico Evolución"/>
    <m/>
    <x v="259"/>
    <m/>
    <s v="#1774B9"/>
    <s v="360-0274"/>
    <n v="36309110"/>
    <s v="T-362"/>
    <s v="C-361"/>
    <s v="FI-363"/>
    <s v="M-364"/>
  </r>
  <r>
    <x v="274"/>
    <n v="360"/>
    <s v="Enfermedades Mundiales"/>
    <s v="Salud"/>
    <n v="9111"/>
    <x v="1"/>
    <x v="0"/>
    <x v="2"/>
    <x v="222"/>
    <s v="Ninguno"/>
    <s v="Activos por 1 Millón Habitantes"/>
    <s v="Periodo 2020-2021"/>
    <s v="Casos"/>
    <s v="Ministerio de Ciencias, Tecnología, Conocimiento e Innovación"/>
    <x v="274"/>
    <m/>
    <s v="Gráfico Evolución"/>
    <m/>
    <x v="260"/>
    <m/>
    <s v="#1774B9"/>
    <s v="360-0275"/>
    <n v="36309111"/>
    <s v="T-362"/>
    <s v="C-361"/>
    <s v="FI-363"/>
    <s v="M-364"/>
  </r>
  <r>
    <x v="275"/>
    <n v="360"/>
    <s v="Enfermedades Mundiales"/>
    <s v="Salud"/>
    <n v="9112"/>
    <x v="1"/>
    <x v="0"/>
    <x v="2"/>
    <x v="223"/>
    <s v="Ninguno"/>
    <s v="Activos por 1 Millón Habitantes"/>
    <s v="Periodo 2020-2021"/>
    <s v="Casos"/>
    <s v="Ministerio de Ciencias, Tecnología, Conocimiento e Innovación"/>
    <x v="275"/>
    <m/>
    <s v="Gráfico Evolución"/>
    <m/>
    <x v="261"/>
    <m/>
    <s v="#1774B9"/>
    <s v="360-0276"/>
    <n v="36309112"/>
    <s v="T-362"/>
    <s v="C-361"/>
    <s v="FI-363"/>
    <s v="M-364"/>
  </r>
  <r>
    <x v="276"/>
    <n v="360"/>
    <s v="Enfermedades Mundiales"/>
    <s v="Salud"/>
    <n v="9113"/>
    <x v="1"/>
    <x v="0"/>
    <x v="2"/>
    <x v="224"/>
    <s v="Ninguno"/>
    <s v="Activos por 1 Millón Habitantes"/>
    <s v="Periodo 2020-2021"/>
    <s v="Casos"/>
    <s v="Ministerio de Ciencias, Tecnología, Conocimiento e Innovación"/>
    <x v="276"/>
    <m/>
    <s v="Gráfico Evolución"/>
    <m/>
    <x v="262"/>
    <m/>
    <s v="#1774B9"/>
    <s v="360-0277"/>
    <n v="36309113"/>
    <s v="T-362"/>
    <s v="C-361"/>
    <s v="FI-363"/>
    <s v="M-364"/>
  </r>
  <r>
    <x v="277"/>
    <n v="360"/>
    <s v="Enfermedades Mundiales"/>
    <s v="Salud"/>
    <n v="9114"/>
    <x v="1"/>
    <x v="0"/>
    <x v="2"/>
    <x v="225"/>
    <s v="Ninguno"/>
    <s v="Activos por 1 Millón Habitantes"/>
    <s v="Periodo 2020-2021"/>
    <s v="Casos"/>
    <s v="Ministerio de Ciencias, Tecnología, Conocimiento e Innovación"/>
    <x v="277"/>
    <m/>
    <s v="Gráfico Evolución"/>
    <m/>
    <x v="263"/>
    <m/>
    <s v="#1774B9"/>
    <s v="360-0278"/>
    <n v="36309114"/>
    <s v="T-362"/>
    <s v="C-361"/>
    <s v="FI-363"/>
    <s v="M-364"/>
  </r>
  <r>
    <x v="278"/>
    <n v="360"/>
    <s v="Enfermedades Mundiales"/>
    <s v="Salud"/>
    <n v="9115"/>
    <x v="1"/>
    <x v="0"/>
    <x v="2"/>
    <x v="226"/>
    <s v="Ninguno"/>
    <s v="Activos por 1 Millón Habitantes"/>
    <s v="Periodo 2020-2021"/>
    <s v="Casos"/>
    <s v="Ministerio de Ciencias, Tecnología, Conocimiento e Innovación"/>
    <x v="278"/>
    <m/>
    <s v="Gráfico Evolución"/>
    <m/>
    <x v="264"/>
    <m/>
    <s v="#1774B9"/>
    <s v="360-0279"/>
    <n v="36309115"/>
    <s v="T-362"/>
    <s v="C-361"/>
    <s v="FI-363"/>
    <s v="M-364"/>
  </r>
  <r>
    <x v="279"/>
    <n v="360"/>
    <s v="Enfermedades Mundiales"/>
    <s v="Salud"/>
    <n v="9116"/>
    <x v="1"/>
    <x v="0"/>
    <x v="2"/>
    <x v="227"/>
    <s v="Ninguno"/>
    <s v="Activos por 1 Millón Habitantes"/>
    <s v="Periodo 2020-2021"/>
    <s v="Casos"/>
    <s v="Ministerio de Ciencias, Tecnología, Conocimiento e Innovación"/>
    <x v="279"/>
    <m/>
    <s v="Gráfico Evolución"/>
    <m/>
    <x v="265"/>
    <m/>
    <s v="#1774B9"/>
    <s v="360-0280"/>
    <n v="36309116"/>
    <s v="T-362"/>
    <s v="C-361"/>
    <s v="FI-363"/>
    <s v="M-364"/>
  </r>
  <r>
    <x v="280"/>
    <n v="360"/>
    <s v="Enfermedades Mundiales"/>
    <s v="Salud"/>
    <n v="9117"/>
    <x v="1"/>
    <x v="0"/>
    <x v="2"/>
    <x v="228"/>
    <s v="Ninguno"/>
    <s v="Activos por 1 Millón Habitantes"/>
    <s v="Periodo 2020-2021"/>
    <s v="Casos"/>
    <s v="Ministerio de Ciencias, Tecnología, Conocimiento e Innovación"/>
    <x v="280"/>
    <m/>
    <s v="Gráfico Evolución"/>
    <m/>
    <x v="266"/>
    <m/>
    <s v="#1774B9"/>
    <s v="360-0281"/>
    <n v="36309117"/>
    <s v="T-362"/>
    <s v="C-361"/>
    <s v="FI-363"/>
    <s v="M-364"/>
  </r>
  <r>
    <x v="281"/>
    <n v="360"/>
    <s v="Enfermedades Mundiales"/>
    <s v="Salud"/>
    <n v="9118"/>
    <x v="1"/>
    <x v="0"/>
    <x v="2"/>
    <x v="229"/>
    <s v="Ninguno"/>
    <s v="Activos por 1 Millón Habitantes"/>
    <s v="Periodo 2020-2021"/>
    <s v="Casos"/>
    <s v="Ministerio de Ciencias, Tecnología, Conocimiento e Innovación"/>
    <x v="281"/>
    <m/>
    <s v="Gráfico Evolución"/>
    <m/>
    <x v="267"/>
    <m/>
    <s v="#1774B9"/>
    <s v="360-0282"/>
    <n v="36309118"/>
    <s v="T-362"/>
    <s v="C-361"/>
    <s v="FI-363"/>
    <s v="M-364"/>
  </r>
  <r>
    <x v="282"/>
    <n v="360"/>
    <s v="Enfermedades Mundiales"/>
    <s v="Salud"/>
    <n v="9119"/>
    <x v="1"/>
    <x v="0"/>
    <x v="2"/>
    <x v="230"/>
    <s v="Ninguno"/>
    <s v="Activos por 1 Millón Habitantes"/>
    <s v="Periodo 2020-2021"/>
    <s v="Casos"/>
    <s v="Ministerio de Ciencias, Tecnología, Conocimiento e Innovación"/>
    <x v="282"/>
    <m/>
    <s v="Gráfico Evolución"/>
    <m/>
    <x v="268"/>
    <m/>
    <s v="#1774B9"/>
    <s v="360-0283"/>
    <n v="36309119"/>
    <s v="T-362"/>
    <s v="C-361"/>
    <s v="FI-363"/>
    <s v="M-364"/>
  </r>
  <r>
    <x v="283"/>
    <n v="360"/>
    <s v="Enfermedades Mundiales"/>
    <s v="Salud"/>
    <n v="9120"/>
    <x v="1"/>
    <x v="0"/>
    <x v="2"/>
    <x v="231"/>
    <s v="Ninguno"/>
    <s v="Activos por 1 Millón Habitantes"/>
    <s v="Periodo 2020-2021"/>
    <s v="Casos"/>
    <s v="Ministerio de Ciencias, Tecnología, Conocimiento e Innovación"/>
    <x v="283"/>
    <m/>
    <s v="Gráfico Evolución"/>
    <m/>
    <x v="269"/>
    <m/>
    <s v="#1774B9"/>
    <s v="360-0284"/>
    <n v="36309120"/>
    <s v="T-362"/>
    <s v="C-361"/>
    <s v="FI-363"/>
    <s v="M-364"/>
  </r>
  <r>
    <x v="284"/>
    <n v="360"/>
    <s v="Enfermedades Mundiales"/>
    <s v="Salud"/>
    <n v="9121"/>
    <x v="1"/>
    <x v="0"/>
    <x v="2"/>
    <x v="232"/>
    <s v="Ninguno"/>
    <s v="Activos por 1 Millón Habitantes"/>
    <s v="Periodo 2020-2021"/>
    <s v="Casos"/>
    <s v="Ministerio de Ciencias, Tecnología, Conocimiento e Innovación"/>
    <x v="284"/>
    <m/>
    <s v="Gráfico Evolución"/>
    <m/>
    <x v="270"/>
    <m/>
    <s v="#1774B9"/>
    <s v="360-0285"/>
    <n v="36309121"/>
    <s v="T-362"/>
    <s v="C-361"/>
    <s v="FI-363"/>
    <s v="M-364"/>
  </r>
  <r>
    <x v="285"/>
    <n v="360"/>
    <s v="Enfermedades Mundiales"/>
    <s v="Salud"/>
    <n v="9201"/>
    <x v="1"/>
    <x v="0"/>
    <x v="2"/>
    <x v="233"/>
    <s v="Ninguno"/>
    <s v="Activos por 1 Millón Habitantes"/>
    <s v="Periodo 2020-2021"/>
    <s v="Casos"/>
    <s v="Ministerio de Ciencias, Tecnología, Conocimiento e Innovación"/>
    <x v="285"/>
    <m/>
    <s v="Gráfico Evolución"/>
    <m/>
    <x v="271"/>
    <m/>
    <s v="#1774B9"/>
    <s v="360-0286"/>
    <n v="36309201"/>
    <s v="T-362"/>
    <s v="C-361"/>
    <s v="FI-363"/>
    <s v="M-364"/>
  </r>
  <r>
    <x v="286"/>
    <n v="360"/>
    <s v="Enfermedades Mundiales"/>
    <s v="Salud"/>
    <n v="9202"/>
    <x v="1"/>
    <x v="0"/>
    <x v="2"/>
    <x v="234"/>
    <s v="Ninguno"/>
    <s v="Activos por 1 Millón Habitantes"/>
    <s v="Periodo 2020-2021"/>
    <s v="Casos"/>
    <s v="Ministerio de Ciencias, Tecnología, Conocimiento e Innovación"/>
    <x v="286"/>
    <m/>
    <s v="Gráfico Evolución"/>
    <m/>
    <x v="272"/>
    <m/>
    <s v="#1774B9"/>
    <s v="360-0287"/>
    <n v="36309202"/>
    <s v="T-362"/>
    <s v="C-361"/>
    <s v="FI-363"/>
    <s v="M-364"/>
  </r>
  <r>
    <x v="287"/>
    <n v="360"/>
    <s v="Enfermedades Mundiales"/>
    <s v="Salud"/>
    <n v="9203"/>
    <x v="1"/>
    <x v="0"/>
    <x v="2"/>
    <x v="235"/>
    <s v="Ninguno"/>
    <s v="Activos por 1 Millón Habitantes"/>
    <s v="Periodo 2020-2021"/>
    <s v="Casos"/>
    <s v="Ministerio de Ciencias, Tecnología, Conocimiento e Innovación"/>
    <x v="287"/>
    <m/>
    <s v="Gráfico Evolución"/>
    <m/>
    <x v="273"/>
    <m/>
    <s v="#1774B9"/>
    <s v="360-0288"/>
    <n v="36309203"/>
    <s v="T-362"/>
    <s v="C-361"/>
    <s v="FI-363"/>
    <s v="M-364"/>
  </r>
  <r>
    <x v="288"/>
    <n v="360"/>
    <s v="Enfermedades Mundiales"/>
    <s v="Salud"/>
    <n v="9204"/>
    <x v="1"/>
    <x v="0"/>
    <x v="2"/>
    <x v="236"/>
    <s v="Ninguno"/>
    <s v="Activos por 1 Millón Habitantes"/>
    <s v="Periodo 2020-2021"/>
    <s v="Casos"/>
    <s v="Ministerio de Ciencias, Tecnología, Conocimiento e Innovación"/>
    <x v="288"/>
    <m/>
    <s v="Gráfico Evolución"/>
    <m/>
    <x v="274"/>
    <m/>
    <s v="#1774B9"/>
    <s v="360-0289"/>
    <n v="36309204"/>
    <s v="T-362"/>
    <s v="C-361"/>
    <s v="FI-363"/>
    <s v="M-364"/>
  </r>
  <r>
    <x v="289"/>
    <n v="360"/>
    <s v="Enfermedades Mundiales"/>
    <s v="Salud"/>
    <n v="9205"/>
    <x v="1"/>
    <x v="0"/>
    <x v="2"/>
    <x v="237"/>
    <s v="Ninguno"/>
    <s v="Activos por 1 Millón Habitantes"/>
    <s v="Periodo 2020-2021"/>
    <s v="Casos"/>
    <s v="Ministerio de Ciencias, Tecnología, Conocimiento e Innovación"/>
    <x v="289"/>
    <m/>
    <s v="Gráfico Evolución"/>
    <m/>
    <x v="275"/>
    <m/>
    <s v="#1774B9"/>
    <s v="360-0290"/>
    <n v="36309205"/>
    <s v="T-362"/>
    <s v="C-361"/>
    <s v="FI-363"/>
    <s v="M-364"/>
  </r>
  <r>
    <x v="290"/>
    <n v="360"/>
    <s v="Enfermedades Mundiales"/>
    <s v="Salud"/>
    <n v="9206"/>
    <x v="1"/>
    <x v="0"/>
    <x v="2"/>
    <x v="238"/>
    <s v="Ninguno"/>
    <s v="Activos por 1 Millón Habitantes"/>
    <s v="Periodo 2020-2021"/>
    <s v="Casos"/>
    <s v="Ministerio de Ciencias, Tecnología, Conocimiento e Innovación"/>
    <x v="290"/>
    <m/>
    <s v="Gráfico Evolución"/>
    <m/>
    <x v="276"/>
    <m/>
    <s v="#1774B9"/>
    <s v="360-0291"/>
    <n v="36309206"/>
    <s v="T-362"/>
    <s v="C-361"/>
    <s v="FI-363"/>
    <s v="M-364"/>
  </r>
  <r>
    <x v="291"/>
    <n v="360"/>
    <s v="Enfermedades Mundiales"/>
    <s v="Salud"/>
    <n v="9207"/>
    <x v="1"/>
    <x v="0"/>
    <x v="2"/>
    <x v="239"/>
    <s v="Ninguno"/>
    <s v="Activos por 1 Millón Habitantes"/>
    <s v="Periodo 2020-2021"/>
    <s v="Casos"/>
    <s v="Ministerio de Ciencias, Tecnología, Conocimiento e Innovación"/>
    <x v="291"/>
    <m/>
    <s v="Gráfico Evolución"/>
    <m/>
    <x v="277"/>
    <m/>
    <s v="#1774B9"/>
    <s v="360-0292"/>
    <n v="36309207"/>
    <s v="T-362"/>
    <s v="C-361"/>
    <s v="FI-363"/>
    <s v="M-364"/>
  </r>
  <r>
    <x v="292"/>
    <n v="360"/>
    <s v="Enfermedades Mundiales"/>
    <s v="Salud"/>
    <n v="9208"/>
    <x v="1"/>
    <x v="0"/>
    <x v="2"/>
    <x v="240"/>
    <s v="Ninguno"/>
    <s v="Activos por 1 Millón Habitantes"/>
    <s v="Periodo 2020-2021"/>
    <s v="Casos"/>
    <s v="Ministerio de Ciencias, Tecnología, Conocimiento e Innovación"/>
    <x v="292"/>
    <m/>
    <s v="Gráfico Evolución"/>
    <m/>
    <x v="278"/>
    <m/>
    <s v="#1774B9"/>
    <s v="360-0293"/>
    <n v="36309208"/>
    <s v="T-362"/>
    <s v="C-361"/>
    <s v="FI-363"/>
    <s v="M-364"/>
  </r>
  <r>
    <x v="293"/>
    <n v="360"/>
    <s v="Enfermedades Mundiales"/>
    <s v="Salud"/>
    <n v="9209"/>
    <x v="1"/>
    <x v="0"/>
    <x v="2"/>
    <x v="241"/>
    <s v="Ninguno"/>
    <s v="Activos por 1 Millón Habitantes"/>
    <s v="Periodo 2020-2021"/>
    <s v="Casos"/>
    <s v="Ministerio de Ciencias, Tecnología, Conocimiento e Innovación"/>
    <x v="293"/>
    <m/>
    <s v="Gráfico Evolución"/>
    <m/>
    <x v="279"/>
    <m/>
    <s v="#1774B9"/>
    <s v="360-0294"/>
    <n v="36309209"/>
    <s v="T-362"/>
    <s v="C-361"/>
    <s v="FI-363"/>
    <s v="M-364"/>
  </r>
  <r>
    <x v="294"/>
    <n v="360"/>
    <s v="Enfermedades Mundiales"/>
    <s v="Salud"/>
    <n v="9210"/>
    <x v="1"/>
    <x v="0"/>
    <x v="2"/>
    <x v="242"/>
    <s v="Ninguno"/>
    <s v="Activos por 1 Millón Habitantes"/>
    <s v="Periodo 2020-2021"/>
    <s v="Casos"/>
    <s v="Ministerio de Ciencias, Tecnología, Conocimiento e Innovación"/>
    <x v="294"/>
    <m/>
    <s v="Gráfico Evolución"/>
    <m/>
    <x v="280"/>
    <m/>
    <s v="#1774B9"/>
    <s v="360-0295"/>
    <n v="36309210"/>
    <s v="T-362"/>
    <s v="C-361"/>
    <s v="FI-363"/>
    <s v="M-364"/>
  </r>
  <r>
    <x v="295"/>
    <n v="360"/>
    <s v="Enfermedades Mundiales"/>
    <s v="Salud"/>
    <n v="9211"/>
    <x v="1"/>
    <x v="0"/>
    <x v="2"/>
    <x v="243"/>
    <s v="Ninguno"/>
    <s v="Activos por 1 Millón Habitantes"/>
    <s v="Periodo 2020-2021"/>
    <s v="Casos"/>
    <s v="Ministerio de Ciencias, Tecnología, Conocimiento e Innovación"/>
    <x v="295"/>
    <m/>
    <s v="Gráfico Evolución"/>
    <m/>
    <x v="281"/>
    <m/>
    <s v="#1774B9"/>
    <s v="360-0296"/>
    <n v="36309211"/>
    <s v="T-362"/>
    <s v="C-361"/>
    <s v="FI-363"/>
    <s v="M-364"/>
  </r>
  <r>
    <x v="296"/>
    <n v="360"/>
    <s v="Enfermedades Mundiales"/>
    <s v="Salud"/>
    <n v="10101"/>
    <x v="1"/>
    <x v="0"/>
    <x v="2"/>
    <x v="244"/>
    <s v="Ninguno"/>
    <s v="Activos por 1 Millón Habitantes"/>
    <s v="Periodo 2020-2021"/>
    <s v="Casos"/>
    <s v="Ministerio de Ciencias, Tecnología, Conocimiento e Innovación"/>
    <x v="296"/>
    <m/>
    <s v="Gráfico Evolución"/>
    <m/>
    <x v="282"/>
    <m/>
    <s v="#1774B9"/>
    <s v="360-0297"/>
    <n v="36310101"/>
    <s v="T-362"/>
    <s v="C-361"/>
    <s v="FI-363"/>
    <s v="M-364"/>
  </r>
  <r>
    <x v="297"/>
    <n v="360"/>
    <s v="Enfermedades Mundiales"/>
    <s v="Salud"/>
    <n v="10102"/>
    <x v="1"/>
    <x v="0"/>
    <x v="2"/>
    <x v="245"/>
    <s v="Ninguno"/>
    <s v="Activos por 1 Millón Habitantes"/>
    <s v="Periodo 2020-2021"/>
    <s v="Casos"/>
    <s v="Ministerio de Ciencias, Tecnología, Conocimiento e Innovación"/>
    <x v="297"/>
    <m/>
    <s v="Gráfico Evolución"/>
    <m/>
    <x v="283"/>
    <m/>
    <s v="#1774B9"/>
    <s v="360-0298"/>
    <n v="36310102"/>
    <s v="T-362"/>
    <s v="C-361"/>
    <s v="FI-363"/>
    <s v="M-364"/>
  </r>
  <r>
    <x v="298"/>
    <n v="360"/>
    <s v="Enfermedades Mundiales"/>
    <s v="Salud"/>
    <n v="10103"/>
    <x v="1"/>
    <x v="0"/>
    <x v="2"/>
    <x v="246"/>
    <s v="Ninguno"/>
    <s v="Activos por 1 Millón Habitantes"/>
    <s v="Periodo 2020-2021"/>
    <s v="Casos"/>
    <s v="Ministerio de Ciencias, Tecnología, Conocimiento e Innovación"/>
    <x v="298"/>
    <m/>
    <s v="Gráfico Evolución"/>
    <m/>
    <x v="284"/>
    <m/>
    <s v="#1774B9"/>
    <s v="360-0299"/>
    <n v="36310103"/>
    <s v="T-362"/>
    <s v="C-361"/>
    <s v="FI-363"/>
    <s v="M-364"/>
  </r>
  <r>
    <x v="299"/>
    <n v="360"/>
    <s v="Enfermedades Mundiales"/>
    <s v="Salud"/>
    <n v="10104"/>
    <x v="1"/>
    <x v="0"/>
    <x v="2"/>
    <x v="247"/>
    <s v="Ninguno"/>
    <s v="Activos por 1 Millón Habitantes"/>
    <s v="Periodo 2020-2021"/>
    <s v="Casos"/>
    <s v="Ministerio de Ciencias, Tecnología, Conocimiento e Innovación"/>
    <x v="299"/>
    <m/>
    <s v="Gráfico Evolución"/>
    <m/>
    <x v="285"/>
    <m/>
    <s v="#1774B9"/>
    <s v="360-0300"/>
    <n v="36310104"/>
    <s v="T-362"/>
    <s v="C-361"/>
    <s v="FI-363"/>
    <s v="M-364"/>
  </r>
  <r>
    <x v="300"/>
    <n v="360"/>
    <s v="Enfermedades Mundiales"/>
    <s v="Salud"/>
    <n v="10105"/>
    <x v="1"/>
    <x v="0"/>
    <x v="2"/>
    <x v="248"/>
    <s v="Ninguno"/>
    <s v="Activos por 1 Millón Habitantes"/>
    <s v="Periodo 2020-2021"/>
    <s v="Casos"/>
    <s v="Ministerio de Ciencias, Tecnología, Conocimiento e Innovación"/>
    <x v="300"/>
    <m/>
    <s v="Gráfico Evolución"/>
    <m/>
    <x v="286"/>
    <m/>
    <s v="#1774B9"/>
    <s v="360-0301"/>
    <n v="36310105"/>
    <s v="T-362"/>
    <s v="C-361"/>
    <s v="FI-363"/>
    <s v="M-364"/>
  </r>
  <r>
    <x v="301"/>
    <n v="360"/>
    <s v="Enfermedades Mundiales"/>
    <s v="Salud"/>
    <n v="10106"/>
    <x v="1"/>
    <x v="0"/>
    <x v="2"/>
    <x v="249"/>
    <s v="Ninguno"/>
    <s v="Activos por 1 Millón Habitantes"/>
    <s v="Periodo 2020-2021"/>
    <s v="Casos"/>
    <s v="Ministerio de Ciencias, Tecnología, Conocimiento e Innovación"/>
    <x v="301"/>
    <m/>
    <s v="Gráfico Evolución"/>
    <m/>
    <x v="287"/>
    <m/>
    <s v="#1774B9"/>
    <s v="360-0302"/>
    <n v="36310106"/>
    <s v="T-362"/>
    <s v="C-361"/>
    <s v="FI-363"/>
    <s v="M-364"/>
  </r>
  <r>
    <x v="302"/>
    <n v="360"/>
    <s v="Enfermedades Mundiales"/>
    <s v="Salud"/>
    <n v="10107"/>
    <x v="1"/>
    <x v="0"/>
    <x v="2"/>
    <x v="250"/>
    <s v="Ninguno"/>
    <s v="Activos por 1 Millón Habitantes"/>
    <s v="Periodo 2020-2021"/>
    <s v="Casos"/>
    <s v="Ministerio de Ciencias, Tecnología, Conocimiento e Innovación"/>
    <x v="302"/>
    <m/>
    <s v="Gráfico Evolución"/>
    <m/>
    <x v="288"/>
    <m/>
    <s v="#1774B9"/>
    <s v="360-0303"/>
    <n v="36310107"/>
    <s v="T-362"/>
    <s v="C-361"/>
    <s v="FI-363"/>
    <s v="M-364"/>
  </r>
  <r>
    <x v="303"/>
    <n v="360"/>
    <s v="Enfermedades Mundiales"/>
    <s v="Salud"/>
    <n v="10108"/>
    <x v="1"/>
    <x v="0"/>
    <x v="2"/>
    <x v="251"/>
    <s v="Ninguno"/>
    <s v="Activos por 1 Millón Habitantes"/>
    <s v="Periodo 2020-2021"/>
    <s v="Casos"/>
    <s v="Ministerio de Ciencias, Tecnología, Conocimiento e Innovación"/>
    <x v="303"/>
    <m/>
    <s v="Gráfico Evolución"/>
    <m/>
    <x v="289"/>
    <m/>
    <s v="#1774B9"/>
    <s v="360-0304"/>
    <n v="36310108"/>
    <s v="T-362"/>
    <s v="C-361"/>
    <s v="FI-363"/>
    <s v="M-364"/>
  </r>
  <r>
    <x v="304"/>
    <n v="360"/>
    <s v="Enfermedades Mundiales"/>
    <s v="Salud"/>
    <n v="10109"/>
    <x v="1"/>
    <x v="0"/>
    <x v="2"/>
    <x v="252"/>
    <s v="Ninguno"/>
    <s v="Activos por 1 Millón Habitantes"/>
    <s v="Periodo 2020-2021"/>
    <s v="Casos"/>
    <s v="Ministerio de Ciencias, Tecnología, Conocimiento e Innovación"/>
    <x v="304"/>
    <m/>
    <s v="Gráfico Evolución"/>
    <m/>
    <x v="290"/>
    <m/>
    <s v="#1774B9"/>
    <s v="360-0305"/>
    <n v="36310109"/>
    <s v="T-362"/>
    <s v="C-361"/>
    <s v="FI-363"/>
    <s v="M-364"/>
  </r>
  <r>
    <x v="305"/>
    <n v="360"/>
    <s v="Enfermedades Mundiales"/>
    <s v="Salud"/>
    <n v="10201"/>
    <x v="1"/>
    <x v="0"/>
    <x v="2"/>
    <x v="253"/>
    <s v="Ninguno"/>
    <s v="Activos por 1 Millón Habitantes"/>
    <s v="Periodo 2020-2021"/>
    <s v="Casos"/>
    <s v="Ministerio de Ciencias, Tecnología, Conocimiento e Innovación"/>
    <x v="305"/>
    <m/>
    <s v="Gráfico Evolución"/>
    <m/>
    <x v="291"/>
    <m/>
    <s v="#1774B9"/>
    <s v="360-0306"/>
    <n v="36310201"/>
    <s v="T-362"/>
    <s v="C-361"/>
    <s v="FI-363"/>
    <s v="M-364"/>
  </r>
  <r>
    <x v="306"/>
    <n v="360"/>
    <s v="Enfermedades Mundiales"/>
    <s v="Salud"/>
    <n v="10202"/>
    <x v="1"/>
    <x v="0"/>
    <x v="2"/>
    <x v="254"/>
    <s v="Ninguno"/>
    <s v="Activos por 1 Millón Habitantes"/>
    <s v="Periodo 2020-2021"/>
    <s v="Casos"/>
    <s v="Ministerio de Ciencias, Tecnología, Conocimiento e Innovación"/>
    <x v="306"/>
    <m/>
    <s v="Gráfico Evolución"/>
    <m/>
    <x v="292"/>
    <m/>
    <s v="#1774B9"/>
    <s v="360-0307"/>
    <n v="36310202"/>
    <s v="T-362"/>
    <s v="C-361"/>
    <s v="FI-363"/>
    <s v="M-364"/>
  </r>
  <r>
    <x v="307"/>
    <n v="360"/>
    <s v="Enfermedades Mundiales"/>
    <s v="Salud"/>
    <n v="10203"/>
    <x v="1"/>
    <x v="0"/>
    <x v="2"/>
    <x v="255"/>
    <s v="Ninguno"/>
    <s v="Activos por 1 Millón Habitantes"/>
    <s v="Periodo 2020-2021"/>
    <s v="Casos"/>
    <s v="Ministerio de Ciencias, Tecnología, Conocimiento e Innovación"/>
    <x v="307"/>
    <m/>
    <s v="Gráfico Evolución"/>
    <m/>
    <x v="293"/>
    <m/>
    <s v="#1774B9"/>
    <s v="360-0308"/>
    <n v="36310203"/>
    <s v="T-362"/>
    <s v="C-361"/>
    <s v="FI-363"/>
    <s v="M-364"/>
  </r>
  <r>
    <x v="308"/>
    <n v="360"/>
    <s v="Enfermedades Mundiales"/>
    <s v="Salud"/>
    <n v="10204"/>
    <x v="1"/>
    <x v="0"/>
    <x v="2"/>
    <x v="256"/>
    <s v="Ninguno"/>
    <s v="Activos por 1 Millón Habitantes"/>
    <s v="Periodo 2020-2021"/>
    <s v="Casos"/>
    <s v="Ministerio de Ciencias, Tecnología, Conocimiento e Innovación"/>
    <x v="308"/>
    <m/>
    <s v="Gráfico Evolución"/>
    <m/>
    <x v="294"/>
    <m/>
    <s v="#1774B9"/>
    <s v="360-0309"/>
    <n v="36310204"/>
    <s v="T-362"/>
    <s v="C-361"/>
    <s v="FI-363"/>
    <s v="M-364"/>
  </r>
  <r>
    <x v="309"/>
    <n v="360"/>
    <s v="Enfermedades Mundiales"/>
    <s v="Salud"/>
    <n v="10205"/>
    <x v="1"/>
    <x v="0"/>
    <x v="2"/>
    <x v="257"/>
    <s v="Ninguno"/>
    <s v="Activos por 1 Millón Habitantes"/>
    <s v="Periodo 2020-2021"/>
    <s v="Casos"/>
    <s v="Ministerio de Ciencias, Tecnología, Conocimiento e Innovación"/>
    <x v="309"/>
    <m/>
    <s v="Gráfico Evolución"/>
    <m/>
    <x v="295"/>
    <m/>
    <s v="#1774B9"/>
    <s v="360-0310"/>
    <n v="36310205"/>
    <s v="T-362"/>
    <s v="C-361"/>
    <s v="FI-363"/>
    <s v="M-364"/>
  </r>
  <r>
    <x v="310"/>
    <n v="360"/>
    <s v="Enfermedades Mundiales"/>
    <s v="Salud"/>
    <n v="10206"/>
    <x v="1"/>
    <x v="0"/>
    <x v="2"/>
    <x v="258"/>
    <s v="Ninguno"/>
    <s v="Activos por 1 Millón Habitantes"/>
    <s v="Periodo 2020-2021"/>
    <s v="Casos"/>
    <s v="Ministerio de Ciencias, Tecnología, Conocimiento e Innovación"/>
    <x v="310"/>
    <m/>
    <s v="Gráfico Evolución"/>
    <m/>
    <x v="296"/>
    <m/>
    <s v="#1774B9"/>
    <s v="360-0311"/>
    <n v="36310206"/>
    <s v="T-362"/>
    <s v="C-361"/>
    <s v="FI-363"/>
    <s v="M-364"/>
  </r>
  <r>
    <x v="311"/>
    <n v="360"/>
    <s v="Enfermedades Mundiales"/>
    <s v="Salud"/>
    <n v="10207"/>
    <x v="1"/>
    <x v="0"/>
    <x v="2"/>
    <x v="259"/>
    <s v="Ninguno"/>
    <s v="Activos por 1 Millón Habitantes"/>
    <s v="Periodo 2020-2021"/>
    <s v="Casos"/>
    <s v="Ministerio de Ciencias, Tecnología, Conocimiento e Innovación"/>
    <x v="311"/>
    <m/>
    <s v="Gráfico Evolución"/>
    <m/>
    <x v="297"/>
    <m/>
    <s v="#1774B9"/>
    <s v="360-0312"/>
    <n v="36310207"/>
    <s v="T-362"/>
    <s v="C-361"/>
    <s v="FI-363"/>
    <s v="M-364"/>
  </r>
  <r>
    <x v="312"/>
    <n v="360"/>
    <s v="Enfermedades Mundiales"/>
    <s v="Salud"/>
    <n v="10208"/>
    <x v="1"/>
    <x v="0"/>
    <x v="2"/>
    <x v="260"/>
    <s v="Ninguno"/>
    <s v="Activos por 1 Millón Habitantes"/>
    <s v="Periodo 2020-2021"/>
    <s v="Casos"/>
    <s v="Ministerio de Ciencias, Tecnología, Conocimiento e Innovación"/>
    <x v="312"/>
    <m/>
    <s v="Gráfico Evolución"/>
    <m/>
    <x v="298"/>
    <m/>
    <s v="#1774B9"/>
    <s v="360-0313"/>
    <n v="36310208"/>
    <s v="T-362"/>
    <s v="C-361"/>
    <s v="FI-363"/>
    <s v="M-364"/>
  </r>
  <r>
    <x v="313"/>
    <n v="360"/>
    <s v="Enfermedades Mundiales"/>
    <s v="Salud"/>
    <n v="10209"/>
    <x v="1"/>
    <x v="0"/>
    <x v="2"/>
    <x v="261"/>
    <s v="Ninguno"/>
    <s v="Activos por 1 Millón Habitantes"/>
    <s v="Periodo 2020-2021"/>
    <s v="Casos"/>
    <s v="Ministerio de Ciencias, Tecnología, Conocimiento e Innovación"/>
    <x v="313"/>
    <m/>
    <s v="Gráfico Evolución"/>
    <m/>
    <x v="299"/>
    <m/>
    <s v="#1774B9"/>
    <s v="360-0314"/>
    <n v="36310209"/>
    <s v="T-362"/>
    <s v="C-361"/>
    <s v="FI-363"/>
    <s v="M-364"/>
  </r>
  <r>
    <x v="314"/>
    <n v="360"/>
    <s v="Enfermedades Mundiales"/>
    <s v="Salud"/>
    <n v="10210"/>
    <x v="1"/>
    <x v="0"/>
    <x v="2"/>
    <x v="262"/>
    <s v="Ninguno"/>
    <s v="Activos por 1 Millón Habitantes"/>
    <s v="Periodo 2020-2021"/>
    <s v="Casos"/>
    <s v="Ministerio de Ciencias, Tecnología, Conocimiento e Innovación"/>
    <x v="314"/>
    <m/>
    <s v="Gráfico Evolución"/>
    <m/>
    <x v="300"/>
    <m/>
    <s v="#1774B9"/>
    <s v="360-0315"/>
    <n v="36310210"/>
    <s v="T-362"/>
    <s v="C-361"/>
    <s v="FI-363"/>
    <s v="M-364"/>
  </r>
  <r>
    <x v="315"/>
    <n v="360"/>
    <s v="Enfermedades Mundiales"/>
    <s v="Salud"/>
    <n v="10301"/>
    <x v="1"/>
    <x v="0"/>
    <x v="2"/>
    <x v="263"/>
    <s v="Ninguno"/>
    <s v="Activos por 1 Millón Habitantes"/>
    <s v="Periodo 2020-2021"/>
    <s v="Casos"/>
    <s v="Ministerio de Ciencias, Tecnología, Conocimiento e Innovación"/>
    <x v="315"/>
    <m/>
    <s v="Gráfico Evolución"/>
    <m/>
    <x v="301"/>
    <m/>
    <s v="#1774B9"/>
    <s v="360-0316"/>
    <n v="36310301"/>
    <s v="T-362"/>
    <s v="C-361"/>
    <s v="FI-363"/>
    <s v="M-364"/>
  </r>
  <r>
    <x v="316"/>
    <n v="360"/>
    <s v="Enfermedades Mundiales"/>
    <s v="Salud"/>
    <n v="10302"/>
    <x v="1"/>
    <x v="0"/>
    <x v="2"/>
    <x v="264"/>
    <s v="Ninguno"/>
    <s v="Activos por 1 Millón Habitantes"/>
    <s v="Periodo 2020-2021"/>
    <s v="Casos"/>
    <s v="Ministerio de Ciencias, Tecnología, Conocimiento e Innovación"/>
    <x v="316"/>
    <m/>
    <s v="Gráfico Evolución"/>
    <m/>
    <x v="302"/>
    <m/>
    <s v="#1774B9"/>
    <s v="360-0317"/>
    <n v="36310302"/>
    <s v="T-362"/>
    <s v="C-361"/>
    <s v="FI-363"/>
    <s v="M-364"/>
  </r>
  <r>
    <x v="317"/>
    <n v="360"/>
    <s v="Enfermedades Mundiales"/>
    <s v="Salud"/>
    <n v="10303"/>
    <x v="1"/>
    <x v="0"/>
    <x v="2"/>
    <x v="265"/>
    <s v="Ninguno"/>
    <s v="Activos por 1 Millón Habitantes"/>
    <s v="Periodo 2020-2021"/>
    <s v="Casos"/>
    <s v="Ministerio de Ciencias, Tecnología, Conocimiento e Innovación"/>
    <x v="317"/>
    <m/>
    <s v="Gráfico Evolución"/>
    <m/>
    <x v="303"/>
    <m/>
    <s v="#1774B9"/>
    <s v="360-0318"/>
    <n v="36310303"/>
    <s v="T-362"/>
    <s v="C-361"/>
    <s v="FI-363"/>
    <s v="M-364"/>
  </r>
  <r>
    <x v="318"/>
    <n v="360"/>
    <s v="Enfermedades Mundiales"/>
    <s v="Salud"/>
    <n v="10304"/>
    <x v="1"/>
    <x v="0"/>
    <x v="2"/>
    <x v="266"/>
    <s v="Ninguno"/>
    <s v="Activos por 1 Millón Habitantes"/>
    <s v="Periodo 2020-2021"/>
    <s v="Casos"/>
    <s v="Ministerio de Ciencias, Tecnología, Conocimiento e Innovación"/>
    <x v="318"/>
    <m/>
    <s v="Gráfico Evolución"/>
    <m/>
    <x v="304"/>
    <m/>
    <s v="#1774B9"/>
    <s v="360-0319"/>
    <n v="36310304"/>
    <s v="T-362"/>
    <s v="C-361"/>
    <s v="FI-363"/>
    <s v="M-364"/>
  </r>
  <r>
    <x v="319"/>
    <n v="360"/>
    <s v="Enfermedades Mundiales"/>
    <s v="Salud"/>
    <n v="10305"/>
    <x v="1"/>
    <x v="0"/>
    <x v="2"/>
    <x v="267"/>
    <s v="Ninguno"/>
    <s v="Activos por 1 Millón Habitantes"/>
    <s v="Periodo 2020-2021"/>
    <s v="Casos"/>
    <s v="Ministerio de Ciencias, Tecnología, Conocimiento e Innovación"/>
    <x v="319"/>
    <m/>
    <s v="Gráfico Evolución"/>
    <m/>
    <x v="305"/>
    <m/>
    <s v="#1774B9"/>
    <s v="360-0320"/>
    <n v="36310305"/>
    <s v="T-362"/>
    <s v="C-361"/>
    <s v="FI-363"/>
    <s v="M-364"/>
  </r>
  <r>
    <x v="320"/>
    <n v="360"/>
    <s v="Enfermedades Mundiales"/>
    <s v="Salud"/>
    <n v="10306"/>
    <x v="1"/>
    <x v="0"/>
    <x v="2"/>
    <x v="268"/>
    <s v="Ninguno"/>
    <s v="Activos por 1 Millón Habitantes"/>
    <s v="Periodo 2020-2021"/>
    <s v="Casos"/>
    <s v="Ministerio de Ciencias, Tecnología, Conocimiento e Innovación"/>
    <x v="320"/>
    <m/>
    <s v="Gráfico Evolución"/>
    <m/>
    <x v="306"/>
    <m/>
    <s v="#1774B9"/>
    <s v="360-0321"/>
    <n v="36310306"/>
    <s v="T-362"/>
    <s v="C-361"/>
    <s v="FI-363"/>
    <s v="M-364"/>
  </r>
  <r>
    <x v="321"/>
    <n v="360"/>
    <s v="Enfermedades Mundiales"/>
    <s v="Salud"/>
    <n v="10307"/>
    <x v="1"/>
    <x v="0"/>
    <x v="2"/>
    <x v="269"/>
    <s v="Ninguno"/>
    <s v="Activos por 1 Millón Habitantes"/>
    <s v="Periodo 2020-2021"/>
    <s v="Casos"/>
    <s v="Ministerio de Ciencias, Tecnología, Conocimiento e Innovación"/>
    <x v="321"/>
    <m/>
    <s v="Gráfico Evolución"/>
    <m/>
    <x v="307"/>
    <m/>
    <s v="#1774B9"/>
    <s v="360-0322"/>
    <n v="36310307"/>
    <s v="T-362"/>
    <s v="C-361"/>
    <s v="FI-363"/>
    <s v="M-364"/>
  </r>
  <r>
    <x v="322"/>
    <n v="360"/>
    <s v="Enfermedades Mundiales"/>
    <s v="Salud"/>
    <n v="10401"/>
    <x v="1"/>
    <x v="0"/>
    <x v="2"/>
    <x v="270"/>
    <s v="Ninguno"/>
    <s v="Activos por 1 Millón Habitantes"/>
    <s v="Periodo 2020-2021"/>
    <s v="Casos"/>
    <s v="Ministerio de Ciencias, Tecnología, Conocimiento e Innovación"/>
    <x v="322"/>
    <m/>
    <s v="Gráfico Evolución"/>
    <m/>
    <x v="308"/>
    <m/>
    <s v="#1774B9"/>
    <s v="360-0323"/>
    <n v="36310401"/>
    <s v="T-362"/>
    <s v="C-361"/>
    <s v="FI-363"/>
    <s v="M-364"/>
  </r>
  <r>
    <x v="323"/>
    <n v="360"/>
    <s v="Enfermedades Mundiales"/>
    <s v="Salud"/>
    <n v="10402"/>
    <x v="1"/>
    <x v="0"/>
    <x v="2"/>
    <x v="271"/>
    <s v="Ninguno"/>
    <s v="Activos por 1 Millón Habitantes"/>
    <s v="Periodo 2020-2021"/>
    <s v="Casos"/>
    <s v="Ministerio de Ciencias, Tecnología, Conocimiento e Innovación"/>
    <x v="323"/>
    <m/>
    <s v="Gráfico Evolución"/>
    <m/>
    <x v="309"/>
    <m/>
    <s v="#1774B9"/>
    <s v="360-0324"/>
    <n v="36310402"/>
    <s v="T-362"/>
    <s v="C-361"/>
    <s v="FI-363"/>
    <s v="M-364"/>
  </r>
  <r>
    <x v="324"/>
    <n v="360"/>
    <s v="Enfermedades Mundiales"/>
    <s v="Salud"/>
    <n v="10403"/>
    <x v="1"/>
    <x v="0"/>
    <x v="2"/>
    <x v="272"/>
    <s v="Ninguno"/>
    <s v="Activos por 1 Millón Habitantes"/>
    <s v="Periodo 2020-2021"/>
    <s v="Casos"/>
    <s v="Ministerio de Ciencias, Tecnología, Conocimiento e Innovación"/>
    <x v="324"/>
    <m/>
    <s v="Gráfico Evolución"/>
    <m/>
    <x v="310"/>
    <m/>
    <s v="#1774B9"/>
    <s v="360-0325"/>
    <n v="36310403"/>
    <s v="T-362"/>
    <s v="C-361"/>
    <s v="FI-363"/>
    <s v="M-364"/>
  </r>
  <r>
    <x v="325"/>
    <n v="360"/>
    <s v="Enfermedades Mundiales"/>
    <s v="Salud"/>
    <n v="10404"/>
    <x v="1"/>
    <x v="0"/>
    <x v="2"/>
    <x v="273"/>
    <s v="Ninguno"/>
    <s v="Activos por 1 Millón Habitantes"/>
    <s v="Periodo 2020-2021"/>
    <s v="Casos"/>
    <s v="Ministerio de Ciencias, Tecnología, Conocimiento e Innovación"/>
    <x v="325"/>
    <m/>
    <s v="Gráfico Evolución"/>
    <m/>
    <x v="311"/>
    <m/>
    <s v="#1774B9"/>
    <s v="360-0326"/>
    <n v="36310404"/>
    <s v="T-362"/>
    <s v="C-361"/>
    <s v="FI-363"/>
    <s v="M-364"/>
  </r>
  <r>
    <x v="326"/>
    <n v="360"/>
    <s v="Enfermedades Mundiales"/>
    <s v="Salud"/>
    <n v="11101"/>
    <x v="1"/>
    <x v="0"/>
    <x v="2"/>
    <x v="274"/>
    <s v="Ninguno"/>
    <s v="Activos por 1 Millón Habitantes"/>
    <s v="Periodo 2020-2021"/>
    <s v="Casos"/>
    <s v="Ministerio de Ciencias, Tecnología, Conocimiento e Innovación"/>
    <x v="326"/>
    <m/>
    <s v="Gráfico Evolución"/>
    <m/>
    <x v="312"/>
    <m/>
    <s v="#1774B9"/>
    <s v="360-0327"/>
    <n v="36311101"/>
    <s v="T-362"/>
    <s v="C-361"/>
    <s v="FI-363"/>
    <s v="M-364"/>
  </r>
  <r>
    <x v="327"/>
    <n v="360"/>
    <s v="Enfermedades Mundiales"/>
    <s v="Salud"/>
    <n v="11102"/>
    <x v="1"/>
    <x v="0"/>
    <x v="2"/>
    <x v="275"/>
    <s v="Ninguno"/>
    <s v="Activos por 1 Millón Habitantes"/>
    <s v="Periodo 2020-2021"/>
    <s v="Casos"/>
    <s v="Ministerio de Ciencias, Tecnología, Conocimiento e Innovación"/>
    <x v="327"/>
    <m/>
    <s v="Gráfico Evolución"/>
    <m/>
    <x v="313"/>
    <m/>
    <s v="#1774B9"/>
    <s v="360-0328"/>
    <n v="36311102"/>
    <s v="T-362"/>
    <s v="C-361"/>
    <s v="FI-363"/>
    <s v="M-364"/>
  </r>
  <r>
    <x v="328"/>
    <n v="360"/>
    <s v="Enfermedades Mundiales"/>
    <s v="Salud"/>
    <n v="11201"/>
    <x v="1"/>
    <x v="0"/>
    <x v="2"/>
    <x v="276"/>
    <s v="Ninguno"/>
    <s v="Activos por 1 Millón Habitantes"/>
    <s v="Periodo 2020-2021"/>
    <s v="Casos"/>
    <s v="Ministerio de Ciencias, Tecnología, Conocimiento e Innovación"/>
    <x v="328"/>
    <m/>
    <s v="Gráfico Evolución"/>
    <m/>
    <x v="314"/>
    <m/>
    <s v="#1774B9"/>
    <s v="360-0329"/>
    <n v="36311201"/>
    <s v="T-362"/>
    <s v="C-361"/>
    <s v="FI-363"/>
    <s v="M-364"/>
  </r>
  <r>
    <x v="329"/>
    <n v="360"/>
    <s v="Enfermedades Mundiales"/>
    <s v="Salud"/>
    <n v="11202"/>
    <x v="1"/>
    <x v="0"/>
    <x v="2"/>
    <x v="277"/>
    <s v="Ninguno"/>
    <s v="Activos por 1 Millón Habitantes"/>
    <s v="Periodo 2020-2021"/>
    <s v="Casos"/>
    <s v="Ministerio de Ciencias, Tecnología, Conocimiento e Innovación"/>
    <x v="329"/>
    <m/>
    <s v="Gráfico Evolución"/>
    <m/>
    <x v="315"/>
    <m/>
    <s v="#1774B9"/>
    <s v="360-0330"/>
    <n v="36311202"/>
    <s v="T-362"/>
    <s v="C-361"/>
    <s v="FI-363"/>
    <s v="M-364"/>
  </r>
  <r>
    <x v="330"/>
    <n v="360"/>
    <s v="Enfermedades Mundiales"/>
    <s v="Salud"/>
    <n v="11203"/>
    <x v="1"/>
    <x v="0"/>
    <x v="2"/>
    <x v="278"/>
    <s v="Ninguno"/>
    <s v="Activos por 1 Millón Habitantes"/>
    <s v="Periodo 2020-2021"/>
    <s v="Casos"/>
    <s v="Ministerio de Ciencias, Tecnología, Conocimiento e Innovación"/>
    <x v="330"/>
    <m/>
    <s v="Gráfico Evolución"/>
    <m/>
    <x v="316"/>
    <m/>
    <s v="#1774B9"/>
    <s v="360-0331"/>
    <n v="36311203"/>
    <s v="T-362"/>
    <s v="C-361"/>
    <s v="FI-363"/>
    <s v="M-364"/>
  </r>
  <r>
    <x v="331"/>
    <n v="360"/>
    <s v="Enfermedades Mundiales"/>
    <s v="Salud"/>
    <n v="11301"/>
    <x v="1"/>
    <x v="0"/>
    <x v="2"/>
    <x v="279"/>
    <s v="Ninguno"/>
    <s v="Activos por 1 Millón Habitantes"/>
    <s v="Periodo 2020-2021"/>
    <s v="Casos"/>
    <s v="Ministerio de Ciencias, Tecnología, Conocimiento e Innovación"/>
    <x v="331"/>
    <m/>
    <s v="Gráfico Evolución"/>
    <m/>
    <x v="317"/>
    <m/>
    <s v="#1774B9"/>
    <s v="360-0332"/>
    <n v="36311301"/>
    <s v="T-362"/>
    <s v="C-361"/>
    <s v="FI-363"/>
    <s v="M-364"/>
  </r>
  <r>
    <x v="332"/>
    <n v="360"/>
    <s v="Enfermedades Mundiales"/>
    <s v="Salud"/>
    <n v="11302"/>
    <x v="1"/>
    <x v="0"/>
    <x v="2"/>
    <x v="280"/>
    <s v="Ninguno"/>
    <s v="Activos por 1 Millón Habitantes"/>
    <s v="Periodo 2020-2021"/>
    <s v="Casos"/>
    <s v="Ministerio de Ciencias, Tecnología, Conocimiento e Innovación"/>
    <x v="332"/>
    <m/>
    <s v="Gráfico Evolución"/>
    <m/>
    <x v="318"/>
    <m/>
    <s v="#1774B9"/>
    <s v="360-0333"/>
    <n v="36311302"/>
    <s v="T-362"/>
    <s v="C-361"/>
    <s v="FI-363"/>
    <s v="M-364"/>
  </r>
  <r>
    <x v="333"/>
    <n v="360"/>
    <s v="Enfermedades Mundiales"/>
    <s v="Salud"/>
    <n v="11303"/>
    <x v="1"/>
    <x v="0"/>
    <x v="2"/>
    <x v="281"/>
    <s v="Ninguno"/>
    <s v="Activos por 1 Millón Habitantes"/>
    <s v="Periodo 2020-2021"/>
    <s v="Casos"/>
    <s v="Ministerio de Ciencias, Tecnología, Conocimiento e Innovación"/>
    <x v="333"/>
    <m/>
    <s v="Gráfico Evolución"/>
    <m/>
    <x v="319"/>
    <m/>
    <s v="#1774B9"/>
    <s v="360-0334"/>
    <n v="36311303"/>
    <s v="T-362"/>
    <s v="C-361"/>
    <s v="FI-363"/>
    <s v="M-364"/>
  </r>
  <r>
    <x v="334"/>
    <n v="360"/>
    <s v="Enfermedades Mundiales"/>
    <s v="Salud"/>
    <n v="11401"/>
    <x v="1"/>
    <x v="0"/>
    <x v="2"/>
    <x v="282"/>
    <s v="Ninguno"/>
    <s v="Activos por 1 Millón Habitantes"/>
    <s v="Periodo 2020-2021"/>
    <s v="Casos"/>
    <s v="Ministerio de Ciencias, Tecnología, Conocimiento e Innovación"/>
    <x v="334"/>
    <m/>
    <s v="Gráfico Evolución"/>
    <m/>
    <x v="320"/>
    <m/>
    <s v="#1774B9"/>
    <s v="360-0335"/>
    <n v="36311401"/>
    <s v="T-362"/>
    <s v="C-361"/>
    <s v="FI-363"/>
    <s v="M-364"/>
  </r>
  <r>
    <x v="335"/>
    <n v="360"/>
    <s v="Enfermedades Mundiales"/>
    <s v="Salud"/>
    <n v="11402"/>
    <x v="1"/>
    <x v="0"/>
    <x v="2"/>
    <x v="283"/>
    <s v="Ninguno"/>
    <s v="Activos por 1 Millón Habitantes"/>
    <s v="Periodo 2020-2021"/>
    <s v="Casos"/>
    <s v="Ministerio de Ciencias, Tecnología, Conocimiento e Innovación"/>
    <x v="335"/>
    <m/>
    <s v="Gráfico Evolución"/>
    <m/>
    <x v="321"/>
    <m/>
    <s v="#1774B9"/>
    <s v="360-0336"/>
    <n v="36311402"/>
    <s v="T-362"/>
    <s v="C-361"/>
    <s v="FI-363"/>
    <s v="M-364"/>
  </r>
  <r>
    <x v="336"/>
    <n v="360"/>
    <s v="Enfermedades Mundiales"/>
    <s v="Salud"/>
    <n v="12101"/>
    <x v="1"/>
    <x v="0"/>
    <x v="2"/>
    <x v="284"/>
    <s v="Ninguno"/>
    <s v="Activos por 1 Millón Habitantes"/>
    <s v="Periodo 2020-2021"/>
    <s v="Casos"/>
    <s v="Ministerio de Ciencias, Tecnología, Conocimiento e Innovación"/>
    <x v="336"/>
    <m/>
    <s v="Gráfico Evolución"/>
    <m/>
    <x v="322"/>
    <m/>
    <s v="#1774B9"/>
    <s v="360-0337"/>
    <n v="36312101"/>
    <s v="T-362"/>
    <s v="C-361"/>
    <s v="FI-363"/>
    <s v="M-364"/>
  </r>
  <r>
    <x v="337"/>
    <n v="360"/>
    <s v="Enfermedades Mundiales"/>
    <s v="Salud"/>
    <n v="12102"/>
    <x v="1"/>
    <x v="0"/>
    <x v="2"/>
    <x v="285"/>
    <s v="Ninguno"/>
    <s v="Activos por 1 Millón Habitantes"/>
    <s v="Periodo 2020-2021"/>
    <s v="Casos"/>
    <s v="Ministerio de Ciencias, Tecnología, Conocimiento e Innovación"/>
    <x v="337"/>
    <m/>
    <s v="Gráfico Evolución"/>
    <m/>
    <x v="323"/>
    <m/>
    <s v="#1774B9"/>
    <s v="360-0338"/>
    <n v="36312102"/>
    <s v="T-362"/>
    <s v="C-361"/>
    <s v="FI-363"/>
    <s v="M-364"/>
  </r>
  <r>
    <x v="338"/>
    <n v="360"/>
    <s v="Enfermedades Mundiales"/>
    <s v="Salud"/>
    <n v="12103"/>
    <x v="1"/>
    <x v="0"/>
    <x v="2"/>
    <x v="286"/>
    <s v="Ninguno"/>
    <s v="Activos por 1 Millón Habitantes"/>
    <s v="Periodo 2020-2021"/>
    <s v="Casos"/>
    <s v="Ministerio de Ciencias, Tecnología, Conocimiento e Innovación"/>
    <x v="338"/>
    <m/>
    <s v="Gráfico Evolución"/>
    <m/>
    <x v="324"/>
    <m/>
    <s v="#1774B9"/>
    <s v="360-0339"/>
    <n v="36312103"/>
    <s v="T-362"/>
    <s v="C-361"/>
    <s v="FI-363"/>
    <s v="M-364"/>
  </r>
  <r>
    <x v="339"/>
    <n v="360"/>
    <s v="Enfermedades Mundiales"/>
    <s v="Salud"/>
    <n v="12104"/>
    <x v="1"/>
    <x v="0"/>
    <x v="2"/>
    <x v="287"/>
    <s v="Ninguno"/>
    <s v="Activos por 1 Millón Habitantes"/>
    <s v="Periodo 2020-2021"/>
    <s v="Casos"/>
    <s v="Ministerio de Ciencias, Tecnología, Conocimiento e Innovación"/>
    <x v="339"/>
    <m/>
    <s v="Gráfico Evolución"/>
    <m/>
    <x v="325"/>
    <m/>
    <s v="#1774B9"/>
    <s v="360-0340"/>
    <n v="36312104"/>
    <s v="T-362"/>
    <s v="C-361"/>
    <s v="FI-363"/>
    <s v="M-364"/>
  </r>
  <r>
    <x v="340"/>
    <n v="360"/>
    <s v="Enfermedades Mundiales"/>
    <s v="Salud"/>
    <n v="12201"/>
    <x v="1"/>
    <x v="0"/>
    <x v="2"/>
    <x v="288"/>
    <s v="Ninguno"/>
    <s v="Activos por 1 Millón Habitantes"/>
    <s v="Periodo 2020-2021"/>
    <s v="Casos"/>
    <s v="Ministerio de Ciencias, Tecnología, Conocimiento e Innovación"/>
    <x v="340"/>
    <m/>
    <s v="Gráfico Evolución"/>
    <m/>
    <x v="326"/>
    <m/>
    <s v="#1774B9"/>
    <s v="360-0341"/>
    <n v="36312201"/>
    <s v="T-362"/>
    <s v="C-361"/>
    <s v="FI-363"/>
    <s v="M-364"/>
  </r>
  <r>
    <x v="341"/>
    <n v="360"/>
    <s v="Enfermedades Mundiales"/>
    <s v="Salud"/>
    <n v="12301"/>
    <x v="1"/>
    <x v="0"/>
    <x v="2"/>
    <x v="289"/>
    <s v="Ninguno"/>
    <s v="Activos por 1 Millón Habitantes"/>
    <s v="Periodo 2020-2021"/>
    <s v="Casos"/>
    <s v="Ministerio de Ciencias, Tecnología, Conocimiento e Innovación"/>
    <x v="341"/>
    <m/>
    <s v="Gráfico Evolución"/>
    <m/>
    <x v="327"/>
    <m/>
    <s v="#1774B9"/>
    <s v="360-0342"/>
    <n v="36312301"/>
    <s v="T-362"/>
    <s v="C-361"/>
    <s v="FI-363"/>
    <s v="M-364"/>
  </r>
  <r>
    <x v="342"/>
    <n v="360"/>
    <s v="Enfermedades Mundiales"/>
    <s v="Salud"/>
    <n v="12302"/>
    <x v="1"/>
    <x v="0"/>
    <x v="2"/>
    <x v="290"/>
    <s v="Ninguno"/>
    <s v="Activos por 1 Millón Habitantes"/>
    <s v="Periodo 2020-2021"/>
    <s v="Casos"/>
    <s v="Ministerio de Ciencias, Tecnología, Conocimiento e Innovación"/>
    <x v="342"/>
    <m/>
    <s v="Gráfico Evolución"/>
    <m/>
    <x v="328"/>
    <m/>
    <s v="#1774B9"/>
    <s v="360-0343"/>
    <n v="36312302"/>
    <s v="T-362"/>
    <s v="C-361"/>
    <s v="FI-363"/>
    <s v="M-364"/>
  </r>
  <r>
    <x v="343"/>
    <n v="360"/>
    <s v="Enfermedades Mundiales"/>
    <s v="Salud"/>
    <n v="12303"/>
    <x v="1"/>
    <x v="0"/>
    <x v="2"/>
    <x v="291"/>
    <s v="Ninguno"/>
    <s v="Activos por 1 Millón Habitantes"/>
    <s v="Periodo 2020-2021"/>
    <s v="Casos"/>
    <s v="Ministerio de Ciencias, Tecnología, Conocimiento e Innovación"/>
    <x v="343"/>
    <m/>
    <s v="Gráfico Evolución"/>
    <m/>
    <x v="329"/>
    <m/>
    <s v="#1774B9"/>
    <s v="360-0344"/>
    <n v="36312303"/>
    <s v="T-362"/>
    <s v="C-361"/>
    <s v="FI-363"/>
    <s v="M-364"/>
  </r>
  <r>
    <x v="344"/>
    <n v="360"/>
    <s v="Enfermedades Mundiales"/>
    <s v="Salud"/>
    <n v="12401"/>
    <x v="1"/>
    <x v="0"/>
    <x v="2"/>
    <x v="292"/>
    <s v="Ninguno"/>
    <s v="Activos por 1 Millón Habitantes"/>
    <s v="Periodo 2020-2021"/>
    <s v="Casos"/>
    <s v="Ministerio de Ciencias, Tecnología, Conocimiento e Innovación"/>
    <x v="344"/>
    <m/>
    <s v="Gráfico Evolución"/>
    <m/>
    <x v="330"/>
    <m/>
    <s v="#1774B9"/>
    <s v="360-0345"/>
    <n v="36312401"/>
    <s v="T-362"/>
    <s v="C-361"/>
    <s v="FI-363"/>
    <s v="M-364"/>
  </r>
  <r>
    <x v="345"/>
    <n v="360"/>
    <s v="Enfermedades Mundiales"/>
    <s v="Salud"/>
    <n v="12402"/>
    <x v="1"/>
    <x v="0"/>
    <x v="2"/>
    <x v="293"/>
    <s v="Ninguno"/>
    <s v="Activos por 1 Millón Habitantes"/>
    <s v="Periodo 2020-2021"/>
    <s v="Casos"/>
    <s v="Ministerio de Ciencias, Tecnología, Conocimiento e Innovación"/>
    <x v="345"/>
    <m/>
    <s v="Gráfico Evolución"/>
    <m/>
    <x v="331"/>
    <m/>
    <s v="#1774B9"/>
    <s v="360-0346"/>
    <n v="36312402"/>
    <s v="T-362"/>
    <s v="C-361"/>
    <s v="FI-363"/>
    <s v="M-364"/>
  </r>
  <r>
    <x v="346"/>
    <n v="360"/>
    <s v="Enfermedades Mundiales"/>
    <s v="Salud"/>
    <n v="13101"/>
    <x v="1"/>
    <x v="0"/>
    <x v="2"/>
    <x v="294"/>
    <s v="Ninguno"/>
    <s v="Activos por 1 Millón Habitantes"/>
    <s v="Periodo 2020-2021"/>
    <s v="Casos"/>
    <s v="Ministerio de Ciencias, Tecnología, Conocimiento e Innovación"/>
    <x v="346"/>
    <m/>
    <s v="Gráfico Evolución"/>
    <m/>
    <x v="332"/>
    <m/>
    <s v="#1774B9"/>
    <s v="360-0347"/>
    <n v="36313101"/>
    <s v="T-362"/>
    <s v="C-361"/>
    <s v="FI-363"/>
    <s v="M-364"/>
  </r>
  <r>
    <x v="347"/>
    <n v="360"/>
    <s v="Enfermedades Mundiales"/>
    <s v="Salud"/>
    <n v="13102"/>
    <x v="1"/>
    <x v="0"/>
    <x v="2"/>
    <x v="295"/>
    <s v="Ninguno"/>
    <s v="Activos por 1 Millón Habitantes"/>
    <s v="Periodo 2020-2021"/>
    <s v="Casos"/>
    <s v="Ministerio de Ciencias, Tecnología, Conocimiento e Innovación"/>
    <x v="347"/>
    <m/>
    <s v="Gráfico Evolución"/>
    <m/>
    <x v="333"/>
    <m/>
    <s v="#1774B9"/>
    <s v="360-0348"/>
    <n v="36313102"/>
    <s v="T-362"/>
    <s v="C-361"/>
    <s v="FI-363"/>
    <s v="M-364"/>
  </r>
  <r>
    <x v="348"/>
    <n v="360"/>
    <s v="Enfermedades Mundiales"/>
    <s v="Salud"/>
    <n v="13103"/>
    <x v="1"/>
    <x v="0"/>
    <x v="2"/>
    <x v="296"/>
    <s v="Ninguno"/>
    <s v="Activos por 1 Millón Habitantes"/>
    <s v="Periodo 2020-2021"/>
    <s v="Casos"/>
    <s v="Ministerio de Ciencias, Tecnología, Conocimiento e Innovación"/>
    <x v="348"/>
    <m/>
    <s v="Gráfico Evolución"/>
    <m/>
    <x v="334"/>
    <m/>
    <s v="#1774B9"/>
    <s v="360-0349"/>
    <n v="36313103"/>
    <s v="T-362"/>
    <s v="C-361"/>
    <s v="FI-363"/>
    <s v="M-364"/>
  </r>
  <r>
    <x v="349"/>
    <n v="360"/>
    <s v="Enfermedades Mundiales"/>
    <s v="Salud"/>
    <n v="13104"/>
    <x v="1"/>
    <x v="0"/>
    <x v="2"/>
    <x v="297"/>
    <s v="Ninguno"/>
    <s v="Activos por 1 Millón Habitantes"/>
    <s v="Periodo 2020-2021"/>
    <s v="Casos"/>
    <s v="Ministerio de Ciencias, Tecnología, Conocimiento e Innovación"/>
    <x v="349"/>
    <m/>
    <s v="Gráfico Evolución"/>
    <m/>
    <x v="335"/>
    <m/>
    <s v="#1774B9"/>
    <s v="360-0350"/>
    <n v="36313104"/>
    <s v="T-362"/>
    <s v="C-361"/>
    <s v="FI-363"/>
    <s v="M-364"/>
  </r>
  <r>
    <x v="350"/>
    <n v="360"/>
    <s v="Enfermedades Mundiales"/>
    <s v="Salud"/>
    <n v="13105"/>
    <x v="1"/>
    <x v="0"/>
    <x v="2"/>
    <x v="298"/>
    <s v="Ninguno"/>
    <s v="Activos por 1 Millón Habitantes"/>
    <s v="Periodo 2020-2021"/>
    <s v="Casos"/>
    <s v="Ministerio de Ciencias, Tecnología, Conocimiento e Innovación"/>
    <x v="350"/>
    <m/>
    <s v="Gráfico Evolución"/>
    <m/>
    <x v="336"/>
    <m/>
    <s v="#1774B9"/>
    <s v="360-0351"/>
    <n v="36313105"/>
    <s v="T-362"/>
    <s v="C-361"/>
    <s v="FI-363"/>
    <s v="M-364"/>
  </r>
  <r>
    <x v="351"/>
    <n v="360"/>
    <s v="Enfermedades Mundiales"/>
    <s v="Salud"/>
    <n v="13106"/>
    <x v="1"/>
    <x v="0"/>
    <x v="2"/>
    <x v="299"/>
    <s v="Ninguno"/>
    <s v="Activos por 1 Millón Habitantes"/>
    <s v="Periodo 2020-2021"/>
    <s v="Casos"/>
    <s v="Ministerio de Ciencias, Tecnología, Conocimiento e Innovación"/>
    <x v="351"/>
    <m/>
    <s v="Gráfico Evolución"/>
    <m/>
    <x v="337"/>
    <m/>
    <s v="#1774B9"/>
    <s v="360-0352"/>
    <n v="36313106"/>
    <s v="T-362"/>
    <s v="C-361"/>
    <s v="FI-363"/>
    <s v="M-364"/>
  </r>
  <r>
    <x v="352"/>
    <n v="360"/>
    <s v="Enfermedades Mundiales"/>
    <s v="Salud"/>
    <n v="13107"/>
    <x v="1"/>
    <x v="0"/>
    <x v="2"/>
    <x v="300"/>
    <s v="Ninguno"/>
    <s v="Activos por 1 Millón Habitantes"/>
    <s v="Periodo 2020-2021"/>
    <s v="Casos"/>
    <s v="Ministerio de Ciencias, Tecnología, Conocimiento e Innovación"/>
    <x v="352"/>
    <m/>
    <s v="Gráfico Evolución"/>
    <m/>
    <x v="338"/>
    <m/>
    <s v="#1774B9"/>
    <s v="360-0353"/>
    <n v="36313107"/>
    <s v="T-362"/>
    <s v="C-361"/>
    <s v="FI-363"/>
    <s v="M-364"/>
  </r>
  <r>
    <x v="353"/>
    <n v="360"/>
    <s v="Enfermedades Mundiales"/>
    <s v="Salud"/>
    <n v="13108"/>
    <x v="1"/>
    <x v="0"/>
    <x v="2"/>
    <x v="301"/>
    <s v="Ninguno"/>
    <s v="Activos por 1 Millón Habitantes"/>
    <s v="Periodo 2020-2021"/>
    <s v="Casos"/>
    <s v="Ministerio de Ciencias, Tecnología, Conocimiento e Innovación"/>
    <x v="353"/>
    <m/>
    <s v="Gráfico Evolución"/>
    <m/>
    <x v="339"/>
    <m/>
    <s v="#1774B9"/>
    <s v="360-0354"/>
    <n v="36313108"/>
    <s v="T-362"/>
    <s v="C-361"/>
    <s v="FI-363"/>
    <s v="M-364"/>
  </r>
  <r>
    <x v="354"/>
    <n v="360"/>
    <s v="Enfermedades Mundiales"/>
    <s v="Salud"/>
    <n v="13109"/>
    <x v="1"/>
    <x v="0"/>
    <x v="2"/>
    <x v="302"/>
    <s v="Ninguno"/>
    <s v="Activos por 1 Millón Habitantes"/>
    <s v="Periodo 2020-2021"/>
    <s v="Casos"/>
    <s v="Ministerio de Ciencias, Tecnología, Conocimiento e Innovación"/>
    <x v="354"/>
    <m/>
    <s v="Gráfico Evolución"/>
    <m/>
    <x v="340"/>
    <m/>
    <s v="#1774B9"/>
    <s v="360-0355"/>
    <n v="36313109"/>
    <s v="T-362"/>
    <s v="C-361"/>
    <s v="FI-363"/>
    <s v="M-364"/>
  </r>
  <r>
    <x v="355"/>
    <n v="360"/>
    <s v="Enfermedades Mundiales"/>
    <s v="Salud"/>
    <n v="13110"/>
    <x v="1"/>
    <x v="0"/>
    <x v="2"/>
    <x v="303"/>
    <s v="Ninguno"/>
    <s v="Activos por 1 Millón Habitantes"/>
    <s v="Periodo 2020-2021"/>
    <s v="Casos"/>
    <s v="Ministerio de Ciencias, Tecnología, Conocimiento e Innovación"/>
    <x v="355"/>
    <m/>
    <s v="Gráfico Evolución"/>
    <m/>
    <x v="341"/>
    <m/>
    <s v="#1774B9"/>
    <s v="360-0356"/>
    <n v="36313110"/>
    <s v="T-362"/>
    <s v="C-361"/>
    <s v="FI-363"/>
    <s v="M-364"/>
  </r>
  <r>
    <x v="356"/>
    <n v="360"/>
    <s v="Enfermedades Mundiales"/>
    <s v="Salud"/>
    <n v="13111"/>
    <x v="1"/>
    <x v="0"/>
    <x v="2"/>
    <x v="304"/>
    <s v="Ninguno"/>
    <s v="Activos por 1 Millón Habitantes"/>
    <s v="Periodo 2020-2021"/>
    <s v="Casos"/>
    <s v="Ministerio de Ciencias, Tecnología, Conocimiento e Innovación"/>
    <x v="356"/>
    <m/>
    <s v="Gráfico Evolución"/>
    <m/>
    <x v="342"/>
    <m/>
    <s v="#1774B9"/>
    <s v="360-0357"/>
    <n v="36313111"/>
    <s v="T-362"/>
    <s v="C-361"/>
    <s v="FI-363"/>
    <s v="M-364"/>
  </r>
  <r>
    <x v="357"/>
    <n v="360"/>
    <s v="Enfermedades Mundiales"/>
    <s v="Salud"/>
    <n v="13112"/>
    <x v="1"/>
    <x v="0"/>
    <x v="2"/>
    <x v="305"/>
    <s v="Ninguno"/>
    <s v="Activos por 1 Millón Habitantes"/>
    <s v="Periodo 2020-2021"/>
    <s v="Casos"/>
    <s v="Ministerio de Ciencias, Tecnología, Conocimiento e Innovación"/>
    <x v="357"/>
    <m/>
    <s v="Gráfico Evolución"/>
    <m/>
    <x v="343"/>
    <m/>
    <s v="#1774B9"/>
    <s v="360-0358"/>
    <n v="36313112"/>
    <s v="T-362"/>
    <s v="C-361"/>
    <s v="FI-363"/>
    <s v="M-364"/>
  </r>
  <r>
    <x v="358"/>
    <n v="360"/>
    <s v="Enfermedades Mundiales"/>
    <s v="Salud"/>
    <n v="13113"/>
    <x v="1"/>
    <x v="0"/>
    <x v="2"/>
    <x v="306"/>
    <s v="Ninguno"/>
    <s v="Activos por 1 Millón Habitantes"/>
    <s v="Periodo 2020-2021"/>
    <s v="Casos"/>
    <s v="Ministerio de Ciencias, Tecnología, Conocimiento e Innovación"/>
    <x v="358"/>
    <m/>
    <s v="Gráfico Evolución"/>
    <m/>
    <x v="344"/>
    <m/>
    <s v="#1774B9"/>
    <s v="360-0359"/>
    <n v="36313113"/>
    <s v="T-362"/>
    <s v="C-361"/>
    <s v="FI-363"/>
    <s v="M-364"/>
  </r>
  <r>
    <x v="359"/>
    <n v="360"/>
    <s v="Enfermedades Mundiales"/>
    <s v="Salud"/>
    <n v="13114"/>
    <x v="1"/>
    <x v="0"/>
    <x v="2"/>
    <x v="307"/>
    <s v="Ninguno"/>
    <s v="Activos por 1 Millón Habitantes"/>
    <s v="Periodo 2020-2021"/>
    <s v="Casos"/>
    <s v="Ministerio de Ciencias, Tecnología, Conocimiento e Innovación"/>
    <x v="359"/>
    <m/>
    <s v="Gráfico Evolución"/>
    <m/>
    <x v="345"/>
    <m/>
    <s v="#1774B9"/>
    <s v="360-0360"/>
    <n v="36313114"/>
    <s v="T-362"/>
    <s v="C-361"/>
    <s v="FI-363"/>
    <s v="M-364"/>
  </r>
  <r>
    <x v="360"/>
    <n v="360"/>
    <s v="Enfermedades Mundiales"/>
    <s v="Salud"/>
    <n v="13115"/>
    <x v="1"/>
    <x v="0"/>
    <x v="2"/>
    <x v="308"/>
    <s v="Ninguno"/>
    <s v="Activos por 1 Millón Habitantes"/>
    <s v="Periodo 2020-2021"/>
    <s v="Casos"/>
    <s v="Ministerio de Ciencias, Tecnología, Conocimiento e Innovación"/>
    <x v="360"/>
    <m/>
    <s v="Gráfico Evolución"/>
    <m/>
    <x v="346"/>
    <m/>
    <s v="#1774B9"/>
    <s v="360-0361"/>
    <n v="36313115"/>
    <s v="T-362"/>
    <s v="C-361"/>
    <s v="FI-363"/>
    <s v="M-364"/>
  </r>
  <r>
    <x v="361"/>
    <n v="360"/>
    <s v="Enfermedades Mundiales"/>
    <s v="Salud"/>
    <n v="13116"/>
    <x v="1"/>
    <x v="0"/>
    <x v="2"/>
    <x v="309"/>
    <s v="Ninguno"/>
    <s v="Activos por 1 Millón Habitantes"/>
    <s v="Periodo 2020-2021"/>
    <s v="Casos"/>
    <s v="Ministerio de Ciencias, Tecnología, Conocimiento e Innovación"/>
    <x v="361"/>
    <m/>
    <s v="Gráfico Evolución"/>
    <m/>
    <x v="347"/>
    <m/>
    <s v="#1774B9"/>
    <s v="360-0362"/>
    <n v="36313116"/>
    <s v="T-362"/>
    <s v="C-361"/>
    <s v="FI-363"/>
    <s v="M-364"/>
  </r>
  <r>
    <x v="362"/>
    <n v="360"/>
    <s v="Enfermedades Mundiales"/>
    <s v="Salud"/>
    <n v="13117"/>
    <x v="1"/>
    <x v="0"/>
    <x v="2"/>
    <x v="310"/>
    <s v="Ninguno"/>
    <s v="Activos por 1 Millón Habitantes"/>
    <s v="Periodo 2020-2021"/>
    <s v="Casos"/>
    <s v="Ministerio de Ciencias, Tecnología, Conocimiento e Innovación"/>
    <x v="362"/>
    <m/>
    <s v="Gráfico Evolución"/>
    <m/>
    <x v="348"/>
    <m/>
    <s v="#1774B9"/>
    <s v="360-0363"/>
    <n v="36313117"/>
    <s v="T-362"/>
    <s v="C-361"/>
    <s v="FI-363"/>
    <s v="M-364"/>
  </r>
  <r>
    <x v="363"/>
    <n v="360"/>
    <s v="Enfermedades Mundiales"/>
    <s v="Salud"/>
    <n v="13118"/>
    <x v="1"/>
    <x v="0"/>
    <x v="2"/>
    <x v="311"/>
    <s v="Ninguno"/>
    <s v="Activos por 1 Millón Habitantes"/>
    <s v="Periodo 2020-2021"/>
    <s v="Casos"/>
    <s v="Ministerio de Ciencias, Tecnología, Conocimiento e Innovación"/>
    <x v="363"/>
    <m/>
    <s v="Gráfico Evolución"/>
    <m/>
    <x v="349"/>
    <m/>
    <s v="#1774B9"/>
    <s v="360-0364"/>
    <n v="36313118"/>
    <s v="T-362"/>
    <s v="C-361"/>
    <s v="FI-363"/>
    <s v="M-364"/>
  </r>
  <r>
    <x v="364"/>
    <n v="360"/>
    <s v="Enfermedades Mundiales"/>
    <s v="Salud"/>
    <n v="13119"/>
    <x v="1"/>
    <x v="0"/>
    <x v="2"/>
    <x v="312"/>
    <s v="Ninguno"/>
    <s v="Activos por 1 Millón Habitantes"/>
    <s v="Periodo 2020-2021"/>
    <s v="Casos"/>
    <s v="Ministerio de Ciencias, Tecnología, Conocimiento e Innovación"/>
    <x v="364"/>
    <m/>
    <s v="Gráfico Evolución"/>
    <m/>
    <x v="350"/>
    <m/>
    <s v="#1774B9"/>
    <s v="360-0365"/>
    <n v="36313119"/>
    <s v="T-362"/>
    <s v="C-361"/>
    <s v="FI-363"/>
    <s v="M-364"/>
  </r>
  <r>
    <x v="365"/>
    <n v="360"/>
    <s v="Enfermedades Mundiales"/>
    <s v="Salud"/>
    <n v="13120"/>
    <x v="1"/>
    <x v="0"/>
    <x v="2"/>
    <x v="313"/>
    <s v="Ninguno"/>
    <s v="Activos por 1 Millón Habitantes"/>
    <s v="Periodo 2020-2021"/>
    <s v="Casos"/>
    <s v="Ministerio de Ciencias, Tecnología, Conocimiento e Innovación"/>
    <x v="365"/>
    <m/>
    <s v="Gráfico Evolución"/>
    <m/>
    <x v="351"/>
    <m/>
    <s v="#1774B9"/>
    <s v="360-0366"/>
    <n v="36313120"/>
    <s v="T-362"/>
    <s v="C-361"/>
    <s v="FI-363"/>
    <s v="M-364"/>
  </r>
  <r>
    <x v="366"/>
    <n v="360"/>
    <s v="Enfermedades Mundiales"/>
    <s v="Salud"/>
    <n v="13121"/>
    <x v="1"/>
    <x v="0"/>
    <x v="2"/>
    <x v="314"/>
    <s v="Ninguno"/>
    <s v="Activos por 1 Millón Habitantes"/>
    <s v="Periodo 2020-2021"/>
    <s v="Casos"/>
    <s v="Ministerio de Ciencias, Tecnología, Conocimiento e Innovación"/>
    <x v="366"/>
    <m/>
    <s v="Gráfico Evolución"/>
    <m/>
    <x v="352"/>
    <m/>
    <s v="#1774B9"/>
    <s v="360-0367"/>
    <n v="36313121"/>
    <s v="T-362"/>
    <s v="C-361"/>
    <s v="FI-363"/>
    <s v="M-364"/>
  </r>
  <r>
    <x v="367"/>
    <n v="360"/>
    <s v="Enfermedades Mundiales"/>
    <s v="Salud"/>
    <n v="13122"/>
    <x v="1"/>
    <x v="0"/>
    <x v="2"/>
    <x v="315"/>
    <s v="Ninguno"/>
    <s v="Activos por 1 Millón Habitantes"/>
    <s v="Periodo 2020-2021"/>
    <s v="Casos"/>
    <s v="Ministerio de Ciencias, Tecnología, Conocimiento e Innovación"/>
    <x v="367"/>
    <m/>
    <s v="Gráfico Evolución"/>
    <m/>
    <x v="353"/>
    <m/>
    <s v="#1774B9"/>
    <s v="360-0368"/>
    <n v="36313122"/>
    <s v="T-362"/>
    <s v="C-361"/>
    <s v="FI-363"/>
    <s v="M-364"/>
  </r>
  <r>
    <x v="368"/>
    <n v="360"/>
    <s v="Enfermedades Mundiales"/>
    <s v="Salud"/>
    <n v="13123"/>
    <x v="1"/>
    <x v="0"/>
    <x v="2"/>
    <x v="316"/>
    <s v="Ninguno"/>
    <s v="Activos por 1 Millón Habitantes"/>
    <s v="Periodo 2020-2021"/>
    <s v="Casos"/>
    <s v="Ministerio de Ciencias, Tecnología, Conocimiento e Innovación"/>
    <x v="368"/>
    <m/>
    <s v="Gráfico Evolución"/>
    <m/>
    <x v="354"/>
    <m/>
    <s v="#1774B9"/>
    <s v="360-0369"/>
    <n v="36313123"/>
    <s v="T-362"/>
    <s v="C-361"/>
    <s v="FI-363"/>
    <s v="M-364"/>
  </r>
  <r>
    <x v="369"/>
    <n v="360"/>
    <s v="Enfermedades Mundiales"/>
    <s v="Salud"/>
    <n v="13124"/>
    <x v="1"/>
    <x v="0"/>
    <x v="2"/>
    <x v="317"/>
    <s v="Ninguno"/>
    <s v="Activos por 1 Millón Habitantes"/>
    <s v="Periodo 2020-2021"/>
    <s v="Casos"/>
    <s v="Ministerio de Ciencias, Tecnología, Conocimiento e Innovación"/>
    <x v="369"/>
    <m/>
    <s v="Gráfico Evolución"/>
    <m/>
    <x v="355"/>
    <m/>
    <s v="#1774B9"/>
    <s v="360-0370"/>
    <n v="36313124"/>
    <s v="T-362"/>
    <s v="C-361"/>
    <s v="FI-363"/>
    <s v="M-364"/>
  </r>
  <r>
    <x v="370"/>
    <n v="360"/>
    <s v="Enfermedades Mundiales"/>
    <s v="Salud"/>
    <n v="13125"/>
    <x v="1"/>
    <x v="0"/>
    <x v="2"/>
    <x v="318"/>
    <s v="Ninguno"/>
    <s v="Activos por 1 Millón Habitantes"/>
    <s v="Periodo 2020-2021"/>
    <s v="Casos"/>
    <s v="Ministerio de Ciencias, Tecnología, Conocimiento e Innovación"/>
    <x v="370"/>
    <m/>
    <s v="Gráfico Evolución"/>
    <m/>
    <x v="356"/>
    <m/>
    <s v="#1774B9"/>
    <s v="360-0371"/>
    <n v="36313125"/>
    <s v="T-362"/>
    <s v="C-361"/>
    <s v="FI-363"/>
    <s v="M-364"/>
  </r>
  <r>
    <x v="371"/>
    <n v="360"/>
    <s v="Enfermedades Mundiales"/>
    <s v="Salud"/>
    <n v="13126"/>
    <x v="1"/>
    <x v="0"/>
    <x v="2"/>
    <x v="319"/>
    <s v="Ninguno"/>
    <s v="Activos por 1 Millón Habitantes"/>
    <s v="Periodo 2020-2021"/>
    <s v="Casos"/>
    <s v="Ministerio de Ciencias, Tecnología, Conocimiento e Innovación"/>
    <x v="371"/>
    <m/>
    <s v="Gráfico Evolución"/>
    <m/>
    <x v="357"/>
    <m/>
    <s v="#1774B9"/>
    <s v="360-0372"/>
    <n v="36313126"/>
    <s v="T-362"/>
    <s v="C-361"/>
    <s v="FI-363"/>
    <s v="M-364"/>
  </r>
  <r>
    <x v="372"/>
    <n v="360"/>
    <s v="Enfermedades Mundiales"/>
    <s v="Salud"/>
    <n v="13127"/>
    <x v="1"/>
    <x v="0"/>
    <x v="2"/>
    <x v="320"/>
    <s v="Ninguno"/>
    <s v="Activos por 1 Millón Habitantes"/>
    <s v="Periodo 2020-2021"/>
    <s v="Casos"/>
    <s v="Ministerio de Ciencias, Tecnología, Conocimiento e Innovación"/>
    <x v="372"/>
    <m/>
    <s v="Gráfico Evolución"/>
    <m/>
    <x v="358"/>
    <m/>
    <s v="#1774B9"/>
    <s v="360-0373"/>
    <n v="36313127"/>
    <s v="T-362"/>
    <s v="C-361"/>
    <s v="FI-363"/>
    <s v="M-364"/>
  </r>
  <r>
    <x v="373"/>
    <n v="360"/>
    <s v="Enfermedades Mundiales"/>
    <s v="Salud"/>
    <n v="13128"/>
    <x v="1"/>
    <x v="0"/>
    <x v="2"/>
    <x v="321"/>
    <s v="Ninguno"/>
    <s v="Activos por 1 Millón Habitantes"/>
    <s v="Periodo 2020-2021"/>
    <s v="Casos"/>
    <s v="Ministerio de Ciencias, Tecnología, Conocimiento e Innovación"/>
    <x v="373"/>
    <m/>
    <s v="Gráfico Evolución"/>
    <m/>
    <x v="359"/>
    <m/>
    <s v="#1774B9"/>
    <s v="360-0374"/>
    <n v="36313128"/>
    <s v="T-362"/>
    <s v="C-361"/>
    <s v="FI-363"/>
    <s v="M-364"/>
  </r>
  <r>
    <x v="374"/>
    <n v="360"/>
    <s v="Enfermedades Mundiales"/>
    <s v="Salud"/>
    <n v="13129"/>
    <x v="1"/>
    <x v="0"/>
    <x v="2"/>
    <x v="322"/>
    <s v="Ninguno"/>
    <s v="Activos por 1 Millón Habitantes"/>
    <s v="Periodo 2020-2021"/>
    <s v="Casos"/>
    <s v="Ministerio de Ciencias, Tecnología, Conocimiento e Innovación"/>
    <x v="374"/>
    <m/>
    <s v="Gráfico Evolución"/>
    <m/>
    <x v="360"/>
    <m/>
    <s v="#1774B9"/>
    <s v="360-0375"/>
    <n v="36313129"/>
    <s v="T-362"/>
    <s v="C-361"/>
    <s v="FI-363"/>
    <s v="M-364"/>
  </r>
  <r>
    <x v="375"/>
    <n v="360"/>
    <s v="Enfermedades Mundiales"/>
    <s v="Salud"/>
    <n v="13130"/>
    <x v="1"/>
    <x v="0"/>
    <x v="2"/>
    <x v="323"/>
    <s v="Ninguno"/>
    <s v="Activos por 1 Millón Habitantes"/>
    <s v="Periodo 2020-2021"/>
    <s v="Casos"/>
    <s v="Ministerio de Ciencias, Tecnología, Conocimiento e Innovación"/>
    <x v="375"/>
    <m/>
    <s v="Gráfico Evolución"/>
    <m/>
    <x v="361"/>
    <m/>
    <s v="#1774B9"/>
    <s v="360-0376"/>
    <n v="36313130"/>
    <s v="T-362"/>
    <s v="C-361"/>
    <s v="FI-363"/>
    <s v="M-364"/>
  </r>
  <r>
    <x v="376"/>
    <n v="360"/>
    <s v="Enfermedades Mundiales"/>
    <s v="Salud"/>
    <n v="13131"/>
    <x v="1"/>
    <x v="0"/>
    <x v="2"/>
    <x v="324"/>
    <s v="Ninguno"/>
    <s v="Activos por 1 Millón Habitantes"/>
    <s v="Periodo 2020-2021"/>
    <s v="Casos"/>
    <s v="Ministerio de Ciencias, Tecnología, Conocimiento e Innovación"/>
    <x v="376"/>
    <m/>
    <s v="Gráfico Evolución"/>
    <m/>
    <x v="362"/>
    <m/>
    <s v="#1774B9"/>
    <s v="360-0377"/>
    <n v="36313131"/>
    <s v="T-362"/>
    <s v="C-361"/>
    <s v="FI-363"/>
    <s v="M-364"/>
  </r>
  <r>
    <x v="377"/>
    <n v="360"/>
    <s v="Enfermedades Mundiales"/>
    <s v="Salud"/>
    <n v="13132"/>
    <x v="1"/>
    <x v="0"/>
    <x v="2"/>
    <x v="325"/>
    <s v="Ninguno"/>
    <s v="Activos por 1 Millón Habitantes"/>
    <s v="Periodo 2020-2021"/>
    <s v="Casos"/>
    <s v="Ministerio de Ciencias, Tecnología, Conocimiento e Innovación"/>
    <x v="377"/>
    <m/>
    <s v="Gráfico Evolución"/>
    <m/>
    <x v="363"/>
    <m/>
    <s v="#1774B9"/>
    <s v="360-0378"/>
    <n v="36313132"/>
    <s v="T-362"/>
    <s v="C-361"/>
    <s v="FI-363"/>
    <s v="M-364"/>
  </r>
  <r>
    <x v="378"/>
    <n v="360"/>
    <s v="Enfermedades Mundiales"/>
    <s v="Salud"/>
    <n v="13201"/>
    <x v="1"/>
    <x v="0"/>
    <x v="2"/>
    <x v="326"/>
    <s v="Ninguno"/>
    <s v="Activos por 1 Millón Habitantes"/>
    <s v="Periodo 2020-2021"/>
    <s v="Casos"/>
    <s v="Ministerio de Ciencias, Tecnología, Conocimiento e Innovación"/>
    <x v="378"/>
    <m/>
    <s v="Gráfico Evolución"/>
    <m/>
    <x v="364"/>
    <m/>
    <s v="#1774B9"/>
    <s v="360-0379"/>
    <n v="36313201"/>
    <s v="T-362"/>
    <s v="C-361"/>
    <s v="FI-363"/>
    <s v="M-364"/>
  </r>
  <r>
    <x v="379"/>
    <n v="360"/>
    <s v="Enfermedades Mundiales"/>
    <s v="Salud"/>
    <n v="13202"/>
    <x v="1"/>
    <x v="0"/>
    <x v="2"/>
    <x v="327"/>
    <s v="Ninguno"/>
    <s v="Activos por 1 Millón Habitantes"/>
    <s v="Periodo 2020-2021"/>
    <s v="Casos"/>
    <s v="Ministerio de Ciencias, Tecnología, Conocimiento e Innovación"/>
    <x v="379"/>
    <m/>
    <s v="Gráfico Evolución"/>
    <m/>
    <x v="365"/>
    <m/>
    <s v="#1774B9"/>
    <s v="360-0380"/>
    <n v="36313202"/>
    <s v="T-362"/>
    <s v="C-361"/>
    <s v="FI-363"/>
    <s v="M-364"/>
  </r>
  <r>
    <x v="380"/>
    <n v="360"/>
    <s v="Enfermedades Mundiales"/>
    <s v="Salud"/>
    <n v="13203"/>
    <x v="1"/>
    <x v="0"/>
    <x v="2"/>
    <x v="328"/>
    <s v="Ninguno"/>
    <s v="Activos por 1 Millón Habitantes"/>
    <s v="Periodo 2020-2021"/>
    <s v="Casos"/>
    <s v="Ministerio de Ciencias, Tecnología, Conocimiento e Innovación"/>
    <x v="380"/>
    <m/>
    <s v="Gráfico Evolución"/>
    <m/>
    <x v="366"/>
    <m/>
    <s v="#1774B9"/>
    <s v="360-0381"/>
    <n v="36313203"/>
    <s v="T-362"/>
    <s v="C-361"/>
    <s v="FI-363"/>
    <s v="M-364"/>
  </r>
  <r>
    <x v="381"/>
    <n v="360"/>
    <s v="Enfermedades Mundiales"/>
    <s v="Salud"/>
    <n v="13301"/>
    <x v="1"/>
    <x v="0"/>
    <x v="2"/>
    <x v="329"/>
    <s v="Ninguno"/>
    <s v="Activos por 1 Millón Habitantes"/>
    <s v="Periodo 2020-2021"/>
    <s v="Casos"/>
    <s v="Ministerio de Ciencias, Tecnología, Conocimiento e Innovación"/>
    <x v="381"/>
    <m/>
    <s v="Gráfico Evolución"/>
    <m/>
    <x v="367"/>
    <m/>
    <s v="#1774B9"/>
    <s v="360-0382"/>
    <n v="36313301"/>
    <s v="T-362"/>
    <s v="C-361"/>
    <s v="FI-363"/>
    <s v="M-364"/>
  </r>
  <r>
    <x v="382"/>
    <n v="360"/>
    <s v="Enfermedades Mundiales"/>
    <s v="Salud"/>
    <n v="13302"/>
    <x v="1"/>
    <x v="0"/>
    <x v="2"/>
    <x v="330"/>
    <s v="Ninguno"/>
    <s v="Activos por 1 Millón Habitantes"/>
    <s v="Periodo 2020-2021"/>
    <s v="Casos"/>
    <s v="Ministerio de Ciencias, Tecnología, Conocimiento e Innovación"/>
    <x v="382"/>
    <m/>
    <s v="Gráfico Evolución"/>
    <m/>
    <x v="368"/>
    <m/>
    <s v="#1774B9"/>
    <s v="360-0383"/>
    <n v="36313302"/>
    <s v="T-362"/>
    <s v="C-361"/>
    <s v="FI-363"/>
    <s v="M-364"/>
  </r>
  <r>
    <x v="383"/>
    <n v="360"/>
    <s v="Enfermedades Mundiales"/>
    <s v="Salud"/>
    <n v="13303"/>
    <x v="1"/>
    <x v="0"/>
    <x v="2"/>
    <x v="331"/>
    <s v="Ninguno"/>
    <s v="Activos por 1 Millón Habitantes"/>
    <s v="Periodo 2020-2021"/>
    <s v="Casos"/>
    <s v="Ministerio de Ciencias, Tecnología, Conocimiento e Innovación"/>
    <x v="383"/>
    <m/>
    <s v="Gráfico Evolución"/>
    <m/>
    <x v="369"/>
    <m/>
    <s v="#1774B9"/>
    <s v="360-0384"/>
    <n v="36313303"/>
    <s v="T-362"/>
    <s v="C-361"/>
    <s v="FI-363"/>
    <s v="M-364"/>
  </r>
  <r>
    <x v="384"/>
    <n v="360"/>
    <s v="Enfermedades Mundiales"/>
    <s v="Salud"/>
    <n v="13401"/>
    <x v="1"/>
    <x v="0"/>
    <x v="2"/>
    <x v="332"/>
    <s v="Ninguno"/>
    <s v="Activos por 1 Millón Habitantes"/>
    <s v="Periodo 2020-2021"/>
    <s v="Casos"/>
    <s v="Ministerio de Ciencias, Tecnología, Conocimiento e Innovación"/>
    <x v="384"/>
    <m/>
    <s v="Gráfico Evolución"/>
    <m/>
    <x v="370"/>
    <m/>
    <s v="#1774B9"/>
    <s v="360-0385"/>
    <n v="36313401"/>
    <s v="T-362"/>
    <s v="C-361"/>
    <s v="FI-363"/>
    <s v="M-364"/>
  </r>
  <r>
    <x v="385"/>
    <n v="360"/>
    <s v="Enfermedades Mundiales"/>
    <s v="Salud"/>
    <n v="13402"/>
    <x v="1"/>
    <x v="0"/>
    <x v="2"/>
    <x v="333"/>
    <s v="Ninguno"/>
    <s v="Activos por 1 Millón Habitantes"/>
    <s v="Periodo 2020-2021"/>
    <s v="Casos"/>
    <s v="Ministerio de Ciencias, Tecnología, Conocimiento e Innovación"/>
    <x v="385"/>
    <m/>
    <s v="Gráfico Evolución"/>
    <m/>
    <x v="371"/>
    <m/>
    <s v="#1774B9"/>
    <s v="360-0386"/>
    <n v="36313402"/>
    <s v="T-362"/>
    <s v="C-361"/>
    <s v="FI-363"/>
    <s v="M-364"/>
  </r>
  <r>
    <x v="386"/>
    <n v="360"/>
    <s v="Enfermedades Mundiales"/>
    <s v="Salud"/>
    <n v="13403"/>
    <x v="1"/>
    <x v="0"/>
    <x v="2"/>
    <x v="334"/>
    <s v="Ninguno"/>
    <s v="Activos por 1 Millón Habitantes"/>
    <s v="Periodo 2020-2021"/>
    <s v="Casos"/>
    <s v="Ministerio de Ciencias, Tecnología, Conocimiento e Innovación"/>
    <x v="386"/>
    <m/>
    <s v="Gráfico Evolución"/>
    <m/>
    <x v="372"/>
    <m/>
    <s v="#1774B9"/>
    <s v="360-0387"/>
    <n v="36313403"/>
    <s v="T-362"/>
    <s v="C-361"/>
    <s v="FI-363"/>
    <s v="M-364"/>
  </r>
  <r>
    <x v="387"/>
    <n v="360"/>
    <s v="Enfermedades Mundiales"/>
    <s v="Salud"/>
    <n v="13404"/>
    <x v="1"/>
    <x v="0"/>
    <x v="2"/>
    <x v="335"/>
    <s v="Ninguno"/>
    <s v="Activos por 1 Millón Habitantes"/>
    <s v="Periodo 2020-2021"/>
    <s v="Casos"/>
    <s v="Ministerio de Ciencias, Tecnología, Conocimiento e Innovación"/>
    <x v="387"/>
    <m/>
    <s v="Gráfico Evolución"/>
    <m/>
    <x v="373"/>
    <m/>
    <s v="#1774B9"/>
    <s v="360-0388"/>
    <n v="36313404"/>
    <s v="T-362"/>
    <s v="C-361"/>
    <s v="FI-363"/>
    <s v="M-364"/>
  </r>
  <r>
    <x v="388"/>
    <n v="360"/>
    <s v="Enfermedades Mundiales"/>
    <s v="Salud"/>
    <n v="13501"/>
    <x v="1"/>
    <x v="0"/>
    <x v="2"/>
    <x v="336"/>
    <s v="Ninguno"/>
    <s v="Activos por 1 Millón Habitantes"/>
    <s v="Periodo 2020-2021"/>
    <s v="Casos"/>
    <s v="Ministerio de Ciencias, Tecnología, Conocimiento e Innovación"/>
    <x v="388"/>
    <m/>
    <s v="Gráfico Evolución"/>
    <m/>
    <x v="374"/>
    <m/>
    <s v="#1774B9"/>
    <s v="360-0389"/>
    <n v="36313501"/>
    <s v="T-362"/>
    <s v="C-361"/>
    <s v="FI-363"/>
    <s v="M-364"/>
  </r>
  <r>
    <x v="389"/>
    <n v="360"/>
    <s v="Enfermedades Mundiales"/>
    <s v="Salud"/>
    <n v="13502"/>
    <x v="1"/>
    <x v="0"/>
    <x v="2"/>
    <x v="337"/>
    <s v="Ninguno"/>
    <s v="Activos por 1 Millón Habitantes"/>
    <s v="Periodo 2020-2021"/>
    <s v="Casos"/>
    <s v="Ministerio de Ciencias, Tecnología, Conocimiento e Innovación"/>
    <x v="389"/>
    <m/>
    <s v="Gráfico Evolución"/>
    <m/>
    <x v="375"/>
    <m/>
    <s v="#1774B9"/>
    <s v="360-0390"/>
    <n v="36313502"/>
    <s v="T-362"/>
    <s v="C-361"/>
    <s v="FI-363"/>
    <s v="M-364"/>
  </r>
  <r>
    <x v="390"/>
    <n v="360"/>
    <s v="Enfermedades Mundiales"/>
    <s v="Salud"/>
    <n v="13503"/>
    <x v="1"/>
    <x v="0"/>
    <x v="2"/>
    <x v="338"/>
    <s v="Ninguno"/>
    <s v="Activos por 1 Millón Habitantes"/>
    <s v="Periodo 2020-2021"/>
    <s v="Casos"/>
    <s v="Ministerio de Ciencias, Tecnología, Conocimiento e Innovación"/>
    <x v="390"/>
    <m/>
    <s v="Gráfico Evolución"/>
    <m/>
    <x v="376"/>
    <m/>
    <s v="#1774B9"/>
    <s v="360-0391"/>
    <n v="36313503"/>
    <s v="T-362"/>
    <s v="C-361"/>
    <s v="FI-363"/>
    <s v="M-364"/>
  </r>
  <r>
    <x v="391"/>
    <n v="360"/>
    <s v="Enfermedades Mundiales"/>
    <s v="Salud"/>
    <n v="13504"/>
    <x v="1"/>
    <x v="0"/>
    <x v="2"/>
    <x v="339"/>
    <s v="Ninguno"/>
    <s v="Activos por 1 Millón Habitantes"/>
    <s v="Periodo 2020-2021"/>
    <s v="Casos"/>
    <s v="Ministerio de Ciencias, Tecnología, Conocimiento e Innovación"/>
    <x v="391"/>
    <m/>
    <s v="Gráfico Evolución"/>
    <m/>
    <x v="377"/>
    <m/>
    <s v="#1774B9"/>
    <s v="360-0392"/>
    <n v="36313504"/>
    <s v="T-362"/>
    <s v="C-361"/>
    <s v="FI-363"/>
    <s v="M-364"/>
  </r>
  <r>
    <x v="392"/>
    <n v="360"/>
    <s v="Enfermedades Mundiales"/>
    <s v="Salud"/>
    <n v="13505"/>
    <x v="1"/>
    <x v="0"/>
    <x v="2"/>
    <x v="340"/>
    <s v="Ninguno"/>
    <s v="Activos por 1 Millón Habitantes"/>
    <s v="Periodo 2020-2021"/>
    <s v="Casos"/>
    <s v="Ministerio de Ciencias, Tecnología, Conocimiento e Innovación"/>
    <x v="392"/>
    <m/>
    <s v="Gráfico Evolución"/>
    <m/>
    <x v="378"/>
    <m/>
    <s v="#1774B9"/>
    <s v="360-0393"/>
    <n v="36313505"/>
    <s v="T-362"/>
    <s v="C-361"/>
    <s v="FI-363"/>
    <s v="M-364"/>
  </r>
  <r>
    <x v="393"/>
    <n v="360"/>
    <s v="Enfermedades Mundiales"/>
    <s v="Salud"/>
    <n v="13601"/>
    <x v="1"/>
    <x v="0"/>
    <x v="2"/>
    <x v="341"/>
    <s v="Ninguno"/>
    <s v="Activos por 1 Millón Habitantes"/>
    <s v="Periodo 2020-2021"/>
    <s v="Casos"/>
    <s v="Ministerio de Ciencias, Tecnología, Conocimiento e Innovación"/>
    <x v="393"/>
    <m/>
    <s v="Gráfico Evolución"/>
    <m/>
    <x v="379"/>
    <m/>
    <s v="#1774B9"/>
    <s v="360-0394"/>
    <n v="36313601"/>
    <s v="T-362"/>
    <s v="C-361"/>
    <s v="FI-363"/>
    <s v="M-364"/>
  </r>
  <r>
    <x v="394"/>
    <n v="360"/>
    <s v="Enfermedades Mundiales"/>
    <s v="Salud"/>
    <n v="13602"/>
    <x v="1"/>
    <x v="0"/>
    <x v="2"/>
    <x v="342"/>
    <s v="Ninguno"/>
    <s v="Activos por 1 Millón Habitantes"/>
    <s v="Periodo 2020-2021"/>
    <s v="Casos"/>
    <s v="Ministerio de Ciencias, Tecnología, Conocimiento e Innovación"/>
    <x v="394"/>
    <m/>
    <s v="Gráfico Evolución"/>
    <m/>
    <x v="380"/>
    <m/>
    <s v="#1774B9"/>
    <s v="360-0395"/>
    <n v="36313602"/>
    <s v="T-362"/>
    <s v="C-361"/>
    <s v="FI-363"/>
    <s v="M-364"/>
  </r>
  <r>
    <x v="395"/>
    <n v="360"/>
    <s v="Enfermedades Mundiales"/>
    <s v="Salud"/>
    <n v="13603"/>
    <x v="1"/>
    <x v="0"/>
    <x v="2"/>
    <x v="343"/>
    <s v="Ninguno"/>
    <s v="Activos por 1 Millón Habitantes"/>
    <s v="Periodo 2020-2021"/>
    <s v="Casos"/>
    <s v="Ministerio de Ciencias, Tecnología, Conocimiento e Innovación"/>
    <x v="395"/>
    <m/>
    <s v="Gráfico Evolución"/>
    <m/>
    <x v="381"/>
    <m/>
    <s v="#1774B9"/>
    <s v="360-0396"/>
    <n v="36313603"/>
    <s v="T-362"/>
    <s v="C-361"/>
    <s v="FI-363"/>
    <s v="M-364"/>
  </r>
  <r>
    <x v="396"/>
    <n v="360"/>
    <s v="Enfermedades Mundiales"/>
    <s v="Salud"/>
    <n v="13604"/>
    <x v="1"/>
    <x v="0"/>
    <x v="2"/>
    <x v="344"/>
    <s v="Ninguno"/>
    <s v="Activos por 1 Millón Habitantes"/>
    <s v="Periodo 2020-2021"/>
    <s v="Casos"/>
    <s v="Ministerio de Ciencias, Tecnología, Conocimiento e Innovación"/>
    <x v="396"/>
    <m/>
    <s v="Gráfico Evolución"/>
    <m/>
    <x v="382"/>
    <m/>
    <s v="#1774B9"/>
    <s v="360-0397"/>
    <n v="36313604"/>
    <s v="T-362"/>
    <s v="C-361"/>
    <s v="FI-363"/>
    <s v="M-364"/>
  </r>
  <r>
    <x v="397"/>
    <n v="360"/>
    <s v="Enfermedades Mundiales"/>
    <s v="Salud"/>
    <n v="13605"/>
    <x v="1"/>
    <x v="0"/>
    <x v="2"/>
    <x v="345"/>
    <s v="Ninguno"/>
    <s v="Activos por 1 Millón Habitantes"/>
    <s v="Periodo 2020-2021"/>
    <s v="Casos"/>
    <s v="Ministerio de Ciencias, Tecnología, Conocimiento e Innovación"/>
    <x v="397"/>
    <m/>
    <s v="Gráfico Evolución"/>
    <m/>
    <x v="383"/>
    <m/>
    <s v="#1774B9"/>
    <s v="360-0398"/>
    <n v="36313605"/>
    <s v="T-362"/>
    <s v="C-361"/>
    <s v="FI-363"/>
    <s v="M-364"/>
  </r>
  <r>
    <x v="398"/>
    <n v="360"/>
    <s v="Enfermedades Mundiales"/>
    <s v="Salud"/>
    <n v="14101"/>
    <x v="1"/>
    <x v="0"/>
    <x v="2"/>
    <x v="346"/>
    <s v="Ninguno"/>
    <s v="Activos por 1 Millón Habitantes"/>
    <s v="Periodo 2020-2021"/>
    <s v="Casos"/>
    <s v="Ministerio de Ciencias, Tecnología, Conocimiento e Innovación"/>
    <x v="398"/>
    <m/>
    <s v="Gráfico Evolución"/>
    <m/>
    <x v="384"/>
    <m/>
    <s v="#1774B9"/>
    <s v="360-0399"/>
    <n v="36314101"/>
    <s v="T-362"/>
    <s v="C-361"/>
    <s v="FI-363"/>
    <s v="M-364"/>
  </r>
  <r>
    <x v="399"/>
    <n v="360"/>
    <s v="Enfermedades Mundiales"/>
    <s v="Salud"/>
    <n v="14102"/>
    <x v="1"/>
    <x v="0"/>
    <x v="2"/>
    <x v="347"/>
    <s v="Ninguno"/>
    <s v="Activos por 1 Millón Habitantes"/>
    <s v="Periodo 2020-2021"/>
    <s v="Casos"/>
    <s v="Ministerio de Ciencias, Tecnología, Conocimiento e Innovación"/>
    <x v="399"/>
    <m/>
    <s v="Gráfico Evolución"/>
    <m/>
    <x v="385"/>
    <m/>
    <s v="#1774B9"/>
    <s v="360-0400"/>
    <n v="36314102"/>
    <s v="T-362"/>
    <s v="C-361"/>
    <s v="FI-363"/>
    <s v="M-364"/>
  </r>
  <r>
    <x v="400"/>
    <n v="360"/>
    <s v="Enfermedades Mundiales"/>
    <s v="Salud"/>
    <n v="14103"/>
    <x v="1"/>
    <x v="0"/>
    <x v="2"/>
    <x v="348"/>
    <s v="Ninguno"/>
    <s v="Activos por 1 Millón Habitantes"/>
    <s v="Periodo 2020-2021"/>
    <s v="Casos"/>
    <s v="Ministerio de Ciencias, Tecnología, Conocimiento e Innovación"/>
    <x v="400"/>
    <m/>
    <s v="Gráfico Evolución"/>
    <m/>
    <x v="386"/>
    <m/>
    <s v="#1774B9"/>
    <s v="360-0401"/>
    <n v="36314103"/>
    <s v="T-362"/>
    <s v="C-361"/>
    <s v="FI-363"/>
    <s v="M-364"/>
  </r>
  <r>
    <x v="401"/>
    <n v="360"/>
    <s v="Enfermedades Mundiales"/>
    <s v="Salud"/>
    <n v="14104"/>
    <x v="1"/>
    <x v="0"/>
    <x v="2"/>
    <x v="349"/>
    <s v="Ninguno"/>
    <s v="Activos por 1 Millón Habitantes"/>
    <s v="Periodo 2020-2021"/>
    <s v="Casos"/>
    <s v="Ministerio de Ciencias, Tecnología, Conocimiento e Innovación"/>
    <x v="401"/>
    <m/>
    <s v="Gráfico Evolución"/>
    <m/>
    <x v="387"/>
    <m/>
    <s v="#1774B9"/>
    <s v="360-0402"/>
    <n v="36314104"/>
    <s v="T-362"/>
    <s v="C-361"/>
    <s v="FI-363"/>
    <s v="M-364"/>
  </r>
  <r>
    <x v="402"/>
    <n v="360"/>
    <s v="Enfermedades Mundiales"/>
    <s v="Salud"/>
    <n v="14105"/>
    <x v="1"/>
    <x v="0"/>
    <x v="2"/>
    <x v="350"/>
    <s v="Ninguno"/>
    <s v="Activos por 1 Millón Habitantes"/>
    <s v="Periodo 2020-2021"/>
    <s v="Casos"/>
    <s v="Ministerio de Ciencias, Tecnología, Conocimiento e Innovación"/>
    <x v="402"/>
    <m/>
    <s v="Gráfico Evolución"/>
    <m/>
    <x v="388"/>
    <m/>
    <s v="#1774B9"/>
    <s v="360-0403"/>
    <n v="36314105"/>
    <s v="T-362"/>
    <s v="C-361"/>
    <s v="FI-363"/>
    <s v="M-364"/>
  </r>
  <r>
    <x v="403"/>
    <n v="360"/>
    <s v="Enfermedades Mundiales"/>
    <s v="Salud"/>
    <n v="14106"/>
    <x v="1"/>
    <x v="0"/>
    <x v="2"/>
    <x v="351"/>
    <s v="Ninguno"/>
    <s v="Activos por 1 Millón Habitantes"/>
    <s v="Periodo 2020-2021"/>
    <s v="Casos"/>
    <s v="Ministerio de Ciencias, Tecnología, Conocimiento e Innovación"/>
    <x v="403"/>
    <m/>
    <s v="Gráfico Evolución"/>
    <m/>
    <x v="389"/>
    <m/>
    <s v="#1774B9"/>
    <s v="360-0404"/>
    <n v="36314106"/>
    <s v="T-362"/>
    <s v="C-361"/>
    <s v="FI-363"/>
    <s v="M-364"/>
  </r>
  <r>
    <x v="404"/>
    <n v="360"/>
    <s v="Enfermedades Mundiales"/>
    <s v="Salud"/>
    <n v="14107"/>
    <x v="1"/>
    <x v="0"/>
    <x v="2"/>
    <x v="352"/>
    <s v="Ninguno"/>
    <s v="Activos por 1 Millón Habitantes"/>
    <s v="Periodo 2020-2021"/>
    <s v="Casos"/>
    <s v="Ministerio de Ciencias, Tecnología, Conocimiento e Innovación"/>
    <x v="404"/>
    <m/>
    <s v="Gráfico Evolución"/>
    <m/>
    <x v="390"/>
    <m/>
    <s v="#1774B9"/>
    <s v="360-0405"/>
    <n v="36314107"/>
    <s v="T-362"/>
    <s v="C-361"/>
    <s v="FI-363"/>
    <s v="M-364"/>
  </r>
  <r>
    <x v="405"/>
    <n v="360"/>
    <s v="Enfermedades Mundiales"/>
    <s v="Salud"/>
    <n v="14108"/>
    <x v="1"/>
    <x v="0"/>
    <x v="2"/>
    <x v="353"/>
    <s v="Ninguno"/>
    <s v="Activos por 1 Millón Habitantes"/>
    <s v="Periodo 2020-2021"/>
    <s v="Casos"/>
    <s v="Ministerio de Ciencias, Tecnología, Conocimiento e Innovación"/>
    <x v="405"/>
    <m/>
    <s v="Gráfico Evolución"/>
    <m/>
    <x v="391"/>
    <m/>
    <s v="#1774B9"/>
    <s v="360-0406"/>
    <n v="36314108"/>
    <s v="T-362"/>
    <s v="C-361"/>
    <s v="FI-363"/>
    <s v="M-364"/>
  </r>
  <r>
    <x v="406"/>
    <n v="360"/>
    <s v="Enfermedades Mundiales"/>
    <s v="Salud"/>
    <n v="14201"/>
    <x v="1"/>
    <x v="0"/>
    <x v="2"/>
    <x v="354"/>
    <s v="Ninguno"/>
    <s v="Activos por 1 Millón Habitantes"/>
    <s v="Periodo 2020-2021"/>
    <s v="Casos"/>
    <s v="Ministerio de Ciencias, Tecnología, Conocimiento e Innovación"/>
    <x v="406"/>
    <m/>
    <s v="Gráfico Evolución"/>
    <m/>
    <x v="392"/>
    <m/>
    <s v="#1774B9"/>
    <s v="360-0407"/>
    <n v="36314201"/>
    <s v="T-362"/>
    <s v="C-361"/>
    <s v="FI-363"/>
    <s v="M-364"/>
  </r>
  <r>
    <x v="407"/>
    <n v="360"/>
    <s v="Enfermedades Mundiales"/>
    <s v="Salud"/>
    <n v="14202"/>
    <x v="1"/>
    <x v="0"/>
    <x v="2"/>
    <x v="355"/>
    <s v="Ninguno"/>
    <s v="Activos por 1 Millón Habitantes"/>
    <s v="Periodo 2020-2021"/>
    <s v="Casos"/>
    <s v="Ministerio de Ciencias, Tecnología, Conocimiento e Innovación"/>
    <x v="407"/>
    <m/>
    <s v="Gráfico Evolución"/>
    <m/>
    <x v="393"/>
    <m/>
    <s v="#1774B9"/>
    <s v="360-0408"/>
    <n v="36314202"/>
    <s v="T-362"/>
    <s v="C-361"/>
    <s v="FI-363"/>
    <s v="M-364"/>
  </r>
  <r>
    <x v="408"/>
    <n v="360"/>
    <s v="Enfermedades Mundiales"/>
    <s v="Salud"/>
    <n v="14203"/>
    <x v="1"/>
    <x v="0"/>
    <x v="2"/>
    <x v="356"/>
    <s v="Ninguno"/>
    <s v="Activos por 1 Millón Habitantes"/>
    <s v="Periodo 2020-2021"/>
    <s v="Casos"/>
    <s v="Ministerio de Ciencias, Tecnología, Conocimiento e Innovación"/>
    <x v="408"/>
    <m/>
    <s v="Gráfico Evolución"/>
    <m/>
    <x v="394"/>
    <m/>
    <s v="#1774B9"/>
    <s v="360-0409"/>
    <n v="36314203"/>
    <s v="T-362"/>
    <s v="C-361"/>
    <s v="FI-363"/>
    <s v="M-364"/>
  </r>
  <r>
    <x v="409"/>
    <n v="360"/>
    <s v="Enfermedades Mundiales"/>
    <s v="Salud"/>
    <n v="14204"/>
    <x v="1"/>
    <x v="0"/>
    <x v="2"/>
    <x v="357"/>
    <s v="Ninguno"/>
    <s v="Activos por 1 Millón Habitantes"/>
    <s v="Periodo 2020-2021"/>
    <s v="Casos"/>
    <s v="Ministerio de Ciencias, Tecnología, Conocimiento e Innovación"/>
    <x v="409"/>
    <m/>
    <s v="Gráfico Evolución"/>
    <m/>
    <x v="395"/>
    <m/>
    <s v="#1774B9"/>
    <s v="360-0410"/>
    <n v="36314204"/>
    <s v="T-362"/>
    <s v="C-361"/>
    <s v="FI-363"/>
    <s v="M-364"/>
  </r>
  <r>
    <x v="410"/>
    <n v="360"/>
    <s v="Enfermedades Mundiales"/>
    <s v="Salud"/>
    <n v="15101"/>
    <x v="1"/>
    <x v="0"/>
    <x v="2"/>
    <x v="358"/>
    <s v="Ninguno"/>
    <s v="Activos por 1 Millón Habitantes"/>
    <s v="Periodo 2020-2021"/>
    <s v="Casos"/>
    <s v="Ministerio de Ciencias, Tecnología, Conocimiento e Innovación"/>
    <x v="410"/>
    <m/>
    <s v="Gráfico Evolución"/>
    <m/>
    <x v="396"/>
    <m/>
    <s v="#1774B9"/>
    <s v="360-0411"/>
    <n v="36315101"/>
    <s v="T-362"/>
    <s v="C-361"/>
    <s v="FI-363"/>
    <s v="M-364"/>
  </r>
  <r>
    <x v="411"/>
    <n v="360"/>
    <s v="Enfermedades Mundiales"/>
    <s v="Salud"/>
    <n v="15102"/>
    <x v="1"/>
    <x v="0"/>
    <x v="2"/>
    <x v="359"/>
    <s v="Ninguno"/>
    <s v="Activos por 1 Millón Habitantes"/>
    <s v="Periodo 2020-2021"/>
    <s v="Casos"/>
    <s v="Ministerio de Ciencias, Tecnología, Conocimiento e Innovación"/>
    <x v="411"/>
    <m/>
    <s v="Gráfico Evolución"/>
    <m/>
    <x v="397"/>
    <m/>
    <s v="#1774B9"/>
    <s v="360-0412"/>
    <n v="36315102"/>
    <s v="T-362"/>
    <s v="C-361"/>
    <s v="FI-363"/>
    <s v="M-364"/>
  </r>
  <r>
    <x v="412"/>
    <n v="360"/>
    <s v="Enfermedades Mundiales"/>
    <s v="Salud"/>
    <n v="15201"/>
    <x v="1"/>
    <x v="0"/>
    <x v="2"/>
    <x v="360"/>
    <s v="Ninguno"/>
    <s v="Activos por 1 Millón Habitantes"/>
    <s v="Periodo 2020-2021"/>
    <s v="Casos"/>
    <s v="Ministerio de Ciencias, Tecnología, Conocimiento e Innovación"/>
    <x v="412"/>
    <m/>
    <s v="Gráfico Evolución"/>
    <m/>
    <x v="398"/>
    <m/>
    <s v="#1774B9"/>
    <s v="360-0413"/>
    <n v="36315201"/>
    <s v="T-362"/>
    <s v="C-361"/>
    <s v="FI-363"/>
    <s v="M-364"/>
  </r>
  <r>
    <x v="413"/>
    <n v="360"/>
    <s v="Enfermedades Mundiales"/>
    <s v="Salud"/>
    <n v="15202"/>
    <x v="1"/>
    <x v="0"/>
    <x v="2"/>
    <x v="361"/>
    <s v="Ninguno"/>
    <s v="Activos por 1 Millón Habitantes"/>
    <s v="Periodo 2020-2021"/>
    <s v="Casos"/>
    <s v="Ministerio de Ciencias, Tecnología, Conocimiento e Innovación"/>
    <x v="413"/>
    <m/>
    <s v="Gráfico Evolución"/>
    <m/>
    <x v="399"/>
    <m/>
    <s v="#1774B9"/>
    <s v="360-0414"/>
    <n v="36315202"/>
    <s v="T-362"/>
    <s v="C-361"/>
    <s v="FI-363"/>
    <s v="M-364"/>
  </r>
  <r>
    <x v="414"/>
    <n v="360"/>
    <s v="Enfermedades Mundiales"/>
    <s v="Salud"/>
    <n v="0"/>
    <x v="0"/>
    <x v="0"/>
    <x v="0"/>
    <x v="0"/>
    <s v="Ninguno"/>
    <s v="Casos Confirmados"/>
    <s v="Periodo 2020-2021"/>
    <s v="Casos"/>
    <s v="Ministerio de Ciencias, Tecnología, Conocimiento e Innovación"/>
    <x v="414"/>
    <m/>
    <s v="Gráfico Dispersión"/>
    <m/>
    <x v="400"/>
    <n v="100200300"/>
    <s v="#1774B9"/>
    <s v="360-0415"/>
    <n v="36100000"/>
    <s v="T-361"/>
    <s v="C-361"/>
    <s v="FI-363"/>
    <s v="M-361"/>
  </r>
  <r>
    <x v="415"/>
    <n v="360"/>
    <s v="Enfermedades Mundiales"/>
    <s v="Salud"/>
    <n v="1"/>
    <x v="0"/>
    <x v="0"/>
    <x v="1"/>
    <x v="1"/>
    <s v="Ninguno"/>
    <s v="Casos Confirmados"/>
    <s v="Periodo 2020-2021"/>
    <s v="Casos"/>
    <s v="Ministerio de Ciencias, Tecnología, Conocimiento e Innovación"/>
    <x v="415"/>
    <m/>
    <s v="Gráfico Dispersión"/>
    <m/>
    <x v="401"/>
    <n v="100200301"/>
    <s v="#1774B9"/>
    <s v="360-0416"/>
    <n v="36200001"/>
    <s v="T-361"/>
    <s v="C-361"/>
    <s v="FI-363"/>
    <s v="M-361"/>
  </r>
  <r>
    <x v="416"/>
    <n v="360"/>
    <s v="Enfermedades Mundiales"/>
    <s v="Salud"/>
    <n v="2"/>
    <x v="0"/>
    <x v="0"/>
    <x v="1"/>
    <x v="2"/>
    <s v="Ninguno"/>
    <s v="Casos Confirmados"/>
    <s v="Periodo 2020-2021"/>
    <s v="Casos"/>
    <s v="Ministerio de Ciencias, Tecnología, Conocimiento e Innovación"/>
    <x v="416"/>
    <m/>
    <s v="Gráfico Dispersión"/>
    <m/>
    <x v="402"/>
    <n v="100200302"/>
    <s v="#1774B9"/>
    <s v="360-0417"/>
    <n v="36200002"/>
    <s v="T-361"/>
    <s v="C-361"/>
    <s v="FI-363"/>
    <s v="M-361"/>
  </r>
  <r>
    <x v="417"/>
    <n v="360"/>
    <s v="Enfermedades Mundiales"/>
    <s v="Salud"/>
    <n v="3"/>
    <x v="0"/>
    <x v="0"/>
    <x v="1"/>
    <x v="3"/>
    <s v="Ninguno"/>
    <s v="Casos Confirmados"/>
    <s v="Periodo 2020-2021"/>
    <s v="Casos"/>
    <s v="Ministerio de Ciencias, Tecnología, Conocimiento e Innovación"/>
    <x v="417"/>
    <m/>
    <s v="Gráfico Dispersión"/>
    <m/>
    <x v="403"/>
    <m/>
    <s v="#1774B9"/>
    <s v="360-0418"/>
    <n v="36200003"/>
    <s v="T-361"/>
    <s v="C-361"/>
    <s v="FI-363"/>
    <s v="M-361"/>
  </r>
  <r>
    <x v="418"/>
    <n v="360"/>
    <s v="Enfermedades Mundiales"/>
    <s v="Salud"/>
    <n v="4"/>
    <x v="0"/>
    <x v="0"/>
    <x v="1"/>
    <x v="4"/>
    <s v="Ninguno"/>
    <s v="Casos Confirmados"/>
    <s v="Periodo 2020-2021"/>
    <s v="Casos"/>
    <s v="Ministerio de Ciencias, Tecnología, Conocimiento e Innovación"/>
    <x v="418"/>
    <m/>
    <s v="Gráfico Dispersión"/>
    <m/>
    <x v="404"/>
    <m/>
    <s v="#1774B9"/>
    <s v="360-0419"/>
    <n v="36200004"/>
    <s v="T-361"/>
    <s v="C-361"/>
    <s v="FI-363"/>
    <s v="M-361"/>
  </r>
  <r>
    <x v="419"/>
    <n v="360"/>
    <s v="Enfermedades Mundiales"/>
    <s v="Salud"/>
    <n v="5"/>
    <x v="0"/>
    <x v="0"/>
    <x v="1"/>
    <x v="5"/>
    <s v="Ninguno"/>
    <s v="Casos Confirmados"/>
    <s v="Periodo 2020-2021"/>
    <s v="Casos"/>
    <s v="Ministerio de Ciencias, Tecnología, Conocimiento e Innovación"/>
    <x v="419"/>
    <m/>
    <s v="Gráfico Dispersión"/>
    <m/>
    <x v="405"/>
    <m/>
    <s v="#1774B9"/>
    <s v="360-0420"/>
    <n v="36200005"/>
    <s v="T-361"/>
    <s v="C-361"/>
    <s v="FI-363"/>
    <s v="M-361"/>
  </r>
  <r>
    <x v="420"/>
    <n v="360"/>
    <s v="Enfermedades Mundiales"/>
    <s v="Salud"/>
    <n v="6"/>
    <x v="0"/>
    <x v="0"/>
    <x v="1"/>
    <x v="6"/>
    <s v="Ninguno"/>
    <s v="Casos Confirmados"/>
    <s v="Periodo 2020-2021"/>
    <s v="Casos"/>
    <s v="Ministerio de Ciencias, Tecnología, Conocimiento e Innovación"/>
    <x v="420"/>
    <m/>
    <s v="Gráfico Dispersión"/>
    <m/>
    <x v="406"/>
    <m/>
    <s v="#1774B9"/>
    <s v="360-0421"/>
    <n v="36200006"/>
    <s v="T-361"/>
    <s v="C-361"/>
    <s v="FI-363"/>
    <s v="M-361"/>
  </r>
  <r>
    <x v="421"/>
    <n v="360"/>
    <s v="Enfermedades Mundiales"/>
    <s v="Salud"/>
    <n v="7"/>
    <x v="0"/>
    <x v="0"/>
    <x v="1"/>
    <x v="7"/>
    <s v="Ninguno"/>
    <s v="Casos Confirmados"/>
    <s v="Periodo 2020-2021"/>
    <s v="Casos"/>
    <s v="Ministerio de Ciencias, Tecnología, Conocimiento e Innovación"/>
    <x v="421"/>
    <m/>
    <s v="Gráfico Dispersión"/>
    <m/>
    <x v="407"/>
    <m/>
    <s v="#1774B9"/>
    <s v="360-0422"/>
    <n v="36200007"/>
    <s v="T-361"/>
    <s v="C-361"/>
    <s v="FI-363"/>
    <s v="M-361"/>
  </r>
  <r>
    <x v="422"/>
    <n v="360"/>
    <s v="Enfermedades Mundiales"/>
    <s v="Salud"/>
    <n v="8"/>
    <x v="0"/>
    <x v="0"/>
    <x v="1"/>
    <x v="8"/>
    <s v="Ninguno"/>
    <s v="Casos Confirmados"/>
    <s v="Periodo 2020-2021"/>
    <s v="Casos"/>
    <s v="Ministerio de Ciencias, Tecnología, Conocimiento e Innovación"/>
    <x v="422"/>
    <m/>
    <s v="Gráfico Dispersión"/>
    <m/>
    <x v="408"/>
    <m/>
    <s v="#1774B9"/>
    <s v="360-0423"/>
    <n v="36200008"/>
    <s v="T-361"/>
    <s v="C-361"/>
    <s v="FI-363"/>
    <s v="M-361"/>
  </r>
  <r>
    <x v="423"/>
    <n v="360"/>
    <s v="Enfermedades Mundiales"/>
    <s v="Salud"/>
    <n v="9"/>
    <x v="0"/>
    <x v="0"/>
    <x v="1"/>
    <x v="9"/>
    <s v="Ninguno"/>
    <s v="Casos Confirmados"/>
    <s v="Periodo 2020-2021"/>
    <s v="Casos"/>
    <s v="Ministerio de Ciencias, Tecnología, Conocimiento e Innovación"/>
    <x v="423"/>
    <m/>
    <s v="Gráfico Dispersión"/>
    <m/>
    <x v="409"/>
    <m/>
    <s v="#1774B9"/>
    <s v="360-0424"/>
    <n v="36200009"/>
    <s v="T-361"/>
    <s v="C-361"/>
    <s v="FI-363"/>
    <s v="M-361"/>
  </r>
  <r>
    <x v="424"/>
    <n v="360"/>
    <s v="Enfermedades Mundiales"/>
    <s v="Salud"/>
    <n v="10"/>
    <x v="0"/>
    <x v="0"/>
    <x v="1"/>
    <x v="10"/>
    <s v="Ninguno"/>
    <s v="Casos Confirmados"/>
    <s v="Periodo 2020-2021"/>
    <s v="Casos"/>
    <s v="Ministerio de Ciencias, Tecnología, Conocimiento e Innovación"/>
    <x v="424"/>
    <m/>
    <s v="Gráfico Dispersión"/>
    <m/>
    <x v="410"/>
    <m/>
    <s v="#1774B9"/>
    <s v="360-0425"/>
    <n v="36200010"/>
    <s v="T-361"/>
    <s v="C-361"/>
    <s v="FI-363"/>
    <s v="M-361"/>
  </r>
  <r>
    <x v="425"/>
    <n v="360"/>
    <s v="Enfermedades Mundiales"/>
    <s v="Salud"/>
    <n v="11"/>
    <x v="0"/>
    <x v="0"/>
    <x v="1"/>
    <x v="11"/>
    <s v="Ninguno"/>
    <s v="Casos Confirmados"/>
    <s v="Periodo 2020-2021"/>
    <s v="Casos"/>
    <s v="Ministerio de Ciencias, Tecnología, Conocimiento e Innovación"/>
    <x v="425"/>
    <m/>
    <s v="Gráfico Dispersión"/>
    <m/>
    <x v="411"/>
    <m/>
    <s v="#1774B9"/>
    <s v="360-0426"/>
    <n v="36200011"/>
    <s v="T-361"/>
    <s v="C-361"/>
    <s v="FI-363"/>
    <s v="M-361"/>
  </r>
  <r>
    <x v="426"/>
    <n v="360"/>
    <s v="Enfermedades Mundiales"/>
    <s v="Salud"/>
    <n v="12"/>
    <x v="0"/>
    <x v="0"/>
    <x v="1"/>
    <x v="12"/>
    <s v="Ninguno"/>
    <s v="Casos Confirmados"/>
    <s v="Periodo 2020-2021"/>
    <s v="Casos"/>
    <s v="Ministerio de Ciencias, Tecnología, Conocimiento e Innovación"/>
    <x v="426"/>
    <m/>
    <s v="Gráfico Dispersión"/>
    <m/>
    <x v="412"/>
    <m/>
    <s v="#1774B9"/>
    <s v="360-0427"/>
    <n v="36200012"/>
    <s v="T-361"/>
    <s v="C-361"/>
    <s v="FI-363"/>
    <s v="M-361"/>
  </r>
  <r>
    <x v="427"/>
    <n v="360"/>
    <s v="Enfermedades Mundiales"/>
    <s v="Salud"/>
    <n v="13"/>
    <x v="0"/>
    <x v="0"/>
    <x v="1"/>
    <x v="13"/>
    <s v="Ninguno"/>
    <s v="Casos Confirmados"/>
    <s v="Periodo 2020-2021"/>
    <s v="Casos"/>
    <s v="Ministerio de Ciencias, Tecnología, Conocimiento e Innovación"/>
    <x v="427"/>
    <m/>
    <s v="Gráfico Dispersión"/>
    <m/>
    <x v="413"/>
    <m/>
    <s v="#1774B9"/>
    <s v="360-0428"/>
    <n v="36200013"/>
    <s v="T-361"/>
    <s v="C-361"/>
    <s v="FI-363"/>
    <s v="M-361"/>
  </r>
  <r>
    <x v="428"/>
    <n v="360"/>
    <s v="Enfermedades Mundiales"/>
    <s v="Salud"/>
    <n v="14"/>
    <x v="0"/>
    <x v="0"/>
    <x v="1"/>
    <x v="14"/>
    <s v="Ninguno"/>
    <s v="Casos Confirmados"/>
    <s v="Periodo 2020-2021"/>
    <s v="Casos"/>
    <s v="Ministerio de Ciencias, Tecnología, Conocimiento e Innovación"/>
    <x v="428"/>
    <m/>
    <s v="Gráfico Dispersión"/>
    <m/>
    <x v="414"/>
    <m/>
    <s v="#1774B9"/>
    <s v="360-0429"/>
    <n v="36200014"/>
    <s v="T-361"/>
    <s v="C-361"/>
    <s v="FI-363"/>
    <s v="M-361"/>
  </r>
  <r>
    <x v="429"/>
    <n v="360"/>
    <s v="Enfermedades Mundiales"/>
    <s v="Salud"/>
    <n v="15"/>
    <x v="0"/>
    <x v="0"/>
    <x v="1"/>
    <x v="15"/>
    <s v="Ninguno"/>
    <s v="Casos Confirmados"/>
    <s v="Periodo 2020-2021"/>
    <s v="Casos"/>
    <s v="Ministerio de Ciencias, Tecnología, Conocimiento e Innovación"/>
    <x v="429"/>
    <m/>
    <s v="Gráfico Dispersión"/>
    <m/>
    <x v="415"/>
    <m/>
    <s v="#1774B9"/>
    <s v="360-0430"/>
    <n v="36200015"/>
    <s v="T-361"/>
    <s v="C-361"/>
    <s v="FI-363"/>
    <s v="M-361"/>
  </r>
  <r>
    <x v="430"/>
    <n v="360"/>
    <s v="Enfermedades Mundiales"/>
    <s v="Salud"/>
    <n v="16"/>
    <x v="0"/>
    <x v="0"/>
    <x v="1"/>
    <x v="16"/>
    <s v="Ninguno"/>
    <s v="Casos Confirmados"/>
    <s v="Periodo 2020-2021"/>
    <s v="Casos"/>
    <s v="Ministerio de Ciencias, Tecnología, Conocimiento e Innovación"/>
    <x v="430"/>
    <m/>
    <s v="Gráfico Dispersión"/>
    <m/>
    <x v="416"/>
    <m/>
    <s v="#1774B9"/>
    <s v="360-0431"/>
    <n v="36200016"/>
    <s v="T-361"/>
    <s v="C-361"/>
    <s v="FI-363"/>
    <s v="M-361"/>
  </r>
  <r>
    <x v="431"/>
    <n v="360"/>
    <s v="Enfermedades Mundiales"/>
    <s v="Salud"/>
    <n v="0"/>
    <x v="0"/>
    <x v="0"/>
    <x v="0"/>
    <x v="0"/>
    <s v="Ninguno"/>
    <s v="Casos Confirmados"/>
    <s v="Periodo 2020-2021"/>
    <s v="Casos"/>
    <s v="Ministerio de Ciencias, Tecnología, Conocimiento e Innovación"/>
    <x v="431"/>
    <m/>
    <s v="Nube de Palabras"/>
    <m/>
    <x v="417"/>
    <n v="100200300"/>
    <s v="#1774B9"/>
    <s v="360-0432"/>
    <n v="36100000"/>
    <s v="T-361"/>
    <s v="C-361"/>
    <s v="FI-363"/>
    <s v="M-361"/>
  </r>
  <r>
    <x v="432"/>
    <n v="360"/>
    <s v="Enfermedades Mundiales"/>
    <s v="Salud"/>
    <n v="0"/>
    <x v="2"/>
    <x v="0"/>
    <x v="0"/>
    <x v="0"/>
    <s v="Ninguno"/>
    <s v="Casos Activos"/>
    <s v="Periodo 2020-2021"/>
    <s v="Casos"/>
    <s v="Ministerio de Ciencias, Tecnología, Conocimiento e Innovación"/>
    <x v="432"/>
    <m/>
    <s v="Nube de Palabras"/>
    <m/>
    <x v="418"/>
    <n v="100200300"/>
    <s v="#1774B9"/>
    <s v="360-0433"/>
    <n v="36100000"/>
    <s v="T-363"/>
    <s v="C-361"/>
    <s v="FI-363"/>
    <s v="M-365"/>
  </r>
  <r>
    <x v="433"/>
    <n v="360"/>
    <s v="Enfermedades Mundiales"/>
    <s v="Salud"/>
    <n v="0"/>
    <x v="0"/>
    <x v="0"/>
    <x v="0"/>
    <x v="0"/>
    <s v="Región"/>
    <s v="Casos Confirmados"/>
    <s v="Periodo 2020-2021"/>
    <s v="Casos"/>
    <s v="Ministerio de Ciencias, Tecnología, Conocimiento e Innovación"/>
    <x v="433"/>
    <m/>
    <s v="Gráfico Evolución"/>
    <m/>
    <x v="419"/>
    <n v="100200300"/>
    <s v="#1774B9"/>
    <s v="360-0434"/>
    <n v="36100000"/>
    <s v="T-361"/>
    <s v="C-361"/>
    <s v="FI-362"/>
    <s v="M-361"/>
  </r>
  <r>
    <x v="434"/>
    <n v="360"/>
    <s v="Enfermedades Mundiales"/>
    <s v="Salud"/>
    <n v="1"/>
    <x v="0"/>
    <x v="0"/>
    <x v="1"/>
    <x v="1"/>
    <s v="Comuna"/>
    <s v="Casos Confirmados"/>
    <s v="Periodo 2020-2021"/>
    <s v="Casos"/>
    <s v="Ministerio de Ciencias, Tecnología, Conocimiento e Innovación"/>
    <x v="434"/>
    <m/>
    <s v="Gráfico Evolución"/>
    <m/>
    <x v="420"/>
    <n v="100200301"/>
    <s v="#1774B9"/>
    <s v="360-0435"/>
    <n v="36200001"/>
    <s v="T-361"/>
    <s v="C-361"/>
    <s v="FI-361"/>
    <s v="M-361"/>
  </r>
  <r>
    <x v="435"/>
    <n v="360"/>
    <s v="Enfermedades Mundiales"/>
    <s v="Salud"/>
    <n v="2"/>
    <x v="0"/>
    <x v="0"/>
    <x v="1"/>
    <x v="2"/>
    <s v="Comuna"/>
    <s v="Casos Confirmados"/>
    <s v="Periodo 2020-2021"/>
    <s v="Casos"/>
    <s v="Ministerio de Ciencias, Tecnología, Conocimiento e Innovación"/>
    <x v="435"/>
    <m/>
    <s v="Gráfico Evolución"/>
    <m/>
    <x v="421"/>
    <n v="100200302"/>
    <s v="#1774B9"/>
    <s v="360-0436"/>
    <n v="36200002"/>
    <s v="T-361"/>
    <s v="C-361"/>
    <s v="FI-361"/>
    <s v="M-361"/>
  </r>
  <r>
    <x v="436"/>
    <n v="360"/>
    <s v="Enfermedades Mundiales"/>
    <s v="Salud"/>
    <n v="3"/>
    <x v="0"/>
    <x v="0"/>
    <x v="1"/>
    <x v="3"/>
    <s v="Comuna"/>
    <s v="Casos Confirmados"/>
    <s v="Periodo 2020-2021"/>
    <s v="Casos"/>
    <s v="Ministerio de Ciencias, Tecnología, Conocimiento e Innovación"/>
    <x v="436"/>
    <m/>
    <s v="Gráfico Evolución"/>
    <m/>
    <x v="422"/>
    <m/>
    <s v="#1774B9"/>
    <s v="360-0437"/>
    <n v="36200003"/>
    <s v="T-361"/>
    <s v="C-361"/>
    <s v="FI-361"/>
    <s v="M-361"/>
  </r>
  <r>
    <x v="437"/>
    <n v="360"/>
    <s v="Enfermedades Mundiales"/>
    <s v="Salud"/>
    <n v="4"/>
    <x v="0"/>
    <x v="0"/>
    <x v="1"/>
    <x v="4"/>
    <s v="Comuna"/>
    <s v="Casos Confirmados"/>
    <s v="Periodo 2020-2021"/>
    <s v="Casos"/>
    <s v="Ministerio de Ciencias, Tecnología, Conocimiento e Innovación"/>
    <x v="437"/>
    <m/>
    <s v="Gráfico Evolución"/>
    <m/>
    <x v="423"/>
    <m/>
    <s v="#1774B9"/>
    <s v="360-0438"/>
    <n v="36200004"/>
    <s v="T-361"/>
    <s v="C-361"/>
    <s v="FI-361"/>
    <s v="M-361"/>
  </r>
  <r>
    <x v="438"/>
    <n v="360"/>
    <s v="Enfermedades Mundiales"/>
    <s v="Salud"/>
    <n v="5"/>
    <x v="0"/>
    <x v="0"/>
    <x v="1"/>
    <x v="5"/>
    <s v="Comuna"/>
    <s v="Casos Confirmados"/>
    <s v="Periodo 2020-2021"/>
    <s v="Casos"/>
    <s v="Ministerio de Ciencias, Tecnología, Conocimiento e Innovación"/>
    <x v="438"/>
    <m/>
    <s v="Gráfico Evolución"/>
    <m/>
    <x v="424"/>
    <m/>
    <s v="#1774B9"/>
    <s v="360-0439"/>
    <n v="36200005"/>
    <s v="T-361"/>
    <s v="C-361"/>
    <s v="FI-361"/>
    <s v="M-361"/>
  </r>
  <r>
    <x v="439"/>
    <n v="360"/>
    <s v="Enfermedades Mundiales"/>
    <s v="Salud"/>
    <n v="6"/>
    <x v="0"/>
    <x v="0"/>
    <x v="1"/>
    <x v="6"/>
    <s v="Comuna"/>
    <s v="Casos Confirmados"/>
    <s v="Periodo 2020-2021"/>
    <s v="Casos"/>
    <s v="Ministerio de Ciencias, Tecnología, Conocimiento e Innovación"/>
    <x v="439"/>
    <m/>
    <s v="Gráfico Evolución"/>
    <m/>
    <x v="425"/>
    <m/>
    <s v="#1774B9"/>
    <s v="360-0440"/>
    <n v="36200006"/>
    <s v="T-361"/>
    <s v="C-361"/>
    <s v="FI-361"/>
    <s v="M-361"/>
  </r>
  <r>
    <x v="440"/>
    <n v="360"/>
    <s v="Enfermedades Mundiales"/>
    <s v="Salud"/>
    <n v="7"/>
    <x v="0"/>
    <x v="0"/>
    <x v="1"/>
    <x v="7"/>
    <s v="Comuna"/>
    <s v="Casos Confirmados"/>
    <s v="Periodo 2020-2021"/>
    <s v="Casos"/>
    <s v="Ministerio de Ciencias, Tecnología, Conocimiento e Innovación"/>
    <x v="440"/>
    <m/>
    <s v="Gráfico Evolución"/>
    <m/>
    <x v="426"/>
    <m/>
    <s v="#1774B9"/>
    <s v="360-0441"/>
    <n v="36200007"/>
    <s v="T-361"/>
    <s v="C-361"/>
    <s v="FI-361"/>
    <s v="M-361"/>
  </r>
  <r>
    <x v="441"/>
    <n v="360"/>
    <s v="Enfermedades Mundiales"/>
    <s v="Salud"/>
    <n v="8"/>
    <x v="0"/>
    <x v="0"/>
    <x v="1"/>
    <x v="8"/>
    <s v="Comuna"/>
    <s v="Casos Confirmados"/>
    <s v="Periodo 2020-2021"/>
    <s v="Casos"/>
    <s v="Ministerio de Ciencias, Tecnología, Conocimiento e Innovación"/>
    <x v="441"/>
    <m/>
    <s v="Gráfico Evolución"/>
    <m/>
    <x v="427"/>
    <m/>
    <s v="#1774B9"/>
    <s v="360-0442"/>
    <n v="36200008"/>
    <s v="T-361"/>
    <s v="C-361"/>
    <s v="FI-361"/>
    <s v="M-361"/>
  </r>
  <r>
    <x v="442"/>
    <n v="360"/>
    <s v="Enfermedades Mundiales"/>
    <s v="Salud"/>
    <n v="9"/>
    <x v="0"/>
    <x v="0"/>
    <x v="1"/>
    <x v="9"/>
    <s v="Comuna"/>
    <s v="Casos Confirmados"/>
    <s v="Periodo 2020-2021"/>
    <s v="Casos"/>
    <s v="Ministerio de Ciencias, Tecnología, Conocimiento e Innovación"/>
    <x v="442"/>
    <m/>
    <s v="Gráfico Evolución"/>
    <m/>
    <x v="428"/>
    <m/>
    <s v="#1774B9"/>
    <s v="360-0443"/>
    <n v="36200009"/>
    <s v="T-361"/>
    <s v="C-361"/>
    <s v="FI-361"/>
    <s v="M-361"/>
  </r>
  <r>
    <x v="443"/>
    <n v="360"/>
    <s v="Enfermedades Mundiales"/>
    <s v="Salud"/>
    <n v="10"/>
    <x v="0"/>
    <x v="0"/>
    <x v="1"/>
    <x v="10"/>
    <s v="Comuna"/>
    <s v="Casos Confirmados"/>
    <s v="Periodo 2020-2021"/>
    <s v="Casos"/>
    <s v="Ministerio de Ciencias, Tecnología, Conocimiento e Innovación"/>
    <x v="443"/>
    <m/>
    <s v="Gráfico Evolución"/>
    <m/>
    <x v="429"/>
    <m/>
    <s v="#1774B9"/>
    <s v="360-0444"/>
    <n v="36200010"/>
    <s v="T-361"/>
    <s v="C-361"/>
    <s v="FI-361"/>
    <s v="M-361"/>
  </r>
  <r>
    <x v="444"/>
    <n v="360"/>
    <s v="Enfermedades Mundiales"/>
    <s v="Salud"/>
    <n v="11"/>
    <x v="0"/>
    <x v="0"/>
    <x v="1"/>
    <x v="11"/>
    <s v="Comuna"/>
    <s v="Casos Confirmados"/>
    <s v="Periodo 2020-2021"/>
    <s v="Casos"/>
    <s v="Ministerio de Ciencias, Tecnología, Conocimiento e Innovación"/>
    <x v="444"/>
    <m/>
    <s v="Gráfico Evolución"/>
    <m/>
    <x v="430"/>
    <m/>
    <s v="#1774B9"/>
    <s v="360-0445"/>
    <n v="36200011"/>
    <s v="T-361"/>
    <s v="C-361"/>
    <s v="FI-361"/>
    <s v="M-361"/>
  </r>
  <r>
    <x v="445"/>
    <n v="360"/>
    <s v="Enfermedades Mundiales"/>
    <s v="Salud"/>
    <n v="12"/>
    <x v="0"/>
    <x v="0"/>
    <x v="1"/>
    <x v="12"/>
    <s v="Comuna"/>
    <s v="Casos Confirmados"/>
    <s v="Periodo 2020-2021"/>
    <s v="Casos"/>
    <s v="Ministerio de Ciencias, Tecnología, Conocimiento e Innovación"/>
    <x v="445"/>
    <m/>
    <s v="Gráfico Evolución"/>
    <m/>
    <x v="431"/>
    <m/>
    <s v="#1774B9"/>
    <s v="360-0446"/>
    <n v="36200012"/>
    <s v="T-361"/>
    <s v="C-361"/>
    <s v="FI-361"/>
    <s v="M-361"/>
  </r>
  <r>
    <x v="446"/>
    <n v="360"/>
    <s v="Enfermedades Mundiales"/>
    <s v="Salud"/>
    <n v="13"/>
    <x v="0"/>
    <x v="0"/>
    <x v="1"/>
    <x v="13"/>
    <s v="Comuna"/>
    <s v="Casos Confirmados"/>
    <s v="Periodo 2020-2021"/>
    <s v="Casos"/>
    <s v="Ministerio de Ciencias, Tecnología, Conocimiento e Innovación"/>
    <x v="446"/>
    <m/>
    <s v="Gráfico Evolución"/>
    <m/>
    <x v="432"/>
    <m/>
    <s v="#1774B9"/>
    <s v="360-0447"/>
    <n v="36200013"/>
    <s v="T-361"/>
    <s v="C-361"/>
    <s v="FI-361"/>
    <s v="M-361"/>
  </r>
  <r>
    <x v="447"/>
    <n v="360"/>
    <s v="Enfermedades Mundiales"/>
    <s v="Salud"/>
    <n v="14"/>
    <x v="0"/>
    <x v="0"/>
    <x v="1"/>
    <x v="14"/>
    <s v="Comuna"/>
    <s v="Casos Confirmados"/>
    <s v="Periodo 2020-2021"/>
    <s v="Casos"/>
    <s v="Ministerio de Ciencias, Tecnología, Conocimiento e Innovación"/>
    <x v="447"/>
    <m/>
    <s v="Gráfico Evolución"/>
    <m/>
    <x v="433"/>
    <m/>
    <s v="#1774B9"/>
    <s v="360-0448"/>
    <n v="36200014"/>
    <s v="T-361"/>
    <s v="C-361"/>
    <s v="FI-361"/>
    <s v="M-361"/>
  </r>
  <r>
    <x v="448"/>
    <n v="360"/>
    <s v="Enfermedades Mundiales"/>
    <s v="Salud"/>
    <n v="15"/>
    <x v="0"/>
    <x v="0"/>
    <x v="1"/>
    <x v="15"/>
    <s v="Comuna"/>
    <s v="Casos Confirmados"/>
    <s v="Periodo 2020-2021"/>
    <s v="Casos"/>
    <s v="Ministerio de Ciencias, Tecnología, Conocimiento e Innovación"/>
    <x v="448"/>
    <m/>
    <s v="Gráfico Evolución"/>
    <m/>
    <x v="434"/>
    <m/>
    <s v="#1774B9"/>
    <s v="360-0449"/>
    <n v="36200015"/>
    <s v="T-361"/>
    <s v="C-361"/>
    <s v="FI-361"/>
    <s v="M-361"/>
  </r>
  <r>
    <x v="449"/>
    <n v="360"/>
    <s v="Enfermedades Mundiales"/>
    <s v="Salud"/>
    <n v="16"/>
    <x v="0"/>
    <x v="0"/>
    <x v="1"/>
    <x v="16"/>
    <s v="Comuna"/>
    <s v="Casos Confirmados"/>
    <s v="Periodo 2020-2021"/>
    <s v="Casos"/>
    <s v="Ministerio de Ciencias, Tecnología, Conocimiento e Innovación"/>
    <x v="449"/>
    <m/>
    <s v="Gráfico Evolución"/>
    <m/>
    <x v="435"/>
    <m/>
    <s v="#1774B9"/>
    <s v="360-0450"/>
    <n v="36200016"/>
    <s v="T-361"/>
    <s v="C-361"/>
    <s v="FI-361"/>
    <s v="M-361"/>
  </r>
  <r>
    <x v="450"/>
    <n v="360"/>
    <s v="Enfermedades Mundiales"/>
    <s v="Salud"/>
    <n v="1101"/>
    <x v="0"/>
    <x v="0"/>
    <x v="2"/>
    <x v="17"/>
    <s v="Ninguno"/>
    <s v="Casos Confirmados"/>
    <s v="Periodo 2020-2021"/>
    <s v="Casos"/>
    <s v="Ministerio de Ciencias, Tecnología, Conocimiento e Innovación"/>
    <x v="450"/>
    <m/>
    <s v="Gráfico Evolución"/>
    <m/>
    <x v="436"/>
    <m/>
    <s v="#1774B9"/>
    <s v="360-0451"/>
    <n v="36301101"/>
    <s v="T-361"/>
    <s v="C-361"/>
    <s v="FI-363"/>
    <s v="M-361"/>
  </r>
  <r>
    <x v="451"/>
    <n v="360"/>
    <s v="Enfermedades Mundiales"/>
    <s v="Salud"/>
    <n v="1107"/>
    <x v="0"/>
    <x v="0"/>
    <x v="2"/>
    <x v="18"/>
    <s v="Ninguno"/>
    <s v="Casos Confirmados"/>
    <s v="Periodo 2020-2021"/>
    <s v="Casos"/>
    <s v="Ministerio de Ciencias, Tecnología, Conocimiento e Innovación"/>
    <x v="451"/>
    <m/>
    <s v="Gráfico Evolución"/>
    <m/>
    <x v="437"/>
    <m/>
    <s v="#1774B9"/>
    <s v="360-0452"/>
    <n v="36301107"/>
    <s v="T-361"/>
    <s v="C-361"/>
    <s v="FI-363"/>
    <s v="M-361"/>
  </r>
  <r>
    <x v="452"/>
    <n v="360"/>
    <s v="Enfermedades Mundiales"/>
    <s v="Salud"/>
    <n v="1401"/>
    <x v="0"/>
    <x v="0"/>
    <x v="2"/>
    <x v="19"/>
    <s v="Ninguno"/>
    <s v="Casos Confirmados"/>
    <s v="Periodo 2020-2021"/>
    <s v="Casos"/>
    <s v="Ministerio de Ciencias, Tecnología, Conocimiento e Innovación"/>
    <x v="452"/>
    <m/>
    <s v="Gráfico Evolución"/>
    <m/>
    <x v="438"/>
    <m/>
    <s v="#1774B9"/>
    <s v="360-0453"/>
    <n v="36301401"/>
    <s v="T-361"/>
    <s v="C-361"/>
    <s v="FI-363"/>
    <s v="M-361"/>
  </r>
  <r>
    <x v="453"/>
    <n v="360"/>
    <s v="Enfermedades Mundiales"/>
    <s v="Salud"/>
    <n v="1402"/>
    <x v="0"/>
    <x v="0"/>
    <x v="2"/>
    <x v="20"/>
    <s v="Ninguno"/>
    <s v="Casos Confirmados"/>
    <s v="Periodo 2020-2021"/>
    <s v="Casos"/>
    <s v="Ministerio de Ciencias, Tecnología, Conocimiento e Innovación"/>
    <x v="453"/>
    <m/>
    <s v="Gráfico Evolución"/>
    <m/>
    <x v="439"/>
    <m/>
    <s v="#1774B9"/>
    <s v="360-0454"/>
    <n v="36301402"/>
    <s v="T-361"/>
    <s v="C-361"/>
    <s v="FI-363"/>
    <s v="M-361"/>
  </r>
  <r>
    <x v="454"/>
    <n v="360"/>
    <s v="Enfermedades Mundiales"/>
    <s v="Salud"/>
    <n v="1403"/>
    <x v="0"/>
    <x v="0"/>
    <x v="2"/>
    <x v="21"/>
    <s v="Ninguno"/>
    <s v="Casos Confirmados"/>
    <s v="Periodo 2020-2021"/>
    <s v="Casos"/>
    <s v="Ministerio de Ciencias, Tecnología, Conocimiento e Innovación"/>
    <x v="454"/>
    <m/>
    <s v="Gráfico Evolución"/>
    <m/>
    <x v="440"/>
    <m/>
    <s v="#1774B9"/>
    <s v="360-0455"/>
    <n v="36301403"/>
    <s v="T-361"/>
    <s v="C-361"/>
    <s v="FI-363"/>
    <s v="M-361"/>
  </r>
  <r>
    <x v="455"/>
    <n v="360"/>
    <s v="Enfermedades Mundiales"/>
    <s v="Salud"/>
    <n v="1404"/>
    <x v="0"/>
    <x v="0"/>
    <x v="2"/>
    <x v="22"/>
    <s v="Ninguno"/>
    <s v="Casos Confirmados"/>
    <s v="Periodo 2020-2021"/>
    <s v="Casos"/>
    <s v="Ministerio de Ciencias, Tecnología, Conocimiento e Innovación"/>
    <x v="455"/>
    <m/>
    <s v="Gráfico Evolución"/>
    <m/>
    <x v="441"/>
    <m/>
    <s v="#1774B9"/>
    <s v="360-0456"/>
    <n v="36301404"/>
    <s v="T-361"/>
    <s v="C-361"/>
    <s v="FI-363"/>
    <s v="M-361"/>
  </r>
  <r>
    <x v="456"/>
    <n v="360"/>
    <s v="Enfermedades Mundiales"/>
    <s v="Salud"/>
    <n v="1405"/>
    <x v="0"/>
    <x v="0"/>
    <x v="2"/>
    <x v="23"/>
    <s v="Ninguno"/>
    <s v="Casos Confirmados"/>
    <s v="Periodo 2020-2021"/>
    <s v="Casos"/>
    <s v="Ministerio de Ciencias, Tecnología, Conocimiento e Innovación"/>
    <x v="456"/>
    <m/>
    <s v="Gráfico Evolución"/>
    <m/>
    <x v="442"/>
    <m/>
    <s v="#1774B9"/>
    <s v="360-0457"/>
    <n v="36301405"/>
    <s v="T-361"/>
    <s v="C-361"/>
    <s v="FI-363"/>
    <s v="M-361"/>
  </r>
  <r>
    <x v="457"/>
    <n v="360"/>
    <s v="Enfermedades Mundiales"/>
    <s v="Salud"/>
    <n v="2101"/>
    <x v="0"/>
    <x v="0"/>
    <x v="2"/>
    <x v="24"/>
    <s v="Ninguno"/>
    <s v="Casos Confirmados"/>
    <s v="Periodo 2020-2021"/>
    <s v="Casos"/>
    <s v="Ministerio de Ciencias, Tecnología, Conocimiento e Innovación"/>
    <x v="457"/>
    <m/>
    <s v="Gráfico Evolución"/>
    <m/>
    <x v="443"/>
    <m/>
    <s v="#1774B9"/>
    <s v="360-0458"/>
    <n v="36302101"/>
    <s v="T-361"/>
    <s v="C-361"/>
    <s v="FI-363"/>
    <s v="M-361"/>
  </r>
  <r>
    <x v="458"/>
    <n v="360"/>
    <s v="Enfermedades Mundiales"/>
    <s v="Salud"/>
    <n v="2102"/>
    <x v="0"/>
    <x v="0"/>
    <x v="2"/>
    <x v="25"/>
    <s v="Ninguno"/>
    <s v="Casos Confirmados"/>
    <s v="Periodo 2020-2021"/>
    <s v="Casos"/>
    <s v="Ministerio de Ciencias, Tecnología, Conocimiento e Innovación"/>
    <x v="458"/>
    <m/>
    <s v="Gráfico Evolución"/>
    <m/>
    <x v="444"/>
    <m/>
    <s v="#1774B9"/>
    <s v="360-0459"/>
    <n v="36302102"/>
    <s v="T-361"/>
    <s v="C-361"/>
    <s v="FI-363"/>
    <s v="M-361"/>
  </r>
  <r>
    <x v="459"/>
    <n v="360"/>
    <s v="Enfermedades Mundiales"/>
    <s v="Salud"/>
    <n v="2103"/>
    <x v="0"/>
    <x v="0"/>
    <x v="2"/>
    <x v="26"/>
    <s v="Ninguno"/>
    <s v="Casos Confirmados"/>
    <s v="Periodo 2020-2021"/>
    <s v="Casos"/>
    <s v="Ministerio de Ciencias, Tecnología, Conocimiento e Innovación"/>
    <x v="459"/>
    <m/>
    <s v="Gráfico Evolución"/>
    <m/>
    <x v="445"/>
    <m/>
    <s v="#1774B9"/>
    <s v="360-0460"/>
    <n v="36302103"/>
    <s v="T-361"/>
    <s v="C-361"/>
    <s v="FI-363"/>
    <s v="M-361"/>
  </r>
  <r>
    <x v="460"/>
    <n v="360"/>
    <s v="Enfermedades Mundiales"/>
    <s v="Salud"/>
    <n v="2104"/>
    <x v="0"/>
    <x v="0"/>
    <x v="2"/>
    <x v="27"/>
    <s v="Ninguno"/>
    <s v="Casos Confirmados"/>
    <s v="Periodo 2020-2021"/>
    <s v="Casos"/>
    <s v="Ministerio de Ciencias, Tecnología, Conocimiento e Innovación"/>
    <x v="460"/>
    <m/>
    <s v="Gráfico Evolución"/>
    <m/>
    <x v="446"/>
    <m/>
    <s v="#1774B9"/>
    <s v="360-0461"/>
    <n v="36302104"/>
    <s v="T-361"/>
    <s v="C-361"/>
    <s v="FI-363"/>
    <s v="M-361"/>
  </r>
  <r>
    <x v="461"/>
    <n v="360"/>
    <s v="Enfermedades Mundiales"/>
    <s v="Salud"/>
    <n v="2201"/>
    <x v="0"/>
    <x v="0"/>
    <x v="2"/>
    <x v="28"/>
    <s v="Ninguno"/>
    <s v="Casos Confirmados"/>
    <s v="Periodo 2020-2021"/>
    <s v="Casos"/>
    <s v="Ministerio de Ciencias, Tecnología, Conocimiento e Innovación"/>
    <x v="461"/>
    <m/>
    <s v="Gráfico Evolución"/>
    <m/>
    <x v="447"/>
    <m/>
    <s v="#1774B9"/>
    <s v="360-0462"/>
    <n v="36302201"/>
    <s v="T-361"/>
    <s v="C-361"/>
    <s v="FI-363"/>
    <s v="M-361"/>
  </r>
  <r>
    <x v="462"/>
    <n v="360"/>
    <s v="Enfermedades Mundiales"/>
    <s v="Salud"/>
    <n v="2202"/>
    <x v="0"/>
    <x v="0"/>
    <x v="2"/>
    <x v="29"/>
    <s v="Ninguno"/>
    <s v="Casos Confirmados"/>
    <s v="Periodo 2020-2021"/>
    <s v="Casos"/>
    <s v="Ministerio de Ciencias, Tecnología, Conocimiento e Innovación"/>
    <x v="462"/>
    <m/>
    <s v="Gráfico Evolución"/>
    <m/>
    <x v="448"/>
    <m/>
    <s v="#1774B9"/>
    <s v="360-0463"/>
    <n v="36302202"/>
    <s v="T-361"/>
    <s v="C-361"/>
    <s v="FI-363"/>
    <s v="M-361"/>
  </r>
  <r>
    <x v="463"/>
    <n v="360"/>
    <s v="Enfermedades Mundiales"/>
    <s v="Salud"/>
    <n v="2203"/>
    <x v="0"/>
    <x v="0"/>
    <x v="2"/>
    <x v="30"/>
    <s v="Ninguno"/>
    <s v="Casos Confirmados"/>
    <s v="Periodo 2020-2021"/>
    <s v="Casos"/>
    <s v="Ministerio de Ciencias, Tecnología, Conocimiento e Innovación"/>
    <x v="463"/>
    <m/>
    <s v="Gráfico Evolución"/>
    <m/>
    <x v="449"/>
    <m/>
    <s v="#1774B9"/>
    <s v="360-0464"/>
    <n v="36302203"/>
    <s v="T-361"/>
    <s v="C-361"/>
    <s v="FI-363"/>
    <s v="M-361"/>
  </r>
  <r>
    <x v="464"/>
    <n v="360"/>
    <s v="Enfermedades Mundiales"/>
    <s v="Salud"/>
    <n v="2301"/>
    <x v="0"/>
    <x v="0"/>
    <x v="2"/>
    <x v="31"/>
    <s v="Ninguno"/>
    <s v="Casos Confirmados"/>
    <s v="Periodo 2020-2021"/>
    <s v="Casos"/>
    <s v="Ministerio de Ciencias, Tecnología, Conocimiento e Innovación"/>
    <x v="464"/>
    <m/>
    <s v="Gráfico Evolución"/>
    <m/>
    <x v="450"/>
    <m/>
    <s v="#1774B9"/>
    <s v="360-0465"/>
    <n v="36302301"/>
    <s v="T-361"/>
    <s v="C-361"/>
    <s v="FI-363"/>
    <s v="M-361"/>
  </r>
  <r>
    <x v="465"/>
    <n v="360"/>
    <s v="Enfermedades Mundiales"/>
    <s v="Salud"/>
    <n v="2302"/>
    <x v="0"/>
    <x v="0"/>
    <x v="2"/>
    <x v="32"/>
    <s v="Ninguno"/>
    <s v="Casos Confirmados"/>
    <s v="Periodo 2020-2021"/>
    <s v="Casos"/>
    <s v="Ministerio de Ciencias, Tecnología, Conocimiento e Innovación"/>
    <x v="465"/>
    <m/>
    <s v="Gráfico Evolución"/>
    <m/>
    <x v="451"/>
    <m/>
    <s v="#1774B9"/>
    <s v="360-0466"/>
    <n v="36302302"/>
    <s v="T-361"/>
    <s v="C-361"/>
    <s v="FI-363"/>
    <s v="M-361"/>
  </r>
  <r>
    <x v="466"/>
    <n v="360"/>
    <s v="Enfermedades Mundiales"/>
    <s v="Salud"/>
    <n v="3101"/>
    <x v="0"/>
    <x v="0"/>
    <x v="2"/>
    <x v="33"/>
    <s v="Ninguno"/>
    <s v="Casos Confirmados"/>
    <s v="Periodo 2020-2021"/>
    <s v="Casos"/>
    <s v="Ministerio de Ciencias, Tecnología, Conocimiento e Innovación"/>
    <x v="466"/>
    <m/>
    <s v="Gráfico Evolución"/>
    <m/>
    <x v="452"/>
    <m/>
    <s v="#1774B9"/>
    <s v="360-0467"/>
    <n v="36303101"/>
    <s v="T-361"/>
    <s v="C-361"/>
    <s v="FI-363"/>
    <s v="M-361"/>
  </r>
  <r>
    <x v="467"/>
    <n v="360"/>
    <s v="Enfermedades Mundiales"/>
    <s v="Salud"/>
    <n v="3102"/>
    <x v="0"/>
    <x v="0"/>
    <x v="2"/>
    <x v="34"/>
    <s v="Ninguno"/>
    <s v="Casos Confirmados"/>
    <s v="Periodo 2020-2021"/>
    <s v="Casos"/>
    <s v="Ministerio de Ciencias, Tecnología, Conocimiento e Innovación"/>
    <x v="467"/>
    <m/>
    <s v="Gráfico Evolución"/>
    <m/>
    <x v="453"/>
    <m/>
    <s v="#1774B9"/>
    <s v="360-0468"/>
    <n v="36303102"/>
    <s v="T-361"/>
    <s v="C-361"/>
    <s v="FI-363"/>
    <s v="M-361"/>
  </r>
  <r>
    <x v="468"/>
    <n v="360"/>
    <s v="Enfermedades Mundiales"/>
    <s v="Salud"/>
    <n v="3103"/>
    <x v="0"/>
    <x v="0"/>
    <x v="2"/>
    <x v="35"/>
    <s v="Ninguno"/>
    <s v="Casos Confirmados"/>
    <s v="Periodo 2020-2021"/>
    <s v="Casos"/>
    <s v="Ministerio de Ciencias, Tecnología, Conocimiento e Innovación"/>
    <x v="468"/>
    <m/>
    <s v="Gráfico Evolución"/>
    <m/>
    <x v="454"/>
    <m/>
    <s v="#1774B9"/>
    <s v="360-0469"/>
    <n v="36303103"/>
    <s v="T-361"/>
    <s v="C-361"/>
    <s v="FI-363"/>
    <s v="M-361"/>
  </r>
  <r>
    <x v="469"/>
    <n v="360"/>
    <s v="Enfermedades Mundiales"/>
    <s v="Salud"/>
    <n v="3201"/>
    <x v="0"/>
    <x v="0"/>
    <x v="2"/>
    <x v="36"/>
    <s v="Ninguno"/>
    <s v="Casos Confirmados"/>
    <s v="Periodo 2020-2021"/>
    <s v="Casos"/>
    <s v="Ministerio de Ciencias, Tecnología, Conocimiento e Innovación"/>
    <x v="469"/>
    <m/>
    <s v="Gráfico Evolución"/>
    <m/>
    <x v="455"/>
    <m/>
    <s v="#1774B9"/>
    <s v="360-0470"/>
    <n v="36303201"/>
    <s v="T-361"/>
    <s v="C-361"/>
    <s v="FI-363"/>
    <s v="M-361"/>
  </r>
  <r>
    <x v="470"/>
    <n v="360"/>
    <s v="Enfermedades Mundiales"/>
    <s v="Salud"/>
    <n v="3202"/>
    <x v="0"/>
    <x v="0"/>
    <x v="2"/>
    <x v="37"/>
    <s v="Ninguno"/>
    <s v="Casos Confirmados"/>
    <s v="Periodo 2020-2021"/>
    <s v="Casos"/>
    <s v="Ministerio de Ciencias, Tecnología, Conocimiento e Innovación"/>
    <x v="470"/>
    <m/>
    <s v="Gráfico Evolución"/>
    <m/>
    <x v="456"/>
    <m/>
    <s v="#1774B9"/>
    <s v="360-0471"/>
    <n v="36303202"/>
    <s v="T-361"/>
    <s v="C-361"/>
    <s v="FI-363"/>
    <s v="M-361"/>
  </r>
  <r>
    <x v="471"/>
    <n v="360"/>
    <s v="Enfermedades Mundiales"/>
    <s v="Salud"/>
    <n v="3301"/>
    <x v="0"/>
    <x v="0"/>
    <x v="2"/>
    <x v="38"/>
    <s v="Ninguno"/>
    <s v="Casos Confirmados"/>
    <s v="Periodo 2020-2021"/>
    <s v="Casos"/>
    <s v="Ministerio de Ciencias, Tecnología, Conocimiento e Innovación"/>
    <x v="471"/>
    <m/>
    <s v="Gráfico Evolución"/>
    <m/>
    <x v="457"/>
    <m/>
    <s v="#1774B9"/>
    <s v="360-0472"/>
    <n v="36303301"/>
    <s v="T-361"/>
    <s v="C-361"/>
    <s v="FI-363"/>
    <s v="M-361"/>
  </r>
  <r>
    <x v="472"/>
    <n v="360"/>
    <s v="Enfermedades Mundiales"/>
    <s v="Salud"/>
    <n v="3302"/>
    <x v="0"/>
    <x v="0"/>
    <x v="2"/>
    <x v="39"/>
    <s v="Ninguno"/>
    <s v="Casos Confirmados"/>
    <s v="Periodo 2020-2021"/>
    <s v="Casos"/>
    <s v="Ministerio de Ciencias, Tecnología, Conocimiento e Innovación"/>
    <x v="472"/>
    <m/>
    <s v="Gráfico Evolución"/>
    <m/>
    <x v="458"/>
    <m/>
    <s v="#1774B9"/>
    <s v="360-0473"/>
    <n v="36303302"/>
    <s v="T-361"/>
    <s v="C-361"/>
    <s v="FI-363"/>
    <s v="M-361"/>
  </r>
  <r>
    <x v="473"/>
    <n v="360"/>
    <s v="Enfermedades Mundiales"/>
    <s v="Salud"/>
    <n v="3303"/>
    <x v="0"/>
    <x v="0"/>
    <x v="2"/>
    <x v="40"/>
    <s v="Ninguno"/>
    <s v="Casos Confirmados"/>
    <s v="Periodo 2020-2021"/>
    <s v="Casos"/>
    <s v="Ministerio de Ciencias, Tecnología, Conocimiento e Innovación"/>
    <x v="473"/>
    <m/>
    <s v="Gráfico Evolución"/>
    <m/>
    <x v="459"/>
    <m/>
    <s v="#1774B9"/>
    <s v="360-0474"/>
    <n v="36303303"/>
    <s v="T-361"/>
    <s v="C-361"/>
    <s v="FI-363"/>
    <s v="M-361"/>
  </r>
  <r>
    <x v="474"/>
    <n v="360"/>
    <s v="Enfermedades Mundiales"/>
    <s v="Salud"/>
    <n v="3304"/>
    <x v="0"/>
    <x v="0"/>
    <x v="2"/>
    <x v="41"/>
    <s v="Ninguno"/>
    <s v="Casos Confirmados"/>
    <s v="Periodo 2020-2021"/>
    <s v="Casos"/>
    <s v="Ministerio de Ciencias, Tecnología, Conocimiento e Innovación"/>
    <x v="474"/>
    <m/>
    <s v="Gráfico Evolución"/>
    <m/>
    <x v="460"/>
    <m/>
    <s v="#1774B9"/>
    <s v="360-0475"/>
    <n v="36303304"/>
    <s v="T-361"/>
    <s v="C-361"/>
    <s v="FI-363"/>
    <s v="M-361"/>
  </r>
  <r>
    <x v="475"/>
    <n v="360"/>
    <s v="Enfermedades Mundiales"/>
    <s v="Salud"/>
    <n v="4101"/>
    <x v="0"/>
    <x v="0"/>
    <x v="2"/>
    <x v="42"/>
    <s v="Ninguno"/>
    <s v="Casos Confirmados"/>
    <s v="Periodo 2020-2021"/>
    <s v="Casos"/>
    <s v="Ministerio de Ciencias, Tecnología, Conocimiento e Innovación"/>
    <x v="475"/>
    <m/>
    <s v="Gráfico Evolución"/>
    <m/>
    <x v="461"/>
    <m/>
    <s v="#1774B9"/>
    <s v="360-0476"/>
    <n v="36304101"/>
    <s v="T-361"/>
    <s v="C-361"/>
    <s v="FI-363"/>
    <s v="M-361"/>
  </r>
  <r>
    <x v="476"/>
    <n v="360"/>
    <s v="Enfermedades Mundiales"/>
    <s v="Salud"/>
    <n v="4102"/>
    <x v="0"/>
    <x v="0"/>
    <x v="2"/>
    <x v="43"/>
    <s v="Ninguno"/>
    <s v="Casos Confirmados"/>
    <s v="Periodo 2020-2021"/>
    <s v="Casos"/>
    <s v="Ministerio de Ciencias, Tecnología, Conocimiento e Innovación"/>
    <x v="476"/>
    <m/>
    <s v="Gráfico Evolución"/>
    <m/>
    <x v="462"/>
    <m/>
    <s v="#1774B9"/>
    <s v="360-0477"/>
    <n v="36304102"/>
    <s v="T-361"/>
    <s v="C-361"/>
    <s v="FI-363"/>
    <s v="M-361"/>
  </r>
  <r>
    <x v="477"/>
    <n v="360"/>
    <s v="Enfermedades Mundiales"/>
    <s v="Salud"/>
    <n v="4103"/>
    <x v="0"/>
    <x v="0"/>
    <x v="2"/>
    <x v="44"/>
    <s v="Ninguno"/>
    <s v="Casos Confirmados"/>
    <s v="Periodo 2020-2021"/>
    <s v="Casos"/>
    <s v="Ministerio de Ciencias, Tecnología, Conocimiento e Innovación"/>
    <x v="477"/>
    <m/>
    <s v="Gráfico Evolución"/>
    <m/>
    <x v="463"/>
    <m/>
    <s v="#1774B9"/>
    <s v="360-0478"/>
    <n v="36304103"/>
    <s v="T-361"/>
    <s v="C-361"/>
    <s v="FI-363"/>
    <s v="M-361"/>
  </r>
  <r>
    <x v="478"/>
    <n v="360"/>
    <s v="Enfermedades Mundiales"/>
    <s v="Salud"/>
    <n v="4104"/>
    <x v="0"/>
    <x v="0"/>
    <x v="2"/>
    <x v="45"/>
    <s v="Ninguno"/>
    <s v="Casos Confirmados"/>
    <s v="Periodo 2020-2021"/>
    <s v="Casos"/>
    <s v="Ministerio de Ciencias, Tecnología, Conocimiento e Innovación"/>
    <x v="478"/>
    <m/>
    <s v="Gráfico Evolución"/>
    <m/>
    <x v="464"/>
    <m/>
    <s v="#1774B9"/>
    <s v="360-0479"/>
    <n v="36304104"/>
    <s v="T-361"/>
    <s v="C-361"/>
    <s v="FI-363"/>
    <s v="M-361"/>
  </r>
  <r>
    <x v="479"/>
    <n v="360"/>
    <s v="Enfermedades Mundiales"/>
    <s v="Salud"/>
    <n v="4105"/>
    <x v="0"/>
    <x v="0"/>
    <x v="2"/>
    <x v="46"/>
    <s v="Ninguno"/>
    <s v="Casos Confirmados"/>
    <s v="Periodo 2020-2021"/>
    <s v="Casos"/>
    <s v="Ministerio de Ciencias, Tecnología, Conocimiento e Innovación"/>
    <x v="479"/>
    <m/>
    <s v="Gráfico Evolución"/>
    <m/>
    <x v="465"/>
    <m/>
    <s v="#1774B9"/>
    <s v="360-0480"/>
    <n v="36304105"/>
    <s v="T-361"/>
    <s v="C-361"/>
    <s v="FI-363"/>
    <s v="M-361"/>
  </r>
  <r>
    <x v="480"/>
    <n v="360"/>
    <s v="Enfermedades Mundiales"/>
    <s v="Salud"/>
    <n v="4106"/>
    <x v="0"/>
    <x v="0"/>
    <x v="2"/>
    <x v="47"/>
    <s v="Ninguno"/>
    <s v="Casos Confirmados"/>
    <s v="Periodo 2020-2021"/>
    <s v="Casos"/>
    <s v="Ministerio de Ciencias, Tecnología, Conocimiento e Innovación"/>
    <x v="480"/>
    <m/>
    <s v="Gráfico Evolución"/>
    <m/>
    <x v="466"/>
    <m/>
    <s v="#1774B9"/>
    <s v="360-0481"/>
    <n v="36304106"/>
    <s v="T-361"/>
    <s v="C-361"/>
    <s v="FI-363"/>
    <s v="M-361"/>
  </r>
  <r>
    <x v="481"/>
    <n v="360"/>
    <s v="Enfermedades Mundiales"/>
    <s v="Salud"/>
    <n v="4201"/>
    <x v="0"/>
    <x v="0"/>
    <x v="2"/>
    <x v="48"/>
    <s v="Ninguno"/>
    <s v="Casos Confirmados"/>
    <s v="Periodo 2020-2021"/>
    <s v="Casos"/>
    <s v="Ministerio de Ciencias, Tecnología, Conocimiento e Innovación"/>
    <x v="481"/>
    <m/>
    <s v="Gráfico Evolución"/>
    <m/>
    <x v="467"/>
    <m/>
    <s v="#1774B9"/>
    <s v="360-0482"/>
    <n v="36304201"/>
    <s v="T-361"/>
    <s v="C-361"/>
    <s v="FI-363"/>
    <s v="M-361"/>
  </r>
  <r>
    <x v="482"/>
    <n v="360"/>
    <s v="Enfermedades Mundiales"/>
    <s v="Salud"/>
    <n v="4202"/>
    <x v="0"/>
    <x v="0"/>
    <x v="2"/>
    <x v="49"/>
    <s v="Ninguno"/>
    <s v="Casos Confirmados"/>
    <s v="Periodo 2020-2021"/>
    <s v="Casos"/>
    <s v="Ministerio de Ciencias, Tecnología, Conocimiento e Innovación"/>
    <x v="482"/>
    <m/>
    <s v="Gráfico Evolución"/>
    <m/>
    <x v="468"/>
    <m/>
    <s v="#1774B9"/>
    <s v="360-0483"/>
    <n v="36304202"/>
    <s v="T-361"/>
    <s v="C-361"/>
    <s v="FI-363"/>
    <s v="M-361"/>
  </r>
  <r>
    <x v="483"/>
    <n v="360"/>
    <s v="Enfermedades Mundiales"/>
    <s v="Salud"/>
    <n v="4203"/>
    <x v="0"/>
    <x v="0"/>
    <x v="2"/>
    <x v="50"/>
    <s v="Ninguno"/>
    <s v="Casos Confirmados"/>
    <s v="Periodo 2020-2021"/>
    <s v="Casos"/>
    <s v="Ministerio de Ciencias, Tecnología, Conocimiento e Innovación"/>
    <x v="483"/>
    <m/>
    <s v="Gráfico Evolución"/>
    <m/>
    <x v="469"/>
    <m/>
    <s v="#1774B9"/>
    <s v="360-0484"/>
    <n v="36304203"/>
    <s v="T-361"/>
    <s v="C-361"/>
    <s v="FI-363"/>
    <s v="M-361"/>
  </r>
  <r>
    <x v="484"/>
    <n v="360"/>
    <s v="Enfermedades Mundiales"/>
    <s v="Salud"/>
    <n v="4204"/>
    <x v="0"/>
    <x v="0"/>
    <x v="2"/>
    <x v="51"/>
    <s v="Ninguno"/>
    <s v="Casos Confirmados"/>
    <s v="Periodo 2020-2021"/>
    <s v="Casos"/>
    <s v="Ministerio de Ciencias, Tecnología, Conocimiento e Innovación"/>
    <x v="484"/>
    <m/>
    <s v="Gráfico Evolución"/>
    <m/>
    <x v="470"/>
    <m/>
    <s v="#1774B9"/>
    <s v="360-0485"/>
    <n v="36304204"/>
    <s v="T-361"/>
    <s v="C-361"/>
    <s v="FI-363"/>
    <s v="M-361"/>
  </r>
  <r>
    <x v="485"/>
    <n v="360"/>
    <s v="Enfermedades Mundiales"/>
    <s v="Salud"/>
    <n v="4301"/>
    <x v="0"/>
    <x v="0"/>
    <x v="2"/>
    <x v="52"/>
    <s v="Ninguno"/>
    <s v="Casos Confirmados"/>
    <s v="Periodo 2020-2021"/>
    <s v="Casos"/>
    <s v="Ministerio de Ciencias, Tecnología, Conocimiento e Innovación"/>
    <x v="485"/>
    <m/>
    <s v="Gráfico Evolución"/>
    <m/>
    <x v="471"/>
    <m/>
    <s v="#1774B9"/>
    <s v="360-0486"/>
    <n v="36304301"/>
    <s v="T-361"/>
    <s v="C-361"/>
    <s v="FI-363"/>
    <s v="M-361"/>
  </r>
  <r>
    <x v="486"/>
    <n v="360"/>
    <s v="Enfermedades Mundiales"/>
    <s v="Salud"/>
    <n v="4302"/>
    <x v="0"/>
    <x v="0"/>
    <x v="2"/>
    <x v="53"/>
    <s v="Ninguno"/>
    <s v="Casos Confirmados"/>
    <s v="Periodo 2020-2021"/>
    <s v="Casos"/>
    <s v="Ministerio de Ciencias, Tecnología, Conocimiento e Innovación"/>
    <x v="486"/>
    <m/>
    <s v="Gráfico Evolución"/>
    <m/>
    <x v="472"/>
    <m/>
    <s v="#1774B9"/>
    <s v="360-0487"/>
    <n v="36304302"/>
    <s v="T-361"/>
    <s v="C-361"/>
    <s v="FI-363"/>
    <s v="M-361"/>
  </r>
  <r>
    <x v="487"/>
    <n v="360"/>
    <s v="Enfermedades Mundiales"/>
    <s v="Salud"/>
    <n v="4303"/>
    <x v="0"/>
    <x v="0"/>
    <x v="2"/>
    <x v="54"/>
    <s v="Ninguno"/>
    <s v="Casos Confirmados"/>
    <s v="Periodo 2020-2021"/>
    <s v="Casos"/>
    <s v="Ministerio de Ciencias, Tecnología, Conocimiento e Innovación"/>
    <x v="487"/>
    <m/>
    <s v="Gráfico Evolución"/>
    <m/>
    <x v="473"/>
    <m/>
    <s v="#1774B9"/>
    <s v="360-0488"/>
    <n v="36304303"/>
    <s v="T-361"/>
    <s v="C-361"/>
    <s v="FI-363"/>
    <s v="M-361"/>
  </r>
  <r>
    <x v="488"/>
    <n v="360"/>
    <s v="Enfermedades Mundiales"/>
    <s v="Salud"/>
    <n v="4304"/>
    <x v="0"/>
    <x v="0"/>
    <x v="2"/>
    <x v="55"/>
    <s v="Ninguno"/>
    <s v="Casos Confirmados"/>
    <s v="Periodo 2020-2021"/>
    <s v="Casos"/>
    <s v="Ministerio de Ciencias, Tecnología, Conocimiento e Innovación"/>
    <x v="488"/>
    <m/>
    <s v="Gráfico Evolución"/>
    <m/>
    <x v="474"/>
    <m/>
    <s v="#1774B9"/>
    <s v="360-0489"/>
    <n v="36304304"/>
    <s v="T-361"/>
    <s v="C-361"/>
    <s v="FI-363"/>
    <s v="M-361"/>
  </r>
  <r>
    <x v="489"/>
    <n v="360"/>
    <s v="Enfermedades Mundiales"/>
    <s v="Salud"/>
    <n v="4305"/>
    <x v="0"/>
    <x v="0"/>
    <x v="2"/>
    <x v="56"/>
    <s v="Ninguno"/>
    <s v="Casos Confirmados"/>
    <s v="Periodo 2020-2021"/>
    <s v="Casos"/>
    <s v="Ministerio de Ciencias, Tecnología, Conocimiento e Innovación"/>
    <x v="489"/>
    <m/>
    <s v="Gráfico Evolución"/>
    <m/>
    <x v="475"/>
    <m/>
    <s v="#1774B9"/>
    <s v="360-0490"/>
    <n v="36304305"/>
    <s v="T-361"/>
    <s v="C-361"/>
    <s v="FI-363"/>
    <s v="M-361"/>
  </r>
  <r>
    <x v="490"/>
    <n v="360"/>
    <s v="Enfermedades Mundiales"/>
    <s v="Salud"/>
    <n v="5101"/>
    <x v="0"/>
    <x v="0"/>
    <x v="2"/>
    <x v="57"/>
    <s v="Ninguno"/>
    <s v="Casos Confirmados"/>
    <s v="Periodo 2020-2021"/>
    <s v="Casos"/>
    <s v="Ministerio de Ciencias, Tecnología, Conocimiento e Innovación"/>
    <x v="490"/>
    <m/>
    <s v="Gráfico Evolución"/>
    <m/>
    <x v="476"/>
    <m/>
    <s v="#1774B9"/>
    <s v="360-0491"/>
    <n v="36305101"/>
    <s v="T-361"/>
    <s v="C-361"/>
    <s v="FI-363"/>
    <s v="M-361"/>
  </r>
  <r>
    <x v="491"/>
    <n v="360"/>
    <s v="Enfermedades Mundiales"/>
    <s v="Salud"/>
    <n v="5102"/>
    <x v="0"/>
    <x v="0"/>
    <x v="2"/>
    <x v="58"/>
    <s v="Ninguno"/>
    <s v="Casos Confirmados"/>
    <s v="Periodo 2020-2021"/>
    <s v="Casos"/>
    <s v="Ministerio de Ciencias, Tecnología, Conocimiento e Innovación"/>
    <x v="491"/>
    <m/>
    <s v="Gráfico Evolución"/>
    <m/>
    <x v="477"/>
    <m/>
    <s v="#1774B9"/>
    <s v="360-0492"/>
    <n v="36305102"/>
    <s v="T-361"/>
    <s v="C-361"/>
    <s v="FI-363"/>
    <s v="M-361"/>
  </r>
  <r>
    <x v="492"/>
    <n v="360"/>
    <s v="Enfermedades Mundiales"/>
    <s v="Salud"/>
    <n v="5103"/>
    <x v="0"/>
    <x v="0"/>
    <x v="2"/>
    <x v="59"/>
    <s v="Ninguno"/>
    <s v="Casos Confirmados"/>
    <s v="Periodo 2020-2021"/>
    <s v="Casos"/>
    <s v="Ministerio de Ciencias, Tecnología, Conocimiento e Innovación"/>
    <x v="492"/>
    <m/>
    <s v="Gráfico Evolución"/>
    <m/>
    <x v="478"/>
    <m/>
    <s v="#1774B9"/>
    <s v="360-0493"/>
    <n v="36305103"/>
    <s v="T-361"/>
    <s v="C-361"/>
    <s v="FI-363"/>
    <s v="M-361"/>
  </r>
  <r>
    <x v="493"/>
    <n v="360"/>
    <s v="Enfermedades Mundiales"/>
    <s v="Salud"/>
    <n v="5104"/>
    <x v="0"/>
    <x v="0"/>
    <x v="2"/>
    <x v="60"/>
    <s v="Ninguno"/>
    <s v="Casos Confirmados"/>
    <s v="Periodo 2020-2021"/>
    <s v="Casos"/>
    <s v="Ministerio de Ciencias, Tecnología, Conocimiento e Innovación"/>
    <x v="493"/>
    <m/>
    <s v="Gráfico Evolución"/>
    <m/>
    <x v="479"/>
    <m/>
    <s v="#1774B9"/>
    <s v="360-0494"/>
    <n v="36305104"/>
    <s v="T-361"/>
    <s v="C-361"/>
    <s v="FI-363"/>
    <s v="M-361"/>
  </r>
  <r>
    <x v="494"/>
    <n v="360"/>
    <s v="Enfermedades Mundiales"/>
    <s v="Salud"/>
    <n v="5105"/>
    <x v="0"/>
    <x v="0"/>
    <x v="2"/>
    <x v="61"/>
    <s v="Ninguno"/>
    <s v="Casos Confirmados"/>
    <s v="Periodo 2020-2021"/>
    <s v="Casos"/>
    <s v="Ministerio de Ciencias, Tecnología, Conocimiento e Innovación"/>
    <x v="494"/>
    <m/>
    <s v="Gráfico Evolución"/>
    <m/>
    <x v="480"/>
    <m/>
    <s v="#1774B9"/>
    <s v="360-0495"/>
    <n v="36305105"/>
    <s v="T-361"/>
    <s v="C-361"/>
    <s v="FI-363"/>
    <s v="M-361"/>
  </r>
  <r>
    <x v="495"/>
    <n v="360"/>
    <s v="Enfermedades Mundiales"/>
    <s v="Salud"/>
    <n v="5107"/>
    <x v="0"/>
    <x v="0"/>
    <x v="2"/>
    <x v="62"/>
    <s v="Ninguno"/>
    <s v="Casos Confirmados"/>
    <s v="Periodo 2020-2021"/>
    <s v="Casos"/>
    <s v="Ministerio de Ciencias, Tecnología, Conocimiento e Innovación"/>
    <x v="495"/>
    <m/>
    <s v="Gráfico Evolución"/>
    <m/>
    <x v="481"/>
    <m/>
    <s v="#1774B9"/>
    <s v="360-0496"/>
    <n v="36305107"/>
    <s v="T-361"/>
    <s v="C-361"/>
    <s v="FI-363"/>
    <s v="M-361"/>
  </r>
  <r>
    <x v="496"/>
    <n v="360"/>
    <s v="Enfermedades Mundiales"/>
    <s v="Salud"/>
    <n v="5109"/>
    <x v="0"/>
    <x v="0"/>
    <x v="2"/>
    <x v="63"/>
    <s v="Ninguno"/>
    <s v="Casos Confirmados"/>
    <s v="Periodo 2020-2021"/>
    <s v="Casos"/>
    <s v="Ministerio de Ciencias, Tecnología, Conocimiento e Innovación"/>
    <x v="496"/>
    <m/>
    <s v="Gráfico Evolución"/>
    <m/>
    <x v="482"/>
    <m/>
    <s v="#1774B9"/>
    <s v="360-0497"/>
    <n v="36305109"/>
    <s v="T-361"/>
    <s v="C-361"/>
    <s v="FI-363"/>
    <s v="M-361"/>
  </r>
  <r>
    <x v="497"/>
    <n v="360"/>
    <s v="Enfermedades Mundiales"/>
    <s v="Salud"/>
    <n v="5201"/>
    <x v="0"/>
    <x v="0"/>
    <x v="2"/>
    <x v="64"/>
    <s v="Ninguno"/>
    <s v="Casos Confirmados"/>
    <s v="Periodo 2020-2021"/>
    <s v="Casos"/>
    <s v="Ministerio de Ciencias, Tecnología, Conocimiento e Innovación"/>
    <x v="497"/>
    <m/>
    <s v="Gráfico Evolución"/>
    <m/>
    <x v="483"/>
    <m/>
    <s v="#1774B9"/>
    <s v="360-0498"/>
    <n v="36305201"/>
    <s v="T-361"/>
    <s v="C-361"/>
    <s v="FI-363"/>
    <s v="M-361"/>
  </r>
  <r>
    <x v="498"/>
    <n v="360"/>
    <s v="Enfermedades Mundiales"/>
    <s v="Salud"/>
    <n v="5301"/>
    <x v="0"/>
    <x v="0"/>
    <x v="2"/>
    <x v="65"/>
    <s v="Ninguno"/>
    <s v="Casos Confirmados"/>
    <s v="Periodo 2020-2021"/>
    <s v="Casos"/>
    <s v="Ministerio de Ciencias, Tecnología, Conocimiento e Innovación"/>
    <x v="498"/>
    <m/>
    <s v="Gráfico Evolución"/>
    <m/>
    <x v="484"/>
    <m/>
    <s v="#1774B9"/>
    <s v="360-0499"/>
    <n v="36305301"/>
    <s v="T-361"/>
    <s v="C-361"/>
    <s v="FI-363"/>
    <s v="M-361"/>
  </r>
  <r>
    <x v="499"/>
    <n v="360"/>
    <s v="Enfermedades Mundiales"/>
    <s v="Salud"/>
    <n v="5302"/>
    <x v="0"/>
    <x v="0"/>
    <x v="2"/>
    <x v="66"/>
    <s v="Ninguno"/>
    <s v="Casos Confirmados"/>
    <s v="Periodo 2020-2021"/>
    <s v="Casos"/>
    <s v="Ministerio de Ciencias, Tecnología, Conocimiento e Innovación"/>
    <x v="499"/>
    <m/>
    <s v="Gráfico Evolución"/>
    <m/>
    <x v="485"/>
    <m/>
    <s v="#1774B9"/>
    <s v="360-0500"/>
    <n v="36305302"/>
    <s v="T-361"/>
    <s v="C-361"/>
    <s v="FI-363"/>
    <s v="M-361"/>
  </r>
  <r>
    <x v="500"/>
    <n v="360"/>
    <s v="Enfermedades Mundiales"/>
    <s v="Salud"/>
    <n v="5303"/>
    <x v="0"/>
    <x v="0"/>
    <x v="2"/>
    <x v="67"/>
    <s v="Ninguno"/>
    <s v="Casos Confirmados"/>
    <s v="Periodo 2020-2021"/>
    <s v="Casos"/>
    <s v="Ministerio de Ciencias, Tecnología, Conocimiento e Innovación"/>
    <x v="500"/>
    <m/>
    <s v="Gráfico Evolución"/>
    <m/>
    <x v="486"/>
    <m/>
    <s v="#1774B9"/>
    <s v="360-0501"/>
    <n v="36305303"/>
    <s v="T-361"/>
    <s v="C-361"/>
    <s v="FI-363"/>
    <s v="M-361"/>
  </r>
  <r>
    <x v="501"/>
    <n v="360"/>
    <s v="Enfermedades Mundiales"/>
    <s v="Salud"/>
    <n v="5304"/>
    <x v="0"/>
    <x v="0"/>
    <x v="2"/>
    <x v="68"/>
    <s v="Ninguno"/>
    <s v="Casos Confirmados"/>
    <s v="Periodo 2020-2021"/>
    <s v="Casos"/>
    <s v="Ministerio de Ciencias, Tecnología, Conocimiento e Innovación"/>
    <x v="501"/>
    <m/>
    <s v="Gráfico Evolución"/>
    <m/>
    <x v="487"/>
    <m/>
    <s v="#1774B9"/>
    <s v="360-0502"/>
    <n v="36305304"/>
    <s v="T-361"/>
    <s v="C-361"/>
    <s v="FI-363"/>
    <s v="M-361"/>
  </r>
  <r>
    <x v="502"/>
    <n v="360"/>
    <s v="Enfermedades Mundiales"/>
    <s v="Salud"/>
    <n v="5401"/>
    <x v="0"/>
    <x v="0"/>
    <x v="2"/>
    <x v="69"/>
    <s v="Ninguno"/>
    <s v="Casos Confirmados"/>
    <s v="Periodo 2020-2021"/>
    <s v="Casos"/>
    <s v="Ministerio de Ciencias, Tecnología, Conocimiento e Innovación"/>
    <x v="502"/>
    <m/>
    <s v="Gráfico Evolución"/>
    <m/>
    <x v="488"/>
    <m/>
    <s v="#1774B9"/>
    <s v="360-0503"/>
    <n v="36305401"/>
    <s v="T-361"/>
    <s v="C-361"/>
    <s v="FI-363"/>
    <s v="M-361"/>
  </r>
  <r>
    <x v="503"/>
    <n v="360"/>
    <s v="Enfermedades Mundiales"/>
    <s v="Salud"/>
    <n v="5402"/>
    <x v="0"/>
    <x v="0"/>
    <x v="2"/>
    <x v="70"/>
    <s v="Ninguno"/>
    <s v="Casos Confirmados"/>
    <s v="Periodo 2020-2021"/>
    <s v="Casos"/>
    <s v="Ministerio de Ciencias, Tecnología, Conocimiento e Innovación"/>
    <x v="503"/>
    <m/>
    <s v="Gráfico Evolución"/>
    <m/>
    <x v="489"/>
    <m/>
    <s v="#1774B9"/>
    <s v="360-0504"/>
    <n v="36305402"/>
    <s v="T-361"/>
    <s v="C-361"/>
    <s v="FI-363"/>
    <s v="M-361"/>
  </r>
  <r>
    <x v="504"/>
    <n v="360"/>
    <s v="Enfermedades Mundiales"/>
    <s v="Salud"/>
    <n v="5403"/>
    <x v="0"/>
    <x v="0"/>
    <x v="2"/>
    <x v="71"/>
    <s v="Ninguno"/>
    <s v="Casos Confirmados"/>
    <s v="Periodo 2020-2021"/>
    <s v="Casos"/>
    <s v="Ministerio de Ciencias, Tecnología, Conocimiento e Innovación"/>
    <x v="504"/>
    <m/>
    <s v="Gráfico Evolución"/>
    <m/>
    <x v="490"/>
    <m/>
    <s v="#1774B9"/>
    <s v="360-0505"/>
    <n v="36305403"/>
    <s v="T-361"/>
    <s v="C-361"/>
    <s v="FI-363"/>
    <s v="M-361"/>
  </r>
  <r>
    <x v="505"/>
    <n v="360"/>
    <s v="Enfermedades Mundiales"/>
    <s v="Salud"/>
    <n v="5404"/>
    <x v="0"/>
    <x v="0"/>
    <x v="2"/>
    <x v="72"/>
    <s v="Ninguno"/>
    <s v="Casos Confirmados"/>
    <s v="Periodo 2020-2021"/>
    <s v="Casos"/>
    <s v="Ministerio de Ciencias, Tecnología, Conocimiento e Innovación"/>
    <x v="505"/>
    <m/>
    <s v="Gráfico Evolución"/>
    <m/>
    <x v="491"/>
    <m/>
    <s v="#1774B9"/>
    <s v="360-0506"/>
    <n v="36305404"/>
    <s v="T-361"/>
    <s v="C-361"/>
    <s v="FI-363"/>
    <s v="M-361"/>
  </r>
  <r>
    <x v="506"/>
    <n v="360"/>
    <s v="Enfermedades Mundiales"/>
    <s v="Salud"/>
    <n v="5405"/>
    <x v="0"/>
    <x v="0"/>
    <x v="2"/>
    <x v="73"/>
    <s v="Ninguno"/>
    <s v="Casos Confirmados"/>
    <s v="Periodo 2020-2021"/>
    <s v="Casos"/>
    <s v="Ministerio de Ciencias, Tecnología, Conocimiento e Innovación"/>
    <x v="506"/>
    <m/>
    <s v="Gráfico Evolución"/>
    <m/>
    <x v="492"/>
    <m/>
    <s v="#1774B9"/>
    <s v="360-0507"/>
    <n v="36305405"/>
    <s v="T-361"/>
    <s v="C-361"/>
    <s v="FI-363"/>
    <s v="M-361"/>
  </r>
  <r>
    <x v="507"/>
    <n v="360"/>
    <s v="Enfermedades Mundiales"/>
    <s v="Salud"/>
    <n v="5501"/>
    <x v="0"/>
    <x v="0"/>
    <x v="2"/>
    <x v="74"/>
    <s v="Ninguno"/>
    <s v="Casos Confirmados"/>
    <s v="Periodo 2020-2021"/>
    <s v="Casos"/>
    <s v="Ministerio de Ciencias, Tecnología, Conocimiento e Innovación"/>
    <x v="507"/>
    <m/>
    <s v="Gráfico Evolución"/>
    <m/>
    <x v="493"/>
    <m/>
    <s v="#1774B9"/>
    <s v="360-0508"/>
    <n v="36305501"/>
    <s v="T-361"/>
    <s v="C-361"/>
    <s v="FI-363"/>
    <s v="M-361"/>
  </r>
  <r>
    <x v="508"/>
    <n v="360"/>
    <s v="Enfermedades Mundiales"/>
    <s v="Salud"/>
    <n v="5502"/>
    <x v="0"/>
    <x v="0"/>
    <x v="2"/>
    <x v="75"/>
    <s v="Ninguno"/>
    <s v="Casos Confirmados"/>
    <s v="Periodo 2020-2021"/>
    <s v="Casos"/>
    <s v="Ministerio de Ciencias, Tecnología, Conocimiento e Innovación"/>
    <x v="508"/>
    <m/>
    <s v="Gráfico Evolución"/>
    <m/>
    <x v="494"/>
    <m/>
    <s v="#1774B9"/>
    <s v="360-0509"/>
    <n v="36305502"/>
    <s v="T-361"/>
    <s v="C-361"/>
    <s v="FI-363"/>
    <s v="M-361"/>
  </r>
  <r>
    <x v="509"/>
    <n v="360"/>
    <s v="Enfermedades Mundiales"/>
    <s v="Salud"/>
    <n v="5503"/>
    <x v="0"/>
    <x v="0"/>
    <x v="2"/>
    <x v="76"/>
    <s v="Ninguno"/>
    <s v="Casos Confirmados"/>
    <s v="Periodo 2020-2021"/>
    <s v="Casos"/>
    <s v="Ministerio de Ciencias, Tecnología, Conocimiento e Innovación"/>
    <x v="509"/>
    <m/>
    <s v="Gráfico Evolución"/>
    <m/>
    <x v="495"/>
    <m/>
    <s v="#1774B9"/>
    <s v="360-0510"/>
    <n v="36305503"/>
    <s v="T-361"/>
    <s v="C-361"/>
    <s v="FI-363"/>
    <s v="M-361"/>
  </r>
  <r>
    <x v="510"/>
    <n v="360"/>
    <s v="Enfermedades Mundiales"/>
    <s v="Salud"/>
    <n v="5504"/>
    <x v="0"/>
    <x v="0"/>
    <x v="2"/>
    <x v="77"/>
    <s v="Ninguno"/>
    <s v="Casos Confirmados"/>
    <s v="Periodo 2020-2021"/>
    <s v="Casos"/>
    <s v="Ministerio de Ciencias, Tecnología, Conocimiento e Innovación"/>
    <x v="510"/>
    <m/>
    <s v="Gráfico Evolución"/>
    <m/>
    <x v="496"/>
    <m/>
    <s v="#1774B9"/>
    <s v="360-0511"/>
    <n v="36305504"/>
    <s v="T-361"/>
    <s v="C-361"/>
    <s v="FI-363"/>
    <s v="M-361"/>
  </r>
  <r>
    <x v="511"/>
    <n v="360"/>
    <s v="Enfermedades Mundiales"/>
    <s v="Salud"/>
    <n v="5506"/>
    <x v="0"/>
    <x v="0"/>
    <x v="2"/>
    <x v="78"/>
    <s v="Ninguno"/>
    <s v="Casos Confirmados"/>
    <s v="Periodo 2020-2021"/>
    <s v="Casos"/>
    <s v="Ministerio de Ciencias, Tecnología, Conocimiento e Innovación"/>
    <x v="511"/>
    <m/>
    <s v="Gráfico Evolución"/>
    <m/>
    <x v="497"/>
    <m/>
    <s v="#1774B9"/>
    <s v="360-0512"/>
    <n v="36305506"/>
    <s v="T-361"/>
    <s v="C-361"/>
    <s v="FI-363"/>
    <s v="M-361"/>
  </r>
  <r>
    <x v="512"/>
    <n v="360"/>
    <s v="Enfermedades Mundiales"/>
    <s v="Salud"/>
    <n v="5601"/>
    <x v="0"/>
    <x v="0"/>
    <x v="2"/>
    <x v="79"/>
    <s v="Ninguno"/>
    <s v="Casos Confirmados"/>
    <s v="Periodo 2020-2021"/>
    <s v="Casos"/>
    <s v="Ministerio de Ciencias, Tecnología, Conocimiento e Innovación"/>
    <x v="512"/>
    <m/>
    <s v="Gráfico Evolución"/>
    <m/>
    <x v="498"/>
    <m/>
    <s v="#1774B9"/>
    <s v="360-0513"/>
    <n v="36305601"/>
    <s v="T-361"/>
    <s v="C-361"/>
    <s v="FI-363"/>
    <s v="M-361"/>
  </r>
  <r>
    <x v="513"/>
    <n v="360"/>
    <s v="Enfermedades Mundiales"/>
    <s v="Salud"/>
    <n v="5602"/>
    <x v="0"/>
    <x v="0"/>
    <x v="2"/>
    <x v="80"/>
    <s v="Ninguno"/>
    <s v="Casos Confirmados"/>
    <s v="Periodo 2020-2021"/>
    <s v="Casos"/>
    <s v="Ministerio de Ciencias, Tecnología, Conocimiento e Innovación"/>
    <x v="513"/>
    <m/>
    <s v="Gráfico Evolución"/>
    <m/>
    <x v="499"/>
    <m/>
    <s v="#1774B9"/>
    <s v="360-0514"/>
    <n v="36305602"/>
    <s v="T-361"/>
    <s v="C-361"/>
    <s v="FI-363"/>
    <s v="M-361"/>
  </r>
  <r>
    <x v="514"/>
    <n v="360"/>
    <s v="Enfermedades Mundiales"/>
    <s v="Salud"/>
    <n v="5603"/>
    <x v="0"/>
    <x v="0"/>
    <x v="2"/>
    <x v="81"/>
    <s v="Ninguno"/>
    <s v="Casos Confirmados"/>
    <s v="Periodo 2020-2021"/>
    <s v="Casos"/>
    <s v="Ministerio de Ciencias, Tecnología, Conocimiento e Innovación"/>
    <x v="514"/>
    <m/>
    <s v="Gráfico Evolución"/>
    <m/>
    <x v="500"/>
    <m/>
    <s v="#1774B9"/>
    <s v="360-0515"/>
    <n v="36305603"/>
    <s v="T-361"/>
    <s v="C-361"/>
    <s v="FI-363"/>
    <s v="M-361"/>
  </r>
  <r>
    <x v="515"/>
    <n v="360"/>
    <s v="Enfermedades Mundiales"/>
    <s v="Salud"/>
    <n v="5604"/>
    <x v="0"/>
    <x v="0"/>
    <x v="2"/>
    <x v="82"/>
    <s v="Ninguno"/>
    <s v="Casos Confirmados"/>
    <s v="Periodo 2020-2021"/>
    <s v="Casos"/>
    <s v="Ministerio de Ciencias, Tecnología, Conocimiento e Innovación"/>
    <x v="515"/>
    <m/>
    <s v="Gráfico Evolución"/>
    <m/>
    <x v="501"/>
    <m/>
    <s v="#1774B9"/>
    <s v="360-0516"/>
    <n v="36305604"/>
    <s v="T-361"/>
    <s v="C-361"/>
    <s v="FI-363"/>
    <s v="M-361"/>
  </r>
  <r>
    <x v="516"/>
    <n v="360"/>
    <s v="Enfermedades Mundiales"/>
    <s v="Salud"/>
    <n v="5605"/>
    <x v="0"/>
    <x v="0"/>
    <x v="2"/>
    <x v="83"/>
    <s v="Ninguno"/>
    <s v="Casos Confirmados"/>
    <s v="Periodo 2020-2021"/>
    <s v="Casos"/>
    <s v="Ministerio de Ciencias, Tecnología, Conocimiento e Innovación"/>
    <x v="516"/>
    <m/>
    <s v="Gráfico Evolución"/>
    <m/>
    <x v="502"/>
    <m/>
    <s v="#1774B9"/>
    <s v="360-0517"/>
    <n v="36305605"/>
    <s v="T-361"/>
    <s v="C-361"/>
    <s v="FI-363"/>
    <s v="M-361"/>
  </r>
  <r>
    <x v="517"/>
    <n v="360"/>
    <s v="Enfermedades Mundiales"/>
    <s v="Salud"/>
    <n v="5606"/>
    <x v="0"/>
    <x v="0"/>
    <x v="2"/>
    <x v="84"/>
    <s v="Ninguno"/>
    <s v="Casos Confirmados"/>
    <s v="Periodo 2020-2021"/>
    <s v="Casos"/>
    <s v="Ministerio de Ciencias, Tecnología, Conocimiento e Innovación"/>
    <x v="517"/>
    <m/>
    <s v="Gráfico Evolución"/>
    <m/>
    <x v="503"/>
    <m/>
    <s v="#1774B9"/>
    <s v="360-0518"/>
    <n v="36305606"/>
    <s v="T-361"/>
    <s v="C-361"/>
    <s v="FI-363"/>
    <s v="M-361"/>
  </r>
  <r>
    <x v="518"/>
    <n v="360"/>
    <s v="Enfermedades Mundiales"/>
    <s v="Salud"/>
    <n v="5701"/>
    <x v="0"/>
    <x v="0"/>
    <x v="2"/>
    <x v="85"/>
    <s v="Ninguno"/>
    <s v="Casos Confirmados"/>
    <s v="Periodo 2020-2021"/>
    <s v="Casos"/>
    <s v="Ministerio de Ciencias, Tecnología, Conocimiento e Innovación"/>
    <x v="518"/>
    <m/>
    <s v="Gráfico Evolución"/>
    <m/>
    <x v="504"/>
    <m/>
    <s v="#1774B9"/>
    <s v="360-0519"/>
    <n v="36305701"/>
    <s v="T-361"/>
    <s v="C-361"/>
    <s v="FI-363"/>
    <s v="M-361"/>
  </r>
  <r>
    <x v="519"/>
    <n v="360"/>
    <s v="Enfermedades Mundiales"/>
    <s v="Salud"/>
    <n v="5702"/>
    <x v="0"/>
    <x v="0"/>
    <x v="2"/>
    <x v="86"/>
    <s v="Ninguno"/>
    <s v="Casos Confirmados"/>
    <s v="Periodo 2020-2021"/>
    <s v="Casos"/>
    <s v="Ministerio de Ciencias, Tecnología, Conocimiento e Innovación"/>
    <x v="519"/>
    <m/>
    <s v="Gráfico Evolución"/>
    <m/>
    <x v="505"/>
    <m/>
    <s v="#1774B9"/>
    <s v="360-0520"/>
    <n v="36305702"/>
    <s v="T-361"/>
    <s v="C-361"/>
    <s v="FI-363"/>
    <s v="M-361"/>
  </r>
  <r>
    <x v="520"/>
    <n v="360"/>
    <s v="Enfermedades Mundiales"/>
    <s v="Salud"/>
    <n v="5703"/>
    <x v="0"/>
    <x v="0"/>
    <x v="2"/>
    <x v="87"/>
    <s v="Ninguno"/>
    <s v="Casos Confirmados"/>
    <s v="Periodo 2020-2021"/>
    <s v="Casos"/>
    <s v="Ministerio de Ciencias, Tecnología, Conocimiento e Innovación"/>
    <x v="520"/>
    <m/>
    <s v="Gráfico Evolución"/>
    <m/>
    <x v="506"/>
    <m/>
    <s v="#1774B9"/>
    <s v="360-0521"/>
    <n v="36305703"/>
    <s v="T-361"/>
    <s v="C-361"/>
    <s v="FI-363"/>
    <s v="M-361"/>
  </r>
  <r>
    <x v="521"/>
    <n v="360"/>
    <s v="Enfermedades Mundiales"/>
    <s v="Salud"/>
    <n v="5704"/>
    <x v="0"/>
    <x v="0"/>
    <x v="2"/>
    <x v="88"/>
    <s v="Ninguno"/>
    <s v="Casos Confirmados"/>
    <s v="Periodo 2020-2021"/>
    <s v="Casos"/>
    <s v="Ministerio de Ciencias, Tecnología, Conocimiento e Innovación"/>
    <x v="521"/>
    <m/>
    <s v="Gráfico Evolución"/>
    <m/>
    <x v="507"/>
    <m/>
    <s v="#1774B9"/>
    <s v="360-0522"/>
    <n v="36305704"/>
    <s v="T-361"/>
    <s v="C-361"/>
    <s v="FI-363"/>
    <s v="M-361"/>
  </r>
  <r>
    <x v="522"/>
    <n v="360"/>
    <s v="Enfermedades Mundiales"/>
    <s v="Salud"/>
    <n v="5705"/>
    <x v="0"/>
    <x v="0"/>
    <x v="2"/>
    <x v="89"/>
    <s v="Ninguno"/>
    <s v="Casos Confirmados"/>
    <s v="Periodo 2020-2021"/>
    <s v="Casos"/>
    <s v="Ministerio de Ciencias, Tecnología, Conocimiento e Innovación"/>
    <x v="522"/>
    <m/>
    <s v="Gráfico Evolución"/>
    <m/>
    <x v="508"/>
    <m/>
    <s v="#1774B9"/>
    <s v="360-0523"/>
    <n v="36305705"/>
    <s v="T-361"/>
    <s v="C-361"/>
    <s v="FI-363"/>
    <s v="M-361"/>
  </r>
  <r>
    <x v="523"/>
    <n v="360"/>
    <s v="Enfermedades Mundiales"/>
    <s v="Salud"/>
    <n v="5706"/>
    <x v="0"/>
    <x v="0"/>
    <x v="2"/>
    <x v="90"/>
    <s v="Ninguno"/>
    <s v="Casos Confirmados"/>
    <s v="Periodo 2020-2021"/>
    <s v="Casos"/>
    <s v="Ministerio de Ciencias, Tecnología, Conocimiento e Innovación"/>
    <x v="523"/>
    <m/>
    <s v="Gráfico Evolución"/>
    <m/>
    <x v="509"/>
    <m/>
    <s v="#1774B9"/>
    <s v="360-0524"/>
    <n v="36305706"/>
    <s v="T-361"/>
    <s v="C-361"/>
    <s v="FI-363"/>
    <s v="M-361"/>
  </r>
  <r>
    <x v="524"/>
    <n v="360"/>
    <s v="Enfermedades Mundiales"/>
    <s v="Salud"/>
    <n v="5801"/>
    <x v="0"/>
    <x v="0"/>
    <x v="2"/>
    <x v="91"/>
    <s v="Ninguno"/>
    <s v="Casos Confirmados"/>
    <s v="Periodo 2020-2021"/>
    <s v="Casos"/>
    <s v="Ministerio de Ciencias, Tecnología, Conocimiento e Innovación"/>
    <x v="524"/>
    <m/>
    <s v="Gráfico Evolución"/>
    <m/>
    <x v="510"/>
    <m/>
    <s v="#1774B9"/>
    <s v="360-0525"/>
    <n v="36305801"/>
    <s v="T-361"/>
    <s v="C-361"/>
    <s v="FI-363"/>
    <s v="M-361"/>
  </r>
  <r>
    <x v="525"/>
    <n v="360"/>
    <s v="Enfermedades Mundiales"/>
    <s v="Salud"/>
    <n v="5802"/>
    <x v="0"/>
    <x v="0"/>
    <x v="2"/>
    <x v="92"/>
    <s v="Ninguno"/>
    <s v="Casos Confirmados"/>
    <s v="Periodo 2020-2021"/>
    <s v="Casos"/>
    <s v="Ministerio de Ciencias, Tecnología, Conocimiento e Innovación"/>
    <x v="525"/>
    <m/>
    <s v="Gráfico Evolución"/>
    <m/>
    <x v="511"/>
    <m/>
    <s v="#1774B9"/>
    <s v="360-0526"/>
    <n v="36305802"/>
    <s v="T-361"/>
    <s v="C-361"/>
    <s v="FI-363"/>
    <s v="M-361"/>
  </r>
  <r>
    <x v="526"/>
    <n v="360"/>
    <s v="Enfermedades Mundiales"/>
    <s v="Salud"/>
    <n v="5803"/>
    <x v="0"/>
    <x v="0"/>
    <x v="2"/>
    <x v="93"/>
    <s v="Ninguno"/>
    <s v="Casos Confirmados"/>
    <s v="Periodo 2020-2021"/>
    <s v="Casos"/>
    <s v="Ministerio de Ciencias, Tecnología, Conocimiento e Innovación"/>
    <x v="526"/>
    <m/>
    <s v="Gráfico Evolución"/>
    <m/>
    <x v="512"/>
    <m/>
    <s v="#1774B9"/>
    <s v="360-0527"/>
    <n v="36305803"/>
    <s v="T-361"/>
    <s v="C-361"/>
    <s v="FI-363"/>
    <s v="M-361"/>
  </r>
  <r>
    <x v="527"/>
    <n v="360"/>
    <s v="Enfermedades Mundiales"/>
    <s v="Salud"/>
    <n v="5804"/>
    <x v="0"/>
    <x v="0"/>
    <x v="2"/>
    <x v="94"/>
    <s v="Ninguno"/>
    <s v="Casos Confirmados"/>
    <s v="Periodo 2020-2021"/>
    <s v="Casos"/>
    <s v="Ministerio de Ciencias, Tecnología, Conocimiento e Innovación"/>
    <x v="527"/>
    <m/>
    <s v="Gráfico Evolución"/>
    <m/>
    <x v="513"/>
    <m/>
    <s v="#1774B9"/>
    <s v="360-0528"/>
    <n v="36305804"/>
    <s v="T-361"/>
    <s v="C-361"/>
    <s v="FI-363"/>
    <s v="M-361"/>
  </r>
  <r>
    <x v="528"/>
    <n v="360"/>
    <s v="Enfermedades Mundiales"/>
    <s v="Salud"/>
    <n v="6101"/>
    <x v="0"/>
    <x v="0"/>
    <x v="2"/>
    <x v="95"/>
    <s v="Ninguno"/>
    <s v="Casos Confirmados"/>
    <s v="Periodo 2020-2021"/>
    <s v="Casos"/>
    <s v="Ministerio de Ciencias, Tecnología, Conocimiento e Innovación"/>
    <x v="528"/>
    <m/>
    <s v="Gráfico Evolución"/>
    <m/>
    <x v="514"/>
    <m/>
    <s v="#1774B9"/>
    <s v="360-0529"/>
    <n v="36306101"/>
    <s v="T-361"/>
    <s v="C-361"/>
    <s v="FI-363"/>
    <s v="M-361"/>
  </r>
  <r>
    <x v="529"/>
    <n v="360"/>
    <s v="Enfermedades Mundiales"/>
    <s v="Salud"/>
    <n v="6102"/>
    <x v="0"/>
    <x v="0"/>
    <x v="2"/>
    <x v="96"/>
    <s v="Ninguno"/>
    <s v="Casos Confirmados"/>
    <s v="Periodo 2020-2021"/>
    <s v="Casos"/>
    <s v="Ministerio de Ciencias, Tecnología, Conocimiento e Innovación"/>
    <x v="529"/>
    <m/>
    <s v="Gráfico Evolución"/>
    <m/>
    <x v="515"/>
    <m/>
    <s v="#1774B9"/>
    <s v="360-0530"/>
    <n v="36306102"/>
    <s v="T-361"/>
    <s v="C-361"/>
    <s v="FI-363"/>
    <s v="M-361"/>
  </r>
  <r>
    <x v="530"/>
    <n v="360"/>
    <s v="Enfermedades Mundiales"/>
    <s v="Salud"/>
    <n v="6103"/>
    <x v="0"/>
    <x v="0"/>
    <x v="2"/>
    <x v="97"/>
    <s v="Ninguno"/>
    <s v="Casos Confirmados"/>
    <s v="Periodo 2020-2021"/>
    <s v="Casos"/>
    <s v="Ministerio de Ciencias, Tecnología, Conocimiento e Innovación"/>
    <x v="530"/>
    <m/>
    <s v="Gráfico Evolución"/>
    <m/>
    <x v="516"/>
    <m/>
    <s v="#1774B9"/>
    <s v="360-0531"/>
    <n v="36306103"/>
    <s v="T-361"/>
    <s v="C-361"/>
    <s v="FI-363"/>
    <s v="M-361"/>
  </r>
  <r>
    <x v="531"/>
    <n v="360"/>
    <s v="Enfermedades Mundiales"/>
    <s v="Salud"/>
    <n v="6104"/>
    <x v="0"/>
    <x v="0"/>
    <x v="2"/>
    <x v="98"/>
    <s v="Ninguno"/>
    <s v="Casos Confirmados"/>
    <s v="Periodo 2020-2021"/>
    <s v="Casos"/>
    <s v="Ministerio de Ciencias, Tecnología, Conocimiento e Innovación"/>
    <x v="531"/>
    <m/>
    <s v="Gráfico Evolución"/>
    <m/>
    <x v="517"/>
    <m/>
    <s v="#1774B9"/>
    <s v="360-0532"/>
    <n v="36306104"/>
    <s v="T-361"/>
    <s v="C-361"/>
    <s v="FI-363"/>
    <s v="M-361"/>
  </r>
  <r>
    <x v="532"/>
    <n v="360"/>
    <s v="Enfermedades Mundiales"/>
    <s v="Salud"/>
    <n v="6105"/>
    <x v="0"/>
    <x v="0"/>
    <x v="2"/>
    <x v="99"/>
    <s v="Ninguno"/>
    <s v="Casos Confirmados"/>
    <s v="Periodo 2020-2021"/>
    <s v="Casos"/>
    <s v="Ministerio de Ciencias, Tecnología, Conocimiento e Innovación"/>
    <x v="532"/>
    <m/>
    <s v="Gráfico Evolución"/>
    <m/>
    <x v="518"/>
    <m/>
    <s v="#1774B9"/>
    <s v="360-0533"/>
    <n v="36306105"/>
    <s v="T-361"/>
    <s v="C-361"/>
    <s v="FI-363"/>
    <s v="M-361"/>
  </r>
  <r>
    <x v="533"/>
    <n v="360"/>
    <s v="Enfermedades Mundiales"/>
    <s v="Salud"/>
    <n v="6106"/>
    <x v="0"/>
    <x v="0"/>
    <x v="2"/>
    <x v="100"/>
    <s v="Ninguno"/>
    <s v="Casos Confirmados"/>
    <s v="Periodo 2020-2021"/>
    <s v="Casos"/>
    <s v="Ministerio de Ciencias, Tecnología, Conocimiento e Innovación"/>
    <x v="533"/>
    <m/>
    <s v="Gráfico Evolución"/>
    <m/>
    <x v="519"/>
    <m/>
    <s v="#1774B9"/>
    <s v="360-0534"/>
    <n v="36306106"/>
    <s v="T-361"/>
    <s v="C-361"/>
    <s v="FI-363"/>
    <s v="M-361"/>
  </r>
  <r>
    <x v="534"/>
    <n v="360"/>
    <s v="Enfermedades Mundiales"/>
    <s v="Salud"/>
    <n v="6107"/>
    <x v="0"/>
    <x v="0"/>
    <x v="2"/>
    <x v="101"/>
    <s v="Ninguno"/>
    <s v="Casos Confirmados"/>
    <s v="Periodo 2020-2021"/>
    <s v="Casos"/>
    <s v="Ministerio de Ciencias, Tecnología, Conocimiento e Innovación"/>
    <x v="534"/>
    <m/>
    <s v="Gráfico Evolución"/>
    <m/>
    <x v="520"/>
    <m/>
    <s v="#1774B9"/>
    <s v="360-0535"/>
    <n v="36306107"/>
    <s v="T-361"/>
    <s v="C-361"/>
    <s v="FI-363"/>
    <s v="M-361"/>
  </r>
  <r>
    <x v="535"/>
    <n v="360"/>
    <s v="Enfermedades Mundiales"/>
    <s v="Salud"/>
    <n v="6108"/>
    <x v="0"/>
    <x v="0"/>
    <x v="2"/>
    <x v="102"/>
    <s v="Ninguno"/>
    <s v="Casos Confirmados"/>
    <s v="Periodo 2020-2021"/>
    <s v="Casos"/>
    <s v="Ministerio de Ciencias, Tecnología, Conocimiento e Innovación"/>
    <x v="535"/>
    <m/>
    <s v="Gráfico Evolución"/>
    <m/>
    <x v="521"/>
    <m/>
    <s v="#1774B9"/>
    <s v="360-0536"/>
    <n v="36306108"/>
    <s v="T-361"/>
    <s v="C-361"/>
    <s v="FI-363"/>
    <s v="M-361"/>
  </r>
  <r>
    <x v="536"/>
    <n v="360"/>
    <s v="Enfermedades Mundiales"/>
    <s v="Salud"/>
    <n v="6109"/>
    <x v="0"/>
    <x v="0"/>
    <x v="2"/>
    <x v="103"/>
    <s v="Ninguno"/>
    <s v="Casos Confirmados"/>
    <s v="Periodo 2020-2021"/>
    <s v="Casos"/>
    <s v="Ministerio de Ciencias, Tecnología, Conocimiento e Innovación"/>
    <x v="536"/>
    <m/>
    <s v="Gráfico Evolución"/>
    <m/>
    <x v="522"/>
    <m/>
    <s v="#1774B9"/>
    <s v="360-0537"/>
    <n v="36306109"/>
    <s v="T-361"/>
    <s v="C-361"/>
    <s v="FI-363"/>
    <s v="M-361"/>
  </r>
  <r>
    <x v="537"/>
    <n v="360"/>
    <s v="Enfermedades Mundiales"/>
    <s v="Salud"/>
    <n v="6110"/>
    <x v="0"/>
    <x v="0"/>
    <x v="2"/>
    <x v="104"/>
    <s v="Ninguno"/>
    <s v="Casos Confirmados"/>
    <s v="Periodo 2020-2021"/>
    <s v="Casos"/>
    <s v="Ministerio de Ciencias, Tecnología, Conocimiento e Innovación"/>
    <x v="537"/>
    <m/>
    <s v="Gráfico Evolución"/>
    <m/>
    <x v="523"/>
    <m/>
    <s v="#1774B9"/>
    <s v="360-0538"/>
    <n v="36306110"/>
    <s v="T-361"/>
    <s v="C-361"/>
    <s v="FI-363"/>
    <s v="M-361"/>
  </r>
  <r>
    <x v="538"/>
    <n v="360"/>
    <s v="Enfermedades Mundiales"/>
    <s v="Salud"/>
    <n v="6111"/>
    <x v="0"/>
    <x v="0"/>
    <x v="2"/>
    <x v="105"/>
    <s v="Ninguno"/>
    <s v="Casos Confirmados"/>
    <s v="Periodo 2020-2021"/>
    <s v="Casos"/>
    <s v="Ministerio de Ciencias, Tecnología, Conocimiento e Innovación"/>
    <x v="538"/>
    <m/>
    <s v="Gráfico Evolución"/>
    <m/>
    <x v="524"/>
    <m/>
    <s v="#1774B9"/>
    <s v="360-0539"/>
    <n v="36306111"/>
    <s v="T-361"/>
    <s v="C-361"/>
    <s v="FI-363"/>
    <s v="M-361"/>
  </r>
  <r>
    <x v="539"/>
    <n v="360"/>
    <s v="Enfermedades Mundiales"/>
    <s v="Salud"/>
    <n v="6112"/>
    <x v="0"/>
    <x v="0"/>
    <x v="2"/>
    <x v="106"/>
    <s v="Ninguno"/>
    <s v="Casos Confirmados"/>
    <s v="Periodo 2020-2021"/>
    <s v="Casos"/>
    <s v="Ministerio de Ciencias, Tecnología, Conocimiento e Innovación"/>
    <x v="539"/>
    <m/>
    <s v="Gráfico Evolución"/>
    <m/>
    <x v="525"/>
    <m/>
    <s v="#1774B9"/>
    <s v="360-0540"/>
    <n v="36306112"/>
    <s v="T-361"/>
    <s v="C-361"/>
    <s v="FI-363"/>
    <s v="M-361"/>
  </r>
  <r>
    <x v="540"/>
    <n v="360"/>
    <s v="Enfermedades Mundiales"/>
    <s v="Salud"/>
    <n v="6113"/>
    <x v="0"/>
    <x v="0"/>
    <x v="2"/>
    <x v="107"/>
    <s v="Ninguno"/>
    <s v="Casos Confirmados"/>
    <s v="Periodo 2020-2021"/>
    <s v="Casos"/>
    <s v="Ministerio de Ciencias, Tecnología, Conocimiento e Innovación"/>
    <x v="540"/>
    <m/>
    <s v="Gráfico Evolución"/>
    <m/>
    <x v="526"/>
    <m/>
    <s v="#1774B9"/>
    <s v="360-0541"/>
    <n v="36306113"/>
    <s v="T-361"/>
    <s v="C-361"/>
    <s v="FI-363"/>
    <s v="M-361"/>
  </r>
  <r>
    <x v="541"/>
    <n v="360"/>
    <s v="Enfermedades Mundiales"/>
    <s v="Salud"/>
    <n v="6114"/>
    <x v="0"/>
    <x v="0"/>
    <x v="2"/>
    <x v="108"/>
    <s v="Ninguno"/>
    <s v="Casos Confirmados"/>
    <s v="Periodo 2020-2021"/>
    <s v="Casos"/>
    <s v="Ministerio de Ciencias, Tecnología, Conocimiento e Innovación"/>
    <x v="541"/>
    <m/>
    <s v="Gráfico Evolución"/>
    <m/>
    <x v="527"/>
    <m/>
    <s v="#1774B9"/>
    <s v="360-0542"/>
    <n v="36306114"/>
    <s v="T-361"/>
    <s v="C-361"/>
    <s v="FI-363"/>
    <s v="M-361"/>
  </r>
  <r>
    <x v="542"/>
    <n v="360"/>
    <s v="Enfermedades Mundiales"/>
    <s v="Salud"/>
    <n v="6115"/>
    <x v="0"/>
    <x v="0"/>
    <x v="2"/>
    <x v="109"/>
    <s v="Ninguno"/>
    <s v="Casos Confirmados"/>
    <s v="Periodo 2020-2021"/>
    <s v="Casos"/>
    <s v="Ministerio de Ciencias, Tecnología, Conocimiento e Innovación"/>
    <x v="542"/>
    <m/>
    <s v="Gráfico Evolución"/>
    <m/>
    <x v="528"/>
    <m/>
    <s v="#1774B9"/>
    <s v="360-0543"/>
    <n v="36306115"/>
    <s v="T-361"/>
    <s v="C-361"/>
    <s v="FI-363"/>
    <s v="M-361"/>
  </r>
  <r>
    <x v="543"/>
    <n v="360"/>
    <s v="Enfermedades Mundiales"/>
    <s v="Salud"/>
    <n v="6116"/>
    <x v="0"/>
    <x v="0"/>
    <x v="2"/>
    <x v="110"/>
    <s v="Ninguno"/>
    <s v="Casos Confirmados"/>
    <s v="Periodo 2020-2021"/>
    <s v="Casos"/>
    <s v="Ministerio de Ciencias, Tecnología, Conocimiento e Innovación"/>
    <x v="543"/>
    <m/>
    <s v="Gráfico Evolución"/>
    <m/>
    <x v="529"/>
    <m/>
    <s v="#1774B9"/>
    <s v="360-0544"/>
    <n v="36306116"/>
    <s v="T-361"/>
    <s v="C-361"/>
    <s v="FI-363"/>
    <s v="M-361"/>
  </r>
  <r>
    <x v="544"/>
    <n v="360"/>
    <s v="Enfermedades Mundiales"/>
    <s v="Salud"/>
    <n v="6117"/>
    <x v="0"/>
    <x v="0"/>
    <x v="2"/>
    <x v="111"/>
    <s v="Ninguno"/>
    <s v="Casos Confirmados"/>
    <s v="Periodo 2020-2021"/>
    <s v="Casos"/>
    <s v="Ministerio de Ciencias, Tecnología, Conocimiento e Innovación"/>
    <x v="544"/>
    <m/>
    <s v="Gráfico Evolución"/>
    <m/>
    <x v="530"/>
    <m/>
    <s v="#1774B9"/>
    <s v="360-0545"/>
    <n v="36306117"/>
    <s v="T-361"/>
    <s v="C-361"/>
    <s v="FI-363"/>
    <s v="M-361"/>
  </r>
  <r>
    <x v="545"/>
    <n v="360"/>
    <s v="Enfermedades Mundiales"/>
    <s v="Salud"/>
    <n v="6201"/>
    <x v="0"/>
    <x v="0"/>
    <x v="2"/>
    <x v="112"/>
    <s v="Ninguno"/>
    <s v="Casos Confirmados"/>
    <s v="Periodo 2020-2021"/>
    <s v="Casos"/>
    <s v="Ministerio de Ciencias, Tecnología, Conocimiento e Innovación"/>
    <x v="545"/>
    <m/>
    <s v="Gráfico Evolución"/>
    <m/>
    <x v="531"/>
    <m/>
    <s v="#1774B9"/>
    <s v="360-0546"/>
    <n v="36306201"/>
    <s v="T-361"/>
    <s v="C-361"/>
    <s v="FI-363"/>
    <s v="M-361"/>
  </r>
  <r>
    <x v="546"/>
    <n v="360"/>
    <s v="Enfermedades Mundiales"/>
    <s v="Salud"/>
    <n v="6202"/>
    <x v="0"/>
    <x v="0"/>
    <x v="2"/>
    <x v="113"/>
    <s v="Ninguno"/>
    <s v="Casos Confirmados"/>
    <s v="Periodo 2020-2021"/>
    <s v="Casos"/>
    <s v="Ministerio de Ciencias, Tecnología, Conocimiento e Innovación"/>
    <x v="546"/>
    <m/>
    <s v="Gráfico Evolución"/>
    <m/>
    <x v="532"/>
    <m/>
    <s v="#1774B9"/>
    <s v="360-0547"/>
    <n v="36306202"/>
    <s v="T-361"/>
    <s v="C-361"/>
    <s v="FI-363"/>
    <s v="M-361"/>
  </r>
  <r>
    <x v="547"/>
    <n v="360"/>
    <s v="Enfermedades Mundiales"/>
    <s v="Salud"/>
    <n v="6203"/>
    <x v="0"/>
    <x v="0"/>
    <x v="2"/>
    <x v="114"/>
    <s v="Ninguno"/>
    <s v="Casos Confirmados"/>
    <s v="Periodo 2020-2021"/>
    <s v="Casos"/>
    <s v="Ministerio de Ciencias, Tecnología, Conocimiento e Innovación"/>
    <x v="547"/>
    <m/>
    <s v="Gráfico Evolución"/>
    <m/>
    <x v="533"/>
    <m/>
    <s v="#1774B9"/>
    <s v="360-0548"/>
    <n v="36306203"/>
    <s v="T-361"/>
    <s v="C-361"/>
    <s v="FI-363"/>
    <s v="M-361"/>
  </r>
  <r>
    <x v="548"/>
    <n v="360"/>
    <s v="Enfermedades Mundiales"/>
    <s v="Salud"/>
    <n v="6204"/>
    <x v="0"/>
    <x v="0"/>
    <x v="2"/>
    <x v="115"/>
    <s v="Ninguno"/>
    <s v="Casos Confirmados"/>
    <s v="Periodo 2020-2021"/>
    <s v="Casos"/>
    <s v="Ministerio de Ciencias, Tecnología, Conocimiento e Innovación"/>
    <x v="548"/>
    <m/>
    <s v="Gráfico Evolución"/>
    <m/>
    <x v="534"/>
    <m/>
    <s v="#1774B9"/>
    <s v="360-0549"/>
    <n v="36306204"/>
    <s v="T-361"/>
    <s v="C-361"/>
    <s v="FI-363"/>
    <s v="M-361"/>
  </r>
  <r>
    <x v="549"/>
    <n v="360"/>
    <s v="Enfermedades Mundiales"/>
    <s v="Salud"/>
    <n v="6205"/>
    <x v="0"/>
    <x v="0"/>
    <x v="2"/>
    <x v="116"/>
    <s v="Ninguno"/>
    <s v="Casos Confirmados"/>
    <s v="Periodo 2020-2021"/>
    <s v="Casos"/>
    <s v="Ministerio de Ciencias, Tecnología, Conocimiento e Innovación"/>
    <x v="549"/>
    <m/>
    <s v="Gráfico Evolución"/>
    <m/>
    <x v="535"/>
    <m/>
    <s v="#1774B9"/>
    <s v="360-0550"/>
    <n v="36306205"/>
    <s v="T-361"/>
    <s v="C-361"/>
    <s v="FI-363"/>
    <s v="M-361"/>
  </r>
  <r>
    <x v="550"/>
    <n v="360"/>
    <s v="Enfermedades Mundiales"/>
    <s v="Salud"/>
    <n v="6206"/>
    <x v="0"/>
    <x v="0"/>
    <x v="2"/>
    <x v="117"/>
    <s v="Ninguno"/>
    <s v="Casos Confirmados"/>
    <s v="Periodo 2020-2021"/>
    <s v="Casos"/>
    <s v="Ministerio de Ciencias, Tecnología, Conocimiento e Innovación"/>
    <x v="550"/>
    <m/>
    <s v="Gráfico Evolución"/>
    <m/>
    <x v="536"/>
    <m/>
    <s v="#1774B9"/>
    <s v="360-0551"/>
    <n v="36306206"/>
    <s v="T-361"/>
    <s v="C-361"/>
    <s v="FI-363"/>
    <s v="M-361"/>
  </r>
  <r>
    <x v="551"/>
    <n v="360"/>
    <s v="Enfermedades Mundiales"/>
    <s v="Salud"/>
    <n v="6301"/>
    <x v="0"/>
    <x v="0"/>
    <x v="2"/>
    <x v="118"/>
    <s v="Ninguno"/>
    <s v="Casos Confirmados"/>
    <s v="Periodo 2020-2021"/>
    <s v="Casos"/>
    <s v="Ministerio de Ciencias, Tecnología, Conocimiento e Innovación"/>
    <x v="551"/>
    <m/>
    <s v="Gráfico Evolución"/>
    <m/>
    <x v="537"/>
    <m/>
    <s v="#1774B9"/>
    <s v="360-0552"/>
    <n v="36306301"/>
    <s v="T-361"/>
    <s v="C-361"/>
    <s v="FI-363"/>
    <s v="M-361"/>
  </r>
  <r>
    <x v="552"/>
    <n v="360"/>
    <s v="Enfermedades Mundiales"/>
    <s v="Salud"/>
    <n v="6302"/>
    <x v="0"/>
    <x v="0"/>
    <x v="2"/>
    <x v="119"/>
    <s v="Ninguno"/>
    <s v="Casos Confirmados"/>
    <s v="Periodo 2020-2021"/>
    <s v="Casos"/>
    <s v="Ministerio de Ciencias, Tecnología, Conocimiento e Innovación"/>
    <x v="552"/>
    <m/>
    <s v="Gráfico Evolución"/>
    <m/>
    <x v="538"/>
    <m/>
    <s v="#1774B9"/>
    <s v="360-0553"/>
    <n v="36306302"/>
    <s v="T-361"/>
    <s v="C-361"/>
    <s v="FI-363"/>
    <s v="M-361"/>
  </r>
  <r>
    <x v="553"/>
    <n v="360"/>
    <s v="Enfermedades Mundiales"/>
    <s v="Salud"/>
    <n v="6303"/>
    <x v="0"/>
    <x v="0"/>
    <x v="2"/>
    <x v="120"/>
    <s v="Ninguno"/>
    <s v="Casos Confirmados"/>
    <s v="Periodo 2020-2021"/>
    <s v="Casos"/>
    <s v="Ministerio de Ciencias, Tecnología, Conocimiento e Innovación"/>
    <x v="553"/>
    <m/>
    <s v="Gráfico Evolución"/>
    <m/>
    <x v="539"/>
    <m/>
    <s v="#1774B9"/>
    <s v="360-0554"/>
    <n v="36306303"/>
    <s v="T-361"/>
    <s v="C-361"/>
    <s v="FI-363"/>
    <s v="M-361"/>
  </r>
  <r>
    <x v="554"/>
    <n v="360"/>
    <s v="Enfermedades Mundiales"/>
    <s v="Salud"/>
    <n v="6304"/>
    <x v="0"/>
    <x v="0"/>
    <x v="2"/>
    <x v="121"/>
    <s v="Ninguno"/>
    <s v="Casos Confirmados"/>
    <s v="Periodo 2020-2021"/>
    <s v="Casos"/>
    <s v="Ministerio de Ciencias, Tecnología, Conocimiento e Innovación"/>
    <x v="554"/>
    <m/>
    <s v="Gráfico Evolución"/>
    <m/>
    <x v="540"/>
    <m/>
    <s v="#1774B9"/>
    <s v="360-0555"/>
    <n v="36306304"/>
    <s v="T-361"/>
    <s v="C-361"/>
    <s v="FI-363"/>
    <s v="M-361"/>
  </r>
  <r>
    <x v="555"/>
    <n v="360"/>
    <s v="Enfermedades Mundiales"/>
    <s v="Salud"/>
    <n v="6305"/>
    <x v="0"/>
    <x v="0"/>
    <x v="2"/>
    <x v="122"/>
    <s v="Ninguno"/>
    <s v="Casos Confirmados"/>
    <s v="Periodo 2020-2021"/>
    <s v="Casos"/>
    <s v="Ministerio de Ciencias, Tecnología, Conocimiento e Innovación"/>
    <x v="555"/>
    <m/>
    <s v="Gráfico Evolución"/>
    <m/>
    <x v="541"/>
    <m/>
    <s v="#1774B9"/>
    <s v="360-0556"/>
    <n v="36306305"/>
    <s v="T-361"/>
    <s v="C-361"/>
    <s v="FI-363"/>
    <s v="M-361"/>
  </r>
  <r>
    <x v="556"/>
    <n v="360"/>
    <s v="Enfermedades Mundiales"/>
    <s v="Salud"/>
    <n v="6306"/>
    <x v="0"/>
    <x v="0"/>
    <x v="2"/>
    <x v="123"/>
    <s v="Ninguno"/>
    <s v="Casos Confirmados"/>
    <s v="Periodo 2020-2021"/>
    <s v="Casos"/>
    <s v="Ministerio de Ciencias, Tecnología, Conocimiento e Innovación"/>
    <x v="556"/>
    <m/>
    <s v="Gráfico Evolución"/>
    <m/>
    <x v="542"/>
    <m/>
    <s v="#1774B9"/>
    <s v="360-0557"/>
    <n v="36306306"/>
    <s v="T-361"/>
    <s v="C-361"/>
    <s v="FI-363"/>
    <s v="M-361"/>
  </r>
  <r>
    <x v="557"/>
    <n v="360"/>
    <s v="Enfermedades Mundiales"/>
    <s v="Salud"/>
    <n v="6307"/>
    <x v="0"/>
    <x v="0"/>
    <x v="2"/>
    <x v="124"/>
    <s v="Ninguno"/>
    <s v="Casos Confirmados"/>
    <s v="Periodo 2020-2021"/>
    <s v="Casos"/>
    <s v="Ministerio de Ciencias, Tecnología, Conocimiento e Innovación"/>
    <x v="557"/>
    <m/>
    <s v="Gráfico Evolución"/>
    <m/>
    <x v="543"/>
    <m/>
    <s v="#1774B9"/>
    <s v="360-0558"/>
    <n v="36306307"/>
    <s v="T-361"/>
    <s v="C-361"/>
    <s v="FI-363"/>
    <s v="M-361"/>
  </r>
  <r>
    <x v="558"/>
    <n v="360"/>
    <s v="Enfermedades Mundiales"/>
    <s v="Salud"/>
    <n v="6308"/>
    <x v="0"/>
    <x v="0"/>
    <x v="2"/>
    <x v="125"/>
    <s v="Ninguno"/>
    <s v="Casos Confirmados"/>
    <s v="Periodo 2020-2021"/>
    <s v="Casos"/>
    <s v="Ministerio de Ciencias, Tecnología, Conocimiento e Innovación"/>
    <x v="558"/>
    <m/>
    <s v="Gráfico Evolución"/>
    <m/>
    <x v="544"/>
    <m/>
    <s v="#1774B9"/>
    <s v="360-0559"/>
    <n v="36306308"/>
    <s v="T-361"/>
    <s v="C-361"/>
    <s v="FI-363"/>
    <s v="M-361"/>
  </r>
  <r>
    <x v="559"/>
    <n v="360"/>
    <s v="Enfermedades Mundiales"/>
    <s v="Salud"/>
    <n v="6309"/>
    <x v="0"/>
    <x v="0"/>
    <x v="2"/>
    <x v="126"/>
    <s v="Ninguno"/>
    <s v="Casos Confirmados"/>
    <s v="Periodo 2020-2021"/>
    <s v="Casos"/>
    <s v="Ministerio de Ciencias, Tecnología, Conocimiento e Innovación"/>
    <x v="559"/>
    <m/>
    <s v="Gráfico Evolución"/>
    <m/>
    <x v="545"/>
    <m/>
    <s v="#1774B9"/>
    <s v="360-0560"/>
    <n v="36306309"/>
    <s v="T-361"/>
    <s v="C-361"/>
    <s v="FI-363"/>
    <s v="M-361"/>
  </r>
  <r>
    <x v="560"/>
    <n v="360"/>
    <s v="Enfermedades Mundiales"/>
    <s v="Salud"/>
    <n v="6310"/>
    <x v="0"/>
    <x v="0"/>
    <x v="2"/>
    <x v="127"/>
    <s v="Ninguno"/>
    <s v="Casos Confirmados"/>
    <s v="Periodo 2020-2021"/>
    <s v="Casos"/>
    <s v="Ministerio de Ciencias, Tecnología, Conocimiento e Innovación"/>
    <x v="560"/>
    <m/>
    <s v="Gráfico Evolución"/>
    <m/>
    <x v="546"/>
    <m/>
    <s v="#1774B9"/>
    <s v="360-0561"/>
    <n v="36306310"/>
    <s v="T-361"/>
    <s v="C-361"/>
    <s v="FI-363"/>
    <s v="M-361"/>
  </r>
  <r>
    <x v="561"/>
    <n v="360"/>
    <s v="Enfermedades Mundiales"/>
    <s v="Salud"/>
    <n v="7101"/>
    <x v="0"/>
    <x v="0"/>
    <x v="2"/>
    <x v="128"/>
    <s v="Ninguno"/>
    <s v="Casos Confirmados"/>
    <s v="Periodo 2020-2021"/>
    <s v="Casos"/>
    <s v="Ministerio de Ciencias, Tecnología, Conocimiento e Innovación"/>
    <x v="561"/>
    <m/>
    <s v="Gráfico Evolución"/>
    <m/>
    <x v="547"/>
    <m/>
    <s v="#1774B9"/>
    <s v="360-0562"/>
    <n v="36307101"/>
    <s v="T-361"/>
    <s v="C-361"/>
    <s v="FI-363"/>
    <s v="M-361"/>
  </r>
  <r>
    <x v="562"/>
    <n v="360"/>
    <s v="Enfermedades Mundiales"/>
    <s v="Salud"/>
    <n v="7102"/>
    <x v="0"/>
    <x v="0"/>
    <x v="2"/>
    <x v="129"/>
    <s v="Ninguno"/>
    <s v="Casos Confirmados"/>
    <s v="Periodo 2020-2021"/>
    <s v="Casos"/>
    <s v="Ministerio de Ciencias, Tecnología, Conocimiento e Innovación"/>
    <x v="562"/>
    <m/>
    <s v="Gráfico Evolución"/>
    <m/>
    <x v="548"/>
    <m/>
    <s v="#1774B9"/>
    <s v="360-0563"/>
    <n v="36307102"/>
    <s v="T-361"/>
    <s v="C-361"/>
    <s v="FI-363"/>
    <s v="M-361"/>
  </r>
  <r>
    <x v="563"/>
    <n v="360"/>
    <s v="Enfermedades Mundiales"/>
    <s v="Salud"/>
    <n v="7103"/>
    <x v="0"/>
    <x v="0"/>
    <x v="2"/>
    <x v="130"/>
    <s v="Ninguno"/>
    <s v="Casos Confirmados"/>
    <s v="Periodo 2020-2021"/>
    <s v="Casos"/>
    <s v="Ministerio de Ciencias, Tecnología, Conocimiento e Innovación"/>
    <x v="563"/>
    <m/>
    <s v="Gráfico Evolución"/>
    <m/>
    <x v="549"/>
    <m/>
    <s v="#1774B9"/>
    <s v="360-0564"/>
    <n v="36307103"/>
    <s v="T-361"/>
    <s v="C-361"/>
    <s v="FI-363"/>
    <s v="M-361"/>
  </r>
  <r>
    <x v="564"/>
    <n v="360"/>
    <s v="Enfermedades Mundiales"/>
    <s v="Salud"/>
    <n v="7104"/>
    <x v="0"/>
    <x v="0"/>
    <x v="2"/>
    <x v="131"/>
    <s v="Ninguno"/>
    <s v="Casos Confirmados"/>
    <s v="Periodo 2020-2021"/>
    <s v="Casos"/>
    <s v="Ministerio de Ciencias, Tecnología, Conocimiento e Innovación"/>
    <x v="564"/>
    <m/>
    <s v="Gráfico Evolución"/>
    <m/>
    <x v="550"/>
    <m/>
    <s v="#1774B9"/>
    <s v="360-0565"/>
    <n v="36307104"/>
    <s v="T-361"/>
    <s v="C-361"/>
    <s v="FI-363"/>
    <s v="M-361"/>
  </r>
  <r>
    <x v="565"/>
    <n v="360"/>
    <s v="Enfermedades Mundiales"/>
    <s v="Salud"/>
    <n v="7105"/>
    <x v="0"/>
    <x v="0"/>
    <x v="2"/>
    <x v="132"/>
    <s v="Ninguno"/>
    <s v="Casos Confirmados"/>
    <s v="Periodo 2020-2021"/>
    <s v="Casos"/>
    <s v="Ministerio de Ciencias, Tecnología, Conocimiento e Innovación"/>
    <x v="565"/>
    <m/>
    <s v="Gráfico Evolución"/>
    <m/>
    <x v="551"/>
    <m/>
    <s v="#1774B9"/>
    <s v="360-0566"/>
    <n v="36307105"/>
    <s v="T-361"/>
    <s v="C-361"/>
    <s v="FI-363"/>
    <s v="M-361"/>
  </r>
  <r>
    <x v="566"/>
    <n v="360"/>
    <s v="Enfermedades Mundiales"/>
    <s v="Salud"/>
    <n v="7106"/>
    <x v="0"/>
    <x v="0"/>
    <x v="2"/>
    <x v="133"/>
    <s v="Ninguno"/>
    <s v="Casos Confirmados"/>
    <s v="Periodo 2020-2021"/>
    <s v="Casos"/>
    <s v="Ministerio de Ciencias, Tecnología, Conocimiento e Innovación"/>
    <x v="566"/>
    <m/>
    <s v="Gráfico Evolución"/>
    <m/>
    <x v="552"/>
    <m/>
    <s v="#1774B9"/>
    <s v="360-0567"/>
    <n v="36307106"/>
    <s v="T-361"/>
    <s v="C-361"/>
    <s v="FI-363"/>
    <s v="M-361"/>
  </r>
  <r>
    <x v="567"/>
    <n v="360"/>
    <s v="Enfermedades Mundiales"/>
    <s v="Salud"/>
    <n v="7107"/>
    <x v="0"/>
    <x v="0"/>
    <x v="2"/>
    <x v="134"/>
    <s v="Ninguno"/>
    <s v="Casos Confirmados"/>
    <s v="Periodo 2020-2021"/>
    <s v="Casos"/>
    <s v="Ministerio de Ciencias, Tecnología, Conocimiento e Innovación"/>
    <x v="567"/>
    <m/>
    <s v="Gráfico Evolución"/>
    <m/>
    <x v="553"/>
    <m/>
    <s v="#1774B9"/>
    <s v="360-0568"/>
    <n v="36307107"/>
    <s v="T-361"/>
    <s v="C-361"/>
    <s v="FI-363"/>
    <s v="M-361"/>
  </r>
  <r>
    <x v="568"/>
    <n v="360"/>
    <s v="Enfermedades Mundiales"/>
    <s v="Salud"/>
    <n v="7108"/>
    <x v="0"/>
    <x v="0"/>
    <x v="2"/>
    <x v="135"/>
    <s v="Ninguno"/>
    <s v="Casos Confirmados"/>
    <s v="Periodo 2020-2021"/>
    <s v="Casos"/>
    <s v="Ministerio de Ciencias, Tecnología, Conocimiento e Innovación"/>
    <x v="568"/>
    <m/>
    <s v="Gráfico Evolución"/>
    <m/>
    <x v="554"/>
    <m/>
    <s v="#1774B9"/>
    <s v="360-0569"/>
    <n v="36307108"/>
    <s v="T-361"/>
    <s v="C-361"/>
    <s v="FI-363"/>
    <s v="M-361"/>
  </r>
  <r>
    <x v="569"/>
    <n v="360"/>
    <s v="Enfermedades Mundiales"/>
    <s v="Salud"/>
    <n v="7109"/>
    <x v="0"/>
    <x v="0"/>
    <x v="2"/>
    <x v="136"/>
    <s v="Ninguno"/>
    <s v="Casos Confirmados"/>
    <s v="Periodo 2020-2021"/>
    <s v="Casos"/>
    <s v="Ministerio de Ciencias, Tecnología, Conocimiento e Innovación"/>
    <x v="569"/>
    <m/>
    <s v="Gráfico Evolución"/>
    <m/>
    <x v="555"/>
    <m/>
    <s v="#1774B9"/>
    <s v="360-0570"/>
    <n v="36307109"/>
    <s v="T-361"/>
    <s v="C-361"/>
    <s v="FI-363"/>
    <s v="M-361"/>
  </r>
  <r>
    <x v="570"/>
    <n v="360"/>
    <s v="Enfermedades Mundiales"/>
    <s v="Salud"/>
    <n v="7110"/>
    <x v="0"/>
    <x v="0"/>
    <x v="2"/>
    <x v="137"/>
    <s v="Ninguno"/>
    <s v="Casos Confirmados"/>
    <s v="Periodo 2020-2021"/>
    <s v="Casos"/>
    <s v="Ministerio de Ciencias, Tecnología, Conocimiento e Innovación"/>
    <x v="570"/>
    <m/>
    <s v="Gráfico Evolución"/>
    <m/>
    <x v="556"/>
    <m/>
    <s v="#1774B9"/>
    <s v="360-0571"/>
    <n v="36307110"/>
    <s v="T-361"/>
    <s v="C-361"/>
    <s v="FI-363"/>
    <s v="M-361"/>
  </r>
  <r>
    <x v="571"/>
    <n v="360"/>
    <s v="Enfermedades Mundiales"/>
    <s v="Salud"/>
    <n v="7201"/>
    <x v="0"/>
    <x v="0"/>
    <x v="2"/>
    <x v="138"/>
    <s v="Ninguno"/>
    <s v="Casos Confirmados"/>
    <s v="Periodo 2020-2021"/>
    <s v="Casos"/>
    <s v="Ministerio de Ciencias, Tecnología, Conocimiento e Innovación"/>
    <x v="571"/>
    <m/>
    <s v="Gráfico Evolución"/>
    <m/>
    <x v="557"/>
    <m/>
    <s v="#1774B9"/>
    <s v="360-0572"/>
    <n v="36307201"/>
    <s v="T-361"/>
    <s v="C-361"/>
    <s v="FI-363"/>
    <s v="M-361"/>
  </r>
  <r>
    <x v="572"/>
    <n v="360"/>
    <s v="Enfermedades Mundiales"/>
    <s v="Salud"/>
    <n v="7202"/>
    <x v="0"/>
    <x v="0"/>
    <x v="2"/>
    <x v="139"/>
    <s v="Ninguno"/>
    <s v="Casos Confirmados"/>
    <s v="Periodo 2020-2021"/>
    <s v="Casos"/>
    <s v="Ministerio de Ciencias, Tecnología, Conocimiento e Innovación"/>
    <x v="572"/>
    <m/>
    <s v="Gráfico Evolución"/>
    <m/>
    <x v="558"/>
    <m/>
    <s v="#1774B9"/>
    <s v="360-0573"/>
    <n v="36307202"/>
    <s v="T-361"/>
    <s v="C-361"/>
    <s v="FI-363"/>
    <s v="M-361"/>
  </r>
  <r>
    <x v="573"/>
    <n v="360"/>
    <s v="Enfermedades Mundiales"/>
    <s v="Salud"/>
    <n v="7203"/>
    <x v="0"/>
    <x v="0"/>
    <x v="2"/>
    <x v="140"/>
    <s v="Ninguno"/>
    <s v="Casos Confirmados"/>
    <s v="Periodo 2020-2021"/>
    <s v="Casos"/>
    <s v="Ministerio de Ciencias, Tecnología, Conocimiento e Innovación"/>
    <x v="573"/>
    <m/>
    <s v="Gráfico Evolución"/>
    <m/>
    <x v="559"/>
    <m/>
    <s v="#1774B9"/>
    <s v="360-0574"/>
    <n v="36307203"/>
    <s v="T-361"/>
    <s v="C-361"/>
    <s v="FI-363"/>
    <s v="M-361"/>
  </r>
  <r>
    <x v="574"/>
    <n v="360"/>
    <s v="Enfermedades Mundiales"/>
    <s v="Salud"/>
    <n v="7301"/>
    <x v="0"/>
    <x v="0"/>
    <x v="2"/>
    <x v="141"/>
    <s v="Ninguno"/>
    <s v="Casos Confirmados"/>
    <s v="Periodo 2020-2021"/>
    <s v="Casos"/>
    <s v="Ministerio de Ciencias, Tecnología, Conocimiento e Innovación"/>
    <x v="574"/>
    <m/>
    <s v="Gráfico Evolución"/>
    <m/>
    <x v="560"/>
    <m/>
    <s v="#1774B9"/>
    <s v="360-0575"/>
    <n v="36307301"/>
    <s v="T-361"/>
    <s v="C-361"/>
    <s v="FI-363"/>
    <s v="M-361"/>
  </r>
  <r>
    <x v="575"/>
    <n v="360"/>
    <s v="Enfermedades Mundiales"/>
    <s v="Salud"/>
    <n v="7302"/>
    <x v="0"/>
    <x v="0"/>
    <x v="2"/>
    <x v="142"/>
    <s v="Ninguno"/>
    <s v="Casos Confirmados"/>
    <s v="Periodo 2020-2021"/>
    <s v="Casos"/>
    <s v="Ministerio de Ciencias, Tecnología, Conocimiento e Innovación"/>
    <x v="575"/>
    <m/>
    <s v="Gráfico Evolución"/>
    <m/>
    <x v="561"/>
    <m/>
    <s v="#1774B9"/>
    <s v="360-0576"/>
    <n v="36307302"/>
    <s v="T-361"/>
    <s v="C-361"/>
    <s v="FI-363"/>
    <s v="M-361"/>
  </r>
  <r>
    <x v="576"/>
    <n v="360"/>
    <s v="Enfermedades Mundiales"/>
    <s v="Salud"/>
    <n v="7303"/>
    <x v="0"/>
    <x v="0"/>
    <x v="2"/>
    <x v="143"/>
    <s v="Ninguno"/>
    <s v="Casos Confirmados"/>
    <s v="Periodo 2020-2021"/>
    <s v="Casos"/>
    <s v="Ministerio de Ciencias, Tecnología, Conocimiento e Innovación"/>
    <x v="576"/>
    <m/>
    <s v="Gráfico Evolución"/>
    <m/>
    <x v="562"/>
    <m/>
    <s v="#1774B9"/>
    <s v="360-0577"/>
    <n v="36307303"/>
    <s v="T-361"/>
    <s v="C-361"/>
    <s v="FI-363"/>
    <s v="M-361"/>
  </r>
  <r>
    <x v="577"/>
    <n v="360"/>
    <s v="Enfermedades Mundiales"/>
    <s v="Salud"/>
    <n v="7304"/>
    <x v="0"/>
    <x v="0"/>
    <x v="2"/>
    <x v="144"/>
    <s v="Ninguno"/>
    <s v="Casos Confirmados"/>
    <s v="Periodo 2020-2021"/>
    <s v="Casos"/>
    <s v="Ministerio de Ciencias, Tecnología, Conocimiento e Innovación"/>
    <x v="577"/>
    <m/>
    <s v="Gráfico Evolución"/>
    <m/>
    <x v="563"/>
    <m/>
    <s v="#1774B9"/>
    <s v="360-0578"/>
    <n v="36307304"/>
    <s v="T-361"/>
    <s v="C-361"/>
    <s v="FI-363"/>
    <s v="M-361"/>
  </r>
  <r>
    <x v="578"/>
    <n v="360"/>
    <s v="Enfermedades Mundiales"/>
    <s v="Salud"/>
    <n v="7305"/>
    <x v="0"/>
    <x v="0"/>
    <x v="2"/>
    <x v="145"/>
    <s v="Ninguno"/>
    <s v="Casos Confirmados"/>
    <s v="Periodo 2020-2021"/>
    <s v="Casos"/>
    <s v="Ministerio de Ciencias, Tecnología, Conocimiento e Innovación"/>
    <x v="578"/>
    <m/>
    <s v="Gráfico Evolución"/>
    <m/>
    <x v="564"/>
    <m/>
    <s v="#1774B9"/>
    <s v="360-0579"/>
    <n v="36307305"/>
    <s v="T-361"/>
    <s v="C-361"/>
    <s v="FI-363"/>
    <s v="M-361"/>
  </r>
  <r>
    <x v="579"/>
    <n v="360"/>
    <s v="Enfermedades Mundiales"/>
    <s v="Salud"/>
    <n v="7306"/>
    <x v="0"/>
    <x v="0"/>
    <x v="2"/>
    <x v="146"/>
    <s v="Ninguno"/>
    <s v="Casos Confirmados"/>
    <s v="Periodo 2020-2021"/>
    <s v="Casos"/>
    <s v="Ministerio de Ciencias, Tecnología, Conocimiento e Innovación"/>
    <x v="579"/>
    <m/>
    <s v="Gráfico Evolución"/>
    <m/>
    <x v="565"/>
    <m/>
    <s v="#1774B9"/>
    <s v="360-0580"/>
    <n v="36307306"/>
    <s v="T-361"/>
    <s v="C-361"/>
    <s v="FI-363"/>
    <s v="M-361"/>
  </r>
  <r>
    <x v="580"/>
    <n v="360"/>
    <s v="Enfermedades Mundiales"/>
    <s v="Salud"/>
    <n v="7307"/>
    <x v="0"/>
    <x v="0"/>
    <x v="2"/>
    <x v="147"/>
    <s v="Ninguno"/>
    <s v="Casos Confirmados"/>
    <s v="Periodo 2020-2021"/>
    <s v="Casos"/>
    <s v="Ministerio de Ciencias, Tecnología, Conocimiento e Innovación"/>
    <x v="580"/>
    <m/>
    <s v="Gráfico Evolución"/>
    <m/>
    <x v="566"/>
    <m/>
    <s v="#1774B9"/>
    <s v="360-0581"/>
    <n v="36307307"/>
    <s v="T-361"/>
    <s v="C-361"/>
    <s v="FI-363"/>
    <s v="M-361"/>
  </r>
  <r>
    <x v="581"/>
    <n v="360"/>
    <s v="Enfermedades Mundiales"/>
    <s v="Salud"/>
    <n v="7308"/>
    <x v="0"/>
    <x v="0"/>
    <x v="2"/>
    <x v="148"/>
    <s v="Ninguno"/>
    <s v="Casos Confirmados"/>
    <s v="Periodo 2020-2021"/>
    <s v="Casos"/>
    <s v="Ministerio de Ciencias, Tecnología, Conocimiento e Innovación"/>
    <x v="581"/>
    <m/>
    <s v="Gráfico Evolución"/>
    <m/>
    <x v="567"/>
    <m/>
    <s v="#1774B9"/>
    <s v="360-0582"/>
    <n v="36307308"/>
    <s v="T-361"/>
    <s v="C-361"/>
    <s v="FI-363"/>
    <s v="M-361"/>
  </r>
  <r>
    <x v="582"/>
    <n v="360"/>
    <s v="Enfermedades Mundiales"/>
    <s v="Salud"/>
    <n v="7309"/>
    <x v="0"/>
    <x v="0"/>
    <x v="2"/>
    <x v="149"/>
    <s v="Ninguno"/>
    <s v="Casos Confirmados"/>
    <s v="Periodo 2020-2021"/>
    <s v="Casos"/>
    <s v="Ministerio de Ciencias, Tecnología, Conocimiento e Innovación"/>
    <x v="582"/>
    <m/>
    <s v="Gráfico Evolución"/>
    <m/>
    <x v="568"/>
    <m/>
    <s v="#1774B9"/>
    <s v="360-0583"/>
    <n v="36307309"/>
    <s v="T-361"/>
    <s v="C-361"/>
    <s v="FI-363"/>
    <s v="M-361"/>
  </r>
  <r>
    <x v="583"/>
    <n v="360"/>
    <s v="Enfermedades Mundiales"/>
    <s v="Salud"/>
    <n v="7401"/>
    <x v="0"/>
    <x v="0"/>
    <x v="2"/>
    <x v="150"/>
    <s v="Ninguno"/>
    <s v="Casos Confirmados"/>
    <s v="Periodo 2020-2021"/>
    <s v="Casos"/>
    <s v="Ministerio de Ciencias, Tecnología, Conocimiento e Innovación"/>
    <x v="583"/>
    <m/>
    <s v="Gráfico Evolución"/>
    <m/>
    <x v="569"/>
    <m/>
    <s v="#1774B9"/>
    <s v="360-0584"/>
    <n v="36307401"/>
    <s v="T-361"/>
    <s v="C-361"/>
    <s v="FI-363"/>
    <s v="M-361"/>
  </r>
  <r>
    <x v="584"/>
    <n v="360"/>
    <s v="Enfermedades Mundiales"/>
    <s v="Salud"/>
    <n v="7402"/>
    <x v="0"/>
    <x v="0"/>
    <x v="2"/>
    <x v="151"/>
    <s v="Ninguno"/>
    <s v="Casos Confirmados"/>
    <s v="Periodo 2020-2021"/>
    <s v="Casos"/>
    <s v="Ministerio de Ciencias, Tecnología, Conocimiento e Innovación"/>
    <x v="584"/>
    <m/>
    <s v="Gráfico Evolución"/>
    <m/>
    <x v="570"/>
    <m/>
    <s v="#1774B9"/>
    <s v="360-0585"/>
    <n v="36307402"/>
    <s v="T-361"/>
    <s v="C-361"/>
    <s v="FI-363"/>
    <s v="M-361"/>
  </r>
  <r>
    <x v="585"/>
    <n v="360"/>
    <s v="Enfermedades Mundiales"/>
    <s v="Salud"/>
    <n v="7403"/>
    <x v="0"/>
    <x v="0"/>
    <x v="2"/>
    <x v="152"/>
    <s v="Ninguno"/>
    <s v="Casos Confirmados"/>
    <s v="Periodo 2020-2021"/>
    <s v="Casos"/>
    <s v="Ministerio de Ciencias, Tecnología, Conocimiento e Innovación"/>
    <x v="585"/>
    <m/>
    <s v="Gráfico Evolución"/>
    <m/>
    <x v="571"/>
    <m/>
    <s v="#1774B9"/>
    <s v="360-0586"/>
    <n v="36307403"/>
    <s v="T-361"/>
    <s v="C-361"/>
    <s v="FI-363"/>
    <s v="M-361"/>
  </r>
  <r>
    <x v="586"/>
    <n v="360"/>
    <s v="Enfermedades Mundiales"/>
    <s v="Salud"/>
    <n v="7404"/>
    <x v="0"/>
    <x v="0"/>
    <x v="2"/>
    <x v="153"/>
    <s v="Ninguno"/>
    <s v="Casos Confirmados"/>
    <s v="Periodo 2020-2021"/>
    <s v="Casos"/>
    <s v="Ministerio de Ciencias, Tecnología, Conocimiento e Innovación"/>
    <x v="586"/>
    <m/>
    <s v="Gráfico Evolución"/>
    <m/>
    <x v="572"/>
    <m/>
    <s v="#1774B9"/>
    <s v="360-0587"/>
    <n v="36307404"/>
    <s v="T-361"/>
    <s v="C-361"/>
    <s v="FI-363"/>
    <s v="M-361"/>
  </r>
  <r>
    <x v="587"/>
    <n v="360"/>
    <s v="Enfermedades Mundiales"/>
    <s v="Salud"/>
    <n v="7405"/>
    <x v="0"/>
    <x v="0"/>
    <x v="2"/>
    <x v="154"/>
    <s v="Ninguno"/>
    <s v="Casos Confirmados"/>
    <s v="Periodo 2020-2021"/>
    <s v="Casos"/>
    <s v="Ministerio de Ciencias, Tecnología, Conocimiento e Innovación"/>
    <x v="587"/>
    <m/>
    <s v="Gráfico Evolución"/>
    <m/>
    <x v="573"/>
    <m/>
    <s v="#1774B9"/>
    <s v="360-0588"/>
    <n v="36307405"/>
    <s v="T-361"/>
    <s v="C-361"/>
    <s v="FI-363"/>
    <s v="M-361"/>
  </r>
  <r>
    <x v="588"/>
    <n v="360"/>
    <s v="Enfermedades Mundiales"/>
    <s v="Salud"/>
    <n v="7406"/>
    <x v="0"/>
    <x v="0"/>
    <x v="2"/>
    <x v="155"/>
    <s v="Ninguno"/>
    <s v="Casos Confirmados"/>
    <s v="Periodo 2020-2021"/>
    <s v="Casos"/>
    <s v="Ministerio de Ciencias, Tecnología, Conocimiento e Innovación"/>
    <x v="588"/>
    <m/>
    <s v="Gráfico Evolución"/>
    <m/>
    <x v="574"/>
    <m/>
    <s v="#1774B9"/>
    <s v="360-0589"/>
    <n v="36307406"/>
    <s v="T-361"/>
    <s v="C-361"/>
    <s v="FI-363"/>
    <s v="M-361"/>
  </r>
  <r>
    <x v="589"/>
    <n v="360"/>
    <s v="Enfermedades Mundiales"/>
    <s v="Salud"/>
    <n v="7407"/>
    <x v="0"/>
    <x v="0"/>
    <x v="2"/>
    <x v="156"/>
    <s v="Ninguno"/>
    <s v="Casos Confirmados"/>
    <s v="Periodo 2020-2021"/>
    <s v="Casos"/>
    <s v="Ministerio de Ciencias, Tecnología, Conocimiento e Innovación"/>
    <x v="589"/>
    <m/>
    <s v="Gráfico Evolución"/>
    <m/>
    <x v="575"/>
    <m/>
    <s v="#1774B9"/>
    <s v="360-0590"/>
    <n v="36307407"/>
    <s v="T-361"/>
    <s v="C-361"/>
    <s v="FI-363"/>
    <s v="M-361"/>
  </r>
  <r>
    <x v="590"/>
    <n v="360"/>
    <s v="Enfermedades Mundiales"/>
    <s v="Salud"/>
    <n v="7408"/>
    <x v="0"/>
    <x v="0"/>
    <x v="2"/>
    <x v="157"/>
    <s v="Ninguno"/>
    <s v="Casos Confirmados"/>
    <s v="Periodo 2020-2021"/>
    <s v="Casos"/>
    <s v="Ministerio de Ciencias, Tecnología, Conocimiento e Innovación"/>
    <x v="590"/>
    <m/>
    <s v="Gráfico Evolución"/>
    <m/>
    <x v="576"/>
    <m/>
    <s v="#1774B9"/>
    <s v="360-0591"/>
    <n v="36307408"/>
    <s v="T-361"/>
    <s v="C-361"/>
    <s v="FI-363"/>
    <s v="M-361"/>
  </r>
  <r>
    <x v="591"/>
    <n v="360"/>
    <s v="Enfermedades Mundiales"/>
    <s v="Salud"/>
    <n v="8101"/>
    <x v="0"/>
    <x v="0"/>
    <x v="2"/>
    <x v="158"/>
    <s v="Ninguno"/>
    <s v="Casos Confirmados"/>
    <s v="Periodo 2020-2021"/>
    <s v="Casos"/>
    <s v="Ministerio de Ciencias, Tecnología, Conocimiento e Innovación"/>
    <x v="591"/>
    <m/>
    <s v="Gráfico Evolución"/>
    <m/>
    <x v="577"/>
    <m/>
    <s v="#1774B9"/>
    <s v="360-0592"/>
    <n v="36308101"/>
    <s v="T-361"/>
    <s v="C-361"/>
    <s v="FI-363"/>
    <s v="M-361"/>
  </r>
  <r>
    <x v="592"/>
    <n v="360"/>
    <s v="Enfermedades Mundiales"/>
    <s v="Salud"/>
    <n v="8102"/>
    <x v="0"/>
    <x v="0"/>
    <x v="2"/>
    <x v="159"/>
    <s v="Ninguno"/>
    <s v="Casos Confirmados"/>
    <s v="Periodo 2020-2021"/>
    <s v="Casos"/>
    <s v="Ministerio de Ciencias, Tecnología, Conocimiento e Innovación"/>
    <x v="592"/>
    <m/>
    <s v="Gráfico Evolución"/>
    <m/>
    <x v="578"/>
    <m/>
    <s v="#1774B9"/>
    <s v="360-0593"/>
    <n v="36308102"/>
    <s v="T-361"/>
    <s v="C-361"/>
    <s v="FI-363"/>
    <s v="M-361"/>
  </r>
  <r>
    <x v="593"/>
    <n v="360"/>
    <s v="Enfermedades Mundiales"/>
    <s v="Salud"/>
    <n v="8103"/>
    <x v="0"/>
    <x v="0"/>
    <x v="2"/>
    <x v="160"/>
    <s v="Ninguno"/>
    <s v="Casos Confirmados"/>
    <s v="Periodo 2020-2021"/>
    <s v="Casos"/>
    <s v="Ministerio de Ciencias, Tecnología, Conocimiento e Innovación"/>
    <x v="593"/>
    <m/>
    <s v="Gráfico Evolución"/>
    <m/>
    <x v="579"/>
    <m/>
    <s v="#1774B9"/>
    <s v="360-0594"/>
    <n v="36308103"/>
    <s v="T-361"/>
    <s v="C-361"/>
    <s v="FI-363"/>
    <s v="M-361"/>
  </r>
  <r>
    <x v="594"/>
    <n v="360"/>
    <s v="Enfermedades Mundiales"/>
    <s v="Salud"/>
    <n v="8104"/>
    <x v="0"/>
    <x v="0"/>
    <x v="2"/>
    <x v="161"/>
    <s v="Ninguno"/>
    <s v="Casos Confirmados"/>
    <s v="Periodo 2020-2021"/>
    <s v="Casos"/>
    <s v="Ministerio de Ciencias, Tecnología, Conocimiento e Innovación"/>
    <x v="594"/>
    <m/>
    <s v="Gráfico Evolución"/>
    <m/>
    <x v="580"/>
    <m/>
    <s v="#1774B9"/>
    <s v="360-0595"/>
    <n v="36308104"/>
    <s v="T-361"/>
    <s v="C-361"/>
    <s v="FI-363"/>
    <s v="M-361"/>
  </r>
  <r>
    <x v="595"/>
    <n v="360"/>
    <s v="Enfermedades Mundiales"/>
    <s v="Salud"/>
    <n v="8105"/>
    <x v="0"/>
    <x v="0"/>
    <x v="2"/>
    <x v="162"/>
    <s v="Ninguno"/>
    <s v="Casos Confirmados"/>
    <s v="Periodo 2020-2021"/>
    <s v="Casos"/>
    <s v="Ministerio de Ciencias, Tecnología, Conocimiento e Innovación"/>
    <x v="595"/>
    <m/>
    <s v="Gráfico Evolución"/>
    <m/>
    <x v="581"/>
    <m/>
    <s v="#1774B9"/>
    <s v="360-0596"/>
    <n v="36308105"/>
    <s v="T-361"/>
    <s v="C-361"/>
    <s v="FI-363"/>
    <s v="M-361"/>
  </r>
  <r>
    <x v="596"/>
    <n v="360"/>
    <s v="Enfermedades Mundiales"/>
    <s v="Salud"/>
    <n v="8106"/>
    <x v="0"/>
    <x v="0"/>
    <x v="2"/>
    <x v="163"/>
    <s v="Ninguno"/>
    <s v="Casos Confirmados"/>
    <s v="Periodo 2020-2021"/>
    <s v="Casos"/>
    <s v="Ministerio de Ciencias, Tecnología, Conocimiento e Innovación"/>
    <x v="596"/>
    <m/>
    <s v="Gráfico Evolución"/>
    <m/>
    <x v="582"/>
    <m/>
    <s v="#1774B9"/>
    <s v="360-0597"/>
    <n v="36308106"/>
    <s v="T-361"/>
    <s v="C-361"/>
    <s v="FI-363"/>
    <s v="M-361"/>
  </r>
  <r>
    <x v="597"/>
    <n v="360"/>
    <s v="Enfermedades Mundiales"/>
    <s v="Salud"/>
    <n v="8107"/>
    <x v="0"/>
    <x v="0"/>
    <x v="2"/>
    <x v="164"/>
    <s v="Ninguno"/>
    <s v="Casos Confirmados"/>
    <s v="Periodo 2020-2021"/>
    <s v="Casos"/>
    <s v="Ministerio de Ciencias, Tecnología, Conocimiento e Innovación"/>
    <x v="597"/>
    <m/>
    <s v="Gráfico Evolución"/>
    <m/>
    <x v="583"/>
    <m/>
    <s v="#1774B9"/>
    <s v="360-0598"/>
    <n v="36308107"/>
    <s v="T-361"/>
    <s v="C-361"/>
    <s v="FI-363"/>
    <s v="M-361"/>
  </r>
  <r>
    <x v="598"/>
    <n v="360"/>
    <s v="Enfermedades Mundiales"/>
    <s v="Salud"/>
    <n v="8108"/>
    <x v="0"/>
    <x v="0"/>
    <x v="2"/>
    <x v="165"/>
    <s v="Ninguno"/>
    <s v="Casos Confirmados"/>
    <s v="Periodo 2020-2021"/>
    <s v="Casos"/>
    <s v="Ministerio de Ciencias, Tecnología, Conocimiento e Innovación"/>
    <x v="598"/>
    <m/>
    <s v="Gráfico Evolución"/>
    <m/>
    <x v="584"/>
    <m/>
    <s v="#1774B9"/>
    <s v="360-0599"/>
    <n v="36308108"/>
    <s v="T-361"/>
    <s v="C-361"/>
    <s v="FI-363"/>
    <s v="M-361"/>
  </r>
  <r>
    <x v="599"/>
    <n v="360"/>
    <s v="Enfermedades Mundiales"/>
    <s v="Salud"/>
    <n v="8109"/>
    <x v="0"/>
    <x v="0"/>
    <x v="2"/>
    <x v="166"/>
    <s v="Ninguno"/>
    <s v="Casos Confirmados"/>
    <s v="Periodo 2020-2021"/>
    <s v="Casos"/>
    <s v="Ministerio de Ciencias, Tecnología, Conocimiento e Innovación"/>
    <x v="599"/>
    <m/>
    <s v="Gráfico Evolución"/>
    <m/>
    <x v="585"/>
    <m/>
    <s v="#1774B9"/>
    <s v="360-0600"/>
    <n v="36308109"/>
    <s v="T-361"/>
    <s v="C-361"/>
    <s v="FI-363"/>
    <s v="M-361"/>
  </r>
  <r>
    <x v="600"/>
    <n v="360"/>
    <s v="Enfermedades Mundiales"/>
    <s v="Salud"/>
    <n v="8110"/>
    <x v="0"/>
    <x v="0"/>
    <x v="2"/>
    <x v="167"/>
    <s v="Ninguno"/>
    <s v="Casos Confirmados"/>
    <s v="Periodo 2020-2021"/>
    <s v="Casos"/>
    <s v="Ministerio de Ciencias, Tecnología, Conocimiento e Innovación"/>
    <x v="600"/>
    <m/>
    <s v="Gráfico Evolución"/>
    <m/>
    <x v="586"/>
    <m/>
    <s v="#1774B9"/>
    <s v="360-0601"/>
    <n v="36308110"/>
    <s v="T-361"/>
    <s v="C-361"/>
    <s v="FI-363"/>
    <s v="M-361"/>
  </r>
  <r>
    <x v="601"/>
    <n v="360"/>
    <s v="Enfermedades Mundiales"/>
    <s v="Salud"/>
    <n v="8111"/>
    <x v="0"/>
    <x v="0"/>
    <x v="2"/>
    <x v="168"/>
    <s v="Ninguno"/>
    <s v="Casos Confirmados"/>
    <s v="Periodo 2020-2021"/>
    <s v="Casos"/>
    <s v="Ministerio de Ciencias, Tecnología, Conocimiento e Innovación"/>
    <x v="601"/>
    <m/>
    <s v="Gráfico Evolución"/>
    <m/>
    <x v="587"/>
    <m/>
    <s v="#1774B9"/>
    <s v="360-0602"/>
    <n v="36308111"/>
    <s v="T-361"/>
    <s v="C-361"/>
    <s v="FI-363"/>
    <s v="M-361"/>
  </r>
  <r>
    <x v="602"/>
    <n v="360"/>
    <s v="Enfermedades Mundiales"/>
    <s v="Salud"/>
    <n v="8112"/>
    <x v="0"/>
    <x v="0"/>
    <x v="2"/>
    <x v="169"/>
    <s v="Ninguno"/>
    <s v="Casos Confirmados"/>
    <s v="Periodo 2020-2021"/>
    <s v="Casos"/>
    <s v="Ministerio de Ciencias, Tecnología, Conocimiento e Innovación"/>
    <x v="602"/>
    <m/>
    <s v="Gráfico Evolución"/>
    <m/>
    <x v="588"/>
    <m/>
    <s v="#1774B9"/>
    <s v="360-0603"/>
    <n v="36308112"/>
    <s v="T-361"/>
    <s v="C-361"/>
    <s v="FI-363"/>
    <s v="M-361"/>
  </r>
  <r>
    <x v="603"/>
    <n v="360"/>
    <s v="Enfermedades Mundiales"/>
    <s v="Salud"/>
    <n v="8201"/>
    <x v="0"/>
    <x v="0"/>
    <x v="2"/>
    <x v="170"/>
    <s v="Ninguno"/>
    <s v="Casos Confirmados"/>
    <s v="Periodo 2020-2021"/>
    <s v="Casos"/>
    <s v="Ministerio de Ciencias, Tecnología, Conocimiento e Innovación"/>
    <x v="603"/>
    <m/>
    <s v="Gráfico Evolución"/>
    <m/>
    <x v="589"/>
    <m/>
    <s v="#1774B9"/>
    <s v="360-0604"/>
    <n v="36308201"/>
    <s v="T-361"/>
    <s v="C-361"/>
    <s v="FI-363"/>
    <s v="M-361"/>
  </r>
  <r>
    <x v="604"/>
    <n v="360"/>
    <s v="Enfermedades Mundiales"/>
    <s v="Salud"/>
    <n v="8202"/>
    <x v="0"/>
    <x v="0"/>
    <x v="2"/>
    <x v="171"/>
    <s v="Ninguno"/>
    <s v="Casos Confirmados"/>
    <s v="Periodo 2020-2021"/>
    <s v="Casos"/>
    <s v="Ministerio de Ciencias, Tecnología, Conocimiento e Innovación"/>
    <x v="604"/>
    <m/>
    <s v="Gráfico Evolución"/>
    <m/>
    <x v="590"/>
    <m/>
    <s v="#1774B9"/>
    <s v="360-0605"/>
    <n v="36308202"/>
    <s v="T-361"/>
    <s v="C-361"/>
    <s v="FI-363"/>
    <s v="M-361"/>
  </r>
  <r>
    <x v="605"/>
    <n v="360"/>
    <s v="Enfermedades Mundiales"/>
    <s v="Salud"/>
    <n v="8203"/>
    <x v="0"/>
    <x v="0"/>
    <x v="2"/>
    <x v="172"/>
    <s v="Ninguno"/>
    <s v="Casos Confirmados"/>
    <s v="Periodo 2020-2021"/>
    <s v="Casos"/>
    <s v="Ministerio de Ciencias, Tecnología, Conocimiento e Innovación"/>
    <x v="605"/>
    <m/>
    <s v="Gráfico Evolución"/>
    <m/>
    <x v="591"/>
    <m/>
    <s v="#1774B9"/>
    <s v="360-0606"/>
    <n v="36308203"/>
    <s v="T-361"/>
    <s v="C-361"/>
    <s v="FI-363"/>
    <s v="M-361"/>
  </r>
  <r>
    <x v="606"/>
    <n v="360"/>
    <s v="Enfermedades Mundiales"/>
    <s v="Salud"/>
    <n v="8204"/>
    <x v="0"/>
    <x v="0"/>
    <x v="2"/>
    <x v="173"/>
    <s v="Ninguno"/>
    <s v="Casos Confirmados"/>
    <s v="Periodo 2020-2021"/>
    <s v="Casos"/>
    <s v="Ministerio de Ciencias, Tecnología, Conocimiento e Innovación"/>
    <x v="606"/>
    <m/>
    <s v="Gráfico Evolución"/>
    <m/>
    <x v="592"/>
    <m/>
    <s v="#1774B9"/>
    <s v="360-0607"/>
    <n v="36308204"/>
    <s v="T-361"/>
    <s v="C-361"/>
    <s v="FI-363"/>
    <s v="M-361"/>
  </r>
  <r>
    <x v="607"/>
    <n v="360"/>
    <s v="Enfermedades Mundiales"/>
    <s v="Salud"/>
    <n v="8205"/>
    <x v="0"/>
    <x v="0"/>
    <x v="2"/>
    <x v="174"/>
    <s v="Ninguno"/>
    <s v="Casos Confirmados"/>
    <s v="Periodo 2020-2021"/>
    <s v="Casos"/>
    <s v="Ministerio de Ciencias, Tecnología, Conocimiento e Innovación"/>
    <x v="607"/>
    <m/>
    <s v="Gráfico Evolución"/>
    <m/>
    <x v="593"/>
    <m/>
    <s v="#1774B9"/>
    <s v="360-0608"/>
    <n v="36308205"/>
    <s v="T-361"/>
    <s v="C-361"/>
    <s v="FI-363"/>
    <s v="M-361"/>
  </r>
  <r>
    <x v="608"/>
    <n v="360"/>
    <s v="Enfermedades Mundiales"/>
    <s v="Salud"/>
    <n v="8206"/>
    <x v="0"/>
    <x v="0"/>
    <x v="2"/>
    <x v="175"/>
    <s v="Ninguno"/>
    <s v="Casos Confirmados"/>
    <s v="Periodo 2020-2021"/>
    <s v="Casos"/>
    <s v="Ministerio de Ciencias, Tecnología, Conocimiento e Innovación"/>
    <x v="608"/>
    <m/>
    <s v="Gráfico Evolución"/>
    <m/>
    <x v="594"/>
    <m/>
    <s v="#1774B9"/>
    <s v="360-0609"/>
    <n v="36308206"/>
    <s v="T-361"/>
    <s v="C-361"/>
    <s v="FI-363"/>
    <s v="M-361"/>
  </r>
  <r>
    <x v="609"/>
    <n v="360"/>
    <s v="Enfermedades Mundiales"/>
    <s v="Salud"/>
    <n v="8207"/>
    <x v="0"/>
    <x v="0"/>
    <x v="2"/>
    <x v="176"/>
    <s v="Ninguno"/>
    <s v="Casos Confirmados"/>
    <s v="Periodo 2020-2021"/>
    <s v="Casos"/>
    <s v="Ministerio de Ciencias, Tecnología, Conocimiento e Innovación"/>
    <x v="609"/>
    <m/>
    <s v="Gráfico Evolución"/>
    <m/>
    <x v="595"/>
    <m/>
    <s v="#1774B9"/>
    <s v="360-0610"/>
    <n v="36308207"/>
    <s v="T-361"/>
    <s v="C-361"/>
    <s v="FI-363"/>
    <s v="M-361"/>
  </r>
  <r>
    <x v="610"/>
    <n v="360"/>
    <s v="Enfermedades Mundiales"/>
    <s v="Salud"/>
    <n v="8301"/>
    <x v="0"/>
    <x v="0"/>
    <x v="2"/>
    <x v="177"/>
    <s v="Ninguno"/>
    <s v="Casos Confirmados"/>
    <s v="Periodo 2020-2021"/>
    <s v="Casos"/>
    <s v="Ministerio de Ciencias, Tecnología, Conocimiento e Innovación"/>
    <x v="610"/>
    <m/>
    <s v="Gráfico Evolución"/>
    <m/>
    <x v="596"/>
    <m/>
    <s v="#1774B9"/>
    <s v="360-0611"/>
    <n v="36308301"/>
    <s v="T-361"/>
    <s v="C-361"/>
    <s v="FI-363"/>
    <s v="M-361"/>
  </r>
  <r>
    <x v="611"/>
    <n v="360"/>
    <s v="Enfermedades Mundiales"/>
    <s v="Salud"/>
    <n v="8302"/>
    <x v="0"/>
    <x v="0"/>
    <x v="2"/>
    <x v="178"/>
    <s v="Ninguno"/>
    <s v="Casos Confirmados"/>
    <s v="Periodo 2020-2021"/>
    <s v="Casos"/>
    <s v="Ministerio de Ciencias, Tecnología, Conocimiento e Innovación"/>
    <x v="611"/>
    <m/>
    <s v="Gráfico Evolución"/>
    <m/>
    <x v="597"/>
    <m/>
    <s v="#1774B9"/>
    <s v="360-0612"/>
    <n v="36308302"/>
    <s v="T-361"/>
    <s v="C-361"/>
    <s v="FI-363"/>
    <s v="M-361"/>
  </r>
  <r>
    <x v="612"/>
    <n v="360"/>
    <s v="Enfermedades Mundiales"/>
    <s v="Salud"/>
    <n v="8303"/>
    <x v="0"/>
    <x v="0"/>
    <x v="2"/>
    <x v="179"/>
    <s v="Ninguno"/>
    <s v="Casos Confirmados"/>
    <s v="Periodo 2020-2021"/>
    <s v="Casos"/>
    <s v="Ministerio de Ciencias, Tecnología, Conocimiento e Innovación"/>
    <x v="612"/>
    <m/>
    <s v="Gráfico Evolución"/>
    <m/>
    <x v="598"/>
    <m/>
    <s v="#1774B9"/>
    <s v="360-0613"/>
    <n v="36308303"/>
    <s v="T-361"/>
    <s v="C-361"/>
    <s v="FI-363"/>
    <s v="M-361"/>
  </r>
  <r>
    <x v="613"/>
    <n v="360"/>
    <s v="Enfermedades Mundiales"/>
    <s v="Salud"/>
    <n v="8304"/>
    <x v="0"/>
    <x v="0"/>
    <x v="2"/>
    <x v="180"/>
    <s v="Ninguno"/>
    <s v="Casos Confirmados"/>
    <s v="Periodo 2020-2021"/>
    <s v="Casos"/>
    <s v="Ministerio de Ciencias, Tecnología, Conocimiento e Innovación"/>
    <x v="613"/>
    <m/>
    <s v="Gráfico Evolución"/>
    <m/>
    <x v="599"/>
    <m/>
    <s v="#1774B9"/>
    <s v="360-0614"/>
    <n v="36308304"/>
    <s v="T-361"/>
    <s v="C-361"/>
    <s v="FI-363"/>
    <s v="M-361"/>
  </r>
  <r>
    <x v="614"/>
    <n v="360"/>
    <s v="Enfermedades Mundiales"/>
    <s v="Salud"/>
    <n v="8305"/>
    <x v="0"/>
    <x v="0"/>
    <x v="2"/>
    <x v="181"/>
    <s v="Ninguno"/>
    <s v="Casos Confirmados"/>
    <s v="Periodo 2020-2021"/>
    <s v="Casos"/>
    <s v="Ministerio de Ciencias, Tecnología, Conocimiento e Innovación"/>
    <x v="614"/>
    <m/>
    <s v="Gráfico Evolución"/>
    <m/>
    <x v="600"/>
    <m/>
    <s v="#1774B9"/>
    <s v="360-0615"/>
    <n v="36308305"/>
    <s v="T-361"/>
    <s v="C-361"/>
    <s v="FI-363"/>
    <s v="M-361"/>
  </r>
  <r>
    <x v="615"/>
    <n v="360"/>
    <s v="Enfermedades Mundiales"/>
    <s v="Salud"/>
    <n v="8306"/>
    <x v="0"/>
    <x v="0"/>
    <x v="2"/>
    <x v="182"/>
    <s v="Ninguno"/>
    <s v="Casos Confirmados"/>
    <s v="Periodo 2020-2021"/>
    <s v="Casos"/>
    <s v="Ministerio de Ciencias, Tecnología, Conocimiento e Innovación"/>
    <x v="615"/>
    <m/>
    <s v="Gráfico Evolución"/>
    <m/>
    <x v="601"/>
    <m/>
    <s v="#1774B9"/>
    <s v="360-0616"/>
    <n v="36308306"/>
    <s v="T-361"/>
    <s v="C-361"/>
    <s v="FI-363"/>
    <s v="M-361"/>
  </r>
  <r>
    <x v="616"/>
    <n v="360"/>
    <s v="Enfermedades Mundiales"/>
    <s v="Salud"/>
    <n v="8307"/>
    <x v="0"/>
    <x v="0"/>
    <x v="2"/>
    <x v="183"/>
    <s v="Ninguno"/>
    <s v="Casos Confirmados"/>
    <s v="Periodo 2020-2021"/>
    <s v="Casos"/>
    <s v="Ministerio de Ciencias, Tecnología, Conocimiento e Innovación"/>
    <x v="616"/>
    <m/>
    <s v="Gráfico Evolución"/>
    <m/>
    <x v="602"/>
    <m/>
    <s v="#1774B9"/>
    <s v="360-0617"/>
    <n v="36308307"/>
    <s v="T-361"/>
    <s v="C-361"/>
    <s v="FI-363"/>
    <s v="M-361"/>
  </r>
  <r>
    <x v="617"/>
    <n v="360"/>
    <s v="Enfermedades Mundiales"/>
    <s v="Salud"/>
    <n v="8308"/>
    <x v="0"/>
    <x v="0"/>
    <x v="2"/>
    <x v="184"/>
    <s v="Ninguno"/>
    <s v="Casos Confirmados"/>
    <s v="Periodo 2020-2021"/>
    <s v="Casos"/>
    <s v="Ministerio de Ciencias, Tecnología, Conocimiento e Innovación"/>
    <x v="617"/>
    <m/>
    <s v="Gráfico Evolución"/>
    <m/>
    <x v="603"/>
    <m/>
    <s v="#1774B9"/>
    <s v="360-0618"/>
    <n v="36308308"/>
    <s v="T-361"/>
    <s v="C-361"/>
    <s v="FI-363"/>
    <s v="M-361"/>
  </r>
  <r>
    <x v="618"/>
    <n v="360"/>
    <s v="Enfermedades Mundiales"/>
    <s v="Salud"/>
    <n v="8309"/>
    <x v="0"/>
    <x v="0"/>
    <x v="2"/>
    <x v="185"/>
    <s v="Ninguno"/>
    <s v="Casos Confirmados"/>
    <s v="Periodo 2020-2021"/>
    <s v="Casos"/>
    <s v="Ministerio de Ciencias, Tecnología, Conocimiento e Innovación"/>
    <x v="618"/>
    <m/>
    <s v="Gráfico Evolución"/>
    <m/>
    <x v="604"/>
    <m/>
    <s v="#1774B9"/>
    <s v="360-0619"/>
    <n v="36308309"/>
    <s v="T-361"/>
    <s v="C-361"/>
    <s v="FI-363"/>
    <s v="M-361"/>
  </r>
  <r>
    <x v="619"/>
    <n v="360"/>
    <s v="Enfermedades Mundiales"/>
    <s v="Salud"/>
    <n v="8310"/>
    <x v="0"/>
    <x v="0"/>
    <x v="2"/>
    <x v="186"/>
    <s v="Ninguno"/>
    <s v="Casos Confirmados"/>
    <s v="Periodo 2020-2021"/>
    <s v="Casos"/>
    <s v="Ministerio de Ciencias, Tecnología, Conocimiento e Innovación"/>
    <x v="619"/>
    <m/>
    <s v="Gráfico Evolución"/>
    <m/>
    <x v="605"/>
    <m/>
    <s v="#1774B9"/>
    <s v="360-0620"/>
    <n v="36308310"/>
    <s v="T-361"/>
    <s v="C-361"/>
    <s v="FI-363"/>
    <s v="M-361"/>
  </r>
  <r>
    <x v="620"/>
    <n v="360"/>
    <s v="Enfermedades Mundiales"/>
    <s v="Salud"/>
    <n v="8311"/>
    <x v="0"/>
    <x v="0"/>
    <x v="2"/>
    <x v="187"/>
    <s v="Ninguno"/>
    <s v="Casos Confirmados"/>
    <s v="Periodo 2020-2021"/>
    <s v="Casos"/>
    <s v="Ministerio de Ciencias, Tecnología, Conocimiento e Innovación"/>
    <x v="620"/>
    <m/>
    <s v="Gráfico Evolución"/>
    <m/>
    <x v="606"/>
    <m/>
    <s v="#1774B9"/>
    <s v="360-0621"/>
    <n v="36308311"/>
    <s v="T-361"/>
    <s v="C-361"/>
    <s v="FI-363"/>
    <s v="M-361"/>
  </r>
  <r>
    <x v="621"/>
    <n v="360"/>
    <s v="Enfermedades Mundiales"/>
    <s v="Salud"/>
    <n v="8312"/>
    <x v="0"/>
    <x v="0"/>
    <x v="2"/>
    <x v="188"/>
    <s v="Ninguno"/>
    <s v="Casos Confirmados"/>
    <s v="Periodo 2020-2021"/>
    <s v="Casos"/>
    <s v="Ministerio de Ciencias, Tecnología, Conocimiento e Innovación"/>
    <x v="621"/>
    <m/>
    <s v="Gráfico Evolución"/>
    <m/>
    <x v="607"/>
    <m/>
    <s v="#1774B9"/>
    <s v="360-0622"/>
    <n v="36308312"/>
    <s v="T-361"/>
    <s v="C-361"/>
    <s v="FI-363"/>
    <s v="M-361"/>
  </r>
  <r>
    <x v="622"/>
    <n v="360"/>
    <s v="Enfermedades Mundiales"/>
    <s v="Salud"/>
    <n v="8313"/>
    <x v="0"/>
    <x v="0"/>
    <x v="2"/>
    <x v="189"/>
    <s v="Ninguno"/>
    <s v="Casos Confirmados"/>
    <s v="Periodo 2020-2021"/>
    <s v="Casos"/>
    <s v="Ministerio de Ciencias, Tecnología, Conocimiento e Innovación"/>
    <x v="622"/>
    <m/>
    <s v="Gráfico Evolución"/>
    <m/>
    <x v="608"/>
    <m/>
    <s v="#1774B9"/>
    <s v="360-0623"/>
    <n v="36308313"/>
    <s v="T-361"/>
    <s v="C-361"/>
    <s v="FI-363"/>
    <s v="M-361"/>
  </r>
  <r>
    <x v="623"/>
    <n v="360"/>
    <s v="Enfermedades Mundiales"/>
    <s v="Salud"/>
    <n v="8314"/>
    <x v="0"/>
    <x v="0"/>
    <x v="2"/>
    <x v="190"/>
    <s v="Ninguno"/>
    <s v="Casos Confirmados"/>
    <s v="Periodo 2020-2021"/>
    <s v="Casos"/>
    <s v="Ministerio de Ciencias, Tecnología, Conocimiento e Innovación"/>
    <x v="623"/>
    <m/>
    <s v="Gráfico Evolución"/>
    <m/>
    <x v="609"/>
    <m/>
    <s v="#1774B9"/>
    <s v="360-0624"/>
    <n v="36308314"/>
    <s v="T-361"/>
    <s v="C-361"/>
    <s v="FI-363"/>
    <s v="M-361"/>
  </r>
  <r>
    <x v="624"/>
    <n v="360"/>
    <s v="Enfermedades Mundiales"/>
    <s v="Salud"/>
    <n v="16101"/>
    <x v="0"/>
    <x v="0"/>
    <x v="2"/>
    <x v="191"/>
    <s v="Ninguno"/>
    <s v="Casos Confirmados"/>
    <s v="Periodo 2020-2021"/>
    <s v="Casos"/>
    <s v="Ministerio de Ciencias, Tecnología, Conocimiento e Innovación"/>
    <x v="624"/>
    <m/>
    <s v="Gráfico Evolución"/>
    <m/>
    <x v="610"/>
    <m/>
    <s v="#1774B9"/>
    <s v="360-0625"/>
    <n v="36316101"/>
    <s v="T-361"/>
    <s v="C-361"/>
    <s v="FI-363"/>
    <s v="M-361"/>
  </r>
  <r>
    <x v="625"/>
    <n v="360"/>
    <s v="Enfermedades Mundiales"/>
    <s v="Salud"/>
    <n v="16102"/>
    <x v="0"/>
    <x v="0"/>
    <x v="2"/>
    <x v="192"/>
    <s v="Ninguno"/>
    <s v="Casos Confirmados"/>
    <s v="Periodo 2020-2021"/>
    <s v="Casos"/>
    <s v="Ministerio de Ciencias, Tecnología, Conocimiento e Innovación"/>
    <x v="625"/>
    <m/>
    <s v="Gráfico Evolución"/>
    <m/>
    <x v="611"/>
    <m/>
    <s v="#1774B9"/>
    <s v="360-0626"/>
    <n v="36316102"/>
    <s v="T-361"/>
    <s v="C-361"/>
    <s v="FI-363"/>
    <s v="M-361"/>
  </r>
  <r>
    <x v="626"/>
    <n v="360"/>
    <s v="Enfermedades Mundiales"/>
    <s v="Salud"/>
    <n v="16202"/>
    <x v="0"/>
    <x v="0"/>
    <x v="2"/>
    <x v="193"/>
    <s v="Ninguno"/>
    <s v="Casos Confirmados"/>
    <s v="Periodo 2020-2021"/>
    <s v="Casos"/>
    <s v="Ministerio de Ciencias, Tecnología, Conocimiento e Innovación"/>
    <x v="626"/>
    <m/>
    <s v="Gráfico Evolución"/>
    <m/>
    <x v="612"/>
    <m/>
    <s v="#1774B9"/>
    <s v="360-0627"/>
    <n v="36316202"/>
    <s v="T-361"/>
    <s v="C-361"/>
    <s v="FI-363"/>
    <s v="M-361"/>
  </r>
  <r>
    <x v="627"/>
    <n v="360"/>
    <s v="Enfermedades Mundiales"/>
    <s v="Salud"/>
    <n v="16203"/>
    <x v="0"/>
    <x v="0"/>
    <x v="2"/>
    <x v="194"/>
    <s v="Ninguno"/>
    <s v="Casos Confirmados"/>
    <s v="Periodo 2020-2021"/>
    <s v="Casos"/>
    <s v="Ministerio de Ciencias, Tecnología, Conocimiento e Innovación"/>
    <x v="627"/>
    <m/>
    <s v="Gráfico Evolución"/>
    <m/>
    <x v="613"/>
    <m/>
    <s v="#1774B9"/>
    <s v="360-0628"/>
    <n v="36316203"/>
    <s v="T-361"/>
    <s v="C-361"/>
    <s v="FI-363"/>
    <s v="M-361"/>
  </r>
  <r>
    <x v="628"/>
    <n v="360"/>
    <s v="Enfermedades Mundiales"/>
    <s v="Salud"/>
    <n v="16302"/>
    <x v="0"/>
    <x v="0"/>
    <x v="2"/>
    <x v="195"/>
    <s v="Ninguno"/>
    <s v="Casos Confirmados"/>
    <s v="Periodo 2020-2021"/>
    <s v="Casos"/>
    <s v="Ministerio de Ciencias, Tecnología, Conocimiento e Innovación"/>
    <x v="628"/>
    <m/>
    <s v="Gráfico Evolución"/>
    <m/>
    <x v="614"/>
    <m/>
    <s v="#1774B9"/>
    <s v="360-0629"/>
    <n v="36316302"/>
    <s v="T-361"/>
    <s v="C-361"/>
    <s v="FI-363"/>
    <s v="M-361"/>
  </r>
  <r>
    <x v="629"/>
    <n v="360"/>
    <s v="Enfermedades Mundiales"/>
    <s v="Salud"/>
    <n v="16103"/>
    <x v="0"/>
    <x v="0"/>
    <x v="2"/>
    <x v="196"/>
    <s v="Ninguno"/>
    <s v="Casos Confirmados"/>
    <s v="Periodo 2020-2021"/>
    <s v="Casos"/>
    <s v="Ministerio de Ciencias, Tecnología, Conocimiento e Innovación"/>
    <x v="629"/>
    <m/>
    <s v="Gráfico Evolución"/>
    <m/>
    <x v="615"/>
    <m/>
    <s v="#1774B9"/>
    <s v="360-0630"/>
    <n v="36316103"/>
    <s v="T-361"/>
    <s v="C-361"/>
    <s v="FI-363"/>
    <s v="M-361"/>
  </r>
  <r>
    <x v="630"/>
    <n v="360"/>
    <s v="Enfermedades Mundiales"/>
    <s v="Salud"/>
    <n v="16104"/>
    <x v="0"/>
    <x v="0"/>
    <x v="2"/>
    <x v="197"/>
    <s v="Ninguno"/>
    <s v="Casos Confirmados"/>
    <s v="Periodo 2020-2021"/>
    <s v="Casos"/>
    <s v="Ministerio de Ciencias, Tecnología, Conocimiento e Innovación"/>
    <x v="630"/>
    <m/>
    <s v="Gráfico Evolución"/>
    <m/>
    <x v="616"/>
    <m/>
    <s v="#1774B9"/>
    <s v="360-0631"/>
    <n v="36316104"/>
    <s v="T-361"/>
    <s v="C-361"/>
    <s v="FI-363"/>
    <s v="M-361"/>
  </r>
  <r>
    <x v="631"/>
    <n v="360"/>
    <s v="Enfermedades Mundiales"/>
    <s v="Salud"/>
    <n v="16204"/>
    <x v="0"/>
    <x v="0"/>
    <x v="2"/>
    <x v="198"/>
    <s v="Ninguno"/>
    <s v="Casos Confirmados"/>
    <s v="Periodo 2020-2021"/>
    <s v="Casos"/>
    <s v="Ministerio de Ciencias, Tecnología, Conocimiento e Innovación"/>
    <x v="631"/>
    <m/>
    <s v="Gráfico Evolución"/>
    <m/>
    <x v="617"/>
    <m/>
    <s v="#1774B9"/>
    <s v="360-0632"/>
    <n v="36316204"/>
    <s v="T-361"/>
    <s v="C-361"/>
    <s v="FI-363"/>
    <s v="M-361"/>
  </r>
  <r>
    <x v="632"/>
    <n v="360"/>
    <s v="Enfermedades Mundiales"/>
    <s v="Salud"/>
    <n v="16303"/>
    <x v="0"/>
    <x v="0"/>
    <x v="2"/>
    <x v="199"/>
    <s v="Ninguno"/>
    <s v="Casos Confirmados"/>
    <s v="Periodo 2020-2021"/>
    <s v="Casos"/>
    <s v="Ministerio de Ciencias, Tecnología, Conocimiento e Innovación"/>
    <x v="632"/>
    <m/>
    <s v="Gráfico Evolución"/>
    <m/>
    <x v="618"/>
    <m/>
    <s v="#1774B9"/>
    <s v="360-0633"/>
    <n v="36316303"/>
    <s v="T-361"/>
    <s v="C-361"/>
    <s v="FI-363"/>
    <s v="M-361"/>
  </r>
  <r>
    <x v="633"/>
    <n v="360"/>
    <s v="Enfermedades Mundiales"/>
    <s v="Salud"/>
    <n v="16105"/>
    <x v="0"/>
    <x v="0"/>
    <x v="2"/>
    <x v="200"/>
    <s v="Ninguno"/>
    <s v="Casos Confirmados"/>
    <s v="Periodo 2020-2021"/>
    <s v="Casos"/>
    <s v="Ministerio de Ciencias, Tecnología, Conocimiento e Innovación"/>
    <x v="633"/>
    <m/>
    <s v="Gráfico Evolución"/>
    <m/>
    <x v="619"/>
    <m/>
    <s v="#1774B9"/>
    <s v="360-0634"/>
    <n v="36316105"/>
    <s v="T-361"/>
    <s v="C-361"/>
    <s v="FI-363"/>
    <s v="M-361"/>
  </r>
  <r>
    <x v="634"/>
    <n v="360"/>
    <s v="Enfermedades Mundiales"/>
    <s v="Salud"/>
    <n v="16106"/>
    <x v="0"/>
    <x v="0"/>
    <x v="2"/>
    <x v="201"/>
    <s v="Ninguno"/>
    <s v="Casos Confirmados"/>
    <s v="Periodo 2020-2021"/>
    <s v="Casos"/>
    <s v="Ministerio de Ciencias, Tecnología, Conocimiento e Innovación"/>
    <x v="634"/>
    <m/>
    <s v="Gráfico Evolución"/>
    <m/>
    <x v="620"/>
    <m/>
    <s v="#1774B9"/>
    <s v="360-0635"/>
    <n v="36316106"/>
    <s v="T-361"/>
    <s v="C-361"/>
    <s v="FI-363"/>
    <s v="M-361"/>
  </r>
  <r>
    <x v="635"/>
    <n v="360"/>
    <s v="Enfermedades Mundiales"/>
    <s v="Salud"/>
    <n v="16205"/>
    <x v="0"/>
    <x v="0"/>
    <x v="2"/>
    <x v="202"/>
    <s v="Ninguno"/>
    <s v="Casos Confirmados"/>
    <s v="Periodo 2020-2021"/>
    <s v="Casos"/>
    <s v="Ministerio de Ciencias, Tecnología, Conocimiento e Innovación"/>
    <x v="635"/>
    <m/>
    <s v="Gráfico Evolución"/>
    <m/>
    <x v="621"/>
    <m/>
    <s v="#1774B9"/>
    <s v="360-0636"/>
    <n v="36316205"/>
    <s v="T-361"/>
    <s v="C-361"/>
    <s v="FI-363"/>
    <s v="M-361"/>
  </r>
  <r>
    <x v="636"/>
    <n v="360"/>
    <s v="Enfermedades Mundiales"/>
    <s v="Salud"/>
    <n v="16107"/>
    <x v="0"/>
    <x v="0"/>
    <x v="2"/>
    <x v="203"/>
    <s v="Ninguno"/>
    <s v="Casos Confirmados"/>
    <s v="Periodo 2020-2021"/>
    <s v="Casos"/>
    <s v="Ministerio de Ciencias, Tecnología, Conocimiento e Innovación"/>
    <x v="636"/>
    <m/>
    <s v="Gráfico Evolución"/>
    <m/>
    <x v="622"/>
    <m/>
    <s v="#1774B9"/>
    <s v="360-0637"/>
    <n v="36316107"/>
    <s v="T-361"/>
    <s v="C-361"/>
    <s v="FI-363"/>
    <s v="M-361"/>
  </r>
  <r>
    <x v="637"/>
    <n v="360"/>
    <s v="Enfermedades Mundiales"/>
    <s v="Salud"/>
    <n v="16201"/>
    <x v="0"/>
    <x v="0"/>
    <x v="2"/>
    <x v="204"/>
    <s v="Ninguno"/>
    <s v="Casos Confirmados"/>
    <s v="Periodo 2020-2021"/>
    <s v="Casos"/>
    <s v="Ministerio de Ciencias, Tecnología, Conocimiento e Innovación"/>
    <x v="637"/>
    <m/>
    <s v="Gráfico Evolución"/>
    <m/>
    <x v="623"/>
    <m/>
    <s v="#1774B9"/>
    <s v="360-0638"/>
    <n v="36316201"/>
    <s v="T-361"/>
    <s v="C-361"/>
    <s v="FI-363"/>
    <s v="M-361"/>
  </r>
  <r>
    <x v="638"/>
    <n v="360"/>
    <s v="Enfermedades Mundiales"/>
    <s v="Salud"/>
    <n v="16206"/>
    <x v="0"/>
    <x v="0"/>
    <x v="2"/>
    <x v="205"/>
    <s v="Ninguno"/>
    <s v="Casos Confirmados"/>
    <s v="Periodo 2020-2021"/>
    <s v="Casos"/>
    <s v="Ministerio de Ciencias, Tecnología, Conocimiento e Innovación"/>
    <x v="638"/>
    <m/>
    <s v="Gráfico Evolución"/>
    <m/>
    <x v="624"/>
    <m/>
    <s v="#1774B9"/>
    <s v="360-0639"/>
    <n v="36316206"/>
    <s v="T-361"/>
    <s v="C-361"/>
    <s v="FI-363"/>
    <s v="M-361"/>
  </r>
  <r>
    <x v="639"/>
    <n v="360"/>
    <s v="Enfermedades Mundiales"/>
    <s v="Salud"/>
    <n v="16301"/>
    <x v="0"/>
    <x v="0"/>
    <x v="2"/>
    <x v="206"/>
    <s v="Ninguno"/>
    <s v="Casos Confirmados"/>
    <s v="Periodo 2020-2021"/>
    <s v="Casos"/>
    <s v="Ministerio de Ciencias, Tecnología, Conocimiento e Innovación"/>
    <x v="639"/>
    <m/>
    <s v="Gráfico Evolución"/>
    <m/>
    <x v="625"/>
    <m/>
    <s v="#1774B9"/>
    <s v="360-0640"/>
    <n v="36316301"/>
    <s v="T-361"/>
    <s v="C-361"/>
    <s v="FI-363"/>
    <s v="M-361"/>
  </r>
  <r>
    <x v="640"/>
    <n v="360"/>
    <s v="Enfermedades Mundiales"/>
    <s v="Salud"/>
    <n v="16304"/>
    <x v="0"/>
    <x v="0"/>
    <x v="2"/>
    <x v="207"/>
    <s v="Ninguno"/>
    <s v="Casos Confirmados"/>
    <s v="Periodo 2020-2021"/>
    <s v="Casos"/>
    <s v="Ministerio de Ciencias, Tecnología, Conocimiento e Innovación"/>
    <x v="640"/>
    <m/>
    <s v="Gráfico Evolución"/>
    <m/>
    <x v="626"/>
    <m/>
    <s v="#1774B9"/>
    <s v="360-0641"/>
    <n v="36316304"/>
    <s v="T-361"/>
    <s v="C-361"/>
    <s v="FI-363"/>
    <s v="M-361"/>
  </r>
  <r>
    <x v="641"/>
    <n v="360"/>
    <s v="Enfermedades Mundiales"/>
    <s v="Salud"/>
    <n v="16108"/>
    <x v="0"/>
    <x v="0"/>
    <x v="2"/>
    <x v="208"/>
    <s v="Ninguno"/>
    <s v="Casos Confirmados"/>
    <s v="Periodo 2020-2021"/>
    <s v="Casos"/>
    <s v="Ministerio de Ciencias, Tecnología, Conocimiento e Innovación"/>
    <x v="641"/>
    <m/>
    <s v="Gráfico Evolución"/>
    <m/>
    <x v="627"/>
    <m/>
    <s v="#1774B9"/>
    <s v="360-0642"/>
    <n v="36316108"/>
    <s v="T-361"/>
    <s v="C-361"/>
    <s v="FI-363"/>
    <s v="M-361"/>
  </r>
  <r>
    <x v="642"/>
    <n v="360"/>
    <s v="Enfermedades Mundiales"/>
    <s v="Salud"/>
    <n v="16305"/>
    <x v="0"/>
    <x v="0"/>
    <x v="2"/>
    <x v="209"/>
    <s v="Ninguno"/>
    <s v="Casos Confirmados"/>
    <s v="Periodo 2020-2021"/>
    <s v="Casos"/>
    <s v="Ministerio de Ciencias, Tecnología, Conocimiento e Innovación"/>
    <x v="642"/>
    <m/>
    <s v="Gráfico Evolución"/>
    <m/>
    <x v="628"/>
    <m/>
    <s v="#1774B9"/>
    <s v="360-0643"/>
    <n v="36316305"/>
    <s v="T-361"/>
    <s v="C-361"/>
    <s v="FI-363"/>
    <s v="M-361"/>
  </r>
  <r>
    <x v="643"/>
    <n v="360"/>
    <s v="Enfermedades Mundiales"/>
    <s v="Salud"/>
    <n v="16207"/>
    <x v="0"/>
    <x v="0"/>
    <x v="2"/>
    <x v="210"/>
    <s v="Ninguno"/>
    <s v="Casos Confirmados"/>
    <s v="Periodo 2020-2021"/>
    <s v="Casos"/>
    <s v="Ministerio de Ciencias, Tecnología, Conocimiento e Innovación"/>
    <x v="643"/>
    <m/>
    <s v="Gráfico Evolución"/>
    <m/>
    <x v="629"/>
    <m/>
    <s v="#1774B9"/>
    <s v="360-0644"/>
    <n v="36316207"/>
    <s v="T-361"/>
    <s v="C-361"/>
    <s v="FI-363"/>
    <s v="M-361"/>
  </r>
  <r>
    <x v="644"/>
    <n v="360"/>
    <s v="Enfermedades Mundiales"/>
    <s v="Salud"/>
    <n v="16109"/>
    <x v="0"/>
    <x v="0"/>
    <x v="2"/>
    <x v="211"/>
    <s v="Ninguno"/>
    <s v="Casos Confirmados"/>
    <s v="Periodo 2020-2021"/>
    <s v="Casos"/>
    <s v="Ministerio de Ciencias, Tecnología, Conocimiento e Innovación"/>
    <x v="644"/>
    <m/>
    <s v="Gráfico Evolución"/>
    <m/>
    <x v="630"/>
    <m/>
    <s v="#1774B9"/>
    <s v="360-0645"/>
    <n v="36316109"/>
    <s v="T-361"/>
    <s v="C-361"/>
    <s v="FI-363"/>
    <s v="M-361"/>
  </r>
  <r>
    <x v="645"/>
    <n v="360"/>
    <s v="Enfermedades Mundiales"/>
    <s v="Salud"/>
    <n v="9101"/>
    <x v="0"/>
    <x v="0"/>
    <x v="2"/>
    <x v="212"/>
    <s v="Ninguno"/>
    <s v="Casos Confirmados"/>
    <s v="Periodo 2020-2021"/>
    <s v="Casos"/>
    <s v="Ministerio de Ciencias, Tecnología, Conocimiento e Innovación"/>
    <x v="645"/>
    <m/>
    <s v="Gráfico Evolución"/>
    <m/>
    <x v="631"/>
    <m/>
    <s v="#1774B9"/>
    <s v="360-0646"/>
    <n v="36309101"/>
    <s v="T-361"/>
    <s v="C-361"/>
    <s v="FI-363"/>
    <s v="M-361"/>
  </r>
  <r>
    <x v="646"/>
    <n v="360"/>
    <s v="Enfermedades Mundiales"/>
    <s v="Salud"/>
    <n v="9102"/>
    <x v="0"/>
    <x v="0"/>
    <x v="2"/>
    <x v="213"/>
    <s v="Ninguno"/>
    <s v="Casos Confirmados"/>
    <s v="Periodo 2020-2021"/>
    <s v="Casos"/>
    <s v="Ministerio de Ciencias, Tecnología, Conocimiento e Innovación"/>
    <x v="646"/>
    <m/>
    <s v="Gráfico Evolución"/>
    <m/>
    <x v="632"/>
    <m/>
    <s v="#1774B9"/>
    <s v="360-0647"/>
    <n v="36309102"/>
    <s v="T-361"/>
    <s v="C-361"/>
    <s v="FI-363"/>
    <s v="M-361"/>
  </r>
  <r>
    <x v="647"/>
    <n v="360"/>
    <s v="Enfermedades Mundiales"/>
    <s v="Salud"/>
    <n v="9103"/>
    <x v="0"/>
    <x v="0"/>
    <x v="2"/>
    <x v="214"/>
    <s v="Ninguno"/>
    <s v="Casos Confirmados"/>
    <s v="Periodo 2020-2021"/>
    <s v="Casos"/>
    <s v="Ministerio de Ciencias, Tecnología, Conocimiento e Innovación"/>
    <x v="647"/>
    <m/>
    <s v="Gráfico Evolución"/>
    <m/>
    <x v="633"/>
    <m/>
    <s v="#1774B9"/>
    <s v="360-0648"/>
    <n v="36309103"/>
    <s v="T-361"/>
    <s v="C-361"/>
    <s v="FI-363"/>
    <s v="M-361"/>
  </r>
  <r>
    <x v="648"/>
    <n v="360"/>
    <s v="Enfermedades Mundiales"/>
    <s v="Salud"/>
    <n v="9104"/>
    <x v="0"/>
    <x v="0"/>
    <x v="2"/>
    <x v="215"/>
    <s v="Ninguno"/>
    <s v="Casos Confirmados"/>
    <s v="Periodo 2020-2021"/>
    <s v="Casos"/>
    <s v="Ministerio de Ciencias, Tecnología, Conocimiento e Innovación"/>
    <x v="648"/>
    <m/>
    <s v="Gráfico Evolución"/>
    <m/>
    <x v="634"/>
    <m/>
    <s v="#1774B9"/>
    <s v="360-0649"/>
    <n v="36309104"/>
    <s v="T-361"/>
    <s v="C-361"/>
    <s v="FI-363"/>
    <s v="M-361"/>
  </r>
  <r>
    <x v="649"/>
    <n v="360"/>
    <s v="Enfermedades Mundiales"/>
    <s v="Salud"/>
    <n v="9105"/>
    <x v="0"/>
    <x v="0"/>
    <x v="2"/>
    <x v="216"/>
    <s v="Ninguno"/>
    <s v="Casos Confirmados"/>
    <s v="Periodo 2020-2021"/>
    <s v="Casos"/>
    <s v="Ministerio de Ciencias, Tecnología, Conocimiento e Innovación"/>
    <x v="649"/>
    <m/>
    <s v="Gráfico Evolución"/>
    <m/>
    <x v="635"/>
    <m/>
    <s v="#1774B9"/>
    <s v="360-0650"/>
    <n v="36309105"/>
    <s v="T-361"/>
    <s v="C-361"/>
    <s v="FI-363"/>
    <s v="M-361"/>
  </r>
  <r>
    <x v="650"/>
    <n v="360"/>
    <s v="Enfermedades Mundiales"/>
    <s v="Salud"/>
    <n v="9106"/>
    <x v="0"/>
    <x v="0"/>
    <x v="2"/>
    <x v="217"/>
    <s v="Ninguno"/>
    <s v="Casos Confirmados"/>
    <s v="Periodo 2020-2021"/>
    <s v="Casos"/>
    <s v="Ministerio de Ciencias, Tecnología, Conocimiento e Innovación"/>
    <x v="650"/>
    <m/>
    <s v="Gráfico Evolución"/>
    <m/>
    <x v="636"/>
    <m/>
    <s v="#1774B9"/>
    <s v="360-0651"/>
    <n v="36309106"/>
    <s v="T-361"/>
    <s v="C-361"/>
    <s v="FI-363"/>
    <s v="M-361"/>
  </r>
  <r>
    <x v="651"/>
    <n v="360"/>
    <s v="Enfermedades Mundiales"/>
    <s v="Salud"/>
    <n v="9107"/>
    <x v="0"/>
    <x v="0"/>
    <x v="2"/>
    <x v="218"/>
    <s v="Ninguno"/>
    <s v="Casos Confirmados"/>
    <s v="Periodo 2020-2021"/>
    <s v="Casos"/>
    <s v="Ministerio de Ciencias, Tecnología, Conocimiento e Innovación"/>
    <x v="651"/>
    <m/>
    <s v="Gráfico Evolución"/>
    <m/>
    <x v="637"/>
    <m/>
    <s v="#1774B9"/>
    <s v="360-0652"/>
    <n v="36309107"/>
    <s v="T-361"/>
    <s v="C-361"/>
    <s v="FI-363"/>
    <s v="M-361"/>
  </r>
  <r>
    <x v="652"/>
    <n v="360"/>
    <s v="Enfermedades Mundiales"/>
    <s v="Salud"/>
    <n v="9108"/>
    <x v="0"/>
    <x v="0"/>
    <x v="2"/>
    <x v="219"/>
    <s v="Ninguno"/>
    <s v="Casos Confirmados"/>
    <s v="Periodo 2020-2021"/>
    <s v="Casos"/>
    <s v="Ministerio de Ciencias, Tecnología, Conocimiento e Innovación"/>
    <x v="652"/>
    <m/>
    <s v="Gráfico Evolución"/>
    <m/>
    <x v="638"/>
    <m/>
    <s v="#1774B9"/>
    <s v="360-0653"/>
    <n v="36309108"/>
    <s v="T-361"/>
    <s v="C-361"/>
    <s v="FI-363"/>
    <s v="M-361"/>
  </r>
  <r>
    <x v="653"/>
    <n v="360"/>
    <s v="Enfermedades Mundiales"/>
    <s v="Salud"/>
    <n v="9109"/>
    <x v="0"/>
    <x v="0"/>
    <x v="2"/>
    <x v="220"/>
    <s v="Ninguno"/>
    <s v="Casos Confirmados"/>
    <s v="Periodo 2020-2021"/>
    <s v="Casos"/>
    <s v="Ministerio de Ciencias, Tecnología, Conocimiento e Innovación"/>
    <x v="653"/>
    <m/>
    <s v="Gráfico Evolución"/>
    <m/>
    <x v="639"/>
    <m/>
    <s v="#1774B9"/>
    <s v="360-0654"/>
    <n v="36309109"/>
    <s v="T-361"/>
    <s v="C-361"/>
    <s v="FI-363"/>
    <s v="M-361"/>
  </r>
  <r>
    <x v="654"/>
    <n v="360"/>
    <s v="Enfermedades Mundiales"/>
    <s v="Salud"/>
    <n v="9110"/>
    <x v="0"/>
    <x v="0"/>
    <x v="2"/>
    <x v="221"/>
    <s v="Ninguno"/>
    <s v="Casos Confirmados"/>
    <s v="Periodo 2020-2021"/>
    <s v="Casos"/>
    <s v="Ministerio de Ciencias, Tecnología, Conocimiento e Innovación"/>
    <x v="654"/>
    <m/>
    <s v="Gráfico Evolución"/>
    <m/>
    <x v="640"/>
    <m/>
    <s v="#1774B9"/>
    <s v="360-0655"/>
    <n v="36309110"/>
    <s v="T-361"/>
    <s v="C-361"/>
    <s v="FI-363"/>
    <s v="M-361"/>
  </r>
  <r>
    <x v="655"/>
    <n v="360"/>
    <s v="Enfermedades Mundiales"/>
    <s v="Salud"/>
    <n v="9111"/>
    <x v="0"/>
    <x v="0"/>
    <x v="2"/>
    <x v="222"/>
    <s v="Ninguno"/>
    <s v="Casos Confirmados"/>
    <s v="Periodo 2020-2021"/>
    <s v="Casos"/>
    <s v="Ministerio de Ciencias, Tecnología, Conocimiento e Innovación"/>
    <x v="655"/>
    <m/>
    <s v="Gráfico Evolución"/>
    <m/>
    <x v="641"/>
    <m/>
    <s v="#1774B9"/>
    <s v="360-0656"/>
    <n v="36309111"/>
    <s v="T-361"/>
    <s v="C-361"/>
    <s v="FI-363"/>
    <s v="M-361"/>
  </r>
  <r>
    <x v="656"/>
    <n v="360"/>
    <s v="Enfermedades Mundiales"/>
    <s v="Salud"/>
    <n v="9112"/>
    <x v="0"/>
    <x v="0"/>
    <x v="2"/>
    <x v="223"/>
    <s v="Ninguno"/>
    <s v="Casos Confirmados"/>
    <s v="Periodo 2020-2021"/>
    <s v="Casos"/>
    <s v="Ministerio de Ciencias, Tecnología, Conocimiento e Innovación"/>
    <x v="656"/>
    <m/>
    <s v="Gráfico Evolución"/>
    <m/>
    <x v="642"/>
    <m/>
    <s v="#1774B9"/>
    <s v="360-0657"/>
    <n v="36309112"/>
    <s v="T-361"/>
    <s v="C-361"/>
    <s v="FI-363"/>
    <s v="M-361"/>
  </r>
  <r>
    <x v="657"/>
    <n v="360"/>
    <s v="Enfermedades Mundiales"/>
    <s v="Salud"/>
    <n v="9113"/>
    <x v="0"/>
    <x v="0"/>
    <x v="2"/>
    <x v="224"/>
    <s v="Ninguno"/>
    <s v="Casos Confirmados"/>
    <s v="Periodo 2020-2021"/>
    <s v="Casos"/>
    <s v="Ministerio de Ciencias, Tecnología, Conocimiento e Innovación"/>
    <x v="657"/>
    <m/>
    <s v="Gráfico Evolución"/>
    <m/>
    <x v="643"/>
    <m/>
    <s v="#1774B9"/>
    <s v="360-0658"/>
    <n v="36309113"/>
    <s v="T-361"/>
    <s v="C-361"/>
    <s v="FI-363"/>
    <s v="M-361"/>
  </r>
  <r>
    <x v="658"/>
    <n v="360"/>
    <s v="Enfermedades Mundiales"/>
    <s v="Salud"/>
    <n v="9114"/>
    <x v="0"/>
    <x v="0"/>
    <x v="2"/>
    <x v="225"/>
    <s v="Ninguno"/>
    <s v="Casos Confirmados"/>
    <s v="Periodo 2020-2021"/>
    <s v="Casos"/>
    <s v="Ministerio de Ciencias, Tecnología, Conocimiento e Innovación"/>
    <x v="658"/>
    <m/>
    <s v="Gráfico Evolución"/>
    <m/>
    <x v="644"/>
    <m/>
    <s v="#1774B9"/>
    <s v="360-0659"/>
    <n v="36309114"/>
    <s v="T-361"/>
    <s v="C-361"/>
    <s v="FI-363"/>
    <s v="M-361"/>
  </r>
  <r>
    <x v="659"/>
    <n v="360"/>
    <s v="Enfermedades Mundiales"/>
    <s v="Salud"/>
    <n v="9115"/>
    <x v="0"/>
    <x v="0"/>
    <x v="2"/>
    <x v="226"/>
    <s v="Ninguno"/>
    <s v="Casos Confirmados"/>
    <s v="Periodo 2020-2021"/>
    <s v="Casos"/>
    <s v="Ministerio de Ciencias, Tecnología, Conocimiento e Innovación"/>
    <x v="659"/>
    <m/>
    <s v="Gráfico Evolución"/>
    <m/>
    <x v="645"/>
    <m/>
    <s v="#1774B9"/>
    <s v="360-0660"/>
    <n v="36309115"/>
    <s v="T-361"/>
    <s v="C-361"/>
    <s v="FI-363"/>
    <s v="M-361"/>
  </r>
  <r>
    <x v="660"/>
    <n v="360"/>
    <s v="Enfermedades Mundiales"/>
    <s v="Salud"/>
    <n v="9116"/>
    <x v="0"/>
    <x v="0"/>
    <x v="2"/>
    <x v="227"/>
    <s v="Ninguno"/>
    <s v="Casos Confirmados"/>
    <s v="Periodo 2020-2021"/>
    <s v="Casos"/>
    <s v="Ministerio de Ciencias, Tecnología, Conocimiento e Innovación"/>
    <x v="660"/>
    <m/>
    <s v="Gráfico Evolución"/>
    <m/>
    <x v="646"/>
    <m/>
    <s v="#1774B9"/>
    <s v="360-0661"/>
    <n v="36309116"/>
    <s v="T-361"/>
    <s v="C-361"/>
    <s v="FI-363"/>
    <s v="M-361"/>
  </r>
  <r>
    <x v="661"/>
    <n v="360"/>
    <s v="Enfermedades Mundiales"/>
    <s v="Salud"/>
    <n v="9117"/>
    <x v="0"/>
    <x v="0"/>
    <x v="2"/>
    <x v="228"/>
    <s v="Ninguno"/>
    <s v="Casos Confirmados"/>
    <s v="Periodo 2020-2021"/>
    <s v="Casos"/>
    <s v="Ministerio de Ciencias, Tecnología, Conocimiento e Innovación"/>
    <x v="661"/>
    <m/>
    <s v="Gráfico Evolución"/>
    <m/>
    <x v="647"/>
    <m/>
    <s v="#1774B9"/>
    <s v="360-0662"/>
    <n v="36309117"/>
    <s v="T-361"/>
    <s v="C-361"/>
    <s v="FI-363"/>
    <s v="M-361"/>
  </r>
  <r>
    <x v="662"/>
    <n v="360"/>
    <s v="Enfermedades Mundiales"/>
    <s v="Salud"/>
    <n v="9118"/>
    <x v="0"/>
    <x v="0"/>
    <x v="2"/>
    <x v="229"/>
    <s v="Ninguno"/>
    <s v="Casos Confirmados"/>
    <s v="Periodo 2020-2021"/>
    <s v="Casos"/>
    <s v="Ministerio de Ciencias, Tecnología, Conocimiento e Innovación"/>
    <x v="662"/>
    <m/>
    <s v="Gráfico Evolución"/>
    <m/>
    <x v="648"/>
    <m/>
    <s v="#1774B9"/>
    <s v="360-0663"/>
    <n v="36309118"/>
    <s v="T-361"/>
    <s v="C-361"/>
    <s v="FI-363"/>
    <s v="M-361"/>
  </r>
  <r>
    <x v="663"/>
    <n v="360"/>
    <s v="Enfermedades Mundiales"/>
    <s v="Salud"/>
    <n v="9119"/>
    <x v="0"/>
    <x v="0"/>
    <x v="2"/>
    <x v="230"/>
    <s v="Ninguno"/>
    <s v="Casos Confirmados"/>
    <s v="Periodo 2020-2021"/>
    <s v="Casos"/>
    <s v="Ministerio de Ciencias, Tecnología, Conocimiento e Innovación"/>
    <x v="663"/>
    <m/>
    <s v="Gráfico Evolución"/>
    <m/>
    <x v="649"/>
    <m/>
    <s v="#1774B9"/>
    <s v="360-0664"/>
    <n v="36309119"/>
    <s v="T-361"/>
    <s v="C-361"/>
    <s v="FI-363"/>
    <s v="M-361"/>
  </r>
  <r>
    <x v="664"/>
    <n v="360"/>
    <s v="Enfermedades Mundiales"/>
    <s v="Salud"/>
    <n v="9120"/>
    <x v="0"/>
    <x v="0"/>
    <x v="2"/>
    <x v="231"/>
    <s v="Ninguno"/>
    <s v="Casos Confirmados"/>
    <s v="Periodo 2020-2021"/>
    <s v="Casos"/>
    <s v="Ministerio de Ciencias, Tecnología, Conocimiento e Innovación"/>
    <x v="664"/>
    <m/>
    <s v="Gráfico Evolución"/>
    <m/>
    <x v="650"/>
    <m/>
    <s v="#1774B9"/>
    <s v="360-0665"/>
    <n v="36309120"/>
    <s v="T-361"/>
    <s v="C-361"/>
    <s v="FI-363"/>
    <s v="M-361"/>
  </r>
  <r>
    <x v="665"/>
    <n v="360"/>
    <s v="Enfermedades Mundiales"/>
    <s v="Salud"/>
    <n v="9121"/>
    <x v="0"/>
    <x v="0"/>
    <x v="2"/>
    <x v="232"/>
    <s v="Ninguno"/>
    <s v="Casos Confirmados"/>
    <s v="Periodo 2020-2021"/>
    <s v="Casos"/>
    <s v="Ministerio de Ciencias, Tecnología, Conocimiento e Innovación"/>
    <x v="665"/>
    <m/>
    <s v="Gráfico Evolución"/>
    <m/>
    <x v="651"/>
    <m/>
    <s v="#1774B9"/>
    <s v="360-0666"/>
    <n v="36309121"/>
    <s v="T-361"/>
    <s v="C-361"/>
    <s v="FI-363"/>
    <s v="M-361"/>
  </r>
  <r>
    <x v="666"/>
    <n v="360"/>
    <s v="Enfermedades Mundiales"/>
    <s v="Salud"/>
    <n v="9201"/>
    <x v="0"/>
    <x v="0"/>
    <x v="2"/>
    <x v="233"/>
    <s v="Ninguno"/>
    <s v="Casos Confirmados"/>
    <s v="Periodo 2020-2021"/>
    <s v="Casos"/>
    <s v="Ministerio de Ciencias, Tecnología, Conocimiento e Innovación"/>
    <x v="666"/>
    <m/>
    <s v="Gráfico Evolución"/>
    <m/>
    <x v="652"/>
    <m/>
    <s v="#1774B9"/>
    <s v="360-0667"/>
    <n v="36309201"/>
    <s v="T-361"/>
    <s v="C-361"/>
    <s v="FI-363"/>
    <s v="M-361"/>
  </r>
  <r>
    <x v="667"/>
    <n v="360"/>
    <s v="Enfermedades Mundiales"/>
    <s v="Salud"/>
    <n v="9202"/>
    <x v="0"/>
    <x v="0"/>
    <x v="2"/>
    <x v="234"/>
    <s v="Ninguno"/>
    <s v="Casos Confirmados"/>
    <s v="Periodo 2020-2021"/>
    <s v="Casos"/>
    <s v="Ministerio de Ciencias, Tecnología, Conocimiento e Innovación"/>
    <x v="667"/>
    <m/>
    <s v="Gráfico Evolución"/>
    <m/>
    <x v="653"/>
    <m/>
    <s v="#1774B9"/>
    <s v="360-0668"/>
    <n v="36309202"/>
    <s v="T-361"/>
    <s v="C-361"/>
    <s v="FI-363"/>
    <s v="M-361"/>
  </r>
  <r>
    <x v="668"/>
    <n v="360"/>
    <s v="Enfermedades Mundiales"/>
    <s v="Salud"/>
    <n v="9203"/>
    <x v="0"/>
    <x v="0"/>
    <x v="2"/>
    <x v="235"/>
    <s v="Ninguno"/>
    <s v="Casos Confirmados"/>
    <s v="Periodo 2020-2021"/>
    <s v="Casos"/>
    <s v="Ministerio de Ciencias, Tecnología, Conocimiento e Innovación"/>
    <x v="668"/>
    <m/>
    <s v="Gráfico Evolución"/>
    <m/>
    <x v="654"/>
    <m/>
    <s v="#1774B9"/>
    <s v="360-0669"/>
    <n v="36309203"/>
    <s v="T-361"/>
    <s v="C-361"/>
    <s v="FI-363"/>
    <s v="M-361"/>
  </r>
  <r>
    <x v="669"/>
    <n v="360"/>
    <s v="Enfermedades Mundiales"/>
    <s v="Salud"/>
    <n v="9204"/>
    <x v="0"/>
    <x v="0"/>
    <x v="2"/>
    <x v="236"/>
    <s v="Ninguno"/>
    <s v="Casos Confirmados"/>
    <s v="Periodo 2020-2021"/>
    <s v="Casos"/>
    <s v="Ministerio de Ciencias, Tecnología, Conocimiento e Innovación"/>
    <x v="669"/>
    <m/>
    <s v="Gráfico Evolución"/>
    <m/>
    <x v="655"/>
    <m/>
    <s v="#1774B9"/>
    <s v="360-0670"/>
    <n v="36309204"/>
    <s v="T-361"/>
    <s v="C-361"/>
    <s v="FI-363"/>
    <s v="M-361"/>
  </r>
  <r>
    <x v="670"/>
    <n v="360"/>
    <s v="Enfermedades Mundiales"/>
    <s v="Salud"/>
    <n v="9205"/>
    <x v="0"/>
    <x v="0"/>
    <x v="2"/>
    <x v="237"/>
    <s v="Ninguno"/>
    <s v="Casos Confirmados"/>
    <s v="Periodo 2020-2021"/>
    <s v="Casos"/>
    <s v="Ministerio de Ciencias, Tecnología, Conocimiento e Innovación"/>
    <x v="670"/>
    <m/>
    <s v="Gráfico Evolución"/>
    <m/>
    <x v="656"/>
    <m/>
    <s v="#1774B9"/>
    <s v="360-0671"/>
    <n v="36309205"/>
    <s v="T-361"/>
    <s v="C-361"/>
    <s v="FI-363"/>
    <s v="M-361"/>
  </r>
  <r>
    <x v="671"/>
    <n v="360"/>
    <s v="Enfermedades Mundiales"/>
    <s v="Salud"/>
    <n v="9206"/>
    <x v="0"/>
    <x v="0"/>
    <x v="2"/>
    <x v="238"/>
    <s v="Ninguno"/>
    <s v="Casos Confirmados"/>
    <s v="Periodo 2020-2021"/>
    <s v="Casos"/>
    <s v="Ministerio de Ciencias, Tecnología, Conocimiento e Innovación"/>
    <x v="671"/>
    <m/>
    <s v="Gráfico Evolución"/>
    <m/>
    <x v="657"/>
    <m/>
    <s v="#1774B9"/>
    <s v="360-0672"/>
    <n v="36309206"/>
    <s v="T-361"/>
    <s v="C-361"/>
    <s v="FI-363"/>
    <s v="M-361"/>
  </r>
  <r>
    <x v="672"/>
    <n v="360"/>
    <s v="Enfermedades Mundiales"/>
    <s v="Salud"/>
    <n v="9207"/>
    <x v="0"/>
    <x v="0"/>
    <x v="2"/>
    <x v="239"/>
    <s v="Ninguno"/>
    <s v="Casos Confirmados"/>
    <s v="Periodo 2020-2021"/>
    <s v="Casos"/>
    <s v="Ministerio de Ciencias, Tecnología, Conocimiento e Innovación"/>
    <x v="672"/>
    <m/>
    <s v="Gráfico Evolución"/>
    <m/>
    <x v="658"/>
    <m/>
    <s v="#1774B9"/>
    <s v="360-0673"/>
    <n v="36309207"/>
    <s v="T-361"/>
    <s v="C-361"/>
    <s v="FI-363"/>
    <s v="M-361"/>
  </r>
  <r>
    <x v="673"/>
    <n v="360"/>
    <s v="Enfermedades Mundiales"/>
    <s v="Salud"/>
    <n v="9208"/>
    <x v="0"/>
    <x v="0"/>
    <x v="2"/>
    <x v="240"/>
    <s v="Ninguno"/>
    <s v="Casos Confirmados"/>
    <s v="Periodo 2020-2021"/>
    <s v="Casos"/>
    <s v="Ministerio de Ciencias, Tecnología, Conocimiento e Innovación"/>
    <x v="673"/>
    <m/>
    <s v="Gráfico Evolución"/>
    <m/>
    <x v="659"/>
    <m/>
    <s v="#1774B9"/>
    <s v="360-0674"/>
    <n v="36309208"/>
    <s v="T-361"/>
    <s v="C-361"/>
    <s v="FI-363"/>
    <s v="M-361"/>
  </r>
  <r>
    <x v="674"/>
    <n v="360"/>
    <s v="Enfermedades Mundiales"/>
    <s v="Salud"/>
    <n v="9209"/>
    <x v="0"/>
    <x v="0"/>
    <x v="2"/>
    <x v="241"/>
    <s v="Ninguno"/>
    <s v="Casos Confirmados"/>
    <s v="Periodo 2020-2021"/>
    <s v="Casos"/>
    <s v="Ministerio de Ciencias, Tecnología, Conocimiento e Innovación"/>
    <x v="674"/>
    <m/>
    <s v="Gráfico Evolución"/>
    <m/>
    <x v="660"/>
    <m/>
    <s v="#1774B9"/>
    <s v="360-0675"/>
    <n v="36309209"/>
    <s v="T-361"/>
    <s v="C-361"/>
    <s v="FI-363"/>
    <s v="M-361"/>
  </r>
  <r>
    <x v="675"/>
    <n v="360"/>
    <s v="Enfermedades Mundiales"/>
    <s v="Salud"/>
    <n v="9210"/>
    <x v="0"/>
    <x v="0"/>
    <x v="2"/>
    <x v="242"/>
    <s v="Ninguno"/>
    <s v="Casos Confirmados"/>
    <s v="Periodo 2020-2021"/>
    <s v="Casos"/>
    <s v="Ministerio de Ciencias, Tecnología, Conocimiento e Innovación"/>
    <x v="675"/>
    <m/>
    <s v="Gráfico Evolución"/>
    <m/>
    <x v="661"/>
    <m/>
    <s v="#1774B9"/>
    <s v="360-0676"/>
    <n v="36309210"/>
    <s v="T-361"/>
    <s v="C-361"/>
    <s v="FI-363"/>
    <s v="M-361"/>
  </r>
  <r>
    <x v="676"/>
    <n v="360"/>
    <s v="Enfermedades Mundiales"/>
    <s v="Salud"/>
    <n v="9211"/>
    <x v="0"/>
    <x v="0"/>
    <x v="2"/>
    <x v="243"/>
    <s v="Ninguno"/>
    <s v="Casos Confirmados"/>
    <s v="Periodo 2020-2021"/>
    <s v="Casos"/>
    <s v="Ministerio de Ciencias, Tecnología, Conocimiento e Innovación"/>
    <x v="676"/>
    <m/>
    <s v="Gráfico Evolución"/>
    <m/>
    <x v="662"/>
    <m/>
    <s v="#1774B9"/>
    <s v="360-0677"/>
    <n v="36309211"/>
    <s v="T-361"/>
    <s v="C-361"/>
    <s v="FI-363"/>
    <s v="M-361"/>
  </r>
  <r>
    <x v="677"/>
    <n v="360"/>
    <s v="Enfermedades Mundiales"/>
    <s v="Salud"/>
    <n v="10101"/>
    <x v="0"/>
    <x v="0"/>
    <x v="2"/>
    <x v="244"/>
    <s v="Ninguno"/>
    <s v="Casos Confirmados"/>
    <s v="Periodo 2020-2021"/>
    <s v="Casos"/>
    <s v="Ministerio de Ciencias, Tecnología, Conocimiento e Innovación"/>
    <x v="677"/>
    <m/>
    <s v="Gráfico Evolución"/>
    <m/>
    <x v="663"/>
    <m/>
    <s v="#1774B9"/>
    <s v="360-0678"/>
    <n v="36310101"/>
    <s v="T-361"/>
    <s v="C-361"/>
    <s v="FI-363"/>
    <s v="M-361"/>
  </r>
  <r>
    <x v="678"/>
    <n v="360"/>
    <s v="Enfermedades Mundiales"/>
    <s v="Salud"/>
    <n v="10102"/>
    <x v="0"/>
    <x v="0"/>
    <x v="2"/>
    <x v="245"/>
    <s v="Ninguno"/>
    <s v="Casos Confirmados"/>
    <s v="Periodo 2020-2021"/>
    <s v="Casos"/>
    <s v="Ministerio de Ciencias, Tecnología, Conocimiento e Innovación"/>
    <x v="678"/>
    <m/>
    <s v="Gráfico Evolución"/>
    <m/>
    <x v="664"/>
    <m/>
    <s v="#1774B9"/>
    <s v="360-0679"/>
    <n v="36310102"/>
    <s v="T-361"/>
    <s v="C-361"/>
    <s v="FI-363"/>
    <s v="M-361"/>
  </r>
  <r>
    <x v="679"/>
    <n v="360"/>
    <s v="Enfermedades Mundiales"/>
    <s v="Salud"/>
    <n v="10103"/>
    <x v="0"/>
    <x v="0"/>
    <x v="2"/>
    <x v="246"/>
    <s v="Ninguno"/>
    <s v="Casos Confirmados"/>
    <s v="Periodo 2020-2021"/>
    <s v="Casos"/>
    <s v="Ministerio de Ciencias, Tecnología, Conocimiento e Innovación"/>
    <x v="679"/>
    <m/>
    <s v="Gráfico Evolución"/>
    <m/>
    <x v="665"/>
    <m/>
    <s v="#1774B9"/>
    <s v="360-0680"/>
    <n v="36310103"/>
    <s v="T-361"/>
    <s v="C-361"/>
    <s v="FI-363"/>
    <s v="M-361"/>
  </r>
  <r>
    <x v="680"/>
    <n v="360"/>
    <s v="Enfermedades Mundiales"/>
    <s v="Salud"/>
    <n v="10104"/>
    <x v="0"/>
    <x v="0"/>
    <x v="2"/>
    <x v="247"/>
    <s v="Ninguno"/>
    <s v="Casos Confirmados"/>
    <s v="Periodo 2020-2021"/>
    <s v="Casos"/>
    <s v="Ministerio de Ciencias, Tecnología, Conocimiento e Innovación"/>
    <x v="680"/>
    <m/>
    <s v="Gráfico Evolución"/>
    <m/>
    <x v="666"/>
    <m/>
    <s v="#1774B9"/>
    <s v="360-0681"/>
    <n v="36310104"/>
    <s v="T-361"/>
    <s v="C-361"/>
    <s v="FI-363"/>
    <s v="M-361"/>
  </r>
  <r>
    <x v="681"/>
    <n v="360"/>
    <s v="Enfermedades Mundiales"/>
    <s v="Salud"/>
    <n v="10105"/>
    <x v="0"/>
    <x v="0"/>
    <x v="2"/>
    <x v="248"/>
    <s v="Ninguno"/>
    <s v="Casos Confirmados"/>
    <s v="Periodo 2020-2021"/>
    <s v="Casos"/>
    <s v="Ministerio de Ciencias, Tecnología, Conocimiento e Innovación"/>
    <x v="681"/>
    <m/>
    <s v="Gráfico Evolución"/>
    <m/>
    <x v="667"/>
    <m/>
    <s v="#1774B9"/>
    <s v="360-0682"/>
    <n v="36310105"/>
    <s v="T-361"/>
    <s v="C-361"/>
    <s v="FI-363"/>
    <s v="M-361"/>
  </r>
  <r>
    <x v="682"/>
    <n v="360"/>
    <s v="Enfermedades Mundiales"/>
    <s v="Salud"/>
    <n v="10106"/>
    <x v="0"/>
    <x v="0"/>
    <x v="2"/>
    <x v="249"/>
    <s v="Ninguno"/>
    <s v="Casos Confirmados"/>
    <s v="Periodo 2020-2021"/>
    <s v="Casos"/>
    <s v="Ministerio de Ciencias, Tecnología, Conocimiento e Innovación"/>
    <x v="682"/>
    <m/>
    <s v="Gráfico Evolución"/>
    <m/>
    <x v="668"/>
    <m/>
    <s v="#1774B9"/>
    <s v="360-0683"/>
    <n v="36310106"/>
    <s v="T-361"/>
    <s v="C-361"/>
    <s v="FI-363"/>
    <s v="M-361"/>
  </r>
  <r>
    <x v="683"/>
    <n v="360"/>
    <s v="Enfermedades Mundiales"/>
    <s v="Salud"/>
    <n v="10107"/>
    <x v="0"/>
    <x v="0"/>
    <x v="2"/>
    <x v="250"/>
    <s v="Ninguno"/>
    <s v="Casos Confirmados"/>
    <s v="Periodo 2020-2021"/>
    <s v="Casos"/>
    <s v="Ministerio de Ciencias, Tecnología, Conocimiento e Innovación"/>
    <x v="683"/>
    <m/>
    <s v="Gráfico Evolución"/>
    <m/>
    <x v="669"/>
    <m/>
    <s v="#1774B9"/>
    <s v="360-0684"/>
    <n v="36310107"/>
    <s v="T-361"/>
    <s v="C-361"/>
    <s v="FI-363"/>
    <s v="M-361"/>
  </r>
  <r>
    <x v="684"/>
    <n v="360"/>
    <s v="Enfermedades Mundiales"/>
    <s v="Salud"/>
    <n v="10108"/>
    <x v="0"/>
    <x v="0"/>
    <x v="2"/>
    <x v="251"/>
    <s v="Ninguno"/>
    <s v="Casos Confirmados"/>
    <s v="Periodo 2020-2021"/>
    <s v="Casos"/>
    <s v="Ministerio de Ciencias, Tecnología, Conocimiento e Innovación"/>
    <x v="684"/>
    <m/>
    <s v="Gráfico Evolución"/>
    <m/>
    <x v="670"/>
    <m/>
    <s v="#1774B9"/>
    <s v="360-0685"/>
    <n v="36310108"/>
    <s v="T-361"/>
    <s v="C-361"/>
    <s v="FI-363"/>
    <s v="M-361"/>
  </r>
  <r>
    <x v="685"/>
    <n v="360"/>
    <s v="Enfermedades Mundiales"/>
    <s v="Salud"/>
    <n v="10109"/>
    <x v="0"/>
    <x v="0"/>
    <x v="2"/>
    <x v="252"/>
    <s v="Ninguno"/>
    <s v="Casos Confirmados"/>
    <s v="Periodo 2020-2021"/>
    <s v="Casos"/>
    <s v="Ministerio de Ciencias, Tecnología, Conocimiento e Innovación"/>
    <x v="685"/>
    <m/>
    <s v="Gráfico Evolución"/>
    <m/>
    <x v="671"/>
    <m/>
    <s v="#1774B9"/>
    <s v="360-0686"/>
    <n v="36310109"/>
    <s v="T-361"/>
    <s v="C-361"/>
    <s v="FI-363"/>
    <s v="M-361"/>
  </r>
  <r>
    <x v="686"/>
    <n v="360"/>
    <s v="Enfermedades Mundiales"/>
    <s v="Salud"/>
    <n v="10201"/>
    <x v="0"/>
    <x v="0"/>
    <x v="2"/>
    <x v="253"/>
    <s v="Ninguno"/>
    <s v="Casos Confirmados"/>
    <s v="Periodo 2020-2021"/>
    <s v="Casos"/>
    <s v="Ministerio de Ciencias, Tecnología, Conocimiento e Innovación"/>
    <x v="686"/>
    <m/>
    <s v="Gráfico Evolución"/>
    <m/>
    <x v="672"/>
    <m/>
    <s v="#1774B9"/>
    <s v="360-0687"/>
    <n v="36310201"/>
    <s v="T-361"/>
    <s v="C-361"/>
    <s v="FI-363"/>
    <s v="M-361"/>
  </r>
  <r>
    <x v="687"/>
    <n v="360"/>
    <s v="Enfermedades Mundiales"/>
    <s v="Salud"/>
    <n v="10202"/>
    <x v="0"/>
    <x v="0"/>
    <x v="2"/>
    <x v="254"/>
    <s v="Ninguno"/>
    <s v="Casos Confirmados"/>
    <s v="Periodo 2020-2021"/>
    <s v="Casos"/>
    <s v="Ministerio de Ciencias, Tecnología, Conocimiento e Innovación"/>
    <x v="687"/>
    <m/>
    <s v="Gráfico Evolución"/>
    <m/>
    <x v="673"/>
    <m/>
    <s v="#1774B9"/>
    <s v="360-0688"/>
    <n v="36310202"/>
    <s v="T-361"/>
    <s v="C-361"/>
    <s v="FI-363"/>
    <s v="M-361"/>
  </r>
  <r>
    <x v="688"/>
    <n v="360"/>
    <s v="Enfermedades Mundiales"/>
    <s v="Salud"/>
    <n v="10203"/>
    <x v="0"/>
    <x v="0"/>
    <x v="2"/>
    <x v="255"/>
    <s v="Ninguno"/>
    <s v="Casos Confirmados"/>
    <s v="Periodo 2020-2021"/>
    <s v="Casos"/>
    <s v="Ministerio de Ciencias, Tecnología, Conocimiento e Innovación"/>
    <x v="688"/>
    <m/>
    <s v="Gráfico Evolución"/>
    <m/>
    <x v="674"/>
    <m/>
    <s v="#1774B9"/>
    <s v="360-0689"/>
    <n v="36310203"/>
    <s v="T-361"/>
    <s v="C-361"/>
    <s v="FI-363"/>
    <s v="M-361"/>
  </r>
  <r>
    <x v="689"/>
    <n v="360"/>
    <s v="Enfermedades Mundiales"/>
    <s v="Salud"/>
    <n v="10204"/>
    <x v="0"/>
    <x v="0"/>
    <x v="2"/>
    <x v="256"/>
    <s v="Ninguno"/>
    <s v="Casos Confirmados"/>
    <s v="Periodo 2020-2021"/>
    <s v="Casos"/>
    <s v="Ministerio de Ciencias, Tecnología, Conocimiento e Innovación"/>
    <x v="689"/>
    <m/>
    <s v="Gráfico Evolución"/>
    <m/>
    <x v="675"/>
    <m/>
    <s v="#1774B9"/>
    <s v="360-0690"/>
    <n v="36310204"/>
    <s v="T-361"/>
    <s v="C-361"/>
    <s v="FI-363"/>
    <s v="M-361"/>
  </r>
  <r>
    <x v="690"/>
    <n v="360"/>
    <s v="Enfermedades Mundiales"/>
    <s v="Salud"/>
    <n v="10205"/>
    <x v="0"/>
    <x v="0"/>
    <x v="2"/>
    <x v="257"/>
    <s v="Ninguno"/>
    <s v="Casos Confirmados"/>
    <s v="Periodo 2020-2021"/>
    <s v="Casos"/>
    <s v="Ministerio de Ciencias, Tecnología, Conocimiento e Innovación"/>
    <x v="690"/>
    <m/>
    <s v="Gráfico Evolución"/>
    <m/>
    <x v="676"/>
    <m/>
    <s v="#1774B9"/>
    <s v="360-0691"/>
    <n v="36310205"/>
    <s v="T-361"/>
    <s v="C-361"/>
    <s v="FI-363"/>
    <s v="M-361"/>
  </r>
  <r>
    <x v="691"/>
    <n v="360"/>
    <s v="Enfermedades Mundiales"/>
    <s v="Salud"/>
    <n v="10206"/>
    <x v="0"/>
    <x v="0"/>
    <x v="2"/>
    <x v="258"/>
    <s v="Ninguno"/>
    <s v="Casos Confirmados"/>
    <s v="Periodo 2020-2021"/>
    <s v="Casos"/>
    <s v="Ministerio de Ciencias, Tecnología, Conocimiento e Innovación"/>
    <x v="691"/>
    <m/>
    <s v="Gráfico Evolución"/>
    <m/>
    <x v="677"/>
    <m/>
    <s v="#1774B9"/>
    <s v="360-0692"/>
    <n v="36310206"/>
    <s v="T-361"/>
    <s v="C-361"/>
    <s v="FI-363"/>
    <s v="M-361"/>
  </r>
  <r>
    <x v="692"/>
    <n v="360"/>
    <s v="Enfermedades Mundiales"/>
    <s v="Salud"/>
    <n v="10207"/>
    <x v="0"/>
    <x v="0"/>
    <x v="2"/>
    <x v="259"/>
    <s v="Ninguno"/>
    <s v="Casos Confirmados"/>
    <s v="Periodo 2020-2021"/>
    <s v="Casos"/>
    <s v="Ministerio de Ciencias, Tecnología, Conocimiento e Innovación"/>
    <x v="692"/>
    <m/>
    <s v="Gráfico Evolución"/>
    <m/>
    <x v="678"/>
    <m/>
    <s v="#1774B9"/>
    <s v="360-0693"/>
    <n v="36310207"/>
    <s v="T-361"/>
    <s v="C-361"/>
    <s v="FI-363"/>
    <s v="M-361"/>
  </r>
  <r>
    <x v="693"/>
    <n v="360"/>
    <s v="Enfermedades Mundiales"/>
    <s v="Salud"/>
    <n v="10208"/>
    <x v="0"/>
    <x v="0"/>
    <x v="2"/>
    <x v="260"/>
    <s v="Ninguno"/>
    <s v="Casos Confirmados"/>
    <s v="Periodo 2020-2021"/>
    <s v="Casos"/>
    <s v="Ministerio de Ciencias, Tecnología, Conocimiento e Innovación"/>
    <x v="693"/>
    <m/>
    <s v="Gráfico Evolución"/>
    <m/>
    <x v="679"/>
    <m/>
    <s v="#1774B9"/>
    <s v="360-0694"/>
    <n v="36310208"/>
    <s v="T-361"/>
    <s v="C-361"/>
    <s v="FI-363"/>
    <s v="M-361"/>
  </r>
  <r>
    <x v="694"/>
    <n v="360"/>
    <s v="Enfermedades Mundiales"/>
    <s v="Salud"/>
    <n v="10209"/>
    <x v="0"/>
    <x v="0"/>
    <x v="2"/>
    <x v="261"/>
    <s v="Ninguno"/>
    <s v="Casos Confirmados"/>
    <s v="Periodo 2020-2021"/>
    <s v="Casos"/>
    <s v="Ministerio de Ciencias, Tecnología, Conocimiento e Innovación"/>
    <x v="694"/>
    <m/>
    <s v="Gráfico Evolución"/>
    <m/>
    <x v="680"/>
    <m/>
    <s v="#1774B9"/>
    <s v="360-0695"/>
    <n v="36310209"/>
    <s v="T-361"/>
    <s v="C-361"/>
    <s v="FI-363"/>
    <s v="M-361"/>
  </r>
  <r>
    <x v="695"/>
    <n v="360"/>
    <s v="Enfermedades Mundiales"/>
    <s v="Salud"/>
    <n v="10210"/>
    <x v="0"/>
    <x v="0"/>
    <x v="2"/>
    <x v="262"/>
    <s v="Ninguno"/>
    <s v="Casos Confirmados"/>
    <s v="Periodo 2020-2021"/>
    <s v="Casos"/>
    <s v="Ministerio de Ciencias, Tecnología, Conocimiento e Innovación"/>
    <x v="695"/>
    <m/>
    <s v="Gráfico Evolución"/>
    <m/>
    <x v="681"/>
    <m/>
    <s v="#1774B9"/>
    <s v="360-0696"/>
    <n v="36310210"/>
    <s v="T-361"/>
    <s v="C-361"/>
    <s v="FI-363"/>
    <s v="M-361"/>
  </r>
  <r>
    <x v="696"/>
    <n v="360"/>
    <s v="Enfermedades Mundiales"/>
    <s v="Salud"/>
    <n v="10301"/>
    <x v="0"/>
    <x v="0"/>
    <x v="2"/>
    <x v="263"/>
    <s v="Ninguno"/>
    <s v="Casos Confirmados"/>
    <s v="Periodo 2020-2021"/>
    <s v="Casos"/>
    <s v="Ministerio de Ciencias, Tecnología, Conocimiento e Innovación"/>
    <x v="696"/>
    <m/>
    <s v="Gráfico Evolución"/>
    <m/>
    <x v="682"/>
    <m/>
    <s v="#1774B9"/>
    <s v="360-0697"/>
    <n v="36310301"/>
    <s v="T-361"/>
    <s v="C-361"/>
    <s v="FI-363"/>
    <s v="M-361"/>
  </r>
  <r>
    <x v="697"/>
    <n v="360"/>
    <s v="Enfermedades Mundiales"/>
    <s v="Salud"/>
    <n v="10302"/>
    <x v="0"/>
    <x v="0"/>
    <x v="2"/>
    <x v="264"/>
    <s v="Ninguno"/>
    <s v="Casos Confirmados"/>
    <s v="Periodo 2020-2021"/>
    <s v="Casos"/>
    <s v="Ministerio de Ciencias, Tecnología, Conocimiento e Innovación"/>
    <x v="697"/>
    <m/>
    <s v="Gráfico Evolución"/>
    <m/>
    <x v="683"/>
    <m/>
    <s v="#1774B9"/>
    <s v="360-0698"/>
    <n v="36310302"/>
    <s v="T-361"/>
    <s v="C-361"/>
    <s v="FI-363"/>
    <s v="M-361"/>
  </r>
  <r>
    <x v="698"/>
    <n v="360"/>
    <s v="Enfermedades Mundiales"/>
    <s v="Salud"/>
    <n v="10303"/>
    <x v="0"/>
    <x v="0"/>
    <x v="2"/>
    <x v="265"/>
    <s v="Ninguno"/>
    <s v="Casos Confirmados"/>
    <s v="Periodo 2020-2021"/>
    <s v="Casos"/>
    <s v="Ministerio de Ciencias, Tecnología, Conocimiento e Innovación"/>
    <x v="698"/>
    <m/>
    <s v="Gráfico Evolución"/>
    <m/>
    <x v="684"/>
    <m/>
    <s v="#1774B9"/>
    <s v="360-0699"/>
    <n v="36310303"/>
    <s v="T-361"/>
    <s v="C-361"/>
    <s v="FI-363"/>
    <s v="M-361"/>
  </r>
  <r>
    <x v="699"/>
    <n v="360"/>
    <s v="Enfermedades Mundiales"/>
    <s v="Salud"/>
    <n v="10304"/>
    <x v="0"/>
    <x v="0"/>
    <x v="2"/>
    <x v="266"/>
    <s v="Ninguno"/>
    <s v="Casos Confirmados"/>
    <s v="Periodo 2020-2021"/>
    <s v="Casos"/>
    <s v="Ministerio de Ciencias, Tecnología, Conocimiento e Innovación"/>
    <x v="699"/>
    <m/>
    <s v="Gráfico Evolución"/>
    <m/>
    <x v="685"/>
    <m/>
    <s v="#1774B9"/>
    <s v="360-0700"/>
    <n v="36310304"/>
    <s v="T-361"/>
    <s v="C-361"/>
    <s v="FI-363"/>
    <s v="M-361"/>
  </r>
  <r>
    <x v="700"/>
    <n v="360"/>
    <s v="Enfermedades Mundiales"/>
    <s v="Salud"/>
    <n v="10305"/>
    <x v="0"/>
    <x v="0"/>
    <x v="2"/>
    <x v="267"/>
    <s v="Ninguno"/>
    <s v="Casos Confirmados"/>
    <s v="Periodo 2020-2021"/>
    <s v="Casos"/>
    <s v="Ministerio de Ciencias, Tecnología, Conocimiento e Innovación"/>
    <x v="700"/>
    <m/>
    <s v="Gráfico Evolución"/>
    <m/>
    <x v="686"/>
    <m/>
    <s v="#1774B9"/>
    <s v="360-0701"/>
    <n v="36310305"/>
    <s v="T-361"/>
    <s v="C-361"/>
    <s v="FI-363"/>
    <s v="M-361"/>
  </r>
  <r>
    <x v="701"/>
    <n v="360"/>
    <s v="Enfermedades Mundiales"/>
    <s v="Salud"/>
    <n v="10306"/>
    <x v="0"/>
    <x v="0"/>
    <x v="2"/>
    <x v="268"/>
    <s v="Ninguno"/>
    <s v="Casos Confirmados"/>
    <s v="Periodo 2020-2021"/>
    <s v="Casos"/>
    <s v="Ministerio de Ciencias, Tecnología, Conocimiento e Innovación"/>
    <x v="701"/>
    <m/>
    <s v="Gráfico Evolución"/>
    <m/>
    <x v="687"/>
    <m/>
    <s v="#1774B9"/>
    <s v="360-0702"/>
    <n v="36310306"/>
    <s v="T-361"/>
    <s v="C-361"/>
    <s v="FI-363"/>
    <s v="M-361"/>
  </r>
  <r>
    <x v="702"/>
    <n v="360"/>
    <s v="Enfermedades Mundiales"/>
    <s v="Salud"/>
    <n v="10307"/>
    <x v="0"/>
    <x v="0"/>
    <x v="2"/>
    <x v="269"/>
    <s v="Ninguno"/>
    <s v="Casos Confirmados"/>
    <s v="Periodo 2020-2021"/>
    <s v="Casos"/>
    <s v="Ministerio de Ciencias, Tecnología, Conocimiento e Innovación"/>
    <x v="702"/>
    <m/>
    <s v="Gráfico Evolución"/>
    <m/>
    <x v="688"/>
    <m/>
    <s v="#1774B9"/>
    <s v="360-0703"/>
    <n v="36310307"/>
    <s v="T-361"/>
    <s v="C-361"/>
    <s v="FI-363"/>
    <s v="M-361"/>
  </r>
  <r>
    <x v="703"/>
    <n v="360"/>
    <s v="Enfermedades Mundiales"/>
    <s v="Salud"/>
    <n v="10401"/>
    <x v="0"/>
    <x v="0"/>
    <x v="2"/>
    <x v="270"/>
    <s v="Ninguno"/>
    <s v="Casos Confirmados"/>
    <s v="Periodo 2020-2021"/>
    <s v="Casos"/>
    <s v="Ministerio de Ciencias, Tecnología, Conocimiento e Innovación"/>
    <x v="703"/>
    <m/>
    <s v="Gráfico Evolución"/>
    <m/>
    <x v="689"/>
    <m/>
    <s v="#1774B9"/>
    <s v="360-0704"/>
    <n v="36310401"/>
    <s v="T-361"/>
    <s v="C-361"/>
    <s v="FI-363"/>
    <s v="M-361"/>
  </r>
  <r>
    <x v="704"/>
    <n v="360"/>
    <s v="Enfermedades Mundiales"/>
    <s v="Salud"/>
    <n v="10402"/>
    <x v="0"/>
    <x v="0"/>
    <x v="2"/>
    <x v="271"/>
    <s v="Ninguno"/>
    <s v="Casos Confirmados"/>
    <s v="Periodo 2020-2021"/>
    <s v="Casos"/>
    <s v="Ministerio de Ciencias, Tecnología, Conocimiento e Innovación"/>
    <x v="704"/>
    <m/>
    <s v="Gráfico Evolución"/>
    <m/>
    <x v="690"/>
    <m/>
    <s v="#1774B9"/>
    <s v="360-0705"/>
    <n v="36310402"/>
    <s v="T-361"/>
    <s v="C-361"/>
    <s v="FI-363"/>
    <s v="M-361"/>
  </r>
  <r>
    <x v="705"/>
    <n v="360"/>
    <s v="Enfermedades Mundiales"/>
    <s v="Salud"/>
    <n v="10403"/>
    <x v="0"/>
    <x v="0"/>
    <x v="2"/>
    <x v="272"/>
    <s v="Ninguno"/>
    <s v="Casos Confirmados"/>
    <s v="Periodo 2020-2021"/>
    <s v="Casos"/>
    <s v="Ministerio de Ciencias, Tecnología, Conocimiento e Innovación"/>
    <x v="705"/>
    <m/>
    <s v="Gráfico Evolución"/>
    <m/>
    <x v="691"/>
    <m/>
    <s v="#1774B9"/>
    <s v="360-0706"/>
    <n v="36310403"/>
    <s v="T-361"/>
    <s v="C-361"/>
    <s v="FI-363"/>
    <s v="M-361"/>
  </r>
  <r>
    <x v="706"/>
    <n v="360"/>
    <s v="Enfermedades Mundiales"/>
    <s v="Salud"/>
    <n v="10404"/>
    <x v="0"/>
    <x v="0"/>
    <x v="2"/>
    <x v="273"/>
    <s v="Ninguno"/>
    <s v="Casos Confirmados"/>
    <s v="Periodo 2020-2021"/>
    <s v="Casos"/>
    <s v="Ministerio de Ciencias, Tecnología, Conocimiento e Innovación"/>
    <x v="706"/>
    <m/>
    <s v="Gráfico Evolución"/>
    <m/>
    <x v="692"/>
    <m/>
    <s v="#1774B9"/>
    <s v="360-0707"/>
    <n v="36310404"/>
    <s v="T-361"/>
    <s v="C-361"/>
    <s v="FI-363"/>
    <s v="M-361"/>
  </r>
  <r>
    <x v="707"/>
    <n v="360"/>
    <s v="Enfermedades Mundiales"/>
    <s v="Salud"/>
    <n v="11101"/>
    <x v="0"/>
    <x v="0"/>
    <x v="2"/>
    <x v="274"/>
    <s v="Ninguno"/>
    <s v="Casos Confirmados"/>
    <s v="Periodo 2020-2021"/>
    <s v="Casos"/>
    <s v="Ministerio de Ciencias, Tecnología, Conocimiento e Innovación"/>
    <x v="707"/>
    <m/>
    <s v="Gráfico Evolución"/>
    <m/>
    <x v="693"/>
    <m/>
    <s v="#1774B9"/>
    <s v="360-0708"/>
    <n v="36311101"/>
    <s v="T-361"/>
    <s v="C-361"/>
    <s v="FI-363"/>
    <s v="M-361"/>
  </r>
  <r>
    <x v="708"/>
    <n v="360"/>
    <s v="Enfermedades Mundiales"/>
    <s v="Salud"/>
    <n v="11102"/>
    <x v="0"/>
    <x v="0"/>
    <x v="2"/>
    <x v="275"/>
    <s v="Ninguno"/>
    <s v="Casos Confirmados"/>
    <s v="Periodo 2020-2021"/>
    <s v="Casos"/>
    <s v="Ministerio de Ciencias, Tecnología, Conocimiento e Innovación"/>
    <x v="708"/>
    <m/>
    <s v="Gráfico Evolución"/>
    <m/>
    <x v="694"/>
    <m/>
    <s v="#1774B9"/>
    <s v="360-0709"/>
    <n v="36311102"/>
    <s v="T-361"/>
    <s v="C-361"/>
    <s v="FI-363"/>
    <s v="M-361"/>
  </r>
  <r>
    <x v="709"/>
    <n v="360"/>
    <s v="Enfermedades Mundiales"/>
    <s v="Salud"/>
    <n v="11201"/>
    <x v="0"/>
    <x v="0"/>
    <x v="2"/>
    <x v="276"/>
    <s v="Ninguno"/>
    <s v="Casos Confirmados"/>
    <s v="Periodo 2020-2021"/>
    <s v="Casos"/>
    <s v="Ministerio de Ciencias, Tecnología, Conocimiento e Innovación"/>
    <x v="709"/>
    <m/>
    <s v="Gráfico Evolución"/>
    <m/>
    <x v="695"/>
    <m/>
    <s v="#1774B9"/>
    <s v="360-0710"/>
    <n v="36311201"/>
    <s v="T-361"/>
    <s v="C-361"/>
    <s v="FI-363"/>
    <s v="M-361"/>
  </r>
  <r>
    <x v="710"/>
    <n v="360"/>
    <s v="Enfermedades Mundiales"/>
    <s v="Salud"/>
    <n v="11202"/>
    <x v="0"/>
    <x v="0"/>
    <x v="2"/>
    <x v="277"/>
    <s v="Ninguno"/>
    <s v="Casos Confirmados"/>
    <s v="Periodo 2020-2021"/>
    <s v="Casos"/>
    <s v="Ministerio de Ciencias, Tecnología, Conocimiento e Innovación"/>
    <x v="710"/>
    <m/>
    <s v="Gráfico Evolución"/>
    <m/>
    <x v="696"/>
    <m/>
    <s v="#1774B9"/>
    <s v="360-0711"/>
    <n v="36311202"/>
    <s v="T-361"/>
    <s v="C-361"/>
    <s v="FI-363"/>
    <s v="M-361"/>
  </r>
  <r>
    <x v="711"/>
    <n v="360"/>
    <s v="Enfermedades Mundiales"/>
    <s v="Salud"/>
    <n v="11203"/>
    <x v="0"/>
    <x v="0"/>
    <x v="2"/>
    <x v="278"/>
    <s v="Ninguno"/>
    <s v="Casos Confirmados"/>
    <s v="Periodo 2020-2021"/>
    <s v="Casos"/>
    <s v="Ministerio de Ciencias, Tecnología, Conocimiento e Innovación"/>
    <x v="711"/>
    <m/>
    <s v="Gráfico Evolución"/>
    <m/>
    <x v="697"/>
    <m/>
    <s v="#1774B9"/>
    <s v="360-0712"/>
    <n v="36311203"/>
    <s v="T-361"/>
    <s v="C-361"/>
    <s v="FI-363"/>
    <s v="M-361"/>
  </r>
  <r>
    <x v="712"/>
    <n v="360"/>
    <s v="Enfermedades Mundiales"/>
    <s v="Salud"/>
    <n v="11301"/>
    <x v="0"/>
    <x v="0"/>
    <x v="2"/>
    <x v="279"/>
    <s v="Ninguno"/>
    <s v="Casos Confirmados"/>
    <s v="Periodo 2020-2021"/>
    <s v="Casos"/>
    <s v="Ministerio de Ciencias, Tecnología, Conocimiento e Innovación"/>
    <x v="712"/>
    <m/>
    <s v="Gráfico Evolución"/>
    <m/>
    <x v="698"/>
    <m/>
    <s v="#1774B9"/>
    <s v="360-0713"/>
    <n v="36311301"/>
    <s v="T-361"/>
    <s v="C-361"/>
    <s v="FI-363"/>
    <s v="M-361"/>
  </r>
  <r>
    <x v="713"/>
    <n v="360"/>
    <s v="Enfermedades Mundiales"/>
    <s v="Salud"/>
    <n v="11302"/>
    <x v="0"/>
    <x v="0"/>
    <x v="2"/>
    <x v="280"/>
    <s v="Ninguno"/>
    <s v="Casos Confirmados"/>
    <s v="Periodo 2020-2021"/>
    <s v="Casos"/>
    <s v="Ministerio de Ciencias, Tecnología, Conocimiento e Innovación"/>
    <x v="713"/>
    <m/>
    <s v="Gráfico Evolución"/>
    <m/>
    <x v="699"/>
    <m/>
    <s v="#1774B9"/>
    <s v="360-0714"/>
    <n v="36311302"/>
    <s v="T-361"/>
    <s v="C-361"/>
    <s v="FI-363"/>
    <s v="M-361"/>
  </r>
  <r>
    <x v="714"/>
    <n v="360"/>
    <s v="Enfermedades Mundiales"/>
    <s v="Salud"/>
    <n v="11303"/>
    <x v="0"/>
    <x v="0"/>
    <x v="2"/>
    <x v="281"/>
    <s v="Ninguno"/>
    <s v="Casos Confirmados"/>
    <s v="Periodo 2020-2021"/>
    <s v="Casos"/>
    <s v="Ministerio de Ciencias, Tecnología, Conocimiento e Innovación"/>
    <x v="714"/>
    <m/>
    <s v="Gráfico Evolución"/>
    <m/>
    <x v="700"/>
    <m/>
    <s v="#1774B9"/>
    <s v="360-0715"/>
    <n v="36311303"/>
    <s v="T-361"/>
    <s v="C-361"/>
    <s v="FI-363"/>
    <s v="M-361"/>
  </r>
  <r>
    <x v="715"/>
    <n v="360"/>
    <s v="Enfermedades Mundiales"/>
    <s v="Salud"/>
    <n v="11401"/>
    <x v="0"/>
    <x v="0"/>
    <x v="2"/>
    <x v="282"/>
    <s v="Ninguno"/>
    <s v="Casos Confirmados"/>
    <s v="Periodo 2020-2021"/>
    <s v="Casos"/>
    <s v="Ministerio de Ciencias, Tecnología, Conocimiento e Innovación"/>
    <x v="715"/>
    <m/>
    <s v="Gráfico Evolución"/>
    <m/>
    <x v="701"/>
    <m/>
    <s v="#1774B9"/>
    <s v="360-0716"/>
    <n v="36311401"/>
    <s v="T-361"/>
    <s v="C-361"/>
    <s v="FI-363"/>
    <s v="M-361"/>
  </r>
  <r>
    <x v="716"/>
    <n v="360"/>
    <s v="Enfermedades Mundiales"/>
    <s v="Salud"/>
    <n v="11402"/>
    <x v="0"/>
    <x v="0"/>
    <x v="2"/>
    <x v="283"/>
    <s v="Ninguno"/>
    <s v="Casos Confirmados"/>
    <s v="Periodo 2020-2021"/>
    <s v="Casos"/>
    <s v="Ministerio de Ciencias, Tecnología, Conocimiento e Innovación"/>
    <x v="716"/>
    <m/>
    <s v="Gráfico Evolución"/>
    <m/>
    <x v="702"/>
    <m/>
    <s v="#1774B9"/>
    <s v="360-0717"/>
    <n v="36311402"/>
    <s v="T-361"/>
    <s v="C-361"/>
    <s v="FI-363"/>
    <s v="M-361"/>
  </r>
  <r>
    <x v="717"/>
    <n v="360"/>
    <s v="Enfermedades Mundiales"/>
    <s v="Salud"/>
    <n v="12101"/>
    <x v="0"/>
    <x v="0"/>
    <x v="2"/>
    <x v="284"/>
    <s v="Ninguno"/>
    <s v="Casos Confirmados"/>
    <s v="Periodo 2020-2021"/>
    <s v="Casos"/>
    <s v="Ministerio de Ciencias, Tecnología, Conocimiento e Innovación"/>
    <x v="717"/>
    <m/>
    <s v="Gráfico Evolución"/>
    <m/>
    <x v="703"/>
    <m/>
    <s v="#1774B9"/>
    <s v="360-0718"/>
    <n v="36312101"/>
    <s v="T-361"/>
    <s v="C-361"/>
    <s v="FI-363"/>
    <s v="M-361"/>
  </r>
  <r>
    <x v="718"/>
    <n v="360"/>
    <s v="Enfermedades Mundiales"/>
    <s v="Salud"/>
    <n v="12102"/>
    <x v="0"/>
    <x v="0"/>
    <x v="2"/>
    <x v="285"/>
    <s v="Ninguno"/>
    <s v="Casos Confirmados"/>
    <s v="Periodo 2020-2021"/>
    <s v="Casos"/>
    <s v="Ministerio de Ciencias, Tecnología, Conocimiento e Innovación"/>
    <x v="718"/>
    <m/>
    <s v="Gráfico Evolución"/>
    <m/>
    <x v="704"/>
    <m/>
    <s v="#1774B9"/>
    <s v="360-0719"/>
    <n v="36312102"/>
    <s v="T-361"/>
    <s v="C-361"/>
    <s v="FI-363"/>
    <s v="M-361"/>
  </r>
  <r>
    <x v="719"/>
    <n v="360"/>
    <s v="Enfermedades Mundiales"/>
    <s v="Salud"/>
    <n v="12103"/>
    <x v="0"/>
    <x v="0"/>
    <x v="2"/>
    <x v="286"/>
    <s v="Ninguno"/>
    <s v="Casos Confirmados"/>
    <s v="Periodo 2020-2021"/>
    <s v="Casos"/>
    <s v="Ministerio de Ciencias, Tecnología, Conocimiento e Innovación"/>
    <x v="719"/>
    <m/>
    <s v="Gráfico Evolución"/>
    <m/>
    <x v="705"/>
    <m/>
    <s v="#1774B9"/>
    <s v="360-0720"/>
    <n v="36312103"/>
    <s v="T-361"/>
    <s v="C-361"/>
    <s v="FI-363"/>
    <s v="M-361"/>
  </r>
  <r>
    <x v="720"/>
    <n v="360"/>
    <s v="Enfermedades Mundiales"/>
    <s v="Salud"/>
    <n v="12104"/>
    <x v="0"/>
    <x v="0"/>
    <x v="2"/>
    <x v="287"/>
    <s v="Ninguno"/>
    <s v="Casos Confirmados"/>
    <s v="Periodo 2020-2021"/>
    <s v="Casos"/>
    <s v="Ministerio de Ciencias, Tecnología, Conocimiento e Innovación"/>
    <x v="720"/>
    <m/>
    <s v="Gráfico Evolución"/>
    <m/>
    <x v="706"/>
    <m/>
    <s v="#1774B9"/>
    <s v="360-0721"/>
    <n v="36312104"/>
    <s v="T-361"/>
    <s v="C-361"/>
    <s v="FI-363"/>
    <s v="M-361"/>
  </r>
  <r>
    <x v="721"/>
    <n v="360"/>
    <s v="Enfermedades Mundiales"/>
    <s v="Salud"/>
    <n v="12201"/>
    <x v="0"/>
    <x v="0"/>
    <x v="2"/>
    <x v="288"/>
    <s v="Ninguno"/>
    <s v="Casos Confirmados"/>
    <s v="Periodo 2020-2021"/>
    <s v="Casos"/>
    <s v="Ministerio de Ciencias, Tecnología, Conocimiento e Innovación"/>
    <x v="721"/>
    <m/>
    <s v="Gráfico Evolución"/>
    <m/>
    <x v="707"/>
    <m/>
    <s v="#1774B9"/>
    <s v="360-0722"/>
    <n v="36312201"/>
    <s v="T-361"/>
    <s v="C-361"/>
    <s v="FI-363"/>
    <s v="M-361"/>
  </r>
  <r>
    <x v="722"/>
    <n v="360"/>
    <s v="Enfermedades Mundiales"/>
    <s v="Salud"/>
    <n v="12301"/>
    <x v="0"/>
    <x v="0"/>
    <x v="2"/>
    <x v="289"/>
    <s v="Ninguno"/>
    <s v="Casos Confirmados"/>
    <s v="Periodo 2020-2021"/>
    <s v="Casos"/>
    <s v="Ministerio de Ciencias, Tecnología, Conocimiento e Innovación"/>
    <x v="722"/>
    <m/>
    <s v="Gráfico Evolución"/>
    <m/>
    <x v="708"/>
    <m/>
    <s v="#1774B9"/>
    <s v="360-0723"/>
    <n v="36312301"/>
    <s v="T-361"/>
    <s v="C-361"/>
    <s v="FI-363"/>
    <s v="M-361"/>
  </r>
  <r>
    <x v="723"/>
    <n v="360"/>
    <s v="Enfermedades Mundiales"/>
    <s v="Salud"/>
    <n v="12302"/>
    <x v="0"/>
    <x v="0"/>
    <x v="2"/>
    <x v="290"/>
    <s v="Ninguno"/>
    <s v="Casos Confirmados"/>
    <s v="Periodo 2020-2021"/>
    <s v="Casos"/>
    <s v="Ministerio de Ciencias, Tecnología, Conocimiento e Innovación"/>
    <x v="723"/>
    <m/>
    <s v="Gráfico Evolución"/>
    <m/>
    <x v="709"/>
    <m/>
    <s v="#1774B9"/>
    <s v="360-0724"/>
    <n v="36312302"/>
    <s v="T-361"/>
    <s v="C-361"/>
    <s v="FI-363"/>
    <s v="M-361"/>
  </r>
  <r>
    <x v="724"/>
    <n v="360"/>
    <s v="Enfermedades Mundiales"/>
    <s v="Salud"/>
    <n v="12303"/>
    <x v="0"/>
    <x v="0"/>
    <x v="2"/>
    <x v="291"/>
    <s v="Ninguno"/>
    <s v="Casos Confirmados"/>
    <s v="Periodo 2020-2021"/>
    <s v="Casos"/>
    <s v="Ministerio de Ciencias, Tecnología, Conocimiento e Innovación"/>
    <x v="724"/>
    <m/>
    <s v="Gráfico Evolución"/>
    <m/>
    <x v="710"/>
    <m/>
    <s v="#1774B9"/>
    <s v="360-0725"/>
    <n v="36312303"/>
    <s v="T-361"/>
    <s v="C-361"/>
    <s v="FI-363"/>
    <s v="M-361"/>
  </r>
  <r>
    <x v="725"/>
    <n v="360"/>
    <s v="Enfermedades Mundiales"/>
    <s v="Salud"/>
    <n v="12401"/>
    <x v="0"/>
    <x v="0"/>
    <x v="2"/>
    <x v="292"/>
    <s v="Ninguno"/>
    <s v="Casos Confirmados"/>
    <s v="Periodo 2020-2021"/>
    <s v="Casos"/>
    <s v="Ministerio de Ciencias, Tecnología, Conocimiento e Innovación"/>
    <x v="725"/>
    <m/>
    <s v="Gráfico Evolución"/>
    <m/>
    <x v="711"/>
    <m/>
    <s v="#1774B9"/>
    <s v="360-0726"/>
    <n v="36312401"/>
    <s v="T-361"/>
    <s v="C-361"/>
    <s v="FI-363"/>
    <s v="M-361"/>
  </r>
  <r>
    <x v="726"/>
    <n v="360"/>
    <s v="Enfermedades Mundiales"/>
    <s v="Salud"/>
    <n v="12402"/>
    <x v="0"/>
    <x v="0"/>
    <x v="2"/>
    <x v="293"/>
    <s v="Ninguno"/>
    <s v="Casos Confirmados"/>
    <s v="Periodo 2020-2021"/>
    <s v="Casos"/>
    <s v="Ministerio de Ciencias, Tecnología, Conocimiento e Innovación"/>
    <x v="726"/>
    <m/>
    <s v="Gráfico Evolución"/>
    <m/>
    <x v="712"/>
    <m/>
    <s v="#1774B9"/>
    <s v="360-0727"/>
    <n v="36312402"/>
    <s v="T-361"/>
    <s v="C-361"/>
    <s v="FI-363"/>
    <s v="M-361"/>
  </r>
  <r>
    <x v="727"/>
    <n v="360"/>
    <s v="Enfermedades Mundiales"/>
    <s v="Salud"/>
    <n v="13101"/>
    <x v="0"/>
    <x v="0"/>
    <x v="2"/>
    <x v="294"/>
    <s v="Ninguno"/>
    <s v="Casos Confirmados"/>
    <s v="Periodo 2020-2021"/>
    <s v="Casos"/>
    <s v="Ministerio de Ciencias, Tecnología, Conocimiento e Innovación"/>
    <x v="727"/>
    <m/>
    <s v="Gráfico Evolución"/>
    <m/>
    <x v="713"/>
    <m/>
    <s v="#1774B9"/>
    <s v="360-0728"/>
    <n v="36313101"/>
    <s v="T-361"/>
    <s v="C-361"/>
    <s v="FI-363"/>
    <s v="M-361"/>
  </r>
  <r>
    <x v="728"/>
    <n v="360"/>
    <s v="Enfermedades Mundiales"/>
    <s v="Salud"/>
    <n v="13102"/>
    <x v="0"/>
    <x v="0"/>
    <x v="2"/>
    <x v="295"/>
    <s v="Ninguno"/>
    <s v="Casos Confirmados"/>
    <s v="Periodo 2020-2021"/>
    <s v="Casos"/>
    <s v="Ministerio de Ciencias, Tecnología, Conocimiento e Innovación"/>
    <x v="728"/>
    <m/>
    <s v="Gráfico Evolución"/>
    <m/>
    <x v="714"/>
    <m/>
    <s v="#1774B9"/>
    <s v="360-0729"/>
    <n v="36313102"/>
    <s v="T-361"/>
    <s v="C-361"/>
    <s v="FI-363"/>
    <s v="M-361"/>
  </r>
  <r>
    <x v="729"/>
    <n v="360"/>
    <s v="Enfermedades Mundiales"/>
    <s v="Salud"/>
    <n v="13103"/>
    <x v="0"/>
    <x v="0"/>
    <x v="2"/>
    <x v="296"/>
    <s v="Ninguno"/>
    <s v="Casos Confirmados"/>
    <s v="Periodo 2020-2021"/>
    <s v="Casos"/>
    <s v="Ministerio de Ciencias, Tecnología, Conocimiento e Innovación"/>
    <x v="729"/>
    <m/>
    <s v="Gráfico Evolución"/>
    <m/>
    <x v="715"/>
    <m/>
    <s v="#1774B9"/>
    <s v="360-0730"/>
    <n v="36313103"/>
    <s v="T-361"/>
    <s v="C-361"/>
    <s v="FI-363"/>
    <s v="M-361"/>
  </r>
  <r>
    <x v="730"/>
    <n v="360"/>
    <s v="Enfermedades Mundiales"/>
    <s v="Salud"/>
    <n v="13104"/>
    <x v="0"/>
    <x v="0"/>
    <x v="2"/>
    <x v="297"/>
    <s v="Ninguno"/>
    <s v="Casos Confirmados"/>
    <s v="Periodo 2020-2021"/>
    <s v="Casos"/>
    <s v="Ministerio de Ciencias, Tecnología, Conocimiento e Innovación"/>
    <x v="730"/>
    <m/>
    <s v="Gráfico Evolución"/>
    <m/>
    <x v="716"/>
    <m/>
    <s v="#1774B9"/>
    <s v="360-0731"/>
    <n v="36313104"/>
    <s v="T-361"/>
    <s v="C-361"/>
    <s v="FI-363"/>
    <s v="M-361"/>
  </r>
  <r>
    <x v="731"/>
    <n v="360"/>
    <s v="Enfermedades Mundiales"/>
    <s v="Salud"/>
    <n v="13105"/>
    <x v="0"/>
    <x v="0"/>
    <x v="2"/>
    <x v="298"/>
    <s v="Ninguno"/>
    <s v="Casos Confirmados"/>
    <s v="Periodo 2020-2021"/>
    <s v="Casos"/>
    <s v="Ministerio de Ciencias, Tecnología, Conocimiento e Innovación"/>
    <x v="731"/>
    <m/>
    <s v="Gráfico Evolución"/>
    <m/>
    <x v="717"/>
    <m/>
    <s v="#1774B9"/>
    <s v="360-0732"/>
    <n v="36313105"/>
    <s v="T-361"/>
    <s v="C-361"/>
    <s v="FI-363"/>
    <s v="M-361"/>
  </r>
  <r>
    <x v="732"/>
    <n v="360"/>
    <s v="Enfermedades Mundiales"/>
    <s v="Salud"/>
    <n v="13106"/>
    <x v="0"/>
    <x v="0"/>
    <x v="2"/>
    <x v="299"/>
    <s v="Ninguno"/>
    <s v="Casos Confirmados"/>
    <s v="Periodo 2020-2021"/>
    <s v="Casos"/>
    <s v="Ministerio de Ciencias, Tecnología, Conocimiento e Innovación"/>
    <x v="732"/>
    <m/>
    <s v="Gráfico Evolución"/>
    <m/>
    <x v="718"/>
    <m/>
    <s v="#1774B9"/>
    <s v="360-0733"/>
    <n v="36313106"/>
    <s v="T-361"/>
    <s v="C-361"/>
    <s v="FI-363"/>
    <s v="M-361"/>
  </r>
  <r>
    <x v="733"/>
    <n v="360"/>
    <s v="Enfermedades Mundiales"/>
    <s v="Salud"/>
    <n v="13107"/>
    <x v="0"/>
    <x v="0"/>
    <x v="2"/>
    <x v="300"/>
    <s v="Ninguno"/>
    <s v="Casos Confirmados"/>
    <s v="Periodo 2020-2021"/>
    <s v="Casos"/>
    <s v="Ministerio de Ciencias, Tecnología, Conocimiento e Innovación"/>
    <x v="733"/>
    <m/>
    <s v="Gráfico Evolución"/>
    <m/>
    <x v="719"/>
    <m/>
    <s v="#1774B9"/>
    <s v="360-0734"/>
    <n v="36313107"/>
    <s v="T-361"/>
    <s v="C-361"/>
    <s v="FI-363"/>
    <s v="M-361"/>
  </r>
  <r>
    <x v="734"/>
    <n v="360"/>
    <s v="Enfermedades Mundiales"/>
    <s v="Salud"/>
    <n v="13108"/>
    <x v="0"/>
    <x v="0"/>
    <x v="2"/>
    <x v="301"/>
    <s v="Ninguno"/>
    <s v="Casos Confirmados"/>
    <s v="Periodo 2020-2021"/>
    <s v="Casos"/>
    <s v="Ministerio de Ciencias, Tecnología, Conocimiento e Innovación"/>
    <x v="734"/>
    <m/>
    <s v="Gráfico Evolución"/>
    <m/>
    <x v="720"/>
    <m/>
    <s v="#1774B9"/>
    <s v="360-0735"/>
    <n v="36313108"/>
    <s v="T-361"/>
    <s v="C-361"/>
    <s v="FI-363"/>
    <s v="M-361"/>
  </r>
  <r>
    <x v="735"/>
    <n v="360"/>
    <s v="Enfermedades Mundiales"/>
    <s v="Salud"/>
    <n v="13109"/>
    <x v="0"/>
    <x v="0"/>
    <x v="2"/>
    <x v="302"/>
    <s v="Ninguno"/>
    <s v="Casos Confirmados"/>
    <s v="Periodo 2020-2021"/>
    <s v="Casos"/>
    <s v="Ministerio de Ciencias, Tecnología, Conocimiento e Innovación"/>
    <x v="735"/>
    <m/>
    <s v="Gráfico Evolución"/>
    <m/>
    <x v="721"/>
    <m/>
    <s v="#1774B9"/>
    <s v="360-0736"/>
    <n v="36313109"/>
    <s v="T-361"/>
    <s v="C-361"/>
    <s v="FI-363"/>
    <s v="M-361"/>
  </r>
  <r>
    <x v="736"/>
    <n v="360"/>
    <s v="Enfermedades Mundiales"/>
    <s v="Salud"/>
    <n v="13110"/>
    <x v="0"/>
    <x v="0"/>
    <x v="2"/>
    <x v="303"/>
    <s v="Ninguno"/>
    <s v="Casos Confirmados"/>
    <s v="Periodo 2020-2021"/>
    <s v="Casos"/>
    <s v="Ministerio de Ciencias, Tecnología, Conocimiento e Innovación"/>
    <x v="736"/>
    <m/>
    <s v="Gráfico Evolución"/>
    <m/>
    <x v="722"/>
    <m/>
    <s v="#1774B9"/>
    <s v="360-0737"/>
    <n v="36313110"/>
    <s v="T-361"/>
    <s v="C-361"/>
    <s v="FI-363"/>
    <s v="M-361"/>
  </r>
  <r>
    <x v="737"/>
    <n v="360"/>
    <s v="Enfermedades Mundiales"/>
    <s v="Salud"/>
    <n v="13111"/>
    <x v="0"/>
    <x v="0"/>
    <x v="2"/>
    <x v="304"/>
    <s v="Ninguno"/>
    <s v="Casos Confirmados"/>
    <s v="Periodo 2020-2021"/>
    <s v="Casos"/>
    <s v="Ministerio de Ciencias, Tecnología, Conocimiento e Innovación"/>
    <x v="737"/>
    <m/>
    <s v="Gráfico Evolución"/>
    <m/>
    <x v="723"/>
    <m/>
    <s v="#1774B9"/>
    <s v="360-0738"/>
    <n v="36313111"/>
    <s v="T-361"/>
    <s v="C-361"/>
    <s v="FI-363"/>
    <s v="M-361"/>
  </r>
  <r>
    <x v="738"/>
    <n v="360"/>
    <s v="Enfermedades Mundiales"/>
    <s v="Salud"/>
    <n v="13112"/>
    <x v="0"/>
    <x v="0"/>
    <x v="2"/>
    <x v="305"/>
    <s v="Ninguno"/>
    <s v="Casos Confirmados"/>
    <s v="Periodo 2020-2021"/>
    <s v="Casos"/>
    <s v="Ministerio de Ciencias, Tecnología, Conocimiento e Innovación"/>
    <x v="738"/>
    <m/>
    <s v="Gráfico Evolución"/>
    <m/>
    <x v="724"/>
    <m/>
    <s v="#1774B9"/>
    <s v="360-0739"/>
    <n v="36313112"/>
    <s v="T-361"/>
    <s v="C-361"/>
    <s v="FI-363"/>
    <s v="M-361"/>
  </r>
  <r>
    <x v="739"/>
    <n v="360"/>
    <s v="Enfermedades Mundiales"/>
    <s v="Salud"/>
    <n v="13113"/>
    <x v="0"/>
    <x v="0"/>
    <x v="2"/>
    <x v="306"/>
    <s v="Ninguno"/>
    <s v="Casos Confirmados"/>
    <s v="Periodo 2020-2021"/>
    <s v="Casos"/>
    <s v="Ministerio de Ciencias, Tecnología, Conocimiento e Innovación"/>
    <x v="739"/>
    <m/>
    <s v="Gráfico Evolución"/>
    <m/>
    <x v="725"/>
    <m/>
    <s v="#1774B9"/>
    <s v="360-0740"/>
    <n v="36313113"/>
    <s v="T-361"/>
    <s v="C-361"/>
    <s v="FI-363"/>
    <s v="M-361"/>
  </r>
  <r>
    <x v="740"/>
    <n v="360"/>
    <s v="Enfermedades Mundiales"/>
    <s v="Salud"/>
    <n v="13114"/>
    <x v="0"/>
    <x v="0"/>
    <x v="2"/>
    <x v="307"/>
    <s v="Ninguno"/>
    <s v="Casos Confirmados"/>
    <s v="Periodo 2020-2021"/>
    <s v="Casos"/>
    <s v="Ministerio de Ciencias, Tecnología, Conocimiento e Innovación"/>
    <x v="740"/>
    <m/>
    <s v="Gráfico Evolución"/>
    <m/>
    <x v="726"/>
    <m/>
    <s v="#1774B9"/>
    <s v="360-0741"/>
    <n v="36313114"/>
    <s v="T-361"/>
    <s v="C-361"/>
    <s v="FI-363"/>
    <s v="M-361"/>
  </r>
  <r>
    <x v="741"/>
    <n v="360"/>
    <s v="Enfermedades Mundiales"/>
    <s v="Salud"/>
    <n v="13115"/>
    <x v="0"/>
    <x v="0"/>
    <x v="2"/>
    <x v="308"/>
    <s v="Ninguno"/>
    <s v="Casos Confirmados"/>
    <s v="Periodo 2020-2021"/>
    <s v="Casos"/>
    <s v="Ministerio de Ciencias, Tecnología, Conocimiento e Innovación"/>
    <x v="741"/>
    <m/>
    <s v="Gráfico Evolución"/>
    <m/>
    <x v="727"/>
    <m/>
    <s v="#1774B9"/>
    <s v="360-0742"/>
    <n v="36313115"/>
    <s v="T-361"/>
    <s v="C-361"/>
    <s v="FI-363"/>
    <s v="M-361"/>
  </r>
  <r>
    <x v="742"/>
    <n v="360"/>
    <s v="Enfermedades Mundiales"/>
    <s v="Salud"/>
    <n v="13116"/>
    <x v="0"/>
    <x v="0"/>
    <x v="2"/>
    <x v="309"/>
    <s v="Ninguno"/>
    <s v="Casos Confirmados"/>
    <s v="Periodo 2020-2021"/>
    <s v="Casos"/>
    <s v="Ministerio de Ciencias, Tecnología, Conocimiento e Innovación"/>
    <x v="742"/>
    <m/>
    <s v="Gráfico Evolución"/>
    <m/>
    <x v="728"/>
    <m/>
    <s v="#1774B9"/>
    <s v="360-0743"/>
    <n v="36313116"/>
    <s v="T-361"/>
    <s v="C-361"/>
    <s v="FI-363"/>
    <s v="M-361"/>
  </r>
  <r>
    <x v="743"/>
    <n v="360"/>
    <s v="Enfermedades Mundiales"/>
    <s v="Salud"/>
    <n v="13117"/>
    <x v="0"/>
    <x v="0"/>
    <x v="2"/>
    <x v="310"/>
    <s v="Ninguno"/>
    <s v="Casos Confirmados"/>
    <s v="Periodo 2020-2021"/>
    <s v="Casos"/>
    <s v="Ministerio de Ciencias, Tecnología, Conocimiento e Innovación"/>
    <x v="743"/>
    <m/>
    <s v="Gráfico Evolución"/>
    <m/>
    <x v="729"/>
    <m/>
    <s v="#1774B9"/>
    <s v="360-0744"/>
    <n v="36313117"/>
    <s v="T-361"/>
    <s v="C-361"/>
    <s v="FI-363"/>
    <s v="M-361"/>
  </r>
  <r>
    <x v="744"/>
    <n v="360"/>
    <s v="Enfermedades Mundiales"/>
    <s v="Salud"/>
    <n v="13118"/>
    <x v="0"/>
    <x v="0"/>
    <x v="2"/>
    <x v="311"/>
    <s v="Ninguno"/>
    <s v="Casos Confirmados"/>
    <s v="Periodo 2020-2021"/>
    <s v="Casos"/>
    <s v="Ministerio de Ciencias, Tecnología, Conocimiento e Innovación"/>
    <x v="744"/>
    <m/>
    <s v="Gráfico Evolución"/>
    <m/>
    <x v="730"/>
    <m/>
    <s v="#1774B9"/>
    <s v="360-0745"/>
    <n v="36313118"/>
    <s v="T-361"/>
    <s v="C-361"/>
    <s v="FI-363"/>
    <s v="M-361"/>
  </r>
  <r>
    <x v="745"/>
    <n v="360"/>
    <s v="Enfermedades Mundiales"/>
    <s v="Salud"/>
    <n v="13119"/>
    <x v="0"/>
    <x v="0"/>
    <x v="2"/>
    <x v="312"/>
    <s v="Ninguno"/>
    <s v="Casos Confirmados"/>
    <s v="Periodo 2020-2021"/>
    <s v="Casos"/>
    <s v="Ministerio de Ciencias, Tecnología, Conocimiento e Innovación"/>
    <x v="745"/>
    <m/>
    <s v="Gráfico Evolución"/>
    <m/>
    <x v="731"/>
    <m/>
    <s v="#1774B9"/>
    <s v="360-0746"/>
    <n v="36313119"/>
    <s v="T-361"/>
    <s v="C-361"/>
    <s v="FI-363"/>
    <s v="M-361"/>
  </r>
  <r>
    <x v="746"/>
    <n v="360"/>
    <s v="Enfermedades Mundiales"/>
    <s v="Salud"/>
    <n v="13120"/>
    <x v="0"/>
    <x v="0"/>
    <x v="2"/>
    <x v="313"/>
    <s v="Ninguno"/>
    <s v="Casos Confirmados"/>
    <s v="Periodo 2020-2021"/>
    <s v="Casos"/>
    <s v="Ministerio de Ciencias, Tecnología, Conocimiento e Innovación"/>
    <x v="746"/>
    <m/>
    <s v="Gráfico Evolución"/>
    <m/>
    <x v="732"/>
    <m/>
    <s v="#1774B9"/>
    <s v="360-0747"/>
    <n v="36313120"/>
    <s v="T-361"/>
    <s v="C-361"/>
    <s v="FI-363"/>
    <s v="M-361"/>
  </r>
  <r>
    <x v="747"/>
    <n v="360"/>
    <s v="Enfermedades Mundiales"/>
    <s v="Salud"/>
    <n v="13121"/>
    <x v="0"/>
    <x v="0"/>
    <x v="2"/>
    <x v="314"/>
    <s v="Ninguno"/>
    <s v="Casos Confirmados"/>
    <s v="Periodo 2020-2021"/>
    <s v="Casos"/>
    <s v="Ministerio de Ciencias, Tecnología, Conocimiento e Innovación"/>
    <x v="747"/>
    <m/>
    <s v="Gráfico Evolución"/>
    <m/>
    <x v="733"/>
    <m/>
    <s v="#1774B9"/>
    <s v="360-0748"/>
    <n v="36313121"/>
    <s v="T-361"/>
    <s v="C-361"/>
    <s v="FI-363"/>
    <s v="M-361"/>
  </r>
  <r>
    <x v="748"/>
    <n v="360"/>
    <s v="Enfermedades Mundiales"/>
    <s v="Salud"/>
    <n v="13122"/>
    <x v="0"/>
    <x v="0"/>
    <x v="2"/>
    <x v="315"/>
    <s v="Ninguno"/>
    <s v="Casos Confirmados"/>
    <s v="Periodo 2020-2021"/>
    <s v="Casos"/>
    <s v="Ministerio de Ciencias, Tecnología, Conocimiento e Innovación"/>
    <x v="748"/>
    <m/>
    <s v="Gráfico Evolución"/>
    <m/>
    <x v="734"/>
    <m/>
    <s v="#1774B9"/>
    <s v="360-0749"/>
    <n v="36313122"/>
    <s v="T-361"/>
    <s v="C-361"/>
    <s v="FI-363"/>
    <s v="M-361"/>
  </r>
  <r>
    <x v="749"/>
    <n v="360"/>
    <s v="Enfermedades Mundiales"/>
    <s v="Salud"/>
    <n v="13123"/>
    <x v="0"/>
    <x v="0"/>
    <x v="2"/>
    <x v="316"/>
    <s v="Ninguno"/>
    <s v="Casos Confirmados"/>
    <s v="Periodo 2020-2021"/>
    <s v="Casos"/>
    <s v="Ministerio de Ciencias, Tecnología, Conocimiento e Innovación"/>
    <x v="749"/>
    <m/>
    <s v="Gráfico Evolución"/>
    <m/>
    <x v="735"/>
    <m/>
    <s v="#1774B9"/>
    <s v="360-0750"/>
    <n v="36313123"/>
    <s v="T-361"/>
    <s v="C-361"/>
    <s v="FI-363"/>
    <s v="M-361"/>
  </r>
  <r>
    <x v="750"/>
    <n v="360"/>
    <s v="Enfermedades Mundiales"/>
    <s v="Salud"/>
    <n v="13124"/>
    <x v="0"/>
    <x v="0"/>
    <x v="2"/>
    <x v="317"/>
    <s v="Ninguno"/>
    <s v="Casos Confirmados"/>
    <s v="Periodo 2020-2021"/>
    <s v="Casos"/>
    <s v="Ministerio de Ciencias, Tecnología, Conocimiento e Innovación"/>
    <x v="750"/>
    <m/>
    <s v="Gráfico Evolución"/>
    <m/>
    <x v="736"/>
    <m/>
    <s v="#1774B9"/>
    <s v="360-0751"/>
    <n v="36313124"/>
    <s v="T-361"/>
    <s v="C-361"/>
    <s v="FI-363"/>
    <s v="M-361"/>
  </r>
  <r>
    <x v="751"/>
    <n v="360"/>
    <s v="Enfermedades Mundiales"/>
    <s v="Salud"/>
    <n v="13125"/>
    <x v="0"/>
    <x v="0"/>
    <x v="2"/>
    <x v="318"/>
    <s v="Ninguno"/>
    <s v="Casos Confirmados"/>
    <s v="Periodo 2020-2021"/>
    <s v="Casos"/>
    <s v="Ministerio de Ciencias, Tecnología, Conocimiento e Innovación"/>
    <x v="751"/>
    <m/>
    <s v="Gráfico Evolución"/>
    <m/>
    <x v="737"/>
    <m/>
    <s v="#1774B9"/>
    <s v="360-0752"/>
    <n v="36313125"/>
    <s v="T-361"/>
    <s v="C-361"/>
    <s v="FI-363"/>
    <s v="M-361"/>
  </r>
  <r>
    <x v="752"/>
    <n v="360"/>
    <s v="Enfermedades Mundiales"/>
    <s v="Salud"/>
    <n v="13126"/>
    <x v="0"/>
    <x v="0"/>
    <x v="2"/>
    <x v="319"/>
    <s v="Ninguno"/>
    <s v="Casos Confirmados"/>
    <s v="Periodo 2020-2021"/>
    <s v="Casos"/>
    <s v="Ministerio de Ciencias, Tecnología, Conocimiento e Innovación"/>
    <x v="752"/>
    <m/>
    <s v="Gráfico Evolución"/>
    <m/>
    <x v="738"/>
    <m/>
    <s v="#1774B9"/>
    <s v="360-0753"/>
    <n v="36313126"/>
    <s v="T-361"/>
    <s v="C-361"/>
    <s v="FI-363"/>
    <s v="M-361"/>
  </r>
  <r>
    <x v="753"/>
    <n v="360"/>
    <s v="Enfermedades Mundiales"/>
    <s v="Salud"/>
    <n v="13127"/>
    <x v="0"/>
    <x v="0"/>
    <x v="2"/>
    <x v="320"/>
    <s v="Ninguno"/>
    <s v="Casos Confirmados"/>
    <s v="Periodo 2020-2021"/>
    <s v="Casos"/>
    <s v="Ministerio de Ciencias, Tecnología, Conocimiento e Innovación"/>
    <x v="753"/>
    <m/>
    <s v="Gráfico Evolución"/>
    <m/>
    <x v="739"/>
    <m/>
    <s v="#1774B9"/>
    <s v="360-0754"/>
    <n v="36313127"/>
    <s v="T-361"/>
    <s v="C-361"/>
    <s v="FI-363"/>
    <s v="M-361"/>
  </r>
  <r>
    <x v="754"/>
    <n v="360"/>
    <s v="Enfermedades Mundiales"/>
    <s v="Salud"/>
    <n v="13128"/>
    <x v="0"/>
    <x v="0"/>
    <x v="2"/>
    <x v="321"/>
    <s v="Ninguno"/>
    <s v="Casos Confirmados"/>
    <s v="Periodo 2020-2021"/>
    <s v="Casos"/>
    <s v="Ministerio de Ciencias, Tecnología, Conocimiento e Innovación"/>
    <x v="754"/>
    <m/>
    <s v="Gráfico Evolución"/>
    <m/>
    <x v="740"/>
    <m/>
    <s v="#1774B9"/>
    <s v="360-0755"/>
    <n v="36313128"/>
    <s v="T-361"/>
    <s v="C-361"/>
    <s v="FI-363"/>
    <s v="M-361"/>
  </r>
  <r>
    <x v="755"/>
    <n v="360"/>
    <s v="Enfermedades Mundiales"/>
    <s v="Salud"/>
    <n v="13129"/>
    <x v="0"/>
    <x v="0"/>
    <x v="2"/>
    <x v="322"/>
    <s v="Ninguno"/>
    <s v="Casos Confirmados"/>
    <s v="Periodo 2020-2021"/>
    <s v="Casos"/>
    <s v="Ministerio de Ciencias, Tecnología, Conocimiento e Innovación"/>
    <x v="755"/>
    <m/>
    <s v="Gráfico Evolución"/>
    <m/>
    <x v="741"/>
    <m/>
    <s v="#1774B9"/>
    <s v="360-0756"/>
    <n v="36313129"/>
    <s v="T-361"/>
    <s v="C-361"/>
    <s v="FI-363"/>
    <s v="M-361"/>
  </r>
  <r>
    <x v="756"/>
    <n v="360"/>
    <s v="Enfermedades Mundiales"/>
    <s v="Salud"/>
    <n v="13130"/>
    <x v="0"/>
    <x v="0"/>
    <x v="2"/>
    <x v="323"/>
    <s v="Ninguno"/>
    <s v="Casos Confirmados"/>
    <s v="Periodo 2020-2021"/>
    <s v="Casos"/>
    <s v="Ministerio de Ciencias, Tecnología, Conocimiento e Innovación"/>
    <x v="756"/>
    <m/>
    <s v="Gráfico Evolución"/>
    <m/>
    <x v="742"/>
    <m/>
    <s v="#1774B9"/>
    <s v="360-0757"/>
    <n v="36313130"/>
    <s v="T-361"/>
    <s v="C-361"/>
    <s v="FI-363"/>
    <s v="M-361"/>
  </r>
  <r>
    <x v="757"/>
    <n v="360"/>
    <s v="Enfermedades Mundiales"/>
    <s v="Salud"/>
    <n v="13131"/>
    <x v="0"/>
    <x v="0"/>
    <x v="2"/>
    <x v="324"/>
    <s v="Ninguno"/>
    <s v="Casos Confirmados"/>
    <s v="Periodo 2020-2021"/>
    <s v="Casos"/>
    <s v="Ministerio de Ciencias, Tecnología, Conocimiento e Innovación"/>
    <x v="757"/>
    <m/>
    <s v="Gráfico Evolución"/>
    <m/>
    <x v="743"/>
    <m/>
    <s v="#1774B9"/>
    <s v="360-0758"/>
    <n v="36313131"/>
    <s v="T-361"/>
    <s v="C-361"/>
    <s v="FI-363"/>
    <s v="M-361"/>
  </r>
  <r>
    <x v="758"/>
    <n v="360"/>
    <s v="Enfermedades Mundiales"/>
    <s v="Salud"/>
    <n v="13132"/>
    <x v="0"/>
    <x v="0"/>
    <x v="2"/>
    <x v="325"/>
    <s v="Ninguno"/>
    <s v="Casos Confirmados"/>
    <s v="Periodo 2020-2021"/>
    <s v="Casos"/>
    <s v="Ministerio de Ciencias, Tecnología, Conocimiento e Innovación"/>
    <x v="758"/>
    <m/>
    <s v="Gráfico Evolución"/>
    <m/>
    <x v="744"/>
    <m/>
    <s v="#1774B9"/>
    <s v="360-0759"/>
    <n v="36313132"/>
    <s v="T-361"/>
    <s v="C-361"/>
    <s v="FI-363"/>
    <s v="M-361"/>
  </r>
  <r>
    <x v="759"/>
    <n v="360"/>
    <s v="Enfermedades Mundiales"/>
    <s v="Salud"/>
    <n v="13201"/>
    <x v="0"/>
    <x v="0"/>
    <x v="2"/>
    <x v="326"/>
    <s v="Ninguno"/>
    <s v="Casos Confirmados"/>
    <s v="Periodo 2020-2021"/>
    <s v="Casos"/>
    <s v="Ministerio de Ciencias, Tecnología, Conocimiento e Innovación"/>
    <x v="759"/>
    <m/>
    <s v="Gráfico Evolución"/>
    <m/>
    <x v="745"/>
    <m/>
    <s v="#1774B9"/>
    <s v="360-0760"/>
    <n v="36313201"/>
    <s v="T-361"/>
    <s v="C-361"/>
    <s v="FI-363"/>
    <s v="M-361"/>
  </r>
  <r>
    <x v="760"/>
    <n v="360"/>
    <s v="Enfermedades Mundiales"/>
    <s v="Salud"/>
    <n v="13202"/>
    <x v="0"/>
    <x v="0"/>
    <x v="2"/>
    <x v="327"/>
    <s v="Ninguno"/>
    <s v="Casos Confirmados"/>
    <s v="Periodo 2020-2021"/>
    <s v="Casos"/>
    <s v="Ministerio de Ciencias, Tecnología, Conocimiento e Innovación"/>
    <x v="760"/>
    <m/>
    <s v="Gráfico Evolución"/>
    <m/>
    <x v="746"/>
    <m/>
    <s v="#1774B9"/>
    <s v="360-0761"/>
    <n v="36313202"/>
    <s v="T-361"/>
    <s v="C-361"/>
    <s v="FI-363"/>
    <s v="M-361"/>
  </r>
  <r>
    <x v="761"/>
    <n v="360"/>
    <s v="Enfermedades Mundiales"/>
    <s v="Salud"/>
    <n v="13203"/>
    <x v="0"/>
    <x v="0"/>
    <x v="2"/>
    <x v="328"/>
    <s v="Ninguno"/>
    <s v="Casos Confirmados"/>
    <s v="Periodo 2020-2021"/>
    <s v="Casos"/>
    <s v="Ministerio de Ciencias, Tecnología, Conocimiento e Innovación"/>
    <x v="761"/>
    <m/>
    <s v="Gráfico Evolución"/>
    <m/>
    <x v="747"/>
    <m/>
    <s v="#1774B9"/>
    <s v="360-0762"/>
    <n v="36313203"/>
    <s v="T-361"/>
    <s v="C-361"/>
    <s v="FI-363"/>
    <s v="M-361"/>
  </r>
  <r>
    <x v="762"/>
    <n v="360"/>
    <s v="Enfermedades Mundiales"/>
    <s v="Salud"/>
    <n v="13301"/>
    <x v="0"/>
    <x v="0"/>
    <x v="2"/>
    <x v="329"/>
    <s v="Ninguno"/>
    <s v="Casos Confirmados"/>
    <s v="Periodo 2020-2021"/>
    <s v="Casos"/>
    <s v="Ministerio de Ciencias, Tecnología, Conocimiento e Innovación"/>
    <x v="762"/>
    <m/>
    <s v="Gráfico Evolución"/>
    <m/>
    <x v="748"/>
    <m/>
    <s v="#1774B9"/>
    <s v="360-0763"/>
    <n v="36313301"/>
    <s v="T-361"/>
    <s v="C-361"/>
    <s v="FI-363"/>
    <s v="M-361"/>
  </r>
  <r>
    <x v="763"/>
    <n v="360"/>
    <s v="Enfermedades Mundiales"/>
    <s v="Salud"/>
    <n v="13302"/>
    <x v="0"/>
    <x v="0"/>
    <x v="2"/>
    <x v="330"/>
    <s v="Ninguno"/>
    <s v="Casos Confirmados"/>
    <s v="Periodo 2020-2021"/>
    <s v="Casos"/>
    <s v="Ministerio de Ciencias, Tecnología, Conocimiento e Innovación"/>
    <x v="763"/>
    <m/>
    <s v="Gráfico Evolución"/>
    <m/>
    <x v="749"/>
    <m/>
    <s v="#1774B9"/>
    <s v="360-0764"/>
    <n v="36313302"/>
    <s v="T-361"/>
    <s v="C-361"/>
    <s v="FI-363"/>
    <s v="M-361"/>
  </r>
  <r>
    <x v="764"/>
    <n v="360"/>
    <s v="Enfermedades Mundiales"/>
    <s v="Salud"/>
    <n v="13303"/>
    <x v="0"/>
    <x v="0"/>
    <x v="2"/>
    <x v="331"/>
    <s v="Ninguno"/>
    <s v="Casos Confirmados"/>
    <s v="Periodo 2020-2021"/>
    <s v="Casos"/>
    <s v="Ministerio de Ciencias, Tecnología, Conocimiento e Innovación"/>
    <x v="764"/>
    <m/>
    <s v="Gráfico Evolución"/>
    <m/>
    <x v="750"/>
    <m/>
    <s v="#1774B9"/>
    <s v="360-0765"/>
    <n v="36313303"/>
    <s v="T-361"/>
    <s v="C-361"/>
    <s v="FI-363"/>
    <s v="M-361"/>
  </r>
  <r>
    <x v="765"/>
    <n v="360"/>
    <s v="Enfermedades Mundiales"/>
    <s v="Salud"/>
    <n v="13401"/>
    <x v="0"/>
    <x v="0"/>
    <x v="2"/>
    <x v="332"/>
    <s v="Ninguno"/>
    <s v="Casos Confirmados"/>
    <s v="Periodo 2020-2021"/>
    <s v="Casos"/>
    <s v="Ministerio de Ciencias, Tecnología, Conocimiento e Innovación"/>
    <x v="765"/>
    <m/>
    <s v="Gráfico Evolución"/>
    <m/>
    <x v="751"/>
    <m/>
    <s v="#1774B9"/>
    <s v="360-0766"/>
    <n v="36313401"/>
    <s v="T-361"/>
    <s v="C-361"/>
    <s v="FI-363"/>
    <s v="M-361"/>
  </r>
  <r>
    <x v="766"/>
    <n v="360"/>
    <s v="Enfermedades Mundiales"/>
    <s v="Salud"/>
    <n v="13402"/>
    <x v="0"/>
    <x v="0"/>
    <x v="2"/>
    <x v="333"/>
    <s v="Ninguno"/>
    <s v="Casos Confirmados"/>
    <s v="Periodo 2020-2021"/>
    <s v="Casos"/>
    <s v="Ministerio de Ciencias, Tecnología, Conocimiento e Innovación"/>
    <x v="766"/>
    <m/>
    <s v="Gráfico Evolución"/>
    <m/>
    <x v="752"/>
    <m/>
    <s v="#1774B9"/>
    <s v="360-0767"/>
    <n v="36313402"/>
    <s v="T-361"/>
    <s v="C-361"/>
    <s v="FI-363"/>
    <s v="M-361"/>
  </r>
  <r>
    <x v="767"/>
    <n v="360"/>
    <s v="Enfermedades Mundiales"/>
    <s v="Salud"/>
    <n v="13403"/>
    <x v="0"/>
    <x v="0"/>
    <x v="2"/>
    <x v="334"/>
    <s v="Ninguno"/>
    <s v="Casos Confirmados"/>
    <s v="Periodo 2020-2021"/>
    <s v="Casos"/>
    <s v="Ministerio de Ciencias, Tecnología, Conocimiento e Innovación"/>
    <x v="767"/>
    <m/>
    <s v="Gráfico Evolución"/>
    <m/>
    <x v="753"/>
    <m/>
    <s v="#1774B9"/>
    <s v="360-0768"/>
    <n v="36313403"/>
    <s v="T-361"/>
    <s v="C-361"/>
    <s v="FI-363"/>
    <s v="M-361"/>
  </r>
  <r>
    <x v="768"/>
    <n v="360"/>
    <s v="Enfermedades Mundiales"/>
    <s v="Salud"/>
    <n v="13404"/>
    <x v="0"/>
    <x v="0"/>
    <x v="2"/>
    <x v="335"/>
    <s v="Ninguno"/>
    <s v="Casos Confirmados"/>
    <s v="Periodo 2020-2021"/>
    <s v="Casos"/>
    <s v="Ministerio de Ciencias, Tecnología, Conocimiento e Innovación"/>
    <x v="768"/>
    <m/>
    <s v="Gráfico Evolución"/>
    <m/>
    <x v="754"/>
    <m/>
    <s v="#1774B9"/>
    <s v="360-0769"/>
    <n v="36313404"/>
    <s v="T-361"/>
    <s v="C-361"/>
    <s v="FI-363"/>
    <s v="M-361"/>
  </r>
  <r>
    <x v="769"/>
    <n v="360"/>
    <s v="Enfermedades Mundiales"/>
    <s v="Salud"/>
    <n v="13501"/>
    <x v="0"/>
    <x v="0"/>
    <x v="2"/>
    <x v="336"/>
    <s v="Ninguno"/>
    <s v="Casos Confirmados"/>
    <s v="Periodo 2020-2021"/>
    <s v="Casos"/>
    <s v="Ministerio de Ciencias, Tecnología, Conocimiento e Innovación"/>
    <x v="769"/>
    <m/>
    <s v="Gráfico Evolución"/>
    <m/>
    <x v="755"/>
    <m/>
    <s v="#1774B9"/>
    <s v="360-0770"/>
    <n v="36313501"/>
    <s v="T-361"/>
    <s v="C-361"/>
    <s v="FI-363"/>
    <s v="M-361"/>
  </r>
  <r>
    <x v="770"/>
    <n v="360"/>
    <s v="Enfermedades Mundiales"/>
    <s v="Salud"/>
    <n v="13502"/>
    <x v="0"/>
    <x v="0"/>
    <x v="2"/>
    <x v="337"/>
    <s v="Ninguno"/>
    <s v="Casos Confirmados"/>
    <s v="Periodo 2020-2021"/>
    <s v="Casos"/>
    <s v="Ministerio de Ciencias, Tecnología, Conocimiento e Innovación"/>
    <x v="770"/>
    <m/>
    <s v="Gráfico Evolución"/>
    <m/>
    <x v="756"/>
    <m/>
    <s v="#1774B9"/>
    <s v="360-0771"/>
    <n v="36313502"/>
    <s v="T-361"/>
    <s v="C-361"/>
    <s v="FI-363"/>
    <s v="M-361"/>
  </r>
  <r>
    <x v="771"/>
    <n v="360"/>
    <s v="Enfermedades Mundiales"/>
    <s v="Salud"/>
    <n v="13503"/>
    <x v="0"/>
    <x v="0"/>
    <x v="2"/>
    <x v="338"/>
    <s v="Ninguno"/>
    <s v="Casos Confirmados"/>
    <s v="Periodo 2020-2021"/>
    <s v="Casos"/>
    <s v="Ministerio de Ciencias, Tecnología, Conocimiento e Innovación"/>
    <x v="771"/>
    <m/>
    <s v="Gráfico Evolución"/>
    <m/>
    <x v="757"/>
    <m/>
    <s v="#1774B9"/>
    <s v="360-0772"/>
    <n v="36313503"/>
    <s v="T-361"/>
    <s v="C-361"/>
    <s v="FI-363"/>
    <s v="M-361"/>
  </r>
  <r>
    <x v="772"/>
    <n v="360"/>
    <s v="Enfermedades Mundiales"/>
    <s v="Salud"/>
    <n v="13504"/>
    <x v="0"/>
    <x v="0"/>
    <x v="2"/>
    <x v="339"/>
    <s v="Ninguno"/>
    <s v="Casos Confirmados"/>
    <s v="Periodo 2020-2021"/>
    <s v="Casos"/>
    <s v="Ministerio de Ciencias, Tecnología, Conocimiento e Innovación"/>
    <x v="772"/>
    <m/>
    <s v="Gráfico Evolución"/>
    <m/>
    <x v="758"/>
    <m/>
    <s v="#1774B9"/>
    <s v="360-0773"/>
    <n v="36313504"/>
    <s v="T-361"/>
    <s v="C-361"/>
    <s v="FI-363"/>
    <s v="M-361"/>
  </r>
  <r>
    <x v="773"/>
    <n v="360"/>
    <s v="Enfermedades Mundiales"/>
    <s v="Salud"/>
    <n v="13505"/>
    <x v="0"/>
    <x v="0"/>
    <x v="2"/>
    <x v="340"/>
    <s v="Ninguno"/>
    <s v="Casos Confirmados"/>
    <s v="Periodo 2020-2021"/>
    <s v="Casos"/>
    <s v="Ministerio de Ciencias, Tecnología, Conocimiento e Innovación"/>
    <x v="773"/>
    <m/>
    <s v="Gráfico Evolución"/>
    <m/>
    <x v="759"/>
    <m/>
    <s v="#1774B9"/>
    <s v="360-0774"/>
    <n v="36313505"/>
    <s v="T-361"/>
    <s v="C-361"/>
    <s v="FI-363"/>
    <s v="M-361"/>
  </r>
  <r>
    <x v="774"/>
    <n v="360"/>
    <s v="Enfermedades Mundiales"/>
    <s v="Salud"/>
    <n v="13601"/>
    <x v="0"/>
    <x v="0"/>
    <x v="2"/>
    <x v="341"/>
    <s v="Ninguno"/>
    <s v="Casos Confirmados"/>
    <s v="Periodo 2020-2021"/>
    <s v="Casos"/>
    <s v="Ministerio de Ciencias, Tecnología, Conocimiento e Innovación"/>
    <x v="774"/>
    <m/>
    <s v="Gráfico Evolución"/>
    <m/>
    <x v="760"/>
    <m/>
    <s v="#1774B9"/>
    <s v="360-0775"/>
    <n v="36313601"/>
    <s v="T-361"/>
    <s v="C-361"/>
    <s v="FI-363"/>
    <s v="M-361"/>
  </r>
  <r>
    <x v="775"/>
    <n v="360"/>
    <s v="Enfermedades Mundiales"/>
    <s v="Salud"/>
    <n v="13602"/>
    <x v="0"/>
    <x v="0"/>
    <x v="2"/>
    <x v="342"/>
    <s v="Ninguno"/>
    <s v="Casos Confirmados"/>
    <s v="Periodo 2020-2021"/>
    <s v="Casos"/>
    <s v="Ministerio de Ciencias, Tecnología, Conocimiento e Innovación"/>
    <x v="775"/>
    <m/>
    <s v="Gráfico Evolución"/>
    <m/>
    <x v="761"/>
    <m/>
    <s v="#1774B9"/>
    <s v="360-0776"/>
    <n v="36313602"/>
    <s v="T-361"/>
    <s v="C-361"/>
    <s v="FI-363"/>
    <s v="M-361"/>
  </r>
  <r>
    <x v="776"/>
    <n v="360"/>
    <s v="Enfermedades Mundiales"/>
    <s v="Salud"/>
    <n v="13603"/>
    <x v="0"/>
    <x v="0"/>
    <x v="2"/>
    <x v="343"/>
    <s v="Ninguno"/>
    <s v="Casos Confirmados"/>
    <s v="Periodo 2020-2021"/>
    <s v="Casos"/>
    <s v="Ministerio de Ciencias, Tecnología, Conocimiento e Innovación"/>
    <x v="776"/>
    <m/>
    <s v="Gráfico Evolución"/>
    <m/>
    <x v="762"/>
    <m/>
    <s v="#1774B9"/>
    <s v="360-0777"/>
    <n v="36313603"/>
    <s v="T-361"/>
    <s v="C-361"/>
    <s v="FI-363"/>
    <s v="M-361"/>
  </r>
  <r>
    <x v="777"/>
    <n v="360"/>
    <s v="Enfermedades Mundiales"/>
    <s v="Salud"/>
    <n v="13604"/>
    <x v="0"/>
    <x v="0"/>
    <x v="2"/>
    <x v="344"/>
    <s v="Ninguno"/>
    <s v="Casos Confirmados"/>
    <s v="Periodo 2020-2021"/>
    <s v="Casos"/>
    <s v="Ministerio de Ciencias, Tecnología, Conocimiento e Innovación"/>
    <x v="777"/>
    <m/>
    <s v="Gráfico Evolución"/>
    <m/>
    <x v="763"/>
    <m/>
    <s v="#1774B9"/>
    <s v="360-0778"/>
    <n v="36313604"/>
    <s v="T-361"/>
    <s v="C-361"/>
    <s v="FI-363"/>
    <s v="M-361"/>
  </r>
  <r>
    <x v="778"/>
    <n v="360"/>
    <s v="Enfermedades Mundiales"/>
    <s v="Salud"/>
    <n v="13605"/>
    <x v="0"/>
    <x v="0"/>
    <x v="2"/>
    <x v="345"/>
    <s v="Ninguno"/>
    <s v="Casos Confirmados"/>
    <s v="Periodo 2020-2021"/>
    <s v="Casos"/>
    <s v="Ministerio de Ciencias, Tecnología, Conocimiento e Innovación"/>
    <x v="778"/>
    <m/>
    <s v="Gráfico Evolución"/>
    <m/>
    <x v="764"/>
    <m/>
    <s v="#1774B9"/>
    <s v="360-0779"/>
    <n v="36313605"/>
    <s v="T-361"/>
    <s v="C-361"/>
    <s v="FI-363"/>
    <s v="M-361"/>
  </r>
  <r>
    <x v="779"/>
    <n v="360"/>
    <s v="Enfermedades Mundiales"/>
    <s v="Salud"/>
    <n v="14101"/>
    <x v="0"/>
    <x v="0"/>
    <x v="2"/>
    <x v="346"/>
    <s v="Ninguno"/>
    <s v="Casos Confirmados"/>
    <s v="Periodo 2020-2021"/>
    <s v="Casos"/>
    <s v="Ministerio de Ciencias, Tecnología, Conocimiento e Innovación"/>
    <x v="779"/>
    <m/>
    <s v="Gráfico Evolución"/>
    <m/>
    <x v="765"/>
    <m/>
    <s v="#1774B9"/>
    <s v="360-0780"/>
    <n v="36314101"/>
    <s v="T-361"/>
    <s v="C-361"/>
    <s v="FI-363"/>
    <s v="M-361"/>
  </r>
  <r>
    <x v="780"/>
    <n v="360"/>
    <s v="Enfermedades Mundiales"/>
    <s v="Salud"/>
    <n v="14102"/>
    <x v="0"/>
    <x v="0"/>
    <x v="2"/>
    <x v="347"/>
    <s v="Ninguno"/>
    <s v="Casos Confirmados"/>
    <s v="Periodo 2020-2021"/>
    <s v="Casos"/>
    <s v="Ministerio de Ciencias, Tecnología, Conocimiento e Innovación"/>
    <x v="780"/>
    <m/>
    <s v="Gráfico Evolución"/>
    <m/>
    <x v="766"/>
    <m/>
    <s v="#1774B9"/>
    <s v="360-0781"/>
    <n v="36314102"/>
    <s v="T-361"/>
    <s v="C-361"/>
    <s v="FI-363"/>
    <s v="M-361"/>
  </r>
  <r>
    <x v="781"/>
    <n v="360"/>
    <s v="Enfermedades Mundiales"/>
    <s v="Salud"/>
    <n v="14103"/>
    <x v="0"/>
    <x v="0"/>
    <x v="2"/>
    <x v="348"/>
    <s v="Ninguno"/>
    <s v="Casos Confirmados"/>
    <s v="Periodo 2020-2021"/>
    <s v="Casos"/>
    <s v="Ministerio de Ciencias, Tecnología, Conocimiento e Innovación"/>
    <x v="781"/>
    <m/>
    <s v="Gráfico Evolución"/>
    <m/>
    <x v="767"/>
    <m/>
    <s v="#1774B9"/>
    <s v="360-0782"/>
    <n v="36314103"/>
    <s v="T-361"/>
    <s v="C-361"/>
    <s v="FI-363"/>
    <s v="M-361"/>
  </r>
  <r>
    <x v="782"/>
    <n v="360"/>
    <s v="Enfermedades Mundiales"/>
    <s v="Salud"/>
    <n v="14104"/>
    <x v="0"/>
    <x v="0"/>
    <x v="2"/>
    <x v="349"/>
    <s v="Ninguno"/>
    <s v="Casos Confirmados"/>
    <s v="Periodo 2020-2021"/>
    <s v="Casos"/>
    <s v="Ministerio de Ciencias, Tecnología, Conocimiento e Innovación"/>
    <x v="782"/>
    <m/>
    <s v="Gráfico Evolución"/>
    <m/>
    <x v="768"/>
    <m/>
    <s v="#1774B9"/>
    <s v="360-0783"/>
    <n v="36314104"/>
    <s v="T-361"/>
    <s v="C-361"/>
    <s v="FI-363"/>
    <s v="M-361"/>
  </r>
  <r>
    <x v="783"/>
    <n v="360"/>
    <s v="Enfermedades Mundiales"/>
    <s v="Salud"/>
    <n v="14105"/>
    <x v="0"/>
    <x v="0"/>
    <x v="2"/>
    <x v="350"/>
    <s v="Ninguno"/>
    <s v="Casos Confirmados"/>
    <s v="Periodo 2020-2021"/>
    <s v="Casos"/>
    <s v="Ministerio de Ciencias, Tecnología, Conocimiento e Innovación"/>
    <x v="783"/>
    <m/>
    <s v="Gráfico Evolución"/>
    <m/>
    <x v="769"/>
    <m/>
    <s v="#1774B9"/>
    <s v="360-0784"/>
    <n v="36314105"/>
    <s v="T-361"/>
    <s v="C-361"/>
    <s v="FI-363"/>
    <s v="M-361"/>
  </r>
  <r>
    <x v="784"/>
    <n v="360"/>
    <s v="Enfermedades Mundiales"/>
    <s v="Salud"/>
    <n v="14106"/>
    <x v="0"/>
    <x v="0"/>
    <x v="2"/>
    <x v="351"/>
    <s v="Ninguno"/>
    <s v="Casos Confirmados"/>
    <s v="Periodo 2020-2021"/>
    <s v="Casos"/>
    <s v="Ministerio de Ciencias, Tecnología, Conocimiento e Innovación"/>
    <x v="784"/>
    <m/>
    <s v="Gráfico Evolución"/>
    <m/>
    <x v="770"/>
    <m/>
    <s v="#1774B9"/>
    <s v="360-0785"/>
    <n v="36314106"/>
    <s v="T-361"/>
    <s v="C-361"/>
    <s v="FI-363"/>
    <s v="M-361"/>
  </r>
  <r>
    <x v="785"/>
    <n v="360"/>
    <s v="Enfermedades Mundiales"/>
    <s v="Salud"/>
    <n v="14107"/>
    <x v="0"/>
    <x v="0"/>
    <x v="2"/>
    <x v="352"/>
    <s v="Ninguno"/>
    <s v="Casos Confirmados"/>
    <s v="Periodo 2020-2021"/>
    <s v="Casos"/>
    <s v="Ministerio de Ciencias, Tecnología, Conocimiento e Innovación"/>
    <x v="785"/>
    <m/>
    <s v="Gráfico Evolución"/>
    <m/>
    <x v="771"/>
    <m/>
    <s v="#1774B9"/>
    <s v="360-0786"/>
    <n v="36314107"/>
    <s v="T-361"/>
    <s v="C-361"/>
    <s v="FI-363"/>
    <s v="M-361"/>
  </r>
  <r>
    <x v="786"/>
    <n v="360"/>
    <s v="Enfermedades Mundiales"/>
    <s v="Salud"/>
    <n v="14108"/>
    <x v="0"/>
    <x v="0"/>
    <x v="2"/>
    <x v="353"/>
    <s v="Ninguno"/>
    <s v="Casos Confirmados"/>
    <s v="Periodo 2020-2021"/>
    <s v="Casos"/>
    <s v="Ministerio de Ciencias, Tecnología, Conocimiento e Innovación"/>
    <x v="786"/>
    <m/>
    <s v="Gráfico Evolución"/>
    <m/>
    <x v="772"/>
    <m/>
    <s v="#1774B9"/>
    <s v="360-0787"/>
    <n v="36314108"/>
    <s v="T-361"/>
    <s v="C-361"/>
    <s v="FI-363"/>
    <s v="M-361"/>
  </r>
  <r>
    <x v="787"/>
    <n v="360"/>
    <s v="Enfermedades Mundiales"/>
    <s v="Salud"/>
    <n v="14201"/>
    <x v="0"/>
    <x v="0"/>
    <x v="2"/>
    <x v="354"/>
    <s v="Ninguno"/>
    <s v="Casos Confirmados"/>
    <s v="Periodo 2020-2021"/>
    <s v="Casos"/>
    <s v="Ministerio de Ciencias, Tecnología, Conocimiento e Innovación"/>
    <x v="787"/>
    <m/>
    <s v="Gráfico Evolución"/>
    <m/>
    <x v="773"/>
    <m/>
    <s v="#1774B9"/>
    <s v="360-0788"/>
    <n v="36314201"/>
    <s v="T-361"/>
    <s v="C-361"/>
    <s v="FI-363"/>
    <s v="M-361"/>
  </r>
  <r>
    <x v="788"/>
    <n v="360"/>
    <s v="Enfermedades Mundiales"/>
    <s v="Salud"/>
    <n v="14202"/>
    <x v="0"/>
    <x v="0"/>
    <x v="2"/>
    <x v="355"/>
    <s v="Ninguno"/>
    <s v="Casos Confirmados"/>
    <s v="Periodo 2020-2021"/>
    <s v="Casos"/>
    <s v="Ministerio de Ciencias, Tecnología, Conocimiento e Innovación"/>
    <x v="788"/>
    <m/>
    <s v="Gráfico Evolución"/>
    <m/>
    <x v="774"/>
    <m/>
    <s v="#1774B9"/>
    <s v="360-0789"/>
    <n v="36314202"/>
    <s v="T-361"/>
    <s v="C-361"/>
    <s v="FI-363"/>
    <s v="M-361"/>
  </r>
  <r>
    <x v="789"/>
    <n v="360"/>
    <s v="Enfermedades Mundiales"/>
    <s v="Salud"/>
    <n v="14203"/>
    <x v="0"/>
    <x v="0"/>
    <x v="2"/>
    <x v="356"/>
    <s v="Ninguno"/>
    <s v="Casos Confirmados"/>
    <s v="Periodo 2020-2021"/>
    <s v="Casos"/>
    <s v="Ministerio de Ciencias, Tecnología, Conocimiento e Innovación"/>
    <x v="789"/>
    <m/>
    <s v="Gráfico Evolución"/>
    <m/>
    <x v="775"/>
    <m/>
    <s v="#1774B9"/>
    <s v="360-0790"/>
    <n v="36314203"/>
    <s v="T-361"/>
    <s v="C-361"/>
    <s v="FI-363"/>
    <s v="M-361"/>
  </r>
  <r>
    <x v="790"/>
    <n v="360"/>
    <s v="Enfermedades Mundiales"/>
    <s v="Salud"/>
    <n v="14204"/>
    <x v="0"/>
    <x v="0"/>
    <x v="2"/>
    <x v="357"/>
    <s v="Ninguno"/>
    <s v="Casos Confirmados"/>
    <s v="Periodo 2020-2021"/>
    <s v="Casos"/>
    <s v="Ministerio de Ciencias, Tecnología, Conocimiento e Innovación"/>
    <x v="790"/>
    <m/>
    <s v="Gráfico Evolución"/>
    <m/>
    <x v="776"/>
    <m/>
    <s v="#1774B9"/>
    <s v="360-0791"/>
    <n v="36314204"/>
    <s v="T-361"/>
    <s v="C-361"/>
    <s v="FI-363"/>
    <s v="M-361"/>
  </r>
  <r>
    <x v="791"/>
    <n v="360"/>
    <s v="Enfermedades Mundiales"/>
    <s v="Salud"/>
    <n v="15101"/>
    <x v="0"/>
    <x v="0"/>
    <x v="2"/>
    <x v="358"/>
    <s v="Ninguno"/>
    <s v="Casos Confirmados"/>
    <s v="Periodo 2020-2021"/>
    <s v="Casos"/>
    <s v="Ministerio de Ciencias, Tecnología, Conocimiento e Innovación"/>
    <x v="791"/>
    <m/>
    <s v="Gráfico Evolución"/>
    <m/>
    <x v="777"/>
    <m/>
    <s v="#1774B9"/>
    <s v="360-0792"/>
    <n v="36315101"/>
    <s v="T-361"/>
    <s v="C-361"/>
    <s v="FI-363"/>
    <s v="M-361"/>
  </r>
  <r>
    <x v="792"/>
    <n v="360"/>
    <s v="Enfermedades Mundiales"/>
    <s v="Salud"/>
    <n v="15102"/>
    <x v="0"/>
    <x v="0"/>
    <x v="2"/>
    <x v="359"/>
    <s v="Ninguno"/>
    <s v="Casos Confirmados"/>
    <s v="Periodo 2020-2021"/>
    <s v="Casos"/>
    <s v="Ministerio de Ciencias, Tecnología, Conocimiento e Innovación"/>
    <x v="792"/>
    <m/>
    <s v="Gráfico Evolución"/>
    <m/>
    <x v="778"/>
    <m/>
    <s v="#1774B9"/>
    <s v="360-0793"/>
    <n v="36315102"/>
    <s v="T-361"/>
    <s v="C-361"/>
    <s v="FI-363"/>
    <s v="M-361"/>
  </r>
  <r>
    <x v="793"/>
    <n v="360"/>
    <s v="Enfermedades Mundiales"/>
    <s v="Salud"/>
    <n v="15201"/>
    <x v="0"/>
    <x v="0"/>
    <x v="2"/>
    <x v="360"/>
    <s v="Ninguno"/>
    <s v="Casos Confirmados"/>
    <s v="Periodo 2020-2021"/>
    <s v="Casos"/>
    <s v="Ministerio de Ciencias, Tecnología, Conocimiento e Innovación"/>
    <x v="793"/>
    <m/>
    <s v="Gráfico Evolución"/>
    <m/>
    <x v="779"/>
    <m/>
    <s v="#1774B9"/>
    <s v="360-0794"/>
    <n v="36315201"/>
    <s v="T-361"/>
    <s v="C-361"/>
    <s v="FI-363"/>
    <s v="M-361"/>
  </r>
  <r>
    <x v="794"/>
    <n v="360"/>
    <s v="Enfermedades Mundiales"/>
    <s v="Salud"/>
    <n v="15202"/>
    <x v="0"/>
    <x v="0"/>
    <x v="2"/>
    <x v="361"/>
    <s v="Ninguno"/>
    <s v="Casos Confirmados"/>
    <s v="Periodo 2020-2021"/>
    <s v="Casos"/>
    <s v="Ministerio de Ciencias, Tecnología, Conocimiento e Innovación"/>
    <x v="794"/>
    <m/>
    <s v="Gráfico Evolución"/>
    <m/>
    <x v="780"/>
    <m/>
    <s v="#1774B9"/>
    <s v="360-0795"/>
    <n v="36315202"/>
    <s v="T-361"/>
    <s v="C-361"/>
    <s v="FI-363"/>
    <s v="M-361"/>
  </r>
  <r>
    <x v="795"/>
    <n v="360"/>
    <s v="Enfermedades Mundiales"/>
    <s v="Salud"/>
    <n v="0"/>
    <x v="3"/>
    <x v="1"/>
    <x v="0"/>
    <x v="0"/>
    <s v="Región"/>
    <s v="Vacunación 1era y 2da dosis"/>
    <s v="Periodo 2020-2021"/>
    <s v="Unidades"/>
    <s v="Ministerio de Ciencias, Tecnología, Conocimiento e Innovación"/>
    <x v="795"/>
    <m/>
    <s v="Gráfico Evolución"/>
    <m/>
    <x v="781"/>
    <n v="100200300"/>
    <s v="#1774B9"/>
    <s v="360-0796"/>
    <n v="36100000"/>
    <s v="T-364"/>
    <s v="C-362"/>
    <s v="FI-362"/>
    <s v="M-366"/>
  </r>
  <r>
    <x v="796"/>
    <n v="360"/>
    <s v="Enfermedades Mundiales"/>
    <s v="Salud"/>
    <n v="1"/>
    <x v="3"/>
    <x v="1"/>
    <x v="1"/>
    <x v="1"/>
    <s v="Comuna"/>
    <s v="Vacunación 1era y 2da dosis"/>
    <s v="Periodo 2020-2021"/>
    <s v="Unidades"/>
    <s v="Ministerio de Ciencias, Tecnología, Conocimiento e Innovación"/>
    <x v="796"/>
    <m/>
    <s v="Gráfico Evolución"/>
    <m/>
    <x v="782"/>
    <n v="100200301"/>
    <s v="#1774B9"/>
    <s v="360-0797"/>
    <n v="36200001"/>
    <s v="T-364"/>
    <s v="C-362"/>
    <s v="FI-361"/>
    <s v="M-366"/>
  </r>
  <r>
    <x v="797"/>
    <n v="360"/>
    <s v="Enfermedades Mundiales"/>
    <s v="Salud"/>
    <n v="2"/>
    <x v="3"/>
    <x v="1"/>
    <x v="1"/>
    <x v="2"/>
    <s v="Comuna"/>
    <s v="Vacunación 1era y 2da dosis"/>
    <s v="Periodo 2020-2021"/>
    <s v="Unidades"/>
    <s v="Ministerio de Ciencias, Tecnología, Conocimiento e Innovación"/>
    <x v="797"/>
    <m/>
    <s v="Gráfico Evolución"/>
    <m/>
    <x v="783"/>
    <n v="100200302"/>
    <s v="#1774B9"/>
    <s v="360-0798"/>
    <n v="36200002"/>
    <s v="T-364"/>
    <s v="C-362"/>
    <s v="FI-361"/>
    <s v="M-366"/>
  </r>
  <r>
    <x v="798"/>
    <n v="360"/>
    <s v="Enfermedades Mundiales"/>
    <s v="Salud"/>
    <n v="3"/>
    <x v="3"/>
    <x v="1"/>
    <x v="1"/>
    <x v="3"/>
    <s v="Comuna"/>
    <s v="Vacunación 1era y 2da dosis"/>
    <s v="Periodo 2020-2021"/>
    <s v="Unidades"/>
    <s v="Ministerio de Ciencias, Tecnología, Conocimiento e Innovación"/>
    <x v="798"/>
    <m/>
    <s v="Gráfico Evolución"/>
    <m/>
    <x v="784"/>
    <m/>
    <s v="#1774B9"/>
    <s v="360-0799"/>
    <n v="36200003"/>
    <s v="T-364"/>
    <s v="C-362"/>
    <s v="FI-361"/>
    <s v="M-366"/>
  </r>
  <r>
    <x v="799"/>
    <n v="360"/>
    <s v="Enfermedades Mundiales"/>
    <s v="Salud"/>
    <n v="4"/>
    <x v="3"/>
    <x v="1"/>
    <x v="1"/>
    <x v="4"/>
    <s v="Comuna"/>
    <s v="Vacunación 1era y 2da dosis"/>
    <s v="Periodo 2020-2021"/>
    <s v="Unidades"/>
    <s v="Ministerio de Ciencias, Tecnología, Conocimiento e Innovación"/>
    <x v="799"/>
    <m/>
    <s v="Gráfico Evolución"/>
    <m/>
    <x v="785"/>
    <m/>
    <s v="#1774B9"/>
    <s v="360-0800"/>
    <n v="36200004"/>
    <s v="T-364"/>
    <s v="C-362"/>
    <s v="FI-361"/>
    <s v="M-366"/>
  </r>
  <r>
    <x v="800"/>
    <n v="360"/>
    <s v="Enfermedades Mundiales"/>
    <s v="Salud"/>
    <n v="5"/>
    <x v="3"/>
    <x v="1"/>
    <x v="1"/>
    <x v="5"/>
    <s v="Comuna"/>
    <s v="Vacunación 1era y 2da dosis"/>
    <s v="Periodo 2020-2021"/>
    <s v="Unidades"/>
    <s v="Ministerio de Ciencias, Tecnología, Conocimiento e Innovación"/>
    <x v="800"/>
    <m/>
    <s v="Gráfico Evolución"/>
    <m/>
    <x v="786"/>
    <m/>
    <s v="#1774B9"/>
    <s v="360-0801"/>
    <n v="36200005"/>
    <s v="T-364"/>
    <s v="C-362"/>
    <s v="FI-361"/>
    <s v="M-366"/>
  </r>
  <r>
    <x v="801"/>
    <n v="360"/>
    <s v="Enfermedades Mundiales"/>
    <s v="Salud"/>
    <n v="6"/>
    <x v="3"/>
    <x v="1"/>
    <x v="1"/>
    <x v="6"/>
    <s v="Comuna"/>
    <s v="Vacunación 1era y 2da dosis"/>
    <s v="Periodo 2020-2021"/>
    <s v="Unidades"/>
    <s v="Ministerio de Ciencias, Tecnología, Conocimiento e Innovación"/>
    <x v="801"/>
    <m/>
    <s v="Gráfico Evolución"/>
    <m/>
    <x v="787"/>
    <m/>
    <s v="#1774B9"/>
    <s v="360-0802"/>
    <n v="36200006"/>
    <s v="T-364"/>
    <s v="C-362"/>
    <s v="FI-361"/>
    <s v="M-366"/>
  </r>
  <r>
    <x v="802"/>
    <n v="360"/>
    <s v="Enfermedades Mundiales"/>
    <s v="Salud"/>
    <n v="7"/>
    <x v="3"/>
    <x v="1"/>
    <x v="1"/>
    <x v="7"/>
    <s v="Comuna"/>
    <s v="Vacunación 1era y 2da dosis"/>
    <s v="Periodo 2020-2021"/>
    <s v="Unidades"/>
    <s v="Ministerio de Ciencias, Tecnología, Conocimiento e Innovación"/>
    <x v="802"/>
    <m/>
    <s v="Gráfico Evolución"/>
    <m/>
    <x v="788"/>
    <m/>
    <s v="#1774B9"/>
    <s v="360-0803"/>
    <n v="36200007"/>
    <s v="T-364"/>
    <s v="C-362"/>
    <s v="FI-361"/>
    <s v="M-366"/>
  </r>
  <r>
    <x v="803"/>
    <n v="360"/>
    <s v="Enfermedades Mundiales"/>
    <s v="Salud"/>
    <n v="8"/>
    <x v="3"/>
    <x v="1"/>
    <x v="1"/>
    <x v="8"/>
    <s v="Comuna"/>
    <s v="Vacunación 1era y 2da dosis"/>
    <s v="Periodo 2020-2021"/>
    <s v="Unidades"/>
    <s v="Ministerio de Ciencias, Tecnología, Conocimiento e Innovación"/>
    <x v="803"/>
    <m/>
    <s v="Gráfico Evolución"/>
    <m/>
    <x v="789"/>
    <m/>
    <s v="#1774B9"/>
    <s v="360-0804"/>
    <n v="36200008"/>
    <s v="T-364"/>
    <s v="C-362"/>
    <s v="FI-361"/>
    <s v="M-366"/>
  </r>
  <r>
    <x v="804"/>
    <n v="360"/>
    <s v="Enfermedades Mundiales"/>
    <s v="Salud"/>
    <n v="9"/>
    <x v="3"/>
    <x v="1"/>
    <x v="1"/>
    <x v="9"/>
    <s v="Comuna"/>
    <s v="Vacunación 1era y 2da dosis"/>
    <s v="Periodo 2020-2021"/>
    <s v="Unidades"/>
    <s v="Ministerio de Ciencias, Tecnología, Conocimiento e Innovación"/>
    <x v="804"/>
    <m/>
    <s v="Gráfico Evolución"/>
    <m/>
    <x v="790"/>
    <m/>
    <s v="#1774B9"/>
    <s v="360-0805"/>
    <n v="36200009"/>
    <s v="T-364"/>
    <s v="C-362"/>
    <s v="FI-361"/>
    <s v="M-366"/>
  </r>
  <r>
    <x v="805"/>
    <n v="360"/>
    <s v="Enfermedades Mundiales"/>
    <s v="Salud"/>
    <n v="10"/>
    <x v="3"/>
    <x v="1"/>
    <x v="1"/>
    <x v="10"/>
    <s v="Comuna"/>
    <s v="Vacunación 1era y 2da dosis"/>
    <s v="Periodo 2020-2021"/>
    <s v="Unidades"/>
    <s v="Ministerio de Ciencias, Tecnología, Conocimiento e Innovación"/>
    <x v="805"/>
    <m/>
    <s v="Gráfico Evolución"/>
    <m/>
    <x v="791"/>
    <m/>
    <s v="#1774B9"/>
    <s v="360-0806"/>
    <n v="36200010"/>
    <s v="T-364"/>
    <s v="C-362"/>
    <s v="FI-361"/>
    <s v="M-366"/>
  </r>
  <r>
    <x v="806"/>
    <n v="360"/>
    <s v="Enfermedades Mundiales"/>
    <s v="Salud"/>
    <n v="11"/>
    <x v="3"/>
    <x v="1"/>
    <x v="1"/>
    <x v="11"/>
    <s v="Comuna"/>
    <s v="Vacunación 1era y 2da dosis"/>
    <s v="Periodo 2020-2021"/>
    <s v="Unidades"/>
    <s v="Ministerio de Ciencias, Tecnología, Conocimiento e Innovación"/>
    <x v="806"/>
    <m/>
    <s v="Gráfico Evolución"/>
    <m/>
    <x v="792"/>
    <m/>
    <s v="#1774B9"/>
    <s v="360-0807"/>
    <n v="36200011"/>
    <s v="T-364"/>
    <s v="C-362"/>
    <s v="FI-361"/>
    <s v="M-366"/>
  </r>
  <r>
    <x v="807"/>
    <n v="360"/>
    <s v="Enfermedades Mundiales"/>
    <s v="Salud"/>
    <n v="12"/>
    <x v="3"/>
    <x v="1"/>
    <x v="1"/>
    <x v="12"/>
    <s v="Comuna"/>
    <s v="Vacunación 1era y 2da dosis"/>
    <s v="Periodo 2020-2021"/>
    <s v="Unidades"/>
    <s v="Ministerio de Ciencias, Tecnología, Conocimiento e Innovación"/>
    <x v="807"/>
    <m/>
    <s v="Gráfico Evolución"/>
    <m/>
    <x v="793"/>
    <m/>
    <s v="#1774B9"/>
    <s v="360-0808"/>
    <n v="36200012"/>
    <s v="T-364"/>
    <s v="C-362"/>
    <s v="FI-361"/>
    <s v="M-366"/>
  </r>
  <r>
    <x v="808"/>
    <n v="360"/>
    <s v="Enfermedades Mundiales"/>
    <s v="Salud"/>
    <n v="13"/>
    <x v="3"/>
    <x v="1"/>
    <x v="1"/>
    <x v="13"/>
    <s v="Comuna"/>
    <s v="Vacunación 1era y 2da dosis"/>
    <s v="Periodo 2020-2021"/>
    <s v="Unidades"/>
    <s v="Ministerio de Ciencias, Tecnología, Conocimiento e Innovación"/>
    <x v="808"/>
    <m/>
    <s v="Gráfico Evolución"/>
    <m/>
    <x v="794"/>
    <m/>
    <s v="#1774B9"/>
    <s v="360-0809"/>
    <n v="36200013"/>
    <s v="T-364"/>
    <s v="C-362"/>
    <s v="FI-361"/>
    <s v="M-366"/>
  </r>
  <r>
    <x v="809"/>
    <n v="360"/>
    <s v="Enfermedades Mundiales"/>
    <s v="Salud"/>
    <n v="14"/>
    <x v="3"/>
    <x v="1"/>
    <x v="1"/>
    <x v="14"/>
    <s v="Comuna"/>
    <s v="Vacunación 1era y 2da dosis"/>
    <s v="Periodo 2020-2021"/>
    <s v="Unidades"/>
    <s v="Ministerio de Ciencias, Tecnología, Conocimiento e Innovación"/>
    <x v="809"/>
    <m/>
    <s v="Gráfico Evolución"/>
    <m/>
    <x v="795"/>
    <m/>
    <s v="#1774B9"/>
    <s v="360-0810"/>
    <n v="36200014"/>
    <s v="T-364"/>
    <s v="C-362"/>
    <s v="FI-361"/>
    <s v="M-366"/>
  </r>
  <r>
    <x v="810"/>
    <n v="360"/>
    <s v="Enfermedades Mundiales"/>
    <s v="Salud"/>
    <n v="15"/>
    <x v="3"/>
    <x v="1"/>
    <x v="1"/>
    <x v="15"/>
    <s v="Comuna"/>
    <s v="Vacunación 1era y 2da dosis"/>
    <s v="Periodo 2020-2021"/>
    <s v="Unidades"/>
    <s v="Ministerio de Ciencias, Tecnología, Conocimiento e Innovación"/>
    <x v="810"/>
    <m/>
    <s v="Gráfico Evolución"/>
    <m/>
    <x v="796"/>
    <m/>
    <s v="#1774B9"/>
    <s v="360-0811"/>
    <n v="36200015"/>
    <s v="T-364"/>
    <s v="C-362"/>
    <s v="FI-361"/>
    <s v="M-366"/>
  </r>
  <r>
    <x v="811"/>
    <n v="360"/>
    <s v="Enfermedades Mundiales"/>
    <s v="Salud"/>
    <n v="16"/>
    <x v="3"/>
    <x v="1"/>
    <x v="1"/>
    <x v="16"/>
    <s v="Comuna"/>
    <s v="Vacunación 1era y 2da dosis"/>
    <s v="Periodo 2020-2021"/>
    <s v="Unidades"/>
    <s v="Ministerio de Ciencias, Tecnología, Conocimiento e Innovación"/>
    <x v="811"/>
    <m/>
    <s v="Gráfico Evolución"/>
    <m/>
    <x v="797"/>
    <m/>
    <s v="#1774B9"/>
    <s v="360-0812"/>
    <n v="36200016"/>
    <s v="T-364"/>
    <s v="C-362"/>
    <s v="FI-361"/>
    <s v="M-366"/>
  </r>
  <r>
    <x v="812"/>
    <n v="360"/>
    <s v="Enfermedades Mundiales"/>
    <s v="Salud"/>
    <n v="1101"/>
    <x v="3"/>
    <x v="1"/>
    <x v="2"/>
    <x v="17"/>
    <s v="Ninguno"/>
    <s v="Vacunación 1era y 2da dosis"/>
    <s v="Periodo 2020-2021"/>
    <s v="Unidades"/>
    <s v="Ministerio de Ciencias, Tecnología, Conocimiento e Innovación"/>
    <x v="812"/>
    <m/>
    <s v="Gráfico Evolución"/>
    <m/>
    <x v="798"/>
    <m/>
    <s v="#1774B9"/>
    <s v="360-0813"/>
    <n v="36301101"/>
    <s v="T-364"/>
    <s v="C-362"/>
    <s v="FI-363"/>
    <s v="M-366"/>
  </r>
  <r>
    <x v="813"/>
    <n v="360"/>
    <s v="Enfermedades Mundiales"/>
    <s v="Salud"/>
    <n v="1107"/>
    <x v="3"/>
    <x v="1"/>
    <x v="2"/>
    <x v="18"/>
    <s v="Ninguno"/>
    <s v="Vacunación 1era y 2da dosis"/>
    <s v="Periodo 2020-2021"/>
    <s v="Unidades"/>
    <s v="Ministerio de Ciencias, Tecnología, Conocimiento e Innovación"/>
    <x v="813"/>
    <m/>
    <s v="Gráfico Evolución"/>
    <m/>
    <x v="799"/>
    <m/>
    <s v="#1774B9"/>
    <s v="360-0814"/>
    <n v="36301107"/>
    <s v="T-364"/>
    <s v="C-362"/>
    <s v="FI-363"/>
    <s v="M-366"/>
  </r>
  <r>
    <x v="814"/>
    <n v="360"/>
    <s v="Enfermedades Mundiales"/>
    <s v="Salud"/>
    <n v="1401"/>
    <x v="3"/>
    <x v="1"/>
    <x v="2"/>
    <x v="19"/>
    <s v="Ninguno"/>
    <s v="Vacunación 1era y 2da dosis"/>
    <s v="Periodo 2020-2021"/>
    <s v="Unidades"/>
    <s v="Ministerio de Ciencias, Tecnología, Conocimiento e Innovación"/>
    <x v="814"/>
    <m/>
    <s v="Gráfico Evolución"/>
    <m/>
    <x v="800"/>
    <m/>
    <s v="#1774B9"/>
    <s v="360-0815"/>
    <n v="36301401"/>
    <s v="T-364"/>
    <s v="C-362"/>
    <s v="FI-363"/>
    <s v="M-366"/>
  </r>
  <r>
    <x v="815"/>
    <n v="360"/>
    <s v="Enfermedades Mundiales"/>
    <s v="Salud"/>
    <n v="1402"/>
    <x v="3"/>
    <x v="1"/>
    <x v="2"/>
    <x v="20"/>
    <s v="Ninguno"/>
    <s v="Vacunación 1era y 2da dosis"/>
    <s v="Periodo 2020-2021"/>
    <s v="Unidades"/>
    <s v="Ministerio de Ciencias, Tecnología, Conocimiento e Innovación"/>
    <x v="815"/>
    <m/>
    <s v="Gráfico Evolución"/>
    <m/>
    <x v="801"/>
    <m/>
    <s v="#1774B9"/>
    <s v="360-0816"/>
    <n v="36301402"/>
    <s v="T-364"/>
    <s v="C-362"/>
    <s v="FI-363"/>
    <s v="M-366"/>
  </r>
  <r>
    <x v="816"/>
    <n v="360"/>
    <s v="Enfermedades Mundiales"/>
    <s v="Salud"/>
    <n v="1403"/>
    <x v="3"/>
    <x v="1"/>
    <x v="2"/>
    <x v="21"/>
    <s v="Ninguno"/>
    <s v="Vacunación 1era y 2da dosis"/>
    <s v="Periodo 2020-2021"/>
    <s v="Unidades"/>
    <s v="Ministerio de Ciencias, Tecnología, Conocimiento e Innovación"/>
    <x v="816"/>
    <m/>
    <s v="Gráfico Evolución"/>
    <m/>
    <x v="802"/>
    <m/>
    <s v="#1774B9"/>
    <s v="360-0817"/>
    <n v="36301403"/>
    <s v="T-364"/>
    <s v="C-362"/>
    <s v="FI-363"/>
    <s v="M-366"/>
  </r>
  <r>
    <x v="817"/>
    <n v="360"/>
    <s v="Enfermedades Mundiales"/>
    <s v="Salud"/>
    <n v="1404"/>
    <x v="3"/>
    <x v="1"/>
    <x v="2"/>
    <x v="22"/>
    <s v="Ninguno"/>
    <s v="Vacunación 1era y 2da dosis"/>
    <s v="Periodo 2020-2021"/>
    <s v="Unidades"/>
    <s v="Ministerio de Ciencias, Tecnología, Conocimiento e Innovación"/>
    <x v="817"/>
    <m/>
    <s v="Gráfico Evolución"/>
    <m/>
    <x v="803"/>
    <m/>
    <s v="#1774B9"/>
    <s v="360-0818"/>
    <n v="36301404"/>
    <s v="T-364"/>
    <s v="C-362"/>
    <s v="FI-363"/>
    <s v="M-366"/>
  </r>
  <r>
    <x v="818"/>
    <n v="360"/>
    <s v="Enfermedades Mundiales"/>
    <s v="Salud"/>
    <n v="1405"/>
    <x v="3"/>
    <x v="1"/>
    <x v="2"/>
    <x v="23"/>
    <s v="Ninguno"/>
    <s v="Vacunación 1era y 2da dosis"/>
    <s v="Periodo 2020-2021"/>
    <s v="Unidades"/>
    <s v="Ministerio de Ciencias, Tecnología, Conocimiento e Innovación"/>
    <x v="818"/>
    <m/>
    <s v="Gráfico Evolución"/>
    <m/>
    <x v="804"/>
    <m/>
    <s v="#1774B9"/>
    <s v="360-0819"/>
    <n v="36301405"/>
    <s v="T-364"/>
    <s v="C-362"/>
    <s v="FI-363"/>
    <s v="M-366"/>
  </r>
  <r>
    <x v="819"/>
    <n v="360"/>
    <s v="Enfermedades Mundiales"/>
    <s v="Salud"/>
    <n v="2101"/>
    <x v="3"/>
    <x v="1"/>
    <x v="2"/>
    <x v="24"/>
    <s v="Ninguno"/>
    <s v="Vacunación 1era y 2da dosis"/>
    <s v="Periodo 2020-2021"/>
    <s v="Unidades"/>
    <s v="Ministerio de Ciencias, Tecnología, Conocimiento e Innovación"/>
    <x v="819"/>
    <m/>
    <s v="Gráfico Evolución"/>
    <m/>
    <x v="805"/>
    <m/>
    <s v="#1774B9"/>
    <s v="360-0820"/>
    <n v="36302101"/>
    <s v="T-364"/>
    <s v="C-362"/>
    <s v="FI-363"/>
    <s v="M-366"/>
  </r>
  <r>
    <x v="820"/>
    <n v="360"/>
    <s v="Enfermedades Mundiales"/>
    <s v="Salud"/>
    <n v="2102"/>
    <x v="3"/>
    <x v="1"/>
    <x v="2"/>
    <x v="25"/>
    <s v="Ninguno"/>
    <s v="Vacunación 1era y 2da dosis"/>
    <s v="Periodo 2020-2021"/>
    <s v="Unidades"/>
    <s v="Ministerio de Ciencias, Tecnología, Conocimiento e Innovación"/>
    <x v="820"/>
    <m/>
    <s v="Gráfico Evolución"/>
    <m/>
    <x v="806"/>
    <m/>
    <s v="#1774B9"/>
    <s v="360-0821"/>
    <n v="36302102"/>
    <s v="T-364"/>
    <s v="C-362"/>
    <s v="FI-363"/>
    <s v="M-366"/>
  </r>
  <r>
    <x v="821"/>
    <n v="360"/>
    <s v="Enfermedades Mundiales"/>
    <s v="Salud"/>
    <n v="2103"/>
    <x v="3"/>
    <x v="1"/>
    <x v="2"/>
    <x v="26"/>
    <s v="Ninguno"/>
    <s v="Vacunación 1era y 2da dosis"/>
    <s v="Periodo 2020-2021"/>
    <s v="Unidades"/>
    <s v="Ministerio de Ciencias, Tecnología, Conocimiento e Innovación"/>
    <x v="821"/>
    <m/>
    <s v="Gráfico Evolución"/>
    <m/>
    <x v="807"/>
    <m/>
    <s v="#1774B9"/>
    <s v="360-0822"/>
    <n v="36302103"/>
    <s v="T-364"/>
    <s v="C-362"/>
    <s v="FI-363"/>
    <s v="M-366"/>
  </r>
  <r>
    <x v="822"/>
    <n v="360"/>
    <s v="Enfermedades Mundiales"/>
    <s v="Salud"/>
    <n v="2104"/>
    <x v="3"/>
    <x v="1"/>
    <x v="2"/>
    <x v="27"/>
    <s v="Ninguno"/>
    <s v="Vacunación 1era y 2da dosis"/>
    <s v="Periodo 2020-2021"/>
    <s v="Unidades"/>
    <s v="Ministerio de Ciencias, Tecnología, Conocimiento e Innovación"/>
    <x v="822"/>
    <m/>
    <s v="Gráfico Evolución"/>
    <m/>
    <x v="808"/>
    <m/>
    <s v="#1774B9"/>
    <s v="360-0823"/>
    <n v="36302104"/>
    <s v="T-364"/>
    <s v="C-362"/>
    <s v="FI-363"/>
    <s v="M-366"/>
  </r>
  <r>
    <x v="823"/>
    <n v="360"/>
    <s v="Enfermedades Mundiales"/>
    <s v="Salud"/>
    <n v="2201"/>
    <x v="3"/>
    <x v="1"/>
    <x v="2"/>
    <x v="28"/>
    <s v="Ninguno"/>
    <s v="Vacunación 1era y 2da dosis"/>
    <s v="Periodo 2020-2021"/>
    <s v="Unidades"/>
    <s v="Ministerio de Ciencias, Tecnología, Conocimiento e Innovación"/>
    <x v="823"/>
    <m/>
    <s v="Gráfico Evolución"/>
    <m/>
    <x v="809"/>
    <m/>
    <s v="#1774B9"/>
    <s v="360-0824"/>
    <n v="36302201"/>
    <s v="T-364"/>
    <s v="C-362"/>
    <s v="FI-363"/>
    <s v="M-366"/>
  </r>
  <r>
    <x v="824"/>
    <n v="360"/>
    <s v="Enfermedades Mundiales"/>
    <s v="Salud"/>
    <n v="2202"/>
    <x v="3"/>
    <x v="1"/>
    <x v="2"/>
    <x v="29"/>
    <s v="Ninguno"/>
    <s v="Vacunación 1era y 2da dosis"/>
    <s v="Periodo 2020-2021"/>
    <s v="Unidades"/>
    <s v="Ministerio de Ciencias, Tecnología, Conocimiento e Innovación"/>
    <x v="824"/>
    <m/>
    <s v="Gráfico Evolución"/>
    <m/>
    <x v="810"/>
    <m/>
    <s v="#1774B9"/>
    <s v="360-0825"/>
    <n v="36302202"/>
    <s v="T-364"/>
    <s v="C-362"/>
    <s v="FI-363"/>
    <s v="M-366"/>
  </r>
  <r>
    <x v="825"/>
    <n v="360"/>
    <s v="Enfermedades Mundiales"/>
    <s v="Salud"/>
    <n v="2203"/>
    <x v="3"/>
    <x v="1"/>
    <x v="2"/>
    <x v="30"/>
    <s v="Ninguno"/>
    <s v="Vacunación 1era y 2da dosis"/>
    <s v="Periodo 2020-2021"/>
    <s v="Unidades"/>
    <s v="Ministerio de Ciencias, Tecnología, Conocimiento e Innovación"/>
    <x v="825"/>
    <m/>
    <s v="Gráfico Evolución"/>
    <m/>
    <x v="811"/>
    <m/>
    <s v="#1774B9"/>
    <s v="360-0826"/>
    <n v="36302203"/>
    <s v="T-364"/>
    <s v="C-362"/>
    <s v="FI-363"/>
    <s v="M-366"/>
  </r>
  <r>
    <x v="826"/>
    <n v="360"/>
    <s v="Enfermedades Mundiales"/>
    <s v="Salud"/>
    <n v="2301"/>
    <x v="3"/>
    <x v="1"/>
    <x v="2"/>
    <x v="31"/>
    <s v="Ninguno"/>
    <s v="Vacunación 1era y 2da dosis"/>
    <s v="Periodo 2020-2021"/>
    <s v="Unidades"/>
    <s v="Ministerio de Ciencias, Tecnología, Conocimiento e Innovación"/>
    <x v="826"/>
    <m/>
    <s v="Gráfico Evolución"/>
    <m/>
    <x v="812"/>
    <m/>
    <s v="#1774B9"/>
    <s v="360-0827"/>
    <n v="36302301"/>
    <s v="T-364"/>
    <s v="C-362"/>
    <s v="FI-363"/>
    <s v="M-366"/>
  </r>
  <r>
    <x v="827"/>
    <n v="360"/>
    <s v="Enfermedades Mundiales"/>
    <s v="Salud"/>
    <n v="2302"/>
    <x v="3"/>
    <x v="1"/>
    <x v="2"/>
    <x v="32"/>
    <s v="Ninguno"/>
    <s v="Vacunación 1era y 2da dosis"/>
    <s v="Periodo 2020-2021"/>
    <s v="Unidades"/>
    <s v="Ministerio de Ciencias, Tecnología, Conocimiento e Innovación"/>
    <x v="827"/>
    <m/>
    <s v="Gráfico Evolución"/>
    <m/>
    <x v="813"/>
    <m/>
    <s v="#1774B9"/>
    <s v="360-0828"/>
    <n v="36302302"/>
    <s v="T-364"/>
    <s v="C-362"/>
    <s v="FI-363"/>
    <s v="M-366"/>
  </r>
  <r>
    <x v="828"/>
    <n v="360"/>
    <s v="Enfermedades Mundiales"/>
    <s v="Salud"/>
    <n v="3101"/>
    <x v="3"/>
    <x v="1"/>
    <x v="2"/>
    <x v="33"/>
    <s v="Ninguno"/>
    <s v="Vacunación 1era y 2da dosis"/>
    <s v="Periodo 2020-2021"/>
    <s v="Unidades"/>
    <s v="Ministerio de Ciencias, Tecnología, Conocimiento e Innovación"/>
    <x v="828"/>
    <m/>
    <s v="Gráfico Evolución"/>
    <m/>
    <x v="814"/>
    <m/>
    <s v="#1774B9"/>
    <s v="360-0829"/>
    <n v="36303101"/>
    <s v="T-364"/>
    <s v="C-362"/>
    <s v="FI-363"/>
    <s v="M-366"/>
  </r>
  <r>
    <x v="829"/>
    <n v="360"/>
    <s v="Enfermedades Mundiales"/>
    <s v="Salud"/>
    <n v="3102"/>
    <x v="3"/>
    <x v="1"/>
    <x v="2"/>
    <x v="34"/>
    <s v="Ninguno"/>
    <s v="Vacunación 1era y 2da dosis"/>
    <s v="Periodo 2020-2021"/>
    <s v="Unidades"/>
    <s v="Ministerio de Ciencias, Tecnología, Conocimiento e Innovación"/>
    <x v="829"/>
    <m/>
    <s v="Gráfico Evolución"/>
    <m/>
    <x v="815"/>
    <m/>
    <s v="#1774B9"/>
    <s v="360-0830"/>
    <n v="36303102"/>
    <s v="T-364"/>
    <s v="C-362"/>
    <s v="FI-363"/>
    <s v="M-366"/>
  </r>
  <r>
    <x v="830"/>
    <n v="360"/>
    <s v="Enfermedades Mundiales"/>
    <s v="Salud"/>
    <n v="3103"/>
    <x v="3"/>
    <x v="1"/>
    <x v="2"/>
    <x v="35"/>
    <s v="Ninguno"/>
    <s v="Vacunación 1era y 2da dosis"/>
    <s v="Periodo 2020-2021"/>
    <s v="Unidades"/>
    <s v="Ministerio de Ciencias, Tecnología, Conocimiento e Innovación"/>
    <x v="830"/>
    <m/>
    <s v="Gráfico Evolución"/>
    <m/>
    <x v="816"/>
    <m/>
    <s v="#1774B9"/>
    <s v="360-0831"/>
    <n v="36303103"/>
    <s v="T-364"/>
    <s v="C-362"/>
    <s v="FI-363"/>
    <s v="M-366"/>
  </r>
  <r>
    <x v="831"/>
    <n v="360"/>
    <s v="Enfermedades Mundiales"/>
    <s v="Salud"/>
    <n v="3201"/>
    <x v="3"/>
    <x v="1"/>
    <x v="2"/>
    <x v="36"/>
    <s v="Ninguno"/>
    <s v="Vacunación 1era y 2da dosis"/>
    <s v="Periodo 2020-2021"/>
    <s v="Unidades"/>
    <s v="Ministerio de Ciencias, Tecnología, Conocimiento e Innovación"/>
    <x v="831"/>
    <m/>
    <s v="Gráfico Evolución"/>
    <m/>
    <x v="817"/>
    <m/>
    <s v="#1774B9"/>
    <s v="360-0832"/>
    <n v="36303201"/>
    <s v="T-364"/>
    <s v="C-362"/>
    <s v="FI-363"/>
    <s v="M-366"/>
  </r>
  <r>
    <x v="832"/>
    <n v="360"/>
    <s v="Enfermedades Mundiales"/>
    <s v="Salud"/>
    <n v="3202"/>
    <x v="3"/>
    <x v="1"/>
    <x v="2"/>
    <x v="37"/>
    <s v="Ninguno"/>
    <s v="Vacunación 1era y 2da dosis"/>
    <s v="Periodo 2020-2021"/>
    <s v="Unidades"/>
    <s v="Ministerio de Ciencias, Tecnología, Conocimiento e Innovación"/>
    <x v="832"/>
    <m/>
    <s v="Gráfico Evolución"/>
    <m/>
    <x v="818"/>
    <m/>
    <s v="#1774B9"/>
    <s v="360-0833"/>
    <n v="36303202"/>
    <s v="T-364"/>
    <s v="C-362"/>
    <s v="FI-363"/>
    <s v="M-366"/>
  </r>
  <r>
    <x v="833"/>
    <n v="360"/>
    <s v="Enfermedades Mundiales"/>
    <s v="Salud"/>
    <n v="3301"/>
    <x v="3"/>
    <x v="1"/>
    <x v="2"/>
    <x v="38"/>
    <s v="Ninguno"/>
    <s v="Vacunación 1era y 2da dosis"/>
    <s v="Periodo 2020-2021"/>
    <s v="Unidades"/>
    <s v="Ministerio de Ciencias, Tecnología, Conocimiento e Innovación"/>
    <x v="833"/>
    <m/>
    <s v="Gráfico Evolución"/>
    <m/>
    <x v="819"/>
    <m/>
    <s v="#1774B9"/>
    <s v="360-0834"/>
    <n v="36303301"/>
    <s v="T-364"/>
    <s v="C-362"/>
    <s v="FI-363"/>
    <s v="M-366"/>
  </r>
  <r>
    <x v="834"/>
    <n v="360"/>
    <s v="Enfermedades Mundiales"/>
    <s v="Salud"/>
    <n v="3302"/>
    <x v="3"/>
    <x v="1"/>
    <x v="2"/>
    <x v="39"/>
    <s v="Ninguno"/>
    <s v="Vacunación 1era y 2da dosis"/>
    <s v="Periodo 2020-2021"/>
    <s v="Unidades"/>
    <s v="Ministerio de Ciencias, Tecnología, Conocimiento e Innovación"/>
    <x v="834"/>
    <m/>
    <s v="Gráfico Evolución"/>
    <m/>
    <x v="820"/>
    <m/>
    <s v="#1774B9"/>
    <s v="360-0835"/>
    <n v="36303302"/>
    <s v="T-364"/>
    <s v="C-362"/>
    <s v="FI-363"/>
    <s v="M-366"/>
  </r>
  <r>
    <x v="835"/>
    <n v="360"/>
    <s v="Enfermedades Mundiales"/>
    <s v="Salud"/>
    <n v="3303"/>
    <x v="3"/>
    <x v="1"/>
    <x v="2"/>
    <x v="40"/>
    <s v="Ninguno"/>
    <s v="Vacunación 1era y 2da dosis"/>
    <s v="Periodo 2020-2021"/>
    <s v="Unidades"/>
    <s v="Ministerio de Ciencias, Tecnología, Conocimiento e Innovación"/>
    <x v="835"/>
    <m/>
    <s v="Gráfico Evolución"/>
    <m/>
    <x v="821"/>
    <m/>
    <s v="#1774B9"/>
    <s v="360-0836"/>
    <n v="36303303"/>
    <s v="T-364"/>
    <s v="C-362"/>
    <s v="FI-363"/>
    <s v="M-366"/>
  </r>
  <r>
    <x v="836"/>
    <n v="360"/>
    <s v="Enfermedades Mundiales"/>
    <s v="Salud"/>
    <n v="3304"/>
    <x v="3"/>
    <x v="1"/>
    <x v="2"/>
    <x v="41"/>
    <s v="Ninguno"/>
    <s v="Vacunación 1era y 2da dosis"/>
    <s v="Periodo 2020-2021"/>
    <s v="Unidades"/>
    <s v="Ministerio de Ciencias, Tecnología, Conocimiento e Innovación"/>
    <x v="836"/>
    <m/>
    <s v="Gráfico Evolución"/>
    <m/>
    <x v="822"/>
    <m/>
    <s v="#1774B9"/>
    <s v="360-0837"/>
    <n v="36303304"/>
    <s v="T-364"/>
    <s v="C-362"/>
    <s v="FI-363"/>
    <s v="M-366"/>
  </r>
  <r>
    <x v="837"/>
    <n v="360"/>
    <s v="Enfermedades Mundiales"/>
    <s v="Salud"/>
    <n v="4101"/>
    <x v="3"/>
    <x v="1"/>
    <x v="2"/>
    <x v="42"/>
    <s v="Ninguno"/>
    <s v="Vacunación 1era y 2da dosis"/>
    <s v="Periodo 2020-2021"/>
    <s v="Unidades"/>
    <s v="Ministerio de Ciencias, Tecnología, Conocimiento e Innovación"/>
    <x v="837"/>
    <m/>
    <s v="Gráfico Evolución"/>
    <m/>
    <x v="823"/>
    <m/>
    <s v="#1774B9"/>
    <s v="360-0838"/>
    <n v="36304101"/>
    <s v="T-364"/>
    <s v="C-362"/>
    <s v="FI-363"/>
    <s v="M-366"/>
  </r>
  <r>
    <x v="838"/>
    <n v="360"/>
    <s v="Enfermedades Mundiales"/>
    <s v="Salud"/>
    <n v="4102"/>
    <x v="3"/>
    <x v="1"/>
    <x v="2"/>
    <x v="43"/>
    <s v="Ninguno"/>
    <s v="Vacunación 1era y 2da dosis"/>
    <s v="Periodo 2020-2021"/>
    <s v="Unidades"/>
    <s v="Ministerio de Ciencias, Tecnología, Conocimiento e Innovación"/>
    <x v="838"/>
    <m/>
    <s v="Gráfico Evolución"/>
    <m/>
    <x v="824"/>
    <m/>
    <s v="#1774B9"/>
    <s v="360-0839"/>
    <n v="36304102"/>
    <s v="T-364"/>
    <s v="C-362"/>
    <s v="FI-363"/>
    <s v="M-366"/>
  </r>
  <r>
    <x v="839"/>
    <n v="360"/>
    <s v="Enfermedades Mundiales"/>
    <s v="Salud"/>
    <n v="4103"/>
    <x v="3"/>
    <x v="1"/>
    <x v="2"/>
    <x v="44"/>
    <s v="Ninguno"/>
    <s v="Vacunación 1era y 2da dosis"/>
    <s v="Periodo 2020-2021"/>
    <s v="Unidades"/>
    <s v="Ministerio de Ciencias, Tecnología, Conocimiento e Innovación"/>
    <x v="839"/>
    <m/>
    <s v="Gráfico Evolución"/>
    <m/>
    <x v="825"/>
    <m/>
    <s v="#1774B9"/>
    <s v="360-0840"/>
    <n v="36304103"/>
    <s v="T-364"/>
    <s v="C-362"/>
    <s v="FI-363"/>
    <s v="M-366"/>
  </r>
  <r>
    <x v="840"/>
    <n v="360"/>
    <s v="Enfermedades Mundiales"/>
    <s v="Salud"/>
    <n v="4104"/>
    <x v="3"/>
    <x v="1"/>
    <x v="2"/>
    <x v="45"/>
    <s v="Ninguno"/>
    <s v="Vacunación 1era y 2da dosis"/>
    <s v="Periodo 2020-2021"/>
    <s v="Unidades"/>
    <s v="Ministerio de Ciencias, Tecnología, Conocimiento e Innovación"/>
    <x v="840"/>
    <m/>
    <s v="Gráfico Evolución"/>
    <m/>
    <x v="826"/>
    <m/>
    <s v="#1774B9"/>
    <s v="360-0841"/>
    <n v="36304104"/>
    <s v="T-364"/>
    <s v="C-362"/>
    <s v="FI-363"/>
    <s v="M-366"/>
  </r>
  <r>
    <x v="841"/>
    <n v="360"/>
    <s v="Enfermedades Mundiales"/>
    <s v="Salud"/>
    <n v="4105"/>
    <x v="3"/>
    <x v="1"/>
    <x v="2"/>
    <x v="46"/>
    <s v="Ninguno"/>
    <s v="Vacunación 1era y 2da dosis"/>
    <s v="Periodo 2020-2021"/>
    <s v="Unidades"/>
    <s v="Ministerio de Ciencias, Tecnología, Conocimiento e Innovación"/>
    <x v="841"/>
    <m/>
    <s v="Gráfico Evolución"/>
    <m/>
    <x v="827"/>
    <m/>
    <s v="#1774B9"/>
    <s v="360-0842"/>
    <n v="36304105"/>
    <s v="T-364"/>
    <s v="C-362"/>
    <s v="FI-363"/>
    <s v="M-366"/>
  </r>
  <r>
    <x v="842"/>
    <n v="360"/>
    <s v="Enfermedades Mundiales"/>
    <s v="Salud"/>
    <n v="4106"/>
    <x v="3"/>
    <x v="1"/>
    <x v="2"/>
    <x v="47"/>
    <s v="Ninguno"/>
    <s v="Vacunación 1era y 2da dosis"/>
    <s v="Periodo 2020-2021"/>
    <s v="Unidades"/>
    <s v="Ministerio de Ciencias, Tecnología, Conocimiento e Innovación"/>
    <x v="842"/>
    <m/>
    <s v="Gráfico Evolución"/>
    <m/>
    <x v="828"/>
    <m/>
    <s v="#1774B9"/>
    <s v="360-0843"/>
    <n v="36304106"/>
    <s v="T-364"/>
    <s v="C-362"/>
    <s v="FI-363"/>
    <s v="M-366"/>
  </r>
  <r>
    <x v="843"/>
    <n v="360"/>
    <s v="Enfermedades Mundiales"/>
    <s v="Salud"/>
    <n v="4201"/>
    <x v="3"/>
    <x v="1"/>
    <x v="2"/>
    <x v="48"/>
    <s v="Ninguno"/>
    <s v="Vacunación 1era y 2da dosis"/>
    <s v="Periodo 2020-2021"/>
    <s v="Unidades"/>
    <s v="Ministerio de Ciencias, Tecnología, Conocimiento e Innovación"/>
    <x v="843"/>
    <m/>
    <s v="Gráfico Evolución"/>
    <m/>
    <x v="829"/>
    <m/>
    <s v="#1774B9"/>
    <s v="360-0844"/>
    <n v="36304201"/>
    <s v="T-364"/>
    <s v="C-362"/>
    <s v="FI-363"/>
    <s v="M-366"/>
  </r>
  <r>
    <x v="844"/>
    <n v="360"/>
    <s v="Enfermedades Mundiales"/>
    <s v="Salud"/>
    <n v="4202"/>
    <x v="3"/>
    <x v="1"/>
    <x v="2"/>
    <x v="49"/>
    <s v="Ninguno"/>
    <s v="Vacunación 1era y 2da dosis"/>
    <s v="Periodo 2020-2021"/>
    <s v="Unidades"/>
    <s v="Ministerio de Ciencias, Tecnología, Conocimiento e Innovación"/>
    <x v="844"/>
    <m/>
    <s v="Gráfico Evolución"/>
    <m/>
    <x v="830"/>
    <m/>
    <s v="#1774B9"/>
    <s v="360-0845"/>
    <n v="36304202"/>
    <s v="T-364"/>
    <s v="C-362"/>
    <s v="FI-363"/>
    <s v="M-366"/>
  </r>
  <r>
    <x v="845"/>
    <n v="360"/>
    <s v="Enfermedades Mundiales"/>
    <s v="Salud"/>
    <n v="4203"/>
    <x v="3"/>
    <x v="1"/>
    <x v="2"/>
    <x v="50"/>
    <s v="Ninguno"/>
    <s v="Vacunación 1era y 2da dosis"/>
    <s v="Periodo 2020-2021"/>
    <s v="Unidades"/>
    <s v="Ministerio de Ciencias, Tecnología, Conocimiento e Innovación"/>
    <x v="845"/>
    <m/>
    <s v="Gráfico Evolución"/>
    <m/>
    <x v="831"/>
    <m/>
    <s v="#1774B9"/>
    <s v="360-0846"/>
    <n v="36304203"/>
    <s v="T-364"/>
    <s v="C-362"/>
    <s v="FI-363"/>
    <s v="M-366"/>
  </r>
  <r>
    <x v="846"/>
    <n v="360"/>
    <s v="Enfermedades Mundiales"/>
    <s v="Salud"/>
    <n v="4204"/>
    <x v="3"/>
    <x v="1"/>
    <x v="2"/>
    <x v="51"/>
    <s v="Ninguno"/>
    <s v="Vacunación 1era y 2da dosis"/>
    <s v="Periodo 2020-2021"/>
    <s v="Unidades"/>
    <s v="Ministerio de Ciencias, Tecnología, Conocimiento e Innovación"/>
    <x v="846"/>
    <m/>
    <s v="Gráfico Evolución"/>
    <m/>
    <x v="832"/>
    <m/>
    <s v="#1774B9"/>
    <s v="360-0847"/>
    <n v="36304204"/>
    <s v="T-364"/>
    <s v="C-362"/>
    <s v="FI-363"/>
    <s v="M-366"/>
  </r>
  <r>
    <x v="847"/>
    <n v="360"/>
    <s v="Enfermedades Mundiales"/>
    <s v="Salud"/>
    <n v="4301"/>
    <x v="3"/>
    <x v="1"/>
    <x v="2"/>
    <x v="52"/>
    <s v="Ninguno"/>
    <s v="Vacunación 1era y 2da dosis"/>
    <s v="Periodo 2020-2021"/>
    <s v="Unidades"/>
    <s v="Ministerio de Ciencias, Tecnología, Conocimiento e Innovación"/>
    <x v="847"/>
    <m/>
    <s v="Gráfico Evolución"/>
    <m/>
    <x v="833"/>
    <m/>
    <s v="#1774B9"/>
    <s v="360-0848"/>
    <n v="36304301"/>
    <s v="T-364"/>
    <s v="C-362"/>
    <s v="FI-363"/>
    <s v="M-366"/>
  </r>
  <r>
    <x v="848"/>
    <n v="360"/>
    <s v="Enfermedades Mundiales"/>
    <s v="Salud"/>
    <n v="4302"/>
    <x v="3"/>
    <x v="1"/>
    <x v="2"/>
    <x v="53"/>
    <s v="Ninguno"/>
    <s v="Vacunación 1era y 2da dosis"/>
    <s v="Periodo 2020-2021"/>
    <s v="Unidades"/>
    <s v="Ministerio de Ciencias, Tecnología, Conocimiento e Innovación"/>
    <x v="848"/>
    <m/>
    <s v="Gráfico Evolución"/>
    <m/>
    <x v="834"/>
    <m/>
    <s v="#1774B9"/>
    <s v="360-0849"/>
    <n v="36304302"/>
    <s v="T-364"/>
    <s v="C-362"/>
    <s v="FI-363"/>
    <s v="M-366"/>
  </r>
  <r>
    <x v="849"/>
    <n v="360"/>
    <s v="Enfermedades Mundiales"/>
    <s v="Salud"/>
    <n v="4303"/>
    <x v="3"/>
    <x v="1"/>
    <x v="2"/>
    <x v="54"/>
    <s v="Ninguno"/>
    <s v="Vacunación 1era y 2da dosis"/>
    <s v="Periodo 2020-2021"/>
    <s v="Unidades"/>
    <s v="Ministerio de Ciencias, Tecnología, Conocimiento e Innovación"/>
    <x v="849"/>
    <m/>
    <s v="Gráfico Evolución"/>
    <m/>
    <x v="835"/>
    <m/>
    <s v="#1774B9"/>
    <s v="360-0850"/>
    <n v="36304303"/>
    <s v="T-364"/>
    <s v="C-362"/>
    <s v="FI-363"/>
    <s v="M-366"/>
  </r>
  <r>
    <x v="850"/>
    <n v="360"/>
    <s v="Enfermedades Mundiales"/>
    <s v="Salud"/>
    <n v="4304"/>
    <x v="3"/>
    <x v="1"/>
    <x v="2"/>
    <x v="55"/>
    <s v="Ninguno"/>
    <s v="Vacunación 1era y 2da dosis"/>
    <s v="Periodo 2020-2021"/>
    <s v="Unidades"/>
    <s v="Ministerio de Ciencias, Tecnología, Conocimiento e Innovación"/>
    <x v="850"/>
    <m/>
    <s v="Gráfico Evolución"/>
    <m/>
    <x v="836"/>
    <m/>
    <s v="#1774B9"/>
    <s v="360-0851"/>
    <n v="36304304"/>
    <s v="T-364"/>
    <s v="C-362"/>
    <s v="FI-363"/>
    <s v="M-366"/>
  </r>
  <r>
    <x v="851"/>
    <n v="360"/>
    <s v="Enfermedades Mundiales"/>
    <s v="Salud"/>
    <n v="4305"/>
    <x v="3"/>
    <x v="1"/>
    <x v="2"/>
    <x v="56"/>
    <s v="Ninguno"/>
    <s v="Vacunación 1era y 2da dosis"/>
    <s v="Periodo 2020-2021"/>
    <s v="Unidades"/>
    <s v="Ministerio de Ciencias, Tecnología, Conocimiento e Innovación"/>
    <x v="851"/>
    <m/>
    <s v="Gráfico Evolución"/>
    <m/>
    <x v="837"/>
    <m/>
    <s v="#1774B9"/>
    <s v="360-0852"/>
    <n v="36304305"/>
    <s v="T-364"/>
    <s v="C-362"/>
    <s v="FI-363"/>
    <s v="M-366"/>
  </r>
  <r>
    <x v="852"/>
    <n v="360"/>
    <s v="Enfermedades Mundiales"/>
    <s v="Salud"/>
    <n v="5101"/>
    <x v="3"/>
    <x v="1"/>
    <x v="2"/>
    <x v="57"/>
    <s v="Ninguno"/>
    <s v="Vacunación 1era y 2da dosis"/>
    <s v="Periodo 2020-2021"/>
    <s v="Unidades"/>
    <s v="Ministerio de Ciencias, Tecnología, Conocimiento e Innovación"/>
    <x v="852"/>
    <m/>
    <s v="Gráfico Evolución"/>
    <m/>
    <x v="838"/>
    <m/>
    <s v="#1774B9"/>
    <s v="360-0853"/>
    <n v="36305101"/>
    <s v="T-364"/>
    <s v="C-362"/>
    <s v="FI-363"/>
    <s v="M-366"/>
  </r>
  <r>
    <x v="853"/>
    <n v="360"/>
    <s v="Enfermedades Mundiales"/>
    <s v="Salud"/>
    <n v="5102"/>
    <x v="3"/>
    <x v="1"/>
    <x v="2"/>
    <x v="58"/>
    <s v="Ninguno"/>
    <s v="Vacunación 1era y 2da dosis"/>
    <s v="Periodo 2020-2021"/>
    <s v="Unidades"/>
    <s v="Ministerio de Ciencias, Tecnología, Conocimiento e Innovación"/>
    <x v="853"/>
    <m/>
    <s v="Gráfico Evolución"/>
    <m/>
    <x v="839"/>
    <m/>
    <s v="#1774B9"/>
    <s v="360-0854"/>
    <n v="36305102"/>
    <s v="T-364"/>
    <s v="C-362"/>
    <s v="FI-363"/>
    <s v="M-366"/>
  </r>
  <r>
    <x v="854"/>
    <n v="360"/>
    <s v="Enfermedades Mundiales"/>
    <s v="Salud"/>
    <n v="5103"/>
    <x v="3"/>
    <x v="1"/>
    <x v="2"/>
    <x v="59"/>
    <s v="Ninguno"/>
    <s v="Vacunación 1era y 2da dosis"/>
    <s v="Periodo 2020-2021"/>
    <s v="Unidades"/>
    <s v="Ministerio de Ciencias, Tecnología, Conocimiento e Innovación"/>
    <x v="854"/>
    <m/>
    <s v="Gráfico Evolución"/>
    <m/>
    <x v="840"/>
    <m/>
    <s v="#1774B9"/>
    <s v="360-0855"/>
    <n v="36305103"/>
    <s v="T-364"/>
    <s v="C-362"/>
    <s v="FI-363"/>
    <s v="M-366"/>
  </r>
  <r>
    <x v="855"/>
    <n v="360"/>
    <s v="Enfermedades Mundiales"/>
    <s v="Salud"/>
    <n v="5104"/>
    <x v="3"/>
    <x v="1"/>
    <x v="2"/>
    <x v="60"/>
    <s v="Ninguno"/>
    <s v="Vacunación 1era y 2da dosis"/>
    <s v="Periodo 2020-2021"/>
    <s v="Unidades"/>
    <s v="Ministerio de Ciencias, Tecnología, Conocimiento e Innovación"/>
    <x v="855"/>
    <m/>
    <s v="Gráfico Evolución"/>
    <m/>
    <x v="841"/>
    <m/>
    <s v="#1774B9"/>
    <s v="360-0856"/>
    <n v="36305104"/>
    <s v="T-364"/>
    <s v="C-362"/>
    <s v="FI-363"/>
    <s v="M-366"/>
  </r>
  <r>
    <x v="856"/>
    <n v="360"/>
    <s v="Enfermedades Mundiales"/>
    <s v="Salud"/>
    <n v="5105"/>
    <x v="3"/>
    <x v="1"/>
    <x v="2"/>
    <x v="61"/>
    <s v="Ninguno"/>
    <s v="Vacunación 1era y 2da dosis"/>
    <s v="Periodo 2020-2021"/>
    <s v="Unidades"/>
    <s v="Ministerio de Ciencias, Tecnología, Conocimiento e Innovación"/>
    <x v="856"/>
    <m/>
    <s v="Gráfico Evolución"/>
    <m/>
    <x v="842"/>
    <m/>
    <s v="#1774B9"/>
    <s v="360-0857"/>
    <n v="36305105"/>
    <s v="T-364"/>
    <s v="C-362"/>
    <s v="FI-363"/>
    <s v="M-366"/>
  </r>
  <r>
    <x v="857"/>
    <n v="360"/>
    <s v="Enfermedades Mundiales"/>
    <s v="Salud"/>
    <n v="5107"/>
    <x v="3"/>
    <x v="1"/>
    <x v="2"/>
    <x v="62"/>
    <s v="Ninguno"/>
    <s v="Vacunación 1era y 2da dosis"/>
    <s v="Periodo 2020-2021"/>
    <s v="Unidades"/>
    <s v="Ministerio de Ciencias, Tecnología, Conocimiento e Innovación"/>
    <x v="857"/>
    <m/>
    <s v="Gráfico Evolución"/>
    <m/>
    <x v="843"/>
    <m/>
    <s v="#1774B9"/>
    <s v="360-0858"/>
    <n v="36305107"/>
    <s v="T-364"/>
    <s v="C-362"/>
    <s v="FI-363"/>
    <s v="M-366"/>
  </r>
  <r>
    <x v="858"/>
    <n v="360"/>
    <s v="Enfermedades Mundiales"/>
    <s v="Salud"/>
    <n v="5109"/>
    <x v="3"/>
    <x v="1"/>
    <x v="2"/>
    <x v="63"/>
    <s v="Ninguno"/>
    <s v="Vacunación 1era y 2da dosis"/>
    <s v="Periodo 2020-2021"/>
    <s v="Unidades"/>
    <s v="Ministerio de Ciencias, Tecnología, Conocimiento e Innovación"/>
    <x v="858"/>
    <m/>
    <s v="Gráfico Evolución"/>
    <m/>
    <x v="844"/>
    <m/>
    <s v="#1774B9"/>
    <s v="360-0859"/>
    <n v="36305109"/>
    <s v="T-364"/>
    <s v="C-362"/>
    <s v="FI-363"/>
    <s v="M-366"/>
  </r>
  <r>
    <x v="859"/>
    <n v="360"/>
    <s v="Enfermedades Mundiales"/>
    <s v="Salud"/>
    <n v="5201"/>
    <x v="3"/>
    <x v="1"/>
    <x v="2"/>
    <x v="64"/>
    <s v="Ninguno"/>
    <s v="Vacunación 1era y 2da dosis"/>
    <s v="Periodo 2020-2021"/>
    <s v="Unidades"/>
    <s v="Ministerio de Ciencias, Tecnología, Conocimiento e Innovación"/>
    <x v="859"/>
    <m/>
    <s v="Gráfico Evolución"/>
    <m/>
    <x v="845"/>
    <m/>
    <s v="#1774B9"/>
    <s v="360-0860"/>
    <n v="36305201"/>
    <s v="T-364"/>
    <s v="C-362"/>
    <s v="FI-363"/>
    <s v="M-366"/>
  </r>
  <r>
    <x v="860"/>
    <n v="360"/>
    <s v="Enfermedades Mundiales"/>
    <s v="Salud"/>
    <n v="5301"/>
    <x v="3"/>
    <x v="1"/>
    <x v="2"/>
    <x v="65"/>
    <s v="Ninguno"/>
    <s v="Vacunación 1era y 2da dosis"/>
    <s v="Periodo 2020-2021"/>
    <s v="Unidades"/>
    <s v="Ministerio de Ciencias, Tecnología, Conocimiento e Innovación"/>
    <x v="860"/>
    <m/>
    <s v="Gráfico Evolución"/>
    <m/>
    <x v="846"/>
    <m/>
    <s v="#1774B9"/>
    <s v="360-0861"/>
    <n v="36305301"/>
    <s v="T-364"/>
    <s v="C-362"/>
    <s v="FI-363"/>
    <s v="M-366"/>
  </r>
  <r>
    <x v="861"/>
    <n v="360"/>
    <s v="Enfermedades Mundiales"/>
    <s v="Salud"/>
    <n v="5302"/>
    <x v="3"/>
    <x v="1"/>
    <x v="2"/>
    <x v="66"/>
    <s v="Ninguno"/>
    <s v="Vacunación 1era y 2da dosis"/>
    <s v="Periodo 2020-2021"/>
    <s v="Unidades"/>
    <s v="Ministerio de Ciencias, Tecnología, Conocimiento e Innovación"/>
    <x v="861"/>
    <m/>
    <s v="Gráfico Evolución"/>
    <m/>
    <x v="847"/>
    <m/>
    <s v="#1774B9"/>
    <s v="360-0862"/>
    <n v="36305302"/>
    <s v="T-364"/>
    <s v="C-362"/>
    <s v="FI-363"/>
    <s v="M-366"/>
  </r>
  <r>
    <x v="862"/>
    <n v="360"/>
    <s v="Enfermedades Mundiales"/>
    <s v="Salud"/>
    <n v="5303"/>
    <x v="3"/>
    <x v="1"/>
    <x v="2"/>
    <x v="67"/>
    <s v="Ninguno"/>
    <s v="Vacunación 1era y 2da dosis"/>
    <s v="Periodo 2020-2021"/>
    <s v="Unidades"/>
    <s v="Ministerio de Ciencias, Tecnología, Conocimiento e Innovación"/>
    <x v="862"/>
    <m/>
    <s v="Gráfico Evolución"/>
    <m/>
    <x v="848"/>
    <m/>
    <s v="#1774B9"/>
    <s v="360-0863"/>
    <n v="36305303"/>
    <s v="T-364"/>
    <s v="C-362"/>
    <s v="FI-363"/>
    <s v="M-366"/>
  </r>
  <r>
    <x v="863"/>
    <n v="360"/>
    <s v="Enfermedades Mundiales"/>
    <s v="Salud"/>
    <n v="5304"/>
    <x v="3"/>
    <x v="1"/>
    <x v="2"/>
    <x v="68"/>
    <s v="Ninguno"/>
    <s v="Vacunación 1era y 2da dosis"/>
    <s v="Periodo 2020-2021"/>
    <s v="Unidades"/>
    <s v="Ministerio de Ciencias, Tecnología, Conocimiento e Innovación"/>
    <x v="863"/>
    <m/>
    <s v="Gráfico Evolución"/>
    <m/>
    <x v="849"/>
    <m/>
    <s v="#1774B9"/>
    <s v="360-0864"/>
    <n v="36305304"/>
    <s v="T-364"/>
    <s v="C-362"/>
    <s v="FI-363"/>
    <s v="M-366"/>
  </r>
  <r>
    <x v="864"/>
    <n v="360"/>
    <s v="Enfermedades Mundiales"/>
    <s v="Salud"/>
    <n v="5401"/>
    <x v="3"/>
    <x v="1"/>
    <x v="2"/>
    <x v="69"/>
    <s v="Ninguno"/>
    <s v="Vacunación 1era y 2da dosis"/>
    <s v="Periodo 2020-2021"/>
    <s v="Unidades"/>
    <s v="Ministerio de Ciencias, Tecnología, Conocimiento e Innovación"/>
    <x v="864"/>
    <m/>
    <s v="Gráfico Evolución"/>
    <m/>
    <x v="850"/>
    <m/>
    <s v="#1774B9"/>
    <s v="360-0865"/>
    <n v="36305401"/>
    <s v="T-364"/>
    <s v="C-362"/>
    <s v="FI-363"/>
    <s v="M-366"/>
  </r>
  <r>
    <x v="865"/>
    <n v="360"/>
    <s v="Enfermedades Mundiales"/>
    <s v="Salud"/>
    <n v="5402"/>
    <x v="3"/>
    <x v="1"/>
    <x v="2"/>
    <x v="70"/>
    <s v="Ninguno"/>
    <s v="Vacunación 1era y 2da dosis"/>
    <s v="Periodo 2020-2021"/>
    <s v="Unidades"/>
    <s v="Ministerio de Ciencias, Tecnología, Conocimiento e Innovación"/>
    <x v="865"/>
    <m/>
    <s v="Gráfico Evolución"/>
    <m/>
    <x v="851"/>
    <m/>
    <s v="#1774B9"/>
    <s v="360-0866"/>
    <n v="36305402"/>
    <s v="T-364"/>
    <s v="C-362"/>
    <s v="FI-363"/>
    <s v="M-366"/>
  </r>
  <r>
    <x v="866"/>
    <n v="360"/>
    <s v="Enfermedades Mundiales"/>
    <s v="Salud"/>
    <n v="5403"/>
    <x v="3"/>
    <x v="1"/>
    <x v="2"/>
    <x v="71"/>
    <s v="Ninguno"/>
    <s v="Vacunación 1era y 2da dosis"/>
    <s v="Periodo 2020-2021"/>
    <s v="Unidades"/>
    <s v="Ministerio de Ciencias, Tecnología, Conocimiento e Innovación"/>
    <x v="866"/>
    <m/>
    <s v="Gráfico Evolución"/>
    <m/>
    <x v="852"/>
    <m/>
    <s v="#1774B9"/>
    <s v="360-0867"/>
    <n v="36305403"/>
    <s v="T-364"/>
    <s v="C-362"/>
    <s v="FI-363"/>
    <s v="M-366"/>
  </r>
  <r>
    <x v="867"/>
    <n v="360"/>
    <s v="Enfermedades Mundiales"/>
    <s v="Salud"/>
    <n v="5404"/>
    <x v="3"/>
    <x v="1"/>
    <x v="2"/>
    <x v="72"/>
    <s v="Ninguno"/>
    <s v="Vacunación 1era y 2da dosis"/>
    <s v="Periodo 2020-2021"/>
    <s v="Unidades"/>
    <s v="Ministerio de Ciencias, Tecnología, Conocimiento e Innovación"/>
    <x v="867"/>
    <m/>
    <s v="Gráfico Evolución"/>
    <m/>
    <x v="853"/>
    <m/>
    <s v="#1774B9"/>
    <s v="360-0868"/>
    <n v="36305404"/>
    <s v="T-364"/>
    <s v="C-362"/>
    <s v="FI-363"/>
    <s v="M-366"/>
  </r>
  <r>
    <x v="868"/>
    <n v="360"/>
    <s v="Enfermedades Mundiales"/>
    <s v="Salud"/>
    <n v="5405"/>
    <x v="3"/>
    <x v="1"/>
    <x v="2"/>
    <x v="73"/>
    <s v="Ninguno"/>
    <s v="Vacunación 1era y 2da dosis"/>
    <s v="Periodo 2020-2021"/>
    <s v="Unidades"/>
    <s v="Ministerio de Ciencias, Tecnología, Conocimiento e Innovación"/>
    <x v="868"/>
    <m/>
    <s v="Gráfico Evolución"/>
    <m/>
    <x v="854"/>
    <m/>
    <s v="#1774B9"/>
    <s v="360-0869"/>
    <n v="36305405"/>
    <s v="T-364"/>
    <s v="C-362"/>
    <s v="FI-363"/>
    <s v="M-366"/>
  </r>
  <r>
    <x v="869"/>
    <n v="360"/>
    <s v="Enfermedades Mundiales"/>
    <s v="Salud"/>
    <n v="5501"/>
    <x v="3"/>
    <x v="1"/>
    <x v="2"/>
    <x v="74"/>
    <s v="Ninguno"/>
    <s v="Vacunación 1era y 2da dosis"/>
    <s v="Periodo 2020-2021"/>
    <s v="Unidades"/>
    <s v="Ministerio de Ciencias, Tecnología, Conocimiento e Innovación"/>
    <x v="869"/>
    <m/>
    <s v="Gráfico Evolución"/>
    <m/>
    <x v="855"/>
    <m/>
    <s v="#1774B9"/>
    <s v="360-0870"/>
    <n v="36305501"/>
    <s v="T-364"/>
    <s v="C-362"/>
    <s v="FI-363"/>
    <s v="M-366"/>
  </r>
  <r>
    <x v="870"/>
    <n v="360"/>
    <s v="Enfermedades Mundiales"/>
    <s v="Salud"/>
    <n v="5502"/>
    <x v="3"/>
    <x v="1"/>
    <x v="2"/>
    <x v="75"/>
    <s v="Ninguno"/>
    <s v="Vacunación 1era y 2da dosis"/>
    <s v="Periodo 2020-2021"/>
    <s v="Unidades"/>
    <s v="Ministerio de Ciencias, Tecnología, Conocimiento e Innovación"/>
    <x v="870"/>
    <m/>
    <s v="Gráfico Evolución"/>
    <m/>
    <x v="856"/>
    <m/>
    <s v="#1774B9"/>
    <s v="360-0871"/>
    <n v="36305502"/>
    <s v="T-364"/>
    <s v="C-362"/>
    <s v="FI-363"/>
    <s v="M-366"/>
  </r>
  <r>
    <x v="871"/>
    <n v="360"/>
    <s v="Enfermedades Mundiales"/>
    <s v="Salud"/>
    <n v="5503"/>
    <x v="3"/>
    <x v="1"/>
    <x v="2"/>
    <x v="76"/>
    <s v="Ninguno"/>
    <s v="Vacunación 1era y 2da dosis"/>
    <s v="Periodo 2020-2021"/>
    <s v="Unidades"/>
    <s v="Ministerio de Ciencias, Tecnología, Conocimiento e Innovación"/>
    <x v="871"/>
    <m/>
    <s v="Gráfico Evolución"/>
    <m/>
    <x v="857"/>
    <m/>
    <s v="#1774B9"/>
    <s v="360-0872"/>
    <n v="36305503"/>
    <s v="T-364"/>
    <s v="C-362"/>
    <s v="FI-363"/>
    <s v="M-366"/>
  </r>
  <r>
    <x v="872"/>
    <n v="360"/>
    <s v="Enfermedades Mundiales"/>
    <s v="Salud"/>
    <n v="5504"/>
    <x v="3"/>
    <x v="1"/>
    <x v="2"/>
    <x v="77"/>
    <s v="Ninguno"/>
    <s v="Vacunación 1era y 2da dosis"/>
    <s v="Periodo 2020-2021"/>
    <s v="Unidades"/>
    <s v="Ministerio de Ciencias, Tecnología, Conocimiento e Innovación"/>
    <x v="872"/>
    <m/>
    <s v="Gráfico Evolución"/>
    <m/>
    <x v="858"/>
    <m/>
    <s v="#1774B9"/>
    <s v="360-0873"/>
    <n v="36305504"/>
    <s v="T-364"/>
    <s v="C-362"/>
    <s v="FI-363"/>
    <s v="M-366"/>
  </r>
  <r>
    <x v="873"/>
    <n v="360"/>
    <s v="Enfermedades Mundiales"/>
    <s v="Salud"/>
    <n v="5506"/>
    <x v="3"/>
    <x v="1"/>
    <x v="2"/>
    <x v="78"/>
    <s v="Ninguno"/>
    <s v="Vacunación 1era y 2da dosis"/>
    <s v="Periodo 2020-2021"/>
    <s v="Unidades"/>
    <s v="Ministerio de Ciencias, Tecnología, Conocimiento e Innovación"/>
    <x v="873"/>
    <m/>
    <s v="Gráfico Evolución"/>
    <m/>
    <x v="859"/>
    <m/>
    <s v="#1774B9"/>
    <s v="360-0874"/>
    <n v="36305506"/>
    <s v="T-364"/>
    <s v="C-362"/>
    <s v="FI-363"/>
    <s v="M-366"/>
  </r>
  <r>
    <x v="874"/>
    <n v="360"/>
    <s v="Enfermedades Mundiales"/>
    <s v="Salud"/>
    <n v="5601"/>
    <x v="3"/>
    <x v="1"/>
    <x v="2"/>
    <x v="79"/>
    <s v="Ninguno"/>
    <s v="Vacunación 1era y 2da dosis"/>
    <s v="Periodo 2020-2021"/>
    <s v="Unidades"/>
    <s v="Ministerio de Ciencias, Tecnología, Conocimiento e Innovación"/>
    <x v="874"/>
    <m/>
    <s v="Gráfico Evolución"/>
    <m/>
    <x v="860"/>
    <m/>
    <s v="#1774B9"/>
    <s v="360-0875"/>
    <n v="36305601"/>
    <s v="T-364"/>
    <s v="C-362"/>
    <s v="FI-363"/>
    <s v="M-366"/>
  </r>
  <r>
    <x v="875"/>
    <n v="360"/>
    <s v="Enfermedades Mundiales"/>
    <s v="Salud"/>
    <n v="5602"/>
    <x v="3"/>
    <x v="1"/>
    <x v="2"/>
    <x v="80"/>
    <s v="Ninguno"/>
    <s v="Vacunación 1era y 2da dosis"/>
    <s v="Periodo 2020-2021"/>
    <s v="Unidades"/>
    <s v="Ministerio de Ciencias, Tecnología, Conocimiento e Innovación"/>
    <x v="875"/>
    <m/>
    <s v="Gráfico Evolución"/>
    <m/>
    <x v="861"/>
    <m/>
    <s v="#1774B9"/>
    <s v="360-0876"/>
    <n v="36305602"/>
    <s v="T-364"/>
    <s v="C-362"/>
    <s v="FI-363"/>
    <s v="M-366"/>
  </r>
  <r>
    <x v="876"/>
    <n v="360"/>
    <s v="Enfermedades Mundiales"/>
    <s v="Salud"/>
    <n v="5603"/>
    <x v="3"/>
    <x v="1"/>
    <x v="2"/>
    <x v="81"/>
    <s v="Ninguno"/>
    <s v="Vacunación 1era y 2da dosis"/>
    <s v="Periodo 2020-2021"/>
    <s v="Unidades"/>
    <s v="Ministerio de Ciencias, Tecnología, Conocimiento e Innovación"/>
    <x v="876"/>
    <m/>
    <s v="Gráfico Evolución"/>
    <m/>
    <x v="862"/>
    <m/>
    <s v="#1774B9"/>
    <s v="360-0877"/>
    <n v="36305603"/>
    <s v="T-364"/>
    <s v="C-362"/>
    <s v="FI-363"/>
    <s v="M-366"/>
  </r>
  <r>
    <x v="877"/>
    <n v="360"/>
    <s v="Enfermedades Mundiales"/>
    <s v="Salud"/>
    <n v="5604"/>
    <x v="3"/>
    <x v="1"/>
    <x v="2"/>
    <x v="82"/>
    <s v="Ninguno"/>
    <s v="Vacunación 1era y 2da dosis"/>
    <s v="Periodo 2020-2021"/>
    <s v="Unidades"/>
    <s v="Ministerio de Ciencias, Tecnología, Conocimiento e Innovación"/>
    <x v="877"/>
    <m/>
    <s v="Gráfico Evolución"/>
    <m/>
    <x v="863"/>
    <m/>
    <s v="#1774B9"/>
    <s v="360-0878"/>
    <n v="36305604"/>
    <s v="T-364"/>
    <s v="C-362"/>
    <s v="FI-363"/>
    <s v="M-366"/>
  </r>
  <r>
    <x v="878"/>
    <n v="360"/>
    <s v="Enfermedades Mundiales"/>
    <s v="Salud"/>
    <n v="5605"/>
    <x v="3"/>
    <x v="1"/>
    <x v="2"/>
    <x v="83"/>
    <s v="Ninguno"/>
    <s v="Vacunación 1era y 2da dosis"/>
    <s v="Periodo 2020-2021"/>
    <s v="Unidades"/>
    <s v="Ministerio de Ciencias, Tecnología, Conocimiento e Innovación"/>
    <x v="878"/>
    <m/>
    <s v="Gráfico Evolución"/>
    <m/>
    <x v="864"/>
    <m/>
    <s v="#1774B9"/>
    <s v="360-0879"/>
    <n v="36305605"/>
    <s v="T-364"/>
    <s v="C-362"/>
    <s v="FI-363"/>
    <s v="M-366"/>
  </r>
  <r>
    <x v="879"/>
    <n v="360"/>
    <s v="Enfermedades Mundiales"/>
    <s v="Salud"/>
    <n v="5606"/>
    <x v="3"/>
    <x v="1"/>
    <x v="2"/>
    <x v="84"/>
    <s v="Ninguno"/>
    <s v="Vacunación 1era y 2da dosis"/>
    <s v="Periodo 2020-2021"/>
    <s v="Unidades"/>
    <s v="Ministerio de Ciencias, Tecnología, Conocimiento e Innovación"/>
    <x v="879"/>
    <m/>
    <s v="Gráfico Evolución"/>
    <m/>
    <x v="865"/>
    <m/>
    <s v="#1774B9"/>
    <s v="360-0880"/>
    <n v="36305606"/>
    <s v="T-364"/>
    <s v="C-362"/>
    <s v="FI-363"/>
    <s v="M-366"/>
  </r>
  <r>
    <x v="880"/>
    <n v="360"/>
    <s v="Enfermedades Mundiales"/>
    <s v="Salud"/>
    <n v="5701"/>
    <x v="3"/>
    <x v="1"/>
    <x v="2"/>
    <x v="85"/>
    <s v="Ninguno"/>
    <s v="Vacunación 1era y 2da dosis"/>
    <s v="Periodo 2020-2021"/>
    <s v="Unidades"/>
    <s v="Ministerio de Ciencias, Tecnología, Conocimiento e Innovación"/>
    <x v="880"/>
    <m/>
    <s v="Gráfico Evolución"/>
    <m/>
    <x v="866"/>
    <m/>
    <s v="#1774B9"/>
    <s v="360-0881"/>
    <n v="36305701"/>
    <s v="T-364"/>
    <s v="C-362"/>
    <s v="FI-363"/>
    <s v="M-366"/>
  </r>
  <r>
    <x v="881"/>
    <n v="360"/>
    <s v="Enfermedades Mundiales"/>
    <s v="Salud"/>
    <n v="5702"/>
    <x v="3"/>
    <x v="1"/>
    <x v="2"/>
    <x v="86"/>
    <s v="Ninguno"/>
    <s v="Vacunación 1era y 2da dosis"/>
    <s v="Periodo 2020-2021"/>
    <s v="Unidades"/>
    <s v="Ministerio de Ciencias, Tecnología, Conocimiento e Innovación"/>
    <x v="881"/>
    <m/>
    <s v="Gráfico Evolución"/>
    <m/>
    <x v="867"/>
    <m/>
    <s v="#1774B9"/>
    <s v="360-0882"/>
    <n v="36305702"/>
    <s v="T-364"/>
    <s v="C-362"/>
    <s v="FI-363"/>
    <s v="M-366"/>
  </r>
  <r>
    <x v="882"/>
    <n v="360"/>
    <s v="Enfermedades Mundiales"/>
    <s v="Salud"/>
    <n v="5703"/>
    <x v="3"/>
    <x v="1"/>
    <x v="2"/>
    <x v="87"/>
    <s v="Ninguno"/>
    <s v="Vacunación 1era y 2da dosis"/>
    <s v="Periodo 2020-2021"/>
    <s v="Unidades"/>
    <s v="Ministerio de Ciencias, Tecnología, Conocimiento e Innovación"/>
    <x v="882"/>
    <m/>
    <s v="Gráfico Evolución"/>
    <m/>
    <x v="868"/>
    <m/>
    <s v="#1774B9"/>
    <s v="360-0883"/>
    <n v="36305703"/>
    <s v="T-364"/>
    <s v="C-362"/>
    <s v="FI-363"/>
    <s v="M-366"/>
  </r>
  <r>
    <x v="883"/>
    <n v="360"/>
    <s v="Enfermedades Mundiales"/>
    <s v="Salud"/>
    <n v="5704"/>
    <x v="3"/>
    <x v="1"/>
    <x v="2"/>
    <x v="88"/>
    <s v="Ninguno"/>
    <s v="Vacunación 1era y 2da dosis"/>
    <s v="Periodo 2020-2021"/>
    <s v="Unidades"/>
    <s v="Ministerio de Ciencias, Tecnología, Conocimiento e Innovación"/>
    <x v="883"/>
    <m/>
    <s v="Gráfico Evolución"/>
    <m/>
    <x v="869"/>
    <m/>
    <s v="#1774B9"/>
    <s v="360-0884"/>
    <n v="36305704"/>
    <s v="T-364"/>
    <s v="C-362"/>
    <s v="FI-363"/>
    <s v="M-366"/>
  </r>
  <r>
    <x v="884"/>
    <n v="360"/>
    <s v="Enfermedades Mundiales"/>
    <s v="Salud"/>
    <n v="5705"/>
    <x v="3"/>
    <x v="1"/>
    <x v="2"/>
    <x v="89"/>
    <s v="Ninguno"/>
    <s v="Vacunación 1era y 2da dosis"/>
    <s v="Periodo 2020-2021"/>
    <s v="Unidades"/>
    <s v="Ministerio de Ciencias, Tecnología, Conocimiento e Innovación"/>
    <x v="884"/>
    <m/>
    <s v="Gráfico Evolución"/>
    <m/>
    <x v="870"/>
    <m/>
    <s v="#1774B9"/>
    <s v="360-0885"/>
    <n v="36305705"/>
    <s v="T-364"/>
    <s v="C-362"/>
    <s v="FI-363"/>
    <s v="M-366"/>
  </r>
  <r>
    <x v="885"/>
    <n v="360"/>
    <s v="Enfermedades Mundiales"/>
    <s v="Salud"/>
    <n v="5706"/>
    <x v="3"/>
    <x v="1"/>
    <x v="2"/>
    <x v="90"/>
    <s v="Ninguno"/>
    <s v="Vacunación 1era y 2da dosis"/>
    <s v="Periodo 2020-2021"/>
    <s v="Unidades"/>
    <s v="Ministerio de Ciencias, Tecnología, Conocimiento e Innovación"/>
    <x v="885"/>
    <m/>
    <s v="Gráfico Evolución"/>
    <m/>
    <x v="871"/>
    <m/>
    <s v="#1774B9"/>
    <s v="360-0886"/>
    <n v="36305706"/>
    <s v="T-364"/>
    <s v="C-362"/>
    <s v="FI-363"/>
    <s v="M-366"/>
  </r>
  <r>
    <x v="886"/>
    <n v="360"/>
    <s v="Enfermedades Mundiales"/>
    <s v="Salud"/>
    <n v="5801"/>
    <x v="3"/>
    <x v="1"/>
    <x v="2"/>
    <x v="91"/>
    <s v="Ninguno"/>
    <s v="Vacunación 1era y 2da dosis"/>
    <s v="Periodo 2020-2021"/>
    <s v="Unidades"/>
    <s v="Ministerio de Ciencias, Tecnología, Conocimiento e Innovación"/>
    <x v="886"/>
    <m/>
    <s v="Gráfico Evolución"/>
    <m/>
    <x v="872"/>
    <m/>
    <s v="#1774B9"/>
    <s v="360-0887"/>
    <n v="36305801"/>
    <s v="T-364"/>
    <s v="C-362"/>
    <s v="FI-363"/>
    <s v="M-366"/>
  </r>
  <r>
    <x v="887"/>
    <n v="360"/>
    <s v="Enfermedades Mundiales"/>
    <s v="Salud"/>
    <n v="5802"/>
    <x v="3"/>
    <x v="1"/>
    <x v="2"/>
    <x v="92"/>
    <s v="Ninguno"/>
    <s v="Vacunación 1era y 2da dosis"/>
    <s v="Periodo 2020-2021"/>
    <s v="Unidades"/>
    <s v="Ministerio de Ciencias, Tecnología, Conocimiento e Innovación"/>
    <x v="887"/>
    <m/>
    <s v="Gráfico Evolución"/>
    <m/>
    <x v="873"/>
    <m/>
    <s v="#1774B9"/>
    <s v="360-0888"/>
    <n v="36305802"/>
    <s v="T-364"/>
    <s v="C-362"/>
    <s v="FI-363"/>
    <s v="M-366"/>
  </r>
  <r>
    <x v="888"/>
    <n v="360"/>
    <s v="Enfermedades Mundiales"/>
    <s v="Salud"/>
    <n v="5803"/>
    <x v="3"/>
    <x v="1"/>
    <x v="2"/>
    <x v="93"/>
    <s v="Ninguno"/>
    <s v="Vacunación 1era y 2da dosis"/>
    <s v="Periodo 2020-2021"/>
    <s v="Unidades"/>
    <s v="Ministerio de Ciencias, Tecnología, Conocimiento e Innovación"/>
    <x v="888"/>
    <m/>
    <s v="Gráfico Evolución"/>
    <m/>
    <x v="874"/>
    <m/>
    <s v="#1774B9"/>
    <s v="360-0889"/>
    <n v="36305803"/>
    <s v="T-364"/>
    <s v="C-362"/>
    <s v="FI-363"/>
    <s v="M-366"/>
  </r>
  <r>
    <x v="889"/>
    <n v="360"/>
    <s v="Enfermedades Mundiales"/>
    <s v="Salud"/>
    <n v="5804"/>
    <x v="3"/>
    <x v="1"/>
    <x v="2"/>
    <x v="94"/>
    <s v="Ninguno"/>
    <s v="Vacunación 1era y 2da dosis"/>
    <s v="Periodo 2020-2021"/>
    <s v="Unidades"/>
    <s v="Ministerio de Ciencias, Tecnología, Conocimiento e Innovación"/>
    <x v="889"/>
    <m/>
    <s v="Gráfico Evolución"/>
    <m/>
    <x v="875"/>
    <m/>
    <s v="#1774B9"/>
    <s v="360-0890"/>
    <n v="36305804"/>
    <s v="T-364"/>
    <s v="C-362"/>
    <s v="FI-363"/>
    <s v="M-366"/>
  </r>
  <r>
    <x v="890"/>
    <n v="360"/>
    <s v="Enfermedades Mundiales"/>
    <s v="Salud"/>
    <n v="6101"/>
    <x v="3"/>
    <x v="1"/>
    <x v="2"/>
    <x v="95"/>
    <s v="Ninguno"/>
    <s v="Vacunación 1era y 2da dosis"/>
    <s v="Periodo 2020-2021"/>
    <s v="Unidades"/>
    <s v="Ministerio de Ciencias, Tecnología, Conocimiento e Innovación"/>
    <x v="890"/>
    <m/>
    <s v="Gráfico Evolución"/>
    <m/>
    <x v="876"/>
    <m/>
    <s v="#1774B9"/>
    <s v="360-0891"/>
    <n v="36306101"/>
    <s v="T-364"/>
    <s v="C-362"/>
    <s v="FI-363"/>
    <s v="M-366"/>
  </r>
  <r>
    <x v="891"/>
    <n v="360"/>
    <s v="Enfermedades Mundiales"/>
    <s v="Salud"/>
    <n v="6102"/>
    <x v="3"/>
    <x v="1"/>
    <x v="2"/>
    <x v="96"/>
    <s v="Ninguno"/>
    <s v="Vacunación 1era y 2da dosis"/>
    <s v="Periodo 2020-2021"/>
    <s v="Unidades"/>
    <s v="Ministerio de Ciencias, Tecnología, Conocimiento e Innovación"/>
    <x v="891"/>
    <m/>
    <s v="Gráfico Evolución"/>
    <m/>
    <x v="877"/>
    <m/>
    <s v="#1774B9"/>
    <s v="360-0892"/>
    <n v="36306102"/>
    <s v="T-364"/>
    <s v="C-362"/>
    <s v="FI-363"/>
    <s v="M-366"/>
  </r>
  <r>
    <x v="892"/>
    <n v="360"/>
    <s v="Enfermedades Mundiales"/>
    <s v="Salud"/>
    <n v="6103"/>
    <x v="3"/>
    <x v="1"/>
    <x v="2"/>
    <x v="97"/>
    <s v="Ninguno"/>
    <s v="Vacunación 1era y 2da dosis"/>
    <s v="Periodo 2020-2021"/>
    <s v="Unidades"/>
    <s v="Ministerio de Ciencias, Tecnología, Conocimiento e Innovación"/>
    <x v="892"/>
    <m/>
    <s v="Gráfico Evolución"/>
    <m/>
    <x v="878"/>
    <m/>
    <s v="#1774B9"/>
    <s v="360-0893"/>
    <n v="36306103"/>
    <s v="T-364"/>
    <s v="C-362"/>
    <s v="FI-363"/>
    <s v="M-366"/>
  </r>
  <r>
    <x v="893"/>
    <n v="360"/>
    <s v="Enfermedades Mundiales"/>
    <s v="Salud"/>
    <n v="6104"/>
    <x v="3"/>
    <x v="1"/>
    <x v="2"/>
    <x v="98"/>
    <s v="Ninguno"/>
    <s v="Vacunación 1era y 2da dosis"/>
    <s v="Periodo 2020-2021"/>
    <s v="Unidades"/>
    <s v="Ministerio de Ciencias, Tecnología, Conocimiento e Innovación"/>
    <x v="893"/>
    <m/>
    <s v="Gráfico Evolución"/>
    <m/>
    <x v="879"/>
    <m/>
    <s v="#1774B9"/>
    <s v="360-0894"/>
    <n v="36306104"/>
    <s v="T-364"/>
    <s v="C-362"/>
    <s v="FI-363"/>
    <s v="M-366"/>
  </r>
  <r>
    <x v="894"/>
    <n v="360"/>
    <s v="Enfermedades Mundiales"/>
    <s v="Salud"/>
    <n v="6105"/>
    <x v="3"/>
    <x v="1"/>
    <x v="2"/>
    <x v="99"/>
    <s v="Ninguno"/>
    <s v="Vacunación 1era y 2da dosis"/>
    <s v="Periodo 2020-2021"/>
    <s v="Unidades"/>
    <s v="Ministerio de Ciencias, Tecnología, Conocimiento e Innovación"/>
    <x v="894"/>
    <m/>
    <s v="Gráfico Evolución"/>
    <m/>
    <x v="880"/>
    <m/>
    <s v="#1774B9"/>
    <s v="360-0895"/>
    <n v="36306105"/>
    <s v="T-364"/>
    <s v="C-362"/>
    <s v="FI-363"/>
    <s v="M-366"/>
  </r>
  <r>
    <x v="895"/>
    <n v="360"/>
    <s v="Enfermedades Mundiales"/>
    <s v="Salud"/>
    <n v="6106"/>
    <x v="3"/>
    <x v="1"/>
    <x v="2"/>
    <x v="100"/>
    <s v="Ninguno"/>
    <s v="Vacunación 1era y 2da dosis"/>
    <s v="Periodo 2020-2021"/>
    <s v="Unidades"/>
    <s v="Ministerio de Ciencias, Tecnología, Conocimiento e Innovación"/>
    <x v="895"/>
    <m/>
    <s v="Gráfico Evolución"/>
    <m/>
    <x v="881"/>
    <m/>
    <s v="#1774B9"/>
    <s v="360-0896"/>
    <n v="36306106"/>
    <s v="T-364"/>
    <s v="C-362"/>
    <s v="FI-363"/>
    <s v="M-366"/>
  </r>
  <r>
    <x v="896"/>
    <n v="360"/>
    <s v="Enfermedades Mundiales"/>
    <s v="Salud"/>
    <n v="6107"/>
    <x v="3"/>
    <x v="1"/>
    <x v="2"/>
    <x v="101"/>
    <s v="Ninguno"/>
    <s v="Vacunación 1era y 2da dosis"/>
    <s v="Periodo 2020-2021"/>
    <s v="Unidades"/>
    <s v="Ministerio de Ciencias, Tecnología, Conocimiento e Innovación"/>
    <x v="896"/>
    <m/>
    <s v="Gráfico Evolución"/>
    <m/>
    <x v="882"/>
    <m/>
    <s v="#1774B9"/>
    <s v="360-0897"/>
    <n v="36306107"/>
    <s v="T-364"/>
    <s v="C-362"/>
    <s v="FI-363"/>
    <s v="M-366"/>
  </r>
  <r>
    <x v="897"/>
    <n v="360"/>
    <s v="Enfermedades Mundiales"/>
    <s v="Salud"/>
    <n v="6108"/>
    <x v="3"/>
    <x v="1"/>
    <x v="2"/>
    <x v="102"/>
    <s v="Ninguno"/>
    <s v="Vacunación 1era y 2da dosis"/>
    <s v="Periodo 2020-2021"/>
    <s v="Unidades"/>
    <s v="Ministerio de Ciencias, Tecnología, Conocimiento e Innovación"/>
    <x v="897"/>
    <m/>
    <s v="Gráfico Evolución"/>
    <m/>
    <x v="883"/>
    <m/>
    <s v="#1774B9"/>
    <s v="360-0898"/>
    <n v="36306108"/>
    <s v="T-364"/>
    <s v="C-362"/>
    <s v="FI-363"/>
    <s v="M-366"/>
  </r>
  <r>
    <x v="898"/>
    <n v="360"/>
    <s v="Enfermedades Mundiales"/>
    <s v="Salud"/>
    <n v="6109"/>
    <x v="3"/>
    <x v="1"/>
    <x v="2"/>
    <x v="103"/>
    <s v="Ninguno"/>
    <s v="Vacunación 1era y 2da dosis"/>
    <s v="Periodo 2020-2021"/>
    <s v="Unidades"/>
    <s v="Ministerio de Ciencias, Tecnología, Conocimiento e Innovación"/>
    <x v="898"/>
    <m/>
    <s v="Gráfico Evolución"/>
    <m/>
    <x v="884"/>
    <m/>
    <s v="#1774B9"/>
    <s v="360-0899"/>
    <n v="36306109"/>
    <s v="T-364"/>
    <s v="C-362"/>
    <s v="FI-363"/>
    <s v="M-366"/>
  </r>
  <r>
    <x v="899"/>
    <n v="360"/>
    <s v="Enfermedades Mundiales"/>
    <s v="Salud"/>
    <n v="6110"/>
    <x v="3"/>
    <x v="1"/>
    <x v="2"/>
    <x v="104"/>
    <s v="Ninguno"/>
    <s v="Vacunación 1era y 2da dosis"/>
    <s v="Periodo 2020-2021"/>
    <s v="Unidades"/>
    <s v="Ministerio de Ciencias, Tecnología, Conocimiento e Innovación"/>
    <x v="899"/>
    <m/>
    <s v="Gráfico Evolución"/>
    <m/>
    <x v="885"/>
    <m/>
    <s v="#1774B9"/>
    <s v="360-0900"/>
    <n v="36306110"/>
    <s v="T-364"/>
    <s v="C-362"/>
    <s v="FI-363"/>
    <s v="M-366"/>
  </r>
  <r>
    <x v="900"/>
    <n v="360"/>
    <s v="Enfermedades Mundiales"/>
    <s v="Salud"/>
    <n v="6111"/>
    <x v="3"/>
    <x v="1"/>
    <x v="2"/>
    <x v="105"/>
    <s v="Ninguno"/>
    <s v="Vacunación 1era y 2da dosis"/>
    <s v="Periodo 2020-2021"/>
    <s v="Unidades"/>
    <s v="Ministerio de Ciencias, Tecnología, Conocimiento e Innovación"/>
    <x v="900"/>
    <m/>
    <s v="Gráfico Evolución"/>
    <m/>
    <x v="886"/>
    <m/>
    <s v="#1774B9"/>
    <s v="360-0901"/>
    <n v="36306111"/>
    <s v="T-364"/>
    <s v="C-362"/>
    <s v="FI-363"/>
    <s v="M-366"/>
  </r>
  <r>
    <x v="901"/>
    <n v="360"/>
    <s v="Enfermedades Mundiales"/>
    <s v="Salud"/>
    <n v="6112"/>
    <x v="3"/>
    <x v="1"/>
    <x v="2"/>
    <x v="106"/>
    <s v="Ninguno"/>
    <s v="Vacunación 1era y 2da dosis"/>
    <s v="Periodo 2020-2021"/>
    <s v="Unidades"/>
    <s v="Ministerio de Ciencias, Tecnología, Conocimiento e Innovación"/>
    <x v="901"/>
    <m/>
    <s v="Gráfico Evolución"/>
    <m/>
    <x v="887"/>
    <m/>
    <s v="#1774B9"/>
    <s v="360-0902"/>
    <n v="36306112"/>
    <s v="T-364"/>
    <s v="C-362"/>
    <s v="FI-363"/>
    <s v="M-366"/>
  </r>
  <r>
    <x v="902"/>
    <n v="360"/>
    <s v="Enfermedades Mundiales"/>
    <s v="Salud"/>
    <n v="6113"/>
    <x v="3"/>
    <x v="1"/>
    <x v="2"/>
    <x v="107"/>
    <s v="Ninguno"/>
    <s v="Vacunación 1era y 2da dosis"/>
    <s v="Periodo 2020-2021"/>
    <s v="Unidades"/>
    <s v="Ministerio de Ciencias, Tecnología, Conocimiento e Innovación"/>
    <x v="902"/>
    <m/>
    <s v="Gráfico Evolución"/>
    <m/>
    <x v="888"/>
    <m/>
    <s v="#1774B9"/>
    <s v="360-0903"/>
    <n v="36306113"/>
    <s v="T-364"/>
    <s v="C-362"/>
    <s v="FI-363"/>
    <s v="M-366"/>
  </r>
  <r>
    <x v="903"/>
    <n v="360"/>
    <s v="Enfermedades Mundiales"/>
    <s v="Salud"/>
    <n v="6114"/>
    <x v="3"/>
    <x v="1"/>
    <x v="2"/>
    <x v="108"/>
    <s v="Ninguno"/>
    <s v="Vacunación 1era y 2da dosis"/>
    <s v="Periodo 2020-2021"/>
    <s v="Unidades"/>
    <s v="Ministerio de Ciencias, Tecnología, Conocimiento e Innovación"/>
    <x v="903"/>
    <m/>
    <s v="Gráfico Evolución"/>
    <m/>
    <x v="889"/>
    <m/>
    <s v="#1774B9"/>
    <s v="360-0904"/>
    <n v="36306114"/>
    <s v="T-364"/>
    <s v="C-362"/>
    <s v="FI-363"/>
    <s v="M-366"/>
  </r>
  <r>
    <x v="904"/>
    <n v="360"/>
    <s v="Enfermedades Mundiales"/>
    <s v="Salud"/>
    <n v="6115"/>
    <x v="3"/>
    <x v="1"/>
    <x v="2"/>
    <x v="109"/>
    <s v="Ninguno"/>
    <s v="Vacunación 1era y 2da dosis"/>
    <s v="Periodo 2020-2021"/>
    <s v="Unidades"/>
    <s v="Ministerio de Ciencias, Tecnología, Conocimiento e Innovación"/>
    <x v="904"/>
    <m/>
    <s v="Gráfico Evolución"/>
    <m/>
    <x v="890"/>
    <m/>
    <s v="#1774B9"/>
    <s v="360-0905"/>
    <n v="36306115"/>
    <s v="T-364"/>
    <s v="C-362"/>
    <s v="FI-363"/>
    <s v="M-366"/>
  </r>
  <r>
    <x v="905"/>
    <n v="360"/>
    <s v="Enfermedades Mundiales"/>
    <s v="Salud"/>
    <n v="6116"/>
    <x v="3"/>
    <x v="1"/>
    <x v="2"/>
    <x v="110"/>
    <s v="Ninguno"/>
    <s v="Vacunación 1era y 2da dosis"/>
    <s v="Periodo 2020-2021"/>
    <s v="Unidades"/>
    <s v="Ministerio de Ciencias, Tecnología, Conocimiento e Innovación"/>
    <x v="905"/>
    <m/>
    <s v="Gráfico Evolución"/>
    <m/>
    <x v="891"/>
    <m/>
    <s v="#1774B9"/>
    <s v="360-0906"/>
    <n v="36306116"/>
    <s v="T-364"/>
    <s v="C-362"/>
    <s v="FI-363"/>
    <s v="M-366"/>
  </r>
  <r>
    <x v="906"/>
    <n v="360"/>
    <s v="Enfermedades Mundiales"/>
    <s v="Salud"/>
    <n v="6117"/>
    <x v="3"/>
    <x v="1"/>
    <x v="2"/>
    <x v="111"/>
    <s v="Ninguno"/>
    <s v="Vacunación 1era y 2da dosis"/>
    <s v="Periodo 2020-2021"/>
    <s v="Unidades"/>
    <s v="Ministerio de Ciencias, Tecnología, Conocimiento e Innovación"/>
    <x v="906"/>
    <m/>
    <s v="Gráfico Evolución"/>
    <m/>
    <x v="892"/>
    <m/>
    <s v="#1774B9"/>
    <s v="360-0907"/>
    <n v="36306117"/>
    <s v="T-364"/>
    <s v="C-362"/>
    <s v="FI-363"/>
    <s v="M-366"/>
  </r>
  <r>
    <x v="907"/>
    <n v="360"/>
    <s v="Enfermedades Mundiales"/>
    <s v="Salud"/>
    <n v="6201"/>
    <x v="3"/>
    <x v="1"/>
    <x v="2"/>
    <x v="112"/>
    <s v="Ninguno"/>
    <s v="Vacunación 1era y 2da dosis"/>
    <s v="Periodo 2020-2021"/>
    <s v="Unidades"/>
    <s v="Ministerio de Ciencias, Tecnología, Conocimiento e Innovación"/>
    <x v="907"/>
    <m/>
    <s v="Gráfico Evolución"/>
    <m/>
    <x v="893"/>
    <m/>
    <s v="#1774B9"/>
    <s v="360-0908"/>
    <n v="36306201"/>
    <s v="T-364"/>
    <s v="C-362"/>
    <s v="FI-363"/>
    <s v="M-366"/>
  </r>
  <r>
    <x v="908"/>
    <n v="360"/>
    <s v="Enfermedades Mundiales"/>
    <s v="Salud"/>
    <n v="6202"/>
    <x v="3"/>
    <x v="1"/>
    <x v="2"/>
    <x v="113"/>
    <s v="Ninguno"/>
    <s v="Vacunación 1era y 2da dosis"/>
    <s v="Periodo 2020-2021"/>
    <s v="Unidades"/>
    <s v="Ministerio de Ciencias, Tecnología, Conocimiento e Innovación"/>
    <x v="908"/>
    <m/>
    <s v="Gráfico Evolución"/>
    <m/>
    <x v="894"/>
    <m/>
    <s v="#1774B9"/>
    <s v="360-0909"/>
    <n v="36306202"/>
    <s v="T-364"/>
    <s v="C-362"/>
    <s v="FI-363"/>
    <s v="M-366"/>
  </r>
  <r>
    <x v="909"/>
    <n v="360"/>
    <s v="Enfermedades Mundiales"/>
    <s v="Salud"/>
    <n v="6203"/>
    <x v="3"/>
    <x v="1"/>
    <x v="2"/>
    <x v="114"/>
    <s v="Ninguno"/>
    <s v="Vacunación 1era y 2da dosis"/>
    <s v="Periodo 2020-2021"/>
    <s v="Unidades"/>
    <s v="Ministerio de Ciencias, Tecnología, Conocimiento e Innovación"/>
    <x v="909"/>
    <m/>
    <s v="Gráfico Evolución"/>
    <m/>
    <x v="895"/>
    <m/>
    <s v="#1774B9"/>
    <s v="360-0910"/>
    <n v="36306203"/>
    <s v="T-364"/>
    <s v="C-362"/>
    <s v="FI-363"/>
    <s v="M-366"/>
  </r>
  <r>
    <x v="910"/>
    <n v="360"/>
    <s v="Enfermedades Mundiales"/>
    <s v="Salud"/>
    <n v="6204"/>
    <x v="3"/>
    <x v="1"/>
    <x v="2"/>
    <x v="115"/>
    <s v="Ninguno"/>
    <s v="Vacunación 1era y 2da dosis"/>
    <s v="Periodo 2020-2021"/>
    <s v="Unidades"/>
    <s v="Ministerio de Ciencias, Tecnología, Conocimiento e Innovación"/>
    <x v="910"/>
    <m/>
    <s v="Gráfico Evolución"/>
    <m/>
    <x v="896"/>
    <m/>
    <s v="#1774B9"/>
    <s v="360-0911"/>
    <n v="36306204"/>
    <s v="T-364"/>
    <s v="C-362"/>
    <s v="FI-363"/>
    <s v="M-366"/>
  </r>
  <r>
    <x v="911"/>
    <n v="360"/>
    <s v="Enfermedades Mundiales"/>
    <s v="Salud"/>
    <n v="6205"/>
    <x v="3"/>
    <x v="1"/>
    <x v="2"/>
    <x v="116"/>
    <s v="Ninguno"/>
    <s v="Vacunación 1era y 2da dosis"/>
    <s v="Periodo 2020-2021"/>
    <s v="Unidades"/>
    <s v="Ministerio de Ciencias, Tecnología, Conocimiento e Innovación"/>
    <x v="911"/>
    <m/>
    <s v="Gráfico Evolución"/>
    <m/>
    <x v="897"/>
    <m/>
    <s v="#1774B9"/>
    <s v="360-0912"/>
    <n v="36306205"/>
    <s v="T-364"/>
    <s v="C-362"/>
    <s v="FI-363"/>
    <s v="M-366"/>
  </r>
  <r>
    <x v="912"/>
    <n v="360"/>
    <s v="Enfermedades Mundiales"/>
    <s v="Salud"/>
    <n v="6206"/>
    <x v="3"/>
    <x v="1"/>
    <x v="2"/>
    <x v="117"/>
    <s v="Ninguno"/>
    <s v="Vacunación 1era y 2da dosis"/>
    <s v="Periodo 2020-2021"/>
    <s v="Unidades"/>
    <s v="Ministerio de Ciencias, Tecnología, Conocimiento e Innovación"/>
    <x v="912"/>
    <m/>
    <s v="Gráfico Evolución"/>
    <m/>
    <x v="898"/>
    <m/>
    <s v="#1774B9"/>
    <s v="360-0913"/>
    <n v="36306206"/>
    <s v="T-364"/>
    <s v="C-362"/>
    <s v="FI-363"/>
    <s v="M-366"/>
  </r>
  <r>
    <x v="913"/>
    <n v="360"/>
    <s v="Enfermedades Mundiales"/>
    <s v="Salud"/>
    <n v="6301"/>
    <x v="3"/>
    <x v="1"/>
    <x v="2"/>
    <x v="118"/>
    <s v="Ninguno"/>
    <s v="Vacunación 1era y 2da dosis"/>
    <s v="Periodo 2020-2021"/>
    <s v="Unidades"/>
    <s v="Ministerio de Ciencias, Tecnología, Conocimiento e Innovación"/>
    <x v="913"/>
    <m/>
    <s v="Gráfico Evolución"/>
    <m/>
    <x v="899"/>
    <m/>
    <s v="#1774B9"/>
    <s v="360-0914"/>
    <n v="36306301"/>
    <s v="T-364"/>
    <s v="C-362"/>
    <s v="FI-363"/>
    <s v="M-366"/>
  </r>
  <r>
    <x v="914"/>
    <n v="360"/>
    <s v="Enfermedades Mundiales"/>
    <s v="Salud"/>
    <n v="6302"/>
    <x v="3"/>
    <x v="1"/>
    <x v="2"/>
    <x v="119"/>
    <s v="Ninguno"/>
    <s v="Vacunación 1era y 2da dosis"/>
    <s v="Periodo 2020-2021"/>
    <s v="Unidades"/>
    <s v="Ministerio de Ciencias, Tecnología, Conocimiento e Innovación"/>
    <x v="914"/>
    <m/>
    <s v="Gráfico Evolución"/>
    <m/>
    <x v="900"/>
    <m/>
    <s v="#1774B9"/>
    <s v="360-0915"/>
    <n v="36306302"/>
    <s v="T-364"/>
    <s v="C-362"/>
    <s v="FI-363"/>
    <s v="M-366"/>
  </r>
  <r>
    <x v="915"/>
    <n v="360"/>
    <s v="Enfermedades Mundiales"/>
    <s v="Salud"/>
    <n v="6303"/>
    <x v="3"/>
    <x v="1"/>
    <x v="2"/>
    <x v="120"/>
    <s v="Ninguno"/>
    <s v="Vacunación 1era y 2da dosis"/>
    <s v="Periodo 2020-2021"/>
    <s v="Unidades"/>
    <s v="Ministerio de Ciencias, Tecnología, Conocimiento e Innovación"/>
    <x v="915"/>
    <m/>
    <s v="Gráfico Evolución"/>
    <m/>
    <x v="901"/>
    <m/>
    <s v="#1774B9"/>
    <s v="360-0916"/>
    <n v="36306303"/>
    <s v="T-364"/>
    <s v="C-362"/>
    <s v="FI-363"/>
    <s v="M-366"/>
  </r>
  <r>
    <x v="916"/>
    <n v="360"/>
    <s v="Enfermedades Mundiales"/>
    <s v="Salud"/>
    <n v="6304"/>
    <x v="3"/>
    <x v="1"/>
    <x v="2"/>
    <x v="121"/>
    <s v="Ninguno"/>
    <s v="Vacunación 1era y 2da dosis"/>
    <s v="Periodo 2020-2021"/>
    <s v="Unidades"/>
    <s v="Ministerio de Ciencias, Tecnología, Conocimiento e Innovación"/>
    <x v="916"/>
    <m/>
    <s v="Gráfico Evolución"/>
    <m/>
    <x v="902"/>
    <m/>
    <s v="#1774B9"/>
    <s v="360-0917"/>
    <n v="36306304"/>
    <s v="T-364"/>
    <s v="C-362"/>
    <s v="FI-363"/>
    <s v="M-366"/>
  </r>
  <r>
    <x v="917"/>
    <n v="360"/>
    <s v="Enfermedades Mundiales"/>
    <s v="Salud"/>
    <n v="6305"/>
    <x v="3"/>
    <x v="1"/>
    <x v="2"/>
    <x v="122"/>
    <s v="Ninguno"/>
    <s v="Vacunación 1era y 2da dosis"/>
    <s v="Periodo 2020-2021"/>
    <s v="Unidades"/>
    <s v="Ministerio de Ciencias, Tecnología, Conocimiento e Innovación"/>
    <x v="917"/>
    <m/>
    <s v="Gráfico Evolución"/>
    <m/>
    <x v="903"/>
    <m/>
    <s v="#1774B9"/>
    <s v="360-0918"/>
    <n v="36306305"/>
    <s v="T-364"/>
    <s v="C-362"/>
    <s v="FI-363"/>
    <s v="M-366"/>
  </r>
  <r>
    <x v="918"/>
    <n v="360"/>
    <s v="Enfermedades Mundiales"/>
    <s v="Salud"/>
    <n v="6306"/>
    <x v="3"/>
    <x v="1"/>
    <x v="2"/>
    <x v="123"/>
    <s v="Ninguno"/>
    <s v="Vacunación 1era y 2da dosis"/>
    <s v="Periodo 2020-2021"/>
    <s v="Unidades"/>
    <s v="Ministerio de Ciencias, Tecnología, Conocimiento e Innovación"/>
    <x v="918"/>
    <m/>
    <s v="Gráfico Evolución"/>
    <m/>
    <x v="904"/>
    <m/>
    <s v="#1774B9"/>
    <s v="360-0919"/>
    <n v="36306306"/>
    <s v="T-364"/>
    <s v="C-362"/>
    <s v="FI-363"/>
    <s v="M-366"/>
  </r>
  <r>
    <x v="919"/>
    <n v="360"/>
    <s v="Enfermedades Mundiales"/>
    <s v="Salud"/>
    <n v="6307"/>
    <x v="3"/>
    <x v="1"/>
    <x v="2"/>
    <x v="124"/>
    <s v="Ninguno"/>
    <s v="Vacunación 1era y 2da dosis"/>
    <s v="Periodo 2020-2021"/>
    <s v="Unidades"/>
    <s v="Ministerio de Ciencias, Tecnología, Conocimiento e Innovación"/>
    <x v="919"/>
    <m/>
    <s v="Gráfico Evolución"/>
    <m/>
    <x v="905"/>
    <m/>
    <s v="#1774B9"/>
    <s v="360-0920"/>
    <n v="36306307"/>
    <s v="T-364"/>
    <s v="C-362"/>
    <s v="FI-363"/>
    <s v="M-366"/>
  </r>
  <r>
    <x v="920"/>
    <n v="360"/>
    <s v="Enfermedades Mundiales"/>
    <s v="Salud"/>
    <n v="6308"/>
    <x v="3"/>
    <x v="1"/>
    <x v="2"/>
    <x v="125"/>
    <s v="Ninguno"/>
    <s v="Vacunación 1era y 2da dosis"/>
    <s v="Periodo 2020-2021"/>
    <s v="Unidades"/>
    <s v="Ministerio de Ciencias, Tecnología, Conocimiento e Innovación"/>
    <x v="920"/>
    <m/>
    <s v="Gráfico Evolución"/>
    <m/>
    <x v="906"/>
    <m/>
    <s v="#1774B9"/>
    <s v="360-0921"/>
    <n v="36306308"/>
    <s v="T-364"/>
    <s v="C-362"/>
    <s v="FI-363"/>
    <s v="M-366"/>
  </r>
  <r>
    <x v="921"/>
    <n v="360"/>
    <s v="Enfermedades Mundiales"/>
    <s v="Salud"/>
    <n v="6309"/>
    <x v="3"/>
    <x v="1"/>
    <x v="2"/>
    <x v="126"/>
    <s v="Ninguno"/>
    <s v="Vacunación 1era y 2da dosis"/>
    <s v="Periodo 2020-2021"/>
    <s v="Unidades"/>
    <s v="Ministerio de Ciencias, Tecnología, Conocimiento e Innovación"/>
    <x v="921"/>
    <m/>
    <s v="Gráfico Evolución"/>
    <m/>
    <x v="907"/>
    <m/>
    <s v="#1774B9"/>
    <s v="360-0922"/>
    <n v="36306309"/>
    <s v="T-364"/>
    <s v="C-362"/>
    <s v="FI-363"/>
    <s v="M-366"/>
  </r>
  <r>
    <x v="922"/>
    <n v="360"/>
    <s v="Enfermedades Mundiales"/>
    <s v="Salud"/>
    <n v="6310"/>
    <x v="3"/>
    <x v="1"/>
    <x v="2"/>
    <x v="127"/>
    <s v="Ninguno"/>
    <s v="Vacunación 1era y 2da dosis"/>
    <s v="Periodo 2020-2021"/>
    <s v="Unidades"/>
    <s v="Ministerio de Ciencias, Tecnología, Conocimiento e Innovación"/>
    <x v="922"/>
    <m/>
    <s v="Gráfico Evolución"/>
    <m/>
    <x v="908"/>
    <m/>
    <s v="#1774B9"/>
    <s v="360-0923"/>
    <n v="36306310"/>
    <s v="T-364"/>
    <s v="C-362"/>
    <s v="FI-363"/>
    <s v="M-366"/>
  </r>
  <r>
    <x v="923"/>
    <n v="360"/>
    <s v="Enfermedades Mundiales"/>
    <s v="Salud"/>
    <n v="7101"/>
    <x v="3"/>
    <x v="1"/>
    <x v="2"/>
    <x v="128"/>
    <s v="Ninguno"/>
    <s v="Vacunación 1era y 2da dosis"/>
    <s v="Periodo 2020-2021"/>
    <s v="Unidades"/>
    <s v="Ministerio de Ciencias, Tecnología, Conocimiento e Innovación"/>
    <x v="923"/>
    <m/>
    <s v="Gráfico Evolución"/>
    <m/>
    <x v="909"/>
    <m/>
    <s v="#1774B9"/>
    <s v="360-0924"/>
    <n v="36307101"/>
    <s v="T-364"/>
    <s v="C-362"/>
    <s v="FI-363"/>
    <s v="M-366"/>
  </r>
  <r>
    <x v="924"/>
    <n v="360"/>
    <s v="Enfermedades Mundiales"/>
    <s v="Salud"/>
    <n v="7102"/>
    <x v="3"/>
    <x v="1"/>
    <x v="2"/>
    <x v="129"/>
    <s v="Ninguno"/>
    <s v="Vacunación 1era y 2da dosis"/>
    <s v="Periodo 2020-2021"/>
    <s v="Unidades"/>
    <s v="Ministerio de Ciencias, Tecnología, Conocimiento e Innovación"/>
    <x v="924"/>
    <m/>
    <s v="Gráfico Evolución"/>
    <m/>
    <x v="910"/>
    <m/>
    <s v="#1774B9"/>
    <s v="360-0925"/>
    <n v="36307102"/>
    <s v="T-364"/>
    <s v="C-362"/>
    <s v="FI-363"/>
    <s v="M-366"/>
  </r>
  <r>
    <x v="925"/>
    <n v="360"/>
    <s v="Enfermedades Mundiales"/>
    <s v="Salud"/>
    <n v="7103"/>
    <x v="3"/>
    <x v="1"/>
    <x v="2"/>
    <x v="130"/>
    <s v="Ninguno"/>
    <s v="Vacunación 1era y 2da dosis"/>
    <s v="Periodo 2020-2021"/>
    <s v="Unidades"/>
    <s v="Ministerio de Ciencias, Tecnología, Conocimiento e Innovación"/>
    <x v="925"/>
    <m/>
    <s v="Gráfico Evolución"/>
    <m/>
    <x v="911"/>
    <m/>
    <s v="#1774B9"/>
    <s v="360-0926"/>
    <n v="36307103"/>
    <s v="T-364"/>
    <s v="C-362"/>
    <s v="FI-363"/>
    <s v="M-366"/>
  </r>
  <r>
    <x v="926"/>
    <n v="360"/>
    <s v="Enfermedades Mundiales"/>
    <s v="Salud"/>
    <n v="7104"/>
    <x v="3"/>
    <x v="1"/>
    <x v="2"/>
    <x v="131"/>
    <s v="Ninguno"/>
    <s v="Vacunación 1era y 2da dosis"/>
    <s v="Periodo 2020-2021"/>
    <s v="Unidades"/>
    <s v="Ministerio de Ciencias, Tecnología, Conocimiento e Innovación"/>
    <x v="926"/>
    <m/>
    <s v="Gráfico Evolución"/>
    <m/>
    <x v="912"/>
    <m/>
    <s v="#1774B9"/>
    <s v="360-0927"/>
    <n v="36307104"/>
    <s v="T-364"/>
    <s v="C-362"/>
    <s v="FI-363"/>
    <s v="M-366"/>
  </r>
  <r>
    <x v="927"/>
    <n v="360"/>
    <s v="Enfermedades Mundiales"/>
    <s v="Salud"/>
    <n v="7105"/>
    <x v="3"/>
    <x v="1"/>
    <x v="2"/>
    <x v="132"/>
    <s v="Ninguno"/>
    <s v="Vacunación 1era y 2da dosis"/>
    <s v="Periodo 2020-2021"/>
    <s v="Unidades"/>
    <s v="Ministerio de Ciencias, Tecnología, Conocimiento e Innovación"/>
    <x v="927"/>
    <m/>
    <s v="Gráfico Evolución"/>
    <m/>
    <x v="913"/>
    <m/>
    <s v="#1774B9"/>
    <s v="360-0928"/>
    <n v="36307105"/>
    <s v="T-364"/>
    <s v="C-362"/>
    <s v="FI-363"/>
    <s v="M-366"/>
  </r>
  <r>
    <x v="928"/>
    <n v="360"/>
    <s v="Enfermedades Mundiales"/>
    <s v="Salud"/>
    <n v="7106"/>
    <x v="3"/>
    <x v="1"/>
    <x v="2"/>
    <x v="133"/>
    <s v="Ninguno"/>
    <s v="Vacunación 1era y 2da dosis"/>
    <s v="Periodo 2020-2021"/>
    <s v="Unidades"/>
    <s v="Ministerio de Ciencias, Tecnología, Conocimiento e Innovación"/>
    <x v="928"/>
    <m/>
    <s v="Gráfico Evolución"/>
    <m/>
    <x v="914"/>
    <m/>
    <s v="#1774B9"/>
    <s v="360-0929"/>
    <n v="36307106"/>
    <s v="T-364"/>
    <s v="C-362"/>
    <s v="FI-363"/>
    <s v="M-366"/>
  </r>
  <r>
    <x v="929"/>
    <n v="360"/>
    <s v="Enfermedades Mundiales"/>
    <s v="Salud"/>
    <n v="7107"/>
    <x v="3"/>
    <x v="1"/>
    <x v="2"/>
    <x v="134"/>
    <s v="Ninguno"/>
    <s v="Vacunación 1era y 2da dosis"/>
    <s v="Periodo 2020-2021"/>
    <s v="Unidades"/>
    <s v="Ministerio de Ciencias, Tecnología, Conocimiento e Innovación"/>
    <x v="929"/>
    <m/>
    <s v="Gráfico Evolución"/>
    <m/>
    <x v="915"/>
    <m/>
    <s v="#1774B9"/>
    <s v="360-0930"/>
    <n v="36307107"/>
    <s v="T-364"/>
    <s v="C-362"/>
    <s v="FI-363"/>
    <s v="M-366"/>
  </r>
  <r>
    <x v="930"/>
    <n v="360"/>
    <s v="Enfermedades Mundiales"/>
    <s v="Salud"/>
    <n v="7108"/>
    <x v="3"/>
    <x v="1"/>
    <x v="2"/>
    <x v="135"/>
    <s v="Ninguno"/>
    <s v="Vacunación 1era y 2da dosis"/>
    <s v="Periodo 2020-2021"/>
    <s v="Unidades"/>
    <s v="Ministerio de Ciencias, Tecnología, Conocimiento e Innovación"/>
    <x v="930"/>
    <m/>
    <s v="Gráfico Evolución"/>
    <m/>
    <x v="916"/>
    <m/>
    <s v="#1774B9"/>
    <s v="360-0931"/>
    <n v="36307108"/>
    <s v="T-364"/>
    <s v="C-362"/>
    <s v="FI-363"/>
    <s v="M-366"/>
  </r>
  <r>
    <x v="931"/>
    <n v="360"/>
    <s v="Enfermedades Mundiales"/>
    <s v="Salud"/>
    <n v="7109"/>
    <x v="3"/>
    <x v="1"/>
    <x v="2"/>
    <x v="136"/>
    <s v="Ninguno"/>
    <s v="Vacunación 1era y 2da dosis"/>
    <s v="Periodo 2020-2021"/>
    <s v="Unidades"/>
    <s v="Ministerio de Ciencias, Tecnología, Conocimiento e Innovación"/>
    <x v="931"/>
    <m/>
    <s v="Gráfico Evolución"/>
    <m/>
    <x v="917"/>
    <m/>
    <s v="#1774B9"/>
    <s v="360-0932"/>
    <n v="36307109"/>
    <s v="T-364"/>
    <s v="C-362"/>
    <s v="FI-363"/>
    <s v="M-366"/>
  </r>
  <r>
    <x v="932"/>
    <n v="360"/>
    <s v="Enfermedades Mundiales"/>
    <s v="Salud"/>
    <n v="7110"/>
    <x v="3"/>
    <x v="1"/>
    <x v="2"/>
    <x v="137"/>
    <s v="Ninguno"/>
    <s v="Vacunación 1era y 2da dosis"/>
    <s v="Periodo 2020-2021"/>
    <s v="Unidades"/>
    <s v="Ministerio de Ciencias, Tecnología, Conocimiento e Innovación"/>
    <x v="932"/>
    <m/>
    <s v="Gráfico Evolución"/>
    <m/>
    <x v="918"/>
    <m/>
    <s v="#1774B9"/>
    <s v="360-0933"/>
    <n v="36307110"/>
    <s v="T-364"/>
    <s v="C-362"/>
    <s v="FI-363"/>
    <s v="M-366"/>
  </r>
  <r>
    <x v="933"/>
    <n v="360"/>
    <s v="Enfermedades Mundiales"/>
    <s v="Salud"/>
    <n v="7201"/>
    <x v="3"/>
    <x v="1"/>
    <x v="2"/>
    <x v="138"/>
    <s v="Ninguno"/>
    <s v="Vacunación 1era y 2da dosis"/>
    <s v="Periodo 2020-2021"/>
    <s v="Unidades"/>
    <s v="Ministerio de Ciencias, Tecnología, Conocimiento e Innovación"/>
    <x v="933"/>
    <m/>
    <s v="Gráfico Evolución"/>
    <m/>
    <x v="919"/>
    <m/>
    <s v="#1774B9"/>
    <s v="360-0934"/>
    <n v="36307201"/>
    <s v="T-364"/>
    <s v="C-362"/>
    <s v="FI-363"/>
    <s v="M-366"/>
  </r>
  <r>
    <x v="934"/>
    <n v="360"/>
    <s v="Enfermedades Mundiales"/>
    <s v="Salud"/>
    <n v="7202"/>
    <x v="3"/>
    <x v="1"/>
    <x v="2"/>
    <x v="139"/>
    <s v="Ninguno"/>
    <s v="Vacunación 1era y 2da dosis"/>
    <s v="Periodo 2020-2021"/>
    <s v="Unidades"/>
    <s v="Ministerio de Ciencias, Tecnología, Conocimiento e Innovación"/>
    <x v="934"/>
    <m/>
    <s v="Gráfico Evolución"/>
    <m/>
    <x v="920"/>
    <m/>
    <s v="#1774B9"/>
    <s v="360-0935"/>
    <n v="36307202"/>
    <s v="T-364"/>
    <s v="C-362"/>
    <s v="FI-363"/>
    <s v="M-366"/>
  </r>
  <r>
    <x v="935"/>
    <n v="360"/>
    <s v="Enfermedades Mundiales"/>
    <s v="Salud"/>
    <n v="7203"/>
    <x v="3"/>
    <x v="1"/>
    <x v="2"/>
    <x v="140"/>
    <s v="Ninguno"/>
    <s v="Vacunación 1era y 2da dosis"/>
    <s v="Periodo 2020-2021"/>
    <s v="Unidades"/>
    <s v="Ministerio de Ciencias, Tecnología, Conocimiento e Innovación"/>
    <x v="935"/>
    <m/>
    <s v="Gráfico Evolución"/>
    <m/>
    <x v="921"/>
    <m/>
    <s v="#1774B9"/>
    <s v="360-0936"/>
    <n v="36307203"/>
    <s v="T-364"/>
    <s v="C-362"/>
    <s v="FI-363"/>
    <s v="M-366"/>
  </r>
  <r>
    <x v="936"/>
    <n v="360"/>
    <s v="Enfermedades Mundiales"/>
    <s v="Salud"/>
    <n v="7301"/>
    <x v="3"/>
    <x v="1"/>
    <x v="2"/>
    <x v="141"/>
    <s v="Ninguno"/>
    <s v="Vacunación 1era y 2da dosis"/>
    <s v="Periodo 2020-2021"/>
    <s v="Unidades"/>
    <s v="Ministerio de Ciencias, Tecnología, Conocimiento e Innovación"/>
    <x v="936"/>
    <m/>
    <s v="Gráfico Evolución"/>
    <m/>
    <x v="922"/>
    <m/>
    <s v="#1774B9"/>
    <s v="360-0937"/>
    <n v="36307301"/>
    <s v="T-364"/>
    <s v="C-362"/>
    <s v="FI-363"/>
    <s v="M-366"/>
  </r>
  <r>
    <x v="937"/>
    <n v="360"/>
    <s v="Enfermedades Mundiales"/>
    <s v="Salud"/>
    <n v="7302"/>
    <x v="3"/>
    <x v="1"/>
    <x v="2"/>
    <x v="142"/>
    <s v="Ninguno"/>
    <s v="Vacunación 1era y 2da dosis"/>
    <s v="Periodo 2020-2021"/>
    <s v="Unidades"/>
    <s v="Ministerio de Ciencias, Tecnología, Conocimiento e Innovación"/>
    <x v="937"/>
    <m/>
    <s v="Gráfico Evolución"/>
    <m/>
    <x v="923"/>
    <m/>
    <s v="#1774B9"/>
    <s v="360-0938"/>
    <n v="36307302"/>
    <s v="T-364"/>
    <s v="C-362"/>
    <s v="FI-363"/>
    <s v="M-366"/>
  </r>
  <r>
    <x v="938"/>
    <n v="360"/>
    <s v="Enfermedades Mundiales"/>
    <s v="Salud"/>
    <n v="7303"/>
    <x v="3"/>
    <x v="1"/>
    <x v="2"/>
    <x v="143"/>
    <s v="Ninguno"/>
    <s v="Vacunación 1era y 2da dosis"/>
    <s v="Periodo 2020-2021"/>
    <s v="Unidades"/>
    <s v="Ministerio de Ciencias, Tecnología, Conocimiento e Innovación"/>
    <x v="938"/>
    <m/>
    <s v="Gráfico Evolución"/>
    <m/>
    <x v="924"/>
    <m/>
    <s v="#1774B9"/>
    <s v="360-0939"/>
    <n v="36307303"/>
    <s v="T-364"/>
    <s v="C-362"/>
    <s v="FI-363"/>
    <s v="M-366"/>
  </r>
  <r>
    <x v="939"/>
    <n v="360"/>
    <s v="Enfermedades Mundiales"/>
    <s v="Salud"/>
    <n v="7304"/>
    <x v="3"/>
    <x v="1"/>
    <x v="2"/>
    <x v="144"/>
    <s v="Ninguno"/>
    <s v="Vacunación 1era y 2da dosis"/>
    <s v="Periodo 2020-2021"/>
    <s v="Unidades"/>
    <s v="Ministerio de Ciencias, Tecnología, Conocimiento e Innovación"/>
    <x v="939"/>
    <m/>
    <s v="Gráfico Evolución"/>
    <m/>
    <x v="925"/>
    <m/>
    <s v="#1774B9"/>
    <s v="360-0940"/>
    <n v="36307304"/>
    <s v="T-364"/>
    <s v="C-362"/>
    <s v="FI-363"/>
    <s v="M-366"/>
  </r>
  <r>
    <x v="940"/>
    <n v="360"/>
    <s v="Enfermedades Mundiales"/>
    <s v="Salud"/>
    <n v="7305"/>
    <x v="3"/>
    <x v="1"/>
    <x v="2"/>
    <x v="145"/>
    <s v="Ninguno"/>
    <s v="Vacunación 1era y 2da dosis"/>
    <s v="Periodo 2020-2021"/>
    <s v="Unidades"/>
    <s v="Ministerio de Ciencias, Tecnología, Conocimiento e Innovación"/>
    <x v="940"/>
    <m/>
    <s v="Gráfico Evolución"/>
    <m/>
    <x v="926"/>
    <m/>
    <s v="#1774B9"/>
    <s v="360-0941"/>
    <n v="36307305"/>
    <s v="T-364"/>
    <s v="C-362"/>
    <s v="FI-363"/>
    <s v="M-366"/>
  </r>
  <r>
    <x v="941"/>
    <n v="360"/>
    <s v="Enfermedades Mundiales"/>
    <s v="Salud"/>
    <n v="7306"/>
    <x v="3"/>
    <x v="1"/>
    <x v="2"/>
    <x v="146"/>
    <s v="Ninguno"/>
    <s v="Vacunación 1era y 2da dosis"/>
    <s v="Periodo 2020-2021"/>
    <s v="Unidades"/>
    <s v="Ministerio de Ciencias, Tecnología, Conocimiento e Innovación"/>
    <x v="941"/>
    <m/>
    <s v="Gráfico Evolución"/>
    <m/>
    <x v="927"/>
    <m/>
    <s v="#1774B9"/>
    <s v="360-0942"/>
    <n v="36307306"/>
    <s v="T-364"/>
    <s v="C-362"/>
    <s v="FI-363"/>
    <s v="M-366"/>
  </r>
  <r>
    <x v="942"/>
    <n v="360"/>
    <s v="Enfermedades Mundiales"/>
    <s v="Salud"/>
    <n v="7307"/>
    <x v="3"/>
    <x v="1"/>
    <x v="2"/>
    <x v="147"/>
    <s v="Ninguno"/>
    <s v="Vacunación 1era y 2da dosis"/>
    <s v="Periodo 2020-2021"/>
    <s v="Unidades"/>
    <s v="Ministerio de Ciencias, Tecnología, Conocimiento e Innovación"/>
    <x v="942"/>
    <m/>
    <s v="Gráfico Evolución"/>
    <m/>
    <x v="928"/>
    <m/>
    <s v="#1774B9"/>
    <s v="360-0943"/>
    <n v="36307307"/>
    <s v="T-364"/>
    <s v="C-362"/>
    <s v="FI-363"/>
    <s v="M-366"/>
  </r>
  <r>
    <x v="943"/>
    <n v="360"/>
    <s v="Enfermedades Mundiales"/>
    <s v="Salud"/>
    <n v="7308"/>
    <x v="3"/>
    <x v="1"/>
    <x v="2"/>
    <x v="148"/>
    <s v="Ninguno"/>
    <s v="Vacunación 1era y 2da dosis"/>
    <s v="Periodo 2020-2021"/>
    <s v="Unidades"/>
    <s v="Ministerio de Ciencias, Tecnología, Conocimiento e Innovación"/>
    <x v="943"/>
    <m/>
    <s v="Gráfico Evolución"/>
    <m/>
    <x v="929"/>
    <m/>
    <s v="#1774B9"/>
    <s v="360-0944"/>
    <n v="36307308"/>
    <s v="T-364"/>
    <s v="C-362"/>
    <s v="FI-363"/>
    <s v="M-366"/>
  </r>
  <r>
    <x v="944"/>
    <n v="360"/>
    <s v="Enfermedades Mundiales"/>
    <s v="Salud"/>
    <n v="7309"/>
    <x v="3"/>
    <x v="1"/>
    <x v="2"/>
    <x v="149"/>
    <s v="Ninguno"/>
    <s v="Vacunación 1era y 2da dosis"/>
    <s v="Periodo 2020-2021"/>
    <s v="Unidades"/>
    <s v="Ministerio de Ciencias, Tecnología, Conocimiento e Innovación"/>
    <x v="944"/>
    <m/>
    <s v="Gráfico Evolución"/>
    <m/>
    <x v="930"/>
    <m/>
    <s v="#1774B9"/>
    <s v="360-0945"/>
    <n v="36307309"/>
    <s v="T-364"/>
    <s v="C-362"/>
    <s v="FI-363"/>
    <s v="M-366"/>
  </r>
  <r>
    <x v="945"/>
    <n v="360"/>
    <s v="Enfermedades Mundiales"/>
    <s v="Salud"/>
    <n v="7401"/>
    <x v="3"/>
    <x v="1"/>
    <x v="2"/>
    <x v="150"/>
    <s v="Ninguno"/>
    <s v="Vacunación 1era y 2da dosis"/>
    <s v="Periodo 2020-2021"/>
    <s v="Unidades"/>
    <s v="Ministerio de Ciencias, Tecnología, Conocimiento e Innovación"/>
    <x v="945"/>
    <m/>
    <s v="Gráfico Evolución"/>
    <m/>
    <x v="931"/>
    <m/>
    <s v="#1774B9"/>
    <s v="360-0946"/>
    <n v="36307401"/>
    <s v="T-364"/>
    <s v="C-362"/>
    <s v="FI-363"/>
    <s v="M-366"/>
  </r>
  <r>
    <x v="946"/>
    <n v="360"/>
    <s v="Enfermedades Mundiales"/>
    <s v="Salud"/>
    <n v="7402"/>
    <x v="3"/>
    <x v="1"/>
    <x v="2"/>
    <x v="151"/>
    <s v="Ninguno"/>
    <s v="Vacunación 1era y 2da dosis"/>
    <s v="Periodo 2020-2021"/>
    <s v="Unidades"/>
    <s v="Ministerio de Ciencias, Tecnología, Conocimiento e Innovación"/>
    <x v="946"/>
    <m/>
    <s v="Gráfico Evolución"/>
    <m/>
    <x v="932"/>
    <m/>
    <s v="#1774B9"/>
    <s v="360-0947"/>
    <n v="36307402"/>
    <s v="T-364"/>
    <s v="C-362"/>
    <s v="FI-363"/>
    <s v="M-366"/>
  </r>
  <r>
    <x v="947"/>
    <n v="360"/>
    <s v="Enfermedades Mundiales"/>
    <s v="Salud"/>
    <n v="7403"/>
    <x v="3"/>
    <x v="1"/>
    <x v="2"/>
    <x v="152"/>
    <s v="Ninguno"/>
    <s v="Vacunación 1era y 2da dosis"/>
    <s v="Periodo 2020-2021"/>
    <s v="Unidades"/>
    <s v="Ministerio de Ciencias, Tecnología, Conocimiento e Innovación"/>
    <x v="947"/>
    <m/>
    <s v="Gráfico Evolución"/>
    <m/>
    <x v="933"/>
    <m/>
    <s v="#1774B9"/>
    <s v="360-0948"/>
    <n v="36307403"/>
    <s v="T-364"/>
    <s v="C-362"/>
    <s v="FI-363"/>
    <s v="M-366"/>
  </r>
  <r>
    <x v="948"/>
    <n v="360"/>
    <s v="Enfermedades Mundiales"/>
    <s v="Salud"/>
    <n v="7404"/>
    <x v="3"/>
    <x v="1"/>
    <x v="2"/>
    <x v="153"/>
    <s v="Ninguno"/>
    <s v="Vacunación 1era y 2da dosis"/>
    <s v="Periodo 2020-2021"/>
    <s v="Unidades"/>
    <s v="Ministerio de Ciencias, Tecnología, Conocimiento e Innovación"/>
    <x v="948"/>
    <m/>
    <s v="Gráfico Evolución"/>
    <m/>
    <x v="934"/>
    <m/>
    <s v="#1774B9"/>
    <s v="360-0949"/>
    <n v="36307404"/>
    <s v="T-364"/>
    <s v="C-362"/>
    <s v="FI-363"/>
    <s v="M-366"/>
  </r>
  <r>
    <x v="949"/>
    <n v="360"/>
    <s v="Enfermedades Mundiales"/>
    <s v="Salud"/>
    <n v="7405"/>
    <x v="3"/>
    <x v="1"/>
    <x v="2"/>
    <x v="154"/>
    <s v="Ninguno"/>
    <s v="Vacunación 1era y 2da dosis"/>
    <s v="Periodo 2020-2021"/>
    <s v="Unidades"/>
    <s v="Ministerio de Ciencias, Tecnología, Conocimiento e Innovación"/>
    <x v="949"/>
    <m/>
    <s v="Gráfico Evolución"/>
    <m/>
    <x v="935"/>
    <m/>
    <s v="#1774B9"/>
    <s v="360-0950"/>
    <n v="36307405"/>
    <s v="T-364"/>
    <s v="C-362"/>
    <s v="FI-363"/>
    <s v="M-366"/>
  </r>
  <r>
    <x v="950"/>
    <n v="360"/>
    <s v="Enfermedades Mundiales"/>
    <s v="Salud"/>
    <n v="7406"/>
    <x v="3"/>
    <x v="1"/>
    <x v="2"/>
    <x v="155"/>
    <s v="Ninguno"/>
    <s v="Vacunación 1era y 2da dosis"/>
    <s v="Periodo 2020-2021"/>
    <s v="Unidades"/>
    <s v="Ministerio de Ciencias, Tecnología, Conocimiento e Innovación"/>
    <x v="950"/>
    <m/>
    <s v="Gráfico Evolución"/>
    <m/>
    <x v="936"/>
    <m/>
    <s v="#1774B9"/>
    <s v="360-0951"/>
    <n v="36307406"/>
    <s v="T-364"/>
    <s v="C-362"/>
    <s v="FI-363"/>
    <s v="M-366"/>
  </r>
  <r>
    <x v="951"/>
    <n v="360"/>
    <s v="Enfermedades Mundiales"/>
    <s v="Salud"/>
    <n v="7407"/>
    <x v="3"/>
    <x v="1"/>
    <x v="2"/>
    <x v="156"/>
    <s v="Ninguno"/>
    <s v="Vacunación 1era y 2da dosis"/>
    <s v="Periodo 2020-2021"/>
    <s v="Unidades"/>
    <s v="Ministerio de Ciencias, Tecnología, Conocimiento e Innovación"/>
    <x v="951"/>
    <m/>
    <s v="Gráfico Evolución"/>
    <m/>
    <x v="937"/>
    <m/>
    <s v="#1774B9"/>
    <s v="360-0952"/>
    <n v="36307407"/>
    <s v="T-364"/>
    <s v="C-362"/>
    <s v="FI-363"/>
    <s v="M-366"/>
  </r>
  <r>
    <x v="952"/>
    <n v="360"/>
    <s v="Enfermedades Mundiales"/>
    <s v="Salud"/>
    <n v="7408"/>
    <x v="3"/>
    <x v="1"/>
    <x v="2"/>
    <x v="157"/>
    <s v="Ninguno"/>
    <s v="Vacunación 1era y 2da dosis"/>
    <s v="Periodo 2020-2021"/>
    <s v="Unidades"/>
    <s v="Ministerio de Ciencias, Tecnología, Conocimiento e Innovación"/>
    <x v="952"/>
    <m/>
    <s v="Gráfico Evolución"/>
    <m/>
    <x v="938"/>
    <m/>
    <s v="#1774B9"/>
    <s v="360-0953"/>
    <n v="36307408"/>
    <s v="T-364"/>
    <s v="C-362"/>
    <s v="FI-363"/>
    <s v="M-366"/>
  </r>
  <r>
    <x v="953"/>
    <n v="360"/>
    <s v="Enfermedades Mundiales"/>
    <s v="Salud"/>
    <n v="8101"/>
    <x v="3"/>
    <x v="1"/>
    <x v="2"/>
    <x v="158"/>
    <s v="Ninguno"/>
    <s v="Vacunación 1era y 2da dosis"/>
    <s v="Periodo 2020-2021"/>
    <s v="Unidades"/>
    <s v="Ministerio de Ciencias, Tecnología, Conocimiento e Innovación"/>
    <x v="953"/>
    <m/>
    <s v="Gráfico Evolución"/>
    <m/>
    <x v="939"/>
    <m/>
    <s v="#1774B9"/>
    <s v="360-0954"/>
    <n v="36308101"/>
    <s v="T-364"/>
    <s v="C-362"/>
    <s v="FI-363"/>
    <s v="M-366"/>
  </r>
  <r>
    <x v="954"/>
    <n v="360"/>
    <s v="Enfermedades Mundiales"/>
    <s v="Salud"/>
    <n v="8102"/>
    <x v="3"/>
    <x v="1"/>
    <x v="2"/>
    <x v="159"/>
    <s v="Ninguno"/>
    <s v="Vacunación 1era y 2da dosis"/>
    <s v="Periodo 2020-2021"/>
    <s v="Unidades"/>
    <s v="Ministerio de Ciencias, Tecnología, Conocimiento e Innovación"/>
    <x v="954"/>
    <m/>
    <s v="Gráfico Evolución"/>
    <m/>
    <x v="940"/>
    <m/>
    <s v="#1774B9"/>
    <s v="360-0955"/>
    <n v="36308102"/>
    <s v="T-364"/>
    <s v="C-362"/>
    <s v="FI-363"/>
    <s v="M-366"/>
  </r>
  <r>
    <x v="955"/>
    <n v="360"/>
    <s v="Enfermedades Mundiales"/>
    <s v="Salud"/>
    <n v="8103"/>
    <x v="3"/>
    <x v="1"/>
    <x v="2"/>
    <x v="160"/>
    <s v="Ninguno"/>
    <s v="Vacunación 1era y 2da dosis"/>
    <s v="Periodo 2020-2021"/>
    <s v="Unidades"/>
    <s v="Ministerio de Ciencias, Tecnología, Conocimiento e Innovación"/>
    <x v="955"/>
    <m/>
    <s v="Gráfico Evolución"/>
    <m/>
    <x v="941"/>
    <m/>
    <s v="#1774B9"/>
    <s v="360-0956"/>
    <n v="36308103"/>
    <s v="T-364"/>
    <s v="C-362"/>
    <s v="FI-363"/>
    <s v="M-366"/>
  </r>
  <r>
    <x v="956"/>
    <n v="360"/>
    <s v="Enfermedades Mundiales"/>
    <s v="Salud"/>
    <n v="8104"/>
    <x v="3"/>
    <x v="1"/>
    <x v="2"/>
    <x v="161"/>
    <s v="Ninguno"/>
    <s v="Vacunación 1era y 2da dosis"/>
    <s v="Periodo 2020-2021"/>
    <s v="Unidades"/>
    <s v="Ministerio de Ciencias, Tecnología, Conocimiento e Innovación"/>
    <x v="956"/>
    <m/>
    <s v="Gráfico Evolución"/>
    <m/>
    <x v="942"/>
    <m/>
    <s v="#1774B9"/>
    <s v="360-0957"/>
    <n v="36308104"/>
    <s v="T-364"/>
    <s v="C-362"/>
    <s v="FI-363"/>
    <s v="M-366"/>
  </r>
  <r>
    <x v="957"/>
    <n v="360"/>
    <s v="Enfermedades Mundiales"/>
    <s v="Salud"/>
    <n v="8105"/>
    <x v="3"/>
    <x v="1"/>
    <x v="2"/>
    <x v="162"/>
    <s v="Ninguno"/>
    <s v="Vacunación 1era y 2da dosis"/>
    <s v="Periodo 2020-2021"/>
    <s v="Unidades"/>
    <s v="Ministerio de Ciencias, Tecnología, Conocimiento e Innovación"/>
    <x v="957"/>
    <m/>
    <s v="Gráfico Evolución"/>
    <m/>
    <x v="943"/>
    <m/>
    <s v="#1774B9"/>
    <s v="360-0958"/>
    <n v="36308105"/>
    <s v="T-364"/>
    <s v="C-362"/>
    <s v="FI-363"/>
    <s v="M-366"/>
  </r>
  <r>
    <x v="958"/>
    <n v="360"/>
    <s v="Enfermedades Mundiales"/>
    <s v="Salud"/>
    <n v="8106"/>
    <x v="3"/>
    <x v="1"/>
    <x v="2"/>
    <x v="163"/>
    <s v="Ninguno"/>
    <s v="Vacunación 1era y 2da dosis"/>
    <s v="Periodo 2020-2021"/>
    <s v="Unidades"/>
    <s v="Ministerio de Ciencias, Tecnología, Conocimiento e Innovación"/>
    <x v="958"/>
    <m/>
    <s v="Gráfico Evolución"/>
    <m/>
    <x v="944"/>
    <m/>
    <s v="#1774B9"/>
    <s v="360-0959"/>
    <n v="36308106"/>
    <s v="T-364"/>
    <s v="C-362"/>
    <s v="FI-363"/>
    <s v="M-366"/>
  </r>
  <r>
    <x v="959"/>
    <n v="360"/>
    <s v="Enfermedades Mundiales"/>
    <s v="Salud"/>
    <n v="8107"/>
    <x v="3"/>
    <x v="1"/>
    <x v="2"/>
    <x v="164"/>
    <s v="Ninguno"/>
    <s v="Vacunación 1era y 2da dosis"/>
    <s v="Periodo 2020-2021"/>
    <s v="Unidades"/>
    <s v="Ministerio de Ciencias, Tecnología, Conocimiento e Innovación"/>
    <x v="959"/>
    <m/>
    <s v="Gráfico Evolución"/>
    <m/>
    <x v="945"/>
    <m/>
    <s v="#1774B9"/>
    <s v="360-0960"/>
    <n v="36308107"/>
    <s v="T-364"/>
    <s v="C-362"/>
    <s v="FI-363"/>
    <s v="M-366"/>
  </r>
  <r>
    <x v="960"/>
    <n v="360"/>
    <s v="Enfermedades Mundiales"/>
    <s v="Salud"/>
    <n v="8108"/>
    <x v="3"/>
    <x v="1"/>
    <x v="2"/>
    <x v="165"/>
    <s v="Ninguno"/>
    <s v="Vacunación 1era y 2da dosis"/>
    <s v="Periodo 2020-2021"/>
    <s v="Unidades"/>
    <s v="Ministerio de Ciencias, Tecnología, Conocimiento e Innovación"/>
    <x v="960"/>
    <m/>
    <s v="Gráfico Evolución"/>
    <m/>
    <x v="946"/>
    <m/>
    <s v="#1774B9"/>
    <s v="360-0961"/>
    <n v="36308108"/>
    <s v="T-364"/>
    <s v="C-362"/>
    <s v="FI-363"/>
    <s v="M-366"/>
  </r>
  <r>
    <x v="961"/>
    <n v="360"/>
    <s v="Enfermedades Mundiales"/>
    <s v="Salud"/>
    <n v="8109"/>
    <x v="3"/>
    <x v="1"/>
    <x v="2"/>
    <x v="166"/>
    <s v="Ninguno"/>
    <s v="Vacunación 1era y 2da dosis"/>
    <s v="Periodo 2020-2021"/>
    <s v="Unidades"/>
    <s v="Ministerio de Ciencias, Tecnología, Conocimiento e Innovación"/>
    <x v="961"/>
    <m/>
    <s v="Gráfico Evolución"/>
    <m/>
    <x v="947"/>
    <m/>
    <s v="#1774B9"/>
    <s v="360-0962"/>
    <n v="36308109"/>
    <s v="T-364"/>
    <s v="C-362"/>
    <s v="FI-363"/>
    <s v="M-366"/>
  </r>
  <r>
    <x v="962"/>
    <n v="360"/>
    <s v="Enfermedades Mundiales"/>
    <s v="Salud"/>
    <n v="8110"/>
    <x v="3"/>
    <x v="1"/>
    <x v="2"/>
    <x v="167"/>
    <s v="Ninguno"/>
    <s v="Vacunación 1era y 2da dosis"/>
    <s v="Periodo 2020-2021"/>
    <s v="Unidades"/>
    <s v="Ministerio de Ciencias, Tecnología, Conocimiento e Innovación"/>
    <x v="962"/>
    <m/>
    <s v="Gráfico Evolución"/>
    <m/>
    <x v="948"/>
    <m/>
    <s v="#1774B9"/>
    <s v="360-0963"/>
    <n v="36308110"/>
    <s v="T-364"/>
    <s v="C-362"/>
    <s v="FI-363"/>
    <s v="M-366"/>
  </r>
  <r>
    <x v="963"/>
    <n v="360"/>
    <s v="Enfermedades Mundiales"/>
    <s v="Salud"/>
    <n v="8111"/>
    <x v="3"/>
    <x v="1"/>
    <x v="2"/>
    <x v="168"/>
    <s v="Ninguno"/>
    <s v="Vacunación 1era y 2da dosis"/>
    <s v="Periodo 2020-2021"/>
    <s v="Unidades"/>
    <s v="Ministerio de Ciencias, Tecnología, Conocimiento e Innovación"/>
    <x v="963"/>
    <m/>
    <s v="Gráfico Evolución"/>
    <m/>
    <x v="949"/>
    <m/>
    <s v="#1774B9"/>
    <s v="360-0964"/>
    <n v="36308111"/>
    <s v="T-364"/>
    <s v="C-362"/>
    <s v="FI-363"/>
    <s v="M-366"/>
  </r>
  <r>
    <x v="964"/>
    <n v="360"/>
    <s v="Enfermedades Mundiales"/>
    <s v="Salud"/>
    <n v="8112"/>
    <x v="3"/>
    <x v="1"/>
    <x v="2"/>
    <x v="169"/>
    <s v="Ninguno"/>
    <s v="Vacunación 1era y 2da dosis"/>
    <s v="Periodo 2020-2021"/>
    <s v="Unidades"/>
    <s v="Ministerio de Ciencias, Tecnología, Conocimiento e Innovación"/>
    <x v="964"/>
    <m/>
    <s v="Gráfico Evolución"/>
    <m/>
    <x v="950"/>
    <m/>
    <s v="#1774B9"/>
    <s v="360-0965"/>
    <n v="36308112"/>
    <s v="T-364"/>
    <s v="C-362"/>
    <s v="FI-363"/>
    <s v="M-366"/>
  </r>
  <r>
    <x v="965"/>
    <n v="360"/>
    <s v="Enfermedades Mundiales"/>
    <s v="Salud"/>
    <n v="8201"/>
    <x v="3"/>
    <x v="1"/>
    <x v="2"/>
    <x v="170"/>
    <s v="Ninguno"/>
    <s v="Vacunación 1era y 2da dosis"/>
    <s v="Periodo 2020-2021"/>
    <s v="Unidades"/>
    <s v="Ministerio de Ciencias, Tecnología, Conocimiento e Innovación"/>
    <x v="965"/>
    <m/>
    <s v="Gráfico Evolución"/>
    <m/>
    <x v="951"/>
    <m/>
    <s v="#1774B9"/>
    <s v="360-0966"/>
    <n v="36308201"/>
    <s v="T-364"/>
    <s v="C-362"/>
    <s v="FI-363"/>
    <s v="M-366"/>
  </r>
  <r>
    <x v="966"/>
    <n v="360"/>
    <s v="Enfermedades Mundiales"/>
    <s v="Salud"/>
    <n v="8202"/>
    <x v="3"/>
    <x v="1"/>
    <x v="2"/>
    <x v="171"/>
    <s v="Ninguno"/>
    <s v="Vacunación 1era y 2da dosis"/>
    <s v="Periodo 2020-2021"/>
    <s v="Unidades"/>
    <s v="Ministerio de Ciencias, Tecnología, Conocimiento e Innovación"/>
    <x v="966"/>
    <m/>
    <s v="Gráfico Evolución"/>
    <m/>
    <x v="952"/>
    <m/>
    <s v="#1774B9"/>
    <s v="360-0967"/>
    <n v="36308202"/>
    <s v="T-364"/>
    <s v="C-362"/>
    <s v="FI-363"/>
    <s v="M-366"/>
  </r>
  <r>
    <x v="967"/>
    <n v="360"/>
    <s v="Enfermedades Mundiales"/>
    <s v="Salud"/>
    <n v="8203"/>
    <x v="3"/>
    <x v="1"/>
    <x v="2"/>
    <x v="172"/>
    <s v="Ninguno"/>
    <s v="Vacunación 1era y 2da dosis"/>
    <s v="Periodo 2020-2021"/>
    <s v="Unidades"/>
    <s v="Ministerio de Ciencias, Tecnología, Conocimiento e Innovación"/>
    <x v="967"/>
    <m/>
    <s v="Gráfico Evolución"/>
    <m/>
    <x v="953"/>
    <m/>
    <s v="#1774B9"/>
    <s v="360-0968"/>
    <n v="36308203"/>
    <s v="T-364"/>
    <s v="C-362"/>
    <s v="FI-363"/>
    <s v="M-366"/>
  </r>
  <r>
    <x v="968"/>
    <n v="360"/>
    <s v="Enfermedades Mundiales"/>
    <s v="Salud"/>
    <n v="8204"/>
    <x v="3"/>
    <x v="1"/>
    <x v="2"/>
    <x v="173"/>
    <s v="Ninguno"/>
    <s v="Vacunación 1era y 2da dosis"/>
    <s v="Periodo 2020-2021"/>
    <s v="Unidades"/>
    <s v="Ministerio de Ciencias, Tecnología, Conocimiento e Innovación"/>
    <x v="968"/>
    <m/>
    <s v="Gráfico Evolución"/>
    <m/>
    <x v="954"/>
    <m/>
    <s v="#1774B9"/>
    <s v="360-0969"/>
    <n v="36308204"/>
    <s v="T-364"/>
    <s v="C-362"/>
    <s v="FI-363"/>
    <s v="M-366"/>
  </r>
  <r>
    <x v="969"/>
    <n v="360"/>
    <s v="Enfermedades Mundiales"/>
    <s v="Salud"/>
    <n v="8205"/>
    <x v="3"/>
    <x v="1"/>
    <x v="2"/>
    <x v="174"/>
    <s v="Ninguno"/>
    <s v="Vacunación 1era y 2da dosis"/>
    <s v="Periodo 2020-2021"/>
    <s v="Unidades"/>
    <s v="Ministerio de Ciencias, Tecnología, Conocimiento e Innovación"/>
    <x v="969"/>
    <m/>
    <s v="Gráfico Evolución"/>
    <m/>
    <x v="955"/>
    <m/>
    <s v="#1774B9"/>
    <s v="360-0970"/>
    <n v="36308205"/>
    <s v="T-364"/>
    <s v="C-362"/>
    <s v="FI-363"/>
    <s v="M-366"/>
  </r>
  <r>
    <x v="970"/>
    <n v="360"/>
    <s v="Enfermedades Mundiales"/>
    <s v="Salud"/>
    <n v="8206"/>
    <x v="3"/>
    <x v="1"/>
    <x v="2"/>
    <x v="175"/>
    <s v="Ninguno"/>
    <s v="Vacunación 1era y 2da dosis"/>
    <s v="Periodo 2020-2021"/>
    <s v="Unidades"/>
    <s v="Ministerio de Ciencias, Tecnología, Conocimiento e Innovación"/>
    <x v="970"/>
    <m/>
    <s v="Gráfico Evolución"/>
    <m/>
    <x v="956"/>
    <m/>
    <s v="#1774B9"/>
    <s v="360-0971"/>
    <n v="36308206"/>
    <s v="T-364"/>
    <s v="C-362"/>
    <s v="FI-363"/>
    <s v="M-366"/>
  </r>
  <r>
    <x v="971"/>
    <n v="360"/>
    <s v="Enfermedades Mundiales"/>
    <s v="Salud"/>
    <n v="8207"/>
    <x v="3"/>
    <x v="1"/>
    <x v="2"/>
    <x v="176"/>
    <s v="Ninguno"/>
    <s v="Vacunación 1era y 2da dosis"/>
    <s v="Periodo 2020-2021"/>
    <s v="Unidades"/>
    <s v="Ministerio de Ciencias, Tecnología, Conocimiento e Innovación"/>
    <x v="971"/>
    <m/>
    <s v="Gráfico Evolución"/>
    <m/>
    <x v="957"/>
    <m/>
    <s v="#1774B9"/>
    <s v="360-0972"/>
    <n v="36308207"/>
    <s v="T-364"/>
    <s v="C-362"/>
    <s v="FI-363"/>
    <s v="M-366"/>
  </r>
  <r>
    <x v="972"/>
    <n v="360"/>
    <s v="Enfermedades Mundiales"/>
    <s v="Salud"/>
    <n v="8301"/>
    <x v="3"/>
    <x v="1"/>
    <x v="2"/>
    <x v="177"/>
    <s v="Ninguno"/>
    <s v="Vacunación 1era y 2da dosis"/>
    <s v="Periodo 2020-2021"/>
    <s v="Unidades"/>
    <s v="Ministerio de Ciencias, Tecnología, Conocimiento e Innovación"/>
    <x v="972"/>
    <m/>
    <s v="Gráfico Evolución"/>
    <m/>
    <x v="958"/>
    <m/>
    <s v="#1774B9"/>
    <s v="360-0973"/>
    <n v="36308301"/>
    <s v="T-364"/>
    <s v="C-362"/>
    <s v="FI-363"/>
    <s v="M-366"/>
  </r>
  <r>
    <x v="973"/>
    <n v="360"/>
    <s v="Enfermedades Mundiales"/>
    <s v="Salud"/>
    <n v="8302"/>
    <x v="3"/>
    <x v="1"/>
    <x v="2"/>
    <x v="178"/>
    <s v="Ninguno"/>
    <s v="Vacunación 1era y 2da dosis"/>
    <s v="Periodo 2020-2021"/>
    <s v="Unidades"/>
    <s v="Ministerio de Ciencias, Tecnología, Conocimiento e Innovación"/>
    <x v="973"/>
    <m/>
    <s v="Gráfico Evolución"/>
    <m/>
    <x v="959"/>
    <m/>
    <s v="#1774B9"/>
    <s v="360-0974"/>
    <n v="36308302"/>
    <s v="T-364"/>
    <s v="C-362"/>
    <s v="FI-363"/>
    <s v="M-366"/>
  </r>
  <r>
    <x v="974"/>
    <n v="360"/>
    <s v="Enfermedades Mundiales"/>
    <s v="Salud"/>
    <n v="8303"/>
    <x v="3"/>
    <x v="1"/>
    <x v="2"/>
    <x v="179"/>
    <s v="Ninguno"/>
    <s v="Vacunación 1era y 2da dosis"/>
    <s v="Periodo 2020-2021"/>
    <s v="Unidades"/>
    <s v="Ministerio de Ciencias, Tecnología, Conocimiento e Innovación"/>
    <x v="974"/>
    <m/>
    <s v="Gráfico Evolución"/>
    <m/>
    <x v="960"/>
    <m/>
    <s v="#1774B9"/>
    <s v="360-0975"/>
    <n v="36308303"/>
    <s v="T-364"/>
    <s v="C-362"/>
    <s v="FI-363"/>
    <s v="M-366"/>
  </r>
  <r>
    <x v="975"/>
    <n v="360"/>
    <s v="Enfermedades Mundiales"/>
    <s v="Salud"/>
    <n v="8304"/>
    <x v="3"/>
    <x v="1"/>
    <x v="2"/>
    <x v="180"/>
    <s v="Ninguno"/>
    <s v="Vacunación 1era y 2da dosis"/>
    <s v="Periodo 2020-2021"/>
    <s v="Unidades"/>
    <s v="Ministerio de Ciencias, Tecnología, Conocimiento e Innovación"/>
    <x v="975"/>
    <m/>
    <s v="Gráfico Evolución"/>
    <m/>
    <x v="961"/>
    <m/>
    <s v="#1774B9"/>
    <s v="360-0976"/>
    <n v="36308304"/>
    <s v="T-364"/>
    <s v="C-362"/>
    <s v="FI-363"/>
    <s v="M-366"/>
  </r>
  <r>
    <x v="976"/>
    <n v="360"/>
    <s v="Enfermedades Mundiales"/>
    <s v="Salud"/>
    <n v="8305"/>
    <x v="3"/>
    <x v="1"/>
    <x v="2"/>
    <x v="181"/>
    <s v="Ninguno"/>
    <s v="Vacunación 1era y 2da dosis"/>
    <s v="Periodo 2020-2021"/>
    <s v="Unidades"/>
    <s v="Ministerio de Ciencias, Tecnología, Conocimiento e Innovación"/>
    <x v="976"/>
    <m/>
    <s v="Gráfico Evolución"/>
    <m/>
    <x v="962"/>
    <m/>
    <s v="#1774B9"/>
    <s v="360-0977"/>
    <n v="36308305"/>
    <s v="T-364"/>
    <s v="C-362"/>
    <s v="FI-363"/>
    <s v="M-366"/>
  </r>
  <r>
    <x v="977"/>
    <n v="360"/>
    <s v="Enfermedades Mundiales"/>
    <s v="Salud"/>
    <n v="8306"/>
    <x v="3"/>
    <x v="1"/>
    <x v="2"/>
    <x v="182"/>
    <s v="Ninguno"/>
    <s v="Vacunación 1era y 2da dosis"/>
    <s v="Periodo 2020-2021"/>
    <s v="Unidades"/>
    <s v="Ministerio de Ciencias, Tecnología, Conocimiento e Innovación"/>
    <x v="977"/>
    <m/>
    <s v="Gráfico Evolución"/>
    <m/>
    <x v="963"/>
    <m/>
    <s v="#1774B9"/>
    <s v="360-0978"/>
    <n v="36308306"/>
    <s v="T-364"/>
    <s v="C-362"/>
    <s v="FI-363"/>
    <s v="M-366"/>
  </r>
  <r>
    <x v="978"/>
    <n v="360"/>
    <s v="Enfermedades Mundiales"/>
    <s v="Salud"/>
    <n v="8307"/>
    <x v="3"/>
    <x v="1"/>
    <x v="2"/>
    <x v="183"/>
    <s v="Ninguno"/>
    <s v="Vacunación 1era y 2da dosis"/>
    <s v="Periodo 2020-2021"/>
    <s v="Unidades"/>
    <s v="Ministerio de Ciencias, Tecnología, Conocimiento e Innovación"/>
    <x v="978"/>
    <m/>
    <s v="Gráfico Evolución"/>
    <m/>
    <x v="964"/>
    <m/>
    <s v="#1774B9"/>
    <s v="360-0979"/>
    <n v="36308307"/>
    <s v="T-364"/>
    <s v="C-362"/>
    <s v="FI-363"/>
    <s v="M-366"/>
  </r>
  <r>
    <x v="979"/>
    <n v="360"/>
    <s v="Enfermedades Mundiales"/>
    <s v="Salud"/>
    <n v="8308"/>
    <x v="3"/>
    <x v="1"/>
    <x v="2"/>
    <x v="184"/>
    <s v="Ninguno"/>
    <s v="Vacunación 1era y 2da dosis"/>
    <s v="Periodo 2020-2021"/>
    <s v="Unidades"/>
    <s v="Ministerio de Ciencias, Tecnología, Conocimiento e Innovación"/>
    <x v="979"/>
    <m/>
    <s v="Gráfico Evolución"/>
    <m/>
    <x v="965"/>
    <m/>
    <s v="#1774B9"/>
    <s v="360-0980"/>
    <n v="36308308"/>
    <s v="T-364"/>
    <s v="C-362"/>
    <s v="FI-363"/>
    <s v="M-366"/>
  </r>
  <r>
    <x v="980"/>
    <n v="360"/>
    <s v="Enfermedades Mundiales"/>
    <s v="Salud"/>
    <n v="8309"/>
    <x v="3"/>
    <x v="1"/>
    <x v="2"/>
    <x v="185"/>
    <s v="Ninguno"/>
    <s v="Vacunación 1era y 2da dosis"/>
    <s v="Periodo 2020-2021"/>
    <s v="Unidades"/>
    <s v="Ministerio de Ciencias, Tecnología, Conocimiento e Innovación"/>
    <x v="980"/>
    <m/>
    <s v="Gráfico Evolución"/>
    <m/>
    <x v="966"/>
    <m/>
    <s v="#1774B9"/>
    <s v="360-0981"/>
    <n v="36308309"/>
    <s v="T-364"/>
    <s v="C-362"/>
    <s v="FI-363"/>
    <s v="M-366"/>
  </r>
  <r>
    <x v="981"/>
    <n v="360"/>
    <s v="Enfermedades Mundiales"/>
    <s v="Salud"/>
    <n v="8310"/>
    <x v="3"/>
    <x v="1"/>
    <x v="2"/>
    <x v="186"/>
    <s v="Ninguno"/>
    <s v="Vacunación 1era y 2da dosis"/>
    <s v="Periodo 2020-2021"/>
    <s v="Unidades"/>
    <s v="Ministerio de Ciencias, Tecnología, Conocimiento e Innovación"/>
    <x v="981"/>
    <m/>
    <s v="Gráfico Evolución"/>
    <m/>
    <x v="967"/>
    <m/>
    <s v="#1774B9"/>
    <s v="360-0982"/>
    <n v="36308310"/>
    <s v="T-364"/>
    <s v="C-362"/>
    <s v="FI-363"/>
    <s v="M-366"/>
  </r>
  <r>
    <x v="982"/>
    <n v="360"/>
    <s v="Enfermedades Mundiales"/>
    <s v="Salud"/>
    <n v="8311"/>
    <x v="3"/>
    <x v="1"/>
    <x v="2"/>
    <x v="187"/>
    <s v="Ninguno"/>
    <s v="Vacunación 1era y 2da dosis"/>
    <s v="Periodo 2020-2021"/>
    <s v="Unidades"/>
    <s v="Ministerio de Ciencias, Tecnología, Conocimiento e Innovación"/>
    <x v="982"/>
    <m/>
    <s v="Gráfico Evolución"/>
    <m/>
    <x v="968"/>
    <m/>
    <s v="#1774B9"/>
    <s v="360-0983"/>
    <n v="36308311"/>
    <s v="T-364"/>
    <s v="C-362"/>
    <s v="FI-363"/>
    <s v="M-366"/>
  </r>
  <r>
    <x v="983"/>
    <n v="360"/>
    <s v="Enfermedades Mundiales"/>
    <s v="Salud"/>
    <n v="8312"/>
    <x v="3"/>
    <x v="1"/>
    <x v="2"/>
    <x v="188"/>
    <s v="Ninguno"/>
    <s v="Vacunación 1era y 2da dosis"/>
    <s v="Periodo 2020-2021"/>
    <s v="Unidades"/>
    <s v="Ministerio de Ciencias, Tecnología, Conocimiento e Innovación"/>
    <x v="983"/>
    <m/>
    <s v="Gráfico Evolución"/>
    <m/>
    <x v="969"/>
    <m/>
    <s v="#1774B9"/>
    <s v="360-0984"/>
    <n v="36308312"/>
    <s v="T-364"/>
    <s v="C-362"/>
    <s v="FI-363"/>
    <s v="M-366"/>
  </r>
  <r>
    <x v="984"/>
    <n v="360"/>
    <s v="Enfermedades Mundiales"/>
    <s v="Salud"/>
    <n v="8313"/>
    <x v="3"/>
    <x v="1"/>
    <x v="2"/>
    <x v="189"/>
    <s v="Ninguno"/>
    <s v="Vacunación 1era y 2da dosis"/>
    <s v="Periodo 2020-2021"/>
    <s v="Unidades"/>
    <s v="Ministerio de Ciencias, Tecnología, Conocimiento e Innovación"/>
    <x v="984"/>
    <m/>
    <s v="Gráfico Evolución"/>
    <m/>
    <x v="970"/>
    <m/>
    <s v="#1774B9"/>
    <s v="360-0985"/>
    <n v="36308313"/>
    <s v="T-364"/>
    <s v="C-362"/>
    <s v="FI-363"/>
    <s v="M-366"/>
  </r>
  <r>
    <x v="985"/>
    <n v="360"/>
    <s v="Enfermedades Mundiales"/>
    <s v="Salud"/>
    <n v="8314"/>
    <x v="3"/>
    <x v="1"/>
    <x v="2"/>
    <x v="190"/>
    <s v="Ninguno"/>
    <s v="Vacunación 1era y 2da dosis"/>
    <s v="Periodo 2020-2021"/>
    <s v="Unidades"/>
    <s v="Ministerio de Ciencias, Tecnología, Conocimiento e Innovación"/>
    <x v="985"/>
    <m/>
    <s v="Gráfico Evolución"/>
    <m/>
    <x v="971"/>
    <m/>
    <s v="#1774B9"/>
    <s v="360-0986"/>
    <n v="36308314"/>
    <s v="T-364"/>
    <s v="C-362"/>
    <s v="FI-363"/>
    <s v="M-366"/>
  </r>
  <r>
    <x v="986"/>
    <n v="360"/>
    <s v="Enfermedades Mundiales"/>
    <s v="Salud"/>
    <n v="16101"/>
    <x v="3"/>
    <x v="1"/>
    <x v="2"/>
    <x v="191"/>
    <s v="Ninguno"/>
    <s v="Vacunación 1era y 2da dosis"/>
    <s v="Periodo 2020-2021"/>
    <s v="Unidades"/>
    <s v="Ministerio de Ciencias, Tecnología, Conocimiento e Innovación"/>
    <x v="986"/>
    <m/>
    <s v="Gráfico Evolución"/>
    <m/>
    <x v="972"/>
    <m/>
    <s v="#1774B9"/>
    <s v="360-0987"/>
    <n v="36316101"/>
    <s v="T-364"/>
    <s v="C-362"/>
    <s v="FI-363"/>
    <s v="M-366"/>
  </r>
  <r>
    <x v="987"/>
    <n v="360"/>
    <s v="Enfermedades Mundiales"/>
    <s v="Salud"/>
    <n v="16102"/>
    <x v="3"/>
    <x v="1"/>
    <x v="2"/>
    <x v="192"/>
    <s v="Ninguno"/>
    <s v="Vacunación 1era y 2da dosis"/>
    <s v="Periodo 2020-2021"/>
    <s v="Unidades"/>
    <s v="Ministerio de Ciencias, Tecnología, Conocimiento e Innovación"/>
    <x v="987"/>
    <m/>
    <s v="Gráfico Evolución"/>
    <m/>
    <x v="973"/>
    <m/>
    <s v="#1774B9"/>
    <s v="360-0988"/>
    <n v="36316102"/>
    <s v="T-364"/>
    <s v="C-362"/>
    <s v="FI-363"/>
    <s v="M-366"/>
  </r>
  <r>
    <x v="988"/>
    <n v="360"/>
    <s v="Enfermedades Mundiales"/>
    <s v="Salud"/>
    <n v="16202"/>
    <x v="3"/>
    <x v="1"/>
    <x v="2"/>
    <x v="193"/>
    <s v="Ninguno"/>
    <s v="Vacunación 1era y 2da dosis"/>
    <s v="Periodo 2020-2021"/>
    <s v="Unidades"/>
    <s v="Ministerio de Ciencias, Tecnología, Conocimiento e Innovación"/>
    <x v="988"/>
    <m/>
    <s v="Gráfico Evolución"/>
    <m/>
    <x v="974"/>
    <m/>
    <s v="#1774B9"/>
    <s v="360-0989"/>
    <n v="36316202"/>
    <s v="T-364"/>
    <s v="C-362"/>
    <s v="FI-363"/>
    <s v="M-366"/>
  </r>
  <r>
    <x v="989"/>
    <n v="360"/>
    <s v="Enfermedades Mundiales"/>
    <s v="Salud"/>
    <n v="16203"/>
    <x v="3"/>
    <x v="1"/>
    <x v="2"/>
    <x v="194"/>
    <s v="Ninguno"/>
    <s v="Vacunación 1era y 2da dosis"/>
    <s v="Periodo 2020-2021"/>
    <s v="Unidades"/>
    <s v="Ministerio de Ciencias, Tecnología, Conocimiento e Innovación"/>
    <x v="989"/>
    <m/>
    <s v="Gráfico Evolución"/>
    <m/>
    <x v="975"/>
    <m/>
    <s v="#1774B9"/>
    <s v="360-0990"/>
    <n v="36316203"/>
    <s v="T-364"/>
    <s v="C-362"/>
    <s v="FI-363"/>
    <s v="M-366"/>
  </r>
  <r>
    <x v="990"/>
    <n v="360"/>
    <s v="Enfermedades Mundiales"/>
    <s v="Salud"/>
    <n v="16302"/>
    <x v="3"/>
    <x v="1"/>
    <x v="2"/>
    <x v="195"/>
    <s v="Ninguno"/>
    <s v="Vacunación 1era y 2da dosis"/>
    <s v="Periodo 2020-2021"/>
    <s v="Unidades"/>
    <s v="Ministerio de Ciencias, Tecnología, Conocimiento e Innovación"/>
    <x v="990"/>
    <m/>
    <s v="Gráfico Evolución"/>
    <m/>
    <x v="976"/>
    <m/>
    <s v="#1774B9"/>
    <s v="360-0991"/>
    <n v="36316302"/>
    <s v="T-364"/>
    <s v="C-362"/>
    <s v="FI-363"/>
    <s v="M-366"/>
  </r>
  <r>
    <x v="991"/>
    <n v="360"/>
    <s v="Enfermedades Mundiales"/>
    <s v="Salud"/>
    <n v="16103"/>
    <x v="3"/>
    <x v="1"/>
    <x v="2"/>
    <x v="196"/>
    <s v="Ninguno"/>
    <s v="Vacunación 1era y 2da dosis"/>
    <s v="Periodo 2020-2021"/>
    <s v="Unidades"/>
    <s v="Ministerio de Ciencias, Tecnología, Conocimiento e Innovación"/>
    <x v="991"/>
    <m/>
    <s v="Gráfico Evolución"/>
    <m/>
    <x v="977"/>
    <m/>
    <s v="#1774B9"/>
    <s v="360-0992"/>
    <n v="36316103"/>
    <s v="T-364"/>
    <s v="C-362"/>
    <s v="FI-363"/>
    <s v="M-366"/>
  </r>
  <r>
    <x v="992"/>
    <n v="360"/>
    <s v="Enfermedades Mundiales"/>
    <s v="Salud"/>
    <n v="16104"/>
    <x v="3"/>
    <x v="1"/>
    <x v="2"/>
    <x v="197"/>
    <s v="Ninguno"/>
    <s v="Vacunación 1era y 2da dosis"/>
    <s v="Periodo 2020-2021"/>
    <s v="Unidades"/>
    <s v="Ministerio de Ciencias, Tecnología, Conocimiento e Innovación"/>
    <x v="992"/>
    <m/>
    <s v="Gráfico Evolución"/>
    <m/>
    <x v="978"/>
    <m/>
    <s v="#1774B9"/>
    <s v="360-0993"/>
    <n v="36316104"/>
    <s v="T-364"/>
    <s v="C-362"/>
    <s v="FI-363"/>
    <s v="M-366"/>
  </r>
  <r>
    <x v="993"/>
    <n v="360"/>
    <s v="Enfermedades Mundiales"/>
    <s v="Salud"/>
    <n v="16204"/>
    <x v="3"/>
    <x v="1"/>
    <x v="2"/>
    <x v="198"/>
    <s v="Ninguno"/>
    <s v="Vacunación 1era y 2da dosis"/>
    <s v="Periodo 2020-2021"/>
    <s v="Unidades"/>
    <s v="Ministerio de Ciencias, Tecnología, Conocimiento e Innovación"/>
    <x v="993"/>
    <m/>
    <s v="Gráfico Evolución"/>
    <m/>
    <x v="979"/>
    <m/>
    <s v="#1774B9"/>
    <s v="360-0994"/>
    <n v="36316204"/>
    <s v="T-364"/>
    <s v="C-362"/>
    <s v="FI-363"/>
    <s v="M-366"/>
  </r>
  <r>
    <x v="994"/>
    <n v="360"/>
    <s v="Enfermedades Mundiales"/>
    <s v="Salud"/>
    <n v="16303"/>
    <x v="3"/>
    <x v="1"/>
    <x v="2"/>
    <x v="199"/>
    <s v="Ninguno"/>
    <s v="Vacunación 1era y 2da dosis"/>
    <s v="Periodo 2020-2021"/>
    <s v="Unidades"/>
    <s v="Ministerio de Ciencias, Tecnología, Conocimiento e Innovación"/>
    <x v="994"/>
    <m/>
    <s v="Gráfico Evolución"/>
    <m/>
    <x v="980"/>
    <m/>
    <s v="#1774B9"/>
    <s v="360-0995"/>
    <n v="36316303"/>
    <s v="T-364"/>
    <s v="C-362"/>
    <s v="FI-363"/>
    <s v="M-366"/>
  </r>
  <r>
    <x v="995"/>
    <n v="360"/>
    <s v="Enfermedades Mundiales"/>
    <s v="Salud"/>
    <n v="16105"/>
    <x v="3"/>
    <x v="1"/>
    <x v="2"/>
    <x v="200"/>
    <s v="Ninguno"/>
    <s v="Vacunación 1era y 2da dosis"/>
    <s v="Periodo 2020-2021"/>
    <s v="Unidades"/>
    <s v="Ministerio de Ciencias, Tecnología, Conocimiento e Innovación"/>
    <x v="995"/>
    <m/>
    <s v="Gráfico Evolución"/>
    <m/>
    <x v="981"/>
    <m/>
    <s v="#1774B9"/>
    <s v="360-0996"/>
    <n v="36316105"/>
    <s v="T-364"/>
    <s v="C-362"/>
    <s v="FI-363"/>
    <s v="M-366"/>
  </r>
  <r>
    <x v="996"/>
    <n v="360"/>
    <s v="Enfermedades Mundiales"/>
    <s v="Salud"/>
    <n v="16106"/>
    <x v="3"/>
    <x v="1"/>
    <x v="2"/>
    <x v="201"/>
    <s v="Ninguno"/>
    <s v="Vacunación 1era y 2da dosis"/>
    <s v="Periodo 2020-2021"/>
    <s v="Unidades"/>
    <s v="Ministerio de Ciencias, Tecnología, Conocimiento e Innovación"/>
    <x v="996"/>
    <m/>
    <s v="Gráfico Evolución"/>
    <m/>
    <x v="982"/>
    <m/>
    <s v="#1774B9"/>
    <s v="360-0997"/>
    <n v="36316106"/>
    <s v="T-364"/>
    <s v="C-362"/>
    <s v="FI-363"/>
    <s v="M-366"/>
  </r>
  <r>
    <x v="997"/>
    <n v="360"/>
    <s v="Enfermedades Mundiales"/>
    <s v="Salud"/>
    <n v="16205"/>
    <x v="3"/>
    <x v="1"/>
    <x v="2"/>
    <x v="202"/>
    <s v="Ninguno"/>
    <s v="Vacunación 1era y 2da dosis"/>
    <s v="Periodo 2020-2021"/>
    <s v="Unidades"/>
    <s v="Ministerio de Ciencias, Tecnología, Conocimiento e Innovación"/>
    <x v="997"/>
    <m/>
    <s v="Gráfico Evolución"/>
    <m/>
    <x v="983"/>
    <m/>
    <s v="#1774B9"/>
    <s v="360-0998"/>
    <n v="36316205"/>
    <s v="T-364"/>
    <s v="C-362"/>
    <s v="FI-363"/>
    <s v="M-366"/>
  </r>
  <r>
    <x v="998"/>
    <n v="360"/>
    <s v="Enfermedades Mundiales"/>
    <s v="Salud"/>
    <n v="16107"/>
    <x v="3"/>
    <x v="1"/>
    <x v="2"/>
    <x v="203"/>
    <s v="Ninguno"/>
    <s v="Vacunación 1era y 2da dosis"/>
    <s v="Periodo 2020-2021"/>
    <s v="Unidades"/>
    <s v="Ministerio de Ciencias, Tecnología, Conocimiento e Innovación"/>
    <x v="998"/>
    <m/>
    <s v="Gráfico Evolución"/>
    <m/>
    <x v="984"/>
    <m/>
    <s v="#1774B9"/>
    <s v="360-0999"/>
    <n v="36316107"/>
    <s v="T-364"/>
    <s v="C-362"/>
    <s v="FI-363"/>
    <s v="M-366"/>
  </r>
  <r>
    <x v="999"/>
    <n v="360"/>
    <s v="Enfermedades Mundiales"/>
    <s v="Salud"/>
    <n v="16201"/>
    <x v="3"/>
    <x v="1"/>
    <x v="2"/>
    <x v="204"/>
    <s v="Ninguno"/>
    <s v="Vacunación 1era y 2da dosis"/>
    <s v="Periodo 2020-2021"/>
    <s v="Unidades"/>
    <s v="Ministerio de Ciencias, Tecnología, Conocimiento e Innovación"/>
    <x v="999"/>
    <m/>
    <s v="Gráfico Evolución"/>
    <m/>
    <x v="985"/>
    <m/>
    <s v="#1774B9"/>
    <s v="360-1000"/>
    <n v="36316201"/>
    <s v="T-364"/>
    <s v="C-362"/>
    <s v="FI-363"/>
    <s v="M-366"/>
  </r>
  <r>
    <x v="1000"/>
    <n v="360"/>
    <s v="Enfermedades Mundiales"/>
    <s v="Salud"/>
    <n v="16206"/>
    <x v="3"/>
    <x v="1"/>
    <x v="2"/>
    <x v="205"/>
    <s v="Ninguno"/>
    <s v="Vacunación 1era y 2da dosis"/>
    <s v="Periodo 2020-2021"/>
    <s v="Unidades"/>
    <s v="Ministerio de Ciencias, Tecnología, Conocimiento e Innovación"/>
    <x v="1000"/>
    <m/>
    <s v="Gráfico Evolución"/>
    <m/>
    <x v="986"/>
    <m/>
    <s v="#1774B9"/>
    <s v="360-1001"/>
    <n v="36316206"/>
    <s v="T-364"/>
    <s v="C-362"/>
    <s v="FI-363"/>
    <s v="M-366"/>
  </r>
  <r>
    <x v="1001"/>
    <n v="360"/>
    <s v="Enfermedades Mundiales"/>
    <s v="Salud"/>
    <n v="16301"/>
    <x v="3"/>
    <x v="1"/>
    <x v="2"/>
    <x v="206"/>
    <s v="Ninguno"/>
    <s v="Vacunación 1era y 2da dosis"/>
    <s v="Periodo 2020-2021"/>
    <s v="Unidades"/>
    <s v="Ministerio de Ciencias, Tecnología, Conocimiento e Innovación"/>
    <x v="1001"/>
    <m/>
    <s v="Gráfico Evolución"/>
    <m/>
    <x v="987"/>
    <m/>
    <s v="#1774B9"/>
    <s v="360-1002"/>
    <n v="36316301"/>
    <s v="T-364"/>
    <s v="C-362"/>
    <s v="FI-363"/>
    <s v="M-366"/>
  </r>
  <r>
    <x v="1002"/>
    <n v="360"/>
    <s v="Enfermedades Mundiales"/>
    <s v="Salud"/>
    <n v="16304"/>
    <x v="3"/>
    <x v="1"/>
    <x v="2"/>
    <x v="207"/>
    <s v="Ninguno"/>
    <s v="Vacunación 1era y 2da dosis"/>
    <s v="Periodo 2020-2021"/>
    <s v="Unidades"/>
    <s v="Ministerio de Ciencias, Tecnología, Conocimiento e Innovación"/>
    <x v="1002"/>
    <m/>
    <s v="Gráfico Evolución"/>
    <m/>
    <x v="988"/>
    <m/>
    <s v="#1774B9"/>
    <s v="360-1003"/>
    <n v="36316304"/>
    <s v="T-364"/>
    <s v="C-362"/>
    <s v="FI-363"/>
    <s v="M-366"/>
  </r>
  <r>
    <x v="1003"/>
    <n v="360"/>
    <s v="Enfermedades Mundiales"/>
    <s v="Salud"/>
    <n v="16108"/>
    <x v="3"/>
    <x v="1"/>
    <x v="2"/>
    <x v="208"/>
    <s v="Ninguno"/>
    <s v="Vacunación 1era y 2da dosis"/>
    <s v="Periodo 2020-2021"/>
    <s v="Unidades"/>
    <s v="Ministerio de Ciencias, Tecnología, Conocimiento e Innovación"/>
    <x v="1003"/>
    <m/>
    <s v="Gráfico Evolución"/>
    <m/>
    <x v="989"/>
    <m/>
    <s v="#1774B9"/>
    <s v="360-1004"/>
    <n v="36316108"/>
    <s v="T-364"/>
    <s v="C-362"/>
    <s v="FI-363"/>
    <s v="M-366"/>
  </r>
  <r>
    <x v="1004"/>
    <n v="360"/>
    <s v="Enfermedades Mundiales"/>
    <s v="Salud"/>
    <n v="16305"/>
    <x v="3"/>
    <x v="1"/>
    <x v="2"/>
    <x v="209"/>
    <s v="Ninguno"/>
    <s v="Vacunación 1era y 2da dosis"/>
    <s v="Periodo 2020-2021"/>
    <s v="Unidades"/>
    <s v="Ministerio de Ciencias, Tecnología, Conocimiento e Innovación"/>
    <x v="1004"/>
    <m/>
    <s v="Gráfico Evolución"/>
    <m/>
    <x v="990"/>
    <m/>
    <s v="#1774B9"/>
    <s v="360-1005"/>
    <n v="36316305"/>
    <s v="T-364"/>
    <s v="C-362"/>
    <s v="FI-363"/>
    <s v="M-366"/>
  </r>
  <r>
    <x v="1005"/>
    <n v="360"/>
    <s v="Enfermedades Mundiales"/>
    <s v="Salud"/>
    <n v="16207"/>
    <x v="3"/>
    <x v="1"/>
    <x v="2"/>
    <x v="210"/>
    <s v="Ninguno"/>
    <s v="Vacunación 1era y 2da dosis"/>
    <s v="Periodo 2020-2021"/>
    <s v="Unidades"/>
    <s v="Ministerio de Ciencias, Tecnología, Conocimiento e Innovación"/>
    <x v="1005"/>
    <m/>
    <s v="Gráfico Evolución"/>
    <m/>
    <x v="991"/>
    <m/>
    <s v="#1774B9"/>
    <s v="360-1006"/>
    <n v="36316207"/>
    <s v="T-364"/>
    <s v="C-362"/>
    <s v="FI-363"/>
    <s v="M-366"/>
  </r>
  <r>
    <x v="1006"/>
    <n v="360"/>
    <s v="Enfermedades Mundiales"/>
    <s v="Salud"/>
    <n v="16109"/>
    <x v="3"/>
    <x v="1"/>
    <x v="2"/>
    <x v="211"/>
    <s v="Ninguno"/>
    <s v="Vacunación 1era y 2da dosis"/>
    <s v="Periodo 2020-2021"/>
    <s v="Unidades"/>
    <s v="Ministerio de Ciencias, Tecnología, Conocimiento e Innovación"/>
    <x v="1006"/>
    <m/>
    <s v="Gráfico Evolución"/>
    <m/>
    <x v="992"/>
    <m/>
    <s v="#1774B9"/>
    <s v="360-1007"/>
    <n v="36316109"/>
    <s v="T-364"/>
    <s v="C-362"/>
    <s v="FI-363"/>
    <s v="M-366"/>
  </r>
  <r>
    <x v="1007"/>
    <n v="360"/>
    <s v="Enfermedades Mundiales"/>
    <s v="Salud"/>
    <n v="9101"/>
    <x v="3"/>
    <x v="1"/>
    <x v="2"/>
    <x v="212"/>
    <s v="Ninguno"/>
    <s v="Vacunación 1era y 2da dosis"/>
    <s v="Periodo 2020-2021"/>
    <s v="Unidades"/>
    <s v="Ministerio de Ciencias, Tecnología, Conocimiento e Innovación"/>
    <x v="1007"/>
    <m/>
    <s v="Gráfico Evolución"/>
    <m/>
    <x v="993"/>
    <m/>
    <s v="#1774B9"/>
    <s v="360-1008"/>
    <n v="36309101"/>
    <s v="T-364"/>
    <s v="C-362"/>
    <s v="FI-363"/>
    <s v="M-366"/>
  </r>
  <r>
    <x v="1008"/>
    <n v="360"/>
    <s v="Enfermedades Mundiales"/>
    <s v="Salud"/>
    <n v="9102"/>
    <x v="3"/>
    <x v="1"/>
    <x v="2"/>
    <x v="213"/>
    <s v="Ninguno"/>
    <s v="Vacunación 1era y 2da dosis"/>
    <s v="Periodo 2020-2021"/>
    <s v="Unidades"/>
    <s v="Ministerio de Ciencias, Tecnología, Conocimiento e Innovación"/>
    <x v="1008"/>
    <m/>
    <s v="Gráfico Evolución"/>
    <m/>
    <x v="994"/>
    <m/>
    <s v="#1774B9"/>
    <s v="360-1009"/>
    <n v="36309102"/>
    <s v="T-364"/>
    <s v="C-362"/>
    <s v="FI-363"/>
    <s v="M-366"/>
  </r>
  <r>
    <x v="1009"/>
    <n v="360"/>
    <s v="Enfermedades Mundiales"/>
    <s v="Salud"/>
    <n v="9103"/>
    <x v="3"/>
    <x v="1"/>
    <x v="2"/>
    <x v="214"/>
    <s v="Ninguno"/>
    <s v="Vacunación 1era y 2da dosis"/>
    <s v="Periodo 2020-2021"/>
    <s v="Unidades"/>
    <s v="Ministerio de Ciencias, Tecnología, Conocimiento e Innovación"/>
    <x v="1009"/>
    <m/>
    <s v="Gráfico Evolución"/>
    <m/>
    <x v="995"/>
    <m/>
    <s v="#1774B9"/>
    <s v="360-1010"/>
    <n v="36309103"/>
    <s v="T-364"/>
    <s v="C-362"/>
    <s v="FI-363"/>
    <s v="M-366"/>
  </r>
  <r>
    <x v="1010"/>
    <n v="360"/>
    <s v="Enfermedades Mundiales"/>
    <s v="Salud"/>
    <n v="9104"/>
    <x v="3"/>
    <x v="1"/>
    <x v="2"/>
    <x v="215"/>
    <s v="Ninguno"/>
    <s v="Vacunación 1era y 2da dosis"/>
    <s v="Periodo 2020-2021"/>
    <s v="Unidades"/>
    <s v="Ministerio de Ciencias, Tecnología, Conocimiento e Innovación"/>
    <x v="1010"/>
    <m/>
    <s v="Gráfico Evolución"/>
    <m/>
    <x v="996"/>
    <m/>
    <s v="#1774B9"/>
    <s v="360-1011"/>
    <n v="36309104"/>
    <s v="T-364"/>
    <s v="C-362"/>
    <s v="FI-363"/>
    <s v="M-366"/>
  </r>
  <r>
    <x v="1011"/>
    <n v="360"/>
    <s v="Enfermedades Mundiales"/>
    <s v="Salud"/>
    <n v="9105"/>
    <x v="3"/>
    <x v="1"/>
    <x v="2"/>
    <x v="216"/>
    <s v="Ninguno"/>
    <s v="Vacunación 1era y 2da dosis"/>
    <s v="Periodo 2020-2021"/>
    <s v="Unidades"/>
    <s v="Ministerio de Ciencias, Tecnología, Conocimiento e Innovación"/>
    <x v="1011"/>
    <m/>
    <s v="Gráfico Evolución"/>
    <m/>
    <x v="997"/>
    <m/>
    <s v="#1774B9"/>
    <s v="360-1012"/>
    <n v="36309105"/>
    <s v="T-364"/>
    <s v="C-362"/>
    <s v="FI-363"/>
    <s v="M-366"/>
  </r>
  <r>
    <x v="1012"/>
    <n v="360"/>
    <s v="Enfermedades Mundiales"/>
    <s v="Salud"/>
    <n v="9106"/>
    <x v="3"/>
    <x v="1"/>
    <x v="2"/>
    <x v="217"/>
    <s v="Ninguno"/>
    <s v="Vacunación 1era y 2da dosis"/>
    <s v="Periodo 2020-2021"/>
    <s v="Unidades"/>
    <s v="Ministerio de Ciencias, Tecnología, Conocimiento e Innovación"/>
    <x v="1012"/>
    <m/>
    <s v="Gráfico Evolución"/>
    <m/>
    <x v="998"/>
    <m/>
    <s v="#1774B9"/>
    <s v="360-1013"/>
    <n v="36309106"/>
    <s v="T-364"/>
    <s v="C-362"/>
    <s v="FI-363"/>
    <s v="M-366"/>
  </r>
  <r>
    <x v="1013"/>
    <n v="360"/>
    <s v="Enfermedades Mundiales"/>
    <s v="Salud"/>
    <n v="9107"/>
    <x v="3"/>
    <x v="1"/>
    <x v="2"/>
    <x v="218"/>
    <s v="Ninguno"/>
    <s v="Vacunación 1era y 2da dosis"/>
    <s v="Periodo 2020-2021"/>
    <s v="Unidades"/>
    <s v="Ministerio de Ciencias, Tecnología, Conocimiento e Innovación"/>
    <x v="1013"/>
    <m/>
    <s v="Gráfico Evolución"/>
    <m/>
    <x v="999"/>
    <m/>
    <s v="#1774B9"/>
    <s v="360-1014"/>
    <n v="36309107"/>
    <s v="T-364"/>
    <s v="C-362"/>
    <s v="FI-363"/>
    <s v="M-366"/>
  </r>
  <r>
    <x v="1014"/>
    <n v="360"/>
    <s v="Enfermedades Mundiales"/>
    <s v="Salud"/>
    <n v="9108"/>
    <x v="3"/>
    <x v="1"/>
    <x v="2"/>
    <x v="219"/>
    <s v="Ninguno"/>
    <s v="Vacunación 1era y 2da dosis"/>
    <s v="Periodo 2020-2021"/>
    <s v="Unidades"/>
    <s v="Ministerio de Ciencias, Tecnología, Conocimiento e Innovación"/>
    <x v="1014"/>
    <m/>
    <s v="Gráfico Evolución"/>
    <m/>
    <x v="1000"/>
    <m/>
    <s v="#1774B9"/>
    <s v="360-1015"/>
    <n v="36309108"/>
    <s v="T-364"/>
    <s v="C-362"/>
    <s v="FI-363"/>
    <s v="M-366"/>
  </r>
  <r>
    <x v="1015"/>
    <n v="360"/>
    <s v="Enfermedades Mundiales"/>
    <s v="Salud"/>
    <n v="9109"/>
    <x v="3"/>
    <x v="1"/>
    <x v="2"/>
    <x v="220"/>
    <s v="Ninguno"/>
    <s v="Vacunación 1era y 2da dosis"/>
    <s v="Periodo 2020-2021"/>
    <s v="Unidades"/>
    <s v="Ministerio de Ciencias, Tecnología, Conocimiento e Innovación"/>
    <x v="1015"/>
    <m/>
    <s v="Gráfico Evolución"/>
    <m/>
    <x v="1001"/>
    <m/>
    <s v="#1774B9"/>
    <s v="360-1016"/>
    <n v="36309109"/>
    <s v="T-364"/>
    <s v="C-362"/>
    <s v="FI-363"/>
    <s v="M-366"/>
  </r>
  <r>
    <x v="1016"/>
    <n v="360"/>
    <s v="Enfermedades Mundiales"/>
    <s v="Salud"/>
    <n v="9110"/>
    <x v="3"/>
    <x v="1"/>
    <x v="2"/>
    <x v="221"/>
    <s v="Ninguno"/>
    <s v="Vacunación 1era y 2da dosis"/>
    <s v="Periodo 2020-2021"/>
    <s v="Unidades"/>
    <s v="Ministerio de Ciencias, Tecnología, Conocimiento e Innovación"/>
    <x v="1016"/>
    <m/>
    <s v="Gráfico Evolución"/>
    <m/>
    <x v="1002"/>
    <m/>
    <s v="#1774B9"/>
    <s v="360-1017"/>
    <n v="36309110"/>
    <s v="T-364"/>
    <s v="C-362"/>
    <s v="FI-363"/>
    <s v="M-366"/>
  </r>
  <r>
    <x v="1017"/>
    <n v="360"/>
    <s v="Enfermedades Mundiales"/>
    <s v="Salud"/>
    <n v="9111"/>
    <x v="3"/>
    <x v="1"/>
    <x v="2"/>
    <x v="222"/>
    <s v="Ninguno"/>
    <s v="Vacunación 1era y 2da dosis"/>
    <s v="Periodo 2020-2021"/>
    <s v="Unidades"/>
    <s v="Ministerio de Ciencias, Tecnología, Conocimiento e Innovación"/>
    <x v="1017"/>
    <m/>
    <s v="Gráfico Evolución"/>
    <m/>
    <x v="1003"/>
    <m/>
    <s v="#1774B9"/>
    <s v="360-1018"/>
    <n v="36309111"/>
    <s v="T-364"/>
    <s v="C-362"/>
    <s v="FI-363"/>
    <s v="M-366"/>
  </r>
  <r>
    <x v="1018"/>
    <n v="360"/>
    <s v="Enfermedades Mundiales"/>
    <s v="Salud"/>
    <n v="9112"/>
    <x v="3"/>
    <x v="1"/>
    <x v="2"/>
    <x v="223"/>
    <s v="Ninguno"/>
    <s v="Vacunación 1era y 2da dosis"/>
    <s v="Periodo 2020-2021"/>
    <s v="Unidades"/>
    <s v="Ministerio de Ciencias, Tecnología, Conocimiento e Innovación"/>
    <x v="1018"/>
    <m/>
    <s v="Gráfico Evolución"/>
    <m/>
    <x v="1004"/>
    <m/>
    <s v="#1774B9"/>
    <s v="360-1019"/>
    <n v="36309112"/>
    <s v="T-364"/>
    <s v="C-362"/>
    <s v="FI-363"/>
    <s v="M-366"/>
  </r>
  <r>
    <x v="1019"/>
    <n v="360"/>
    <s v="Enfermedades Mundiales"/>
    <s v="Salud"/>
    <n v="9113"/>
    <x v="3"/>
    <x v="1"/>
    <x v="2"/>
    <x v="224"/>
    <s v="Ninguno"/>
    <s v="Vacunación 1era y 2da dosis"/>
    <s v="Periodo 2020-2021"/>
    <s v="Unidades"/>
    <s v="Ministerio de Ciencias, Tecnología, Conocimiento e Innovación"/>
    <x v="1019"/>
    <m/>
    <s v="Gráfico Evolución"/>
    <m/>
    <x v="1005"/>
    <m/>
    <s v="#1774B9"/>
    <s v="360-1020"/>
    <n v="36309113"/>
    <s v="T-364"/>
    <s v="C-362"/>
    <s v="FI-363"/>
    <s v="M-366"/>
  </r>
  <r>
    <x v="1020"/>
    <n v="360"/>
    <s v="Enfermedades Mundiales"/>
    <s v="Salud"/>
    <n v="9114"/>
    <x v="3"/>
    <x v="1"/>
    <x v="2"/>
    <x v="225"/>
    <s v="Ninguno"/>
    <s v="Vacunación 1era y 2da dosis"/>
    <s v="Periodo 2020-2021"/>
    <s v="Unidades"/>
    <s v="Ministerio de Ciencias, Tecnología, Conocimiento e Innovación"/>
    <x v="1020"/>
    <m/>
    <s v="Gráfico Evolución"/>
    <m/>
    <x v="1006"/>
    <m/>
    <s v="#1774B9"/>
    <s v="360-1021"/>
    <n v="36309114"/>
    <s v="T-364"/>
    <s v="C-362"/>
    <s v="FI-363"/>
    <s v="M-366"/>
  </r>
  <r>
    <x v="1021"/>
    <n v="360"/>
    <s v="Enfermedades Mundiales"/>
    <s v="Salud"/>
    <n v="9115"/>
    <x v="3"/>
    <x v="1"/>
    <x v="2"/>
    <x v="226"/>
    <s v="Ninguno"/>
    <s v="Vacunación 1era y 2da dosis"/>
    <s v="Periodo 2020-2021"/>
    <s v="Unidades"/>
    <s v="Ministerio de Ciencias, Tecnología, Conocimiento e Innovación"/>
    <x v="1021"/>
    <m/>
    <s v="Gráfico Evolución"/>
    <m/>
    <x v="1007"/>
    <m/>
    <s v="#1774B9"/>
    <s v="360-1022"/>
    <n v="36309115"/>
    <s v="T-364"/>
    <s v="C-362"/>
    <s v="FI-363"/>
    <s v="M-366"/>
  </r>
  <r>
    <x v="1022"/>
    <n v="360"/>
    <s v="Enfermedades Mundiales"/>
    <s v="Salud"/>
    <n v="9116"/>
    <x v="3"/>
    <x v="1"/>
    <x v="2"/>
    <x v="227"/>
    <s v="Ninguno"/>
    <s v="Vacunación 1era y 2da dosis"/>
    <s v="Periodo 2020-2021"/>
    <s v="Unidades"/>
    <s v="Ministerio de Ciencias, Tecnología, Conocimiento e Innovación"/>
    <x v="1022"/>
    <m/>
    <s v="Gráfico Evolución"/>
    <m/>
    <x v="1008"/>
    <m/>
    <s v="#1774B9"/>
    <s v="360-1023"/>
    <n v="36309116"/>
    <s v="T-364"/>
    <s v="C-362"/>
    <s v="FI-363"/>
    <s v="M-366"/>
  </r>
  <r>
    <x v="1023"/>
    <n v="360"/>
    <s v="Enfermedades Mundiales"/>
    <s v="Salud"/>
    <n v="9117"/>
    <x v="3"/>
    <x v="1"/>
    <x v="2"/>
    <x v="228"/>
    <s v="Ninguno"/>
    <s v="Vacunación 1era y 2da dosis"/>
    <s v="Periodo 2020-2021"/>
    <s v="Unidades"/>
    <s v="Ministerio de Ciencias, Tecnología, Conocimiento e Innovación"/>
    <x v="1023"/>
    <m/>
    <s v="Gráfico Evolución"/>
    <m/>
    <x v="1009"/>
    <m/>
    <s v="#1774B9"/>
    <s v="360-1024"/>
    <n v="36309117"/>
    <s v="T-364"/>
    <s v="C-362"/>
    <s v="FI-363"/>
    <s v="M-366"/>
  </r>
  <r>
    <x v="1024"/>
    <n v="360"/>
    <s v="Enfermedades Mundiales"/>
    <s v="Salud"/>
    <n v="9118"/>
    <x v="3"/>
    <x v="1"/>
    <x v="2"/>
    <x v="229"/>
    <s v="Ninguno"/>
    <s v="Vacunación 1era y 2da dosis"/>
    <s v="Periodo 2020-2021"/>
    <s v="Unidades"/>
    <s v="Ministerio de Ciencias, Tecnología, Conocimiento e Innovación"/>
    <x v="1024"/>
    <m/>
    <s v="Gráfico Evolución"/>
    <m/>
    <x v="1010"/>
    <m/>
    <s v="#1774B9"/>
    <s v="360-1025"/>
    <n v="36309118"/>
    <s v="T-364"/>
    <s v="C-362"/>
    <s v="FI-363"/>
    <s v="M-366"/>
  </r>
  <r>
    <x v="1025"/>
    <n v="360"/>
    <s v="Enfermedades Mundiales"/>
    <s v="Salud"/>
    <n v="9119"/>
    <x v="3"/>
    <x v="1"/>
    <x v="2"/>
    <x v="230"/>
    <s v="Ninguno"/>
    <s v="Vacunación 1era y 2da dosis"/>
    <s v="Periodo 2020-2021"/>
    <s v="Unidades"/>
    <s v="Ministerio de Ciencias, Tecnología, Conocimiento e Innovación"/>
    <x v="1025"/>
    <m/>
    <s v="Gráfico Evolución"/>
    <m/>
    <x v="1011"/>
    <m/>
    <s v="#1774B9"/>
    <s v="360-1026"/>
    <n v="36309119"/>
    <s v="T-364"/>
    <s v="C-362"/>
    <s v="FI-363"/>
    <s v="M-366"/>
  </r>
  <r>
    <x v="1026"/>
    <n v="360"/>
    <s v="Enfermedades Mundiales"/>
    <s v="Salud"/>
    <n v="9120"/>
    <x v="3"/>
    <x v="1"/>
    <x v="2"/>
    <x v="231"/>
    <s v="Ninguno"/>
    <s v="Vacunación 1era y 2da dosis"/>
    <s v="Periodo 2020-2021"/>
    <s v="Unidades"/>
    <s v="Ministerio de Ciencias, Tecnología, Conocimiento e Innovación"/>
    <x v="1026"/>
    <m/>
    <s v="Gráfico Evolución"/>
    <m/>
    <x v="1012"/>
    <m/>
    <s v="#1774B9"/>
    <s v="360-1027"/>
    <n v="36309120"/>
    <s v="T-364"/>
    <s v="C-362"/>
    <s v="FI-363"/>
    <s v="M-366"/>
  </r>
  <r>
    <x v="1027"/>
    <n v="360"/>
    <s v="Enfermedades Mundiales"/>
    <s v="Salud"/>
    <n v="9121"/>
    <x v="3"/>
    <x v="1"/>
    <x v="2"/>
    <x v="232"/>
    <s v="Ninguno"/>
    <s v="Vacunación 1era y 2da dosis"/>
    <s v="Periodo 2020-2021"/>
    <s v="Unidades"/>
    <s v="Ministerio de Ciencias, Tecnología, Conocimiento e Innovación"/>
    <x v="1027"/>
    <m/>
    <s v="Gráfico Evolución"/>
    <m/>
    <x v="1013"/>
    <m/>
    <s v="#1774B9"/>
    <s v="360-1028"/>
    <n v="36309121"/>
    <s v="T-364"/>
    <s v="C-362"/>
    <s v="FI-363"/>
    <s v="M-366"/>
  </r>
  <r>
    <x v="1028"/>
    <n v="360"/>
    <s v="Enfermedades Mundiales"/>
    <s v="Salud"/>
    <n v="9201"/>
    <x v="3"/>
    <x v="1"/>
    <x v="2"/>
    <x v="233"/>
    <s v="Ninguno"/>
    <s v="Vacunación 1era y 2da dosis"/>
    <s v="Periodo 2020-2021"/>
    <s v="Unidades"/>
    <s v="Ministerio de Ciencias, Tecnología, Conocimiento e Innovación"/>
    <x v="1028"/>
    <m/>
    <s v="Gráfico Evolución"/>
    <m/>
    <x v="1014"/>
    <m/>
    <s v="#1774B9"/>
    <s v="360-1029"/>
    <n v="36309201"/>
    <s v="T-364"/>
    <s v="C-362"/>
    <s v="FI-363"/>
    <s v="M-366"/>
  </r>
  <r>
    <x v="1029"/>
    <n v="360"/>
    <s v="Enfermedades Mundiales"/>
    <s v="Salud"/>
    <n v="9202"/>
    <x v="3"/>
    <x v="1"/>
    <x v="2"/>
    <x v="234"/>
    <s v="Ninguno"/>
    <s v="Vacunación 1era y 2da dosis"/>
    <s v="Periodo 2020-2021"/>
    <s v="Unidades"/>
    <s v="Ministerio de Ciencias, Tecnología, Conocimiento e Innovación"/>
    <x v="1029"/>
    <m/>
    <s v="Gráfico Evolución"/>
    <m/>
    <x v="1015"/>
    <m/>
    <s v="#1774B9"/>
    <s v="360-1030"/>
    <n v="36309202"/>
    <s v="T-364"/>
    <s v="C-362"/>
    <s v="FI-363"/>
    <s v="M-366"/>
  </r>
  <r>
    <x v="1030"/>
    <n v="360"/>
    <s v="Enfermedades Mundiales"/>
    <s v="Salud"/>
    <n v="9203"/>
    <x v="3"/>
    <x v="1"/>
    <x v="2"/>
    <x v="235"/>
    <s v="Ninguno"/>
    <s v="Vacunación 1era y 2da dosis"/>
    <s v="Periodo 2020-2021"/>
    <s v="Unidades"/>
    <s v="Ministerio de Ciencias, Tecnología, Conocimiento e Innovación"/>
    <x v="1030"/>
    <m/>
    <s v="Gráfico Evolución"/>
    <m/>
    <x v="1016"/>
    <m/>
    <s v="#1774B9"/>
    <s v="360-1031"/>
    <n v="36309203"/>
    <s v="T-364"/>
    <s v="C-362"/>
    <s v="FI-363"/>
    <s v="M-366"/>
  </r>
  <r>
    <x v="1031"/>
    <n v="360"/>
    <s v="Enfermedades Mundiales"/>
    <s v="Salud"/>
    <n v="9204"/>
    <x v="3"/>
    <x v="1"/>
    <x v="2"/>
    <x v="236"/>
    <s v="Ninguno"/>
    <s v="Vacunación 1era y 2da dosis"/>
    <s v="Periodo 2020-2021"/>
    <s v="Unidades"/>
    <s v="Ministerio de Ciencias, Tecnología, Conocimiento e Innovación"/>
    <x v="1031"/>
    <m/>
    <s v="Gráfico Evolución"/>
    <m/>
    <x v="1017"/>
    <m/>
    <s v="#1774B9"/>
    <s v="360-1032"/>
    <n v="36309204"/>
    <s v="T-364"/>
    <s v="C-362"/>
    <s v="FI-363"/>
    <s v="M-366"/>
  </r>
  <r>
    <x v="1032"/>
    <n v="360"/>
    <s v="Enfermedades Mundiales"/>
    <s v="Salud"/>
    <n v="9205"/>
    <x v="3"/>
    <x v="1"/>
    <x v="2"/>
    <x v="237"/>
    <s v="Ninguno"/>
    <s v="Vacunación 1era y 2da dosis"/>
    <s v="Periodo 2020-2021"/>
    <s v="Unidades"/>
    <s v="Ministerio de Ciencias, Tecnología, Conocimiento e Innovación"/>
    <x v="1032"/>
    <m/>
    <s v="Gráfico Evolución"/>
    <m/>
    <x v="1018"/>
    <m/>
    <s v="#1774B9"/>
    <s v="360-1033"/>
    <n v="36309205"/>
    <s v="T-364"/>
    <s v="C-362"/>
    <s v="FI-363"/>
    <s v="M-366"/>
  </r>
  <r>
    <x v="1033"/>
    <n v="360"/>
    <s v="Enfermedades Mundiales"/>
    <s v="Salud"/>
    <n v="9206"/>
    <x v="3"/>
    <x v="1"/>
    <x v="2"/>
    <x v="238"/>
    <s v="Ninguno"/>
    <s v="Vacunación 1era y 2da dosis"/>
    <s v="Periodo 2020-2021"/>
    <s v="Unidades"/>
    <s v="Ministerio de Ciencias, Tecnología, Conocimiento e Innovación"/>
    <x v="1033"/>
    <m/>
    <s v="Gráfico Evolución"/>
    <m/>
    <x v="1019"/>
    <m/>
    <s v="#1774B9"/>
    <s v="360-1034"/>
    <n v="36309206"/>
    <s v="T-364"/>
    <s v="C-362"/>
    <s v="FI-363"/>
    <s v="M-366"/>
  </r>
  <r>
    <x v="1034"/>
    <n v="360"/>
    <s v="Enfermedades Mundiales"/>
    <s v="Salud"/>
    <n v="9207"/>
    <x v="3"/>
    <x v="1"/>
    <x v="2"/>
    <x v="239"/>
    <s v="Ninguno"/>
    <s v="Vacunación 1era y 2da dosis"/>
    <s v="Periodo 2020-2021"/>
    <s v="Unidades"/>
    <s v="Ministerio de Ciencias, Tecnología, Conocimiento e Innovación"/>
    <x v="1034"/>
    <m/>
    <s v="Gráfico Evolución"/>
    <m/>
    <x v="1020"/>
    <m/>
    <s v="#1774B9"/>
    <s v="360-1035"/>
    <n v="36309207"/>
    <s v="T-364"/>
    <s v="C-362"/>
    <s v="FI-363"/>
    <s v="M-366"/>
  </r>
  <r>
    <x v="1035"/>
    <n v="360"/>
    <s v="Enfermedades Mundiales"/>
    <s v="Salud"/>
    <n v="9208"/>
    <x v="3"/>
    <x v="1"/>
    <x v="2"/>
    <x v="240"/>
    <s v="Ninguno"/>
    <s v="Vacunación 1era y 2da dosis"/>
    <s v="Periodo 2020-2021"/>
    <s v="Unidades"/>
    <s v="Ministerio de Ciencias, Tecnología, Conocimiento e Innovación"/>
    <x v="1035"/>
    <m/>
    <s v="Gráfico Evolución"/>
    <m/>
    <x v="1021"/>
    <m/>
    <s v="#1774B9"/>
    <s v="360-1036"/>
    <n v="36309208"/>
    <s v="T-364"/>
    <s v="C-362"/>
    <s v="FI-363"/>
    <s v="M-366"/>
  </r>
  <r>
    <x v="1036"/>
    <n v="360"/>
    <s v="Enfermedades Mundiales"/>
    <s v="Salud"/>
    <n v="9209"/>
    <x v="3"/>
    <x v="1"/>
    <x v="2"/>
    <x v="241"/>
    <s v="Ninguno"/>
    <s v="Vacunación 1era y 2da dosis"/>
    <s v="Periodo 2020-2021"/>
    <s v="Unidades"/>
    <s v="Ministerio de Ciencias, Tecnología, Conocimiento e Innovación"/>
    <x v="1036"/>
    <m/>
    <s v="Gráfico Evolución"/>
    <m/>
    <x v="1022"/>
    <m/>
    <s v="#1774B9"/>
    <s v="360-1037"/>
    <n v="36309209"/>
    <s v="T-364"/>
    <s v="C-362"/>
    <s v="FI-363"/>
    <s v="M-366"/>
  </r>
  <r>
    <x v="1037"/>
    <n v="360"/>
    <s v="Enfermedades Mundiales"/>
    <s v="Salud"/>
    <n v="9210"/>
    <x v="3"/>
    <x v="1"/>
    <x v="2"/>
    <x v="242"/>
    <s v="Ninguno"/>
    <s v="Vacunación 1era y 2da dosis"/>
    <s v="Periodo 2020-2021"/>
    <s v="Unidades"/>
    <s v="Ministerio de Ciencias, Tecnología, Conocimiento e Innovación"/>
    <x v="1037"/>
    <m/>
    <s v="Gráfico Evolución"/>
    <m/>
    <x v="1023"/>
    <m/>
    <s v="#1774B9"/>
    <s v="360-1038"/>
    <n v="36309210"/>
    <s v="T-364"/>
    <s v="C-362"/>
    <s v="FI-363"/>
    <s v="M-366"/>
  </r>
  <r>
    <x v="1038"/>
    <n v="360"/>
    <s v="Enfermedades Mundiales"/>
    <s v="Salud"/>
    <n v="9211"/>
    <x v="3"/>
    <x v="1"/>
    <x v="2"/>
    <x v="243"/>
    <s v="Ninguno"/>
    <s v="Vacunación 1era y 2da dosis"/>
    <s v="Periodo 2020-2021"/>
    <s v="Unidades"/>
    <s v="Ministerio de Ciencias, Tecnología, Conocimiento e Innovación"/>
    <x v="1038"/>
    <m/>
    <s v="Gráfico Evolución"/>
    <m/>
    <x v="1024"/>
    <m/>
    <s v="#1774B9"/>
    <s v="360-1039"/>
    <n v="36309211"/>
    <s v="T-364"/>
    <s v="C-362"/>
    <s v="FI-363"/>
    <s v="M-366"/>
  </r>
  <r>
    <x v="1039"/>
    <n v="360"/>
    <s v="Enfermedades Mundiales"/>
    <s v="Salud"/>
    <n v="10101"/>
    <x v="3"/>
    <x v="1"/>
    <x v="2"/>
    <x v="244"/>
    <s v="Ninguno"/>
    <s v="Vacunación 1era y 2da dosis"/>
    <s v="Periodo 2020-2021"/>
    <s v="Unidades"/>
    <s v="Ministerio de Ciencias, Tecnología, Conocimiento e Innovación"/>
    <x v="1039"/>
    <m/>
    <s v="Gráfico Evolución"/>
    <m/>
    <x v="1025"/>
    <m/>
    <s v="#1774B9"/>
    <s v="360-1040"/>
    <n v="36310101"/>
    <s v="T-364"/>
    <s v="C-362"/>
    <s v="FI-363"/>
    <s v="M-366"/>
  </r>
  <r>
    <x v="1040"/>
    <n v="360"/>
    <s v="Enfermedades Mundiales"/>
    <s v="Salud"/>
    <n v="10102"/>
    <x v="3"/>
    <x v="1"/>
    <x v="2"/>
    <x v="245"/>
    <s v="Ninguno"/>
    <s v="Vacunación 1era y 2da dosis"/>
    <s v="Periodo 2020-2021"/>
    <s v="Unidades"/>
    <s v="Ministerio de Ciencias, Tecnología, Conocimiento e Innovación"/>
    <x v="1040"/>
    <m/>
    <s v="Gráfico Evolución"/>
    <m/>
    <x v="1026"/>
    <m/>
    <s v="#1774B9"/>
    <s v="360-1041"/>
    <n v="36310102"/>
    <s v="T-364"/>
    <s v="C-362"/>
    <s v="FI-363"/>
    <s v="M-366"/>
  </r>
  <r>
    <x v="1041"/>
    <n v="360"/>
    <s v="Enfermedades Mundiales"/>
    <s v="Salud"/>
    <n v="10103"/>
    <x v="3"/>
    <x v="1"/>
    <x v="2"/>
    <x v="246"/>
    <s v="Ninguno"/>
    <s v="Vacunación 1era y 2da dosis"/>
    <s v="Periodo 2020-2021"/>
    <s v="Unidades"/>
    <s v="Ministerio de Ciencias, Tecnología, Conocimiento e Innovación"/>
    <x v="1041"/>
    <m/>
    <s v="Gráfico Evolución"/>
    <m/>
    <x v="1027"/>
    <m/>
    <s v="#1774B9"/>
    <s v="360-1042"/>
    <n v="36310103"/>
    <s v="T-364"/>
    <s v="C-362"/>
    <s v="FI-363"/>
    <s v="M-366"/>
  </r>
  <r>
    <x v="1042"/>
    <n v="360"/>
    <s v="Enfermedades Mundiales"/>
    <s v="Salud"/>
    <n v="10104"/>
    <x v="3"/>
    <x v="1"/>
    <x v="2"/>
    <x v="247"/>
    <s v="Ninguno"/>
    <s v="Vacunación 1era y 2da dosis"/>
    <s v="Periodo 2020-2021"/>
    <s v="Unidades"/>
    <s v="Ministerio de Ciencias, Tecnología, Conocimiento e Innovación"/>
    <x v="1042"/>
    <m/>
    <s v="Gráfico Evolución"/>
    <m/>
    <x v="1028"/>
    <m/>
    <s v="#1774B9"/>
    <s v="360-1043"/>
    <n v="36310104"/>
    <s v="T-364"/>
    <s v="C-362"/>
    <s v="FI-363"/>
    <s v="M-366"/>
  </r>
  <r>
    <x v="1043"/>
    <n v="360"/>
    <s v="Enfermedades Mundiales"/>
    <s v="Salud"/>
    <n v="10105"/>
    <x v="3"/>
    <x v="1"/>
    <x v="2"/>
    <x v="248"/>
    <s v="Ninguno"/>
    <s v="Vacunación 1era y 2da dosis"/>
    <s v="Periodo 2020-2021"/>
    <s v="Unidades"/>
    <s v="Ministerio de Ciencias, Tecnología, Conocimiento e Innovación"/>
    <x v="1043"/>
    <m/>
    <s v="Gráfico Evolución"/>
    <m/>
    <x v="1029"/>
    <m/>
    <s v="#1774B9"/>
    <s v="360-1044"/>
    <n v="36310105"/>
    <s v="T-364"/>
    <s v="C-362"/>
    <s v="FI-363"/>
    <s v="M-366"/>
  </r>
  <r>
    <x v="1044"/>
    <n v="360"/>
    <s v="Enfermedades Mundiales"/>
    <s v="Salud"/>
    <n v="10106"/>
    <x v="3"/>
    <x v="1"/>
    <x v="2"/>
    <x v="249"/>
    <s v="Ninguno"/>
    <s v="Vacunación 1era y 2da dosis"/>
    <s v="Periodo 2020-2021"/>
    <s v="Unidades"/>
    <s v="Ministerio de Ciencias, Tecnología, Conocimiento e Innovación"/>
    <x v="1044"/>
    <m/>
    <s v="Gráfico Evolución"/>
    <m/>
    <x v="1030"/>
    <m/>
    <s v="#1774B9"/>
    <s v="360-1045"/>
    <n v="36310106"/>
    <s v="T-364"/>
    <s v="C-362"/>
    <s v="FI-363"/>
    <s v="M-366"/>
  </r>
  <r>
    <x v="1045"/>
    <n v="360"/>
    <s v="Enfermedades Mundiales"/>
    <s v="Salud"/>
    <n v="10107"/>
    <x v="3"/>
    <x v="1"/>
    <x v="2"/>
    <x v="250"/>
    <s v="Ninguno"/>
    <s v="Vacunación 1era y 2da dosis"/>
    <s v="Periodo 2020-2021"/>
    <s v="Unidades"/>
    <s v="Ministerio de Ciencias, Tecnología, Conocimiento e Innovación"/>
    <x v="1045"/>
    <m/>
    <s v="Gráfico Evolución"/>
    <m/>
    <x v="1031"/>
    <m/>
    <s v="#1774B9"/>
    <s v="360-1046"/>
    <n v="36310107"/>
    <s v="T-364"/>
    <s v="C-362"/>
    <s v="FI-363"/>
    <s v="M-366"/>
  </r>
  <r>
    <x v="1046"/>
    <n v="360"/>
    <s v="Enfermedades Mundiales"/>
    <s v="Salud"/>
    <n v="10108"/>
    <x v="3"/>
    <x v="1"/>
    <x v="2"/>
    <x v="251"/>
    <s v="Ninguno"/>
    <s v="Vacunación 1era y 2da dosis"/>
    <s v="Periodo 2020-2021"/>
    <s v="Unidades"/>
    <s v="Ministerio de Ciencias, Tecnología, Conocimiento e Innovación"/>
    <x v="1046"/>
    <m/>
    <s v="Gráfico Evolución"/>
    <m/>
    <x v="1032"/>
    <m/>
    <s v="#1774B9"/>
    <s v="360-1047"/>
    <n v="36310108"/>
    <s v="T-364"/>
    <s v="C-362"/>
    <s v="FI-363"/>
    <s v="M-366"/>
  </r>
  <r>
    <x v="1047"/>
    <n v="360"/>
    <s v="Enfermedades Mundiales"/>
    <s v="Salud"/>
    <n v="10109"/>
    <x v="3"/>
    <x v="1"/>
    <x v="2"/>
    <x v="252"/>
    <s v="Ninguno"/>
    <s v="Vacunación 1era y 2da dosis"/>
    <s v="Periodo 2020-2021"/>
    <s v="Unidades"/>
    <s v="Ministerio de Ciencias, Tecnología, Conocimiento e Innovación"/>
    <x v="1047"/>
    <m/>
    <s v="Gráfico Evolución"/>
    <m/>
    <x v="1033"/>
    <m/>
    <s v="#1774B9"/>
    <s v="360-1048"/>
    <n v="36310109"/>
    <s v="T-364"/>
    <s v="C-362"/>
    <s v="FI-363"/>
    <s v="M-366"/>
  </r>
  <r>
    <x v="1048"/>
    <n v="360"/>
    <s v="Enfermedades Mundiales"/>
    <s v="Salud"/>
    <n v="10201"/>
    <x v="3"/>
    <x v="1"/>
    <x v="2"/>
    <x v="253"/>
    <s v="Ninguno"/>
    <s v="Vacunación 1era y 2da dosis"/>
    <s v="Periodo 2020-2021"/>
    <s v="Unidades"/>
    <s v="Ministerio de Ciencias, Tecnología, Conocimiento e Innovación"/>
    <x v="1048"/>
    <m/>
    <s v="Gráfico Evolución"/>
    <m/>
    <x v="1034"/>
    <m/>
    <s v="#1774B9"/>
    <s v="360-1049"/>
    <n v="36310201"/>
    <s v="T-364"/>
    <s v="C-362"/>
    <s v="FI-363"/>
    <s v="M-366"/>
  </r>
  <r>
    <x v="1049"/>
    <n v="360"/>
    <s v="Enfermedades Mundiales"/>
    <s v="Salud"/>
    <n v="10202"/>
    <x v="3"/>
    <x v="1"/>
    <x v="2"/>
    <x v="254"/>
    <s v="Ninguno"/>
    <s v="Vacunación 1era y 2da dosis"/>
    <s v="Periodo 2020-2021"/>
    <s v="Unidades"/>
    <s v="Ministerio de Ciencias, Tecnología, Conocimiento e Innovación"/>
    <x v="1049"/>
    <m/>
    <s v="Gráfico Evolución"/>
    <m/>
    <x v="1035"/>
    <m/>
    <s v="#1774B9"/>
    <s v="360-1050"/>
    <n v="36310202"/>
    <s v="T-364"/>
    <s v="C-362"/>
    <s v="FI-363"/>
    <s v="M-366"/>
  </r>
  <r>
    <x v="1050"/>
    <n v="360"/>
    <s v="Enfermedades Mundiales"/>
    <s v="Salud"/>
    <n v="10203"/>
    <x v="3"/>
    <x v="1"/>
    <x v="2"/>
    <x v="255"/>
    <s v="Ninguno"/>
    <s v="Vacunación 1era y 2da dosis"/>
    <s v="Periodo 2020-2021"/>
    <s v="Unidades"/>
    <s v="Ministerio de Ciencias, Tecnología, Conocimiento e Innovación"/>
    <x v="1050"/>
    <m/>
    <s v="Gráfico Evolución"/>
    <m/>
    <x v="1036"/>
    <m/>
    <s v="#1774B9"/>
    <s v="360-1051"/>
    <n v="36310203"/>
    <s v="T-364"/>
    <s v="C-362"/>
    <s v="FI-363"/>
    <s v="M-366"/>
  </r>
  <r>
    <x v="1051"/>
    <n v="360"/>
    <s v="Enfermedades Mundiales"/>
    <s v="Salud"/>
    <n v="10204"/>
    <x v="3"/>
    <x v="1"/>
    <x v="2"/>
    <x v="256"/>
    <s v="Ninguno"/>
    <s v="Vacunación 1era y 2da dosis"/>
    <s v="Periodo 2020-2021"/>
    <s v="Unidades"/>
    <s v="Ministerio de Ciencias, Tecnología, Conocimiento e Innovación"/>
    <x v="1051"/>
    <m/>
    <s v="Gráfico Evolución"/>
    <m/>
    <x v="1037"/>
    <m/>
    <s v="#1774B9"/>
    <s v="360-1052"/>
    <n v="36310204"/>
    <s v="T-364"/>
    <s v="C-362"/>
    <s v="FI-363"/>
    <s v="M-366"/>
  </r>
  <r>
    <x v="1052"/>
    <n v="360"/>
    <s v="Enfermedades Mundiales"/>
    <s v="Salud"/>
    <n v="10205"/>
    <x v="3"/>
    <x v="1"/>
    <x v="2"/>
    <x v="257"/>
    <s v="Ninguno"/>
    <s v="Vacunación 1era y 2da dosis"/>
    <s v="Periodo 2020-2021"/>
    <s v="Unidades"/>
    <s v="Ministerio de Ciencias, Tecnología, Conocimiento e Innovación"/>
    <x v="1052"/>
    <m/>
    <s v="Gráfico Evolución"/>
    <m/>
    <x v="1038"/>
    <m/>
    <s v="#1774B9"/>
    <s v="360-1053"/>
    <n v="36310205"/>
    <s v="T-364"/>
    <s v="C-362"/>
    <s v="FI-363"/>
    <s v="M-366"/>
  </r>
  <r>
    <x v="1053"/>
    <n v="360"/>
    <s v="Enfermedades Mundiales"/>
    <s v="Salud"/>
    <n v="10206"/>
    <x v="3"/>
    <x v="1"/>
    <x v="2"/>
    <x v="258"/>
    <s v="Ninguno"/>
    <s v="Vacunación 1era y 2da dosis"/>
    <s v="Periodo 2020-2021"/>
    <s v="Unidades"/>
    <s v="Ministerio de Ciencias, Tecnología, Conocimiento e Innovación"/>
    <x v="1053"/>
    <m/>
    <s v="Gráfico Evolución"/>
    <m/>
    <x v="1039"/>
    <m/>
    <s v="#1774B9"/>
    <s v="360-1054"/>
    <n v="36310206"/>
    <s v="T-364"/>
    <s v="C-362"/>
    <s v="FI-363"/>
    <s v="M-366"/>
  </r>
  <r>
    <x v="1054"/>
    <n v="360"/>
    <s v="Enfermedades Mundiales"/>
    <s v="Salud"/>
    <n v="10207"/>
    <x v="3"/>
    <x v="1"/>
    <x v="2"/>
    <x v="259"/>
    <s v="Ninguno"/>
    <s v="Vacunación 1era y 2da dosis"/>
    <s v="Periodo 2020-2021"/>
    <s v="Unidades"/>
    <s v="Ministerio de Ciencias, Tecnología, Conocimiento e Innovación"/>
    <x v="1054"/>
    <m/>
    <s v="Gráfico Evolución"/>
    <m/>
    <x v="1040"/>
    <m/>
    <s v="#1774B9"/>
    <s v="360-1055"/>
    <n v="36310207"/>
    <s v="T-364"/>
    <s v="C-362"/>
    <s v="FI-363"/>
    <s v="M-366"/>
  </r>
  <r>
    <x v="1055"/>
    <n v="360"/>
    <s v="Enfermedades Mundiales"/>
    <s v="Salud"/>
    <n v="10208"/>
    <x v="3"/>
    <x v="1"/>
    <x v="2"/>
    <x v="260"/>
    <s v="Ninguno"/>
    <s v="Vacunación 1era y 2da dosis"/>
    <s v="Periodo 2020-2021"/>
    <s v="Unidades"/>
    <s v="Ministerio de Ciencias, Tecnología, Conocimiento e Innovación"/>
    <x v="1055"/>
    <m/>
    <s v="Gráfico Evolución"/>
    <m/>
    <x v="1041"/>
    <m/>
    <s v="#1774B9"/>
    <s v="360-1056"/>
    <n v="36310208"/>
    <s v="T-364"/>
    <s v="C-362"/>
    <s v="FI-363"/>
    <s v="M-366"/>
  </r>
  <r>
    <x v="1056"/>
    <n v="360"/>
    <s v="Enfermedades Mundiales"/>
    <s v="Salud"/>
    <n v="10209"/>
    <x v="3"/>
    <x v="1"/>
    <x v="2"/>
    <x v="261"/>
    <s v="Ninguno"/>
    <s v="Vacunación 1era y 2da dosis"/>
    <s v="Periodo 2020-2021"/>
    <s v="Unidades"/>
    <s v="Ministerio de Ciencias, Tecnología, Conocimiento e Innovación"/>
    <x v="1056"/>
    <m/>
    <s v="Gráfico Evolución"/>
    <m/>
    <x v="1042"/>
    <m/>
    <s v="#1774B9"/>
    <s v="360-1057"/>
    <n v="36310209"/>
    <s v="T-364"/>
    <s v="C-362"/>
    <s v="FI-363"/>
    <s v="M-366"/>
  </r>
  <r>
    <x v="1057"/>
    <n v="360"/>
    <s v="Enfermedades Mundiales"/>
    <s v="Salud"/>
    <n v="10210"/>
    <x v="3"/>
    <x v="1"/>
    <x v="2"/>
    <x v="262"/>
    <s v="Ninguno"/>
    <s v="Vacunación 1era y 2da dosis"/>
    <s v="Periodo 2020-2021"/>
    <s v="Unidades"/>
    <s v="Ministerio de Ciencias, Tecnología, Conocimiento e Innovación"/>
    <x v="1057"/>
    <m/>
    <s v="Gráfico Evolución"/>
    <m/>
    <x v="1043"/>
    <m/>
    <s v="#1774B9"/>
    <s v="360-1058"/>
    <n v="36310210"/>
    <s v="T-364"/>
    <s v="C-362"/>
    <s v="FI-363"/>
    <s v="M-366"/>
  </r>
  <r>
    <x v="1058"/>
    <n v="360"/>
    <s v="Enfermedades Mundiales"/>
    <s v="Salud"/>
    <n v="10301"/>
    <x v="3"/>
    <x v="1"/>
    <x v="2"/>
    <x v="263"/>
    <s v="Ninguno"/>
    <s v="Vacunación 1era y 2da dosis"/>
    <s v="Periodo 2020-2021"/>
    <s v="Unidades"/>
    <s v="Ministerio de Ciencias, Tecnología, Conocimiento e Innovación"/>
    <x v="1058"/>
    <m/>
    <s v="Gráfico Evolución"/>
    <m/>
    <x v="1044"/>
    <m/>
    <s v="#1774B9"/>
    <s v="360-1059"/>
    <n v="36310301"/>
    <s v="T-364"/>
    <s v="C-362"/>
    <s v="FI-363"/>
    <s v="M-366"/>
  </r>
  <r>
    <x v="1059"/>
    <n v="360"/>
    <s v="Enfermedades Mundiales"/>
    <s v="Salud"/>
    <n v="10302"/>
    <x v="3"/>
    <x v="1"/>
    <x v="2"/>
    <x v="264"/>
    <s v="Ninguno"/>
    <s v="Vacunación 1era y 2da dosis"/>
    <s v="Periodo 2020-2021"/>
    <s v="Unidades"/>
    <s v="Ministerio de Ciencias, Tecnología, Conocimiento e Innovación"/>
    <x v="1059"/>
    <m/>
    <s v="Gráfico Evolución"/>
    <m/>
    <x v="1045"/>
    <m/>
    <s v="#1774B9"/>
    <s v="360-1060"/>
    <n v="36310302"/>
    <s v="T-364"/>
    <s v="C-362"/>
    <s v="FI-363"/>
    <s v="M-366"/>
  </r>
  <r>
    <x v="1060"/>
    <n v="360"/>
    <s v="Enfermedades Mundiales"/>
    <s v="Salud"/>
    <n v="10303"/>
    <x v="3"/>
    <x v="1"/>
    <x v="2"/>
    <x v="265"/>
    <s v="Ninguno"/>
    <s v="Vacunación 1era y 2da dosis"/>
    <s v="Periodo 2020-2021"/>
    <s v="Unidades"/>
    <s v="Ministerio de Ciencias, Tecnología, Conocimiento e Innovación"/>
    <x v="1060"/>
    <m/>
    <s v="Gráfico Evolución"/>
    <m/>
    <x v="1046"/>
    <m/>
    <s v="#1774B9"/>
    <s v="360-1061"/>
    <n v="36310303"/>
    <s v="T-364"/>
    <s v="C-362"/>
    <s v="FI-363"/>
    <s v="M-366"/>
  </r>
  <r>
    <x v="1061"/>
    <n v="360"/>
    <s v="Enfermedades Mundiales"/>
    <s v="Salud"/>
    <n v="10304"/>
    <x v="3"/>
    <x v="1"/>
    <x v="2"/>
    <x v="266"/>
    <s v="Ninguno"/>
    <s v="Vacunación 1era y 2da dosis"/>
    <s v="Periodo 2020-2021"/>
    <s v="Unidades"/>
    <s v="Ministerio de Ciencias, Tecnología, Conocimiento e Innovación"/>
    <x v="1061"/>
    <m/>
    <s v="Gráfico Evolución"/>
    <m/>
    <x v="1047"/>
    <m/>
    <s v="#1774B9"/>
    <s v="360-1062"/>
    <n v="36310304"/>
    <s v="T-364"/>
    <s v="C-362"/>
    <s v="FI-363"/>
    <s v="M-366"/>
  </r>
  <r>
    <x v="1062"/>
    <n v="360"/>
    <s v="Enfermedades Mundiales"/>
    <s v="Salud"/>
    <n v="10305"/>
    <x v="3"/>
    <x v="1"/>
    <x v="2"/>
    <x v="267"/>
    <s v="Ninguno"/>
    <s v="Vacunación 1era y 2da dosis"/>
    <s v="Periodo 2020-2021"/>
    <s v="Unidades"/>
    <s v="Ministerio de Ciencias, Tecnología, Conocimiento e Innovación"/>
    <x v="1062"/>
    <m/>
    <s v="Gráfico Evolución"/>
    <m/>
    <x v="1048"/>
    <m/>
    <s v="#1774B9"/>
    <s v="360-1063"/>
    <n v="36310305"/>
    <s v="T-364"/>
    <s v="C-362"/>
    <s v="FI-363"/>
    <s v="M-366"/>
  </r>
  <r>
    <x v="1063"/>
    <n v="360"/>
    <s v="Enfermedades Mundiales"/>
    <s v="Salud"/>
    <n v="10306"/>
    <x v="3"/>
    <x v="1"/>
    <x v="2"/>
    <x v="268"/>
    <s v="Ninguno"/>
    <s v="Vacunación 1era y 2da dosis"/>
    <s v="Periodo 2020-2021"/>
    <s v="Unidades"/>
    <s v="Ministerio de Ciencias, Tecnología, Conocimiento e Innovación"/>
    <x v="1063"/>
    <m/>
    <s v="Gráfico Evolución"/>
    <m/>
    <x v="1049"/>
    <m/>
    <s v="#1774B9"/>
    <s v="360-1064"/>
    <n v="36310306"/>
    <s v="T-364"/>
    <s v="C-362"/>
    <s v="FI-363"/>
    <s v="M-366"/>
  </r>
  <r>
    <x v="1064"/>
    <n v="360"/>
    <s v="Enfermedades Mundiales"/>
    <s v="Salud"/>
    <n v="10307"/>
    <x v="3"/>
    <x v="1"/>
    <x v="2"/>
    <x v="269"/>
    <s v="Ninguno"/>
    <s v="Vacunación 1era y 2da dosis"/>
    <s v="Periodo 2020-2021"/>
    <s v="Unidades"/>
    <s v="Ministerio de Ciencias, Tecnología, Conocimiento e Innovación"/>
    <x v="1064"/>
    <m/>
    <s v="Gráfico Evolución"/>
    <m/>
    <x v="1050"/>
    <m/>
    <s v="#1774B9"/>
    <s v="360-1065"/>
    <n v="36310307"/>
    <s v="T-364"/>
    <s v="C-362"/>
    <s v="FI-363"/>
    <s v="M-366"/>
  </r>
  <r>
    <x v="1065"/>
    <n v="360"/>
    <s v="Enfermedades Mundiales"/>
    <s v="Salud"/>
    <n v="10401"/>
    <x v="3"/>
    <x v="1"/>
    <x v="2"/>
    <x v="270"/>
    <s v="Ninguno"/>
    <s v="Vacunación 1era y 2da dosis"/>
    <s v="Periodo 2020-2021"/>
    <s v="Unidades"/>
    <s v="Ministerio de Ciencias, Tecnología, Conocimiento e Innovación"/>
    <x v="1065"/>
    <m/>
    <s v="Gráfico Evolución"/>
    <m/>
    <x v="1051"/>
    <m/>
    <s v="#1774B9"/>
    <s v="360-1066"/>
    <n v="36310401"/>
    <s v="T-364"/>
    <s v="C-362"/>
    <s v="FI-363"/>
    <s v="M-366"/>
  </r>
  <r>
    <x v="1066"/>
    <n v="360"/>
    <s v="Enfermedades Mundiales"/>
    <s v="Salud"/>
    <n v="10402"/>
    <x v="3"/>
    <x v="1"/>
    <x v="2"/>
    <x v="271"/>
    <s v="Ninguno"/>
    <s v="Vacunación 1era y 2da dosis"/>
    <s v="Periodo 2020-2021"/>
    <s v="Unidades"/>
    <s v="Ministerio de Ciencias, Tecnología, Conocimiento e Innovación"/>
    <x v="1066"/>
    <m/>
    <s v="Gráfico Evolución"/>
    <m/>
    <x v="1052"/>
    <m/>
    <s v="#1774B9"/>
    <s v="360-1067"/>
    <n v="36310402"/>
    <s v="T-364"/>
    <s v="C-362"/>
    <s v="FI-363"/>
    <s v="M-366"/>
  </r>
  <r>
    <x v="1067"/>
    <n v="360"/>
    <s v="Enfermedades Mundiales"/>
    <s v="Salud"/>
    <n v="10403"/>
    <x v="3"/>
    <x v="1"/>
    <x v="2"/>
    <x v="272"/>
    <s v="Ninguno"/>
    <s v="Vacunación 1era y 2da dosis"/>
    <s v="Periodo 2020-2021"/>
    <s v="Unidades"/>
    <s v="Ministerio de Ciencias, Tecnología, Conocimiento e Innovación"/>
    <x v="1067"/>
    <m/>
    <s v="Gráfico Evolución"/>
    <m/>
    <x v="1053"/>
    <m/>
    <s v="#1774B9"/>
    <s v="360-1068"/>
    <n v="36310403"/>
    <s v="T-364"/>
    <s v="C-362"/>
    <s v="FI-363"/>
    <s v="M-366"/>
  </r>
  <r>
    <x v="1068"/>
    <n v="360"/>
    <s v="Enfermedades Mundiales"/>
    <s v="Salud"/>
    <n v="10404"/>
    <x v="3"/>
    <x v="1"/>
    <x v="2"/>
    <x v="273"/>
    <s v="Ninguno"/>
    <s v="Vacunación 1era y 2da dosis"/>
    <s v="Periodo 2020-2021"/>
    <s v="Unidades"/>
    <s v="Ministerio de Ciencias, Tecnología, Conocimiento e Innovación"/>
    <x v="1068"/>
    <m/>
    <s v="Gráfico Evolución"/>
    <m/>
    <x v="1054"/>
    <m/>
    <s v="#1774B9"/>
    <s v="360-1069"/>
    <n v="36310404"/>
    <s v="T-364"/>
    <s v="C-362"/>
    <s v="FI-363"/>
    <s v="M-366"/>
  </r>
  <r>
    <x v="1069"/>
    <n v="360"/>
    <s v="Enfermedades Mundiales"/>
    <s v="Salud"/>
    <n v="11101"/>
    <x v="3"/>
    <x v="1"/>
    <x v="2"/>
    <x v="274"/>
    <s v="Ninguno"/>
    <s v="Vacunación 1era y 2da dosis"/>
    <s v="Periodo 2020-2021"/>
    <s v="Unidades"/>
    <s v="Ministerio de Ciencias, Tecnología, Conocimiento e Innovación"/>
    <x v="1069"/>
    <m/>
    <s v="Gráfico Evolución"/>
    <m/>
    <x v="1055"/>
    <m/>
    <s v="#1774B9"/>
    <s v="360-1070"/>
    <n v="36311101"/>
    <s v="T-364"/>
    <s v="C-362"/>
    <s v="FI-363"/>
    <s v="M-366"/>
  </r>
  <r>
    <x v="1070"/>
    <n v="360"/>
    <s v="Enfermedades Mundiales"/>
    <s v="Salud"/>
    <n v="11102"/>
    <x v="3"/>
    <x v="1"/>
    <x v="2"/>
    <x v="275"/>
    <s v="Ninguno"/>
    <s v="Vacunación 1era y 2da dosis"/>
    <s v="Periodo 2020-2021"/>
    <s v="Unidades"/>
    <s v="Ministerio de Ciencias, Tecnología, Conocimiento e Innovación"/>
    <x v="1070"/>
    <m/>
    <s v="Gráfico Evolución"/>
    <m/>
    <x v="1056"/>
    <m/>
    <s v="#1774B9"/>
    <s v="360-1071"/>
    <n v="36311102"/>
    <s v="T-364"/>
    <s v="C-362"/>
    <s v="FI-363"/>
    <s v="M-366"/>
  </r>
  <r>
    <x v="1071"/>
    <n v="360"/>
    <s v="Enfermedades Mundiales"/>
    <s v="Salud"/>
    <n v="11201"/>
    <x v="3"/>
    <x v="1"/>
    <x v="2"/>
    <x v="276"/>
    <s v="Ninguno"/>
    <s v="Vacunación 1era y 2da dosis"/>
    <s v="Periodo 2020-2021"/>
    <s v="Unidades"/>
    <s v="Ministerio de Ciencias, Tecnología, Conocimiento e Innovación"/>
    <x v="1071"/>
    <m/>
    <s v="Gráfico Evolución"/>
    <m/>
    <x v="1057"/>
    <m/>
    <s v="#1774B9"/>
    <s v="360-1072"/>
    <n v="36311201"/>
    <s v="T-364"/>
    <s v="C-362"/>
    <s v="FI-363"/>
    <s v="M-366"/>
  </r>
  <r>
    <x v="1072"/>
    <n v="360"/>
    <s v="Enfermedades Mundiales"/>
    <s v="Salud"/>
    <n v="11202"/>
    <x v="3"/>
    <x v="1"/>
    <x v="2"/>
    <x v="277"/>
    <s v="Ninguno"/>
    <s v="Vacunación 1era y 2da dosis"/>
    <s v="Periodo 2020-2021"/>
    <s v="Unidades"/>
    <s v="Ministerio de Ciencias, Tecnología, Conocimiento e Innovación"/>
    <x v="1072"/>
    <m/>
    <s v="Gráfico Evolución"/>
    <m/>
    <x v="1058"/>
    <m/>
    <s v="#1774B9"/>
    <s v="360-1073"/>
    <n v="36311202"/>
    <s v="T-364"/>
    <s v="C-362"/>
    <s v="FI-363"/>
    <s v="M-366"/>
  </r>
  <r>
    <x v="1073"/>
    <n v="360"/>
    <s v="Enfermedades Mundiales"/>
    <s v="Salud"/>
    <n v="11203"/>
    <x v="3"/>
    <x v="1"/>
    <x v="2"/>
    <x v="278"/>
    <s v="Ninguno"/>
    <s v="Vacunación 1era y 2da dosis"/>
    <s v="Periodo 2020-2021"/>
    <s v="Unidades"/>
    <s v="Ministerio de Ciencias, Tecnología, Conocimiento e Innovación"/>
    <x v="1073"/>
    <m/>
    <s v="Gráfico Evolución"/>
    <m/>
    <x v="1059"/>
    <m/>
    <s v="#1774B9"/>
    <s v="360-1074"/>
    <n v="36311203"/>
    <s v="T-364"/>
    <s v="C-362"/>
    <s v="FI-363"/>
    <s v="M-366"/>
  </r>
  <r>
    <x v="1074"/>
    <n v="360"/>
    <s v="Enfermedades Mundiales"/>
    <s v="Salud"/>
    <n v="11301"/>
    <x v="3"/>
    <x v="1"/>
    <x v="2"/>
    <x v="279"/>
    <s v="Ninguno"/>
    <s v="Vacunación 1era y 2da dosis"/>
    <s v="Periodo 2020-2021"/>
    <s v="Unidades"/>
    <s v="Ministerio de Ciencias, Tecnología, Conocimiento e Innovación"/>
    <x v="1074"/>
    <m/>
    <s v="Gráfico Evolución"/>
    <m/>
    <x v="1060"/>
    <m/>
    <s v="#1774B9"/>
    <s v="360-1075"/>
    <n v="36311301"/>
    <s v="T-364"/>
    <s v="C-362"/>
    <s v="FI-363"/>
    <s v="M-366"/>
  </r>
  <r>
    <x v="1075"/>
    <n v="360"/>
    <s v="Enfermedades Mundiales"/>
    <s v="Salud"/>
    <n v="11302"/>
    <x v="3"/>
    <x v="1"/>
    <x v="2"/>
    <x v="280"/>
    <s v="Ninguno"/>
    <s v="Vacunación 1era y 2da dosis"/>
    <s v="Periodo 2020-2021"/>
    <s v="Unidades"/>
    <s v="Ministerio de Ciencias, Tecnología, Conocimiento e Innovación"/>
    <x v="1075"/>
    <m/>
    <s v="Gráfico Evolución"/>
    <m/>
    <x v="1061"/>
    <m/>
    <s v="#1774B9"/>
    <s v="360-1076"/>
    <n v="36311302"/>
    <s v="T-364"/>
    <s v="C-362"/>
    <s v="FI-363"/>
    <s v="M-366"/>
  </r>
  <r>
    <x v="1076"/>
    <n v="360"/>
    <s v="Enfermedades Mundiales"/>
    <s v="Salud"/>
    <n v="11303"/>
    <x v="3"/>
    <x v="1"/>
    <x v="2"/>
    <x v="281"/>
    <s v="Ninguno"/>
    <s v="Vacunación 1era y 2da dosis"/>
    <s v="Periodo 2020-2021"/>
    <s v="Unidades"/>
    <s v="Ministerio de Ciencias, Tecnología, Conocimiento e Innovación"/>
    <x v="1076"/>
    <m/>
    <s v="Gráfico Evolución"/>
    <m/>
    <x v="1062"/>
    <m/>
    <s v="#1774B9"/>
    <s v="360-1077"/>
    <n v="36311303"/>
    <s v="T-364"/>
    <s v="C-362"/>
    <s v="FI-363"/>
    <s v="M-366"/>
  </r>
  <r>
    <x v="1077"/>
    <n v="360"/>
    <s v="Enfermedades Mundiales"/>
    <s v="Salud"/>
    <n v="11401"/>
    <x v="3"/>
    <x v="1"/>
    <x v="2"/>
    <x v="282"/>
    <s v="Ninguno"/>
    <s v="Vacunación 1era y 2da dosis"/>
    <s v="Periodo 2020-2021"/>
    <s v="Unidades"/>
    <s v="Ministerio de Ciencias, Tecnología, Conocimiento e Innovación"/>
    <x v="1077"/>
    <m/>
    <s v="Gráfico Evolución"/>
    <m/>
    <x v="1063"/>
    <m/>
    <s v="#1774B9"/>
    <s v="360-1078"/>
    <n v="36311401"/>
    <s v="T-364"/>
    <s v="C-362"/>
    <s v="FI-363"/>
    <s v="M-366"/>
  </r>
  <r>
    <x v="1078"/>
    <n v="360"/>
    <s v="Enfermedades Mundiales"/>
    <s v="Salud"/>
    <n v="11402"/>
    <x v="3"/>
    <x v="1"/>
    <x v="2"/>
    <x v="283"/>
    <s v="Ninguno"/>
    <s v="Vacunación 1era y 2da dosis"/>
    <s v="Periodo 2020-2021"/>
    <s v="Unidades"/>
    <s v="Ministerio de Ciencias, Tecnología, Conocimiento e Innovación"/>
    <x v="1078"/>
    <m/>
    <s v="Gráfico Evolución"/>
    <m/>
    <x v="1064"/>
    <m/>
    <s v="#1774B9"/>
    <s v="360-1079"/>
    <n v="36311402"/>
    <s v="T-364"/>
    <s v="C-362"/>
    <s v="FI-363"/>
    <s v="M-366"/>
  </r>
  <r>
    <x v="1079"/>
    <n v="360"/>
    <s v="Enfermedades Mundiales"/>
    <s v="Salud"/>
    <n v="12101"/>
    <x v="3"/>
    <x v="1"/>
    <x v="2"/>
    <x v="284"/>
    <s v="Ninguno"/>
    <s v="Vacunación 1era y 2da dosis"/>
    <s v="Periodo 2020-2021"/>
    <s v="Unidades"/>
    <s v="Ministerio de Ciencias, Tecnología, Conocimiento e Innovación"/>
    <x v="1079"/>
    <m/>
    <s v="Gráfico Evolución"/>
    <m/>
    <x v="1065"/>
    <m/>
    <s v="#1774B9"/>
    <s v="360-1080"/>
    <n v="36312101"/>
    <s v="T-364"/>
    <s v="C-362"/>
    <s v="FI-363"/>
    <s v="M-366"/>
  </r>
  <r>
    <x v="1080"/>
    <n v="360"/>
    <s v="Enfermedades Mundiales"/>
    <s v="Salud"/>
    <n v="12102"/>
    <x v="3"/>
    <x v="1"/>
    <x v="2"/>
    <x v="285"/>
    <s v="Ninguno"/>
    <s v="Vacunación 1era y 2da dosis"/>
    <s v="Periodo 2020-2021"/>
    <s v="Unidades"/>
    <s v="Ministerio de Ciencias, Tecnología, Conocimiento e Innovación"/>
    <x v="1080"/>
    <m/>
    <s v="Gráfico Evolución"/>
    <m/>
    <x v="1066"/>
    <m/>
    <s v="#1774B9"/>
    <s v="360-1081"/>
    <n v="36312102"/>
    <s v="T-364"/>
    <s v="C-362"/>
    <s v="FI-363"/>
    <s v="M-366"/>
  </r>
  <r>
    <x v="1081"/>
    <n v="360"/>
    <s v="Enfermedades Mundiales"/>
    <s v="Salud"/>
    <n v="12103"/>
    <x v="3"/>
    <x v="1"/>
    <x v="2"/>
    <x v="286"/>
    <s v="Ninguno"/>
    <s v="Vacunación 1era y 2da dosis"/>
    <s v="Periodo 2020-2021"/>
    <s v="Unidades"/>
    <s v="Ministerio de Ciencias, Tecnología, Conocimiento e Innovación"/>
    <x v="1081"/>
    <m/>
    <s v="Gráfico Evolución"/>
    <m/>
    <x v="1067"/>
    <m/>
    <s v="#1774B9"/>
    <s v="360-1082"/>
    <n v="36312103"/>
    <s v="T-364"/>
    <s v="C-362"/>
    <s v="FI-363"/>
    <s v="M-366"/>
  </r>
  <r>
    <x v="1082"/>
    <n v="360"/>
    <s v="Enfermedades Mundiales"/>
    <s v="Salud"/>
    <n v="12104"/>
    <x v="3"/>
    <x v="1"/>
    <x v="2"/>
    <x v="287"/>
    <s v="Ninguno"/>
    <s v="Vacunación 1era y 2da dosis"/>
    <s v="Periodo 2020-2021"/>
    <s v="Unidades"/>
    <s v="Ministerio de Ciencias, Tecnología, Conocimiento e Innovación"/>
    <x v="1082"/>
    <m/>
    <s v="Gráfico Evolución"/>
    <m/>
    <x v="1068"/>
    <m/>
    <s v="#1774B9"/>
    <s v="360-1083"/>
    <n v="36312104"/>
    <s v="T-364"/>
    <s v="C-362"/>
    <s v="FI-363"/>
    <s v="M-366"/>
  </r>
  <r>
    <x v="1083"/>
    <n v="360"/>
    <s v="Enfermedades Mundiales"/>
    <s v="Salud"/>
    <n v="12201"/>
    <x v="3"/>
    <x v="1"/>
    <x v="2"/>
    <x v="288"/>
    <s v="Ninguno"/>
    <s v="Vacunación 1era y 2da dosis"/>
    <s v="Periodo 2020-2021"/>
    <s v="Unidades"/>
    <s v="Ministerio de Ciencias, Tecnología, Conocimiento e Innovación"/>
    <x v="1083"/>
    <m/>
    <s v="Gráfico Evolución"/>
    <m/>
    <x v="1069"/>
    <m/>
    <s v="#1774B9"/>
    <s v="360-1084"/>
    <n v="36312201"/>
    <s v="T-364"/>
    <s v="C-362"/>
    <s v="FI-363"/>
    <s v="M-366"/>
  </r>
  <r>
    <x v="1084"/>
    <n v="360"/>
    <s v="Enfermedades Mundiales"/>
    <s v="Salud"/>
    <n v="12301"/>
    <x v="3"/>
    <x v="1"/>
    <x v="2"/>
    <x v="289"/>
    <s v="Ninguno"/>
    <s v="Vacunación 1era y 2da dosis"/>
    <s v="Periodo 2020-2021"/>
    <s v="Unidades"/>
    <s v="Ministerio de Ciencias, Tecnología, Conocimiento e Innovación"/>
    <x v="1084"/>
    <m/>
    <s v="Gráfico Evolución"/>
    <m/>
    <x v="1070"/>
    <m/>
    <s v="#1774B9"/>
    <s v="360-1085"/>
    <n v="36312301"/>
    <s v="T-364"/>
    <s v="C-362"/>
    <s v="FI-363"/>
    <s v="M-366"/>
  </r>
  <r>
    <x v="1085"/>
    <n v="360"/>
    <s v="Enfermedades Mundiales"/>
    <s v="Salud"/>
    <n v="12302"/>
    <x v="3"/>
    <x v="1"/>
    <x v="2"/>
    <x v="290"/>
    <s v="Ninguno"/>
    <s v="Vacunación 1era y 2da dosis"/>
    <s v="Periodo 2020-2021"/>
    <s v="Unidades"/>
    <s v="Ministerio de Ciencias, Tecnología, Conocimiento e Innovación"/>
    <x v="1085"/>
    <m/>
    <s v="Gráfico Evolución"/>
    <m/>
    <x v="1071"/>
    <m/>
    <s v="#1774B9"/>
    <s v="360-1086"/>
    <n v="36312302"/>
    <s v="T-364"/>
    <s v="C-362"/>
    <s v="FI-363"/>
    <s v="M-366"/>
  </r>
  <r>
    <x v="1086"/>
    <n v="360"/>
    <s v="Enfermedades Mundiales"/>
    <s v="Salud"/>
    <n v="12303"/>
    <x v="3"/>
    <x v="1"/>
    <x v="2"/>
    <x v="291"/>
    <s v="Ninguno"/>
    <s v="Vacunación 1era y 2da dosis"/>
    <s v="Periodo 2020-2021"/>
    <s v="Unidades"/>
    <s v="Ministerio de Ciencias, Tecnología, Conocimiento e Innovación"/>
    <x v="1086"/>
    <m/>
    <s v="Gráfico Evolución"/>
    <m/>
    <x v="1072"/>
    <m/>
    <s v="#1774B9"/>
    <s v="360-1087"/>
    <n v="36312303"/>
    <s v="T-364"/>
    <s v="C-362"/>
    <s v="FI-363"/>
    <s v="M-366"/>
  </r>
  <r>
    <x v="1087"/>
    <n v="360"/>
    <s v="Enfermedades Mundiales"/>
    <s v="Salud"/>
    <n v="12401"/>
    <x v="3"/>
    <x v="1"/>
    <x v="2"/>
    <x v="292"/>
    <s v="Ninguno"/>
    <s v="Vacunación 1era y 2da dosis"/>
    <s v="Periodo 2020-2021"/>
    <s v="Unidades"/>
    <s v="Ministerio de Ciencias, Tecnología, Conocimiento e Innovación"/>
    <x v="1087"/>
    <m/>
    <s v="Gráfico Evolución"/>
    <m/>
    <x v="1073"/>
    <m/>
    <s v="#1774B9"/>
    <s v="360-1088"/>
    <n v="36312401"/>
    <s v="T-364"/>
    <s v="C-362"/>
    <s v="FI-363"/>
    <s v="M-366"/>
  </r>
  <r>
    <x v="1088"/>
    <n v="360"/>
    <s v="Enfermedades Mundiales"/>
    <s v="Salud"/>
    <n v="12402"/>
    <x v="3"/>
    <x v="1"/>
    <x v="2"/>
    <x v="293"/>
    <s v="Ninguno"/>
    <s v="Vacunación 1era y 2da dosis"/>
    <s v="Periodo 2020-2021"/>
    <s v="Unidades"/>
    <s v="Ministerio de Ciencias, Tecnología, Conocimiento e Innovación"/>
    <x v="1088"/>
    <m/>
    <s v="Gráfico Evolución"/>
    <m/>
    <x v="1074"/>
    <m/>
    <s v="#1774B9"/>
    <s v="360-1089"/>
    <n v="36312402"/>
    <s v="T-364"/>
    <s v="C-362"/>
    <s v="FI-363"/>
    <s v="M-366"/>
  </r>
  <r>
    <x v="1089"/>
    <n v="360"/>
    <s v="Enfermedades Mundiales"/>
    <s v="Salud"/>
    <n v="13101"/>
    <x v="3"/>
    <x v="1"/>
    <x v="2"/>
    <x v="294"/>
    <s v="Ninguno"/>
    <s v="Vacunación 1era y 2da dosis"/>
    <s v="Periodo 2020-2021"/>
    <s v="Unidades"/>
    <s v="Ministerio de Ciencias, Tecnología, Conocimiento e Innovación"/>
    <x v="1089"/>
    <m/>
    <s v="Gráfico Evolución"/>
    <m/>
    <x v="1075"/>
    <m/>
    <s v="#1774B9"/>
    <s v="360-1090"/>
    <n v="36313101"/>
    <s v="T-364"/>
    <s v="C-362"/>
    <s v="FI-363"/>
    <s v="M-366"/>
  </r>
  <r>
    <x v="1090"/>
    <n v="360"/>
    <s v="Enfermedades Mundiales"/>
    <s v="Salud"/>
    <n v="13102"/>
    <x v="3"/>
    <x v="1"/>
    <x v="2"/>
    <x v="295"/>
    <s v="Ninguno"/>
    <s v="Vacunación 1era y 2da dosis"/>
    <s v="Periodo 2020-2021"/>
    <s v="Unidades"/>
    <s v="Ministerio de Ciencias, Tecnología, Conocimiento e Innovación"/>
    <x v="1090"/>
    <m/>
    <s v="Gráfico Evolución"/>
    <m/>
    <x v="1076"/>
    <m/>
    <s v="#1774B9"/>
    <s v="360-1091"/>
    <n v="36313102"/>
    <s v="T-364"/>
    <s v="C-362"/>
    <s v="FI-363"/>
    <s v="M-366"/>
  </r>
  <r>
    <x v="1091"/>
    <n v="360"/>
    <s v="Enfermedades Mundiales"/>
    <s v="Salud"/>
    <n v="13103"/>
    <x v="3"/>
    <x v="1"/>
    <x v="2"/>
    <x v="296"/>
    <s v="Ninguno"/>
    <s v="Vacunación 1era y 2da dosis"/>
    <s v="Periodo 2020-2021"/>
    <s v="Unidades"/>
    <s v="Ministerio de Ciencias, Tecnología, Conocimiento e Innovación"/>
    <x v="1091"/>
    <m/>
    <s v="Gráfico Evolución"/>
    <m/>
    <x v="1077"/>
    <m/>
    <s v="#1774B9"/>
    <s v="360-1092"/>
    <n v="36313103"/>
    <s v="T-364"/>
    <s v="C-362"/>
    <s v="FI-363"/>
    <s v="M-366"/>
  </r>
  <r>
    <x v="1092"/>
    <n v="360"/>
    <s v="Enfermedades Mundiales"/>
    <s v="Salud"/>
    <n v="13104"/>
    <x v="3"/>
    <x v="1"/>
    <x v="2"/>
    <x v="297"/>
    <s v="Ninguno"/>
    <s v="Vacunación 1era y 2da dosis"/>
    <s v="Periodo 2020-2021"/>
    <s v="Unidades"/>
    <s v="Ministerio de Ciencias, Tecnología, Conocimiento e Innovación"/>
    <x v="1092"/>
    <m/>
    <s v="Gráfico Evolución"/>
    <m/>
    <x v="1078"/>
    <m/>
    <s v="#1774B9"/>
    <s v="360-1093"/>
    <n v="36313104"/>
    <s v="T-364"/>
    <s v="C-362"/>
    <s v="FI-363"/>
    <s v="M-366"/>
  </r>
  <r>
    <x v="1093"/>
    <n v="360"/>
    <s v="Enfermedades Mundiales"/>
    <s v="Salud"/>
    <n v="13105"/>
    <x v="3"/>
    <x v="1"/>
    <x v="2"/>
    <x v="298"/>
    <s v="Ninguno"/>
    <s v="Vacunación 1era y 2da dosis"/>
    <s v="Periodo 2020-2021"/>
    <s v="Unidades"/>
    <s v="Ministerio de Ciencias, Tecnología, Conocimiento e Innovación"/>
    <x v="1093"/>
    <m/>
    <s v="Gráfico Evolución"/>
    <m/>
    <x v="1079"/>
    <m/>
    <s v="#1774B9"/>
    <s v="360-1094"/>
    <n v="36313105"/>
    <s v="T-364"/>
    <s v="C-362"/>
    <s v="FI-363"/>
    <s v="M-366"/>
  </r>
  <r>
    <x v="1094"/>
    <n v="360"/>
    <s v="Enfermedades Mundiales"/>
    <s v="Salud"/>
    <n v="13106"/>
    <x v="3"/>
    <x v="1"/>
    <x v="2"/>
    <x v="299"/>
    <s v="Ninguno"/>
    <s v="Vacunación 1era y 2da dosis"/>
    <s v="Periodo 2020-2021"/>
    <s v="Unidades"/>
    <s v="Ministerio de Ciencias, Tecnología, Conocimiento e Innovación"/>
    <x v="1094"/>
    <m/>
    <s v="Gráfico Evolución"/>
    <m/>
    <x v="1080"/>
    <m/>
    <s v="#1774B9"/>
    <s v="360-1095"/>
    <n v="36313106"/>
    <s v="T-364"/>
    <s v="C-362"/>
    <s v="FI-363"/>
    <s v="M-366"/>
  </r>
  <r>
    <x v="1095"/>
    <n v="360"/>
    <s v="Enfermedades Mundiales"/>
    <s v="Salud"/>
    <n v="13107"/>
    <x v="3"/>
    <x v="1"/>
    <x v="2"/>
    <x v="300"/>
    <s v="Ninguno"/>
    <s v="Vacunación 1era y 2da dosis"/>
    <s v="Periodo 2020-2021"/>
    <s v="Unidades"/>
    <s v="Ministerio de Ciencias, Tecnología, Conocimiento e Innovación"/>
    <x v="1095"/>
    <m/>
    <s v="Gráfico Evolución"/>
    <m/>
    <x v="1081"/>
    <m/>
    <s v="#1774B9"/>
    <s v="360-1096"/>
    <n v="36313107"/>
    <s v="T-364"/>
    <s v="C-362"/>
    <s v="FI-363"/>
    <s v="M-366"/>
  </r>
  <r>
    <x v="1096"/>
    <n v="360"/>
    <s v="Enfermedades Mundiales"/>
    <s v="Salud"/>
    <n v="13108"/>
    <x v="3"/>
    <x v="1"/>
    <x v="2"/>
    <x v="301"/>
    <s v="Ninguno"/>
    <s v="Vacunación 1era y 2da dosis"/>
    <s v="Periodo 2020-2021"/>
    <s v="Unidades"/>
    <s v="Ministerio de Ciencias, Tecnología, Conocimiento e Innovación"/>
    <x v="1096"/>
    <m/>
    <s v="Gráfico Evolución"/>
    <m/>
    <x v="1082"/>
    <m/>
    <s v="#1774B9"/>
    <s v="360-1097"/>
    <n v="36313108"/>
    <s v="T-364"/>
    <s v="C-362"/>
    <s v="FI-363"/>
    <s v="M-366"/>
  </r>
  <r>
    <x v="1097"/>
    <n v="360"/>
    <s v="Enfermedades Mundiales"/>
    <s v="Salud"/>
    <n v="13109"/>
    <x v="3"/>
    <x v="1"/>
    <x v="2"/>
    <x v="302"/>
    <s v="Ninguno"/>
    <s v="Vacunación 1era y 2da dosis"/>
    <s v="Periodo 2020-2021"/>
    <s v="Unidades"/>
    <s v="Ministerio de Ciencias, Tecnología, Conocimiento e Innovación"/>
    <x v="1097"/>
    <m/>
    <s v="Gráfico Evolución"/>
    <m/>
    <x v="1083"/>
    <m/>
    <s v="#1774B9"/>
    <s v="360-1098"/>
    <n v="36313109"/>
    <s v="T-364"/>
    <s v="C-362"/>
    <s v="FI-363"/>
    <s v="M-366"/>
  </r>
  <r>
    <x v="1098"/>
    <n v="360"/>
    <s v="Enfermedades Mundiales"/>
    <s v="Salud"/>
    <n v="13110"/>
    <x v="3"/>
    <x v="1"/>
    <x v="2"/>
    <x v="303"/>
    <s v="Ninguno"/>
    <s v="Vacunación 1era y 2da dosis"/>
    <s v="Periodo 2020-2021"/>
    <s v="Unidades"/>
    <s v="Ministerio de Ciencias, Tecnología, Conocimiento e Innovación"/>
    <x v="1098"/>
    <m/>
    <s v="Gráfico Evolución"/>
    <m/>
    <x v="1084"/>
    <m/>
    <s v="#1774B9"/>
    <s v="360-1099"/>
    <n v="36313110"/>
    <s v="T-364"/>
    <s v="C-362"/>
    <s v="FI-363"/>
    <s v="M-366"/>
  </r>
  <r>
    <x v="1099"/>
    <n v="360"/>
    <s v="Enfermedades Mundiales"/>
    <s v="Salud"/>
    <n v="13111"/>
    <x v="3"/>
    <x v="1"/>
    <x v="2"/>
    <x v="304"/>
    <s v="Ninguno"/>
    <s v="Vacunación 1era y 2da dosis"/>
    <s v="Periodo 2020-2021"/>
    <s v="Unidades"/>
    <s v="Ministerio de Ciencias, Tecnología, Conocimiento e Innovación"/>
    <x v="1099"/>
    <m/>
    <s v="Gráfico Evolución"/>
    <m/>
    <x v="1085"/>
    <m/>
    <s v="#1774B9"/>
    <s v="360-1100"/>
    <n v="36313111"/>
    <s v="T-364"/>
    <s v="C-362"/>
    <s v="FI-363"/>
    <s v="M-366"/>
  </r>
  <r>
    <x v="1100"/>
    <n v="360"/>
    <s v="Enfermedades Mundiales"/>
    <s v="Salud"/>
    <n v="13112"/>
    <x v="3"/>
    <x v="1"/>
    <x v="2"/>
    <x v="305"/>
    <s v="Ninguno"/>
    <s v="Vacunación 1era y 2da dosis"/>
    <s v="Periodo 2020-2021"/>
    <s v="Unidades"/>
    <s v="Ministerio de Ciencias, Tecnología, Conocimiento e Innovación"/>
    <x v="1100"/>
    <m/>
    <s v="Gráfico Evolución"/>
    <m/>
    <x v="1086"/>
    <m/>
    <s v="#1774B9"/>
    <s v="360-1101"/>
    <n v="36313112"/>
    <s v="T-364"/>
    <s v="C-362"/>
    <s v="FI-363"/>
    <s v="M-366"/>
  </r>
  <r>
    <x v="1101"/>
    <n v="360"/>
    <s v="Enfermedades Mundiales"/>
    <s v="Salud"/>
    <n v="13113"/>
    <x v="3"/>
    <x v="1"/>
    <x v="2"/>
    <x v="306"/>
    <s v="Ninguno"/>
    <s v="Vacunación 1era y 2da dosis"/>
    <s v="Periodo 2020-2021"/>
    <s v="Unidades"/>
    <s v="Ministerio de Ciencias, Tecnología, Conocimiento e Innovación"/>
    <x v="1101"/>
    <m/>
    <s v="Gráfico Evolución"/>
    <m/>
    <x v="1087"/>
    <m/>
    <s v="#1774B9"/>
    <s v="360-1102"/>
    <n v="36313113"/>
    <s v="T-364"/>
    <s v="C-362"/>
    <s v="FI-363"/>
    <s v="M-366"/>
  </r>
  <r>
    <x v="1102"/>
    <n v="360"/>
    <s v="Enfermedades Mundiales"/>
    <s v="Salud"/>
    <n v="13114"/>
    <x v="3"/>
    <x v="1"/>
    <x v="2"/>
    <x v="307"/>
    <s v="Ninguno"/>
    <s v="Vacunación 1era y 2da dosis"/>
    <s v="Periodo 2020-2021"/>
    <s v="Unidades"/>
    <s v="Ministerio de Ciencias, Tecnología, Conocimiento e Innovación"/>
    <x v="1102"/>
    <m/>
    <s v="Gráfico Evolución"/>
    <m/>
    <x v="1088"/>
    <m/>
    <s v="#1774B9"/>
    <s v="360-1103"/>
    <n v="36313114"/>
    <s v="T-364"/>
    <s v="C-362"/>
    <s v="FI-363"/>
    <s v="M-366"/>
  </r>
  <r>
    <x v="1103"/>
    <n v="360"/>
    <s v="Enfermedades Mundiales"/>
    <s v="Salud"/>
    <n v="13115"/>
    <x v="3"/>
    <x v="1"/>
    <x v="2"/>
    <x v="308"/>
    <s v="Ninguno"/>
    <s v="Vacunación 1era y 2da dosis"/>
    <s v="Periodo 2020-2021"/>
    <s v="Unidades"/>
    <s v="Ministerio de Ciencias, Tecnología, Conocimiento e Innovación"/>
    <x v="1103"/>
    <m/>
    <s v="Gráfico Evolución"/>
    <m/>
    <x v="1089"/>
    <m/>
    <s v="#1774B9"/>
    <s v="360-1104"/>
    <n v="36313115"/>
    <s v="T-364"/>
    <s v="C-362"/>
    <s v="FI-363"/>
    <s v="M-366"/>
  </r>
  <r>
    <x v="1104"/>
    <n v="360"/>
    <s v="Enfermedades Mundiales"/>
    <s v="Salud"/>
    <n v="13116"/>
    <x v="3"/>
    <x v="1"/>
    <x v="2"/>
    <x v="309"/>
    <s v="Ninguno"/>
    <s v="Vacunación 1era y 2da dosis"/>
    <s v="Periodo 2020-2021"/>
    <s v="Unidades"/>
    <s v="Ministerio de Ciencias, Tecnología, Conocimiento e Innovación"/>
    <x v="1104"/>
    <m/>
    <s v="Gráfico Evolución"/>
    <m/>
    <x v="1090"/>
    <m/>
    <s v="#1774B9"/>
    <s v="360-1105"/>
    <n v="36313116"/>
    <s v="T-364"/>
    <s v="C-362"/>
    <s v="FI-363"/>
    <s v="M-366"/>
  </r>
  <r>
    <x v="1105"/>
    <n v="360"/>
    <s v="Enfermedades Mundiales"/>
    <s v="Salud"/>
    <n v="13117"/>
    <x v="3"/>
    <x v="1"/>
    <x v="2"/>
    <x v="310"/>
    <s v="Ninguno"/>
    <s v="Vacunación 1era y 2da dosis"/>
    <s v="Periodo 2020-2021"/>
    <s v="Unidades"/>
    <s v="Ministerio de Ciencias, Tecnología, Conocimiento e Innovación"/>
    <x v="1105"/>
    <m/>
    <s v="Gráfico Evolución"/>
    <m/>
    <x v="1091"/>
    <m/>
    <s v="#1774B9"/>
    <s v="360-1106"/>
    <n v="36313117"/>
    <s v="T-364"/>
    <s v="C-362"/>
    <s v="FI-363"/>
    <s v="M-366"/>
  </r>
  <r>
    <x v="1106"/>
    <n v="360"/>
    <s v="Enfermedades Mundiales"/>
    <s v="Salud"/>
    <n v="13118"/>
    <x v="3"/>
    <x v="1"/>
    <x v="2"/>
    <x v="311"/>
    <s v="Ninguno"/>
    <s v="Vacunación 1era y 2da dosis"/>
    <s v="Periodo 2020-2021"/>
    <s v="Unidades"/>
    <s v="Ministerio de Ciencias, Tecnología, Conocimiento e Innovación"/>
    <x v="1106"/>
    <m/>
    <s v="Gráfico Evolución"/>
    <m/>
    <x v="1092"/>
    <m/>
    <s v="#1774B9"/>
    <s v="360-1107"/>
    <n v="36313118"/>
    <s v="T-364"/>
    <s v="C-362"/>
    <s v="FI-363"/>
    <s v="M-366"/>
  </r>
  <r>
    <x v="1107"/>
    <n v="360"/>
    <s v="Enfermedades Mundiales"/>
    <s v="Salud"/>
    <n v="13119"/>
    <x v="3"/>
    <x v="1"/>
    <x v="2"/>
    <x v="312"/>
    <s v="Ninguno"/>
    <s v="Vacunación 1era y 2da dosis"/>
    <s v="Periodo 2020-2021"/>
    <s v="Unidades"/>
    <s v="Ministerio de Ciencias, Tecnología, Conocimiento e Innovación"/>
    <x v="1107"/>
    <m/>
    <s v="Gráfico Evolución"/>
    <m/>
    <x v="1093"/>
    <m/>
    <s v="#1774B9"/>
    <s v="360-1108"/>
    <n v="36313119"/>
    <s v="T-364"/>
    <s v="C-362"/>
    <s v="FI-363"/>
    <s v="M-366"/>
  </r>
  <r>
    <x v="1108"/>
    <n v="360"/>
    <s v="Enfermedades Mundiales"/>
    <s v="Salud"/>
    <n v="13120"/>
    <x v="3"/>
    <x v="1"/>
    <x v="2"/>
    <x v="313"/>
    <s v="Ninguno"/>
    <s v="Vacunación 1era y 2da dosis"/>
    <s v="Periodo 2020-2021"/>
    <s v="Unidades"/>
    <s v="Ministerio de Ciencias, Tecnología, Conocimiento e Innovación"/>
    <x v="1108"/>
    <m/>
    <s v="Gráfico Evolución"/>
    <m/>
    <x v="1094"/>
    <m/>
    <s v="#1774B9"/>
    <s v="360-1109"/>
    <n v="36313120"/>
    <s v="T-364"/>
    <s v="C-362"/>
    <s v="FI-363"/>
    <s v="M-366"/>
  </r>
  <r>
    <x v="1109"/>
    <n v="360"/>
    <s v="Enfermedades Mundiales"/>
    <s v="Salud"/>
    <n v="13121"/>
    <x v="3"/>
    <x v="1"/>
    <x v="2"/>
    <x v="314"/>
    <s v="Ninguno"/>
    <s v="Vacunación 1era y 2da dosis"/>
    <s v="Periodo 2020-2021"/>
    <s v="Unidades"/>
    <s v="Ministerio de Ciencias, Tecnología, Conocimiento e Innovación"/>
    <x v="1109"/>
    <m/>
    <s v="Gráfico Evolución"/>
    <m/>
    <x v="1095"/>
    <m/>
    <s v="#1774B9"/>
    <s v="360-1110"/>
    <n v="36313121"/>
    <s v="T-364"/>
    <s v="C-362"/>
    <s v="FI-363"/>
    <s v="M-366"/>
  </r>
  <r>
    <x v="1110"/>
    <n v="360"/>
    <s v="Enfermedades Mundiales"/>
    <s v="Salud"/>
    <n v="13122"/>
    <x v="3"/>
    <x v="1"/>
    <x v="2"/>
    <x v="315"/>
    <s v="Ninguno"/>
    <s v="Vacunación 1era y 2da dosis"/>
    <s v="Periodo 2020-2021"/>
    <s v="Unidades"/>
    <s v="Ministerio de Ciencias, Tecnología, Conocimiento e Innovación"/>
    <x v="1110"/>
    <m/>
    <s v="Gráfico Evolución"/>
    <m/>
    <x v="1096"/>
    <m/>
    <s v="#1774B9"/>
    <s v="360-1111"/>
    <n v="36313122"/>
    <s v="T-364"/>
    <s v="C-362"/>
    <s v="FI-363"/>
    <s v="M-366"/>
  </r>
  <r>
    <x v="1111"/>
    <n v="360"/>
    <s v="Enfermedades Mundiales"/>
    <s v="Salud"/>
    <n v="13123"/>
    <x v="3"/>
    <x v="1"/>
    <x v="2"/>
    <x v="316"/>
    <s v="Ninguno"/>
    <s v="Vacunación 1era y 2da dosis"/>
    <s v="Periodo 2020-2021"/>
    <s v="Unidades"/>
    <s v="Ministerio de Ciencias, Tecnología, Conocimiento e Innovación"/>
    <x v="1111"/>
    <m/>
    <s v="Gráfico Evolución"/>
    <m/>
    <x v="1097"/>
    <m/>
    <s v="#1774B9"/>
    <s v="360-1112"/>
    <n v="36313123"/>
    <s v="T-364"/>
    <s v="C-362"/>
    <s v="FI-363"/>
    <s v="M-366"/>
  </r>
  <r>
    <x v="1112"/>
    <n v="360"/>
    <s v="Enfermedades Mundiales"/>
    <s v="Salud"/>
    <n v="13124"/>
    <x v="3"/>
    <x v="1"/>
    <x v="2"/>
    <x v="317"/>
    <s v="Ninguno"/>
    <s v="Vacunación 1era y 2da dosis"/>
    <s v="Periodo 2020-2021"/>
    <s v="Unidades"/>
    <s v="Ministerio de Ciencias, Tecnología, Conocimiento e Innovación"/>
    <x v="1112"/>
    <m/>
    <s v="Gráfico Evolución"/>
    <m/>
    <x v="1098"/>
    <m/>
    <s v="#1774B9"/>
    <s v="360-1113"/>
    <n v="36313124"/>
    <s v="T-364"/>
    <s v="C-362"/>
    <s v="FI-363"/>
    <s v="M-366"/>
  </r>
  <r>
    <x v="1113"/>
    <n v="360"/>
    <s v="Enfermedades Mundiales"/>
    <s v="Salud"/>
    <n v="13125"/>
    <x v="3"/>
    <x v="1"/>
    <x v="2"/>
    <x v="318"/>
    <s v="Ninguno"/>
    <s v="Vacunación 1era y 2da dosis"/>
    <s v="Periodo 2020-2021"/>
    <s v="Unidades"/>
    <s v="Ministerio de Ciencias, Tecnología, Conocimiento e Innovación"/>
    <x v="1113"/>
    <m/>
    <s v="Gráfico Evolución"/>
    <m/>
    <x v="1099"/>
    <m/>
    <s v="#1774B9"/>
    <s v="360-1114"/>
    <n v="36313125"/>
    <s v="T-364"/>
    <s v="C-362"/>
    <s v="FI-363"/>
    <s v="M-366"/>
  </r>
  <r>
    <x v="1114"/>
    <n v="360"/>
    <s v="Enfermedades Mundiales"/>
    <s v="Salud"/>
    <n v="13126"/>
    <x v="3"/>
    <x v="1"/>
    <x v="2"/>
    <x v="319"/>
    <s v="Ninguno"/>
    <s v="Vacunación 1era y 2da dosis"/>
    <s v="Periodo 2020-2021"/>
    <s v="Unidades"/>
    <s v="Ministerio de Ciencias, Tecnología, Conocimiento e Innovación"/>
    <x v="1114"/>
    <m/>
    <s v="Gráfico Evolución"/>
    <m/>
    <x v="1100"/>
    <m/>
    <s v="#1774B9"/>
    <s v="360-1115"/>
    <n v="36313126"/>
    <s v="T-364"/>
    <s v="C-362"/>
    <s v="FI-363"/>
    <s v="M-366"/>
  </r>
  <r>
    <x v="1115"/>
    <n v="360"/>
    <s v="Enfermedades Mundiales"/>
    <s v="Salud"/>
    <n v="13127"/>
    <x v="3"/>
    <x v="1"/>
    <x v="2"/>
    <x v="320"/>
    <s v="Ninguno"/>
    <s v="Vacunación 1era y 2da dosis"/>
    <s v="Periodo 2020-2021"/>
    <s v="Unidades"/>
    <s v="Ministerio de Ciencias, Tecnología, Conocimiento e Innovación"/>
    <x v="1115"/>
    <m/>
    <s v="Gráfico Evolución"/>
    <m/>
    <x v="1101"/>
    <m/>
    <s v="#1774B9"/>
    <s v="360-1116"/>
    <n v="36313127"/>
    <s v="T-364"/>
    <s v="C-362"/>
    <s v="FI-363"/>
    <s v="M-366"/>
  </r>
  <r>
    <x v="1116"/>
    <n v="360"/>
    <s v="Enfermedades Mundiales"/>
    <s v="Salud"/>
    <n v="13128"/>
    <x v="3"/>
    <x v="1"/>
    <x v="2"/>
    <x v="321"/>
    <s v="Ninguno"/>
    <s v="Vacunación 1era y 2da dosis"/>
    <s v="Periodo 2020-2021"/>
    <s v="Unidades"/>
    <s v="Ministerio de Ciencias, Tecnología, Conocimiento e Innovación"/>
    <x v="1116"/>
    <m/>
    <s v="Gráfico Evolución"/>
    <m/>
    <x v="1102"/>
    <m/>
    <s v="#1774B9"/>
    <s v="360-1117"/>
    <n v="36313128"/>
    <s v="T-364"/>
    <s v="C-362"/>
    <s v="FI-363"/>
    <s v="M-366"/>
  </r>
  <r>
    <x v="1117"/>
    <n v="360"/>
    <s v="Enfermedades Mundiales"/>
    <s v="Salud"/>
    <n v="13129"/>
    <x v="3"/>
    <x v="1"/>
    <x v="2"/>
    <x v="322"/>
    <s v="Ninguno"/>
    <s v="Vacunación 1era y 2da dosis"/>
    <s v="Periodo 2020-2021"/>
    <s v="Unidades"/>
    <s v="Ministerio de Ciencias, Tecnología, Conocimiento e Innovación"/>
    <x v="1117"/>
    <m/>
    <s v="Gráfico Evolución"/>
    <m/>
    <x v="1103"/>
    <m/>
    <s v="#1774B9"/>
    <s v="360-1118"/>
    <n v="36313129"/>
    <s v="T-364"/>
    <s v="C-362"/>
    <s v="FI-363"/>
    <s v="M-366"/>
  </r>
  <r>
    <x v="1118"/>
    <n v="360"/>
    <s v="Enfermedades Mundiales"/>
    <s v="Salud"/>
    <n v="13130"/>
    <x v="3"/>
    <x v="1"/>
    <x v="2"/>
    <x v="323"/>
    <s v="Ninguno"/>
    <s v="Vacunación 1era y 2da dosis"/>
    <s v="Periodo 2020-2021"/>
    <s v="Unidades"/>
    <s v="Ministerio de Ciencias, Tecnología, Conocimiento e Innovación"/>
    <x v="1118"/>
    <m/>
    <s v="Gráfico Evolución"/>
    <m/>
    <x v="1104"/>
    <m/>
    <s v="#1774B9"/>
    <s v="360-1119"/>
    <n v="36313130"/>
    <s v="T-364"/>
    <s v="C-362"/>
    <s v="FI-363"/>
    <s v="M-366"/>
  </r>
  <r>
    <x v="1119"/>
    <n v="360"/>
    <s v="Enfermedades Mundiales"/>
    <s v="Salud"/>
    <n v="13131"/>
    <x v="3"/>
    <x v="1"/>
    <x v="2"/>
    <x v="324"/>
    <s v="Ninguno"/>
    <s v="Vacunación 1era y 2da dosis"/>
    <s v="Periodo 2020-2021"/>
    <s v="Unidades"/>
    <s v="Ministerio de Ciencias, Tecnología, Conocimiento e Innovación"/>
    <x v="1119"/>
    <m/>
    <s v="Gráfico Evolución"/>
    <m/>
    <x v="1105"/>
    <m/>
    <s v="#1774B9"/>
    <s v="360-1120"/>
    <n v="36313131"/>
    <s v="T-364"/>
    <s v="C-362"/>
    <s v="FI-363"/>
    <s v="M-366"/>
  </r>
  <r>
    <x v="1120"/>
    <n v="360"/>
    <s v="Enfermedades Mundiales"/>
    <s v="Salud"/>
    <n v="13132"/>
    <x v="3"/>
    <x v="1"/>
    <x v="2"/>
    <x v="325"/>
    <s v="Ninguno"/>
    <s v="Vacunación 1era y 2da dosis"/>
    <s v="Periodo 2020-2021"/>
    <s v="Unidades"/>
    <s v="Ministerio de Ciencias, Tecnología, Conocimiento e Innovación"/>
    <x v="1120"/>
    <m/>
    <s v="Gráfico Evolución"/>
    <m/>
    <x v="1106"/>
    <m/>
    <s v="#1774B9"/>
    <s v="360-1121"/>
    <n v="36313132"/>
    <s v="T-364"/>
    <s v="C-362"/>
    <s v="FI-363"/>
    <s v="M-366"/>
  </r>
  <r>
    <x v="1121"/>
    <n v="360"/>
    <s v="Enfermedades Mundiales"/>
    <s v="Salud"/>
    <n v="13201"/>
    <x v="3"/>
    <x v="1"/>
    <x v="2"/>
    <x v="326"/>
    <s v="Ninguno"/>
    <s v="Vacunación 1era y 2da dosis"/>
    <s v="Periodo 2020-2021"/>
    <s v="Unidades"/>
    <s v="Ministerio de Ciencias, Tecnología, Conocimiento e Innovación"/>
    <x v="1121"/>
    <m/>
    <s v="Gráfico Evolución"/>
    <m/>
    <x v="1107"/>
    <m/>
    <s v="#1774B9"/>
    <s v="360-1122"/>
    <n v="36313201"/>
    <s v="T-364"/>
    <s v="C-362"/>
    <s v="FI-363"/>
    <s v="M-366"/>
  </r>
  <r>
    <x v="1122"/>
    <n v="360"/>
    <s v="Enfermedades Mundiales"/>
    <s v="Salud"/>
    <n v="13202"/>
    <x v="3"/>
    <x v="1"/>
    <x v="2"/>
    <x v="327"/>
    <s v="Ninguno"/>
    <s v="Vacunación 1era y 2da dosis"/>
    <s v="Periodo 2020-2021"/>
    <s v="Unidades"/>
    <s v="Ministerio de Ciencias, Tecnología, Conocimiento e Innovación"/>
    <x v="1122"/>
    <m/>
    <s v="Gráfico Evolución"/>
    <m/>
    <x v="1108"/>
    <m/>
    <s v="#1774B9"/>
    <s v="360-1123"/>
    <n v="36313202"/>
    <s v="T-364"/>
    <s v="C-362"/>
    <s v="FI-363"/>
    <s v="M-366"/>
  </r>
  <r>
    <x v="1123"/>
    <n v="360"/>
    <s v="Enfermedades Mundiales"/>
    <s v="Salud"/>
    <n v="13203"/>
    <x v="3"/>
    <x v="1"/>
    <x v="2"/>
    <x v="328"/>
    <s v="Ninguno"/>
    <s v="Vacunación 1era y 2da dosis"/>
    <s v="Periodo 2020-2021"/>
    <s v="Unidades"/>
    <s v="Ministerio de Ciencias, Tecnología, Conocimiento e Innovación"/>
    <x v="1123"/>
    <m/>
    <s v="Gráfico Evolución"/>
    <m/>
    <x v="1109"/>
    <m/>
    <s v="#1774B9"/>
    <s v="360-1124"/>
    <n v="36313203"/>
    <s v="T-364"/>
    <s v="C-362"/>
    <s v="FI-363"/>
    <s v="M-366"/>
  </r>
  <r>
    <x v="1124"/>
    <n v="360"/>
    <s v="Enfermedades Mundiales"/>
    <s v="Salud"/>
    <n v="13301"/>
    <x v="3"/>
    <x v="1"/>
    <x v="2"/>
    <x v="329"/>
    <s v="Ninguno"/>
    <s v="Vacunación 1era y 2da dosis"/>
    <s v="Periodo 2020-2021"/>
    <s v="Unidades"/>
    <s v="Ministerio de Ciencias, Tecnología, Conocimiento e Innovación"/>
    <x v="1124"/>
    <m/>
    <s v="Gráfico Evolución"/>
    <m/>
    <x v="1110"/>
    <m/>
    <s v="#1774B9"/>
    <s v="360-1125"/>
    <n v="36313301"/>
    <s v="T-364"/>
    <s v="C-362"/>
    <s v="FI-363"/>
    <s v="M-366"/>
  </r>
  <r>
    <x v="1125"/>
    <n v="360"/>
    <s v="Enfermedades Mundiales"/>
    <s v="Salud"/>
    <n v="13302"/>
    <x v="3"/>
    <x v="1"/>
    <x v="2"/>
    <x v="330"/>
    <s v="Ninguno"/>
    <s v="Vacunación 1era y 2da dosis"/>
    <s v="Periodo 2020-2021"/>
    <s v="Unidades"/>
    <s v="Ministerio de Ciencias, Tecnología, Conocimiento e Innovación"/>
    <x v="1125"/>
    <m/>
    <s v="Gráfico Evolución"/>
    <m/>
    <x v="1111"/>
    <m/>
    <s v="#1774B9"/>
    <s v="360-1126"/>
    <n v="36313302"/>
    <s v="T-364"/>
    <s v="C-362"/>
    <s v="FI-363"/>
    <s v="M-366"/>
  </r>
  <r>
    <x v="1126"/>
    <n v="360"/>
    <s v="Enfermedades Mundiales"/>
    <s v="Salud"/>
    <n v="13303"/>
    <x v="3"/>
    <x v="1"/>
    <x v="2"/>
    <x v="331"/>
    <s v="Ninguno"/>
    <s v="Vacunación 1era y 2da dosis"/>
    <s v="Periodo 2020-2021"/>
    <s v="Unidades"/>
    <s v="Ministerio de Ciencias, Tecnología, Conocimiento e Innovación"/>
    <x v="1126"/>
    <m/>
    <s v="Gráfico Evolución"/>
    <m/>
    <x v="1112"/>
    <m/>
    <s v="#1774B9"/>
    <s v="360-1127"/>
    <n v="36313303"/>
    <s v="T-364"/>
    <s v="C-362"/>
    <s v="FI-363"/>
    <s v="M-366"/>
  </r>
  <r>
    <x v="1127"/>
    <n v="360"/>
    <s v="Enfermedades Mundiales"/>
    <s v="Salud"/>
    <n v="13401"/>
    <x v="3"/>
    <x v="1"/>
    <x v="2"/>
    <x v="332"/>
    <s v="Ninguno"/>
    <s v="Vacunación 1era y 2da dosis"/>
    <s v="Periodo 2020-2021"/>
    <s v="Unidades"/>
    <s v="Ministerio de Ciencias, Tecnología, Conocimiento e Innovación"/>
    <x v="1127"/>
    <m/>
    <s v="Gráfico Evolución"/>
    <m/>
    <x v="1113"/>
    <m/>
    <s v="#1774B9"/>
    <s v="360-1128"/>
    <n v="36313401"/>
    <s v="T-364"/>
    <s v="C-362"/>
    <s v="FI-363"/>
    <s v="M-366"/>
  </r>
  <r>
    <x v="1128"/>
    <n v="360"/>
    <s v="Enfermedades Mundiales"/>
    <s v="Salud"/>
    <n v="13402"/>
    <x v="3"/>
    <x v="1"/>
    <x v="2"/>
    <x v="333"/>
    <s v="Ninguno"/>
    <s v="Vacunación 1era y 2da dosis"/>
    <s v="Periodo 2020-2021"/>
    <s v="Unidades"/>
    <s v="Ministerio de Ciencias, Tecnología, Conocimiento e Innovación"/>
    <x v="1128"/>
    <m/>
    <s v="Gráfico Evolución"/>
    <m/>
    <x v="1114"/>
    <m/>
    <s v="#1774B9"/>
    <s v="360-1129"/>
    <n v="36313402"/>
    <s v="T-364"/>
    <s v="C-362"/>
    <s v="FI-363"/>
    <s v="M-366"/>
  </r>
  <r>
    <x v="1129"/>
    <n v="360"/>
    <s v="Enfermedades Mundiales"/>
    <s v="Salud"/>
    <n v="13403"/>
    <x v="3"/>
    <x v="1"/>
    <x v="2"/>
    <x v="334"/>
    <s v="Ninguno"/>
    <s v="Vacunación 1era y 2da dosis"/>
    <s v="Periodo 2020-2021"/>
    <s v="Unidades"/>
    <s v="Ministerio de Ciencias, Tecnología, Conocimiento e Innovación"/>
    <x v="1129"/>
    <m/>
    <s v="Gráfico Evolución"/>
    <m/>
    <x v="1115"/>
    <m/>
    <s v="#1774B9"/>
    <s v="360-1130"/>
    <n v="36313403"/>
    <s v="T-364"/>
    <s v="C-362"/>
    <s v="FI-363"/>
    <s v="M-366"/>
  </r>
  <r>
    <x v="1130"/>
    <n v="360"/>
    <s v="Enfermedades Mundiales"/>
    <s v="Salud"/>
    <n v="13404"/>
    <x v="3"/>
    <x v="1"/>
    <x v="2"/>
    <x v="335"/>
    <s v="Ninguno"/>
    <s v="Vacunación 1era y 2da dosis"/>
    <s v="Periodo 2020-2021"/>
    <s v="Unidades"/>
    <s v="Ministerio de Ciencias, Tecnología, Conocimiento e Innovación"/>
    <x v="1130"/>
    <m/>
    <s v="Gráfico Evolución"/>
    <m/>
    <x v="1116"/>
    <m/>
    <s v="#1774B9"/>
    <s v="360-1131"/>
    <n v="36313404"/>
    <s v="T-364"/>
    <s v="C-362"/>
    <s v="FI-363"/>
    <s v="M-366"/>
  </r>
  <r>
    <x v="1131"/>
    <n v="360"/>
    <s v="Enfermedades Mundiales"/>
    <s v="Salud"/>
    <n v="13501"/>
    <x v="3"/>
    <x v="1"/>
    <x v="2"/>
    <x v="336"/>
    <s v="Ninguno"/>
    <s v="Vacunación 1era y 2da dosis"/>
    <s v="Periodo 2020-2021"/>
    <s v="Unidades"/>
    <s v="Ministerio de Ciencias, Tecnología, Conocimiento e Innovación"/>
    <x v="1131"/>
    <m/>
    <s v="Gráfico Evolución"/>
    <m/>
    <x v="1117"/>
    <m/>
    <s v="#1774B9"/>
    <s v="360-1132"/>
    <n v="36313501"/>
    <s v="T-364"/>
    <s v="C-362"/>
    <s v="FI-363"/>
    <s v="M-366"/>
  </r>
  <r>
    <x v="1132"/>
    <n v="360"/>
    <s v="Enfermedades Mundiales"/>
    <s v="Salud"/>
    <n v="13502"/>
    <x v="3"/>
    <x v="1"/>
    <x v="2"/>
    <x v="337"/>
    <s v="Ninguno"/>
    <s v="Vacunación 1era y 2da dosis"/>
    <s v="Periodo 2020-2021"/>
    <s v="Unidades"/>
    <s v="Ministerio de Ciencias, Tecnología, Conocimiento e Innovación"/>
    <x v="1132"/>
    <m/>
    <s v="Gráfico Evolución"/>
    <m/>
    <x v="1118"/>
    <m/>
    <s v="#1774B9"/>
    <s v="360-1133"/>
    <n v="36313502"/>
    <s v="T-364"/>
    <s v="C-362"/>
    <s v="FI-363"/>
    <s v="M-366"/>
  </r>
  <r>
    <x v="1133"/>
    <n v="360"/>
    <s v="Enfermedades Mundiales"/>
    <s v="Salud"/>
    <n v="13503"/>
    <x v="3"/>
    <x v="1"/>
    <x v="2"/>
    <x v="338"/>
    <s v="Ninguno"/>
    <s v="Vacunación 1era y 2da dosis"/>
    <s v="Periodo 2020-2021"/>
    <s v="Unidades"/>
    <s v="Ministerio de Ciencias, Tecnología, Conocimiento e Innovación"/>
    <x v="1133"/>
    <m/>
    <s v="Gráfico Evolución"/>
    <m/>
    <x v="1119"/>
    <m/>
    <s v="#1774B9"/>
    <s v="360-1134"/>
    <n v="36313503"/>
    <s v="T-364"/>
    <s v="C-362"/>
    <s v="FI-363"/>
    <s v="M-366"/>
  </r>
  <r>
    <x v="1134"/>
    <n v="360"/>
    <s v="Enfermedades Mundiales"/>
    <s v="Salud"/>
    <n v="13504"/>
    <x v="3"/>
    <x v="1"/>
    <x v="2"/>
    <x v="339"/>
    <s v="Ninguno"/>
    <s v="Vacunación 1era y 2da dosis"/>
    <s v="Periodo 2020-2021"/>
    <s v="Unidades"/>
    <s v="Ministerio de Ciencias, Tecnología, Conocimiento e Innovación"/>
    <x v="1134"/>
    <m/>
    <s v="Gráfico Evolución"/>
    <m/>
    <x v="1120"/>
    <m/>
    <s v="#1774B9"/>
    <s v="360-1135"/>
    <n v="36313504"/>
    <s v="T-364"/>
    <s v="C-362"/>
    <s v="FI-363"/>
    <s v="M-366"/>
  </r>
  <r>
    <x v="1135"/>
    <n v="360"/>
    <s v="Enfermedades Mundiales"/>
    <s v="Salud"/>
    <n v="13505"/>
    <x v="3"/>
    <x v="1"/>
    <x v="2"/>
    <x v="340"/>
    <s v="Ninguno"/>
    <s v="Vacunación 1era y 2da dosis"/>
    <s v="Periodo 2020-2021"/>
    <s v="Unidades"/>
    <s v="Ministerio de Ciencias, Tecnología, Conocimiento e Innovación"/>
    <x v="1135"/>
    <m/>
    <s v="Gráfico Evolución"/>
    <m/>
    <x v="1121"/>
    <m/>
    <s v="#1774B9"/>
    <s v="360-1136"/>
    <n v="36313505"/>
    <s v="T-364"/>
    <s v="C-362"/>
    <s v="FI-363"/>
    <s v="M-366"/>
  </r>
  <r>
    <x v="1136"/>
    <n v="360"/>
    <s v="Enfermedades Mundiales"/>
    <s v="Salud"/>
    <n v="13601"/>
    <x v="3"/>
    <x v="1"/>
    <x v="2"/>
    <x v="341"/>
    <s v="Ninguno"/>
    <s v="Vacunación 1era y 2da dosis"/>
    <s v="Periodo 2020-2021"/>
    <s v="Unidades"/>
    <s v="Ministerio de Ciencias, Tecnología, Conocimiento e Innovación"/>
    <x v="1136"/>
    <m/>
    <s v="Gráfico Evolución"/>
    <m/>
    <x v="1122"/>
    <m/>
    <s v="#1774B9"/>
    <s v="360-1137"/>
    <n v="36313601"/>
    <s v="T-364"/>
    <s v="C-362"/>
    <s v="FI-363"/>
    <s v="M-366"/>
  </r>
  <r>
    <x v="1137"/>
    <n v="360"/>
    <s v="Enfermedades Mundiales"/>
    <s v="Salud"/>
    <n v="13602"/>
    <x v="3"/>
    <x v="1"/>
    <x v="2"/>
    <x v="342"/>
    <s v="Ninguno"/>
    <s v="Vacunación 1era y 2da dosis"/>
    <s v="Periodo 2020-2021"/>
    <s v="Unidades"/>
    <s v="Ministerio de Ciencias, Tecnología, Conocimiento e Innovación"/>
    <x v="1137"/>
    <m/>
    <s v="Gráfico Evolución"/>
    <m/>
    <x v="1123"/>
    <m/>
    <s v="#1774B9"/>
    <s v="360-1138"/>
    <n v="36313602"/>
    <s v="T-364"/>
    <s v="C-362"/>
    <s v="FI-363"/>
    <s v="M-366"/>
  </r>
  <r>
    <x v="1138"/>
    <n v="360"/>
    <s v="Enfermedades Mundiales"/>
    <s v="Salud"/>
    <n v="13603"/>
    <x v="3"/>
    <x v="1"/>
    <x v="2"/>
    <x v="343"/>
    <s v="Ninguno"/>
    <s v="Vacunación 1era y 2da dosis"/>
    <s v="Periodo 2020-2021"/>
    <s v="Unidades"/>
    <s v="Ministerio de Ciencias, Tecnología, Conocimiento e Innovación"/>
    <x v="1138"/>
    <m/>
    <s v="Gráfico Evolución"/>
    <m/>
    <x v="1124"/>
    <m/>
    <s v="#1774B9"/>
    <s v="360-1139"/>
    <n v="36313603"/>
    <s v="T-364"/>
    <s v="C-362"/>
    <s v="FI-363"/>
    <s v="M-366"/>
  </r>
  <r>
    <x v="1139"/>
    <n v="360"/>
    <s v="Enfermedades Mundiales"/>
    <s v="Salud"/>
    <n v="13604"/>
    <x v="3"/>
    <x v="1"/>
    <x v="2"/>
    <x v="344"/>
    <s v="Ninguno"/>
    <s v="Vacunación 1era y 2da dosis"/>
    <s v="Periodo 2020-2021"/>
    <s v="Unidades"/>
    <s v="Ministerio de Ciencias, Tecnología, Conocimiento e Innovación"/>
    <x v="1139"/>
    <m/>
    <s v="Gráfico Evolución"/>
    <m/>
    <x v="1125"/>
    <m/>
    <s v="#1774B9"/>
    <s v="360-1140"/>
    <n v="36313604"/>
    <s v="T-364"/>
    <s v="C-362"/>
    <s v="FI-363"/>
    <s v="M-366"/>
  </r>
  <r>
    <x v="1140"/>
    <n v="360"/>
    <s v="Enfermedades Mundiales"/>
    <s v="Salud"/>
    <n v="13605"/>
    <x v="3"/>
    <x v="1"/>
    <x v="2"/>
    <x v="345"/>
    <s v="Ninguno"/>
    <s v="Vacunación 1era y 2da dosis"/>
    <s v="Periodo 2020-2021"/>
    <s v="Unidades"/>
    <s v="Ministerio de Ciencias, Tecnología, Conocimiento e Innovación"/>
    <x v="1140"/>
    <m/>
    <s v="Gráfico Evolución"/>
    <m/>
    <x v="1126"/>
    <m/>
    <s v="#1774B9"/>
    <s v="360-1141"/>
    <n v="36313605"/>
    <s v="T-364"/>
    <s v="C-362"/>
    <s v="FI-363"/>
    <s v="M-366"/>
  </r>
  <r>
    <x v="1141"/>
    <n v="360"/>
    <s v="Enfermedades Mundiales"/>
    <s v="Salud"/>
    <n v="14101"/>
    <x v="3"/>
    <x v="1"/>
    <x v="2"/>
    <x v="346"/>
    <s v="Ninguno"/>
    <s v="Vacunación 1era y 2da dosis"/>
    <s v="Periodo 2020-2021"/>
    <s v="Unidades"/>
    <s v="Ministerio de Ciencias, Tecnología, Conocimiento e Innovación"/>
    <x v="1141"/>
    <m/>
    <s v="Gráfico Evolución"/>
    <m/>
    <x v="1127"/>
    <m/>
    <s v="#1774B9"/>
    <s v="360-1142"/>
    <n v="36314101"/>
    <s v="T-364"/>
    <s v="C-362"/>
    <s v="FI-363"/>
    <s v="M-366"/>
  </r>
  <r>
    <x v="1142"/>
    <n v="360"/>
    <s v="Enfermedades Mundiales"/>
    <s v="Salud"/>
    <n v="14102"/>
    <x v="3"/>
    <x v="1"/>
    <x v="2"/>
    <x v="347"/>
    <s v="Ninguno"/>
    <s v="Vacunación 1era y 2da dosis"/>
    <s v="Periodo 2020-2021"/>
    <s v="Unidades"/>
    <s v="Ministerio de Ciencias, Tecnología, Conocimiento e Innovación"/>
    <x v="1142"/>
    <m/>
    <s v="Gráfico Evolución"/>
    <m/>
    <x v="1128"/>
    <m/>
    <s v="#1774B9"/>
    <s v="360-1143"/>
    <n v="36314102"/>
    <s v="T-364"/>
    <s v="C-362"/>
    <s v="FI-363"/>
    <s v="M-366"/>
  </r>
  <r>
    <x v="1143"/>
    <n v="360"/>
    <s v="Enfermedades Mundiales"/>
    <s v="Salud"/>
    <n v="14103"/>
    <x v="3"/>
    <x v="1"/>
    <x v="2"/>
    <x v="348"/>
    <s v="Ninguno"/>
    <s v="Vacunación 1era y 2da dosis"/>
    <s v="Periodo 2020-2021"/>
    <s v="Unidades"/>
    <s v="Ministerio de Ciencias, Tecnología, Conocimiento e Innovación"/>
    <x v="1143"/>
    <m/>
    <s v="Gráfico Evolución"/>
    <m/>
    <x v="1129"/>
    <m/>
    <s v="#1774B9"/>
    <s v="360-1144"/>
    <n v="36314103"/>
    <s v="T-364"/>
    <s v="C-362"/>
    <s v="FI-363"/>
    <s v="M-366"/>
  </r>
  <r>
    <x v="1144"/>
    <n v="360"/>
    <s v="Enfermedades Mundiales"/>
    <s v="Salud"/>
    <n v="14104"/>
    <x v="3"/>
    <x v="1"/>
    <x v="2"/>
    <x v="349"/>
    <s v="Ninguno"/>
    <s v="Vacunación 1era y 2da dosis"/>
    <s v="Periodo 2020-2021"/>
    <s v="Unidades"/>
    <s v="Ministerio de Ciencias, Tecnología, Conocimiento e Innovación"/>
    <x v="1144"/>
    <m/>
    <s v="Gráfico Evolución"/>
    <m/>
    <x v="1130"/>
    <m/>
    <s v="#1774B9"/>
    <s v="360-1145"/>
    <n v="36314104"/>
    <s v="T-364"/>
    <s v="C-362"/>
    <s v="FI-363"/>
    <s v="M-366"/>
  </r>
  <r>
    <x v="1145"/>
    <n v="360"/>
    <s v="Enfermedades Mundiales"/>
    <s v="Salud"/>
    <n v="14105"/>
    <x v="3"/>
    <x v="1"/>
    <x v="2"/>
    <x v="350"/>
    <s v="Ninguno"/>
    <s v="Vacunación 1era y 2da dosis"/>
    <s v="Periodo 2020-2021"/>
    <s v="Unidades"/>
    <s v="Ministerio de Ciencias, Tecnología, Conocimiento e Innovación"/>
    <x v="1145"/>
    <m/>
    <s v="Gráfico Evolución"/>
    <m/>
    <x v="1131"/>
    <m/>
    <s v="#1774B9"/>
    <s v="360-1146"/>
    <n v="36314105"/>
    <s v="T-364"/>
    <s v="C-362"/>
    <s v="FI-363"/>
    <s v="M-366"/>
  </r>
  <r>
    <x v="1146"/>
    <n v="360"/>
    <s v="Enfermedades Mundiales"/>
    <s v="Salud"/>
    <n v="14106"/>
    <x v="3"/>
    <x v="1"/>
    <x v="2"/>
    <x v="351"/>
    <s v="Ninguno"/>
    <s v="Vacunación 1era y 2da dosis"/>
    <s v="Periodo 2020-2021"/>
    <s v="Unidades"/>
    <s v="Ministerio de Ciencias, Tecnología, Conocimiento e Innovación"/>
    <x v="1146"/>
    <m/>
    <s v="Gráfico Evolución"/>
    <m/>
    <x v="1132"/>
    <m/>
    <s v="#1774B9"/>
    <s v="360-1147"/>
    <n v="36314106"/>
    <s v="T-364"/>
    <s v="C-362"/>
    <s v="FI-363"/>
    <s v="M-366"/>
  </r>
  <r>
    <x v="1147"/>
    <n v="360"/>
    <s v="Enfermedades Mundiales"/>
    <s v="Salud"/>
    <n v="14107"/>
    <x v="3"/>
    <x v="1"/>
    <x v="2"/>
    <x v="352"/>
    <s v="Ninguno"/>
    <s v="Vacunación 1era y 2da dosis"/>
    <s v="Periodo 2020-2021"/>
    <s v="Unidades"/>
    <s v="Ministerio de Ciencias, Tecnología, Conocimiento e Innovación"/>
    <x v="1147"/>
    <m/>
    <s v="Gráfico Evolución"/>
    <m/>
    <x v="1133"/>
    <m/>
    <s v="#1774B9"/>
    <s v="360-1148"/>
    <n v="36314107"/>
    <s v="T-364"/>
    <s v="C-362"/>
    <s v="FI-363"/>
    <s v="M-366"/>
  </r>
  <r>
    <x v="1148"/>
    <n v="360"/>
    <s v="Enfermedades Mundiales"/>
    <s v="Salud"/>
    <n v="14108"/>
    <x v="3"/>
    <x v="1"/>
    <x v="2"/>
    <x v="353"/>
    <s v="Ninguno"/>
    <s v="Vacunación 1era y 2da dosis"/>
    <s v="Periodo 2020-2021"/>
    <s v="Unidades"/>
    <s v="Ministerio de Ciencias, Tecnología, Conocimiento e Innovación"/>
    <x v="1148"/>
    <m/>
    <s v="Gráfico Evolución"/>
    <m/>
    <x v="1134"/>
    <m/>
    <s v="#1774B9"/>
    <s v="360-1149"/>
    <n v="36314108"/>
    <s v="T-364"/>
    <s v="C-362"/>
    <s v="FI-363"/>
    <s v="M-366"/>
  </r>
  <r>
    <x v="1149"/>
    <n v="360"/>
    <s v="Enfermedades Mundiales"/>
    <s v="Salud"/>
    <n v="14201"/>
    <x v="3"/>
    <x v="1"/>
    <x v="2"/>
    <x v="354"/>
    <s v="Ninguno"/>
    <s v="Vacunación 1era y 2da dosis"/>
    <s v="Periodo 2020-2021"/>
    <s v="Unidades"/>
    <s v="Ministerio de Ciencias, Tecnología, Conocimiento e Innovación"/>
    <x v="1149"/>
    <m/>
    <s v="Gráfico Evolución"/>
    <m/>
    <x v="1135"/>
    <m/>
    <s v="#1774B9"/>
    <s v="360-1150"/>
    <n v="36314201"/>
    <s v="T-364"/>
    <s v="C-362"/>
    <s v="FI-363"/>
    <s v="M-366"/>
  </r>
  <r>
    <x v="1150"/>
    <n v="360"/>
    <s v="Enfermedades Mundiales"/>
    <s v="Salud"/>
    <n v="14202"/>
    <x v="3"/>
    <x v="1"/>
    <x v="2"/>
    <x v="355"/>
    <s v="Ninguno"/>
    <s v="Vacunación 1era y 2da dosis"/>
    <s v="Periodo 2020-2021"/>
    <s v="Unidades"/>
    <s v="Ministerio de Ciencias, Tecnología, Conocimiento e Innovación"/>
    <x v="1150"/>
    <m/>
    <s v="Gráfico Evolución"/>
    <m/>
    <x v="1136"/>
    <m/>
    <s v="#1774B9"/>
    <s v="360-1151"/>
    <n v="36314202"/>
    <s v="T-364"/>
    <s v="C-362"/>
    <s v="FI-363"/>
    <s v="M-366"/>
  </r>
  <r>
    <x v="1151"/>
    <n v="360"/>
    <s v="Enfermedades Mundiales"/>
    <s v="Salud"/>
    <n v="14203"/>
    <x v="3"/>
    <x v="1"/>
    <x v="2"/>
    <x v="356"/>
    <s v="Ninguno"/>
    <s v="Vacunación 1era y 2da dosis"/>
    <s v="Periodo 2020-2021"/>
    <s v="Unidades"/>
    <s v="Ministerio de Ciencias, Tecnología, Conocimiento e Innovación"/>
    <x v="1151"/>
    <m/>
    <s v="Gráfico Evolución"/>
    <m/>
    <x v="1137"/>
    <m/>
    <s v="#1774B9"/>
    <s v="360-1152"/>
    <n v="36314203"/>
    <s v="T-364"/>
    <s v="C-362"/>
    <s v="FI-363"/>
    <s v="M-366"/>
  </r>
  <r>
    <x v="1152"/>
    <n v="360"/>
    <s v="Enfermedades Mundiales"/>
    <s v="Salud"/>
    <n v="14204"/>
    <x v="3"/>
    <x v="1"/>
    <x v="2"/>
    <x v="357"/>
    <s v="Ninguno"/>
    <s v="Vacunación 1era y 2da dosis"/>
    <s v="Periodo 2020-2021"/>
    <s v="Unidades"/>
    <s v="Ministerio de Ciencias, Tecnología, Conocimiento e Innovación"/>
    <x v="1152"/>
    <m/>
    <s v="Gráfico Evolución"/>
    <m/>
    <x v="1138"/>
    <m/>
    <s v="#1774B9"/>
    <s v="360-1153"/>
    <n v="36314204"/>
    <s v="T-364"/>
    <s v="C-362"/>
    <s v="FI-363"/>
    <s v="M-366"/>
  </r>
  <r>
    <x v="1153"/>
    <n v="360"/>
    <s v="Enfermedades Mundiales"/>
    <s v="Salud"/>
    <n v="15101"/>
    <x v="3"/>
    <x v="1"/>
    <x v="2"/>
    <x v="358"/>
    <s v="Ninguno"/>
    <s v="Vacunación 1era y 2da dosis"/>
    <s v="Periodo 2020-2021"/>
    <s v="Unidades"/>
    <s v="Ministerio de Ciencias, Tecnología, Conocimiento e Innovación"/>
    <x v="1153"/>
    <m/>
    <s v="Gráfico Evolución"/>
    <m/>
    <x v="1139"/>
    <m/>
    <s v="#1774B9"/>
    <s v="360-1154"/>
    <n v="36315101"/>
    <s v="T-364"/>
    <s v="C-362"/>
    <s v="FI-363"/>
    <s v="M-366"/>
  </r>
  <r>
    <x v="1154"/>
    <n v="360"/>
    <s v="Enfermedades Mundiales"/>
    <s v="Salud"/>
    <n v="15102"/>
    <x v="3"/>
    <x v="1"/>
    <x v="2"/>
    <x v="359"/>
    <s v="Ninguno"/>
    <s v="Vacunación 1era y 2da dosis"/>
    <s v="Periodo 2020-2021"/>
    <s v="Unidades"/>
    <s v="Ministerio de Ciencias, Tecnología, Conocimiento e Innovación"/>
    <x v="1154"/>
    <m/>
    <s v="Gráfico Evolución"/>
    <m/>
    <x v="1140"/>
    <m/>
    <s v="#1774B9"/>
    <s v="360-1155"/>
    <n v="36315102"/>
    <s v="T-364"/>
    <s v="C-362"/>
    <s v="FI-363"/>
    <s v="M-366"/>
  </r>
  <r>
    <x v="1155"/>
    <n v="360"/>
    <s v="Enfermedades Mundiales"/>
    <s v="Salud"/>
    <n v="15201"/>
    <x v="3"/>
    <x v="1"/>
    <x v="2"/>
    <x v="360"/>
    <s v="Ninguno"/>
    <s v="Vacunación 1era y 2da dosis"/>
    <s v="Periodo 2020-2021"/>
    <s v="Unidades"/>
    <s v="Ministerio de Ciencias, Tecnología, Conocimiento e Innovación"/>
    <x v="1155"/>
    <m/>
    <s v="Gráfico Evolución"/>
    <m/>
    <x v="1141"/>
    <m/>
    <s v="#1774B9"/>
    <s v="360-1156"/>
    <n v="36315201"/>
    <s v="T-364"/>
    <s v="C-362"/>
    <s v="FI-363"/>
    <s v="M-366"/>
  </r>
  <r>
    <x v="1156"/>
    <n v="360"/>
    <s v="Enfermedades Mundiales"/>
    <s v="Salud"/>
    <n v="15202"/>
    <x v="3"/>
    <x v="1"/>
    <x v="2"/>
    <x v="361"/>
    <s v="Ninguno"/>
    <s v="Vacunación 1era y 2da dosis"/>
    <s v="Periodo 2020-2021"/>
    <s v="Unidades"/>
    <s v="Ministerio de Ciencias, Tecnología, Conocimiento e Innovación"/>
    <x v="1156"/>
    <m/>
    <s v="Gráfico Evolución"/>
    <m/>
    <x v="1142"/>
    <m/>
    <s v="#1774B9"/>
    <s v="360-1157"/>
    <n v="36315202"/>
    <s v="T-364"/>
    <s v="C-362"/>
    <s v="FI-363"/>
    <s v="M-366"/>
  </r>
  <r>
    <x v="1157"/>
    <n v="360"/>
    <s v="Enfermedades Mundiales"/>
    <s v="Salud"/>
    <n v="0"/>
    <x v="3"/>
    <x v="1"/>
    <x v="0"/>
    <x v="0"/>
    <s v="Región"/>
    <s v="Vacunación-Casos Activos"/>
    <s v="Periodo 2020-2021"/>
    <s v="Unidades"/>
    <s v="Ministerio de Ciencias, Tecnología, Conocimiento e Innovación"/>
    <x v="1157"/>
    <m/>
    <s v="Gráfico Evolución"/>
    <m/>
    <x v="1143"/>
    <n v="100200300"/>
    <s v="#1774B9"/>
    <s v="360-1158"/>
    <n v="36100000"/>
    <s v="T-364"/>
    <s v="C-362"/>
    <s v="FI-362"/>
    <s v="M-367"/>
  </r>
  <r>
    <x v="1158"/>
    <n v="360"/>
    <s v="Enfermedades Mundiales"/>
    <s v="Salud"/>
    <n v="1"/>
    <x v="3"/>
    <x v="1"/>
    <x v="1"/>
    <x v="1"/>
    <s v="Comuna"/>
    <s v="Vacunación-Casos Activos"/>
    <s v="Periodo 2020-2021"/>
    <s v="Unidades"/>
    <s v="Ministerio de Ciencias, Tecnología, Conocimiento e Innovación"/>
    <x v="1158"/>
    <m/>
    <s v="Gráfico Evolución"/>
    <m/>
    <x v="1144"/>
    <n v="100200301"/>
    <s v="#1774B9"/>
    <s v="360-1159"/>
    <n v="36200001"/>
    <s v="T-364"/>
    <s v="C-362"/>
    <s v="FI-361"/>
    <s v="M-367"/>
  </r>
  <r>
    <x v="1159"/>
    <n v="360"/>
    <s v="Enfermedades Mundiales"/>
    <s v="Salud"/>
    <n v="2"/>
    <x v="3"/>
    <x v="1"/>
    <x v="1"/>
    <x v="2"/>
    <s v="Comuna"/>
    <s v="Vacunación-Casos Activos"/>
    <s v="Periodo 2020-2021"/>
    <s v="Unidades"/>
    <s v="Ministerio de Ciencias, Tecnología, Conocimiento e Innovación"/>
    <x v="1159"/>
    <m/>
    <s v="Gráfico Evolución"/>
    <m/>
    <x v="1145"/>
    <n v="100200302"/>
    <s v="#1774B9"/>
    <s v="360-1160"/>
    <n v="36200002"/>
    <s v="T-364"/>
    <s v="C-362"/>
    <s v="FI-361"/>
    <s v="M-367"/>
  </r>
  <r>
    <x v="1160"/>
    <n v="360"/>
    <s v="Enfermedades Mundiales"/>
    <s v="Salud"/>
    <n v="3"/>
    <x v="3"/>
    <x v="1"/>
    <x v="1"/>
    <x v="3"/>
    <s v="Comuna"/>
    <s v="Vacunación-Casos Activos"/>
    <s v="Periodo 2020-2021"/>
    <s v="Unidades"/>
    <s v="Ministerio de Ciencias, Tecnología, Conocimiento e Innovación"/>
    <x v="1160"/>
    <m/>
    <s v="Gráfico Evolución"/>
    <m/>
    <x v="1146"/>
    <m/>
    <s v="#1774B9"/>
    <s v="360-1161"/>
    <n v="36200003"/>
    <s v="T-364"/>
    <s v="C-362"/>
    <s v="FI-361"/>
    <s v="M-367"/>
  </r>
  <r>
    <x v="1161"/>
    <n v="360"/>
    <s v="Enfermedades Mundiales"/>
    <s v="Salud"/>
    <n v="4"/>
    <x v="3"/>
    <x v="1"/>
    <x v="1"/>
    <x v="4"/>
    <s v="Comuna"/>
    <s v="Vacunación-Casos Activos"/>
    <s v="Periodo 2020-2021"/>
    <s v="Unidades"/>
    <s v="Ministerio de Ciencias, Tecnología, Conocimiento e Innovación"/>
    <x v="1161"/>
    <m/>
    <s v="Gráfico Evolución"/>
    <m/>
    <x v="1147"/>
    <m/>
    <s v="#1774B9"/>
    <s v="360-1162"/>
    <n v="36200004"/>
    <s v="T-364"/>
    <s v="C-362"/>
    <s v="FI-361"/>
    <s v="M-367"/>
  </r>
  <r>
    <x v="1162"/>
    <n v="360"/>
    <s v="Enfermedades Mundiales"/>
    <s v="Salud"/>
    <n v="5"/>
    <x v="3"/>
    <x v="1"/>
    <x v="1"/>
    <x v="5"/>
    <s v="Comuna"/>
    <s v="Vacunación-Casos Activos"/>
    <s v="Periodo 2020-2021"/>
    <s v="Unidades"/>
    <s v="Ministerio de Ciencias, Tecnología, Conocimiento e Innovación"/>
    <x v="1162"/>
    <m/>
    <s v="Gráfico Evolución"/>
    <m/>
    <x v="1148"/>
    <m/>
    <s v="#1774B9"/>
    <s v="360-1163"/>
    <n v="36200005"/>
    <s v="T-364"/>
    <s v="C-362"/>
    <s v="FI-361"/>
    <s v="M-367"/>
  </r>
  <r>
    <x v="1163"/>
    <n v="360"/>
    <s v="Enfermedades Mundiales"/>
    <s v="Salud"/>
    <n v="6"/>
    <x v="3"/>
    <x v="1"/>
    <x v="1"/>
    <x v="6"/>
    <s v="Comuna"/>
    <s v="Vacunación-Casos Activos"/>
    <s v="Periodo 2020-2021"/>
    <s v="Unidades"/>
    <s v="Ministerio de Ciencias, Tecnología, Conocimiento e Innovación"/>
    <x v="1163"/>
    <m/>
    <s v="Gráfico Evolución"/>
    <m/>
    <x v="1149"/>
    <m/>
    <s v="#1774B9"/>
    <s v="360-1164"/>
    <n v="36200006"/>
    <s v="T-364"/>
    <s v="C-362"/>
    <s v="FI-361"/>
    <s v="M-367"/>
  </r>
  <r>
    <x v="1164"/>
    <n v="360"/>
    <s v="Enfermedades Mundiales"/>
    <s v="Salud"/>
    <n v="7"/>
    <x v="3"/>
    <x v="1"/>
    <x v="1"/>
    <x v="7"/>
    <s v="Comuna"/>
    <s v="Vacunación-Casos Activos"/>
    <s v="Periodo 2020-2021"/>
    <s v="Unidades"/>
    <s v="Ministerio de Ciencias, Tecnología, Conocimiento e Innovación"/>
    <x v="1164"/>
    <m/>
    <s v="Gráfico Evolución"/>
    <m/>
    <x v="1150"/>
    <m/>
    <s v="#1774B9"/>
    <s v="360-1165"/>
    <n v="36200007"/>
    <s v="T-364"/>
    <s v="C-362"/>
    <s v="FI-361"/>
    <s v="M-367"/>
  </r>
  <r>
    <x v="1165"/>
    <n v="360"/>
    <s v="Enfermedades Mundiales"/>
    <s v="Salud"/>
    <n v="8"/>
    <x v="3"/>
    <x v="1"/>
    <x v="1"/>
    <x v="8"/>
    <s v="Comuna"/>
    <s v="Vacunación-Casos Activos"/>
    <s v="Periodo 2020-2021"/>
    <s v="Unidades"/>
    <s v="Ministerio de Ciencias, Tecnología, Conocimiento e Innovación"/>
    <x v="1165"/>
    <m/>
    <s v="Gráfico Evolución"/>
    <m/>
    <x v="1151"/>
    <m/>
    <s v="#1774B9"/>
    <s v="360-1166"/>
    <n v="36200008"/>
    <s v="T-364"/>
    <s v="C-362"/>
    <s v="FI-361"/>
    <s v="M-367"/>
  </r>
  <r>
    <x v="1166"/>
    <n v="360"/>
    <s v="Enfermedades Mundiales"/>
    <s v="Salud"/>
    <n v="9"/>
    <x v="3"/>
    <x v="1"/>
    <x v="1"/>
    <x v="9"/>
    <s v="Comuna"/>
    <s v="Vacunación-Casos Activos"/>
    <s v="Periodo 2020-2021"/>
    <s v="Unidades"/>
    <s v="Ministerio de Ciencias, Tecnología, Conocimiento e Innovación"/>
    <x v="1166"/>
    <m/>
    <s v="Gráfico Evolución"/>
    <m/>
    <x v="1152"/>
    <m/>
    <s v="#1774B9"/>
    <s v="360-1167"/>
    <n v="36200009"/>
    <s v="T-364"/>
    <s v="C-362"/>
    <s v="FI-361"/>
    <s v="M-367"/>
  </r>
  <r>
    <x v="1167"/>
    <n v="360"/>
    <s v="Enfermedades Mundiales"/>
    <s v="Salud"/>
    <n v="10"/>
    <x v="3"/>
    <x v="1"/>
    <x v="1"/>
    <x v="10"/>
    <s v="Comuna"/>
    <s v="Vacunación-Casos Activos"/>
    <s v="Periodo 2020-2021"/>
    <s v="Unidades"/>
    <s v="Ministerio de Ciencias, Tecnología, Conocimiento e Innovación"/>
    <x v="1167"/>
    <m/>
    <s v="Gráfico Evolución"/>
    <m/>
    <x v="1153"/>
    <m/>
    <s v="#1774B9"/>
    <s v="360-1168"/>
    <n v="36200010"/>
    <s v="T-364"/>
    <s v="C-362"/>
    <s v="FI-361"/>
    <s v="M-367"/>
  </r>
  <r>
    <x v="1168"/>
    <n v="360"/>
    <s v="Enfermedades Mundiales"/>
    <s v="Salud"/>
    <n v="11"/>
    <x v="3"/>
    <x v="1"/>
    <x v="1"/>
    <x v="11"/>
    <s v="Comuna"/>
    <s v="Vacunación-Casos Activos"/>
    <s v="Periodo 2020-2021"/>
    <s v="Unidades"/>
    <s v="Ministerio de Ciencias, Tecnología, Conocimiento e Innovación"/>
    <x v="1168"/>
    <m/>
    <s v="Gráfico Evolución"/>
    <m/>
    <x v="1154"/>
    <m/>
    <s v="#1774B9"/>
    <s v="360-1169"/>
    <n v="36200011"/>
    <s v="T-364"/>
    <s v="C-362"/>
    <s v="FI-361"/>
    <s v="M-367"/>
  </r>
  <r>
    <x v="1169"/>
    <n v="360"/>
    <s v="Enfermedades Mundiales"/>
    <s v="Salud"/>
    <n v="12"/>
    <x v="3"/>
    <x v="1"/>
    <x v="1"/>
    <x v="12"/>
    <s v="Comuna"/>
    <s v="Vacunación-Casos Activos"/>
    <s v="Periodo 2020-2021"/>
    <s v="Unidades"/>
    <s v="Ministerio de Ciencias, Tecnología, Conocimiento e Innovación"/>
    <x v="1169"/>
    <m/>
    <s v="Gráfico Evolución"/>
    <m/>
    <x v="1155"/>
    <m/>
    <s v="#1774B9"/>
    <s v="360-1170"/>
    <n v="36200012"/>
    <s v="T-364"/>
    <s v="C-362"/>
    <s v="FI-361"/>
    <s v="M-367"/>
  </r>
  <r>
    <x v="1170"/>
    <n v="360"/>
    <s v="Enfermedades Mundiales"/>
    <s v="Salud"/>
    <n v="13"/>
    <x v="3"/>
    <x v="1"/>
    <x v="1"/>
    <x v="13"/>
    <s v="Comuna"/>
    <s v="Vacunación-Casos Activos"/>
    <s v="Periodo 2020-2021"/>
    <s v="Unidades"/>
    <s v="Ministerio de Ciencias, Tecnología, Conocimiento e Innovación"/>
    <x v="1170"/>
    <m/>
    <s v="Gráfico Evolución"/>
    <m/>
    <x v="1156"/>
    <m/>
    <s v="#1774B9"/>
    <s v="360-1171"/>
    <n v="36200013"/>
    <s v="T-364"/>
    <s v="C-362"/>
    <s v="FI-361"/>
    <s v="M-367"/>
  </r>
  <r>
    <x v="1171"/>
    <n v="360"/>
    <s v="Enfermedades Mundiales"/>
    <s v="Salud"/>
    <n v="14"/>
    <x v="3"/>
    <x v="1"/>
    <x v="1"/>
    <x v="14"/>
    <s v="Comuna"/>
    <s v="Vacunación-Casos Activos"/>
    <s v="Periodo 2020-2021"/>
    <s v="Unidades"/>
    <s v="Ministerio de Ciencias, Tecnología, Conocimiento e Innovación"/>
    <x v="1171"/>
    <m/>
    <s v="Gráfico Evolución"/>
    <m/>
    <x v="1157"/>
    <m/>
    <s v="#1774B9"/>
    <s v="360-1172"/>
    <n v="36200014"/>
    <s v="T-364"/>
    <s v="C-362"/>
    <s v="FI-361"/>
    <s v="M-367"/>
  </r>
  <r>
    <x v="1172"/>
    <n v="360"/>
    <s v="Enfermedades Mundiales"/>
    <s v="Salud"/>
    <n v="15"/>
    <x v="3"/>
    <x v="1"/>
    <x v="1"/>
    <x v="15"/>
    <s v="Comuna"/>
    <s v="Vacunación-Casos Activos"/>
    <s v="Periodo 2020-2021"/>
    <s v="Unidades"/>
    <s v="Ministerio de Ciencias, Tecnología, Conocimiento e Innovación"/>
    <x v="1172"/>
    <m/>
    <s v="Gráfico Evolución"/>
    <m/>
    <x v="1158"/>
    <m/>
    <s v="#1774B9"/>
    <s v="360-1173"/>
    <n v="36200015"/>
    <s v="T-364"/>
    <s v="C-362"/>
    <s v="FI-361"/>
    <s v="M-367"/>
  </r>
  <r>
    <x v="1173"/>
    <n v="360"/>
    <s v="Enfermedades Mundiales"/>
    <s v="Salud"/>
    <n v="16"/>
    <x v="3"/>
    <x v="1"/>
    <x v="1"/>
    <x v="16"/>
    <s v="Comuna"/>
    <s v="Vacunación-Casos Activos"/>
    <s v="Periodo 2020-2021"/>
    <s v="Unidades"/>
    <s v="Ministerio de Ciencias, Tecnología, Conocimiento e Innovación"/>
    <x v="1173"/>
    <m/>
    <s v="Gráfico Evolución"/>
    <m/>
    <x v="1159"/>
    <m/>
    <s v="#1774B9"/>
    <s v="360-1174"/>
    <n v="36200016"/>
    <s v="T-364"/>
    <s v="C-362"/>
    <s v="FI-361"/>
    <s v="M-367"/>
  </r>
  <r>
    <x v="1174"/>
    <n v="360"/>
    <s v="Enfermedades Mundiales"/>
    <s v="Salud"/>
    <n v="1101"/>
    <x v="3"/>
    <x v="1"/>
    <x v="2"/>
    <x v="17"/>
    <s v="Ninguno"/>
    <s v="Vacunación-Casos Activos"/>
    <s v="Periodo 2020-2021"/>
    <s v="Unidades"/>
    <s v="Ministerio de Ciencias, Tecnología, Conocimiento e Innovación"/>
    <x v="1174"/>
    <m/>
    <s v="Gráfico Evolución"/>
    <m/>
    <x v="1160"/>
    <m/>
    <s v="#1774B9"/>
    <s v="360-1175"/>
    <n v="36301101"/>
    <s v="T-364"/>
    <s v="C-362"/>
    <s v="FI-363"/>
    <s v="M-367"/>
  </r>
  <r>
    <x v="1175"/>
    <n v="360"/>
    <s v="Enfermedades Mundiales"/>
    <s v="Salud"/>
    <n v="1107"/>
    <x v="3"/>
    <x v="1"/>
    <x v="2"/>
    <x v="18"/>
    <s v="Ninguno"/>
    <s v="Vacunación-Casos Activos"/>
    <s v="Periodo 2020-2021"/>
    <s v="Unidades"/>
    <s v="Ministerio de Ciencias, Tecnología, Conocimiento e Innovación"/>
    <x v="1175"/>
    <m/>
    <s v="Gráfico Evolución"/>
    <m/>
    <x v="1161"/>
    <m/>
    <s v="#1774B9"/>
    <s v="360-1176"/>
    <n v="36301107"/>
    <s v="T-364"/>
    <s v="C-362"/>
    <s v="FI-363"/>
    <s v="M-367"/>
  </r>
  <r>
    <x v="1176"/>
    <n v="360"/>
    <s v="Enfermedades Mundiales"/>
    <s v="Salud"/>
    <n v="1401"/>
    <x v="3"/>
    <x v="1"/>
    <x v="2"/>
    <x v="19"/>
    <s v="Ninguno"/>
    <s v="Vacunación-Casos Activos"/>
    <s v="Periodo 2020-2021"/>
    <s v="Unidades"/>
    <s v="Ministerio de Ciencias, Tecnología, Conocimiento e Innovación"/>
    <x v="1176"/>
    <m/>
    <s v="Gráfico Evolución"/>
    <m/>
    <x v="1162"/>
    <m/>
    <s v="#1774B9"/>
    <s v="360-1177"/>
    <n v="36301401"/>
    <s v="T-364"/>
    <s v="C-362"/>
    <s v="FI-363"/>
    <s v="M-367"/>
  </r>
  <r>
    <x v="1177"/>
    <n v="360"/>
    <s v="Enfermedades Mundiales"/>
    <s v="Salud"/>
    <n v="1402"/>
    <x v="3"/>
    <x v="1"/>
    <x v="2"/>
    <x v="20"/>
    <s v="Ninguno"/>
    <s v="Vacunación-Casos Activos"/>
    <s v="Periodo 2020-2021"/>
    <s v="Unidades"/>
    <s v="Ministerio de Ciencias, Tecnología, Conocimiento e Innovación"/>
    <x v="1177"/>
    <m/>
    <s v="Gráfico Evolución"/>
    <m/>
    <x v="1163"/>
    <m/>
    <s v="#1774B9"/>
    <s v="360-1178"/>
    <n v="36301402"/>
    <s v="T-364"/>
    <s v="C-362"/>
    <s v="FI-363"/>
    <s v="M-367"/>
  </r>
  <r>
    <x v="1178"/>
    <n v="360"/>
    <s v="Enfermedades Mundiales"/>
    <s v="Salud"/>
    <n v="1403"/>
    <x v="3"/>
    <x v="1"/>
    <x v="2"/>
    <x v="21"/>
    <s v="Ninguno"/>
    <s v="Vacunación-Casos Activos"/>
    <s v="Periodo 2020-2021"/>
    <s v="Unidades"/>
    <s v="Ministerio de Ciencias, Tecnología, Conocimiento e Innovación"/>
    <x v="1178"/>
    <m/>
    <s v="Gráfico Evolución"/>
    <m/>
    <x v="1164"/>
    <m/>
    <s v="#1774B9"/>
    <s v="360-1179"/>
    <n v="36301403"/>
    <s v="T-364"/>
    <s v="C-362"/>
    <s v="FI-363"/>
    <s v="M-367"/>
  </r>
  <r>
    <x v="1179"/>
    <n v="360"/>
    <s v="Enfermedades Mundiales"/>
    <s v="Salud"/>
    <n v="1404"/>
    <x v="3"/>
    <x v="1"/>
    <x v="2"/>
    <x v="22"/>
    <s v="Ninguno"/>
    <s v="Vacunación-Casos Activos"/>
    <s v="Periodo 2020-2021"/>
    <s v="Unidades"/>
    <s v="Ministerio de Ciencias, Tecnología, Conocimiento e Innovación"/>
    <x v="1179"/>
    <m/>
    <s v="Gráfico Evolución"/>
    <m/>
    <x v="1165"/>
    <m/>
    <s v="#1774B9"/>
    <s v="360-1180"/>
    <n v="36301404"/>
    <s v="T-364"/>
    <s v="C-362"/>
    <s v="FI-363"/>
    <s v="M-367"/>
  </r>
  <r>
    <x v="1180"/>
    <n v="360"/>
    <s v="Enfermedades Mundiales"/>
    <s v="Salud"/>
    <n v="1405"/>
    <x v="3"/>
    <x v="1"/>
    <x v="2"/>
    <x v="23"/>
    <s v="Ninguno"/>
    <s v="Vacunación-Casos Activos"/>
    <s v="Periodo 2020-2021"/>
    <s v="Unidades"/>
    <s v="Ministerio de Ciencias, Tecnología, Conocimiento e Innovación"/>
    <x v="1180"/>
    <m/>
    <s v="Gráfico Evolución"/>
    <m/>
    <x v="1166"/>
    <m/>
    <s v="#1774B9"/>
    <s v="360-1181"/>
    <n v="36301405"/>
    <s v="T-364"/>
    <s v="C-362"/>
    <s v="FI-363"/>
    <s v="M-367"/>
  </r>
  <r>
    <x v="1181"/>
    <n v="360"/>
    <s v="Enfermedades Mundiales"/>
    <s v="Salud"/>
    <n v="2101"/>
    <x v="3"/>
    <x v="1"/>
    <x v="2"/>
    <x v="24"/>
    <s v="Ninguno"/>
    <s v="Vacunación-Casos Activos"/>
    <s v="Periodo 2020-2021"/>
    <s v="Unidades"/>
    <s v="Ministerio de Ciencias, Tecnología, Conocimiento e Innovación"/>
    <x v="1181"/>
    <m/>
    <s v="Gráfico Evolución"/>
    <m/>
    <x v="1167"/>
    <m/>
    <s v="#1774B9"/>
    <s v="360-1182"/>
    <n v="36302101"/>
    <s v="T-364"/>
    <s v="C-362"/>
    <s v="FI-363"/>
    <s v="M-367"/>
  </r>
  <r>
    <x v="1182"/>
    <n v="360"/>
    <s v="Enfermedades Mundiales"/>
    <s v="Salud"/>
    <n v="2102"/>
    <x v="3"/>
    <x v="1"/>
    <x v="2"/>
    <x v="25"/>
    <s v="Ninguno"/>
    <s v="Vacunación-Casos Activos"/>
    <s v="Periodo 2020-2021"/>
    <s v="Unidades"/>
    <s v="Ministerio de Ciencias, Tecnología, Conocimiento e Innovación"/>
    <x v="1182"/>
    <m/>
    <s v="Gráfico Evolución"/>
    <m/>
    <x v="1168"/>
    <m/>
    <s v="#1774B9"/>
    <s v="360-1183"/>
    <n v="36302102"/>
    <s v="T-364"/>
    <s v="C-362"/>
    <s v="FI-363"/>
    <s v="M-367"/>
  </r>
  <r>
    <x v="1183"/>
    <n v="360"/>
    <s v="Enfermedades Mundiales"/>
    <s v="Salud"/>
    <n v="2103"/>
    <x v="3"/>
    <x v="1"/>
    <x v="2"/>
    <x v="26"/>
    <s v="Ninguno"/>
    <s v="Vacunación-Casos Activos"/>
    <s v="Periodo 2020-2021"/>
    <s v="Unidades"/>
    <s v="Ministerio de Ciencias, Tecnología, Conocimiento e Innovación"/>
    <x v="1183"/>
    <m/>
    <s v="Gráfico Evolución"/>
    <m/>
    <x v="1169"/>
    <m/>
    <s v="#1774B9"/>
    <s v="360-1184"/>
    <n v="36302103"/>
    <s v="T-364"/>
    <s v="C-362"/>
    <s v="FI-363"/>
    <s v="M-367"/>
  </r>
  <r>
    <x v="1184"/>
    <n v="360"/>
    <s v="Enfermedades Mundiales"/>
    <s v="Salud"/>
    <n v="2104"/>
    <x v="3"/>
    <x v="1"/>
    <x v="2"/>
    <x v="27"/>
    <s v="Ninguno"/>
    <s v="Vacunación-Casos Activos"/>
    <s v="Periodo 2020-2021"/>
    <s v="Unidades"/>
    <s v="Ministerio de Ciencias, Tecnología, Conocimiento e Innovación"/>
    <x v="1184"/>
    <m/>
    <s v="Gráfico Evolución"/>
    <m/>
    <x v="1170"/>
    <m/>
    <s v="#1774B9"/>
    <s v="360-1185"/>
    <n v="36302104"/>
    <s v="T-364"/>
    <s v="C-362"/>
    <s v="FI-363"/>
    <s v="M-367"/>
  </r>
  <r>
    <x v="1185"/>
    <n v="360"/>
    <s v="Enfermedades Mundiales"/>
    <s v="Salud"/>
    <n v="2201"/>
    <x v="3"/>
    <x v="1"/>
    <x v="2"/>
    <x v="28"/>
    <s v="Ninguno"/>
    <s v="Vacunación-Casos Activos"/>
    <s v="Periodo 2020-2021"/>
    <s v="Unidades"/>
    <s v="Ministerio de Ciencias, Tecnología, Conocimiento e Innovación"/>
    <x v="1185"/>
    <m/>
    <s v="Gráfico Evolución"/>
    <m/>
    <x v="1171"/>
    <m/>
    <s v="#1774B9"/>
    <s v="360-1186"/>
    <n v="36302201"/>
    <s v="T-364"/>
    <s v="C-362"/>
    <s v="FI-363"/>
    <s v="M-367"/>
  </r>
  <r>
    <x v="1186"/>
    <n v="360"/>
    <s v="Enfermedades Mundiales"/>
    <s v="Salud"/>
    <n v="2202"/>
    <x v="3"/>
    <x v="1"/>
    <x v="2"/>
    <x v="29"/>
    <s v="Ninguno"/>
    <s v="Vacunación-Casos Activos"/>
    <s v="Periodo 2020-2021"/>
    <s v="Unidades"/>
    <s v="Ministerio de Ciencias, Tecnología, Conocimiento e Innovación"/>
    <x v="1186"/>
    <m/>
    <s v="Gráfico Evolución"/>
    <m/>
    <x v="1172"/>
    <m/>
    <s v="#1774B9"/>
    <s v="360-1187"/>
    <n v="36302202"/>
    <s v="T-364"/>
    <s v="C-362"/>
    <s v="FI-363"/>
    <s v="M-367"/>
  </r>
  <r>
    <x v="1187"/>
    <n v="360"/>
    <s v="Enfermedades Mundiales"/>
    <s v="Salud"/>
    <n v="2203"/>
    <x v="3"/>
    <x v="1"/>
    <x v="2"/>
    <x v="30"/>
    <s v="Ninguno"/>
    <s v="Vacunación-Casos Activos"/>
    <s v="Periodo 2020-2021"/>
    <s v="Unidades"/>
    <s v="Ministerio de Ciencias, Tecnología, Conocimiento e Innovación"/>
    <x v="1187"/>
    <m/>
    <s v="Gráfico Evolución"/>
    <m/>
    <x v="1173"/>
    <m/>
    <s v="#1774B9"/>
    <s v="360-1188"/>
    <n v="36302203"/>
    <s v="T-364"/>
    <s v="C-362"/>
    <s v="FI-363"/>
    <s v="M-367"/>
  </r>
  <r>
    <x v="1188"/>
    <n v="360"/>
    <s v="Enfermedades Mundiales"/>
    <s v="Salud"/>
    <n v="2301"/>
    <x v="3"/>
    <x v="1"/>
    <x v="2"/>
    <x v="31"/>
    <s v="Ninguno"/>
    <s v="Vacunación-Casos Activos"/>
    <s v="Periodo 2020-2021"/>
    <s v="Unidades"/>
    <s v="Ministerio de Ciencias, Tecnología, Conocimiento e Innovación"/>
    <x v="1188"/>
    <m/>
    <s v="Gráfico Evolución"/>
    <m/>
    <x v="1174"/>
    <m/>
    <s v="#1774B9"/>
    <s v="360-1189"/>
    <n v="36302301"/>
    <s v="T-364"/>
    <s v="C-362"/>
    <s v="FI-363"/>
    <s v="M-367"/>
  </r>
  <r>
    <x v="1189"/>
    <n v="360"/>
    <s v="Enfermedades Mundiales"/>
    <s v="Salud"/>
    <n v="2302"/>
    <x v="3"/>
    <x v="1"/>
    <x v="2"/>
    <x v="32"/>
    <s v="Ninguno"/>
    <s v="Vacunación-Casos Activos"/>
    <s v="Periodo 2020-2021"/>
    <s v="Unidades"/>
    <s v="Ministerio de Ciencias, Tecnología, Conocimiento e Innovación"/>
    <x v="1189"/>
    <m/>
    <s v="Gráfico Evolución"/>
    <m/>
    <x v="1175"/>
    <m/>
    <s v="#1774B9"/>
    <s v="360-1190"/>
    <n v="36302302"/>
    <s v="T-364"/>
    <s v="C-362"/>
    <s v="FI-363"/>
    <s v="M-367"/>
  </r>
  <r>
    <x v="1190"/>
    <n v="360"/>
    <s v="Enfermedades Mundiales"/>
    <s v="Salud"/>
    <n v="3101"/>
    <x v="3"/>
    <x v="1"/>
    <x v="2"/>
    <x v="33"/>
    <s v="Ninguno"/>
    <s v="Vacunación-Casos Activos"/>
    <s v="Periodo 2020-2021"/>
    <s v="Unidades"/>
    <s v="Ministerio de Ciencias, Tecnología, Conocimiento e Innovación"/>
    <x v="1190"/>
    <m/>
    <s v="Gráfico Evolución"/>
    <m/>
    <x v="1176"/>
    <m/>
    <s v="#1774B9"/>
    <s v="360-1191"/>
    <n v="36303101"/>
    <s v="T-364"/>
    <s v="C-362"/>
    <s v="FI-363"/>
    <s v="M-367"/>
  </r>
  <r>
    <x v="1191"/>
    <n v="360"/>
    <s v="Enfermedades Mundiales"/>
    <s v="Salud"/>
    <n v="3102"/>
    <x v="3"/>
    <x v="1"/>
    <x v="2"/>
    <x v="34"/>
    <s v="Ninguno"/>
    <s v="Vacunación-Casos Activos"/>
    <s v="Periodo 2020-2021"/>
    <s v="Unidades"/>
    <s v="Ministerio de Ciencias, Tecnología, Conocimiento e Innovación"/>
    <x v="1191"/>
    <m/>
    <s v="Gráfico Evolución"/>
    <m/>
    <x v="1177"/>
    <m/>
    <s v="#1774B9"/>
    <s v="360-1192"/>
    <n v="36303102"/>
    <s v="T-364"/>
    <s v="C-362"/>
    <s v="FI-363"/>
    <s v="M-367"/>
  </r>
  <r>
    <x v="1192"/>
    <n v="360"/>
    <s v="Enfermedades Mundiales"/>
    <s v="Salud"/>
    <n v="3103"/>
    <x v="3"/>
    <x v="1"/>
    <x v="2"/>
    <x v="35"/>
    <s v="Ninguno"/>
    <s v="Vacunación-Casos Activos"/>
    <s v="Periodo 2020-2021"/>
    <s v="Unidades"/>
    <s v="Ministerio de Ciencias, Tecnología, Conocimiento e Innovación"/>
    <x v="1192"/>
    <m/>
    <s v="Gráfico Evolución"/>
    <m/>
    <x v="1178"/>
    <m/>
    <s v="#1774B9"/>
    <s v="360-1193"/>
    <n v="36303103"/>
    <s v="T-364"/>
    <s v="C-362"/>
    <s v="FI-363"/>
    <s v="M-367"/>
  </r>
  <r>
    <x v="1193"/>
    <n v="360"/>
    <s v="Enfermedades Mundiales"/>
    <s v="Salud"/>
    <n v="3201"/>
    <x v="3"/>
    <x v="1"/>
    <x v="2"/>
    <x v="36"/>
    <s v="Ninguno"/>
    <s v="Vacunación-Casos Activos"/>
    <s v="Periodo 2020-2021"/>
    <s v="Unidades"/>
    <s v="Ministerio de Ciencias, Tecnología, Conocimiento e Innovación"/>
    <x v="1193"/>
    <m/>
    <s v="Gráfico Evolución"/>
    <m/>
    <x v="1179"/>
    <m/>
    <s v="#1774B9"/>
    <s v="360-1194"/>
    <n v="36303201"/>
    <s v="T-364"/>
    <s v="C-362"/>
    <s v="FI-363"/>
    <s v="M-367"/>
  </r>
  <r>
    <x v="1194"/>
    <n v="360"/>
    <s v="Enfermedades Mundiales"/>
    <s v="Salud"/>
    <n v="3202"/>
    <x v="3"/>
    <x v="1"/>
    <x v="2"/>
    <x v="37"/>
    <s v="Ninguno"/>
    <s v="Vacunación-Casos Activos"/>
    <s v="Periodo 2020-2021"/>
    <s v="Unidades"/>
    <s v="Ministerio de Ciencias, Tecnología, Conocimiento e Innovación"/>
    <x v="1194"/>
    <m/>
    <s v="Gráfico Evolución"/>
    <m/>
    <x v="1180"/>
    <m/>
    <s v="#1774B9"/>
    <s v="360-1195"/>
    <n v="36303202"/>
    <s v="T-364"/>
    <s v="C-362"/>
    <s v="FI-363"/>
    <s v="M-367"/>
  </r>
  <r>
    <x v="1195"/>
    <n v="360"/>
    <s v="Enfermedades Mundiales"/>
    <s v="Salud"/>
    <n v="3301"/>
    <x v="3"/>
    <x v="1"/>
    <x v="2"/>
    <x v="38"/>
    <s v="Ninguno"/>
    <s v="Vacunación-Casos Activos"/>
    <s v="Periodo 2020-2021"/>
    <s v="Unidades"/>
    <s v="Ministerio de Ciencias, Tecnología, Conocimiento e Innovación"/>
    <x v="1195"/>
    <m/>
    <s v="Gráfico Evolución"/>
    <m/>
    <x v="1181"/>
    <m/>
    <s v="#1774B9"/>
    <s v="360-1196"/>
    <n v="36303301"/>
    <s v="T-364"/>
    <s v="C-362"/>
    <s v="FI-363"/>
    <s v="M-367"/>
  </r>
  <r>
    <x v="1196"/>
    <n v="360"/>
    <s v="Enfermedades Mundiales"/>
    <s v="Salud"/>
    <n v="3302"/>
    <x v="3"/>
    <x v="1"/>
    <x v="2"/>
    <x v="39"/>
    <s v="Ninguno"/>
    <s v="Vacunación-Casos Activos"/>
    <s v="Periodo 2020-2021"/>
    <s v="Unidades"/>
    <s v="Ministerio de Ciencias, Tecnología, Conocimiento e Innovación"/>
    <x v="1196"/>
    <m/>
    <s v="Gráfico Evolución"/>
    <m/>
    <x v="1182"/>
    <m/>
    <s v="#1774B9"/>
    <s v="360-1197"/>
    <n v="36303302"/>
    <s v="T-364"/>
    <s v="C-362"/>
    <s v="FI-363"/>
    <s v="M-367"/>
  </r>
  <r>
    <x v="1197"/>
    <n v="360"/>
    <s v="Enfermedades Mundiales"/>
    <s v="Salud"/>
    <n v="3303"/>
    <x v="3"/>
    <x v="1"/>
    <x v="2"/>
    <x v="40"/>
    <s v="Ninguno"/>
    <s v="Vacunación-Casos Activos"/>
    <s v="Periodo 2020-2021"/>
    <s v="Unidades"/>
    <s v="Ministerio de Ciencias, Tecnología, Conocimiento e Innovación"/>
    <x v="1197"/>
    <m/>
    <s v="Gráfico Evolución"/>
    <m/>
    <x v="1183"/>
    <m/>
    <s v="#1774B9"/>
    <s v="360-1198"/>
    <n v="36303303"/>
    <s v="T-364"/>
    <s v="C-362"/>
    <s v="FI-363"/>
    <s v="M-367"/>
  </r>
  <r>
    <x v="1198"/>
    <n v="360"/>
    <s v="Enfermedades Mundiales"/>
    <s v="Salud"/>
    <n v="3304"/>
    <x v="3"/>
    <x v="1"/>
    <x v="2"/>
    <x v="41"/>
    <s v="Ninguno"/>
    <s v="Vacunación-Casos Activos"/>
    <s v="Periodo 2020-2021"/>
    <s v="Unidades"/>
    <s v="Ministerio de Ciencias, Tecnología, Conocimiento e Innovación"/>
    <x v="1198"/>
    <m/>
    <s v="Gráfico Evolución"/>
    <m/>
    <x v="1184"/>
    <m/>
    <s v="#1774B9"/>
    <s v="360-1199"/>
    <n v="36303304"/>
    <s v="T-364"/>
    <s v="C-362"/>
    <s v="FI-363"/>
    <s v="M-367"/>
  </r>
  <r>
    <x v="1199"/>
    <n v="360"/>
    <s v="Enfermedades Mundiales"/>
    <s v="Salud"/>
    <n v="4101"/>
    <x v="3"/>
    <x v="1"/>
    <x v="2"/>
    <x v="42"/>
    <s v="Ninguno"/>
    <s v="Vacunación-Casos Activos"/>
    <s v="Periodo 2020-2021"/>
    <s v="Unidades"/>
    <s v="Ministerio de Ciencias, Tecnología, Conocimiento e Innovación"/>
    <x v="1199"/>
    <m/>
    <s v="Gráfico Evolución"/>
    <m/>
    <x v="1185"/>
    <m/>
    <s v="#1774B9"/>
    <s v="360-1200"/>
    <n v="36304101"/>
    <s v="T-364"/>
    <s v="C-362"/>
    <s v="FI-363"/>
    <s v="M-367"/>
  </r>
  <r>
    <x v="1200"/>
    <n v="360"/>
    <s v="Enfermedades Mundiales"/>
    <s v="Salud"/>
    <n v="4102"/>
    <x v="3"/>
    <x v="1"/>
    <x v="2"/>
    <x v="43"/>
    <s v="Ninguno"/>
    <s v="Vacunación-Casos Activos"/>
    <s v="Periodo 2020-2021"/>
    <s v="Unidades"/>
    <s v="Ministerio de Ciencias, Tecnología, Conocimiento e Innovación"/>
    <x v="1200"/>
    <m/>
    <s v="Gráfico Evolución"/>
    <m/>
    <x v="1186"/>
    <m/>
    <s v="#1774B9"/>
    <s v="360-1201"/>
    <n v="36304102"/>
    <s v="T-364"/>
    <s v="C-362"/>
    <s v="FI-363"/>
    <s v="M-367"/>
  </r>
  <r>
    <x v="1201"/>
    <n v="360"/>
    <s v="Enfermedades Mundiales"/>
    <s v="Salud"/>
    <n v="4103"/>
    <x v="3"/>
    <x v="1"/>
    <x v="2"/>
    <x v="44"/>
    <s v="Ninguno"/>
    <s v="Vacunación-Casos Activos"/>
    <s v="Periodo 2020-2021"/>
    <s v="Unidades"/>
    <s v="Ministerio de Ciencias, Tecnología, Conocimiento e Innovación"/>
    <x v="1201"/>
    <m/>
    <s v="Gráfico Evolución"/>
    <m/>
    <x v="1187"/>
    <m/>
    <s v="#1774B9"/>
    <s v="360-1202"/>
    <n v="36304103"/>
    <s v="T-364"/>
    <s v="C-362"/>
    <s v="FI-363"/>
    <s v="M-367"/>
  </r>
  <r>
    <x v="1202"/>
    <n v="360"/>
    <s v="Enfermedades Mundiales"/>
    <s v="Salud"/>
    <n v="4104"/>
    <x v="3"/>
    <x v="1"/>
    <x v="2"/>
    <x v="45"/>
    <s v="Ninguno"/>
    <s v="Vacunación-Casos Activos"/>
    <s v="Periodo 2020-2021"/>
    <s v="Unidades"/>
    <s v="Ministerio de Ciencias, Tecnología, Conocimiento e Innovación"/>
    <x v="1202"/>
    <m/>
    <s v="Gráfico Evolución"/>
    <m/>
    <x v="1188"/>
    <m/>
    <s v="#1774B9"/>
    <s v="360-1203"/>
    <n v="36304104"/>
    <s v="T-364"/>
    <s v="C-362"/>
    <s v="FI-363"/>
    <s v="M-367"/>
  </r>
  <r>
    <x v="1203"/>
    <n v="360"/>
    <s v="Enfermedades Mundiales"/>
    <s v="Salud"/>
    <n v="4105"/>
    <x v="3"/>
    <x v="1"/>
    <x v="2"/>
    <x v="46"/>
    <s v="Ninguno"/>
    <s v="Vacunación-Casos Activos"/>
    <s v="Periodo 2020-2021"/>
    <s v="Unidades"/>
    <s v="Ministerio de Ciencias, Tecnología, Conocimiento e Innovación"/>
    <x v="1203"/>
    <m/>
    <s v="Gráfico Evolución"/>
    <m/>
    <x v="1189"/>
    <m/>
    <s v="#1774B9"/>
    <s v="360-1204"/>
    <n v="36304105"/>
    <s v="T-364"/>
    <s v="C-362"/>
    <s v="FI-363"/>
    <s v="M-367"/>
  </r>
  <r>
    <x v="1204"/>
    <n v="360"/>
    <s v="Enfermedades Mundiales"/>
    <s v="Salud"/>
    <n v="4106"/>
    <x v="3"/>
    <x v="1"/>
    <x v="2"/>
    <x v="47"/>
    <s v="Ninguno"/>
    <s v="Vacunación-Casos Activos"/>
    <s v="Periodo 2020-2021"/>
    <s v="Unidades"/>
    <s v="Ministerio de Ciencias, Tecnología, Conocimiento e Innovación"/>
    <x v="1204"/>
    <m/>
    <s v="Gráfico Evolución"/>
    <m/>
    <x v="1190"/>
    <m/>
    <s v="#1774B9"/>
    <s v="360-1205"/>
    <n v="36304106"/>
    <s v="T-364"/>
    <s v="C-362"/>
    <s v="FI-363"/>
    <s v="M-367"/>
  </r>
  <r>
    <x v="1205"/>
    <n v="360"/>
    <s v="Enfermedades Mundiales"/>
    <s v="Salud"/>
    <n v="4201"/>
    <x v="3"/>
    <x v="1"/>
    <x v="2"/>
    <x v="48"/>
    <s v="Ninguno"/>
    <s v="Vacunación-Casos Activos"/>
    <s v="Periodo 2020-2021"/>
    <s v="Unidades"/>
    <s v="Ministerio de Ciencias, Tecnología, Conocimiento e Innovación"/>
    <x v="1205"/>
    <m/>
    <s v="Gráfico Evolución"/>
    <m/>
    <x v="1191"/>
    <m/>
    <s v="#1774B9"/>
    <s v="360-1206"/>
    <n v="36304201"/>
    <s v="T-364"/>
    <s v="C-362"/>
    <s v="FI-363"/>
    <s v="M-367"/>
  </r>
  <r>
    <x v="1206"/>
    <n v="360"/>
    <s v="Enfermedades Mundiales"/>
    <s v="Salud"/>
    <n v="4202"/>
    <x v="3"/>
    <x v="1"/>
    <x v="2"/>
    <x v="49"/>
    <s v="Ninguno"/>
    <s v="Vacunación-Casos Activos"/>
    <s v="Periodo 2020-2021"/>
    <s v="Unidades"/>
    <s v="Ministerio de Ciencias, Tecnología, Conocimiento e Innovación"/>
    <x v="1206"/>
    <m/>
    <s v="Gráfico Evolución"/>
    <m/>
    <x v="1192"/>
    <m/>
    <s v="#1774B9"/>
    <s v="360-1207"/>
    <n v="36304202"/>
    <s v="T-364"/>
    <s v="C-362"/>
    <s v="FI-363"/>
    <s v="M-367"/>
  </r>
  <r>
    <x v="1207"/>
    <n v="360"/>
    <s v="Enfermedades Mundiales"/>
    <s v="Salud"/>
    <n v="4203"/>
    <x v="3"/>
    <x v="1"/>
    <x v="2"/>
    <x v="50"/>
    <s v="Ninguno"/>
    <s v="Vacunación-Casos Activos"/>
    <s v="Periodo 2020-2021"/>
    <s v="Unidades"/>
    <s v="Ministerio de Ciencias, Tecnología, Conocimiento e Innovación"/>
    <x v="1207"/>
    <m/>
    <s v="Gráfico Evolución"/>
    <m/>
    <x v="1193"/>
    <m/>
    <s v="#1774B9"/>
    <s v="360-1208"/>
    <n v="36304203"/>
    <s v="T-364"/>
    <s v="C-362"/>
    <s v="FI-363"/>
    <s v="M-367"/>
  </r>
  <r>
    <x v="1208"/>
    <n v="360"/>
    <s v="Enfermedades Mundiales"/>
    <s v="Salud"/>
    <n v="4204"/>
    <x v="3"/>
    <x v="1"/>
    <x v="2"/>
    <x v="51"/>
    <s v="Ninguno"/>
    <s v="Vacunación-Casos Activos"/>
    <s v="Periodo 2020-2021"/>
    <s v="Unidades"/>
    <s v="Ministerio de Ciencias, Tecnología, Conocimiento e Innovación"/>
    <x v="1208"/>
    <m/>
    <s v="Gráfico Evolución"/>
    <m/>
    <x v="1194"/>
    <m/>
    <s v="#1774B9"/>
    <s v="360-1209"/>
    <n v="36304204"/>
    <s v="T-364"/>
    <s v="C-362"/>
    <s v="FI-363"/>
    <s v="M-367"/>
  </r>
  <r>
    <x v="1209"/>
    <n v="360"/>
    <s v="Enfermedades Mundiales"/>
    <s v="Salud"/>
    <n v="4301"/>
    <x v="3"/>
    <x v="1"/>
    <x v="2"/>
    <x v="52"/>
    <s v="Ninguno"/>
    <s v="Vacunación-Casos Activos"/>
    <s v="Periodo 2020-2021"/>
    <s v="Unidades"/>
    <s v="Ministerio de Ciencias, Tecnología, Conocimiento e Innovación"/>
    <x v="1209"/>
    <m/>
    <s v="Gráfico Evolución"/>
    <m/>
    <x v="1195"/>
    <m/>
    <s v="#1774B9"/>
    <s v="360-1210"/>
    <n v="36304301"/>
    <s v="T-364"/>
    <s v="C-362"/>
    <s v="FI-363"/>
    <s v="M-367"/>
  </r>
  <r>
    <x v="1210"/>
    <n v="360"/>
    <s v="Enfermedades Mundiales"/>
    <s v="Salud"/>
    <n v="4302"/>
    <x v="3"/>
    <x v="1"/>
    <x v="2"/>
    <x v="53"/>
    <s v="Ninguno"/>
    <s v="Vacunación-Casos Activos"/>
    <s v="Periodo 2020-2021"/>
    <s v="Unidades"/>
    <s v="Ministerio de Ciencias, Tecnología, Conocimiento e Innovación"/>
    <x v="1210"/>
    <m/>
    <s v="Gráfico Evolución"/>
    <m/>
    <x v="1196"/>
    <m/>
    <s v="#1774B9"/>
    <s v="360-1211"/>
    <n v="36304302"/>
    <s v="T-364"/>
    <s v="C-362"/>
    <s v="FI-363"/>
    <s v="M-367"/>
  </r>
  <r>
    <x v="1211"/>
    <n v="360"/>
    <s v="Enfermedades Mundiales"/>
    <s v="Salud"/>
    <n v="4303"/>
    <x v="3"/>
    <x v="1"/>
    <x v="2"/>
    <x v="54"/>
    <s v="Ninguno"/>
    <s v="Vacunación-Casos Activos"/>
    <s v="Periodo 2020-2021"/>
    <s v="Unidades"/>
    <s v="Ministerio de Ciencias, Tecnología, Conocimiento e Innovación"/>
    <x v="1211"/>
    <m/>
    <s v="Gráfico Evolución"/>
    <m/>
    <x v="1197"/>
    <m/>
    <s v="#1774B9"/>
    <s v="360-1212"/>
    <n v="36304303"/>
    <s v="T-364"/>
    <s v="C-362"/>
    <s v="FI-363"/>
    <s v="M-367"/>
  </r>
  <r>
    <x v="1212"/>
    <n v="360"/>
    <s v="Enfermedades Mundiales"/>
    <s v="Salud"/>
    <n v="4304"/>
    <x v="3"/>
    <x v="1"/>
    <x v="2"/>
    <x v="55"/>
    <s v="Ninguno"/>
    <s v="Vacunación-Casos Activos"/>
    <s v="Periodo 2020-2021"/>
    <s v="Unidades"/>
    <s v="Ministerio de Ciencias, Tecnología, Conocimiento e Innovación"/>
    <x v="1212"/>
    <m/>
    <s v="Gráfico Evolución"/>
    <m/>
    <x v="1198"/>
    <m/>
    <s v="#1774B9"/>
    <s v="360-1213"/>
    <n v="36304304"/>
    <s v="T-364"/>
    <s v="C-362"/>
    <s v="FI-363"/>
    <s v="M-367"/>
  </r>
  <r>
    <x v="1213"/>
    <n v="360"/>
    <s v="Enfermedades Mundiales"/>
    <s v="Salud"/>
    <n v="4305"/>
    <x v="3"/>
    <x v="1"/>
    <x v="2"/>
    <x v="56"/>
    <s v="Ninguno"/>
    <s v="Vacunación-Casos Activos"/>
    <s v="Periodo 2020-2021"/>
    <s v="Unidades"/>
    <s v="Ministerio de Ciencias, Tecnología, Conocimiento e Innovación"/>
    <x v="1213"/>
    <m/>
    <s v="Gráfico Evolución"/>
    <m/>
    <x v="1199"/>
    <m/>
    <s v="#1774B9"/>
    <s v="360-1214"/>
    <n v="36304305"/>
    <s v="T-364"/>
    <s v="C-362"/>
    <s v="FI-363"/>
    <s v="M-367"/>
  </r>
  <r>
    <x v="1214"/>
    <n v="360"/>
    <s v="Enfermedades Mundiales"/>
    <s v="Salud"/>
    <n v="5101"/>
    <x v="3"/>
    <x v="1"/>
    <x v="2"/>
    <x v="57"/>
    <s v="Ninguno"/>
    <s v="Vacunación-Casos Activos"/>
    <s v="Periodo 2020-2021"/>
    <s v="Unidades"/>
    <s v="Ministerio de Ciencias, Tecnología, Conocimiento e Innovación"/>
    <x v="1214"/>
    <m/>
    <s v="Gráfico Evolución"/>
    <m/>
    <x v="1200"/>
    <m/>
    <s v="#1774B9"/>
    <s v="360-1215"/>
    <n v="36305101"/>
    <s v="T-364"/>
    <s v="C-362"/>
    <s v="FI-363"/>
    <s v="M-367"/>
  </r>
  <r>
    <x v="1215"/>
    <n v="360"/>
    <s v="Enfermedades Mundiales"/>
    <s v="Salud"/>
    <n v="5102"/>
    <x v="3"/>
    <x v="1"/>
    <x v="2"/>
    <x v="58"/>
    <s v="Ninguno"/>
    <s v="Vacunación-Casos Activos"/>
    <s v="Periodo 2020-2021"/>
    <s v="Unidades"/>
    <s v="Ministerio de Ciencias, Tecnología, Conocimiento e Innovación"/>
    <x v="1215"/>
    <m/>
    <s v="Gráfico Evolución"/>
    <m/>
    <x v="1201"/>
    <m/>
    <s v="#1774B9"/>
    <s v="360-1216"/>
    <n v="36305102"/>
    <s v="T-364"/>
    <s v="C-362"/>
    <s v="FI-363"/>
    <s v="M-367"/>
  </r>
  <r>
    <x v="1216"/>
    <n v="360"/>
    <s v="Enfermedades Mundiales"/>
    <s v="Salud"/>
    <n v="5103"/>
    <x v="3"/>
    <x v="1"/>
    <x v="2"/>
    <x v="59"/>
    <s v="Ninguno"/>
    <s v="Vacunación-Casos Activos"/>
    <s v="Periodo 2020-2021"/>
    <s v="Unidades"/>
    <s v="Ministerio de Ciencias, Tecnología, Conocimiento e Innovación"/>
    <x v="1216"/>
    <m/>
    <s v="Gráfico Evolución"/>
    <m/>
    <x v="1202"/>
    <m/>
    <s v="#1774B9"/>
    <s v="360-1217"/>
    <n v="36305103"/>
    <s v="T-364"/>
    <s v="C-362"/>
    <s v="FI-363"/>
    <s v="M-367"/>
  </r>
  <r>
    <x v="1217"/>
    <n v="360"/>
    <s v="Enfermedades Mundiales"/>
    <s v="Salud"/>
    <n v="5104"/>
    <x v="3"/>
    <x v="1"/>
    <x v="2"/>
    <x v="60"/>
    <s v="Ninguno"/>
    <s v="Vacunación-Casos Activos"/>
    <s v="Periodo 2020-2021"/>
    <s v="Unidades"/>
    <s v="Ministerio de Ciencias, Tecnología, Conocimiento e Innovación"/>
    <x v="1217"/>
    <m/>
    <s v="Gráfico Evolución"/>
    <m/>
    <x v="1203"/>
    <m/>
    <s v="#1774B9"/>
    <s v="360-1218"/>
    <n v="36305104"/>
    <s v="T-364"/>
    <s v="C-362"/>
    <s v="FI-363"/>
    <s v="M-367"/>
  </r>
  <r>
    <x v="1218"/>
    <n v="360"/>
    <s v="Enfermedades Mundiales"/>
    <s v="Salud"/>
    <n v="5105"/>
    <x v="3"/>
    <x v="1"/>
    <x v="2"/>
    <x v="61"/>
    <s v="Ninguno"/>
    <s v="Vacunación-Casos Activos"/>
    <s v="Periodo 2020-2021"/>
    <s v="Unidades"/>
    <s v="Ministerio de Ciencias, Tecnología, Conocimiento e Innovación"/>
    <x v="1218"/>
    <m/>
    <s v="Gráfico Evolución"/>
    <m/>
    <x v="1204"/>
    <m/>
    <s v="#1774B9"/>
    <s v="360-1219"/>
    <n v="36305105"/>
    <s v="T-364"/>
    <s v="C-362"/>
    <s v="FI-363"/>
    <s v="M-367"/>
  </r>
  <r>
    <x v="1219"/>
    <n v="360"/>
    <s v="Enfermedades Mundiales"/>
    <s v="Salud"/>
    <n v="5107"/>
    <x v="3"/>
    <x v="1"/>
    <x v="2"/>
    <x v="62"/>
    <s v="Ninguno"/>
    <s v="Vacunación-Casos Activos"/>
    <s v="Periodo 2020-2021"/>
    <s v="Unidades"/>
    <s v="Ministerio de Ciencias, Tecnología, Conocimiento e Innovación"/>
    <x v="1219"/>
    <m/>
    <s v="Gráfico Evolución"/>
    <m/>
    <x v="1205"/>
    <m/>
    <s v="#1774B9"/>
    <s v="360-1220"/>
    <n v="36305107"/>
    <s v="T-364"/>
    <s v="C-362"/>
    <s v="FI-363"/>
    <s v="M-367"/>
  </r>
  <r>
    <x v="1220"/>
    <n v="360"/>
    <s v="Enfermedades Mundiales"/>
    <s v="Salud"/>
    <n v="5109"/>
    <x v="3"/>
    <x v="1"/>
    <x v="2"/>
    <x v="63"/>
    <s v="Ninguno"/>
    <s v="Vacunación-Casos Activos"/>
    <s v="Periodo 2020-2021"/>
    <s v="Unidades"/>
    <s v="Ministerio de Ciencias, Tecnología, Conocimiento e Innovación"/>
    <x v="1220"/>
    <m/>
    <s v="Gráfico Evolución"/>
    <m/>
    <x v="1206"/>
    <m/>
    <s v="#1774B9"/>
    <s v="360-1221"/>
    <n v="36305109"/>
    <s v="T-364"/>
    <s v="C-362"/>
    <s v="FI-363"/>
    <s v="M-367"/>
  </r>
  <r>
    <x v="1221"/>
    <n v="360"/>
    <s v="Enfermedades Mundiales"/>
    <s v="Salud"/>
    <n v="5201"/>
    <x v="3"/>
    <x v="1"/>
    <x v="2"/>
    <x v="64"/>
    <s v="Ninguno"/>
    <s v="Vacunación-Casos Activos"/>
    <s v="Periodo 2020-2021"/>
    <s v="Unidades"/>
    <s v="Ministerio de Ciencias, Tecnología, Conocimiento e Innovación"/>
    <x v="1221"/>
    <m/>
    <s v="Gráfico Evolución"/>
    <m/>
    <x v="1207"/>
    <m/>
    <s v="#1774B9"/>
    <s v="360-1222"/>
    <n v="36305201"/>
    <s v="T-364"/>
    <s v="C-362"/>
    <s v="FI-363"/>
    <s v="M-367"/>
  </r>
  <r>
    <x v="1222"/>
    <n v="360"/>
    <s v="Enfermedades Mundiales"/>
    <s v="Salud"/>
    <n v="5301"/>
    <x v="3"/>
    <x v="1"/>
    <x v="2"/>
    <x v="65"/>
    <s v="Ninguno"/>
    <s v="Vacunación-Casos Activos"/>
    <s v="Periodo 2020-2021"/>
    <s v="Unidades"/>
    <s v="Ministerio de Ciencias, Tecnología, Conocimiento e Innovación"/>
    <x v="1222"/>
    <m/>
    <s v="Gráfico Evolución"/>
    <m/>
    <x v="1208"/>
    <m/>
    <s v="#1774B9"/>
    <s v="360-1223"/>
    <n v="36305301"/>
    <s v="T-364"/>
    <s v="C-362"/>
    <s v="FI-363"/>
    <s v="M-367"/>
  </r>
  <r>
    <x v="1223"/>
    <n v="360"/>
    <s v="Enfermedades Mundiales"/>
    <s v="Salud"/>
    <n v="5302"/>
    <x v="3"/>
    <x v="1"/>
    <x v="2"/>
    <x v="66"/>
    <s v="Ninguno"/>
    <s v="Vacunación-Casos Activos"/>
    <s v="Periodo 2020-2021"/>
    <s v="Unidades"/>
    <s v="Ministerio de Ciencias, Tecnología, Conocimiento e Innovación"/>
    <x v="1223"/>
    <m/>
    <s v="Gráfico Evolución"/>
    <m/>
    <x v="1209"/>
    <m/>
    <s v="#1774B9"/>
    <s v="360-1224"/>
    <n v="36305302"/>
    <s v="T-364"/>
    <s v="C-362"/>
    <s v="FI-363"/>
    <s v="M-367"/>
  </r>
  <r>
    <x v="1224"/>
    <n v="360"/>
    <s v="Enfermedades Mundiales"/>
    <s v="Salud"/>
    <n v="5303"/>
    <x v="3"/>
    <x v="1"/>
    <x v="2"/>
    <x v="67"/>
    <s v="Ninguno"/>
    <s v="Vacunación-Casos Activos"/>
    <s v="Periodo 2020-2021"/>
    <s v="Unidades"/>
    <s v="Ministerio de Ciencias, Tecnología, Conocimiento e Innovación"/>
    <x v="1224"/>
    <m/>
    <s v="Gráfico Evolución"/>
    <m/>
    <x v="1210"/>
    <m/>
    <s v="#1774B9"/>
    <s v="360-1225"/>
    <n v="36305303"/>
    <s v="T-364"/>
    <s v="C-362"/>
    <s v="FI-363"/>
    <s v="M-367"/>
  </r>
  <r>
    <x v="1225"/>
    <n v="360"/>
    <s v="Enfermedades Mundiales"/>
    <s v="Salud"/>
    <n v="5304"/>
    <x v="3"/>
    <x v="1"/>
    <x v="2"/>
    <x v="68"/>
    <s v="Ninguno"/>
    <s v="Vacunación-Casos Activos"/>
    <s v="Periodo 2020-2021"/>
    <s v="Unidades"/>
    <s v="Ministerio de Ciencias, Tecnología, Conocimiento e Innovación"/>
    <x v="1225"/>
    <m/>
    <s v="Gráfico Evolución"/>
    <m/>
    <x v="1211"/>
    <m/>
    <s v="#1774B9"/>
    <s v="360-1226"/>
    <n v="36305304"/>
    <s v="T-364"/>
    <s v="C-362"/>
    <s v="FI-363"/>
    <s v="M-367"/>
  </r>
  <r>
    <x v="1226"/>
    <n v="360"/>
    <s v="Enfermedades Mundiales"/>
    <s v="Salud"/>
    <n v="5401"/>
    <x v="3"/>
    <x v="1"/>
    <x v="2"/>
    <x v="69"/>
    <s v="Ninguno"/>
    <s v="Vacunación-Casos Activos"/>
    <s v="Periodo 2020-2021"/>
    <s v="Unidades"/>
    <s v="Ministerio de Ciencias, Tecnología, Conocimiento e Innovación"/>
    <x v="1226"/>
    <m/>
    <s v="Gráfico Evolución"/>
    <m/>
    <x v="1212"/>
    <m/>
    <s v="#1774B9"/>
    <s v="360-1227"/>
    <n v="36305401"/>
    <s v="T-364"/>
    <s v="C-362"/>
    <s v="FI-363"/>
    <s v="M-367"/>
  </r>
  <r>
    <x v="1227"/>
    <n v="360"/>
    <s v="Enfermedades Mundiales"/>
    <s v="Salud"/>
    <n v="5402"/>
    <x v="3"/>
    <x v="1"/>
    <x v="2"/>
    <x v="70"/>
    <s v="Ninguno"/>
    <s v="Vacunación-Casos Activos"/>
    <s v="Periodo 2020-2021"/>
    <s v="Unidades"/>
    <s v="Ministerio de Ciencias, Tecnología, Conocimiento e Innovación"/>
    <x v="1227"/>
    <m/>
    <s v="Gráfico Evolución"/>
    <m/>
    <x v="1213"/>
    <m/>
    <s v="#1774B9"/>
    <s v="360-1228"/>
    <n v="36305402"/>
    <s v="T-364"/>
    <s v="C-362"/>
    <s v="FI-363"/>
    <s v="M-367"/>
  </r>
  <r>
    <x v="1228"/>
    <n v="360"/>
    <s v="Enfermedades Mundiales"/>
    <s v="Salud"/>
    <n v="5403"/>
    <x v="3"/>
    <x v="1"/>
    <x v="2"/>
    <x v="71"/>
    <s v="Ninguno"/>
    <s v="Vacunación-Casos Activos"/>
    <s v="Periodo 2020-2021"/>
    <s v="Unidades"/>
    <s v="Ministerio de Ciencias, Tecnología, Conocimiento e Innovación"/>
    <x v="1228"/>
    <m/>
    <s v="Gráfico Evolución"/>
    <m/>
    <x v="1214"/>
    <m/>
    <s v="#1774B9"/>
    <s v="360-1229"/>
    <n v="36305403"/>
    <s v="T-364"/>
    <s v="C-362"/>
    <s v="FI-363"/>
    <s v="M-367"/>
  </r>
  <r>
    <x v="1229"/>
    <n v="360"/>
    <s v="Enfermedades Mundiales"/>
    <s v="Salud"/>
    <n v="5404"/>
    <x v="3"/>
    <x v="1"/>
    <x v="2"/>
    <x v="72"/>
    <s v="Ninguno"/>
    <s v="Vacunación-Casos Activos"/>
    <s v="Periodo 2020-2021"/>
    <s v="Unidades"/>
    <s v="Ministerio de Ciencias, Tecnología, Conocimiento e Innovación"/>
    <x v="1229"/>
    <m/>
    <s v="Gráfico Evolución"/>
    <m/>
    <x v="1215"/>
    <m/>
    <s v="#1774B9"/>
    <s v="360-1230"/>
    <n v="36305404"/>
    <s v="T-364"/>
    <s v="C-362"/>
    <s v="FI-363"/>
    <s v="M-367"/>
  </r>
  <r>
    <x v="1230"/>
    <n v="360"/>
    <s v="Enfermedades Mundiales"/>
    <s v="Salud"/>
    <n v="5405"/>
    <x v="3"/>
    <x v="1"/>
    <x v="2"/>
    <x v="73"/>
    <s v="Ninguno"/>
    <s v="Vacunación-Casos Activos"/>
    <s v="Periodo 2020-2021"/>
    <s v="Unidades"/>
    <s v="Ministerio de Ciencias, Tecnología, Conocimiento e Innovación"/>
    <x v="1230"/>
    <m/>
    <s v="Gráfico Evolución"/>
    <m/>
    <x v="1216"/>
    <m/>
    <s v="#1774B9"/>
    <s v="360-1231"/>
    <n v="36305405"/>
    <s v="T-364"/>
    <s v="C-362"/>
    <s v="FI-363"/>
    <s v="M-367"/>
  </r>
  <r>
    <x v="1231"/>
    <n v="360"/>
    <s v="Enfermedades Mundiales"/>
    <s v="Salud"/>
    <n v="5501"/>
    <x v="3"/>
    <x v="1"/>
    <x v="2"/>
    <x v="74"/>
    <s v="Ninguno"/>
    <s v="Vacunación-Casos Activos"/>
    <s v="Periodo 2020-2021"/>
    <s v="Unidades"/>
    <s v="Ministerio de Ciencias, Tecnología, Conocimiento e Innovación"/>
    <x v="1231"/>
    <m/>
    <s v="Gráfico Evolución"/>
    <m/>
    <x v="1217"/>
    <m/>
    <s v="#1774B9"/>
    <s v="360-1232"/>
    <n v="36305501"/>
    <s v="T-364"/>
    <s v="C-362"/>
    <s v="FI-363"/>
    <s v="M-367"/>
  </r>
  <r>
    <x v="1232"/>
    <n v="360"/>
    <s v="Enfermedades Mundiales"/>
    <s v="Salud"/>
    <n v="5502"/>
    <x v="3"/>
    <x v="1"/>
    <x v="2"/>
    <x v="75"/>
    <s v="Ninguno"/>
    <s v="Vacunación-Casos Activos"/>
    <s v="Periodo 2020-2021"/>
    <s v="Unidades"/>
    <s v="Ministerio de Ciencias, Tecnología, Conocimiento e Innovación"/>
    <x v="1232"/>
    <m/>
    <s v="Gráfico Evolución"/>
    <m/>
    <x v="1218"/>
    <m/>
    <s v="#1774B9"/>
    <s v="360-1233"/>
    <n v="36305502"/>
    <s v="T-364"/>
    <s v="C-362"/>
    <s v="FI-363"/>
    <s v="M-367"/>
  </r>
  <r>
    <x v="1233"/>
    <n v="360"/>
    <s v="Enfermedades Mundiales"/>
    <s v="Salud"/>
    <n v="5503"/>
    <x v="3"/>
    <x v="1"/>
    <x v="2"/>
    <x v="76"/>
    <s v="Ninguno"/>
    <s v="Vacunación-Casos Activos"/>
    <s v="Periodo 2020-2021"/>
    <s v="Unidades"/>
    <s v="Ministerio de Ciencias, Tecnología, Conocimiento e Innovación"/>
    <x v="1233"/>
    <m/>
    <s v="Gráfico Evolución"/>
    <m/>
    <x v="1219"/>
    <m/>
    <s v="#1774B9"/>
    <s v="360-1234"/>
    <n v="36305503"/>
    <s v="T-364"/>
    <s v="C-362"/>
    <s v="FI-363"/>
    <s v="M-367"/>
  </r>
  <r>
    <x v="1234"/>
    <n v="360"/>
    <s v="Enfermedades Mundiales"/>
    <s v="Salud"/>
    <n v="5504"/>
    <x v="3"/>
    <x v="1"/>
    <x v="2"/>
    <x v="77"/>
    <s v="Ninguno"/>
    <s v="Vacunación-Casos Activos"/>
    <s v="Periodo 2020-2021"/>
    <s v="Unidades"/>
    <s v="Ministerio de Ciencias, Tecnología, Conocimiento e Innovación"/>
    <x v="1234"/>
    <m/>
    <s v="Gráfico Evolución"/>
    <m/>
    <x v="1220"/>
    <m/>
    <s v="#1774B9"/>
    <s v="360-1235"/>
    <n v="36305504"/>
    <s v="T-364"/>
    <s v="C-362"/>
    <s v="FI-363"/>
    <s v="M-367"/>
  </r>
  <r>
    <x v="1235"/>
    <n v="360"/>
    <s v="Enfermedades Mundiales"/>
    <s v="Salud"/>
    <n v="5506"/>
    <x v="3"/>
    <x v="1"/>
    <x v="2"/>
    <x v="78"/>
    <s v="Ninguno"/>
    <s v="Vacunación-Casos Activos"/>
    <s v="Periodo 2020-2021"/>
    <s v="Unidades"/>
    <s v="Ministerio de Ciencias, Tecnología, Conocimiento e Innovación"/>
    <x v="1235"/>
    <m/>
    <s v="Gráfico Evolución"/>
    <m/>
    <x v="1221"/>
    <m/>
    <s v="#1774B9"/>
    <s v="360-1236"/>
    <n v="36305506"/>
    <s v="T-364"/>
    <s v="C-362"/>
    <s v="FI-363"/>
    <s v="M-367"/>
  </r>
  <r>
    <x v="1236"/>
    <n v="360"/>
    <s v="Enfermedades Mundiales"/>
    <s v="Salud"/>
    <n v="5601"/>
    <x v="3"/>
    <x v="1"/>
    <x v="2"/>
    <x v="79"/>
    <s v="Ninguno"/>
    <s v="Vacunación-Casos Activos"/>
    <s v="Periodo 2020-2021"/>
    <s v="Unidades"/>
    <s v="Ministerio de Ciencias, Tecnología, Conocimiento e Innovación"/>
    <x v="1236"/>
    <m/>
    <s v="Gráfico Evolución"/>
    <m/>
    <x v="1222"/>
    <m/>
    <s v="#1774B9"/>
    <s v="360-1237"/>
    <n v="36305601"/>
    <s v="T-364"/>
    <s v="C-362"/>
    <s v="FI-363"/>
    <s v="M-367"/>
  </r>
  <r>
    <x v="1237"/>
    <n v="360"/>
    <s v="Enfermedades Mundiales"/>
    <s v="Salud"/>
    <n v="5602"/>
    <x v="3"/>
    <x v="1"/>
    <x v="2"/>
    <x v="80"/>
    <s v="Ninguno"/>
    <s v="Vacunación-Casos Activos"/>
    <s v="Periodo 2020-2021"/>
    <s v="Unidades"/>
    <s v="Ministerio de Ciencias, Tecnología, Conocimiento e Innovación"/>
    <x v="1237"/>
    <m/>
    <s v="Gráfico Evolución"/>
    <m/>
    <x v="1223"/>
    <m/>
    <s v="#1774B9"/>
    <s v="360-1238"/>
    <n v="36305602"/>
    <s v="T-364"/>
    <s v="C-362"/>
    <s v="FI-363"/>
    <s v="M-367"/>
  </r>
  <r>
    <x v="1238"/>
    <n v="360"/>
    <s v="Enfermedades Mundiales"/>
    <s v="Salud"/>
    <n v="5603"/>
    <x v="3"/>
    <x v="1"/>
    <x v="2"/>
    <x v="81"/>
    <s v="Ninguno"/>
    <s v="Vacunación-Casos Activos"/>
    <s v="Periodo 2020-2021"/>
    <s v="Unidades"/>
    <s v="Ministerio de Ciencias, Tecnología, Conocimiento e Innovación"/>
    <x v="1238"/>
    <m/>
    <s v="Gráfico Evolución"/>
    <m/>
    <x v="1224"/>
    <m/>
    <s v="#1774B9"/>
    <s v="360-1239"/>
    <n v="36305603"/>
    <s v="T-364"/>
    <s v="C-362"/>
    <s v="FI-363"/>
    <s v="M-367"/>
  </r>
  <r>
    <x v="1239"/>
    <n v="360"/>
    <s v="Enfermedades Mundiales"/>
    <s v="Salud"/>
    <n v="5604"/>
    <x v="3"/>
    <x v="1"/>
    <x v="2"/>
    <x v="82"/>
    <s v="Ninguno"/>
    <s v="Vacunación-Casos Activos"/>
    <s v="Periodo 2020-2021"/>
    <s v="Unidades"/>
    <s v="Ministerio de Ciencias, Tecnología, Conocimiento e Innovación"/>
    <x v="1239"/>
    <m/>
    <s v="Gráfico Evolución"/>
    <m/>
    <x v="1225"/>
    <m/>
    <s v="#1774B9"/>
    <s v="360-1240"/>
    <n v="36305604"/>
    <s v="T-364"/>
    <s v="C-362"/>
    <s v="FI-363"/>
    <s v="M-367"/>
  </r>
  <r>
    <x v="1240"/>
    <n v="360"/>
    <s v="Enfermedades Mundiales"/>
    <s v="Salud"/>
    <n v="5605"/>
    <x v="3"/>
    <x v="1"/>
    <x v="2"/>
    <x v="83"/>
    <s v="Ninguno"/>
    <s v="Vacunación-Casos Activos"/>
    <s v="Periodo 2020-2021"/>
    <s v="Unidades"/>
    <s v="Ministerio de Ciencias, Tecnología, Conocimiento e Innovación"/>
    <x v="1240"/>
    <m/>
    <s v="Gráfico Evolución"/>
    <m/>
    <x v="1226"/>
    <m/>
    <s v="#1774B9"/>
    <s v="360-1241"/>
    <n v="36305605"/>
    <s v="T-364"/>
    <s v="C-362"/>
    <s v="FI-363"/>
    <s v="M-367"/>
  </r>
  <r>
    <x v="1241"/>
    <n v="360"/>
    <s v="Enfermedades Mundiales"/>
    <s v="Salud"/>
    <n v="5606"/>
    <x v="3"/>
    <x v="1"/>
    <x v="2"/>
    <x v="84"/>
    <s v="Ninguno"/>
    <s v="Vacunación-Casos Activos"/>
    <s v="Periodo 2020-2021"/>
    <s v="Unidades"/>
    <s v="Ministerio de Ciencias, Tecnología, Conocimiento e Innovación"/>
    <x v="1241"/>
    <m/>
    <s v="Gráfico Evolución"/>
    <m/>
    <x v="1227"/>
    <m/>
    <s v="#1774B9"/>
    <s v="360-1242"/>
    <n v="36305606"/>
    <s v="T-364"/>
    <s v="C-362"/>
    <s v="FI-363"/>
    <s v="M-367"/>
  </r>
  <r>
    <x v="1242"/>
    <n v="360"/>
    <s v="Enfermedades Mundiales"/>
    <s v="Salud"/>
    <n v="5701"/>
    <x v="3"/>
    <x v="1"/>
    <x v="2"/>
    <x v="85"/>
    <s v="Ninguno"/>
    <s v="Vacunación-Casos Activos"/>
    <s v="Periodo 2020-2021"/>
    <s v="Unidades"/>
    <s v="Ministerio de Ciencias, Tecnología, Conocimiento e Innovación"/>
    <x v="1242"/>
    <m/>
    <s v="Gráfico Evolución"/>
    <m/>
    <x v="1228"/>
    <m/>
    <s v="#1774B9"/>
    <s v="360-1243"/>
    <n v="36305701"/>
    <s v="T-364"/>
    <s v="C-362"/>
    <s v="FI-363"/>
    <s v="M-367"/>
  </r>
  <r>
    <x v="1243"/>
    <n v="360"/>
    <s v="Enfermedades Mundiales"/>
    <s v="Salud"/>
    <n v="5702"/>
    <x v="3"/>
    <x v="1"/>
    <x v="2"/>
    <x v="86"/>
    <s v="Ninguno"/>
    <s v="Vacunación-Casos Activos"/>
    <s v="Periodo 2020-2021"/>
    <s v="Unidades"/>
    <s v="Ministerio de Ciencias, Tecnología, Conocimiento e Innovación"/>
    <x v="1243"/>
    <m/>
    <s v="Gráfico Evolución"/>
    <m/>
    <x v="1229"/>
    <m/>
    <s v="#1774B9"/>
    <s v="360-1244"/>
    <n v="36305702"/>
    <s v="T-364"/>
    <s v="C-362"/>
    <s v="FI-363"/>
    <s v="M-367"/>
  </r>
  <r>
    <x v="1244"/>
    <n v="360"/>
    <s v="Enfermedades Mundiales"/>
    <s v="Salud"/>
    <n v="5703"/>
    <x v="3"/>
    <x v="1"/>
    <x v="2"/>
    <x v="87"/>
    <s v="Ninguno"/>
    <s v="Vacunación-Casos Activos"/>
    <s v="Periodo 2020-2021"/>
    <s v="Unidades"/>
    <s v="Ministerio de Ciencias, Tecnología, Conocimiento e Innovación"/>
    <x v="1244"/>
    <m/>
    <s v="Gráfico Evolución"/>
    <m/>
    <x v="1230"/>
    <m/>
    <s v="#1774B9"/>
    <s v="360-1245"/>
    <n v="36305703"/>
    <s v="T-364"/>
    <s v="C-362"/>
    <s v="FI-363"/>
    <s v="M-367"/>
  </r>
  <r>
    <x v="1245"/>
    <n v="360"/>
    <s v="Enfermedades Mundiales"/>
    <s v="Salud"/>
    <n v="5704"/>
    <x v="3"/>
    <x v="1"/>
    <x v="2"/>
    <x v="88"/>
    <s v="Ninguno"/>
    <s v="Vacunación-Casos Activos"/>
    <s v="Periodo 2020-2021"/>
    <s v="Unidades"/>
    <s v="Ministerio de Ciencias, Tecnología, Conocimiento e Innovación"/>
    <x v="1245"/>
    <m/>
    <s v="Gráfico Evolución"/>
    <m/>
    <x v="1231"/>
    <m/>
    <s v="#1774B9"/>
    <s v="360-1246"/>
    <n v="36305704"/>
    <s v="T-364"/>
    <s v="C-362"/>
    <s v="FI-363"/>
    <s v="M-367"/>
  </r>
  <r>
    <x v="1246"/>
    <n v="360"/>
    <s v="Enfermedades Mundiales"/>
    <s v="Salud"/>
    <n v="5705"/>
    <x v="3"/>
    <x v="1"/>
    <x v="2"/>
    <x v="89"/>
    <s v="Ninguno"/>
    <s v="Vacunación-Casos Activos"/>
    <s v="Periodo 2020-2021"/>
    <s v="Unidades"/>
    <s v="Ministerio de Ciencias, Tecnología, Conocimiento e Innovación"/>
    <x v="1246"/>
    <m/>
    <s v="Gráfico Evolución"/>
    <m/>
    <x v="1232"/>
    <m/>
    <s v="#1774B9"/>
    <s v="360-1247"/>
    <n v="36305705"/>
    <s v="T-364"/>
    <s v="C-362"/>
    <s v="FI-363"/>
    <s v="M-367"/>
  </r>
  <r>
    <x v="1247"/>
    <n v="360"/>
    <s v="Enfermedades Mundiales"/>
    <s v="Salud"/>
    <n v="5706"/>
    <x v="3"/>
    <x v="1"/>
    <x v="2"/>
    <x v="90"/>
    <s v="Ninguno"/>
    <s v="Vacunación-Casos Activos"/>
    <s v="Periodo 2020-2021"/>
    <s v="Unidades"/>
    <s v="Ministerio de Ciencias, Tecnología, Conocimiento e Innovación"/>
    <x v="1247"/>
    <m/>
    <s v="Gráfico Evolución"/>
    <m/>
    <x v="1233"/>
    <m/>
    <s v="#1774B9"/>
    <s v="360-1248"/>
    <n v="36305706"/>
    <s v="T-364"/>
    <s v="C-362"/>
    <s v="FI-363"/>
    <s v="M-367"/>
  </r>
  <r>
    <x v="1248"/>
    <n v="360"/>
    <s v="Enfermedades Mundiales"/>
    <s v="Salud"/>
    <n v="5801"/>
    <x v="3"/>
    <x v="1"/>
    <x v="2"/>
    <x v="91"/>
    <s v="Ninguno"/>
    <s v="Vacunación-Casos Activos"/>
    <s v="Periodo 2020-2021"/>
    <s v="Unidades"/>
    <s v="Ministerio de Ciencias, Tecnología, Conocimiento e Innovación"/>
    <x v="1248"/>
    <m/>
    <s v="Gráfico Evolución"/>
    <m/>
    <x v="1234"/>
    <m/>
    <s v="#1774B9"/>
    <s v="360-1249"/>
    <n v="36305801"/>
    <s v="T-364"/>
    <s v="C-362"/>
    <s v="FI-363"/>
    <s v="M-367"/>
  </r>
  <r>
    <x v="1249"/>
    <n v="360"/>
    <s v="Enfermedades Mundiales"/>
    <s v="Salud"/>
    <n v="5802"/>
    <x v="3"/>
    <x v="1"/>
    <x v="2"/>
    <x v="92"/>
    <s v="Ninguno"/>
    <s v="Vacunación-Casos Activos"/>
    <s v="Periodo 2020-2021"/>
    <s v="Unidades"/>
    <s v="Ministerio de Ciencias, Tecnología, Conocimiento e Innovación"/>
    <x v="1249"/>
    <m/>
    <s v="Gráfico Evolución"/>
    <m/>
    <x v="1235"/>
    <m/>
    <s v="#1774B9"/>
    <s v="360-1250"/>
    <n v="36305802"/>
    <s v="T-364"/>
    <s v="C-362"/>
    <s v="FI-363"/>
    <s v="M-367"/>
  </r>
  <r>
    <x v="1250"/>
    <n v="360"/>
    <s v="Enfermedades Mundiales"/>
    <s v="Salud"/>
    <n v="5803"/>
    <x v="3"/>
    <x v="1"/>
    <x v="2"/>
    <x v="93"/>
    <s v="Ninguno"/>
    <s v="Vacunación-Casos Activos"/>
    <s v="Periodo 2020-2021"/>
    <s v="Unidades"/>
    <s v="Ministerio de Ciencias, Tecnología, Conocimiento e Innovación"/>
    <x v="1250"/>
    <m/>
    <s v="Gráfico Evolución"/>
    <m/>
    <x v="1236"/>
    <m/>
    <s v="#1774B9"/>
    <s v="360-1251"/>
    <n v="36305803"/>
    <s v="T-364"/>
    <s v="C-362"/>
    <s v="FI-363"/>
    <s v="M-367"/>
  </r>
  <r>
    <x v="1251"/>
    <n v="360"/>
    <s v="Enfermedades Mundiales"/>
    <s v="Salud"/>
    <n v="5804"/>
    <x v="3"/>
    <x v="1"/>
    <x v="2"/>
    <x v="94"/>
    <s v="Ninguno"/>
    <s v="Vacunación-Casos Activos"/>
    <s v="Periodo 2020-2021"/>
    <s v="Unidades"/>
    <s v="Ministerio de Ciencias, Tecnología, Conocimiento e Innovación"/>
    <x v="1251"/>
    <m/>
    <s v="Gráfico Evolución"/>
    <m/>
    <x v="1237"/>
    <m/>
    <s v="#1774B9"/>
    <s v="360-1252"/>
    <n v="36305804"/>
    <s v="T-364"/>
    <s v="C-362"/>
    <s v="FI-363"/>
    <s v="M-367"/>
  </r>
  <r>
    <x v="1252"/>
    <n v="360"/>
    <s v="Enfermedades Mundiales"/>
    <s v="Salud"/>
    <n v="6101"/>
    <x v="3"/>
    <x v="1"/>
    <x v="2"/>
    <x v="95"/>
    <s v="Ninguno"/>
    <s v="Vacunación-Casos Activos"/>
    <s v="Periodo 2020-2021"/>
    <s v="Unidades"/>
    <s v="Ministerio de Ciencias, Tecnología, Conocimiento e Innovación"/>
    <x v="1252"/>
    <m/>
    <s v="Gráfico Evolución"/>
    <m/>
    <x v="1238"/>
    <m/>
    <s v="#1774B9"/>
    <s v="360-1253"/>
    <n v="36306101"/>
    <s v="T-364"/>
    <s v="C-362"/>
    <s v="FI-363"/>
    <s v="M-367"/>
  </r>
  <r>
    <x v="1253"/>
    <n v="360"/>
    <s v="Enfermedades Mundiales"/>
    <s v="Salud"/>
    <n v="6102"/>
    <x v="3"/>
    <x v="1"/>
    <x v="2"/>
    <x v="96"/>
    <s v="Ninguno"/>
    <s v="Vacunación-Casos Activos"/>
    <s v="Periodo 2020-2021"/>
    <s v="Unidades"/>
    <s v="Ministerio de Ciencias, Tecnología, Conocimiento e Innovación"/>
    <x v="1253"/>
    <m/>
    <s v="Gráfico Evolución"/>
    <m/>
    <x v="1239"/>
    <m/>
    <s v="#1774B9"/>
    <s v="360-1254"/>
    <n v="36306102"/>
    <s v="T-364"/>
    <s v="C-362"/>
    <s v="FI-363"/>
    <s v="M-367"/>
  </r>
  <r>
    <x v="1254"/>
    <n v="360"/>
    <s v="Enfermedades Mundiales"/>
    <s v="Salud"/>
    <n v="6103"/>
    <x v="3"/>
    <x v="1"/>
    <x v="2"/>
    <x v="97"/>
    <s v="Ninguno"/>
    <s v="Vacunación-Casos Activos"/>
    <s v="Periodo 2020-2021"/>
    <s v="Unidades"/>
    <s v="Ministerio de Ciencias, Tecnología, Conocimiento e Innovación"/>
    <x v="1254"/>
    <m/>
    <s v="Gráfico Evolución"/>
    <m/>
    <x v="1240"/>
    <m/>
    <s v="#1774B9"/>
    <s v="360-1255"/>
    <n v="36306103"/>
    <s v="T-364"/>
    <s v="C-362"/>
    <s v="FI-363"/>
    <s v="M-367"/>
  </r>
  <r>
    <x v="1255"/>
    <n v="360"/>
    <s v="Enfermedades Mundiales"/>
    <s v="Salud"/>
    <n v="6104"/>
    <x v="3"/>
    <x v="1"/>
    <x v="2"/>
    <x v="98"/>
    <s v="Ninguno"/>
    <s v="Vacunación-Casos Activos"/>
    <s v="Periodo 2020-2021"/>
    <s v="Unidades"/>
    <s v="Ministerio de Ciencias, Tecnología, Conocimiento e Innovación"/>
    <x v="1255"/>
    <m/>
    <s v="Gráfico Evolución"/>
    <m/>
    <x v="1241"/>
    <m/>
    <s v="#1774B9"/>
    <s v="360-1256"/>
    <n v="36306104"/>
    <s v="T-364"/>
    <s v="C-362"/>
    <s v="FI-363"/>
    <s v="M-367"/>
  </r>
  <r>
    <x v="1256"/>
    <n v="360"/>
    <s v="Enfermedades Mundiales"/>
    <s v="Salud"/>
    <n v="6105"/>
    <x v="3"/>
    <x v="1"/>
    <x v="2"/>
    <x v="99"/>
    <s v="Ninguno"/>
    <s v="Vacunación-Casos Activos"/>
    <s v="Periodo 2020-2021"/>
    <s v="Unidades"/>
    <s v="Ministerio de Ciencias, Tecnología, Conocimiento e Innovación"/>
    <x v="1256"/>
    <m/>
    <s v="Gráfico Evolución"/>
    <m/>
    <x v="1242"/>
    <m/>
    <s v="#1774B9"/>
    <s v="360-1257"/>
    <n v="36306105"/>
    <s v="T-364"/>
    <s v="C-362"/>
    <s v="FI-363"/>
    <s v="M-367"/>
  </r>
  <r>
    <x v="1257"/>
    <n v="360"/>
    <s v="Enfermedades Mundiales"/>
    <s v="Salud"/>
    <n v="6106"/>
    <x v="3"/>
    <x v="1"/>
    <x v="2"/>
    <x v="100"/>
    <s v="Ninguno"/>
    <s v="Vacunación-Casos Activos"/>
    <s v="Periodo 2020-2021"/>
    <s v="Unidades"/>
    <s v="Ministerio de Ciencias, Tecnología, Conocimiento e Innovación"/>
    <x v="1257"/>
    <m/>
    <s v="Gráfico Evolución"/>
    <m/>
    <x v="1243"/>
    <m/>
    <s v="#1774B9"/>
    <s v="360-1258"/>
    <n v="36306106"/>
    <s v="T-364"/>
    <s v="C-362"/>
    <s v="FI-363"/>
    <s v="M-367"/>
  </r>
  <r>
    <x v="1258"/>
    <n v="360"/>
    <s v="Enfermedades Mundiales"/>
    <s v="Salud"/>
    <n v="6107"/>
    <x v="3"/>
    <x v="1"/>
    <x v="2"/>
    <x v="101"/>
    <s v="Ninguno"/>
    <s v="Vacunación-Casos Activos"/>
    <s v="Periodo 2020-2021"/>
    <s v="Unidades"/>
    <s v="Ministerio de Ciencias, Tecnología, Conocimiento e Innovación"/>
    <x v="1258"/>
    <m/>
    <s v="Gráfico Evolución"/>
    <m/>
    <x v="1244"/>
    <m/>
    <s v="#1774B9"/>
    <s v="360-1259"/>
    <n v="36306107"/>
    <s v="T-364"/>
    <s v="C-362"/>
    <s v="FI-363"/>
    <s v="M-367"/>
  </r>
  <r>
    <x v="1259"/>
    <n v="360"/>
    <s v="Enfermedades Mundiales"/>
    <s v="Salud"/>
    <n v="6108"/>
    <x v="3"/>
    <x v="1"/>
    <x v="2"/>
    <x v="102"/>
    <s v="Ninguno"/>
    <s v="Vacunación-Casos Activos"/>
    <s v="Periodo 2020-2021"/>
    <s v="Unidades"/>
    <s v="Ministerio de Ciencias, Tecnología, Conocimiento e Innovación"/>
    <x v="1259"/>
    <m/>
    <s v="Gráfico Evolución"/>
    <m/>
    <x v="1245"/>
    <m/>
    <s v="#1774B9"/>
    <s v="360-1260"/>
    <n v="36306108"/>
    <s v="T-364"/>
    <s v="C-362"/>
    <s v="FI-363"/>
    <s v="M-367"/>
  </r>
  <r>
    <x v="1260"/>
    <n v="360"/>
    <s v="Enfermedades Mundiales"/>
    <s v="Salud"/>
    <n v="6109"/>
    <x v="3"/>
    <x v="1"/>
    <x v="2"/>
    <x v="103"/>
    <s v="Ninguno"/>
    <s v="Vacunación-Casos Activos"/>
    <s v="Periodo 2020-2021"/>
    <s v="Unidades"/>
    <s v="Ministerio de Ciencias, Tecnología, Conocimiento e Innovación"/>
    <x v="1260"/>
    <m/>
    <s v="Gráfico Evolución"/>
    <m/>
    <x v="1246"/>
    <m/>
    <s v="#1774B9"/>
    <s v="360-1261"/>
    <n v="36306109"/>
    <s v="T-364"/>
    <s v="C-362"/>
    <s v="FI-363"/>
    <s v="M-367"/>
  </r>
  <r>
    <x v="1261"/>
    <n v="360"/>
    <s v="Enfermedades Mundiales"/>
    <s v="Salud"/>
    <n v="6110"/>
    <x v="3"/>
    <x v="1"/>
    <x v="2"/>
    <x v="104"/>
    <s v="Ninguno"/>
    <s v="Vacunación-Casos Activos"/>
    <s v="Periodo 2020-2021"/>
    <s v="Unidades"/>
    <s v="Ministerio de Ciencias, Tecnología, Conocimiento e Innovación"/>
    <x v="1261"/>
    <m/>
    <s v="Gráfico Evolución"/>
    <m/>
    <x v="1247"/>
    <m/>
    <s v="#1774B9"/>
    <s v="360-1262"/>
    <n v="36306110"/>
    <s v="T-364"/>
    <s v="C-362"/>
    <s v="FI-363"/>
    <s v="M-367"/>
  </r>
  <r>
    <x v="1262"/>
    <n v="360"/>
    <s v="Enfermedades Mundiales"/>
    <s v="Salud"/>
    <n v="6111"/>
    <x v="3"/>
    <x v="1"/>
    <x v="2"/>
    <x v="105"/>
    <s v="Ninguno"/>
    <s v="Vacunación-Casos Activos"/>
    <s v="Periodo 2020-2021"/>
    <s v="Unidades"/>
    <s v="Ministerio de Ciencias, Tecnología, Conocimiento e Innovación"/>
    <x v="1262"/>
    <m/>
    <s v="Gráfico Evolución"/>
    <m/>
    <x v="1248"/>
    <m/>
    <s v="#1774B9"/>
    <s v="360-1263"/>
    <n v="36306111"/>
    <s v="T-364"/>
    <s v="C-362"/>
    <s v="FI-363"/>
    <s v="M-367"/>
  </r>
  <r>
    <x v="1263"/>
    <n v="360"/>
    <s v="Enfermedades Mundiales"/>
    <s v="Salud"/>
    <n v="6112"/>
    <x v="3"/>
    <x v="1"/>
    <x v="2"/>
    <x v="106"/>
    <s v="Ninguno"/>
    <s v="Vacunación-Casos Activos"/>
    <s v="Periodo 2020-2021"/>
    <s v="Unidades"/>
    <s v="Ministerio de Ciencias, Tecnología, Conocimiento e Innovación"/>
    <x v="1263"/>
    <m/>
    <s v="Gráfico Evolución"/>
    <m/>
    <x v="1249"/>
    <m/>
    <s v="#1774B9"/>
    <s v="360-1264"/>
    <n v="36306112"/>
    <s v="T-364"/>
    <s v="C-362"/>
    <s v="FI-363"/>
    <s v="M-367"/>
  </r>
  <r>
    <x v="1264"/>
    <n v="360"/>
    <s v="Enfermedades Mundiales"/>
    <s v="Salud"/>
    <n v="6113"/>
    <x v="3"/>
    <x v="1"/>
    <x v="2"/>
    <x v="107"/>
    <s v="Ninguno"/>
    <s v="Vacunación-Casos Activos"/>
    <s v="Periodo 2020-2021"/>
    <s v="Unidades"/>
    <s v="Ministerio de Ciencias, Tecnología, Conocimiento e Innovación"/>
    <x v="1264"/>
    <m/>
    <s v="Gráfico Evolución"/>
    <m/>
    <x v="1250"/>
    <m/>
    <s v="#1774B9"/>
    <s v="360-1265"/>
    <n v="36306113"/>
    <s v="T-364"/>
    <s v="C-362"/>
    <s v="FI-363"/>
    <s v="M-367"/>
  </r>
  <r>
    <x v="1265"/>
    <n v="360"/>
    <s v="Enfermedades Mundiales"/>
    <s v="Salud"/>
    <n v="6114"/>
    <x v="3"/>
    <x v="1"/>
    <x v="2"/>
    <x v="108"/>
    <s v="Ninguno"/>
    <s v="Vacunación-Casos Activos"/>
    <s v="Periodo 2020-2021"/>
    <s v="Unidades"/>
    <s v="Ministerio de Ciencias, Tecnología, Conocimiento e Innovación"/>
    <x v="1265"/>
    <m/>
    <s v="Gráfico Evolución"/>
    <m/>
    <x v="1251"/>
    <m/>
    <s v="#1774B9"/>
    <s v="360-1266"/>
    <n v="36306114"/>
    <s v="T-364"/>
    <s v="C-362"/>
    <s v="FI-363"/>
    <s v="M-367"/>
  </r>
  <r>
    <x v="1266"/>
    <n v="360"/>
    <s v="Enfermedades Mundiales"/>
    <s v="Salud"/>
    <n v="6115"/>
    <x v="3"/>
    <x v="1"/>
    <x v="2"/>
    <x v="109"/>
    <s v="Ninguno"/>
    <s v="Vacunación-Casos Activos"/>
    <s v="Periodo 2020-2021"/>
    <s v="Unidades"/>
    <s v="Ministerio de Ciencias, Tecnología, Conocimiento e Innovación"/>
    <x v="1266"/>
    <m/>
    <s v="Gráfico Evolución"/>
    <m/>
    <x v="1252"/>
    <m/>
    <s v="#1774B9"/>
    <s v="360-1267"/>
    <n v="36306115"/>
    <s v="T-364"/>
    <s v="C-362"/>
    <s v="FI-363"/>
    <s v="M-367"/>
  </r>
  <r>
    <x v="1267"/>
    <n v="360"/>
    <s v="Enfermedades Mundiales"/>
    <s v="Salud"/>
    <n v="6116"/>
    <x v="3"/>
    <x v="1"/>
    <x v="2"/>
    <x v="110"/>
    <s v="Ninguno"/>
    <s v="Vacunación-Casos Activos"/>
    <s v="Periodo 2020-2021"/>
    <s v="Unidades"/>
    <s v="Ministerio de Ciencias, Tecnología, Conocimiento e Innovación"/>
    <x v="1267"/>
    <m/>
    <s v="Gráfico Evolución"/>
    <m/>
    <x v="1253"/>
    <m/>
    <s v="#1774B9"/>
    <s v="360-1268"/>
    <n v="36306116"/>
    <s v="T-364"/>
    <s v="C-362"/>
    <s v="FI-363"/>
    <s v="M-367"/>
  </r>
  <r>
    <x v="1268"/>
    <n v="360"/>
    <s v="Enfermedades Mundiales"/>
    <s v="Salud"/>
    <n v="6117"/>
    <x v="3"/>
    <x v="1"/>
    <x v="2"/>
    <x v="111"/>
    <s v="Ninguno"/>
    <s v="Vacunación-Casos Activos"/>
    <s v="Periodo 2020-2021"/>
    <s v="Unidades"/>
    <s v="Ministerio de Ciencias, Tecnología, Conocimiento e Innovación"/>
    <x v="1268"/>
    <m/>
    <s v="Gráfico Evolución"/>
    <m/>
    <x v="1254"/>
    <m/>
    <s v="#1774B9"/>
    <s v="360-1269"/>
    <n v="36306117"/>
    <s v="T-364"/>
    <s v="C-362"/>
    <s v="FI-363"/>
    <s v="M-367"/>
  </r>
  <r>
    <x v="1269"/>
    <n v="360"/>
    <s v="Enfermedades Mundiales"/>
    <s v="Salud"/>
    <n v="6201"/>
    <x v="3"/>
    <x v="1"/>
    <x v="2"/>
    <x v="112"/>
    <s v="Ninguno"/>
    <s v="Vacunación-Casos Activos"/>
    <s v="Periodo 2020-2021"/>
    <s v="Unidades"/>
    <s v="Ministerio de Ciencias, Tecnología, Conocimiento e Innovación"/>
    <x v="1269"/>
    <m/>
    <s v="Gráfico Evolución"/>
    <m/>
    <x v="1255"/>
    <m/>
    <s v="#1774B9"/>
    <s v="360-1270"/>
    <n v="36306201"/>
    <s v="T-364"/>
    <s v="C-362"/>
    <s v="FI-363"/>
    <s v="M-367"/>
  </r>
  <r>
    <x v="1270"/>
    <n v="360"/>
    <s v="Enfermedades Mundiales"/>
    <s v="Salud"/>
    <n v="6202"/>
    <x v="3"/>
    <x v="1"/>
    <x v="2"/>
    <x v="113"/>
    <s v="Ninguno"/>
    <s v="Vacunación-Casos Activos"/>
    <s v="Periodo 2020-2021"/>
    <s v="Unidades"/>
    <s v="Ministerio de Ciencias, Tecnología, Conocimiento e Innovación"/>
    <x v="1270"/>
    <m/>
    <s v="Gráfico Evolución"/>
    <m/>
    <x v="1256"/>
    <m/>
    <s v="#1774B9"/>
    <s v="360-1271"/>
    <n v="36306202"/>
    <s v="T-364"/>
    <s v="C-362"/>
    <s v="FI-363"/>
    <s v="M-367"/>
  </r>
  <r>
    <x v="1271"/>
    <n v="360"/>
    <s v="Enfermedades Mundiales"/>
    <s v="Salud"/>
    <n v="6203"/>
    <x v="3"/>
    <x v="1"/>
    <x v="2"/>
    <x v="114"/>
    <s v="Ninguno"/>
    <s v="Vacunación-Casos Activos"/>
    <s v="Periodo 2020-2021"/>
    <s v="Unidades"/>
    <s v="Ministerio de Ciencias, Tecnología, Conocimiento e Innovación"/>
    <x v="1271"/>
    <m/>
    <s v="Gráfico Evolución"/>
    <m/>
    <x v="1257"/>
    <m/>
    <s v="#1774B9"/>
    <s v="360-1272"/>
    <n v="36306203"/>
    <s v="T-364"/>
    <s v="C-362"/>
    <s v="FI-363"/>
    <s v="M-367"/>
  </r>
  <r>
    <x v="1272"/>
    <n v="360"/>
    <s v="Enfermedades Mundiales"/>
    <s v="Salud"/>
    <n v="6204"/>
    <x v="3"/>
    <x v="1"/>
    <x v="2"/>
    <x v="115"/>
    <s v="Ninguno"/>
    <s v="Vacunación-Casos Activos"/>
    <s v="Periodo 2020-2021"/>
    <s v="Unidades"/>
    <s v="Ministerio de Ciencias, Tecnología, Conocimiento e Innovación"/>
    <x v="1272"/>
    <m/>
    <s v="Gráfico Evolución"/>
    <m/>
    <x v="1258"/>
    <m/>
    <s v="#1774B9"/>
    <s v="360-1273"/>
    <n v="36306204"/>
    <s v="T-364"/>
    <s v="C-362"/>
    <s v="FI-363"/>
    <s v="M-367"/>
  </r>
  <r>
    <x v="1273"/>
    <n v="360"/>
    <s v="Enfermedades Mundiales"/>
    <s v="Salud"/>
    <n v="6205"/>
    <x v="3"/>
    <x v="1"/>
    <x v="2"/>
    <x v="116"/>
    <s v="Ninguno"/>
    <s v="Vacunación-Casos Activos"/>
    <s v="Periodo 2020-2021"/>
    <s v="Unidades"/>
    <s v="Ministerio de Ciencias, Tecnología, Conocimiento e Innovación"/>
    <x v="1273"/>
    <m/>
    <s v="Gráfico Evolución"/>
    <m/>
    <x v="1259"/>
    <m/>
    <s v="#1774B9"/>
    <s v="360-1274"/>
    <n v="36306205"/>
    <s v="T-364"/>
    <s v="C-362"/>
    <s v="FI-363"/>
    <s v="M-367"/>
  </r>
  <r>
    <x v="1274"/>
    <n v="360"/>
    <s v="Enfermedades Mundiales"/>
    <s v="Salud"/>
    <n v="6206"/>
    <x v="3"/>
    <x v="1"/>
    <x v="2"/>
    <x v="117"/>
    <s v="Ninguno"/>
    <s v="Vacunación-Casos Activos"/>
    <s v="Periodo 2020-2021"/>
    <s v="Unidades"/>
    <s v="Ministerio de Ciencias, Tecnología, Conocimiento e Innovación"/>
    <x v="1274"/>
    <m/>
    <s v="Gráfico Evolución"/>
    <m/>
    <x v="1260"/>
    <m/>
    <s v="#1774B9"/>
    <s v="360-1275"/>
    <n v="36306206"/>
    <s v="T-364"/>
    <s v="C-362"/>
    <s v="FI-363"/>
    <s v="M-367"/>
  </r>
  <r>
    <x v="1275"/>
    <n v="360"/>
    <s v="Enfermedades Mundiales"/>
    <s v="Salud"/>
    <n v="6301"/>
    <x v="3"/>
    <x v="1"/>
    <x v="2"/>
    <x v="118"/>
    <s v="Ninguno"/>
    <s v="Vacunación-Casos Activos"/>
    <s v="Periodo 2020-2021"/>
    <s v="Unidades"/>
    <s v="Ministerio de Ciencias, Tecnología, Conocimiento e Innovación"/>
    <x v="1275"/>
    <m/>
    <s v="Gráfico Evolución"/>
    <m/>
    <x v="1261"/>
    <m/>
    <s v="#1774B9"/>
    <s v="360-1276"/>
    <n v="36306301"/>
    <s v="T-364"/>
    <s v="C-362"/>
    <s v="FI-363"/>
    <s v="M-367"/>
  </r>
  <r>
    <x v="1276"/>
    <n v="360"/>
    <s v="Enfermedades Mundiales"/>
    <s v="Salud"/>
    <n v="6302"/>
    <x v="3"/>
    <x v="1"/>
    <x v="2"/>
    <x v="119"/>
    <s v="Ninguno"/>
    <s v="Vacunación-Casos Activos"/>
    <s v="Periodo 2020-2021"/>
    <s v="Unidades"/>
    <s v="Ministerio de Ciencias, Tecnología, Conocimiento e Innovación"/>
    <x v="1276"/>
    <m/>
    <s v="Gráfico Evolución"/>
    <m/>
    <x v="1262"/>
    <m/>
    <s v="#1774B9"/>
    <s v="360-1277"/>
    <n v="36306302"/>
    <s v="T-364"/>
    <s v="C-362"/>
    <s v="FI-363"/>
    <s v="M-367"/>
  </r>
  <r>
    <x v="1277"/>
    <n v="360"/>
    <s v="Enfermedades Mundiales"/>
    <s v="Salud"/>
    <n v="6303"/>
    <x v="3"/>
    <x v="1"/>
    <x v="2"/>
    <x v="120"/>
    <s v="Ninguno"/>
    <s v="Vacunación-Casos Activos"/>
    <s v="Periodo 2020-2021"/>
    <s v="Unidades"/>
    <s v="Ministerio de Ciencias, Tecnología, Conocimiento e Innovación"/>
    <x v="1277"/>
    <m/>
    <s v="Gráfico Evolución"/>
    <m/>
    <x v="1263"/>
    <m/>
    <s v="#1774B9"/>
    <s v="360-1278"/>
    <n v="36306303"/>
    <s v="T-364"/>
    <s v="C-362"/>
    <s v="FI-363"/>
    <s v="M-367"/>
  </r>
  <r>
    <x v="1278"/>
    <n v="360"/>
    <s v="Enfermedades Mundiales"/>
    <s v="Salud"/>
    <n v="6304"/>
    <x v="3"/>
    <x v="1"/>
    <x v="2"/>
    <x v="121"/>
    <s v="Ninguno"/>
    <s v="Vacunación-Casos Activos"/>
    <s v="Periodo 2020-2021"/>
    <s v="Unidades"/>
    <s v="Ministerio de Ciencias, Tecnología, Conocimiento e Innovación"/>
    <x v="1278"/>
    <m/>
    <s v="Gráfico Evolución"/>
    <m/>
    <x v="1264"/>
    <m/>
    <s v="#1774B9"/>
    <s v="360-1279"/>
    <n v="36306304"/>
    <s v="T-364"/>
    <s v="C-362"/>
    <s v="FI-363"/>
    <s v="M-367"/>
  </r>
  <r>
    <x v="1279"/>
    <n v="360"/>
    <s v="Enfermedades Mundiales"/>
    <s v="Salud"/>
    <n v="6305"/>
    <x v="3"/>
    <x v="1"/>
    <x v="2"/>
    <x v="122"/>
    <s v="Ninguno"/>
    <s v="Vacunación-Casos Activos"/>
    <s v="Periodo 2020-2021"/>
    <s v="Unidades"/>
    <s v="Ministerio de Ciencias, Tecnología, Conocimiento e Innovación"/>
    <x v="1279"/>
    <m/>
    <s v="Gráfico Evolución"/>
    <m/>
    <x v="1265"/>
    <m/>
    <s v="#1774B9"/>
    <s v="360-1280"/>
    <n v="36306305"/>
    <s v="T-364"/>
    <s v="C-362"/>
    <s v="FI-363"/>
    <s v="M-367"/>
  </r>
  <r>
    <x v="1280"/>
    <n v="360"/>
    <s v="Enfermedades Mundiales"/>
    <s v="Salud"/>
    <n v="6306"/>
    <x v="3"/>
    <x v="1"/>
    <x v="2"/>
    <x v="123"/>
    <s v="Ninguno"/>
    <s v="Vacunación-Casos Activos"/>
    <s v="Periodo 2020-2021"/>
    <s v="Unidades"/>
    <s v="Ministerio de Ciencias, Tecnología, Conocimiento e Innovación"/>
    <x v="1280"/>
    <m/>
    <s v="Gráfico Evolución"/>
    <m/>
    <x v="1266"/>
    <m/>
    <s v="#1774B9"/>
    <s v="360-1281"/>
    <n v="36306306"/>
    <s v="T-364"/>
    <s v="C-362"/>
    <s v="FI-363"/>
    <s v="M-367"/>
  </r>
  <r>
    <x v="1281"/>
    <n v="360"/>
    <s v="Enfermedades Mundiales"/>
    <s v="Salud"/>
    <n v="6307"/>
    <x v="3"/>
    <x v="1"/>
    <x v="2"/>
    <x v="124"/>
    <s v="Ninguno"/>
    <s v="Vacunación-Casos Activos"/>
    <s v="Periodo 2020-2021"/>
    <s v="Unidades"/>
    <s v="Ministerio de Ciencias, Tecnología, Conocimiento e Innovación"/>
    <x v="1281"/>
    <m/>
    <s v="Gráfico Evolución"/>
    <m/>
    <x v="1267"/>
    <m/>
    <s v="#1774B9"/>
    <s v="360-1282"/>
    <n v="36306307"/>
    <s v="T-364"/>
    <s v="C-362"/>
    <s v="FI-363"/>
    <s v="M-367"/>
  </r>
  <r>
    <x v="1282"/>
    <n v="360"/>
    <s v="Enfermedades Mundiales"/>
    <s v="Salud"/>
    <n v="6308"/>
    <x v="3"/>
    <x v="1"/>
    <x v="2"/>
    <x v="125"/>
    <s v="Ninguno"/>
    <s v="Vacunación-Casos Activos"/>
    <s v="Periodo 2020-2021"/>
    <s v="Unidades"/>
    <s v="Ministerio de Ciencias, Tecnología, Conocimiento e Innovación"/>
    <x v="1282"/>
    <m/>
    <s v="Gráfico Evolución"/>
    <m/>
    <x v="1268"/>
    <m/>
    <s v="#1774B9"/>
    <s v="360-1283"/>
    <n v="36306308"/>
    <s v="T-364"/>
    <s v="C-362"/>
    <s v="FI-363"/>
    <s v="M-367"/>
  </r>
  <r>
    <x v="1283"/>
    <n v="360"/>
    <s v="Enfermedades Mundiales"/>
    <s v="Salud"/>
    <n v="6309"/>
    <x v="3"/>
    <x v="1"/>
    <x v="2"/>
    <x v="126"/>
    <s v="Ninguno"/>
    <s v="Vacunación-Casos Activos"/>
    <s v="Periodo 2020-2021"/>
    <s v="Unidades"/>
    <s v="Ministerio de Ciencias, Tecnología, Conocimiento e Innovación"/>
    <x v="1283"/>
    <m/>
    <s v="Gráfico Evolución"/>
    <m/>
    <x v="1269"/>
    <m/>
    <s v="#1774B9"/>
    <s v="360-1284"/>
    <n v="36306309"/>
    <s v="T-364"/>
    <s v="C-362"/>
    <s v="FI-363"/>
    <s v="M-367"/>
  </r>
  <r>
    <x v="1284"/>
    <n v="360"/>
    <s v="Enfermedades Mundiales"/>
    <s v="Salud"/>
    <n v="6310"/>
    <x v="3"/>
    <x v="1"/>
    <x v="2"/>
    <x v="127"/>
    <s v="Ninguno"/>
    <s v="Vacunación-Casos Activos"/>
    <s v="Periodo 2020-2021"/>
    <s v="Unidades"/>
    <s v="Ministerio de Ciencias, Tecnología, Conocimiento e Innovación"/>
    <x v="1284"/>
    <m/>
    <s v="Gráfico Evolución"/>
    <m/>
    <x v="1270"/>
    <m/>
    <s v="#1774B9"/>
    <s v="360-1285"/>
    <n v="36306310"/>
    <s v="T-364"/>
    <s v="C-362"/>
    <s v="FI-363"/>
    <s v="M-367"/>
  </r>
  <r>
    <x v="1285"/>
    <n v="360"/>
    <s v="Enfermedades Mundiales"/>
    <s v="Salud"/>
    <n v="7101"/>
    <x v="3"/>
    <x v="1"/>
    <x v="2"/>
    <x v="128"/>
    <s v="Ninguno"/>
    <s v="Vacunación-Casos Activos"/>
    <s v="Periodo 2020-2021"/>
    <s v="Unidades"/>
    <s v="Ministerio de Ciencias, Tecnología, Conocimiento e Innovación"/>
    <x v="1285"/>
    <m/>
    <s v="Gráfico Evolución"/>
    <m/>
    <x v="1271"/>
    <m/>
    <s v="#1774B9"/>
    <s v="360-1286"/>
    <n v="36307101"/>
    <s v="T-364"/>
    <s v="C-362"/>
    <s v="FI-363"/>
    <s v="M-367"/>
  </r>
  <r>
    <x v="1286"/>
    <n v="360"/>
    <s v="Enfermedades Mundiales"/>
    <s v="Salud"/>
    <n v="7102"/>
    <x v="3"/>
    <x v="1"/>
    <x v="2"/>
    <x v="129"/>
    <s v="Ninguno"/>
    <s v="Vacunación-Casos Activos"/>
    <s v="Periodo 2020-2021"/>
    <s v="Unidades"/>
    <s v="Ministerio de Ciencias, Tecnología, Conocimiento e Innovación"/>
    <x v="1286"/>
    <m/>
    <s v="Gráfico Evolución"/>
    <m/>
    <x v="1272"/>
    <m/>
    <s v="#1774B9"/>
    <s v="360-1287"/>
    <n v="36307102"/>
    <s v="T-364"/>
    <s v="C-362"/>
    <s v="FI-363"/>
    <s v="M-367"/>
  </r>
  <r>
    <x v="1287"/>
    <n v="360"/>
    <s v="Enfermedades Mundiales"/>
    <s v="Salud"/>
    <n v="7103"/>
    <x v="3"/>
    <x v="1"/>
    <x v="2"/>
    <x v="130"/>
    <s v="Ninguno"/>
    <s v="Vacunación-Casos Activos"/>
    <s v="Periodo 2020-2021"/>
    <s v="Unidades"/>
    <s v="Ministerio de Ciencias, Tecnología, Conocimiento e Innovación"/>
    <x v="1287"/>
    <m/>
    <s v="Gráfico Evolución"/>
    <m/>
    <x v="1273"/>
    <m/>
    <s v="#1774B9"/>
    <s v="360-1288"/>
    <n v="36307103"/>
    <s v="T-364"/>
    <s v="C-362"/>
    <s v="FI-363"/>
    <s v="M-367"/>
  </r>
  <r>
    <x v="1288"/>
    <n v="360"/>
    <s v="Enfermedades Mundiales"/>
    <s v="Salud"/>
    <n v="7104"/>
    <x v="3"/>
    <x v="1"/>
    <x v="2"/>
    <x v="131"/>
    <s v="Ninguno"/>
    <s v="Vacunación-Casos Activos"/>
    <s v="Periodo 2020-2021"/>
    <s v="Unidades"/>
    <s v="Ministerio de Ciencias, Tecnología, Conocimiento e Innovación"/>
    <x v="1288"/>
    <m/>
    <s v="Gráfico Evolución"/>
    <m/>
    <x v="1274"/>
    <m/>
    <s v="#1774B9"/>
    <s v="360-1289"/>
    <n v="36307104"/>
    <s v="T-364"/>
    <s v="C-362"/>
    <s v="FI-363"/>
    <s v="M-367"/>
  </r>
  <r>
    <x v="1289"/>
    <n v="360"/>
    <s v="Enfermedades Mundiales"/>
    <s v="Salud"/>
    <n v="7105"/>
    <x v="3"/>
    <x v="1"/>
    <x v="2"/>
    <x v="132"/>
    <s v="Ninguno"/>
    <s v="Vacunación-Casos Activos"/>
    <s v="Periodo 2020-2021"/>
    <s v="Unidades"/>
    <s v="Ministerio de Ciencias, Tecnología, Conocimiento e Innovación"/>
    <x v="1289"/>
    <m/>
    <s v="Gráfico Evolución"/>
    <m/>
    <x v="1275"/>
    <m/>
    <s v="#1774B9"/>
    <s v="360-1290"/>
    <n v="36307105"/>
    <s v="T-364"/>
    <s v="C-362"/>
    <s v="FI-363"/>
    <s v="M-367"/>
  </r>
  <r>
    <x v="1290"/>
    <n v="360"/>
    <s v="Enfermedades Mundiales"/>
    <s v="Salud"/>
    <n v="7106"/>
    <x v="3"/>
    <x v="1"/>
    <x v="2"/>
    <x v="133"/>
    <s v="Ninguno"/>
    <s v="Vacunación-Casos Activos"/>
    <s v="Periodo 2020-2021"/>
    <s v="Unidades"/>
    <s v="Ministerio de Ciencias, Tecnología, Conocimiento e Innovación"/>
    <x v="1290"/>
    <m/>
    <s v="Gráfico Evolución"/>
    <m/>
    <x v="1276"/>
    <m/>
    <s v="#1774B9"/>
    <s v="360-1291"/>
    <n v="36307106"/>
    <s v="T-364"/>
    <s v="C-362"/>
    <s v="FI-363"/>
    <s v="M-367"/>
  </r>
  <r>
    <x v="1291"/>
    <n v="360"/>
    <s v="Enfermedades Mundiales"/>
    <s v="Salud"/>
    <n v="7107"/>
    <x v="3"/>
    <x v="1"/>
    <x v="2"/>
    <x v="134"/>
    <s v="Ninguno"/>
    <s v="Vacunación-Casos Activos"/>
    <s v="Periodo 2020-2021"/>
    <s v="Unidades"/>
    <s v="Ministerio de Ciencias, Tecnología, Conocimiento e Innovación"/>
    <x v="1291"/>
    <m/>
    <s v="Gráfico Evolución"/>
    <m/>
    <x v="1277"/>
    <m/>
    <s v="#1774B9"/>
    <s v="360-1292"/>
    <n v="36307107"/>
    <s v="T-364"/>
    <s v="C-362"/>
    <s v="FI-363"/>
    <s v="M-367"/>
  </r>
  <r>
    <x v="1292"/>
    <n v="360"/>
    <s v="Enfermedades Mundiales"/>
    <s v="Salud"/>
    <n v="7108"/>
    <x v="3"/>
    <x v="1"/>
    <x v="2"/>
    <x v="135"/>
    <s v="Ninguno"/>
    <s v="Vacunación-Casos Activos"/>
    <s v="Periodo 2020-2021"/>
    <s v="Unidades"/>
    <s v="Ministerio de Ciencias, Tecnología, Conocimiento e Innovación"/>
    <x v="1292"/>
    <m/>
    <s v="Gráfico Evolución"/>
    <m/>
    <x v="1278"/>
    <m/>
    <s v="#1774B9"/>
    <s v="360-1293"/>
    <n v="36307108"/>
    <s v="T-364"/>
    <s v="C-362"/>
    <s v="FI-363"/>
    <s v="M-367"/>
  </r>
  <r>
    <x v="1293"/>
    <n v="360"/>
    <s v="Enfermedades Mundiales"/>
    <s v="Salud"/>
    <n v="7109"/>
    <x v="3"/>
    <x v="1"/>
    <x v="2"/>
    <x v="136"/>
    <s v="Ninguno"/>
    <s v="Vacunación-Casos Activos"/>
    <s v="Periodo 2020-2021"/>
    <s v="Unidades"/>
    <s v="Ministerio de Ciencias, Tecnología, Conocimiento e Innovación"/>
    <x v="1293"/>
    <m/>
    <s v="Gráfico Evolución"/>
    <m/>
    <x v="1279"/>
    <m/>
    <s v="#1774B9"/>
    <s v="360-1294"/>
    <n v="36307109"/>
    <s v="T-364"/>
    <s v="C-362"/>
    <s v="FI-363"/>
    <s v="M-367"/>
  </r>
  <r>
    <x v="1294"/>
    <n v="360"/>
    <s v="Enfermedades Mundiales"/>
    <s v="Salud"/>
    <n v="7110"/>
    <x v="3"/>
    <x v="1"/>
    <x v="2"/>
    <x v="137"/>
    <s v="Ninguno"/>
    <s v="Vacunación-Casos Activos"/>
    <s v="Periodo 2020-2021"/>
    <s v="Unidades"/>
    <s v="Ministerio de Ciencias, Tecnología, Conocimiento e Innovación"/>
    <x v="1294"/>
    <m/>
    <s v="Gráfico Evolución"/>
    <m/>
    <x v="1280"/>
    <m/>
    <s v="#1774B9"/>
    <s v="360-1295"/>
    <n v="36307110"/>
    <s v="T-364"/>
    <s v="C-362"/>
    <s v="FI-363"/>
    <s v="M-367"/>
  </r>
  <r>
    <x v="1295"/>
    <n v="360"/>
    <s v="Enfermedades Mundiales"/>
    <s v="Salud"/>
    <n v="7201"/>
    <x v="3"/>
    <x v="1"/>
    <x v="2"/>
    <x v="138"/>
    <s v="Ninguno"/>
    <s v="Vacunación-Casos Activos"/>
    <s v="Periodo 2020-2021"/>
    <s v="Unidades"/>
    <s v="Ministerio de Ciencias, Tecnología, Conocimiento e Innovación"/>
    <x v="1295"/>
    <m/>
    <s v="Gráfico Evolución"/>
    <m/>
    <x v="1281"/>
    <m/>
    <s v="#1774B9"/>
    <s v="360-1296"/>
    <n v="36307201"/>
    <s v="T-364"/>
    <s v="C-362"/>
    <s v="FI-363"/>
    <s v="M-367"/>
  </r>
  <r>
    <x v="1296"/>
    <n v="360"/>
    <s v="Enfermedades Mundiales"/>
    <s v="Salud"/>
    <n v="7202"/>
    <x v="3"/>
    <x v="1"/>
    <x v="2"/>
    <x v="139"/>
    <s v="Ninguno"/>
    <s v="Vacunación-Casos Activos"/>
    <s v="Periodo 2020-2021"/>
    <s v="Unidades"/>
    <s v="Ministerio de Ciencias, Tecnología, Conocimiento e Innovación"/>
    <x v="1296"/>
    <m/>
    <s v="Gráfico Evolución"/>
    <m/>
    <x v="1282"/>
    <m/>
    <s v="#1774B9"/>
    <s v="360-1297"/>
    <n v="36307202"/>
    <s v="T-364"/>
    <s v="C-362"/>
    <s v="FI-363"/>
    <s v="M-367"/>
  </r>
  <r>
    <x v="1297"/>
    <n v="360"/>
    <s v="Enfermedades Mundiales"/>
    <s v="Salud"/>
    <n v="7203"/>
    <x v="3"/>
    <x v="1"/>
    <x v="2"/>
    <x v="140"/>
    <s v="Ninguno"/>
    <s v="Vacunación-Casos Activos"/>
    <s v="Periodo 2020-2021"/>
    <s v="Unidades"/>
    <s v="Ministerio de Ciencias, Tecnología, Conocimiento e Innovación"/>
    <x v="1297"/>
    <m/>
    <s v="Gráfico Evolución"/>
    <m/>
    <x v="1283"/>
    <m/>
    <s v="#1774B9"/>
    <s v="360-1298"/>
    <n v="36307203"/>
    <s v="T-364"/>
    <s v="C-362"/>
    <s v="FI-363"/>
    <s v="M-367"/>
  </r>
  <r>
    <x v="1298"/>
    <n v="360"/>
    <s v="Enfermedades Mundiales"/>
    <s v="Salud"/>
    <n v="7301"/>
    <x v="3"/>
    <x v="1"/>
    <x v="2"/>
    <x v="141"/>
    <s v="Ninguno"/>
    <s v="Vacunación-Casos Activos"/>
    <s v="Periodo 2020-2021"/>
    <s v="Unidades"/>
    <s v="Ministerio de Ciencias, Tecnología, Conocimiento e Innovación"/>
    <x v="1298"/>
    <m/>
    <s v="Gráfico Evolución"/>
    <m/>
    <x v="1284"/>
    <m/>
    <s v="#1774B9"/>
    <s v="360-1299"/>
    <n v="36307301"/>
    <s v="T-364"/>
    <s v="C-362"/>
    <s v="FI-363"/>
    <s v="M-367"/>
  </r>
  <r>
    <x v="1299"/>
    <n v="360"/>
    <s v="Enfermedades Mundiales"/>
    <s v="Salud"/>
    <n v="7302"/>
    <x v="3"/>
    <x v="1"/>
    <x v="2"/>
    <x v="142"/>
    <s v="Ninguno"/>
    <s v="Vacunación-Casos Activos"/>
    <s v="Periodo 2020-2021"/>
    <s v="Unidades"/>
    <s v="Ministerio de Ciencias, Tecnología, Conocimiento e Innovación"/>
    <x v="1299"/>
    <m/>
    <s v="Gráfico Evolución"/>
    <m/>
    <x v="1285"/>
    <m/>
    <s v="#1774B9"/>
    <s v="360-1300"/>
    <n v="36307302"/>
    <s v="T-364"/>
    <s v="C-362"/>
    <s v="FI-363"/>
    <s v="M-367"/>
  </r>
  <r>
    <x v="1300"/>
    <n v="360"/>
    <s v="Enfermedades Mundiales"/>
    <s v="Salud"/>
    <n v="7303"/>
    <x v="3"/>
    <x v="1"/>
    <x v="2"/>
    <x v="143"/>
    <s v="Ninguno"/>
    <s v="Vacunación-Casos Activos"/>
    <s v="Periodo 2020-2021"/>
    <s v="Unidades"/>
    <s v="Ministerio de Ciencias, Tecnología, Conocimiento e Innovación"/>
    <x v="1300"/>
    <m/>
    <s v="Gráfico Evolución"/>
    <m/>
    <x v="1286"/>
    <m/>
    <s v="#1774B9"/>
    <s v="360-1301"/>
    <n v="36307303"/>
    <s v="T-364"/>
    <s v="C-362"/>
    <s v="FI-363"/>
    <s v="M-367"/>
  </r>
  <r>
    <x v="1301"/>
    <n v="360"/>
    <s v="Enfermedades Mundiales"/>
    <s v="Salud"/>
    <n v="7304"/>
    <x v="3"/>
    <x v="1"/>
    <x v="2"/>
    <x v="144"/>
    <s v="Ninguno"/>
    <s v="Vacunación-Casos Activos"/>
    <s v="Periodo 2020-2021"/>
    <s v="Unidades"/>
    <s v="Ministerio de Ciencias, Tecnología, Conocimiento e Innovación"/>
    <x v="1301"/>
    <m/>
    <s v="Gráfico Evolución"/>
    <m/>
    <x v="1287"/>
    <m/>
    <s v="#1774B9"/>
    <s v="360-1302"/>
    <n v="36307304"/>
    <s v="T-364"/>
    <s v="C-362"/>
    <s v="FI-363"/>
    <s v="M-367"/>
  </r>
  <r>
    <x v="1302"/>
    <n v="360"/>
    <s v="Enfermedades Mundiales"/>
    <s v="Salud"/>
    <n v="7305"/>
    <x v="3"/>
    <x v="1"/>
    <x v="2"/>
    <x v="145"/>
    <s v="Ninguno"/>
    <s v="Vacunación-Casos Activos"/>
    <s v="Periodo 2020-2021"/>
    <s v="Unidades"/>
    <s v="Ministerio de Ciencias, Tecnología, Conocimiento e Innovación"/>
    <x v="1302"/>
    <m/>
    <s v="Gráfico Evolución"/>
    <m/>
    <x v="1288"/>
    <m/>
    <s v="#1774B9"/>
    <s v="360-1303"/>
    <n v="36307305"/>
    <s v="T-364"/>
    <s v="C-362"/>
    <s v="FI-363"/>
    <s v="M-367"/>
  </r>
  <r>
    <x v="1303"/>
    <n v="360"/>
    <s v="Enfermedades Mundiales"/>
    <s v="Salud"/>
    <n v="7306"/>
    <x v="3"/>
    <x v="1"/>
    <x v="2"/>
    <x v="146"/>
    <s v="Ninguno"/>
    <s v="Vacunación-Casos Activos"/>
    <s v="Periodo 2020-2021"/>
    <s v="Unidades"/>
    <s v="Ministerio de Ciencias, Tecnología, Conocimiento e Innovación"/>
    <x v="1303"/>
    <m/>
    <s v="Gráfico Evolución"/>
    <m/>
    <x v="1289"/>
    <m/>
    <s v="#1774B9"/>
    <s v="360-1304"/>
    <n v="36307306"/>
    <s v="T-364"/>
    <s v="C-362"/>
    <s v="FI-363"/>
    <s v="M-367"/>
  </r>
  <r>
    <x v="1304"/>
    <n v="360"/>
    <s v="Enfermedades Mundiales"/>
    <s v="Salud"/>
    <n v="7307"/>
    <x v="3"/>
    <x v="1"/>
    <x v="2"/>
    <x v="147"/>
    <s v="Ninguno"/>
    <s v="Vacunación-Casos Activos"/>
    <s v="Periodo 2020-2021"/>
    <s v="Unidades"/>
    <s v="Ministerio de Ciencias, Tecnología, Conocimiento e Innovación"/>
    <x v="1304"/>
    <m/>
    <s v="Gráfico Evolución"/>
    <m/>
    <x v="1290"/>
    <m/>
    <s v="#1774B9"/>
    <s v="360-1305"/>
    <n v="36307307"/>
    <s v="T-364"/>
    <s v="C-362"/>
    <s v="FI-363"/>
    <s v="M-367"/>
  </r>
  <r>
    <x v="1305"/>
    <n v="360"/>
    <s v="Enfermedades Mundiales"/>
    <s v="Salud"/>
    <n v="7308"/>
    <x v="3"/>
    <x v="1"/>
    <x v="2"/>
    <x v="148"/>
    <s v="Ninguno"/>
    <s v="Vacunación-Casos Activos"/>
    <s v="Periodo 2020-2021"/>
    <s v="Unidades"/>
    <s v="Ministerio de Ciencias, Tecnología, Conocimiento e Innovación"/>
    <x v="1305"/>
    <m/>
    <s v="Gráfico Evolución"/>
    <m/>
    <x v="1291"/>
    <m/>
    <s v="#1774B9"/>
    <s v="360-1306"/>
    <n v="36307308"/>
    <s v="T-364"/>
    <s v="C-362"/>
    <s v="FI-363"/>
    <s v="M-367"/>
  </r>
  <r>
    <x v="1306"/>
    <n v="360"/>
    <s v="Enfermedades Mundiales"/>
    <s v="Salud"/>
    <n v="7309"/>
    <x v="3"/>
    <x v="1"/>
    <x v="2"/>
    <x v="149"/>
    <s v="Ninguno"/>
    <s v="Vacunación-Casos Activos"/>
    <s v="Periodo 2020-2021"/>
    <s v="Unidades"/>
    <s v="Ministerio de Ciencias, Tecnología, Conocimiento e Innovación"/>
    <x v="1306"/>
    <m/>
    <s v="Gráfico Evolución"/>
    <m/>
    <x v="1292"/>
    <m/>
    <s v="#1774B9"/>
    <s v="360-1307"/>
    <n v="36307309"/>
    <s v="T-364"/>
    <s v="C-362"/>
    <s v="FI-363"/>
    <s v="M-367"/>
  </r>
  <r>
    <x v="1307"/>
    <n v="360"/>
    <s v="Enfermedades Mundiales"/>
    <s v="Salud"/>
    <n v="7401"/>
    <x v="3"/>
    <x v="1"/>
    <x v="2"/>
    <x v="150"/>
    <s v="Ninguno"/>
    <s v="Vacunación-Casos Activos"/>
    <s v="Periodo 2020-2021"/>
    <s v="Unidades"/>
    <s v="Ministerio de Ciencias, Tecnología, Conocimiento e Innovación"/>
    <x v="1307"/>
    <m/>
    <s v="Gráfico Evolución"/>
    <m/>
    <x v="1293"/>
    <m/>
    <s v="#1774B9"/>
    <s v="360-1308"/>
    <n v="36307401"/>
    <s v="T-364"/>
    <s v="C-362"/>
    <s v="FI-363"/>
    <s v="M-367"/>
  </r>
  <r>
    <x v="1308"/>
    <n v="360"/>
    <s v="Enfermedades Mundiales"/>
    <s v="Salud"/>
    <n v="7402"/>
    <x v="3"/>
    <x v="1"/>
    <x v="2"/>
    <x v="151"/>
    <s v="Ninguno"/>
    <s v="Vacunación-Casos Activos"/>
    <s v="Periodo 2020-2021"/>
    <s v="Unidades"/>
    <s v="Ministerio de Ciencias, Tecnología, Conocimiento e Innovación"/>
    <x v="1308"/>
    <m/>
    <s v="Gráfico Evolución"/>
    <m/>
    <x v="1294"/>
    <m/>
    <s v="#1774B9"/>
    <s v="360-1309"/>
    <n v="36307402"/>
    <s v="T-364"/>
    <s v="C-362"/>
    <s v="FI-363"/>
    <s v="M-367"/>
  </r>
  <r>
    <x v="1309"/>
    <n v="360"/>
    <s v="Enfermedades Mundiales"/>
    <s v="Salud"/>
    <n v="7403"/>
    <x v="3"/>
    <x v="1"/>
    <x v="2"/>
    <x v="152"/>
    <s v="Ninguno"/>
    <s v="Vacunación-Casos Activos"/>
    <s v="Periodo 2020-2021"/>
    <s v="Unidades"/>
    <s v="Ministerio de Ciencias, Tecnología, Conocimiento e Innovación"/>
    <x v="1309"/>
    <m/>
    <s v="Gráfico Evolución"/>
    <m/>
    <x v="1295"/>
    <m/>
    <s v="#1774B9"/>
    <s v="360-1310"/>
    <n v="36307403"/>
    <s v="T-364"/>
    <s v="C-362"/>
    <s v="FI-363"/>
    <s v="M-367"/>
  </r>
  <r>
    <x v="1310"/>
    <n v="360"/>
    <s v="Enfermedades Mundiales"/>
    <s v="Salud"/>
    <n v="7404"/>
    <x v="3"/>
    <x v="1"/>
    <x v="2"/>
    <x v="153"/>
    <s v="Ninguno"/>
    <s v="Vacunación-Casos Activos"/>
    <s v="Periodo 2020-2021"/>
    <s v="Unidades"/>
    <s v="Ministerio de Ciencias, Tecnología, Conocimiento e Innovación"/>
    <x v="1310"/>
    <m/>
    <s v="Gráfico Evolución"/>
    <m/>
    <x v="1296"/>
    <m/>
    <s v="#1774B9"/>
    <s v="360-1311"/>
    <n v="36307404"/>
    <s v="T-364"/>
    <s v="C-362"/>
    <s v="FI-363"/>
    <s v="M-367"/>
  </r>
  <r>
    <x v="1311"/>
    <n v="360"/>
    <s v="Enfermedades Mundiales"/>
    <s v="Salud"/>
    <n v="7405"/>
    <x v="3"/>
    <x v="1"/>
    <x v="2"/>
    <x v="154"/>
    <s v="Ninguno"/>
    <s v="Vacunación-Casos Activos"/>
    <s v="Periodo 2020-2021"/>
    <s v="Unidades"/>
    <s v="Ministerio de Ciencias, Tecnología, Conocimiento e Innovación"/>
    <x v="1311"/>
    <m/>
    <s v="Gráfico Evolución"/>
    <m/>
    <x v="1297"/>
    <m/>
    <s v="#1774B9"/>
    <s v="360-1312"/>
    <n v="36307405"/>
    <s v="T-364"/>
    <s v="C-362"/>
    <s v="FI-363"/>
    <s v="M-367"/>
  </r>
  <r>
    <x v="1312"/>
    <n v="360"/>
    <s v="Enfermedades Mundiales"/>
    <s v="Salud"/>
    <n v="7406"/>
    <x v="3"/>
    <x v="1"/>
    <x v="2"/>
    <x v="155"/>
    <s v="Ninguno"/>
    <s v="Vacunación-Casos Activos"/>
    <s v="Periodo 2020-2021"/>
    <s v="Unidades"/>
    <s v="Ministerio de Ciencias, Tecnología, Conocimiento e Innovación"/>
    <x v="1312"/>
    <m/>
    <s v="Gráfico Evolución"/>
    <m/>
    <x v="1298"/>
    <m/>
    <s v="#1774B9"/>
    <s v="360-1313"/>
    <n v="36307406"/>
    <s v="T-364"/>
    <s v="C-362"/>
    <s v="FI-363"/>
    <s v="M-367"/>
  </r>
  <r>
    <x v="1313"/>
    <n v="360"/>
    <s v="Enfermedades Mundiales"/>
    <s v="Salud"/>
    <n v="7407"/>
    <x v="3"/>
    <x v="1"/>
    <x v="2"/>
    <x v="156"/>
    <s v="Ninguno"/>
    <s v="Vacunación-Casos Activos"/>
    <s v="Periodo 2020-2021"/>
    <s v="Unidades"/>
    <s v="Ministerio de Ciencias, Tecnología, Conocimiento e Innovación"/>
    <x v="1313"/>
    <m/>
    <s v="Gráfico Evolución"/>
    <m/>
    <x v="1299"/>
    <m/>
    <s v="#1774B9"/>
    <s v="360-1314"/>
    <n v="36307407"/>
    <s v="T-364"/>
    <s v="C-362"/>
    <s v="FI-363"/>
    <s v="M-367"/>
  </r>
  <r>
    <x v="1314"/>
    <n v="360"/>
    <s v="Enfermedades Mundiales"/>
    <s v="Salud"/>
    <n v="7408"/>
    <x v="3"/>
    <x v="1"/>
    <x v="2"/>
    <x v="157"/>
    <s v="Ninguno"/>
    <s v="Vacunación-Casos Activos"/>
    <s v="Periodo 2020-2021"/>
    <s v="Unidades"/>
    <s v="Ministerio de Ciencias, Tecnología, Conocimiento e Innovación"/>
    <x v="1314"/>
    <m/>
    <s v="Gráfico Evolución"/>
    <m/>
    <x v="1300"/>
    <m/>
    <s v="#1774B9"/>
    <s v="360-1315"/>
    <n v="36307408"/>
    <s v="T-364"/>
    <s v="C-362"/>
    <s v="FI-363"/>
    <s v="M-367"/>
  </r>
  <r>
    <x v="1315"/>
    <n v="360"/>
    <s v="Enfermedades Mundiales"/>
    <s v="Salud"/>
    <n v="8101"/>
    <x v="3"/>
    <x v="1"/>
    <x v="2"/>
    <x v="158"/>
    <s v="Ninguno"/>
    <s v="Vacunación-Casos Activos"/>
    <s v="Periodo 2020-2021"/>
    <s v="Unidades"/>
    <s v="Ministerio de Ciencias, Tecnología, Conocimiento e Innovación"/>
    <x v="1315"/>
    <m/>
    <s v="Gráfico Evolución"/>
    <m/>
    <x v="1301"/>
    <m/>
    <s v="#1774B9"/>
    <s v="360-1316"/>
    <n v="36308101"/>
    <s v="T-364"/>
    <s v="C-362"/>
    <s v="FI-363"/>
    <s v="M-367"/>
  </r>
  <r>
    <x v="1316"/>
    <n v="360"/>
    <s v="Enfermedades Mundiales"/>
    <s v="Salud"/>
    <n v="8102"/>
    <x v="3"/>
    <x v="1"/>
    <x v="2"/>
    <x v="159"/>
    <s v="Ninguno"/>
    <s v="Vacunación-Casos Activos"/>
    <s v="Periodo 2020-2021"/>
    <s v="Unidades"/>
    <s v="Ministerio de Ciencias, Tecnología, Conocimiento e Innovación"/>
    <x v="1316"/>
    <m/>
    <s v="Gráfico Evolución"/>
    <m/>
    <x v="1302"/>
    <m/>
    <s v="#1774B9"/>
    <s v="360-1317"/>
    <n v="36308102"/>
    <s v="T-364"/>
    <s v="C-362"/>
    <s v="FI-363"/>
    <s v="M-367"/>
  </r>
  <r>
    <x v="1317"/>
    <n v="360"/>
    <s v="Enfermedades Mundiales"/>
    <s v="Salud"/>
    <n v="8103"/>
    <x v="3"/>
    <x v="1"/>
    <x v="2"/>
    <x v="160"/>
    <s v="Ninguno"/>
    <s v="Vacunación-Casos Activos"/>
    <s v="Periodo 2020-2021"/>
    <s v="Unidades"/>
    <s v="Ministerio de Ciencias, Tecnología, Conocimiento e Innovación"/>
    <x v="1317"/>
    <m/>
    <s v="Gráfico Evolución"/>
    <m/>
    <x v="1303"/>
    <m/>
    <s v="#1774B9"/>
    <s v="360-1318"/>
    <n v="36308103"/>
    <s v="T-364"/>
    <s v="C-362"/>
    <s v="FI-363"/>
    <s v="M-367"/>
  </r>
  <r>
    <x v="1318"/>
    <n v="360"/>
    <s v="Enfermedades Mundiales"/>
    <s v="Salud"/>
    <n v="8104"/>
    <x v="3"/>
    <x v="1"/>
    <x v="2"/>
    <x v="161"/>
    <s v="Ninguno"/>
    <s v="Vacunación-Casos Activos"/>
    <s v="Periodo 2020-2021"/>
    <s v="Unidades"/>
    <s v="Ministerio de Ciencias, Tecnología, Conocimiento e Innovación"/>
    <x v="1318"/>
    <m/>
    <s v="Gráfico Evolución"/>
    <m/>
    <x v="1304"/>
    <m/>
    <s v="#1774B9"/>
    <s v="360-1319"/>
    <n v="36308104"/>
    <s v="T-364"/>
    <s v="C-362"/>
    <s v="FI-363"/>
    <s v="M-367"/>
  </r>
  <r>
    <x v="1319"/>
    <n v="360"/>
    <s v="Enfermedades Mundiales"/>
    <s v="Salud"/>
    <n v="8105"/>
    <x v="3"/>
    <x v="1"/>
    <x v="2"/>
    <x v="162"/>
    <s v="Ninguno"/>
    <s v="Vacunación-Casos Activos"/>
    <s v="Periodo 2020-2021"/>
    <s v="Unidades"/>
    <s v="Ministerio de Ciencias, Tecnología, Conocimiento e Innovación"/>
    <x v="1319"/>
    <m/>
    <s v="Gráfico Evolución"/>
    <m/>
    <x v="1305"/>
    <m/>
    <s v="#1774B9"/>
    <s v="360-1320"/>
    <n v="36308105"/>
    <s v="T-364"/>
    <s v="C-362"/>
    <s v="FI-363"/>
    <s v="M-367"/>
  </r>
  <r>
    <x v="1320"/>
    <n v="360"/>
    <s v="Enfermedades Mundiales"/>
    <s v="Salud"/>
    <n v="8106"/>
    <x v="3"/>
    <x v="1"/>
    <x v="2"/>
    <x v="163"/>
    <s v="Ninguno"/>
    <s v="Vacunación-Casos Activos"/>
    <s v="Periodo 2020-2021"/>
    <s v="Unidades"/>
    <s v="Ministerio de Ciencias, Tecnología, Conocimiento e Innovación"/>
    <x v="1320"/>
    <m/>
    <s v="Gráfico Evolución"/>
    <m/>
    <x v="1306"/>
    <m/>
    <s v="#1774B9"/>
    <s v="360-1321"/>
    <n v="36308106"/>
    <s v="T-364"/>
    <s v="C-362"/>
    <s v="FI-363"/>
    <s v="M-367"/>
  </r>
  <r>
    <x v="1321"/>
    <n v="360"/>
    <s v="Enfermedades Mundiales"/>
    <s v="Salud"/>
    <n v="8107"/>
    <x v="3"/>
    <x v="1"/>
    <x v="2"/>
    <x v="164"/>
    <s v="Ninguno"/>
    <s v="Vacunación-Casos Activos"/>
    <s v="Periodo 2020-2021"/>
    <s v="Unidades"/>
    <s v="Ministerio de Ciencias, Tecnología, Conocimiento e Innovación"/>
    <x v="1321"/>
    <m/>
    <s v="Gráfico Evolución"/>
    <m/>
    <x v="1307"/>
    <m/>
    <s v="#1774B9"/>
    <s v="360-1322"/>
    <n v="36308107"/>
    <s v="T-364"/>
    <s v="C-362"/>
    <s v="FI-363"/>
    <s v="M-367"/>
  </r>
  <r>
    <x v="1322"/>
    <n v="360"/>
    <s v="Enfermedades Mundiales"/>
    <s v="Salud"/>
    <n v="8108"/>
    <x v="3"/>
    <x v="1"/>
    <x v="2"/>
    <x v="165"/>
    <s v="Ninguno"/>
    <s v="Vacunación-Casos Activos"/>
    <s v="Periodo 2020-2021"/>
    <s v="Unidades"/>
    <s v="Ministerio de Ciencias, Tecnología, Conocimiento e Innovación"/>
    <x v="1322"/>
    <m/>
    <s v="Gráfico Evolución"/>
    <m/>
    <x v="1308"/>
    <m/>
    <s v="#1774B9"/>
    <s v="360-1323"/>
    <n v="36308108"/>
    <s v="T-364"/>
    <s v="C-362"/>
    <s v="FI-363"/>
    <s v="M-367"/>
  </r>
  <r>
    <x v="1323"/>
    <n v="360"/>
    <s v="Enfermedades Mundiales"/>
    <s v="Salud"/>
    <n v="8109"/>
    <x v="3"/>
    <x v="1"/>
    <x v="2"/>
    <x v="166"/>
    <s v="Ninguno"/>
    <s v="Vacunación-Casos Activos"/>
    <s v="Periodo 2020-2021"/>
    <s v="Unidades"/>
    <s v="Ministerio de Ciencias, Tecnología, Conocimiento e Innovación"/>
    <x v="1323"/>
    <m/>
    <s v="Gráfico Evolución"/>
    <m/>
    <x v="1309"/>
    <m/>
    <s v="#1774B9"/>
    <s v="360-1324"/>
    <n v="36308109"/>
    <s v="T-364"/>
    <s v="C-362"/>
    <s v="FI-363"/>
    <s v="M-367"/>
  </r>
  <r>
    <x v="1324"/>
    <n v="360"/>
    <s v="Enfermedades Mundiales"/>
    <s v="Salud"/>
    <n v="8110"/>
    <x v="3"/>
    <x v="1"/>
    <x v="2"/>
    <x v="167"/>
    <s v="Ninguno"/>
    <s v="Vacunación-Casos Activos"/>
    <s v="Periodo 2020-2021"/>
    <s v="Unidades"/>
    <s v="Ministerio de Ciencias, Tecnología, Conocimiento e Innovación"/>
    <x v="1324"/>
    <m/>
    <s v="Gráfico Evolución"/>
    <m/>
    <x v="1310"/>
    <m/>
    <s v="#1774B9"/>
    <s v="360-1325"/>
    <n v="36308110"/>
    <s v="T-364"/>
    <s v="C-362"/>
    <s v="FI-363"/>
    <s v="M-367"/>
  </r>
  <r>
    <x v="1325"/>
    <n v="360"/>
    <s v="Enfermedades Mundiales"/>
    <s v="Salud"/>
    <n v="8111"/>
    <x v="3"/>
    <x v="1"/>
    <x v="2"/>
    <x v="168"/>
    <s v="Ninguno"/>
    <s v="Vacunación-Casos Activos"/>
    <s v="Periodo 2020-2021"/>
    <s v="Unidades"/>
    <s v="Ministerio de Ciencias, Tecnología, Conocimiento e Innovación"/>
    <x v="1325"/>
    <m/>
    <s v="Gráfico Evolución"/>
    <m/>
    <x v="1311"/>
    <m/>
    <s v="#1774B9"/>
    <s v="360-1326"/>
    <n v="36308111"/>
    <s v="T-364"/>
    <s v="C-362"/>
    <s v="FI-363"/>
    <s v="M-367"/>
  </r>
  <r>
    <x v="1326"/>
    <n v="360"/>
    <s v="Enfermedades Mundiales"/>
    <s v="Salud"/>
    <n v="8112"/>
    <x v="3"/>
    <x v="1"/>
    <x v="2"/>
    <x v="169"/>
    <s v="Ninguno"/>
    <s v="Vacunación-Casos Activos"/>
    <s v="Periodo 2020-2021"/>
    <s v="Unidades"/>
    <s v="Ministerio de Ciencias, Tecnología, Conocimiento e Innovación"/>
    <x v="1326"/>
    <m/>
    <s v="Gráfico Evolución"/>
    <m/>
    <x v="1312"/>
    <m/>
    <s v="#1774B9"/>
    <s v="360-1327"/>
    <n v="36308112"/>
    <s v="T-364"/>
    <s v="C-362"/>
    <s v="FI-363"/>
    <s v="M-367"/>
  </r>
  <r>
    <x v="1327"/>
    <n v="360"/>
    <s v="Enfermedades Mundiales"/>
    <s v="Salud"/>
    <n v="8201"/>
    <x v="3"/>
    <x v="1"/>
    <x v="2"/>
    <x v="170"/>
    <s v="Ninguno"/>
    <s v="Vacunación-Casos Activos"/>
    <s v="Periodo 2020-2021"/>
    <s v="Unidades"/>
    <s v="Ministerio de Ciencias, Tecnología, Conocimiento e Innovación"/>
    <x v="1327"/>
    <m/>
    <s v="Gráfico Evolución"/>
    <m/>
    <x v="1313"/>
    <m/>
    <s v="#1774B9"/>
    <s v="360-1328"/>
    <n v="36308201"/>
    <s v="T-364"/>
    <s v="C-362"/>
    <s v="FI-363"/>
    <s v="M-367"/>
  </r>
  <r>
    <x v="1328"/>
    <n v="360"/>
    <s v="Enfermedades Mundiales"/>
    <s v="Salud"/>
    <n v="8202"/>
    <x v="3"/>
    <x v="1"/>
    <x v="2"/>
    <x v="171"/>
    <s v="Ninguno"/>
    <s v="Vacunación-Casos Activos"/>
    <s v="Periodo 2020-2021"/>
    <s v="Unidades"/>
    <s v="Ministerio de Ciencias, Tecnología, Conocimiento e Innovación"/>
    <x v="1328"/>
    <m/>
    <s v="Gráfico Evolución"/>
    <m/>
    <x v="1314"/>
    <m/>
    <s v="#1774B9"/>
    <s v="360-1329"/>
    <n v="36308202"/>
    <s v="T-364"/>
    <s v="C-362"/>
    <s v="FI-363"/>
    <s v="M-367"/>
  </r>
  <r>
    <x v="1329"/>
    <n v="360"/>
    <s v="Enfermedades Mundiales"/>
    <s v="Salud"/>
    <n v="8203"/>
    <x v="3"/>
    <x v="1"/>
    <x v="2"/>
    <x v="172"/>
    <s v="Ninguno"/>
    <s v="Vacunación-Casos Activos"/>
    <s v="Periodo 2020-2021"/>
    <s v="Unidades"/>
    <s v="Ministerio de Ciencias, Tecnología, Conocimiento e Innovación"/>
    <x v="1329"/>
    <m/>
    <s v="Gráfico Evolución"/>
    <m/>
    <x v="1315"/>
    <m/>
    <s v="#1774B9"/>
    <s v="360-1330"/>
    <n v="36308203"/>
    <s v="T-364"/>
    <s v="C-362"/>
    <s v="FI-363"/>
    <s v="M-367"/>
  </r>
  <r>
    <x v="1330"/>
    <n v="360"/>
    <s v="Enfermedades Mundiales"/>
    <s v="Salud"/>
    <n v="8204"/>
    <x v="3"/>
    <x v="1"/>
    <x v="2"/>
    <x v="173"/>
    <s v="Ninguno"/>
    <s v="Vacunación-Casos Activos"/>
    <s v="Periodo 2020-2021"/>
    <s v="Unidades"/>
    <s v="Ministerio de Ciencias, Tecnología, Conocimiento e Innovación"/>
    <x v="1330"/>
    <m/>
    <s v="Gráfico Evolución"/>
    <m/>
    <x v="1316"/>
    <m/>
    <s v="#1774B9"/>
    <s v="360-1331"/>
    <n v="36308204"/>
    <s v="T-364"/>
    <s v="C-362"/>
    <s v="FI-363"/>
    <s v="M-367"/>
  </r>
  <r>
    <x v="1331"/>
    <n v="360"/>
    <s v="Enfermedades Mundiales"/>
    <s v="Salud"/>
    <n v="8205"/>
    <x v="3"/>
    <x v="1"/>
    <x v="2"/>
    <x v="174"/>
    <s v="Ninguno"/>
    <s v="Vacunación-Casos Activos"/>
    <s v="Periodo 2020-2021"/>
    <s v="Unidades"/>
    <s v="Ministerio de Ciencias, Tecnología, Conocimiento e Innovación"/>
    <x v="1331"/>
    <m/>
    <s v="Gráfico Evolución"/>
    <m/>
    <x v="1317"/>
    <m/>
    <s v="#1774B9"/>
    <s v="360-1332"/>
    <n v="36308205"/>
    <s v="T-364"/>
    <s v="C-362"/>
    <s v="FI-363"/>
    <s v="M-367"/>
  </r>
  <r>
    <x v="1332"/>
    <n v="360"/>
    <s v="Enfermedades Mundiales"/>
    <s v="Salud"/>
    <n v="8206"/>
    <x v="3"/>
    <x v="1"/>
    <x v="2"/>
    <x v="175"/>
    <s v="Ninguno"/>
    <s v="Vacunación-Casos Activos"/>
    <s v="Periodo 2020-2021"/>
    <s v="Unidades"/>
    <s v="Ministerio de Ciencias, Tecnología, Conocimiento e Innovación"/>
    <x v="1332"/>
    <m/>
    <s v="Gráfico Evolución"/>
    <m/>
    <x v="1318"/>
    <m/>
    <s v="#1774B9"/>
    <s v="360-1333"/>
    <n v="36308206"/>
    <s v="T-364"/>
    <s v="C-362"/>
    <s v="FI-363"/>
    <s v="M-367"/>
  </r>
  <r>
    <x v="1333"/>
    <n v="360"/>
    <s v="Enfermedades Mundiales"/>
    <s v="Salud"/>
    <n v="8207"/>
    <x v="3"/>
    <x v="1"/>
    <x v="2"/>
    <x v="176"/>
    <s v="Ninguno"/>
    <s v="Vacunación-Casos Activos"/>
    <s v="Periodo 2020-2021"/>
    <s v="Unidades"/>
    <s v="Ministerio de Ciencias, Tecnología, Conocimiento e Innovación"/>
    <x v="1333"/>
    <m/>
    <s v="Gráfico Evolución"/>
    <m/>
    <x v="1319"/>
    <m/>
    <s v="#1774B9"/>
    <s v="360-1334"/>
    <n v="36308207"/>
    <s v="T-364"/>
    <s v="C-362"/>
    <s v="FI-363"/>
    <s v="M-367"/>
  </r>
  <r>
    <x v="1334"/>
    <n v="360"/>
    <s v="Enfermedades Mundiales"/>
    <s v="Salud"/>
    <n v="8301"/>
    <x v="3"/>
    <x v="1"/>
    <x v="2"/>
    <x v="177"/>
    <s v="Ninguno"/>
    <s v="Vacunación-Casos Activos"/>
    <s v="Periodo 2020-2021"/>
    <s v="Unidades"/>
    <s v="Ministerio de Ciencias, Tecnología, Conocimiento e Innovación"/>
    <x v="1334"/>
    <m/>
    <s v="Gráfico Evolución"/>
    <m/>
    <x v="1320"/>
    <m/>
    <s v="#1774B9"/>
    <s v="360-1335"/>
    <n v="36308301"/>
    <s v="T-364"/>
    <s v="C-362"/>
    <s v="FI-363"/>
    <s v="M-367"/>
  </r>
  <r>
    <x v="1335"/>
    <n v="360"/>
    <s v="Enfermedades Mundiales"/>
    <s v="Salud"/>
    <n v="8302"/>
    <x v="3"/>
    <x v="1"/>
    <x v="2"/>
    <x v="178"/>
    <s v="Ninguno"/>
    <s v="Vacunación-Casos Activos"/>
    <s v="Periodo 2020-2021"/>
    <s v="Unidades"/>
    <s v="Ministerio de Ciencias, Tecnología, Conocimiento e Innovación"/>
    <x v="1335"/>
    <m/>
    <s v="Gráfico Evolución"/>
    <m/>
    <x v="1321"/>
    <m/>
    <s v="#1774B9"/>
    <s v="360-1336"/>
    <n v="36308302"/>
    <s v="T-364"/>
    <s v="C-362"/>
    <s v="FI-363"/>
    <s v="M-367"/>
  </r>
  <r>
    <x v="1336"/>
    <n v="360"/>
    <s v="Enfermedades Mundiales"/>
    <s v="Salud"/>
    <n v="8303"/>
    <x v="3"/>
    <x v="1"/>
    <x v="2"/>
    <x v="179"/>
    <s v="Ninguno"/>
    <s v="Vacunación-Casos Activos"/>
    <s v="Periodo 2020-2021"/>
    <s v="Unidades"/>
    <s v="Ministerio de Ciencias, Tecnología, Conocimiento e Innovación"/>
    <x v="1336"/>
    <m/>
    <s v="Gráfico Evolución"/>
    <m/>
    <x v="1322"/>
    <m/>
    <s v="#1774B9"/>
    <s v="360-1337"/>
    <n v="36308303"/>
    <s v="T-364"/>
    <s v="C-362"/>
    <s v="FI-363"/>
    <s v="M-367"/>
  </r>
  <r>
    <x v="1337"/>
    <n v="360"/>
    <s v="Enfermedades Mundiales"/>
    <s v="Salud"/>
    <n v="8304"/>
    <x v="3"/>
    <x v="1"/>
    <x v="2"/>
    <x v="180"/>
    <s v="Ninguno"/>
    <s v="Vacunación-Casos Activos"/>
    <s v="Periodo 2020-2021"/>
    <s v="Unidades"/>
    <s v="Ministerio de Ciencias, Tecnología, Conocimiento e Innovación"/>
    <x v="1337"/>
    <m/>
    <s v="Gráfico Evolución"/>
    <m/>
    <x v="1323"/>
    <m/>
    <s v="#1774B9"/>
    <s v="360-1338"/>
    <n v="36308304"/>
    <s v="T-364"/>
    <s v="C-362"/>
    <s v="FI-363"/>
    <s v="M-367"/>
  </r>
  <r>
    <x v="1338"/>
    <n v="360"/>
    <s v="Enfermedades Mundiales"/>
    <s v="Salud"/>
    <n v="8305"/>
    <x v="3"/>
    <x v="1"/>
    <x v="2"/>
    <x v="181"/>
    <s v="Ninguno"/>
    <s v="Vacunación-Casos Activos"/>
    <s v="Periodo 2020-2021"/>
    <s v="Unidades"/>
    <s v="Ministerio de Ciencias, Tecnología, Conocimiento e Innovación"/>
    <x v="1338"/>
    <m/>
    <s v="Gráfico Evolución"/>
    <m/>
    <x v="1324"/>
    <m/>
    <s v="#1774B9"/>
    <s v="360-1339"/>
    <n v="36308305"/>
    <s v="T-364"/>
    <s v="C-362"/>
    <s v="FI-363"/>
    <s v="M-367"/>
  </r>
  <r>
    <x v="1339"/>
    <n v="360"/>
    <s v="Enfermedades Mundiales"/>
    <s v="Salud"/>
    <n v="8306"/>
    <x v="3"/>
    <x v="1"/>
    <x v="2"/>
    <x v="182"/>
    <s v="Ninguno"/>
    <s v="Vacunación-Casos Activos"/>
    <s v="Periodo 2020-2021"/>
    <s v="Unidades"/>
    <s v="Ministerio de Ciencias, Tecnología, Conocimiento e Innovación"/>
    <x v="1339"/>
    <m/>
    <s v="Gráfico Evolución"/>
    <m/>
    <x v="1325"/>
    <m/>
    <s v="#1774B9"/>
    <s v="360-1340"/>
    <n v="36308306"/>
    <s v="T-364"/>
    <s v="C-362"/>
    <s v="FI-363"/>
    <s v="M-367"/>
  </r>
  <r>
    <x v="1340"/>
    <n v="360"/>
    <s v="Enfermedades Mundiales"/>
    <s v="Salud"/>
    <n v="8307"/>
    <x v="3"/>
    <x v="1"/>
    <x v="2"/>
    <x v="183"/>
    <s v="Ninguno"/>
    <s v="Vacunación-Casos Activos"/>
    <s v="Periodo 2020-2021"/>
    <s v="Unidades"/>
    <s v="Ministerio de Ciencias, Tecnología, Conocimiento e Innovación"/>
    <x v="1340"/>
    <m/>
    <s v="Gráfico Evolución"/>
    <m/>
    <x v="1326"/>
    <m/>
    <s v="#1774B9"/>
    <s v="360-1341"/>
    <n v="36308307"/>
    <s v="T-364"/>
    <s v="C-362"/>
    <s v="FI-363"/>
    <s v="M-367"/>
  </r>
  <r>
    <x v="1341"/>
    <n v="360"/>
    <s v="Enfermedades Mundiales"/>
    <s v="Salud"/>
    <n v="8308"/>
    <x v="3"/>
    <x v="1"/>
    <x v="2"/>
    <x v="184"/>
    <s v="Ninguno"/>
    <s v="Vacunación-Casos Activos"/>
    <s v="Periodo 2020-2021"/>
    <s v="Unidades"/>
    <s v="Ministerio de Ciencias, Tecnología, Conocimiento e Innovación"/>
    <x v="1341"/>
    <m/>
    <s v="Gráfico Evolución"/>
    <m/>
    <x v="1327"/>
    <m/>
    <s v="#1774B9"/>
    <s v="360-1342"/>
    <n v="36308308"/>
    <s v="T-364"/>
    <s v="C-362"/>
    <s v="FI-363"/>
    <s v="M-367"/>
  </r>
  <r>
    <x v="1342"/>
    <n v="360"/>
    <s v="Enfermedades Mundiales"/>
    <s v="Salud"/>
    <n v="8309"/>
    <x v="3"/>
    <x v="1"/>
    <x v="2"/>
    <x v="185"/>
    <s v="Ninguno"/>
    <s v="Vacunación-Casos Activos"/>
    <s v="Periodo 2020-2021"/>
    <s v="Unidades"/>
    <s v="Ministerio de Ciencias, Tecnología, Conocimiento e Innovación"/>
    <x v="1342"/>
    <m/>
    <s v="Gráfico Evolución"/>
    <m/>
    <x v="1328"/>
    <m/>
    <s v="#1774B9"/>
    <s v="360-1343"/>
    <n v="36308309"/>
    <s v="T-364"/>
    <s v="C-362"/>
    <s v="FI-363"/>
    <s v="M-367"/>
  </r>
  <r>
    <x v="1343"/>
    <n v="360"/>
    <s v="Enfermedades Mundiales"/>
    <s v="Salud"/>
    <n v="8310"/>
    <x v="3"/>
    <x v="1"/>
    <x v="2"/>
    <x v="186"/>
    <s v="Ninguno"/>
    <s v="Vacunación-Casos Activos"/>
    <s v="Periodo 2020-2021"/>
    <s v="Unidades"/>
    <s v="Ministerio de Ciencias, Tecnología, Conocimiento e Innovación"/>
    <x v="1343"/>
    <m/>
    <s v="Gráfico Evolución"/>
    <m/>
    <x v="1329"/>
    <m/>
    <s v="#1774B9"/>
    <s v="360-1344"/>
    <n v="36308310"/>
    <s v="T-364"/>
    <s v="C-362"/>
    <s v="FI-363"/>
    <s v="M-367"/>
  </r>
  <r>
    <x v="1344"/>
    <n v="360"/>
    <s v="Enfermedades Mundiales"/>
    <s v="Salud"/>
    <n v="8311"/>
    <x v="3"/>
    <x v="1"/>
    <x v="2"/>
    <x v="187"/>
    <s v="Ninguno"/>
    <s v="Vacunación-Casos Activos"/>
    <s v="Periodo 2020-2021"/>
    <s v="Unidades"/>
    <s v="Ministerio de Ciencias, Tecnología, Conocimiento e Innovación"/>
    <x v="1344"/>
    <m/>
    <s v="Gráfico Evolución"/>
    <m/>
    <x v="1330"/>
    <m/>
    <s v="#1774B9"/>
    <s v="360-1345"/>
    <n v="36308311"/>
    <s v="T-364"/>
    <s v="C-362"/>
    <s v="FI-363"/>
    <s v="M-367"/>
  </r>
  <r>
    <x v="1345"/>
    <n v="360"/>
    <s v="Enfermedades Mundiales"/>
    <s v="Salud"/>
    <n v="8312"/>
    <x v="3"/>
    <x v="1"/>
    <x v="2"/>
    <x v="188"/>
    <s v="Ninguno"/>
    <s v="Vacunación-Casos Activos"/>
    <s v="Periodo 2020-2021"/>
    <s v="Unidades"/>
    <s v="Ministerio de Ciencias, Tecnología, Conocimiento e Innovación"/>
    <x v="1345"/>
    <m/>
    <s v="Gráfico Evolución"/>
    <m/>
    <x v="1331"/>
    <m/>
    <s v="#1774B9"/>
    <s v="360-1346"/>
    <n v="36308312"/>
    <s v="T-364"/>
    <s v="C-362"/>
    <s v="FI-363"/>
    <s v="M-367"/>
  </r>
  <r>
    <x v="1346"/>
    <n v="360"/>
    <s v="Enfermedades Mundiales"/>
    <s v="Salud"/>
    <n v="8313"/>
    <x v="3"/>
    <x v="1"/>
    <x v="2"/>
    <x v="189"/>
    <s v="Ninguno"/>
    <s v="Vacunación-Casos Activos"/>
    <s v="Periodo 2020-2021"/>
    <s v="Unidades"/>
    <s v="Ministerio de Ciencias, Tecnología, Conocimiento e Innovación"/>
    <x v="1346"/>
    <m/>
    <s v="Gráfico Evolución"/>
    <m/>
    <x v="1332"/>
    <m/>
    <s v="#1774B9"/>
    <s v="360-1347"/>
    <n v="36308313"/>
    <s v="T-364"/>
    <s v="C-362"/>
    <s v="FI-363"/>
    <s v="M-367"/>
  </r>
  <r>
    <x v="1347"/>
    <n v="360"/>
    <s v="Enfermedades Mundiales"/>
    <s v="Salud"/>
    <n v="8314"/>
    <x v="3"/>
    <x v="1"/>
    <x v="2"/>
    <x v="190"/>
    <s v="Ninguno"/>
    <s v="Vacunación-Casos Activos"/>
    <s v="Periodo 2020-2021"/>
    <s v="Unidades"/>
    <s v="Ministerio de Ciencias, Tecnología, Conocimiento e Innovación"/>
    <x v="1347"/>
    <m/>
    <s v="Gráfico Evolución"/>
    <m/>
    <x v="1333"/>
    <m/>
    <s v="#1774B9"/>
    <s v="360-1348"/>
    <n v="36308314"/>
    <s v="T-364"/>
    <s v="C-362"/>
    <s v="FI-363"/>
    <s v="M-367"/>
  </r>
  <r>
    <x v="1348"/>
    <n v="360"/>
    <s v="Enfermedades Mundiales"/>
    <s v="Salud"/>
    <n v="16101"/>
    <x v="3"/>
    <x v="1"/>
    <x v="2"/>
    <x v="191"/>
    <s v="Ninguno"/>
    <s v="Vacunación-Casos Activos"/>
    <s v="Periodo 2020-2021"/>
    <s v="Unidades"/>
    <s v="Ministerio de Ciencias, Tecnología, Conocimiento e Innovación"/>
    <x v="1348"/>
    <m/>
    <s v="Gráfico Evolución"/>
    <m/>
    <x v="1334"/>
    <m/>
    <s v="#1774B9"/>
    <s v="360-1349"/>
    <n v="36316101"/>
    <s v="T-364"/>
    <s v="C-362"/>
    <s v="FI-363"/>
    <s v="M-367"/>
  </r>
  <r>
    <x v="1349"/>
    <n v="360"/>
    <s v="Enfermedades Mundiales"/>
    <s v="Salud"/>
    <n v="16102"/>
    <x v="3"/>
    <x v="1"/>
    <x v="2"/>
    <x v="192"/>
    <s v="Ninguno"/>
    <s v="Vacunación-Casos Activos"/>
    <s v="Periodo 2020-2021"/>
    <s v="Unidades"/>
    <s v="Ministerio de Ciencias, Tecnología, Conocimiento e Innovación"/>
    <x v="1349"/>
    <m/>
    <s v="Gráfico Evolución"/>
    <m/>
    <x v="1335"/>
    <m/>
    <s v="#1774B9"/>
    <s v="360-1350"/>
    <n v="36316102"/>
    <s v="T-364"/>
    <s v="C-362"/>
    <s v="FI-363"/>
    <s v="M-367"/>
  </r>
  <r>
    <x v="1350"/>
    <n v="360"/>
    <s v="Enfermedades Mundiales"/>
    <s v="Salud"/>
    <n v="16202"/>
    <x v="3"/>
    <x v="1"/>
    <x v="2"/>
    <x v="193"/>
    <s v="Ninguno"/>
    <s v="Vacunación-Casos Activos"/>
    <s v="Periodo 2020-2021"/>
    <s v="Unidades"/>
    <s v="Ministerio de Ciencias, Tecnología, Conocimiento e Innovación"/>
    <x v="1350"/>
    <m/>
    <s v="Gráfico Evolución"/>
    <m/>
    <x v="1336"/>
    <m/>
    <s v="#1774B9"/>
    <s v="360-1351"/>
    <n v="36316202"/>
    <s v="T-364"/>
    <s v="C-362"/>
    <s v="FI-363"/>
    <s v="M-367"/>
  </r>
  <r>
    <x v="1351"/>
    <n v="360"/>
    <s v="Enfermedades Mundiales"/>
    <s v="Salud"/>
    <n v="16203"/>
    <x v="3"/>
    <x v="1"/>
    <x v="2"/>
    <x v="194"/>
    <s v="Ninguno"/>
    <s v="Vacunación-Casos Activos"/>
    <s v="Periodo 2020-2021"/>
    <s v="Unidades"/>
    <s v="Ministerio de Ciencias, Tecnología, Conocimiento e Innovación"/>
    <x v="1351"/>
    <m/>
    <s v="Gráfico Evolución"/>
    <m/>
    <x v="1337"/>
    <m/>
    <s v="#1774B9"/>
    <s v="360-1352"/>
    <n v="36316203"/>
    <s v="T-364"/>
    <s v="C-362"/>
    <s v="FI-363"/>
    <s v="M-367"/>
  </r>
  <r>
    <x v="1352"/>
    <n v="360"/>
    <s v="Enfermedades Mundiales"/>
    <s v="Salud"/>
    <n v="16302"/>
    <x v="3"/>
    <x v="1"/>
    <x v="2"/>
    <x v="195"/>
    <s v="Ninguno"/>
    <s v="Vacunación-Casos Activos"/>
    <s v="Periodo 2020-2021"/>
    <s v="Unidades"/>
    <s v="Ministerio de Ciencias, Tecnología, Conocimiento e Innovación"/>
    <x v="1352"/>
    <m/>
    <s v="Gráfico Evolución"/>
    <m/>
    <x v="1338"/>
    <m/>
    <s v="#1774B9"/>
    <s v="360-1353"/>
    <n v="36316302"/>
    <s v="T-364"/>
    <s v="C-362"/>
    <s v="FI-363"/>
    <s v="M-367"/>
  </r>
  <r>
    <x v="1353"/>
    <n v="360"/>
    <s v="Enfermedades Mundiales"/>
    <s v="Salud"/>
    <n v="16103"/>
    <x v="3"/>
    <x v="1"/>
    <x v="2"/>
    <x v="196"/>
    <s v="Ninguno"/>
    <s v="Vacunación-Casos Activos"/>
    <s v="Periodo 2020-2021"/>
    <s v="Unidades"/>
    <s v="Ministerio de Ciencias, Tecnología, Conocimiento e Innovación"/>
    <x v="1353"/>
    <m/>
    <s v="Gráfico Evolución"/>
    <m/>
    <x v="1339"/>
    <m/>
    <s v="#1774B9"/>
    <s v="360-1354"/>
    <n v="36316103"/>
    <s v="T-364"/>
    <s v="C-362"/>
    <s v="FI-363"/>
    <s v="M-367"/>
  </r>
  <r>
    <x v="1354"/>
    <n v="360"/>
    <s v="Enfermedades Mundiales"/>
    <s v="Salud"/>
    <n v="16104"/>
    <x v="3"/>
    <x v="1"/>
    <x v="2"/>
    <x v="197"/>
    <s v="Ninguno"/>
    <s v="Vacunación-Casos Activos"/>
    <s v="Periodo 2020-2021"/>
    <s v="Unidades"/>
    <s v="Ministerio de Ciencias, Tecnología, Conocimiento e Innovación"/>
    <x v="1354"/>
    <m/>
    <s v="Gráfico Evolución"/>
    <m/>
    <x v="1340"/>
    <m/>
    <s v="#1774B9"/>
    <s v="360-1355"/>
    <n v="36316104"/>
    <s v="T-364"/>
    <s v="C-362"/>
    <s v="FI-363"/>
    <s v="M-367"/>
  </r>
  <r>
    <x v="1355"/>
    <n v="360"/>
    <s v="Enfermedades Mundiales"/>
    <s v="Salud"/>
    <n v="16204"/>
    <x v="3"/>
    <x v="1"/>
    <x v="2"/>
    <x v="198"/>
    <s v="Ninguno"/>
    <s v="Vacunación-Casos Activos"/>
    <s v="Periodo 2020-2021"/>
    <s v="Unidades"/>
    <s v="Ministerio de Ciencias, Tecnología, Conocimiento e Innovación"/>
    <x v="1355"/>
    <m/>
    <s v="Gráfico Evolución"/>
    <m/>
    <x v="1341"/>
    <m/>
    <s v="#1774B9"/>
    <s v="360-1356"/>
    <n v="36316204"/>
    <s v="T-364"/>
    <s v="C-362"/>
    <s v="FI-363"/>
    <s v="M-367"/>
  </r>
  <r>
    <x v="1356"/>
    <n v="360"/>
    <s v="Enfermedades Mundiales"/>
    <s v="Salud"/>
    <n v="16303"/>
    <x v="3"/>
    <x v="1"/>
    <x v="2"/>
    <x v="199"/>
    <s v="Ninguno"/>
    <s v="Vacunación-Casos Activos"/>
    <s v="Periodo 2020-2021"/>
    <s v="Unidades"/>
    <s v="Ministerio de Ciencias, Tecnología, Conocimiento e Innovación"/>
    <x v="1356"/>
    <m/>
    <s v="Gráfico Evolución"/>
    <m/>
    <x v="1342"/>
    <m/>
    <s v="#1774B9"/>
    <s v="360-1357"/>
    <n v="36316303"/>
    <s v="T-364"/>
    <s v="C-362"/>
    <s v="FI-363"/>
    <s v="M-367"/>
  </r>
  <r>
    <x v="1357"/>
    <n v="360"/>
    <s v="Enfermedades Mundiales"/>
    <s v="Salud"/>
    <n v="16105"/>
    <x v="3"/>
    <x v="1"/>
    <x v="2"/>
    <x v="200"/>
    <s v="Ninguno"/>
    <s v="Vacunación-Casos Activos"/>
    <s v="Periodo 2020-2021"/>
    <s v="Unidades"/>
    <s v="Ministerio de Ciencias, Tecnología, Conocimiento e Innovación"/>
    <x v="1357"/>
    <m/>
    <s v="Gráfico Evolución"/>
    <m/>
    <x v="1343"/>
    <m/>
    <s v="#1774B9"/>
    <s v="360-1358"/>
    <n v="36316105"/>
    <s v="T-364"/>
    <s v="C-362"/>
    <s v="FI-363"/>
    <s v="M-367"/>
  </r>
  <r>
    <x v="1358"/>
    <n v="360"/>
    <s v="Enfermedades Mundiales"/>
    <s v="Salud"/>
    <n v="16106"/>
    <x v="3"/>
    <x v="1"/>
    <x v="2"/>
    <x v="201"/>
    <s v="Ninguno"/>
    <s v="Vacunación-Casos Activos"/>
    <s v="Periodo 2020-2021"/>
    <s v="Unidades"/>
    <s v="Ministerio de Ciencias, Tecnología, Conocimiento e Innovación"/>
    <x v="1358"/>
    <m/>
    <s v="Gráfico Evolución"/>
    <m/>
    <x v="1344"/>
    <m/>
    <s v="#1774B9"/>
    <s v="360-1359"/>
    <n v="36316106"/>
    <s v="T-364"/>
    <s v="C-362"/>
    <s v="FI-363"/>
    <s v="M-367"/>
  </r>
  <r>
    <x v="1359"/>
    <n v="360"/>
    <s v="Enfermedades Mundiales"/>
    <s v="Salud"/>
    <n v="16205"/>
    <x v="3"/>
    <x v="1"/>
    <x v="2"/>
    <x v="202"/>
    <s v="Ninguno"/>
    <s v="Vacunación-Casos Activos"/>
    <s v="Periodo 2020-2021"/>
    <s v="Unidades"/>
    <s v="Ministerio de Ciencias, Tecnología, Conocimiento e Innovación"/>
    <x v="1359"/>
    <m/>
    <s v="Gráfico Evolución"/>
    <m/>
    <x v="1345"/>
    <m/>
    <s v="#1774B9"/>
    <s v="360-1360"/>
    <n v="36316205"/>
    <s v="T-364"/>
    <s v="C-362"/>
    <s v="FI-363"/>
    <s v="M-367"/>
  </r>
  <r>
    <x v="1360"/>
    <n v="360"/>
    <s v="Enfermedades Mundiales"/>
    <s v="Salud"/>
    <n v="16107"/>
    <x v="3"/>
    <x v="1"/>
    <x v="2"/>
    <x v="203"/>
    <s v="Ninguno"/>
    <s v="Vacunación-Casos Activos"/>
    <s v="Periodo 2020-2021"/>
    <s v="Unidades"/>
    <s v="Ministerio de Ciencias, Tecnología, Conocimiento e Innovación"/>
    <x v="1360"/>
    <m/>
    <s v="Gráfico Evolución"/>
    <m/>
    <x v="1346"/>
    <m/>
    <s v="#1774B9"/>
    <s v="360-1361"/>
    <n v="36316107"/>
    <s v="T-364"/>
    <s v="C-362"/>
    <s v="FI-363"/>
    <s v="M-367"/>
  </r>
  <r>
    <x v="1361"/>
    <n v="360"/>
    <s v="Enfermedades Mundiales"/>
    <s v="Salud"/>
    <n v="16201"/>
    <x v="3"/>
    <x v="1"/>
    <x v="2"/>
    <x v="204"/>
    <s v="Ninguno"/>
    <s v="Vacunación-Casos Activos"/>
    <s v="Periodo 2020-2021"/>
    <s v="Unidades"/>
    <s v="Ministerio de Ciencias, Tecnología, Conocimiento e Innovación"/>
    <x v="1361"/>
    <m/>
    <s v="Gráfico Evolución"/>
    <m/>
    <x v="1347"/>
    <m/>
    <s v="#1774B9"/>
    <s v="360-1362"/>
    <n v="36316201"/>
    <s v="T-364"/>
    <s v="C-362"/>
    <s v="FI-363"/>
    <s v="M-367"/>
  </r>
  <r>
    <x v="1362"/>
    <n v="360"/>
    <s v="Enfermedades Mundiales"/>
    <s v="Salud"/>
    <n v="16206"/>
    <x v="3"/>
    <x v="1"/>
    <x v="2"/>
    <x v="205"/>
    <s v="Ninguno"/>
    <s v="Vacunación-Casos Activos"/>
    <s v="Periodo 2020-2021"/>
    <s v="Unidades"/>
    <s v="Ministerio de Ciencias, Tecnología, Conocimiento e Innovación"/>
    <x v="1362"/>
    <m/>
    <s v="Gráfico Evolución"/>
    <m/>
    <x v="1348"/>
    <m/>
    <s v="#1774B9"/>
    <s v="360-1363"/>
    <n v="36316206"/>
    <s v="T-364"/>
    <s v="C-362"/>
    <s v="FI-363"/>
    <s v="M-367"/>
  </r>
  <r>
    <x v="1363"/>
    <n v="360"/>
    <s v="Enfermedades Mundiales"/>
    <s v="Salud"/>
    <n v="16301"/>
    <x v="3"/>
    <x v="1"/>
    <x v="2"/>
    <x v="206"/>
    <s v="Ninguno"/>
    <s v="Vacunación-Casos Activos"/>
    <s v="Periodo 2020-2021"/>
    <s v="Unidades"/>
    <s v="Ministerio de Ciencias, Tecnología, Conocimiento e Innovación"/>
    <x v="1363"/>
    <m/>
    <s v="Gráfico Evolución"/>
    <m/>
    <x v="1349"/>
    <m/>
    <s v="#1774B9"/>
    <s v="360-1364"/>
    <n v="36316301"/>
    <s v="T-364"/>
    <s v="C-362"/>
    <s v="FI-363"/>
    <s v="M-367"/>
  </r>
  <r>
    <x v="1364"/>
    <n v="360"/>
    <s v="Enfermedades Mundiales"/>
    <s v="Salud"/>
    <n v="16304"/>
    <x v="3"/>
    <x v="1"/>
    <x v="2"/>
    <x v="207"/>
    <s v="Ninguno"/>
    <s v="Vacunación-Casos Activos"/>
    <s v="Periodo 2020-2021"/>
    <s v="Unidades"/>
    <s v="Ministerio de Ciencias, Tecnología, Conocimiento e Innovación"/>
    <x v="1364"/>
    <m/>
    <s v="Gráfico Evolución"/>
    <m/>
    <x v="1350"/>
    <m/>
    <s v="#1774B9"/>
    <s v="360-1365"/>
    <n v="36316304"/>
    <s v="T-364"/>
    <s v="C-362"/>
    <s v="FI-363"/>
    <s v="M-367"/>
  </r>
  <r>
    <x v="1365"/>
    <n v="360"/>
    <s v="Enfermedades Mundiales"/>
    <s v="Salud"/>
    <n v="16108"/>
    <x v="3"/>
    <x v="1"/>
    <x v="2"/>
    <x v="208"/>
    <s v="Ninguno"/>
    <s v="Vacunación-Casos Activos"/>
    <s v="Periodo 2020-2021"/>
    <s v="Unidades"/>
    <s v="Ministerio de Ciencias, Tecnología, Conocimiento e Innovación"/>
    <x v="1365"/>
    <m/>
    <s v="Gráfico Evolución"/>
    <m/>
    <x v="1351"/>
    <m/>
    <s v="#1774B9"/>
    <s v="360-1366"/>
    <n v="36316108"/>
    <s v="T-364"/>
    <s v="C-362"/>
    <s v="FI-363"/>
    <s v="M-367"/>
  </r>
  <r>
    <x v="1366"/>
    <n v="360"/>
    <s v="Enfermedades Mundiales"/>
    <s v="Salud"/>
    <n v="16305"/>
    <x v="3"/>
    <x v="1"/>
    <x v="2"/>
    <x v="209"/>
    <s v="Ninguno"/>
    <s v="Vacunación-Casos Activos"/>
    <s v="Periodo 2020-2021"/>
    <s v="Unidades"/>
    <s v="Ministerio de Ciencias, Tecnología, Conocimiento e Innovación"/>
    <x v="1366"/>
    <m/>
    <s v="Gráfico Evolución"/>
    <m/>
    <x v="1352"/>
    <m/>
    <s v="#1774B9"/>
    <s v="360-1367"/>
    <n v="36316305"/>
    <s v="T-364"/>
    <s v="C-362"/>
    <s v="FI-363"/>
    <s v="M-367"/>
  </r>
  <r>
    <x v="1367"/>
    <n v="360"/>
    <s v="Enfermedades Mundiales"/>
    <s v="Salud"/>
    <n v="16207"/>
    <x v="3"/>
    <x v="1"/>
    <x v="2"/>
    <x v="210"/>
    <s v="Ninguno"/>
    <s v="Vacunación-Casos Activos"/>
    <s v="Periodo 2020-2021"/>
    <s v="Unidades"/>
    <s v="Ministerio de Ciencias, Tecnología, Conocimiento e Innovación"/>
    <x v="1367"/>
    <m/>
    <s v="Gráfico Evolución"/>
    <m/>
    <x v="1353"/>
    <m/>
    <s v="#1774B9"/>
    <s v="360-1368"/>
    <n v="36316207"/>
    <s v="T-364"/>
    <s v="C-362"/>
    <s v="FI-363"/>
    <s v="M-367"/>
  </r>
  <r>
    <x v="1368"/>
    <n v="360"/>
    <s v="Enfermedades Mundiales"/>
    <s v="Salud"/>
    <n v="16109"/>
    <x v="3"/>
    <x v="1"/>
    <x v="2"/>
    <x v="211"/>
    <s v="Ninguno"/>
    <s v="Vacunación-Casos Activos"/>
    <s v="Periodo 2020-2021"/>
    <s v="Unidades"/>
    <s v="Ministerio de Ciencias, Tecnología, Conocimiento e Innovación"/>
    <x v="1368"/>
    <m/>
    <s v="Gráfico Evolución"/>
    <m/>
    <x v="1354"/>
    <m/>
    <s v="#1774B9"/>
    <s v="360-1369"/>
    <n v="36316109"/>
    <s v="T-364"/>
    <s v="C-362"/>
    <s v="FI-363"/>
    <s v="M-367"/>
  </r>
  <r>
    <x v="1369"/>
    <n v="360"/>
    <s v="Enfermedades Mundiales"/>
    <s v="Salud"/>
    <n v="9101"/>
    <x v="3"/>
    <x v="1"/>
    <x v="2"/>
    <x v="212"/>
    <s v="Ninguno"/>
    <s v="Vacunación-Casos Activos"/>
    <s v="Periodo 2020-2021"/>
    <s v="Unidades"/>
    <s v="Ministerio de Ciencias, Tecnología, Conocimiento e Innovación"/>
    <x v="1369"/>
    <m/>
    <s v="Gráfico Evolución"/>
    <m/>
    <x v="1355"/>
    <m/>
    <s v="#1774B9"/>
    <s v="360-1370"/>
    <n v="36309101"/>
    <s v="T-364"/>
    <s v="C-362"/>
    <s v="FI-363"/>
    <s v="M-367"/>
  </r>
  <r>
    <x v="1370"/>
    <n v="360"/>
    <s v="Enfermedades Mundiales"/>
    <s v="Salud"/>
    <n v="9102"/>
    <x v="3"/>
    <x v="1"/>
    <x v="2"/>
    <x v="213"/>
    <s v="Ninguno"/>
    <s v="Vacunación-Casos Activos"/>
    <s v="Periodo 2020-2021"/>
    <s v="Unidades"/>
    <s v="Ministerio de Ciencias, Tecnología, Conocimiento e Innovación"/>
    <x v="1370"/>
    <m/>
    <s v="Gráfico Evolución"/>
    <m/>
    <x v="1356"/>
    <m/>
    <s v="#1774B9"/>
    <s v="360-1371"/>
    <n v="36309102"/>
    <s v="T-364"/>
    <s v="C-362"/>
    <s v="FI-363"/>
    <s v="M-367"/>
  </r>
  <r>
    <x v="1371"/>
    <n v="360"/>
    <s v="Enfermedades Mundiales"/>
    <s v="Salud"/>
    <n v="9103"/>
    <x v="3"/>
    <x v="1"/>
    <x v="2"/>
    <x v="214"/>
    <s v="Ninguno"/>
    <s v="Vacunación-Casos Activos"/>
    <s v="Periodo 2020-2021"/>
    <s v="Unidades"/>
    <s v="Ministerio de Ciencias, Tecnología, Conocimiento e Innovación"/>
    <x v="1371"/>
    <m/>
    <s v="Gráfico Evolución"/>
    <m/>
    <x v="1357"/>
    <m/>
    <s v="#1774B9"/>
    <s v="360-1372"/>
    <n v="36309103"/>
    <s v="T-364"/>
    <s v="C-362"/>
    <s v="FI-363"/>
    <s v="M-367"/>
  </r>
  <r>
    <x v="1372"/>
    <n v="360"/>
    <s v="Enfermedades Mundiales"/>
    <s v="Salud"/>
    <n v="9104"/>
    <x v="3"/>
    <x v="1"/>
    <x v="2"/>
    <x v="215"/>
    <s v="Ninguno"/>
    <s v="Vacunación-Casos Activos"/>
    <s v="Periodo 2020-2021"/>
    <s v="Unidades"/>
    <s v="Ministerio de Ciencias, Tecnología, Conocimiento e Innovación"/>
    <x v="1372"/>
    <m/>
    <s v="Gráfico Evolución"/>
    <m/>
    <x v="1358"/>
    <m/>
    <s v="#1774B9"/>
    <s v="360-1373"/>
    <n v="36309104"/>
    <s v="T-364"/>
    <s v="C-362"/>
    <s v="FI-363"/>
    <s v="M-367"/>
  </r>
  <r>
    <x v="1373"/>
    <n v="360"/>
    <s v="Enfermedades Mundiales"/>
    <s v="Salud"/>
    <n v="9105"/>
    <x v="3"/>
    <x v="1"/>
    <x v="2"/>
    <x v="216"/>
    <s v="Ninguno"/>
    <s v="Vacunación-Casos Activos"/>
    <s v="Periodo 2020-2021"/>
    <s v="Unidades"/>
    <s v="Ministerio de Ciencias, Tecnología, Conocimiento e Innovación"/>
    <x v="1373"/>
    <m/>
    <s v="Gráfico Evolución"/>
    <m/>
    <x v="1359"/>
    <m/>
    <s v="#1774B9"/>
    <s v="360-1374"/>
    <n v="36309105"/>
    <s v="T-364"/>
    <s v="C-362"/>
    <s v="FI-363"/>
    <s v="M-367"/>
  </r>
  <r>
    <x v="1374"/>
    <n v="360"/>
    <s v="Enfermedades Mundiales"/>
    <s v="Salud"/>
    <n v="9106"/>
    <x v="3"/>
    <x v="1"/>
    <x v="2"/>
    <x v="217"/>
    <s v="Ninguno"/>
    <s v="Vacunación-Casos Activos"/>
    <s v="Periodo 2020-2021"/>
    <s v="Unidades"/>
    <s v="Ministerio de Ciencias, Tecnología, Conocimiento e Innovación"/>
    <x v="1374"/>
    <m/>
    <s v="Gráfico Evolución"/>
    <m/>
    <x v="1360"/>
    <m/>
    <s v="#1774B9"/>
    <s v="360-1375"/>
    <n v="36309106"/>
    <s v="T-364"/>
    <s v="C-362"/>
    <s v="FI-363"/>
    <s v="M-367"/>
  </r>
  <r>
    <x v="1375"/>
    <n v="360"/>
    <s v="Enfermedades Mundiales"/>
    <s v="Salud"/>
    <n v="9107"/>
    <x v="3"/>
    <x v="1"/>
    <x v="2"/>
    <x v="218"/>
    <s v="Ninguno"/>
    <s v="Vacunación-Casos Activos"/>
    <s v="Periodo 2020-2021"/>
    <s v="Unidades"/>
    <s v="Ministerio de Ciencias, Tecnología, Conocimiento e Innovación"/>
    <x v="1375"/>
    <m/>
    <s v="Gráfico Evolución"/>
    <m/>
    <x v="1361"/>
    <m/>
    <s v="#1774B9"/>
    <s v="360-1376"/>
    <n v="36309107"/>
    <s v="T-364"/>
    <s v="C-362"/>
    <s v="FI-363"/>
    <s v="M-367"/>
  </r>
  <r>
    <x v="1376"/>
    <n v="360"/>
    <s v="Enfermedades Mundiales"/>
    <s v="Salud"/>
    <n v="9108"/>
    <x v="3"/>
    <x v="1"/>
    <x v="2"/>
    <x v="219"/>
    <s v="Ninguno"/>
    <s v="Vacunación-Casos Activos"/>
    <s v="Periodo 2020-2021"/>
    <s v="Unidades"/>
    <s v="Ministerio de Ciencias, Tecnología, Conocimiento e Innovación"/>
    <x v="1376"/>
    <m/>
    <s v="Gráfico Evolución"/>
    <m/>
    <x v="1362"/>
    <m/>
    <s v="#1774B9"/>
    <s v="360-1377"/>
    <n v="36309108"/>
    <s v="T-364"/>
    <s v="C-362"/>
    <s v="FI-363"/>
    <s v="M-367"/>
  </r>
  <r>
    <x v="1377"/>
    <n v="360"/>
    <s v="Enfermedades Mundiales"/>
    <s v="Salud"/>
    <n v="9109"/>
    <x v="3"/>
    <x v="1"/>
    <x v="2"/>
    <x v="220"/>
    <s v="Ninguno"/>
    <s v="Vacunación-Casos Activos"/>
    <s v="Periodo 2020-2021"/>
    <s v="Unidades"/>
    <s v="Ministerio de Ciencias, Tecnología, Conocimiento e Innovación"/>
    <x v="1377"/>
    <m/>
    <s v="Gráfico Evolución"/>
    <m/>
    <x v="1363"/>
    <m/>
    <s v="#1774B9"/>
    <s v="360-1378"/>
    <n v="36309109"/>
    <s v="T-364"/>
    <s v="C-362"/>
    <s v="FI-363"/>
    <s v="M-367"/>
  </r>
  <r>
    <x v="1378"/>
    <n v="360"/>
    <s v="Enfermedades Mundiales"/>
    <s v="Salud"/>
    <n v="9110"/>
    <x v="3"/>
    <x v="1"/>
    <x v="2"/>
    <x v="221"/>
    <s v="Ninguno"/>
    <s v="Vacunación-Casos Activos"/>
    <s v="Periodo 2020-2021"/>
    <s v="Unidades"/>
    <s v="Ministerio de Ciencias, Tecnología, Conocimiento e Innovación"/>
    <x v="1378"/>
    <m/>
    <s v="Gráfico Evolución"/>
    <m/>
    <x v="1364"/>
    <m/>
    <s v="#1774B9"/>
    <s v="360-1379"/>
    <n v="36309110"/>
    <s v="T-364"/>
    <s v="C-362"/>
    <s v="FI-363"/>
    <s v="M-367"/>
  </r>
  <r>
    <x v="1379"/>
    <n v="360"/>
    <s v="Enfermedades Mundiales"/>
    <s v="Salud"/>
    <n v="9111"/>
    <x v="3"/>
    <x v="1"/>
    <x v="2"/>
    <x v="222"/>
    <s v="Ninguno"/>
    <s v="Vacunación-Casos Activos"/>
    <s v="Periodo 2020-2021"/>
    <s v="Unidades"/>
    <s v="Ministerio de Ciencias, Tecnología, Conocimiento e Innovación"/>
    <x v="1379"/>
    <m/>
    <s v="Gráfico Evolución"/>
    <m/>
    <x v="1365"/>
    <m/>
    <s v="#1774B9"/>
    <s v="360-1380"/>
    <n v="36309111"/>
    <s v="T-364"/>
    <s v="C-362"/>
    <s v="FI-363"/>
    <s v="M-367"/>
  </r>
  <r>
    <x v="1380"/>
    <n v="360"/>
    <s v="Enfermedades Mundiales"/>
    <s v="Salud"/>
    <n v="9112"/>
    <x v="3"/>
    <x v="1"/>
    <x v="2"/>
    <x v="223"/>
    <s v="Ninguno"/>
    <s v="Vacunación-Casos Activos"/>
    <s v="Periodo 2020-2021"/>
    <s v="Unidades"/>
    <s v="Ministerio de Ciencias, Tecnología, Conocimiento e Innovación"/>
    <x v="1380"/>
    <m/>
    <s v="Gráfico Evolución"/>
    <m/>
    <x v="1366"/>
    <m/>
    <s v="#1774B9"/>
    <s v="360-1381"/>
    <n v="36309112"/>
    <s v="T-364"/>
    <s v="C-362"/>
    <s v="FI-363"/>
    <s v="M-367"/>
  </r>
  <r>
    <x v="1381"/>
    <n v="360"/>
    <s v="Enfermedades Mundiales"/>
    <s v="Salud"/>
    <n v="9113"/>
    <x v="3"/>
    <x v="1"/>
    <x v="2"/>
    <x v="224"/>
    <s v="Ninguno"/>
    <s v="Vacunación-Casos Activos"/>
    <s v="Periodo 2020-2021"/>
    <s v="Unidades"/>
    <s v="Ministerio de Ciencias, Tecnología, Conocimiento e Innovación"/>
    <x v="1381"/>
    <m/>
    <s v="Gráfico Evolución"/>
    <m/>
    <x v="1367"/>
    <m/>
    <s v="#1774B9"/>
    <s v="360-1382"/>
    <n v="36309113"/>
    <s v="T-364"/>
    <s v="C-362"/>
    <s v="FI-363"/>
    <s v="M-367"/>
  </r>
  <r>
    <x v="1382"/>
    <n v="360"/>
    <s v="Enfermedades Mundiales"/>
    <s v="Salud"/>
    <n v="9114"/>
    <x v="3"/>
    <x v="1"/>
    <x v="2"/>
    <x v="225"/>
    <s v="Ninguno"/>
    <s v="Vacunación-Casos Activos"/>
    <s v="Periodo 2020-2021"/>
    <s v="Unidades"/>
    <s v="Ministerio de Ciencias, Tecnología, Conocimiento e Innovación"/>
    <x v="1382"/>
    <m/>
    <s v="Gráfico Evolución"/>
    <m/>
    <x v="1368"/>
    <m/>
    <s v="#1774B9"/>
    <s v="360-1383"/>
    <n v="36309114"/>
    <s v="T-364"/>
    <s v="C-362"/>
    <s v="FI-363"/>
    <s v="M-367"/>
  </r>
  <r>
    <x v="1383"/>
    <n v="360"/>
    <s v="Enfermedades Mundiales"/>
    <s v="Salud"/>
    <n v="9115"/>
    <x v="3"/>
    <x v="1"/>
    <x v="2"/>
    <x v="226"/>
    <s v="Ninguno"/>
    <s v="Vacunación-Casos Activos"/>
    <s v="Periodo 2020-2021"/>
    <s v="Unidades"/>
    <s v="Ministerio de Ciencias, Tecnología, Conocimiento e Innovación"/>
    <x v="1383"/>
    <m/>
    <s v="Gráfico Evolución"/>
    <m/>
    <x v="1369"/>
    <m/>
    <s v="#1774B9"/>
    <s v="360-1384"/>
    <n v="36309115"/>
    <s v="T-364"/>
    <s v="C-362"/>
    <s v="FI-363"/>
    <s v="M-367"/>
  </r>
  <r>
    <x v="1384"/>
    <n v="360"/>
    <s v="Enfermedades Mundiales"/>
    <s v="Salud"/>
    <n v="9116"/>
    <x v="3"/>
    <x v="1"/>
    <x v="2"/>
    <x v="227"/>
    <s v="Ninguno"/>
    <s v="Vacunación-Casos Activos"/>
    <s v="Periodo 2020-2021"/>
    <s v="Unidades"/>
    <s v="Ministerio de Ciencias, Tecnología, Conocimiento e Innovación"/>
    <x v="1384"/>
    <m/>
    <s v="Gráfico Evolución"/>
    <m/>
    <x v="1370"/>
    <m/>
    <s v="#1774B9"/>
    <s v="360-1385"/>
    <n v="36309116"/>
    <s v="T-364"/>
    <s v="C-362"/>
    <s v="FI-363"/>
    <s v="M-367"/>
  </r>
  <r>
    <x v="1385"/>
    <n v="360"/>
    <s v="Enfermedades Mundiales"/>
    <s v="Salud"/>
    <n v="9117"/>
    <x v="3"/>
    <x v="1"/>
    <x v="2"/>
    <x v="228"/>
    <s v="Ninguno"/>
    <s v="Vacunación-Casos Activos"/>
    <s v="Periodo 2020-2021"/>
    <s v="Unidades"/>
    <s v="Ministerio de Ciencias, Tecnología, Conocimiento e Innovación"/>
    <x v="1385"/>
    <m/>
    <s v="Gráfico Evolución"/>
    <m/>
    <x v="1371"/>
    <m/>
    <s v="#1774B9"/>
    <s v="360-1386"/>
    <n v="36309117"/>
    <s v="T-364"/>
    <s v="C-362"/>
    <s v="FI-363"/>
    <s v="M-367"/>
  </r>
  <r>
    <x v="1386"/>
    <n v="360"/>
    <s v="Enfermedades Mundiales"/>
    <s v="Salud"/>
    <n v="9118"/>
    <x v="3"/>
    <x v="1"/>
    <x v="2"/>
    <x v="229"/>
    <s v="Ninguno"/>
    <s v="Vacunación-Casos Activos"/>
    <s v="Periodo 2020-2021"/>
    <s v="Unidades"/>
    <s v="Ministerio de Ciencias, Tecnología, Conocimiento e Innovación"/>
    <x v="1386"/>
    <m/>
    <s v="Gráfico Evolución"/>
    <m/>
    <x v="1372"/>
    <m/>
    <s v="#1774B9"/>
    <s v="360-1387"/>
    <n v="36309118"/>
    <s v="T-364"/>
    <s v="C-362"/>
    <s v="FI-363"/>
    <s v="M-367"/>
  </r>
  <r>
    <x v="1387"/>
    <n v="360"/>
    <s v="Enfermedades Mundiales"/>
    <s v="Salud"/>
    <n v="9119"/>
    <x v="3"/>
    <x v="1"/>
    <x v="2"/>
    <x v="230"/>
    <s v="Ninguno"/>
    <s v="Vacunación-Casos Activos"/>
    <s v="Periodo 2020-2021"/>
    <s v="Unidades"/>
    <s v="Ministerio de Ciencias, Tecnología, Conocimiento e Innovación"/>
    <x v="1387"/>
    <m/>
    <s v="Gráfico Evolución"/>
    <m/>
    <x v="1373"/>
    <m/>
    <s v="#1774B9"/>
    <s v="360-1388"/>
    <n v="36309119"/>
    <s v="T-364"/>
    <s v="C-362"/>
    <s v="FI-363"/>
    <s v="M-367"/>
  </r>
  <r>
    <x v="1388"/>
    <n v="360"/>
    <s v="Enfermedades Mundiales"/>
    <s v="Salud"/>
    <n v="9120"/>
    <x v="3"/>
    <x v="1"/>
    <x v="2"/>
    <x v="231"/>
    <s v="Ninguno"/>
    <s v="Vacunación-Casos Activos"/>
    <s v="Periodo 2020-2021"/>
    <s v="Unidades"/>
    <s v="Ministerio de Ciencias, Tecnología, Conocimiento e Innovación"/>
    <x v="1388"/>
    <m/>
    <s v="Gráfico Evolución"/>
    <m/>
    <x v="1374"/>
    <m/>
    <s v="#1774B9"/>
    <s v="360-1389"/>
    <n v="36309120"/>
    <s v="T-364"/>
    <s v="C-362"/>
    <s v="FI-363"/>
    <s v="M-367"/>
  </r>
  <r>
    <x v="1389"/>
    <n v="360"/>
    <s v="Enfermedades Mundiales"/>
    <s v="Salud"/>
    <n v="9121"/>
    <x v="3"/>
    <x v="1"/>
    <x v="2"/>
    <x v="232"/>
    <s v="Ninguno"/>
    <s v="Vacunación-Casos Activos"/>
    <s v="Periodo 2020-2021"/>
    <s v="Unidades"/>
    <s v="Ministerio de Ciencias, Tecnología, Conocimiento e Innovación"/>
    <x v="1389"/>
    <m/>
    <s v="Gráfico Evolución"/>
    <m/>
    <x v="1375"/>
    <m/>
    <s v="#1774B9"/>
    <s v="360-1390"/>
    <n v="36309121"/>
    <s v="T-364"/>
    <s v="C-362"/>
    <s v="FI-363"/>
    <s v="M-367"/>
  </r>
  <r>
    <x v="1390"/>
    <n v="360"/>
    <s v="Enfermedades Mundiales"/>
    <s v="Salud"/>
    <n v="9201"/>
    <x v="3"/>
    <x v="1"/>
    <x v="2"/>
    <x v="233"/>
    <s v="Ninguno"/>
    <s v="Vacunación-Casos Activos"/>
    <s v="Periodo 2020-2021"/>
    <s v="Unidades"/>
    <s v="Ministerio de Ciencias, Tecnología, Conocimiento e Innovación"/>
    <x v="1390"/>
    <m/>
    <s v="Gráfico Evolución"/>
    <m/>
    <x v="1376"/>
    <m/>
    <s v="#1774B9"/>
    <s v="360-1391"/>
    <n v="36309201"/>
    <s v="T-364"/>
    <s v="C-362"/>
    <s v="FI-363"/>
    <s v="M-367"/>
  </r>
  <r>
    <x v="1391"/>
    <n v="360"/>
    <s v="Enfermedades Mundiales"/>
    <s v="Salud"/>
    <n v="9202"/>
    <x v="3"/>
    <x v="1"/>
    <x v="2"/>
    <x v="234"/>
    <s v="Ninguno"/>
    <s v="Vacunación-Casos Activos"/>
    <s v="Periodo 2020-2021"/>
    <s v="Unidades"/>
    <s v="Ministerio de Ciencias, Tecnología, Conocimiento e Innovación"/>
    <x v="1391"/>
    <m/>
    <s v="Gráfico Evolución"/>
    <m/>
    <x v="1377"/>
    <m/>
    <s v="#1774B9"/>
    <s v="360-1392"/>
    <n v="36309202"/>
    <s v="T-364"/>
    <s v="C-362"/>
    <s v="FI-363"/>
    <s v="M-367"/>
  </r>
  <r>
    <x v="1392"/>
    <n v="360"/>
    <s v="Enfermedades Mundiales"/>
    <s v="Salud"/>
    <n v="9203"/>
    <x v="3"/>
    <x v="1"/>
    <x v="2"/>
    <x v="235"/>
    <s v="Ninguno"/>
    <s v="Vacunación-Casos Activos"/>
    <s v="Periodo 2020-2021"/>
    <s v="Unidades"/>
    <s v="Ministerio de Ciencias, Tecnología, Conocimiento e Innovación"/>
    <x v="1392"/>
    <m/>
    <s v="Gráfico Evolución"/>
    <m/>
    <x v="1378"/>
    <m/>
    <s v="#1774B9"/>
    <s v="360-1393"/>
    <n v="36309203"/>
    <s v="T-364"/>
    <s v="C-362"/>
    <s v="FI-363"/>
    <s v="M-367"/>
  </r>
  <r>
    <x v="1393"/>
    <n v="360"/>
    <s v="Enfermedades Mundiales"/>
    <s v="Salud"/>
    <n v="9204"/>
    <x v="3"/>
    <x v="1"/>
    <x v="2"/>
    <x v="236"/>
    <s v="Ninguno"/>
    <s v="Vacunación-Casos Activos"/>
    <s v="Periodo 2020-2021"/>
    <s v="Unidades"/>
    <s v="Ministerio de Ciencias, Tecnología, Conocimiento e Innovación"/>
    <x v="1393"/>
    <m/>
    <s v="Gráfico Evolución"/>
    <m/>
    <x v="1379"/>
    <m/>
    <s v="#1774B9"/>
    <s v="360-1394"/>
    <n v="36309204"/>
    <s v="T-364"/>
    <s v="C-362"/>
    <s v="FI-363"/>
    <s v="M-367"/>
  </r>
  <r>
    <x v="1394"/>
    <n v="360"/>
    <s v="Enfermedades Mundiales"/>
    <s v="Salud"/>
    <n v="9205"/>
    <x v="3"/>
    <x v="1"/>
    <x v="2"/>
    <x v="237"/>
    <s v="Ninguno"/>
    <s v="Vacunación-Casos Activos"/>
    <s v="Periodo 2020-2021"/>
    <s v="Unidades"/>
    <s v="Ministerio de Ciencias, Tecnología, Conocimiento e Innovación"/>
    <x v="1394"/>
    <m/>
    <s v="Gráfico Evolución"/>
    <m/>
    <x v="1380"/>
    <m/>
    <s v="#1774B9"/>
    <s v="360-1395"/>
    <n v="36309205"/>
    <s v="T-364"/>
    <s v="C-362"/>
    <s v="FI-363"/>
    <s v="M-367"/>
  </r>
  <r>
    <x v="1395"/>
    <n v="360"/>
    <s v="Enfermedades Mundiales"/>
    <s v="Salud"/>
    <n v="9206"/>
    <x v="3"/>
    <x v="1"/>
    <x v="2"/>
    <x v="238"/>
    <s v="Ninguno"/>
    <s v="Vacunación-Casos Activos"/>
    <s v="Periodo 2020-2021"/>
    <s v="Unidades"/>
    <s v="Ministerio de Ciencias, Tecnología, Conocimiento e Innovación"/>
    <x v="1395"/>
    <m/>
    <s v="Gráfico Evolución"/>
    <m/>
    <x v="1381"/>
    <m/>
    <s v="#1774B9"/>
    <s v="360-1396"/>
    <n v="36309206"/>
    <s v="T-364"/>
    <s v="C-362"/>
    <s v="FI-363"/>
    <s v="M-367"/>
  </r>
  <r>
    <x v="1396"/>
    <n v="360"/>
    <s v="Enfermedades Mundiales"/>
    <s v="Salud"/>
    <n v="9207"/>
    <x v="3"/>
    <x v="1"/>
    <x v="2"/>
    <x v="239"/>
    <s v="Ninguno"/>
    <s v="Vacunación-Casos Activos"/>
    <s v="Periodo 2020-2021"/>
    <s v="Unidades"/>
    <s v="Ministerio de Ciencias, Tecnología, Conocimiento e Innovación"/>
    <x v="1396"/>
    <m/>
    <s v="Gráfico Evolución"/>
    <m/>
    <x v="1382"/>
    <m/>
    <s v="#1774B9"/>
    <s v="360-1397"/>
    <n v="36309207"/>
    <s v="T-364"/>
    <s v="C-362"/>
    <s v="FI-363"/>
    <s v="M-367"/>
  </r>
  <r>
    <x v="1397"/>
    <n v="360"/>
    <s v="Enfermedades Mundiales"/>
    <s v="Salud"/>
    <n v="9208"/>
    <x v="3"/>
    <x v="1"/>
    <x v="2"/>
    <x v="240"/>
    <s v="Ninguno"/>
    <s v="Vacunación-Casos Activos"/>
    <s v="Periodo 2020-2021"/>
    <s v="Unidades"/>
    <s v="Ministerio de Ciencias, Tecnología, Conocimiento e Innovación"/>
    <x v="1397"/>
    <m/>
    <s v="Gráfico Evolución"/>
    <m/>
    <x v="1383"/>
    <m/>
    <s v="#1774B9"/>
    <s v="360-1398"/>
    <n v="36309208"/>
    <s v="T-364"/>
    <s v="C-362"/>
    <s v="FI-363"/>
    <s v="M-367"/>
  </r>
  <r>
    <x v="1398"/>
    <n v="360"/>
    <s v="Enfermedades Mundiales"/>
    <s v="Salud"/>
    <n v="9209"/>
    <x v="3"/>
    <x v="1"/>
    <x v="2"/>
    <x v="241"/>
    <s v="Ninguno"/>
    <s v="Vacunación-Casos Activos"/>
    <s v="Periodo 2020-2021"/>
    <s v="Unidades"/>
    <s v="Ministerio de Ciencias, Tecnología, Conocimiento e Innovación"/>
    <x v="1398"/>
    <m/>
    <s v="Gráfico Evolución"/>
    <m/>
    <x v="1384"/>
    <m/>
    <s v="#1774B9"/>
    <s v="360-1399"/>
    <n v="36309209"/>
    <s v="T-364"/>
    <s v="C-362"/>
    <s v="FI-363"/>
    <s v="M-367"/>
  </r>
  <r>
    <x v="1399"/>
    <n v="360"/>
    <s v="Enfermedades Mundiales"/>
    <s v="Salud"/>
    <n v="9210"/>
    <x v="3"/>
    <x v="1"/>
    <x v="2"/>
    <x v="242"/>
    <s v="Ninguno"/>
    <s v="Vacunación-Casos Activos"/>
    <s v="Periodo 2020-2021"/>
    <s v="Unidades"/>
    <s v="Ministerio de Ciencias, Tecnología, Conocimiento e Innovación"/>
    <x v="1399"/>
    <m/>
    <s v="Gráfico Evolución"/>
    <m/>
    <x v="1385"/>
    <m/>
    <s v="#1774B9"/>
    <s v="360-1400"/>
    <n v="36309210"/>
    <s v="T-364"/>
    <s v="C-362"/>
    <s v="FI-363"/>
    <s v="M-367"/>
  </r>
  <r>
    <x v="1400"/>
    <n v="360"/>
    <s v="Enfermedades Mundiales"/>
    <s v="Salud"/>
    <n v="9211"/>
    <x v="3"/>
    <x v="1"/>
    <x v="2"/>
    <x v="243"/>
    <s v="Ninguno"/>
    <s v="Vacunación-Casos Activos"/>
    <s v="Periodo 2020-2021"/>
    <s v="Unidades"/>
    <s v="Ministerio de Ciencias, Tecnología, Conocimiento e Innovación"/>
    <x v="1400"/>
    <m/>
    <s v="Gráfico Evolución"/>
    <m/>
    <x v="1386"/>
    <m/>
    <s v="#1774B9"/>
    <s v="360-1401"/>
    <n v="36309211"/>
    <s v="T-364"/>
    <s v="C-362"/>
    <s v="FI-363"/>
    <s v="M-367"/>
  </r>
  <r>
    <x v="1401"/>
    <n v="360"/>
    <s v="Enfermedades Mundiales"/>
    <s v="Salud"/>
    <n v="10101"/>
    <x v="3"/>
    <x v="1"/>
    <x v="2"/>
    <x v="244"/>
    <s v="Ninguno"/>
    <s v="Vacunación-Casos Activos"/>
    <s v="Periodo 2020-2021"/>
    <s v="Unidades"/>
    <s v="Ministerio de Ciencias, Tecnología, Conocimiento e Innovación"/>
    <x v="1401"/>
    <m/>
    <s v="Gráfico Evolución"/>
    <m/>
    <x v="1387"/>
    <m/>
    <s v="#1774B9"/>
    <s v="360-1402"/>
    <n v="36310101"/>
    <s v="T-364"/>
    <s v="C-362"/>
    <s v="FI-363"/>
    <s v="M-367"/>
  </r>
  <r>
    <x v="1402"/>
    <n v="360"/>
    <s v="Enfermedades Mundiales"/>
    <s v="Salud"/>
    <n v="10102"/>
    <x v="3"/>
    <x v="1"/>
    <x v="2"/>
    <x v="245"/>
    <s v="Ninguno"/>
    <s v="Vacunación-Casos Activos"/>
    <s v="Periodo 2020-2021"/>
    <s v="Unidades"/>
    <s v="Ministerio de Ciencias, Tecnología, Conocimiento e Innovación"/>
    <x v="1402"/>
    <m/>
    <s v="Gráfico Evolución"/>
    <m/>
    <x v="1388"/>
    <m/>
    <s v="#1774B9"/>
    <s v="360-1403"/>
    <n v="36310102"/>
    <s v="T-364"/>
    <s v="C-362"/>
    <s v="FI-363"/>
    <s v="M-367"/>
  </r>
  <r>
    <x v="1403"/>
    <n v="360"/>
    <s v="Enfermedades Mundiales"/>
    <s v="Salud"/>
    <n v="10103"/>
    <x v="3"/>
    <x v="1"/>
    <x v="2"/>
    <x v="246"/>
    <s v="Ninguno"/>
    <s v="Vacunación-Casos Activos"/>
    <s v="Periodo 2020-2021"/>
    <s v="Unidades"/>
    <s v="Ministerio de Ciencias, Tecnología, Conocimiento e Innovación"/>
    <x v="1403"/>
    <m/>
    <s v="Gráfico Evolución"/>
    <m/>
    <x v="1389"/>
    <m/>
    <s v="#1774B9"/>
    <s v="360-1404"/>
    <n v="36310103"/>
    <s v="T-364"/>
    <s v="C-362"/>
    <s v="FI-363"/>
    <s v="M-367"/>
  </r>
  <r>
    <x v="1404"/>
    <n v="360"/>
    <s v="Enfermedades Mundiales"/>
    <s v="Salud"/>
    <n v="10104"/>
    <x v="3"/>
    <x v="1"/>
    <x v="2"/>
    <x v="247"/>
    <s v="Ninguno"/>
    <s v="Vacunación-Casos Activos"/>
    <s v="Periodo 2020-2021"/>
    <s v="Unidades"/>
    <s v="Ministerio de Ciencias, Tecnología, Conocimiento e Innovación"/>
    <x v="1404"/>
    <m/>
    <s v="Gráfico Evolución"/>
    <m/>
    <x v="1390"/>
    <m/>
    <s v="#1774B9"/>
    <s v="360-1405"/>
    <n v="36310104"/>
    <s v="T-364"/>
    <s v="C-362"/>
    <s v="FI-363"/>
    <s v="M-367"/>
  </r>
  <r>
    <x v="1405"/>
    <n v="360"/>
    <s v="Enfermedades Mundiales"/>
    <s v="Salud"/>
    <n v="10105"/>
    <x v="3"/>
    <x v="1"/>
    <x v="2"/>
    <x v="248"/>
    <s v="Ninguno"/>
    <s v="Vacunación-Casos Activos"/>
    <s v="Periodo 2020-2021"/>
    <s v="Unidades"/>
    <s v="Ministerio de Ciencias, Tecnología, Conocimiento e Innovación"/>
    <x v="1405"/>
    <m/>
    <s v="Gráfico Evolución"/>
    <m/>
    <x v="1391"/>
    <m/>
    <s v="#1774B9"/>
    <s v="360-1406"/>
    <n v="36310105"/>
    <s v="T-364"/>
    <s v="C-362"/>
    <s v="FI-363"/>
    <s v="M-367"/>
  </r>
  <r>
    <x v="1406"/>
    <n v="360"/>
    <s v="Enfermedades Mundiales"/>
    <s v="Salud"/>
    <n v="10106"/>
    <x v="3"/>
    <x v="1"/>
    <x v="2"/>
    <x v="249"/>
    <s v="Ninguno"/>
    <s v="Vacunación-Casos Activos"/>
    <s v="Periodo 2020-2021"/>
    <s v="Unidades"/>
    <s v="Ministerio de Ciencias, Tecnología, Conocimiento e Innovación"/>
    <x v="1406"/>
    <m/>
    <s v="Gráfico Evolución"/>
    <m/>
    <x v="1392"/>
    <m/>
    <s v="#1774B9"/>
    <s v="360-1407"/>
    <n v="36310106"/>
    <s v="T-364"/>
    <s v="C-362"/>
    <s v="FI-363"/>
    <s v="M-367"/>
  </r>
  <r>
    <x v="1407"/>
    <n v="360"/>
    <s v="Enfermedades Mundiales"/>
    <s v="Salud"/>
    <n v="10107"/>
    <x v="3"/>
    <x v="1"/>
    <x v="2"/>
    <x v="250"/>
    <s v="Ninguno"/>
    <s v="Vacunación-Casos Activos"/>
    <s v="Periodo 2020-2021"/>
    <s v="Unidades"/>
    <s v="Ministerio de Ciencias, Tecnología, Conocimiento e Innovación"/>
    <x v="1407"/>
    <m/>
    <s v="Gráfico Evolución"/>
    <m/>
    <x v="1393"/>
    <m/>
    <s v="#1774B9"/>
    <s v="360-1408"/>
    <n v="36310107"/>
    <s v="T-364"/>
    <s v="C-362"/>
    <s v="FI-363"/>
    <s v="M-367"/>
  </r>
  <r>
    <x v="1408"/>
    <n v="360"/>
    <s v="Enfermedades Mundiales"/>
    <s v="Salud"/>
    <n v="10108"/>
    <x v="3"/>
    <x v="1"/>
    <x v="2"/>
    <x v="251"/>
    <s v="Ninguno"/>
    <s v="Vacunación-Casos Activos"/>
    <s v="Periodo 2020-2021"/>
    <s v="Unidades"/>
    <s v="Ministerio de Ciencias, Tecnología, Conocimiento e Innovación"/>
    <x v="1408"/>
    <m/>
    <s v="Gráfico Evolución"/>
    <m/>
    <x v="1394"/>
    <m/>
    <s v="#1774B9"/>
    <s v="360-1409"/>
    <n v="36310108"/>
    <s v="T-364"/>
    <s v="C-362"/>
    <s v="FI-363"/>
    <s v="M-367"/>
  </r>
  <r>
    <x v="1409"/>
    <n v="360"/>
    <s v="Enfermedades Mundiales"/>
    <s v="Salud"/>
    <n v="10109"/>
    <x v="3"/>
    <x v="1"/>
    <x v="2"/>
    <x v="252"/>
    <s v="Ninguno"/>
    <s v="Vacunación-Casos Activos"/>
    <s v="Periodo 2020-2021"/>
    <s v="Unidades"/>
    <s v="Ministerio de Ciencias, Tecnología, Conocimiento e Innovación"/>
    <x v="1409"/>
    <m/>
    <s v="Gráfico Evolución"/>
    <m/>
    <x v="1395"/>
    <m/>
    <s v="#1774B9"/>
    <s v="360-1410"/>
    <n v="36310109"/>
    <s v="T-364"/>
    <s v="C-362"/>
    <s v="FI-363"/>
    <s v="M-367"/>
  </r>
  <r>
    <x v="1410"/>
    <n v="360"/>
    <s v="Enfermedades Mundiales"/>
    <s v="Salud"/>
    <n v="10201"/>
    <x v="3"/>
    <x v="1"/>
    <x v="2"/>
    <x v="253"/>
    <s v="Ninguno"/>
    <s v="Vacunación-Casos Activos"/>
    <s v="Periodo 2020-2021"/>
    <s v="Unidades"/>
    <s v="Ministerio de Ciencias, Tecnología, Conocimiento e Innovación"/>
    <x v="1410"/>
    <m/>
    <s v="Gráfico Evolución"/>
    <m/>
    <x v="1396"/>
    <m/>
    <s v="#1774B9"/>
    <s v="360-1411"/>
    <n v="36310201"/>
    <s v="T-364"/>
    <s v="C-362"/>
    <s v="FI-363"/>
    <s v="M-367"/>
  </r>
  <r>
    <x v="1411"/>
    <n v="360"/>
    <s v="Enfermedades Mundiales"/>
    <s v="Salud"/>
    <n v="10202"/>
    <x v="3"/>
    <x v="1"/>
    <x v="2"/>
    <x v="254"/>
    <s v="Ninguno"/>
    <s v="Vacunación-Casos Activos"/>
    <s v="Periodo 2020-2021"/>
    <s v="Unidades"/>
    <s v="Ministerio de Ciencias, Tecnología, Conocimiento e Innovación"/>
    <x v="1411"/>
    <m/>
    <s v="Gráfico Evolución"/>
    <m/>
    <x v="1397"/>
    <m/>
    <s v="#1774B9"/>
    <s v="360-1412"/>
    <n v="36310202"/>
    <s v="T-364"/>
    <s v="C-362"/>
    <s v="FI-363"/>
    <s v="M-367"/>
  </r>
  <r>
    <x v="1412"/>
    <n v="360"/>
    <s v="Enfermedades Mundiales"/>
    <s v="Salud"/>
    <n v="10203"/>
    <x v="3"/>
    <x v="1"/>
    <x v="2"/>
    <x v="255"/>
    <s v="Ninguno"/>
    <s v="Vacunación-Casos Activos"/>
    <s v="Periodo 2020-2021"/>
    <s v="Unidades"/>
    <s v="Ministerio de Ciencias, Tecnología, Conocimiento e Innovación"/>
    <x v="1412"/>
    <m/>
    <s v="Gráfico Evolución"/>
    <m/>
    <x v="1398"/>
    <m/>
    <s v="#1774B9"/>
    <s v="360-1413"/>
    <n v="36310203"/>
    <s v="T-364"/>
    <s v="C-362"/>
    <s v="FI-363"/>
    <s v="M-367"/>
  </r>
  <r>
    <x v="1413"/>
    <n v="360"/>
    <s v="Enfermedades Mundiales"/>
    <s v="Salud"/>
    <n v="10204"/>
    <x v="3"/>
    <x v="1"/>
    <x v="2"/>
    <x v="256"/>
    <s v="Ninguno"/>
    <s v="Vacunación-Casos Activos"/>
    <s v="Periodo 2020-2021"/>
    <s v="Unidades"/>
    <s v="Ministerio de Ciencias, Tecnología, Conocimiento e Innovación"/>
    <x v="1413"/>
    <m/>
    <s v="Gráfico Evolución"/>
    <m/>
    <x v="1399"/>
    <m/>
    <s v="#1774B9"/>
    <s v="360-1414"/>
    <n v="36310204"/>
    <s v="T-364"/>
    <s v="C-362"/>
    <s v="FI-363"/>
    <s v="M-367"/>
  </r>
  <r>
    <x v="1414"/>
    <n v="360"/>
    <s v="Enfermedades Mundiales"/>
    <s v="Salud"/>
    <n v="10205"/>
    <x v="3"/>
    <x v="1"/>
    <x v="2"/>
    <x v="257"/>
    <s v="Ninguno"/>
    <s v="Vacunación-Casos Activos"/>
    <s v="Periodo 2020-2021"/>
    <s v="Unidades"/>
    <s v="Ministerio de Ciencias, Tecnología, Conocimiento e Innovación"/>
    <x v="1414"/>
    <m/>
    <s v="Gráfico Evolución"/>
    <m/>
    <x v="1400"/>
    <m/>
    <s v="#1774B9"/>
    <s v="360-1415"/>
    <n v="36310205"/>
    <s v="T-364"/>
    <s v="C-362"/>
    <s v="FI-363"/>
    <s v="M-367"/>
  </r>
  <r>
    <x v="1415"/>
    <n v="360"/>
    <s v="Enfermedades Mundiales"/>
    <s v="Salud"/>
    <n v="10206"/>
    <x v="3"/>
    <x v="1"/>
    <x v="2"/>
    <x v="258"/>
    <s v="Ninguno"/>
    <s v="Vacunación-Casos Activos"/>
    <s v="Periodo 2020-2021"/>
    <s v="Unidades"/>
    <s v="Ministerio de Ciencias, Tecnología, Conocimiento e Innovación"/>
    <x v="1415"/>
    <m/>
    <s v="Gráfico Evolución"/>
    <m/>
    <x v="1401"/>
    <m/>
    <s v="#1774B9"/>
    <s v="360-1416"/>
    <n v="36310206"/>
    <s v="T-364"/>
    <s v="C-362"/>
    <s v="FI-363"/>
    <s v="M-367"/>
  </r>
  <r>
    <x v="1416"/>
    <n v="360"/>
    <s v="Enfermedades Mundiales"/>
    <s v="Salud"/>
    <n v="10207"/>
    <x v="3"/>
    <x v="1"/>
    <x v="2"/>
    <x v="259"/>
    <s v="Ninguno"/>
    <s v="Vacunación-Casos Activos"/>
    <s v="Periodo 2020-2021"/>
    <s v="Unidades"/>
    <s v="Ministerio de Ciencias, Tecnología, Conocimiento e Innovación"/>
    <x v="1416"/>
    <m/>
    <s v="Gráfico Evolución"/>
    <m/>
    <x v="1402"/>
    <m/>
    <s v="#1774B9"/>
    <s v="360-1417"/>
    <n v="36310207"/>
    <s v="T-364"/>
    <s v="C-362"/>
    <s v="FI-363"/>
    <s v="M-367"/>
  </r>
  <r>
    <x v="1417"/>
    <n v="360"/>
    <s v="Enfermedades Mundiales"/>
    <s v="Salud"/>
    <n v="10208"/>
    <x v="3"/>
    <x v="1"/>
    <x v="2"/>
    <x v="260"/>
    <s v="Ninguno"/>
    <s v="Vacunación-Casos Activos"/>
    <s v="Periodo 2020-2021"/>
    <s v="Unidades"/>
    <s v="Ministerio de Ciencias, Tecnología, Conocimiento e Innovación"/>
    <x v="1417"/>
    <m/>
    <s v="Gráfico Evolución"/>
    <m/>
    <x v="1403"/>
    <m/>
    <s v="#1774B9"/>
    <s v="360-1418"/>
    <n v="36310208"/>
    <s v="T-364"/>
    <s v="C-362"/>
    <s v="FI-363"/>
    <s v="M-367"/>
  </r>
  <r>
    <x v="1418"/>
    <n v="360"/>
    <s v="Enfermedades Mundiales"/>
    <s v="Salud"/>
    <n v="10209"/>
    <x v="3"/>
    <x v="1"/>
    <x v="2"/>
    <x v="261"/>
    <s v="Ninguno"/>
    <s v="Vacunación-Casos Activos"/>
    <s v="Periodo 2020-2021"/>
    <s v="Unidades"/>
    <s v="Ministerio de Ciencias, Tecnología, Conocimiento e Innovación"/>
    <x v="1418"/>
    <m/>
    <s v="Gráfico Evolución"/>
    <m/>
    <x v="1404"/>
    <m/>
    <s v="#1774B9"/>
    <s v="360-1419"/>
    <n v="36310209"/>
    <s v="T-364"/>
    <s v="C-362"/>
    <s v="FI-363"/>
    <s v="M-367"/>
  </r>
  <r>
    <x v="1419"/>
    <n v="360"/>
    <s v="Enfermedades Mundiales"/>
    <s v="Salud"/>
    <n v="10210"/>
    <x v="3"/>
    <x v="1"/>
    <x v="2"/>
    <x v="262"/>
    <s v="Ninguno"/>
    <s v="Vacunación-Casos Activos"/>
    <s v="Periodo 2020-2021"/>
    <s v="Unidades"/>
    <s v="Ministerio de Ciencias, Tecnología, Conocimiento e Innovación"/>
    <x v="1419"/>
    <m/>
    <s v="Gráfico Evolución"/>
    <m/>
    <x v="1405"/>
    <m/>
    <s v="#1774B9"/>
    <s v="360-1420"/>
    <n v="36310210"/>
    <s v="T-364"/>
    <s v="C-362"/>
    <s v="FI-363"/>
    <s v="M-367"/>
  </r>
  <r>
    <x v="1420"/>
    <n v="360"/>
    <s v="Enfermedades Mundiales"/>
    <s v="Salud"/>
    <n v="10301"/>
    <x v="3"/>
    <x v="1"/>
    <x v="2"/>
    <x v="263"/>
    <s v="Ninguno"/>
    <s v="Vacunación-Casos Activos"/>
    <s v="Periodo 2020-2021"/>
    <s v="Unidades"/>
    <s v="Ministerio de Ciencias, Tecnología, Conocimiento e Innovación"/>
    <x v="1420"/>
    <m/>
    <s v="Gráfico Evolución"/>
    <m/>
    <x v="1406"/>
    <m/>
    <s v="#1774B9"/>
    <s v="360-1421"/>
    <n v="36310301"/>
    <s v="T-364"/>
    <s v="C-362"/>
    <s v="FI-363"/>
    <s v="M-367"/>
  </r>
  <r>
    <x v="1421"/>
    <n v="360"/>
    <s v="Enfermedades Mundiales"/>
    <s v="Salud"/>
    <n v="10302"/>
    <x v="3"/>
    <x v="1"/>
    <x v="2"/>
    <x v="264"/>
    <s v="Ninguno"/>
    <s v="Vacunación-Casos Activos"/>
    <s v="Periodo 2020-2021"/>
    <s v="Unidades"/>
    <s v="Ministerio de Ciencias, Tecnología, Conocimiento e Innovación"/>
    <x v="1421"/>
    <m/>
    <s v="Gráfico Evolución"/>
    <m/>
    <x v="1407"/>
    <m/>
    <s v="#1774B9"/>
    <s v="360-1422"/>
    <n v="36310302"/>
    <s v="T-364"/>
    <s v="C-362"/>
    <s v="FI-363"/>
    <s v="M-367"/>
  </r>
  <r>
    <x v="1422"/>
    <n v="360"/>
    <s v="Enfermedades Mundiales"/>
    <s v="Salud"/>
    <n v="10303"/>
    <x v="3"/>
    <x v="1"/>
    <x v="2"/>
    <x v="265"/>
    <s v="Ninguno"/>
    <s v="Vacunación-Casos Activos"/>
    <s v="Periodo 2020-2021"/>
    <s v="Unidades"/>
    <s v="Ministerio de Ciencias, Tecnología, Conocimiento e Innovación"/>
    <x v="1422"/>
    <m/>
    <s v="Gráfico Evolución"/>
    <m/>
    <x v="1408"/>
    <m/>
    <s v="#1774B9"/>
    <s v="360-1423"/>
    <n v="36310303"/>
    <s v="T-364"/>
    <s v="C-362"/>
    <s v="FI-363"/>
    <s v="M-367"/>
  </r>
  <r>
    <x v="1423"/>
    <n v="360"/>
    <s v="Enfermedades Mundiales"/>
    <s v="Salud"/>
    <n v="10304"/>
    <x v="3"/>
    <x v="1"/>
    <x v="2"/>
    <x v="266"/>
    <s v="Ninguno"/>
    <s v="Vacunación-Casos Activos"/>
    <s v="Periodo 2020-2021"/>
    <s v="Unidades"/>
    <s v="Ministerio de Ciencias, Tecnología, Conocimiento e Innovación"/>
    <x v="1423"/>
    <m/>
    <s v="Gráfico Evolución"/>
    <m/>
    <x v="1409"/>
    <m/>
    <s v="#1774B9"/>
    <s v="360-1424"/>
    <n v="36310304"/>
    <s v="T-364"/>
    <s v="C-362"/>
    <s v="FI-363"/>
    <s v="M-367"/>
  </r>
  <r>
    <x v="1424"/>
    <n v="360"/>
    <s v="Enfermedades Mundiales"/>
    <s v="Salud"/>
    <n v="10305"/>
    <x v="3"/>
    <x v="1"/>
    <x v="2"/>
    <x v="267"/>
    <s v="Ninguno"/>
    <s v="Vacunación-Casos Activos"/>
    <s v="Periodo 2020-2021"/>
    <s v="Unidades"/>
    <s v="Ministerio de Ciencias, Tecnología, Conocimiento e Innovación"/>
    <x v="1424"/>
    <m/>
    <s v="Gráfico Evolución"/>
    <m/>
    <x v="1410"/>
    <m/>
    <s v="#1774B9"/>
    <s v="360-1425"/>
    <n v="36310305"/>
    <s v="T-364"/>
    <s v="C-362"/>
    <s v="FI-363"/>
    <s v="M-367"/>
  </r>
  <r>
    <x v="1425"/>
    <n v="360"/>
    <s v="Enfermedades Mundiales"/>
    <s v="Salud"/>
    <n v="10306"/>
    <x v="3"/>
    <x v="1"/>
    <x v="2"/>
    <x v="268"/>
    <s v="Ninguno"/>
    <s v="Vacunación-Casos Activos"/>
    <s v="Periodo 2020-2021"/>
    <s v="Unidades"/>
    <s v="Ministerio de Ciencias, Tecnología, Conocimiento e Innovación"/>
    <x v="1425"/>
    <m/>
    <s v="Gráfico Evolución"/>
    <m/>
    <x v="1411"/>
    <m/>
    <s v="#1774B9"/>
    <s v="360-1426"/>
    <n v="36310306"/>
    <s v="T-364"/>
    <s v="C-362"/>
    <s v="FI-363"/>
    <s v="M-367"/>
  </r>
  <r>
    <x v="1426"/>
    <n v="360"/>
    <s v="Enfermedades Mundiales"/>
    <s v="Salud"/>
    <n v="10307"/>
    <x v="3"/>
    <x v="1"/>
    <x v="2"/>
    <x v="269"/>
    <s v="Ninguno"/>
    <s v="Vacunación-Casos Activos"/>
    <s v="Periodo 2020-2021"/>
    <s v="Unidades"/>
    <s v="Ministerio de Ciencias, Tecnología, Conocimiento e Innovación"/>
    <x v="1426"/>
    <m/>
    <s v="Gráfico Evolución"/>
    <m/>
    <x v="1412"/>
    <m/>
    <s v="#1774B9"/>
    <s v="360-1427"/>
    <n v="36310307"/>
    <s v="T-364"/>
    <s v="C-362"/>
    <s v="FI-363"/>
    <s v="M-367"/>
  </r>
  <r>
    <x v="1427"/>
    <n v="360"/>
    <s v="Enfermedades Mundiales"/>
    <s v="Salud"/>
    <n v="10401"/>
    <x v="3"/>
    <x v="1"/>
    <x v="2"/>
    <x v="270"/>
    <s v="Ninguno"/>
    <s v="Vacunación-Casos Activos"/>
    <s v="Periodo 2020-2021"/>
    <s v="Unidades"/>
    <s v="Ministerio de Ciencias, Tecnología, Conocimiento e Innovación"/>
    <x v="1427"/>
    <m/>
    <s v="Gráfico Evolución"/>
    <m/>
    <x v="1413"/>
    <m/>
    <s v="#1774B9"/>
    <s v="360-1428"/>
    <n v="36310401"/>
    <s v="T-364"/>
    <s v="C-362"/>
    <s v="FI-363"/>
    <s v="M-367"/>
  </r>
  <r>
    <x v="1428"/>
    <n v="360"/>
    <s v="Enfermedades Mundiales"/>
    <s v="Salud"/>
    <n v="10402"/>
    <x v="3"/>
    <x v="1"/>
    <x v="2"/>
    <x v="271"/>
    <s v="Ninguno"/>
    <s v="Vacunación-Casos Activos"/>
    <s v="Periodo 2020-2021"/>
    <s v="Unidades"/>
    <s v="Ministerio de Ciencias, Tecnología, Conocimiento e Innovación"/>
    <x v="1428"/>
    <m/>
    <s v="Gráfico Evolución"/>
    <m/>
    <x v="1414"/>
    <m/>
    <s v="#1774B9"/>
    <s v="360-1429"/>
    <n v="36310402"/>
    <s v="T-364"/>
    <s v="C-362"/>
    <s v="FI-363"/>
    <s v="M-367"/>
  </r>
  <r>
    <x v="1429"/>
    <n v="360"/>
    <s v="Enfermedades Mundiales"/>
    <s v="Salud"/>
    <n v="10403"/>
    <x v="3"/>
    <x v="1"/>
    <x v="2"/>
    <x v="272"/>
    <s v="Ninguno"/>
    <s v="Vacunación-Casos Activos"/>
    <s v="Periodo 2020-2021"/>
    <s v="Unidades"/>
    <s v="Ministerio de Ciencias, Tecnología, Conocimiento e Innovación"/>
    <x v="1429"/>
    <m/>
    <s v="Gráfico Evolución"/>
    <m/>
    <x v="1415"/>
    <m/>
    <s v="#1774B9"/>
    <s v="360-1430"/>
    <n v="36310403"/>
    <s v="T-364"/>
    <s v="C-362"/>
    <s v="FI-363"/>
    <s v="M-367"/>
  </r>
  <r>
    <x v="1430"/>
    <n v="360"/>
    <s v="Enfermedades Mundiales"/>
    <s v="Salud"/>
    <n v="10404"/>
    <x v="3"/>
    <x v="1"/>
    <x v="2"/>
    <x v="273"/>
    <s v="Ninguno"/>
    <s v="Vacunación-Casos Activos"/>
    <s v="Periodo 2020-2021"/>
    <s v="Unidades"/>
    <s v="Ministerio de Ciencias, Tecnología, Conocimiento e Innovación"/>
    <x v="1430"/>
    <m/>
    <s v="Gráfico Evolución"/>
    <m/>
    <x v="1416"/>
    <m/>
    <s v="#1774B9"/>
    <s v="360-1431"/>
    <n v="36310404"/>
    <s v="T-364"/>
    <s v="C-362"/>
    <s v="FI-363"/>
    <s v="M-367"/>
  </r>
  <r>
    <x v="1431"/>
    <n v="360"/>
    <s v="Enfermedades Mundiales"/>
    <s v="Salud"/>
    <n v="11101"/>
    <x v="3"/>
    <x v="1"/>
    <x v="2"/>
    <x v="274"/>
    <s v="Ninguno"/>
    <s v="Vacunación-Casos Activos"/>
    <s v="Periodo 2020-2021"/>
    <s v="Unidades"/>
    <s v="Ministerio de Ciencias, Tecnología, Conocimiento e Innovación"/>
    <x v="1431"/>
    <m/>
    <s v="Gráfico Evolución"/>
    <m/>
    <x v="1417"/>
    <m/>
    <s v="#1774B9"/>
    <s v="360-1432"/>
    <n v="36311101"/>
    <s v="T-364"/>
    <s v="C-362"/>
    <s v="FI-363"/>
    <s v="M-367"/>
  </r>
  <r>
    <x v="1432"/>
    <n v="360"/>
    <s v="Enfermedades Mundiales"/>
    <s v="Salud"/>
    <n v="11102"/>
    <x v="3"/>
    <x v="1"/>
    <x v="2"/>
    <x v="275"/>
    <s v="Ninguno"/>
    <s v="Vacunación-Casos Activos"/>
    <s v="Periodo 2020-2021"/>
    <s v="Unidades"/>
    <s v="Ministerio de Ciencias, Tecnología, Conocimiento e Innovación"/>
    <x v="1432"/>
    <m/>
    <s v="Gráfico Evolución"/>
    <m/>
    <x v="1418"/>
    <m/>
    <s v="#1774B9"/>
    <s v="360-1433"/>
    <n v="36311102"/>
    <s v="T-364"/>
    <s v="C-362"/>
    <s v="FI-363"/>
    <s v="M-367"/>
  </r>
  <r>
    <x v="1433"/>
    <n v="360"/>
    <s v="Enfermedades Mundiales"/>
    <s v="Salud"/>
    <n v="11201"/>
    <x v="3"/>
    <x v="1"/>
    <x v="2"/>
    <x v="276"/>
    <s v="Ninguno"/>
    <s v="Vacunación-Casos Activos"/>
    <s v="Periodo 2020-2021"/>
    <s v="Unidades"/>
    <s v="Ministerio de Ciencias, Tecnología, Conocimiento e Innovación"/>
    <x v="1433"/>
    <m/>
    <s v="Gráfico Evolución"/>
    <m/>
    <x v="1419"/>
    <m/>
    <s v="#1774B9"/>
    <s v="360-1434"/>
    <n v="36311201"/>
    <s v="T-364"/>
    <s v="C-362"/>
    <s v="FI-363"/>
    <s v="M-367"/>
  </r>
  <r>
    <x v="1434"/>
    <n v="360"/>
    <s v="Enfermedades Mundiales"/>
    <s v="Salud"/>
    <n v="11202"/>
    <x v="3"/>
    <x v="1"/>
    <x v="2"/>
    <x v="277"/>
    <s v="Ninguno"/>
    <s v="Vacunación-Casos Activos"/>
    <s v="Periodo 2020-2021"/>
    <s v="Unidades"/>
    <s v="Ministerio de Ciencias, Tecnología, Conocimiento e Innovación"/>
    <x v="1434"/>
    <m/>
    <s v="Gráfico Evolución"/>
    <m/>
    <x v="1420"/>
    <m/>
    <s v="#1774B9"/>
    <s v="360-1435"/>
    <n v="36311202"/>
    <s v="T-364"/>
    <s v="C-362"/>
    <s v="FI-363"/>
    <s v="M-367"/>
  </r>
  <r>
    <x v="1435"/>
    <n v="360"/>
    <s v="Enfermedades Mundiales"/>
    <s v="Salud"/>
    <n v="11203"/>
    <x v="3"/>
    <x v="1"/>
    <x v="2"/>
    <x v="278"/>
    <s v="Ninguno"/>
    <s v="Vacunación-Casos Activos"/>
    <s v="Periodo 2020-2021"/>
    <s v="Unidades"/>
    <s v="Ministerio de Ciencias, Tecnología, Conocimiento e Innovación"/>
    <x v="1435"/>
    <m/>
    <s v="Gráfico Evolución"/>
    <m/>
    <x v="1421"/>
    <m/>
    <s v="#1774B9"/>
    <s v="360-1436"/>
    <n v="36311203"/>
    <s v="T-364"/>
    <s v="C-362"/>
    <s v="FI-363"/>
    <s v="M-367"/>
  </r>
  <r>
    <x v="1436"/>
    <n v="360"/>
    <s v="Enfermedades Mundiales"/>
    <s v="Salud"/>
    <n v="11301"/>
    <x v="3"/>
    <x v="1"/>
    <x v="2"/>
    <x v="279"/>
    <s v="Ninguno"/>
    <s v="Vacunación-Casos Activos"/>
    <s v="Periodo 2020-2021"/>
    <s v="Unidades"/>
    <s v="Ministerio de Ciencias, Tecnología, Conocimiento e Innovación"/>
    <x v="1436"/>
    <m/>
    <s v="Gráfico Evolución"/>
    <m/>
    <x v="1422"/>
    <m/>
    <s v="#1774B9"/>
    <s v="360-1437"/>
    <n v="36311301"/>
    <s v="T-364"/>
    <s v="C-362"/>
    <s v="FI-363"/>
    <s v="M-367"/>
  </r>
  <r>
    <x v="1437"/>
    <n v="360"/>
    <s v="Enfermedades Mundiales"/>
    <s v="Salud"/>
    <n v="11302"/>
    <x v="3"/>
    <x v="1"/>
    <x v="2"/>
    <x v="280"/>
    <s v="Ninguno"/>
    <s v="Vacunación-Casos Activos"/>
    <s v="Periodo 2020-2021"/>
    <s v="Unidades"/>
    <s v="Ministerio de Ciencias, Tecnología, Conocimiento e Innovación"/>
    <x v="1437"/>
    <m/>
    <s v="Gráfico Evolución"/>
    <m/>
    <x v="1423"/>
    <m/>
    <s v="#1774B9"/>
    <s v="360-1438"/>
    <n v="36311302"/>
    <s v="T-364"/>
    <s v="C-362"/>
    <s v="FI-363"/>
    <s v="M-367"/>
  </r>
  <r>
    <x v="1438"/>
    <n v="360"/>
    <s v="Enfermedades Mundiales"/>
    <s v="Salud"/>
    <n v="11303"/>
    <x v="3"/>
    <x v="1"/>
    <x v="2"/>
    <x v="281"/>
    <s v="Ninguno"/>
    <s v="Vacunación-Casos Activos"/>
    <s v="Periodo 2020-2021"/>
    <s v="Unidades"/>
    <s v="Ministerio de Ciencias, Tecnología, Conocimiento e Innovación"/>
    <x v="1438"/>
    <m/>
    <s v="Gráfico Evolución"/>
    <m/>
    <x v="1424"/>
    <m/>
    <s v="#1774B9"/>
    <s v="360-1439"/>
    <n v="36311303"/>
    <s v="T-364"/>
    <s v="C-362"/>
    <s v="FI-363"/>
    <s v="M-367"/>
  </r>
  <r>
    <x v="1439"/>
    <n v="360"/>
    <s v="Enfermedades Mundiales"/>
    <s v="Salud"/>
    <n v="11401"/>
    <x v="3"/>
    <x v="1"/>
    <x v="2"/>
    <x v="282"/>
    <s v="Ninguno"/>
    <s v="Vacunación-Casos Activos"/>
    <s v="Periodo 2020-2021"/>
    <s v="Unidades"/>
    <s v="Ministerio de Ciencias, Tecnología, Conocimiento e Innovación"/>
    <x v="1439"/>
    <m/>
    <s v="Gráfico Evolución"/>
    <m/>
    <x v="1425"/>
    <m/>
    <s v="#1774B9"/>
    <s v="360-1440"/>
    <n v="36311401"/>
    <s v="T-364"/>
    <s v="C-362"/>
    <s v="FI-363"/>
    <s v="M-367"/>
  </r>
  <r>
    <x v="1440"/>
    <n v="360"/>
    <s v="Enfermedades Mundiales"/>
    <s v="Salud"/>
    <n v="11402"/>
    <x v="3"/>
    <x v="1"/>
    <x v="2"/>
    <x v="283"/>
    <s v="Ninguno"/>
    <s v="Vacunación-Casos Activos"/>
    <s v="Periodo 2020-2021"/>
    <s v="Unidades"/>
    <s v="Ministerio de Ciencias, Tecnología, Conocimiento e Innovación"/>
    <x v="1440"/>
    <m/>
    <s v="Gráfico Evolución"/>
    <m/>
    <x v="1426"/>
    <m/>
    <s v="#1774B9"/>
    <s v="360-1441"/>
    <n v="36311402"/>
    <s v="T-364"/>
    <s v="C-362"/>
    <s v="FI-363"/>
    <s v="M-367"/>
  </r>
  <r>
    <x v="1441"/>
    <n v="360"/>
    <s v="Enfermedades Mundiales"/>
    <s v="Salud"/>
    <n v="12101"/>
    <x v="3"/>
    <x v="1"/>
    <x v="2"/>
    <x v="284"/>
    <s v="Ninguno"/>
    <s v="Vacunación-Casos Activos"/>
    <s v="Periodo 2020-2021"/>
    <s v="Unidades"/>
    <s v="Ministerio de Ciencias, Tecnología, Conocimiento e Innovación"/>
    <x v="1441"/>
    <m/>
    <s v="Gráfico Evolución"/>
    <m/>
    <x v="1427"/>
    <m/>
    <s v="#1774B9"/>
    <s v="360-1442"/>
    <n v="36312101"/>
    <s v="T-364"/>
    <s v="C-362"/>
    <s v="FI-363"/>
    <s v="M-367"/>
  </r>
  <r>
    <x v="1442"/>
    <n v="360"/>
    <s v="Enfermedades Mundiales"/>
    <s v="Salud"/>
    <n v="12102"/>
    <x v="3"/>
    <x v="1"/>
    <x v="2"/>
    <x v="285"/>
    <s v="Ninguno"/>
    <s v="Vacunación-Casos Activos"/>
    <s v="Periodo 2020-2021"/>
    <s v="Unidades"/>
    <s v="Ministerio de Ciencias, Tecnología, Conocimiento e Innovación"/>
    <x v="1442"/>
    <m/>
    <s v="Gráfico Evolución"/>
    <m/>
    <x v="1428"/>
    <m/>
    <s v="#1774B9"/>
    <s v="360-1443"/>
    <n v="36312102"/>
    <s v="T-364"/>
    <s v="C-362"/>
    <s v="FI-363"/>
    <s v="M-367"/>
  </r>
  <r>
    <x v="1443"/>
    <n v="360"/>
    <s v="Enfermedades Mundiales"/>
    <s v="Salud"/>
    <n v="12103"/>
    <x v="3"/>
    <x v="1"/>
    <x v="2"/>
    <x v="286"/>
    <s v="Ninguno"/>
    <s v="Vacunación-Casos Activos"/>
    <s v="Periodo 2020-2021"/>
    <s v="Unidades"/>
    <s v="Ministerio de Ciencias, Tecnología, Conocimiento e Innovación"/>
    <x v="1443"/>
    <m/>
    <s v="Gráfico Evolución"/>
    <m/>
    <x v="1429"/>
    <m/>
    <s v="#1774B9"/>
    <s v="360-1444"/>
    <n v="36312103"/>
    <s v="T-364"/>
    <s v="C-362"/>
    <s v="FI-363"/>
    <s v="M-367"/>
  </r>
  <r>
    <x v="1444"/>
    <n v="360"/>
    <s v="Enfermedades Mundiales"/>
    <s v="Salud"/>
    <n v="12104"/>
    <x v="3"/>
    <x v="1"/>
    <x v="2"/>
    <x v="287"/>
    <s v="Ninguno"/>
    <s v="Vacunación-Casos Activos"/>
    <s v="Periodo 2020-2021"/>
    <s v="Unidades"/>
    <s v="Ministerio de Ciencias, Tecnología, Conocimiento e Innovación"/>
    <x v="1444"/>
    <m/>
    <s v="Gráfico Evolución"/>
    <m/>
    <x v="1430"/>
    <m/>
    <s v="#1774B9"/>
    <s v="360-1445"/>
    <n v="36312104"/>
    <s v="T-364"/>
    <s v="C-362"/>
    <s v="FI-363"/>
    <s v="M-367"/>
  </r>
  <r>
    <x v="1445"/>
    <n v="360"/>
    <s v="Enfermedades Mundiales"/>
    <s v="Salud"/>
    <n v="12201"/>
    <x v="3"/>
    <x v="1"/>
    <x v="2"/>
    <x v="288"/>
    <s v="Ninguno"/>
    <s v="Vacunación-Casos Activos"/>
    <s v="Periodo 2020-2021"/>
    <s v="Unidades"/>
    <s v="Ministerio de Ciencias, Tecnología, Conocimiento e Innovación"/>
    <x v="1445"/>
    <m/>
    <s v="Gráfico Evolución"/>
    <m/>
    <x v="1431"/>
    <m/>
    <s v="#1774B9"/>
    <s v="360-1446"/>
    <n v="36312201"/>
    <s v="T-364"/>
    <s v="C-362"/>
    <s v="FI-363"/>
    <s v="M-367"/>
  </r>
  <r>
    <x v="1446"/>
    <n v="360"/>
    <s v="Enfermedades Mundiales"/>
    <s v="Salud"/>
    <n v="12301"/>
    <x v="3"/>
    <x v="1"/>
    <x v="2"/>
    <x v="289"/>
    <s v="Ninguno"/>
    <s v="Vacunación-Casos Activos"/>
    <s v="Periodo 2020-2021"/>
    <s v="Unidades"/>
    <s v="Ministerio de Ciencias, Tecnología, Conocimiento e Innovación"/>
    <x v="1446"/>
    <m/>
    <s v="Gráfico Evolución"/>
    <m/>
    <x v="1432"/>
    <m/>
    <s v="#1774B9"/>
    <s v="360-1447"/>
    <n v="36312301"/>
    <s v="T-364"/>
    <s v="C-362"/>
    <s v="FI-363"/>
    <s v="M-367"/>
  </r>
  <r>
    <x v="1447"/>
    <n v="360"/>
    <s v="Enfermedades Mundiales"/>
    <s v="Salud"/>
    <n v="12302"/>
    <x v="3"/>
    <x v="1"/>
    <x v="2"/>
    <x v="290"/>
    <s v="Ninguno"/>
    <s v="Vacunación-Casos Activos"/>
    <s v="Periodo 2020-2021"/>
    <s v="Unidades"/>
    <s v="Ministerio de Ciencias, Tecnología, Conocimiento e Innovación"/>
    <x v="1447"/>
    <m/>
    <s v="Gráfico Evolución"/>
    <m/>
    <x v="1433"/>
    <m/>
    <s v="#1774B9"/>
    <s v="360-1448"/>
    <n v="36312302"/>
    <s v="T-364"/>
    <s v="C-362"/>
    <s v="FI-363"/>
    <s v="M-367"/>
  </r>
  <r>
    <x v="1448"/>
    <n v="360"/>
    <s v="Enfermedades Mundiales"/>
    <s v="Salud"/>
    <n v="12303"/>
    <x v="3"/>
    <x v="1"/>
    <x v="2"/>
    <x v="291"/>
    <s v="Ninguno"/>
    <s v="Vacunación-Casos Activos"/>
    <s v="Periodo 2020-2021"/>
    <s v="Unidades"/>
    <s v="Ministerio de Ciencias, Tecnología, Conocimiento e Innovación"/>
    <x v="1448"/>
    <m/>
    <s v="Gráfico Evolución"/>
    <m/>
    <x v="1434"/>
    <m/>
    <s v="#1774B9"/>
    <s v="360-1449"/>
    <n v="36312303"/>
    <s v="T-364"/>
    <s v="C-362"/>
    <s v="FI-363"/>
    <s v="M-367"/>
  </r>
  <r>
    <x v="1449"/>
    <n v="360"/>
    <s v="Enfermedades Mundiales"/>
    <s v="Salud"/>
    <n v="12401"/>
    <x v="3"/>
    <x v="1"/>
    <x v="2"/>
    <x v="292"/>
    <s v="Ninguno"/>
    <s v="Vacunación-Casos Activos"/>
    <s v="Periodo 2020-2021"/>
    <s v="Unidades"/>
    <s v="Ministerio de Ciencias, Tecnología, Conocimiento e Innovación"/>
    <x v="1449"/>
    <m/>
    <s v="Gráfico Evolución"/>
    <m/>
    <x v="1435"/>
    <m/>
    <s v="#1774B9"/>
    <s v="360-1450"/>
    <n v="36312401"/>
    <s v="T-364"/>
    <s v="C-362"/>
    <s v="FI-363"/>
    <s v="M-367"/>
  </r>
  <r>
    <x v="1450"/>
    <n v="360"/>
    <s v="Enfermedades Mundiales"/>
    <s v="Salud"/>
    <n v="12402"/>
    <x v="3"/>
    <x v="1"/>
    <x v="2"/>
    <x v="293"/>
    <s v="Ninguno"/>
    <s v="Vacunación-Casos Activos"/>
    <s v="Periodo 2020-2021"/>
    <s v="Unidades"/>
    <s v="Ministerio de Ciencias, Tecnología, Conocimiento e Innovación"/>
    <x v="1450"/>
    <m/>
    <s v="Gráfico Evolución"/>
    <m/>
    <x v="1436"/>
    <m/>
    <s v="#1774B9"/>
    <s v="360-1451"/>
    <n v="36312402"/>
    <s v="T-364"/>
    <s v="C-362"/>
    <s v="FI-363"/>
    <s v="M-367"/>
  </r>
  <r>
    <x v="1451"/>
    <n v="360"/>
    <s v="Enfermedades Mundiales"/>
    <s v="Salud"/>
    <n v="13101"/>
    <x v="3"/>
    <x v="1"/>
    <x v="2"/>
    <x v="294"/>
    <s v="Ninguno"/>
    <s v="Vacunación-Casos Activos"/>
    <s v="Periodo 2020-2021"/>
    <s v="Unidades"/>
    <s v="Ministerio de Ciencias, Tecnología, Conocimiento e Innovación"/>
    <x v="1451"/>
    <m/>
    <s v="Gráfico Evolución"/>
    <m/>
    <x v="1437"/>
    <m/>
    <s v="#1774B9"/>
    <s v="360-1452"/>
    <n v="36313101"/>
    <s v="T-364"/>
    <s v="C-362"/>
    <s v="FI-363"/>
    <s v="M-367"/>
  </r>
  <r>
    <x v="1452"/>
    <n v="360"/>
    <s v="Enfermedades Mundiales"/>
    <s v="Salud"/>
    <n v="13102"/>
    <x v="3"/>
    <x v="1"/>
    <x v="2"/>
    <x v="295"/>
    <s v="Ninguno"/>
    <s v="Vacunación-Casos Activos"/>
    <s v="Periodo 2020-2021"/>
    <s v="Unidades"/>
    <s v="Ministerio de Ciencias, Tecnología, Conocimiento e Innovación"/>
    <x v="1452"/>
    <m/>
    <s v="Gráfico Evolución"/>
    <m/>
    <x v="1438"/>
    <m/>
    <s v="#1774B9"/>
    <s v="360-1453"/>
    <n v="36313102"/>
    <s v="T-364"/>
    <s v="C-362"/>
    <s v="FI-363"/>
    <s v="M-367"/>
  </r>
  <r>
    <x v="1453"/>
    <n v="360"/>
    <s v="Enfermedades Mundiales"/>
    <s v="Salud"/>
    <n v="13103"/>
    <x v="3"/>
    <x v="1"/>
    <x v="2"/>
    <x v="296"/>
    <s v="Ninguno"/>
    <s v="Vacunación-Casos Activos"/>
    <s v="Periodo 2020-2021"/>
    <s v="Unidades"/>
    <s v="Ministerio de Ciencias, Tecnología, Conocimiento e Innovación"/>
    <x v="1453"/>
    <m/>
    <s v="Gráfico Evolución"/>
    <m/>
    <x v="1439"/>
    <m/>
    <s v="#1774B9"/>
    <s v="360-1454"/>
    <n v="36313103"/>
    <s v="T-364"/>
    <s v="C-362"/>
    <s v="FI-363"/>
    <s v="M-367"/>
  </r>
  <r>
    <x v="1454"/>
    <n v="360"/>
    <s v="Enfermedades Mundiales"/>
    <s v="Salud"/>
    <n v="13104"/>
    <x v="3"/>
    <x v="1"/>
    <x v="2"/>
    <x v="297"/>
    <s v="Ninguno"/>
    <s v="Vacunación-Casos Activos"/>
    <s v="Periodo 2020-2021"/>
    <s v="Unidades"/>
    <s v="Ministerio de Ciencias, Tecnología, Conocimiento e Innovación"/>
    <x v="1454"/>
    <m/>
    <s v="Gráfico Evolución"/>
    <m/>
    <x v="1440"/>
    <m/>
    <s v="#1774B9"/>
    <s v="360-1455"/>
    <n v="36313104"/>
    <s v="T-364"/>
    <s v="C-362"/>
    <s v="FI-363"/>
    <s v="M-367"/>
  </r>
  <r>
    <x v="1455"/>
    <n v="360"/>
    <s v="Enfermedades Mundiales"/>
    <s v="Salud"/>
    <n v="13105"/>
    <x v="3"/>
    <x v="1"/>
    <x v="2"/>
    <x v="298"/>
    <s v="Ninguno"/>
    <s v="Vacunación-Casos Activos"/>
    <s v="Periodo 2020-2021"/>
    <s v="Unidades"/>
    <s v="Ministerio de Ciencias, Tecnología, Conocimiento e Innovación"/>
    <x v="1455"/>
    <m/>
    <s v="Gráfico Evolución"/>
    <m/>
    <x v="1441"/>
    <m/>
    <s v="#1774B9"/>
    <s v="360-1456"/>
    <n v="36313105"/>
    <s v="T-364"/>
    <s v="C-362"/>
    <s v="FI-363"/>
    <s v="M-367"/>
  </r>
  <r>
    <x v="1456"/>
    <n v="360"/>
    <s v="Enfermedades Mundiales"/>
    <s v="Salud"/>
    <n v="13106"/>
    <x v="3"/>
    <x v="1"/>
    <x v="2"/>
    <x v="299"/>
    <s v="Ninguno"/>
    <s v="Vacunación-Casos Activos"/>
    <s v="Periodo 2020-2021"/>
    <s v="Unidades"/>
    <s v="Ministerio de Ciencias, Tecnología, Conocimiento e Innovación"/>
    <x v="1456"/>
    <m/>
    <s v="Gráfico Evolución"/>
    <m/>
    <x v="1442"/>
    <m/>
    <s v="#1774B9"/>
    <s v="360-1457"/>
    <n v="36313106"/>
    <s v="T-364"/>
    <s v="C-362"/>
    <s v="FI-363"/>
    <s v="M-367"/>
  </r>
  <r>
    <x v="1457"/>
    <n v="360"/>
    <s v="Enfermedades Mundiales"/>
    <s v="Salud"/>
    <n v="13107"/>
    <x v="3"/>
    <x v="1"/>
    <x v="2"/>
    <x v="300"/>
    <s v="Ninguno"/>
    <s v="Vacunación-Casos Activos"/>
    <s v="Periodo 2020-2021"/>
    <s v="Unidades"/>
    <s v="Ministerio de Ciencias, Tecnología, Conocimiento e Innovación"/>
    <x v="1457"/>
    <m/>
    <s v="Gráfico Evolución"/>
    <m/>
    <x v="1443"/>
    <m/>
    <s v="#1774B9"/>
    <s v="360-1458"/>
    <n v="36313107"/>
    <s v="T-364"/>
    <s v="C-362"/>
    <s v="FI-363"/>
    <s v="M-367"/>
  </r>
  <r>
    <x v="1458"/>
    <n v="360"/>
    <s v="Enfermedades Mundiales"/>
    <s v="Salud"/>
    <n v="13108"/>
    <x v="3"/>
    <x v="1"/>
    <x v="2"/>
    <x v="301"/>
    <s v="Ninguno"/>
    <s v="Vacunación-Casos Activos"/>
    <s v="Periodo 2020-2021"/>
    <s v="Unidades"/>
    <s v="Ministerio de Ciencias, Tecnología, Conocimiento e Innovación"/>
    <x v="1458"/>
    <m/>
    <s v="Gráfico Evolución"/>
    <m/>
    <x v="1444"/>
    <m/>
    <s v="#1774B9"/>
    <s v="360-1459"/>
    <n v="36313108"/>
    <s v="T-364"/>
    <s v="C-362"/>
    <s v="FI-363"/>
    <s v="M-367"/>
  </r>
  <r>
    <x v="1459"/>
    <n v="360"/>
    <s v="Enfermedades Mundiales"/>
    <s v="Salud"/>
    <n v="13109"/>
    <x v="3"/>
    <x v="1"/>
    <x v="2"/>
    <x v="302"/>
    <s v="Ninguno"/>
    <s v="Vacunación-Casos Activos"/>
    <s v="Periodo 2020-2021"/>
    <s v="Unidades"/>
    <s v="Ministerio de Ciencias, Tecnología, Conocimiento e Innovación"/>
    <x v="1459"/>
    <m/>
    <s v="Gráfico Evolución"/>
    <m/>
    <x v="1445"/>
    <m/>
    <s v="#1774B9"/>
    <s v="360-1460"/>
    <n v="36313109"/>
    <s v="T-364"/>
    <s v="C-362"/>
    <s v="FI-363"/>
    <s v="M-367"/>
  </r>
  <r>
    <x v="1460"/>
    <n v="360"/>
    <s v="Enfermedades Mundiales"/>
    <s v="Salud"/>
    <n v="13110"/>
    <x v="3"/>
    <x v="1"/>
    <x v="2"/>
    <x v="303"/>
    <s v="Ninguno"/>
    <s v="Vacunación-Casos Activos"/>
    <s v="Periodo 2020-2021"/>
    <s v="Unidades"/>
    <s v="Ministerio de Ciencias, Tecnología, Conocimiento e Innovación"/>
    <x v="1460"/>
    <m/>
    <s v="Gráfico Evolución"/>
    <m/>
    <x v="1446"/>
    <m/>
    <s v="#1774B9"/>
    <s v="360-1461"/>
    <n v="36313110"/>
    <s v="T-364"/>
    <s v="C-362"/>
    <s v="FI-363"/>
    <s v="M-367"/>
  </r>
  <r>
    <x v="1461"/>
    <n v="360"/>
    <s v="Enfermedades Mundiales"/>
    <s v="Salud"/>
    <n v="13111"/>
    <x v="3"/>
    <x v="1"/>
    <x v="2"/>
    <x v="304"/>
    <s v="Ninguno"/>
    <s v="Vacunación-Casos Activos"/>
    <s v="Periodo 2020-2021"/>
    <s v="Unidades"/>
    <s v="Ministerio de Ciencias, Tecnología, Conocimiento e Innovación"/>
    <x v="1461"/>
    <m/>
    <s v="Gráfico Evolución"/>
    <m/>
    <x v="1447"/>
    <m/>
    <s v="#1774B9"/>
    <s v="360-1462"/>
    <n v="36313111"/>
    <s v="T-364"/>
    <s v="C-362"/>
    <s v="FI-363"/>
    <s v="M-367"/>
  </r>
  <r>
    <x v="1462"/>
    <n v="360"/>
    <s v="Enfermedades Mundiales"/>
    <s v="Salud"/>
    <n v="13112"/>
    <x v="3"/>
    <x v="1"/>
    <x v="2"/>
    <x v="305"/>
    <s v="Ninguno"/>
    <s v="Vacunación-Casos Activos"/>
    <s v="Periodo 2020-2021"/>
    <s v="Unidades"/>
    <s v="Ministerio de Ciencias, Tecnología, Conocimiento e Innovación"/>
    <x v="1462"/>
    <m/>
    <s v="Gráfico Evolución"/>
    <m/>
    <x v="1448"/>
    <m/>
    <s v="#1774B9"/>
    <s v="360-1463"/>
    <n v="36313112"/>
    <s v="T-364"/>
    <s v="C-362"/>
    <s v="FI-363"/>
    <s v="M-367"/>
  </r>
  <r>
    <x v="1463"/>
    <n v="360"/>
    <s v="Enfermedades Mundiales"/>
    <s v="Salud"/>
    <n v="13113"/>
    <x v="3"/>
    <x v="1"/>
    <x v="2"/>
    <x v="306"/>
    <s v="Ninguno"/>
    <s v="Vacunación-Casos Activos"/>
    <s v="Periodo 2020-2021"/>
    <s v="Unidades"/>
    <s v="Ministerio de Ciencias, Tecnología, Conocimiento e Innovación"/>
    <x v="1463"/>
    <m/>
    <s v="Gráfico Evolución"/>
    <m/>
    <x v="1449"/>
    <m/>
    <s v="#1774B9"/>
    <s v="360-1464"/>
    <n v="36313113"/>
    <s v="T-364"/>
    <s v="C-362"/>
    <s v="FI-363"/>
    <s v="M-367"/>
  </r>
  <r>
    <x v="1464"/>
    <n v="360"/>
    <s v="Enfermedades Mundiales"/>
    <s v="Salud"/>
    <n v="13114"/>
    <x v="3"/>
    <x v="1"/>
    <x v="2"/>
    <x v="307"/>
    <s v="Ninguno"/>
    <s v="Vacunación-Casos Activos"/>
    <s v="Periodo 2020-2021"/>
    <s v="Unidades"/>
    <s v="Ministerio de Ciencias, Tecnología, Conocimiento e Innovación"/>
    <x v="1464"/>
    <m/>
    <s v="Gráfico Evolución"/>
    <m/>
    <x v="1450"/>
    <m/>
    <s v="#1774B9"/>
    <s v="360-1465"/>
    <n v="36313114"/>
    <s v="T-364"/>
    <s v="C-362"/>
    <s v="FI-363"/>
    <s v="M-367"/>
  </r>
  <r>
    <x v="1465"/>
    <n v="360"/>
    <s v="Enfermedades Mundiales"/>
    <s v="Salud"/>
    <n v="13115"/>
    <x v="3"/>
    <x v="1"/>
    <x v="2"/>
    <x v="308"/>
    <s v="Ninguno"/>
    <s v="Vacunación-Casos Activos"/>
    <s v="Periodo 2020-2021"/>
    <s v="Unidades"/>
    <s v="Ministerio de Ciencias, Tecnología, Conocimiento e Innovación"/>
    <x v="1465"/>
    <m/>
    <s v="Gráfico Evolución"/>
    <m/>
    <x v="1451"/>
    <m/>
    <s v="#1774B9"/>
    <s v="360-1466"/>
    <n v="36313115"/>
    <s v="T-364"/>
    <s v="C-362"/>
    <s v="FI-363"/>
    <s v="M-367"/>
  </r>
  <r>
    <x v="1466"/>
    <n v="360"/>
    <s v="Enfermedades Mundiales"/>
    <s v="Salud"/>
    <n v="13116"/>
    <x v="3"/>
    <x v="1"/>
    <x v="2"/>
    <x v="309"/>
    <s v="Ninguno"/>
    <s v="Vacunación-Casos Activos"/>
    <s v="Periodo 2020-2021"/>
    <s v="Unidades"/>
    <s v="Ministerio de Ciencias, Tecnología, Conocimiento e Innovación"/>
    <x v="1466"/>
    <m/>
    <s v="Gráfico Evolución"/>
    <m/>
    <x v="1452"/>
    <m/>
    <s v="#1774B9"/>
    <s v="360-1467"/>
    <n v="36313116"/>
    <s v="T-364"/>
    <s v="C-362"/>
    <s v="FI-363"/>
    <s v="M-367"/>
  </r>
  <r>
    <x v="1467"/>
    <n v="360"/>
    <s v="Enfermedades Mundiales"/>
    <s v="Salud"/>
    <n v="13117"/>
    <x v="3"/>
    <x v="1"/>
    <x v="2"/>
    <x v="310"/>
    <s v="Ninguno"/>
    <s v="Vacunación-Casos Activos"/>
    <s v="Periodo 2020-2021"/>
    <s v="Unidades"/>
    <s v="Ministerio de Ciencias, Tecnología, Conocimiento e Innovación"/>
    <x v="1467"/>
    <m/>
    <s v="Gráfico Evolución"/>
    <m/>
    <x v="1453"/>
    <m/>
    <s v="#1774B9"/>
    <s v="360-1468"/>
    <n v="36313117"/>
    <s v="T-364"/>
    <s v="C-362"/>
    <s v="FI-363"/>
    <s v="M-367"/>
  </r>
  <r>
    <x v="1468"/>
    <n v="360"/>
    <s v="Enfermedades Mundiales"/>
    <s v="Salud"/>
    <n v="13118"/>
    <x v="3"/>
    <x v="1"/>
    <x v="2"/>
    <x v="311"/>
    <s v="Ninguno"/>
    <s v="Vacunación-Casos Activos"/>
    <s v="Periodo 2020-2021"/>
    <s v="Unidades"/>
    <s v="Ministerio de Ciencias, Tecnología, Conocimiento e Innovación"/>
    <x v="1468"/>
    <m/>
    <s v="Gráfico Evolución"/>
    <m/>
    <x v="1454"/>
    <m/>
    <s v="#1774B9"/>
    <s v="360-1469"/>
    <n v="36313118"/>
    <s v="T-364"/>
    <s v="C-362"/>
    <s v="FI-363"/>
    <s v="M-367"/>
  </r>
  <r>
    <x v="1469"/>
    <n v="360"/>
    <s v="Enfermedades Mundiales"/>
    <s v="Salud"/>
    <n v="13119"/>
    <x v="3"/>
    <x v="1"/>
    <x v="2"/>
    <x v="312"/>
    <s v="Ninguno"/>
    <s v="Vacunación-Casos Activos"/>
    <s v="Periodo 2020-2021"/>
    <s v="Unidades"/>
    <s v="Ministerio de Ciencias, Tecnología, Conocimiento e Innovación"/>
    <x v="1469"/>
    <m/>
    <s v="Gráfico Evolución"/>
    <m/>
    <x v="1455"/>
    <m/>
    <s v="#1774B9"/>
    <s v="360-1470"/>
    <n v="36313119"/>
    <s v="T-364"/>
    <s v="C-362"/>
    <s v="FI-363"/>
    <s v="M-367"/>
  </r>
  <r>
    <x v="1470"/>
    <n v="360"/>
    <s v="Enfermedades Mundiales"/>
    <s v="Salud"/>
    <n v="13120"/>
    <x v="3"/>
    <x v="1"/>
    <x v="2"/>
    <x v="313"/>
    <s v="Ninguno"/>
    <s v="Vacunación-Casos Activos"/>
    <s v="Periodo 2020-2021"/>
    <s v="Unidades"/>
    <s v="Ministerio de Ciencias, Tecnología, Conocimiento e Innovación"/>
    <x v="1470"/>
    <m/>
    <s v="Gráfico Evolución"/>
    <m/>
    <x v="1456"/>
    <m/>
    <s v="#1774B9"/>
    <s v="360-1471"/>
    <n v="36313120"/>
    <s v="T-364"/>
    <s v="C-362"/>
    <s v="FI-363"/>
    <s v="M-367"/>
  </r>
  <r>
    <x v="1471"/>
    <n v="360"/>
    <s v="Enfermedades Mundiales"/>
    <s v="Salud"/>
    <n v="13121"/>
    <x v="3"/>
    <x v="1"/>
    <x v="2"/>
    <x v="314"/>
    <s v="Ninguno"/>
    <s v="Vacunación-Casos Activos"/>
    <s v="Periodo 2020-2021"/>
    <s v="Unidades"/>
    <s v="Ministerio de Ciencias, Tecnología, Conocimiento e Innovación"/>
    <x v="1471"/>
    <m/>
    <s v="Gráfico Evolución"/>
    <m/>
    <x v="1457"/>
    <m/>
    <s v="#1774B9"/>
    <s v="360-1472"/>
    <n v="36313121"/>
    <s v="T-364"/>
    <s v="C-362"/>
    <s v="FI-363"/>
    <s v="M-367"/>
  </r>
  <r>
    <x v="1472"/>
    <n v="360"/>
    <s v="Enfermedades Mundiales"/>
    <s v="Salud"/>
    <n v="13122"/>
    <x v="3"/>
    <x v="1"/>
    <x v="2"/>
    <x v="315"/>
    <s v="Ninguno"/>
    <s v="Vacunación-Casos Activos"/>
    <s v="Periodo 2020-2021"/>
    <s v="Unidades"/>
    <s v="Ministerio de Ciencias, Tecnología, Conocimiento e Innovación"/>
    <x v="1472"/>
    <m/>
    <s v="Gráfico Evolución"/>
    <m/>
    <x v="1458"/>
    <m/>
    <s v="#1774B9"/>
    <s v="360-1473"/>
    <n v="36313122"/>
    <s v="T-364"/>
    <s v="C-362"/>
    <s v="FI-363"/>
    <s v="M-367"/>
  </r>
  <r>
    <x v="1473"/>
    <n v="360"/>
    <s v="Enfermedades Mundiales"/>
    <s v="Salud"/>
    <n v="13123"/>
    <x v="3"/>
    <x v="1"/>
    <x v="2"/>
    <x v="316"/>
    <s v="Ninguno"/>
    <s v="Vacunación-Casos Activos"/>
    <s v="Periodo 2020-2021"/>
    <s v="Unidades"/>
    <s v="Ministerio de Ciencias, Tecnología, Conocimiento e Innovación"/>
    <x v="1473"/>
    <m/>
    <s v="Gráfico Evolución"/>
    <m/>
    <x v="1459"/>
    <m/>
    <s v="#1774B9"/>
    <s v="360-1474"/>
    <n v="36313123"/>
    <s v="T-364"/>
    <s v="C-362"/>
    <s v="FI-363"/>
    <s v="M-367"/>
  </r>
  <r>
    <x v="1474"/>
    <n v="360"/>
    <s v="Enfermedades Mundiales"/>
    <s v="Salud"/>
    <n v="13124"/>
    <x v="3"/>
    <x v="1"/>
    <x v="2"/>
    <x v="317"/>
    <s v="Ninguno"/>
    <s v="Vacunación-Casos Activos"/>
    <s v="Periodo 2020-2021"/>
    <s v="Unidades"/>
    <s v="Ministerio de Ciencias, Tecnología, Conocimiento e Innovación"/>
    <x v="1474"/>
    <m/>
    <s v="Gráfico Evolución"/>
    <m/>
    <x v="1460"/>
    <m/>
    <s v="#1774B9"/>
    <s v="360-1475"/>
    <n v="36313124"/>
    <s v="T-364"/>
    <s v="C-362"/>
    <s v="FI-363"/>
    <s v="M-367"/>
  </r>
  <r>
    <x v="1475"/>
    <n v="360"/>
    <s v="Enfermedades Mundiales"/>
    <s v="Salud"/>
    <n v="13125"/>
    <x v="3"/>
    <x v="1"/>
    <x v="2"/>
    <x v="318"/>
    <s v="Ninguno"/>
    <s v="Vacunación-Casos Activos"/>
    <s v="Periodo 2020-2021"/>
    <s v="Unidades"/>
    <s v="Ministerio de Ciencias, Tecnología, Conocimiento e Innovación"/>
    <x v="1475"/>
    <m/>
    <s v="Gráfico Evolución"/>
    <m/>
    <x v="1461"/>
    <m/>
    <s v="#1774B9"/>
    <s v="360-1476"/>
    <n v="36313125"/>
    <s v="T-364"/>
    <s v="C-362"/>
    <s v="FI-363"/>
    <s v="M-367"/>
  </r>
  <r>
    <x v="1476"/>
    <n v="360"/>
    <s v="Enfermedades Mundiales"/>
    <s v="Salud"/>
    <n v="13126"/>
    <x v="3"/>
    <x v="1"/>
    <x v="2"/>
    <x v="319"/>
    <s v="Ninguno"/>
    <s v="Vacunación-Casos Activos"/>
    <s v="Periodo 2020-2021"/>
    <s v="Unidades"/>
    <s v="Ministerio de Ciencias, Tecnología, Conocimiento e Innovación"/>
    <x v="1476"/>
    <m/>
    <s v="Gráfico Evolución"/>
    <m/>
    <x v="1462"/>
    <m/>
    <s v="#1774B9"/>
    <s v="360-1477"/>
    <n v="36313126"/>
    <s v="T-364"/>
    <s v="C-362"/>
    <s v="FI-363"/>
    <s v="M-367"/>
  </r>
  <r>
    <x v="1477"/>
    <n v="360"/>
    <s v="Enfermedades Mundiales"/>
    <s v="Salud"/>
    <n v="13127"/>
    <x v="3"/>
    <x v="1"/>
    <x v="2"/>
    <x v="320"/>
    <s v="Ninguno"/>
    <s v="Vacunación-Casos Activos"/>
    <s v="Periodo 2020-2021"/>
    <s v="Unidades"/>
    <s v="Ministerio de Ciencias, Tecnología, Conocimiento e Innovación"/>
    <x v="1477"/>
    <m/>
    <s v="Gráfico Evolución"/>
    <m/>
    <x v="1463"/>
    <m/>
    <s v="#1774B9"/>
    <s v="360-1478"/>
    <n v="36313127"/>
    <s v="T-364"/>
    <s v="C-362"/>
    <s v="FI-363"/>
    <s v="M-367"/>
  </r>
  <r>
    <x v="1478"/>
    <n v="360"/>
    <s v="Enfermedades Mundiales"/>
    <s v="Salud"/>
    <n v="13128"/>
    <x v="3"/>
    <x v="1"/>
    <x v="2"/>
    <x v="321"/>
    <s v="Ninguno"/>
    <s v="Vacunación-Casos Activos"/>
    <s v="Periodo 2020-2021"/>
    <s v="Unidades"/>
    <s v="Ministerio de Ciencias, Tecnología, Conocimiento e Innovación"/>
    <x v="1478"/>
    <m/>
    <s v="Gráfico Evolución"/>
    <m/>
    <x v="1464"/>
    <m/>
    <s v="#1774B9"/>
    <s v="360-1479"/>
    <n v="36313128"/>
    <s v="T-364"/>
    <s v="C-362"/>
    <s v="FI-363"/>
    <s v="M-367"/>
  </r>
  <r>
    <x v="1479"/>
    <n v="360"/>
    <s v="Enfermedades Mundiales"/>
    <s v="Salud"/>
    <n v="13129"/>
    <x v="3"/>
    <x v="1"/>
    <x v="2"/>
    <x v="322"/>
    <s v="Ninguno"/>
    <s v="Vacunación-Casos Activos"/>
    <s v="Periodo 2020-2021"/>
    <s v="Unidades"/>
    <s v="Ministerio de Ciencias, Tecnología, Conocimiento e Innovación"/>
    <x v="1479"/>
    <m/>
    <s v="Gráfico Evolución"/>
    <m/>
    <x v="1465"/>
    <m/>
    <s v="#1774B9"/>
    <s v="360-1480"/>
    <n v="36313129"/>
    <s v="T-364"/>
    <s v="C-362"/>
    <s v="FI-363"/>
    <s v="M-367"/>
  </r>
  <r>
    <x v="1480"/>
    <n v="360"/>
    <s v="Enfermedades Mundiales"/>
    <s v="Salud"/>
    <n v="13130"/>
    <x v="3"/>
    <x v="1"/>
    <x v="2"/>
    <x v="323"/>
    <s v="Ninguno"/>
    <s v="Vacunación-Casos Activos"/>
    <s v="Periodo 2020-2021"/>
    <s v="Unidades"/>
    <s v="Ministerio de Ciencias, Tecnología, Conocimiento e Innovación"/>
    <x v="1480"/>
    <m/>
    <s v="Gráfico Evolución"/>
    <m/>
    <x v="1466"/>
    <m/>
    <s v="#1774B9"/>
    <s v="360-1481"/>
    <n v="36313130"/>
    <s v="T-364"/>
    <s v="C-362"/>
    <s v="FI-363"/>
    <s v="M-367"/>
  </r>
  <r>
    <x v="1481"/>
    <n v="360"/>
    <s v="Enfermedades Mundiales"/>
    <s v="Salud"/>
    <n v="13131"/>
    <x v="3"/>
    <x v="1"/>
    <x v="2"/>
    <x v="324"/>
    <s v="Ninguno"/>
    <s v="Vacunación-Casos Activos"/>
    <s v="Periodo 2020-2021"/>
    <s v="Unidades"/>
    <s v="Ministerio de Ciencias, Tecnología, Conocimiento e Innovación"/>
    <x v="1481"/>
    <m/>
    <s v="Gráfico Evolución"/>
    <m/>
    <x v="1467"/>
    <m/>
    <s v="#1774B9"/>
    <s v="360-1482"/>
    <n v="36313131"/>
    <s v="T-364"/>
    <s v="C-362"/>
    <s v="FI-363"/>
    <s v="M-367"/>
  </r>
  <r>
    <x v="1482"/>
    <n v="360"/>
    <s v="Enfermedades Mundiales"/>
    <s v="Salud"/>
    <n v="13132"/>
    <x v="3"/>
    <x v="1"/>
    <x v="2"/>
    <x v="325"/>
    <s v="Ninguno"/>
    <s v="Vacunación-Casos Activos"/>
    <s v="Periodo 2020-2021"/>
    <s v="Unidades"/>
    <s v="Ministerio de Ciencias, Tecnología, Conocimiento e Innovación"/>
    <x v="1482"/>
    <m/>
    <s v="Gráfico Evolución"/>
    <m/>
    <x v="1468"/>
    <m/>
    <s v="#1774B9"/>
    <s v="360-1483"/>
    <n v="36313132"/>
    <s v="T-364"/>
    <s v="C-362"/>
    <s v="FI-363"/>
    <s v="M-367"/>
  </r>
  <r>
    <x v="1483"/>
    <n v="360"/>
    <s v="Enfermedades Mundiales"/>
    <s v="Salud"/>
    <n v="13201"/>
    <x v="3"/>
    <x v="1"/>
    <x v="2"/>
    <x v="326"/>
    <s v="Ninguno"/>
    <s v="Vacunación-Casos Activos"/>
    <s v="Periodo 2020-2021"/>
    <s v="Unidades"/>
    <s v="Ministerio de Ciencias, Tecnología, Conocimiento e Innovación"/>
    <x v="1483"/>
    <m/>
    <s v="Gráfico Evolución"/>
    <m/>
    <x v="1469"/>
    <m/>
    <s v="#1774B9"/>
    <s v="360-1484"/>
    <n v="36313201"/>
    <s v="T-364"/>
    <s v="C-362"/>
    <s v="FI-363"/>
    <s v="M-367"/>
  </r>
  <r>
    <x v="1484"/>
    <n v="360"/>
    <s v="Enfermedades Mundiales"/>
    <s v="Salud"/>
    <n v="13202"/>
    <x v="3"/>
    <x v="1"/>
    <x v="2"/>
    <x v="327"/>
    <s v="Ninguno"/>
    <s v="Vacunación-Casos Activos"/>
    <s v="Periodo 2020-2021"/>
    <s v="Unidades"/>
    <s v="Ministerio de Ciencias, Tecnología, Conocimiento e Innovación"/>
    <x v="1484"/>
    <m/>
    <s v="Gráfico Evolución"/>
    <m/>
    <x v="1470"/>
    <m/>
    <s v="#1774B9"/>
    <s v="360-1485"/>
    <n v="36313202"/>
    <s v="T-364"/>
    <s v="C-362"/>
    <s v="FI-363"/>
    <s v="M-367"/>
  </r>
  <r>
    <x v="1485"/>
    <n v="360"/>
    <s v="Enfermedades Mundiales"/>
    <s v="Salud"/>
    <n v="13203"/>
    <x v="3"/>
    <x v="1"/>
    <x v="2"/>
    <x v="328"/>
    <s v="Ninguno"/>
    <s v="Vacunación-Casos Activos"/>
    <s v="Periodo 2020-2021"/>
    <s v="Unidades"/>
    <s v="Ministerio de Ciencias, Tecnología, Conocimiento e Innovación"/>
    <x v="1485"/>
    <m/>
    <s v="Gráfico Evolución"/>
    <m/>
    <x v="1471"/>
    <m/>
    <s v="#1774B9"/>
    <s v="360-1486"/>
    <n v="36313203"/>
    <s v="T-364"/>
    <s v="C-362"/>
    <s v="FI-363"/>
    <s v="M-367"/>
  </r>
  <r>
    <x v="1486"/>
    <n v="360"/>
    <s v="Enfermedades Mundiales"/>
    <s v="Salud"/>
    <n v="13301"/>
    <x v="3"/>
    <x v="1"/>
    <x v="2"/>
    <x v="329"/>
    <s v="Ninguno"/>
    <s v="Vacunación-Casos Activos"/>
    <s v="Periodo 2020-2021"/>
    <s v="Unidades"/>
    <s v="Ministerio de Ciencias, Tecnología, Conocimiento e Innovación"/>
    <x v="1486"/>
    <m/>
    <s v="Gráfico Evolución"/>
    <m/>
    <x v="1472"/>
    <m/>
    <s v="#1774B9"/>
    <s v="360-1487"/>
    <n v="36313301"/>
    <s v="T-364"/>
    <s v="C-362"/>
    <s v="FI-363"/>
    <s v="M-367"/>
  </r>
  <r>
    <x v="1487"/>
    <n v="360"/>
    <s v="Enfermedades Mundiales"/>
    <s v="Salud"/>
    <n v="13302"/>
    <x v="3"/>
    <x v="1"/>
    <x v="2"/>
    <x v="330"/>
    <s v="Ninguno"/>
    <s v="Vacunación-Casos Activos"/>
    <s v="Periodo 2020-2021"/>
    <s v="Unidades"/>
    <s v="Ministerio de Ciencias, Tecnología, Conocimiento e Innovación"/>
    <x v="1487"/>
    <m/>
    <s v="Gráfico Evolución"/>
    <m/>
    <x v="1473"/>
    <m/>
    <s v="#1774B9"/>
    <s v="360-1488"/>
    <n v="36313302"/>
    <s v="T-364"/>
    <s v="C-362"/>
    <s v="FI-363"/>
    <s v="M-367"/>
  </r>
  <r>
    <x v="1488"/>
    <n v="360"/>
    <s v="Enfermedades Mundiales"/>
    <s v="Salud"/>
    <n v="13303"/>
    <x v="3"/>
    <x v="1"/>
    <x v="2"/>
    <x v="331"/>
    <s v="Ninguno"/>
    <s v="Vacunación-Casos Activos"/>
    <s v="Periodo 2020-2021"/>
    <s v="Unidades"/>
    <s v="Ministerio de Ciencias, Tecnología, Conocimiento e Innovación"/>
    <x v="1488"/>
    <m/>
    <s v="Gráfico Evolución"/>
    <m/>
    <x v="1474"/>
    <m/>
    <s v="#1774B9"/>
    <s v="360-1489"/>
    <n v="36313303"/>
    <s v="T-364"/>
    <s v="C-362"/>
    <s v="FI-363"/>
    <s v="M-367"/>
  </r>
  <r>
    <x v="1489"/>
    <n v="360"/>
    <s v="Enfermedades Mundiales"/>
    <s v="Salud"/>
    <n v="13401"/>
    <x v="3"/>
    <x v="1"/>
    <x v="2"/>
    <x v="332"/>
    <s v="Ninguno"/>
    <s v="Vacunación-Casos Activos"/>
    <s v="Periodo 2020-2021"/>
    <s v="Unidades"/>
    <s v="Ministerio de Ciencias, Tecnología, Conocimiento e Innovación"/>
    <x v="1489"/>
    <m/>
    <s v="Gráfico Evolución"/>
    <m/>
    <x v="1475"/>
    <m/>
    <s v="#1774B9"/>
    <s v="360-1490"/>
    <n v="36313401"/>
    <s v="T-364"/>
    <s v="C-362"/>
    <s v="FI-363"/>
    <s v="M-367"/>
  </r>
  <r>
    <x v="1490"/>
    <n v="360"/>
    <s v="Enfermedades Mundiales"/>
    <s v="Salud"/>
    <n v="13402"/>
    <x v="3"/>
    <x v="1"/>
    <x v="2"/>
    <x v="333"/>
    <s v="Ninguno"/>
    <s v="Vacunación-Casos Activos"/>
    <s v="Periodo 2020-2021"/>
    <s v="Unidades"/>
    <s v="Ministerio de Ciencias, Tecnología, Conocimiento e Innovación"/>
    <x v="1490"/>
    <m/>
    <s v="Gráfico Evolución"/>
    <m/>
    <x v="1476"/>
    <m/>
    <s v="#1774B9"/>
    <s v="360-1491"/>
    <n v="36313402"/>
    <s v="T-364"/>
    <s v="C-362"/>
    <s v="FI-363"/>
    <s v="M-367"/>
  </r>
  <r>
    <x v="1491"/>
    <n v="360"/>
    <s v="Enfermedades Mundiales"/>
    <s v="Salud"/>
    <n v="13403"/>
    <x v="3"/>
    <x v="1"/>
    <x v="2"/>
    <x v="334"/>
    <s v="Ninguno"/>
    <s v="Vacunación-Casos Activos"/>
    <s v="Periodo 2020-2021"/>
    <s v="Unidades"/>
    <s v="Ministerio de Ciencias, Tecnología, Conocimiento e Innovación"/>
    <x v="1491"/>
    <m/>
    <s v="Gráfico Evolución"/>
    <m/>
    <x v="1477"/>
    <m/>
    <s v="#1774B9"/>
    <s v="360-1492"/>
    <n v="36313403"/>
    <s v="T-364"/>
    <s v="C-362"/>
    <s v="FI-363"/>
    <s v="M-367"/>
  </r>
  <r>
    <x v="1492"/>
    <n v="360"/>
    <s v="Enfermedades Mundiales"/>
    <s v="Salud"/>
    <n v="13404"/>
    <x v="3"/>
    <x v="1"/>
    <x v="2"/>
    <x v="335"/>
    <s v="Ninguno"/>
    <s v="Vacunación-Casos Activos"/>
    <s v="Periodo 2020-2021"/>
    <s v="Unidades"/>
    <s v="Ministerio de Ciencias, Tecnología, Conocimiento e Innovación"/>
    <x v="1492"/>
    <m/>
    <s v="Gráfico Evolución"/>
    <m/>
    <x v="1478"/>
    <m/>
    <s v="#1774B9"/>
    <s v="360-1493"/>
    <n v="36313404"/>
    <s v="T-364"/>
    <s v="C-362"/>
    <s v="FI-363"/>
    <s v="M-367"/>
  </r>
  <r>
    <x v="1493"/>
    <n v="360"/>
    <s v="Enfermedades Mundiales"/>
    <s v="Salud"/>
    <n v="13501"/>
    <x v="3"/>
    <x v="1"/>
    <x v="2"/>
    <x v="336"/>
    <s v="Ninguno"/>
    <s v="Vacunación-Casos Activos"/>
    <s v="Periodo 2020-2021"/>
    <s v="Unidades"/>
    <s v="Ministerio de Ciencias, Tecnología, Conocimiento e Innovación"/>
    <x v="1493"/>
    <m/>
    <s v="Gráfico Evolución"/>
    <m/>
    <x v="1479"/>
    <m/>
    <s v="#1774B9"/>
    <s v="360-1494"/>
    <n v="36313501"/>
    <s v="T-364"/>
    <s v="C-362"/>
    <s v="FI-363"/>
    <s v="M-367"/>
  </r>
  <r>
    <x v="1494"/>
    <n v="360"/>
    <s v="Enfermedades Mundiales"/>
    <s v="Salud"/>
    <n v="13502"/>
    <x v="3"/>
    <x v="1"/>
    <x v="2"/>
    <x v="337"/>
    <s v="Ninguno"/>
    <s v="Vacunación-Casos Activos"/>
    <s v="Periodo 2020-2021"/>
    <s v="Unidades"/>
    <s v="Ministerio de Ciencias, Tecnología, Conocimiento e Innovación"/>
    <x v="1494"/>
    <m/>
    <s v="Gráfico Evolución"/>
    <m/>
    <x v="1480"/>
    <m/>
    <s v="#1774B9"/>
    <s v="360-1495"/>
    <n v="36313502"/>
    <s v="T-364"/>
    <s v="C-362"/>
    <s v="FI-363"/>
    <s v="M-367"/>
  </r>
  <r>
    <x v="1495"/>
    <n v="360"/>
    <s v="Enfermedades Mundiales"/>
    <s v="Salud"/>
    <n v="13503"/>
    <x v="3"/>
    <x v="1"/>
    <x v="2"/>
    <x v="338"/>
    <s v="Ninguno"/>
    <s v="Vacunación-Casos Activos"/>
    <s v="Periodo 2020-2021"/>
    <s v="Unidades"/>
    <s v="Ministerio de Ciencias, Tecnología, Conocimiento e Innovación"/>
    <x v="1495"/>
    <m/>
    <s v="Gráfico Evolución"/>
    <m/>
    <x v="1481"/>
    <m/>
    <s v="#1774B9"/>
    <s v="360-1496"/>
    <n v="36313503"/>
    <s v="T-364"/>
    <s v="C-362"/>
    <s v="FI-363"/>
    <s v="M-367"/>
  </r>
  <r>
    <x v="1496"/>
    <n v="360"/>
    <s v="Enfermedades Mundiales"/>
    <s v="Salud"/>
    <n v="13504"/>
    <x v="3"/>
    <x v="1"/>
    <x v="2"/>
    <x v="339"/>
    <s v="Ninguno"/>
    <s v="Vacunación-Casos Activos"/>
    <s v="Periodo 2020-2021"/>
    <s v="Unidades"/>
    <s v="Ministerio de Ciencias, Tecnología, Conocimiento e Innovación"/>
    <x v="1496"/>
    <m/>
    <s v="Gráfico Evolución"/>
    <m/>
    <x v="1482"/>
    <m/>
    <s v="#1774B9"/>
    <s v="360-1497"/>
    <n v="36313504"/>
    <s v="T-364"/>
    <s v="C-362"/>
    <s v="FI-363"/>
    <s v="M-367"/>
  </r>
  <r>
    <x v="1497"/>
    <n v="360"/>
    <s v="Enfermedades Mundiales"/>
    <s v="Salud"/>
    <n v="13505"/>
    <x v="3"/>
    <x v="1"/>
    <x v="2"/>
    <x v="340"/>
    <s v="Ninguno"/>
    <s v="Vacunación-Casos Activos"/>
    <s v="Periodo 2020-2021"/>
    <s v="Unidades"/>
    <s v="Ministerio de Ciencias, Tecnología, Conocimiento e Innovación"/>
    <x v="1497"/>
    <m/>
    <s v="Gráfico Evolución"/>
    <m/>
    <x v="1483"/>
    <m/>
    <s v="#1774B9"/>
    <s v="360-1498"/>
    <n v="36313505"/>
    <s v="T-364"/>
    <s v="C-362"/>
    <s v="FI-363"/>
    <s v="M-367"/>
  </r>
  <r>
    <x v="1498"/>
    <n v="360"/>
    <s v="Enfermedades Mundiales"/>
    <s v="Salud"/>
    <n v="13601"/>
    <x v="3"/>
    <x v="1"/>
    <x v="2"/>
    <x v="341"/>
    <s v="Ninguno"/>
    <s v="Vacunación-Casos Activos"/>
    <s v="Periodo 2020-2021"/>
    <s v="Unidades"/>
    <s v="Ministerio de Ciencias, Tecnología, Conocimiento e Innovación"/>
    <x v="1498"/>
    <m/>
    <s v="Gráfico Evolución"/>
    <m/>
    <x v="1484"/>
    <m/>
    <s v="#1774B9"/>
    <s v="360-1499"/>
    <n v="36313601"/>
    <s v="T-364"/>
    <s v="C-362"/>
    <s v="FI-363"/>
    <s v="M-367"/>
  </r>
  <r>
    <x v="1499"/>
    <n v="360"/>
    <s v="Enfermedades Mundiales"/>
    <s v="Salud"/>
    <n v="13602"/>
    <x v="3"/>
    <x v="1"/>
    <x v="2"/>
    <x v="342"/>
    <s v="Ninguno"/>
    <s v="Vacunación-Casos Activos"/>
    <s v="Periodo 2020-2021"/>
    <s v="Unidades"/>
    <s v="Ministerio de Ciencias, Tecnología, Conocimiento e Innovación"/>
    <x v="1499"/>
    <m/>
    <s v="Gráfico Evolución"/>
    <m/>
    <x v="1485"/>
    <m/>
    <s v="#1774B9"/>
    <s v="360-1500"/>
    <n v="36313602"/>
    <s v="T-364"/>
    <s v="C-362"/>
    <s v="FI-363"/>
    <s v="M-367"/>
  </r>
  <r>
    <x v="1500"/>
    <n v="360"/>
    <s v="Enfermedades Mundiales"/>
    <s v="Salud"/>
    <n v="13603"/>
    <x v="3"/>
    <x v="1"/>
    <x v="2"/>
    <x v="343"/>
    <s v="Ninguno"/>
    <s v="Vacunación-Casos Activos"/>
    <s v="Periodo 2020-2021"/>
    <s v="Unidades"/>
    <s v="Ministerio de Ciencias, Tecnología, Conocimiento e Innovación"/>
    <x v="1500"/>
    <m/>
    <s v="Gráfico Evolución"/>
    <m/>
    <x v="1486"/>
    <m/>
    <s v="#1774B9"/>
    <s v="360-1501"/>
    <n v="36313603"/>
    <s v="T-364"/>
    <s v="C-362"/>
    <s v="FI-363"/>
    <s v="M-367"/>
  </r>
  <r>
    <x v="1501"/>
    <n v="360"/>
    <s v="Enfermedades Mundiales"/>
    <s v="Salud"/>
    <n v="13604"/>
    <x v="3"/>
    <x v="1"/>
    <x v="2"/>
    <x v="344"/>
    <s v="Ninguno"/>
    <s v="Vacunación-Casos Activos"/>
    <s v="Periodo 2020-2021"/>
    <s v="Unidades"/>
    <s v="Ministerio de Ciencias, Tecnología, Conocimiento e Innovación"/>
    <x v="1501"/>
    <m/>
    <s v="Gráfico Evolución"/>
    <m/>
    <x v="1487"/>
    <m/>
    <s v="#1774B9"/>
    <s v="360-1502"/>
    <n v="36313604"/>
    <s v="T-364"/>
    <s v="C-362"/>
    <s v="FI-363"/>
    <s v="M-367"/>
  </r>
  <r>
    <x v="1502"/>
    <n v="360"/>
    <s v="Enfermedades Mundiales"/>
    <s v="Salud"/>
    <n v="13605"/>
    <x v="3"/>
    <x v="1"/>
    <x v="2"/>
    <x v="345"/>
    <s v="Ninguno"/>
    <s v="Vacunación-Casos Activos"/>
    <s v="Periodo 2020-2021"/>
    <s v="Unidades"/>
    <s v="Ministerio de Ciencias, Tecnología, Conocimiento e Innovación"/>
    <x v="1502"/>
    <m/>
    <s v="Gráfico Evolución"/>
    <m/>
    <x v="1488"/>
    <m/>
    <s v="#1774B9"/>
    <s v="360-1503"/>
    <n v="36313605"/>
    <s v="T-364"/>
    <s v="C-362"/>
    <s v="FI-363"/>
    <s v="M-367"/>
  </r>
  <r>
    <x v="1503"/>
    <n v="360"/>
    <s v="Enfermedades Mundiales"/>
    <s v="Salud"/>
    <n v="14101"/>
    <x v="3"/>
    <x v="1"/>
    <x v="2"/>
    <x v="346"/>
    <s v="Ninguno"/>
    <s v="Vacunación-Casos Activos"/>
    <s v="Periodo 2020-2021"/>
    <s v="Unidades"/>
    <s v="Ministerio de Ciencias, Tecnología, Conocimiento e Innovación"/>
    <x v="1503"/>
    <m/>
    <s v="Gráfico Evolución"/>
    <m/>
    <x v="1489"/>
    <m/>
    <s v="#1774B9"/>
    <s v="360-1504"/>
    <n v="36314101"/>
    <s v="T-364"/>
    <s v="C-362"/>
    <s v="FI-363"/>
    <s v="M-367"/>
  </r>
  <r>
    <x v="1504"/>
    <n v="360"/>
    <s v="Enfermedades Mundiales"/>
    <s v="Salud"/>
    <n v="14102"/>
    <x v="3"/>
    <x v="1"/>
    <x v="2"/>
    <x v="347"/>
    <s v="Ninguno"/>
    <s v="Vacunación-Casos Activos"/>
    <s v="Periodo 2020-2021"/>
    <s v="Unidades"/>
    <s v="Ministerio de Ciencias, Tecnología, Conocimiento e Innovación"/>
    <x v="1504"/>
    <m/>
    <s v="Gráfico Evolución"/>
    <m/>
    <x v="1490"/>
    <m/>
    <s v="#1774B9"/>
    <s v="360-1505"/>
    <n v="36314102"/>
    <s v="T-364"/>
    <s v="C-362"/>
    <s v="FI-363"/>
    <s v="M-367"/>
  </r>
  <r>
    <x v="1505"/>
    <n v="360"/>
    <s v="Enfermedades Mundiales"/>
    <s v="Salud"/>
    <n v="14103"/>
    <x v="3"/>
    <x v="1"/>
    <x v="2"/>
    <x v="348"/>
    <s v="Ninguno"/>
    <s v="Vacunación-Casos Activos"/>
    <s v="Periodo 2020-2021"/>
    <s v="Unidades"/>
    <s v="Ministerio de Ciencias, Tecnología, Conocimiento e Innovación"/>
    <x v="1505"/>
    <m/>
    <s v="Gráfico Evolución"/>
    <m/>
    <x v="1491"/>
    <m/>
    <s v="#1774B9"/>
    <s v="360-1506"/>
    <n v="36314103"/>
    <s v="T-364"/>
    <s v="C-362"/>
    <s v="FI-363"/>
    <s v="M-367"/>
  </r>
  <r>
    <x v="1506"/>
    <n v="360"/>
    <s v="Enfermedades Mundiales"/>
    <s v="Salud"/>
    <n v="14104"/>
    <x v="3"/>
    <x v="1"/>
    <x v="2"/>
    <x v="349"/>
    <s v="Ninguno"/>
    <s v="Vacunación-Casos Activos"/>
    <s v="Periodo 2020-2021"/>
    <s v="Unidades"/>
    <s v="Ministerio de Ciencias, Tecnología, Conocimiento e Innovación"/>
    <x v="1506"/>
    <m/>
    <s v="Gráfico Evolución"/>
    <m/>
    <x v="1492"/>
    <m/>
    <s v="#1774B9"/>
    <s v="360-1507"/>
    <n v="36314104"/>
    <s v="T-364"/>
    <s v="C-362"/>
    <s v="FI-363"/>
    <s v="M-367"/>
  </r>
  <r>
    <x v="1507"/>
    <n v="360"/>
    <s v="Enfermedades Mundiales"/>
    <s v="Salud"/>
    <n v="14105"/>
    <x v="3"/>
    <x v="1"/>
    <x v="2"/>
    <x v="350"/>
    <s v="Ninguno"/>
    <s v="Vacunación-Casos Activos"/>
    <s v="Periodo 2020-2021"/>
    <s v="Unidades"/>
    <s v="Ministerio de Ciencias, Tecnología, Conocimiento e Innovación"/>
    <x v="1507"/>
    <m/>
    <s v="Gráfico Evolución"/>
    <m/>
    <x v="1493"/>
    <m/>
    <s v="#1774B9"/>
    <s v="360-1508"/>
    <n v="36314105"/>
    <s v="T-364"/>
    <s v="C-362"/>
    <s v="FI-363"/>
    <s v="M-367"/>
  </r>
  <r>
    <x v="1508"/>
    <n v="360"/>
    <s v="Enfermedades Mundiales"/>
    <s v="Salud"/>
    <n v="14106"/>
    <x v="3"/>
    <x v="1"/>
    <x v="2"/>
    <x v="351"/>
    <s v="Ninguno"/>
    <s v="Vacunación-Casos Activos"/>
    <s v="Periodo 2020-2021"/>
    <s v="Unidades"/>
    <s v="Ministerio de Ciencias, Tecnología, Conocimiento e Innovación"/>
    <x v="1508"/>
    <m/>
    <s v="Gráfico Evolución"/>
    <m/>
    <x v="1494"/>
    <m/>
    <s v="#1774B9"/>
    <s v="360-1509"/>
    <n v="36314106"/>
    <s v="T-364"/>
    <s v="C-362"/>
    <s v="FI-363"/>
    <s v="M-367"/>
  </r>
  <r>
    <x v="1509"/>
    <n v="360"/>
    <s v="Enfermedades Mundiales"/>
    <s v="Salud"/>
    <n v="14107"/>
    <x v="3"/>
    <x v="1"/>
    <x v="2"/>
    <x v="352"/>
    <s v="Ninguno"/>
    <s v="Vacunación-Casos Activos"/>
    <s v="Periodo 2020-2021"/>
    <s v="Unidades"/>
    <s v="Ministerio de Ciencias, Tecnología, Conocimiento e Innovación"/>
    <x v="1509"/>
    <m/>
    <s v="Gráfico Evolución"/>
    <m/>
    <x v="1495"/>
    <m/>
    <s v="#1774B9"/>
    <s v="360-1510"/>
    <n v="36314107"/>
    <s v="T-364"/>
    <s v="C-362"/>
    <s v="FI-363"/>
    <s v="M-367"/>
  </r>
  <r>
    <x v="1510"/>
    <n v="360"/>
    <s v="Enfermedades Mundiales"/>
    <s v="Salud"/>
    <n v="14108"/>
    <x v="3"/>
    <x v="1"/>
    <x v="2"/>
    <x v="353"/>
    <s v="Ninguno"/>
    <s v="Vacunación-Casos Activos"/>
    <s v="Periodo 2020-2021"/>
    <s v="Unidades"/>
    <s v="Ministerio de Ciencias, Tecnología, Conocimiento e Innovación"/>
    <x v="1510"/>
    <m/>
    <s v="Gráfico Evolución"/>
    <m/>
    <x v="1496"/>
    <m/>
    <s v="#1774B9"/>
    <s v="360-1511"/>
    <n v="36314108"/>
    <s v="T-364"/>
    <s v="C-362"/>
    <s v="FI-363"/>
    <s v="M-367"/>
  </r>
  <r>
    <x v="1511"/>
    <n v="360"/>
    <s v="Enfermedades Mundiales"/>
    <s v="Salud"/>
    <n v="14201"/>
    <x v="3"/>
    <x v="1"/>
    <x v="2"/>
    <x v="354"/>
    <s v="Ninguno"/>
    <s v="Vacunación-Casos Activos"/>
    <s v="Periodo 2020-2021"/>
    <s v="Unidades"/>
    <s v="Ministerio de Ciencias, Tecnología, Conocimiento e Innovación"/>
    <x v="1511"/>
    <m/>
    <s v="Gráfico Evolución"/>
    <m/>
    <x v="1497"/>
    <m/>
    <s v="#1774B9"/>
    <s v="360-1512"/>
    <n v="36314201"/>
    <s v="T-364"/>
    <s v="C-362"/>
    <s v="FI-363"/>
    <s v="M-367"/>
  </r>
  <r>
    <x v="1512"/>
    <n v="360"/>
    <s v="Enfermedades Mundiales"/>
    <s v="Salud"/>
    <n v="14202"/>
    <x v="3"/>
    <x v="1"/>
    <x v="2"/>
    <x v="355"/>
    <s v="Ninguno"/>
    <s v="Vacunación-Casos Activos"/>
    <s v="Periodo 2020-2021"/>
    <s v="Unidades"/>
    <s v="Ministerio de Ciencias, Tecnología, Conocimiento e Innovación"/>
    <x v="1512"/>
    <m/>
    <s v="Gráfico Evolución"/>
    <m/>
    <x v="1498"/>
    <m/>
    <s v="#1774B9"/>
    <s v="360-1513"/>
    <n v="36314202"/>
    <s v="T-364"/>
    <s v="C-362"/>
    <s v="FI-363"/>
    <s v="M-367"/>
  </r>
  <r>
    <x v="1513"/>
    <n v="360"/>
    <s v="Enfermedades Mundiales"/>
    <s v="Salud"/>
    <n v="14203"/>
    <x v="3"/>
    <x v="1"/>
    <x v="2"/>
    <x v="356"/>
    <s v="Ninguno"/>
    <s v="Vacunación-Casos Activos"/>
    <s v="Periodo 2020-2021"/>
    <s v="Unidades"/>
    <s v="Ministerio de Ciencias, Tecnología, Conocimiento e Innovación"/>
    <x v="1513"/>
    <m/>
    <s v="Gráfico Evolución"/>
    <m/>
    <x v="1499"/>
    <m/>
    <s v="#1774B9"/>
    <s v="360-1514"/>
    <n v="36314203"/>
    <s v="T-364"/>
    <s v="C-362"/>
    <s v="FI-363"/>
    <s v="M-367"/>
  </r>
  <r>
    <x v="1514"/>
    <n v="360"/>
    <s v="Enfermedades Mundiales"/>
    <s v="Salud"/>
    <n v="14204"/>
    <x v="3"/>
    <x v="1"/>
    <x v="2"/>
    <x v="357"/>
    <s v="Ninguno"/>
    <s v="Vacunación-Casos Activos"/>
    <s v="Periodo 2020-2021"/>
    <s v="Unidades"/>
    <s v="Ministerio de Ciencias, Tecnología, Conocimiento e Innovación"/>
    <x v="1514"/>
    <m/>
    <s v="Gráfico Evolución"/>
    <m/>
    <x v="1500"/>
    <m/>
    <s v="#1774B9"/>
    <s v="360-1515"/>
    <n v="36314204"/>
    <s v="T-364"/>
    <s v="C-362"/>
    <s v="FI-363"/>
    <s v="M-367"/>
  </r>
  <r>
    <x v="1515"/>
    <n v="360"/>
    <s v="Enfermedades Mundiales"/>
    <s v="Salud"/>
    <n v="15101"/>
    <x v="3"/>
    <x v="1"/>
    <x v="2"/>
    <x v="358"/>
    <s v="Ninguno"/>
    <s v="Vacunación-Casos Activos"/>
    <s v="Periodo 2020-2021"/>
    <s v="Unidades"/>
    <s v="Ministerio de Ciencias, Tecnología, Conocimiento e Innovación"/>
    <x v="1515"/>
    <m/>
    <s v="Gráfico Evolución"/>
    <m/>
    <x v="1501"/>
    <m/>
    <s v="#1774B9"/>
    <s v="360-1516"/>
    <n v="36315101"/>
    <s v="T-364"/>
    <s v="C-362"/>
    <s v="FI-363"/>
    <s v="M-367"/>
  </r>
  <r>
    <x v="1516"/>
    <n v="360"/>
    <s v="Enfermedades Mundiales"/>
    <s v="Salud"/>
    <n v="15102"/>
    <x v="3"/>
    <x v="1"/>
    <x v="2"/>
    <x v="359"/>
    <s v="Ninguno"/>
    <s v="Vacunación-Casos Activos"/>
    <s v="Periodo 2020-2021"/>
    <s v="Unidades"/>
    <s v="Ministerio de Ciencias, Tecnología, Conocimiento e Innovación"/>
    <x v="1516"/>
    <m/>
    <s v="Gráfico Evolución"/>
    <m/>
    <x v="1502"/>
    <m/>
    <s v="#1774B9"/>
    <s v="360-1517"/>
    <n v="36315102"/>
    <s v="T-364"/>
    <s v="C-362"/>
    <s v="FI-363"/>
    <s v="M-367"/>
  </r>
  <r>
    <x v="1517"/>
    <n v="360"/>
    <s v="Enfermedades Mundiales"/>
    <s v="Salud"/>
    <n v="15201"/>
    <x v="3"/>
    <x v="1"/>
    <x v="2"/>
    <x v="360"/>
    <s v="Ninguno"/>
    <s v="Vacunación-Casos Activos"/>
    <s v="Periodo 2020-2021"/>
    <s v="Unidades"/>
    <s v="Ministerio de Ciencias, Tecnología, Conocimiento e Innovación"/>
    <x v="1517"/>
    <m/>
    <s v="Gráfico Evolución"/>
    <m/>
    <x v="1503"/>
    <m/>
    <s v="#1774B9"/>
    <s v="360-1518"/>
    <n v="36315201"/>
    <s v="T-364"/>
    <s v="C-362"/>
    <s v="FI-363"/>
    <s v="M-367"/>
  </r>
  <r>
    <x v="1518"/>
    <n v="360"/>
    <s v="Enfermedades Mundiales"/>
    <s v="Salud"/>
    <n v="15202"/>
    <x v="3"/>
    <x v="1"/>
    <x v="2"/>
    <x v="361"/>
    <s v="Ninguno"/>
    <s v="Vacunación-Casos Activos"/>
    <s v="Periodo 2020-2021"/>
    <s v="Unidades"/>
    <s v="Ministerio de Ciencias, Tecnología, Conocimiento e Innovación"/>
    <x v="1518"/>
    <m/>
    <s v="Gráfico Evolución"/>
    <m/>
    <x v="1504"/>
    <m/>
    <s v="#1774B9"/>
    <s v="360-1519"/>
    <n v="36315202"/>
    <s v="T-364"/>
    <s v="C-362"/>
    <s v="FI-363"/>
    <s v="M-367"/>
  </r>
  <r>
    <x v="1519"/>
    <n v="360"/>
    <s v="Enfermedades Mundiales"/>
    <s v="Salud"/>
    <n v="0"/>
    <x v="4"/>
    <x v="2"/>
    <x v="0"/>
    <x v="0"/>
    <s v="Ninguno"/>
    <s v="Positividad"/>
    <s v="Periodo 2020-2021"/>
    <s v="Porcentaje (%)"/>
    <s v="Ministerio de Ciencias, Tecnología, Conocimiento e Innovación"/>
    <x v="1519"/>
    <m/>
    <s v="Representación Geográfica"/>
    <m/>
    <x v="1505"/>
    <n v="100200300"/>
    <s v="#1774B9"/>
    <s v="360-1520"/>
    <n v="36100000"/>
    <s v="T-365"/>
    <e v="#N/A"/>
    <s v="FI-363"/>
    <s v="M-368"/>
  </r>
  <r>
    <x v="1520"/>
    <n v="360"/>
    <s v="Enfermedades Mundiales"/>
    <s v="Salud"/>
    <n v="0"/>
    <x v="4"/>
    <x v="2"/>
    <x v="0"/>
    <x v="0"/>
    <s v="Ninguno"/>
    <s v="Positividad"/>
    <s v="Mes Actual y Anterior"/>
    <s v="Porcentaje (%)"/>
    <s v="Ministerio de Ciencias, Tecnología, Conocimiento e Innovación"/>
    <x v="1520"/>
    <m/>
    <s v="Gráfico Comparativo"/>
    <m/>
    <x v="1506"/>
    <n v="100200300"/>
    <s v="#1774B9"/>
    <s v="360-1521"/>
    <n v="36100000"/>
    <s v="T-365"/>
    <e v="#N/A"/>
    <s v="FI-363"/>
    <s v="M-368"/>
  </r>
  <r>
    <x v="1521"/>
    <n v="360"/>
    <s v="Enfermedades Mundiales"/>
    <s v="Salud"/>
    <n v="0"/>
    <x v="4"/>
    <x v="2"/>
    <x v="0"/>
    <x v="0"/>
    <s v="Región"/>
    <s v="Positividad"/>
    <s v="Periodo 2020-2021"/>
    <s v="Porcentaje (%)"/>
    <s v="Ministerio de Ciencias, Tecnología, Conocimiento e Innovación"/>
    <x v="1521"/>
    <m/>
    <s v="Gráfico Evolución"/>
    <m/>
    <x v="1507"/>
    <n v="100200300"/>
    <s v="#1774B9"/>
    <s v="360-1522"/>
    <n v="36100000"/>
    <s v="T-365"/>
    <e v="#N/A"/>
    <s v="FI-362"/>
    <s v="M-368"/>
  </r>
  <r>
    <x v="1522"/>
    <n v="360"/>
    <s v="Enfermedades Mundiales"/>
    <s v="Salud"/>
    <n v="1"/>
    <x v="4"/>
    <x v="2"/>
    <x v="1"/>
    <x v="1"/>
    <s v="Ninguno"/>
    <s v="Positividad"/>
    <s v="Periodo 2020-2021"/>
    <s v="Porcentaje (%)"/>
    <s v="Ministerio de Ciencias, Tecnología, Conocimiento e Innovación"/>
    <x v="1522"/>
    <m/>
    <s v="Gráfico Evolución"/>
    <m/>
    <x v="1508"/>
    <n v="100200301"/>
    <s v="#1774B9"/>
    <s v="360-1523"/>
    <n v="36200001"/>
    <s v="T-365"/>
    <e v="#N/A"/>
    <s v="FI-363"/>
    <s v="M-368"/>
  </r>
  <r>
    <x v="1523"/>
    <n v="360"/>
    <s v="Enfermedades Mundiales"/>
    <s v="Salud"/>
    <n v="2"/>
    <x v="4"/>
    <x v="2"/>
    <x v="1"/>
    <x v="2"/>
    <s v="Ninguno"/>
    <s v="Positividad"/>
    <s v="Periodo 2020-2021"/>
    <s v="Porcentaje (%)"/>
    <s v="Ministerio de Ciencias, Tecnología, Conocimiento e Innovación"/>
    <x v="1523"/>
    <m/>
    <s v="Gráfico Evolución"/>
    <m/>
    <x v="1509"/>
    <n v="100200302"/>
    <s v="#1774B9"/>
    <s v="360-1524"/>
    <n v="36200002"/>
    <s v="T-365"/>
    <e v="#N/A"/>
    <s v="FI-363"/>
    <s v="M-368"/>
  </r>
  <r>
    <x v="1524"/>
    <n v="360"/>
    <s v="Enfermedades Mundiales"/>
    <s v="Salud"/>
    <n v="3"/>
    <x v="4"/>
    <x v="2"/>
    <x v="1"/>
    <x v="3"/>
    <s v="Ninguno"/>
    <s v="Positividad"/>
    <s v="Periodo 2020-2021"/>
    <s v="Porcentaje (%)"/>
    <s v="Ministerio de Ciencias, Tecnología, Conocimiento e Innovación"/>
    <x v="1524"/>
    <m/>
    <s v="Gráfico Evolución"/>
    <m/>
    <x v="1510"/>
    <m/>
    <s v="#1774B9"/>
    <s v="360-1525"/>
    <n v="36200003"/>
    <s v="T-365"/>
    <e v="#N/A"/>
    <s v="FI-363"/>
    <s v="M-368"/>
  </r>
  <r>
    <x v="1525"/>
    <n v="360"/>
    <s v="Enfermedades Mundiales"/>
    <s v="Salud"/>
    <n v="4"/>
    <x v="4"/>
    <x v="2"/>
    <x v="1"/>
    <x v="4"/>
    <s v="Ninguno"/>
    <s v="Positividad"/>
    <s v="Periodo 2020-2021"/>
    <s v="Porcentaje (%)"/>
    <s v="Ministerio de Ciencias, Tecnología, Conocimiento e Innovación"/>
    <x v="1525"/>
    <m/>
    <s v="Gráfico Evolución"/>
    <m/>
    <x v="1511"/>
    <m/>
    <s v="#1774B9"/>
    <s v="360-1526"/>
    <n v="36200004"/>
    <s v="T-365"/>
    <e v="#N/A"/>
    <s v="FI-363"/>
    <s v="M-368"/>
  </r>
  <r>
    <x v="1526"/>
    <n v="360"/>
    <s v="Enfermedades Mundiales"/>
    <s v="Salud"/>
    <n v="5"/>
    <x v="4"/>
    <x v="2"/>
    <x v="1"/>
    <x v="5"/>
    <s v="Ninguno"/>
    <s v="Positividad"/>
    <s v="Periodo 2020-2021"/>
    <s v="Porcentaje (%)"/>
    <s v="Ministerio de Ciencias, Tecnología, Conocimiento e Innovación"/>
    <x v="1526"/>
    <m/>
    <s v="Gráfico Evolución"/>
    <m/>
    <x v="1512"/>
    <m/>
    <s v="#1774B9"/>
    <s v="360-1527"/>
    <n v="36200005"/>
    <s v="T-365"/>
    <e v="#N/A"/>
    <s v="FI-363"/>
    <s v="M-368"/>
  </r>
  <r>
    <x v="1527"/>
    <n v="360"/>
    <s v="Enfermedades Mundiales"/>
    <s v="Salud"/>
    <n v="6"/>
    <x v="4"/>
    <x v="2"/>
    <x v="1"/>
    <x v="6"/>
    <s v="Ninguno"/>
    <s v="Positividad"/>
    <s v="Periodo 2020-2021"/>
    <s v="Porcentaje (%)"/>
    <s v="Ministerio de Ciencias, Tecnología, Conocimiento e Innovación"/>
    <x v="1527"/>
    <m/>
    <s v="Gráfico Evolución"/>
    <m/>
    <x v="1513"/>
    <m/>
    <s v="#1774B9"/>
    <s v="360-1528"/>
    <n v="36200006"/>
    <s v="T-365"/>
    <e v="#N/A"/>
    <s v="FI-363"/>
    <s v="M-368"/>
  </r>
  <r>
    <x v="1528"/>
    <n v="360"/>
    <s v="Enfermedades Mundiales"/>
    <s v="Salud"/>
    <n v="7"/>
    <x v="4"/>
    <x v="2"/>
    <x v="1"/>
    <x v="7"/>
    <s v="Ninguno"/>
    <s v="Positividad"/>
    <s v="Periodo 2020-2021"/>
    <s v="Porcentaje (%)"/>
    <s v="Ministerio de Ciencias, Tecnología, Conocimiento e Innovación"/>
    <x v="1528"/>
    <m/>
    <s v="Gráfico Evolución"/>
    <m/>
    <x v="1514"/>
    <m/>
    <s v="#1774B9"/>
    <s v="360-1529"/>
    <n v="36200007"/>
    <s v="T-365"/>
    <e v="#N/A"/>
    <s v="FI-363"/>
    <s v="M-368"/>
  </r>
  <r>
    <x v="1529"/>
    <n v="360"/>
    <s v="Enfermedades Mundiales"/>
    <s v="Salud"/>
    <n v="8"/>
    <x v="4"/>
    <x v="2"/>
    <x v="1"/>
    <x v="8"/>
    <s v="Ninguno"/>
    <s v="Positividad"/>
    <s v="Periodo 2020-2021"/>
    <s v="Porcentaje (%)"/>
    <s v="Ministerio de Ciencias, Tecnología, Conocimiento e Innovación"/>
    <x v="1529"/>
    <m/>
    <s v="Gráfico Evolución"/>
    <m/>
    <x v="1515"/>
    <m/>
    <s v="#1774B9"/>
    <s v="360-1530"/>
    <n v="36200008"/>
    <s v="T-365"/>
    <e v="#N/A"/>
    <s v="FI-363"/>
    <s v="M-368"/>
  </r>
  <r>
    <x v="1530"/>
    <n v="360"/>
    <s v="Enfermedades Mundiales"/>
    <s v="Salud"/>
    <n v="9"/>
    <x v="4"/>
    <x v="2"/>
    <x v="1"/>
    <x v="9"/>
    <s v="Ninguno"/>
    <s v="Positividad"/>
    <s v="Periodo 2020-2021"/>
    <s v="Porcentaje (%)"/>
    <s v="Ministerio de Ciencias, Tecnología, Conocimiento e Innovación"/>
    <x v="1530"/>
    <m/>
    <s v="Gráfico Evolución"/>
    <m/>
    <x v="1516"/>
    <m/>
    <s v="#1774B9"/>
    <s v="360-1531"/>
    <n v="36200009"/>
    <s v="T-365"/>
    <e v="#N/A"/>
    <s v="FI-363"/>
    <s v="M-368"/>
  </r>
  <r>
    <x v="1531"/>
    <n v="360"/>
    <s v="Enfermedades Mundiales"/>
    <s v="Salud"/>
    <n v="10"/>
    <x v="4"/>
    <x v="2"/>
    <x v="1"/>
    <x v="10"/>
    <s v="Ninguno"/>
    <s v="Positividad"/>
    <s v="Periodo 2020-2021"/>
    <s v="Porcentaje (%)"/>
    <s v="Ministerio de Ciencias, Tecnología, Conocimiento e Innovación"/>
    <x v="1531"/>
    <m/>
    <s v="Gráfico Evolución"/>
    <m/>
    <x v="1517"/>
    <m/>
    <s v="#1774B9"/>
    <s v="360-1532"/>
    <n v="36200010"/>
    <s v="T-365"/>
    <e v="#N/A"/>
    <s v="FI-363"/>
    <s v="M-368"/>
  </r>
  <r>
    <x v="1532"/>
    <n v="360"/>
    <s v="Enfermedades Mundiales"/>
    <s v="Salud"/>
    <n v="11"/>
    <x v="4"/>
    <x v="2"/>
    <x v="1"/>
    <x v="11"/>
    <s v="Ninguno"/>
    <s v="Positividad"/>
    <s v="Periodo 2020-2021"/>
    <s v="Porcentaje (%)"/>
    <s v="Ministerio de Ciencias, Tecnología, Conocimiento e Innovación"/>
    <x v="1532"/>
    <m/>
    <s v="Gráfico Evolución"/>
    <m/>
    <x v="1518"/>
    <m/>
    <s v="#1774B9"/>
    <s v="360-1533"/>
    <n v="36200011"/>
    <s v="T-365"/>
    <e v="#N/A"/>
    <s v="FI-363"/>
    <s v="M-368"/>
  </r>
  <r>
    <x v="1533"/>
    <n v="360"/>
    <s v="Enfermedades Mundiales"/>
    <s v="Salud"/>
    <n v="12"/>
    <x v="4"/>
    <x v="2"/>
    <x v="1"/>
    <x v="12"/>
    <s v="Ninguno"/>
    <s v="Positividad"/>
    <s v="Periodo 2020-2021"/>
    <s v="Porcentaje (%)"/>
    <s v="Ministerio de Ciencias, Tecnología, Conocimiento e Innovación"/>
    <x v="1533"/>
    <m/>
    <s v="Gráfico Evolución"/>
    <m/>
    <x v="1519"/>
    <m/>
    <s v="#1774B9"/>
    <s v="360-1534"/>
    <n v="36200012"/>
    <s v="T-365"/>
    <e v="#N/A"/>
    <s v="FI-363"/>
    <s v="M-368"/>
  </r>
  <r>
    <x v="1534"/>
    <n v="360"/>
    <s v="Enfermedades Mundiales"/>
    <s v="Salud"/>
    <n v="13"/>
    <x v="4"/>
    <x v="2"/>
    <x v="1"/>
    <x v="13"/>
    <s v="Ninguno"/>
    <s v="Positividad"/>
    <s v="Periodo 2020-2021"/>
    <s v="Porcentaje (%)"/>
    <s v="Ministerio de Ciencias, Tecnología, Conocimiento e Innovación"/>
    <x v="1534"/>
    <m/>
    <s v="Gráfico Evolución"/>
    <m/>
    <x v="1520"/>
    <m/>
    <s v="#1774B9"/>
    <s v="360-1535"/>
    <n v="36200013"/>
    <s v="T-365"/>
    <e v="#N/A"/>
    <s v="FI-363"/>
    <s v="M-368"/>
  </r>
  <r>
    <x v="1535"/>
    <n v="360"/>
    <s v="Enfermedades Mundiales"/>
    <s v="Salud"/>
    <n v="14"/>
    <x v="4"/>
    <x v="2"/>
    <x v="1"/>
    <x v="14"/>
    <s v="Ninguno"/>
    <s v="Positividad"/>
    <s v="Periodo 2020-2021"/>
    <s v="Porcentaje (%)"/>
    <s v="Ministerio de Ciencias, Tecnología, Conocimiento e Innovación"/>
    <x v="1535"/>
    <m/>
    <s v="Gráfico Evolución"/>
    <m/>
    <x v="1521"/>
    <m/>
    <s v="#1774B9"/>
    <s v="360-1536"/>
    <n v="36200014"/>
    <s v="T-365"/>
    <e v="#N/A"/>
    <s v="FI-363"/>
    <s v="M-368"/>
  </r>
  <r>
    <x v="1536"/>
    <n v="360"/>
    <s v="Enfermedades Mundiales"/>
    <s v="Salud"/>
    <n v="15"/>
    <x v="4"/>
    <x v="2"/>
    <x v="1"/>
    <x v="15"/>
    <s v="Ninguno"/>
    <s v="Positividad"/>
    <s v="Periodo 2020-2021"/>
    <s v="Porcentaje (%)"/>
    <s v="Ministerio de Ciencias, Tecnología, Conocimiento e Innovación"/>
    <x v="1536"/>
    <m/>
    <s v="Gráfico Evolución"/>
    <m/>
    <x v="1522"/>
    <m/>
    <s v="#1774B9"/>
    <s v="360-1537"/>
    <n v="36200015"/>
    <s v="T-365"/>
    <e v="#N/A"/>
    <s v="FI-363"/>
    <s v="M-368"/>
  </r>
  <r>
    <x v="1537"/>
    <n v="360"/>
    <s v="Enfermedades Mundiales"/>
    <s v="Salud"/>
    <n v="16"/>
    <x v="4"/>
    <x v="2"/>
    <x v="1"/>
    <x v="16"/>
    <s v="Ninguno"/>
    <s v="Positividad"/>
    <s v="Periodo 2020-2021"/>
    <s v="Porcentaje (%)"/>
    <s v="Ministerio de Ciencias, Tecnología, Conocimiento e Innovación"/>
    <x v="1537"/>
    <m/>
    <s v="Gráfico Evolución"/>
    <m/>
    <x v="1523"/>
    <m/>
    <s v="#1774B9"/>
    <s v="360-1538"/>
    <n v="36200016"/>
    <s v="T-365"/>
    <e v="#N/A"/>
    <s v="FI-363"/>
    <s v="M-368"/>
  </r>
  <r>
    <x v="1538"/>
    <n v="360"/>
    <s v="Enfermedades Mundiales"/>
    <s v="Salud"/>
    <n v="0"/>
    <x v="4"/>
    <x v="2"/>
    <x v="0"/>
    <x v="0"/>
    <s v="Región"/>
    <s v="Positividad"/>
    <s v="Periodo 2020-2021"/>
    <s v="Porcentaje (%)"/>
    <s v="Ministerio de Ciencias, Tecnología, Conocimiento e Innovación"/>
    <x v="1538"/>
    <m/>
    <s v="Gráfico Evolución"/>
    <m/>
    <x v="1524"/>
    <n v="100200300"/>
    <s v="#1774B9"/>
    <s v="360-1539"/>
    <n v="36100000"/>
    <s v="T-365"/>
    <e v="#N/A"/>
    <s v="FI-362"/>
    <s v="M-368"/>
  </r>
  <r>
    <x v="1539"/>
    <n v="360"/>
    <s v="Enfermedades Mundiales"/>
    <s v="Salud"/>
    <n v="1"/>
    <x v="4"/>
    <x v="2"/>
    <x v="1"/>
    <x v="1"/>
    <s v="Ninguno"/>
    <s v="Positividad"/>
    <s v="Periodo 2020-2021"/>
    <s v="Porcentaje (%)"/>
    <s v="Ministerio de Ciencias, Tecnología, Conocimiento e Innovación"/>
    <x v="1539"/>
    <m/>
    <s v="Gráfico Evolución"/>
    <m/>
    <x v="1525"/>
    <n v="100200301"/>
    <s v="#1774B9"/>
    <s v="360-1540"/>
    <n v="36200001"/>
    <s v="T-365"/>
    <e v="#N/A"/>
    <s v="FI-363"/>
    <s v="M-368"/>
  </r>
  <r>
    <x v="1540"/>
    <n v="360"/>
    <s v="Enfermedades Mundiales"/>
    <s v="Salud"/>
    <n v="2"/>
    <x v="4"/>
    <x v="2"/>
    <x v="1"/>
    <x v="2"/>
    <s v="Ninguno"/>
    <s v="Positividad"/>
    <s v="Periodo 2020-2021"/>
    <s v="Porcentaje (%)"/>
    <s v="Ministerio de Ciencias, Tecnología, Conocimiento e Innovación"/>
    <x v="1540"/>
    <m/>
    <s v="Gráfico Evolución"/>
    <m/>
    <x v="1526"/>
    <n v="100200302"/>
    <s v="#1774B9"/>
    <s v="360-1541"/>
    <n v="36200002"/>
    <s v="T-365"/>
    <e v="#N/A"/>
    <s v="FI-363"/>
    <s v="M-368"/>
  </r>
  <r>
    <x v="1541"/>
    <n v="360"/>
    <s v="Enfermedades Mundiales"/>
    <s v="Salud"/>
    <n v="3"/>
    <x v="4"/>
    <x v="2"/>
    <x v="1"/>
    <x v="3"/>
    <s v="Ninguno"/>
    <s v="Positividad"/>
    <s v="Periodo 2020-2021"/>
    <s v="Porcentaje (%)"/>
    <s v="Ministerio de Ciencias, Tecnología, Conocimiento e Innovación"/>
    <x v="1541"/>
    <m/>
    <s v="Gráfico Evolución"/>
    <m/>
    <x v="1527"/>
    <m/>
    <s v="#1774B9"/>
    <s v="360-1542"/>
    <n v="36200003"/>
    <s v="T-365"/>
    <e v="#N/A"/>
    <s v="FI-363"/>
    <s v="M-368"/>
  </r>
  <r>
    <x v="1542"/>
    <n v="360"/>
    <s v="Enfermedades Mundiales"/>
    <s v="Salud"/>
    <n v="4"/>
    <x v="4"/>
    <x v="2"/>
    <x v="1"/>
    <x v="4"/>
    <s v="Ninguno"/>
    <s v="Positividad"/>
    <s v="Periodo 2020-2021"/>
    <s v="Porcentaje (%)"/>
    <s v="Ministerio de Ciencias, Tecnología, Conocimiento e Innovación"/>
    <x v="1542"/>
    <m/>
    <s v="Gráfico Evolución"/>
    <m/>
    <x v="1528"/>
    <m/>
    <s v="#1774B9"/>
    <s v="360-1543"/>
    <n v="36200004"/>
    <s v="T-365"/>
    <e v="#N/A"/>
    <s v="FI-363"/>
    <s v="M-368"/>
  </r>
  <r>
    <x v="1543"/>
    <n v="360"/>
    <s v="Enfermedades Mundiales"/>
    <s v="Salud"/>
    <n v="5"/>
    <x v="4"/>
    <x v="2"/>
    <x v="1"/>
    <x v="5"/>
    <s v="Ninguno"/>
    <s v="Positividad"/>
    <s v="Periodo 2020-2021"/>
    <s v="Porcentaje (%)"/>
    <s v="Ministerio de Ciencias, Tecnología, Conocimiento e Innovación"/>
    <x v="1543"/>
    <m/>
    <s v="Gráfico Evolución"/>
    <m/>
    <x v="1529"/>
    <m/>
    <s v="#1774B9"/>
    <s v="360-1544"/>
    <n v="36200005"/>
    <s v="T-365"/>
    <e v="#N/A"/>
    <s v="FI-363"/>
    <s v="M-368"/>
  </r>
  <r>
    <x v="1544"/>
    <n v="360"/>
    <s v="Enfermedades Mundiales"/>
    <s v="Salud"/>
    <n v="6"/>
    <x v="4"/>
    <x v="2"/>
    <x v="1"/>
    <x v="6"/>
    <s v="Ninguno"/>
    <s v="Positividad"/>
    <s v="Periodo 2020-2021"/>
    <s v="Porcentaje (%)"/>
    <s v="Ministerio de Ciencias, Tecnología, Conocimiento e Innovación"/>
    <x v="1544"/>
    <m/>
    <s v="Gráfico Evolución"/>
    <m/>
    <x v="1530"/>
    <m/>
    <s v="#1774B9"/>
    <s v="360-1545"/>
    <n v="36200006"/>
    <s v="T-365"/>
    <e v="#N/A"/>
    <s v="FI-363"/>
    <s v="M-368"/>
  </r>
  <r>
    <x v="1545"/>
    <n v="360"/>
    <s v="Enfermedades Mundiales"/>
    <s v="Salud"/>
    <n v="7"/>
    <x v="4"/>
    <x v="2"/>
    <x v="1"/>
    <x v="7"/>
    <s v="Ninguno"/>
    <s v="Positividad"/>
    <s v="Periodo 2020-2021"/>
    <s v="Porcentaje (%)"/>
    <s v="Ministerio de Ciencias, Tecnología, Conocimiento e Innovación"/>
    <x v="1545"/>
    <m/>
    <s v="Gráfico Evolución"/>
    <m/>
    <x v="1531"/>
    <m/>
    <s v="#1774B9"/>
    <s v="360-1546"/>
    <n v="36200007"/>
    <s v="T-365"/>
    <e v="#N/A"/>
    <s v="FI-363"/>
    <s v="M-368"/>
  </r>
  <r>
    <x v="1546"/>
    <n v="360"/>
    <s v="Enfermedades Mundiales"/>
    <s v="Salud"/>
    <n v="8"/>
    <x v="4"/>
    <x v="2"/>
    <x v="1"/>
    <x v="8"/>
    <s v="Ninguno"/>
    <s v="Positividad"/>
    <s v="Periodo 2020-2021"/>
    <s v="Porcentaje (%)"/>
    <s v="Ministerio de Ciencias, Tecnología, Conocimiento e Innovación"/>
    <x v="1546"/>
    <m/>
    <s v="Gráfico Evolución"/>
    <m/>
    <x v="1532"/>
    <m/>
    <s v="#1774B9"/>
    <s v="360-1547"/>
    <n v="36200008"/>
    <s v="T-365"/>
    <e v="#N/A"/>
    <s v="FI-363"/>
    <s v="M-368"/>
  </r>
  <r>
    <x v="1547"/>
    <n v="360"/>
    <s v="Enfermedades Mundiales"/>
    <s v="Salud"/>
    <n v="9"/>
    <x v="4"/>
    <x v="2"/>
    <x v="1"/>
    <x v="9"/>
    <s v="Ninguno"/>
    <s v="Positividad"/>
    <s v="Periodo 2020-2021"/>
    <s v="Porcentaje (%)"/>
    <s v="Ministerio de Ciencias, Tecnología, Conocimiento e Innovación"/>
    <x v="1547"/>
    <m/>
    <s v="Gráfico Evolución"/>
    <m/>
    <x v="1533"/>
    <m/>
    <s v="#1774B9"/>
    <s v="360-1548"/>
    <n v="36200009"/>
    <s v="T-365"/>
    <e v="#N/A"/>
    <s v="FI-363"/>
    <s v="M-368"/>
  </r>
  <r>
    <x v="1548"/>
    <n v="360"/>
    <s v="Enfermedades Mundiales"/>
    <s v="Salud"/>
    <n v="10"/>
    <x v="4"/>
    <x v="2"/>
    <x v="1"/>
    <x v="10"/>
    <s v="Ninguno"/>
    <s v="Positividad"/>
    <s v="Periodo 2020-2021"/>
    <s v="Porcentaje (%)"/>
    <s v="Ministerio de Ciencias, Tecnología, Conocimiento e Innovación"/>
    <x v="1548"/>
    <m/>
    <s v="Gráfico Evolución"/>
    <m/>
    <x v="1534"/>
    <m/>
    <s v="#1774B9"/>
    <s v="360-1549"/>
    <n v="36200010"/>
    <s v="T-365"/>
    <e v="#N/A"/>
    <s v="FI-363"/>
    <s v="M-368"/>
  </r>
  <r>
    <x v="1549"/>
    <n v="360"/>
    <s v="Enfermedades Mundiales"/>
    <s v="Salud"/>
    <n v="11"/>
    <x v="4"/>
    <x v="2"/>
    <x v="1"/>
    <x v="11"/>
    <s v="Ninguno"/>
    <s v="Positividad"/>
    <s v="Periodo 2020-2021"/>
    <s v="Porcentaje (%)"/>
    <s v="Ministerio de Ciencias, Tecnología, Conocimiento e Innovación"/>
    <x v="1549"/>
    <m/>
    <s v="Gráfico Evolución"/>
    <m/>
    <x v="1535"/>
    <m/>
    <s v="#1774B9"/>
    <s v="360-1550"/>
    <n v="36200011"/>
    <s v="T-365"/>
    <e v="#N/A"/>
    <s v="FI-363"/>
    <s v="M-368"/>
  </r>
  <r>
    <x v="1550"/>
    <n v="360"/>
    <s v="Enfermedades Mundiales"/>
    <s v="Salud"/>
    <n v="12"/>
    <x v="4"/>
    <x v="2"/>
    <x v="1"/>
    <x v="12"/>
    <s v="Ninguno"/>
    <s v="Positividad"/>
    <s v="Periodo 2020-2021"/>
    <s v="Porcentaje (%)"/>
    <s v="Ministerio de Ciencias, Tecnología, Conocimiento e Innovación"/>
    <x v="1550"/>
    <m/>
    <s v="Gráfico Evolución"/>
    <m/>
    <x v="1536"/>
    <m/>
    <s v="#1774B9"/>
    <s v="360-1551"/>
    <n v="36200012"/>
    <s v="T-365"/>
    <e v="#N/A"/>
    <s v="FI-363"/>
    <s v="M-368"/>
  </r>
  <r>
    <x v="1551"/>
    <n v="360"/>
    <s v="Enfermedades Mundiales"/>
    <s v="Salud"/>
    <n v="13"/>
    <x v="4"/>
    <x v="2"/>
    <x v="1"/>
    <x v="13"/>
    <s v="Ninguno"/>
    <s v="Positividad"/>
    <s v="Periodo 2020-2021"/>
    <s v="Porcentaje (%)"/>
    <s v="Ministerio de Ciencias, Tecnología, Conocimiento e Innovación"/>
    <x v="1551"/>
    <m/>
    <s v="Gráfico Evolución"/>
    <m/>
    <x v="1537"/>
    <m/>
    <s v="#1774B9"/>
    <s v="360-1552"/>
    <n v="36200013"/>
    <s v="T-365"/>
    <e v="#N/A"/>
    <s v="FI-363"/>
    <s v="M-368"/>
  </r>
  <r>
    <x v="1552"/>
    <n v="360"/>
    <s v="Enfermedades Mundiales"/>
    <s v="Salud"/>
    <n v="14"/>
    <x v="4"/>
    <x v="2"/>
    <x v="1"/>
    <x v="14"/>
    <s v="Ninguno"/>
    <s v="Positividad"/>
    <s v="Periodo 2020-2021"/>
    <s v="Porcentaje (%)"/>
    <s v="Ministerio de Ciencias, Tecnología, Conocimiento e Innovación"/>
    <x v="1552"/>
    <m/>
    <s v="Gráfico Evolución"/>
    <m/>
    <x v="1538"/>
    <m/>
    <s v="#1774B9"/>
    <s v="360-1553"/>
    <n v="36200014"/>
    <s v="T-365"/>
    <e v="#N/A"/>
    <s v="FI-363"/>
    <s v="M-368"/>
  </r>
  <r>
    <x v="1553"/>
    <n v="360"/>
    <s v="Enfermedades Mundiales"/>
    <s v="Salud"/>
    <n v="15"/>
    <x v="4"/>
    <x v="2"/>
    <x v="1"/>
    <x v="15"/>
    <s v="Ninguno"/>
    <s v="Positividad"/>
    <s v="Periodo 2020-2021"/>
    <s v="Porcentaje (%)"/>
    <s v="Ministerio de Ciencias, Tecnología, Conocimiento e Innovación"/>
    <x v="1553"/>
    <m/>
    <s v="Gráfico Evolución"/>
    <m/>
    <x v="1539"/>
    <m/>
    <s v="#1774B9"/>
    <s v="360-1554"/>
    <n v="36200015"/>
    <s v="T-365"/>
    <e v="#N/A"/>
    <s v="FI-363"/>
    <s v="M-368"/>
  </r>
  <r>
    <x v="1554"/>
    <n v="360"/>
    <s v="Enfermedades Mundiales"/>
    <s v="Salud"/>
    <n v="16"/>
    <x v="4"/>
    <x v="2"/>
    <x v="1"/>
    <x v="16"/>
    <s v="Ninguno"/>
    <s v="Positividad"/>
    <s v="Periodo 2020-2021"/>
    <s v="Porcentaje (%)"/>
    <s v="Ministerio de Ciencias, Tecnología, Conocimiento e Innovación"/>
    <x v="1554"/>
    <m/>
    <s v="Gráfico Evolución"/>
    <m/>
    <x v="1540"/>
    <m/>
    <s v="#1774B9"/>
    <s v="360-1555"/>
    <n v="36200016"/>
    <s v="T-365"/>
    <e v="#N/A"/>
    <s v="FI-363"/>
    <s v="M-368"/>
  </r>
  <r>
    <x v="1555"/>
    <n v="360"/>
    <s v="Enfermedades Mundiales"/>
    <s v="Salud"/>
    <n v="0"/>
    <x v="5"/>
    <x v="3"/>
    <x v="0"/>
    <x v="0"/>
    <s v="Región"/>
    <s v="Cupos-Usuarios"/>
    <s v="Periodo 2020-2021"/>
    <s v="Cupos"/>
    <s v="Ministerio de Ciencias, Tecnología, Conocimiento e Innovación"/>
    <x v="1555"/>
    <m/>
    <s v="Gráfico Evolución"/>
    <m/>
    <x v="1541"/>
    <n v="100200300"/>
    <s v="#1774B9"/>
    <s v="360-1556"/>
    <n v="36100000"/>
    <s v="T-366"/>
    <e v="#N/A"/>
    <s v="FI-362"/>
    <s v="M-369"/>
  </r>
  <r>
    <x v="1556"/>
    <n v="360"/>
    <s v="Enfermedades Mundiales"/>
    <s v="Salud"/>
    <n v="1"/>
    <x v="5"/>
    <x v="3"/>
    <x v="1"/>
    <x v="1"/>
    <s v="Ninguno"/>
    <s v="Cupos-Usuarios"/>
    <s v="Periodo 2020-2021"/>
    <s v="Cupos"/>
    <s v="Ministerio de Ciencias, Tecnología, Conocimiento e Innovación"/>
    <x v="1556"/>
    <m/>
    <s v="Gráfico Evolución"/>
    <m/>
    <x v="1542"/>
    <n v="100200301"/>
    <s v="#1774B9"/>
    <s v="360-1557"/>
    <n v="36200001"/>
    <s v="T-366"/>
    <e v="#N/A"/>
    <s v="FI-363"/>
    <s v="M-369"/>
  </r>
  <r>
    <x v="1557"/>
    <n v="360"/>
    <s v="Enfermedades Mundiales"/>
    <s v="Salud"/>
    <n v="2"/>
    <x v="5"/>
    <x v="3"/>
    <x v="1"/>
    <x v="2"/>
    <s v="Ninguno"/>
    <s v="Cupos-Usuarios"/>
    <s v="Periodo 2020-2021"/>
    <s v="Cupos"/>
    <s v="Ministerio de Ciencias, Tecnología, Conocimiento e Innovación"/>
    <x v="1557"/>
    <m/>
    <s v="Gráfico Evolución"/>
    <m/>
    <x v="1543"/>
    <n v="100200302"/>
    <s v="#1774B9"/>
    <s v="360-1558"/>
    <n v="36200002"/>
    <s v="T-366"/>
    <e v="#N/A"/>
    <s v="FI-363"/>
    <s v="M-369"/>
  </r>
  <r>
    <x v="1558"/>
    <n v="360"/>
    <s v="Enfermedades Mundiales"/>
    <s v="Salud"/>
    <n v="3"/>
    <x v="5"/>
    <x v="3"/>
    <x v="1"/>
    <x v="3"/>
    <s v="Ninguno"/>
    <s v="Cupos-Usuarios"/>
    <s v="Periodo 2020-2021"/>
    <s v="Cupos"/>
    <s v="Ministerio de Ciencias, Tecnología, Conocimiento e Innovación"/>
    <x v="1558"/>
    <m/>
    <s v="Gráfico Evolución"/>
    <m/>
    <x v="1544"/>
    <m/>
    <s v="#1774B9"/>
    <s v="360-1559"/>
    <n v="36200003"/>
    <s v="T-366"/>
    <e v="#N/A"/>
    <s v="FI-363"/>
    <s v="M-369"/>
  </r>
  <r>
    <x v="1559"/>
    <n v="360"/>
    <s v="Enfermedades Mundiales"/>
    <s v="Salud"/>
    <n v="4"/>
    <x v="5"/>
    <x v="3"/>
    <x v="1"/>
    <x v="4"/>
    <s v="Ninguno"/>
    <s v="Cupos-Usuarios"/>
    <s v="Periodo 2020-2021"/>
    <s v="Cupos"/>
    <s v="Ministerio de Ciencias, Tecnología, Conocimiento e Innovación"/>
    <x v="1559"/>
    <m/>
    <s v="Gráfico Evolución"/>
    <m/>
    <x v="1545"/>
    <m/>
    <s v="#1774B9"/>
    <s v="360-1560"/>
    <n v="36200004"/>
    <s v="T-366"/>
    <e v="#N/A"/>
    <s v="FI-363"/>
    <s v="M-369"/>
  </r>
  <r>
    <x v="1560"/>
    <n v="360"/>
    <s v="Enfermedades Mundiales"/>
    <s v="Salud"/>
    <n v="5"/>
    <x v="5"/>
    <x v="3"/>
    <x v="1"/>
    <x v="5"/>
    <s v="Ninguno"/>
    <s v="Cupos-Usuarios"/>
    <s v="Periodo 2020-2021"/>
    <s v="Cupos"/>
    <s v="Ministerio de Ciencias, Tecnología, Conocimiento e Innovación"/>
    <x v="1560"/>
    <m/>
    <s v="Gráfico Evolución"/>
    <m/>
    <x v="1546"/>
    <m/>
    <s v="#1774B9"/>
    <s v="360-1561"/>
    <n v="36200005"/>
    <s v="T-366"/>
    <e v="#N/A"/>
    <s v="FI-363"/>
    <s v="M-369"/>
  </r>
  <r>
    <x v="1561"/>
    <n v="360"/>
    <s v="Enfermedades Mundiales"/>
    <s v="Salud"/>
    <n v="6"/>
    <x v="5"/>
    <x v="3"/>
    <x v="1"/>
    <x v="6"/>
    <s v="Ninguno"/>
    <s v="Cupos-Usuarios"/>
    <s v="Periodo 2020-2021"/>
    <s v="Cupos"/>
    <s v="Ministerio de Ciencias, Tecnología, Conocimiento e Innovación"/>
    <x v="1561"/>
    <m/>
    <s v="Gráfico Evolución"/>
    <m/>
    <x v="1547"/>
    <m/>
    <s v="#1774B9"/>
    <s v="360-1562"/>
    <n v="36200006"/>
    <s v="T-366"/>
    <e v="#N/A"/>
    <s v="FI-363"/>
    <s v="M-369"/>
  </r>
  <r>
    <x v="1562"/>
    <n v="360"/>
    <s v="Enfermedades Mundiales"/>
    <s v="Salud"/>
    <n v="7"/>
    <x v="5"/>
    <x v="3"/>
    <x v="1"/>
    <x v="7"/>
    <s v="Ninguno"/>
    <s v="Cupos-Usuarios"/>
    <s v="Periodo 2020-2021"/>
    <s v="Cupos"/>
    <s v="Ministerio de Ciencias, Tecnología, Conocimiento e Innovación"/>
    <x v="1562"/>
    <m/>
    <s v="Gráfico Evolución"/>
    <m/>
    <x v="1548"/>
    <m/>
    <s v="#1774B9"/>
    <s v="360-1563"/>
    <n v="36200007"/>
    <s v="T-366"/>
    <e v="#N/A"/>
    <s v="FI-363"/>
    <s v="M-369"/>
  </r>
  <r>
    <x v="1563"/>
    <n v="360"/>
    <s v="Enfermedades Mundiales"/>
    <s v="Salud"/>
    <n v="8"/>
    <x v="5"/>
    <x v="3"/>
    <x v="1"/>
    <x v="8"/>
    <s v="Ninguno"/>
    <s v="Cupos-Usuarios"/>
    <s v="Periodo 2020-2021"/>
    <s v="Cupos"/>
    <s v="Ministerio de Ciencias, Tecnología, Conocimiento e Innovación"/>
    <x v="1563"/>
    <m/>
    <s v="Gráfico Evolución"/>
    <m/>
    <x v="1549"/>
    <m/>
    <s v="#1774B9"/>
    <s v="360-1564"/>
    <n v="36200008"/>
    <s v="T-366"/>
    <e v="#N/A"/>
    <s v="FI-363"/>
    <s v="M-369"/>
  </r>
  <r>
    <x v="1564"/>
    <n v="360"/>
    <s v="Enfermedades Mundiales"/>
    <s v="Salud"/>
    <n v="9"/>
    <x v="5"/>
    <x v="3"/>
    <x v="1"/>
    <x v="9"/>
    <s v="Ninguno"/>
    <s v="Cupos-Usuarios"/>
    <s v="Periodo 2020-2021"/>
    <s v="Cupos"/>
    <s v="Ministerio de Ciencias, Tecnología, Conocimiento e Innovación"/>
    <x v="1564"/>
    <m/>
    <s v="Gráfico Evolución"/>
    <m/>
    <x v="1550"/>
    <m/>
    <s v="#1774B9"/>
    <s v="360-1565"/>
    <n v="36200009"/>
    <s v="T-366"/>
    <e v="#N/A"/>
    <s v="FI-363"/>
    <s v="M-369"/>
  </r>
  <r>
    <x v="1565"/>
    <n v="360"/>
    <s v="Enfermedades Mundiales"/>
    <s v="Salud"/>
    <n v="10"/>
    <x v="5"/>
    <x v="3"/>
    <x v="1"/>
    <x v="10"/>
    <s v="Ninguno"/>
    <s v="Cupos-Usuarios"/>
    <s v="Periodo 2020-2021"/>
    <s v="Cupos"/>
    <s v="Ministerio de Ciencias, Tecnología, Conocimiento e Innovación"/>
    <x v="1565"/>
    <m/>
    <s v="Gráfico Evolución"/>
    <m/>
    <x v="1551"/>
    <m/>
    <s v="#1774B9"/>
    <s v="360-1566"/>
    <n v="36200010"/>
    <s v="T-366"/>
    <e v="#N/A"/>
    <s v="FI-363"/>
    <s v="M-369"/>
  </r>
  <r>
    <x v="1566"/>
    <n v="360"/>
    <s v="Enfermedades Mundiales"/>
    <s v="Salud"/>
    <n v="11"/>
    <x v="5"/>
    <x v="3"/>
    <x v="1"/>
    <x v="11"/>
    <s v="Ninguno"/>
    <s v="Cupos-Usuarios"/>
    <s v="Periodo 2020-2021"/>
    <s v="Cupos"/>
    <s v="Ministerio de Ciencias, Tecnología, Conocimiento e Innovación"/>
    <x v="1566"/>
    <m/>
    <s v="Gráfico Evolución"/>
    <m/>
    <x v="1552"/>
    <m/>
    <s v="#1774B9"/>
    <s v="360-1567"/>
    <n v="36200011"/>
    <s v="T-366"/>
    <e v="#N/A"/>
    <s v="FI-363"/>
    <s v="M-369"/>
  </r>
  <r>
    <x v="1567"/>
    <n v="360"/>
    <s v="Enfermedades Mundiales"/>
    <s v="Salud"/>
    <n v="12"/>
    <x v="5"/>
    <x v="3"/>
    <x v="1"/>
    <x v="12"/>
    <s v="Ninguno"/>
    <s v="Cupos-Usuarios"/>
    <s v="Periodo 2020-2021"/>
    <s v="Cupos"/>
    <s v="Ministerio de Ciencias, Tecnología, Conocimiento e Innovación"/>
    <x v="1567"/>
    <m/>
    <s v="Gráfico Evolución"/>
    <m/>
    <x v="1553"/>
    <m/>
    <s v="#1774B9"/>
    <s v="360-1568"/>
    <n v="36200012"/>
    <s v="T-366"/>
    <e v="#N/A"/>
    <s v="FI-363"/>
    <s v="M-369"/>
  </r>
  <r>
    <x v="1568"/>
    <n v="360"/>
    <s v="Enfermedades Mundiales"/>
    <s v="Salud"/>
    <n v="13"/>
    <x v="5"/>
    <x v="3"/>
    <x v="1"/>
    <x v="13"/>
    <s v="Ninguno"/>
    <s v="Cupos-Usuarios"/>
    <s v="Periodo 2020-2021"/>
    <s v="Cupos"/>
    <s v="Ministerio de Ciencias, Tecnología, Conocimiento e Innovación"/>
    <x v="1568"/>
    <m/>
    <s v="Gráfico Evolución"/>
    <m/>
    <x v="1554"/>
    <m/>
    <s v="#1774B9"/>
    <s v="360-1569"/>
    <n v="36200013"/>
    <s v="T-366"/>
    <e v="#N/A"/>
    <s v="FI-363"/>
    <s v="M-369"/>
  </r>
  <r>
    <x v="1569"/>
    <n v="360"/>
    <s v="Enfermedades Mundiales"/>
    <s v="Salud"/>
    <n v="14"/>
    <x v="5"/>
    <x v="3"/>
    <x v="1"/>
    <x v="14"/>
    <s v="Ninguno"/>
    <s v="Cupos-Usuarios"/>
    <s v="Periodo 2020-2021"/>
    <s v="Cupos"/>
    <s v="Ministerio de Ciencias, Tecnología, Conocimiento e Innovación"/>
    <x v="1569"/>
    <m/>
    <s v="Gráfico Evolución"/>
    <m/>
    <x v="1555"/>
    <m/>
    <s v="#1774B9"/>
    <s v="360-1570"/>
    <n v="36200014"/>
    <s v="T-366"/>
    <e v="#N/A"/>
    <s v="FI-363"/>
    <s v="M-369"/>
  </r>
  <r>
    <x v="1570"/>
    <n v="360"/>
    <s v="Enfermedades Mundiales"/>
    <s v="Salud"/>
    <n v="15"/>
    <x v="5"/>
    <x v="3"/>
    <x v="1"/>
    <x v="15"/>
    <s v="Ninguno"/>
    <s v="Cupos-Usuarios"/>
    <s v="Periodo 2020-2021"/>
    <s v="Cupos"/>
    <s v="Ministerio de Ciencias, Tecnología, Conocimiento e Innovación"/>
    <x v="1570"/>
    <m/>
    <s v="Gráfico Evolución"/>
    <m/>
    <x v="1556"/>
    <m/>
    <s v="#1774B9"/>
    <s v="360-1571"/>
    <n v="36200015"/>
    <s v="T-366"/>
    <e v="#N/A"/>
    <s v="FI-363"/>
    <s v="M-369"/>
  </r>
  <r>
    <x v="1571"/>
    <n v="360"/>
    <s v="Enfermedades Mundiales"/>
    <s v="Salud"/>
    <n v="16"/>
    <x v="5"/>
    <x v="3"/>
    <x v="1"/>
    <x v="16"/>
    <s v="Ninguno"/>
    <s v="Cupos-Usuarios"/>
    <s v="Periodo 2020-2021"/>
    <s v="Cupos"/>
    <s v="Ministerio de Ciencias, Tecnología, Conocimiento e Innovación"/>
    <x v="1571"/>
    <m/>
    <s v="Gráfico Evolución"/>
    <m/>
    <x v="1557"/>
    <m/>
    <s v="#1774B9"/>
    <s v="360-1572"/>
    <n v="36200016"/>
    <s v="T-366"/>
    <e v="#N/A"/>
    <s v="FI-363"/>
    <s v="M-369"/>
  </r>
  <r>
    <x v="1572"/>
    <n v="360"/>
    <s v="Enfermedades Mundiales"/>
    <s v="Salud"/>
    <n v="0"/>
    <x v="5"/>
    <x v="3"/>
    <x v="0"/>
    <x v="0"/>
    <s v="Región"/>
    <s v="Cupos Disponibles"/>
    <s v="Periodo 2020-2021"/>
    <s v="Cupos"/>
    <s v="Ministerio de Ciencias, Tecnología, Conocimiento e Innovación"/>
    <x v="1572"/>
    <m/>
    <s v="Gráfico Evolución"/>
    <m/>
    <x v="1558"/>
    <n v="100200300"/>
    <s v="#1774B9"/>
    <s v="360-1573"/>
    <n v="36100000"/>
    <s v="T-366"/>
    <e v="#N/A"/>
    <s v="FI-362"/>
    <s v="M-370"/>
  </r>
  <r>
    <x v="1573"/>
    <n v="360"/>
    <s v="Enfermedades Mundiales"/>
    <s v="Salud"/>
    <n v="1"/>
    <x v="5"/>
    <x v="3"/>
    <x v="1"/>
    <x v="1"/>
    <s v="Ninguno"/>
    <s v="Cupos Disponibles"/>
    <s v="Periodo 2020-2021"/>
    <s v="Cupos"/>
    <s v="Ministerio de Ciencias, Tecnología, Conocimiento e Innovación"/>
    <x v="1573"/>
    <m/>
    <s v="Gráfico Evolución"/>
    <m/>
    <x v="1559"/>
    <n v="100200301"/>
    <s v="#1774B9"/>
    <s v="360-1574"/>
    <n v="36200001"/>
    <s v="T-366"/>
    <e v="#N/A"/>
    <s v="FI-363"/>
    <s v="M-370"/>
  </r>
  <r>
    <x v="1574"/>
    <n v="360"/>
    <s v="Enfermedades Mundiales"/>
    <s v="Salud"/>
    <n v="2"/>
    <x v="5"/>
    <x v="3"/>
    <x v="1"/>
    <x v="2"/>
    <s v="Ninguno"/>
    <s v="Cupos Disponibles"/>
    <s v="Periodo 2020-2021"/>
    <s v="Cupos"/>
    <s v="Ministerio de Ciencias, Tecnología, Conocimiento e Innovación"/>
    <x v="1574"/>
    <m/>
    <s v="Gráfico Evolución"/>
    <m/>
    <x v="1560"/>
    <n v="100200302"/>
    <s v="#1774B9"/>
    <s v="360-1575"/>
    <n v="36200002"/>
    <s v="T-366"/>
    <e v="#N/A"/>
    <s v="FI-363"/>
    <s v="M-370"/>
  </r>
  <r>
    <x v="1575"/>
    <n v="360"/>
    <s v="Enfermedades Mundiales"/>
    <s v="Salud"/>
    <n v="3"/>
    <x v="5"/>
    <x v="3"/>
    <x v="1"/>
    <x v="3"/>
    <s v="Ninguno"/>
    <s v="Cupos Disponibles"/>
    <s v="Periodo 2020-2021"/>
    <s v="Cupos"/>
    <s v="Ministerio de Ciencias, Tecnología, Conocimiento e Innovación"/>
    <x v="1575"/>
    <m/>
    <s v="Gráfico Evolución"/>
    <m/>
    <x v="1561"/>
    <m/>
    <s v="#1774B9"/>
    <s v="360-1576"/>
    <n v="36200003"/>
    <s v="T-366"/>
    <e v="#N/A"/>
    <s v="FI-363"/>
    <s v="M-370"/>
  </r>
  <r>
    <x v="1576"/>
    <n v="360"/>
    <s v="Enfermedades Mundiales"/>
    <s v="Salud"/>
    <n v="4"/>
    <x v="5"/>
    <x v="3"/>
    <x v="1"/>
    <x v="4"/>
    <s v="Ninguno"/>
    <s v="Cupos Disponibles"/>
    <s v="Periodo 2020-2021"/>
    <s v="Cupos"/>
    <s v="Ministerio de Ciencias, Tecnología, Conocimiento e Innovación"/>
    <x v="1576"/>
    <m/>
    <s v="Gráfico Evolución"/>
    <m/>
    <x v="1562"/>
    <m/>
    <s v="#1774B9"/>
    <s v="360-1577"/>
    <n v="36200004"/>
    <s v="T-366"/>
    <e v="#N/A"/>
    <s v="FI-363"/>
    <s v="M-370"/>
  </r>
  <r>
    <x v="1577"/>
    <n v="360"/>
    <s v="Enfermedades Mundiales"/>
    <s v="Salud"/>
    <n v="5"/>
    <x v="5"/>
    <x v="3"/>
    <x v="1"/>
    <x v="5"/>
    <s v="Ninguno"/>
    <s v="Cupos Disponibles"/>
    <s v="Periodo 2020-2021"/>
    <s v="Cupos"/>
    <s v="Ministerio de Ciencias, Tecnología, Conocimiento e Innovación"/>
    <x v="1577"/>
    <m/>
    <s v="Gráfico Evolución"/>
    <m/>
    <x v="1563"/>
    <m/>
    <s v="#1774B9"/>
    <s v="360-1578"/>
    <n v="36200005"/>
    <s v="T-366"/>
    <e v="#N/A"/>
    <s v="FI-363"/>
    <s v="M-370"/>
  </r>
  <r>
    <x v="1578"/>
    <n v="360"/>
    <s v="Enfermedades Mundiales"/>
    <s v="Salud"/>
    <n v="6"/>
    <x v="5"/>
    <x v="3"/>
    <x v="1"/>
    <x v="6"/>
    <s v="Ninguno"/>
    <s v="Cupos Disponibles"/>
    <s v="Periodo 2020-2021"/>
    <s v="Cupos"/>
    <s v="Ministerio de Ciencias, Tecnología, Conocimiento e Innovación"/>
    <x v="1578"/>
    <m/>
    <s v="Gráfico Evolución"/>
    <m/>
    <x v="1564"/>
    <m/>
    <s v="#1774B9"/>
    <s v="360-1579"/>
    <n v="36200006"/>
    <s v="T-366"/>
    <e v="#N/A"/>
    <s v="FI-363"/>
    <s v="M-370"/>
  </r>
  <r>
    <x v="1579"/>
    <n v="360"/>
    <s v="Enfermedades Mundiales"/>
    <s v="Salud"/>
    <n v="7"/>
    <x v="5"/>
    <x v="3"/>
    <x v="1"/>
    <x v="7"/>
    <s v="Ninguno"/>
    <s v="Cupos Disponibles"/>
    <s v="Periodo 2020-2021"/>
    <s v="Cupos"/>
    <s v="Ministerio de Ciencias, Tecnología, Conocimiento e Innovación"/>
    <x v="1579"/>
    <m/>
    <s v="Gráfico Evolución"/>
    <m/>
    <x v="1565"/>
    <m/>
    <s v="#1774B9"/>
    <s v="360-1580"/>
    <n v="36200007"/>
    <s v="T-366"/>
    <e v="#N/A"/>
    <s v="FI-363"/>
    <s v="M-370"/>
  </r>
  <r>
    <x v="1580"/>
    <n v="360"/>
    <s v="Enfermedades Mundiales"/>
    <s v="Salud"/>
    <n v="8"/>
    <x v="5"/>
    <x v="3"/>
    <x v="1"/>
    <x v="8"/>
    <s v="Ninguno"/>
    <s v="Cupos Disponibles"/>
    <s v="Periodo 2020-2021"/>
    <s v="Cupos"/>
    <s v="Ministerio de Ciencias, Tecnología, Conocimiento e Innovación"/>
    <x v="1580"/>
    <m/>
    <s v="Gráfico Evolución"/>
    <m/>
    <x v="1566"/>
    <m/>
    <s v="#1774B9"/>
    <s v="360-1581"/>
    <n v="36200008"/>
    <s v="T-366"/>
    <e v="#N/A"/>
    <s v="FI-363"/>
    <s v="M-370"/>
  </r>
  <r>
    <x v="1581"/>
    <n v="360"/>
    <s v="Enfermedades Mundiales"/>
    <s v="Salud"/>
    <n v="9"/>
    <x v="5"/>
    <x v="3"/>
    <x v="1"/>
    <x v="9"/>
    <s v="Ninguno"/>
    <s v="Cupos Disponibles"/>
    <s v="Periodo 2020-2021"/>
    <s v="Cupos"/>
    <s v="Ministerio de Ciencias, Tecnología, Conocimiento e Innovación"/>
    <x v="1581"/>
    <m/>
    <s v="Gráfico Evolución"/>
    <m/>
    <x v="1567"/>
    <m/>
    <s v="#1774B9"/>
    <s v="360-1582"/>
    <n v="36200009"/>
    <s v="T-366"/>
    <e v="#N/A"/>
    <s v="FI-363"/>
    <s v="M-370"/>
  </r>
  <r>
    <x v="1582"/>
    <n v="360"/>
    <s v="Enfermedades Mundiales"/>
    <s v="Salud"/>
    <n v="10"/>
    <x v="5"/>
    <x v="3"/>
    <x v="1"/>
    <x v="10"/>
    <s v="Ninguno"/>
    <s v="Cupos Disponibles"/>
    <s v="Periodo 2020-2021"/>
    <s v="Cupos"/>
    <s v="Ministerio de Ciencias, Tecnología, Conocimiento e Innovación"/>
    <x v="1582"/>
    <m/>
    <s v="Gráfico Evolución"/>
    <m/>
    <x v="1568"/>
    <m/>
    <s v="#1774B9"/>
    <s v="360-1583"/>
    <n v="36200010"/>
    <s v="T-366"/>
    <e v="#N/A"/>
    <s v="FI-363"/>
    <s v="M-370"/>
  </r>
  <r>
    <x v="1583"/>
    <n v="360"/>
    <s v="Enfermedades Mundiales"/>
    <s v="Salud"/>
    <n v="11"/>
    <x v="5"/>
    <x v="3"/>
    <x v="1"/>
    <x v="11"/>
    <s v="Ninguno"/>
    <s v="Cupos Disponibles"/>
    <s v="Periodo 2020-2021"/>
    <s v="Cupos"/>
    <s v="Ministerio de Ciencias, Tecnología, Conocimiento e Innovación"/>
    <x v="1583"/>
    <m/>
    <s v="Gráfico Evolución"/>
    <m/>
    <x v="1569"/>
    <m/>
    <s v="#1774B9"/>
    <s v="360-1584"/>
    <n v="36200011"/>
    <s v="T-366"/>
    <e v="#N/A"/>
    <s v="FI-363"/>
    <s v="M-370"/>
  </r>
  <r>
    <x v="1584"/>
    <n v="360"/>
    <s v="Enfermedades Mundiales"/>
    <s v="Salud"/>
    <n v="12"/>
    <x v="5"/>
    <x v="3"/>
    <x v="1"/>
    <x v="12"/>
    <s v="Ninguno"/>
    <s v="Cupos Disponibles"/>
    <s v="Periodo 2020-2021"/>
    <s v="Cupos"/>
    <s v="Ministerio de Ciencias, Tecnología, Conocimiento e Innovación"/>
    <x v="1584"/>
    <m/>
    <s v="Gráfico Evolución"/>
    <m/>
    <x v="1570"/>
    <m/>
    <s v="#1774B9"/>
    <s v="360-1585"/>
    <n v="36200012"/>
    <s v="T-366"/>
    <e v="#N/A"/>
    <s v="FI-363"/>
    <s v="M-370"/>
  </r>
  <r>
    <x v="1585"/>
    <n v="360"/>
    <s v="Enfermedades Mundiales"/>
    <s v="Salud"/>
    <n v="13"/>
    <x v="5"/>
    <x v="3"/>
    <x v="1"/>
    <x v="13"/>
    <s v="Ninguno"/>
    <s v="Cupos Disponibles"/>
    <s v="Periodo 2020-2021"/>
    <s v="Cupos"/>
    <s v="Ministerio de Ciencias, Tecnología, Conocimiento e Innovación"/>
    <x v="1585"/>
    <m/>
    <s v="Gráfico Evolución"/>
    <m/>
    <x v="1571"/>
    <m/>
    <s v="#1774B9"/>
    <s v="360-1586"/>
    <n v="36200013"/>
    <s v="T-366"/>
    <e v="#N/A"/>
    <s v="FI-363"/>
    <s v="M-370"/>
  </r>
  <r>
    <x v="1586"/>
    <n v="360"/>
    <s v="Enfermedades Mundiales"/>
    <s v="Salud"/>
    <n v="14"/>
    <x v="5"/>
    <x v="3"/>
    <x v="1"/>
    <x v="14"/>
    <s v="Ninguno"/>
    <s v="Cupos Disponibles"/>
    <s v="Periodo 2020-2021"/>
    <s v="Cupos"/>
    <s v="Ministerio de Ciencias, Tecnología, Conocimiento e Innovación"/>
    <x v="1586"/>
    <m/>
    <s v="Gráfico Evolución"/>
    <m/>
    <x v="1572"/>
    <m/>
    <s v="#1774B9"/>
    <s v="360-1587"/>
    <n v="36200014"/>
    <s v="T-366"/>
    <e v="#N/A"/>
    <s v="FI-363"/>
    <s v="M-370"/>
  </r>
  <r>
    <x v="1587"/>
    <n v="360"/>
    <s v="Enfermedades Mundiales"/>
    <s v="Salud"/>
    <n v="15"/>
    <x v="5"/>
    <x v="3"/>
    <x v="1"/>
    <x v="15"/>
    <s v="Ninguno"/>
    <s v="Cupos Disponibles"/>
    <s v="Periodo 2020-2021"/>
    <s v="Cupos"/>
    <s v="Ministerio de Ciencias, Tecnología, Conocimiento e Innovación"/>
    <x v="1587"/>
    <m/>
    <s v="Gráfico Evolución"/>
    <m/>
    <x v="1573"/>
    <m/>
    <s v="#1774B9"/>
    <s v="360-1588"/>
    <n v="36200015"/>
    <s v="T-366"/>
    <e v="#N/A"/>
    <s v="FI-363"/>
    <s v="M-370"/>
  </r>
  <r>
    <x v="1588"/>
    <n v="360"/>
    <s v="Enfermedades Mundiales"/>
    <s v="Salud"/>
    <n v="16"/>
    <x v="5"/>
    <x v="3"/>
    <x v="1"/>
    <x v="16"/>
    <s v="Ninguno"/>
    <s v="Cupos Disponibles"/>
    <s v="Periodo 2020-2021"/>
    <s v="Cupos"/>
    <s v="Ministerio de Ciencias, Tecnología, Conocimiento e Innovación"/>
    <x v="1588"/>
    <m/>
    <s v="Gráfico Evolución"/>
    <m/>
    <x v="1574"/>
    <m/>
    <s v="#1774B9"/>
    <s v="360-1589"/>
    <n v="36200016"/>
    <s v="T-366"/>
    <e v="#N/A"/>
    <s v="FI-363"/>
    <s v="M-370"/>
  </r>
  <r>
    <x v="1589"/>
    <n v="360"/>
    <s v="Enfermedades Mundiales"/>
    <s v="Salud"/>
    <n v="0"/>
    <x v="5"/>
    <x v="3"/>
    <x v="0"/>
    <x v="0"/>
    <s v="Ninguno"/>
    <s v="Cupos-Usuarios"/>
    <s v="Últimos 7 días"/>
    <s v="Cupos"/>
    <s v="Ministerio de Ciencias, Tecnología, Conocimiento e Innovación"/>
    <x v="1589"/>
    <m/>
    <s v="Gráfico Comparativo"/>
    <m/>
    <x v="1575"/>
    <n v="100200300"/>
    <s v="#1774B9"/>
    <s v="360-1590"/>
    <n v="36100000"/>
    <s v="T-366"/>
    <e v="#N/A"/>
    <s v="FI-363"/>
    <s v="M-369"/>
  </r>
  <r>
    <x v="1590"/>
    <n v="360"/>
    <s v="Enfermedades Mundiales"/>
    <s v="Salud"/>
    <n v="0"/>
    <x v="6"/>
    <x v="2"/>
    <x v="0"/>
    <x v="0"/>
    <s v="Ninguno"/>
    <s v="Exámenes realizados"/>
    <s v="Periodo 2020-2021"/>
    <s v="Número Exámenes"/>
    <s v="Ministerio de Ciencias, Tecnología, Conocimiento e Innovación"/>
    <x v="1590"/>
    <m/>
    <s v="Nube de Palabras"/>
    <m/>
    <x v="1576"/>
    <n v="100200300"/>
    <s v="#1774B9"/>
    <s v="360-1591"/>
    <n v="36100000"/>
    <s v="T-367"/>
    <e v="#N/A"/>
    <s v="FI-363"/>
    <s v="M-371"/>
  </r>
  <r>
    <x v="1591"/>
    <n v="360"/>
    <s v="Enfermedades Mundiales"/>
    <s v="Salud"/>
    <n v="0"/>
    <x v="6"/>
    <x v="2"/>
    <x v="0"/>
    <x v="0"/>
    <s v="Región"/>
    <s v="Exámenes realizados"/>
    <s v="Periodo 2020-2021"/>
    <s v="Número Exámenes"/>
    <s v="Ministerio de Ciencias, Tecnología, Conocimiento e Innovación"/>
    <x v="1591"/>
    <m/>
    <s v="Gráfico Evolución"/>
    <m/>
    <x v="1577"/>
    <n v="100200300"/>
    <s v="#1774B9"/>
    <s v="360-1592"/>
    <n v="36100000"/>
    <s v="T-367"/>
    <e v="#N/A"/>
    <s v="FI-362"/>
    <s v="M-371"/>
  </r>
  <r>
    <x v="1592"/>
    <n v="360"/>
    <s v="Enfermedades Mundiales"/>
    <s v="Salud"/>
    <n v="1"/>
    <x v="6"/>
    <x v="2"/>
    <x v="1"/>
    <x v="1"/>
    <s v="Ninguno"/>
    <s v="Exámenes realizados"/>
    <s v="Periodo 2020-2021"/>
    <s v="Número Exámenes"/>
    <s v="Ministerio de Ciencias, Tecnología, Conocimiento e Innovación"/>
    <x v="1592"/>
    <m/>
    <s v="Gráfico Evolución"/>
    <m/>
    <x v="1578"/>
    <n v="100200301"/>
    <s v="#1774B9"/>
    <s v="360-1593"/>
    <n v="36200001"/>
    <s v="T-367"/>
    <e v="#N/A"/>
    <s v="FI-363"/>
    <s v="M-371"/>
  </r>
  <r>
    <x v="1593"/>
    <n v="360"/>
    <s v="Enfermedades Mundiales"/>
    <s v="Salud"/>
    <n v="2"/>
    <x v="6"/>
    <x v="2"/>
    <x v="1"/>
    <x v="2"/>
    <s v="Ninguno"/>
    <s v="Exámenes realizados"/>
    <s v="Periodo 2020-2021"/>
    <s v="Número Exámenes"/>
    <s v="Ministerio de Ciencias, Tecnología, Conocimiento e Innovación"/>
    <x v="1593"/>
    <m/>
    <s v="Gráfico Evolución"/>
    <m/>
    <x v="1579"/>
    <n v="100200302"/>
    <s v="#1774B9"/>
    <s v="360-1594"/>
    <n v="36200002"/>
    <s v="T-367"/>
    <e v="#N/A"/>
    <s v="FI-363"/>
    <s v="M-371"/>
  </r>
  <r>
    <x v="1594"/>
    <n v="360"/>
    <s v="Enfermedades Mundiales"/>
    <s v="Salud"/>
    <n v="3"/>
    <x v="6"/>
    <x v="2"/>
    <x v="1"/>
    <x v="3"/>
    <s v="Ninguno"/>
    <s v="Exámenes realizados"/>
    <s v="Periodo 2020-2021"/>
    <s v="Número Exámenes"/>
    <s v="Ministerio de Ciencias, Tecnología, Conocimiento e Innovación"/>
    <x v="1594"/>
    <m/>
    <s v="Gráfico Evolución"/>
    <m/>
    <x v="1580"/>
    <m/>
    <s v="#1774B9"/>
    <s v="360-1595"/>
    <n v="36200003"/>
    <s v="T-367"/>
    <e v="#N/A"/>
    <s v="FI-363"/>
    <s v="M-371"/>
  </r>
  <r>
    <x v="1595"/>
    <n v="360"/>
    <s v="Enfermedades Mundiales"/>
    <s v="Salud"/>
    <n v="4"/>
    <x v="6"/>
    <x v="2"/>
    <x v="1"/>
    <x v="4"/>
    <s v="Ninguno"/>
    <s v="Exámenes realizados"/>
    <s v="Periodo 2020-2021"/>
    <s v="Número Exámenes"/>
    <s v="Ministerio de Ciencias, Tecnología, Conocimiento e Innovación"/>
    <x v="1595"/>
    <m/>
    <s v="Gráfico Evolución"/>
    <m/>
    <x v="1581"/>
    <m/>
    <s v="#1774B9"/>
    <s v="360-1596"/>
    <n v="36200004"/>
    <s v="T-367"/>
    <e v="#N/A"/>
    <s v="FI-363"/>
    <s v="M-371"/>
  </r>
  <r>
    <x v="1596"/>
    <n v="360"/>
    <s v="Enfermedades Mundiales"/>
    <s v="Salud"/>
    <n v="5"/>
    <x v="6"/>
    <x v="2"/>
    <x v="1"/>
    <x v="5"/>
    <s v="Ninguno"/>
    <s v="Exámenes realizados"/>
    <s v="Periodo 2020-2021"/>
    <s v="Número Exámenes"/>
    <s v="Ministerio de Ciencias, Tecnología, Conocimiento e Innovación"/>
    <x v="1596"/>
    <m/>
    <s v="Gráfico Evolución"/>
    <m/>
    <x v="1582"/>
    <m/>
    <s v="#1774B9"/>
    <s v="360-1597"/>
    <n v="36200005"/>
    <s v="T-367"/>
    <e v="#N/A"/>
    <s v="FI-363"/>
    <s v="M-371"/>
  </r>
  <r>
    <x v="1597"/>
    <n v="360"/>
    <s v="Enfermedades Mundiales"/>
    <s v="Salud"/>
    <n v="6"/>
    <x v="6"/>
    <x v="2"/>
    <x v="1"/>
    <x v="6"/>
    <s v="Ninguno"/>
    <s v="Exámenes realizados"/>
    <s v="Periodo 2020-2021"/>
    <s v="Número Exámenes"/>
    <s v="Ministerio de Ciencias, Tecnología, Conocimiento e Innovación"/>
    <x v="1597"/>
    <m/>
    <s v="Gráfico Evolución"/>
    <m/>
    <x v="1583"/>
    <m/>
    <s v="#1774B9"/>
    <s v="360-1598"/>
    <n v="36200006"/>
    <s v="T-367"/>
    <e v="#N/A"/>
    <s v="FI-363"/>
    <s v="M-371"/>
  </r>
  <r>
    <x v="1598"/>
    <n v="360"/>
    <s v="Enfermedades Mundiales"/>
    <s v="Salud"/>
    <n v="7"/>
    <x v="6"/>
    <x v="2"/>
    <x v="1"/>
    <x v="7"/>
    <s v="Ninguno"/>
    <s v="Exámenes realizados"/>
    <s v="Periodo 2020-2021"/>
    <s v="Número Exámenes"/>
    <s v="Ministerio de Ciencias, Tecnología, Conocimiento e Innovación"/>
    <x v="1598"/>
    <m/>
    <s v="Gráfico Evolución"/>
    <m/>
    <x v="1584"/>
    <m/>
    <s v="#1774B9"/>
    <s v="360-1599"/>
    <n v="36200007"/>
    <s v="T-367"/>
    <e v="#N/A"/>
    <s v="FI-363"/>
    <s v="M-371"/>
  </r>
  <r>
    <x v="1599"/>
    <n v="360"/>
    <s v="Enfermedades Mundiales"/>
    <s v="Salud"/>
    <n v="8"/>
    <x v="6"/>
    <x v="2"/>
    <x v="1"/>
    <x v="8"/>
    <s v="Ninguno"/>
    <s v="Exámenes realizados"/>
    <s v="Periodo 2020-2021"/>
    <s v="Número Exámenes"/>
    <s v="Ministerio de Ciencias, Tecnología, Conocimiento e Innovación"/>
    <x v="1599"/>
    <m/>
    <s v="Gráfico Evolución"/>
    <m/>
    <x v="1585"/>
    <m/>
    <s v="#1774B9"/>
    <s v="360-1600"/>
    <n v="36200008"/>
    <s v="T-367"/>
    <e v="#N/A"/>
    <s v="FI-363"/>
    <s v="M-371"/>
  </r>
  <r>
    <x v="1600"/>
    <n v="360"/>
    <s v="Enfermedades Mundiales"/>
    <s v="Salud"/>
    <n v="9"/>
    <x v="6"/>
    <x v="2"/>
    <x v="1"/>
    <x v="9"/>
    <s v="Ninguno"/>
    <s v="Exámenes realizados"/>
    <s v="Periodo 2020-2021"/>
    <s v="Número Exámenes"/>
    <s v="Ministerio de Ciencias, Tecnología, Conocimiento e Innovación"/>
    <x v="1600"/>
    <m/>
    <s v="Gráfico Evolución"/>
    <m/>
    <x v="1586"/>
    <m/>
    <s v="#1774B9"/>
    <s v="360-1601"/>
    <n v="36200009"/>
    <s v="T-367"/>
    <e v="#N/A"/>
    <s v="FI-363"/>
    <s v="M-371"/>
  </r>
  <r>
    <x v="1601"/>
    <n v="360"/>
    <s v="Enfermedades Mundiales"/>
    <s v="Salud"/>
    <n v="10"/>
    <x v="6"/>
    <x v="2"/>
    <x v="1"/>
    <x v="10"/>
    <s v="Ninguno"/>
    <s v="Exámenes realizados"/>
    <s v="Periodo 2020-2021"/>
    <s v="Número Exámenes"/>
    <s v="Ministerio de Ciencias, Tecnología, Conocimiento e Innovación"/>
    <x v="1601"/>
    <m/>
    <s v="Gráfico Evolución"/>
    <m/>
    <x v="1587"/>
    <m/>
    <s v="#1774B9"/>
    <s v="360-1602"/>
    <n v="36200010"/>
    <s v="T-367"/>
    <e v="#N/A"/>
    <s v="FI-363"/>
    <s v="M-371"/>
  </r>
  <r>
    <x v="1602"/>
    <n v="360"/>
    <s v="Enfermedades Mundiales"/>
    <s v="Salud"/>
    <n v="11"/>
    <x v="6"/>
    <x v="2"/>
    <x v="1"/>
    <x v="11"/>
    <s v="Ninguno"/>
    <s v="Exámenes realizados"/>
    <s v="Periodo 2020-2021"/>
    <s v="Número Exámenes"/>
    <s v="Ministerio de Ciencias, Tecnología, Conocimiento e Innovación"/>
    <x v="1602"/>
    <m/>
    <s v="Gráfico Evolución"/>
    <m/>
    <x v="1588"/>
    <m/>
    <s v="#1774B9"/>
    <s v="360-1603"/>
    <n v="36200011"/>
    <s v="T-367"/>
    <e v="#N/A"/>
    <s v="FI-363"/>
    <s v="M-371"/>
  </r>
  <r>
    <x v="1603"/>
    <n v="360"/>
    <s v="Enfermedades Mundiales"/>
    <s v="Salud"/>
    <n v="12"/>
    <x v="6"/>
    <x v="2"/>
    <x v="1"/>
    <x v="12"/>
    <s v="Ninguno"/>
    <s v="Exámenes realizados"/>
    <s v="Periodo 2020-2021"/>
    <s v="Número Exámenes"/>
    <s v="Ministerio de Ciencias, Tecnología, Conocimiento e Innovación"/>
    <x v="1603"/>
    <m/>
    <s v="Gráfico Evolución"/>
    <m/>
    <x v="1589"/>
    <m/>
    <s v="#1774B9"/>
    <s v="360-1604"/>
    <n v="36200012"/>
    <s v="T-367"/>
    <e v="#N/A"/>
    <s v="FI-363"/>
    <s v="M-371"/>
  </r>
  <r>
    <x v="1604"/>
    <n v="360"/>
    <s v="Enfermedades Mundiales"/>
    <s v="Salud"/>
    <n v="13"/>
    <x v="6"/>
    <x v="2"/>
    <x v="1"/>
    <x v="13"/>
    <s v="Ninguno"/>
    <s v="Exámenes realizados"/>
    <s v="Periodo 2020-2021"/>
    <s v="Número Exámenes"/>
    <s v="Ministerio de Ciencias, Tecnología, Conocimiento e Innovación"/>
    <x v="1604"/>
    <m/>
    <s v="Gráfico Evolución"/>
    <m/>
    <x v="1590"/>
    <m/>
    <s v="#1774B9"/>
    <s v="360-1605"/>
    <n v="36200013"/>
    <s v="T-367"/>
    <e v="#N/A"/>
    <s v="FI-363"/>
    <s v="M-371"/>
  </r>
  <r>
    <x v="1605"/>
    <n v="360"/>
    <s v="Enfermedades Mundiales"/>
    <s v="Salud"/>
    <n v="14"/>
    <x v="6"/>
    <x v="2"/>
    <x v="1"/>
    <x v="14"/>
    <s v="Ninguno"/>
    <s v="Exámenes realizados"/>
    <s v="Periodo 2020-2021"/>
    <s v="Número Exámenes"/>
    <s v="Ministerio de Ciencias, Tecnología, Conocimiento e Innovación"/>
    <x v="1605"/>
    <m/>
    <s v="Gráfico Evolución"/>
    <m/>
    <x v="1591"/>
    <m/>
    <s v="#1774B9"/>
    <s v="360-1606"/>
    <n v="36200014"/>
    <s v="T-367"/>
    <e v="#N/A"/>
    <s v="FI-363"/>
    <s v="M-371"/>
  </r>
  <r>
    <x v="1606"/>
    <n v="360"/>
    <s v="Enfermedades Mundiales"/>
    <s v="Salud"/>
    <n v="15"/>
    <x v="6"/>
    <x v="2"/>
    <x v="1"/>
    <x v="15"/>
    <s v="Ninguno"/>
    <s v="Exámenes realizados"/>
    <s v="Periodo 2020-2021"/>
    <s v="Número Exámenes"/>
    <s v="Ministerio de Ciencias, Tecnología, Conocimiento e Innovación"/>
    <x v="1606"/>
    <m/>
    <s v="Gráfico Evolución"/>
    <m/>
    <x v="1592"/>
    <m/>
    <s v="#1774B9"/>
    <s v="360-1607"/>
    <n v="36200015"/>
    <s v="T-367"/>
    <e v="#N/A"/>
    <s v="FI-363"/>
    <s v="M-371"/>
  </r>
  <r>
    <x v="1607"/>
    <n v="360"/>
    <s v="Enfermedades Mundiales"/>
    <s v="Salud"/>
    <n v="16"/>
    <x v="6"/>
    <x v="2"/>
    <x v="1"/>
    <x v="16"/>
    <s v="Ninguno"/>
    <s v="Exámenes realizados"/>
    <s v="Periodo 2020-2021"/>
    <s v="Número Exámenes"/>
    <s v="Ministerio de Ciencias, Tecnología, Conocimiento e Innovación"/>
    <x v="1607"/>
    <m/>
    <s v="Gráfico Evolución"/>
    <m/>
    <x v="1593"/>
    <m/>
    <s v="#1774B9"/>
    <s v="360-1608"/>
    <n v="36200016"/>
    <s v="T-367"/>
    <e v="#N/A"/>
    <s v="FI-363"/>
    <s v="M-371"/>
  </r>
  <r>
    <x v="1608"/>
    <n v="360"/>
    <s v="Enfermedades Mundiales"/>
    <s v="Salud"/>
    <n v="0"/>
    <x v="6"/>
    <x v="2"/>
    <x v="0"/>
    <x v="0"/>
    <s v="Región"/>
    <s v="Exámenes realizados"/>
    <s v="Periodo 2020-2021"/>
    <s v="Número Exámenes"/>
    <s v="Ministerio de Ciencias, Tecnología, Conocimiento e Innovación"/>
    <x v="1608"/>
    <m/>
    <s v="Gráfico Evolución"/>
    <m/>
    <x v="1594"/>
    <n v="100200300"/>
    <s v="#1774B9"/>
    <s v="360-1609"/>
    <n v="36100000"/>
    <s v="T-367"/>
    <e v="#N/A"/>
    <s v="FI-362"/>
    <s v="M-371"/>
  </r>
  <r>
    <x v="1609"/>
    <n v="360"/>
    <s v="Enfermedades Mundiales"/>
    <s v="Salud"/>
    <n v="1"/>
    <x v="6"/>
    <x v="2"/>
    <x v="1"/>
    <x v="1"/>
    <s v="Ninguno"/>
    <s v="Exámenes realizados"/>
    <s v="Periodo 2020-2021"/>
    <s v="Número Exámenes"/>
    <s v="Ministerio de Ciencias, Tecnología, Conocimiento e Innovación"/>
    <x v="1609"/>
    <m/>
    <s v="Gráfico Evolución"/>
    <m/>
    <x v="1595"/>
    <n v="100200301"/>
    <s v="#1774B9"/>
    <s v="360-1610"/>
    <n v="36200001"/>
    <s v="T-367"/>
    <e v="#N/A"/>
    <s v="FI-363"/>
    <s v="M-371"/>
  </r>
  <r>
    <x v="1610"/>
    <n v="360"/>
    <s v="Enfermedades Mundiales"/>
    <s v="Salud"/>
    <n v="2"/>
    <x v="6"/>
    <x v="2"/>
    <x v="1"/>
    <x v="2"/>
    <s v="Ninguno"/>
    <s v="Exámenes realizados"/>
    <s v="Periodo 2020-2021"/>
    <s v="Número Exámenes"/>
    <s v="Ministerio de Ciencias, Tecnología, Conocimiento e Innovación"/>
    <x v="1610"/>
    <m/>
    <s v="Gráfico Evolución"/>
    <m/>
    <x v="1596"/>
    <n v="100200302"/>
    <s v="#1774B9"/>
    <s v="360-1611"/>
    <n v="36200002"/>
    <s v="T-367"/>
    <e v="#N/A"/>
    <s v="FI-363"/>
    <s v="M-371"/>
  </r>
  <r>
    <x v="1611"/>
    <n v="360"/>
    <s v="Enfermedades Mundiales"/>
    <s v="Salud"/>
    <n v="3"/>
    <x v="6"/>
    <x v="2"/>
    <x v="1"/>
    <x v="3"/>
    <s v="Ninguno"/>
    <s v="Exámenes realizados"/>
    <s v="Periodo 2020-2021"/>
    <s v="Número Exámenes"/>
    <s v="Ministerio de Ciencias, Tecnología, Conocimiento e Innovación"/>
    <x v="1611"/>
    <m/>
    <s v="Gráfico Evolución"/>
    <m/>
    <x v="1597"/>
    <m/>
    <s v="#1774B9"/>
    <s v="360-1612"/>
    <n v="36200003"/>
    <s v="T-367"/>
    <e v="#N/A"/>
    <s v="FI-363"/>
    <s v="M-371"/>
  </r>
  <r>
    <x v="1612"/>
    <n v="360"/>
    <s v="Enfermedades Mundiales"/>
    <s v="Salud"/>
    <n v="4"/>
    <x v="6"/>
    <x v="2"/>
    <x v="1"/>
    <x v="4"/>
    <s v="Ninguno"/>
    <s v="Exámenes realizados"/>
    <s v="Periodo 2020-2021"/>
    <s v="Número Exámenes"/>
    <s v="Ministerio de Ciencias, Tecnología, Conocimiento e Innovación"/>
    <x v="1612"/>
    <m/>
    <s v="Gráfico Evolución"/>
    <m/>
    <x v="1598"/>
    <m/>
    <s v="#1774B9"/>
    <s v="360-1613"/>
    <n v="36200004"/>
    <s v="T-367"/>
    <e v="#N/A"/>
    <s v="FI-363"/>
    <s v="M-371"/>
  </r>
  <r>
    <x v="1613"/>
    <n v="360"/>
    <s v="Enfermedades Mundiales"/>
    <s v="Salud"/>
    <n v="5"/>
    <x v="6"/>
    <x v="2"/>
    <x v="1"/>
    <x v="5"/>
    <s v="Ninguno"/>
    <s v="Exámenes realizados"/>
    <s v="Periodo 2020-2021"/>
    <s v="Número Exámenes"/>
    <s v="Ministerio de Ciencias, Tecnología, Conocimiento e Innovación"/>
    <x v="1613"/>
    <m/>
    <s v="Gráfico Evolución"/>
    <m/>
    <x v="1599"/>
    <m/>
    <s v="#1774B9"/>
    <s v="360-1614"/>
    <n v="36200005"/>
    <s v="T-367"/>
    <e v="#N/A"/>
    <s v="FI-363"/>
    <s v="M-371"/>
  </r>
  <r>
    <x v="1614"/>
    <n v="360"/>
    <s v="Enfermedades Mundiales"/>
    <s v="Salud"/>
    <n v="6"/>
    <x v="6"/>
    <x v="2"/>
    <x v="1"/>
    <x v="6"/>
    <s v="Ninguno"/>
    <s v="Exámenes realizados"/>
    <s v="Periodo 2020-2021"/>
    <s v="Número Exámenes"/>
    <s v="Ministerio de Ciencias, Tecnología, Conocimiento e Innovación"/>
    <x v="1614"/>
    <m/>
    <s v="Gráfico Evolución"/>
    <m/>
    <x v="1600"/>
    <m/>
    <s v="#1774B9"/>
    <s v="360-1615"/>
    <n v="36200006"/>
    <s v="T-367"/>
    <e v="#N/A"/>
    <s v="FI-363"/>
    <s v="M-371"/>
  </r>
  <r>
    <x v="1615"/>
    <n v="360"/>
    <s v="Enfermedades Mundiales"/>
    <s v="Salud"/>
    <n v="7"/>
    <x v="6"/>
    <x v="2"/>
    <x v="1"/>
    <x v="7"/>
    <s v="Ninguno"/>
    <s v="Exámenes realizados"/>
    <s v="Periodo 2020-2021"/>
    <s v="Número Exámenes"/>
    <s v="Ministerio de Ciencias, Tecnología, Conocimiento e Innovación"/>
    <x v="1615"/>
    <m/>
    <s v="Gráfico Evolución"/>
    <m/>
    <x v="1601"/>
    <m/>
    <s v="#1774B9"/>
    <s v="360-1616"/>
    <n v="36200007"/>
    <s v="T-367"/>
    <e v="#N/A"/>
    <s v="FI-363"/>
    <s v="M-371"/>
  </r>
  <r>
    <x v="1616"/>
    <n v="360"/>
    <s v="Enfermedades Mundiales"/>
    <s v="Salud"/>
    <n v="8"/>
    <x v="6"/>
    <x v="2"/>
    <x v="1"/>
    <x v="8"/>
    <s v="Ninguno"/>
    <s v="Exámenes realizados"/>
    <s v="Periodo 2020-2021"/>
    <s v="Número Exámenes"/>
    <s v="Ministerio de Ciencias, Tecnología, Conocimiento e Innovación"/>
    <x v="1616"/>
    <m/>
    <s v="Gráfico Evolución"/>
    <m/>
    <x v="1602"/>
    <m/>
    <s v="#1774B9"/>
    <s v="360-1617"/>
    <n v="36200008"/>
    <s v="T-367"/>
    <e v="#N/A"/>
    <s v="FI-363"/>
    <s v="M-371"/>
  </r>
  <r>
    <x v="1617"/>
    <n v="360"/>
    <s v="Enfermedades Mundiales"/>
    <s v="Salud"/>
    <n v="9"/>
    <x v="6"/>
    <x v="2"/>
    <x v="1"/>
    <x v="9"/>
    <s v="Ninguno"/>
    <s v="Exámenes realizados"/>
    <s v="Periodo 2020-2021"/>
    <s v="Número Exámenes"/>
    <s v="Ministerio de Ciencias, Tecnología, Conocimiento e Innovación"/>
    <x v="1617"/>
    <m/>
    <s v="Gráfico Evolución"/>
    <m/>
    <x v="1603"/>
    <m/>
    <s v="#1774B9"/>
    <s v="360-1618"/>
    <n v="36200009"/>
    <s v="T-367"/>
    <e v="#N/A"/>
    <s v="FI-363"/>
    <s v="M-371"/>
  </r>
  <r>
    <x v="1618"/>
    <n v="360"/>
    <s v="Enfermedades Mundiales"/>
    <s v="Salud"/>
    <n v="10"/>
    <x v="6"/>
    <x v="2"/>
    <x v="1"/>
    <x v="10"/>
    <s v="Ninguno"/>
    <s v="Exámenes realizados"/>
    <s v="Periodo 2020-2021"/>
    <s v="Número Exámenes"/>
    <s v="Ministerio de Ciencias, Tecnología, Conocimiento e Innovación"/>
    <x v="1618"/>
    <m/>
    <s v="Gráfico Evolución"/>
    <m/>
    <x v="1604"/>
    <m/>
    <s v="#1774B9"/>
    <s v="360-1619"/>
    <n v="36200010"/>
    <s v="T-367"/>
    <e v="#N/A"/>
    <s v="FI-363"/>
    <s v="M-371"/>
  </r>
  <r>
    <x v="1619"/>
    <n v="360"/>
    <s v="Enfermedades Mundiales"/>
    <s v="Salud"/>
    <n v="11"/>
    <x v="6"/>
    <x v="2"/>
    <x v="1"/>
    <x v="11"/>
    <s v="Ninguno"/>
    <s v="Exámenes realizados"/>
    <s v="Periodo 2020-2021"/>
    <s v="Número Exámenes"/>
    <s v="Ministerio de Ciencias, Tecnología, Conocimiento e Innovación"/>
    <x v="1619"/>
    <m/>
    <s v="Gráfico Evolución"/>
    <m/>
    <x v="1605"/>
    <m/>
    <s v="#1774B9"/>
    <s v="360-1620"/>
    <n v="36200011"/>
    <s v="T-367"/>
    <e v="#N/A"/>
    <s v="FI-363"/>
    <s v="M-371"/>
  </r>
  <r>
    <x v="1620"/>
    <n v="360"/>
    <s v="Enfermedades Mundiales"/>
    <s v="Salud"/>
    <n v="12"/>
    <x v="6"/>
    <x v="2"/>
    <x v="1"/>
    <x v="12"/>
    <s v="Ninguno"/>
    <s v="Exámenes realizados"/>
    <s v="Periodo 2020-2021"/>
    <s v="Número Exámenes"/>
    <s v="Ministerio de Ciencias, Tecnología, Conocimiento e Innovación"/>
    <x v="1620"/>
    <m/>
    <s v="Gráfico Evolución"/>
    <m/>
    <x v="1606"/>
    <m/>
    <s v="#1774B9"/>
    <s v="360-1621"/>
    <n v="36200012"/>
    <s v="T-367"/>
    <e v="#N/A"/>
    <s v="FI-363"/>
    <s v="M-371"/>
  </r>
  <r>
    <x v="1621"/>
    <n v="360"/>
    <s v="Enfermedades Mundiales"/>
    <s v="Salud"/>
    <n v="13"/>
    <x v="6"/>
    <x v="2"/>
    <x v="1"/>
    <x v="13"/>
    <s v="Ninguno"/>
    <s v="Exámenes realizados"/>
    <s v="Periodo 2020-2021"/>
    <s v="Número Exámenes"/>
    <s v="Ministerio de Ciencias, Tecnología, Conocimiento e Innovación"/>
    <x v="1621"/>
    <m/>
    <s v="Gráfico Evolución"/>
    <m/>
    <x v="1607"/>
    <m/>
    <s v="#1774B9"/>
    <s v="360-1622"/>
    <n v="36200013"/>
    <s v="T-367"/>
    <e v="#N/A"/>
    <s v="FI-363"/>
    <s v="M-371"/>
  </r>
  <r>
    <x v="1622"/>
    <n v="360"/>
    <s v="Enfermedades Mundiales"/>
    <s v="Salud"/>
    <n v="14"/>
    <x v="6"/>
    <x v="2"/>
    <x v="1"/>
    <x v="14"/>
    <s v="Ninguno"/>
    <s v="Exámenes realizados"/>
    <s v="Periodo 2020-2021"/>
    <s v="Número Exámenes"/>
    <s v="Ministerio de Ciencias, Tecnología, Conocimiento e Innovación"/>
    <x v="1622"/>
    <m/>
    <s v="Gráfico Evolución"/>
    <m/>
    <x v="1608"/>
    <m/>
    <s v="#1774B9"/>
    <s v="360-1623"/>
    <n v="36200014"/>
    <s v="T-367"/>
    <e v="#N/A"/>
    <s v="FI-363"/>
    <s v="M-371"/>
  </r>
  <r>
    <x v="1623"/>
    <n v="360"/>
    <s v="Enfermedades Mundiales"/>
    <s v="Salud"/>
    <n v="15"/>
    <x v="6"/>
    <x v="2"/>
    <x v="1"/>
    <x v="15"/>
    <s v="Ninguno"/>
    <s v="Exámenes realizados"/>
    <s v="Periodo 2020-2021"/>
    <s v="Número Exámenes"/>
    <s v="Ministerio de Ciencias, Tecnología, Conocimiento e Innovación"/>
    <x v="1623"/>
    <m/>
    <s v="Gráfico Evolución"/>
    <m/>
    <x v="1609"/>
    <m/>
    <s v="#1774B9"/>
    <s v="360-1624"/>
    <n v="36200015"/>
    <s v="T-367"/>
    <e v="#N/A"/>
    <s v="FI-363"/>
    <s v="M-371"/>
  </r>
  <r>
    <x v="1624"/>
    <n v="360"/>
    <s v="Enfermedades Mundiales"/>
    <s v="Salud"/>
    <n v="16"/>
    <x v="6"/>
    <x v="2"/>
    <x v="1"/>
    <x v="16"/>
    <s v="Ninguno"/>
    <s v="Exámenes realizados"/>
    <s v="Periodo 2020-2021"/>
    <s v="Número Exámenes"/>
    <s v="Ministerio de Ciencias, Tecnología, Conocimiento e Innovación"/>
    <x v="1624"/>
    <m/>
    <s v="Gráfico Evolución"/>
    <m/>
    <x v="1610"/>
    <m/>
    <s v="#1774B9"/>
    <s v="360-1625"/>
    <n v="36200016"/>
    <s v="T-367"/>
    <e v="#N/A"/>
    <s v="FI-363"/>
    <s v="M-371"/>
  </r>
  <r>
    <x v="1625"/>
    <n v="360"/>
    <s v="Enfermedades Mundiales"/>
    <s v="Salud"/>
    <n v="0"/>
    <x v="6"/>
    <x v="2"/>
    <x v="0"/>
    <x v="0"/>
    <s v="Región"/>
    <s v="Exámenes realizados"/>
    <s v="Periodo 2020-2021"/>
    <s v="Número Exámenes"/>
    <s v="Ministerio de Ciencias, Tecnología, Conocimiento e Innovación"/>
    <x v="1625"/>
    <m/>
    <s v="Gráfico Evolución"/>
    <m/>
    <x v="1611"/>
    <n v="100200300"/>
    <s v="#1774B9"/>
    <s v="360-1626"/>
    <n v="36100000"/>
    <s v="T-367"/>
    <e v="#N/A"/>
    <s v="FI-362"/>
    <s v="M-371"/>
  </r>
  <r>
    <x v="1626"/>
    <n v="360"/>
    <s v="Enfermedades Mundiales"/>
    <s v="Salud"/>
    <n v="1"/>
    <x v="6"/>
    <x v="2"/>
    <x v="1"/>
    <x v="1"/>
    <s v="Ninguno"/>
    <s v="Exámenes realizados"/>
    <s v="Periodo 2020-2021"/>
    <s v="Número Exámenes"/>
    <s v="Ministerio de Ciencias, Tecnología, Conocimiento e Innovación"/>
    <x v="1626"/>
    <m/>
    <s v="Gráfico Evolución"/>
    <m/>
    <x v="1612"/>
    <n v="100200301"/>
    <s v="#1774B9"/>
    <s v="360-1627"/>
    <n v="36200001"/>
    <s v="T-367"/>
    <e v="#N/A"/>
    <s v="FI-363"/>
    <s v="M-371"/>
  </r>
  <r>
    <x v="1627"/>
    <n v="360"/>
    <s v="Enfermedades Mundiales"/>
    <s v="Salud"/>
    <n v="2"/>
    <x v="6"/>
    <x v="2"/>
    <x v="1"/>
    <x v="2"/>
    <s v="Ninguno"/>
    <s v="Exámenes realizados"/>
    <s v="Periodo 2020-2021"/>
    <s v="Número Exámenes"/>
    <s v="Ministerio de Ciencias, Tecnología, Conocimiento e Innovación"/>
    <x v="1627"/>
    <m/>
    <s v="Gráfico Evolución"/>
    <m/>
    <x v="1613"/>
    <n v="100200302"/>
    <s v="#1774B9"/>
    <s v="360-1628"/>
    <n v="36200002"/>
    <s v="T-367"/>
    <e v="#N/A"/>
    <s v="FI-363"/>
    <s v="M-371"/>
  </r>
  <r>
    <x v="1628"/>
    <n v="360"/>
    <s v="Enfermedades Mundiales"/>
    <s v="Salud"/>
    <n v="3"/>
    <x v="6"/>
    <x v="2"/>
    <x v="1"/>
    <x v="3"/>
    <s v="Ninguno"/>
    <s v="Exámenes realizados"/>
    <s v="Periodo 2020-2021"/>
    <s v="Número Exámenes"/>
    <s v="Ministerio de Ciencias, Tecnología, Conocimiento e Innovación"/>
    <x v="1628"/>
    <m/>
    <s v="Gráfico Evolución"/>
    <m/>
    <x v="1614"/>
    <m/>
    <s v="#1774B9"/>
    <s v="360-1629"/>
    <n v="36200003"/>
    <s v="T-367"/>
    <e v="#N/A"/>
    <s v="FI-363"/>
    <s v="M-371"/>
  </r>
  <r>
    <x v="1629"/>
    <n v="360"/>
    <s v="Enfermedades Mundiales"/>
    <s v="Salud"/>
    <n v="4"/>
    <x v="6"/>
    <x v="2"/>
    <x v="1"/>
    <x v="4"/>
    <s v="Ninguno"/>
    <s v="Exámenes realizados"/>
    <s v="Periodo 2020-2021"/>
    <s v="Número Exámenes"/>
    <s v="Ministerio de Ciencias, Tecnología, Conocimiento e Innovación"/>
    <x v="1629"/>
    <m/>
    <s v="Gráfico Evolución"/>
    <m/>
    <x v="1615"/>
    <m/>
    <s v="#1774B9"/>
    <s v="360-1630"/>
    <n v="36200004"/>
    <s v="T-367"/>
    <e v="#N/A"/>
    <s v="FI-363"/>
    <s v="M-371"/>
  </r>
  <r>
    <x v="1630"/>
    <n v="360"/>
    <s v="Enfermedades Mundiales"/>
    <s v="Salud"/>
    <n v="5"/>
    <x v="6"/>
    <x v="2"/>
    <x v="1"/>
    <x v="5"/>
    <s v="Ninguno"/>
    <s v="Exámenes realizados"/>
    <s v="Periodo 2020-2021"/>
    <s v="Número Exámenes"/>
    <s v="Ministerio de Ciencias, Tecnología, Conocimiento e Innovación"/>
    <x v="1630"/>
    <m/>
    <s v="Gráfico Evolución"/>
    <m/>
    <x v="1616"/>
    <m/>
    <s v="#1774B9"/>
    <s v="360-1631"/>
    <n v="36200005"/>
    <s v="T-367"/>
    <e v="#N/A"/>
    <s v="FI-363"/>
    <s v="M-371"/>
  </r>
  <r>
    <x v="1631"/>
    <n v="360"/>
    <s v="Enfermedades Mundiales"/>
    <s v="Salud"/>
    <n v="6"/>
    <x v="6"/>
    <x v="2"/>
    <x v="1"/>
    <x v="6"/>
    <s v="Ninguno"/>
    <s v="Exámenes realizados"/>
    <s v="Periodo 2020-2021"/>
    <s v="Número Exámenes"/>
    <s v="Ministerio de Ciencias, Tecnología, Conocimiento e Innovación"/>
    <x v="1631"/>
    <m/>
    <s v="Gráfico Evolución"/>
    <m/>
    <x v="1617"/>
    <m/>
    <s v="#1774B9"/>
    <s v="360-1632"/>
    <n v="36200006"/>
    <s v="T-367"/>
    <e v="#N/A"/>
    <s v="FI-363"/>
    <s v="M-371"/>
  </r>
  <r>
    <x v="1632"/>
    <n v="360"/>
    <s v="Enfermedades Mundiales"/>
    <s v="Salud"/>
    <n v="7"/>
    <x v="6"/>
    <x v="2"/>
    <x v="1"/>
    <x v="7"/>
    <s v="Ninguno"/>
    <s v="Exámenes realizados"/>
    <s v="Periodo 2020-2021"/>
    <s v="Número Exámenes"/>
    <s v="Ministerio de Ciencias, Tecnología, Conocimiento e Innovación"/>
    <x v="1632"/>
    <m/>
    <s v="Gráfico Evolución"/>
    <m/>
    <x v="1618"/>
    <m/>
    <s v="#1774B9"/>
    <s v="360-1633"/>
    <n v="36200007"/>
    <s v="T-367"/>
    <e v="#N/A"/>
    <s v="FI-363"/>
    <s v="M-371"/>
  </r>
  <r>
    <x v="1633"/>
    <n v="360"/>
    <s v="Enfermedades Mundiales"/>
    <s v="Salud"/>
    <n v="8"/>
    <x v="6"/>
    <x v="2"/>
    <x v="1"/>
    <x v="8"/>
    <s v="Ninguno"/>
    <s v="Exámenes realizados"/>
    <s v="Periodo 2020-2021"/>
    <s v="Número Exámenes"/>
    <s v="Ministerio de Ciencias, Tecnología, Conocimiento e Innovación"/>
    <x v="1633"/>
    <m/>
    <s v="Gráfico Evolución"/>
    <m/>
    <x v="1619"/>
    <m/>
    <s v="#1774B9"/>
    <s v="360-1634"/>
    <n v="36200008"/>
    <s v="T-367"/>
    <e v="#N/A"/>
    <s v="FI-363"/>
    <s v="M-371"/>
  </r>
  <r>
    <x v="1634"/>
    <n v="360"/>
    <s v="Enfermedades Mundiales"/>
    <s v="Salud"/>
    <n v="9"/>
    <x v="6"/>
    <x v="2"/>
    <x v="1"/>
    <x v="9"/>
    <s v="Ninguno"/>
    <s v="Exámenes realizados"/>
    <s v="Periodo 2020-2021"/>
    <s v="Número Exámenes"/>
    <s v="Ministerio de Ciencias, Tecnología, Conocimiento e Innovación"/>
    <x v="1634"/>
    <m/>
    <s v="Gráfico Evolución"/>
    <m/>
    <x v="1620"/>
    <m/>
    <s v="#1774B9"/>
    <s v="360-1635"/>
    <n v="36200009"/>
    <s v="T-367"/>
    <e v="#N/A"/>
    <s v="FI-363"/>
    <s v="M-371"/>
  </r>
  <r>
    <x v="1635"/>
    <n v="360"/>
    <s v="Enfermedades Mundiales"/>
    <s v="Salud"/>
    <n v="10"/>
    <x v="6"/>
    <x v="2"/>
    <x v="1"/>
    <x v="10"/>
    <s v="Ninguno"/>
    <s v="Exámenes realizados"/>
    <s v="Periodo 2020-2021"/>
    <s v="Número Exámenes"/>
    <s v="Ministerio de Ciencias, Tecnología, Conocimiento e Innovación"/>
    <x v="1635"/>
    <m/>
    <s v="Gráfico Evolución"/>
    <m/>
    <x v="1621"/>
    <m/>
    <s v="#1774B9"/>
    <s v="360-1636"/>
    <n v="36200010"/>
    <s v="T-367"/>
    <e v="#N/A"/>
    <s v="FI-363"/>
    <s v="M-371"/>
  </r>
  <r>
    <x v="1636"/>
    <n v="360"/>
    <s v="Enfermedades Mundiales"/>
    <s v="Salud"/>
    <n v="11"/>
    <x v="6"/>
    <x v="2"/>
    <x v="1"/>
    <x v="11"/>
    <s v="Ninguno"/>
    <s v="Exámenes realizados"/>
    <s v="Periodo 2020-2021"/>
    <s v="Número Exámenes"/>
    <s v="Ministerio de Ciencias, Tecnología, Conocimiento e Innovación"/>
    <x v="1636"/>
    <m/>
    <s v="Gráfico Evolución"/>
    <m/>
    <x v="1622"/>
    <m/>
    <s v="#1774B9"/>
    <s v="360-1637"/>
    <n v="36200011"/>
    <s v="T-367"/>
    <e v="#N/A"/>
    <s v="FI-363"/>
    <s v="M-371"/>
  </r>
  <r>
    <x v="1637"/>
    <n v="360"/>
    <s v="Enfermedades Mundiales"/>
    <s v="Salud"/>
    <n v="12"/>
    <x v="6"/>
    <x v="2"/>
    <x v="1"/>
    <x v="12"/>
    <s v="Ninguno"/>
    <s v="Exámenes realizados"/>
    <s v="Periodo 2020-2021"/>
    <s v="Número Exámenes"/>
    <s v="Ministerio de Ciencias, Tecnología, Conocimiento e Innovación"/>
    <x v="1637"/>
    <m/>
    <s v="Gráfico Evolución"/>
    <m/>
    <x v="1623"/>
    <m/>
    <s v="#1774B9"/>
    <s v="360-1638"/>
    <n v="36200012"/>
    <s v="T-367"/>
    <e v="#N/A"/>
    <s v="FI-363"/>
    <s v="M-371"/>
  </r>
  <r>
    <x v="1638"/>
    <n v="360"/>
    <s v="Enfermedades Mundiales"/>
    <s v="Salud"/>
    <n v="13"/>
    <x v="6"/>
    <x v="2"/>
    <x v="1"/>
    <x v="13"/>
    <s v="Ninguno"/>
    <s v="Exámenes realizados"/>
    <s v="Periodo 2020-2021"/>
    <s v="Número Exámenes"/>
    <s v="Ministerio de Ciencias, Tecnología, Conocimiento e Innovación"/>
    <x v="1638"/>
    <m/>
    <s v="Gráfico Evolución"/>
    <m/>
    <x v="1624"/>
    <m/>
    <s v="#1774B9"/>
    <s v="360-1639"/>
    <n v="36200013"/>
    <s v="T-367"/>
    <e v="#N/A"/>
    <s v="FI-363"/>
    <s v="M-371"/>
  </r>
  <r>
    <x v="1639"/>
    <n v="360"/>
    <s v="Enfermedades Mundiales"/>
    <s v="Salud"/>
    <n v="14"/>
    <x v="6"/>
    <x v="2"/>
    <x v="1"/>
    <x v="14"/>
    <s v="Ninguno"/>
    <s v="Exámenes realizados"/>
    <s v="Periodo 2020-2021"/>
    <s v="Número Exámenes"/>
    <s v="Ministerio de Ciencias, Tecnología, Conocimiento e Innovación"/>
    <x v="1639"/>
    <m/>
    <s v="Gráfico Evolución"/>
    <m/>
    <x v="1625"/>
    <m/>
    <s v="#1774B9"/>
    <s v="360-1640"/>
    <n v="36200014"/>
    <s v="T-367"/>
    <e v="#N/A"/>
    <s v="FI-363"/>
    <s v="M-371"/>
  </r>
  <r>
    <x v="1640"/>
    <n v="360"/>
    <s v="Enfermedades Mundiales"/>
    <s v="Salud"/>
    <n v="15"/>
    <x v="6"/>
    <x v="2"/>
    <x v="1"/>
    <x v="15"/>
    <s v="Ninguno"/>
    <s v="Exámenes realizados"/>
    <s v="Periodo 2020-2021"/>
    <s v="Número Exámenes"/>
    <s v="Ministerio de Ciencias, Tecnología, Conocimiento e Innovación"/>
    <x v="1640"/>
    <m/>
    <s v="Gráfico Evolución"/>
    <m/>
    <x v="1626"/>
    <m/>
    <s v="#1774B9"/>
    <s v="360-1641"/>
    <n v="36200015"/>
    <s v="T-367"/>
    <e v="#N/A"/>
    <s v="FI-363"/>
    <s v="M-371"/>
  </r>
  <r>
    <x v="1641"/>
    <n v="360"/>
    <s v="Enfermedades Mundiales"/>
    <s v="Salud"/>
    <n v="16"/>
    <x v="6"/>
    <x v="2"/>
    <x v="1"/>
    <x v="16"/>
    <s v="Ninguno"/>
    <s v="Exámenes realizados"/>
    <s v="Periodo 2020-2021"/>
    <s v="Número Exámenes"/>
    <s v="Ministerio de Ciencias, Tecnología, Conocimiento e Innovación"/>
    <x v="1641"/>
    <m/>
    <s v="Gráfico Evolución"/>
    <m/>
    <x v="1627"/>
    <m/>
    <s v="#1774B9"/>
    <s v="360-1642"/>
    <n v="36200016"/>
    <s v="T-367"/>
    <e v="#N/A"/>
    <s v="FI-363"/>
    <s v="M-371"/>
  </r>
  <r>
    <x v="1642"/>
    <n v="360"/>
    <s v="Enfermedades Mundiales"/>
    <s v="Salud"/>
    <n v="0"/>
    <x v="7"/>
    <x v="4"/>
    <x v="0"/>
    <x v="0"/>
    <s v="Región-Comuna-Zona"/>
    <s v="Etapa Actual"/>
    <s v="Último Informe MINCIECIA"/>
    <s v="Adimensional"/>
    <s v="Ministerio de Ciencias, Tecnología, Conocimiento e Innovación"/>
    <x v="1642"/>
    <m/>
    <s v="Representación Geográfica"/>
    <m/>
    <x v="1628"/>
    <n v="100200300"/>
    <s v="#1774B9"/>
    <s v="360-1643"/>
    <n v="36100000"/>
    <s v="T-368"/>
    <s v="C-364"/>
    <s v="FI-364"/>
    <s v="M-372"/>
  </r>
  <r>
    <x v="1643"/>
    <n v="360"/>
    <s v="Enfermedades Mundiales"/>
    <s v="Salud"/>
    <n v="1"/>
    <x v="7"/>
    <x v="4"/>
    <x v="1"/>
    <x v="1"/>
    <s v="Comuna-Zona"/>
    <s v="Etapa Actual"/>
    <s v="Último Informe MINCIECIA"/>
    <s v="Adimensional"/>
    <s v="Ministerio de Ciencias, Tecnología, Conocimiento e Innovación"/>
    <x v="1643"/>
    <m/>
    <s v="Representación Geográfica"/>
    <m/>
    <x v="1629"/>
    <n v="100200301"/>
    <s v="#1774B9"/>
    <s v="360-1644"/>
    <n v="36200001"/>
    <s v="T-368"/>
    <s v="C-364"/>
    <s v="FI-365"/>
    <s v="M-372"/>
  </r>
  <r>
    <x v="1644"/>
    <n v="360"/>
    <s v="Enfermedades Mundiales"/>
    <s v="Salud"/>
    <n v="2"/>
    <x v="7"/>
    <x v="4"/>
    <x v="1"/>
    <x v="2"/>
    <s v="Comuna-Zona"/>
    <s v="Etapa Actual"/>
    <s v="Último Informe MINCIECIA"/>
    <s v="Adimensional"/>
    <s v="Ministerio de Ciencias, Tecnología, Conocimiento e Innovación"/>
    <x v="1644"/>
    <m/>
    <s v="Representación Geográfica"/>
    <m/>
    <x v="1630"/>
    <n v="100200302"/>
    <s v="#1774B9"/>
    <s v="360-1645"/>
    <n v="36200002"/>
    <s v="T-368"/>
    <s v="C-364"/>
    <s v="FI-365"/>
    <s v="M-372"/>
  </r>
  <r>
    <x v="1645"/>
    <n v="360"/>
    <s v="Enfermedades Mundiales"/>
    <s v="Salud"/>
    <n v="3"/>
    <x v="7"/>
    <x v="4"/>
    <x v="1"/>
    <x v="3"/>
    <s v="Comuna-Zona"/>
    <s v="Etapa Actual"/>
    <s v="Último Informe MINCIECIA"/>
    <s v="Adimensional"/>
    <s v="Ministerio de Ciencias, Tecnología, Conocimiento e Innovación"/>
    <x v="1645"/>
    <m/>
    <s v="Representación Geográfica"/>
    <m/>
    <x v="1631"/>
    <m/>
    <s v="#1774B9"/>
    <s v="360-1646"/>
    <n v="36200003"/>
    <s v="T-368"/>
    <s v="C-364"/>
    <s v="FI-365"/>
    <s v="M-372"/>
  </r>
  <r>
    <x v="1646"/>
    <n v="360"/>
    <s v="Enfermedades Mundiales"/>
    <s v="Salud"/>
    <n v="4"/>
    <x v="7"/>
    <x v="4"/>
    <x v="1"/>
    <x v="4"/>
    <s v="Comuna-Zona"/>
    <s v="Etapa Actual"/>
    <s v="Último Informe MINCIECIA"/>
    <s v="Adimensional"/>
    <s v="Ministerio de Ciencias, Tecnología, Conocimiento e Innovación"/>
    <x v="1646"/>
    <m/>
    <s v="Representación Geográfica"/>
    <m/>
    <x v="1632"/>
    <m/>
    <s v="#1774B9"/>
    <s v="360-1647"/>
    <n v="36200004"/>
    <s v="T-368"/>
    <s v="C-364"/>
    <s v="FI-365"/>
    <s v="M-372"/>
  </r>
  <r>
    <x v="1647"/>
    <n v="360"/>
    <s v="Enfermedades Mundiales"/>
    <s v="Salud"/>
    <n v="5"/>
    <x v="7"/>
    <x v="4"/>
    <x v="1"/>
    <x v="5"/>
    <s v="Comuna-Zona"/>
    <s v="Etapa Actual"/>
    <s v="Último Informe MINCIECIA"/>
    <s v="Adimensional"/>
    <s v="Ministerio de Ciencias, Tecnología, Conocimiento e Innovación"/>
    <x v="1647"/>
    <m/>
    <s v="Representación Geográfica"/>
    <m/>
    <x v="1633"/>
    <m/>
    <s v="#1774B9"/>
    <s v="360-1648"/>
    <n v="36200005"/>
    <s v="T-368"/>
    <s v="C-364"/>
    <s v="FI-365"/>
    <s v="M-372"/>
  </r>
  <r>
    <x v="1648"/>
    <n v="360"/>
    <s v="Enfermedades Mundiales"/>
    <s v="Salud"/>
    <n v="6"/>
    <x v="7"/>
    <x v="4"/>
    <x v="1"/>
    <x v="6"/>
    <s v="Comuna-Zona"/>
    <s v="Etapa Actual"/>
    <s v="Último Informe MINCIECIA"/>
    <s v="Adimensional"/>
    <s v="Ministerio de Ciencias, Tecnología, Conocimiento e Innovación"/>
    <x v="1648"/>
    <m/>
    <s v="Representación Geográfica"/>
    <m/>
    <x v="1634"/>
    <m/>
    <s v="#1774B9"/>
    <s v="360-1649"/>
    <n v="36200006"/>
    <s v="T-368"/>
    <s v="C-364"/>
    <s v="FI-365"/>
    <s v="M-372"/>
  </r>
  <r>
    <x v="1649"/>
    <n v="360"/>
    <s v="Enfermedades Mundiales"/>
    <s v="Salud"/>
    <n v="7"/>
    <x v="7"/>
    <x v="4"/>
    <x v="1"/>
    <x v="7"/>
    <s v="Comuna-Zona"/>
    <s v="Etapa Actual"/>
    <s v="Último Informe MINCIECIA"/>
    <s v="Adimensional"/>
    <s v="Ministerio de Ciencias, Tecnología, Conocimiento e Innovación"/>
    <x v="1649"/>
    <m/>
    <s v="Representación Geográfica"/>
    <m/>
    <x v="1635"/>
    <m/>
    <s v="#1774B9"/>
    <s v="360-1650"/>
    <n v="36200007"/>
    <s v="T-368"/>
    <s v="C-364"/>
    <s v="FI-365"/>
    <s v="M-372"/>
  </r>
  <r>
    <x v="1650"/>
    <n v="360"/>
    <s v="Enfermedades Mundiales"/>
    <s v="Salud"/>
    <n v="8"/>
    <x v="7"/>
    <x v="4"/>
    <x v="1"/>
    <x v="8"/>
    <s v="Comuna-Zona"/>
    <s v="Etapa Actual"/>
    <s v="Último Informe MINCIECIA"/>
    <s v="Adimensional"/>
    <s v="Ministerio de Ciencias, Tecnología, Conocimiento e Innovación"/>
    <x v="1650"/>
    <m/>
    <s v="Representación Geográfica"/>
    <m/>
    <x v="1636"/>
    <m/>
    <s v="#1774B9"/>
    <s v="360-1651"/>
    <n v="36200008"/>
    <s v="T-368"/>
    <s v="C-364"/>
    <s v="FI-365"/>
    <s v="M-372"/>
  </r>
  <r>
    <x v="1651"/>
    <n v="360"/>
    <s v="Enfermedades Mundiales"/>
    <s v="Salud"/>
    <n v="9"/>
    <x v="7"/>
    <x v="4"/>
    <x v="1"/>
    <x v="9"/>
    <s v="Comuna-Zona"/>
    <s v="Etapa Actual"/>
    <s v="Último Informe MINCIECIA"/>
    <s v="Adimensional"/>
    <s v="Ministerio de Ciencias, Tecnología, Conocimiento e Innovación"/>
    <x v="1651"/>
    <m/>
    <s v="Representación Geográfica"/>
    <m/>
    <x v="1637"/>
    <m/>
    <s v="#1774B9"/>
    <s v="360-1652"/>
    <n v="36200009"/>
    <s v="T-368"/>
    <s v="C-364"/>
    <s v="FI-365"/>
    <s v="M-372"/>
  </r>
  <r>
    <x v="1652"/>
    <n v="360"/>
    <s v="Enfermedades Mundiales"/>
    <s v="Salud"/>
    <n v="10"/>
    <x v="7"/>
    <x v="4"/>
    <x v="1"/>
    <x v="10"/>
    <s v="Comuna-Zona"/>
    <s v="Etapa Actual"/>
    <s v="Último Informe MINCIECIA"/>
    <s v="Adimensional"/>
    <s v="Ministerio de Ciencias, Tecnología, Conocimiento e Innovación"/>
    <x v="1652"/>
    <m/>
    <s v="Representación Geográfica"/>
    <m/>
    <x v="1638"/>
    <m/>
    <s v="#1774B9"/>
    <s v="360-1653"/>
    <n v="36200010"/>
    <s v="T-368"/>
    <s v="C-364"/>
    <s v="FI-365"/>
    <s v="M-372"/>
  </r>
  <r>
    <x v="1653"/>
    <n v="360"/>
    <s v="Enfermedades Mundiales"/>
    <s v="Salud"/>
    <n v="11"/>
    <x v="7"/>
    <x v="4"/>
    <x v="1"/>
    <x v="11"/>
    <s v="Comuna-Zona"/>
    <s v="Etapa Actual"/>
    <s v="Último Informe MINCIECIA"/>
    <s v="Adimensional"/>
    <s v="Ministerio de Ciencias, Tecnología, Conocimiento e Innovación"/>
    <x v="1653"/>
    <m/>
    <s v="Representación Geográfica"/>
    <m/>
    <x v="1639"/>
    <m/>
    <s v="#1774B9"/>
    <s v="360-1654"/>
    <n v="36200011"/>
    <s v="T-368"/>
    <s v="C-364"/>
    <s v="FI-365"/>
    <s v="M-372"/>
  </r>
  <r>
    <x v="1654"/>
    <n v="360"/>
    <s v="Enfermedades Mundiales"/>
    <s v="Salud"/>
    <n v="12"/>
    <x v="7"/>
    <x v="4"/>
    <x v="1"/>
    <x v="12"/>
    <s v="Comuna-Zona"/>
    <s v="Etapa Actual"/>
    <s v="Último Informe MINCIECIA"/>
    <s v="Adimensional"/>
    <s v="Ministerio de Ciencias, Tecnología, Conocimiento e Innovación"/>
    <x v="1654"/>
    <m/>
    <s v="Representación Geográfica"/>
    <m/>
    <x v="1640"/>
    <m/>
    <s v="#1774B9"/>
    <s v="360-1655"/>
    <n v="36200012"/>
    <s v="T-368"/>
    <s v="C-364"/>
    <s v="FI-365"/>
    <s v="M-372"/>
  </r>
  <r>
    <x v="1655"/>
    <n v="360"/>
    <s v="Enfermedades Mundiales"/>
    <s v="Salud"/>
    <n v="13"/>
    <x v="7"/>
    <x v="4"/>
    <x v="1"/>
    <x v="13"/>
    <s v="Comuna-Zona"/>
    <s v="Etapa Actual"/>
    <s v="Último Informe MINCIECIA"/>
    <s v="Adimensional"/>
    <s v="Ministerio de Ciencias, Tecnología, Conocimiento e Innovación"/>
    <x v="1655"/>
    <m/>
    <s v="Representación Geográfica"/>
    <m/>
    <x v="1641"/>
    <m/>
    <s v="#1774B9"/>
    <s v="360-1656"/>
    <n v="36200013"/>
    <s v="T-368"/>
    <s v="C-364"/>
    <s v="FI-365"/>
    <s v="M-372"/>
  </r>
  <r>
    <x v="1656"/>
    <n v="360"/>
    <s v="Enfermedades Mundiales"/>
    <s v="Salud"/>
    <n v="14"/>
    <x v="7"/>
    <x v="4"/>
    <x v="1"/>
    <x v="14"/>
    <s v="Comuna-Zona"/>
    <s v="Etapa Actual"/>
    <s v="Último Informe MINCIECIA"/>
    <s v="Adimensional"/>
    <s v="Ministerio de Ciencias, Tecnología, Conocimiento e Innovación"/>
    <x v="1656"/>
    <m/>
    <s v="Representación Geográfica"/>
    <m/>
    <x v="1642"/>
    <m/>
    <s v="#1774B9"/>
    <s v="360-1657"/>
    <n v="36200014"/>
    <s v="T-368"/>
    <s v="C-364"/>
    <s v="FI-365"/>
    <s v="M-372"/>
  </r>
  <r>
    <x v="1657"/>
    <n v="360"/>
    <s v="Enfermedades Mundiales"/>
    <s v="Salud"/>
    <n v="15"/>
    <x v="7"/>
    <x v="4"/>
    <x v="1"/>
    <x v="15"/>
    <s v="Comuna-Zona"/>
    <s v="Etapa Actual"/>
    <s v="Último Informe MINCIECIA"/>
    <s v="Adimensional"/>
    <s v="Ministerio de Ciencias, Tecnología, Conocimiento e Innovación"/>
    <x v="1657"/>
    <m/>
    <s v="Representación Geográfica"/>
    <m/>
    <x v="1643"/>
    <m/>
    <s v="#1774B9"/>
    <s v="360-1658"/>
    <n v="36200015"/>
    <s v="T-368"/>
    <s v="C-364"/>
    <s v="FI-365"/>
    <s v="M-372"/>
  </r>
  <r>
    <x v="1658"/>
    <n v="360"/>
    <s v="Enfermedades Mundiales"/>
    <s v="Salud"/>
    <n v="16"/>
    <x v="7"/>
    <x v="4"/>
    <x v="1"/>
    <x v="16"/>
    <s v="Comuna-Zona"/>
    <s v="Etapa Actual"/>
    <s v="Último Informe MINCIECIA"/>
    <s v="Adimensional"/>
    <s v="Ministerio de Ciencias, Tecnología, Conocimiento e Innovación"/>
    <x v="1658"/>
    <m/>
    <s v="Representación Geográfica"/>
    <m/>
    <x v="1644"/>
    <m/>
    <s v="#1774B9"/>
    <s v="360-1659"/>
    <n v="36200016"/>
    <s v="T-368"/>
    <s v="C-364"/>
    <s v="FI-365"/>
    <s v="M-372"/>
  </r>
  <r>
    <x v="1659"/>
    <n v="360"/>
    <s v="Enfermedades Mundiales"/>
    <s v="Salud"/>
    <n v="1101"/>
    <x v="7"/>
    <x v="4"/>
    <x v="2"/>
    <x v="17"/>
    <s v="Zona"/>
    <s v="Etapa Actual"/>
    <s v="Último Informe MINCIECIA"/>
    <s v="Adimensional"/>
    <s v="Ministerio de Ciencias, Tecnología, Conocimiento e Innovación"/>
    <x v="1659"/>
    <m/>
    <s v="Representación Geográfica"/>
    <m/>
    <x v="1645"/>
    <m/>
    <s v="#1774B9"/>
    <s v="360-1660"/>
    <n v="36301101"/>
    <s v="T-368"/>
    <s v="C-364"/>
    <s v="FI-366"/>
    <s v="M-372"/>
  </r>
  <r>
    <x v="1660"/>
    <n v="360"/>
    <s v="Enfermedades Mundiales"/>
    <s v="Salud"/>
    <n v="1107"/>
    <x v="7"/>
    <x v="4"/>
    <x v="2"/>
    <x v="18"/>
    <s v="Zona"/>
    <s v="Etapa Actual"/>
    <s v="Último Informe MINCIECIA"/>
    <s v="Adimensional"/>
    <s v="Ministerio de Ciencias, Tecnología, Conocimiento e Innovación"/>
    <x v="1660"/>
    <m/>
    <s v="Representación Geográfica"/>
    <m/>
    <x v="1646"/>
    <m/>
    <s v="#1774B9"/>
    <s v="360-1661"/>
    <n v="36301107"/>
    <s v="T-368"/>
    <s v="C-364"/>
    <s v="FI-366"/>
    <s v="M-372"/>
  </r>
  <r>
    <x v="1661"/>
    <n v="360"/>
    <s v="Enfermedades Mundiales"/>
    <s v="Salud"/>
    <n v="1401"/>
    <x v="7"/>
    <x v="4"/>
    <x v="2"/>
    <x v="19"/>
    <s v="Zona"/>
    <s v="Etapa Actual"/>
    <s v="Último Informe MINCIECIA"/>
    <s v="Adimensional"/>
    <s v="Ministerio de Ciencias, Tecnología, Conocimiento e Innovación"/>
    <x v="1661"/>
    <m/>
    <s v="Representación Geográfica"/>
    <m/>
    <x v="1647"/>
    <m/>
    <s v="#1774B9"/>
    <s v="360-1662"/>
    <n v="36301401"/>
    <s v="T-368"/>
    <s v="C-364"/>
    <s v="FI-366"/>
    <s v="M-372"/>
  </r>
  <r>
    <x v="1662"/>
    <n v="360"/>
    <s v="Enfermedades Mundiales"/>
    <s v="Salud"/>
    <n v="1402"/>
    <x v="7"/>
    <x v="4"/>
    <x v="2"/>
    <x v="20"/>
    <s v="Zona"/>
    <s v="Etapa Actual"/>
    <s v="Último Informe MINCIECIA"/>
    <s v="Adimensional"/>
    <s v="Ministerio de Ciencias, Tecnología, Conocimiento e Innovación"/>
    <x v="1662"/>
    <m/>
    <s v="Representación Geográfica"/>
    <m/>
    <x v="1648"/>
    <m/>
    <s v="#1774B9"/>
    <s v="360-1663"/>
    <n v="36301402"/>
    <s v="T-368"/>
    <s v="C-364"/>
    <s v="FI-366"/>
    <s v="M-372"/>
  </r>
  <r>
    <x v="1663"/>
    <n v="360"/>
    <s v="Enfermedades Mundiales"/>
    <s v="Salud"/>
    <n v="1403"/>
    <x v="7"/>
    <x v="4"/>
    <x v="2"/>
    <x v="21"/>
    <s v="Zona"/>
    <s v="Etapa Actual"/>
    <s v="Último Informe MINCIECIA"/>
    <s v="Adimensional"/>
    <s v="Ministerio de Ciencias, Tecnología, Conocimiento e Innovación"/>
    <x v="1663"/>
    <m/>
    <s v="Representación Geográfica"/>
    <m/>
    <x v="1649"/>
    <m/>
    <s v="#1774B9"/>
    <s v="360-1664"/>
    <n v="36301403"/>
    <s v="T-368"/>
    <s v="C-364"/>
    <s v="FI-366"/>
    <s v="M-372"/>
  </r>
  <r>
    <x v="1664"/>
    <n v="360"/>
    <s v="Enfermedades Mundiales"/>
    <s v="Salud"/>
    <n v="1404"/>
    <x v="7"/>
    <x v="4"/>
    <x v="2"/>
    <x v="22"/>
    <s v="Zona"/>
    <s v="Etapa Actual"/>
    <s v="Último Informe MINCIECIA"/>
    <s v="Adimensional"/>
    <s v="Ministerio de Ciencias, Tecnología, Conocimiento e Innovación"/>
    <x v="1664"/>
    <m/>
    <s v="Representación Geográfica"/>
    <m/>
    <x v="1650"/>
    <m/>
    <s v="#1774B9"/>
    <s v="360-1665"/>
    <n v="36301404"/>
    <s v="T-368"/>
    <s v="C-364"/>
    <s v="FI-366"/>
    <s v="M-372"/>
  </r>
  <r>
    <x v="1665"/>
    <n v="360"/>
    <s v="Enfermedades Mundiales"/>
    <s v="Salud"/>
    <n v="1405"/>
    <x v="7"/>
    <x v="4"/>
    <x v="2"/>
    <x v="23"/>
    <s v="Zona"/>
    <s v="Etapa Actual"/>
    <s v="Último Informe MINCIECIA"/>
    <s v="Adimensional"/>
    <s v="Ministerio de Ciencias, Tecnología, Conocimiento e Innovación"/>
    <x v="1665"/>
    <m/>
    <s v="Representación Geográfica"/>
    <m/>
    <x v="1651"/>
    <m/>
    <s v="#1774B9"/>
    <s v="360-1666"/>
    <n v="36301405"/>
    <s v="T-368"/>
    <s v="C-364"/>
    <s v="FI-366"/>
    <s v="M-372"/>
  </r>
  <r>
    <x v="1666"/>
    <n v="360"/>
    <s v="Enfermedades Mundiales"/>
    <s v="Salud"/>
    <n v="2101"/>
    <x v="7"/>
    <x v="4"/>
    <x v="2"/>
    <x v="24"/>
    <s v="Zona"/>
    <s v="Etapa Actual"/>
    <s v="Último Informe MINCIECIA"/>
    <s v="Adimensional"/>
    <s v="Ministerio de Ciencias, Tecnología, Conocimiento e Innovación"/>
    <x v="1666"/>
    <m/>
    <s v="Representación Geográfica"/>
    <m/>
    <x v="1652"/>
    <m/>
    <s v="#1774B9"/>
    <s v="360-1667"/>
    <n v="36302101"/>
    <s v="T-368"/>
    <s v="C-364"/>
    <s v="FI-366"/>
    <s v="M-372"/>
  </r>
  <r>
    <x v="1667"/>
    <n v="360"/>
    <s v="Enfermedades Mundiales"/>
    <s v="Salud"/>
    <n v="2102"/>
    <x v="7"/>
    <x v="4"/>
    <x v="2"/>
    <x v="25"/>
    <s v="Zona"/>
    <s v="Etapa Actual"/>
    <s v="Último Informe MINCIECIA"/>
    <s v="Adimensional"/>
    <s v="Ministerio de Ciencias, Tecnología, Conocimiento e Innovación"/>
    <x v="1667"/>
    <m/>
    <s v="Representación Geográfica"/>
    <m/>
    <x v="1653"/>
    <m/>
    <s v="#1774B9"/>
    <s v="360-1668"/>
    <n v="36302102"/>
    <s v="T-368"/>
    <s v="C-364"/>
    <s v="FI-366"/>
    <s v="M-372"/>
  </r>
  <r>
    <x v="1668"/>
    <n v="360"/>
    <s v="Enfermedades Mundiales"/>
    <s v="Salud"/>
    <n v="2103"/>
    <x v="7"/>
    <x v="4"/>
    <x v="2"/>
    <x v="26"/>
    <s v="Zona"/>
    <s v="Etapa Actual"/>
    <s v="Último Informe MINCIECIA"/>
    <s v="Adimensional"/>
    <s v="Ministerio de Ciencias, Tecnología, Conocimiento e Innovación"/>
    <x v="1668"/>
    <m/>
    <s v="Representación Geográfica"/>
    <m/>
    <x v="1654"/>
    <m/>
    <s v="#1774B9"/>
    <s v="360-1669"/>
    <n v="36302103"/>
    <s v="T-368"/>
    <s v="C-364"/>
    <s v="FI-366"/>
    <s v="M-372"/>
  </r>
  <r>
    <x v="1669"/>
    <n v="360"/>
    <s v="Enfermedades Mundiales"/>
    <s v="Salud"/>
    <n v="2104"/>
    <x v="7"/>
    <x v="4"/>
    <x v="2"/>
    <x v="27"/>
    <s v="Zona"/>
    <s v="Etapa Actual"/>
    <s v="Último Informe MINCIECIA"/>
    <s v="Adimensional"/>
    <s v="Ministerio de Ciencias, Tecnología, Conocimiento e Innovación"/>
    <x v="1669"/>
    <m/>
    <s v="Representación Geográfica"/>
    <m/>
    <x v="1655"/>
    <m/>
    <s v="#1774B9"/>
    <s v="360-1670"/>
    <n v="36302104"/>
    <s v="T-368"/>
    <s v="C-364"/>
    <s v="FI-366"/>
    <s v="M-372"/>
  </r>
  <r>
    <x v="1670"/>
    <n v="360"/>
    <s v="Enfermedades Mundiales"/>
    <s v="Salud"/>
    <n v="2201"/>
    <x v="7"/>
    <x v="4"/>
    <x v="2"/>
    <x v="28"/>
    <s v="Zona"/>
    <s v="Etapa Actual"/>
    <s v="Último Informe MINCIECIA"/>
    <s v="Adimensional"/>
    <s v="Ministerio de Ciencias, Tecnología, Conocimiento e Innovación"/>
    <x v="1670"/>
    <m/>
    <s v="Representación Geográfica"/>
    <m/>
    <x v="1656"/>
    <m/>
    <s v="#1774B9"/>
    <s v="360-1671"/>
    <n v="36302201"/>
    <s v="T-368"/>
    <s v="C-364"/>
    <s v="FI-366"/>
    <s v="M-372"/>
  </r>
  <r>
    <x v="1671"/>
    <n v="360"/>
    <s v="Enfermedades Mundiales"/>
    <s v="Salud"/>
    <n v="2202"/>
    <x v="7"/>
    <x v="4"/>
    <x v="2"/>
    <x v="29"/>
    <s v="Zona"/>
    <s v="Etapa Actual"/>
    <s v="Último Informe MINCIECIA"/>
    <s v="Adimensional"/>
    <s v="Ministerio de Ciencias, Tecnología, Conocimiento e Innovación"/>
    <x v="1671"/>
    <m/>
    <s v="Representación Geográfica"/>
    <m/>
    <x v="1657"/>
    <m/>
    <s v="#1774B9"/>
    <s v="360-1672"/>
    <n v="36302202"/>
    <s v="T-368"/>
    <s v="C-364"/>
    <s v="FI-366"/>
    <s v="M-372"/>
  </r>
  <r>
    <x v="1672"/>
    <n v="360"/>
    <s v="Enfermedades Mundiales"/>
    <s v="Salud"/>
    <n v="2203"/>
    <x v="7"/>
    <x v="4"/>
    <x v="2"/>
    <x v="30"/>
    <s v="Zona"/>
    <s v="Etapa Actual"/>
    <s v="Último Informe MINCIECIA"/>
    <s v="Adimensional"/>
    <s v="Ministerio de Ciencias, Tecnología, Conocimiento e Innovación"/>
    <x v="1672"/>
    <m/>
    <s v="Representación Geográfica"/>
    <m/>
    <x v="1658"/>
    <m/>
    <s v="#1774B9"/>
    <s v="360-1673"/>
    <n v="36302203"/>
    <s v="T-368"/>
    <s v="C-364"/>
    <s v="FI-366"/>
    <s v="M-372"/>
  </r>
  <r>
    <x v="1673"/>
    <n v="360"/>
    <s v="Enfermedades Mundiales"/>
    <s v="Salud"/>
    <n v="2301"/>
    <x v="7"/>
    <x v="4"/>
    <x v="2"/>
    <x v="31"/>
    <s v="Zona"/>
    <s v="Etapa Actual"/>
    <s v="Último Informe MINCIECIA"/>
    <s v="Adimensional"/>
    <s v="Ministerio de Ciencias, Tecnología, Conocimiento e Innovación"/>
    <x v="1673"/>
    <m/>
    <s v="Representación Geográfica"/>
    <m/>
    <x v="1659"/>
    <m/>
    <s v="#1774B9"/>
    <s v="360-1674"/>
    <n v="36302301"/>
    <s v="T-368"/>
    <s v="C-364"/>
    <s v="FI-366"/>
    <s v="M-372"/>
  </r>
  <r>
    <x v="1674"/>
    <n v="360"/>
    <s v="Enfermedades Mundiales"/>
    <s v="Salud"/>
    <n v="2302"/>
    <x v="7"/>
    <x v="4"/>
    <x v="2"/>
    <x v="32"/>
    <s v="Zona"/>
    <s v="Etapa Actual"/>
    <s v="Último Informe MINCIECIA"/>
    <s v="Adimensional"/>
    <s v="Ministerio de Ciencias, Tecnología, Conocimiento e Innovación"/>
    <x v="1674"/>
    <m/>
    <s v="Representación Geográfica"/>
    <m/>
    <x v="1660"/>
    <m/>
    <s v="#1774B9"/>
    <s v="360-1675"/>
    <n v="36302302"/>
    <s v="T-368"/>
    <s v="C-364"/>
    <s v="FI-366"/>
    <s v="M-372"/>
  </r>
  <r>
    <x v="1675"/>
    <n v="360"/>
    <s v="Enfermedades Mundiales"/>
    <s v="Salud"/>
    <n v="3101"/>
    <x v="7"/>
    <x v="4"/>
    <x v="2"/>
    <x v="33"/>
    <s v="Zona"/>
    <s v="Etapa Actual"/>
    <s v="Último Informe MINCIECIA"/>
    <s v="Adimensional"/>
    <s v="Ministerio de Ciencias, Tecnología, Conocimiento e Innovación"/>
    <x v="1675"/>
    <m/>
    <s v="Representación Geográfica"/>
    <m/>
    <x v="1661"/>
    <m/>
    <s v="#1774B9"/>
    <s v="360-1676"/>
    <n v="36303101"/>
    <s v="T-368"/>
    <s v="C-364"/>
    <s v="FI-366"/>
    <s v="M-372"/>
  </r>
  <r>
    <x v="1676"/>
    <n v="360"/>
    <s v="Enfermedades Mundiales"/>
    <s v="Salud"/>
    <n v="3102"/>
    <x v="7"/>
    <x v="4"/>
    <x v="2"/>
    <x v="34"/>
    <s v="Zona"/>
    <s v="Etapa Actual"/>
    <s v="Último Informe MINCIECIA"/>
    <s v="Adimensional"/>
    <s v="Ministerio de Ciencias, Tecnología, Conocimiento e Innovación"/>
    <x v="1676"/>
    <m/>
    <s v="Representación Geográfica"/>
    <m/>
    <x v="1662"/>
    <m/>
    <s v="#1774B9"/>
    <s v="360-1677"/>
    <n v="36303102"/>
    <s v="T-368"/>
    <s v="C-364"/>
    <s v="FI-366"/>
    <s v="M-372"/>
  </r>
  <r>
    <x v="1677"/>
    <n v="360"/>
    <s v="Enfermedades Mundiales"/>
    <s v="Salud"/>
    <n v="3103"/>
    <x v="7"/>
    <x v="4"/>
    <x v="2"/>
    <x v="35"/>
    <s v="Zona"/>
    <s v="Etapa Actual"/>
    <s v="Último Informe MINCIECIA"/>
    <s v="Adimensional"/>
    <s v="Ministerio de Ciencias, Tecnología, Conocimiento e Innovación"/>
    <x v="1677"/>
    <m/>
    <s v="Representación Geográfica"/>
    <m/>
    <x v="1663"/>
    <m/>
    <s v="#1774B9"/>
    <s v="360-1678"/>
    <n v="36303103"/>
    <s v="T-368"/>
    <s v="C-364"/>
    <s v="FI-366"/>
    <s v="M-372"/>
  </r>
  <r>
    <x v="1678"/>
    <n v="360"/>
    <s v="Enfermedades Mundiales"/>
    <s v="Salud"/>
    <n v="3201"/>
    <x v="7"/>
    <x v="4"/>
    <x v="2"/>
    <x v="36"/>
    <s v="Zona"/>
    <s v="Etapa Actual"/>
    <s v="Último Informe MINCIECIA"/>
    <s v="Adimensional"/>
    <s v="Ministerio de Ciencias, Tecnología, Conocimiento e Innovación"/>
    <x v="1678"/>
    <m/>
    <s v="Representación Geográfica"/>
    <m/>
    <x v="1664"/>
    <m/>
    <s v="#1774B9"/>
    <s v="360-1679"/>
    <n v="36303201"/>
    <s v="T-368"/>
    <s v="C-364"/>
    <s v="FI-366"/>
    <s v="M-372"/>
  </r>
  <r>
    <x v="1679"/>
    <n v="360"/>
    <s v="Enfermedades Mundiales"/>
    <s v="Salud"/>
    <n v="3202"/>
    <x v="7"/>
    <x v="4"/>
    <x v="2"/>
    <x v="37"/>
    <s v="Zona"/>
    <s v="Etapa Actual"/>
    <s v="Último Informe MINCIECIA"/>
    <s v="Adimensional"/>
    <s v="Ministerio de Ciencias, Tecnología, Conocimiento e Innovación"/>
    <x v="1679"/>
    <m/>
    <s v="Representación Geográfica"/>
    <m/>
    <x v="1665"/>
    <m/>
    <s v="#1774B9"/>
    <s v="360-1680"/>
    <n v="36303202"/>
    <s v="T-368"/>
    <s v="C-364"/>
    <s v="FI-366"/>
    <s v="M-372"/>
  </r>
  <r>
    <x v="1680"/>
    <n v="360"/>
    <s v="Enfermedades Mundiales"/>
    <s v="Salud"/>
    <n v="3301"/>
    <x v="7"/>
    <x v="4"/>
    <x v="2"/>
    <x v="38"/>
    <s v="Zona"/>
    <s v="Etapa Actual"/>
    <s v="Último Informe MINCIECIA"/>
    <s v="Adimensional"/>
    <s v="Ministerio de Ciencias, Tecnología, Conocimiento e Innovación"/>
    <x v="1680"/>
    <m/>
    <s v="Representación Geográfica"/>
    <m/>
    <x v="1666"/>
    <m/>
    <s v="#1774B9"/>
    <s v="360-1681"/>
    <n v="36303301"/>
    <s v="T-368"/>
    <s v="C-364"/>
    <s v="FI-366"/>
    <s v="M-372"/>
  </r>
  <r>
    <x v="1681"/>
    <n v="360"/>
    <s v="Enfermedades Mundiales"/>
    <s v="Salud"/>
    <n v="3302"/>
    <x v="7"/>
    <x v="4"/>
    <x v="2"/>
    <x v="39"/>
    <s v="Zona"/>
    <s v="Etapa Actual"/>
    <s v="Último Informe MINCIECIA"/>
    <s v="Adimensional"/>
    <s v="Ministerio de Ciencias, Tecnología, Conocimiento e Innovación"/>
    <x v="1681"/>
    <m/>
    <s v="Representación Geográfica"/>
    <m/>
    <x v="1667"/>
    <m/>
    <s v="#1774B9"/>
    <s v="360-1682"/>
    <n v="36303302"/>
    <s v="T-368"/>
    <s v="C-364"/>
    <s v="FI-366"/>
    <s v="M-372"/>
  </r>
  <r>
    <x v="1682"/>
    <n v="360"/>
    <s v="Enfermedades Mundiales"/>
    <s v="Salud"/>
    <n v="3303"/>
    <x v="7"/>
    <x v="4"/>
    <x v="2"/>
    <x v="40"/>
    <s v="Zona"/>
    <s v="Etapa Actual"/>
    <s v="Último Informe MINCIECIA"/>
    <s v="Adimensional"/>
    <s v="Ministerio de Ciencias, Tecnología, Conocimiento e Innovación"/>
    <x v="1682"/>
    <m/>
    <s v="Representación Geográfica"/>
    <m/>
    <x v="1668"/>
    <m/>
    <s v="#1774B9"/>
    <s v="360-1683"/>
    <n v="36303303"/>
    <s v="T-368"/>
    <s v="C-364"/>
    <s v="FI-366"/>
    <s v="M-372"/>
  </r>
  <r>
    <x v="1683"/>
    <n v="360"/>
    <s v="Enfermedades Mundiales"/>
    <s v="Salud"/>
    <n v="3304"/>
    <x v="7"/>
    <x v="4"/>
    <x v="2"/>
    <x v="41"/>
    <s v="Zona"/>
    <s v="Etapa Actual"/>
    <s v="Último Informe MINCIECIA"/>
    <s v="Adimensional"/>
    <s v="Ministerio de Ciencias, Tecnología, Conocimiento e Innovación"/>
    <x v="1683"/>
    <m/>
    <s v="Representación Geográfica"/>
    <m/>
    <x v="1669"/>
    <m/>
    <s v="#1774B9"/>
    <s v="360-1684"/>
    <n v="36303304"/>
    <s v="T-368"/>
    <s v="C-364"/>
    <s v="FI-366"/>
    <s v="M-372"/>
  </r>
  <r>
    <x v="1684"/>
    <n v="360"/>
    <s v="Enfermedades Mundiales"/>
    <s v="Salud"/>
    <n v="4101"/>
    <x v="7"/>
    <x v="4"/>
    <x v="2"/>
    <x v="42"/>
    <s v="Zona"/>
    <s v="Etapa Actual"/>
    <s v="Último Informe MINCIECIA"/>
    <s v="Adimensional"/>
    <s v="Ministerio de Ciencias, Tecnología, Conocimiento e Innovación"/>
    <x v="1684"/>
    <m/>
    <s v="Representación Geográfica"/>
    <m/>
    <x v="1670"/>
    <m/>
    <s v="#1774B9"/>
    <s v="360-1685"/>
    <n v="36304101"/>
    <s v="T-368"/>
    <s v="C-364"/>
    <s v="FI-366"/>
    <s v="M-372"/>
  </r>
  <r>
    <x v="1685"/>
    <n v="360"/>
    <s v="Enfermedades Mundiales"/>
    <s v="Salud"/>
    <n v="4102"/>
    <x v="7"/>
    <x v="4"/>
    <x v="2"/>
    <x v="43"/>
    <s v="Zona"/>
    <s v="Etapa Actual"/>
    <s v="Último Informe MINCIECIA"/>
    <s v="Adimensional"/>
    <s v="Ministerio de Ciencias, Tecnología, Conocimiento e Innovación"/>
    <x v="1685"/>
    <m/>
    <s v="Representación Geográfica"/>
    <m/>
    <x v="1671"/>
    <m/>
    <s v="#1774B9"/>
    <s v="360-1686"/>
    <n v="36304102"/>
    <s v="T-368"/>
    <s v="C-364"/>
    <s v="FI-366"/>
    <s v="M-372"/>
  </r>
  <r>
    <x v="1686"/>
    <n v="360"/>
    <s v="Enfermedades Mundiales"/>
    <s v="Salud"/>
    <n v="4103"/>
    <x v="7"/>
    <x v="4"/>
    <x v="2"/>
    <x v="44"/>
    <s v="Zona"/>
    <s v="Etapa Actual"/>
    <s v="Último Informe MINCIECIA"/>
    <s v="Adimensional"/>
    <s v="Ministerio de Ciencias, Tecnología, Conocimiento e Innovación"/>
    <x v="1686"/>
    <m/>
    <s v="Representación Geográfica"/>
    <m/>
    <x v="1672"/>
    <m/>
    <s v="#1774B9"/>
    <s v="360-1687"/>
    <n v="36304103"/>
    <s v="T-368"/>
    <s v="C-364"/>
    <s v="FI-366"/>
    <s v="M-372"/>
  </r>
  <r>
    <x v="1687"/>
    <n v="360"/>
    <s v="Enfermedades Mundiales"/>
    <s v="Salud"/>
    <n v="4104"/>
    <x v="7"/>
    <x v="4"/>
    <x v="2"/>
    <x v="45"/>
    <s v="Zona"/>
    <s v="Etapa Actual"/>
    <s v="Último Informe MINCIECIA"/>
    <s v="Adimensional"/>
    <s v="Ministerio de Ciencias, Tecnología, Conocimiento e Innovación"/>
    <x v="1687"/>
    <m/>
    <s v="Representación Geográfica"/>
    <m/>
    <x v="1673"/>
    <m/>
    <s v="#1774B9"/>
    <s v="360-1688"/>
    <n v="36304104"/>
    <s v="T-368"/>
    <s v="C-364"/>
    <s v="FI-366"/>
    <s v="M-372"/>
  </r>
  <r>
    <x v="1688"/>
    <n v="360"/>
    <s v="Enfermedades Mundiales"/>
    <s v="Salud"/>
    <n v="4105"/>
    <x v="7"/>
    <x v="4"/>
    <x v="2"/>
    <x v="46"/>
    <s v="Zona"/>
    <s v="Etapa Actual"/>
    <s v="Último Informe MINCIECIA"/>
    <s v="Adimensional"/>
    <s v="Ministerio de Ciencias, Tecnología, Conocimiento e Innovación"/>
    <x v="1688"/>
    <m/>
    <s v="Representación Geográfica"/>
    <m/>
    <x v="1674"/>
    <m/>
    <s v="#1774B9"/>
    <s v="360-1689"/>
    <n v="36304105"/>
    <s v="T-368"/>
    <s v="C-364"/>
    <s v="FI-366"/>
    <s v="M-372"/>
  </r>
  <r>
    <x v="1689"/>
    <n v="360"/>
    <s v="Enfermedades Mundiales"/>
    <s v="Salud"/>
    <n v="4106"/>
    <x v="7"/>
    <x v="4"/>
    <x v="2"/>
    <x v="47"/>
    <s v="Zona"/>
    <s v="Etapa Actual"/>
    <s v="Último Informe MINCIECIA"/>
    <s v="Adimensional"/>
    <s v="Ministerio de Ciencias, Tecnología, Conocimiento e Innovación"/>
    <x v="1689"/>
    <m/>
    <s v="Representación Geográfica"/>
    <m/>
    <x v="1675"/>
    <m/>
    <s v="#1774B9"/>
    <s v="360-1690"/>
    <n v="36304106"/>
    <s v="T-368"/>
    <s v="C-364"/>
    <s v="FI-366"/>
    <s v="M-372"/>
  </r>
  <r>
    <x v="1690"/>
    <n v="360"/>
    <s v="Enfermedades Mundiales"/>
    <s v="Salud"/>
    <n v="4201"/>
    <x v="7"/>
    <x v="4"/>
    <x v="2"/>
    <x v="48"/>
    <s v="Zona"/>
    <s v="Etapa Actual"/>
    <s v="Último Informe MINCIECIA"/>
    <s v="Adimensional"/>
    <s v="Ministerio de Ciencias, Tecnología, Conocimiento e Innovación"/>
    <x v="1690"/>
    <m/>
    <s v="Representación Geográfica"/>
    <m/>
    <x v="1676"/>
    <m/>
    <s v="#1774B9"/>
    <s v="360-1691"/>
    <n v="36304201"/>
    <s v="T-368"/>
    <s v="C-364"/>
    <s v="FI-366"/>
    <s v="M-372"/>
  </r>
  <r>
    <x v="1691"/>
    <n v="360"/>
    <s v="Enfermedades Mundiales"/>
    <s v="Salud"/>
    <n v="4202"/>
    <x v="7"/>
    <x v="4"/>
    <x v="2"/>
    <x v="49"/>
    <s v="Zona"/>
    <s v="Etapa Actual"/>
    <s v="Último Informe MINCIECIA"/>
    <s v="Adimensional"/>
    <s v="Ministerio de Ciencias, Tecnología, Conocimiento e Innovación"/>
    <x v="1691"/>
    <m/>
    <s v="Representación Geográfica"/>
    <m/>
    <x v="1677"/>
    <m/>
    <s v="#1774B9"/>
    <s v="360-1692"/>
    <n v="36304202"/>
    <s v="T-368"/>
    <s v="C-364"/>
    <s v="FI-366"/>
    <s v="M-372"/>
  </r>
  <r>
    <x v="1692"/>
    <n v="360"/>
    <s v="Enfermedades Mundiales"/>
    <s v="Salud"/>
    <n v="4203"/>
    <x v="7"/>
    <x v="4"/>
    <x v="2"/>
    <x v="50"/>
    <s v="Zona"/>
    <s v="Etapa Actual"/>
    <s v="Último Informe MINCIECIA"/>
    <s v="Adimensional"/>
    <s v="Ministerio de Ciencias, Tecnología, Conocimiento e Innovación"/>
    <x v="1692"/>
    <m/>
    <s v="Representación Geográfica"/>
    <m/>
    <x v="1678"/>
    <m/>
    <s v="#1774B9"/>
    <s v="360-1693"/>
    <n v="36304203"/>
    <s v="T-368"/>
    <s v="C-364"/>
    <s v="FI-366"/>
    <s v="M-372"/>
  </r>
  <r>
    <x v="1693"/>
    <n v="360"/>
    <s v="Enfermedades Mundiales"/>
    <s v="Salud"/>
    <n v="4204"/>
    <x v="7"/>
    <x v="4"/>
    <x v="2"/>
    <x v="51"/>
    <s v="Zona"/>
    <s v="Etapa Actual"/>
    <s v="Último Informe MINCIECIA"/>
    <s v="Adimensional"/>
    <s v="Ministerio de Ciencias, Tecnología, Conocimiento e Innovación"/>
    <x v="1693"/>
    <m/>
    <s v="Representación Geográfica"/>
    <m/>
    <x v="1679"/>
    <m/>
    <s v="#1774B9"/>
    <s v="360-1694"/>
    <n v="36304204"/>
    <s v="T-368"/>
    <s v="C-364"/>
    <s v="FI-366"/>
    <s v="M-372"/>
  </r>
  <r>
    <x v="1694"/>
    <n v="360"/>
    <s v="Enfermedades Mundiales"/>
    <s v="Salud"/>
    <n v="4301"/>
    <x v="7"/>
    <x v="4"/>
    <x v="2"/>
    <x v="52"/>
    <s v="Zona"/>
    <s v="Etapa Actual"/>
    <s v="Último Informe MINCIECIA"/>
    <s v="Adimensional"/>
    <s v="Ministerio de Ciencias, Tecnología, Conocimiento e Innovación"/>
    <x v="1694"/>
    <m/>
    <s v="Representación Geográfica"/>
    <m/>
    <x v="1680"/>
    <m/>
    <s v="#1774B9"/>
    <s v="360-1695"/>
    <n v="36304301"/>
    <s v="T-368"/>
    <s v="C-364"/>
    <s v="FI-366"/>
    <s v="M-372"/>
  </r>
  <r>
    <x v="1695"/>
    <n v="360"/>
    <s v="Enfermedades Mundiales"/>
    <s v="Salud"/>
    <n v="4302"/>
    <x v="7"/>
    <x v="4"/>
    <x v="2"/>
    <x v="53"/>
    <s v="Zona"/>
    <s v="Etapa Actual"/>
    <s v="Último Informe MINCIECIA"/>
    <s v="Adimensional"/>
    <s v="Ministerio de Ciencias, Tecnología, Conocimiento e Innovación"/>
    <x v="1695"/>
    <m/>
    <s v="Representación Geográfica"/>
    <m/>
    <x v="1681"/>
    <m/>
    <s v="#1774B9"/>
    <s v="360-1696"/>
    <n v="36304302"/>
    <s v="T-368"/>
    <s v="C-364"/>
    <s v="FI-366"/>
    <s v="M-372"/>
  </r>
  <r>
    <x v="1696"/>
    <n v="360"/>
    <s v="Enfermedades Mundiales"/>
    <s v="Salud"/>
    <n v="4303"/>
    <x v="7"/>
    <x v="4"/>
    <x v="2"/>
    <x v="54"/>
    <s v="Zona"/>
    <s v="Etapa Actual"/>
    <s v="Último Informe MINCIECIA"/>
    <s v="Adimensional"/>
    <s v="Ministerio de Ciencias, Tecnología, Conocimiento e Innovación"/>
    <x v="1696"/>
    <m/>
    <s v="Representación Geográfica"/>
    <m/>
    <x v="1682"/>
    <m/>
    <s v="#1774B9"/>
    <s v="360-1697"/>
    <n v="36304303"/>
    <s v="T-368"/>
    <s v="C-364"/>
    <s v="FI-366"/>
    <s v="M-372"/>
  </r>
  <r>
    <x v="1697"/>
    <n v="360"/>
    <s v="Enfermedades Mundiales"/>
    <s v="Salud"/>
    <n v="4304"/>
    <x v="7"/>
    <x v="4"/>
    <x v="2"/>
    <x v="55"/>
    <s v="Zona"/>
    <s v="Etapa Actual"/>
    <s v="Último Informe MINCIECIA"/>
    <s v="Adimensional"/>
    <s v="Ministerio de Ciencias, Tecnología, Conocimiento e Innovación"/>
    <x v="1697"/>
    <m/>
    <s v="Representación Geográfica"/>
    <m/>
    <x v="1683"/>
    <m/>
    <s v="#1774B9"/>
    <s v="360-1698"/>
    <n v="36304304"/>
    <s v="T-368"/>
    <s v="C-364"/>
    <s v="FI-366"/>
    <s v="M-372"/>
  </r>
  <r>
    <x v="1698"/>
    <n v="360"/>
    <s v="Enfermedades Mundiales"/>
    <s v="Salud"/>
    <n v="4305"/>
    <x v="7"/>
    <x v="4"/>
    <x v="2"/>
    <x v="56"/>
    <s v="Zona"/>
    <s v="Etapa Actual"/>
    <s v="Último Informe MINCIECIA"/>
    <s v="Adimensional"/>
    <s v="Ministerio de Ciencias, Tecnología, Conocimiento e Innovación"/>
    <x v="1698"/>
    <m/>
    <s v="Representación Geográfica"/>
    <m/>
    <x v="1684"/>
    <m/>
    <s v="#1774B9"/>
    <s v="360-1699"/>
    <n v="36304305"/>
    <s v="T-368"/>
    <s v="C-364"/>
    <s v="FI-366"/>
    <s v="M-372"/>
  </r>
  <r>
    <x v="1699"/>
    <n v="360"/>
    <s v="Enfermedades Mundiales"/>
    <s v="Salud"/>
    <n v="5101"/>
    <x v="7"/>
    <x v="4"/>
    <x v="2"/>
    <x v="57"/>
    <s v="Zona"/>
    <s v="Etapa Actual"/>
    <s v="Último Informe MINCIECIA"/>
    <s v="Adimensional"/>
    <s v="Ministerio de Ciencias, Tecnología, Conocimiento e Innovación"/>
    <x v="1699"/>
    <m/>
    <s v="Representación Geográfica"/>
    <m/>
    <x v="1685"/>
    <m/>
    <s v="#1774B9"/>
    <s v="360-1700"/>
    <n v="36305101"/>
    <s v="T-368"/>
    <s v="C-364"/>
    <s v="FI-366"/>
    <s v="M-372"/>
  </r>
  <r>
    <x v="1700"/>
    <n v="360"/>
    <s v="Enfermedades Mundiales"/>
    <s v="Salud"/>
    <n v="5102"/>
    <x v="7"/>
    <x v="4"/>
    <x v="2"/>
    <x v="58"/>
    <s v="Zona"/>
    <s v="Etapa Actual"/>
    <s v="Último Informe MINCIECIA"/>
    <s v="Adimensional"/>
    <s v="Ministerio de Ciencias, Tecnología, Conocimiento e Innovación"/>
    <x v="1700"/>
    <m/>
    <s v="Representación Geográfica"/>
    <m/>
    <x v="1686"/>
    <m/>
    <s v="#1774B9"/>
    <s v="360-1701"/>
    <n v="36305102"/>
    <s v="T-368"/>
    <s v="C-364"/>
    <s v="FI-366"/>
    <s v="M-372"/>
  </r>
  <r>
    <x v="1701"/>
    <n v="360"/>
    <s v="Enfermedades Mundiales"/>
    <s v="Salud"/>
    <n v="5103"/>
    <x v="7"/>
    <x v="4"/>
    <x v="2"/>
    <x v="59"/>
    <s v="Zona"/>
    <s v="Etapa Actual"/>
    <s v="Último Informe MINCIECIA"/>
    <s v="Adimensional"/>
    <s v="Ministerio de Ciencias, Tecnología, Conocimiento e Innovación"/>
    <x v="1701"/>
    <m/>
    <s v="Representación Geográfica"/>
    <m/>
    <x v="1687"/>
    <m/>
    <s v="#1774B9"/>
    <s v="360-1702"/>
    <n v="36305103"/>
    <s v="T-368"/>
    <s v="C-364"/>
    <s v="FI-366"/>
    <s v="M-372"/>
  </r>
  <r>
    <x v="1702"/>
    <n v="360"/>
    <s v="Enfermedades Mundiales"/>
    <s v="Salud"/>
    <n v="5104"/>
    <x v="7"/>
    <x v="4"/>
    <x v="2"/>
    <x v="60"/>
    <s v="Zona"/>
    <s v="Etapa Actual"/>
    <s v="Último Informe MINCIECIA"/>
    <s v="Adimensional"/>
    <s v="Ministerio de Ciencias, Tecnología, Conocimiento e Innovación"/>
    <x v="1702"/>
    <m/>
    <s v="Representación Geográfica"/>
    <m/>
    <x v="1688"/>
    <m/>
    <s v="#1774B9"/>
    <s v="360-1703"/>
    <n v="36305104"/>
    <s v="T-368"/>
    <s v="C-364"/>
    <s v="FI-366"/>
    <s v="M-372"/>
  </r>
  <r>
    <x v="1703"/>
    <n v="360"/>
    <s v="Enfermedades Mundiales"/>
    <s v="Salud"/>
    <n v="5105"/>
    <x v="7"/>
    <x v="4"/>
    <x v="2"/>
    <x v="61"/>
    <s v="Zona"/>
    <s v="Etapa Actual"/>
    <s v="Último Informe MINCIECIA"/>
    <s v="Adimensional"/>
    <s v="Ministerio de Ciencias, Tecnología, Conocimiento e Innovación"/>
    <x v="1703"/>
    <m/>
    <s v="Representación Geográfica"/>
    <m/>
    <x v="1689"/>
    <m/>
    <s v="#1774B9"/>
    <s v="360-1704"/>
    <n v="36305105"/>
    <s v="T-368"/>
    <s v="C-364"/>
    <s v="FI-366"/>
    <s v="M-372"/>
  </r>
  <r>
    <x v="1704"/>
    <n v="360"/>
    <s v="Enfermedades Mundiales"/>
    <s v="Salud"/>
    <n v="5107"/>
    <x v="7"/>
    <x v="4"/>
    <x v="2"/>
    <x v="62"/>
    <s v="Zona"/>
    <s v="Etapa Actual"/>
    <s v="Último Informe MINCIECIA"/>
    <s v="Adimensional"/>
    <s v="Ministerio de Ciencias, Tecnología, Conocimiento e Innovación"/>
    <x v="1704"/>
    <m/>
    <s v="Representación Geográfica"/>
    <m/>
    <x v="1690"/>
    <m/>
    <s v="#1774B9"/>
    <s v="360-1705"/>
    <n v="36305107"/>
    <s v="T-368"/>
    <s v="C-364"/>
    <s v="FI-366"/>
    <s v="M-372"/>
  </r>
  <r>
    <x v="1705"/>
    <n v="360"/>
    <s v="Enfermedades Mundiales"/>
    <s v="Salud"/>
    <n v="5109"/>
    <x v="7"/>
    <x v="4"/>
    <x v="2"/>
    <x v="63"/>
    <s v="Zona"/>
    <s v="Etapa Actual"/>
    <s v="Último Informe MINCIECIA"/>
    <s v="Adimensional"/>
    <s v="Ministerio de Ciencias, Tecnología, Conocimiento e Innovación"/>
    <x v="1705"/>
    <m/>
    <s v="Representación Geográfica"/>
    <m/>
    <x v="1691"/>
    <m/>
    <s v="#1774B9"/>
    <s v="360-1706"/>
    <n v="36305109"/>
    <s v="T-368"/>
    <s v="C-364"/>
    <s v="FI-366"/>
    <s v="M-372"/>
  </r>
  <r>
    <x v="1706"/>
    <n v="360"/>
    <s v="Enfermedades Mundiales"/>
    <s v="Salud"/>
    <n v="5201"/>
    <x v="7"/>
    <x v="4"/>
    <x v="2"/>
    <x v="64"/>
    <s v="Zona"/>
    <s v="Etapa Actual"/>
    <s v="Último Informe MINCIECIA"/>
    <s v="Adimensional"/>
    <s v="Ministerio de Ciencias, Tecnología, Conocimiento e Innovación"/>
    <x v="1706"/>
    <m/>
    <s v="Representación Geográfica"/>
    <m/>
    <x v="1692"/>
    <m/>
    <s v="#1774B9"/>
    <s v="360-1707"/>
    <n v="36305201"/>
    <s v="T-368"/>
    <s v="C-364"/>
    <s v="FI-366"/>
    <s v="M-372"/>
  </r>
  <r>
    <x v="1707"/>
    <n v="360"/>
    <s v="Enfermedades Mundiales"/>
    <s v="Salud"/>
    <n v="5301"/>
    <x v="7"/>
    <x v="4"/>
    <x v="2"/>
    <x v="65"/>
    <s v="Zona"/>
    <s v="Etapa Actual"/>
    <s v="Último Informe MINCIECIA"/>
    <s v="Adimensional"/>
    <s v="Ministerio de Ciencias, Tecnología, Conocimiento e Innovación"/>
    <x v="1707"/>
    <m/>
    <s v="Representación Geográfica"/>
    <m/>
    <x v="1693"/>
    <m/>
    <s v="#1774B9"/>
    <s v="360-1708"/>
    <n v="36305301"/>
    <s v="T-368"/>
    <s v="C-364"/>
    <s v="FI-366"/>
    <s v="M-372"/>
  </r>
  <r>
    <x v="1708"/>
    <n v="360"/>
    <s v="Enfermedades Mundiales"/>
    <s v="Salud"/>
    <n v="5302"/>
    <x v="7"/>
    <x v="4"/>
    <x v="2"/>
    <x v="66"/>
    <s v="Zona"/>
    <s v="Etapa Actual"/>
    <s v="Último Informe MINCIECIA"/>
    <s v="Adimensional"/>
    <s v="Ministerio de Ciencias, Tecnología, Conocimiento e Innovación"/>
    <x v="1708"/>
    <m/>
    <s v="Representación Geográfica"/>
    <m/>
    <x v="1694"/>
    <m/>
    <s v="#1774B9"/>
    <s v="360-1709"/>
    <n v="36305302"/>
    <s v="T-368"/>
    <s v="C-364"/>
    <s v="FI-366"/>
    <s v="M-372"/>
  </r>
  <r>
    <x v="1709"/>
    <n v="360"/>
    <s v="Enfermedades Mundiales"/>
    <s v="Salud"/>
    <n v="5303"/>
    <x v="7"/>
    <x v="4"/>
    <x v="2"/>
    <x v="67"/>
    <s v="Zona"/>
    <s v="Etapa Actual"/>
    <s v="Último Informe MINCIECIA"/>
    <s v="Adimensional"/>
    <s v="Ministerio de Ciencias, Tecnología, Conocimiento e Innovación"/>
    <x v="1709"/>
    <m/>
    <s v="Representación Geográfica"/>
    <m/>
    <x v="1695"/>
    <m/>
    <s v="#1774B9"/>
    <s v="360-1710"/>
    <n v="36305303"/>
    <s v="T-368"/>
    <s v="C-364"/>
    <s v="FI-366"/>
    <s v="M-372"/>
  </r>
  <r>
    <x v="1710"/>
    <n v="360"/>
    <s v="Enfermedades Mundiales"/>
    <s v="Salud"/>
    <n v="5304"/>
    <x v="7"/>
    <x v="4"/>
    <x v="2"/>
    <x v="68"/>
    <s v="Zona"/>
    <s v="Etapa Actual"/>
    <s v="Último Informe MINCIECIA"/>
    <s v="Adimensional"/>
    <s v="Ministerio de Ciencias, Tecnología, Conocimiento e Innovación"/>
    <x v="1710"/>
    <m/>
    <s v="Representación Geográfica"/>
    <m/>
    <x v="1696"/>
    <m/>
    <s v="#1774B9"/>
    <s v="360-1711"/>
    <n v="36305304"/>
    <s v="T-368"/>
    <s v="C-364"/>
    <s v="FI-366"/>
    <s v="M-372"/>
  </r>
  <r>
    <x v="1711"/>
    <n v="360"/>
    <s v="Enfermedades Mundiales"/>
    <s v="Salud"/>
    <n v="5401"/>
    <x v="7"/>
    <x v="4"/>
    <x v="2"/>
    <x v="69"/>
    <s v="Zona"/>
    <s v="Etapa Actual"/>
    <s v="Último Informe MINCIECIA"/>
    <s v="Adimensional"/>
    <s v="Ministerio de Ciencias, Tecnología, Conocimiento e Innovación"/>
    <x v="1711"/>
    <m/>
    <s v="Representación Geográfica"/>
    <m/>
    <x v="1697"/>
    <m/>
    <s v="#1774B9"/>
    <s v="360-1712"/>
    <n v="36305401"/>
    <s v="T-368"/>
    <s v="C-364"/>
    <s v="FI-366"/>
    <s v="M-372"/>
  </r>
  <r>
    <x v="1712"/>
    <n v="360"/>
    <s v="Enfermedades Mundiales"/>
    <s v="Salud"/>
    <n v="5402"/>
    <x v="7"/>
    <x v="4"/>
    <x v="2"/>
    <x v="70"/>
    <s v="Zona"/>
    <s v="Etapa Actual"/>
    <s v="Último Informe MINCIECIA"/>
    <s v="Adimensional"/>
    <s v="Ministerio de Ciencias, Tecnología, Conocimiento e Innovación"/>
    <x v="1712"/>
    <m/>
    <s v="Representación Geográfica"/>
    <m/>
    <x v="1698"/>
    <m/>
    <s v="#1774B9"/>
    <s v="360-1713"/>
    <n v="36305402"/>
    <s v="T-368"/>
    <s v="C-364"/>
    <s v="FI-366"/>
    <s v="M-372"/>
  </r>
  <r>
    <x v="1713"/>
    <n v="360"/>
    <s v="Enfermedades Mundiales"/>
    <s v="Salud"/>
    <n v="5403"/>
    <x v="7"/>
    <x v="4"/>
    <x v="2"/>
    <x v="71"/>
    <s v="Zona"/>
    <s v="Etapa Actual"/>
    <s v="Último Informe MINCIECIA"/>
    <s v="Adimensional"/>
    <s v="Ministerio de Ciencias, Tecnología, Conocimiento e Innovación"/>
    <x v="1713"/>
    <m/>
    <s v="Representación Geográfica"/>
    <m/>
    <x v="1699"/>
    <m/>
    <s v="#1774B9"/>
    <s v="360-1714"/>
    <n v="36305403"/>
    <s v="T-368"/>
    <s v="C-364"/>
    <s v="FI-366"/>
    <s v="M-372"/>
  </r>
  <r>
    <x v="1714"/>
    <n v="360"/>
    <s v="Enfermedades Mundiales"/>
    <s v="Salud"/>
    <n v="5404"/>
    <x v="7"/>
    <x v="4"/>
    <x v="2"/>
    <x v="72"/>
    <s v="Zona"/>
    <s v="Etapa Actual"/>
    <s v="Último Informe MINCIECIA"/>
    <s v="Adimensional"/>
    <s v="Ministerio de Ciencias, Tecnología, Conocimiento e Innovación"/>
    <x v="1714"/>
    <m/>
    <s v="Representación Geográfica"/>
    <m/>
    <x v="1700"/>
    <m/>
    <s v="#1774B9"/>
    <s v="360-1715"/>
    <n v="36305404"/>
    <s v="T-368"/>
    <s v="C-364"/>
    <s v="FI-366"/>
    <s v="M-372"/>
  </r>
  <r>
    <x v="1715"/>
    <n v="360"/>
    <s v="Enfermedades Mundiales"/>
    <s v="Salud"/>
    <n v="5405"/>
    <x v="7"/>
    <x v="4"/>
    <x v="2"/>
    <x v="73"/>
    <s v="Zona"/>
    <s v="Etapa Actual"/>
    <s v="Último Informe MINCIECIA"/>
    <s v="Adimensional"/>
    <s v="Ministerio de Ciencias, Tecnología, Conocimiento e Innovación"/>
    <x v="1715"/>
    <m/>
    <s v="Representación Geográfica"/>
    <m/>
    <x v="1701"/>
    <m/>
    <s v="#1774B9"/>
    <s v="360-1716"/>
    <n v="36305405"/>
    <s v="T-368"/>
    <s v="C-364"/>
    <s v="FI-366"/>
    <s v="M-372"/>
  </r>
  <r>
    <x v="1716"/>
    <n v="360"/>
    <s v="Enfermedades Mundiales"/>
    <s v="Salud"/>
    <n v="5501"/>
    <x v="7"/>
    <x v="4"/>
    <x v="2"/>
    <x v="74"/>
    <s v="Zona"/>
    <s v="Etapa Actual"/>
    <s v="Último Informe MINCIECIA"/>
    <s v="Adimensional"/>
    <s v="Ministerio de Ciencias, Tecnología, Conocimiento e Innovación"/>
    <x v="1716"/>
    <m/>
    <s v="Representación Geográfica"/>
    <m/>
    <x v="1702"/>
    <m/>
    <s v="#1774B9"/>
    <s v="360-1717"/>
    <n v="36305501"/>
    <s v="T-368"/>
    <s v="C-364"/>
    <s v="FI-366"/>
    <s v="M-372"/>
  </r>
  <r>
    <x v="1717"/>
    <n v="360"/>
    <s v="Enfermedades Mundiales"/>
    <s v="Salud"/>
    <n v="5502"/>
    <x v="7"/>
    <x v="4"/>
    <x v="2"/>
    <x v="75"/>
    <s v="Zona"/>
    <s v="Etapa Actual"/>
    <s v="Último Informe MINCIECIA"/>
    <s v="Adimensional"/>
    <s v="Ministerio de Ciencias, Tecnología, Conocimiento e Innovación"/>
    <x v="1717"/>
    <m/>
    <s v="Representación Geográfica"/>
    <m/>
    <x v="1703"/>
    <m/>
    <s v="#1774B9"/>
    <s v="360-1718"/>
    <n v="36305502"/>
    <s v="T-368"/>
    <s v="C-364"/>
    <s v="FI-366"/>
    <s v="M-372"/>
  </r>
  <r>
    <x v="1718"/>
    <n v="360"/>
    <s v="Enfermedades Mundiales"/>
    <s v="Salud"/>
    <n v="5503"/>
    <x v="7"/>
    <x v="4"/>
    <x v="2"/>
    <x v="76"/>
    <s v="Zona"/>
    <s v="Etapa Actual"/>
    <s v="Último Informe MINCIECIA"/>
    <s v="Adimensional"/>
    <s v="Ministerio de Ciencias, Tecnología, Conocimiento e Innovación"/>
    <x v="1718"/>
    <m/>
    <s v="Representación Geográfica"/>
    <m/>
    <x v="1704"/>
    <m/>
    <s v="#1774B9"/>
    <s v="360-1719"/>
    <n v="36305503"/>
    <s v="T-368"/>
    <s v="C-364"/>
    <s v="FI-366"/>
    <s v="M-372"/>
  </r>
  <r>
    <x v="1719"/>
    <n v="360"/>
    <s v="Enfermedades Mundiales"/>
    <s v="Salud"/>
    <n v="5504"/>
    <x v="7"/>
    <x v="4"/>
    <x v="2"/>
    <x v="77"/>
    <s v="Zona"/>
    <s v="Etapa Actual"/>
    <s v="Último Informe MINCIECIA"/>
    <s v="Adimensional"/>
    <s v="Ministerio de Ciencias, Tecnología, Conocimiento e Innovación"/>
    <x v="1719"/>
    <m/>
    <s v="Representación Geográfica"/>
    <m/>
    <x v="1705"/>
    <m/>
    <s v="#1774B9"/>
    <s v="360-1720"/>
    <n v="36305504"/>
    <s v="T-368"/>
    <s v="C-364"/>
    <s v="FI-366"/>
    <s v="M-372"/>
  </r>
  <r>
    <x v="1720"/>
    <n v="360"/>
    <s v="Enfermedades Mundiales"/>
    <s v="Salud"/>
    <n v="5506"/>
    <x v="7"/>
    <x v="4"/>
    <x v="2"/>
    <x v="78"/>
    <s v="Zona"/>
    <s v="Etapa Actual"/>
    <s v="Último Informe MINCIECIA"/>
    <s v="Adimensional"/>
    <s v="Ministerio de Ciencias, Tecnología, Conocimiento e Innovación"/>
    <x v="1720"/>
    <m/>
    <s v="Representación Geográfica"/>
    <m/>
    <x v="1706"/>
    <m/>
    <s v="#1774B9"/>
    <s v="360-1721"/>
    <n v="36305506"/>
    <s v="T-368"/>
    <s v="C-364"/>
    <s v="FI-366"/>
    <s v="M-372"/>
  </r>
  <r>
    <x v="1721"/>
    <n v="360"/>
    <s v="Enfermedades Mundiales"/>
    <s v="Salud"/>
    <n v="5601"/>
    <x v="7"/>
    <x v="4"/>
    <x v="2"/>
    <x v="79"/>
    <s v="Zona"/>
    <s v="Etapa Actual"/>
    <s v="Último Informe MINCIECIA"/>
    <s v="Adimensional"/>
    <s v="Ministerio de Ciencias, Tecnología, Conocimiento e Innovación"/>
    <x v="1721"/>
    <m/>
    <s v="Representación Geográfica"/>
    <m/>
    <x v="1707"/>
    <m/>
    <s v="#1774B9"/>
    <s v="360-1722"/>
    <n v="36305601"/>
    <s v="T-368"/>
    <s v="C-364"/>
    <s v="FI-366"/>
    <s v="M-372"/>
  </r>
  <r>
    <x v="1722"/>
    <n v="360"/>
    <s v="Enfermedades Mundiales"/>
    <s v="Salud"/>
    <n v="5602"/>
    <x v="7"/>
    <x v="4"/>
    <x v="2"/>
    <x v="80"/>
    <s v="Zona"/>
    <s v="Etapa Actual"/>
    <s v="Último Informe MINCIECIA"/>
    <s v="Adimensional"/>
    <s v="Ministerio de Ciencias, Tecnología, Conocimiento e Innovación"/>
    <x v="1722"/>
    <m/>
    <s v="Representación Geográfica"/>
    <m/>
    <x v="1708"/>
    <m/>
    <s v="#1774B9"/>
    <s v="360-1723"/>
    <n v="36305602"/>
    <s v="T-368"/>
    <s v="C-364"/>
    <s v="FI-366"/>
    <s v="M-372"/>
  </r>
  <r>
    <x v="1723"/>
    <n v="360"/>
    <s v="Enfermedades Mundiales"/>
    <s v="Salud"/>
    <n v="5603"/>
    <x v="7"/>
    <x v="4"/>
    <x v="2"/>
    <x v="81"/>
    <s v="Zona"/>
    <s v="Etapa Actual"/>
    <s v="Último Informe MINCIECIA"/>
    <s v="Adimensional"/>
    <s v="Ministerio de Ciencias, Tecnología, Conocimiento e Innovación"/>
    <x v="1723"/>
    <m/>
    <s v="Representación Geográfica"/>
    <m/>
    <x v="1709"/>
    <m/>
    <s v="#1774B9"/>
    <s v="360-1724"/>
    <n v="36305603"/>
    <s v="T-368"/>
    <s v="C-364"/>
    <s v="FI-366"/>
    <s v="M-372"/>
  </r>
  <r>
    <x v="1724"/>
    <n v="360"/>
    <s v="Enfermedades Mundiales"/>
    <s v="Salud"/>
    <n v="5604"/>
    <x v="7"/>
    <x v="4"/>
    <x v="2"/>
    <x v="82"/>
    <s v="Zona"/>
    <s v="Etapa Actual"/>
    <s v="Último Informe MINCIECIA"/>
    <s v="Adimensional"/>
    <s v="Ministerio de Ciencias, Tecnología, Conocimiento e Innovación"/>
    <x v="1724"/>
    <m/>
    <s v="Representación Geográfica"/>
    <m/>
    <x v="1710"/>
    <m/>
    <s v="#1774B9"/>
    <s v="360-1725"/>
    <n v="36305604"/>
    <s v="T-368"/>
    <s v="C-364"/>
    <s v="FI-366"/>
    <s v="M-372"/>
  </r>
  <r>
    <x v="1725"/>
    <n v="360"/>
    <s v="Enfermedades Mundiales"/>
    <s v="Salud"/>
    <n v="5605"/>
    <x v="7"/>
    <x v="4"/>
    <x v="2"/>
    <x v="83"/>
    <s v="Zona"/>
    <s v="Etapa Actual"/>
    <s v="Último Informe MINCIECIA"/>
    <s v="Adimensional"/>
    <s v="Ministerio de Ciencias, Tecnología, Conocimiento e Innovación"/>
    <x v="1725"/>
    <m/>
    <s v="Representación Geográfica"/>
    <m/>
    <x v="1711"/>
    <m/>
    <s v="#1774B9"/>
    <s v="360-1726"/>
    <n v="36305605"/>
    <s v="T-368"/>
    <s v="C-364"/>
    <s v="FI-366"/>
    <s v="M-372"/>
  </r>
  <r>
    <x v="1726"/>
    <n v="360"/>
    <s v="Enfermedades Mundiales"/>
    <s v="Salud"/>
    <n v="5606"/>
    <x v="7"/>
    <x v="4"/>
    <x v="2"/>
    <x v="84"/>
    <s v="Zona"/>
    <s v="Etapa Actual"/>
    <s v="Último Informe MINCIECIA"/>
    <s v="Adimensional"/>
    <s v="Ministerio de Ciencias, Tecnología, Conocimiento e Innovación"/>
    <x v="1726"/>
    <m/>
    <s v="Representación Geográfica"/>
    <m/>
    <x v="1712"/>
    <m/>
    <s v="#1774B9"/>
    <s v="360-1727"/>
    <n v="36305606"/>
    <s v="T-368"/>
    <s v="C-364"/>
    <s v="FI-366"/>
    <s v="M-372"/>
  </r>
  <r>
    <x v="1727"/>
    <n v="360"/>
    <s v="Enfermedades Mundiales"/>
    <s v="Salud"/>
    <n v="5701"/>
    <x v="7"/>
    <x v="4"/>
    <x v="2"/>
    <x v="85"/>
    <s v="Zona"/>
    <s v="Etapa Actual"/>
    <s v="Último Informe MINCIECIA"/>
    <s v="Adimensional"/>
    <s v="Ministerio de Ciencias, Tecnología, Conocimiento e Innovación"/>
    <x v="1727"/>
    <m/>
    <s v="Representación Geográfica"/>
    <m/>
    <x v="1713"/>
    <m/>
    <s v="#1774B9"/>
    <s v="360-1728"/>
    <n v="36305701"/>
    <s v="T-368"/>
    <s v="C-364"/>
    <s v="FI-366"/>
    <s v="M-372"/>
  </r>
  <r>
    <x v="1728"/>
    <n v="360"/>
    <s v="Enfermedades Mundiales"/>
    <s v="Salud"/>
    <n v="5702"/>
    <x v="7"/>
    <x v="4"/>
    <x v="2"/>
    <x v="86"/>
    <s v="Zona"/>
    <s v="Etapa Actual"/>
    <s v="Último Informe MINCIECIA"/>
    <s v="Adimensional"/>
    <s v="Ministerio de Ciencias, Tecnología, Conocimiento e Innovación"/>
    <x v="1728"/>
    <m/>
    <s v="Representación Geográfica"/>
    <m/>
    <x v="1714"/>
    <m/>
    <s v="#1774B9"/>
    <s v="360-1729"/>
    <n v="36305702"/>
    <s v="T-368"/>
    <s v="C-364"/>
    <s v="FI-366"/>
    <s v="M-372"/>
  </r>
  <r>
    <x v="1729"/>
    <n v="360"/>
    <s v="Enfermedades Mundiales"/>
    <s v="Salud"/>
    <n v="5703"/>
    <x v="7"/>
    <x v="4"/>
    <x v="2"/>
    <x v="87"/>
    <s v="Zona"/>
    <s v="Etapa Actual"/>
    <s v="Último Informe MINCIECIA"/>
    <s v="Adimensional"/>
    <s v="Ministerio de Ciencias, Tecnología, Conocimiento e Innovación"/>
    <x v="1729"/>
    <m/>
    <s v="Representación Geográfica"/>
    <m/>
    <x v="1715"/>
    <m/>
    <s v="#1774B9"/>
    <s v="360-1730"/>
    <n v="36305703"/>
    <s v="T-368"/>
    <s v="C-364"/>
    <s v="FI-366"/>
    <s v="M-372"/>
  </r>
  <r>
    <x v="1730"/>
    <n v="360"/>
    <s v="Enfermedades Mundiales"/>
    <s v="Salud"/>
    <n v="5704"/>
    <x v="7"/>
    <x v="4"/>
    <x v="2"/>
    <x v="88"/>
    <s v="Zona"/>
    <s v="Etapa Actual"/>
    <s v="Último Informe MINCIECIA"/>
    <s v="Adimensional"/>
    <s v="Ministerio de Ciencias, Tecnología, Conocimiento e Innovación"/>
    <x v="1730"/>
    <m/>
    <s v="Representación Geográfica"/>
    <m/>
    <x v="1716"/>
    <m/>
    <s v="#1774B9"/>
    <s v="360-1731"/>
    <n v="36305704"/>
    <s v="T-368"/>
    <s v="C-364"/>
    <s v="FI-366"/>
    <s v="M-372"/>
  </r>
  <r>
    <x v="1731"/>
    <n v="360"/>
    <s v="Enfermedades Mundiales"/>
    <s v="Salud"/>
    <n v="5705"/>
    <x v="7"/>
    <x v="4"/>
    <x v="2"/>
    <x v="89"/>
    <s v="Zona"/>
    <s v="Etapa Actual"/>
    <s v="Último Informe MINCIECIA"/>
    <s v="Adimensional"/>
    <s v="Ministerio de Ciencias, Tecnología, Conocimiento e Innovación"/>
    <x v="1731"/>
    <m/>
    <s v="Representación Geográfica"/>
    <m/>
    <x v="1717"/>
    <m/>
    <s v="#1774B9"/>
    <s v="360-1732"/>
    <n v="36305705"/>
    <s v="T-368"/>
    <s v="C-364"/>
    <s v="FI-366"/>
    <s v="M-372"/>
  </r>
  <r>
    <x v="1732"/>
    <n v="360"/>
    <s v="Enfermedades Mundiales"/>
    <s v="Salud"/>
    <n v="5706"/>
    <x v="7"/>
    <x v="4"/>
    <x v="2"/>
    <x v="90"/>
    <s v="Zona"/>
    <s v="Etapa Actual"/>
    <s v="Último Informe MINCIECIA"/>
    <s v="Adimensional"/>
    <s v="Ministerio de Ciencias, Tecnología, Conocimiento e Innovación"/>
    <x v="1732"/>
    <m/>
    <s v="Representación Geográfica"/>
    <m/>
    <x v="1718"/>
    <m/>
    <s v="#1774B9"/>
    <s v="360-1733"/>
    <n v="36305706"/>
    <s v="T-368"/>
    <s v="C-364"/>
    <s v="FI-366"/>
    <s v="M-372"/>
  </r>
  <r>
    <x v="1733"/>
    <n v="360"/>
    <s v="Enfermedades Mundiales"/>
    <s v="Salud"/>
    <n v="5801"/>
    <x v="7"/>
    <x v="4"/>
    <x v="2"/>
    <x v="91"/>
    <s v="Zona"/>
    <s v="Etapa Actual"/>
    <s v="Último Informe MINCIECIA"/>
    <s v="Adimensional"/>
    <s v="Ministerio de Ciencias, Tecnología, Conocimiento e Innovación"/>
    <x v="1733"/>
    <m/>
    <s v="Representación Geográfica"/>
    <m/>
    <x v="1719"/>
    <m/>
    <s v="#1774B9"/>
    <s v="360-1734"/>
    <n v="36305801"/>
    <s v="T-368"/>
    <s v="C-364"/>
    <s v="FI-366"/>
    <s v="M-372"/>
  </r>
  <r>
    <x v="1734"/>
    <n v="360"/>
    <s v="Enfermedades Mundiales"/>
    <s v="Salud"/>
    <n v="5802"/>
    <x v="7"/>
    <x v="4"/>
    <x v="2"/>
    <x v="92"/>
    <s v="Zona"/>
    <s v="Etapa Actual"/>
    <s v="Último Informe MINCIECIA"/>
    <s v="Adimensional"/>
    <s v="Ministerio de Ciencias, Tecnología, Conocimiento e Innovación"/>
    <x v="1734"/>
    <m/>
    <s v="Representación Geográfica"/>
    <m/>
    <x v="1720"/>
    <m/>
    <s v="#1774B9"/>
    <s v="360-1735"/>
    <n v="36305802"/>
    <s v="T-368"/>
    <s v="C-364"/>
    <s v="FI-366"/>
    <s v="M-372"/>
  </r>
  <r>
    <x v="1735"/>
    <n v="360"/>
    <s v="Enfermedades Mundiales"/>
    <s v="Salud"/>
    <n v="5803"/>
    <x v="7"/>
    <x v="4"/>
    <x v="2"/>
    <x v="93"/>
    <s v="Zona"/>
    <s v="Etapa Actual"/>
    <s v="Último Informe MINCIECIA"/>
    <s v="Adimensional"/>
    <s v="Ministerio de Ciencias, Tecnología, Conocimiento e Innovación"/>
    <x v="1735"/>
    <m/>
    <s v="Representación Geográfica"/>
    <m/>
    <x v="1721"/>
    <m/>
    <s v="#1774B9"/>
    <s v="360-1736"/>
    <n v="36305803"/>
    <s v="T-368"/>
    <s v="C-364"/>
    <s v="FI-366"/>
    <s v="M-372"/>
  </r>
  <r>
    <x v="1736"/>
    <n v="360"/>
    <s v="Enfermedades Mundiales"/>
    <s v="Salud"/>
    <n v="5804"/>
    <x v="7"/>
    <x v="4"/>
    <x v="2"/>
    <x v="94"/>
    <s v="Zona"/>
    <s v="Etapa Actual"/>
    <s v="Último Informe MINCIECIA"/>
    <s v="Adimensional"/>
    <s v="Ministerio de Ciencias, Tecnología, Conocimiento e Innovación"/>
    <x v="1736"/>
    <m/>
    <s v="Representación Geográfica"/>
    <m/>
    <x v="1722"/>
    <m/>
    <s v="#1774B9"/>
    <s v="360-1737"/>
    <n v="36305804"/>
    <s v="T-368"/>
    <s v="C-364"/>
    <s v="FI-366"/>
    <s v="M-372"/>
  </r>
  <r>
    <x v="1737"/>
    <n v="360"/>
    <s v="Enfermedades Mundiales"/>
    <s v="Salud"/>
    <n v="6101"/>
    <x v="7"/>
    <x v="4"/>
    <x v="2"/>
    <x v="95"/>
    <s v="Zona"/>
    <s v="Etapa Actual"/>
    <s v="Último Informe MINCIECIA"/>
    <s v="Adimensional"/>
    <s v="Ministerio de Ciencias, Tecnología, Conocimiento e Innovación"/>
    <x v="1737"/>
    <m/>
    <s v="Representación Geográfica"/>
    <m/>
    <x v="1723"/>
    <m/>
    <s v="#1774B9"/>
    <s v="360-1738"/>
    <n v="36306101"/>
    <s v="T-368"/>
    <s v="C-364"/>
    <s v="FI-366"/>
    <s v="M-372"/>
  </r>
  <r>
    <x v="1738"/>
    <n v="360"/>
    <s v="Enfermedades Mundiales"/>
    <s v="Salud"/>
    <n v="6102"/>
    <x v="7"/>
    <x v="4"/>
    <x v="2"/>
    <x v="96"/>
    <s v="Zona"/>
    <s v="Etapa Actual"/>
    <s v="Último Informe MINCIECIA"/>
    <s v="Adimensional"/>
    <s v="Ministerio de Ciencias, Tecnología, Conocimiento e Innovación"/>
    <x v="1738"/>
    <m/>
    <s v="Representación Geográfica"/>
    <m/>
    <x v="1724"/>
    <m/>
    <s v="#1774B9"/>
    <s v="360-1739"/>
    <n v="36306102"/>
    <s v="T-368"/>
    <s v="C-364"/>
    <s v="FI-366"/>
    <s v="M-372"/>
  </r>
  <r>
    <x v="1739"/>
    <n v="360"/>
    <s v="Enfermedades Mundiales"/>
    <s v="Salud"/>
    <n v="6103"/>
    <x v="7"/>
    <x v="4"/>
    <x v="2"/>
    <x v="97"/>
    <s v="Zona"/>
    <s v="Etapa Actual"/>
    <s v="Último Informe MINCIECIA"/>
    <s v="Adimensional"/>
    <s v="Ministerio de Ciencias, Tecnología, Conocimiento e Innovación"/>
    <x v="1739"/>
    <m/>
    <s v="Representación Geográfica"/>
    <m/>
    <x v="1725"/>
    <m/>
    <s v="#1774B9"/>
    <s v="360-1740"/>
    <n v="36306103"/>
    <s v="T-368"/>
    <s v="C-364"/>
    <s v="FI-366"/>
    <s v="M-372"/>
  </r>
  <r>
    <x v="1740"/>
    <n v="360"/>
    <s v="Enfermedades Mundiales"/>
    <s v="Salud"/>
    <n v="6104"/>
    <x v="7"/>
    <x v="4"/>
    <x v="2"/>
    <x v="98"/>
    <s v="Zona"/>
    <s v="Etapa Actual"/>
    <s v="Último Informe MINCIECIA"/>
    <s v="Adimensional"/>
    <s v="Ministerio de Ciencias, Tecnología, Conocimiento e Innovación"/>
    <x v="1740"/>
    <m/>
    <s v="Representación Geográfica"/>
    <m/>
    <x v="1726"/>
    <m/>
    <s v="#1774B9"/>
    <s v="360-1741"/>
    <n v="36306104"/>
    <s v="T-368"/>
    <s v="C-364"/>
    <s v="FI-366"/>
    <s v="M-372"/>
  </r>
  <r>
    <x v="1741"/>
    <n v="360"/>
    <s v="Enfermedades Mundiales"/>
    <s v="Salud"/>
    <n v="6105"/>
    <x v="7"/>
    <x v="4"/>
    <x v="2"/>
    <x v="99"/>
    <s v="Zona"/>
    <s v="Etapa Actual"/>
    <s v="Último Informe MINCIECIA"/>
    <s v="Adimensional"/>
    <s v="Ministerio de Ciencias, Tecnología, Conocimiento e Innovación"/>
    <x v="1741"/>
    <m/>
    <s v="Representación Geográfica"/>
    <m/>
    <x v="1727"/>
    <m/>
    <s v="#1774B9"/>
    <s v="360-1742"/>
    <n v="36306105"/>
    <s v="T-368"/>
    <s v="C-364"/>
    <s v="FI-366"/>
    <s v="M-372"/>
  </r>
  <r>
    <x v="1742"/>
    <n v="360"/>
    <s v="Enfermedades Mundiales"/>
    <s v="Salud"/>
    <n v="6106"/>
    <x v="7"/>
    <x v="4"/>
    <x v="2"/>
    <x v="100"/>
    <s v="Zona"/>
    <s v="Etapa Actual"/>
    <s v="Último Informe MINCIECIA"/>
    <s v="Adimensional"/>
    <s v="Ministerio de Ciencias, Tecnología, Conocimiento e Innovación"/>
    <x v="1742"/>
    <m/>
    <s v="Representación Geográfica"/>
    <m/>
    <x v="1728"/>
    <m/>
    <s v="#1774B9"/>
    <s v="360-1743"/>
    <n v="36306106"/>
    <s v="T-368"/>
    <s v="C-364"/>
    <s v="FI-366"/>
    <s v="M-372"/>
  </r>
  <r>
    <x v="1743"/>
    <n v="360"/>
    <s v="Enfermedades Mundiales"/>
    <s v="Salud"/>
    <n v="6107"/>
    <x v="7"/>
    <x v="4"/>
    <x v="2"/>
    <x v="101"/>
    <s v="Zona"/>
    <s v="Etapa Actual"/>
    <s v="Último Informe MINCIECIA"/>
    <s v="Adimensional"/>
    <s v="Ministerio de Ciencias, Tecnología, Conocimiento e Innovación"/>
    <x v="1743"/>
    <m/>
    <s v="Representación Geográfica"/>
    <m/>
    <x v="1729"/>
    <m/>
    <s v="#1774B9"/>
    <s v="360-1744"/>
    <n v="36306107"/>
    <s v="T-368"/>
    <s v="C-364"/>
    <s v="FI-366"/>
    <s v="M-372"/>
  </r>
  <r>
    <x v="1744"/>
    <n v="360"/>
    <s v="Enfermedades Mundiales"/>
    <s v="Salud"/>
    <n v="6108"/>
    <x v="7"/>
    <x v="4"/>
    <x v="2"/>
    <x v="102"/>
    <s v="Zona"/>
    <s v="Etapa Actual"/>
    <s v="Último Informe MINCIECIA"/>
    <s v="Adimensional"/>
    <s v="Ministerio de Ciencias, Tecnología, Conocimiento e Innovación"/>
    <x v="1744"/>
    <m/>
    <s v="Representación Geográfica"/>
    <m/>
    <x v="1730"/>
    <m/>
    <s v="#1774B9"/>
    <s v="360-1745"/>
    <n v="36306108"/>
    <s v="T-368"/>
    <s v="C-364"/>
    <s v="FI-366"/>
    <s v="M-372"/>
  </r>
  <r>
    <x v="1745"/>
    <n v="360"/>
    <s v="Enfermedades Mundiales"/>
    <s v="Salud"/>
    <n v="6109"/>
    <x v="7"/>
    <x v="4"/>
    <x v="2"/>
    <x v="103"/>
    <s v="Zona"/>
    <s v="Etapa Actual"/>
    <s v="Último Informe MINCIECIA"/>
    <s v="Adimensional"/>
    <s v="Ministerio de Ciencias, Tecnología, Conocimiento e Innovación"/>
    <x v="1745"/>
    <m/>
    <s v="Representación Geográfica"/>
    <m/>
    <x v="1731"/>
    <m/>
    <s v="#1774B9"/>
    <s v="360-1746"/>
    <n v="36306109"/>
    <s v="T-368"/>
    <s v="C-364"/>
    <s v="FI-366"/>
    <s v="M-372"/>
  </r>
  <r>
    <x v="1746"/>
    <n v="360"/>
    <s v="Enfermedades Mundiales"/>
    <s v="Salud"/>
    <n v="6110"/>
    <x v="7"/>
    <x v="4"/>
    <x v="2"/>
    <x v="104"/>
    <s v="Zona"/>
    <s v="Etapa Actual"/>
    <s v="Último Informe MINCIECIA"/>
    <s v="Adimensional"/>
    <s v="Ministerio de Ciencias, Tecnología, Conocimiento e Innovación"/>
    <x v="1746"/>
    <m/>
    <s v="Representación Geográfica"/>
    <m/>
    <x v="1732"/>
    <m/>
    <s v="#1774B9"/>
    <s v="360-1747"/>
    <n v="36306110"/>
    <s v="T-368"/>
    <s v="C-364"/>
    <s v="FI-366"/>
    <s v="M-372"/>
  </r>
  <r>
    <x v="1747"/>
    <n v="360"/>
    <s v="Enfermedades Mundiales"/>
    <s v="Salud"/>
    <n v="6111"/>
    <x v="7"/>
    <x v="4"/>
    <x v="2"/>
    <x v="105"/>
    <s v="Zona"/>
    <s v="Etapa Actual"/>
    <s v="Último Informe MINCIECIA"/>
    <s v="Adimensional"/>
    <s v="Ministerio de Ciencias, Tecnología, Conocimiento e Innovación"/>
    <x v="1747"/>
    <m/>
    <s v="Representación Geográfica"/>
    <m/>
    <x v="1733"/>
    <m/>
    <s v="#1774B9"/>
    <s v="360-1748"/>
    <n v="36306111"/>
    <s v="T-368"/>
    <s v="C-364"/>
    <s v="FI-366"/>
    <s v="M-372"/>
  </r>
  <r>
    <x v="1748"/>
    <n v="360"/>
    <s v="Enfermedades Mundiales"/>
    <s v="Salud"/>
    <n v="6112"/>
    <x v="7"/>
    <x v="4"/>
    <x v="2"/>
    <x v="106"/>
    <s v="Zona"/>
    <s v="Etapa Actual"/>
    <s v="Último Informe MINCIECIA"/>
    <s v="Adimensional"/>
    <s v="Ministerio de Ciencias, Tecnología, Conocimiento e Innovación"/>
    <x v="1748"/>
    <m/>
    <s v="Representación Geográfica"/>
    <m/>
    <x v="1734"/>
    <m/>
    <s v="#1774B9"/>
    <s v="360-1749"/>
    <n v="36306112"/>
    <s v="T-368"/>
    <s v="C-364"/>
    <s v="FI-366"/>
    <s v="M-372"/>
  </r>
  <r>
    <x v="1749"/>
    <n v="360"/>
    <s v="Enfermedades Mundiales"/>
    <s v="Salud"/>
    <n v="6113"/>
    <x v="7"/>
    <x v="4"/>
    <x v="2"/>
    <x v="107"/>
    <s v="Zona"/>
    <s v="Etapa Actual"/>
    <s v="Último Informe MINCIECIA"/>
    <s v="Adimensional"/>
    <s v="Ministerio de Ciencias, Tecnología, Conocimiento e Innovación"/>
    <x v="1749"/>
    <m/>
    <s v="Representación Geográfica"/>
    <m/>
    <x v="1735"/>
    <m/>
    <s v="#1774B9"/>
    <s v="360-1750"/>
    <n v="36306113"/>
    <s v="T-368"/>
    <s v="C-364"/>
    <s v="FI-366"/>
    <s v="M-372"/>
  </r>
  <r>
    <x v="1750"/>
    <n v="360"/>
    <s v="Enfermedades Mundiales"/>
    <s v="Salud"/>
    <n v="6114"/>
    <x v="7"/>
    <x v="4"/>
    <x v="2"/>
    <x v="108"/>
    <s v="Zona"/>
    <s v="Etapa Actual"/>
    <s v="Último Informe MINCIECIA"/>
    <s v="Adimensional"/>
    <s v="Ministerio de Ciencias, Tecnología, Conocimiento e Innovación"/>
    <x v="1750"/>
    <m/>
    <s v="Representación Geográfica"/>
    <m/>
    <x v="1736"/>
    <m/>
    <s v="#1774B9"/>
    <s v="360-1751"/>
    <n v="36306114"/>
    <s v="T-368"/>
    <s v="C-364"/>
    <s v="FI-366"/>
    <s v="M-372"/>
  </r>
  <r>
    <x v="1751"/>
    <n v="360"/>
    <s v="Enfermedades Mundiales"/>
    <s v="Salud"/>
    <n v="6115"/>
    <x v="7"/>
    <x v="4"/>
    <x v="2"/>
    <x v="109"/>
    <s v="Zona"/>
    <s v="Etapa Actual"/>
    <s v="Último Informe MINCIECIA"/>
    <s v="Adimensional"/>
    <s v="Ministerio de Ciencias, Tecnología, Conocimiento e Innovación"/>
    <x v="1751"/>
    <m/>
    <s v="Representación Geográfica"/>
    <m/>
    <x v="1737"/>
    <m/>
    <s v="#1774B9"/>
    <s v="360-1752"/>
    <n v="36306115"/>
    <s v="T-368"/>
    <s v="C-364"/>
    <s v="FI-366"/>
    <s v="M-372"/>
  </r>
  <r>
    <x v="1752"/>
    <n v="360"/>
    <s v="Enfermedades Mundiales"/>
    <s v="Salud"/>
    <n v="6116"/>
    <x v="7"/>
    <x v="4"/>
    <x v="2"/>
    <x v="110"/>
    <s v="Zona"/>
    <s v="Etapa Actual"/>
    <s v="Último Informe MINCIECIA"/>
    <s v="Adimensional"/>
    <s v="Ministerio de Ciencias, Tecnología, Conocimiento e Innovación"/>
    <x v="1752"/>
    <m/>
    <s v="Representación Geográfica"/>
    <m/>
    <x v="1738"/>
    <m/>
    <s v="#1774B9"/>
    <s v="360-1753"/>
    <n v="36306116"/>
    <s v="T-368"/>
    <s v="C-364"/>
    <s v="FI-366"/>
    <s v="M-372"/>
  </r>
  <r>
    <x v="1753"/>
    <n v="360"/>
    <s v="Enfermedades Mundiales"/>
    <s v="Salud"/>
    <n v="6117"/>
    <x v="7"/>
    <x v="4"/>
    <x v="2"/>
    <x v="111"/>
    <s v="Zona"/>
    <s v="Etapa Actual"/>
    <s v="Último Informe MINCIECIA"/>
    <s v="Adimensional"/>
    <s v="Ministerio de Ciencias, Tecnología, Conocimiento e Innovación"/>
    <x v="1753"/>
    <m/>
    <s v="Representación Geográfica"/>
    <m/>
    <x v="1739"/>
    <m/>
    <s v="#1774B9"/>
    <s v="360-1754"/>
    <n v="36306117"/>
    <s v="T-368"/>
    <s v="C-364"/>
    <s v="FI-366"/>
    <s v="M-372"/>
  </r>
  <r>
    <x v="1754"/>
    <n v="360"/>
    <s v="Enfermedades Mundiales"/>
    <s v="Salud"/>
    <n v="6201"/>
    <x v="7"/>
    <x v="4"/>
    <x v="2"/>
    <x v="112"/>
    <s v="Zona"/>
    <s v="Etapa Actual"/>
    <s v="Último Informe MINCIECIA"/>
    <s v="Adimensional"/>
    <s v="Ministerio de Ciencias, Tecnología, Conocimiento e Innovación"/>
    <x v="1754"/>
    <m/>
    <s v="Representación Geográfica"/>
    <m/>
    <x v="1740"/>
    <m/>
    <s v="#1774B9"/>
    <s v="360-1755"/>
    <n v="36306201"/>
    <s v="T-368"/>
    <s v="C-364"/>
    <s v="FI-366"/>
    <s v="M-372"/>
  </r>
  <r>
    <x v="1755"/>
    <n v="360"/>
    <s v="Enfermedades Mundiales"/>
    <s v="Salud"/>
    <n v="6202"/>
    <x v="7"/>
    <x v="4"/>
    <x v="2"/>
    <x v="113"/>
    <s v="Zona"/>
    <s v="Etapa Actual"/>
    <s v="Último Informe MINCIECIA"/>
    <s v="Adimensional"/>
    <s v="Ministerio de Ciencias, Tecnología, Conocimiento e Innovación"/>
    <x v="1755"/>
    <m/>
    <s v="Representación Geográfica"/>
    <m/>
    <x v="1741"/>
    <m/>
    <s v="#1774B9"/>
    <s v="360-1756"/>
    <n v="36306202"/>
    <s v="T-368"/>
    <s v="C-364"/>
    <s v="FI-366"/>
    <s v="M-372"/>
  </r>
  <r>
    <x v="1756"/>
    <n v="360"/>
    <s v="Enfermedades Mundiales"/>
    <s v="Salud"/>
    <n v="6203"/>
    <x v="7"/>
    <x v="4"/>
    <x v="2"/>
    <x v="114"/>
    <s v="Zona"/>
    <s v="Etapa Actual"/>
    <s v="Último Informe MINCIECIA"/>
    <s v="Adimensional"/>
    <s v="Ministerio de Ciencias, Tecnología, Conocimiento e Innovación"/>
    <x v="1756"/>
    <m/>
    <s v="Representación Geográfica"/>
    <m/>
    <x v="1742"/>
    <m/>
    <s v="#1774B9"/>
    <s v="360-1757"/>
    <n v="36306203"/>
    <s v="T-368"/>
    <s v="C-364"/>
    <s v="FI-366"/>
    <s v="M-372"/>
  </r>
  <r>
    <x v="1757"/>
    <n v="360"/>
    <s v="Enfermedades Mundiales"/>
    <s v="Salud"/>
    <n v="6204"/>
    <x v="7"/>
    <x v="4"/>
    <x v="2"/>
    <x v="115"/>
    <s v="Zona"/>
    <s v="Etapa Actual"/>
    <s v="Último Informe MINCIECIA"/>
    <s v="Adimensional"/>
    <s v="Ministerio de Ciencias, Tecnología, Conocimiento e Innovación"/>
    <x v="1757"/>
    <m/>
    <s v="Representación Geográfica"/>
    <m/>
    <x v="1743"/>
    <m/>
    <s v="#1774B9"/>
    <s v="360-1758"/>
    <n v="36306204"/>
    <s v="T-368"/>
    <s v="C-364"/>
    <s v="FI-366"/>
    <s v="M-372"/>
  </r>
  <r>
    <x v="1758"/>
    <n v="360"/>
    <s v="Enfermedades Mundiales"/>
    <s v="Salud"/>
    <n v="6205"/>
    <x v="7"/>
    <x v="4"/>
    <x v="2"/>
    <x v="116"/>
    <s v="Zona"/>
    <s v="Etapa Actual"/>
    <s v="Último Informe MINCIECIA"/>
    <s v="Adimensional"/>
    <s v="Ministerio de Ciencias, Tecnología, Conocimiento e Innovación"/>
    <x v="1758"/>
    <m/>
    <s v="Representación Geográfica"/>
    <m/>
    <x v="1744"/>
    <m/>
    <s v="#1774B9"/>
    <s v="360-1759"/>
    <n v="36306205"/>
    <s v="T-368"/>
    <s v="C-364"/>
    <s v="FI-366"/>
    <s v="M-372"/>
  </r>
  <r>
    <x v="1759"/>
    <n v="360"/>
    <s v="Enfermedades Mundiales"/>
    <s v="Salud"/>
    <n v="6206"/>
    <x v="7"/>
    <x v="4"/>
    <x v="2"/>
    <x v="117"/>
    <s v="Zona"/>
    <s v="Etapa Actual"/>
    <s v="Último Informe MINCIECIA"/>
    <s v="Adimensional"/>
    <s v="Ministerio de Ciencias, Tecnología, Conocimiento e Innovación"/>
    <x v="1759"/>
    <m/>
    <s v="Representación Geográfica"/>
    <m/>
    <x v="1745"/>
    <m/>
    <s v="#1774B9"/>
    <s v="360-1760"/>
    <n v="36306206"/>
    <s v="T-368"/>
    <s v="C-364"/>
    <s v="FI-366"/>
    <s v="M-372"/>
  </r>
  <r>
    <x v="1760"/>
    <n v="360"/>
    <s v="Enfermedades Mundiales"/>
    <s v="Salud"/>
    <n v="6301"/>
    <x v="7"/>
    <x v="4"/>
    <x v="2"/>
    <x v="118"/>
    <s v="Zona"/>
    <s v="Etapa Actual"/>
    <s v="Último Informe MINCIECIA"/>
    <s v="Adimensional"/>
    <s v="Ministerio de Ciencias, Tecnología, Conocimiento e Innovación"/>
    <x v="1760"/>
    <m/>
    <s v="Representación Geográfica"/>
    <m/>
    <x v="1746"/>
    <m/>
    <s v="#1774B9"/>
    <s v="360-1761"/>
    <n v="36306301"/>
    <s v="T-368"/>
    <s v="C-364"/>
    <s v="FI-366"/>
    <s v="M-372"/>
  </r>
  <r>
    <x v="1761"/>
    <n v="360"/>
    <s v="Enfermedades Mundiales"/>
    <s v="Salud"/>
    <n v="6302"/>
    <x v="7"/>
    <x v="4"/>
    <x v="2"/>
    <x v="119"/>
    <s v="Zona"/>
    <s v="Etapa Actual"/>
    <s v="Último Informe MINCIECIA"/>
    <s v="Adimensional"/>
    <s v="Ministerio de Ciencias, Tecnología, Conocimiento e Innovación"/>
    <x v="1761"/>
    <m/>
    <s v="Representación Geográfica"/>
    <m/>
    <x v="1747"/>
    <m/>
    <s v="#1774B9"/>
    <s v="360-1762"/>
    <n v="36306302"/>
    <s v="T-368"/>
    <s v="C-364"/>
    <s v="FI-366"/>
    <s v="M-372"/>
  </r>
  <r>
    <x v="1762"/>
    <n v="360"/>
    <s v="Enfermedades Mundiales"/>
    <s v="Salud"/>
    <n v="6303"/>
    <x v="7"/>
    <x v="4"/>
    <x v="2"/>
    <x v="120"/>
    <s v="Zona"/>
    <s v="Etapa Actual"/>
    <s v="Último Informe MINCIECIA"/>
    <s v="Adimensional"/>
    <s v="Ministerio de Ciencias, Tecnología, Conocimiento e Innovación"/>
    <x v="1762"/>
    <m/>
    <s v="Representación Geográfica"/>
    <m/>
    <x v="1748"/>
    <m/>
    <s v="#1774B9"/>
    <s v="360-1763"/>
    <n v="36306303"/>
    <s v="T-368"/>
    <s v="C-364"/>
    <s v="FI-366"/>
    <s v="M-372"/>
  </r>
  <r>
    <x v="1763"/>
    <n v="360"/>
    <s v="Enfermedades Mundiales"/>
    <s v="Salud"/>
    <n v="6304"/>
    <x v="7"/>
    <x v="4"/>
    <x v="2"/>
    <x v="121"/>
    <s v="Zona"/>
    <s v="Etapa Actual"/>
    <s v="Último Informe MINCIECIA"/>
    <s v="Adimensional"/>
    <s v="Ministerio de Ciencias, Tecnología, Conocimiento e Innovación"/>
    <x v="1763"/>
    <m/>
    <s v="Representación Geográfica"/>
    <m/>
    <x v="1749"/>
    <m/>
    <s v="#1774B9"/>
    <s v="360-1764"/>
    <n v="36306304"/>
    <s v="T-368"/>
    <s v="C-364"/>
    <s v="FI-366"/>
    <s v="M-372"/>
  </r>
  <r>
    <x v="1764"/>
    <n v="360"/>
    <s v="Enfermedades Mundiales"/>
    <s v="Salud"/>
    <n v="6305"/>
    <x v="7"/>
    <x v="4"/>
    <x v="2"/>
    <x v="122"/>
    <s v="Zona"/>
    <s v="Etapa Actual"/>
    <s v="Último Informe MINCIECIA"/>
    <s v="Adimensional"/>
    <s v="Ministerio de Ciencias, Tecnología, Conocimiento e Innovación"/>
    <x v="1764"/>
    <m/>
    <s v="Representación Geográfica"/>
    <m/>
    <x v="1750"/>
    <m/>
    <s v="#1774B9"/>
    <s v="360-1765"/>
    <n v="36306305"/>
    <s v="T-368"/>
    <s v="C-364"/>
    <s v="FI-366"/>
    <s v="M-372"/>
  </r>
  <r>
    <x v="1765"/>
    <n v="360"/>
    <s v="Enfermedades Mundiales"/>
    <s v="Salud"/>
    <n v="6306"/>
    <x v="7"/>
    <x v="4"/>
    <x v="2"/>
    <x v="123"/>
    <s v="Zona"/>
    <s v="Etapa Actual"/>
    <s v="Último Informe MINCIECIA"/>
    <s v="Adimensional"/>
    <s v="Ministerio de Ciencias, Tecnología, Conocimiento e Innovación"/>
    <x v="1765"/>
    <m/>
    <s v="Representación Geográfica"/>
    <m/>
    <x v="1751"/>
    <m/>
    <s v="#1774B9"/>
    <s v="360-1766"/>
    <n v="36306306"/>
    <s v="T-368"/>
    <s v="C-364"/>
    <s v="FI-366"/>
    <s v="M-372"/>
  </r>
  <r>
    <x v="1766"/>
    <n v="360"/>
    <s v="Enfermedades Mundiales"/>
    <s v="Salud"/>
    <n v="6307"/>
    <x v="7"/>
    <x v="4"/>
    <x v="2"/>
    <x v="124"/>
    <s v="Zona"/>
    <s v="Etapa Actual"/>
    <s v="Último Informe MINCIECIA"/>
    <s v="Adimensional"/>
    <s v="Ministerio de Ciencias, Tecnología, Conocimiento e Innovación"/>
    <x v="1766"/>
    <m/>
    <s v="Representación Geográfica"/>
    <m/>
    <x v="1752"/>
    <m/>
    <s v="#1774B9"/>
    <s v="360-1767"/>
    <n v="36306307"/>
    <s v="T-368"/>
    <s v="C-364"/>
    <s v="FI-366"/>
    <s v="M-372"/>
  </r>
  <r>
    <x v="1767"/>
    <n v="360"/>
    <s v="Enfermedades Mundiales"/>
    <s v="Salud"/>
    <n v="6308"/>
    <x v="7"/>
    <x v="4"/>
    <x v="2"/>
    <x v="125"/>
    <s v="Zona"/>
    <s v="Etapa Actual"/>
    <s v="Último Informe MINCIECIA"/>
    <s v="Adimensional"/>
    <s v="Ministerio de Ciencias, Tecnología, Conocimiento e Innovación"/>
    <x v="1767"/>
    <m/>
    <s v="Representación Geográfica"/>
    <m/>
    <x v="1753"/>
    <m/>
    <s v="#1774B9"/>
    <s v="360-1768"/>
    <n v="36306308"/>
    <s v="T-368"/>
    <s v="C-364"/>
    <s v="FI-366"/>
    <s v="M-372"/>
  </r>
  <r>
    <x v="1768"/>
    <n v="360"/>
    <s v="Enfermedades Mundiales"/>
    <s v="Salud"/>
    <n v="6309"/>
    <x v="7"/>
    <x v="4"/>
    <x v="2"/>
    <x v="126"/>
    <s v="Zona"/>
    <s v="Etapa Actual"/>
    <s v="Último Informe MINCIECIA"/>
    <s v="Adimensional"/>
    <s v="Ministerio de Ciencias, Tecnología, Conocimiento e Innovación"/>
    <x v="1768"/>
    <m/>
    <s v="Representación Geográfica"/>
    <m/>
    <x v="1754"/>
    <m/>
    <s v="#1774B9"/>
    <s v="360-1769"/>
    <n v="36306309"/>
    <s v="T-368"/>
    <s v="C-364"/>
    <s v="FI-366"/>
    <s v="M-372"/>
  </r>
  <r>
    <x v="1769"/>
    <n v="360"/>
    <s v="Enfermedades Mundiales"/>
    <s v="Salud"/>
    <n v="6310"/>
    <x v="7"/>
    <x v="4"/>
    <x v="2"/>
    <x v="127"/>
    <s v="Zona"/>
    <s v="Etapa Actual"/>
    <s v="Último Informe MINCIECIA"/>
    <s v="Adimensional"/>
    <s v="Ministerio de Ciencias, Tecnología, Conocimiento e Innovación"/>
    <x v="1769"/>
    <m/>
    <s v="Representación Geográfica"/>
    <m/>
    <x v="1755"/>
    <m/>
    <s v="#1774B9"/>
    <s v="360-1770"/>
    <n v="36306310"/>
    <s v="T-368"/>
    <s v="C-364"/>
    <s v="FI-366"/>
    <s v="M-372"/>
  </r>
  <r>
    <x v="1770"/>
    <n v="360"/>
    <s v="Enfermedades Mundiales"/>
    <s v="Salud"/>
    <n v="7101"/>
    <x v="7"/>
    <x v="4"/>
    <x v="2"/>
    <x v="128"/>
    <s v="Zona"/>
    <s v="Etapa Actual"/>
    <s v="Último Informe MINCIECIA"/>
    <s v="Adimensional"/>
    <s v="Ministerio de Ciencias, Tecnología, Conocimiento e Innovación"/>
    <x v="1770"/>
    <m/>
    <s v="Representación Geográfica"/>
    <m/>
    <x v="1756"/>
    <m/>
    <s v="#1774B9"/>
    <s v="360-1771"/>
    <n v="36307101"/>
    <s v="T-368"/>
    <s v="C-364"/>
    <s v="FI-366"/>
    <s v="M-372"/>
  </r>
  <r>
    <x v="1771"/>
    <n v="360"/>
    <s v="Enfermedades Mundiales"/>
    <s v="Salud"/>
    <n v="7102"/>
    <x v="7"/>
    <x v="4"/>
    <x v="2"/>
    <x v="129"/>
    <s v="Zona"/>
    <s v="Etapa Actual"/>
    <s v="Último Informe MINCIECIA"/>
    <s v="Adimensional"/>
    <s v="Ministerio de Ciencias, Tecnología, Conocimiento e Innovación"/>
    <x v="1771"/>
    <m/>
    <s v="Representación Geográfica"/>
    <m/>
    <x v="1757"/>
    <m/>
    <s v="#1774B9"/>
    <s v="360-1772"/>
    <n v="36307102"/>
    <s v="T-368"/>
    <s v="C-364"/>
    <s v="FI-366"/>
    <s v="M-372"/>
  </r>
  <r>
    <x v="1772"/>
    <n v="360"/>
    <s v="Enfermedades Mundiales"/>
    <s v="Salud"/>
    <n v="7103"/>
    <x v="7"/>
    <x v="4"/>
    <x v="2"/>
    <x v="130"/>
    <s v="Zona"/>
    <s v="Etapa Actual"/>
    <s v="Último Informe MINCIECIA"/>
    <s v="Adimensional"/>
    <s v="Ministerio de Ciencias, Tecnología, Conocimiento e Innovación"/>
    <x v="1772"/>
    <m/>
    <s v="Representación Geográfica"/>
    <m/>
    <x v="1758"/>
    <m/>
    <s v="#1774B9"/>
    <s v="360-1773"/>
    <n v="36307103"/>
    <s v="T-368"/>
    <s v="C-364"/>
    <s v="FI-366"/>
    <s v="M-372"/>
  </r>
  <r>
    <x v="1773"/>
    <n v="360"/>
    <s v="Enfermedades Mundiales"/>
    <s v="Salud"/>
    <n v="7104"/>
    <x v="7"/>
    <x v="4"/>
    <x v="2"/>
    <x v="131"/>
    <s v="Zona"/>
    <s v="Etapa Actual"/>
    <s v="Último Informe MINCIECIA"/>
    <s v="Adimensional"/>
    <s v="Ministerio de Ciencias, Tecnología, Conocimiento e Innovación"/>
    <x v="1773"/>
    <m/>
    <s v="Representación Geográfica"/>
    <m/>
    <x v="1759"/>
    <m/>
    <s v="#1774B9"/>
    <s v="360-1774"/>
    <n v="36307104"/>
    <s v="T-368"/>
    <s v="C-364"/>
    <s v="FI-366"/>
    <s v="M-372"/>
  </r>
  <r>
    <x v="1774"/>
    <n v="360"/>
    <s v="Enfermedades Mundiales"/>
    <s v="Salud"/>
    <n v="7105"/>
    <x v="7"/>
    <x v="4"/>
    <x v="2"/>
    <x v="132"/>
    <s v="Zona"/>
    <s v="Etapa Actual"/>
    <s v="Último Informe MINCIECIA"/>
    <s v="Adimensional"/>
    <s v="Ministerio de Ciencias, Tecnología, Conocimiento e Innovación"/>
    <x v="1774"/>
    <m/>
    <s v="Representación Geográfica"/>
    <m/>
    <x v="1760"/>
    <m/>
    <s v="#1774B9"/>
    <s v="360-1775"/>
    <n v="36307105"/>
    <s v="T-368"/>
    <s v="C-364"/>
    <s v="FI-366"/>
    <s v="M-372"/>
  </r>
  <r>
    <x v="1775"/>
    <n v="360"/>
    <s v="Enfermedades Mundiales"/>
    <s v="Salud"/>
    <n v="7106"/>
    <x v="7"/>
    <x v="4"/>
    <x v="2"/>
    <x v="133"/>
    <s v="Zona"/>
    <s v="Etapa Actual"/>
    <s v="Último Informe MINCIECIA"/>
    <s v="Adimensional"/>
    <s v="Ministerio de Ciencias, Tecnología, Conocimiento e Innovación"/>
    <x v="1775"/>
    <m/>
    <s v="Representación Geográfica"/>
    <m/>
    <x v="1761"/>
    <m/>
    <s v="#1774B9"/>
    <s v="360-1776"/>
    <n v="36307106"/>
    <s v="T-368"/>
    <s v="C-364"/>
    <s v="FI-366"/>
    <s v="M-372"/>
  </r>
  <r>
    <x v="1776"/>
    <n v="360"/>
    <s v="Enfermedades Mundiales"/>
    <s v="Salud"/>
    <n v="7107"/>
    <x v="7"/>
    <x v="4"/>
    <x v="2"/>
    <x v="134"/>
    <s v="Zona"/>
    <s v="Etapa Actual"/>
    <s v="Último Informe MINCIECIA"/>
    <s v="Adimensional"/>
    <s v="Ministerio de Ciencias, Tecnología, Conocimiento e Innovación"/>
    <x v="1776"/>
    <m/>
    <s v="Representación Geográfica"/>
    <m/>
    <x v="1762"/>
    <m/>
    <s v="#1774B9"/>
    <s v="360-1777"/>
    <n v="36307107"/>
    <s v="T-368"/>
    <s v="C-364"/>
    <s v="FI-366"/>
    <s v="M-372"/>
  </r>
  <r>
    <x v="1777"/>
    <n v="360"/>
    <s v="Enfermedades Mundiales"/>
    <s v="Salud"/>
    <n v="7108"/>
    <x v="7"/>
    <x v="4"/>
    <x v="2"/>
    <x v="135"/>
    <s v="Zona"/>
    <s v="Etapa Actual"/>
    <s v="Último Informe MINCIECIA"/>
    <s v="Adimensional"/>
    <s v="Ministerio de Ciencias, Tecnología, Conocimiento e Innovación"/>
    <x v="1777"/>
    <m/>
    <s v="Representación Geográfica"/>
    <m/>
    <x v="1763"/>
    <m/>
    <s v="#1774B9"/>
    <s v="360-1778"/>
    <n v="36307108"/>
    <s v="T-368"/>
    <s v="C-364"/>
    <s v="FI-366"/>
    <s v="M-372"/>
  </r>
  <r>
    <x v="1778"/>
    <n v="360"/>
    <s v="Enfermedades Mundiales"/>
    <s v="Salud"/>
    <n v="7109"/>
    <x v="7"/>
    <x v="4"/>
    <x v="2"/>
    <x v="136"/>
    <s v="Zona"/>
    <s v="Etapa Actual"/>
    <s v="Último Informe MINCIECIA"/>
    <s v="Adimensional"/>
    <s v="Ministerio de Ciencias, Tecnología, Conocimiento e Innovación"/>
    <x v="1778"/>
    <m/>
    <s v="Representación Geográfica"/>
    <m/>
    <x v="1764"/>
    <m/>
    <s v="#1774B9"/>
    <s v="360-1779"/>
    <n v="36307109"/>
    <s v="T-368"/>
    <s v="C-364"/>
    <s v="FI-366"/>
    <s v="M-372"/>
  </r>
  <r>
    <x v="1779"/>
    <n v="360"/>
    <s v="Enfermedades Mundiales"/>
    <s v="Salud"/>
    <n v="7110"/>
    <x v="7"/>
    <x v="4"/>
    <x v="2"/>
    <x v="137"/>
    <s v="Zona"/>
    <s v="Etapa Actual"/>
    <s v="Último Informe MINCIECIA"/>
    <s v="Adimensional"/>
    <s v="Ministerio de Ciencias, Tecnología, Conocimiento e Innovación"/>
    <x v="1779"/>
    <m/>
    <s v="Representación Geográfica"/>
    <m/>
    <x v="1765"/>
    <m/>
    <s v="#1774B9"/>
    <s v="360-1780"/>
    <n v="36307110"/>
    <s v="T-368"/>
    <s v="C-364"/>
    <s v="FI-366"/>
    <s v="M-372"/>
  </r>
  <r>
    <x v="1780"/>
    <n v="360"/>
    <s v="Enfermedades Mundiales"/>
    <s v="Salud"/>
    <n v="7201"/>
    <x v="7"/>
    <x v="4"/>
    <x v="2"/>
    <x v="138"/>
    <s v="Zona"/>
    <s v="Etapa Actual"/>
    <s v="Último Informe MINCIECIA"/>
    <s v="Adimensional"/>
    <s v="Ministerio de Ciencias, Tecnología, Conocimiento e Innovación"/>
    <x v="1780"/>
    <m/>
    <s v="Representación Geográfica"/>
    <m/>
    <x v="1766"/>
    <m/>
    <s v="#1774B9"/>
    <s v="360-1781"/>
    <n v="36307201"/>
    <s v="T-368"/>
    <s v="C-364"/>
    <s v="FI-366"/>
    <s v="M-372"/>
  </r>
  <r>
    <x v="1781"/>
    <n v="360"/>
    <s v="Enfermedades Mundiales"/>
    <s v="Salud"/>
    <n v="7202"/>
    <x v="7"/>
    <x v="4"/>
    <x v="2"/>
    <x v="139"/>
    <s v="Zona"/>
    <s v="Etapa Actual"/>
    <s v="Último Informe MINCIECIA"/>
    <s v="Adimensional"/>
    <s v="Ministerio de Ciencias, Tecnología, Conocimiento e Innovación"/>
    <x v="1781"/>
    <m/>
    <s v="Representación Geográfica"/>
    <m/>
    <x v="1767"/>
    <m/>
    <s v="#1774B9"/>
    <s v="360-1782"/>
    <n v="36307202"/>
    <s v="T-368"/>
    <s v="C-364"/>
    <s v="FI-366"/>
    <s v="M-372"/>
  </r>
  <r>
    <x v="1782"/>
    <n v="360"/>
    <s v="Enfermedades Mundiales"/>
    <s v="Salud"/>
    <n v="7203"/>
    <x v="7"/>
    <x v="4"/>
    <x v="2"/>
    <x v="140"/>
    <s v="Zona"/>
    <s v="Etapa Actual"/>
    <s v="Último Informe MINCIECIA"/>
    <s v="Adimensional"/>
    <s v="Ministerio de Ciencias, Tecnología, Conocimiento e Innovación"/>
    <x v="1782"/>
    <m/>
    <s v="Representación Geográfica"/>
    <m/>
    <x v="1768"/>
    <m/>
    <s v="#1774B9"/>
    <s v="360-1783"/>
    <n v="36307203"/>
    <s v="T-368"/>
    <s v="C-364"/>
    <s v="FI-366"/>
    <s v="M-372"/>
  </r>
  <r>
    <x v="1783"/>
    <n v="360"/>
    <s v="Enfermedades Mundiales"/>
    <s v="Salud"/>
    <n v="7301"/>
    <x v="7"/>
    <x v="4"/>
    <x v="2"/>
    <x v="141"/>
    <s v="Zona"/>
    <s v="Etapa Actual"/>
    <s v="Último Informe MINCIECIA"/>
    <s v="Adimensional"/>
    <s v="Ministerio de Ciencias, Tecnología, Conocimiento e Innovación"/>
    <x v="1783"/>
    <m/>
    <s v="Representación Geográfica"/>
    <m/>
    <x v="1769"/>
    <m/>
    <s v="#1774B9"/>
    <s v="360-1784"/>
    <n v="36307301"/>
    <s v="T-368"/>
    <s v="C-364"/>
    <s v="FI-366"/>
    <s v="M-372"/>
  </r>
  <r>
    <x v="1784"/>
    <n v="360"/>
    <s v="Enfermedades Mundiales"/>
    <s v="Salud"/>
    <n v="7302"/>
    <x v="7"/>
    <x v="4"/>
    <x v="2"/>
    <x v="142"/>
    <s v="Zona"/>
    <s v="Etapa Actual"/>
    <s v="Último Informe MINCIECIA"/>
    <s v="Adimensional"/>
    <s v="Ministerio de Ciencias, Tecnología, Conocimiento e Innovación"/>
    <x v="1784"/>
    <m/>
    <s v="Representación Geográfica"/>
    <m/>
    <x v="1770"/>
    <m/>
    <s v="#1774B9"/>
    <s v="360-1785"/>
    <n v="36307302"/>
    <s v="T-368"/>
    <s v="C-364"/>
    <s v="FI-366"/>
    <s v="M-372"/>
  </r>
  <r>
    <x v="1785"/>
    <n v="360"/>
    <s v="Enfermedades Mundiales"/>
    <s v="Salud"/>
    <n v="7303"/>
    <x v="7"/>
    <x v="4"/>
    <x v="2"/>
    <x v="143"/>
    <s v="Zona"/>
    <s v="Etapa Actual"/>
    <s v="Último Informe MINCIECIA"/>
    <s v="Adimensional"/>
    <s v="Ministerio de Ciencias, Tecnología, Conocimiento e Innovación"/>
    <x v="1785"/>
    <m/>
    <s v="Representación Geográfica"/>
    <m/>
    <x v="1771"/>
    <m/>
    <s v="#1774B9"/>
    <s v="360-1786"/>
    <n v="36307303"/>
    <s v="T-368"/>
    <s v="C-364"/>
    <s v="FI-366"/>
    <s v="M-372"/>
  </r>
  <r>
    <x v="1786"/>
    <n v="360"/>
    <s v="Enfermedades Mundiales"/>
    <s v="Salud"/>
    <n v="7304"/>
    <x v="7"/>
    <x v="4"/>
    <x v="2"/>
    <x v="144"/>
    <s v="Zona"/>
    <s v="Etapa Actual"/>
    <s v="Último Informe MINCIECIA"/>
    <s v="Adimensional"/>
    <s v="Ministerio de Ciencias, Tecnología, Conocimiento e Innovación"/>
    <x v="1786"/>
    <m/>
    <s v="Representación Geográfica"/>
    <m/>
    <x v="1772"/>
    <m/>
    <s v="#1774B9"/>
    <s v="360-1787"/>
    <n v="36307304"/>
    <s v="T-368"/>
    <s v="C-364"/>
    <s v="FI-366"/>
    <s v="M-372"/>
  </r>
  <r>
    <x v="1787"/>
    <n v="360"/>
    <s v="Enfermedades Mundiales"/>
    <s v="Salud"/>
    <n v="7305"/>
    <x v="7"/>
    <x v="4"/>
    <x v="2"/>
    <x v="145"/>
    <s v="Zona"/>
    <s v="Etapa Actual"/>
    <s v="Último Informe MINCIECIA"/>
    <s v="Adimensional"/>
    <s v="Ministerio de Ciencias, Tecnología, Conocimiento e Innovación"/>
    <x v="1787"/>
    <m/>
    <s v="Representación Geográfica"/>
    <m/>
    <x v="1773"/>
    <m/>
    <s v="#1774B9"/>
    <s v="360-1788"/>
    <n v="36307305"/>
    <s v="T-368"/>
    <s v="C-364"/>
    <s v="FI-366"/>
    <s v="M-372"/>
  </r>
  <r>
    <x v="1788"/>
    <n v="360"/>
    <s v="Enfermedades Mundiales"/>
    <s v="Salud"/>
    <n v="7306"/>
    <x v="7"/>
    <x v="4"/>
    <x v="2"/>
    <x v="146"/>
    <s v="Zona"/>
    <s v="Etapa Actual"/>
    <s v="Último Informe MINCIECIA"/>
    <s v="Adimensional"/>
    <s v="Ministerio de Ciencias, Tecnología, Conocimiento e Innovación"/>
    <x v="1788"/>
    <m/>
    <s v="Representación Geográfica"/>
    <m/>
    <x v="1774"/>
    <m/>
    <s v="#1774B9"/>
    <s v="360-1789"/>
    <n v="36307306"/>
    <s v="T-368"/>
    <s v="C-364"/>
    <s v="FI-366"/>
    <s v="M-372"/>
  </r>
  <r>
    <x v="1789"/>
    <n v="360"/>
    <s v="Enfermedades Mundiales"/>
    <s v="Salud"/>
    <n v="7307"/>
    <x v="7"/>
    <x v="4"/>
    <x v="2"/>
    <x v="147"/>
    <s v="Zona"/>
    <s v="Etapa Actual"/>
    <s v="Último Informe MINCIECIA"/>
    <s v="Adimensional"/>
    <s v="Ministerio de Ciencias, Tecnología, Conocimiento e Innovación"/>
    <x v="1789"/>
    <m/>
    <s v="Representación Geográfica"/>
    <m/>
    <x v="1775"/>
    <m/>
    <s v="#1774B9"/>
    <s v="360-1790"/>
    <n v="36307307"/>
    <s v="T-368"/>
    <s v="C-364"/>
    <s v="FI-366"/>
    <s v="M-372"/>
  </r>
  <r>
    <x v="1790"/>
    <n v="360"/>
    <s v="Enfermedades Mundiales"/>
    <s v="Salud"/>
    <n v="7308"/>
    <x v="7"/>
    <x v="4"/>
    <x v="2"/>
    <x v="148"/>
    <s v="Zona"/>
    <s v="Etapa Actual"/>
    <s v="Último Informe MINCIECIA"/>
    <s v="Adimensional"/>
    <s v="Ministerio de Ciencias, Tecnología, Conocimiento e Innovación"/>
    <x v="1790"/>
    <m/>
    <s v="Representación Geográfica"/>
    <m/>
    <x v="1776"/>
    <m/>
    <s v="#1774B9"/>
    <s v="360-1791"/>
    <n v="36307308"/>
    <s v="T-368"/>
    <s v="C-364"/>
    <s v="FI-366"/>
    <s v="M-372"/>
  </r>
  <r>
    <x v="1791"/>
    <n v="360"/>
    <s v="Enfermedades Mundiales"/>
    <s v="Salud"/>
    <n v="7309"/>
    <x v="7"/>
    <x v="4"/>
    <x v="2"/>
    <x v="149"/>
    <s v="Zona"/>
    <s v="Etapa Actual"/>
    <s v="Último Informe MINCIECIA"/>
    <s v="Adimensional"/>
    <s v="Ministerio de Ciencias, Tecnología, Conocimiento e Innovación"/>
    <x v="1791"/>
    <m/>
    <s v="Representación Geográfica"/>
    <m/>
    <x v="1777"/>
    <m/>
    <s v="#1774B9"/>
    <s v="360-1792"/>
    <n v="36307309"/>
    <s v="T-368"/>
    <s v="C-364"/>
    <s v="FI-366"/>
    <s v="M-372"/>
  </r>
  <r>
    <x v="1792"/>
    <n v="360"/>
    <s v="Enfermedades Mundiales"/>
    <s v="Salud"/>
    <n v="7401"/>
    <x v="7"/>
    <x v="4"/>
    <x v="2"/>
    <x v="150"/>
    <s v="Zona"/>
    <s v="Etapa Actual"/>
    <s v="Último Informe MINCIECIA"/>
    <s v="Adimensional"/>
    <s v="Ministerio de Ciencias, Tecnología, Conocimiento e Innovación"/>
    <x v="1792"/>
    <m/>
    <s v="Representación Geográfica"/>
    <m/>
    <x v="1778"/>
    <m/>
    <s v="#1774B9"/>
    <s v="360-1793"/>
    <n v="36307401"/>
    <s v="T-368"/>
    <s v="C-364"/>
    <s v="FI-366"/>
    <s v="M-372"/>
  </r>
  <r>
    <x v="1793"/>
    <n v="360"/>
    <s v="Enfermedades Mundiales"/>
    <s v="Salud"/>
    <n v="7402"/>
    <x v="7"/>
    <x v="4"/>
    <x v="2"/>
    <x v="151"/>
    <s v="Zona"/>
    <s v="Etapa Actual"/>
    <s v="Último Informe MINCIECIA"/>
    <s v="Adimensional"/>
    <s v="Ministerio de Ciencias, Tecnología, Conocimiento e Innovación"/>
    <x v="1793"/>
    <m/>
    <s v="Representación Geográfica"/>
    <m/>
    <x v="1779"/>
    <m/>
    <s v="#1774B9"/>
    <s v="360-1794"/>
    <n v="36307402"/>
    <s v="T-368"/>
    <s v="C-364"/>
    <s v="FI-366"/>
    <s v="M-372"/>
  </r>
  <r>
    <x v="1794"/>
    <n v="360"/>
    <s v="Enfermedades Mundiales"/>
    <s v="Salud"/>
    <n v="7403"/>
    <x v="7"/>
    <x v="4"/>
    <x v="2"/>
    <x v="152"/>
    <s v="Zona"/>
    <s v="Etapa Actual"/>
    <s v="Último Informe MINCIECIA"/>
    <s v="Adimensional"/>
    <s v="Ministerio de Ciencias, Tecnología, Conocimiento e Innovación"/>
    <x v="1794"/>
    <m/>
    <s v="Representación Geográfica"/>
    <m/>
    <x v="1780"/>
    <m/>
    <s v="#1774B9"/>
    <s v="360-1795"/>
    <n v="36307403"/>
    <s v="T-368"/>
    <s v="C-364"/>
    <s v="FI-366"/>
    <s v="M-372"/>
  </r>
  <r>
    <x v="1795"/>
    <n v="360"/>
    <s v="Enfermedades Mundiales"/>
    <s v="Salud"/>
    <n v="7404"/>
    <x v="7"/>
    <x v="4"/>
    <x v="2"/>
    <x v="153"/>
    <s v="Zona"/>
    <s v="Etapa Actual"/>
    <s v="Último Informe MINCIECIA"/>
    <s v="Adimensional"/>
    <s v="Ministerio de Ciencias, Tecnología, Conocimiento e Innovación"/>
    <x v="1795"/>
    <m/>
    <s v="Representación Geográfica"/>
    <m/>
    <x v="1781"/>
    <m/>
    <s v="#1774B9"/>
    <s v="360-1796"/>
    <n v="36307404"/>
    <s v="T-368"/>
    <s v="C-364"/>
    <s v="FI-366"/>
    <s v="M-372"/>
  </r>
  <r>
    <x v="1796"/>
    <n v="360"/>
    <s v="Enfermedades Mundiales"/>
    <s v="Salud"/>
    <n v="7405"/>
    <x v="7"/>
    <x v="4"/>
    <x v="2"/>
    <x v="154"/>
    <s v="Zona"/>
    <s v="Etapa Actual"/>
    <s v="Último Informe MINCIECIA"/>
    <s v="Adimensional"/>
    <s v="Ministerio de Ciencias, Tecnología, Conocimiento e Innovación"/>
    <x v="1796"/>
    <m/>
    <s v="Representación Geográfica"/>
    <m/>
    <x v="1782"/>
    <m/>
    <s v="#1774B9"/>
    <s v="360-1797"/>
    <n v="36307405"/>
    <s v="T-368"/>
    <s v="C-364"/>
    <s v="FI-366"/>
    <s v="M-372"/>
  </r>
  <r>
    <x v="1797"/>
    <n v="360"/>
    <s v="Enfermedades Mundiales"/>
    <s v="Salud"/>
    <n v="7406"/>
    <x v="7"/>
    <x v="4"/>
    <x v="2"/>
    <x v="155"/>
    <s v="Zona"/>
    <s v="Etapa Actual"/>
    <s v="Último Informe MINCIECIA"/>
    <s v="Adimensional"/>
    <s v="Ministerio de Ciencias, Tecnología, Conocimiento e Innovación"/>
    <x v="1797"/>
    <m/>
    <s v="Representación Geográfica"/>
    <m/>
    <x v="1783"/>
    <m/>
    <s v="#1774B9"/>
    <s v="360-1798"/>
    <n v="36307406"/>
    <s v="T-368"/>
    <s v="C-364"/>
    <s v="FI-366"/>
    <s v="M-372"/>
  </r>
  <r>
    <x v="1798"/>
    <n v="360"/>
    <s v="Enfermedades Mundiales"/>
    <s v="Salud"/>
    <n v="7407"/>
    <x v="7"/>
    <x v="4"/>
    <x v="2"/>
    <x v="156"/>
    <s v="Zona"/>
    <s v="Etapa Actual"/>
    <s v="Último Informe MINCIECIA"/>
    <s v="Adimensional"/>
    <s v="Ministerio de Ciencias, Tecnología, Conocimiento e Innovación"/>
    <x v="1798"/>
    <m/>
    <s v="Representación Geográfica"/>
    <m/>
    <x v="1784"/>
    <m/>
    <s v="#1774B9"/>
    <s v="360-1799"/>
    <n v="36307407"/>
    <s v="T-368"/>
    <s v="C-364"/>
    <s v="FI-366"/>
    <s v="M-372"/>
  </r>
  <r>
    <x v="1799"/>
    <n v="360"/>
    <s v="Enfermedades Mundiales"/>
    <s v="Salud"/>
    <n v="7408"/>
    <x v="7"/>
    <x v="4"/>
    <x v="2"/>
    <x v="157"/>
    <s v="Zona"/>
    <s v="Etapa Actual"/>
    <s v="Último Informe MINCIECIA"/>
    <s v="Adimensional"/>
    <s v="Ministerio de Ciencias, Tecnología, Conocimiento e Innovación"/>
    <x v="1799"/>
    <m/>
    <s v="Representación Geográfica"/>
    <m/>
    <x v="1785"/>
    <m/>
    <s v="#1774B9"/>
    <s v="360-1800"/>
    <n v="36307408"/>
    <s v="T-368"/>
    <s v="C-364"/>
    <s v="FI-366"/>
    <s v="M-372"/>
  </r>
  <r>
    <x v="1800"/>
    <n v="360"/>
    <s v="Enfermedades Mundiales"/>
    <s v="Salud"/>
    <n v="8101"/>
    <x v="7"/>
    <x v="4"/>
    <x v="2"/>
    <x v="158"/>
    <s v="Zona"/>
    <s v="Etapa Actual"/>
    <s v="Último Informe MINCIECIA"/>
    <s v="Adimensional"/>
    <s v="Ministerio de Ciencias, Tecnología, Conocimiento e Innovación"/>
    <x v="1800"/>
    <m/>
    <s v="Representación Geográfica"/>
    <m/>
    <x v="1786"/>
    <m/>
    <s v="#1774B9"/>
    <s v="360-1801"/>
    <n v="36308101"/>
    <s v="T-368"/>
    <s v="C-364"/>
    <s v="FI-366"/>
    <s v="M-372"/>
  </r>
  <r>
    <x v="1801"/>
    <n v="360"/>
    <s v="Enfermedades Mundiales"/>
    <s v="Salud"/>
    <n v="8102"/>
    <x v="7"/>
    <x v="4"/>
    <x v="2"/>
    <x v="159"/>
    <s v="Zona"/>
    <s v="Etapa Actual"/>
    <s v="Último Informe MINCIECIA"/>
    <s v="Adimensional"/>
    <s v="Ministerio de Ciencias, Tecnología, Conocimiento e Innovación"/>
    <x v="1801"/>
    <m/>
    <s v="Representación Geográfica"/>
    <m/>
    <x v="1787"/>
    <m/>
    <s v="#1774B9"/>
    <s v="360-1802"/>
    <n v="36308102"/>
    <s v="T-368"/>
    <s v="C-364"/>
    <s v="FI-366"/>
    <s v="M-372"/>
  </r>
  <r>
    <x v="1802"/>
    <n v="360"/>
    <s v="Enfermedades Mundiales"/>
    <s v="Salud"/>
    <n v="8103"/>
    <x v="7"/>
    <x v="4"/>
    <x v="2"/>
    <x v="160"/>
    <s v="Zona"/>
    <s v="Etapa Actual"/>
    <s v="Último Informe MINCIECIA"/>
    <s v="Adimensional"/>
    <s v="Ministerio de Ciencias, Tecnología, Conocimiento e Innovación"/>
    <x v="1802"/>
    <m/>
    <s v="Representación Geográfica"/>
    <m/>
    <x v="1788"/>
    <m/>
    <s v="#1774B9"/>
    <s v="360-1803"/>
    <n v="36308103"/>
    <s v="T-368"/>
    <s v="C-364"/>
    <s v="FI-366"/>
    <s v="M-372"/>
  </r>
  <r>
    <x v="1803"/>
    <n v="360"/>
    <s v="Enfermedades Mundiales"/>
    <s v="Salud"/>
    <n v="8104"/>
    <x v="7"/>
    <x v="4"/>
    <x v="2"/>
    <x v="161"/>
    <s v="Zona"/>
    <s v="Etapa Actual"/>
    <s v="Último Informe MINCIECIA"/>
    <s v="Adimensional"/>
    <s v="Ministerio de Ciencias, Tecnología, Conocimiento e Innovación"/>
    <x v="1803"/>
    <m/>
    <s v="Representación Geográfica"/>
    <m/>
    <x v="1789"/>
    <m/>
    <s v="#1774B9"/>
    <s v="360-1804"/>
    <n v="36308104"/>
    <s v="T-368"/>
    <s v="C-364"/>
    <s v="FI-366"/>
    <s v="M-372"/>
  </r>
  <r>
    <x v="1804"/>
    <n v="360"/>
    <s v="Enfermedades Mundiales"/>
    <s v="Salud"/>
    <n v="8105"/>
    <x v="7"/>
    <x v="4"/>
    <x v="2"/>
    <x v="162"/>
    <s v="Zona"/>
    <s v="Etapa Actual"/>
    <s v="Último Informe MINCIECIA"/>
    <s v="Adimensional"/>
    <s v="Ministerio de Ciencias, Tecnología, Conocimiento e Innovación"/>
    <x v="1804"/>
    <m/>
    <s v="Representación Geográfica"/>
    <m/>
    <x v="1790"/>
    <m/>
    <s v="#1774B9"/>
    <s v="360-1805"/>
    <n v="36308105"/>
    <s v="T-368"/>
    <s v="C-364"/>
    <s v="FI-366"/>
    <s v="M-372"/>
  </r>
  <r>
    <x v="1805"/>
    <n v="360"/>
    <s v="Enfermedades Mundiales"/>
    <s v="Salud"/>
    <n v="8106"/>
    <x v="7"/>
    <x v="4"/>
    <x v="2"/>
    <x v="163"/>
    <s v="Zona"/>
    <s v="Etapa Actual"/>
    <s v="Último Informe MINCIECIA"/>
    <s v="Adimensional"/>
    <s v="Ministerio de Ciencias, Tecnología, Conocimiento e Innovación"/>
    <x v="1805"/>
    <m/>
    <s v="Representación Geográfica"/>
    <m/>
    <x v="1791"/>
    <m/>
    <s v="#1774B9"/>
    <s v="360-1806"/>
    <n v="36308106"/>
    <s v="T-368"/>
    <s v="C-364"/>
    <s v="FI-366"/>
    <s v="M-372"/>
  </r>
  <r>
    <x v="1806"/>
    <n v="360"/>
    <s v="Enfermedades Mundiales"/>
    <s v="Salud"/>
    <n v="8107"/>
    <x v="7"/>
    <x v="4"/>
    <x v="2"/>
    <x v="164"/>
    <s v="Zona"/>
    <s v="Etapa Actual"/>
    <s v="Último Informe MINCIECIA"/>
    <s v="Adimensional"/>
    <s v="Ministerio de Ciencias, Tecnología, Conocimiento e Innovación"/>
    <x v="1806"/>
    <m/>
    <s v="Representación Geográfica"/>
    <m/>
    <x v="1792"/>
    <m/>
    <s v="#1774B9"/>
    <s v="360-1807"/>
    <n v="36308107"/>
    <s v="T-368"/>
    <s v="C-364"/>
    <s v="FI-366"/>
    <s v="M-372"/>
  </r>
  <r>
    <x v="1807"/>
    <n v="360"/>
    <s v="Enfermedades Mundiales"/>
    <s v="Salud"/>
    <n v="8108"/>
    <x v="7"/>
    <x v="4"/>
    <x v="2"/>
    <x v="165"/>
    <s v="Zona"/>
    <s v="Etapa Actual"/>
    <s v="Último Informe MINCIECIA"/>
    <s v="Adimensional"/>
    <s v="Ministerio de Ciencias, Tecnología, Conocimiento e Innovación"/>
    <x v="1807"/>
    <m/>
    <s v="Representación Geográfica"/>
    <m/>
    <x v="1793"/>
    <m/>
    <s v="#1774B9"/>
    <s v="360-1808"/>
    <n v="36308108"/>
    <s v="T-368"/>
    <s v="C-364"/>
    <s v="FI-366"/>
    <s v="M-372"/>
  </r>
  <r>
    <x v="1808"/>
    <n v="360"/>
    <s v="Enfermedades Mundiales"/>
    <s v="Salud"/>
    <n v="8109"/>
    <x v="7"/>
    <x v="4"/>
    <x v="2"/>
    <x v="166"/>
    <s v="Zona"/>
    <s v="Etapa Actual"/>
    <s v="Último Informe MINCIECIA"/>
    <s v="Adimensional"/>
    <s v="Ministerio de Ciencias, Tecnología, Conocimiento e Innovación"/>
    <x v="1808"/>
    <m/>
    <s v="Representación Geográfica"/>
    <m/>
    <x v="1794"/>
    <m/>
    <s v="#1774B9"/>
    <s v="360-1809"/>
    <n v="36308109"/>
    <s v="T-368"/>
    <s v="C-364"/>
    <s v="FI-366"/>
    <s v="M-372"/>
  </r>
  <r>
    <x v="1809"/>
    <n v="360"/>
    <s v="Enfermedades Mundiales"/>
    <s v="Salud"/>
    <n v="8110"/>
    <x v="7"/>
    <x v="4"/>
    <x v="2"/>
    <x v="167"/>
    <s v="Zona"/>
    <s v="Etapa Actual"/>
    <s v="Último Informe MINCIECIA"/>
    <s v="Adimensional"/>
    <s v="Ministerio de Ciencias, Tecnología, Conocimiento e Innovación"/>
    <x v="1809"/>
    <m/>
    <s v="Representación Geográfica"/>
    <m/>
    <x v="1795"/>
    <m/>
    <s v="#1774B9"/>
    <s v="360-1810"/>
    <n v="36308110"/>
    <s v="T-368"/>
    <s v="C-364"/>
    <s v="FI-366"/>
    <s v="M-372"/>
  </r>
  <r>
    <x v="1810"/>
    <n v="360"/>
    <s v="Enfermedades Mundiales"/>
    <s v="Salud"/>
    <n v="8111"/>
    <x v="7"/>
    <x v="4"/>
    <x v="2"/>
    <x v="168"/>
    <s v="Zona"/>
    <s v="Etapa Actual"/>
    <s v="Último Informe MINCIECIA"/>
    <s v="Adimensional"/>
    <s v="Ministerio de Ciencias, Tecnología, Conocimiento e Innovación"/>
    <x v="1810"/>
    <m/>
    <s v="Representación Geográfica"/>
    <m/>
    <x v="1796"/>
    <m/>
    <s v="#1774B9"/>
    <s v="360-1811"/>
    <n v="36308111"/>
    <s v="T-368"/>
    <s v="C-364"/>
    <s v="FI-366"/>
    <s v="M-372"/>
  </r>
  <r>
    <x v="1811"/>
    <n v="360"/>
    <s v="Enfermedades Mundiales"/>
    <s v="Salud"/>
    <n v="8112"/>
    <x v="7"/>
    <x v="4"/>
    <x v="2"/>
    <x v="169"/>
    <s v="Zona"/>
    <s v="Etapa Actual"/>
    <s v="Último Informe MINCIECIA"/>
    <s v="Adimensional"/>
    <s v="Ministerio de Ciencias, Tecnología, Conocimiento e Innovación"/>
    <x v="1811"/>
    <m/>
    <s v="Representación Geográfica"/>
    <m/>
    <x v="1797"/>
    <m/>
    <s v="#1774B9"/>
    <s v="360-1812"/>
    <n v="36308112"/>
    <s v="T-368"/>
    <s v="C-364"/>
    <s v="FI-366"/>
    <s v="M-372"/>
  </r>
  <r>
    <x v="1812"/>
    <n v="360"/>
    <s v="Enfermedades Mundiales"/>
    <s v="Salud"/>
    <n v="8201"/>
    <x v="7"/>
    <x v="4"/>
    <x v="2"/>
    <x v="170"/>
    <s v="Zona"/>
    <s v="Etapa Actual"/>
    <s v="Último Informe MINCIECIA"/>
    <s v="Adimensional"/>
    <s v="Ministerio de Ciencias, Tecnología, Conocimiento e Innovación"/>
    <x v="1812"/>
    <m/>
    <s v="Representación Geográfica"/>
    <m/>
    <x v="1798"/>
    <m/>
    <s v="#1774B9"/>
    <s v="360-1813"/>
    <n v="36308201"/>
    <s v="T-368"/>
    <s v="C-364"/>
    <s v="FI-366"/>
    <s v="M-372"/>
  </r>
  <r>
    <x v="1813"/>
    <n v="360"/>
    <s v="Enfermedades Mundiales"/>
    <s v="Salud"/>
    <n v="8202"/>
    <x v="7"/>
    <x v="4"/>
    <x v="2"/>
    <x v="171"/>
    <s v="Zona"/>
    <s v="Etapa Actual"/>
    <s v="Último Informe MINCIECIA"/>
    <s v="Adimensional"/>
    <s v="Ministerio de Ciencias, Tecnología, Conocimiento e Innovación"/>
    <x v="1813"/>
    <m/>
    <s v="Representación Geográfica"/>
    <m/>
    <x v="1799"/>
    <m/>
    <s v="#1774B9"/>
    <s v="360-1814"/>
    <n v="36308202"/>
    <s v="T-368"/>
    <s v="C-364"/>
    <s v="FI-366"/>
    <s v="M-372"/>
  </r>
  <r>
    <x v="1814"/>
    <n v="360"/>
    <s v="Enfermedades Mundiales"/>
    <s v="Salud"/>
    <n v="8203"/>
    <x v="7"/>
    <x v="4"/>
    <x v="2"/>
    <x v="172"/>
    <s v="Zona"/>
    <s v="Etapa Actual"/>
    <s v="Último Informe MINCIECIA"/>
    <s v="Adimensional"/>
    <s v="Ministerio de Ciencias, Tecnología, Conocimiento e Innovación"/>
    <x v="1814"/>
    <m/>
    <s v="Representación Geográfica"/>
    <m/>
    <x v="1800"/>
    <m/>
    <s v="#1774B9"/>
    <s v="360-1815"/>
    <n v="36308203"/>
    <s v="T-368"/>
    <s v="C-364"/>
    <s v="FI-366"/>
    <s v="M-372"/>
  </r>
  <r>
    <x v="1815"/>
    <n v="360"/>
    <s v="Enfermedades Mundiales"/>
    <s v="Salud"/>
    <n v="8204"/>
    <x v="7"/>
    <x v="4"/>
    <x v="2"/>
    <x v="173"/>
    <s v="Zona"/>
    <s v="Etapa Actual"/>
    <s v="Último Informe MINCIECIA"/>
    <s v="Adimensional"/>
    <s v="Ministerio de Ciencias, Tecnología, Conocimiento e Innovación"/>
    <x v="1815"/>
    <m/>
    <s v="Representación Geográfica"/>
    <m/>
    <x v="1801"/>
    <m/>
    <s v="#1774B9"/>
    <s v="360-1816"/>
    <n v="36308204"/>
    <s v="T-368"/>
    <s v="C-364"/>
    <s v="FI-366"/>
    <s v="M-372"/>
  </r>
  <r>
    <x v="1816"/>
    <n v="360"/>
    <s v="Enfermedades Mundiales"/>
    <s v="Salud"/>
    <n v="8205"/>
    <x v="7"/>
    <x v="4"/>
    <x v="2"/>
    <x v="174"/>
    <s v="Zona"/>
    <s v="Etapa Actual"/>
    <s v="Último Informe MINCIECIA"/>
    <s v="Adimensional"/>
    <s v="Ministerio de Ciencias, Tecnología, Conocimiento e Innovación"/>
    <x v="1816"/>
    <m/>
    <s v="Representación Geográfica"/>
    <m/>
    <x v="1802"/>
    <m/>
    <s v="#1774B9"/>
    <s v="360-1817"/>
    <n v="36308205"/>
    <s v="T-368"/>
    <s v="C-364"/>
    <s v="FI-366"/>
    <s v="M-372"/>
  </r>
  <r>
    <x v="1817"/>
    <n v="360"/>
    <s v="Enfermedades Mundiales"/>
    <s v="Salud"/>
    <n v="8206"/>
    <x v="7"/>
    <x v="4"/>
    <x v="2"/>
    <x v="175"/>
    <s v="Zona"/>
    <s v="Etapa Actual"/>
    <s v="Último Informe MINCIECIA"/>
    <s v="Adimensional"/>
    <s v="Ministerio de Ciencias, Tecnología, Conocimiento e Innovación"/>
    <x v="1817"/>
    <m/>
    <s v="Representación Geográfica"/>
    <m/>
    <x v="1803"/>
    <m/>
    <s v="#1774B9"/>
    <s v="360-1818"/>
    <n v="36308206"/>
    <s v="T-368"/>
    <s v="C-364"/>
    <s v="FI-366"/>
    <s v="M-372"/>
  </r>
  <r>
    <x v="1818"/>
    <n v="360"/>
    <s v="Enfermedades Mundiales"/>
    <s v="Salud"/>
    <n v="8207"/>
    <x v="7"/>
    <x v="4"/>
    <x v="2"/>
    <x v="176"/>
    <s v="Zona"/>
    <s v="Etapa Actual"/>
    <s v="Último Informe MINCIECIA"/>
    <s v="Adimensional"/>
    <s v="Ministerio de Ciencias, Tecnología, Conocimiento e Innovación"/>
    <x v="1818"/>
    <m/>
    <s v="Representación Geográfica"/>
    <m/>
    <x v="1804"/>
    <m/>
    <s v="#1774B9"/>
    <s v="360-1819"/>
    <n v="36308207"/>
    <s v="T-368"/>
    <s v="C-364"/>
    <s v="FI-366"/>
    <s v="M-372"/>
  </r>
  <r>
    <x v="1819"/>
    <n v="360"/>
    <s v="Enfermedades Mundiales"/>
    <s v="Salud"/>
    <n v="8301"/>
    <x v="7"/>
    <x v="4"/>
    <x v="2"/>
    <x v="177"/>
    <s v="Zona"/>
    <s v="Etapa Actual"/>
    <s v="Último Informe MINCIECIA"/>
    <s v="Adimensional"/>
    <s v="Ministerio de Ciencias, Tecnología, Conocimiento e Innovación"/>
    <x v="1819"/>
    <m/>
    <s v="Representación Geográfica"/>
    <m/>
    <x v="1805"/>
    <m/>
    <s v="#1774B9"/>
    <s v="360-1820"/>
    <n v="36308301"/>
    <s v="T-368"/>
    <s v="C-364"/>
    <s v="FI-366"/>
    <s v="M-372"/>
  </r>
  <r>
    <x v="1820"/>
    <n v="360"/>
    <s v="Enfermedades Mundiales"/>
    <s v="Salud"/>
    <n v="8302"/>
    <x v="7"/>
    <x v="4"/>
    <x v="2"/>
    <x v="178"/>
    <s v="Zona"/>
    <s v="Etapa Actual"/>
    <s v="Último Informe MINCIECIA"/>
    <s v="Adimensional"/>
    <s v="Ministerio de Ciencias, Tecnología, Conocimiento e Innovación"/>
    <x v="1820"/>
    <m/>
    <s v="Representación Geográfica"/>
    <m/>
    <x v="1806"/>
    <m/>
    <s v="#1774B9"/>
    <s v="360-1821"/>
    <n v="36308302"/>
    <s v="T-368"/>
    <s v="C-364"/>
    <s v="FI-366"/>
    <s v="M-372"/>
  </r>
  <r>
    <x v="1821"/>
    <n v="360"/>
    <s v="Enfermedades Mundiales"/>
    <s v="Salud"/>
    <n v="8303"/>
    <x v="7"/>
    <x v="4"/>
    <x v="2"/>
    <x v="179"/>
    <s v="Zona"/>
    <s v="Etapa Actual"/>
    <s v="Último Informe MINCIECIA"/>
    <s v="Adimensional"/>
    <s v="Ministerio de Ciencias, Tecnología, Conocimiento e Innovación"/>
    <x v="1821"/>
    <m/>
    <s v="Representación Geográfica"/>
    <m/>
    <x v="1807"/>
    <m/>
    <s v="#1774B9"/>
    <s v="360-1822"/>
    <n v="36308303"/>
    <s v="T-368"/>
    <s v="C-364"/>
    <s v="FI-366"/>
    <s v="M-372"/>
  </r>
  <r>
    <x v="1822"/>
    <n v="360"/>
    <s v="Enfermedades Mundiales"/>
    <s v="Salud"/>
    <n v="8304"/>
    <x v="7"/>
    <x v="4"/>
    <x v="2"/>
    <x v="180"/>
    <s v="Zona"/>
    <s v="Etapa Actual"/>
    <s v="Último Informe MINCIECIA"/>
    <s v="Adimensional"/>
    <s v="Ministerio de Ciencias, Tecnología, Conocimiento e Innovación"/>
    <x v="1822"/>
    <m/>
    <s v="Representación Geográfica"/>
    <m/>
    <x v="1808"/>
    <m/>
    <s v="#1774B9"/>
    <s v="360-1823"/>
    <n v="36308304"/>
    <s v="T-368"/>
    <s v="C-364"/>
    <s v="FI-366"/>
    <s v="M-372"/>
  </r>
  <r>
    <x v="1823"/>
    <n v="360"/>
    <s v="Enfermedades Mundiales"/>
    <s v="Salud"/>
    <n v="8305"/>
    <x v="7"/>
    <x v="4"/>
    <x v="2"/>
    <x v="181"/>
    <s v="Zona"/>
    <s v="Etapa Actual"/>
    <s v="Último Informe MINCIECIA"/>
    <s v="Adimensional"/>
    <s v="Ministerio de Ciencias, Tecnología, Conocimiento e Innovación"/>
    <x v="1823"/>
    <m/>
    <s v="Representación Geográfica"/>
    <m/>
    <x v="1809"/>
    <m/>
    <s v="#1774B9"/>
    <s v="360-1824"/>
    <n v="36308305"/>
    <s v="T-368"/>
    <s v="C-364"/>
    <s v="FI-366"/>
    <s v="M-372"/>
  </r>
  <r>
    <x v="1824"/>
    <n v="360"/>
    <s v="Enfermedades Mundiales"/>
    <s v="Salud"/>
    <n v="8306"/>
    <x v="7"/>
    <x v="4"/>
    <x v="2"/>
    <x v="182"/>
    <s v="Zona"/>
    <s v="Etapa Actual"/>
    <s v="Último Informe MINCIECIA"/>
    <s v="Adimensional"/>
    <s v="Ministerio de Ciencias, Tecnología, Conocimiento e Innovación"/>
    <x v="1824"/>
    <m/>
    <s v="Representación Geográfica"/>
    <m/>
    <x v="1810"/>
    <m/>
    <s v="#1774B9"/>
    <s v="360-1825"/>
    <n v="36308306"/>
    <s v="T-368"/>
    <s v="C-364"/>
    <s v="FI-366"/>
    <s v="M-372"/>
  </r>
  <r>
    <x v="1825"/>
    <n v="360"/>
    <s v="Enfermedades Mundiales"/>
    <s v="Salud"/>
    <n v="8307"/>
    <x v="7"/>
    <x v="4"/>
    <x v="2"/>
    <x v="183"/>
    <s v="Zona"/>
    <s v="Etapa Actual"/>
    <s v="Último Informe MINCIECIA"/>
    <s v="Adimensional"/>
    <s v="Ministerio de Ciencias, Tecnología, Conocimiento e Innovación"/>
    <x v="1825"/>
    <m/>
    <s v="Representación Geográfica"/>
    <m/>
    <x v="1811"/>
    <m/>
    <s v="#1774B9"/>
    <s v="360-1826"/>
    <n v="36308307"/>
    <s v="T-368"/>
    <s v="C-364"/>
    <s v="FI-366"/>
    <s v="M-372"/>
  </r>
  <r>
    <x v="1826"/>
    <n v="360"/>
    <s v="Enfermedades Mundiales"/>
    <s v="Salud"/>
    <n v="8308"/>
    <x v="7"/>
    <x v="4"/>
    <x v="2"/>
    <x v="184"/>
    <s v="Zona"/>
    <s v="Etapa Actual"/>
    <s v="Último Informe MINCIECIA"/>
    <s v="Adimensional"/>
    <s v="Ministerio de Ciencias, Tecnología, Conocimiento e Innovación"/>
    <x v="1826"/>
    <m/>
    <s v="Representación Geográfica"/>
    <m/>
    <x v="1812"/>
    <m/>
    <s v="#1774B9"/>
    <s v="360-1827"/>
    <n v="36308308"/>
    <s v="T-368"/>
    <s v="C-364"/>
    <s v="FI-366"/>
    <s v="M-372"/>
  </r>
  <r>
    <x v="1827"/>
    <n v="360"/>
    <s v="Enfermedades Mundiales"/>
    <s v="Salud"/>
    <n v="8309"/>
    <x v="7"/>
    <x v="4"/>
    <x v="2"/>
    <x v="185"/>
    <s v="Zona"/>
    <s v="Etapa Actual"/>
    <s v="Último Informe MINCIECIA"/>
    <s v="Adimensional"/>
    <s v="Ministerio de Ciencias, Tecnología, Conocimiento e Innovación"/>
    <x v="1827"/>
    <m/>
    <s v="Representación Geográfica"/>
    <m/>
    <x v="1813"/>
    <m/>
    <s v="#1774B9"/>
    <s v="360-1828"/>
    <n v="36308309"/>
    <s v="T-368"/>
    <s v="C-364"/>
    <s v="FI-366"/>
    <s v="M-372"/>
  </r>
  <r>
    <x v="1828"/>
    <n v="360"/>
    <s v="Enfermedades Mundiales"/>
    <s v="Salud"/>
    <n v="8310"/>
    <x v="7"/>
    <x v="4"/>
    <x v="2"/>
    <x v="186"/>
    <s v="Zona"/>
    <s v="Etapa Actual"/>
    <s v="Último Informe MINCIECIA"/>
    <s v="Adimensional"/>
    <s v="Ministerio de Ciencias, Tecnología, Conocimiento e Innovación"/>
    <x v="1828"/>
    <m/>
    <s v="Representación Geográfica"/>
    <m/>
    <x v="1814"/>
    <m/>
    <s v="#1774B9"/>
    <s v="360-1829"/>
    <n v="36308310"/>
    <s v="T-368"/>
    <s v="C-364"/>
    <s v="FI-366"/>
    <s v="M-372"/>
  </r>
  <r>
    <x v="1829"/>
    <n v="360"/>
    <s v="Enfermedades Mundiales"/>
    <s v="Salud"/>
    <n v="8311"/>
    <x v="7"/>
    <x v="4"/>
    <x v="2"/>
    <x v="187"/>
    <s v="Zona"/>
    <s v="Etapa Actual"/>
    <s v="Último Informe MINCIECIA"/>
    <s v="Adimensional"/>
    <s v="Ministerio de Ciencias, Tecnología, Conocimiento e Innovación"/>
    <x v="1829"/>
    <m/>
    <s v="Representación Geográfica"/>
    <m/>
    <x v="1815"/>
    <m/>
    <s v="#1774B9"/>
    <s v="360-1830"/>
    <n v="36308311"/>
    <s v="T-368"/>
    <s v="C-364"/>
    <s v="FI-366"/>
    <s v="M-372"/>
  </r>
  <r>
    <x v="1830"/>
    <n v="360"/>
    <s v="Enfermedades Mundiales"/>
    <s v="Salud"/>
    <n v="8312"/>
    <x v="7"/>
    <x v="4"/>
    <x v="2"/>
    <x v="188"/>
    <s v="Zona"/>
    <s v="Etapa Actual"/>
    <s v="Último Informe MINCIECIA"/>
    <s v="Adimensional"/>
    <s v="Ministerio de Ciencias, Tecnología, Conocimiento e Innovación"/>
    <x v="1830"/>
    <m/>
    <s v="Representación Geográfica"/>
    <m/>
    <x v="1816"/>
    <m/>
    <s v="#1774B9"/>
    <s v="360-1831"/>
    <n v="36308312"/>
    <s v="T-368"/>
    <s v="C-364"/>
    <s v="FI-366"/>
    <s v="M-372"/>
  </r>
  <r>
    <x v="1831"/>
    <n v="360"/>
    <s v="Enfermedades Mundiales"/>
    <s v="Salud"/>
    <n v="8313"/>
    <x v="7"/>
    <x v="4"/>
    <x v="2"/>
    <x v="189"/>
    <s v="Zona"/>
    <s v="Etapa Actual"/>
    <s v="Último Informe MINCIECIA"/>
    <s v="Adimensional"/>
    <s v="Ministerio de Ciencias, Tecnología, Conocimiento e Innovación"/>
    <x v="1831"/>
    <m/>
    <s v="Representación Geográfica"/>
    <m/>
    <x v="1817"/>
    <m/>
    <s v="#1774B9"/>
    <s v="360-1832"/>
    <n v="36308313"/>
    <s v="T-368"/>
    <s v="C-364"/>
    <s v="FI-366"/>
    <s v="M-372"/>
  </r>
  <r>
    <x v="1832"/>
    <n v="360"/>
    <s v="Enfermedades Mundiales"/>
    <s v="Salud"/>
    <n v="8314"/>
    <x v="7"/>
    <x v="4"/>
    <x v="2"/>
    <x v="190"/>
    <s v="Zona"/>
    <s v="Etapa Actual"/>
    <s v="Último Informe MINCIECIA"/>
    <s v="Adimensional"/>
    <s v="Ministerio de Ciencias, Tecnología, Conocimiento e Innovación"/>
    <x v="1832"/>
    <m/>
    <s v="Representación Geográfica"/>
    <m/>
    <x v="1818"/>
    <m/>
    <s v="#1774B9"/>
    <s v="360-1833"/>
    <n v="36308314"/>
    <s v="T-368"/>
    <s v="C-364"/>
    <s v="FI-366"/>
    <s v="M-372"/>
  </r>
  <r>
    <x v="1833"/>
    <n v="360"/>
    <s v="Enfermedades Mundiales"/>
    <s v="Salud"/>
    <n v="16101"/>
    <x v="7"/>
    <x v="4"/>
    <x v="2"/>
    <x v="191"/>
    <s v="Zona"/>
    <s v="Etapa Actual"/>
    <s v="Último Informe MINCIECIA"/>
    <s v="Adimensional"/>
    <s v="Ministerio de Ciencias, Tecnología, Conocimiento e Innovación"/>
    <x v="1833"/>
    <m/>
    <s v="Representación Geográfica"/>
    <m/>
    <x v="1819"/>
    <m/>
    <s v="#1774B9"/>
    <s v="360-1834"/>
    <n v="36316101"/>
    <s v="T-368"/>
    <s v="C-364"/>
    <s v="FI-366"/>
    <s v="M-372"/>
  </r>
  <r>
    <x v="1834"/>
    <n v="360"/>
    <s v="Enfermedades Mundiales"/>
    <s v="Salud"/>
    <n v="16102"/>
    <x v="7"/>
    <x v="4"/>
    <x v="2"/>
    <x v="192"/>
    <s v="Zona"/>
    <s v="Etapa Actual"/>
    <s v="Último Informe MINCIECIA"/>
    <s v="Adimensional"/>
    <s v="Ministerio de Ciencias, Tecnología, Conocimiento e Innovación"/>
    <x v="1834"/>
    <m/>
    <s v="Representación Geográfica"/>
    <m/>
    <x v="1820"/>
    <m/>
    <s v="#1774B9"/>
    <s v="360-1835"/>
    <n v="36316102"/>
    <s v="T-368"/>
    <s v="C-364"/>
    <s v="FI-366"/>
    <s v="M-372"/>
  </r>
  <r>
    <x v="1835"/>
    <n v="360"/>
    <s v="Enfermedades Mundiales"/>
    <s v="Salud"/>
    <n v="16202"/>
    <x v="7"/>
    <x v="4"/>
    <x v="2"/>
    <x v="193"/>
    <s v="Zona"/>
    <s v="Etapa Actual"/>
    <s v="Último Informe MINCIECIA"/>
    <s v="Adimensional"/>
    <s v="Ministerio de Ciencias, Tecnología, Conocimiento e Innovación"/>
    <x v="1835"/>
    <m/>
    <s v="Representación Geográfica"/>
    <m/>
    <x v="1821"/>
    <m/>
    <s v="#1774B9"/>
    <s v="360-1836"/>
    <n v="36316202"/>
    <s v="T-368"/>
    <s v="C-364"/>
    <s v="FI-366"/>
    <s v="M-372"/>
  </r>
  <r>
    <x v="1836"/>
    <n v="360"/>
    <s v="Enfermedades Mundiales"/>
    <s v="Salud"/>
    <n v="16203"/>
    <x v="7"/>
    <x v="4"/>
    <x v="2"/>
    <x v="194"/>
    <s v="Zona"/>
    <s v="Etapa Actual"/>
    <s v="Último Informe MINCIECIA"/>
    <s v="Adimensional"/>
    <s v="Ministerio de Ciencias, Tecnología, Conocimiento e Innovación"/>
    <x v="1836"/>
    <m/>
    <s v="Representación Geográfica"/>
    <m/>
    <x v="1822"/>
    <m/>
    <s v="#1774B9"/>
    <s v="360-1837"/>
    <n v="36316203"/>
    <s v="T-368"/>
    <s v="C-364"/>
    <s v="FI-366"/>
    <s v="M-372"/>
  </r>
  <r>
    <x v="1837"/>
    <n v="360"/>
    <s v="Enfermedades Mundiales"/>
    <s v="Salud"/>
    <n v="16302"/>
    <x v="7"/>
    <x v="4"/>
    <x v="2"/>
    <x v="195"/>
    <s v="Zona"/>
    <s v="Etapa Actual"/>
    <s v="Último Informe MINCIECIA"/>
    <s v="Adimensional"/>
    <s v="Ministerio de Ciencias, Tecnología, Conocimiento e Innovación"/>
    <x v="1837"/>
    <m/>
    <s v="Representación Geográfica"/>
    <m/>
    <x v="1823"/>
    <m/>
    <s v="#1774B9"/>
    <s v="360-1838"/>
    <n v="36316302"/>
    <s v="T-368"/>
    <s v="C-364"/>
    <s v="FI-366"/>
    <s v="M-372"/>
  </r>
  <r>
    <x v="1838"/>
    <n v="360"/>
    <s v="Enfermedades Mundiales"/>
    <s v="Salud"/>
    <n v="16103"/>
    <x v="7"/>
    <x v="4"/>
    <x v="2"/>
    <x v="196"/>
    <s v="Zona"/>
    <s v="Etapa Actual"/>
    <s v="Último Informe MINCIECIA"/>
    <s v="Adimensional"/>
    <s v="Ministerio de Ciencias, Tecnología, Conocimiento e Innovación"/>
    <x v="1838"/>
    <m/>
    <s v="Representación Geográfica"/>
    <m/>
    <x v="1824"/>
    <m/>
    <s v="#1774B9"/>
    <s v="360-1839"/>
    <n v="36316103"/>
    <s v="T-368"/>
    <s v="C-364"/>
    <s v="FI-366"/>
    <s v="M-372"/>
  </r>
  <r>
    <x v="1839"/>
    <n v="360"/>
    <s v="Enfermedades Mundiales"/>
    <s v="Salud"/>
    <n v="16104"/>
    <x v="7"/>
    <x v="4"/>
    <x v="2"/>
    <x v="197"/>
    <s v="Zona"/>
    <s v="Etapa Actual"/>
    <s v="Último Informe MINCIECIA"/>
    <s v="Adimensional"/>
    <s v="Ministerio de Ciencias, Tecnología, Conocimiento e Innovación"/>
    <x v="1839"/>
    <m/>
    <s v="Representación Geográfica"/>
    <m/>
    <x v="1825"/>
    <m/>
    <s v="#1774B9"/>
    <s v="360-1840"/>
    <n v="36316104"/>
    <s v="T-368"/>
    <s v="C-364"/>
    <s v="FI-366"/>
    <s v="M-372"/>
  </r>
  <r>
    <x v="1840"/>
    <n v="360"/>
    <s v="Enfermedades Mundiales"/>
    <s v="Salud"/>
    <n v="16204"/>
    <x v="7"/>
    <x v="4"/>
    <x v="2"/>
    <x v="198"/>
    <s v="Zona"/>
    <s v="Etapa Actual"/>
    <s v="Último Informe MINCIECIA"/>
    <s v="Adimensional"/>
    <s v="Ministerio de Ciencias, Tecnología, Conocimiento e Innovación"/>
    <x v="1840"/>
    <m/>
    <s v="Representación Geográfica"/>
    <m/>
    <x v="1826"/>
    <m/>
    <s v="#1774B9"/>
    <s v="360-1841"/>
    <n v="36316204"/>
    <s v="T-368"/>
    <s v="C-364"/>
    <s v="FI-366"/>
    <s v="M-372"/>
  </r>
  <r>
    <x v="1841"/>
    <n v="360"/>
    <s v="Enfermedades Mundiales"/>
    <s v="Salud"/>
    <n v="16303"/>
    <x v="7"/>
    <x v="4"/>
    <x v="2"/>
    <x v="199"/>
    <s v="Zona"/>
    <s v="Etapa Actual"/>
    <s v="Último Informe MINCIECIA"/>
    <s v="Adimensional"/>
    <s v="Ministerio de Ciencias, Tecnología, Conocimiento e Innovación"/>
    <x v="1841"/>
    <m/>
    <s v="Representación Geográfica"/>
    <m/>
    <x v="1827"/>
    <m/>
    <s v="#1774B9"/>
    <s v="360-1842"/>
    <n v="36316303"/>
    <s v="T-368"/>
    <s v="C-364"/>
    <s v="FI-366"/>
    <s v="M-372"/>
  </r>
  <r>
    <x v="1842"/>
    <n v="360"/>
    <s v="Enfermedades Mundiales"/>
    <s v="Salud"/>
    <n v="16105"/>
    <x v="7"/>
    <x v="4"/>
    <x v="2"/>
    <x v="200"/>
    <s v="Zona"/>
    <s v="Etapa Actual"/>
    <s v="Último Informe MINCIECIA"/>
    <s v="Adimensional"/>
    <s v="Ministerio de Ciencias, Tecnología, Conocimiento e Innovación"/>
    <x v="1842"/>
    <m/>
    <s v="Representación Geográfica"/>
    <m/>
    <x v="1828"/>
    <m/>
    <s v="#1774B9"/>
    <s v="360-1843"/>
    <n v="36316105"/>
    <s v="T-368"/>
    <s v="C-364"/>
    <s v="FI-366"/>
    <s v="M-372"/>
  </r>
  <r>
    <x v="1843"/>
    <n v="360"/>
    <s v="Enfermedades Mundiales"/>
    <s v="Salud"/>
    <n v="16106"/>
    <x v="7"/>
    <x v="4"/>
    <x v="2"/>
    <x v="201"/>
    <s v="Zona"/>
    <s v="Etapa Actual"/>
    <s v="Último Informe MINCIECIA"/>
    <s v="Adimensional"/>
    <s v="Ministerio de Ciencias, Tecnología, Conocimiento e Innovación"/>
    <x v="1843"/>
    <m/>
    <s v="Representación Geográfica"/>
    <m/>
    <x v="1829"/>
    <m/>
    <s v="#1774B9"/>
    <s v="360-1844"/>
    <n v="36316106"/>
    <s v="T-368"/>
    <s v="C-364"/>
    <s v="FI-366"/>
    <s v="M-372"/>
  </r>
  <r>
    <x v="1844"/>
    <n v="360"/>
    <s v="Enfermedades Mundiales"/>
    <s v="Salud"/>
    <n v="16205"/>
    <x v="7"/>
    <x v="4"/>
    <x v="2"/>
    <x v="202"/>
    <s v="Zona"/>
    <s v="Etapa Actual"/>
    <s v="Último Informe MINCIECIA"/>
    <s v="Adimensional"/>
    <s v="Ministerio de Ciencias, Tecnología, Conocimiento e Innovación"/>
    <x v="1844"/>
    <m/>
    <s v="Representación Geográfica"/>
    <m/>
    <x v="1830"/>
    <m/>
    <s v="#1774B9"/>
    <s v="360-1845"/>
    <n v="36316205"/>
    <s v="T-368"/>
    <s v="C-364"/>
    <s v="FI-366"/>
    <s v="M-372"/>
  </r>
  <r>
    <x v="1845"/>
    <n v="360"/>
    <s v="Enfermedades Mundiales"/>
    <s v="Salud"/>
    <n v="16107"/>
    <x v="7"/>
    <x v="4"/>
    <x v="2"/>
    <x v="203"/>
    <s v="Zona"/>
    <s v="Etapa Actual"/>
    <s v="Último Informe MINCIECIA"/>
    <s v="Adimensional"/>
    <s v="Ministerio de Ciencias, Tecnología, Conocimiento e Innovación"/>
    <x v="1845"/>
    <m/>
    <s v="Representación Geográfica"/>
    <m/>
    <x v="1831"/>
    <m/>
    <s v="#1774B9"/>
    <s v="360-1846"/>
    <n v="36316107"/>
    <s v="T-368"/>
    <s v="C-364"/>
    <s v="FI-366"/>
    <s v="M-372"/>
  </r>
  <r>
    <x v="1846"/>
    <n v="360"/>
    <s v="Enfermedades Mundiales"/>
    <s v="Salud"/>
    <n v="16201"/>
    <x v="7"/>
    <x v="4"/>
    <x v="2"/>
    <x v="204"/>
    <s v="Zona"/>
    <s v="Etapa Actual"/>
    <s v="Último Informe MINCIECIA"/>
    <s v="Adimensional"/>
    <s v="Ministerio de Ciencias, Tecnología, Conocimiento e Innovación"/>
    <x v="1846"/>
    <m/>
    <s v="Representación Geográfica"/>
    <m/>
    <x v="1832"/>
    <m/>
    <s v="#1774B9"/>
    <s v="360-1847"/>
    <n v="36316201"/>
    <s v="T-368"/>
    <s v="C-364"/>
    <s v="FI-366"/>
    <s v="M-372"/>
  </r>
  <r>
    <x v="1847"/>
    <n v="360"/>
    <s v="Enfermedades Mundiales"/>
    <s v="Salud"/>
    <n v="16206"/>
    <x v="7"/>
    <x v="4"/>
    <x v="2"/>
    <x v="205"/>
    <s v="Zona"/>
    <s v="Etapa Actual"/>
    <s v="Último Informe MINCIECIA"/>
    <s v="Adimensional"/>
    <s v="Ministerio de Ciencias, Tecnología, Conocimiento e Innovación"/>
    <x v="1847"/>
    <m/>
    <s v="Representación Geográfica"/>
    <m/>
    <x v="1833"/>
    <m/>
    <s v="#1774B9"/>
    <s v="360-1848"/>
    <n v="36316206"/>
    <s v="T-368"/>
    <s v="C-364"/>
    <s v="FI-366"/>
    <s v="M-372"/>
  </r>
  <r>
    <x v="1848"/>
    <n v="360"/>
    <s v="Enfermedades Mundiales"/>
    <s v="Salud"/>
    <n v="16301"/>
    <x v="7"/>
    <x v="4"/>
    <x v="2"/>
    <x v="206"/>
    <s v="Zona"/>
    <s v="Etapa Actual"/>
    <s v="Último Informe MINCIECIA"/>
    <s v="Adimensional"/>
    <s v="Ministerio de Ciencias, Tecnología, Conocimiento e Innovación"/>
    <x v="1848"/>
    <m/>
    <s v="Representación Geográfica"/>
    <m/>
    <x v="1834"/>
    <m/>
    <s v="#1774B9"/>
    <s v="360-1849"/>
    <n v="36316301"/>
    <s v="T-368"/>
    <s v="C-364"/>
    <s v="FI-366"/>
    <s v="M-372"/>
  </r>
  <r>
    <x v="1849"/>
    <n v="360"/>
    <s v="Enfermedades Mundiales"/>
    <s v="Salud"/>
    <n v="16304"/>
    <x v="7"/>
    <x v="4"/>
    <x v="2"/>
    <x v="207"/>
    <s v="Zona"/>
    <s v="Etapa Actual"/>
    <s v="Último Informe MINCIECIA"/>
    <s v="Adimensional"/>
    <s v="Ministerio de Ciencias, Tecnología, Conocimiento e Innovación"/>
    <x v="1849"/>
    <m/>
    <s v="Representación Geográfica"/>
    <m/>
    <x v="1835"/>
    <m/>
    <s v="#1774B9"/>
    <s v="360-1850"/>
    <n v="36316304"/>
    <s v="T-368"/>
    <s v="C-364"/>
    <s v="FI-366"/>
    <s v="M-372"/>
  </r>
  <r>
    <x v="1850"/>
    <n v="360"/>
    <s v="Enfermedades Mundiales"/>
    <s v="Salud"/>
    <n v="16108"/>
    <x v="7"/>
    <x v="4"/>
    <x v="2"/>
    <x v="208"/>
    <s v="Zona"/>
    <s v="Etapa Actual"/>
    <s v="Último Informe MINCIECIA"/>
    <s v="Adimensional"/>
    <s v="Ministerio de Ciencias, Tecnología, Conocimiento e Innovación"/>
    <x v="1850"/>
    <m/>
    <s v="Representación Geográfica"/>
    <m/>
    <x v="1836"/>
    <m/>
    <s v="#1774B9"/>
    <s v="360-1851"/>
    <n v="36316108"/>
    <s v="T-368"/>
    <s v="C-364"/>
    <s v="FI-366"/>
    <s v="M-372"/>
  </r>
  <r>
    <x v="1851"/>
    <n v="360"/>
    <s v="Enfermedades Mundiales"/>
    <s v="Salud"/>
    <n v="16305"/>
    <x v="7"/>
    <x v="4"/>
    <x v="2"/>
    <x v="209"/>
    <s v="Zona"/>
    <s v="Etapa Actual"/>
    <s v="Último Informe MINCIECIA"/>
    <s v="Adimensional"/>
    <s v="Ministerio de Ciencias, Tecnología, Conocimiento e Innovación"/>
    <x v="1851"/>
    <m/>
    <s v="Representación Geográfica"/>
    <m/>
    <x v="1837"/>
    <m/>
    <s v="#1774B9"/>
    <s v="360-1852"/>
    <n v="36316305"/>
    <s v="T-368"/>
    <s v="C-364"/>
    <s v="FI-366"/>
    <s v="M-372"/>
  </r>
  <r>
    <x v="1852"/>
    <n v="360"/>
    <s v="Enfermedades Mundiales"/>
    <s v="Salud"/>
    <n v="16207"/>
    <x v="7"/>
    <x v="4"/>
    <x v="2"/>
    <x v="210"/>
    <s v="Zona"/>
    <s v="Etapa Actual"/>
    <s v="Último Informe MINCIECIA"/>
    <s v="Adimensional"/>
    <s v="Ministerio de Ciencias, Tecnología, Conocimiento e Innovación"/>
    <x v="1852"/>
    <m/>
    <s v="Representación Geográfica"/>
    <m/>
    <x v="1838"/>
    <m/>
    <s v="#1774B9"/>
    <s v="360-1853"/>
    <n v="36316207"/>
    <s v="T-368"/>
    <s v="C-364"/>
    <s v="FI-366"/>
    <s v="M-372"/>
  </r>
  <r>
    <x v="1853"/>
    <n v="360"/>
    <s v="Enfermedades Mundiales"/>
    <s v="Salud"/>
    <n v="16109"/>
    <x v="7"/>
    <x v="4"/>
    <x v="2"/>
    <x v="211"/>
    <s v="Zona"/>
    <s v="Etapa Actual"/>
    <s v="Último Informe MINCIECIA"/>
    <s v="Adimensional"/>
    <s v="Ministerio de Ciencias, Tecnología, Conocimiento e Innovación"/>
    <x v="1853"/>
    <m/>
    <s v="Representación Geográfica"/>
    <m/>
    <x v="1839"/>
    <m/>
    <s v="#1774B9"/>
    <s v="360-1854"/>
    <n v="36316109"/>
    <s v="T-368"/>
    <s v="C-364"/>
    <s v="FI-366"/>
    <s v="M-372"/>
  </r>
  <r>
    <x v="1854"/>
    <n v="360"/>
    <s v="Enfermedades Mundiales"/>
    <s v="Salud"/>
    <n v="9101"/>
    <x v="7"/>
    <x v="4"/>
    <x v="2"/>
    <x v="212"/>
    <s v="Zona"/>
    <s v="Etapa Actual"/>
    <s v="Último Informe MINCIECIA"/>
    <s v="Adimensional"/>
    <s v="Ministerio de Ciencias, Tecnología, Conocimiento e Innovación"/>
    <x v="1854"/>
    <m/>
    <s v="Representación Geográfica"/>
    <m/>
    <x v="1840"/>
    <m/>
    <s v="#1774B9"/>
    <s v="360-1855"/>
    <n v="36309101"/>
    <s v="T-368"/>
    <s v="C-364"/>
    <s v="FI-366"/>
    <s v="M-372"/>
  </r>
  <r>
    <x v="1855"/>
    <n v="360"/>
    <s v="Enfermedades Mundiales"/>
    <s v="Salud"/>
    <n v="9102"/>
    <x v="7"/>
    <x v="4"/>
    <x v="2"/>
    <x v="213"/>
    <s v="Zona"/>
    <s v="Etapa Actual"/>
    <s v="Último Informe MINCIECIA"/>
    <s v="Adimensional"/>
    <s v="Ministerio de Ciencias, Tecnología, Conocimiento e Innovación"/>
    <x v="1855"/>
    <m/>
    <s v="Representación Geográfica"/>
    <m/>
    <x v="1841"/>
    <m/>
    <s v="#1774B9"/>
    <s v="360-1856"/>
    <n v="36309102"/>
    <s v="T-368"/>
    <s v="C-364"/>
    <s v="FI-366"/>
    <s v="M-372"/>
  </r>
  <r>
    <x v="1856"/>
    <n v="360"/>
    <s v="Enfermedades Mundiales"/>
    <s v="Salud"/>
    <n v="9103"/>
    <x v="7"/>
    <x v="4"/>
    <x v="2"/>
    <x v="214"/>
    <s v="Zona"/>
    <s v="Etapa Actual"/>
    <s v="Último Informe MINCIECIA"/>
    <s v="Adimensional"/>
    <s v="Ministerio de Ciencias, Tecnología, Conocimiento e Innovación"/>
    <x v="1856"/>
    <m/>
    <s v="Representación Geográfica"/>
    <m/>
    <x v="1842"/>
    <m/>
    <s v="#1774B9"/>
    <s v="360-1857"/>
    <n v="36309103"/>
    <s v="T-368"/>
    <s v="C-364"/>
    <s v="FI-366"/>
    <s v="M-372"/>
  </r>
  <r>
    <x v="1857"/>
    <n v="360"/>
    <s v="Enfermedades Mundiales"/>
    <s v="Salud"/>
    <n v="9104"/>
    <x v="7"/>
    <x v="4"/>
    <x v="2"/>
    <x v="215"/>
    <s v="Zona"/>
    <s v="Etapa Actual"/>
    <s v="Último Informe MINCIECIA"/>
    <s v="Adimensional"/>
    <s v="Ministerio de Ciencias, Tecnología, Conocimiento e Innovación"/>
    <x v="1857"/>
    <m/>
    <s v="Representación Geográfica"/>
    <m/>
    <x v="1843"/>
    <m/>
    <s v="#1774B9"/>
    <s v="360-1858"/>
    <n v="36309104"/>
    <s v="T-368"/>
    <s v="C-364"/>
    <s v="FI-366"/>
    <s v="M-372"/>
  </r>
  <r>
    <x v="1858"/>
    <n v="360"/>
    <s v="Enfermedades Mundiales"/>
    <s v="Salud"/>
    <n v="9105"/>
    <x v="7"/>
    <x v="4"/>
    <x v="2"/>
    <x v="216"/>
    <s v="Zona"/>
    <s v="Etapa Actual"/>
    <s v="Último Informe MINCIECIA"/>
    <s v="Adimensional"/>
    <s v="Ministerio de Ciencias, Tecnología, Conocimiento e Innovación"/>
    <x v="1858"/>
    <m/>
    <s v="Representación Geográfica"/>
    <m/>
    <x v="1844"/>
    <m/>
    <s v="#1774B9"/>
    <s v="360-1859"/>
    <n v="36309105"/>
    <s v="T-368"/>
    <s v="C-364"/>
    <s v="FI-366"/>
    <s v="M-372"/>
  </r>
  <r>
    <x v="1859"/>
    <n v="360"/>
    <s v="Enfermedades Mundiales"/>
    <s v="Salud"/>
    <n v="9106"/>
    <x v="7"/>
    <x v="4"/>
    <x v="2"/>
    <x v="217"/>
    <s v="Zona"/>
    <s v="Etapa Actual"/>
    <s v="Último Informe MINCIECIA"/>
    <s v="Adimensional"/>
    <s v="Ministerio de Ciencias, Tecnología, Conocimiento e Innovación"/>
    <x v="1859"/>
    <m/>
    <s v="Representación Geográfica"/>
    <m/>
    <x v="1845"/>
    <m/>
    <s v="#1774B9"/>
    <s v="360-1860"/>
    <n v="36309106"/>
    <s v="T-368"/>
    <s v="C-364"/>
    <s v="FI-366"/>
    <s v="M-372"/>
  </r>
  <r>
    <x v="1860"/>
    <n v="360"/>
    <s v="Enfermedades Mundiales"/>
    <s v="Salud"/>
    <n v="9107"/>
    <x v="7"/>
    <x v="4"/>
    <x v="2"/>
    <x v="218"/>
    <s v="Zona"/>
    <s v="Etapa Actual"/>
    <s v="Último Informe MINCIECIA"/>
    <s v="Adimensional"/>
    <s v="Ministerio de Ciencias, Tecnología, Conocimiento e Innovación"/>
    <x v="1860"/>
    <m/>
    <s v="Representación Geográfica"/>
    <m/>
    <x v="1846"/>
    <m/>
    <s v="#1774B9"/>
    <s v="360-1861"/>
    <n v="36309107"/>
    <s v="T-368"/>
    <s v="C-364"/>
    <s v="FI-366"/>
    <s v="M-372"/>
  </r>
  <r>
    <x v="1861"/>
    <n v="360"/>
    <s v="Enfermedades Mundiales"/>
    <s v="Salud"/>
    <n v="9108"/>
    <x v="7"/>
    <x v="4"/>
    <x v="2"/>
    <x v="219"/>
    <s v="Zona"/>
    <s v="Etapa Actual"/>
    <s v="Último Informe MINCIECIA"/>
    <s v="Adimensional"/>
    <s v="Ministerio de Ciencias, Tecnología, Conocimiento e Innovación"/>
    <x v="1861"/>
    <m/>
    <s v="Representación Geográfica"/>
    <m/>
    <x v="1847"/>
    <m/>
    <s v="#1774B9"/>
    <s v="360-1862"/>
    <n v="36309108"/>
    <s v="T-368"/>
    <s v="C-364"/>
    <s v="FI-366"/>
    <s v="M-372"/>
  </r>
  <r>
    <x v="1862"/>
    <n v="360"/>
    <s v="Enfermedades Mundiales"/>
    <s v="Salud"/>
    <n v="9109"/>
    <x v="7"/>
    <x v="4"/>
    <x v="2"/>
    <x v="220"/>
    <s v="Zona"/>
    <s v="Etapa Actual"/>
    <s v="Último Informe MINCIECIA"/>
    <s v="Adimensional"/>
    <s v="Ministerio de Ciencias, Tecnología, Conocimiento e Innovación"/>
    <x v="1862"/>
    <m/>
    <s v="Representación Geográfica"/>
    <m/>
    <x v="1848"/>
    <m/>
    <s v="#1774B9"/>
    <s v="360-1863"/>
    <n v="36309109"/>
    <s v="T-368"/>
    <s v="C-364"/>
    <s v="FI-366"/>
    <s v="M-372"/>
  </r>
  <r>
    <x v="1863"/>
    <n v="360"/>
    <s v="Enfermedades Mundiales"/>
    <s v="Salud"/>
    <n v="9110"/>
    <x v="7"/>
    <x v="4"/>
    <x v="2"/>
    <x v="221"/>
    <s v="Zona"/>
    <s v="Etapa Actual"/>
    <s v="Último Informe MINCIECIA"/>
    <s v="Adimensional"/>
    <s v="Ministerio de Ciencias, Tecnología, Conocimiento e Innovación"/>
    <x v="1863"/>
    <m/>
    <s v="Representación Geográfica"/>
    <m/>
    <x v="1849"/>
    <m/>
    <s v="#1774B9"/>
    <s v="360-1864"/>
    <n v="36309110"/>
    <s v="T-368"/>
    <s v="C-364"/>
    <s v="FI-366"/>
    <s v="M-372"/>
  </r>
  <r>
    <x v="1864"/>
    <n v="360"/>
    <s v="Enfermedades Mundiales"/>
    <s v="Salud"/>
    <n v="9111"/>
    <x v="7"/>
    <x v="4"/>
    <x v="2"/>
    <x v="222"/>
    <s v="Zona"/>
    <s v="Etapa Actual"/>
    <s v="Último Informe MINCIECIA"/>
    <s v="Adimensional"/>
    <s v="Ministerio de Ciencias, Tecnología, Conocimiento e Innovación"/>
    <x v="1864"/>
    <m/>
    <s v="Representación Geográfica"/>
    <m/>
    <x v="1850"/>
    <m/>
    <s v="#1774B9"/>
    <s v="360-1865"/>
    <n v="36309111"/>
    <s v="T-368"/>
    <s v="C-364"/>
    <s v="FI-366"/>
    <s v="M-372"/>
  </r>
  <r>
    <x v="1865"/>
    <n v="360"/>
    <s v="Enfermedades Mundiales"/>
    <s v="Salud"/>
    <n v="9112"/>
    <x v="7"/>
    <x v="4"/>
    <x v="2"/>
    <x v="223"/>
    <s v="Zona"/>
    <s v="Etapa Actual"/>
    <s v="Último Informe MINCIECIA"/>
    <s v="Adimensional"/>
    <s v="Ministerio de Ciencias, Tecnología, Conocimiento e Innovación"/>
    <x v="1865"/>
    <m/>
    <s v="Representación Geográfica"/>
    <m/>
    <x v="1851"/>
    <m/>
    <s v="#1774B9"/>
    <s v="360-1866"/>
    <n v="36309112"/>
    <s v="T-368"/>
    <s v="C-364"/>
    <s v="FI-366"/>
    <s v="M-372"/>
  </r>
  <r>
    <x v="1866"/>
    <n v="360"/>
    <s v="Enfermedades Mundiales"/>
    <s v="Salud"/>
    <n v="9113"/>
    <x v="7"/>
    <x v="4"/>
    <x v="2"/>
    <x v="224"/>
    <s v="Zona"/>
    <s v="Etapa Actual"/>
    <s v="Último Informe MINCIECIA"/>
    <s v="Adimensional"/>
    <s v="Ministerio de Ciencias, Tecnología, Conocimiento e Innovación"/>
    <x v="1866"/>
    <m/>
    <s v="Representación Geográfica"/>
    <m/>
    <x v="1852"/>
    <m/>
    <s v="#1774B9"/>
    <s v="360-1867"/>
    <n v="36309113"/>
    <s v="T-368"/>
    <s v="C-364"/>
    <s v="FI-366"/>
    <s v="M-372"/>
  </r>
  <r>
    <x v="1867"/>
    <n v="360"/>
    <s v="Enfermedades Mundiales"/>
    <s v="Salud"/>
    <n v="9114"/>
    <x v="7"/>
    <x v="4"/>
    <x v="2"/>
    <x v="225"/>
    <s v="Zona"/>
    <s v="Etapa Actual"/>
    <s v="Último Informe MINCIECIA"/>
    <s v="Adimensional"/>
    <s v="Ministerio de Ciencias, Tecnología, Conocimiento e Innovación"/>
    <x v="1867"/>
    <m/>
    <s v="Representación Geográfica"/>
    <m/>
    <x v="1853"/>
    <m/>
    <s v="#1774B9"/>
    <s v="360-1868"/>
    <n v="36309114"/>
    <s v="T-368"/>
    <s v="C-364"/>
    <s v="FI-366"/>
    <s v="M-372"/>
  </r>
  <r>
    <x v="1868"/>
    <n v="360"/>
    <s v="Enfermedades Mundiales"/>
    <s v="Salud"/>
    <n v="9115"/>
    <x v="7"/>
    <x v="4"/>
    <x v="2"/>
    <x v="226"/>
    <s v="Zona"/>
    <s v="Etapa Actual"/>
    <s v="Último Informe MINCIECIA"/>
    <s v="Adimensional"/>
    <s v="Ministerio de Ciencias, Tecnología, Conocimiento e Innovación"/>
    <x v="1868"/>
    <m/>
    <s v="Representación Geográfica"/>
    <m/>
    <x v="1854"/>
    <m/>
    <s v="#1774B9"/>
    <s v="360-1869"/>
    <n v="36309115"/>
    <s v="T-368"/>
    <s v="C-364"/>
    <s v="FI-366"/>
    <s v="M-372"/>
  </r>
  <r>
    <x v="1869"/>
    <n v="360"/>
    <s v="Enfermedades Mundiales"/>
    <s v="Salud"/>
    <n v="9116"/>
    <x v="7"/>
    <x v="4"/>
    <x v="2"/>
    <x v="227"/>
    <s v="Zona"/>
    <s v="Etapa Actual"/>
    <s v="Último Informe MINCIECIA"/>
    <s v="Adimensional"/>
    <s v="Ministerio de Ciencias, Tecnología, Conocimiento e Innovación"/>
    <x v="1869"/>
    <m/>
    <s v="Representación Geográfica"/>
    <m/>
    <x v="1855"/>
    <m/>
    <s v="#1774B9"/>
    <s v="360-1870"/>
    <n v="36309116"/>
    <s v="T-368"/>
    <s v="C-364"/>
    <s v="FI-366"/>
    <s v="M-372"/>
  </r>
  <r>
    <x v="1870"/>
    <n v="360"/>
    <s v="Enfermedades Mundiales"/>
    <s v="Salud"/>
    <n v="9117"/>
    <x v="7"/>
    <x v="4"/>
    <x v="2"/>
    <x v="228"/>
    <s v="Zona"/>
    <s v="Etapa Actual"/>
    <s v="Último Informe MINCIECIA"/>
    <s v="Adimensional"/>
    <s v="Ministerio de Ciencias, Tecnología, Conocimiento e Innovación"/>
    <x v="1870"/>
    <m/>
    <s v="Representación Geográfica"/>
    <m/>
    <x v="1856"/>
    <m/>
    <s v="#1774B9"/>
    <s v="360-1871"/>
    <n v="36309117"/>
    <s v="T-368"/>
    <s v="C-364"/>
    <s v="FI-366"/>
    <s v="M-372"/>
  </r>
  <r>
    <x v="1871"/>
    <n v="360"/>
    <s v="Enfermedades Mundiales"/>
    <s v="Salud"/>
    <n v="9118"/>
    <x v="7"/>
    <x v="4"/>
    <x v="2"/>
    <x v="229"/>
    <s v="Zona"/>
    <s v="Etapa Actual"/>
    <s v="Último Informe MINCIECIA"/>
    <s v="Adimensional"/>
    <s v="Ministerio de Ciencias, Tecnología, Conocimiento e Innovación"/>
    <x v="1871"/>
    <m/>
    <s v="Representación Geográfica"/>
    <m/>
    <x v="1857"/>
    <m/>
    <s v="#1774B9"/>
    <s v="360-1872"/>
    <n v="36309118"/>
    <s v="T-368"/>
    <s v="C-364"/>
    <s v="FI-366"/>
    <s v="M-372"/>
  </r>
  <r>
    <x v="1872"/>
    <n v="360"/>
    <s v="Enfermedades Mundiales"/>
    <s v="Salud"/>
    <n v="9119"/>
    <x v="7"/>
    <x v="4"/>
    <x v="2"/>
    <x v="230"/>
    <s v="Zona"/>
    <s v="Etapa Actual"/>
    <s v="Último Informe MINCIECIA"/>
    <s v="Adimensional"/>
    <s v="Ministerio de Ciencias, Tecnología, Conocimiento e Innovación"/>
    <x v="1872"/>
    <m/>
    <s v="Representación Geográfica"/>
    <m/>
    <x v="1858"/>
    <m/>
    <s v="#1774B9"/>
    <s v="360-1873"/>
    <n v="36309119"/>
    <s v="T-368"/>
    <s v="C-364"/>
    <s v="FI-366"/>
    <s v="M-372"/>
  </r>
  <r>
    <x v="1873"/>
    <n v="360"/>
    <s v="Enfermedades Mundiales"/>
    <s v="Salud"/>
    <n v="9120"/>
    <x v="7"/>
    <x v="4"/>
    <x v="2"/>
    <x v="231"/>
    <s v="Zona"/>
    <s v="Etapa Actual"/>
    <s v="Último Informe MINCIECIA"/>
    <s v="Adimensional"/>
    <s v="Ministerio de Ciencias, Tecnología, Conocimiento e Innovación"/>
    <x v="1873"/>
    <m/>
    <s v="Representación Geográfica"/>
    <m/>
    <x v="1859"/>
    <m/>
    <s v="#1774B9"/>
    <s v="360-1874"/>
    <n v="36309120"/>
    <s v="T-368"/>
    <s v="C-364"/>
    <s v="FI-366"/>
    <s v="M-372"/>
  </r>
  <r>
    <x v="1874"/>
    <n v="360"/>
    <s v="Enfermedades Mundiales"/>
    <s v="Salud"/>
    <n v="9121"/>
    <x v="7"/>
    <x v="4"/>
    <x v="2"/>
    <x v="232"/>
    <s v="Zona"/>
    <s v="Etapa Actual"/>
    <s v="Último Informe MINCIECIA"/>
    <s v="Adimensional"/>
    <s v="Ministerio de Ciencias, Tecnología, Conocimiento e Innovación"/>
    <x v="1874"/>
    <m/>
    <s v="Representación Geográfica"/>
    <m/>
    <x v="1860"/>
    <m/>
    <s v="#1774B9"/>
    <s v="360-1875"/>
    <n v="36309121"/>
    <s v="T-368"/>
    <s v="C-364"/>
    <s v="FI-366"/>
    <s v="M-372"/>
  </r>
  <r>
    <x v="1875"/>
    <n v="360"/>
    <s v="Enfermedades Mundiales"/>
    <s v="Salud"/>
    <n v="9201"/>
    <x v="7"/>
    <x v="4"/>
    <x v="2"/>
    <x v="233"/>
    <s v="Zona"/>
    <s v="Etapa Actual"/>
    <s v="Último Informe MINCIECIA"/>
    <s v="Adimensional"/>
    <s v="Ministerio de Ciencias, Tecnología, Conocimiento e Innovación"/>
    <x v="1875"/>
    <m/>
    <s v="Representación Geográfica"/>
    <m/>
    <x v="1861"/>
    <m/>
    <s v="#1774B9"/>
    <s v="360-1876"/>
    <n v="36309201"/>
    <s v="T-368"/>
    <s v="C-364"/>
    <s v="FI-366"/>
    <s v="M-372"/>
  </r>
  <r>
    <x v="1876"/>
    <n v="360"/>
    <s v="Enfermedades Mundiales"/>
    <s v="Salud"/>
    <n v="9202"/>
    <x v="7"/>
    <x v="4"/>
    <x v="2"/>
    <x v="234"/>
    <s v="Zona"/>
    <s v="Etapa Actual"/>
    <s v="Último Informe MINCIECIA"/>
    <s v="Adimensional"/>
    <s v="Ministerio de Ciencias, Tecnología, Conocimiento e Innovación"/>
    <x v="1876"/>
    <m/>
    <s v="Representación Geográfica"/>
    <m/>
    <x v="1862"/>
    <m/>
    <s v="#1774B9"/>
    <s v="360-1877"/>
    <n v="36309202"/>
    <s v="T-368"/>
    <s v="C-364"/>
    <s v="FI-366"/>
    <s v="M-372"/>
  </r>
  <r>
    <x v="1877"/>
    <n v="360"/>
    <s v="Enfermedades Mundiales"/>
    <s v="Salud"/>
    <n v="9203"/>
    <x v="7"/>
    <x v="4"/>
    <x v="2"/>
    <x v="235"/>
    <s v="Zona"/>
    <s v="Etapa Actual"/>
    <s v="Último Informe MINCIECIA"/>
    <s v="Adimensional"/>
    <s v="Ministerio de Ciencias, Tecnología, Conocimiento e Innovación"/>
    <x v="1877"/>
    <m/>
    <s v="Representación Geográfica"/>
    <m/>
    <x v="1863"/>
    <m/>
    <s v="#1774B9"/>
    <s v="360-1878"/>
    <n v="36309203"/>
    <s v="T-368"/>
    <s v="C-364"/>
    <s v="FI-366"/>
    <s v="M-372"/>
  </r>
  <r>
    <x v="1878"/>
    <n v="360"/>
    <s v="Enfermedades Mundiales"/>
    <s v="Salud"/>
    <n v="9204"/>
    <x v="7"/>
    <x v="4"/>
    <x v="2"/>
    <x v="236"/>
    <s v="Zona"/>
    <s v="Etapa Actual"/>
    <s v="Último Informe MINCIECIA"/>
    <s v="Adimensional"/>
    <s v="Ministerio de Ciencias, Tecnología, Conocimiento e Innovación"/>
    <x v="1878"/>
    <m/>
    <s v="Representación Geográfica"/>
    <m/>
    <x v="1864"/>
    <m/>
    <s v="#1774B9"/>
    <s v="360-1879"/>
    <n v="36309204"/>
    <s v="T-368"/>
    <s v="C-364"/>
    <s v="FI-366"/>
    <s v="M-372"/>
  </r>
  <r>
    <x v="1879"/>
    <n v="360"/>
    <s v="Enfermedades Mundiales"/>
    <s v="Salud"/>
    <n v="9205"/>
    <x v="7"/>
    <x v="4"/>
    <x v="2"/>
    <x v="237"/>
    <s v="Zona"/>
    <s v="Etapa Actual"/>
    <s v="Último Informe MINCIECIA"/>
    <s v="Adimensional"/>
    <s v="Ministerio de Ciencias, Tecnología, Conocimiento e Innovación"/>
    <x v="1879"/>
    <m/>
    <s v="Representación Geográfica"/>
    <m/>
    <x v="1865"/>
    <m/>
    <s v="#1774B9"/>
    <s v="360-1880"/>
    <n v="36309205"/>
    <s v="T-368"/>
    <s v="C-364"/>
    <s v="FI-366"/>
    <s v="M-372"/>
  </r>
  <r>
    <x v="1880"/>
    <n v="360"/>
    <s v="Enfermedades Mundiales"/>
    <s v="Salud"/>
    <n v="9206"/>
    <x v="7"/>
    <x v="4"/>
    <x v="2"/>
    <x v="238"/>
    <s v="Zona"/>
    <s v="Etapa Actual"/>
    <s v="Último Informe MINCIECIA"/>
    <s v="Adimensional"/>
    <s v="Ministerio de Ciencias, Tecnología, Conocimiento e Innovación"/>
    <x v="1880"/>
    <m/>
    <s v="Representación Geográfica"/>
    <m/>
    <x v="1866"/>
    <m/>
    <s v="#1774B9"/>
    <s v="360-1881"/>
    <n v="36309206"/>
    <s v="T-368"/>
    <s v="C-364"/>
    <s v="FI-366"/>
    <s v="M-372"/>
  </r>
  <r>
    <x v="1881"/>
    <n v="360"/>
    <s v="Enfermedades Mundiales"/>
    <s v="Salud"/>
    <n v="9207"/>
    <x v="7"/>
    <x v="4"/>
    <x v="2"/>
    <x v="239"/>
    <s v="Zona"/>
    <s v="Etapa Actual"/>
    <s v="Último Informe MINCIECIA"/>
    <s v="Adimensional"/>
    <s v="Ministerio de Ciencias, Tecnología, Conocimiento e Innovación"/>
    <x v="1881"/>
    <m/>
    <s v="Representación Geográfica"/>
    <m/>
    <x v="1867"/>
    <m/>
    <s v="#1774B9"/>
    <s v="360-1882"/>
    <n v="36309207"/>
    <s v="T-368"/>
    <s v="C-364"/>
    <s v="FI-366"/>
    <s v="M-372"/>
  </r>
  <r>
    <x v="1882"/>
    <n v="360"/>
    <s v="Enfermedades Mundiales"/>
    <s v="Salud"/>
    <n v="9208"/>
    <x v="7"/>
    <x v="4"/>
    <x v="2"/>
    <x v="240"/>
    <s v="Zona"/>
    <s v="Etapa Actual"/>
    <s v="Último Informe MINCIECIA"/>
    <s v="Adimensional"/>
    <s v="Ministerio de Ciencias, Tecnología, Conocimiento e Innovación"/>
    <x v="1882"/>
    <m/>
    <s v="Representación Geográfica"/>
    <m/>
    <x v="1868"/>
    <m/>
    <s v="#1774B9"/>
    <s v="360-1883"/>
    <n v="36309208"/>
    <s v="T-368"/>
    <s v="C-364"/>
    <s v="FI-366"/>
    <s v="M-372"/>
  </r>
  <r>
    <x v="1883"/>
    <n v="360"/>
    <s v="Enfermedades Mundiales"/>
    <s v="Salud"/>
    <n v="9209"/>
    <x v="7"/>
    <x v="4"/>
    <x v="2"/>
    <x v="241"/>
    <s v="Zona"/>
    <s v="Etapa Actual"/>
    <s v="Último Informe MINCIECIA"/>
    <s v="Adimensional"/>
    <s v="Ministerio de Ciencias, Tecnología, Conocimiento e Innovación"/>
    <x v="1883"/>
    <m/>
    <s v="Representación Geográfica"/>
    <m/>
    <x v="1869"/>
    <m/>
    <s v="#1774B9"/>
    <s v="360-1884"/>
    <n v="36309209"/>
    <s v="T-368"/>
    <s v="C-364"/>
    <s v="FI-366"/>
    <s v="M-372"/>
  </r>
  <r>
    <x v="1884"/>
    <n v="360"/>
    <s v="Enfermedades Mundiales"/>
    <s v="Salud"/>
    <n v="9210"/>
    <x v="7"/>
    <x v="4"/>
    <x v="2"/>
    <x v="242"/>
    <s v="Zona"/>
    <s v="Etapa Actual"/>
    <s v="Último Informe MINCIECIA"/>
    <s v="Adimensional"/>
    <s v="Ministerio de Ciencias, Tecnología, Conocimiento e Innovación"/>
    <x v="1884"/>
    <m/>
    <s v="Representación Geográfica"/>
    <m/>
    <x v="1870"/>
    <m/>
    <s v="#1774B9"/>
    <s v="360-1885"/>
    <n v="36309210"/>
    <s v="T-368"/>
    <s v="C-364"/>
    <s v="FI-366"/>
    <s v="M-372"/>
  </r>
  <r>
    <x v="1885"/>
    <n v="360"/>
    <s v="Enfermedades Mundiales"/>
    <s v="Salud"/>
    <n v="9211"/>
    <x v="7"/>
    <x v="4"/>
    <x v="2"/>
    <x v="243"/>
    <s v="Zona"/>
    <s v="Etapa Actual"/>
    <s v="Último Informe MINCIECIA"/>
    <s v="Adimensional"/>
    <s v="Ministerio de Ciencias, Tecnología, Conocimiento e Innovación"/>
    <x v="1885"/>
    <m/>
    <s v="Representación Geográfica"/>
    <m/>
    <x v="1871"/>
    <m/>
    <s v="#1774B9"/>
    <s v="360-1886"/>
    <n v="36309211"/>
    <s v="T-368"/>
    <s v="C-364"/>
    <s v="FI-366"/>
    <s v="M-372"/>
  </r>
  <r>
    <x v="1886"/>
    <n v="360"/>
    <s v="Enfermedades Mundiales"/>
    <s v="Salud"/>
    <n v="10101"/>
    <x v="7"/>
    <x v="4"/>
    <x v="2"/>
    <x v="244"/>
    <s v="Zona"/>
    <s v="Etapa Actual"/>
    <s v="Último Informe MINCIECIA"/>
    <s v="Adimensional"/>
    <s v="Ministerio de Ciencias, Tecnología, Conocimiento e Innovación"/>
    <x v="1886"/>
    <m/>
    <s v="Representación Geográfica"/>
    <m/>
    <x v="1872"/>
    <m/>
    <s v="#1774B9"/>
    <s v="360-1887"/>
    <n v="36310101"/>
    <s v="T-368"/>
    <s v="C-364"/>
    <s v="FI-366"/>
    <s v="M-372"/>
  </r>
  <r>
    <x v="1887"/>
    <n v="360"/>
    <s v="Enfermedades Mundiales"/>
    <s v="Salud"/>
    <n v="10102"/>
    <x v="7"/>
    <x v="4"/>
    <x v="2"/>
    <x v="245"/>
    <s v="Zona"/>
    <s v="Etapa Actual"/>
    <s v="Último Informe MINCIECIA"/>
    <s v="Adimensional"/>
    <s v="Ministerio de Ciencias, Tecnología, Conocimiento e Innovación"/>
    <x v="1887"/>
    <m/>
    <s v="Representación Geográfica"/>
    <m/>
    <x v="1873"/>
    <m/>
    <s v="#1774B9"/>
    <s v="360-1888"/>
    <n v="36310102"/>
    <s v="T-368"/>
    <s v="C-364"/>
    <s v="FI-366"/>
    <s v="M-372"/>
  </r>
  <r>
    <x v="1888"/>
    <n v="360"/>
    <s v="Enfermedades Mundiales"/>
    <s v="Salud"/>
    <n v="10103"/>
    <x v="7"/>
    <x v="4"/>
    <x v="2"/>
    <x v="246"/>
    <s v="Zona"/>
    <s v="Etapa Actual"/>
    <s v="Último Informe MINCIECIA"/>
    <s v="Adimensional"/>
    <s v="Ministerio de Ciencias, Tecnología, Conocimiento e Innovación"/>
    <x v="1888"/>
    <m/>
    <s v="Representación Geográfica"/>
    <m/>
    <x v="1874"/>
    <m/>
    <s v="#1774B9"/>
    <s v="360-1889"/>
    <n v="36310103"/>
    <s v="T-368"/>
    <s v="C-364"/>
    <s v="FI-366"/>
    <s v="M-372"/>
  </r>
  <r>
    <x v="1889"/>
    <n v="360"/>
    <s v="Enfermedades Mundiales"/>
    <s v="Salud"/>
    <n v="10104"/>
    <x v="7"/>
    <x v="4"/>
    <x v="2"/>
    <x v="247"/>
    <s v="Zona"/>
    <s v="Etapa Actual"/>
    <s v="Último Informe MINCIECIA"/>
    <s v="Adimensional"/>
    <s v="Ministerio de Ciencias, Tecnología, Conocimiento e Innovación"/>
    <x v="1889"/>
    <m/>
    <s v="Representación Geográfica"/>
    <m/>
    <x v="1875"/>
    <m/>
    <s v="#1774B9"/>
    <s v="360-1890"/>
    <n v="36310104"/>
    <s v="T-368"/>
    <s v="C-364"/>
    <s v="FI-366"/>
    <s v="M-372"/>
  </r>
  <r>
    <x v="1890"/>
    <n v="360"/>
    <s v="Enfermedades Mundiales"/>
    <s v="Salud"/>
    <n v="10105"/>
    <x v="7"/>
    <x v="4"/>
    <x v="2"/>
    <x v="248"/>
    <s v="Zona"/>
    <s v="Etapa Actual"/>
    <s v="Último Informe MINCIECIA"/>
    <s v="Adimensional"/>
    <s v="Ministerio de Ciencias, Tecnología, Conocimiento e Innovación"/>
    <x v="1890"/>
    <m/>
    <s v="Representación Geográfica"/>
    <m/>
    <x v="1876"/>
    <m/>
    <s v="#1774B9"/>
    <s v="360-1891"/>
    <n v="36310105"/>
    <s v="T-368"/>
    <s v="C-364"/>
    <s v="FI-366"/>
    <s v="M-372"/>
  </r>
  <r>
    <x v="1891"/>
    <n v="360"/>
    <s v="Enfermedades Mundiales"/>
    <s v="Salud"/>
    <n v="10106"/>
    <x v="7"/>
    <x v="4"/>
    <x v="2"/>
    <x v="249"/>
    <s v="Zona"/>
    <s v="Etapa Actual"/>
    <s v="Último Informe MINCIECIA"/>
    <s v="Adimensional"/>
    <s v="Ministerio de Ciencias, Tecnología, Conocimiento e Innovación"/>
    <x v="1891"/>
    <m/>
    <s v="Representación Geográfica"/>
    <m/>
    <x v="1877"/>
    <m/>
    <s v="#1774B9"/>
    <s v="360-1892"/>
    <n v="36310106"/>
    <s v="T-368"/>
    <s v="C-364"/>
    <s v="FI-366"/>
    <s v="M-372"/>
  </r>
  <r>
    <x v="1892"/>
    <n v="360"/>
    <s v="Enfermedades Mundiales"/>
    <s v="Salud"/>
    <n v="10107"/>
    <x v="7"/>
    <x v="4"/>
    <x v="2"/>
    <x v="250"/>
    <s v="Zona"/>
    <s v="Etapa Actual"/>
    <s v="Último Informe MINCIECIA"/>
    <s v="Adimensional"/>
    <s v="Ministerio de Ciencias, Tecnología, Conocimiento e Innovación"/>
    <x v="1892"/>
    <m/>
    <s v="Representación Geográfica"/>
    <m/>
    <x v="1878"/>
    <m/>
    <s v="#1774B9"/>
    <s v="360-1893"/>
    <n v="36310107"/>
    <s v="T-368"/>
    <s v="C-364"/>
    <s v="FI-366"/>
    <s v="M-372"/>
  </r>
  <r>
    <x v="1893"/>
    <n v="360"/>
    <s v="Enfermedades Mundiales"/>
    <s v="Salud"/>
    <n v="10108"/>
    <x v="7"/>
    <x v="4"/>
    <x v="2"/>
    <x v="251"/>
    <s v="Zona"/>
    <s v="Etapa Actual"/>
    <s v="Último Informe MINCIECIA"/>
    <s v="Adimensional"/>
    <s v="Ministerio de Ciencias, Tecnología, Conocimiento e Innovación"/>
    <x v="1893"/>
    <m/>
    <s v="Representación Geográfica"/>
    <m/>
    <x v="1879"/>
    <m/>
    <s v="#1774B9"/>
    <s v="360-1894"/>
    <n v="36310108"/>
    <s v="T-368"/>
    <s v="C-364"/>
    <s v="FI-366"/>
    <s v="M-372"/>
  </r>
  <r>
    <x v="1894"/>
    <n v="360"/>
    <s v="Enfermedades Mundiales"/>
    <s v="Salud"/>
    <n v="10109"/>
    <x v="7"/>
    <x v="4"/>
    <x v="2"/>
    <x v="252"/>
    <s v="Zona"/>
    <s v="Etapa Actual"/>
    <s v="Último Informe MINCIECIA"/>
    <s v="Adimensional"/>
    <s v="Ministerio de Ciencias, Tecnología, Conocimiento e Innovación"/>
    <x v="1894"/>
    <m/>
    <s v="Representación Geográfica"/>
    <m/>
    <x v="1880"/>
    <m/>
    <s v="#1774B9"/>
    <s v="360-1895"/>
    <n v="36310109"/>
    <s v="T-368"/>
    <s v="C-364"/>
    <s v="FI-366"/>
    <s v="M-372"/>
  </r>
  <r>
    <x v="1895"/>
    <n v="360"/>
    <s v="Enfermedades Mundiales"/>
    <s v="Salud"/>
    <n v="10201"/>
    <x v="7"/>
    <x v="4"/>
    <x v="2"/>
    <x v="253"/>
    <s v="Zona"/>
    <s v="Etapa Actual"/>
    <s v="Último Informe MINCIECIA"/>
    <s v="Adimensional"/>
    <s v="Ministerio de Ciencias, Tecnología, Conocimiento e Innovación"/>
    <x v="1895"/>
    <m/>
    <s v="Representación Geográfica"/>
    <m/>
    <x v="1881"/>
    <m/>
    <s v="#1774B9"/>
    <s v="360-1896"/>
    <n v="36310201"/>
    <s v="T-368"/>
    <s v="C-364"/>
    <s v="FI-366"/>
    <s v="M-372"/>
  </r>
  <r>
    <x v="1896"/>
    <n v="360"/>
    <s v="Enfermedades Mundiales"/>
    <s v="Salud"/>
    <n v="10202"/>
    <x v="7"/>
    <x v="4"/>
    <x v="2"/>
    <x v="254"/>
    <s v="Zona"/>
    <s v="Etapa Actual"/>
    <s v="Último Informe MINCIECIA"/>
    <s v="Adimensional"/>
    <s v="Ministerio de Ciencias, Tecnología, Conocimiento e Innovación"/>
    <x v="1896"/>
    <m/>
    <s v="Representación Geográfica"/>
    <m/>
    <x v="1882"/>
    <m/>
    <s v="#1774B9"/>
    <s v="360-1897"/>
    <n v="36310202"/>
    <s v="T-368"/>
    <s v="C-364"/>
    <s v="FI-366"/>
    <s v="M-372"/>
  </r>
  <r>
    <x v="1897"/>
    <n v="360"/>
    <s v="Enfermedades Mundiales"/>
    <s v="Salud"/>
    <n v="10203"/>
    <x v="7"/>
    <x v="4"/>
    <x v="2"/>
    <x v="255"/>
    <s v="Zona"/>
    <s v="Etapa Actual"/>
    <s v="Último Informe MINCIECIA"/>
    <s v="Adimensional"/>
    <s v="Ministerio de Ciencias, Tecnología, Conocimiento e Innovación"/>
    <x v="1897"/>
    <m/>
    <s v="Representación Geográfica"/>
    <m/>
    <x v="1883"/>
    <m/>
    <s v="#1774B9"/>
    <s v="360-1898"/>
    <n v="36310203"/>
    <s v="T-368"/>
    <s v="C-364"/>
    <s v="FI-366"/>
    <s v="M-372"/>
  </r>
  <r>
    <x v="1898"/>
    <n v="360"/>
    <s v="Enfermedades Mundiales"/>
    <s v="Salud"/>
    <n v="10204"/>
    <x v="7"/>
    <x v="4"/>
    <x v="2"/>
    <x v="256"/>
    <s v="Zona"/>
    <s v="Etapa Actual"/>
    <s v="Último Informe MINCIECIA"/>
    <s v="Adimensional"/>
    <s v="Ministerio de Ciencias, Tecnología, Conocimiento e Innovación"/>
    <x v="1898"/>
    <m/>
    <s v="Representación Geográfica"/>
    <m/>
    <x v="1884"/>
    <m/>
    <s v="#1774B9"/>
    <s v="360-1899"/>
    <n v="36310204"/>
    <s v="T-368"/>
    <s v="C-364"/>
    <s v="FI-366"/>
    <s v="M-372"/>
  </r>
  <r>
    <x v="1899"/>
    <n v="360"/>
    <s v="Enfermedades Mundiales"/>
    <s v="Salud"/>
    <n v="10205"/>
    <x v="7"/>
    <x v="4"/>
    <x v="2"/>
    <x v="257"/>
    <s v="Zona"/>
    <s v="Etapa Actual"/>
    <s v="Último Informe MINCIECIA"/>
    <s v="Adimensional"/>
    <s v="Ministerio de Ciencias, Tecnología, Conocimiento e Innovación"/>
    <x v="1899"/>
    <m/>
    <s v="Representación Geográfica"/>
    <m/>
    <x v="1885"/>
    <m/>
    <s v="#1774B9"/>
    <s v="360-1900"/>
    <n v="36310205"/>
    <s v="T-368"/>
    <s v="C-364"/>
    <s v="FI-366"/>
    <s v="M-372"/>
  </r>
  <r>
    <x v="1900"/>
    <n v="360"/>
    <s v="Enfermedades Mundiales"/>
    <s v="Salud"/>
    <n v="10206"/>
    <x v="7"/>
    <x v="4"/>
    <x v="2"/>
    <x v="258"/>
    <s v="Zona"/>
    <s v="Etapa Actual"/>
    <s v="Último Informe MINCIECIA"/>
    <s v="Adimensional"/>
    <s v="Ministerio de Ciencias, Tecnología, Conocimiento e Innovación"/>
    <x v="1900"/>
    <m/>
    <s v="Representación Geográfica"/>
    <m/>
    <x v="1886"/>
    <m/>
    <s v="#1774B9"/>
    <s v="360-1901"/>
    <n v="36310206"/>
    <s v="T-368"/>
    <s v="C-364"/>
    <s v="FI-366"/>
    <s v="M-372"/>
  </r>
  <r>
    <x v="1901"/>
    <n v="360"/>
    <s v="Enfermedades Mundiales"/>
    <s v="Salud"/>
    <n v="10207"/>
    <x v="7"/>
    <x v="4"/>
    <x v="2"/>
    <x v="259"/>
    <s v="Zona"/>
    <s v="Etapa Actual"/>
    <s v="Último Informe MINCIECIA"/>
    <s v="Adimensional"/>
    <s v="Ministerio de Ciencias, Tecnología, Conocimiento e Innovación"/>
    <x v="1901"/>
    <m/>
    <s v="Representación Geográfica"/>
    <m/>
    <x v="1887"/>
    <m/>
    <s v="#1774B9"/>
    <s v="360-1902"/>
    <n v="36310207"/>
    <s v="T-368"/>
    <s v="C-364"/>
    <s v="FI-366"/>
    <s v="M-372"/>
  </r>
  <r>
    <x v="1902"/>
    <n v="360"/>
    <s v="Enfermedades Mundiales"/>
    <s v="Salud"/>
    <n v="10208"/>
    <x v="7"/>
    <x v="4"/>
    <x v="2"/>
    <x v="260"/>
    <s v="Zona"/>
    <s v="Etapa Actual"/>
    <s v="Último Informe MINCIECIA"/>
    <s v="Adimensional"/>
    <s v="Ministerio de Ciencias, Tecnología, Conocimiento e Innovación"/>
    <x v="1902"/>
    <m/>
    <s v="Representación Geográfica"/>
    <m/>
    <x v="1888"/>
    <m/>
    <s v="#1774B9"/>
    <s v="360-1903"/>
    <n v="36310208"/>
    <s v="T-368"/>
    <s v="C-364"/>
    <s v="FI-366"/>
    <s v="M-372"/>
  </r>
  <r>
    <x v="1903"/>
    <n v="360"/>
    <s v="Enfermedades Mundiales"/>
    <s v="Salud"/>
    <n v="10209"/>
    <x v="7"/>
    <x v="4"/>
    <x v="2"/>
    <x v="261"/>
    <s v="Zona"/>
    <s v="Etapa Actual"/>
    <s v="Último Informe MINCIECIA"/>
    <s v="Adimensional"/>
    <s v="Ministerio de Ciencias, Tecnología, Conocimiento e Innovación"/>
    <x v="1903"/>
    <m/>
    <s v="Representación Geográfica"/>
    <m/>
    <x v="1889"/>
    <m/>
    <s v="#1774B9"/>
    <s v="360-1904"/>
    <n v="36310209"/>
    <s v="T-368"/>
    <s v="C-364"/>
    <s v="FI-366"/>
    <s v="M-372"/>
  </r>
  <r>
    <x v="1904"/>
    <n v="360"/>
    <s v="Enfermedades Mundiales"/>
    <s v="Salud"/>
    <n v="10210"/>
    <x v="7"/>
    <x v="4"/>
    <x v="2"/>
    <x v="262"/>
    <s v="Zona"/>
    <s v="Etapa Actual"/>
    <s v="Último Informe MINCIECIA"/>
    <s v="Adimensional"/>
    <s v="Ministerio de Ciencias, Tecnología, Conocimiento e Innovación"/>
    <x v="1904"/>
    <m/>
    <s v="Representación Geográfica"/>
    <m/>
    <x v="1890"/>
    <m/>
    <s v="#1774B9"/>
    <s v="360-1905"/>
    <n v="36310210"/>
    <s v="T-368"/>
    <s v="C-364"/>
    <s v="FI-366"/>
    <s v="M-372"/>
  </r>
  <r>
    <x v="1905"/>
    <n v="360"/>
    <s v="Enfermedades Mundiales"/>
    <s v="Salud"/>
    <n v="10301"/>
    <x v="7"/>
    <x v="4"/>
    <x v="2"/>
    <x v="263"/>
    <s v="Zona"/>
    <s v="Etapa Actual"/>
    <s v="Último Informe MINCIECIA"/>
    <s v="Adimensional"/>
    <s v="Ministerio de Ciencias, Tecnología, Conocimiento e Innovación"/>
    <x v="1905"/>
    <m/>
    <s v="Representación Geográfica"/>
    <m/>
    <x v="1891"/>
    <m/>
    <s v="#1774B9"/>
    <s v="360-1906"/>
    <n v="36310301"/>
    <s v="T-368"/>
    <s v="C-364"/>
    <s v="FI-366"/>
    <s v="M-372"/>
  </r>
  <r>
    <x v="1906"/>
    <n v="360"/>
    <s v="Enfermedades Mundiales"/>
    <s v="Salud"/>
    <n v="10302"/>
    <x v="7"/>
    <x v="4"/>
    <x v="2"/>
    <x v="264"/>
    <s v="Zona"/>
    <s v="Etapa Actual"/>
    <s v="Último Informe MINCIECIA"/>
    <s v="Adimensional"/>
    <s v="Ministerio de Ciencias, Tecnología, Conocimiento e Innovación"/>
    <x v="1906"/>
    <m/>
    <s v="Representación Geográfica"/>
    <m/>
    <x v="1892"/>
    <m/>
    <s v="#1774B9"/>
    <s v="360-1907"/>
    <n v="36310302"/>
    <s v="T-368"/>
    <s v="C-364"/>
    <s v="FI-366"/>
    <s v="M-372"/>
  </r>
  <r>
    <x v="1907"/>
    <n v="360"/>
    <s v="Enfermedades Mundiales"/>
    <s v="Salud"/>
    <n v="10303"/>
    <x v="7"/>
    <x v="4"/>
    <x v="2"/>
    <x v="265"/>
    <s v="Zona"/>
    <s v="Etapa Actual"/>
    <s v="Último Informe MINCIECIA"/>
    <s v="Adimensional"/>
    <s v="Ministerio de Ciencias, Tecnología, Conocimiento e Innovación"/>
    <x v="1907"/>
    <m/>
    <s v="Representación Geográfica"/>
    <m/>
    <x v="1893"/>
    <m/>
    <s v="#1774B9"/>
    <s v="360-1908"/>
    <n v="36310303"/>
    <s v="T-368"/>
    <s v="C-364"/>
    <s v="FI-366"/>
    <s v="M-372"/>
  </r>
  <r>
    <x v="1908"/>
    <n v="360"/>
    <s v="Enfermedades Mundiales"/>
    <s v="Salud"/>
    <n v="10304"/>
    <x v="7"/>
    <x v="4"/>
    <x v="2"/>
    <x v="266"/>
    <s v="Zona"/>
    <s v="Etapa Actual"/>
    <s v="Último Informe MINCIECIA"/>
    <s v="Adimensional"/>
    <s v="Ministerio de Ciencias, Tecnología, Conocimiento e Innovación"/>
    <x v="1908"/>
    <m/>
    <s v="Representación Geográfica"/>
    <m/>
    <x v="1894"/>
    <m/>
    <s v="#1774B9"/>
    <s v="360-1909"/>
    <n v="36310304"/>
    <s v="T-368"/>
    <s v="C-364"/>
    <s v="FI-366"/>
    <s v="M-372"/>
  </r>
  <r>
    <x v="1909"/>
    <n v="360"/>
    <s v="Enfermedades Mundiales"/>
    <s v="Salud"/>
    <n v="10305"/>
    <x v="7"/>
    <x v="4"/>
    <x v="2"/>
    <x v="267"/>
    <s v="Zona"/>
    <s v="Etapa Actual"/>
    <s v="Último Informe MINCIECIA"/>
    <s v="Adimensional"/>
    <s v="Ministerio de Ciencias, Tecnología, Conocimiento e Innovación"/>
    <x v="1909"/>
    <m/>
    <s v="Representación Geográfica"/>
    <m/>
    <x v="1895"/>
    <m/>
    <s v="#1774B9"/>
    <s v="360-1910"/>
    <n v="36310305"/>
    <s v="T-368"/>
    <s v="C-364"/>
    <s v="FI-366"/>
    <s v="M-372"/>
  </r>
  <r>
    <x v="1910"/>
    <n v="360"/>
    <s v="Enfermedades Mundiales"/>
    <s v="Salud"/>
    <n v="10306"/>
    <x v="7"/>
    <x v="4"/>
    <x v="2"/>
    <x v="268"/>
    <s v="Zona"/>
    <s v="Etapa Actual"/>
    <s v="Último Informe MINCIECIA"/>
    <s v="Adimensional"/>
    <s v="Ministerio de Ciencias, Tecnología, Conocimiento e Innovación"/>
    <x v="1910"/>
    <m/>
    <s v="Representación Geográfica"/>
    <m/>
    <x v="1896"/>
    <m/>
    <s v="#1774B9"/>
    <s v="360-1911"/>
    <n v="36310306"/>
    <s v="T-368"/>
    <s v="C-364"/>
    <s v="FI-366"/>
    <s v="M-372"/>
  </r>
  <r>
    <x v="1911"/>
    <n v="360"/>
    <s v="Enfermedades Mundiales"/>
    <s v="Salud"/>
    <n v="10307"/>
    <x v="7"/>
    <x v="4"/>
    <x v="2"/>
    <x v="269"/>
    <s v="Zona"/>
    <s v="Etapa Actual"/>
    <s v="Último Informe MINCIECIA"/>
    <s v="Adimensional"/>
    <s v="Ministerio de Ciencias, Tecnología, Conocimiento e Innovación"/>
    <x v="1911"/>
    <m/>
    <s v="Representación Geográfica"/>
    <m/>
    <x v="1897"/>
    <m/>
    <s v="#1774B9"/>
    <s v="360-1912"/>
    <n v="36310307"/>
    <s v="T-368"/>
    <s v="C-364"/>
    <s v="FI-366"/>
    <s v="M-372"/>
  </r>
  <r>
    <x v="1912"/>
    <n v="360"/>
    <s v="Enfermedades Mundiales"/>
    <s v="Salud"/>
    <n v="10401"/>
    <x v="7"/>
    <x v="4"/>
    <x v="2"/>
    <x v="270"/>
    <s v="Zona"/>
    <s v="Etapa Actual"/>
    <s v="Último Informe MINCIECIA"/>
    <s v="Adimensional"/>
    <s v="Ministerio de Ciencias, Tecnología, Conocimiento e Innovación"/>
    <x v="1912"/>
    <m/>
    <s v="Representación Geográfica"/>
    <m/>
    <x v="1898"/>
    <m/>
    <s v="#1774B9"/>
    <s v="360-1913"/>
    <n v="36310401"/>
    <s v="T-368"/>
    <s v="C-364"/>
    <s v="FI-366"/>
    <s v="M-372"/>
  </r>
  <r>
    <x v="1913"/>
    <n v="360"/>
    <s v="Enfermedades Mundiales"/>
    <s v="Salud"/>
    <n v="10402"/>
    <x v="7"/>
    <x v="4"/>
    <x v="2"/>
    <x v="271"/>
    <s v="Zona"/>
    <s v="Etapa Actual"/>
    <s v="Último Informe MINCIECIA"/>
    <s v="Adimensional"/>
    <s v="Ministerio de Ciencias, Tecnología, Conocimiento e Innovación"/>
    <x v="1913"/>
    <m/>
    <s v="Representación Geográfica"/>
    <m/>
    <x v="1899"/>
    <m/>
    <s v="#1774B9"/>
    <s v="360-1914"/>
    <n v="36310402"/>
    <s v="T-368"/>
    <s v="C-364"/>
    <s v="FI-366"/>
    <s v="M-372"/>
  </r>
  <r>
    <x v="1914"/>
    <n v="360"/>
    <s v="Enfermedades Mundiales"/>
    <s v="Salud"/>
    <n v="10403"/>
    <x v="7"/>
    <x v="4"/>
    <x v="2"/>
    <x v="272"/>
    <s v="Zona"/>
    <s v="Etapa Actual"/>
    <s v="Último Informe MINCIECIA"/>
    <s v="Adimensional"/>
    <s v="Ministerio de Ciencias, Tecnología, Conocimiento e Innovación"/>
    <x v="1914"/>
    <m/>
    <s v="Representación Geográfica"/>
    <m/>
    <x v="1900"/>
    <m/>
    <s v="#1774B9"/>
    <s v="360-1915"/>
    <n v="36310403"/>
    <s v="T-368"/>
    <s v="C-364"/>
    <s v="FI-366"/>
    <s v="M-372"/>
  </r>
  <r>
    <x v="1915"/>
    <n v="360"/>
    <s v="Enfermedades Mundiales"/>
    <s v="Salud"/>
    <n v="10404"/>
    <x v="7"/>
    <x v="4"/>
    <x v="2"/>
    <x v="273"/>
    <s v="Zona"/>
    <s v="Etapa Actual"/>
    <s v="Último Informe MINCIECIA"/>
    <s v="Adimensional"/>
    <s v="Ministerio de Ciencias, Tecnología, Conocimiento e Innovación"/>
    <x v="1915"/>
    <m/>
    <s v="Representación Geográfica"/>
    <m/>
    <x v="1901"/>
    <m/>
    <s v="#1774B9"/>
    <s v="360-1916"/>
    <n v="36310404"/>
    <s v="T-368"/>
    <s v="C-364"/>
    <s v="FI-366"/>
    <s v="M-372"/>
  </r>
  <r>
    <x v="1916"/>
    <n v="360"/>
    <s v="Enfermedades Mundiales"/>
    <s v="Salud"/>
    <n v="11101"/>
    <x v="7"/>
    <x v="4"/>
    <x v="2"/>
    <x v="274"/>
    <s v="Zona"/>
    <s v="Etapa Actual"/>
    <s v="Último Informe MINCIECIA"/>
    <s v="Adimensional"/>
    <s v="Ministerio de Ciencias, Tecnología, Conocimiento e Innovación"/>
    <x v="1916"/>
    <m/>
    <s v="Representación Geográfica"/>
    <m/>
    <x v="1902"/>
    <m/>
    <s v="#1774B9"/>
    <s v="360-1917"/>
    <n v="36311101"/>
    <s v="T-368"/>
    <s v="C-364"/>
    <s v="FI-366"/>
    <s v="M-372"/>
  </r>
  <r>
    <x v="1917"/>
    <n v="360"/>
    <s v="Enfermedades Mundiales"/>
    <s v="Salud"/>
    <n v="11102"/>
    <x v="7"/>
    <x v="4"/>
    <x v="2"/>
    <x v="275"/>
    <s v="Zona"/>
    <s v="Etapa Actual"/>
    <s v="Último Informe MINCIECIA"/>
    <s v="Adimensional"/>
    <s v="Ministerio de Ciencias, Tecnología, Conocimiento e Innovación"/>
    <x v="1917"/>
    <m/>
    <s v="Representación Geográfica"/>
    <m/>
    <x v="1903"/>
    <m/>
    <s v="#1774B9"/>
    <s v="360-1918"/>
    <n v="36311102"/>
    <s v="T-368"/>
    <s v="C-364"/>
    <s v="FI-366"/>
    <s v="M-372"/>
  </r>
  <r>
    <x v="1918"/>
    <n v="360"/>
    <s v="Enfermedades Mundiales"/>
    <s v="Salud"/>
    <n v="11201"/>
    <x v="7"/>
    <x v="4"/>
    <x v="2"/>
    <x v="276"/>
    <s v="Zona"/>
    <s v="Etapa Actual"/>
    <s v="Último Informe MINCIECIA"/>
    <s v="Adimensional"/>
    <s v="Ministerio de Ciencias, Tecnología, Conocimiento e Innovación"/>
    <x v="1918"/>
    <m/>
    <s v="Representación Geográfica"/>
    <m/>
    <x v="1904"/>
    <m/>
    <s v="#1774B9"/>
    <s v="360-1919"/>
    <n v="36311201"/>
    <s v="T-368"/>
    <s v="C-364"/>
    <s v="FI-366"/>
    <s v="M-372"/>
  </r>
  <r>
    <x v="1919"/>
    <n v="360"/>
    <s v="Enfermedades Mundiales"/>
    <s v="Salud"/>
    <n v="11202"/>
    <x v="7"/>
    <x v="4"/>
    <x v="2"/>
    <x v="277"/>
    <s v="Zona"/>
    <s v="Etapa Actual"/>
    <s v="Último Informe MINCIECIA"/>
    <s v="Adimensional"/>
    <s v="Ministerio de Ciencias, Tecnología, Conocimiento e Innovación"/>
    <x v="1919"/>
    <m/>
    <s v="Representación Geográfica"/>
    <m/>
    <x v="1905"/>
    <m/>
    <s v="#1774B9"/>
    <s v="360-1920"/>
    <n v="36311202"/>
    <s v="T-368"/>
    <s v="C-364"/>
    <s v="FI-366"/>
    <s v="M-372"/>
  </r>
  <r>
    <x v="1920"/>
    <n v="360"/>
    <s v="Enfermedades Mundiales"/>
    <s v="Salud"/>
    <n v="11203"/>
    <x v="7"/>
    <x v="4"/>
    <x v="2"/>
    <x v="278"/>
    <s v="Zona"/>
    <s v="Etapa Actual"/>
    <s v="Último Informe MINCIECIA"/>
    <s v="Adimensional"/>
    <s v="Ministerio de Ciencias, Tecnología, Conocimiento e Innovación"/>
    <x v="1920"/>
    <m/>
    <s v="Representación Geográfica"/>
    <m/>
    <x v="1906"/>
    <m/>
    <s v="#1774B9"/>
    <s v="360-1921"/>
    <n v="36311203"/>
    <s v="T-368"/>
    <s v="C-364"/>
    <s v="FI-366"/>
    <s v="M-372"/>
  </r>
  <r>
    <x v="1921"/>
    <n v="360"/>
    <s v="Enfermedades Mundiales"/>
    <s v="Salud"/>
    <n v="11301"/>
    <x v="7"/>
    <x v="4"/>
    <x v="2"/>
    <x v="279"/>
    <s v="Zona"/>
    <s v="Etapa Actual"/>
    <s v="Último Informe MINCIECIA"/>
    <s v="Adimensional"/>
    <s v="Ministerio de Ciencias, Tecnología, Conocimiento e Innovación"/>
    <x v="1921"/>
    <m/>
    <s v="Representación Geográfica"/>
    <m/>
    <x v="1907"/>
    <m/>
    <s v="#1774B9"/>
    <s v="360-1922"/>
    <n v="36311301"/>
    <s v="T-368"/>
    <s v="C-364"/>
    <s v="FI-366"/>
    <s v="M-372"/>
  </r>
  <r>
    <x v="1922"/>
    <n v="360"/>
    <s v="Enfermedades Mundiales"/>
    <s v="Salud"/>
    <n v="11302"/>
    <x v="7"/>
    <x v="4"/>
    <x v="2"/>
    <x v="280"/>
    <s v="Zona"/>
    <s v="Etapa Actual"/>
    <s v="Último Informe MINCIECIA"/>
    <s v="Adimensional"/>
    <s v="Ministerio de Ciencias, Tecnología, Conocimiento e Innovación"/>
    <x v="1922"/>
    <m/>
    <s v="Representación Geográfica"/>
    <m/>
    <x v="1908"/>
    <m/>
    <s v="#1774B9"/>
    <s v="360-1923"/>
    <n v="36311302"/>
    <s v="T-368"/>
    <s v="C-364"/>
    <s v="FI-366"/>
    <s v="M-372"/>
  </r>
  <r>
    <x v="1923"/>
    <n v="360"/>
    <s v="Enfermedades Mundiales"/>
    <s v="Salud"/>
    <n v="11303"/>
    <x v="7"/>
    <x v="4"/>
    <x v="2"/>
    <x v="281"/>
    <s v="Zona"/>
    <s v="Etapa Actual"/>
    <s v="Último Informe MINCIECIA"/>
    <s v="Adimensional"/>
    <s v="Ministerio de Ciencias, Tecnología, Conocimiento e Innovación"/>
    <x v="1923"/>
    <m/>
    <s v="Representación Geográfica"/>
    <m/>
    <x v="1909"/>
    <m/>
    <s v="#1774B9"/>
    <s v="360-1924"/>
    <n v="36311303"/>
    <s v="T-368"/>
    <s v="C-364"/>
    <s v="FI-366"/>
    <s v="M-372"/>
  </r>
  <r>
    <x v="1924"/>
    <n v="360"/>
    <s v="Enfermedades Mundiales"/>
    <s v="Salud"/>
    <n v="11401"/>
    <x v="7"/>
    <x v="4"/>
    <x v="2"/>
    <x v="282"/>
    <s v="Zona"/>
    <s v="Etapa Actual"/>
    <s v="Último Informe MINCIECIA"/>
    <s v="Adimensional"/>
    <s v="Ministerio de Ciencias, Tecnología, Conocimiento e Innovación"/>
    <x v="1924"/>
    <m/>
    <s v="Representación Geográfica"/>
    <m/>
    <x v="1910"/>
    <m/>
    <s v="#1774B9"/>
    <s v="360-1925"/>
    <n v="36311401"/>
    <s v="T-368"/>
    <s v="C-364"/>
    <s v="FI-366"/>
    <s v="M-372"/>
  </r>
  <r>
    <x v="1925"/>
    <n v="360"/>
    <s v="Enfermedades Mundiales"/>
    <s v="Salud"/>
    <n v="11402"/>
    <x v="7"/>
    <x v="4"/>
    <x v="2"/>
    <x v="283"/>
    <s v="Zona"/>
    <s v="Etapa Actual"/>
    <s v="Último Informe MINCIECIA"/>
    <s v="Adimensional"/>
    <s v="Ministerio de Ciencias, Tecnología, Conocimiento e Innovación"/>
    <x v="1925"/>
    <m/>
    <s v="Representación Geográfica"/>
    <m/>
    <x v="1911"/>
    <m/>
    <s v="#1774B9"/>
    <s v="360-1926"/>
    <n v="36311402"/>
    <s v="T-368"/>
    <s v="C-364"/>
    <s v="FI-366"/>
    <s v="M-372"/>
  </r>
  <r>
    <x v="1926"/>
    <n v="360"/>
    <s v="Enfermedades Mundiales"/>
    <s v="Salud"/>
    <n v="12101"/>
    <x v="7"/>
    <x v="4"/>
    <x v="2"/>
    <x v="284"/>
    <s v="Zona"/>
    <s v="Etapa Actual"/>
    <s v="Último Informe MINCIECIA"/>
    <s v="Adimensional"/>
    <s v="Ministerio de Ciencias, Tecnología, Conocimiento e Innovación"/>
    <x v="1926"/>
    <m/>
    <s v="Representación Geográfica"/>
    <m/>
    <x v="1912"/>
    <m/>
    <s v="#1774B9"/>
    <s v="360-1927"/>
    <n v="36312101"/>
    <s v="T-368"/>
    <s v="C-364"/>
    <s v="FI-366"/>
    <s v="M-372"/>
  </r>
  <r>
    <x v="1927"/>
    <n v="360"/>
    <s v="Enfermedades Mundiales"/>
    <s v="Salud"/>
    <n v="12102"/>
    <x v="7"/>
    <x v="4"/>
    <x v="2"/>
    <x v="285"/>
    <s v="Zona"/>
    <s v="Etapa Actual"/>
    <s v="Último Informe MINCIECIA"/>
    <s v="Adimensional"/>
    <s v="Ministerio de Ciencias, Tecnología, Conocimiento e Innovación"/>
    <x v="1927"/>
    <m/>
    <s v="Representación Geográfica"/>
    <m/>
    <x v="1913"/>
    <m/>
    <s v="#1774B9"/>
    <s v="360-1928"/>
    <n v="36312102"/>
    <s v="T-368"/>
    <s v="C-364"/>
    <s v="FI-366"/>
    <s v="M-372"/>
  </r>
  <r>
    <x v="1928"/>
    <n v="360"/>
    <s v="Enfermedades Mundiales"/>
    <s v="Salud"/>
    <n v="12103"/>
    <x v="7"/>
    <x v="4"/>
    <x v="2"/>
    <x v="286"/>
    <s v="Zona"/>
    <s v="Etapa Actual"/>
    <s v="Último Informe MINCIECIA"/>
    <s v="Adimensional"/>
    <s v="Ministerio de Ciencias, Tecnología, Conocimiento e Innovación"/>
    <x v="1928"/>
    <m/>
    <s v="Representación Geográfica"/>
    <m/>
    <x v="1914"/>
    <m/>
    <s v="#1774B9"/>
    <s v="360-1929"/>
    <n v="36312103"/>
    <s v="T-368"/>
    <s v="C-364"/>
    <s v="FI-366"/>
    <s v="M-372"/>
  </r>
  <r>
    <x v="1929"/>
    <n v="360"/>
    <s v="Enfermedades Mundiales"/>
    <s v="Salud"/>
    <n v="12104"/>
    <x v="7"/>
    <x v="4"/>
    <x v="2"/>
    <x v="287"/>
    <s v="Zona"/>
    <s v="Etapa Actual"/>
    <s v="Último Informe MINCIECIA"/>
    <s v="Adimensional"/>
    <s v="Ministerio de Ciencias, Tecnología, Conocimiento e Innovación"/>
    <x v="1929"/>
    <m/>
    <s v="Representación Geográfica"/>
    <m/>
    <x v="1915"/>
    <m/>
    <s v="#1774B9"/>
    <s v="360-1930"/>
    <n v="36312104"/>
    <s v="T-368"/>
    <s v="C-364"/>
    <s v="FI-366"/>
    <s v="M-372"/>
  </r>
  <r>
    <x v="1930"/>
    <n v="360"/>
    <s v="Enfermedades Mundiales"/>
    <s v="Salud"/>
    <n v="12201"/>
    <x v="7"/>
    <x v="4"/>
    <x v="2"/>
    <x v="288"/>
    <s v="Zona"/>
    <s v="Etapa Actual"/>
    <s v="Último Informe MINCIECIA"/>
    <s v="Adimensional"/>
    <s v="Ministerio de Ciencias, Tecnología, Conocimiento e Innovación"/>
    <x v="1930"/>
    <m/>
    <s v="Representación Geográfica"/>
    <m/>
    <x v="1916"/>
    <m/>
    <s v="#1774B9"/>
    <s v="360-1931"/>
    <n v="36312201"/>
    <s v="T-368"/>
    <s v="C-364"/>
    <s v="FI-366"/>
    <s v="M-372"/>
  </r>
  <r>
    <x v="1931"/>
    <n v="360"/>
    <s v="Enfermedades Mundiales"/>
    <s v="Salud"/>
    <n v="12301"/>
    <x v="7"/>
    <x v="4"/>
    <x v="2"/>
    <x v="289"/>
    <s v="Zona"/>
    <s v="Etapa Actual"/>
    <s v="Último Informe MINCIECIA"/>
    <s v="Adimensional"/>
    <s v="Ministerio de Ciencias, Tecnología, Conocimiento e Innovación"/>
    <x v="1931"/>
    <m/>
    <s v="Representación Geográfica"/>
    <m/>
    <x v="1917"/>
    <m/>
    <s v="#1774B9"/>
    <s v="360-1932"/>
    <n v="36312301"/>
    <s v="T-368"/>
    <s v="C-364"/>
    <s v="FI-366"/>
    <s v="M-372"/>
  </r>
  <r>
    <x v="1932"/>
    <n v="360"/>
    <s v="Enfermedades Mundiales"/>
    <s v="Salud"/>
    <n v="12302"/>
    <x v="7"/>
    <x v="4"/>
    <x v="2"/>
    <x v="290"/>
    <s v="Zona"/>
    <s v="Etapa Actual"/>
    <s v="Último Informe MINCIECIA"/>
    <s v="Adimensional"/>
    <s v="Ministerio de Ciencias, Tecnología, Conocimiento e Innovación"/>
    <x v="1932"/>
    <m/>
    <s v="Representación Geográfica"/>
    <m/>
    <x v="1918"/>
    <m/>
    <s v="#1774B9"/>
    <s v="360-1933"/>
    <n v="36312302"/>
    <s v="T-368"/>
    <s v="C-364"/>
    <s v="FI-366"/>
    <s v="M-372"/>
  </r>
  <r>
    <x v="1933"/>
    <n v="360"/>
    <s v="Enfermedades Mundiales"/>
    <s v="Salud"/>
    <n v="12303"/>
    <x v="7"/>
    <x v="4"/>
    <x v="2"/>
    <x v="291"/>
    <s v="Zona"/>
    <s v="Etapa Actual"/>
    <s v="Último Informe MINCIECIA"/>
    <s v="Adimensional"/>
    <s v="Ministerio de Ciencias, Tecnología, Conocimiento e Innovación"/>
    <x v="1933"/>
    <m/>
    <s v="Representación Geográfica"/>
    <m/>
    <x v="1919"/>
    <m/>
    <s v="#1774B9"/>
    <s v="360-1934"/>
    <n v="36312303"/>
    <s v="T-368"/>
    <s v="C-364"/>
    <s v="FI-366"/>
    <s v="M-372"/>
  </r>
  <r>
    <x v="1934"/>
    <n v="360"/>
    <s v="Enfermedades Mundiales"/>
    <s v="Salud"/>
    <n v="12401"/>
    <x v="7"/>
    <x v="4"/>
    <x v="2"/>
    <x v="292"/>
    <s v="Zona"/>
    <s v="Etapa Actual"/>
    <s v="Último Informe MINCIECIA"/>
    <s v="Adimensional"/>
    <s v="Ministerio de Ciencias, Tecnología, Conocimiento e Innovación"/>
    <x v="1934"/>
    <m/>
    <s v="Representación Geográfica"/>
    <m/>
    <x v="1920"/>
    <m/>
    <s v="#1774B9"/>
    <s v="360-1935"/>
    <n v="36312401"/>
    <s v="T-368"/>
    <s v="C-364"/>
    <s v="FI-366"/>
    <s v="M-372"/>
  </r>
  <r>
    <x v="1935"/>
    <n v="360"/>
    <s v="Enfermedades Mundiales"/>
    <s v="Salud"/>
    <n v="12402"/>
    <x v="7"/>
    <x v="4"/>
    <x v="2"/>
    <x v="293"/>
    <s v="Zona"/>
    <s v="Etapa Actual"/>
    <s v="Último Informe MINCIECIA"/>
    <s v="Adimensional"/>
    <s v="Ministerio de Ciencias, Tecnología, Conocimiento e Innovación"/>
    <x v="1935"/>
    <m/>
    <s v="Representación Geográfica"/>
    <m/>
    <x v="1921"/>
    <m/>
    <s v="#1774B9"/>
    <s v="360-1936"/>
    <n v="36312402"/>
    <s v="T-368"/>
    <s v="C-364"/>
    <s v="FI-366"/>
    <s v="M-372"/>
  </r>
  <r>
    <x v="1936"/>
    <n v="360"/>
    <s v="Enfermedades Mundiales"/>
    <s v="Salud"/>
    <n v="13101"/>
    <x v="7"/>
    <x v="4"/>
    <x v="2"/>
    <x v="294"/>
    <s v="Zona"/>
    <s v="Etapa Actual"/>
    <s v="Último Informe MINCIECIA"/>
    <s v="Adimensional"/>
    <s v="Ministerio de Ciencias, Tecnología, Conocimiento e Innovación"/>
    <x v="1936"/>
    <m/>
    <s v="Representación Geográfica"/>
    <m/>
    <x v="1922"/>
    <m/>
    <s v="#1774B9"/>
    <s v="360-1937"/>
    <n v="36313101"/>
    <s v="T-368"/>
    <s v="C-364"/>
    <s v="FI-366"/>
    <s v="M-372"/>
  </r>
  <r>
    <x v="1937"/>
    <n v="360"/>
    <s v="Enfermedades Mundiales"/>
    <s v="Salud"/>
    <n v="13102"/>
    <x v="7"/>
    <x v="4"/>
    <x v="2"/>
    <x v="295"/>
    <s v="Zona"/>
    <s v="Etapa Actual"/>
    <s v="Último Informe MINCIECIA"/>
    <s v="Adimensional"/>
    <s v="Ministerio de Ciencias, Tecnología, Conocimiento e Innovación"/>
    <x v="1937"/>
    <m/>
    <s v="Representación Geográfica"/>
    <m/>
    <x v="1923"/>
    <m/>
    <s v="#1774B9"/>
    <s v="360-1938"/>
    <n v="36313102"/>
    <s v="T-368"/>
    <s v="C-364"/>
    <s v="FI-366"/>
    <s v="M-372"/>
  </r>
  <r>
    <x v="1938"/>
    <n v="360"/>
    <s v="Enfermedades Mundiales"/>
    <s v="Salud"/>
    <n v="13103"/>
    <x v="7"/>
    <x v="4"/>
    <x v="2"/>
    <x v="296"/>
    <s v="Zona"/>
    <s v="Etapa Actual"/>
    <s v="Último Informe MINCIECIA"/>
    <s v="Adimensional"/>
    <s v="Ministerio de Ciencias, Tecnología, Conocimiento e Innovación"/>
    <x v="1938"/>
    <m/>
    <s v="Representación Geográfica"/>
    <m/>
    <x v="1924"/>
    <m/>
    <s v="#1774B9"/>
    <s v="360-1939"/>
    <n v="36313103"/>
    <s v="T-368"/>
    <s v="C-364"/>
    <s v="FI-366"/>
    <s v="M-372"/>
  </r>
  <r>
    <x v="1939"/>
    <n v="360"/>
    <s v="Enfermedades Mundiales"/>
    <s v="Salud"/>
    <n v="13104"/>
    <x v="7"/>
    <x v="4"/>
    <x v="2"/>
    <x v="297"/>
    <s v="Zona"/>
    <s v="Etapa Actual"/>
    <s v="Último Informe MINCIECIA"/>
    <s v="Adimensional"/>
    <s v="Ministerio de Ciencias, Tecnología, Conocimiento e Innovación"/>
    <x v="1939"/>
    <m/>
    <s v="Representación Geográfica"/>
    <m/>
    <x v="1925"/>
    <m/>
    <s v="#1774B9"/>
    <s v="360-1940"/>
    <n v="36313104"/>
    <s v="T-368"/>
    <s v="C-364"/>
    <s v="FI-366"/>
    <s v="M-372"/>
  </r>
  <r>
    <x v="1940"/>
    <n v="360"/>
    <s v="Enfermedades Mundiales"/>
    <s v="Salud"/>
    <n v="13105"/>
    <x v="7"/>
    <x v="4"/>
    <x v="2"/>
    <x v="298"/>
    <s v="Zona"/>
    <s v="Etapa Actual"/>
    <s v="Último Informe MINCIECIA"/>
    <s v="Adimensional"/>
    <s v="Ministerio de Ciencias, Tecnología, Conocimiento e Innovación"/>
    <x v="1940"/>
    <m/>
    <s v="Representación Geográfica"/>
    <m/>
    <x v="1926"/>
    <m/>
    <s v="#1774B9"/>
    <s v="360-1941"/>
    <n v="36313105"/>
    <s v="T-368"/>
    <s v="C-364"/>
    <s v="FI-366"/>
    <s v="M-372"/>
  </r>
  <r>
    <x v="1941"/>
    <n v="360"/>
    <s v="Enfermedades Mundiales"/>
    <s v="Salud"/>
    <n v="13106"/>
    <x v="7"/>
    <x v="4"/>
    <x v="2"/>
    <x v="299"/>
    <s v="Zona"/>
    <s v="Etapa Actual"/>
    <s v="Último Informe MINCIECIA"/>
    <s v="Adimensional"/>
    <s v="Ministerio de Ciencias, Tecnología, Conocimiento e Innovación"/>
    <x v="1941"/>
    <m/>
    <s v="Representación Geográfica"/>
    <m/>
    <x v="1927"/>
    <m/>
    <s v="#1774B9"/>
    <s v="360-1942"/>
    <n v="36313106"/>
    <s v="T-368"/>
    <s v="C-364"/>
    <s v="FI-366"/>
    <s v="M-372"/>
  </r>
  <r>
    <x v="1942"/>
    <n v="360"/>
    <s v="Enfermedades Mundiales"/>
    <s v="Salud"/>
    <n v="13107"/>
    <x v="7"/>
    <x v="4"/>
    <x v="2"/>
    <x v="300"/>
    <s v="Zona"/>
    <s v="Etapa Actual"/>
    <s v="Último Informe MINCIECIA"/>
    <s v="Adimensional"/>
    <s v="Ministerio de Ciencias, Tecnología, Conocimiento e Innovación"/>
    <x v="1942"/>
    <m/>
    <s v="Representación Geográfica"/>
    <m/>
    <x v="1928"/>
    <m/>
    <s v="#1774B9"/>
    <s v="360-1943"/>
    <n v="36313107"/>
    <s v="T-368"/>
    <s v="C-364"/>
    <s v="FI-366"/>
    <s v="M-372"/>
  </r>
  <r>
    <x v="1943"/>
    <n v="360"/>
    <s v="Enfermedades Mundiales"/>
    <s v="Salud"/>
    <n v="13108"/>
    <x v="7"/>
    <x v="4"/>
    <x v="2"/>
    <x v="301"/>
    <s v="Zona"/>
    <s v="Etapa Actual"/>
    <s v="Último Informe MINCIECIA"/>
    <s v="Adimensional"/>
    <s v="Ministerio de Ciencias, Tecnología, Conocimiento e Innovación"/>
    <x v="1943"/>
    <m/>
    <s v="Representación Geográfica"/>
    <m/>
    <x v="1929"/>
    <m/>
    <s v="#1774B9"/>
    <s v="360-1944"/>
    <n v="36313108"/>
    <s v="T-368"/>
    <s v="C-364"/>
    <s v="FI-366"/>
    <s v="M-372"/>
  </r>
  <r>
    <x v="1944"/>
    <n v="360"/>
    <s v="Enfermedades Mundiales"/>
    <s v="Salud"/>
    <n v="13109"/>
    <x v="7"/>
    <x v="4"/>
    <x v="2"/>
    <x v="302"/>
    <s v="Zona"/>
    <s v="Etapa Actual"/>
    <s v="Último Informe MINCIECIA"/>
    <s v="Adimensional"/>
    <s v="Ministerio de Ciencias, Tecnología, Conocimiento e Innovación"/>
    <x v="1944"/>
    <m/>
    <s v="Representación Geográfica"/>
    <m/>
    <x v="1930"/>
    <m/>
    <s v="#1774B9"/>
    <s v="360-1945"/>
    <n v="36313109"/>
    <s v="T-368"/>
    <s v="C-364"/>
    <s v="FI-366"/>
    <s v="M-372"/>
  </r>
  <r>
    <x v="1945"/>
    <n v="360"/>
    <s v="Enfermedades Mundiales"/>
    <s v="Salud"/>
    <n v="13110"/>
    <x v="7"/>
    <x v="4"/>
    <x v="2"/>
    <x v="303"/>
    <s v="Zona"/>
    <s v="Etapa Actual"/>
    <s v="Último Informe MINCIECIA"/>
    <s v="Adimensional"/>
    <s v="Ministerio de Ciencias, Tecnología, Conocimiento e Innovación"/>
    <x v="1945"/>
    <m/>
    <s v="Representación Geográfica"/>
    <m/>
    <x v="1931"/>
    <m/>
    <s v="#1774B9"/>
    <s v="360-1946"/>
    <n v="36313110"/>
    <s v="T-368"/>
    <s v="C-364"/>
    <s v="FI-366"/>
    <s v="M-372"/>
  </r>
  <r>
    <x v="1946"/>
    <n v="360"/>
    <s v="Enfermedades Mundiales"/>
    <s v="Salud"/>
    <n v="13111"/>
    <x v="7"/>
    <x v="4"/>
    <x v="2"/>
    <x v="304"/>
    <s v="Zona"/>
    <s v="Etapa Actual"/>
    <s v="Último Informe MINCIECIA"/>
    <s v="Adimensional"/>
    <s v="Ministerio de Ciencias, Tecnología, Conocimiento e Innovación"/>
    <x v="1946"/>
    <m/>
    <s v="Representación Geográfica"/>
    <m/>
    <x v="1932"/>
    <m/>
    <s v="#1774B9"/>
    <s v="360-1947"/>
    <n v="36313111"/>
    <s v="T-368"/>
    <s v="C-364"/>
    <s v="FI-366"/>
    <s v="M-372"/>
  </r>
  <r>
    <x v="1947"/>
    <n v="360"/>
    <s v="Enfermedades Mundiales"/>
    <s v="Salud"/>
    <n v="13112"/>
    <x v="7"/>
    <x v="4"/>
    <x v="2"/>
    <x v="305"/>
    <s v="Zona"/>
    <s v="Etapa Actual"/>
    <s v="Último Informe MINCIECIA"/>
    <s v="Adimensional"/>
    <s v="Ministerio de Ciencias, Tecnología, Conocimiento e Innovación"/>
    <x v="1947"/>
    <m/>
    <s v="Representación Geográfica"/>
    <m/>
    <x v="1933"/>
    <m/>
    <s v="#1774B9"/>
    <s v="360-1948"/>
    <n v="36313112"/>
    <s v="T-368"/>
    <s v="C-364"/>
    <s v="FI-366"/>
    <s v="M-372"/>
  </r>
  <r>
    <x v="1948"/>
    <n v="360"/>
    <s v="Enfermedades Mundiales"/>
    <s v="Salud"/>
    <n v="13113"/>
    <x v="7"/>
    <x v="4"/>
    <x v="2"/>
    <x v="306"/>
    <s v="Zona"/>
    <s v="Etapa Actual"/>
    <s v="Último Informe MINCIECIA"/>
    <s v="Adimensional"/>
    <s v="Ministerio de Ciencias, Tecnología, Conocimiento e Innovación"/>
    <x v="1948"/>
    <m/>
    <s v="Representación Geográfica"/>
    <m/>
    <x v="1934"/>
    <m/>
    <s v="#1774B9"/>
    <s v="360-1949"/>
    <n v="36313113"/>
    <s v="T-368"/>
    <s v="C-364"/>
    <s v="FI-366"/>
    <s v="M-372"/>
  </r>
  <r>
    <x v="1949"/>
    <n v="360"/>
    <s v="Enfermedades Mundiales"/>
    <s v="Salud"/>
    <n v="13114"/>
    <x v="7"/>
    <x v="4"/>
    <x v="2"/>
    <x v="307"/>
    <s v="Zona"/>
    <s v="Etapa Actual"/>
    <s v="Último Informe MINCIECIA"/>
    <s v="Adimensional"/>
    <s v="Ministerio de Ciencias, Tecnología, Conocimiento e Innovación"/>
    <x v="1949"/>
    <m/>
    <s v="Representación Geográfica"/>
    <m/>
    <x v="1935"/>
    <m/>
    <s v="#1774B9"/>
    <s v="360-1950"/>
    <n v="36313114"/>
    <s v="T-368"/>
    <s v="C-364"/>
    <s v="FI-366"/>
    <s v="M-372"/>
  </r>
  <r>
    <x v="1950"/>
    <n v="360"/>
    <s v="Enfermedades Mundiales"/>
    <s v="Salud"/>
    <n v="13115"/>
    <x v="7"/>
    <x v="4"/>
    <x v="2"/>
    <x v="308"/>
    <s v="Zona"/>
    <s v="Etapa Actual"/>
    <s v="Último Informe MINCIECIA"/>
    <s v="Adimensional"/>
    <s v="Ministerio de Ciencias, Tecnología, Conocimiento e Innovación"/>
    <x v="1950"/>
    <m/>
    <s v="Representación Geográfica"/>
    <m/>
    <x v="1936"/>
    <m/>
    <s v="#1774B9"/>
    <s v="360-1951"/>
    <n v="36313115"/>
    <s v="T-368"/>
    <s v="C-364"/>
    <s v="FI-366"/>
    <s v="M-372"/>
  </r>
  <r>
    <x v="1951"/>
    <n v="360"/>
    <s v="Enfermedades Mundiales"/>
    <s v="Salud"/>
    <n v="13116"/>
    <x v="7"/>
    <x v="4"/>
    <x v="2"/>
    <x v="309"/>
    <s v="Zona"/>
    <s v="Etapa Actual"/>
    <s v="Último Informe MINCIECIA"/>
    <s v="Adimensional"/>
    <s v="Ministerio de Ciencias, Tecnología, Conocimiento e Innovación"/>
    <x v="1951"/>
    <m/>
    <s v="Representación Geográfica"/>
    <m/>
    <x v="1937"/>
    <m/>
    <s v="#1774B9"/>
    <s v="360-1952"/>
    <n v="36313116"/>
    <s v="T-368"/>
    <s v="C-364"/>
    <s v="FI-366"/>
    <s v="M-372"/>
  </r>
  <r>
    <x v="1952"/>
    <n v="360"/>
    <s v="Enfermedades Mundiales"/>
    <s v="Salud"/>
    <n v="13117"/>
    <x v="7"/>
    <x v="4"/>
    <x v="2"/>
    <x v="310"/>
    <s v="Zona"/>
    <s v="Etapa Actual"/>
    <s v="Último Informe MINCIECIA"/>
    <s v="Adimensional"/>
    <s v="Ministerio de Ciencias, Tecnología, Conocimiento e Innovación"/>
    <x v="1952"/>
    <m/>
    <s v="Representación Geográfica"/>
    <m/>
    <x v="1938"/>
    <m/>
    <s v="#1774B9"/>
    <s v="360-1953"/>
    <n v="36313117"/>
    <s v="T-368"/>
    <s v="C-364"/>
    <s v="FI-366"/>
    <s v="M-372"/>
  </r>
  <r>
    <x v="1953"/>
    <n v="360"/>
    <s v="Enfermedades Mundiales"/>
    <s v="Salud"/>
    <n v="13118"/>
    <x v="7"/>
    <x v="4"/>
    <x v="2"/>
    <x v="311"/>
    <s v="Zona"/>
    <s v="Etapa Actual"/>
    <s v="Último Informe MINCIECIA"/>
    <s v="Adimensional"/>
    <s v="Ministerio de Ciencias, Tecnología, Conocimiento e Innovación"/>
    <x v="1953"/>
    <m/>
    <s v="Representación Geográfica"/>
    <m/>
    <x v="1939"/>
    <m/>
    <s v="#1774B9"/>
    <s v="360-1954"/>
    <n v="36313118"/>
    <s v="T-368"/>
    <s v="C-364"/>
    <s v="FI-366"/>
    <s v="M-372"/>
  </r>
  <r>
    <x v="1954"/>
    <n v="360"/>
    <s v="Enfermedades Mundiales"/>
    <s v="Salud"/>
    <n v="13119"/>
    <x v="7"/>
    <x v="4"/>
    <x v="2"/>
    <x v="312"/>
    <s v="Zona"/>
    <s v="Etapa Actual"/>
    <s v="Último Informe MINCIECIA"/>
    <s v="Adimensional"/>
    <s v="Ministerio de Ciencias, Tecnología, Conocimiento e Innovación"/>
    <x v="1954"/>
    <m/>
    <s v="Representación Geográfica"/>
    <m/>
    <x v="1940"/>
    <m/>
    <s v="#1774B9"/>
    <s v="360-1955"/>
    <n v="36313119"/>
    <s v="T-368"/>
    <s v="C-364"/>
    <s v="FI-366"/>
    <s v="M-372"/>
  </r>
  <r>
    <x v="1955"/>
    <n v="360"/>
    <s v="Enfermedades Mundiales"/>
    <s v="Salud"/>
    <n v="13120"/>
    <x v="7"/>
    <x v="4"/>
    <x v="2"/>
    <x v="313"/>
    <s v="Zona"/>
    <s v="Etapa Actual"/>
    <s v="Último Informe MINCIECIA"/>
    <s v="Adimensional"/>
    <s v="Ministerio de Ciencias, Tecnología, Conocimiento e Innovación"/>
    <x v="1955"/>
    <m/>
    <s v="Representación Geográfica"/>
    <m/>
    <x v="1941"/>
    <m/>
    <s v="#1774B9"/>
    <s v="360-1956"/>
    <n v="36313120"/>
    <s v="T-368"/>
    <s v="C-364"/>
    <s v="FI-366"/>
    <s v="M-372"/>
  </r>
  <r>
    <x v="1956"/>
    <n v="360"/>
    <s v="Enfermedades Mundiales"/>
    <s v="Salud"/>
    <n v="13121"/>
    <x v="7"/>
    <x v="4"/>
    <x v="2"/>
    <x v="314"/>
    <s v="Zona"/>
    <s v="Etapa Actual"/>
    <s v="Último Informe MINCIECIA"/>
    <s v="Adimensional"/>
    <s v="Ministerio de Ciencias, Tecnología, Conocimiento e Innovación"/>
    <x v="1956"/>
    <m/>
    <s v="Representación Geográfica"/>
    <m/>
    <x v="1942"/>
    <m/>
    <s v="#1774B9"/>
    <s v="360-1957"/>
    <n v="36313121"/>
    <s v="T-368"/>
    <s v="C-364"/>
    <s v="FI-366"/>
    <s v="M-372"/>
  </r>
  <r>
    <x v="1957"/>
    <n v="360"/>
    <s v="Enfermedades Mundiales"/>
    <s v="Salud"/>
    <n v="13122"/>
    <x v="7"/>
    <x v="4"/>
    <x v="2"/>
    <x v="315"/>
    <s v="Zona"/>
    <s v="Etapa Actual"/>
    <s v="Último Informe MINCIECIA"/>
    <s v="Adimensional"/>
    <s v="Ministerio de Ciencias, Tecnología, Conocimiento e Innovación"/>
    <x v="1957"/>
    <m/>
    <s v="Representación Geográfica"/>
    <m/>
    <x v="1943"/>
    <m/>
    <s v="#1774B9"/>
    <s v="360-1958"/>
    <n v="36313122"/>
    <s v="T-368"/>
    <s v="C-364"/>
    <s v="FI-366"/>
    <s v="M-372"/>
  </r>
  <r>
    <x v="1958"/>
    <n v="360"/>
    <s v="Enfermedades Mundiales"/>
    <s v="Salud"/>
    <n v="13123"/>
    <x v="7"/>
    <x v="4"/>
    <x v="2"/>
    <x v="316"/>
    <s v="Zona"/>
    <s v="Etapa Actual"/>
    <s v="Último Informe MINCIECIA"/>
    <s v="Adimensional"/>
    <s v="Ministerio de Ciencias, Tecnología, Conocimiento e Innovación"/>
    <x v="1958"/>
    <m/>
    <s v="Representación Geográfica"/>
    <m/>
    <x v="1944"/>
    <m/>
    <s v="#1774B9"/>
    <s v="360-1959"/>
    <n v="36313123"/>
    <s v="T-368"/>
    <s v="C-364"/>
    <s v="FI-366"/>
    <s v="M-372"/>
  </r>
  <r>
    <x v="1959"/>
    <n v="360"/>
    <s v="Enfermedades Mundiales"/>
    <s v="Salud"/>
    <n v="13124"/>
    <x v="7"/>
    <x v="4"/>
    <x v="2"/>
    <x v="317"/>
    <s v="Zona"/>
    <s v="Etapa Actual"/>
    <s v="Último Informe MINCIECIA"/>
    <s v="Adimensional"/>
    <s v="Ministerio de Ciencias, Tecnología, Conocimiento e Innovación"/>
    <x v="1959"/>
    <m/>
    <s v="Representación Geográfica"/>
    <m/>
    <x v="1945"/>
    <m/>
    <s v="#1774B9"/>
    <s v="360-1960"/>
    <n v="36313124"/>
    <s v="T-368"/>
    <s v="C-364"/>
    <s v="FI-366"/>
    <s v="M-372"/>
  </r>
  <r>
    <x v="1960"/>
    <n v="360"/>
    <s v="Enfermedades Mundiales"/>
    <s v="Salud"/>
    <n v="13125"/>
    <x v="7"/>
    <x v="4"/>
    <x v="2"/>
    <x v="318"/>
    <s v="Zona"/>
    <s v="Etapa Actual"/>
    <s v="Último Informe MINCIECIA"/>
    <s v="Adimensional"/>
    <s v="Ministerio de Ciencias, Tecnología, Conocimiento e Innovación"/>
    <x v="1960"/>
    <m/>
    <s v="Representación Geográfica"/>
    <m/>
    <x v="1946"/>
    <m/>
    <s v="#1774B9"/>
    <s v="360-1961"/>
    <n v="36313125"/>
    <s v="T-368"/>
    <s v="C-364"/>
    <s v="FI-366"/>
    <s v="M-372"/>
  </r>
  <r>
    <x v="1961"/>
    <n v="360"/>
    <s v="Enfermedades Mundiales"/>
    <s v="Salud"/>
    <n v="13126"/>
    <x v="7"/>
    <x v="4"/>
    <x v="2"/>
    <x v="319"/>
    <s v="Zona"/>
    <s v="Etapa Actual"/>
    <s v="Último Informe MINCIECIA"/>
    <s v="Adimensional"/>
    <s v="Ministerio de Ciencias, Tecnología, Conocimiento e Innovación"/>
    <x v="1961"/>
    <m/>
    <s v="Representación Geográfica"/>
    <m/>
    <x v="1947"/>
    <m/>
    <s v="#1774B9"/>
    <s v="360-1962"/>
    <n v="36313126"/>
    <s v="T-368"/>
    <s v="C-364"/>
    <s v="FI-366"/>
    <s v="M-372"/>
  </r>
  <r>
    <x v="1962"/>
    <n v="360"/>
    <s v="Enfermedades Mundiales"/>
    <s v="Salud"/>
    <n v="13127"/>
    <x v="7"/>
    <x v="4"/>
    <x v="2"/>
    <x v="320"/>
    <s v="Zona"/>
    <s v="Etapa Actual"/>
    <s v="Último Informe MINCIECIA"/>
    <s v="Adimensional"/>
    <s v="Ministerio de Ciencias, Tecnología, Conocimiento e Innovación"/>
    <x v="1962"/>
    <m/>
    <s v="Representación Geográfica"/>
    <m/>
    <x v="1948"/>
    <m/>
    <s v="#1774B9"/>
    <s v="360-1963"/>
    <n v="36313127"/>
    <s v="T-368"/>
    <s v="C-364"/>
    <s v="FI-366"/>
    <s v="M-372"/>
  </r>
  <r>
    <x v="1963"/>
    <n v="360"/>
    <s v="Enfermedades Mundiales"/>
    <s v="Salud"/>
    <n v="13128"/>
    <x v="7"/>
    <x v="4"/>
    <x v="2"/>
    <x v="321"/>
    <s v="Zona"/>
    <s v="Etapa Actual"/>
    <s v="Último Informe MINCIECIA"/>
    <s v="Adimensional"/>
    <s v="Ministerio de Ciencias, Tecnología, Conocimiento e Innovación"/>
    <x v="1963"/>
    <m/>
    <s v="Representación Geográfica"/>
    <m/>
    <x v="1949"/>
    <m/>
    <s v="#1774B9"/>
    <s v="360-1964"/>
    <n v="36313128"/>
    <s v="T-368"/>
    <s v="C-364"/>
    <s v="FI-366"/>
    <s v="M-372"/>
  </r>
  <r>
    <x v="1964"/>
    <n v="360"/>
    <s v="Enfermedades Mundiales"/>
    <s v="Salud"/>
    <n v="13129"/>
    <x v="7"/>
    <x v="4"/>
    <x v="2"/>
    <x v="322"/>
    <s v="Zona"/>
    <s v="Etapa Actual"/>
    <s v="Último Informe MINCIECIA"/>
    <s v="Adimensional"/>
    <s v="Ministerio de Ciencias, Tecnología, Conocimiento e Innovación"/>
    <x v="1964"/>
    <m/>
    <s v="Representación Geográfica"/>
    <m/>
    <x v="1950"/>
    <m/>
    <s v="#1774B9"/>
    <s v="360-1965"/>
    <n v="36313129"/>
    <s v="T-368"/>
    <s v="C-364"/>
    <s v="FI-366"/>
    <s v="M-372"/>
  </r>
  <r>
    <x v="1965"/>
    <n v="360"/>
    <s v="Enfermedades Mundiales"/>
    <s v="Salud"/>
    <n v="13130"/>
    <x v="7"/>
    <x v="4"/>
    <x v="2"/>
    <x v="323"/>
    <s v="Zona"/>
    <s v="Etapa Actual"/>
    <s v="Último Informe MINCIECIA"/>
    <s v="Adimensional"/>
    <s v="Ministerio de Ciencias, Tecnología, Conocimiento e Innovación"/>
    <x v="1965"/>
    <m/>
    <s v="Representación Geográfica"/>
    <m/>
    <x v="1951"/>
    <m/>
    <s v="#1774B9"/>
    <s v="360-1966"/>
    <n v="36313130"/>
    <s v="T-368"/>
    <s v="C-364"/>
    <s v="FI-366"/>
    <s v="M-372"/>
  </r>
  <r>
    <x v="1966"/>
    <n v="360"/>
    <s v="Enfermedades Mundiales"/>
    <s v="Salud"/>
    <n v="13131"/>
    <x v="7"/>
    <x v="4"/>
    <x v="2"/>
    <x v="324"/>
    <s v="Zona"/>
    <s v="Etapa Actual"/>
    <s v="Último Informe MINCIECIA"/>
    <s v="Adimensional"/>
    <s v="Ministerio de Ciencias, Tecnología, Conocimiento e Innovación"/>
    <x v="1966"/>
    <m/>
    <s v="Representación Geográfica"/>
    <m/>
    <x v="1952"/>
    <m/>
    <s v="#1774B9"/>
    <s v="360-1967"/>
    <n v="36313131"/>
    <s v="T-368"/>
    <s v="C-364"/>
    <s v="FI-366"/>
    <s v="M-372"/>
  </r>
  <r>
    <x v="1967"/>
    <n v="360"/>
    <s v="Enfermedades Mundiales"/>
    <s v="Salud"/>
    <n v="13132"/>
    <x v="7"/>
    <x v="4"/>
    <x v="2"/>
    <x v="325"/>
    <s v="Zona"/>
    <s v="Etapa Actual"/>
    <s v="Último Informe MINCIECIA"/>
    <s v="Adimensional"/>
    <s v="Ministerio de Ciencias, Tecnología, Conocimiento e Innovación"/>
    <x v="1967"/>
    <m/>
    <s v="Representación Geográfica"/>
    <m/>
    <x v="1953"/>
    <m/>
    <s v="#1774B9"/>
    <s v="360-1968"/>
    <n v="36313132"/>
    <s v="T-368"/>
    <s v="C-364"/>
    <s v="FI-366"/>
    <s v="M-372"/>
  </r>
  <r>
    <x v="1968"/>
    <n v="360"/>
    <s v="Enfermedades Mundiales"/>
    <s v="Salud"/>
    <n v="13201"/>
    <x v="7"/>
    <x v="4"/>
    <x v="2"/>
    <x v="326"/>
    <s v="Zona"/>
    <s v="Etapa Actual"/>
    <s v="Último Informe MINCIECIA"/>
    <s v="Adimensional"/>
    <s v="Ministerio de Ciencias, Tecnología, Conocimiento e Innovación"/>
    <x v="1968"/>
    <m/>
    <s v="Representación Geográfica"/>
    <m/>
    <x v="1954"/>
    <m/>
    <s v="#1774B9"/>
    <s v="360-1969"/>
    <n v="36313201"/>
    <s v="T-368"/>
    <s v="C-364"/>
    <s v="FI-366"/>
    <s v="M-372"/>
  </r>
  <r>
    <x v="1969"/>
    <n v="360"/>
    <s v="Enfermedades Mundiales"/>
    <s v="Salud"/>
    <n v="13202"/>
    <x v="7"/>
    <x v="4"/>
    <x v="2"/>
    <x v="327"/>
    <s v="Zona"/>
    <s v="Etapa Actual"/>
    <s v="Último Informe MINCIECIA"/>
    <s v="Adimensional"/>
    <s v="Ministerio de Ciencias, Tecnología, Conocimiento e Innovación"/>
    <x v="1969"/>
    <m/>
    <s v="Representación Geográfica"/>
    <m/>
    <x v="1955"/>
    <m/>
    <s v="#1774B9"/>
    <s v="360-1970"/>
    <n v="36313202"/>
    <s v="T-368"/>
    <s v="C-364"/>
    <s v="FI-366"/>
    <s v="M-372"/>
  </r>
  <r>
    <x v="1970"/>
    <n v="360"/>
    <s v="Enfermedades Mundiales"/>
    <s v="Salud"/>
    <n v="13203"/>
    <x v="7"/>
    <x v="4"/>
    <x v="2"/>
    <x v="328"/>
    <s v="Zona"/>
    <s v="Etapa Actual"/>
    <s v="Último Informe MINCIECIA"/>
    <s v="Adimensional"/>
    <s v="Ministerio de Ciencias, Tecnología, Conocimiento e Innovación"/>
    <x v="1970"/>
    <m/>
    <s v="Representación Geográfica"/>
    <m/>
    <x v="1956"/>
    <m/>
    <s v="#1774B9"/>
    <s v="360-1971"/>
    <n v="36313203"/>
    <s v="T-368"/>
    <s v="C-364"/>
    <s v="FI-366"/>
    <s v="M-372"/>
  </r>
  <r>
    <x v="1971"/>
    <n v="360"/>
    <s v="Enfermedades Mundiales"/>
    <s v="Salud"/>
    <n v="13301"/>
    <x v="7"/>
    <x v="4"/>
    <x v="2"/>
    <x v="329"/>
    <s v="Zona"/>
    <s v="Etapa Actual"/>
    <s v="Último Informe MINCIECIA"/>
    <s v="Adimensional"/>
    <s v="Ministerio de Ciencias, Tecnología, Conocimiento e Innovación"/>
    <x v="1971"/>
    <m/>
    <s v="Representación Geográfica"/>
    <m/>
    <x v="1957"/>
    <m/>
    <s v="#1774B9"/>
    <s v="360-1972"/>
    <n v="36313301"/>
    <s v="T-368"/>
    <s v="C-364"/>
    <s v="FI-366"/>
    <s v="M-372"/>
  </r>
  <r>
    <x v="1972"/>
    <n v="360"/>
    <s v="Enfermedades Mundiales"/>
    <s v="Salud"/>
    <n v="13302"/>
    <x v="7"/>
    <x v="4"/>
    <x v="2"/>
    <x v="330"/>
    <s v="Zona"/>
    <s v="Etapa Actual"/>
    <s v="Último Informe MINCIECIA"/>
    <s v="Adimensional"/>
    <s v="Ministerio de Ciencias, Tecnología, Conocimiento e Innovación"/>
    <x v="1972"/>
    <m/>
    <s v="Representación Geográfica"/>
    <m/>
    <x v="1958"/>
    <m/>
    <s v="#1774B9"/>
    <s v="360-1973"/>
    <n v="36313302"/>
    <s v="T-368"/>
    <s v="C-364"/>
    <s v="FI-366"/>
    <s v="M-372"/>
  </r>
  <r>
    <x v="1973"/>
    <n v="360"/>
    <s v="Enfermedades Mundiales"/>
    <s v="Salud"/>
    <n v="13303"/>
    <x v="7"/>
    <x v="4"/>
    <x v="2"/>
    <x v="331"/>
    <s v="Zona"/>
    <s v="Etapa Actual"/>
    <s v="Último Informe MINCIECIA"/>
    <s v="Adimensional"/>
    <s v="Ministerio de Ciencias, Tecnología, Conocimiento e Innovación"/>
    <x v="1973"/>
    <m/>
    <s v="Representación Geográfica"/>
    <m/>
    <x v="1959"/>
    <m/>
    <s v="#1774B9"/>
    <s v="360-1974"/>
    <n v="36313303"/>
    <s v="T-368"/>
    <s v="C-364"/>
    <s v="FI-366"/>
    <s v="M-372"/>
  </r>
  <r>
    <x v="1974"/>
    <n v="360"/>
    <s v="Enfermedades Mundiales"/>
    <s v="Salud"/>
    <n v="13401"/>
    <x v="7"/>
    <x v="4"/>
    <x v="2"/>
    <x v="332"/>
    <s v="Zona"/>
    <s v="Etapa Actual"/>
    <s v="Último Informe MINCIECIA"/>
    <s v="Adimensional"/>
    <s v="Ministerio de Ciencias, Tecnología, Conocimiento e Innovación"/>
    <x v="1974"/>
    <m/>
    <s v="Representación Geográfica"/>
    <m/>
    <x v="1960"/>
    <m/>
    <s v="#1774B9"/>
    <s v="360-1975"/>
    <n v="36313401"/>
    <s v="T-368"/>
    <s v="C-364"/>
    <s v="FI-366"/>
    <s v="M-372"/>
  </r>
  <r>
    <x v="1975"/>
    <n v="360"/>
    <s v="Enfermedades Mundiales"/>
    <s v="Salud"/>
    <n v="13402"/>
    <x v="7"/>
    <x v="4"/>
    <x v="2"/>
    <x v="333"/>
    <s v="Zona"/>
    <s v="Etapa Actual"/>
    <s v="Último Informe MINCIECIA"/>
    <s v="Adimensional"/>
    <s v="Ministerio de Ciencias, Tecnología, Conocimiento e Innovación"/>
    <x v="1975"/>
    <m/>
    <s v="Representación Geográfica"/>
    <m/>
    <x v="1961"/>
    <m/>
    <s v="#1774B9"/>
    <s v="360-1976"/>
    <n v="36313402"/>
    <s v="T-368"/>
    <s v="C-364"/>
    <s v="FI-366"/>
    <s v="M-372"/>
  </r>
  <r>
    <x v="1976"/>
    <n v="360"/>
    <s v="Enfermedades Mundiales"/>
    <s v="Salud"/>
    <n v="13403"/>
    <x v="7"/>
    <x v="4"/>
    <x v="2"/>
    <x v="334"/>
    <s v="Zona"/>
    <s v="Etapa Actual"/>
    <s v="Último Informe MINCIECIA"/>
    <s v="Adimensional"/>
    <s v="Ministerio de Ciencias, Tecnología, Conocimiento e Innovación"/>
    <x v="1976"/>
    <m/>
    <s v="Representación Geográfica"/>
    <m/>
    <x v="1962"/>
    <m/>
    <s v="#1774B9"/>
    <s v="360-1977"/>
    <n v="36313403"/>
    <s v="T-368"/>
    <s v="C-364"/>
    <s v="FI-366"/>
    <s v="M-372"/>
  </r>
  <r>
    <x v="1977"/>
    <n v="360"/>
    <s v="Enfermedades Mundiales"/>
    <s v="Salud"/>
    <n v="13404"/>
    <x v="7"/>
    <x v="4"/>
    <x v="2"/>
    <x v="335"/>
    <s v="Zona"/>
    <s v="Etapa Actual"/>
    <s v="Último Informe MINCIECIA"/>
    <s v="Adimensional"/>
    <s v="Ministerio de Ciencias, Tecnología, Conocimiento e Innovación"/>
    <x v="1977"/>
    <m/>
    <s v="Representación Geográfica"/>
    <m/>
    <x v="1963"/>
    <m/>
    <s v="#1774B9"/>
    <s v="360-1978"/>
    <n v="36313404"/>
    <s v="T-368"/>
    <s v="C-364"/>
    <s v="FI-366"/>
    <s v="M-372"/>
  </r>
  <r>
    <x v="1978"/>
    <n v="360"/>
    <s v="Enfermedades Mundiales"/>
    <s v="Salud"/>
    <n v="13501"/>
    <x v="7"/>
    <x v="4"/>
    <x v="2"/>
    <x v="336"/>
    <s v="Zona"/>
    <s v="Etapa Actual"/>
    <s v="Último Informe MINCIECIA"/>
    <s v="Adimensional"/>
    <s v="Ministerio de Ciencias, Tecnología, Conocimiento e Innovación"/>
    <x v="1978"/>
    <m/>
    <s v="Representación Geográfica"/>
    <m/>
    <x v="1964"/>
    <m/>
    <s v="#1774B9"/>
    <s v="360-1979"/>
    <n v="36313501"/>
    <s v="T-368"/>
    <s v="C-364"/>
    <s v="FI-366"/>
    <s v="M-372"/>
  </r>
  <r>
    <x v="1979"/>
    <n v="360"/>
    <s v="Enfermedades Mundiales"/>
    <s v="Salud"/>
    <n v="13502"/>
    <x v="7"/>
    <x v="4"/>
    <x v="2"/>
    <x v="337"/>
    <s v="Zona"/>
    <s v="Etapa Actual"/>
    <s v="Último Informe MINCIECIA"/>
    <s v="Adimensional"/>
    <s v="Ministerio de Ciencias, Tecnología, Conocimiento e Innovación"/>
    <x v="1979"/>
    <m/>
    <s v="Representación Geográfica"/>
    <m/>
    <x v="1965"/>
    <m/>
    <s v="#1774B9"/>
    <s v="360-1980"/>
    <n v="36313502"/>
    <s v="T-368"/>
    <s v="C-364"/>
    <s v="FI-366"/>
    <s v="M-372"/>
  </r>
  <r>
    <x v="1980"/>
    <n v="360"/>
    <s v="Enfermedades Mundiales"/>
    <s v="Salud"/>
    <n v="13503"/>
    <x v="7"/>
    <x v="4"/>
    <x v="2"/>
    <x v="338"/>
    <s v="Zona"/>
    <s v="Etapa Actual"/>
    <s v="Último Informe MINCIECIA"/>
    <s v="Adimensional"/>
    <s v="Ministerio de Ciencias, Tecnología, Conocimiento e Innovación"/>
    <x v="1980"/>
    <m/>
    <s v="Representación Geográfica"/>
    <m/>
    <x v="1966"/>
    <m/>
    <s v="#1774B9"/>
    <s v="360-1981"/>
    <n v="36313503"/>
    <s v="T-368"/>
    <s v="C-364"/>
    <s v="FI-366"/>
    <s v="M-372"/>
  </r>
  <r>
    <x v="1981"/>
    <n v="360"/>
    <s v="Enfermedades Mundiales"/>
    <s v="Salud"/>
    <n v="13504"/>
    <x v="7"/>
    <x v="4"/>
    <x v="2"/>
    <x v="339"/>
    <s v="Zona"/>
    <s v="Etapa Actual"/>
    <s v="Último Informe MINCIECIA"/>
    <s v="Adimensional"/>
    <s v="Ministerio de Ciencias, Tecnología, Conocimiento e Innovación"/>
    <x v="1981"/>
    <m/>
    <s v="Representación Geográfica"/>
    <m/>
    <x v="1967"/>
    <m/>
    <s v="#1774B9"/>
    <s v="360-1982"/>
    <n v="36313504"/>
    <s v="T-368"/>
    <s v="C-364"/>
    <s v="FI-366"/>
    <s v="M-372"/>
  </r>
  <r>
    <x v="1982"/>
    <n v="360"/>
    <s v="Enfermedades Mundiales"/>
    <s v="Salud"/>
    <n v="13505"/>
    <x v="7"/>
    <x v="4"/>
    <x v="2"/>
    <x v="340"/>
    <s v="Zona"/>
    <s v="Etapa Actual"/>
    <s v="Último Informe MINCIECIA"/>
    <s v="Adimensional"/>
    <s v="Ministerio de Ciencias, Tecnología, Conocimiento e Innovación"/>
    <x v="1982"/>
    <m/>
    <s v="Representación Geográfica"/>
    <m/>
    <x v="1968"/>
    <m/>
    <s v="#1774B9"/>
    <s v="360-1983"/>
    <n v="36313505"/>
    <s v="T-368"/>
    <s v="C-364"/>
    <s v="FI-366"/>
    <s v="M-372"/>
  </r>
  <r>
    <x v="1983"/>
    <n v="360"/>
    <s v="Enfermedades Mundiales"/>
    <s v="Salud"/>
    <n v="13601"/>
    <x v="7"/>
    <x v="4"/>
    <x v="2"/>
    <x v="341"/>
    <s v="Zona"/>
    <s v="Etapa Actual"/>
    <s v="Último Informe MINCIECIA"/>
    <s v="Adimensional"/>
    <s v="Ministerio de Ciencias, Tecnología, Conocimiento e Innovación"/>
    <x v="1983"/>
    <m/>
    <s v="Representación Geográfica"/>
    <m/>
    <x v="1969"/>
    <m/>
    <s v="#1774B9"/>
    <s v="360-1984"/>
    <n v="36313601"/>
    <s v="T-368"/>
    <s v="C-364"/>
    <s v="FI-366"/>
    <s v="M-372"/>
  </r>
  <r>
    <x v="1984"/>
    <n v="360"/>
    <s v="Enfermedades Mundiales"/>
    <s v="Salud"/>
    <n v="13602"/>
    <x v="7"/>
    <x v="4"/>
    <x v="2"/>
    <x v="342"/>
    <s v="Zona"/>
    <s v="Etapa Actual"/>
    <s v="Último Informe MINCIECIA"/>
    <s v="Adimensional"/>
    <s v="Ministerio de Ciencias, Tecnología, Conocimiento e Innovación"/>
    <x v="1984"/>
    <m/>
    <s v="Representación Geográfica"/>
    <m/>
    <x v="1970"/>
    <m/>
    <s v="#1774B9"/>
    <s v="360-1985"/>
    <n v="36313602"/>
    <s v="T-368"/>
    <s v="C-364"/>
    <s v="FI-366"/>
    <s v="M-372"/>
  </r>
  <r>
    <x v="1985"/>
    <n v="360"/>
    <s v="Enfermedades Mundiales"/>
    <s v="Salud"/>
    <n v="13603"/>
    <x v="7"/>
    <x v="4"/>
    <x v="2"/>
    <x v="343"/>
    <s v="Zona"/>
    <s v="Etapa Actual"/>
    <s v="Último Informe MINCIECIA"/>
    <s v="Adimensional"/>
    <s v="Ministerio de Ciencias, Tecnología, Conocimiento e Innovación"/>
    <x v="1985"/>
    <m/>
    <s v="Representación Geográfica"/>
    <m/>
    <x v="1971"/>
    <m/>
    <s v="#1774B9"/>
    <s v="360-1986"/>
    <n v="36313603"/>
    <s v="T-368"/>
    <s v="C-364"/>
    <s v="FI-366"/>
    <s v="M-372"/>
  </r>
  <r>
    <x v="1986"/>
    <n v="360"/>
    <s v="Enfermedades Mundiales"/>
    <s v="Salud"/>
    <n v="13604"/>
    <x v="7"/>
    <x v="4"/>
    <x v="2"/>
    <x v="344"/>
    <s v="Zona"/>
    <s v="Etapa Actual"/>
    <s v="Último Informe MINCIECIA"/>
    <s v="Adimensional"/>
    <s v="Ministerio de Ciencias, Tecnología, Conocimiento e Innovación"/>
    <x v="1986"/>
    <m/>
    <s v="Representación Geográfica"/>
    <m/>
    <x v="1972"/>
    <m/>
    <s v="#1774B9"/>
    <s v="360-1987"/>
    <n v="36313604"/>
    <s v="T-368"/>
    <s v="C-364"/>
    <s v="FI-366"/>
    <s v="M-372"/>
  </r>
  <r>
    <x v="1987"/>
    <n v="360"/>
    <s v="Enfermedades Mundiales"/>
    <s v="Salud"/>
    <n v="13605"/>
    <x v="7"/>
    <x v="4"/>
    <x v="2"/>
    <x v="345"/>
    <s v="Zona"/>
    <s v="Etapa Actual"/>
    <s v="Último Informe MINCIECIA"/>
    <s v="Adimensional"/>
    <s v="Ministerio de Ciencias, Tecnología, Conocimiento e Innovación"/>
    <x v="1987"/>
    <m/>
    <s v="Representación Geográfica"/>
    <m/>
    <x v="1973"/>
    <m/>
    <s v="#1774B9"/>
    <s v="360-1988"/>
    <n v="36313605"/>
    <s v="T-368"/>
    <s v="C-364"/>
    <s v="FI-366"/>
    <s v="M-372"/>
  </r>
  <r>
    <x v="1988"/>
    <n v="360"/>
    <s v="Enfermedades Mundiales"/>
    <s v="Salud"/>
    <n v="14101"/>
    <x v="7"/>
    <x v="4"/>
    <x v="2"/>
    <x v="346"/>
    <s v="Zona"/>
    <s v="Etapa Actual"/>
    <s v="Último Informe MINCIECIA"/>
    <s v="Adimensional"/>
    <s v="Ministerio de Ciencias, Tecnología, Conocimiento e Innovación"/>
    <x v="1988"/>
    <m/>
    <s v="Representación Geográfica"/>
    <m/>
    <x v="1974"/>
    <m/>
    <s v="#1774B9"/>
    <s v="360-1989"/>
    <n v="36314101"/>
    <s v="T-368"/>
    <s v="C-364"/>
    <s v="FI-366"/>
    <s v="M-372"/>
  </r>
  <r>
    <x v="1989"/>
    <n v="360"/>
    <s v="Enfermedades Mundiales"/>
    <s v="Salud"/>
    <n v="14102"/>
    <x v="7"/>
    <x v="4"/>
    <x v="2"/>
    <x v="347"/>
    <s v="Zona"/>
    <s v="Etapa Actual"/>
    <s v="Último Informe MINCIECIA"/>
    <s v="Adimensional"/>
    <s v="Ministerio de Ciencias, Tecnología, Conocimiento e Innovación"/>
    <x v="1989"/>
    <m/>
    <s v="Representación Geográfica"/>
    <m/>
    <x v="1975"/>
    <m/>
    <s v="#1774B9"/>
    <s v="360-1990"/>
    <n v="36314102"/>
    <s v="T-368"/>
    <s v="C-364"/>
    <s v="FI-366"/>
    <s v="M-372"/>
  </r>
  <r>
    <x v="1990"/>
    <n v="360"/>
    <s v="Enfermedades Mundiales"/>
    <s v="Salud"/>
    <n v="14103"/>
    <x v="7"/>
    <x v="4"/>
    <x v="2"/>
    <x v="348"/>
    <s v="Zona"/>
    <s v="Etapa Actual"/>
    <s v="Último Informe MINCIECIA"/>
    <s v="Adimensional"/>
    <s v="Ministerio de Ciencias, Tecnología, Conocimiento e Innovación"/>
    <x v="1990"/>
    <m/>
    <s v="Representación Geográfica"/>
    <m/>
    <x v="1976"/>
    <m/>
    <s v="#1774B9"/>
    <s v="360-1991"/>
    <n v="36314103"/>
    <s v="T-368"/>
    <s v="C-364"/>
    <s v="FI-366"/>
    <s v="M-372"/>
  </r>
  <r>
    <x v="1991"/>
    <n v="360"/>
    <s v="Enfermedades Mundiales"/>
    <s v="Salud"/>
    <n v="14104"/>
    <x v="7"/>
    <x v="4"/>
    <x v="2"/>
    <x v="349"/>
    <s v="Zona"/>
    <s v="Etapa Actual"/>
    <s v="Último Informe MINCIECIA"/>
    <s v="Adimensional"/>
    <s v="Ministerio de Ciencias, Tecnología, Conocimiento e Innovación"/>
    <x v="1991"/>
    <m/>
    <s v="Representación Geográfica"/>
    <m/>
    <x v="1977"/>
    <m/>
    <s v="#1774B9"/>
    <s v="360-1992"/>
    <n v="36314104"/>
    <s v="T-368"/>
    <s v="C-364"/>
    <s v="FI-366"/>
    <s v="M-372"/>
  </r>
  <r>
    <x v="1992"/>
    <n v="360"/>
    <s v="Enfermedades Mundiales"/>
    <s v="Salud"/>
    <n v="14105"/>
    <x v="7"/>
    <x v="4"/>
    <x v="2"/>
    <x v="350"/>
    <s v="Zona"/>
    <s v="Etapa Actual"/>
    <s v="Último Informe MINCIECIA"/>
    <s v="Adimensional"/>
    <s v="Ministerio de Ciencias, Tecnología, Conocimiento e Innovación"/>
    <x v="1992"/>
    <m/>
    <s v="Representación Geográfica"/>
    <m/>
    <x v="1978"/>
    <m/>
    <s v="#1774B9"/>
    <s v="360-1993"/>
    <n v="36314105"/>
    <s v="T-368"/>
    <s v="C-364"/>
    <s v="FI-366"/>
    <s v="M-372"/>
  </r>
  <r>
    <x v="1993"/>
    <n v="360"/>
    <s v="Enfermedades Mundiales"/>
    <s v="Salud"/>
    <n v="14106"/>
    <x v="7"/>
    <x v="4"/>
    <x v="2"/>
    <x v="351"/>
    <s v="Zona"/>
    <s v="Etapa Actual"/>
    <s v="Último Informe MINCIECIA"/>
    <s v="Adimensional"/>
    <s v="Ministerio de Ciencias, Tecnología, Conocimiento e Innovación"/>
    <x v="1993"/>
    <m/>
    <s v="Representación Geográfica"/>
    <m/>
    <x v="1979"/>
    <m/>
    <s v="#1774B9"/>
    <s v="360-1994"/>
    <n v="36314106"/>
    <s v="T-368"/>
    <s v="C-364"/>
    <s v="FI-366"/>
    <s v="M-372"/>
  </r>
  <r>
    <x v="1994"/>
    <n v="360"/>
    <s v="Enfermedades Mundiales"/>
    <s v="Salud"/>
    <n v="14107"/>
    <x v="7"/>
    <x v="4"/>
    <x v="2"/>
    <x v="352"/>
    <s v="Zona"/>
    <s v="Etapa Actual"/>
    <s v="Último Informe MINCIECIA"/>
    <s v="Adimensional"/>
    <s v="Ministerio de Ciencias, Tecnología, Conocimiento e Innovación"/>
    <x v="1994"/>
    <m/>
    <s v="Representación Geográfica"/>
    <m/>
    <x v="1980"/>
    <m/>
    <s v="#1774B9"/>
    <s v="360-1995"/>
    <n v="36314107"/>
    <s v="T-368"/>
    <s v="C-364"/>
    <s v="FI-366"/>
    <s v="M-372"/>
  </r>
  <r>
    <x v="1995"/>
    <n v="360"/>
    <s v="Enfermedades Mundiales"/>
    <s v="Salud"/>
    <n v="14108"/>
    <x v="7"/>
    <x v="4"/>
    <x v="2"/>
    <x v="353"/>
    <s v="Zona"/>
    <s v="Etapa Actual"/>
    <s v="Último Informe MINCIECIA"/>
    <s v="Adimensional"/>
    <s v="Ministerio de Ciencias, Tecnología, Conocimiento e Innovación"/>
    <x v="1995"/>
    <m/>
    <s v="Representación Geográfica"/>
    <m/>
    <x v="1981"/>
    <m/>
    <s v="#1774B9"/>
    <s v="360-1996"/>
    <n v="36314108"/>
    <s v="T-368"/>
    <s v="C-364"/>
    <s v="FI-366"/>
    <s v="M-372"/>
  </r>
  <r>
    <x v="1996"/>
    <n v="360"/>
    <s v="Enfermedades Mundiales"/>
    <s v="Salud"/>
    <n v="14201"/>
    <x v="7"/>
    <x v="4"/>
    <x v="2"/>
    <x v="354"/>
    <s v="Zona"/>
    <s v="Etapa Actual"/>
    <s v="Último Informe MINCIECIA"/>
    <s v="Adimensional"/>
    <s v="Ministerio de Ciencias, Tecnología, Conocimiento e Innovación"/>
    <x v="1996"/>
    <m/>
    <s v="Representación Geográfica"/>
    <m/>
    <x v="1982"/>
    <m/>
    <s v="#1774B9"/>
    <s v="360-1997"/>
    <n v="36314201"/>
    <s v="T-368"/>
    <s v="C-364"/>
    <s v="FI-366"/>
    <s v="M-372"/>
  </r>
  <r>
    <x v="1997"/>
    <n v="360"/>
    <s v="Enfermedades Mundiales"/>
    <s v="Salud"/>
    <n v="14202"/>
    <x v="7"/>
    <x v="4"/>
    <x v="2"/>
    <x v="355"/>
    <s v="Zona"/>
    <s v="Etapa Actual"/>
    <s v="Último Informe MINCIECIA"/>
    <s v="Adimensional"/>
    <s v="Ministerio de Ciencias, Tecnología, Conocimiento e Innovación"/>
    <x v="1997"/>
    <m/>
    <s v="Representación Geográfica"/>
    <m/>
    <x v="1983"/>
    <m/>
    <s v="#1774B9"/>
    <s v="360-1998"/>
    <n v="36314202"/>
    <s v="T-368"/>
    <s v="C-364"/>
    <s v="FI-366"/>
    <s v="M-372"/>
  </r>
  <r>
    <x v="1998"/>
    <n v="360"/>
    <s v="Enfermedades Mundiales"/>
    <s v="Salud"/>
    <n v="14203"/>
    <x v="7"/>
    <x v="4"/>
    <x v="2"/>
    <x v="356"/>
    <s v="Zona"/>
    <s v="Etapa Actual"/>
    <s v="Último Informe MINCIECIA"/>
    <s v="Adimensional"/>
    <s v="Ministerio de Ciencias, Tecnología, Conocimiento e Innovación"/>
    <x v="1998"/>
    <m/>
    <s v="Representación Geográfica"/>
    <m/>
    <x v="1984"/>
    <m/>
    <s v="#1774B9"/>
    <s v="360-1999"/>
    <n v="36314203"/>
    <s v="T-368"/>
    <s v="C-364"/>
    <s v="FI-366"/>
    <s v="M-372"/>
  </r>
  <r>
    <x v="1999"/>
    <n v="360"/>
    <s v="Enfermedades Mundiales"/>
    <s v="Salud"/>
    <n v="14204"/>
    <x v="7"/>
    <x v="4"/>
    <x v="2"/>
    <x v="357"/>
    <s v="Zona"/>
    <s v="Etapa Actual"/>
    <s v="Último Informe MINCIECIA"/>
    <s v="Adimensional"/>
    <s v="Ministerio de Ciencias, Tecnología, Conocimiento e Innovación"/>
    <x v="1999"/>
    <m/>
    <s v="Representación Geográfica"/>
    <m/>
    <x v="1985"/>
    <m/>
    <s v="#1774B9"/>
    <s v="360-2000"/>
    <n v="36314204"/>
    <s v="T-368"/>
    <s v="C-364"/>
    <s v="FI-366"/>
    <s v="M-372"/>
  </r>
  <r>
    <x v="2000"/>
    <n v="360"/>
    <s v="Enfermedades Mundiales"/>
    <s v="Salud"/>
    <n v="15101"/>
    <x v="7"/>
    <x v="4"/>
    <x v="2"/>
    <x v="358"/>
    <s v="Zona"/>
    <s v="Etapa Actual"/>
    <s v="Último Informe MINCIECIA"/>
    <s v="Adimensional"/>
    <s v="Ministerio de Ciencias, Tecnología, Conocimiento e Innovación"/>
    <x v="2000"/>
    <m/>
    <s v="Representación Geográfica"/>
    <m/>
    <x v="1986"/>
    <m/>
    <s v="#1774B9"/>
    <s v="360-2001"/>
    <n v="36315101"/>
    <s v="T-368"/>
    <s v="C-364"/>
    <s v="FI-366"/>
    <s v="M-372"/>
  </r>
  <r>
    <x v="2001"/>
    <n v="360"/>
    <s v="Enfermedades Mundiales"/>
    <s v="Salud"/>
    <n v="15102"/>
    <x v="7"/>
    <x v="4"/>
    <x v="2"/>
    <x v="359"/>
    <s v="Zona"/>
    <s v="Etapa Actual"/>
    <s v="Último Informe MINCIECIA"/>
    <s v="Adimensional"/>
    <s v="Ministerio de Ciencias, Tecnología, Conocimiento e Innovación"/>
    <x v="2001"/>
    <m/>
    <s v="Representación Geográfica"/>
    <m/>
    <x v="1987"/>
    <m/>
    <s v="#1774B9"/>
    <s v="360-2002"/>
    <n v="36315102"/>
    <s v="T-368"/>
    <s v="C-364"/>
    <s v="FI-366"/>
    <s v="M-372"/>
  </r>
  <r>
    <x v="2002"/>
    <n v="360"/>
    <s v="Enfermedades Mundiales"/>
    <s v="Salud"/>
    <n v="15201"/>
    <x v="7"/>
    <x v="4"/>
    <x v="2"/>
    <x v="360"/>
    <s v="Zona"/>
    <s v="Etapa Actual"/>
    <s v="Último Informe MINCIECIA"/>
    <s v="Adimensional"/>
    <s v="Ministerio de Ciencias, Tecnología, Conocimiento e Innovación"/>
    <x v="2002"/>
    <m/>
    <s v="Representación Geográfica"/>
    <m/>
    <x v="1988"/>
    <m/>
    <s v="#1774B9"/>
    <s v="360-2003"/>
    <n v="36315201"/>
    <s v="T-368"/>
    <s v="C-364"/>
    <s v="FI-366"/>
    <s v="M-372"/>
  </r>
  <r>
    <x v="2003"/>
    <n v="360"/>
    <s v="Enfermedades Mundiales"/>
    <s v="Salud"/>
    <n v="15202"/>
    <x v="7"/>
    <x v="4"/>
    <x v="2"/>
    <x v="361"/>
    <s v="Ninguno"/>
    <s v="Etapa Actual"/>
    <s v="Último Informe MINCIECIA"/>
    <s v="Adimensional"/>
    <s v="Ministerio de Ciencias, Tecnología, Conocimiento e Innovación"/>
    <x v="2003"/>
    <m/>
    <s v="Representación Geográfica"/>
    <m/>
    <x v="1989"/>
    <m/>
    <s v="#1774B9"/>
    <s v="360-2004"/>
    <n v="36315202"/>
    <s v="T-368"/>
    <s v="C-364"/>
    <s v="FI-363"/>
    <s v="M-372"/>
  </r>
  <r>
    <x v="2004"/>
    <n v="360"/>
    <s v="Enfermedades Mundiales"/>
    <s v="Salud"/>
    <n v="0"/>
    <x v="7"/>
    <x v="4"/>
    <x v="0"/>
    <x v="0"/>
    <s v="Región-Comuna-Zona"/>
    <s v="Etapas Históricas"/>
    <s v="Último Informe MINCIECIA"/>
    <s v="Adimensional"/>
    <s v="Ministerio de Ciencias, Tecnología, Conocimiento e Innovación"/>
    <x v="2004"/>
    <m/>
    <s v="Gráfico Evolución"/>
    <m/>
    <x v="1990"/>
    <n v="100200300"/>
    <s v="#1774B9"/>
    <s v="360-2005"/>
    <n v="36100000"/>
    <s v="T-368"/>
    <s v="C-364"/>
    <s v="FI-364"/>
    <s v="M-373"/>
  </r>
  <r>
    <x v="2005"/>
    <n v="360"/>
    <s v="Enfermedades Mundiales"/>
    <s v="Salud"/>
    <n v="1"/>
    <x v="7"/>
    <x v="4"/>
    <x v="1"/>
    <x v="1"/>
    <s v="Comuna-Zona"/>
    <s v="Etapas Históricas"/>
    <s v="Periodo 2020-2021"/>
    <s v="Adimensional"/>
    <s v="Ministerio de Ciencias, Tecnología, Conocimiento e Innovación"/>
    <x v="2005"/>
    <m/>
    <s v="Gráfico Evolución"/>
    <m/>
    <x v="1991"/>
    <n v="100200301"/>
    <s v="#1774B9"/>
    <s v="360-2006"/>
    <n v="36200001"/>
    <s v="T-368"/>
    <s v="C-364"/>
    <s v="FI-365"/>
    <s v="M-373"/>
  </r>
  <r>
    <x v="2006"/>
    <n v="360"/>
    <s v="Enfermedades Mundiales"/>
    <s v="Salud"/>
    <n v="2"/>
    <x v="7"/>
    <x v="4"/>
    <x v="1"/>
    <x v="2"/>
    <s v="Comuna-Zona"/>
    <s v="Etapas Históricas"/>
    <s v="Periodo 2020-2021"/>
    <s v="Adimensional"/>
    <s v="Ministerio de Ciencias, Tecnología, Conocimiento e Innovación"/>
    <x v="2006"/>
    <m/>
    <s v="Gráfico Evolución"/>
    <m/>
    <x v="1992"/>
    <n v="100200302"/>
    <s v="#1774B9"/>
    <s v="360-20007"/>
    <n v="36200002"/>
    <s v="T-368"/>
    <s v="C-364"/>
    <s v="FI-365"/>
    <s v="M-373"/>
  </r>
  <r>
    <x v="2007"/>
    <n v="360"/>
    <s v="Enfermedades Mundiales"/>
    <s v="Salud"/>
    <n v="3"/>
    <x v="7"/>
    <x v="4"/>
    <x v="1"/>
    <x v="3"/>
    <s v="Comuna-Zona"/>
    <s v="Etapas Históricas"/>
    <s v="Periodo 2020-2021"/>
    <s v="Adimensional"/>
    <s v="Ministerio de Ciencias, Tecnología, Conocimiento e Innovación"/>
    <x v="2007"/>
    <m/>
    <s v="Gráfico Evolución"/>
    <m/>
    <x v="1993"/>
    <m/>
    <s v="#1774B9"/>
    <s v="360-20008"/>
    <n v="36200003"/>
    <s v="T-368"/>
    <s v="C-364"/>
    <s v="FI-365"/>
    <s v="M-373"/>
  </r>
  <r>
    <x v="2008"/>
    <n v="360"/>
    <s v="Enfermedades Mundiales"/>
    <s v="Salud"/>
    <n v="4"/>
    <x v="7"/>
    <x v="4"/>
    <x v="1"/>
    <x v="4"/>
    <s v="Comuna-Zona"/>
    <s v="Etapas Históricas"/>
    <s v="Periodo 2020-2021"/>
    <s v="Adimensional"/>
    <s v="Ministerio de Ciencias, Tecnología, Conocimiento e Innovación"/>
    <x v="2008"/>
    <m/>
    <s v="Gráfico Evolución"/>
    <m/>
    <x v="1994"/>
    <m/>
    <s v="#1774B9"/>
    <s v="360-20009"/>
    <n v="36200004"/>
    <s v="T-368"/>
    <s v="C-364"/>
    <s v="FI-365"/>
    <s v="M-373"/>
  </r>
  <r>
    <x v="2009"/>
    <n v="360"/>
    <s v="Enfermedades Mundiales"/>
    <s v="Salud"/>
    <n v="5"/>
    <x v="7"/>
    <x v="4"/>
    <x v="1"/>
    <x v="5"/>
    <s v="Comuna-Zona"/>
    <s v="Etapas Históricas"/>
    <s v="Periodo 2020-2021"/>
    <s v="Adimensional"/>
    <s v="Ministerio de Ciencias, Tecnología, Conocimiento e Innovación"/>
    <x v="2009"/>
    <m/>
    <s v="Gráfico Evolución"/>
    <m/>
    <x v="1995"/>
    <m/>
    <s v="#1774B9"/>
    <s v="360-20010"/>
    <n v="36200005"/>
    <s v="T-368"/>
    <s v="C-364"/>
    <s v="FI-365"/>
    <s v="M-373"/>
  </r>
  <r>
    <x v="2010"/>
    <n v="360"/>
    <s v="Enfermedades Mundiales"/>
    <s v="Salud"/>
    <n v="6"/>
    <x v="7"/>
    <x v="4"/>
    <x v="1"/>
    <x v="6"/>
    <s v="Comuna-Zona"/>
    <s v="Etapas Históricas"/>
    <s v="Periodo 2020-2021"/>
    <s v="Adimensional"/>
    <s v="Ministerio de Ciencias, Tecnología, Conocimiento e Innovación"/>
    <x v="2010"/>
    <m/>
    <s v="Gráfico Evolución"/>
    <m/>
    <x v="1996"/>
    <m/>
    <s v="#1774B9"/>
    <s v="360-20011"/>
    <n v="36200006"/>
    <s v="T-368"/>
    <s v="C-364"/>
    <s v="FI-365"/>
    <s v="M-373"/>
  </r>
  <r>
    <x v="2011"/>
    <n v="360"/>
    <s v="Enfermedades Mundiales"/>
    <s v="Salud"/>
    <n v="7"/>
    <x v="7"/>
    <x v="4"/>
    <x v="1"/>
    <x v="7"/>
    <s v="Comuna-Zona"/>
    <s v="Etapas Históricas"/>
    <s v="Periodo 2020-2021"/>
    <s v="Adimensional"/>
    <s v="Ministerio de Ciencias, Tecnología, Conocimiento e Innovación"/>
    <x v="2011"/>
    <m/>
    <s v="Gráfico Evolución"/>
    <m/>
    <x v="1997"/>
    <m/>
    <s v="#1774B9"/>
    <s v="360-20012"/>
    <n v="36200007"/>
    <s v="T-368"/>
    <s v="C-364"/>
    <s v="FI-365"/>
    <s v="M-373"/>
  </r>
  <r>
    <x v="2012"/>
    <n v="360"/>
    <s v="Enfermedades Mundiales"/>
    <s v="Salud"/>
    <n v="8"/>
    <x v="7"/>
    <x v="4"/>
    <x v="1"/>
    <x v="8"/>
    <s v="Comuna-Zona"/>
    <s v="Etapas Históricas"/>
    <s v="Periodo 2020-2021"/>
    <s v="Adimensional"/>
    <s v="Ministerio de Ciencias, Tecnología, Conocimiento e Innovación"/>
    <x v="2012"/>
    <m/>
    <s v="Gráfico Evolución"/>
    <m/>
    <x v="1998"/>
    <m/>
    <s v="#1774B9"/>
    <s v="360-20013"/>
    <n v="36200008"/>
    <s v="T-368"/>
    <s v="C-364"/>
    <s v="FI-365"/>
    <s v="M-373"/>
  </r>
  <r>
    <x v="2013"/>
    <n v="360"/>
    <s v="Enfermedades Mundiales"/>
    <s v="Salud"/>
    <n v="9"/>
    <x v="7"/>
    <x v="4"/>
    <x v="1"/>
    <x v="9"/>
    <s v="Comuna-Zona"/>
    <s v="Etapas Históricas"/>
    <s v="Periodo 2020-2021"/>
    <s v="Adimensional"/>
    <s v="Ministerio de Ciencias, Tecnología, Conocimiento e Innovación"/>
    <x v="2013"/>
    <m/>
    <s v="Gráfico Evolución"/>
    <m/>
    <x v="1999"/>
    <m/>
    <s v="#1774B9"/>
    <s v="360-20014"/>
    <n v="36200009"/>
    <s v="T-368"/>
    <s v="C-364"/>
    <s v="FI-365"/>
    <s v="M-373"/>
  </r>
  <r>
    <x v="2014"/>
    <n v="360"/>
    <s v="Enfermedades Mundiales"/>
    <s v="Salud"/>
    <n v="10"/>
    <x v="7"/>
    <x v="4"/>
    <x v="1"/>
    <x v="10"/>
    <s v="Comuna-Zona"/>
    <s v="Etapas Históricas"/>
    <s v="Periodo 2020-2021"/>
    <s v="Adimensional"/>
    <s v="Ministerio de Ciencias, Tecnología, Conocimiento e Innovación"/>
    <x v="2014"/>
    <m/>
    <s v="Gráfico Evolución"/>
    <m/>
    <x v="2000"/>
    <m/>
    <s v="#1774B9"/>
    <s v="360-20015"/>
    <n v="36200010"/>
    <s v="T-368"/>
    <s v="C-364"/>
    <s v="FI-365"/>
    <s v="M-373"/>
  </r>
  <r>
    <x v="2015"/>
    <n v="360"/>
    <s v="Enfermedades Mundiales"/>
    <s v="Salud"/>
    <n v="11"/>
    <x v="7"/>
    <x v="4"/>
    <x v="1"/>
    <x v="11"/>
    <s v="Comuna-Zona"/>
    <s v="Etapas Históricas"/>
    <s v="Periodo 2020-2021"/>
    <s v="Adimensional"/>
    <s v="Ministerio de Ciencias, Tecnología, Conocimiento e Innovación"/>
    <x v="2015"/>
    <m/>
    <s v="Gráfico Evolución"/>
    <m/>
    <x v="2001"/>
    <m/>
    <s v="#1774B9"/>
    <s v="360-20016"/>
    <n v="36200011"/>
    <s v="T-368"/>
    <s v="C-364"/>
    <s v="FI-365"/>
    <s v="M-373"/>
  </r>
  <r>
    <x v="2016"/>
    <n v="360"/>
    <s v="Enfermedades Mundiales"/>
    <s v="Salud"/>
    <n v="12"/>
    <x v="7"/>
    <x v="4"/>
    <x v="1"/>
    <x v="12"/>
    <s v="Comuna-Zona"/>
    <s v="Etapas Históricas"/>
    <s v="Periodo 2020-2021"/>
    <s v="Adimensional"/>
    <s v="Ministerio de Ciencias, Tecnología, Conocimiento e Innovación"/>
    <x v="2016"/>
    <m/>
    <s v="Gráfico Evolución"/>
    <m/>
    <x v="2002"/>
    <m/>
    <s v="#1774B9"/>
    <s v="360-20017"/>
    <n v="36200012"/>
    <s v="T-368"/>
    <s v="C-364"/>
    <s v="FI-365"/>
    <s v="M-373"/>
  </r>
  <r>
    <x v="2017"/>
    <n v="360"/>
    <s v="Enfermedades Mundiales"/>
    <s v="Salud"/>
    <n v="13"/>
    <x v="7"/>
    <x v="4"/>
    <x v="1"/>
    <x v="13"/>
    <s v="Comuna-Zona"/>
    <s v="Etapas Históricas"/>
    <s v="Periodo 2020-2021"/>
    <s v="Adimensional"/>
    <s v="Ministerio de Ciencias, Tecnología, Conocimiento e Innovación"/>
    <x v="2017"/>
    <m/>
    <s v="Gráfico Evolución"/>
    <m/>
    <x v="2003"/>
    <m/>
    <s v="#1774B9"/>
    <s v="360-20018"/>
    <n v="36200013"/>
    <s v="T-368"/>
    <s v="C-364"/>
    <s v="FI-365"/>
    <s v="M-373"/>
  </r>
  <r>
    <x v="2018"/>
    <n v="360"/>
    <s v="Enfermedades Mundiales"/>
    <s v="Salud"/>
    <n v="14"/>
    <x v="7"/>
    <x v="4"/>
    <x v="1"/>
    <x v="14"/>
    <s v="Comuna-Zona"/>
    <s v="Etapas Históricas"/>
    <s v="Periodo 2020-2021"/>
    <s v="Adimensional"/>
    <s v="Ministerio de Ciencias, Tecnología, Conocimiento e Innovación"/>
    <x v="2018"/>
    <m/>
    <s v="Gráfico Evolución"/>
    <m/>
    <x v="2004"/>
    <m/>
    <s v="#1774B9"/>
    <s v="360-20019"/>
    <n v="36200014"/>
    <s v="T-368"/>
    <s v="C-364"/>
    <s v="FI-365"/>
    <s v="M-373"/>
  </r>
  <r>
    <x v="2019"/>
    <n v="360"/>
    <s v="Enfermedades Mundiales"/>
    <s v="Salud"/>
    <n v="15"/>
    <x v="7"/>
    <x v="4"/>
    <x v="1"/>
    <x v="15"/>
    <s v="Comuna-Zona"/>
    <s v="Etapas Históricas"/>
    <s v="Periodo 2020-2021"/>
    <s v="Adimensional"/>
    <s v="Ministerio de Ciencias, Tecnología, Conocimiento e Innovación"/>
    <x v="2019"/>
    <m/>
    <s v="Gráfico Evolución"/>
    <m/>
    <x v="2005"/>
    <m/>
    <s v="#1774B9"/>
    <s v="360-20020"/>
    <n v="36200015"/>
    <s v="T-368"/>
    <s v="C-364"/>
    <s v="FI-365"/>
    <s v="M-373"/>
  </r>
  <r>
    <x v="2020"/>
    <n v="360"/>
    <s v="Enfermedades Mundiales"/>
    <s v="Salud"/>
    <n v="16"/>
    <x v="7"/>
    <x v="4"/>
    <x v="1"/>
    <x v="16"/>
    <s v="Comuna-Zona"/>
    <s v="Etapas Históricas"/>
    <s v="Periodo 2020-2021"/>
    <s v="Adimensional"/>
    <s v="Ministerio de Ciencias, Tecnología, Conocimiento e Innovación"/>
    <x v="2020"/>
    <m/>
    <s v="Gráfico Evolución"/>
    <m/>
    <x v="2006"/>
    <m/>
    <s v="#1774B9"/>
    <s v="360-20021"/>
    <n v="36200016"/>
    <s v="T-368"/>
    <s v="C-364"/>
    <s v="FI-365"/>
    <s v="M-373"/>
  </r>
  <r>
    <x v="2021"/>
    <n v="360"/>
    <s v="Enfermedades Mundiales"/>
    <s v="Salud"/>
    <n v="1101"/>
    <x v="7"/>
    <x v="4"/>
    <x v="2"/>
    <x v="17"/>
    <s v="Zona"/>
    <s v="Etapas Históricas"/>
    <s v="Periodo 2020-2021"/>
    <s v="Adimensional"/>
    <s v="Ministerio de Ciencias, Tecnología, Conocimiento e Innovación"/>
    <x v="2021"/>
    <m/>
    <s v="Gráfico Evolución"/>
    <m/>
    <x v="2007"/>
    <m/>
    <s v="#1774B9"/>
    <s v="360-2022"/>
    <n v="36301101"/>
    <s v="T-368"/>
    <s v="C-364"/>
    <s v="FI-366"/>
    <s v="M-373"/>
  </r>
  <r>
    <x v="2022"/>
    <n v="360"/>
    <s v="Enfermedades Mundiales"/>
    <s v="Salud"/>
    <n v="1107"/>
    <x v="7"/>
    <x v="4"/>
    <x v="2"/>
    <x v="18"/>
    <s v="Zona"/>
    <s v="Etapas Históricas"/>
    <s v="Periodo 2020-2021"/>
    <s v="Adimensional"/>
    <s v="Ministerio de Ciencias, Tecnología, Conocimiento e Innovación"/>
    <x v="2022"/>
    <m/>
    <s v="Gráfico Evolución"/>
    <m/>
    <x v="2008"/>
    <m/>
    <s v="#1774B9"/>
    <s v="360-2023"/>
    <n v="36301107"/>
    <s v="T-368"/>
    <s v="C-364"/>
    <s v="FI-366"/>
    <s v="M-373"/>
  </r>
  <r>
    <x v="2023"/>
    <n v="360"/>
    <s v="Enfermedades Mundiales"/>
    <s v="Salud"/>
    <n v="1401"/>
    <x v="7"/>
    <x v="4"/>
    <x v="2"/>
    <x v="19"/>
    <s v="Zona"/>
    <s v="Etapas Históricas"/>
    <s v="Periodo 2020-2021"/>
    <s v="Adimensional"/>
    <s v="Ministerio de Ciencias, Tecnología, Conocimiento e Innovación"/>
    <x v="2023"/>
    <m/>
    <s v="Gráfico Evolución"/>
    <m/>
    <x v="2009"/>
    <m/>
    <s v="#1774B9"/>
    <s v="360-2024"/>
    <n v="36301401"/>
    <s v="T-368"/>
    <s v="C-364"/>
    <s v="FI-366"/>
    <s v="M-373"/>
  </r>
  <r>
    <x v="2024"/>
    <n v="360"/>
    <s v="Enfermedades Mundiales"/>
    <s v="Salud"/>
    <n v="1402"/>
    <x v="7"/>
    <x v="4"/>
    <x v="2"/>
    <x v="20"/>
    <s v="Zona"/>
    <s v="Etapas Históricas"/>
    <s v="Periodo 2020-2021"/>
    <s v="Adimensional"/>
    <s v="Ministerio de Ciencias, Tecnología, Conocimiento e Innovación"/>
    <x v="2024"/>
    <m/>
    <s v="Gráfico Evolución"/>
    <m/>
    <x v="2010"/>
    <m/>
    <s v="#1774B9"/>
    <s v="360-2025"/>
    <n v="36301402"/>
    <s v="T-368"/>
    <s v="C-364"/>
    <s v="FI-366"/>
    <s v="M-373"/>
  </r>
  <r>
    <x v="2025"/>
    <n v="360"/>
    <s v="Enfermedades Mundiales"/>
    <s v="Salud"/>
    <n v="1403"/>
    <x v="7"/>
    <x v="4"/>
    <x v="2"/>
    <x v="21"/>
    <s v="Zona"/>
    <s v="Etapas Históricas"/>
    <s v="Periodo 2020-2021"/>
    <s v="Adimensional"/>
    <s v="Ministerio de Ciencias, Tecnología, Conocimiento e Innovación"/>
    <x v="2025"/>
    <m/>
    <s v="Gráfico Evolución"/>
    <m/>
    <x v="2011"/>
    <m/>
    <s v="#1774B9"/>
    <s v="360-2026"/>
    <n v="36301403"/>
    <s v="T-368"/>
    <s v="C-364"/>
    <s v="FI-366"/>
    <s v="M-373"/>
  </r>
  <r>
    <x v="2026"/>
    <n v="360"/>
    <s v="Enfermedades Mundiales"/>
    <s v="Salud"/>
    <n v="1404"/>
    <x v="7"/>
    <x v="4"/>
    <x v="2"/>
    <x v="22"/>
    <s v="Zona"/>
    <s v="Etapas Históricas"/>
    <s v="Periodo 2020-2021"/>
    <s v="Adimensional"/>
    <s v="Ministerio de Ciencias, Tecnología, Conocimiento e Innovación"/>
    <x v="2026"/>
    <m/>
    <s v="Gráfico Evolución"/>
    <m/>
    <x v="2012"/>
    <m/>
    <s v="#1774B9"/>
    <s v="360-2027"/>
    <n v="36301404"/>
    <s v="T-368"/>
    <s v="C-364"/>
    <s v="FI-366"/>
    <s v="M-373"/>
  </r>
  <r>
    <x v="2027"/>
    <n v="360"/>
    <s v="Enfermedades Mundiales"/>
    <s v="Salud"/>
    <n v="1405"/>
    <x v="7"/>
    <x v="4"/>
    <x v="2"/>
    <x v="23"/>
    <s v="Zona"/>
    <s v="Etapas Históricas"/>
    <s v="Periodo 2020-2021"/>
    <s v="Adimensional"/>
    <s v="Ministerio de Ciencias, Tecnología, Conocimiento e Innovación"/>
    <x v="2027"/>
    <m/>
    <s v="Gráfico Evolución"/>
    <m/>
    <x v="2013"/>
    <m/>
    <s v="#1774B9"/>
    <s v="360-2028"/>
    <n v="36301405"/>
    <s v="T-368"/>
    <s v="C-364"/>
    <s v="FI-366"/>
    <s v="M-373"/>
  </r>
  <r>
    <x v="2028"/>
    <n v="360"/>
    <s v="Enfermedades Mundiales"/>
    <s v="Salud"/>
    <n v="2101"/>
    <x v="7"/>
    <x v="4"/>
    <x v="2"/>
    <x v="24"/>
    <s v="Zona"/>
    <s v="Etapas Históricas"/>
    <s v="Periodo 2020-2021"/>
    <s v="Adimensional"/>
    <s v="Ministerio de Ciencias, Tecnología, Conocimiento e Innovación"/>
    <x v="2028"/>
    <m/>
    <s v="Gráfico Evolución"/>
    <m/>
    <x v="2014"/>
    <m/>
    <s v="#1774B9"/>
    <s v="360-2029"/>
    <n v="36302101"/>
    <s v="T-368"/>
    <s v="C-364"/>
    <s v="FI-366"/>
    <s v="M-373"/>
  </r>
  <r>
    <x v="2029"/>
    <n v="360"/>
    <s v="Enfermedades Mundiales"/>
    <s v="Salud"/>
    <n v="2102"/>
    <x v="7"/>
    <x v="4"/>
    <x v="2"/>
    <x v="25"/>
    <s v="Zona"/>
    <s v="Etapas Históricas"/>
    <s v="Periodo 2020-2021"/>
    <s v="Adimensional"/>
    <s v="Ministerio de Ciencias, Tecnología, Conocimiento e Innovación"/>
    <x v="2029"/>
    <m/>
    <s v="Gráfico Evolución"/>
    <m/>
    <x v="2015"/>
    <m/>
    <s v="#1774B9"/>
    <s v="360-2030"/>
    <n v="36302102"/>
    <s v="T-368"/>
    <s v="C-364"/>
    <s v="FI-366"/>
    <s v="M-373"/>
  </r>
  <r>
    <x v="2030"/>
    <n v="360"/>
    <s v="Enfermedades Mundiales"/>
    <s v="Salud"/>
    <n v="2103"/>
    <x v="7"/>
    <x v="4"/>
    <x v="2"/>
    <x v="26"/>
    <s v="Zona"/>
    <s v="Etapas Históricas"/>
    <s v="Periodo 2020-2021"/>
    <s v="Adimensional"/>
    <s v="Ministerio de Ciencias, Tecnología, Conocimiento e Innovación"/>
    <x v="2030"/>
    <m/>
    <s v="Gráfico Evolución"/>
    <m/>
    <x v="2016"/>
    <m/>
    <s v="#1774B9"/>
    <s v="360-2031"/>
    <n v="36302103"/>
    <s v="T-368"/>
    <s v="C-364"/>
    <s v="FI-366"/>
    <s v="M-373"/>
  </r>
  <r>
    <x v="2031"/>
    <n v="360"/>
    <s v="Enfermedades Mundiales"/>
    <s v="Salud"/>
    <n v="2104"/>
    <x v="7"/>
    <x v="4"/>
    <x v="2"/>
    <x v="27"/>
    <s v="Zona"/>
    <s v="Etapas Históricas"/>
    <s v="Periodo 2020-2021"/>
    <s v="Adimensional"/>
    <s v="Ministerio de Ciencias, Tecnología, Conocimiento e Innovación"/>
    <x v="2031"/>
    <m/>
    <s v="Gráfico Evolución"/>
    <m/>
    <x v="2017"/>
    <m/>
    <s v="#1774B9"/>
    <s v="360-2032"/>
    <n v="36302104"/>
    <s v="T-368"/>
    <s v="C-364"/>
    <s v="FI-366"/>
    <s v="M-373"/>
  </r>
  <r>
    <x v="2032"/>
    <n v="360"/>
    <s v="Enfermedades Mundiales"/>
    <s v="Salud"/>
    <n v="2201"/>
    <x v="7"/>
    <x v="4"/>
    <x v="2"/>
    <x v="28"/>
    <s v="Zona"/>
    <s v="Etapas Históricas"/>
    <s v="Periodo 2020-2021"/>
    <s v="Adimensional"/>
    <s v="Ministerio de Ciencias, Tecnología, Conocimiento e Innovación"/>
    <x v="2032"/>
    <m/>
    <s v="Gráfico Evolución"/>
    <m/>
    <x v="2018"/>
    <m/>
    <s v="#1774B9"/>
    <s v="360-2033"/>
    <n v="36302201"/>
    <s v="T-368"/>
    <s v="C-364"/>
    <s v="FI-366"/>
    <s v="M-373"/>
  </r>
  <r>
    <x v="2033"/>
    <n v="360"/>
    <s v="Enfermedades Mundiales"/>
    <s v="Salud"/>
    <n v="2202"/>
    <x v="7"/>
    <x v="4"/>
    <x v="2"/>
    <x v="29"/>
    <s v="Zona"/>
    <s v="Etapas Históricas"/>
    <s v="Periodo 2020-2021"/>
    <s v="Adimensional"/>
    <s v="Ministerio de Ciencias, Tecnología, Conocimiento e Innovación"/>
    <x v="2033"/>
    <m/>
    <s v="Gráfico Evolución"/>
    <m/>
    <x v="2019"/>
    <m/>
    <s v="#1774B9"/>
    <s v="360-2034"/>
    <n v="36302202"/>
    <s v="T-368"/>
    <s v="C-364"/>
    <s v="FI-366"/>
    <s v="M-373"/>
  </r>
  <r>
    <x v="2034"/>
    <n v="360"/>
    <s v="Enfermedades Mundiales"/>
    <s v="Salud"/>
    <n v="2203"/>
    <x v="7"/>
    <x v="4"/>
    <x v="2"/>
    <x v="30"/>
    <s v="Zona"/>
    <s v="Etapas Históricas"/>
    <s v="Periodo 2020-2021"/>
    <s v="Adimensional"/>
    <s v="Ministerio de Ciencias, Tecnología, Conocimiento e Innovación"/>
    <x v="2034"/>
    <m/>
    <s v="Gráfico Evolución"/>
    <m/>
    <x v="2020"/>
    <m/>
    <s v="#1774B9"/>
    <s v="360-2035"/>
    <n v="36302203"/>
    <s v="T-368"/>
    <s v="C-364"/>
    <s v="FI-366"/>
    <s v="M-373"/>
  </r>
  <r>
    <x v="2035"/>
    <n v="360"/>
    <s v="Enfermedades Mundiales"/>
    <s v="Salud"/>
    <n v="2301"/>
    <x v="7"/>
    <x v="4"/>
    <x v="2"/>
    <x v="31"/>
    <s v="Zona"/>
    <s v="Etapas Históricas"/>
    <s v="Periodo 2020-2021"/>
    <s v="Adimensional"/>
    <s v="Ministerio de Ciencias, Tecnología, Conocimiento e Innovación"/>
    <x v="2035"/>
    <m/>
    <s v="Gráfico Evolución"/>
    <m/>
    <x v="2021"/>
    <m/>
    <s v="#1774B9"/>
    <s v="360-2036"/>
    <n v="36302301"/>
    <s v="T-368"/>
    <s v="C-364"/>
    <s v="FI-366"/>
    <s v="M-373"/>
  </r>
  <r>
    <x v="2036"/>
    <n v="360"/>
    <s v="Enfermedades Mundiales"/>
    <s v="Salud"/>
    <n v="2302"/>
    <x v="7"/>
    <x v="4"/>
    <x v="2"/>
    <x v="32"/>
    <s v="Zona"/>
    <s v="Etapas Históricas"/>
    <s v="Periodo 2020-2021"/>
    <s v="Adimensional"/>
    <s v="Ministerio de Ciencias, Tecnología, Conocimiento e Innovación"/>
    <x v="2036"/>
    <m/>
    <s v="Gráfico Evolución"/>
    <m/>
    <x v="2022"/>
    <m/>
    <s v="#1774B9"/>
    <s v="360-2037"/>
    <n v="36302302"/>
    <s v="T-368"/>
    <s v="C-364"/>
    <s v="FI-366"/>
    <s v="M-373"/>
  </r>
  <r>
    <x v="2037"/>
    <n v="360"/>
    <s v="Enfermedades Mundiales"/>
    <s v="Salud"/>
    <n v="3101"/>
    <x v="7"/>
    <x v="4"/>
    <x v="2"/>
    <x v="33"/>
    <s v="Zona"/>
    <s v="Etapas Históricas"/>
    <s v="Periodo 2020-2021"/>
    <s v="Adimensional"/>
    <s v="Ministerio de Ciencias, Tecnología, Conocimiento e Innovación"/>
    <x v="2037"/>
    <m/>
    <s v="Gráfico Evolución"/>
    <m/>
    <x v="2023"/>
    <m/>
    <s v="#1774B9"/>
    <s v="360-2038"/>
    <n v="36303101"/>
    <s v="T-368"/>
    <s v="C-364"/>
    <s v="FI-366"/>
    <s v="M-373"/>
  </r>
  <r>
    <x v="2038"/>
    <n v="360"/>
    <s v="Enfermedades Mundiales"/>
    <s v="Salud"/>
    <n v="3102"/>
    <x v="7"/>
    <x v="4"/>
    <x v="2"/>
    <x v="34"/>
    <s v="Zona"/>
    <s v="Etapas Históricas"/>
    <s v="Periodo 2020-2021"/>
    <s v="Adimensional"/>
    <s v="Ministerio de Ciencias, Tecnología, Conocimiento e Innovación"/>
    <x v="2038"/>
    <m/>
    <s v="Gráfico Evolución"/>
    <m/>
    <x v="2024"/>
    <m/>
    <s v="#1774B9"/>
    <s v="360-2039"/>
    <n v="36303102"/>
    <s v="T-368"/>
    <s v="C-364"/>
    <s v="FI-366"/>
    <s v="M-373"/>
  </r>
  <r>
    <x v="2039"/>
    <n v="360"/>
    <s v="Enfermedades Mundiales"/>
    <s v="Salud"/>
    <n v="3103"/>
    <x v="7"/>
    <x v="4"/>
    <x v="2"/>
    <x v="35"/>
    <s v="Zona"/>
    <s v="Etapas Históricas"/>
    <s v="Periodo 2020-2021"/>
    <s v="Adimensional"/>
    <s v="Ministerio de Ciencias, Tecnología, Conocimiento e Innovación"/>
    <x v="2039"/>
    <m/>
    <s v="Gráfico Evolución"/>
    <m/>
    <x v="2025"/>
    <m/>
    <s v="#1774B9"/>
    <s v="360-2040"/>
    <n v="36303103"/>
    <s v="T-368"/>
    <s v="C-364"/>
    <s v="FI-366"/>
    <s v="M-373"/>
  </r>
  <r>
    <x v="2040"/>
    <n v="360"/>
    <s v="Enfermedades Mundiales"/>
    <s v="Salud"/>
    <n v="3201"/>
    <x v="7"/>
    <x v="4"/>
    <x v="2"/>
    <x v="36"/>
    <s v="Zona"/>
    <s v="Etapas Históricas"/>
    <s v="Periodo 2020-2021"/>
    <s v="Adimensional"/>
    <s v="Ministerio de Ciencias, Tecnología, Conocimiento e Innovación"/>
    <x v="2040"/>
    <m/>
    <s v="Gráfico Evolución"/>
    <m/>
    <x v="2026"/>
    <m/>
    <s v="#1774B9"/>
    <s v="360-2041"/>
    <n v="36303201"/>
    <s v="T-368"/>
    <s v="C-364"/>
    <s v="FI-366"/>
    <s v="M-373"/>
  </r>
  <r>
    <x v="2041"/>
    <n v="360"/>
    <s v="Enfermedades Mundiales"/>
    <s v="Salud"/>
    <n v="3202"/>
    <x v="7"/>
    <x v="4"/>
    <x v="2"/>
    <x v="37"/>
    <s v="Zona"/>
    <s v="Etapas Históricas"/>
    <s v="Periodo 2020-2021"/>
    <s v="Adimensional"/>
    <s v="Ministerio de Ciencias, Tecnología, Conocimiento e Innovación"/>
    <x v="2041"/>
    <m/>
    <s v="Gráfico Evolución"/>
    <m/>
    <x v="2027"/>
    <m/>
    <s v="#1774B9"/>
    <s v="360-2042"/>
    <n v="36303202"/>
    <s v="T-368"/>
    <s v="C-364"/>
    <s v="FI-366"/>
    <s v="M-373"/>
  </r>
  <r>
    <x v="2042"/>
    <n v="360"/>
    <s v="Enfermedades Mundiales"/>
    <s v="Salud"/>
    <n v="3301"/>
    <x v="7"/>
    <x v="4"/>
    <x v="2"/>
    <x v="38"/>
    <s v="Zona"/>
    <s v="Etapas Históricas"/>
    <s v="Periodo 2020-2021"/>
    <s v="Adimensional"/>
    <s v="Ministerio de Ciencias, Tecnología, Conocimiento e Innovación"/>
    <x v="2042"/>
    <m/>
    <s v="Gráfico Evolución"/>
    <m/>
    <x v="2028"/>
    <m/>
    <s v="#1774B9"/>
    <s v="360-2043"/>
    <n v="36303301"/>
    <s v="T-368"/>
    <s v="C-364"/>
    <s v="FI-366"/>
    <s v="M-373"/>
  </r>
  <r>
    <x v="2043"/>
    <n v="360"/>
    <s v="Enfermedades Mundiales"/>
    <s v="Salud"/>
    <n v="3302"/>
    <x v="7"/>
    <x v="4"/>
    <x v="2"/>
    <x v="39"/>
    <s v="Zona"/>
    <s v="Etapas Históricas"/>
    <s v="Periodo 2020-2021"/>
    <s v="Adimensional"/>
    <s v="Ministerio de Ciencias, Tecnología, Conocimiento e Innovación"/>
    <x v="2043"/>
    <m/>
    <s v="Gráfico Evolución"/>
    <m/>
    <x v="2029"/>
    <m/>
    <s v="#1774B9"/>
    <s v="360-2044"/>
    <n v="36303302"/>
    <s v="T-368"/>
    <s v="C-364"/>
    <s v="FI-366"/>
    <s v="M-373"/>
  </r>
  <r>
    <x v="2044"/>
    <n v="360"/>
    <s v="Enfermedades Mundiales"/>
    <s v="Salud"/>
    <n v="3303"/>
    <x v="7"/>
    <x v="4"/>
    <x v="2"/>
    <x v="40"/>
    <s v="Zona"/>
    <s v="Etapas Históricas"/>
    <s v="Periodo 2020-2021"/>
    <s v="Adimensional"/>
    <s v="Ministerio de Ciencias, Tecnología, Conocimiento e Innovación"/>
    <x v="2044"/>
    <m/>
    <s v="Gráfico Evolución"/>
    <m/>
    <x v="2030"/>
    <m/>
    <s v="#1774B9"/>
    <s v="360-2045"/>
    <n v="36303303"/>
    <s v="T-368"/>
    <s v="C-364"/>
    <s v="FI-366"/>
    <s v="M-373"/>
  </r>
  <r>
    <x v="2045"/>
    <n v="360"/>
    <s v="Enfermedades Mundiales"/>
    <s v="Salud"/>
    <n v="3304"/>
    <x v="7"/>
    <x v="4"/>
    <x v="2"/>
    <x v="41"/>
    <s v="Zona"/>
    <s v="Etapas Históricas"/>
    <s v="Periodo 2020-2021"/>
    <s v="Adimensional"/>
    <s v="Ministerio de Ciencias, Tecnología, Conocimiento e Innovación"/>
    <x v="2045"/>
    <m/>
    <s v="Gráfico Evolución"/>
    <m/>
    <x v="2031"/>
    <m/>
    <s v="#1774B9"/>
    <s v="360-2046"/>
    <n v="36303304"/>
    <s v="T-368"/>
    <s v="C-364"/>
    <s v="FI-366"/>
    <s v="M-373"/>
  </r>
  <r>
    <x v="2046"/>
    <n v="360"/>
    <s v="Enfermedades Mundiales"/>
    <s v="Salud"/>
    <n v="4101"/>
    <x v="7"/>
    <x v="4"/>
    <x v="2"/>
    <x v="42"/>
    <s v="Zona"/>
    <s v="Etapas Históricas"/>
    <s v="Periodo 2020-2021"/>
    <s v="Adimensional"/>
    <s v="Ministerio de Ciencias, Tecnología, Conocimiento e Innovación"/>
    <x v="2046"/>
    <m/>
    <s v="Gráfico Evolución"/>
    <m/>
    <x v="2032"/>
    <m/>
    <s v="#1774B9"/>
    <s v="360-2047"/>
    <n v="36304101"/>
    <s v="T-368"/>
    <s v="C-364"/>
    <s v="FI-366"/>
    <s v="M-373"/>
  </r>
  <r>
    <x v="2047"/>
    <n v="360"/>
    <s v="Enfermedades Mundiales"/>
    <s v="Salud"/>
    <n v="4102"/>
    <x v="7"/>
    <x v="4"/>
    <x v="2"/>
    <x v="43"/>
    <s v="Zona"/>
    <s v="Etapas Históricas"/>
    <s v="Periodo 2020-2021"/>
    <s v="Adimensional"/>
    <s v="Ministerio de Ciencias, Tecnología, Conocimiento e Innovación"/>
    <x v="2047"/>
    <m/>
    <s v="Gráfico Evolución"/>
    <m/>
    <x v="2033"/>
    <m/>
    <s v="#1774B9"/>
    <s v="360-2048"/>
    <n v="36304102"/>
    <s v="T-368"/>
    <s v="C-364"/>
    <s v="FI-366"/>
    <s v="M-373"/>
  </r>
  <r>
    <x v="2048"/>
    <n v="360"/>
    <s v="Enfermedades Mundiales"/>
    <s v="Salud"/>
    <n v="4103"/>
    <x v="7"/>
    <x v="4"/>
    <x v="2"/>
    <x v="44"/>
    <s v="Zona"/>
    <s v="Etapas Históricas"/>
    <s v="Periodo 2020-2021"/>
    <s v="Adimensional"/>
    <s v="Ministerio de Ciencias, Tecnología, Conocimiento e Innovación"/>
    <x v="2048"/>
    <m/>
    <s v="Gráfico Evolución"/>
    <m/>
    <x v="2034"/>
    <m/>
    <s v="#1774B9"/>
    <s v="360-2049"/>
    <n v="36304103"/>
    <s v="T-368"/>
    <s v="C-364"/>
    <s v="FI-366"/>
    <s v="M-373"/>
  </r>
  <r>
    <x v="2049"/>
    <n v="360"/>
    <s v="Enfermedades Mundiales"/>
    <s v="Salud"/>
    <n v="4104"/>
    <x v="7"/>
    <x v="4"/>
    <x v="2"/>
    <x v="45"/>
    <s v="Zona"/>
    <s v="Etapas Históricas"/>
    <s v="Periodo 2020-2021"/>
    <s v="Adimensional"/>
    <s v="Ministerio de Ciencias, Tecnología, Conocimiento e Innovación"/>
    <x v="2049"/>
    <m/>
    <s v="Gráfico Evolución"/>
    <m/>
    <x v="2035"/>
    <m/>
    <s v="#1774B9"/>
    <s v="360-2050"/>
    <n v="36304104"/>
    <s v="T-368"/>
    <s v="C-364"/>
    <s v="FI-366"/>
    <s v="M-373"/>
  </r>
  <r>
    <x v="2050"/>
    <n v="360"/>
    <s v="Enfermedades Mundiales"/>
    <s v="Salud"/>
    <n v="4105"/>
    <x v="7"/>
    <x v="4"/>
    <x v="2"/>
    <x v="46"/>
    <s v="Zona"/>
    <s v="Etapas Históricas"/>
    <s v="Periodo 2020-2021"/>
    <s v="Adimensional"/>
    <s v="Ministerio de Ciencias, Tecnología, Conocimiento e Innovación"/>
    <x v="2050"/>
    <m/>
    <s v="Gráfico Evolución"/>
    <m/>
    <x v="2036"/>
    <m/>
    <s v="#1774B9"/>
    <s v="360-2051"/>
    <n v="36304105"/>
    <s v="T-368"/>
    <s v="C-364"/>
    <s v="FI-366"/>
    <s v="M-373"/>
  </r>
  <r>
    <x v="2051"/>
    <n v="360"/>
    <s v="Enfermedades Mundiales"/>
    <s v="Salud"/>
    <n v="4106"/>
    <x v="7"/>
    <x v="4"/>
    <x v="2"/>
    <x v="47"/>
    <s v="Zona"/>
    <s v="Etapas Históricas"/>
    <s v="Periodo 2020-2021"/>
    <s v="Adimensional"/>
    <s v="Ministerio de Ciencias, Tecnología, Conocimiento e Innovación"/>
    <x v="2051"/>
    <m/>
    <s v="Gráfico Evolución"/>
    <m/>
    <x v="2037"/>
    <m/>
    <s v="#1774B9"/>
    <s v="360-2052"/>
    <n v="36304106"/>
    <s v="T-368"/>
    <s v="C-364"/>
    <s v="FI-366"/>
    <s v="M-373"/>
  </r>
  <r>
    <x v="2052"/>
    <n v="360"/>
    <s v="Enfermedades Mundiales"/>
    <s v="Salud"/>
    <n v="4201"/>
    <x v="7"/>
    <x v="4"/>
    <x v="2"/>
    <x v="48"/>
    <s v="Zona"/>
    <s v="Etapas Históricas"/>
    <s v="Periodo 2020-2021"/>
    <s v="Adimensional"/>
    <s v="Ministerio de Ciencias, Tecnología, Conocimiento e Innovación"/>
    <x v="2052"/>
    <m/>
    <s v="Gráfico Evolución"/>
    <m/>
    <x v="2038"/>
    <m/>
    <s v="#1774B9"/>
    <s v="360-2053"/>
    <n v="36304201"/>
    <s v="T-368"/>
    <s v="C-364"/>
    <s v="FI-366"/>
    <s v="M-373"/>
  </r>
  <r>
    <x v="2053"/>
    <n v="360"/>
    <s v="Enfermedades Mundiales"/>
    <s v="Salud"/>
    <n v="4202"/>
    <x v="7"/>
    <x v="4"/>
    <x v="2"/>
    <x v="49"/>
    <s v="Zona"/>
    <s v="Etapas Históricas"/>
    <s v="Periodo 2020-2021"/>
    <s v="Adimensional"/>
    <s v="Ministerio de Ciencias, Tecnología, Conocimiento e Innovación"/>
    <x v="2053"/>
    <m/>
    <s v="Gráfico Evolución"/>
    <m/>
    <x v="2039"/>
    <m/>
    <s v="#1774B9"/>
    <s v="360-2054"/>
    <n v="36304202"/>
    <s v="T-368"/>
    <s v="C-364"/>
    <s v="FI-366"/>
    <s v="M-373"/>
  </r>
  <r>
    <x v="2054"/>
    <n v="360"/>
    <s v="Enfermedades Mundiales"/>
    <s v="Salud"/>
    <n v="4203"/>
    <x v="7"/>
    <x v="4"/>
    <x v="2"/>
    <x v="50"/>
    <s v="Zona"/>
    <s v="Etapas Históricas"/>
    <s v="Periodo 2020-2021"/>
    <s v="Adimensional"/>
    <s v="Ministerio de Ciencias, Tecnología, Conocimiento e Innovación"/>
    <x v="2054"/>
    <m/>
    <s v="Gráfico Evolución"/>
    <m/>
    <x v="2040"/>
    <m/>
    <s v="#1774B9"/>
    <s v="360-2055"/>
    <n v="36304203"/>
    <s v="T-368"/>
    <s v="C-364"/>
    <s v="FI-366"/>
    <s v="M-373"/>
  </r>
  <r>
    <x v="2055"/>
    <n v="360"/>
    <s v="Enfermedades Mundiales"/>
    <s v="Salud"/>
    <n v="4204"/>
    <x v="7"/>
    <x v="4"/>
    <x v="2"/>
    <x v="51"/>
    <s v="Zona"/>
    <s v="Etapas Históricas"/>
    <s v="Periodo 2020-2021"/>
    <s v="Adimensional"/>
    <s v="Ministerio de Ciencias, Tecnología, Conocimiento e Innovación"/>
    <x v="2055"/>
    <m/>
    <s v="Gráfico Evolución"/>
    <m/>
    <x v="2041"/>
    <m/>
    <s v="#1774B9"/>
    <s v="360-2056"/>
    <n v="36304204"/>
    <s v="T-368"/>
    <s v="C-364"/>
    <s v="FI-366"/>
    <s v="M-373"/>
  </r>
  <r>
    <x v="2056"/>
    <n v="360"/>
    <s v="Enfermedades Mundiales"/>
    <s v="Salud"/>
    <n v="4301"/>
    <x v="7"/>
    <x v="4"/>
    <x v="2"/>
    <x v="52"/>
    <s v="Zona"/>
    <s v="Etapas Históricas"/>
    <s v="Periodo 2020-2021"/>
    <s v="Adimensional"/>
    <s v="Ministerio de Ciencias, Tecnología, Conocimiento e Innovación"/>
    <x v="2056"/>
    <m/>
    <s v="Gráfico Evolución"/>
    <m/>
    <x v="2042"/>
    <m/>
    <s v="#1774B9"/>
    <s v="360-2057"/>
    <n v="36304301"/>
    <s v="T-368"/>
    <s v="C-364"/>
    <s v="FI-366"/>
    <s v="M-373"/>
  </r>
  <r>
    <x v="2057"/>
    <n v="360"/>
    <s v="Enfermedades Mundiales"/>
    <s v="Salud"/>
    <n v="4302"/>
    <x v="7"/>
    <x v="4"/>
    <x v="2"/>
    <x v="53"/>
    <s v="Zona"/>
    <s v="Etapas Históricas"/>
    <s v="Periodo 2020-2021"/>
    <s v="Adimensional"/>
    <s v="Ministerio de Ciencias, Tecnología, Conocimiento e Innovación"/>
    <x v="2057"/>
    <m/>
    <s v="Gráfico Evolución"/>
    <m/>
    <x v="2043"/>
    <m/>
    <s v="#1774B9"/>
    <s v="360-2058"/>
    <n v="36304302"/>
    <s v="T-368"/>
    <s v="C-364"/>
    <s v="FI-366"/>
    <s v="M-373"/>
  </r>
  <r>
    <x v="2058"/>
    <n v="360"/>
    <s v="Enfermedades Mundiales"/>
    <s v="Salud"/>
    <n v="4303"/>
    <x v="7"/>
    <x v="4"/>
    <x v="2"/>
    <x v="54"/>
    <s v="Zona"/>
    <s v="Etapas Históricas"/>
    <s v="Periodo 2020-2021"/>
    <s v="Adimensional"/>
    <s v="Ministerio de Ciencias, Tecnología, Conocimiento e Innovación"/>
    <x v="2058"/>
    <m/>
    <s v="Gráfico Evolución"/>
    <m/>
    <x v="2044"/>
    <m/>
    <s v="#1774B9"/>
    <s v="360-2059"/>
    <n v="36304303"/>
    <s v="T-368"/>
    <s v="C-364"/>
    <s v="FI-366"/>
    <s v="M-373"/>
  </r>
  <r>
    <x v="2059"/>
    <n v="360"/>
    <s v="Enfermedades Mundiales"/>
    <s v="Salud"/>
    <n v="4304"/>
    <x v="7"/>
    <x v="4"/>
    <x v="2"/>
    <x v="55"/>
    <s v="Zona"/>
    <s v="Etapas Históricas"/>
    <s v="Periodo 2020-2021"/>
    <s v="Adimensional"/>
    <s v="Ministerio de Ciencias, Tecnología, Conocimiento e Innovación"/>
    <x v="2059"/>
    <m/>
    <s v="Gráfico Evolución"/>
    <m/>
    <x v="2045"/>
    <m/>
    <s v="#1774B9"/>
    <s v="360-2060"/>
    <n v="36304304"/>
    <s v="T-368"/>
    <s v="C-364"/>
    <s v="FI-366"/>
    <s v="M-373"/>
  </r>
  <r>
    <x v="2060"/>
    <n v="360"/>
    <s v="Enfermedades Mundiales"/>
    <s v="Salud"/>
    <n v="4305"/>
    <x v="7"/>
    <x v="4"/>
    <x v="2"/>
    <x v="56"/>
    <s v="Zona"/>
    <s v="Etapas Históricas"/>
    <s v="Periodo 2020-2021"/>
    <s v="Adimensional"/>
    <s v="Ministerio de Ciencias, Tecnología, Conocimiento e Innovación"/>
    <x v="2060"/>
    <m/>
    <s v="Gráfico Evolución"/>
    <m/>
    <x v="2046"/>
    <m/>
    <s v="#1774B9"/>
    <s v="360-2061"/>
    <n v="36304305"/>
    <s v="T-368"/>
    <s v="C-364"/>
    <s v="FI-366"/>
    <s v="M-373"/>
  </r>
  <r>
    <x v="2061"/>
    <n v="360"/>
    <s v="Enfermedades Mundiales"/>
    <s v="Salud"/>
    <n v="5101"/>
    <x v="7"/>
    <x v="4"/>
    <x v="2"/>
    <x v="57"/>
    <s v="Zona"/>
    <s v="Etapas Históricas"/>
    <s v="Periodo 2020-2021"/>
    <s v="Adimensional"/>
    <s v="Ministerio de Ciencias, Tecnología, Conocimiento e Innovación"/>
    <x v="2061"/>
    <m/>
    <s v="Gráfico Evolución"/>
    <m/>
    <x v="2047"/>
    <m/>
    <s v="#1774B9"/>
    <s v="360-2062"/>
    <n v="36305101"/>
    <s v="T-368"/>
    <s v="C-364"/>
    <s v="FI-366"/>
    <s v="M-373"/>
  </r>
  <r>
    <x v="2062"/>
    <n v="360"/>
    <s v="Enfermedades Mundiales"/>
    <s v="Salud"/>
    <n v="5102"/>
    <x v="7"/>
    <x v="4"/>
    <x v="2"/>
    <x v="58"/>
    <s v="Zona"/>
    <s v="Etapas Históricas"/>
    <s v="Periodo 2020-2021"/>
    <s v="Adimensional"/>
    <s v="Ministerio de Ciencias, Tecnología, Conocimiento e Innovación"/>
    <x v="2062"/>
    <m/>
    <s v="Gráfico Evolución"/>
    <m/>
    <x v="2048"/>
    <m/>
    <s v="#1774B9"/>
    <s v="360-2063"/>
    <n v="36305102"/>
    <s v="T-368"/>
    <s v="C-364"/>
    <s v="FI-366"/>
    <s v="M-373"/>
  </r>
  <r>
    <x v="2063"/>
    <n v="360"/>
    <s v="Enfermedades Mundiales"/>
    <s v="Salud"/>
    <n v="5103"/>
    <x v="7"/>
    <x v="4"/>
    <x v="2"/>
    <x v="59"/>
    <s v="Zona"/>
    <s v="Etapas Históricas"/>
    <s v="Periodo 2020-2021"/>
    <s v="Adimensional"/>
    <s v="Ministerio de Ciencias, Tecnología, Conocimiento e Innovación"/>
    <x v="2063"/>
    <m/>
    <s v="Gráfico Evolución"/>
    <m/>
    <x v="2049"/>
    <m/>
    <s v="#1774B9"/>
    <s v="360-2064"/>
    <n v="36305103"/>
    <s v="T-368"/>
    <s v="C-364"/>
    <s v="FI-366"/>
    <s v="M-373"/>
  </r>
  <r>
    <x v="2064"/>
    <n v="360"/>
    <s v="Enfermedades Mundiales"/>
    <s v="Salud"/>
    <n v="5104"/>
    <x v="7"/>
    <x v="4"/>
    <x v="2"/>
    <x v="60"/>
    <s v="Zona"/>
    <s v="Etapas Históricas"/>
    <s v="Periodo 2020-2021"/>
    <s v="Adimensional"/>
    <s v="Ministerio de Ciencias, Tecnología, Conocimiento e Innovación"/>
    <x v="2064"/>
    <m/>
    <s v="Gráfico Evolución"/>
    <m/>
    <x v="2050"/>
    <m/>
    <s v="#1774B9"/>
    <s v="360-2065"/>
    <n v="36305104"/>
    <s v="T-368"/>
    <s v="C-364"/>
    <s v="FI-366"/>
    <s v="M-373"/>
  </r>
  <r>
    <x v="2065"/>
    <n v="360"/>
    <s v="Enfermedades Mundiales"/>
    <s v="Salud"/>
    <n v="5105"/>
    <x v="7"/>
    <x v="4"/>
    <x v="2"/>
    <x v="61"/>
    <s v="Zona"/>
    <s v="Etapas Históricas"/>
    <s v="Periodo 2020-2021"/>
    <s v="Adimensional"/>
    <s v="Ministerio de Ciencias, Tecnología, Conocimiento e Innovación"/>
    <x v="2065"/>
    <m/>
    <s v="Gráfico Evolución"/>
    <m/>
    <x v="2051"/>
    <m/>
    <s v="#1774B9"/>
    <s v="360-2066"/>
    <n v="36305105"/>
    <s v="T-368"/>
    <s v="C-364"/>
    <s v="FI-366"/>
    <s v="M-373"/>
  </r>
  <r>
    <x v="2066"/>
    <n v="360"/>
    <s v="Enfermedades Mundiales"/>
    <s v="Salud"/>
    <n v="5107"/>
    <x v="7"/>
    <x v="4"/>
    <x v="2"/>
    <x v="62"/>
    <s v="Zona"/>
    <s v="Etapas Históricas"/>
    <s v="Periodo 2020-2021"/>
    <s v="Adimensional"/>
    <s v="Ministerio de Ciencias, Tecnología, Conocimiento e Innovación"/>
    <x v="2066"/>
    <m/>
    <s v="Gráfico Evolución"/>
    <m/>
    <x v="2052"/>
    <m/>
    <s v="#1774B9"/>
    <s v="360-2067"/>
    <n v="36305107"/>
    <s v="T-368"/>
    <s v="C-364"/>
    <s v="FI-366"/>
    <s v="M-373"/>
  </r>
  <r>
    <x v="2067"/>
    <n v="360"/>
    <s v="Enfermedades Mundiales"/>
    <s v="Salud"/>
    <n v="5109"/>
    <x v="7"/>
    <x v="4"/>
    <x v="2"/>
    <x v="63"/>
    <s v="Zona"/>
    <s v="Etapas Históricas"/>
    <s v="Periodo 2020-2021"/>
    <s v="Adimensional"/>
    <s v="Ministerio de Ciencias, Tecnología, Conocimiento e Innovación"/>
    <x v="2067"/>
    <m/>
    <s v="Gráfico Evolución"/>
    <m/>
    <x v="2053"/>
    <m/>
    <s v="#1774B9"/>
    <s v="360-2068"/>
    <n v="36305109"/>
    <s v="T-368"/>
    <s v="C-364"/>
    <s v="FI-366"/>
    <s v="M-373"/>
  </r>
  <r>
    <x v="2068"/>
    <n v="360"/>
    <s v="Enfermedades Mundiales"/>
    <s v="Salud"/>
    <n v="5201"/>
    <x v="7"/>
    <x v="4"/>
    <x v="2"/>
    <x v="64"/>
    <s v="Zona"/>
    <s v="Etapas Históricas"/>
    <s v="Periodo 2020-2021"/>
    <s v="Adimensional"/>
    <s v="Ministerio de Ciencias, Tecnología, Conocimiento e Innovación"/>
    <x v="2068"/>
    <m/>
    <s v="Gráfico Evolución"/>
    <m/>
    <x v="2054"/>
    <m/>
    <s v="#1774B9"/>
    <s v="360-2069"/>
    <n v="36305201"/>
    <s v="T-368"/>
    <s v="C-364"/>
    <s v="FI-366"/>
    <s v="M-373"/>
  </r>
  <r>
    <x v="2069"/>
    <n v="360"/>
    <s v="Enfermedades Mundiales"/>
    <s v="Salud"/>
    <n v="5301"/>
    <x v="7"/>
    <x v="4"/>
    <x v="2"/>
    <x v="65"/>
    <s v="Zona"/>
    <s v="Etapas Históricas"/>
    <s v="Periodo 2020-2021"/>
    <s v="Adimensional"/>
    <s v="Ministerio de Ciencias, Tecnología, Conocimiento e Innovación"/>
    <x v="2069"/>
    <m/>
    <s v="Gráfico Evolución"/>
    <m/>
    <x v="2055"/>
    <m/>
    <s v="#1774B9"/>
    <s v="360-2070"/>
    <n v="36305301"/>
    <s v="T-368"/>
    <s v="C-364"/>
    <s v="FI-366"/>
    <s v="M-373"/>
  </r>
  <r>
    <x v="2070"/>
    <n v="360"/>
    <s v="Enfermedades Mundiales"/>
    <s v="Salud"/>
    <n v="5302"/>
    <x v="7"/>
    <x v="4"/>
    <x v="2"/>
    <x v="66"/>
    <s v="Zona"/>
    <s v="Etapas Históricas"/>
    <s v="Periodo 2020-2021"/>
    <s v="Adimensional"/>
    <s v="Ministerio de Ciencias, Tecnología, Conocimiento e Innovación"/>
    <x v="2070"/>
    <m/>
    <s v="Gráfico Evolución"/>
    <m/>
    <x v="2056"/>
    <m/>
    <s v="#1774B9"/>
    <s v="360-2071"/>
    <n v="36305302"/>
    <s v="T-368"/>
    <s v="C-364"/>
    <s v="FI-366"/>
    <s v="M-373"/>
  </r>
  <r>
    <x v="2071"/>
    <n v="360"/>
    <s v="Enfermedades Mundiales"/>
    <s v="Salud"/>
    <n v="5303"/>
    <x v="7"/>
    <x v="4"/>
    <x v="2"/>
    <x v="67"/>
    <s v="Zona"/>
    <s v="Etapas Históricas"/>
    <s v="Periodo 2020-2021"/>
    <s v="Adimensional"/>
    <s v="Ministerio de Ciencias, Tecnología, Conocimiento e Innovación"/>
    <x v="2071"/>
    <m/>
    <s v="Gráfico Evolución"/>
    <m/>
    <x v="2057"/>
    <m/>
    <s v="#1774B9"/>
    <s v="360-2072"/>
    <n v="36305303"/>
    <s v="T-368"/>
    <s v="C-364"/>
    <s v="FI-366"/>
    <s v="M-373"/>
  </r>
  <r>
    <x v="2072"/>
    <n v="360"/>
    <s v="Enfermedades Mundiales"/>
    <s v="Salud"/>
    <n v="5304"/>
    <x v="7"/>
    <x v="4"/>
    <x v="2"/>
    <x v="68"/>
    <s v="Zona"/>
    <s v="Etapas Históricas"/>
    <s v="Periodo 2020-2021"/>
    <s v="Adimensional"/>
    <s v="Ministerio de Ciencias, Tecnología, Conocimiento e Innovación"/>
    <x v="2072"/>
    <m/>
    <s v="Gráfico Evolución"/>
    <m/>
    <x v="2058"/>
    <m/>
    <s v="#1774B9"/>
    <s v="360-2073"/>
    <n v="36305304"/>
    <s v="T-368"/>
    <s v="C-364"/>
    <s v="FI-366"/>
    <s v="M-373"/>
  </r>
  <r>
    <x v="2073"/>
    <n v="360"/>
    <s v="Enfermedades Mundiales"/>
    <s v="Salud"/>
    <n v="5401"/>
    <x v="7"/>
    <x v="4"/>
    <x v="2"/>
    <x v="69"/>
    <s v="Zona"/>
    <s v="Etapas Históricas"/>
    <s v="Periodo 2020-2021"/>
    <s v="Adimensional"/>
    <s v="Ministerio de Ciencias, Tecnología, Conocimiento e Innovación"/>
    <x v="2073"/>
    <m/>
    <s v="Gráfico Evolución"/>
    <m/>
    <x v="2059"/>
    <m/>
    <s v="#1774B9"/>
    <s v="360-2074"/>
    <n v="36305401"/>
    <s v="T-368"/>
    <s v="C-364"/>
    <s v="FI-366"/>
    <s v="M-373"/>
  </r>
  <r>
    <x v="2074"/>
    <n v="360"/>
    <s v="Enfermedades Mundiales"/>
    <s v="Salud"/>
    <n v="5402"/>
    <x v="7"/>
    <x v="4"/>
    <x v="2"/>
    <x v="70"/>
    <s v="Zona"/>
    <s v="Etapas Históricas"/>
    <s v="Periodo 2020-2021"/>
    <s v="Adimensional"/>
    <s v="Ministerio de Ciencias, Tecnología, Conocimiento e Innovación"/>
    <x v="2074"/>
    <m/>
    <s v="Gráfico Evolución"/>
    <m/>
    <x v="2060"/>
    <m/>
    <s v="#1774B9"/>
    <s v="360-2075"/>
    <n v="36305402"/>
    <s v="T-368"/>
    <s v="C-364"/>
    <s v="FI-366"/>
    <s v="M-373"/>
  </r>
  <r>
    <x v="2075"/>
    <n v="360"/>
    <s v="Enfermedades Mundiales"/>
    <s v="Salud"/>
    <n v="5403"/>
    <x v="7"/>
    <x v="4"/>
    <x v="2"/>
    <x v="71"/>
    <s v="Zona"/>
    <s v="Etapas Históricas"/>
    <s v="Periodo 2020-2021"/>
    <s v="Adimensional"/>
    <s v="Ministerio de Ciencias, Tecnología, Conocimiento e Innovación"/>
    <x v="2075"/>
    <m/>
    <s v="Gráfico Evolución"/>
    <m/>
    <x v="2061"/>
    <m/>
    <s v="#1774B9"/>
    <s v="360-2076"/>
    <n v="36305403"/>
    <s v="T-368"/>
    <s v="C-364"/>
    <s v="FI-366"/>
    <s v="M-373"/>
  </r>
  <r>
    <x v="2076"/>
    <n v="360"/>
    <s v="Enfermedades Mundiales"/>
    <s v="Salud"/>
    <n v="5404"/>
    <x v="7"/>
    <x v="4"/>
    <x v="2"/>
    <x v="72"/>
    <s v="Zona"/>
    <s v="Etapas Históricas"/>
    <s v="Periodo 2020-2021"/>
    <s v="Adimensional"/>
    <s v="Ministerio de Ciencias, Tecnología, Conocimiento e Innovación"/>
    <x v="2076"/>
    <m/>
    <s v="Gráfico Evolución"/>
    <m/>
    <x v="2062"/>
    <m/>
    <s v="#1774B9"/>
    <s v="360-2077"/>
    <n v="36305404"/>
    <s v="T-368"/>
    <s v="C-364"/>
    <s v="FI-366"/>
    <s v="M-373"/>
  </r>
  <r>
    <x v="2077"/>
    <n v="360"/>
    <s v="Enfermedades Mundiales"/>
    <s v="Salud"/>
    <n v="5405"/>
    <x v="7"/>
    <x v="4"/>
    <x v="2"/>
    <x v="73"/>
    <s v="Zona"/>
    <s v="Etapas Históricas"/>
    <s v="Periodo 2020-2021"/>
    <s v="Adimensional"/>
    <s v="Ministerio de Ciencias, Tecnología, Conocimiento e Innovación"/>
    <x v="2077"/>
    <m/>
    <s v="Gráfico Evolución"/>
    <m/>
    <x v="2063"/>
    <m/>
    <s v="#1774B9"/>
    <s v="360-2078"/>
    <n v="36305405"/>
    <s v="T-368"/>
    <s v="C-364"/>
    <s v="FI-366"/>
    <s v="M-373"/>
  </r>
  <r>
    <x v="2078"/>
    <n v="360"/>
    <s v="Enfermedades Mundiales"/>
    <s v="Salud"/>
    <n v="5501"/>
    <x v="7"/>
    <x v="4"/>
    <x v="2"/>
    <x v="74"/>
    <s v="Zona"/>
    <s v="Etapas Históricas"/>
    <s v="Periodo 2020-2021"/>
    <s v="Adimensional"/>
    <s v="Ministerio de Ciencias, Tecnología, Conocimiento e Innovación"/>
    <x v="2078"/>
    <m/>
    <s v="Gráfico Evolución"/>
    <m/>
    <x v="2064"/>
    <m/>
    <s v="#1774B9"/>
    <s v="360-2079"/>
    <n v="36305501"/>
    <s v="T-368"/>
    <s v="C-364"/>
    <s v="FI-366"/>
    <s v="M-373"/>
  </r>
  <r>
    <x v="2079"/>
    <n v="360"/>
    <s v="Enfermedades Mundiales"/>
    <s v="Salud"/>
    <n v="5502"/>
    <x v="7"/>
    <x v="4"/>
    <x v="2"/>
    <x v="75"/>
    <s v="Zona"/>
    <s v="Etapas Históricas"/>
    <s v="Periodo 2020-2021"/>
    <s v="Adimensional"/>
    <s v="Ministerio de Ciencias, Tecnología, Conocimiento e Innovación"/>
    <x v="2079"/>
    <m/>
    <s v="Gráfico Evolución"/>
    <m/>
    <x v="2065"/>
    <m/>
    <s v="#1774B9"/>
    <s v="360-2080"/>
    <n v="36305502"/>
    <s v="T-368"/>
    <s v="C-364"/>
    <s v="FI-366"/>
    <s v="M-373"/>
  </r>
  <r>
    <x v="2080"/>
    <n v="360"/>
    <s v="Enfermedades Mundiales"/>
    <s v="Salud"/>
    <n v="5503"/>
    <x v="7"/>
    <x v="4"/>
    <x v="2"/>
    <x v="76"/>
    <s v="Zona"/>
    <s v="Etapas Históricas"/>
    <s v="Periodo 2020-2021"/>
    <s v="Adimensional"/>
    <s v="Ministerio de Ciencias, Tecnología, Conocimiento e Innovación"/>
    <x v="2080"/>
    <m/>
    <s v="Gráfico Evolución"/>
    <m/>
    <x v="2066"/>
    <m/>
    <s v="#1774B9"/>
    <s v="360-2081"/>
    <n v="36305503"/>
    <s v="T-368"/>
    <s v="C-364"/>
    <s v="FI-366"/>
    <s v="M-373"/>
  </r>
  <r>
    <x v="2081"/>
    <n v="360"/>
    <s v="Enfermedades Mundiales"/>
    <s v="Salud"/>
    <n v="5504"/>
    <x v="7"/>
    <x v="4"/>
    <x v="2"/>
    <x v="77"/>
    <s v="Zona"/>
    <s v="Etapas Históricas"/>
    <s v="Periodo 2020-2021"/>
    <s v="Adimensional"/>
    <s v="Ministerio de Ciencias, Tecnología, Conocimiento e Innovación"/>
    <x v="2081"/>
    <m/>
    <s v="Gráfico Evolución"/>
    <m/>
    <x v="2067"/>
    <m/>
    <s v="#1774B9"/>
    <s v="360-2082"/>
    <n v="36305504"/>
    <s v="T-368"/>
    <s v="C-364"/>
    <s v="FI-366"/>
    <s v="M-373"/>
  </r>
  <r>
    <x v="2082"/>
    <n v="360"/>
    <s v="Enfermedades Mundiales"/>
    <s v="Salud"/>
    <n v="5506"/>
    <x v="7"/>
    <x v="4"/>
    <x v="2"/>
    <x v="78"/>
    <s v="Zona"/>
    <s v="Etapas Históricas"/>
    <s v="Periodo 2020-2021"/>
    <s v="Adimensional"/>
    <s v="Ministerio de Ciencias, Tecnología, Conocimiento e Innovación"/>
    <x v="2082"/>
    <m/>
    <s v="Gráfico Evolución"/>
    <m/>
    <x v="2068"/>
    <m/>
    <s v="#1774B9"/>
    <s v="360-2083"/>
    <n v="36305506"/>
    <s v="T-368"/>
    <s v="C-364"/>
    <s v="FI-366"/>
    <s v="M-373"/>
  </r>
  <r>
    <x v="2083"/>
    <n v="360"/>
    <s v="Enfermedades Mundiales"/>
    <s v="Salud"/>
    <n v="5601"/>
    <x v="7"/>
    <x v="4"/>
    <x v="2"/>
    <x v="79"/>
    <s v="Zona"/>
    <s v="Etapas Históricas"/>
    <s v="Periodo 2020-2021"/>
    <s v="Adimensional"/>
    <s v="Ministerio de Ciencias, Tecnología, Conocimiento e Innovación"/>
    <x v="2083"/>
    <m/>
    <s v="Gráfico Evolución"/>
    <m/>
    <x v="2069"/>
    <m/>
    <s v="#1774B9"/>
    <s v="360-2084"/>
    <n v="36305601"/>
    <s v="T-368"/>
    <s v="C-364"/>
    <s v="FI-366"/>
    <s v="M-373"/>
  </r>
  <r>
    <x v="2084"/>
    <n v="360"/>
    <s v="Enfermedades Mundiales"/>
    <s v="Salud"/>
    <n v="5602"/>
    <x v="7"/>
    <x v="4"/>
    <x v="2"/>
    <x v="80"/>
    <s v="Zona"/>
    <s v="Etapas Históricas"/>
    <s v="Periodo 2020-2021"/>
    <s v="Adimensional"/>
    <s v="Ministerio de Ciencias, Tecnología, Conocimiento e Innovación"/>
    <x v="2084"/>
    <m/>
    <s v="Gráfico Evolución"/>
    <m/>
    <x v="2070"/>
    <m/>
    <s v="#1774B9"/>
    <s v="360-2085"/>
    <n v="36305602"/>
    <s v="T-368"/>
    <s v="C-364"/>
    <s v="FI-366"/>
    <s v="M-373"/>
  </r>
  <r>
    <x v="2085"/>
    <n v="360"/>
    <s v="Enfermedades Mundiales"/>
    <s v="Salud"/>
    <n v="5603"/>
    <x v="7"/>
    <x v="4"/>
    <x v="2"/>
    <x v="81"/>
    <s v="Zona"/>
    <s v="Etapas Históricas"/>
    <s v="Periodo 2020-2021"/>
    <s v="Adimensional"/>
    <s v="Ministerio de Ciencias, Tecnología, Conocimiento e Innovación"/>
    <x v="2085"/>
    <m/>
    <s v="Gráfico Evolución"/>
    <m/>
    <x v="2071"/>
    <m/>
    <s v="#1774B9"/>
    <s v="360-2086"/>
    <n v="36305603"/>
    <s v="T-368"/>
    <s v="C-364"/>
    <s v="FI-366"/>
    <s v="M-373"/>
  </r>
  <r>
    <x v="2086"/>
    <n v="360"/>
    <s v="Enfermedades Mundiales"/>
    <s v="Salud"/>
    <n v="5604"/>
    <x v="7"/>
    <x v="4"/>
    <x v="2"/>
    <x v="82"/>
    <s v="Zona"/>
    <s v="Etapas Históricas"/>
    <s v="Periodo 2020-2021"/>
    <s v="Adimensional"/>
    <s v="Ministerio de Ciencias, Tecnología, Conocimiento e Innovación"/>
    <x v="2086"/>
    <m/>
    <s v="Gráfico Evolución"/>
    <m/>
    <x v="2072"/>
    <m/>
    <s v="#1774B9"/>
    <s v="360-2087"/>
    <n v="36305604"/>
    <s v="T-368"/>
    <s v="C-364"/>
    <s v="FI-366"/>
    <s v="M-373"/>
  </r>
  <r>
    <x v="2087"/>
    <n v="360"/>
    <s v="Enfermedades Mundiales"/>
    <s v="Salud"/>
    <n v="5605"/>
    <x v="7"/>
    <x v="4"/>
    <x v="2"/>
    <x v="83"/>
    <s v="Zona"/>
    <s v="Etapas Históricas"/>
    <s v="Periodo 2020-2021"/>
    <s v="Adimensional"/>
    <s v="Ministerio de Ciencias, Tecnología, Conocimiento e Innovación"/>
    <x v="2087"/>
    <m/>
    <s v="Gráfico Evolución"/>
    <m/>
    <x v="2073"/>
    <m/>
    <s v="#1774B9"/>
    <s v="360-2088"/>
    <n v="36305605"/>
    <s v="T-368"/>
    <s v="C-364"/>
    <s v="FI-366"/>
    <s v="M-373"/>
  </r>
  <r>
    <x v="2088"/>
    <n v="360"/>
    <s v="Enfermedades Mundiales"/>
    <s v="Salud"/>
    <n v="5606"/>
    <x v="7"/>
    <x v="4"/>
    <x v="2"/>
    <x v="84"/>
    <s v="Zona"/>
    <s v="Etapas Históricas"/>
    <s v="Periodo 2020-2021"/>
    <s v="Adimensional"/>
    <s v="Ministerio de Ciencias, Tecnología, Conocimiento e Innovación"/>
    <x v="2088"/>
    <m/>
    <s v="Gráfico Evolución"/>
    <m/>
    <x v="2074"/>
    <m/>
    <s v="#1774B9"/>
    <s v="360-2089"/>
    <n v="36305606"/>
    <s v="T-368"/>
    <s v="C-364"/>
    <s v="FI-366"/>
    <s v="M-373"/>
  </r>
  <r>
    <x v="2089"/>
    <n v="360"/>
    <s v="Enfermedades Mundiales"/>
    <s v="Salud"/>
    <n v="5701"/>
    <x v="7"/>
    <x v="4"/>
    <x v="2"/>
    <x v="85"/>
    <s v="Zona"/>
    <s v="Etapas Históricas"/>
    <s v="Periodo 2020-2021"/>
    <s v="Adimensional"/>
    <s v="Ministerio de Ciencias, Tecnología, Conocimiento e Innovación"/>
    <x v="2089"/>
    <m/>
    <s v="Gráfico Evolución"/>
    <m/>
    <x v="2075"/>
    <m/>
    <s v="#1774B9"/>
    <s v="360-2090"/>
    <n v="36305701"/>
    <s v="T-368"/>
    <s v="C-364"/>
    <s v="FI-366"/>
    <s v="M-373"/>
  </r>
  <r>
    <x v="2090"/>
    <n v="360"/>
    <s v="Enfermedades Mundiales"/>
    <s v="Salud"/>
    <n v="5702"/>
    <x v="7"/>
    <x v="4"/>
    <x v="2"/>
    <x v="86"/>
    <s v="Zona"/>
    <s v="Etapas Históricas"/>
    <s v="Periodo 2020-2021"/>
    <s v="Adimensional"/>
    <s v="Ministerio de Ciencias, Tecnología, Conocimiento e Innovación"/>
    <x v="2090"/>
    <m/>
    <s v="Gráfico Evolución"/>
    <m/>
    <x v="2076"/>
    <m/>
    <s v="#1774B9"/>
    <s v="360-2091"/>
    <n v="36305702"/>
    <s v="T-368"/>
    <s v="C-364"/>
    <s v="FI-366"/>
    <s v="M-373"/>
  </r>
  <r>
    <x v="2091"/>
    <n v="360"/>
    <s v="Enfermedades Mundiales"/>
    <s v="Salud"/>
    <n v="5703"/>
    <x v="7"/>
    <x v="4"/>
    <x v="2"/>
    <x v="87"/>
    <s v="Zona"/>
    <s v="Etapas Históricas"/>
    <s v="Periodo 2020-2021"/>
    <s v="Adimensional"/>
    <s v="Ministerio de Ciencias, Tecnología, Conocimiento e Innovación"/>
    <x v="2091"/>
    <m/>
    <s v="Gráfico Evolución"/>
    <m/>
    <x v="2077"/>
    <m/>
    <s v="#1774B9"/>
    <s v="360-2092"/>
    <n v="36305703"/>
    <s v="T-368"/>
    <s v="C-364"/>
    <s v="FI-366"/>
    <s v="M-373"/>
  </r>
  <r>
    <x v="2092"/>
    <n v="360"/>
    <s v="Enfermedades Mundiales"/>
    <s v="Salud"/>
    <n v="5704"/>
    <x v="7"/>
    <x v="4"/>
    <x v="2"/>
    <x v="88"/>
    <s v="Zona"/>
    <s v="Etapas Históricas"/>
    <s v="Periodo 2020-2021"/>
    <s v="Adimensional"/>
    <s v="Ministerio de Ciencias, Tecnología, Conocimiento e Innovación"/>
    <x v="2092"/>
    <m/>
    <s v="Gráfico Evolución"/>
    <m/>
    <x v="2078"/>
    <m/>
    <s v="#1774B9"/>
    <s v="360-2093"/>
    <n v="36305704"/>
    <s v="T-368"/>
    <s v="C-364"/>
    <s v="FI-366"/>
    <s v="M-373"/>
  </r>
  <r>
    <x v="2093"/>
    <n v="360"/>
    <s v="Enfermedades Mundiales"/>
    <s v="Salud"/>
    <n v="5705"/>
    <x v="7"/>
    <x v="4"/>
    <x v="2"/>
    <x v="89"/>
    <s v="Zona"/>
    <s v="Etapas Históricas"/>
    <s v="Periodo 2020-2021"/>
    <s v="Adimensional"/>
    <s v="Ministerio de Ciencias, Tecnología, Conocimiento e Innovación"/>
    <x v="2093"/>
    <m/>
    <s v="Gráfico Evolución"/>
    <m/>
    <x v="2079"/>
    <m/>
    <s v="#1774B9"/>
    <s v="360-2094"/>
    <n v="36305705"/>
    <s v="T-368"/>
    <s v="C-364"/>
    <s v="FI-366"/>
    <s v="M-373"/>
  </r>
  <r>
    <x v="2094"/>
    <n v="360"/>
    <s v="Enfermedades Mundiales"/>
    <s v="Salud"/>
    <n v="5706"/>
    <x v="7"/>
    <x v="4"/>
    <x v="2"/>
    <x v="90"/>
    <s v="Zona"/>
    <s v="Etapas Históricas"/>
    <s v="Periodo 2020-2021"/>
    <s v="Adimensional"/>
    <s v="Ministerio de Ciencias, Tecnología, Conocimiento e Innovación"/>
    <x v="2094"/>
    <m/>
    <s v="Gráfico Evolución"/>
    <m/>
    <x v="2080"/>
    <m/>
    <s v="#1774B9"/>
    <s v="360-2095"/>
    <n v="36305706"/>
    <s v="T-368"/>
    <s v="C-364"/>
    <s v="FI-366"/>
    <s v="M-373"/>
  </r>
  <r>
    <x v="2095"/>
    <n v="360"/>
    <s v="Enfermedades Mundiales"/>
    <s v="Salud"/>
    <n v="5801"/>
    <x v="7"/>
    <x v="4"/>
    <x v="2"/>
    <x v="91"/>
    <s v="Zona"/>
    <s v="Etapas Históricas"/>
    <s v="Periodo 2020-2021"/>
    <s v="Adimensional"/>
    <s v="Ministerio de Ciencias, Tecnología, Conocimiento e Innovación"/>
    <x v="2095"/>
    <m/>
    <s v="Gráfico Evolución"/>
    <m/>
    <x v="2081"/>
    <m/>
    <s v="#1774B9"/>
    <s v="360-2096"/>
    <n v="36305801"/>
    <s v="T-368"/>
    <s v="C-364"/>
    <s v="FI-366"/>
    <s v="M-373"/>
  </r>
  <r>
    <x v="2096"/>
    <n v="360"/>
    <s v="Enfermedades Mundiales"/>
    <s v="Salud"/>
    <n v="5802"/>
    <x v="7"/>
    <x v="4"/>
    <x v="2"/>
    <x v="92"/>
    <s v="Zona"/>
    <s v="Etapas Históricas"/>
    <s v="Periodo 2020-2021"/>
    <s v="Adimensional"/>
    <s v="Ministerio de Ciencias, Tecnología, Conocimiento e Innovación"/>
    <x v="2096"/>
    <m/>
    <s v="Gráfico Evolución"/>
    <m/>
    <x v="2082"/>
    <m/>
    <s v="#1774B9"/>
    <s v="360-2097"/>
    <n v="36305802"/>
    <s v="T-368"/>
    <s v="C-364"/>
    <s v="FI-366"/>
    <s v="M-373"/>
  </r>
  <r>
    <x v="2097"/>
    <n v="360"/>
    <s v="Enfermedades Mundiales"/>
    <s v="Salud"/>
    <n v="5803"/>
    <x v="7"/>
    <x v="4"/>
    <x v="2"/>
    <x v="93"/>
    <s v="Zona"/>
    <s v="Etapas Históricas"/>
    <s v="Periodo 2020-2021"/>
    <s v="Adimensional"/>
    <s v="Ministerio de Ciencias, Tecnología, Conocimiento e Innovación"/>
    <x v="2097"/>
    <m/>
    <s v="Gráfico Evolución"/>
    <m/>
    <x v="2083"/>
    <m/>
    <s v="#1774B9"/>
    <s v="360-2098"/>
    <n v="36305803"/>
    <s v="T-368"/>
    <s v="C-364"/>
    <s v="FI-366"/>
    <s v="M-373"/>
  </r>
  <r>
    <x v="2098"/>
    <n v="360"/>
    <s v="Enfermedades Mundiales"/>
    <s v="Salud"/>
    <n v="5804"/>
    <x v="7"/>
    <x v="4"/>
    <x v="2"/>
    <x v="94"/>
    <s v="Zona"/>
    <s v="Etapas Históricas"/>
    <s v="Periodo 2020-2021"/>
    <s v="Adimensional"/>
    <s v="Ministerio de Ciencias, Tecnología, Conocimiento e Innovación"/>
    <x v="2098"/>
    <m/>
    <s v="Gráfico Evolución"/>
    <m/>
    <x v="2084"/>
    <m/>
    <s v="#1774B9"/>
    <s v="360-2099"/>
    <n v="36305804"/>
    <s v="T-368"/>
    <s v="C-364"/>
    <s v="FI-366"/>
    <s v="M-373"/>
  </r>
  <r>
    <x v="2099"/>
    <n v="360"/>
    <s v="Enfermedades Mundiales"/>
    <s v="Salud"/>
    <n v="6101"/>
    <x v="7"/>
    <x v="4"/>
    <x v="2"/>
    <x v="95"/>
    <s v="Zona"/>
    <s v="Etapas Históricas"/>
    <s v="Periodo 2020-2021"/>
    <s v="Adimensional"/>
    <s v="Ministerio de Ciencias, Tecnología, Conocimiento e Innovación"/>
    <x v="2099"/>
    <m/>
    <s v="Gráfico Evolución"/>
    <m/>
    <x v="2085"/>
    <m/>
    <s v="#1774B9"/>
    <s v="360-2100"/>
    <n v="36306101"/>
    <s v="T-368"/>
    <s v="C-364"/>
    <s v="FI-366"/>
    <s v="M-373"/>
  </r>
  <r>
    <x v="2100"/>
    <n v="360"/>
    <s v="Enfermedades Mundiales"/>
    <s v="Salud"/>
    <n v="6102"/>
    <x v="7"/>
    <x v="4"/>
    <x v="2"/>
    <x v="96"/>
    <s v="Zona"/>
    <s v="Etapas Históricas"/>
    <s v="Periodo 2020-2021"/>
    <s v="Adimensional"/>
    <s v="Ministerio de Ciencias, Tecnología, Conocimiento e Innovación"/>
    <x v="2100"/>
    <m/>
    <s v="Gráfico Evolución"/>
    <m/>
    <x v="2086"/>
    <m/>
    <s v="#1774B9"/>
    <s v="360-2101"/>
    <n v="36306102"/>
    <s v="T-368"/>
    <s v="C-364"/>
    <s v="FI-366"/>
    <s v="M-373"/>
  </r>
  <r>
    <x v="2101"/>
    <n v="360"/>
    <s v="Enfermedades Mundiales"/>
    <s v="Salud"/>
    <n v="6103"/>
    <x v="7"/>
    <x v="4"/>
    <x v="2"/>
    <x v="97"/>
    <s v="Zona"/>
    <s v="Etapas Históricas"/>
    <s v="Periodo 2020-2021"/>
    <s v="Adimensional"/>
    <s v="Ministerio de Ciencias, Tecnología, Conocimiento e Innovación"/>
    <x v="2101"/>
    <m/>
    <s v="Gráfico Evolución"/>
    <m/>
    <x v="2087"/>
    <m/>
    <s v="#1774B9"/>
    <s v="360-2102"/>
    <n v="36306103"/>
    <s v="T-368"/>
    <s v="C-364"/>
    <s v="FI-366"/>
    <s v="M-373"/>
  </r>
  <r>
    <x v="2102"/>
    <n v="360"/>
    <s v="Enfermedades Mundiales"/>
    <s v="Salud"/>
    <n v="6104"/>
    <x v="7"/>
    <x v="4"/>
    <x v="2"/>
    <x v="98"/>
    <s v="Zona"/>
    <s v="Etapas Históricas"/>
    <s v="Periodo 2020-2021"/>
    <s v="Adimensional"/>
    <s v="Ministerio de Ciencias, Tecnología, Conocimiento e Innovación"/>
    <x v="2102"/>
    <m/>
    <s v="Gráfico Evolución"/>
    <m/>
    <x v="2088"/>
    <m/>
    <s v="#1774B9"/>
    <s v="360-2103"/>
    <n v="36306104"/>
    <s v="T-368"/>
    <s v="C-364"/>
    <s v="FI-366"/>
    <s v="M-373"/>
  </r>
  <r>
    <x v="2103"/>
    <n v="360"/>
    <s v="Enfermedades Mundiales"/>
    <s v="Salud"/>
    <n v="6105"/>
    <x v="7"/>
    <x v="4"/>
    <x v="2"/>
    <x v="99"/>
    <s v="Zona"/>
    <s v="Etapas Históricas"/>
    <s v="Periodo 2020-2021"/>
    <s v="Adimensional"/>
    <s v="Ministerio de Ciencias, Tecnología, Conocimiento e Innovación"/>
    <x v="2103"/>
    <m/>
    <s v="Gráfico Evolución"/>
    <m/>
    <x v="2089"/>
    <m/>
    <s v="#1774B9"/>
    <s v="360-2104"/>
    <n v="36306105"/>
    <s v="T-368"/>
    <s v="C-364"/>
    <s v="FI-366"/>
    <s v="M-373"/>
  </r>
  <r>
    <x v="2104"/>
    <n v="360"/>
    <s v="Enfermedades Mundiales"/>
    <s v="Salud"/>
    <n v="6106"/>
    <x v="7"/>
    <x v="4"/>
    <x v="2"/>
    <x v="100"/>
    <s v="Zona"/>
    <s v="Etapas Históricas"/>
    <s v="Periodo 2020-2021"/>
    <s v="Adimensional"/>
    <s v="Ministerio de Ciencias, Tecnología, Conocimiento e Innovación"/>
    <x v="2104"/>
    <m/>
    <s v="Gráfico Evolución"/>
    <m/>
    <x v="2090"/>
    <m/>
    <s v="#1774B9"/>
    <s v="360-2105"/>
    <n v="36306106"/>
    <s v="T-368"/>
    <s v="C-364"/>
    <s v="FI-366"/>
    <s v="M-373"/>
  </r>
  <r>
    <x v="2105"/>
    <n v="360"/>
    <s v="Enfermedades Mundiales"/>
    <s v="Salud"/>
    <n v="6107"/>
    <x v="7"/>
    <x v="4"/>
    <x v="2"/>
    <x v="101"/>
    <s v="Zona"/>
    <s v="Etapas Históricas"/>
    <s v="Periodo 2020-2021"/>
    <s v="Adimensional"/>
    <s v="Ministerio de Ciencias, Tecnología, Conocimiento e Innovación"/>
    <x v="2105"/>
    <m/>
    <s v="Gráfico Evolución"/>
    <m/>
    <x v="2091"/>
    <m/>
    <s v="#1774B9"/>
    <s v="360-2106"/>
    <n v="36306107"/>
    <s v="T-368"/>
    <s v="C-364"/>
    <s v="FI-366"/>
    <s v="M-373"/>
  </r>
  <r>
    <x v="2106"/>
    <n v="360"/>
    <s v="Enfermedades Mundiales"/>
    <s v="Salud"/>
    <n v="6108"/>
    <x v="7"/>
    <x v="4"/>
    <x v="2"/>
    <x v="102"/>
    <s v="Zona"/>
    <s v="Etapas Históricas"/>
    <s v="Periodo 2020-2021"/>
    <s v="Adimensional"/>
    <s v="Ministerio de Ciencias, Tecnología, Conocimiento e Innovación"/>
    <x v="2106"/>
    <m/>
    <s v="Gráfico Evolución"/>
    <m/>
    <x v="2092"/>
    <m/>
    <s v="#1774B9"/>
    <s v="360-2107"/>
    <n v="36306108"/>
    <s v="T-368"/>
    <s v="C-364"/>
    <s v="FI-366"/>
    <s v="M-373"/>
  </r>
  <r>
    <x v="2107"/>
    <n v="360"/>
    <s v="Enfermedades Mundiales"/>
    <s v="Salud"/>
    <n v="6109"/>
    <x v="7"/>
    <x v="4"/>
    <x v="2"/>
    <x v="103"/>
    <s v="Zona"/>
    <s v="Etapas Históricas"/>
    <s v="Periodo 2020-2021"/>
    <s v="Adimensional"/>
    <s v="Ministerio de Ciencias, Tecnología, Conocimiento e Innovación"/>
    <x v="2107"/>
    <m/>
    <s v="Gráfico Evolución"/>
    <m/>
    <x v="2093"/>
    <m/>
    <s v="#1774B9"/>
    <s v="360-2108"/>
    <n v="36306109"/>
    <s v="T-368"/>
    <s v="C-364"/>
    <s v="FI-366"/>
    <s v="M-373"/>
  </r>
  <r>
    <x v="2108"/>
    <n v="360"/>
    <s v="Enfermedades Mundiales"/>
    <s v="Salud"/>
    <n v="6110"/>
    <x v="7"/>
    <x v="4"/>
    <x v="2"/>
    <x v="104"/>
    <s v="Zona"/>
    <s v="Etapas Históricas"/>
    <s v="Periodo 2020-2021"/>
    <s v="Adimensional"/>
    <s v="Ministerio de Ciencias, Tecnología, Conocimiento e Innovación"/>
    <x v="2108"/>
    <m/>
    <s v="Gráfico Evolución"/>
    <m/>
    <x v="2094"/>
    <m/>
    <s v="#1774B9"/>
    <s v="360-2109"/>
    <n v="36306110"/>
    <s v="T-368"/>
    <s v="C-364"/>
    <s v="FI-366"/>
    <s v="M-373"/>
  </r>
  <r>
    <x v="2109"/>
    <n v="360"/>
    <s v="Enfermedades Mundiales"/>
    <s v="Salud"/>
    <n v="6111"/>
    <x v="7"/>
    <x v="4"/>
    <x v="2"/>
    <x v="105"/>
    <s v="Zona"/>
    <s v="Etapas Históricas"/>
    <s v="Periodo 2020-2021"/>
    <s v="Adimensional"/>
    <s v="Ministerio de Ciencias, Tecnología, Conocimiento e Innovación"/>
    <x v="2109"/>
    <m/>
    <s v="Gráfico Evolución"/>
    <m/>
    <x v="2095"/>
    <m/>
    <s v="#1774B9"/>
    <s v="360-2110"/>
    <n v="36306111"/>
    <s v="T-368"/>
    <s v="C-364"/>
    <s v="FI-366"/>
    <s v="M-373"/>
  </r>
  <r>
    <x v="2110"/>
    <n v="360"/>
    <s v="Enfermedades Mundiales"/>
    <s v="Salud"/>
    <n v="6112"/>
    <x v="7"/>
    <x v="4"/>
    <x v="2"/>
    <x v="106"/>
    <s v="Zona"/>
    <s v="Etapas Históricas"/>
    <s v="Periodo 2020-2021"/>
    <s v="Adimensional"/>
    <s v="Ministerio de Ciencias, Tecnología, Conocimiento e Innovación"/>
    <x v="2110"/>
    <m/>
    <s v="Gráfico Evolución"/>
    <m/>
    <x v="2096"/>
    <m/>
    <s v="#1774B9"/>
    <s v="360-2111"/>
    <n v="36306112"/>
    <s v="T-368"/>
    <s v="C-364"/>
    <s v="FI-366"/>
    <s v="M-373"/>
  </r>
  <r>
    <x v="2111"/>
    <n v="360"/>
    <s v="Enfermedades Mundiales"/>
    <s v="Salud"/>
    <n v="6113"/>
    <x v="7"/>
    <x v="4"/>
    <x v="2"/>
    <x v="107"/>
    <s v="Zona"/>
    <s v="Etapas Históricas"/>
    <s v="Periodo 2020-2021"/>
    <s v="Adimensional"/>
    <s v="Ministerio de Ciencias, Tecnología, Conocimiento e Innovación"/>
    <x v="2111"/>
    <m/>
    <s v="Gráfico Evolución"/>
    <m/>
    <x v="2097"/>
    <m/>
    <s v="#1774B9"/>
    <s v="360-2112"/>
    <n v="36306113"/>
    <s v="T-368"/>
    <s v="C-364"/>
    <s v="FI-366"/>
    <s v="M-373"/>
  </r>
  <r>
    <x v="2112"/>
    <n v="360"/>
    <s v="Enfermedades Mundiales"/>
    <s v="Salud"/>
    <n v="6114"/>
    <x v="7"/>
    <x v="4"/>
    <x v="2"/>
    <x v="108"/>
    <s v="Zona"/>
    <s v="Etapas Históricas"/>
    <s v="Periodo 2020-2021"/>
    <s v="Adimensional"/>
    <s v="Ministerio de Ciencias, Tecnología, Conocimiento e Innovación"/>
    <x v="2112"/>
    <m/>
    <s v="Gráfico Evolución"/>
    <m/>
    <x v="2098"/>
    <m/>
    <s v="#1774B9"/>
    <s v="360-2113"/>
    <n v="36306114"/>
    <s v="T-368"/>
    <s v="C-364"/>
    <s v="FI-366"/>
    <s v="M-373"/>
  </r>
  <r>
    <x v="2113"/>
    <n v="360"/>
    <s v="Enfermedades Mundiales"/>
    <s v="Salud"/>
    <n v="6115"/>
    <x v="7"/>
    <x v="4"/>
    <x v="2"/>
    <x v="109"/>
    <s v="Zona"/>
    <s v="Etapas Históricas"/>
    <s v="Periodo 2020-2021"/>
    <s v="Adimensional"/>
    <s v="Ministerio de Ciencias, Tecnología, Conocimiento e Innovación"/>
    <x v="2113"/>
    <m/>
    <s v="Gráfico Evolución"/>
    <m/>
    <x v="2099"/>
    <m/>
    <s v="#1774B9"/>
    <s v="360-2114"/>
    <n v="36306115"/>
    <s v="T-368"/>
    <s v="C-364"/>
    <s v="FI-366"/>
    <s v="M-373"/>
  </r>
  <r>
    <x v="2114"/>
    <n v="360"/>
    <s v="Enfermedades Mundiales"/>
    <s v="Salud"/>
    <n v="6116"/>
    <x v="7"/>
    <x v="4"/>
    <x v="2"/>
    <x v="110"/>
    <s v="Zona"/>
    <s v="Etapas Históricas"/>
    <s v="Periodo 2020-2021"/>
    <s v="Adimensional"/>
    <s v="Ministerio de Ciencias, Tecnología, Conocimiento e Innovación"/>
    <x v="2114"/>
    <m/>
    <s v="Gráfico Evolución"/>
    <m/>
    <x v="2100"/>
    <m/>
    <s v="#1774B9"/>
    <s v="360-2115"/>
    <n v="36306116"/>
    <s v="T-368"/>
    <s v="C-364"/>
    <s v="FI-366"/>
    <s v="M-373"/>
  </r>
  <r>
    <x v="2115"/>
    <n v="360"/>
    <s v="Enfermedades Mundiales"/>
    <s v="Salud"/>
    <n v="6117"/>
    <x v="7"/>
    <x v="4"/>
    <x v="2"/>
    <x v="111"/>
    <s v="Zona"/>
    <s v="Etapas Históricas"/>
    <s v="Periodo 2020-2021"/>
    <s v="Adimensional"/>
    <s v="Ministerio de Ciencias, Tecnología, Conocimiento e Innovación"/>
    <x v="2115"/>
    <m/>
    <s v="Gráfico Evolución"/>
    <m/>
    <x v="2101"/>
    <m/>
    <s v="#1774B9"/>
    <s v="360-2116"/>
    <n v="36306117"/>
    <s v="T-368"/>
    <s v="C-364"/>
    <s v="FI-366"/>
    <s v="M-373"/>
  </r>
  <r>
    <x v="2116"/>
    <n v="360"/>
    <s v="Enfermedades Mundiales"/>
    <s v="Salud"/>
    <n v="6201"/>
    <x v="7"/>
    <x v="4"/>
    <x v="2"/>
    <x v="112"/>
    <s v="Zona"/>
    <s v="Etapas Históricas"/>
    <s v="Periodo 2020-2021"/>
    <s v="Adimensional"/>
    <s v="Ministerio de Ciencias, Tecnología, Conocimiento e Innovación"/>
    <x v="2116"/>
    <m/>
    <s v="Gráfico Evolución"/>
    <m/>
    <x v="2102"/>
    <m/>
    <s v="#1774B9"/>
    <s v="360-2117"/>
    <n v="36306201"/>
    <s v="T-368"/>
    <s v="C-364"/>
    <s v="FI-366"/>
    <s v="M-373"/>
  </r>
  <r>
    <x v="2117"/>
    <n v="360"/>
    <s v="Enfermedades Mundiales"/>
    <s v="Salud"/>
    <n v="6202"/>
    <x v="7"/>
    <x v="4"/>
    <x v="2"/>
    <x v="113"/>
    <s v="Zona"/>
    <s v="Etapas Históricas"/>
    <s v="Periodo 2020-2021"/>
    <s v="Adimensional"/>
    <s v="Ministerio de Ciencias, Tecnología, Conocimiento e Innovación"/>
    <x v="2117"/>
    <m/>
    <s v="Gráfico Evolución"/>
    <m/>
    <x v="2103"/>
    <m/>
    <s v="#1774B9"/>
    <s v="360-2118"/>
    <n v="36306202"/>
    <s v="T-368"/>
    <s v="C-364"/>
    <s v="FI-366"/>
    <s v="M-373"/>
  </r>
  <r>
    <x v="2118"/>
    <n v="360"/>
    <s v="Enfermedades Mundiales"/>
    <s v="Salud"/>
    <n v="6203"/>
    <x v="7"/>
    <x v="4"/>
    <x v="2"/>
    <x v="114"/>
    <s v="Zona"/>
    <s v="Etapas Históricas"/>
    <s v="Periodo 2020-2021"/>
    <s v="Adimensional"/>
    <s v="Ministerio de Ciencias, Tecnología, Conocimiento e Innovación"/>
    <x v="2118"/>
    <m/>
    <s v="Gráfico Evolución"/>
    <m/>
    <x v="2104"/>
    <m/>
    <s v="#1774B9"/>
    <s v="360-2119"/>
    <n v="36306203"/>
    <s v="T-368"/>
    <s v="C-364"/>
    <s v="FI-366"/>
    <s v="M-373"/>
  </r>
  <r>
    <x v="2119"/>
    <n v="360"/>
    <s v="Enfermedades Mundiales"/>
    <s v="Salud"/>
    <n v="6204"/>
    <x v="7"/>
    <x v="4"/>
    <x v="2"/>
    <x v="115"/>
    <s v="Zona"/>
    <s v="Etapas Históricas"/>
    <s v="Periodo 2020-2021"/>
    <s v="Adimensional"/>
    <s v="Ministerio de Ciencias, Tecnología, Conocimiento e Innovación"/>
    <x v="2119"/>
    <m/>
    <s v="Gráfico Evolución"/>
    <m/>
    <x v="2105"/>
    <m/>
    <s v="#1774B9"/>
    <s v="360-2120"/>
    <n v="36306204"/>
    <s v="T-368"/>
    <s v="C-364"/>
    <s v="FI-366"/>
    <s v="M-373"/>
  </r>
  <r>
    <x v="2120"/>
    <n v="360"/>
    <s v="Enfermedades Mundiales"/>
    <s v="Salud"/>
    <n v="6205"/>
    <x v="7"/>
    <x v="4"/>
    <x v="2"/>
    <x v="116"/>
    <s v="Zona"/>
    <s v="Etapas Históricas"/>
    <s v="Periodo 2020-2021"/>
    <s v="Adimensional"/>
    <s v="Ministerio de Ciencias, Tecnología, Conocimiento e Innovación"/>
    <x v="2120"/>
    <m/>
    <s v="Gráfico Evolución"/>
    <m/>
    <x v="2106"/>
    <m/>
    <s v="#1774B9"/>
    <s v="360-2121"/>
    <n v="36306205"/>
    <s v="T-368"/>
    <s v="C-364"/>
    <s v="FI-366"/>
    <s v="M-373"/>
  </r>
  <r>
    <x v="2121"/>
    <n v="360"/>
    <s v="Enfermedades Mundiales"/>
    <s v="Salud"/>
    <n v="6206"/>
    <x v="7"/>
    <x v="4"/>
    <x v="2"/>
    <x v="117"/>
    <s v="Zona"/>
    <s v="Etapas Históricas"/>
    <s v="Periodo 2020-2021"/>
    <s v="Adimensional"/>
    <s v="Ministerio de Ciencias, Tecnología, Conocimiento e Innovación"/>
    <x v="2121"/>
    <m/>
    <s v="Gráfico Evolución"/>
    <m/>
    <x v="2107"/>
    <m/>
    <s v="#1774B9"/>
    <s v="360-2122"/>
    <n v="36306206"/>
    <s v="T-368"/>
    <s v="C-364"/>
    <s v="FI-366"/>
    <s v="M-373"/>
  </r>
  <r>
    <x v="2122"/>
    <n v="360"/>
    <s v="Enfermedades Mundiales"/>
    <s v="Salud"/>
    <n v="6301"/>
    <x v="7"/>
    <x v="4"/>
    <x v="2"/>
    <x v="118"/>
    <s v="Zona"/>
    <s v="Etapas Históricas"/>
    <s v="Periodo 2020-2021"/>
    <s v="Adimensional"/>
    <s v="Ministerio de Ciencias, Tecnología, Conocimiento e Innovación"/>
    <x v="2122"/>
    <m/>
    <s v="Gráfico Evolución"/>
    <m/>
    <x v="2108"/>
    <m/>
    <s v="#1774B9"/>
    <s v="360-2123"/>
    <n v="36306301"/>
    <s v="T-368"/>
    <s v="C-364"/>
    <s v="FI-366"/>
    <s v="M-373"/>
  </r>
  <r>
    <x v="2123"/>
    <n v="360"/>
    <s v="Enfermedades Mundiales"/>
    <s v="Salud"/>
    <n v="6302"/>
    <x v="7"/>
    <x v="4"/>
    <x v="2"/>
    <x v="119"/>
    <s v="Zona"/>
    <s v="Etapas Históricas"/>
    <s v="Periodo 2020-2021"/>
    <s v="Adimensional"/>
    <s v="Ministerio de Ciencias, Tecnología, Conocimiento e Innovación"/>
    <x v="2123"/>
    <m/>
    <s v="Gráfico Evolución"/>
    <m/>
    <x v="2109"/>
    <m/>
    <s v="#1774B9"/>
    <s v="360-2124"/>
    <n v="36306302"/>
    <s v="T-368"/>
    <s v="C-364"/>
    <s v="FI-366"/>
    <s v="M-373"/>
  </r>
  <r>
    <x v="2124"/>
    <n v="360"/>
    <s v="Enfermedades Mundiales"/>
    <s v="Salud"/>
    <n v="6303"/>
    <x v="7"/>
    <x v="4"/>
    <x v="2"/>
    <x v="120"/>
    <s v="Zona"/>
    <s v="Etapas Históricas"/>
    <s v="Periodo 2020-2021"/>
    <s v="Adimensional"/>
    <s v="Ministerio de Ciencias, Tecnología, Conocimiento e Innovación"/>
    <x v="2124"/>
    <m/>
    <s v="Gráfico Evolución"/>
    <m/>
    <x v="2110"/>
    <m/>
    <s v="#1774B9"/>
    <s v="360-2125"/>
    <n v="36306303"/>
    <s v="T-368"/>
    <s v="C-364"/>
    <s v="FI-366"/>
    <s v="M-373"/>
  </r>
  <r>
    <x v="2125"/>
    <n v="360"/>
    <s v="Enfermedades Mundiales"/>
    <s v="Salud"/>
    <n v="6304"/>
    <x v="7"/>
    <x v="4"/>
    <x v="2"/>
    <x v="121"/>
    <s v="Zona"/>
    <s v="Etapas Históricas"/>
    <s v="Periodo 2020-2021"/>
    <s v="Adimensional"/>
    <s v="Ministerio de Ciencias, Tecnología, Conocimiento e Innovación"/>
    <x v="2125"/>
    <m/>
    <s v="Gráfico Evolución"/>
    <m/>
    <x v="2111"/>
    <m/>
    <s v="#1774B9"/>
    <s v="360-2126"/>
    <n v="36306304"/>
    <s v="T-368"/>
    <s v="C-364"/>
    <s v="FI-366"/>
    <s v="M-373"/>
  </r>
  <r>
    <x v="2126"/>
    <n v="360"/>
    <s v="Enfermedades Mundiales"/>
    <s v="Salud"/>
    <n v="6305"/>
    <x v="7"/>
    <x v="4"/>
    <x v="2"/>
    <x v="122"/>
    <s v="Zona"/>
    <s v="Etapas Históricas"/>
    <s v="Periodo 2020-2021"/>
    <s v="Adimensional"/>
    <s v="Ministerio de Ciencias, Tecnología, Conocimiento e Innovación"/>
    <x v="2126"/>
    <m/>
    <s v="Gráfico Evolución"/>
    <m/>
    <x v="2112"/>
    <m/>
    <s v="#1774B9"/>
    <s v="360-2127"/>
    <n v="36306305"/>
    <s v="T-368"/>
    <s v="C-364"/>
    <s v="FI-366"/>
    <s v="M-373"/>
  </r>
  <r>
    <x v="2127"/>
    <n v="360"/>
    <s v="Enfermedades Mundiales"/>
    <s v="Salud"/>
    <n v="6306"/>
    <x v="7"/>
    <x v="4"/>
    <x v="2"/>
    <x v="123"/>
    <s v="Zona"/>
    <s v="Etapas Históricas"/>
    <s v="Periodo 2020-2021"/>
    <s v="Adimensional"/>
    <s v="Ministerio de Ciencias, Tecnología, Conocimiento e Innovación"/>
    <x v="2127"/>
    <m/>
    <s v="Gráfico Evolución"/>
    <m/>
    <x v="2113"/>
    <m/>
    <s v="#1774B9"/>
    <s v="360-2128"/>
    <n v="36306306"/>
    <s v="T-368"/>
    <s v="C-364"/>
    <s v="FI-366"/>
    <s v="M-373"/>
  </r>
  <r>
    <x v="2128"/>
    <n v="360"/>
    <s v="Enfermedades Mundiales"/>
    <s v="Salud"/>
    <n v="6307"/>
    <x v="7"/>
    <x v="4"/>
    <x v="2"/>
    <x v="124"/>
    <s v="Zona"/>
    <s v="Etapas Históricas"/>
    <s v="Periodo 2020-2021"/>
    <s v="Adimensional"/>
    <s v="Ministerio de Ciencias, Tecnología, Conocimiento e Innovación"/>
    <x v="2128"/>
    <m/>
    <s v="Gráfico Evolución"/>
    <m/>
    <x v="2114"/>
    <m/>
    <s v="#1774B9"/>
    <s v="360-2129"/>
    <n v="36306307"/>
    <s v="T-368"/>
    <s v="C-364"/>
    <s v="FI-366"/>
    <s v="M-373"/>
  </r>
  <r>
    <x v="2129"/>
    <n v="360"/>
    <s v="Enfermedades Mundiales"/>
    <s v="Salud"/>
    <n v="6308"/>
    <x v="7"/>
    <x v="4"/>
    <x v="2"/>
    <x v="125"/>
    <s v="Zona"/>
    <s v="Etapas Históricas"/>
    <s v="Periodo 2020-2021"/>
    <s v="Adimensional"/>
    <s v="Ministerio de Ciencias, Tecnología, Conocimiento e Innovación"/>
    <x v="2129"/>
    <m/>
    <s v="Gráfico Evolución"/>
    <m/>
    <x v="2115"/>
    <m/>
    <s v="#1774B9"/>
    <s v="360-2130"/>
    <n v="36306308"/>
    <s v="T-368"/>
    <s v="C-364"/>
    <s v="FI-366"/>
    <s v="M-373"/>
  </r>
  <r>
    <x v="2130"/>
    <n v="360"/>
    <s v="Enfermedades Mundiales"/>
    <s v="Salud"/>
    <n v="6309"/>
    <x v="7"/>
    <x v="4"/>
    <x v="2"/>
    <x v="126"/>
    <s v="Zona"/>
    <s v="Etapas Históricas"/>
    <s v="Periodo 2020-2021"/>
    <s v="Adimensional"/>
    <s v="Ministerio de Ciencias, Tecnología, Conocimiento e Innovación"/>
    <x v="2130"/>
    <m/>
    <s v="Gráfico Evolución"/>
    <m/>
    <x v="2116"/>
    <m/>
    <s v="#1774B9"/>
    <s v="360-2131"/>
    <n v="36306309"/>
    <s v="T-368"/>
    <s v="C-364"/>
    <s v="FI-366"/>
    <s v="M-373"/>
  </r>
  <r>
    <x v="2131"/>
    <n v="360"/>
    <s v="Enfermedades Mundiales"/>
    <s v="Salud"/>
    <n v="6310"/>
    <x v="7"/>
    <x v="4"/>
    <x v="2"/>
    <x v="127"/>
    <s v="Zona"/>
    <s v="Etapas Históricas"/>
    <s v="Periodo 2020-2021"/>
    <s v="Adimensional"/>
    <s v="Ministerio de Ciencias, Tecnología, Conocimiento e Innovación"/>
    <x v="2131"/>
    <m/>
    <s v="Gráfico Evolución"/>
    <m/>
    <x v="2117"/>
    <m/>
    <s v="#1774B9"/>
    <s v="360-2132"/>
    <n v="36306310"/>
    <s v="T-368"/>
    <s v="C-364"/>
    <s v="FI-366"/>
    <s v="M-373"/>
  </r>
  <r>
    <x v="2132"/>
    <n v="360"/>
    <s v="Enfermedades Mundiales"/>
    <s v="Salud"/>
    <n v="7101"/>
    <x v="7"/>
    <x v="4"/>
    <x v="2"/>
    <x v="128"/>
    <s v="Zona"/>
    <s v="Etapas Históricas"/>
    <s v="Periodo 2020-2021"/>
    <s v="Adimensional"/>
    <s v="Ministerio de Ciencias, Tecnología, Conocimiento e Innovación"/>
    <x v="2132"/>
    <m/>
    <s v="Gráfico Evolución"/>
    <m/>
    <x v="2118"/>
    <m/>
    <s v="#1774B9"/>
    <s v="360-2133"/>
    <n v="36307101"/>
    <s v="T-368"/>
    <s v="C-364"/>
    <s v="FI-366"/>
    <s v="M-373"/>
  </r>
  <r>
    <x v="2133"/>
    <n v="360"/>
    <s v="Enfermedades Mundiales"/>
    <s v="Salud"/>
    <n v="7102"/>
    <x v="7"/>
    <x v="4"/>
    <x v="2"/>
    <x v="129"/>
    <s v="Zona"/>
    <s v="Etapas Históricas"/>
    <s v="Periodo 2020-2021"/>
    <s v="Adimensional"/>
    <s v="Ministerio de Ciencias, Tecnología, Conocimiento e Innovación"/>
    <x v="2133"/>
    <m/>
    <s v="Gráfico Evolución"/>
    <m/>
    <x v="2119"/>
    <m/>
    <s v="#1774B9"/>
    <s v="360-2134"/>
    <n v="36307102"/>
    <s v="T-368"/>
    <s v="C-364"/>
    <s v="FI-366"/>
    <s v="M-373"/>
  </r>
  <r>
    <x v="2134"/>
    <n v="360"/>
    <s v="Enfermedades Mundiales"/>
    <s v="Salud"/>
    <n v="7103"/>
    <x v="7"/>
    <x v="4"/>
    <x v="2"/>
    <x v="130"/>
    <s v="Zona"/>
    <s v="Etapas Históricas"/>
    <s v="Periodo 2020-2021"/>
    <s v="Adimensional"/>
    <s v="Ministerio de Ciencias, Tecnología, Conocimiento e Innovación"/>
    <x v="2134"/>
    <m/>
    <s v="Gráfico Evolución"/>
    <m/>
    <x v="2120"/>
    <m/>
    <s v="#1774B9"/>
    <s v="360-2135"/>
    <n v="36307103"/>
    <s v="T-368"/>
    <s v="C-364"/>
    <s v="FI-366"/>
    <s v="M-373"/>
  </r>
  <r>
    <x v="2135"/>
    <n v="360"/>
    <s v="Enfermedades Mundiales"/>
    <s v="Salud"/>
    <n v="7104"/>
    <x v="7"/>
    <x v="4"/>
    <x v="2"/>
    <x v="131"/>
    <s v="Zona"/>
    <s v="Etapas Históricas"/>
    <s v="Periodo 2020-2021"/>
    <s v="Adimensional"/>
    <s v="Ministerio de Ciencias, Tecnología, Conocimiento e Innovación"/>
    <x v="2135"/>
    <m/>
    <s v="Gráfico Evolución"/>
    <m/>
    <x v="2121"/>
    <m/>
    <s v="#1774B9"/>
    <s v="360-2136"/>
    <n v="36307104"/>
    <s v="T-368"/>
    <s v="C-364"/>
    <s v="FI-366"/>
    <s v="M-373"/>
  </r>
  <r>
    <x v="2136"/>
    <n v="360"/>
    <s v="Enfermedades Mundiales"/>
    <s v="Salud"/>
    <n v="7105"/>
    <x v="7"/>
    <x v="4"/>
    <x v="2"/>
    <x v="132"/>
    <s v="Zona"/>
    <s v="Etapas Históricas"/>
    <s v="Periodo 2020-2021"/>
    <s v="Adimensional"/>
    <s v="Ministerio de Ciencias, Tecnología, Conocimiento e Innovación"/>
    <x v="2136"/>
    <m/>
    <s v="Gráfico Evolución"/>
    <m/>
    <x v="2122"/>
    <m/>
    <s v="#1774B9"/>
    <s v="360-2137"/>
    <n v="36307105"/>
    <s v="T-368"/>
    <s v="C-364"/>
    <s v="FI-366"/>
    <s v="M-373"/>
  </r>
  <r>
    <x v="2137"/>
    <n v="360"/>
    <s v="Enfermedades Mundiales"/>
    <s v="Salud"/>
    <n v="7106"/>
    <x v="7"/>
    <x v="4"/>
    <x v="2"/>
    <x v="133"/>
    <s v="Zona"/>
    <s v="Etapas Históricas"/>
    <s v="Periodo 2020-2021"/>
    <s v="Adimensional"/>
    <s v="Ministerio de Ciencias, Tecnología, Conocimiento e Innovación"/>
    <x v="2137"/>
    <m/>
    <s v="Gráfico Evolución"/>
    <m/>
    <x v="2123"/>
    <m/>
    <s v="#1774B9"/>
    <s v="360-2138"/>
    <n v="36307106"/>
    <s v="T-368"/>
    <s v="C-364"/>
    <s v="FI-366"/>
    <s v="M-373"/>
  </r>
  <r>
    <x v="2138"/>
    <n v="360"/>
    <s v="Enfermedades Mundiales"/>
    <s v="Salud"/>
    <n v="7107"/>
    <x v="7"/>
    <x v="4"/>
    <x v="2"/>
    <x v="134"/>
    <s v="Zona"/>
    <s v="Etapas Históricas"/>
    <s v="Periodo 2020-2021"/>
    <s v="Adimensional"/>
    <s v="Ministerio de Ciencias, Tecnología, Conocimiento e Innovación"/>
    <x v="2138"/>
    <m/>
    <s v="Gráfico Evolución"/>
    <m/>
    <x v="2124"/>
    <m/>
    <s v="#1774B9"/>
    <s v="360-2139"/>
    <n v="36307107"/>
    <s v="T-368"/>
    <s v="C-364"/>
    <s v="FI-366"/>
    <s v="M-373"/>
  </r>
  <r>
    <x v="2139"/>
    <n v="360"/>
    <s v="Enfermedades Mundiales"/>
    <s v="Salud"/>
    <n v="7108"/>
    <x v="7"/>
    <x v="4"/>
    <x v="2"/>
    <x v="135"/>
    <s v="Zona"/>
    <s v="Etapas Históricas"/>
    <s v="Periodo 2020-2021"/>
    <s v="Adimensional"/>
    <s v="Ministerio de Ciencias, Tecnología, Conocimiento e Innovación"/>
    <x v="2139"/>
    <m/>
    <s v="Gráfico Evolución"/>
    <m/>
    <x v="2125"/>
    <m/>
    <s v="#1774B9"/>
    <s v="360-2140"/>
    <n v="36307108"/>
    <s v="T-368"/>
    <s v="C-364"/>
    <s v="FI-366"/>
    <s v="M-373"/>
  </r>
  <r>
    <x v="2140"/>
    <n v="360"/>
    <s v="Enfermedades Mundiales"/>
    <s v="Salud"/>
    <n v="7109"/>
    <x v="7"/>
    <x v="4"/>
    <x v="2"/>
    <x v="136"/>
    <s v="Zona"/>
    <s v="Etapas Históricas"/>
    <s v="Periodo 2020-2021"/>
    <s v="Adimensional"/>
    <s v="Ministerio de Ciencias, Tecnología, Conocimiento e Innovación"/>
    <x v="2140"/>
    <m/>
    <s v="Gráfico Evolución"/>
    <m/>
    <x v="2126"/>
    <m/>
    <s v="#1774B9"/>
    <s v="360-2141"/>
    <n v="36307109"/>
    <s v="T-368"/>
    <s v="C-364"/>
    <s v="FI-366"/>
    <s v="M-373"/>
  </r>
  <r>
    <x v="2141"/>
    <n v="360"/>
    <s v="Enfermedades Mundiales"/>
    <s v="Salud"/>
    <n v="7110"/>
    <x v="7"/>
    <x v="4"/>
    <x v="2"/>
    <x v="137"/>
    <s v="Zona"/>
    <s v="Etapas Históricas"/>
    <s v="Periodo 2020-2021"/>
    <s v="Adimensional"/>
    <s v="Ministerio de Ciencias, Tecnología, Conocimiento e Innovación"/>
    <x v="2141"/>
    <m/>
    <s v="Gráfico Evolución"/>
    <m/>
    <x v="2127"/>
    <m/>
    <s v="#1774B9"/>
    <s v="360-2142"/>
    <n v="36307110"/>
    <s v="T-368"/>
    <s v="C-364"/>
    <s v="FI-366"/>
    <s v="M-373"/>
  </r>
  <r>
    <x v="2142"/>
    <n v="360"/>
    <s v="Enfermedades Mundiales"/>
    <s v="Salud"/>
    <n v="7201"/>
    <x v="7"/>
    <x v="4"/>
    <x v="2"/>
    <x v="138"/>
    <s v="Zona"/>
    <s v="Etapas Históricas"/>
    <s v="Periodo 2020-2021"/>
    <s v="Adimensional"/>
    <s v="Ministerio de Ciencias, Tecnología, Conocimiento e Innovación"/>
    <x v="2142"/>
    <m/>
    <s v="Gráfico Evolución"/>
    <m/>
    <x v="2128"/>
    <m/>
    <s v="#1774B9"/>
    <s v="360-2143"/>
    <n v="36307201"/>
    <s v="T-368"/>
    <s v="C-364"/>
    <s v="FI-366"/>
    <s v="M-373"/>
  </r>
  <r>
    <x v="2143"/>
    <n v="360"/>
    <s v="Enfermedades Mundiales"/>
    <s v="Salud"/>
    <n v="7202"/>
    <x v="7"/>
    <x v="4"/>
    <x v="2"/>
    <x v="139"/>
    <s v="Zona"/>
    <s v="Etapas Históricas"/>
    <s v="Periodo 2020-2021"/>
    <s v="Adimensional"/>
    <s v="Ministerio de Ciencias, Tecnología, Conocimiento e Innovación"/>
    <x v="2143"/>
    <m/>
    <s v="Gráfico Evolución"/>
    <m/>
    <x v="2129"/>
    <m/>
    <s v="#1774B9"/>
    <s v="360-2144"/>
    <n v="36307202"/>
    <s v="T-368"/>
    <s v="C-364"/>
    <s v="FI-366"/>
    <s v="M-373"/>
  </r>
  <r>
    <x v="2144"/>
    <n v="360"/>
    <s v="Enfermedades Mundiales"/>
    <s v="Salud"/>
    <n v="7203"/>
    <x v="7"/>
    <x v="4"/>
    <x v="2"/>
    <x v="140"/>
    <s v="Zona"/>
    <s v="Etapas Históricas"/>
    <s v="Periodo 2020-2021"/>
    <s v="Adimensional"/>
    <s v="Ministerio de Ciencias, Tecnología, Conocimiento e Innovación"/>
    <x v="2144"/>
    <m/>
    <s v="Gráfico Evolución"/>
    <m/>
    <x v="2130"/>
    <m/>
    <s v="#1774B9"/>
    <s v="360-2145"/>
    <n v="36307203"/>
    <s v="T-368"/>
    <s v="C-364"/>
    <s v="FI-366"/>
    <s v="M-373"/>
  </r>
  <r>
    <x v="2145"/>
    <n v="360"/>
    <s v="Enfermedades Mundiales"/>
    <s v="Salud"/>
    <n v="7301"/>
    <x v="7"/>
    <x v="4"/>
    <x v="2"/>
    <x v="141"/>
    <s v="Zona"/>
    <s v="Etapas Históricas"/>
    <s v="Periodo 2020-2021"/>
    <s v="Adimensional"/>
    <s v="Ministerio de Ciencias, Tecnología, Conocimiento e Innovación"/>
    <x v="2145"/>
    <m/>
    <s v="Gráfico Evolución"/>
    <m/>
    <x v="2131"/>
    <m/>
    <s v="#1774B9"/>
    <s v="360-2146"/>
    <n v="36307301"/>
    <s v="T-368"/>
    <s v="C-364"/>
    <s v="FI-366"/>
    <s v="M-373"/>
  </r>
  <r>
    <x v="2146"/>
    <n v="360"/>
    <s v="Enfermedades Mundiales"/>
    <s v="Salud"/>
    <n v="7302"/>
    <x v="7"/>
    <x v="4"/>
    <x v="2"/>
    <x v="142"/>
    <s v="Zona"/>
    <s v="Etapas Históricas"/>
    <s v="Periodo 2020-2021"/>
    <s v="Adimensional"/>
    <s v="Ministerio de Ciencias, Tecnología, Conocimiento e Innovación"/>
    <x v="2146"/>
    <m/>
    <s v="Gráfico Evolución"/>
    <m/>
    <x v="2132"/>
    <m/>
    <s v="#1774B9"/>
    <s v="360-2147"/>
    <n v="36307302"/>
    <s v="T-368"/>
    <s v="C-364"/>
    <s v="FI-366"/>
    <s v="M-373"/>
  </r>
  <r>
    <x v="2147"/>
    <n v="360"/>
    <s v="Enfermedades Mundiales"/>
    <s v="Salud"/>
    <n v="7303"/>
    <x v="7"/>
    <x v="4"/>
    <x v="2"/>
    <x v="143"/>
    <s v="Zona"/>
    <s v="Etapas Históricas"/>
    <s v="Periodo 2020-2021"/>
    <s v="Adimensional"/>
    <s v="Ministerio de Ciencias, Tecnología, Conocimiento e Innovación"/>
    <x v="2147"/>
    <m/>
    <s v="Gráfico Evolución"/>
    <m/>
    <x v="2133"/>
    <m/>
    <s v="#1774B9"/>
    <s v="360-2148"/>
    <n v="36307303"/>
    <s v="T-368"/>
    <s v="C-364"/>
    <s v="FI-366"/>
    <s v="M-373"/>
  </r>
  <r>
    <x v="2148"/>
    <n v="360"/>
    <s v="Enfermedades Mundiales"/>
    <s v="Salud"/>
    <n v="7304"/>
    <x v="7"/>
    <x v="4"/>
    <x v="2"/>
    <x v="144"/>
    <s v="Zona"/>
    <s v="Etapas Históricas"/>
    <s v="Periodo 2020-2021"/>
    <s v="Adimensional"/>
    <s v="Ministerio de Ciencias, Tecnología, Conocimiento e Innovación"/>
    <x v="2148"/>
    <m/>
    <s v="Gráfico Evolución"/>
    <m/>
    <x v="2134"/>
    <m/>
    <s v="#1774B9"/>
    <s v="360-2149"/>
    <n v="36307304"/>
    <s v="T-368"/>
    <s v="C-364"/>
    <s v="FI-366"/>
    <s v="M-373"/>
  </r>
  <r>
    <x v="2149"/>
    <n v="360"/>
    <s v="Enfermedades Mundiales"/>
    <s v="Salud"/>
    <n v="7305"/>
    <x v="7"/>
    <x v="4"/>
    <x v="2"/>
    <x v="145"/>
    <s v="Zona"/>
    <s v="Etapas Históricas"/>
    <s v="Periodo 2020-2021"/>
    <s v="Adimensional"/>
    <s v="Ministerio de Ciencias, Tecnología, Conocimiento e Innovación"/>
    <x v="2149"/>
    <m/>
    <s v="Gráfico Evolución"/>
    <m/>
    <x v="2135"/>
    <m/>
    <s v="#1774B9"/>
    <s v="360-2150"/>
    <n v="36307305"/>
    <s v="T-368"/>
    <s v="C-364"/>
    <s v="FI-366"/>
    <s v="M-373"/>
  </r>
  <r>
    <x v="2150"/>
    <n v="360"/>
    <s v="Enfermedades Mundiales"/>
    <s v="Salud"/>
    <n v="7306"/>
    <x v="7"/>
    <x v="4"/>
    <x v="2"/>
    <x v="146"/>
    <s v="Zona"/>
    <s v="Etapas Históricas"/>
    <s v="Periodo 2020-2021"/>
    <s v="Adimensional"/>
    <s v="Ministerio de Ciencias, Tecnología, Conocimiento e Innovación"/>
    <x v="2150"/>
    <m/>
    <s v="Gráfico Evolución"/>
    <m/>
    <x v="2136"/>
    <m/>
    <s v="#1774B9"/>
    <s v="360-2151"/>
    <n v="36307306"/>
    <s v="T-368"/>
    <s v="C-364"/>
    <s v="FI-366"/>
    <s v="M-373"/>
  </r>
  <r>
    <x v="2151"/>
    <n v="360"/>
    <s v="Enfermedades Mundiales"/>
    <s v="Salud"/>
    <n v="7307"/>
    <x v="7"/>
    <x v="4"/>
    <x v="2"/>
    <x v="147"/>
    <s v="Zona"/>
    <s v="Etapas Históricas"/>
    <s v="Periodo 2020-2021"/>
    <s v="Adimensional"/>
    <s v="Ministerio de Ciencias, Tecnología, Conocimiento e Innovación"/>
    <x v="2151"/>
    <m/>
    <s v="Gráfico Evolución"/>
    <m/>
    <x v="2137"/>
    <m/>
    <s v="#1774B9"/>
    <s v="360-2152"/>
    <n v="36307307"/>
    <s v="T-368"/>
    <s v="C-364"/>
    <s v="FI-366"/>
    <s v="M-373"/>
  </r>
  <r>
    <x v="2152"/>
    <n v="360"/>
    <s v="Enfermedades Mundiales"/>
    <s v="Salud"/>
    <n v="7308"/>
    <x v="7"/>
    <x v="4"/>
    <x v="2"/>
    <x v="148"/>
    <s v="Zona"/>
    <s v="Etapas Históricas"/>
    <s v="Periodo 2020-2021"/>
    <s v="Adimensional"/>
    <s v="Ministerio de Ciencias, Tecnología, Conocimiento e Innovación"/>
    <x v="2152"/>
    <m/>
    <s v="Gráfico Evolución"/>
    <m/>
    <x v="2138"/>
    <m/>
    <s v="#1774B9"/>
    <s v="360-2153"/>
    <n v="36307308"/>
    <s v="T-368"/>
    <s v="C-364"/>
    <s v="FI-366"/>
    <s v="M-373"/>
  </r>
  <r>
    <x v="2153"/>
    <n v="360"/>
    <s v="Enfermedades Mundiales"/>
    <s v="Salud"/>
    <n v="7309"/>
    <x v="7"/>
    <x v="4"/>
    <x v="2"/>
    <x v="149"/>
    <s v="Zona"/>
    <s v="Etapas Históricas"/>
    <s v="Periodo 2020-2021"/>
    <s v="Adimensional"/>
    <s v="Ministerio de Ciencias, Tecnología, Conocimiento e Innovación"/>
    <x v="2153"/>
    <m/>
    <s v="Gráfico Evolución"/>
    <m/>
    <x v="2139"/>
    <m/>
    <s v="#1774B9"/>
    <s v="360-2154"/>
    <n v="36307309"/>
    <s v="T-368"/>
    <s v="C-364"/>
    <s v="FI-366"/>
    <s v="M-373"/>
  </r>
  <r>
    <x v="2154"/>
    <n v="360"/>
    <s v="Enfermedades Mundiales"/>
    <s v="Salud"/>
    <n v="7401"/>
    <x v="7"/>
    <x v="4"/>
    <x v="2"/>
    <x v="150"/>
    <s v="Zona"/>
    <s v="Etapas Históricas"/>
    <s v="Periodo 2020-2021"/>
    <s v="Adimensional"/>
    <s v="Ministerio de Ciencias, Tecnología, Conocimiento e Innovación"/>
    <x v="2154"/>
    <m/>
    <s v="Gráfico Evolución"/>
    <m/>
    <x v="2140"/>
    <m/>
    <s v="#1774B9"/>
    <s v="360-2155"/>
    <n v="36307401"/>
    <s v="T-368"/>
    <s v="C-364"/>
    <s v="FI-366"/>
    <s v="M-373"/>
  </r>
  <r>
    <x v="2155"/>
    <n v="360"/>
    <s v="Enfermedades Mundiales"/>
    <s v="Salud"/>
    <n v="7402"/>
    <x v="7"/>
    <x v="4"/>
    <x v="2"/>
    <x v="151"/>
    <s v="Zona"/>
    <s v="Etapas Históricas"/>
    <s v="Periodo 2020-2021"/>
    <s v="Adimensional"/>
    <s v="Ministerio de Ciencias, Tecnología, Conocimiento e Innovación"/>
    <x v="2155"/>
    <m/>
    <s v="Gráfico Evolución"/>
    <m/>
    <x v="2141"/>
    <m/>
    <s v="#1774B9"/>
    <s v="360-2156"/>
    <n v="36307402"/>
    <s v="T-368"/>
    <s v="C-364"/>
    <s v="FI-366"/>
    <s v="M-373"/>
  </r>
  <r>
    <x v="2156"/>
    <n v="360"/>
    <s v="Enfermedades Mundiales"/>
    <s v="Salud"/>
    <n v="7403"/>
    <x v="7"/>
    <x v="4"/>
    <x v="2"/>
    <x v="152"/>
    <s v="Zona"/>
    <s v="Etapas Históricas"/>
    <s v="Periodo 2020-2021"/>
    <s v="Adimensional"/>
    <s v="Ministerio de Ciencias, Tecnología, Conocimiento e Innovación"/>
    <x v="2156"/>
    <m/>
    <s v="Gráfico Evolución"/>
    <m/>
    <x v="2142"/>
    <m/>
    <s v="#1774B9"/>
    <s v="360-2157"/>
    <n v="36307403"/>
    <s v="T-368"/>
    <s v="C-364"/>
    <s v="FI-366"/>
    <s v="M-373"/>
  </r>
  <r>
    <x v="2157"/>
    <n v="360"/>
    <s v="Enfermedades Mundiales"/>
    <s v="Salud"/>
    <n v="7404"/>
    <x v="7"/>
    <x v="4"/>
    <x v="2"/>
    <x v="153"/>
    <s v="Zona"/>
    <s v="Etapas Históricas"/>
    <s v="Periodo 2020-2021"/>
    <s v="Adimensional"/>
    <s v="Ministerio de Ciencias, Tecnología, Conocimiento e Innovación"/>
    <x v="2157"/>
    <m/>
    <s v="Gráfico Evolución"/>
    <m/>
    <x v="2143"/>
    <m/>
    <s v="#1774B9"/>
    <s v="360-2158"/>
    <n v="36307404"/>
    <s v="T-368"/>
    <s v="C-364"/>
    <s v="FI-366"/>
    <s v="M-373"/>
  </r>
  <r>
    <x v="2158"/>
    <n v="360"/>
    <s v="Enfermedades Mundiales"/>
    <s v="Salud"/>
    <n v="7405"/>
    <x v="7"/>
    <x v="4"/>
    <x v="2"/>
    <x v="154"/>
    <s v="Zona"/>
    <s v="Etapas Históricas"/>
    <s v="Periodo 2020-2021"/>
    <s v="Adimensional"/>
    <s v="Ministerio de Ciencias, Tecnología, Conocimiento e Innovación"/>
    <x v="2158"/>
    <m/>
    <s v="Gráfico Evolución"/>
    <m/>
    <x v="2144"/>
    <m/>
    <s v="#1774B9"/>
    <s v="360-2159"/>
    <n v="36307405"/>
    <s v="T-368"/>
    <s v="C-364"/>
    <s v="FI-366"/>
    <s v="M-373"/>
  </r>
  <r>
    <x v="2159"/>
    <n v="360"/>
    <s v="Enfermedades Mundiales"/>
    <s v="Salud"/>
    <n v="7406"/>
    <x v="7"/>
    <x v="4"/>
    <x v="2"/>
    <x v="155"/>
    <s v="Zona"/>
    <s v="Etapas Históricas"/>
    <s v="Periodo 2020-2021"/>
    <s v="Adimensional"/>
    <s v="Ministerio de Ciencias, Tecnología, Conocimiento e Innovación"/>
    <x v="2159"/>
    <m/>
    <s v="Gráfico Evolución"/>
    <m/>
    <x v="2145"/>
    <m/>
    <s v="#1774B9"/>
    <s v="360-2160"/>
    <n v="36307406"/>
    <s v="T-368"/>
    <s v="C-364"/>
    <s v="FI-366"/>
    <s v="M-373"/>
  </r>
  <r>
    <x v="2160"/>
    <n v="360"/>
    <s v="Enfermedades Mundiales"/>
    <s v="Salud"/>
    <n v="7407"/>
    <x v="7"/>
    <x v="4"/>
    <x v="2"/>
    <x v="156"/>
    <s v="Zona"/>
    <s v="Etapas Históricas"/>
    <s v="Periodo 2020-2021"/>
    <s v="Adimensional"/>
    <s v="Ministerio de Ciencias, Tecnología, Conocimiento e Innovación"/>
    <x v="2160"/>
    <m/>
    <s v="Gráfico Evolución"/>
    <m/>
    <x v="2146"/>
    <m/>
    <s v="#1774B9"/>
    <s v="360-2161"/>
    <n v="36307407"/>
    <s v="T-368"/>
    <s v="C-364"/>
    <s v="FI-366"/>
    <s v="M-373"/>
  </r>
  <r>
    <x v="2161"/>
    <n v="360"/>
    <s v="Enfermedades Mundiales"/>
    <s v="Salud"/>
    <n v="7408"/>
    <x v="7"/>
    <x v="4"/>
    <x v="2"/>
    <x v="157"/>
    <s v="Zona"/>
    <s v="Etapas Históricas"/>
    <s v="Periodo 2020-2021"/>
    <s v="Adimensional"/>
    <s v="Ministerio de Ciencias, Tecnología, Conocimiento e Innovación"/>
    <x v="2161"/>
    <m/>
    <s v="Gráfico Evolución"/>
    <m/>
    <x v="2147"/>
    <m/>
    <s v="#1774B9"/>
    <s v="360-2162"/>
    <n v="36307408"/>
    <s v="T-368"/>
    <s v="C-364"/>
    <s v="FI-366"/>
    <s v="M-373"/>
  </r>
  <r>
    <x v="2162"/>
    <n v="360"/>
    <s v="Enfermedades Mundiales"/>
    <s v="Salud"/>
    <n v="8101"/>
    <x v="7"/>
    <x v="4"/>
    <x v="2"/>
    <x v="158"/>
    <s v="Zona"/>
    <s v="Etapas Históricas"/>
    <s v="Periodo 2020-2021"/>
    <s v="Adimensional"/>
    <s v="Ministerio de Ciencias, Tecnología, Conocimiento e Innovación"/>
    <x v="2162"/>
    <m/>
    <s v="Gráfico Evolución"/>
    <m/>
    <x v="2148"/>
    <m/>
    <s v="#1774B9"/>
    <s v="360-2163"/>
    <n v="36308101"/>
    <s v="T-368"/>
    <s v="C-364"/>
    <s v="FI-366"/>
    <s v="M-373"/>
  </r>
  <r>
    <x v="2163"/>
    <n v="360"/>
    <s v="Enfermedades Mundiales"/>
    <s v="Salud"/>
    <n v="8102"/>
    <x v="7"/>
    <x v="4"/>
    <x v="2"/>
    <x v="159"/>
    <s v="Zona"/>
    <s v="Etapas Históricas"/>
    <s v="Periodo 2020-2021"/>
    <s v="Adimensional"/>
    <s v="Ministerio de Ciencias, Tecnología, Conocimiento e Innovación"/>
    <x v="2163"/>
    <m/>
    <s v="Gráfico Evolución"/>
    <m/>
    <x v="2149"/>
    <m/>
    <s v="#1774B9"/>
    <s v="360-2164"/>
    <n v="36308102"/>
    <s v="T-368"/>
    <s v="C-364"/>
    <s v="FI-366"/>
    <s v="M-373"/>
  </r>
  <r>
    <x v="2164"/>
    <n v="360"/>
    <s v="Enfermedades Mundiales"/>
    <s v="Salud"/>
    <n v="8103"/>
    <x v="7"/>
    <x v="4"/>
    <x v="2"/>
    <x v="160"/>
    <s v="Zona"/>
    <s v="Etapas Históricas"/>
    <s v="Periodo 2020-2021"/>
    <s v="Adimensional"/>
    <s v="Ministerio de Ciencias, Tecnología, Conocimiento e Innovación"/>
    <x v="2164"/>
    <m/>
    <s v="Gráfico Evolución"/>
    <m/>
    <x v="2150"/>
    <m/>
    <s v="#1774B9"/>
    <s v="360-2165"/>
    <n v="36308103"/>
    <s v="T-368"/>
    <s v="C-364"/>
    <s v="FI-366"/>
    <s v="M-373"/>
  </r>
  <r>
    <x v="2165"/>
    <n v="360"/>
    <s v="Enfermedades Mundiales"/>
    <s v="Salud"/>
    <n v="8104"/>
    <x v="7"/>
    <x v="4"/>
    <x v="2"/>
    <x v="161"/>
    <s v="Zona"/>
    <s v="Etapas Históricas"/>
    <s v="Periodo 2020-2021"/>
    <s v="Adimensional"/>
    <s v="Ministerio de Ciencias, Tecnología, Conocimiento e Innovación"/>
    <x v="2165"/>
    <m/>
    <s v="Gráfico Evolución"/>
    <m/>
    <x v="2151"/>
    <m/>
    <s v="#1774B9"/>
    <s v="360-2166"/>
    <n v="36308104"/>
    <s v="T-368"/>
    <s v="C-364"/>
    <s v="FI-366"/>
    <s v="M-373"/>
  </r>
  <r>
    <x v="2166"/>
    <n v="360"/>
    <s v="Enfermedades Mundiales"/>
    <s v="Salud"/>
    <n v="8105"/>
    <x v="7"/>
    <x v="4"/>
    <x v="2"/>
    <x v="162"/>
    <s v="Zona"/>
    <s v="Etapas Históricas"/>
    <s v="Periodo 2020-2021"/>
    <s v="Adimensional"/>
    <s v="Ministerio de Ciencias, Tecnología, Conocimiento e Innovación"/>
    <x v="2166"/>
    <m/>
    <s v="Gráfico Evolución"/>
    <m/>
    <x v="2152"/>
    <m/>
    <s v="#1774B9"/>
    <s v="360-2167"/>
    <n v="36308105"/>
    <s v="T-368"/>
    <s v="C-364"/>
    <s v="FI-366"/>
    <s v="M-373"/>
  </r>
  <r>
    <x v="2167"/>
    <n v="360"/>
    <s v="Enfermedades Mundiales"/>
    <s v="Salud"/>
    <n v="8106"/>
    <x v="7"/>
    <x v="4"/>
    <x v="2"/>
    <x v="163"/>
    <s v="Zona"/>
    <s v="Etapas Históricas"/>
    <s v="Periodo 2020-2021"/>
    <s v="Adimensional"/>
    <s v="Ministerio de Ciencias, Tecnología, Conocimiento e Innovación"/>
    <x v="2167"/>
    <m/>
    <s v="Gráfico Evolución"/>
    <m/>
    <x v="2153"/>
    <m/>
    <s v="#1774B9"/>
    <s v="360-2168"/>
    <n v="36308106"/>
    <s v="T-368"/>
    <s v="C-364"/>
    <s v="FI-366"/>
    <s v="M-373"/>
  </r>
  <r>
    <x v="2168"/>
    <n v="360"/>
    <s v="Enfermedades Mundiales"/>
    <s v="Salud"/>
    <n v="8107"/>
    <x v="7"/>
    <x v="4"/>
    <x v="2"/>
    <x v="164"/>
    <s v="Zona"/>
    <s v="Etapas Históricas"/>
    <s v="Periodo 2020-2021"/>
    <s v="Adimensional"/>
    <s v="Ministerio de Ciencias, Tecnología, Conocimiento e Innovación"/>
    <x v="2168"/>
    <m/>
    <s v="Gráfico Evolución"/>
    <m/>
    <x v="2154"/>
    <m/>
    <s v="#1774B9"/>
    <s v="360-2169"/>
    <n v="36308107"/>
    <s v="T-368"/>
    <s v="C-364"/>
    <s v="FI-366"/>
    <s v="M-373"/>
  </r>
  <r>
    <x v="2169"/>
    <n v="360"/>
    <s v="Enfermedades Mundiales"/>
    <s v="Salud"/>
    <n v="8108"/>
    <x v="7"/>
    <x v="4"/>
    <x v="2"/>
    <x v="165"/>
    <s v="Zona"/>
    <s v="Etapas Históricas"/>
    <s v="Periodo 2020-2021"/>
    <s v="Adimensional"/>
    <s v="Ministerio de Ciencias, Tecnología, Conocimiento e Innovación"/>
    <x v="2169"/>
    <m/>
    <s v="Gráfico Evolución"/>
    <m/>
    <x v="2155"/>
    <m/>
    <s v="#1774B9"/>
    <s v="360-2170"/>
    <n v="36308108"/>
    <s v="T-368"/>
    <s v="C-364"/>
    <s v="FI-366"/>
    <s v="M-373"/>
  </r>
  <r>
    <x v="2170"/>
    <n v="360"/>
    <s v="Enfermedades Mundiales"/>
    <s v="Salud"/>
    <n v="8109"/>
    <x v="7"/>
    <x v="4"/>
    <x v="2"/>
    <x v="166"/>
    <s v="Zona"/>
    <s v="Etapas Históricas"/>
    <s v="Periodo 2020-2021"/>
    <s v="Adimensional"/>
    <s v="Ministerio de Ciencias, Tecnología, Conocimiento e Innovación"/>
    <x v="2170"/>
    <m/>
    <s v="Gráfico Evolución"/>
    <m/>
    <x v="2156"/>
    <m/>
    <s v="#1774B9"/>
    <s v="360-2171"/>
    <n v="36308109"/>
    <s v="T-368"/>
    <s v="C-364"/>
    <s v="FI-366"/>
    <s v="M-373"/>
  </r>
  <r>
    <x v="2171"/>
    <n v="360"/>
    <s v="Enfermedades Mundiales"/>
    <s v="Salud"/>
    <n v="8110"/>
    <x v="7"/>
    <x v="4"/>
    <x v="2"/>
    <x v="167"/>
    <s v="Zona"/>
    <s v="Etapas Históricas"/>
    <s v="Periodo 2020-2021"/>
    <s v="Adimensional"/>
    <s v="Ministerio de Ciencias, Tecnología, Conocimiento e Innovación"/>
    <x v="2171"/>
    <m/>
    <s v="Gráfico Evolución"/>
    <m/>
    <x v="2157"/>
    <m/>
    <s v="#1774B9"/>
    <s v="360-2172"/>
    <n v="36308110"/>
    <s v="T-368"/>
    <s v="C-364"/>
    <s v="FI-366"/>
    <s v="M-373"/>
  </r>
  <r>
    <x v="2172"/>
    <n v="360"/>
    <s v="Enfermedades Mundiales"/>
    <s v="Salud"/>
    <n v="8111"/>
    <x v="7"/>
    <x v="4"/>
    <x v="2"/>
    <x v="168"/>
    <s v="Zona"/>
    <s v="Etapas Históricas"/>
    <s v="Periodo 2020-2021"/>
    <s v="Adimensional"/>
    <s v="Ministerio de Ciencias, Tecnología, Conocimiento e Innovación"/>
    <x v="2172"/>
    <m/>
    <s v="Gráfico Evolución"/>
    <m/>
    <x v="2158"/>
    <m/>
    <s v="#1774B9"/>
    <s v="360-2173"/>
    <n v="36308111"/>
    <s v="T-368"/>
    <s v="C-364"/>
    <s v="FI-366"/>
    <s v="M-373"/>
  </r>
  <r>
    <x v="2173"/>
    <n v="360"/>
    <s v="Enfermedades Mundiales"/>
    <s v="Salud"/>
    <n v="8112"/>
    <x v="7"/>
    <x v="4"/>
    <x v="2"/>
    <x v="169"/>
    <s v="Zona"/>
    <s v="Etapas Históricas"/>
    <s v="Periodo 2020-2021"/>
    <s v="Adimensional"/>
    <s v="Ministerio de Ciencias, Tecnología, Conocimiento e Innovación"/>
    <x v="2173"/>
    <m/>
    <s v="Gráfico Evolución"/>
    <m/>
    <x v="2159"/>
    <m/>
    <s v="#1774B9"/>
    <s v="360-2174"/>
    <n v="36308112"/>
    <s v="T-368"/>
    <s v="C-364"/>
    <s v="FI-366"/>
    <s v="M-373"/>
  </r>
  <r>
    <x v="2174"/>
    <n v="360"/>
    <s v="Enfermedades Mundiales"/>
    <s v="Salud"/>
    <n v="8201"/>
    <x v="7"/>
    <x v="4"/>
    <x v="2"/>
    <x v="170"/>
    <s v="Zona"/>
    <s v="Etapas Históricas"/>
    <s v="Periodo 2020-2021"/>
    <s v="Adimensional"/>
    <s v="Ministerio de Ciencias, Tecnología, Conocimiento e Innovación"/>
    <x v="2174"/>
    <m/>
    <s v="Gráfico Evolución"/>
    <m/>
    <x v="2160"/>
    <m/>
    <s v="#1774B9"/>
    <s v="360-2175"/>
    <n v="36308201"/>
    <s v="T-368"/>
    <s v="C-364"/>
    <s v="FI-366"/>
    <s v="M-373"/>
  </r>
  <r>
    <x v="2175"/>
    <n v="360"/>
    <s v="Enfermedades Mundiales"/>
    <s v="Salud"/>
    <n v="8202"/>
    <x v="7"/>
    <x v="4"/>
    <x v="2"/>
    <x v="171"/>
    <s v="Zona"/>
    <s v="Etapas Históricas"/>
    <s v="Periodo 2020-2021"/>
    <s v="Adimensional"/>
    <s v="Ministerio de Ciencias, Tecnología, Conocimiento e Innovación"/>
    <x v="2175"/>
    <m/>
    <s v="Gráfico Evolución"/>
    <m/>
    <x v="2161"/>
    <m/>
    <s v="#1774B9"/>
    <s v="360-2176"/>
    <n v="36308202"/>
    <s v="T-368"/>
    <s v="C-364"/>
    <s v="FI-366"/>
    <s v="M-373"/>
  </r>
  <r>
    <x v="2176"/>
    <n v="360"/>
    <s v="Enfermedades Mundiales"/>
    <s v="Salud"/>
    <n v="8203"/>
    <x v="7"/>
    <x v="4"/>
    <x v="2"/>
    <x v="172"/>
    <s v="Zona"/>
    <s v="Etapas Históricas"/>
    <s v="Periodo 2020-2021"/>
    <s v="Adimensional"/>
    <s v="Ministerio de Ciencias, Tecnología, Conocimiento e Innovación"/>
    <x v="2176"/>
    <m/>
    <s v="Gráfico Evolución"/>
    <m/>
    <x v="2162"/>
    <m/>
    <s v="#1774B9"/>
    <s v="360-2177"/>
    <n v="36308203"/>
    <s v="T-368"/>
    <s v="C-364"/>
    <s v="FI-366"/>
    <s v="M-373"/>
  </r>
  <r>
    <x v="2177"/>
    <n v="360"/>
    <s v="Enfermedades Mundiales"/>
    <s v="Salud"/>
    <n v="8204"/>
    <x v="7"/>
    <x v="4"/>
    <x v="2"/>
    <x v="173"/>
    <s v="Zona"/>
    <s v="Etapas Históricas"/>
    <s v="Periodo 2020-2021"/>
    <s v="Adimensional"/>
    <s v="Ministerio de Ciencias, Tecnología, Conocimiento e Innovación"/>
    <x v="2177"/>
    <m/>
    <s v="Gráfico Evolución"/>
    <m/>
    <x v="2163"/>
    <m/>
    <s v="#1774B9"/>
    <s v="360-2178"/>
    <n v="36308204"/>
    <s v="T-368"/>
    <s v="C-364"/>
    <s v="FI-366"/>
    <s v="M-373"/>
  </r>
  <r>
    <x v="2178"/>
    <n v="360"/>
    <s v="Enfermedades Mundiales"/>
    <s v="Salud"/>
    <n v="8205"/>
    <x v="7"/>
    <x v="4"/>
    <x v="2"/>
    <x v="174"/>
    <s v="Zona"/>
    <s v="Etapas Históricas"/>
    <s v="Periodo 2020-2021"/>
    <s v="Adimensional"/>
    <s v="Ministerio de Ciencias, Tecnología, Conocimiento e Innovación"/>
    <x v="2178"/>
    <m/>
    <s v="Gráfico Evolución"/>
    <m/>
    <x v="2164"/>
    <m/>
    <s v="#1774B9"/>
    <s v="360-2179"/>
    <n v="36308205"/>
    <s v="T-368"/>
    <s v="C-364"/>
    <s v="FI-366"/>
    <s v="M-373"/>
  </r>
  <r>
    <x v="2179"/>
    <n v="360"/>
    <s v="Enfermedades Mundiales"/>
    <s v="Salud"/>
    <n v="8206"/>
    <x v="7"/>
    <x v="4"/>
    <x v="2"/>
    <x v="175"/>
    <s v="Zona"/>
    <s v="Etapas Históricas"/>
    <s v="Periodo 2020-2021"/>
    <s v="Adimensional"/>
    <s v="Ministerio de Ciencias, Tecnología, Conocimiento e Innovación"/>
    <x v="2179"/>
    <m/>
    <s v="Gráfico Evolución"/>
    <m/>
    <x v="2165"/>
    <m/>
    <s v="#1774B9"/>
    <s v="360-2180"/>
    <n v="36308206"/>
    <s v="T-368"/>
    <s v="C-364"/>
    <s v="FI-366"/>
    <s v="M-373"/>
  </r>
  <r>
    <x v="2180"/>
    <n v="360"/>
    <s v="Enfermedades Mundiales"/>
    <s v="Salud"/>
    <n v="8207"/>
    <x v="7"/>
    <x v="4"/>
    <x v="2"/>
    <x v="176"/>
    <s v="Zona"/>
    <s v="Etapas Históricas"/>
    <s v="Periodo 2020-2021"/>
    <s v="Adimensional"/>
    <s v="Ministerio de Ciencias, Tecnología, Conocimiento e Innovación"/>
    <x v="2180"/>
    <m/>
    <s v="Gráfico Evolución"/>
    <m/>
    <x v="2166"/>
    <m/>
    <s v="#1774B9"/>
    <s v="360-2181"/>
    <n v="36308207"/>
    <s v="T-368"/>
    <s v="C-364"/>
    <s v="FI-366"/>
    <s v="M-373"/>
  </r>
  <r>
    <x v="2181"/>
    <n v="360"/>
    <s v="Enfermedades Mundiales"/>
    <s v="Salud"/>
    <n v="8301"/>
    <x v="7"/>
    <x v="4"/>
    <x v="2"/>
    <x v="177"/>
    <s v="Zona"/>
    <s v="Etapas Históricas"/>
    <s v="Periodo 2020-2021"/>
    <s v="Adimensional"/>
    <s v="Ministerio de Ciencias, Tecnología, Conocimiento e Innovación"/>
    <x v="2181"/>
    <m/>
    <s v="Gráfico Evolución"/>
    <m/>
    <x v="2167"/>
    <m/>
    <s v="#1774B9"/>
    <s v="360-2182"/>
    <n v="36308301"/>
    <s v="T-368"/>
    <s v="C-364"/>
    <s v="FI-366"/>
    <s v="M-373"/>
  </r>
  <r>
    <x v="2182"/>
    <n v="360"/>
    <s v="Enfermedades Mundiales"/>
    <s v="Salud"/>
    <n v="8302"/>
    <x v="7"/>
    <x v="4"/>
    <x v="2"/>
    <x v="178"/>
    <s v="Zona"/>
    <s v="Etapas Históricas"/>
    <s v="Periodo 2020-2021"/>
    <s v="Adimensional"/>
    <s v="Ministerio de Ciencias, Tecnología, Conocimiento e Innovación"/>
    <x v="2182"/>
    <m/>
    <s v="Gráfico Evolución"/>
    <m/>
    <x v="2168"/>
    <m/>
    <s v="#1774B9"/>
    <s v="360-2183"/>
    <n v="36308302"/>
    <s v="T-368"/>
    <s v="C-364"/>
    <s v="FI-366"/>
    <s v="M-373"/>
  </r>
  <r>
    <x v="2183"/>
    <n v="360"/>
    <s v="Enfermedades Mundiales"/>
    <s v="Salud"/>
    <n v="8303"/>
    <x v="7"/>
    <x v="4"/>
    <x v="2"/>
    <x v="179"/>
    <s v="Zona"/>
    <s v="Etapas Históricas"/>
    <s v="Periodo 2020-2021"/>
    <s v="Adimensional"/>
    <s v="Ministerio de Ciencias, Tecnología, Conocimiento e Innovación"/>
    <x v="2183"/>
    <m/>
    <s v="Gráfico Evolución"/>
    <m/>
    <x v="2169"/>
    <m/>
    <s v="#1774B9"/>
    <s v="360-2184"/>
    <n v="36308303"/>
    <s v="T-368"/>
    <s v="C-364"/>
    <s v="FI-366"/>
    <s v="M-373"/>
  </r>
  <r>
    <x v="2184"/>
    <n v="360"/>
    <s v="Enfermedades Mundiales"/>
    <s v="Salud"/>
    <n v="8304"/>
    <x v="7"/>
    <x v="4"/>
    <x v="2"/>
    <x v="180"/>
    <s v="Zona"/>
    <s v="Etapas Históricas"/>
    <s v="Periodo 2020-2021"/>
    <s v="Adimensional"/>
    <s v="Ministerio de Ciencias, Tecnología, Conocimiento e Innovación"/>
    <x v="2184"/>
    <m/>
    <s v="Gráfico Evolución"/>
    <m/>
    <x v="2170"/>
    <m/>
    <s v="#1774B9"/>
    <s v="360-2185"/>
    <n v="36308304"/>
    <s v="T-368"/>
    <s v="C-364"/>
    <s v="FI-366"/>
    <s v="M-373"/>
  </r>
  <r>
    <x v="2185"/>
    <n v="360"/>
    <s v="Enfermedades Mundiales"/>
    <s v="Salud"/>
    <n v="8305"/>
    <x v="7"/>
    <x v="4"/>
    <x v="2"/>
    <x v="181"/>
    <s v="Zona"/>
    <s v="Etapas Históricas"/>
    <s v="Periodo 2020-2021"/>
    <s v="Adimensional"/>
    <s v="Ministerio de Ciencias, Tecnología, Conocimiento e Innovación"/>
    <x v="2185"/>
    <m/>
    <s v="Gráfico Evolución"/>
    <m/>
    <x v="2171"/>
    <m/>
    <s v="#1774B9"/>
    <s v="360-2186"/>
    <n v="36308305"/>
    <s v="T-368"/>
    <s v="C-364"/>
    <s v="FI-366"/>
    <s v="M-373"/>
  </r>
  <r>
    <x v="2186"/>
    <n v="360"/>
    <s v="Enfermedades Mundiales"/>
    <s v="Salud"/>
    <n v="8306"/>
    <x v="7"/>
    <x v="4"/>
    <x v="2"/>
    <x v="182"/>
    <s v="Zona"/>
    <s v="Etapas Históricas"/>
    <s v="Periodo 2020-2021"/>
    <s v="Adimensional"/>
    <s v="Ministerio de Ciencias, Tecnología, Conocimiento e Innovación"/>
    <x v="2186"/>
    <m/>
    <s v="Gráfico Evolución"/>
    <m/>
    <x v="2172"/>
    <m/>
    <s v="#1774B9"/>
    <s v="360-2187"/>
    <n v="36308306"/>
    <s v="T-368"/>
    <s v="C-364"/>
    <s v="FI-366"/>
    <s v="M-373"/>
  </r>
  <r>
    <x v="2187"/>
    <n v="360"/>
    <s v="Enfermedades Mundiales"/>
    <s v="Salud"/>
    <n v="8307"/>
    <x v="7"/>
    <x v="4"/>
    <x v="2"/>
    <x v="183"/>
    <s v="Zona"/>
    <s v="Etapas Históricas"/>
    <s v="Periodo 2020-2021"/>
    <s v="Adimensional"/>
    <s v="Ministerio de Ciencias, Tecnología, Conocimiento e Innovación"/>
    <x v="2187"/>
    <m/>
    <s v="Gráfico Evolución"/>
    <m/>
    <x v="2173"/>
    <m/>
    <s v="#1774B9"/>
    <s v="360-2188"/>
    <n v="36308307"/>
    <s v="T-368"/>
    <s v="C-364"/>
    <s v="FI-366"/>
    <s v="M-373"/>
  </r>
  <r>
    <x v="2188"/>
    <n v="360"/>
    <s v="Enfermedades Mundiales"/>
    <s v="Salud"/>
    <n v="8308"/>
    <x v="7"/>
    <x v="4"/>
    <x v="2"/>
    <x v="184"/>
    <s v="Zona"/>
    <s v="Etapas Históricas"/>
    <s v="Periodo 2020-2021"/>
    <s v="Adimensional"/>
    <s v="Ministerio de Ciencias, Tecnología, Conocimiento e Innovación"/>
    <x v="2188"/>
    <m/>
    <s v="Gráfico Evolución"/>
    <m/>
    <x v="2174"/>
    <m/>
    <s v="#1774B9"/>
    <s v="360-2189"/>
    <n v="36308308"/>
    <s v="T-368"/>
    <s v="C-364"/>
    <s v="FI-366"/>
    <s v="M-373"/>
  </r>
  <r>
    <x v="2189"/>
    <n v="360"/>
    <s v="Enfermedades Mundiales"/>
    <s v="Salud"/>
    <n v="8309"/>
    <x v="7"/>
    <x v="4"/>
    <x v="2"/>
    <x v="185"/>
    <s v="Zona"/>
    <s v="Etapas Históricas"/>
    <s v="Periodo 2020-2021"/>
    <s v="Adimensional"/>
    <s v="Ministerio de Ciencias, Tecnología, Conocimiento e Innovación"/>
    <x v="2189"/>
    <m/>
    <s v="Gráfico Evolución"/>
    <m/>
    <x v="2175"/>
    <m/>
    <s v="#1774B9"/>
    <s v="360-2190"/>
    <n v="36308309"/>
    <s v="T-368"/>
    <s v="C-364"/>
    <s v="FI-366"/>
    <s v="M-373"/>
  </r>
  <r>
    <x v="2190"/>
    <n v="360"/>
    <s v="Enfermedades Mundiales"/>
    <s v="Salud"/>
    <n v="8310"/>
    <x v="7"/>
    <x v="4"/>
    <x v="2"/>
    <x v="186"/>
    <s v="Zona"/>
    <s v="Etapas Históricas"/>
    <s v="Periodo 2020-2021"/>
    <s v="Adimensional"/>
    <s v="Ministerio de Ciencias, Tecnología, Conocimiento e Innovación"/>
    <x v="2190"/>
    <m/>
    <s v="Gráfico Evolución"/>
    <m/>
    <x v="2176"/>
    <m/>
    <s v="#1774B9"/>
    <s v="360-2191"/>
    <n v="36308310"/>
    <s v="T-368"/>
    <s v="C-364"/>
    <s v="FI-366"/>
    <s v="M-373"/>
  </r>
  <r>
    <x v="2191"/>
    <n v="360"/>
    <s v="Enfermedades Mundiales"/>
    <s v="Salud"/>
    <n v="8311"/>
    <x v="7"/>
    <x v="4"/>
    <x v="2"/>
    <x v="187"/>
    <s v="Zona"/>
    <s v="Etapas Históricas"/>
    <s v="Periodo 2020-2021"/>
    <s v="Adimensional"/>
    <s v="Ministerio de Ciencias, Tecnología, Conocimiento e Innovación"/>
    <x v="2191"/>
    <m/>
    <s v="Gráfico Evolución"/>
    <m/>
    <x v="2177"/>
    <m/>
    <s v="#1774B9"/>
    <s v="360-2192"/>
    <n v="36308311"/>
    <s v="T-368"/>
    <s v="C-364"/>
    <s v="FI-366"/>
    <s v="M-373"/>
  </r>
  <r>
    <x v="2192"/>
    <n v="360"/>
    <s v="Enfermedades Mundiales"/>
    <s v="Salud"/>
    <n v="8312"/>
    <x v="7"/>
    <x v="4"/>
    <x v="2"/>
    <x v="188"/>
    <s v="Zona"/>
    <s v="Etapas Históricas"/>
    <s v="Periodo 2020-2021"/>
    <s v="Adimensional"/>
    <s v="Ministerio de Ciencias, Tecnología, Conocimiento e Innovación"/>
    <x v="2192"/>
    <m/>
    <s v="Gráfico Evolución"/>
    <m/>
    <x v="2178"/>
    <m/>
    <s v="#1774B9"/>
    <s v="360-2193"/>
    <n v="36308312"/>
    <s v="T-368"/>
    <s v="C-364"/>
    <s v="FI-366"/>
    <s v="M-373"/>
  </r>
  <r>
    <x v="2193"/>
    <n v="360"/>
    <s v="Enfermedades Mundiales"/>
    <s v="Salud"/>
    <n v="8313"/>
    <x v="7"/>
    <x v="4"/>
    <x v="2"/>
    <x v="189"/>
    <s v="Zona"/>
    <s v="Etapas Históricas"/>
    <s v="Periodo 2020-2021"/>
    <s v="Adimensional"/>
    <s v="Ministerio de Ciencias, Tecnología, Conocimiento e Innovación"/>
    <x v="2193"/>
    <m/>
    <s v="Gráfico Evolución"/>
    <m/>
    <x v="2179"/>
    <m/>
    <s v="#1774B9"/>
    <s v="360-2194"/>
    <n v="36308313"/>
    <s v="T-368"/>
    <s v="C-364"/>
    <s v="FI-366"/>
    <s v="M-373"/>
  </r>
  <r>
    <x v="2194"/>
    <n v="360"/>
    <s v="Enfermedades Mundiales"/>
    <s v="Salud"/>
    <n v="8314"/>
    <x v="7"/>
    <x v="4"/>
    <x v="2"/>
    <x v="190"/>
    <s v="Zona"/>
    <s v="Etapas Históricas"/>
    <s v="Periodo 2020-2021"/>
    <s v="Adimensional"/>
    <s v="Ministerio de Ciencias, Tecnología, Conocimiento e Innovación"/>
    <x v="2194"/>
    <m/>
    <s v="Gráfico Evolución"/>
    <m/>
    <x v="2180"/>
    <m/>
    <s v="#1774B9"/>
    <s v="360-2195"/>
    <n v="36308314"/>
    <s v="T-368"/>
    <s v="C-364"/>
    <s v="FI-366"/>
    <s v="M-373"/>
  </r>
  <r>
    <x v="2195"/>
    <n v="360"/>
    <s v="Enfermedades Mundiales"/>
    <s v="Salud"/>
    <n v="16101"/>
    <x v="7"/>
    <x v="4"/>
    <x v="2"/>
    <x v="191"/>
    <s v="Zona"/>
    <s v="Etapas Históricas"/>
    <s v="Periodo 2020-2021"/>
    <s v="Adimensional"/>
    <s v="Ministerio de Ciencias, Tecnología, Conocimiento e Innovación"/>
    <x v="2195"/>
    <m/>
    <s v="Gráfico Evolución"/>
    <m/>
    <x v="2181"/>
    <m/>
    <s v="#1774B9"/>
    <s v="360-2196"/>
    <n v="36316101"/>
    <s v="T-368"/>
    <s v="C-364"/>
    <s v="FI-366"/>
    <s v="M-373"/>
  </r>
  <r>
    <x v="2196"/>
    <n v="360"/>
    <s v="Enfermedades Mundiales"/>
    <s v="Salud"/>
    <n v="16102"/>
    <x v="7"/>
    <x v="4"/>
    <x v="2"/>
    <x v="192"/>
    <s v="Zona"/>
    <s v="Etapas Históricas"/>
    <s v="Periodo 2020-2021"/>
    <s v="Adimensional"/>
    <s v="Ministerio de Ciencias, Tecnología, Conocimiento e Innovación"/>
    <x v="2196"/>
    <m/>
    <s v="Gráfico Evolución"/>
    <m/>
    <x v="2182"/>
    <m/>
    <s v="#1774B9"/>
    <s v="360-2197"/>
    <n v="36316102"/>
    <s v="T-368"/>
    <s v="C-364"/>
    <s v="FI-366"/>
    <s v="M-373"/>
  </r>
  <r>
    <x v="2197"/>
    <n v="360"/>
    <s v="Enfermedades Mundiales"/>
    <s v="Salud"/>
    <n v="16202"/>
    <x v="7"/>
    <x v="4"/>
    <x v="2"/>
    <x v="193"/>
    <s v="Zona"/>
    <s v="Etapas Históricas"/>
    <s v="Periodo 2020-2021"/>
    <s v="Adimensional"/>
    <s v="Ministerio de Ciencias, Tecnología, Conocimiento e Innovación"/>
    <x v="2197"/>
    <m/>
    <s v="Gráfico Evolución"/>
    <m/>
    <x v="2183"/>
    <m/>
    <s v="#1774B9"/>
    <s v="360-2198"/>
    <n v="36316202"/>
    <s v="T-368"/>
    <s v="C-364"/>
    <s v="FI-366"/>
    <s v="M-373"/>
  </r>
  <r>
    <x v="2198"/>
    <n v="360"/>
    <s v="Enfermedades Mundiales"/>
    <s v="Salud"/>
    <n v="16203"/>
    <x v="7"/>
    <x v="4"/>
    <x v="2"/>
    <x v="194"/>
    <s v="Zona"/>
    <s v="Etapas Históricas"/>
    <s v="Periodo 2020-2021"/>
    <s v="Adimensional"/>
    <s v="Ministerio de Ciencias, Tecnología, Conocimiento e Innovación"/>
    <x v="2198"/>
    <m/>
    <s v="Gráfico Evolución"/>
    <m/>
    <x v="2184"/>
    <m/>
    <s v="#1774B9"/>
    <s v="360-2199"/>
    <n v="36316203"/>
    <s v="T-368"/>
    <s v="C-364"/>
    <s v="FI-366"/>
    <s v="M-373"/>
  </r>
  <r>
    <x v="2199"/>
    <n v="360"/>
    <s v="Enfermedades Mundiales"/>
    <s v="Salud"/>
    <n v="16302"/>
    <x v="7"/>
    <x v="4"/>
    <x v="2"/>
    <x v="195"/>
    <s v="Zona"/>
    <s v="Etapas Históricas"/>
    <s v="Periodo 2020-2021"/>
    <s v="Adimensional"/>
    <s v="Ministerio de Ciencias, Tecnología, Conocimiento e Innovación"/>
    <x v="2199"/>
    <m/>
    <s v="Gráfico Evolución"/>
    <m/>
    <x v="2185"/>
    <m/>
    <s v="#1774B9"/>
    <s v="360-2200"/>
    <n v="36316302"/>
    <s v="T-368"/>
    <s v="C-364"/>
    <s v="FI-366"/>
    <s v="M-373"/>
  </r>
  <r>
    <x v="2200"/>
    <n v="360"/>
    <s v="Enfermedades Mundiales"/>
    <s v="Salud"/>
    <n v="16103"/>
    <x v="7"/>
    <x v="4"/>
    <x v="2"/>
    <x v="196"/>
    <s v="Zona"/>
    <s v="Etapas Históricas"/>
    <s v="Periodo 2020-2021"/>
    <s v="Adimensional"/>
    <s v="Ministerio de Ciencias, Tecnología, Conocimiento e Innovación"/>
    <x v="2200"/>
    <m/>
    <s v="Gráfico Evolución"/>
    <m/>
    <x v="2186"/>
    <m/>
    <s v="#1774B9"/>
    <s v="360-2201"/>
    <n v="36316103"/>
    <s v="T-368"/>
    <s v="C-364"/>
    <s v="FI-366"/>
    <s v="M-373"/>
  </r>
  <r>
    <x v="2201"/>
    <n v="360"/>
    <s v="Enfermedades Mundiales"/>
    <s v="Salud"/>
    <n v="16104"/>
    <x v="7"/>
    <x v="4"/>
    <x v="2"/>
    <x v="197"/>
    <s v="Zona"/>
    <s v="Etapas Históricas"/>
    <s v="Periodo 2020-2021"/>
    <s v="Adimensional"/>
    <s v="Ministerio de Ciencias, Tecnología, Conocimiento e Innovación"/>
    <x v="2201"/>
    <m/>
    <s v="Gráfico Evolución"/>
    <m/>
    <x v="2187"/>
    <m/>
    <s v="#1774B9"/>
    <s v="360-2202"/>
    <n v="36316104"/>
    <s v="T-368"/>
    <s v="C-364"/>
    <s v="FI-366"/>
    <s v="M-373"/>
  </r>
  <r>
    <x v="2202"/>
    <n v="360"/>
    <s v="Enfermedades Mundiales"/>
    <s v="Salud"/>
    <n v="16204"/>
    <x v="7"/>
    <x v="4"/>
    <x v="2"/>
    <x v="198"/>
    <s v="Zona"/>
    <s v="Etapas Históricas"/>
    <s v="Periodo 2020-2021"/>
    <s v="Adimensional"/>
    <s v="Ministerio de Ciencias, Tecnología, Conocimiento e Innovación"/>
    <x v="2202"/>
    <m/>
    <s v="Gráfico Evolución"/>
    <m/>
    <x v="2188"/>
    <m/>
    <s v="#1774B9"/>
    <s v="360-2203"/>
    <n v="36316204"/>
    <s v="T-368"/>
    <s v="C-364"/>
    <s v="FI-366"/>
    <s v="M-373"/>
  </r>
  <r>
    <x v="2203"/>
    <n v="360"/>
    <s v="Enfermedades Mundiales"/>
    <s v="Salud"/>
    <n v="16303"/>
    <x v="7"/>
    <x v="4"/>
    <x v="2"/>
    <x v="199"/>
    <s v="Zona"/>
    <s v="Etapas Históricas"/>
    <s v="Periodo 2020-2021"/>
    <s v="Adimensional"/>
    <s v="Ministerio de Ciencias, Tecnología, Conocimiento e Innovación"/>
    <x v="2203"/>
    <m/>
    <s v="Gráfico Evolución"/>
    <m/>
    <x v="2189"/>
    <m/>
    <s v="#1774B9"/>
    <s v="360-2204"/>
    <n v="36316303"/>
    <s v="T-368"/>
    <s v="C-364"/>
    <s v="FI-366"/>
    <s v="M-373"/>
  </r>
  <r>
    <x v="2204"/>
    <n v="360"/>
    <s v="Enfermedades Mundiales"/>
    <s v="Salud"/>
    <n v="16105"/>
    <x v="7"/>
    <x v="4"/>
    <x v="2"/>
    <x v="200"/>
    <s v="Zona"/>
    <s v="Etapas Históricas"/>
    <s v="Periodo 2020-2021"/>
    <s v="Adimensional"/>
    <s v="Ministerio de Ciencias, Tecnología, Conocimiento e Innovación"/>
    <x v="2204"/>
    <m/>
    <s v="Gráfico Evolución"/>
    <m/>
    <x v="2190"/>
    <m/>
    <s v="#1774B9"/>
    <s v="360-2205"/>
    <n v="36316105"/>
    <s v="T-368"/>
    <s v="C-364"/>
    <s v="FI-366"/>
    <s v="M-373"/>
  </r>
  <r>
    <x v="2205"/>
    <n v="360"/>
    <s v="Enfermedades Mundiales"/>
    <s v="Salud"/>
    <n v="16106"/>
    <x v="7"/>
    <x v="4"/>
    <x v="2"/>
    <x v="201"/>
    <s v="Zona"/>
    <s v="Etapas Históricas"/>
    <s v="Periodo 2020-2021"/>
    <s v="Adimensional"/>
    <s v="Ministerio de Ciencias, Tecnología, Conocimiento e Innovación"/>
    <x v="2205"/>
    <m/>
    <s v="Gráfico Evolución"/>
    <m/>
    <x v="2191"/>
    <m/>
    <s v="#1774B9"/>
    <s v="360-2206"/>
    <n v="36316106"/>
    <s v="T-368"/>
    <s v="C-364"/>
    <s v="FI-366"/>
    <s v="M-373"/>
  </r>
  <r>
    <x v="2206"/>
    <n v="360"/>
    <s v="Enfermedades Mundiales"/>
    <s v="Salud"/>
    <n v="16205"/>
    <x v="7"/>
    <x v="4"/>
    <x v="2"/>
    <x v="202"/>
    <s v="Zona"/>
    <s v="Etapas Históricas"/>
    <s v="Periodo 2020-2021"/>
    <s v="Adimensional"/>
    <s v="Ministerio de Ciencias, Tecnología, Conocimiento e Innovación"/>
    <x v="2206"/>
    <m/>
    <s v="Gráfico Evolución"/>
    <m/>
    <x v="2192"/>
    <m/>
    <s v="#1774B9"/>
    <s v="360-2207"/>
    <n v="36316205"/>
    <s v="T-368"/>
    <s v="C-364"/>
    <s v="FI-366"/>
    <s v="M-373"/>
  </r>
  <r>
    <x v="2207"/>
    <n v="360"/>
    <s v="Enfermedades Mundiales"/>
    <s v="Salud"/>
    <n v="16107"/>
    <x v="7"/>
    <x v="4"/>
    <x v="2"/>
    <x v="203"/>
    <s v="Zona"/>
    <s v="Etapas Históricas"/>
    <s v="Periodo 2020-2021"/>
    <s v="Adimensional"/>
    <s v="Ministerio de Ciencias, Tecnología, Conocimiento e Innovación"/>
    <x v="2207"/>
    <m/>
    <s v="Gráfico Evolución"/>
    <m/>
    <x v="2193"/>
    <m/>
    <s v="#1774B9"/>
    <s v="360-2208"/>
    <n v="36316107"/>
    <s v="T-368"/>
    <s v="C-364"/>
    <s v="FI-366"/>
    <s v="M-373"/>
  </r>
  <r>
    <x v="2208"/>
    <n v="360"/>
    <s v="Enfermedades Mundiales"/>
    <s v="Salud"/>
    <n v="16201"/>
    <x v="7"/>
    <x v="4"/>
    <x v="2"/>
    <x v="204"/>
    <s v="Zona"/>
    <s v="Etapas Históricas"/>
    <s v="Periodo 2020-2021"/>
    <s v="Adimensional"/>
    <s v="Ministerio de Ciencias, Tecnología, Conocimiento e Innovación"/>
    <x v="2208"/>
    <m/>
    <s v="Gráfico Evolución"/>
    <m/>
    <x v="2194"/>
    <m/>
    <s v="#1774B9"/>
    <s v="360-2209"/>
    <n v="36316201"/>
    <s v="T-368"/>
    <s v="C-364"/>
    <s v="FI-366"/>
    <s v="M-373"/>
  </r>
  <r>
    <x v="2209"/>
    <n v="360"/>
    <s v="Enfermedades Mundiales"/>
    <s v="Salud"/>
    <n v="16206"/>
    <x v="7"/>
    <x v="4"/>
    <x v="2"/>
    <x v="205"/>
    <s v="Zona"/>
    <s v="Etapas Históricas"/>
    <s v="Periodo 2020-2021"/>
    <s v="Adimensional"/>
    <s v="Ministerio de Ciencias, Tecnología, Conocimiento e Innovación"/>
    <x v="2209"/>
    <m/>
    <s v="Gráfico Evolución"/>
    <m/>
    <x v="2195"/>
    <m/>
    <s v="#1774B9"/>
    <s v="360-2210"/>
    <n v="36316206"/>
    <s v="T-368"/>
    <s v="C-364"/>
    <s v="FI-366"/>
    <s v="M-373"/>
  </r>
  <r>
    <x v="2210"/>
    <n v="360"/>
    <s v="Enfermedades Mundiales"/>
    <s v="Salud"/>
    <n v="16301"/>
    <x v="7"/>
    <x v="4"/>
    <x v="2"/>
    <x v="206"/>
    <s v="Zona"/>
    <s v="Etapas Históricas"/>
    <s v="Periodo 2020-2021"/>
    <s v="Adimensional"/>
    <s v="Ministerio de Ciencias, Tecnología, Conocimiento e Innovación"/>
    <x v="2210"/>
    <m/>
    <s v="Gráfico Evolución"/>
    <m/>
    <x v="2196"/>
    <m/>
    <s v="#1774B9"/>
    <s v="360-2211"/>
    <n v="36316301"/>
    <s v="T-368"/>
    <s v="C-364"/>
    <s v="FI-366"/>
    <s v="M-373"/>
  </r>
  <r>
    <x v="2211"/>
    <n v="360"/>
    <s v="Enfermedades Mundiales"/>
    <s v="Salud"/>
    <n v="16304"/>
    <x v="7"/>
    <x v="4"/>
    <x v="2"/>
    <x v="207"/>
    <s v="Zona"/>
    <s v="Etapas Históricas"/>
    <s v="Periodo 2020-2021"/>
    <s v="Adimensional"/>
    <s v="Ministerio de Ciencias, Tecnología, Conocimiento e Innovación"/>
    <x v="2211"/>
    <m/>
    <s v="Gráfico Evolución"/>
    <m/>
    <x v="2197"/>
    <m/>
    <s v="#1774B9"/>
    <s v="360-2212"/>
    <n v="36316304"/>
    <s v="T-368"/>
    <s v="C-364"/>
    <s v="FI-366"/>
    <s v="M-373"/>
  </r>
  <r>
    <x v="2212"/>
    <n v="360"/>
    <s v="Enfermedades Mundiales"/>
    <s v="Salud"/>
    <n v="16108"/>
    <x v="7"/>
    <x v="4"/>
    <x v="2"/>
    <x v="208"/>
    <s v="Zona"/>
    <s v="Etapas Históricas"/>
    <s v="Periodo 2020-2021"/>
    <s v="Adimensional"/>
    <s v="Ministerio de Ciencias, Tecnología, Conocimiento e Innovación"/>
    <x v="2212"/>
    <m/>
    <s v="Gráfico Evolución"/>
    <m/>
    <x v="2198"/>
    <m/>
    <s v="#1774B9"/>
    <s v="360-2213"/>
    <n v="36316108"/>
    <s v="T-368"/>
    <s v="C-364"/>
    <s v="FI-366"/>
    <s v="M-373"/>
  </r>
  <r>
    <x v="2213"/>
    <n v="360"/>
    <s v="Enfermedades Mundiales"/>
    <s v="Salud"/>
    <n v="16305"/>
    <x v="7"/>
    <x v="4"/>
    <x v="2"/>
    <x v="209"/>
    <s v="Zona"/>
    <s v="Etapas Históricas"/>
    <s v="Periodo 2020-2021"/>
    <s v="Adimensional"/>
    <s v="Ministerio de Ciencias, Tecnología, Conocimiento e Innovación"/>
    <x v="2213"/>
    <m/>
    <s v="Gráfico Evolución"/>
    <m/>
    <x v="2199"/>
    <m/>
    <s v="#1774B9"/>
    <s v="360-2214"/>
    <n v="36316305"/>
    <s v="T-368"/>
    <s v="C-364"/>
    <s v="FI-366"/>
    <s v="M-373"/>
  </r>
  <r>
    <x v="2214"/>
    <n v="360"/>
    <s v="Enfermedades Mundiales"/>
    <s v="Salud"/>
    <n v="16207"/>
    <x v="7"/>
    <x v="4"/>
    <x v="2"/>
    <x v="210"/>
    <s v="Zona"/>
    <s v="Etapas Históricas"/>
    <s v="Periodo 2020-2021"/>
    <s v="Adimensional"/>
    <s v="Ministerio de Ciencias, Tecnología, Conocimiento e Innovación"/>
    <x v="2214"/>
    <m/>
    <s v="Gráfico Evolución"/>
    <m/>
    <x v="2200"/>
    <m/>
    <s v="#1774B9"/>
    <s v="360-2215"/>
    <n v="36316207"/>
    <s v="T-368"/>
    <s v="C-364"/>
    <s v="FI-366"/>
    <s v="M-373"/>
  </r>
  <r>
    <x v="2215"/>
    <n v="360"/>
    <s v="Enfermedades Mundiales"/>
    <s v="Salud"/>
    <n v="16109"/>
    <x v="7"/>
    <x v="4"/>
    <x v="2"/>
    <x v="211"/>
    <s v="Zona"/>
    <s v="Etapas Históricas"/>
    <s v="Periodo 2020-2021"/>
    <s v="Adimensional"/>
    <s v="Ministerio de Ciencias, Tecnología, Conocimiento e Innovación"/>
    <x v="2215"/>
    <m/>
    <s v="Gráfico Evolución"/>
    <m/>
    <x v="2201"/>
    <m/>
    <s v="#1774B9"/>
    <s v="360-2216"/>
    <n v="36316109"/>
    <s v="T-368"/>
    <s v="C-364"/>
    <s v="FI-366"/>
    <s v="M-373"/>
  </r>
  <r>
    <x v="2216"/>
    <n v="360"/>
    <s v="Enfermedades Mundiales"/>
    <s v="Salud"/>
    <n v="9101"/>
    <x v="7"/>
    <x v="4"/>
    <x v="2"/>
    <x v="212"/>
    <s v="Zona"/>
    <s v="Etapas Históricas"/>
    <s v="Periodo 2020-2021"/>
    <s v="Adimensional"/>
    <s v="Ministerio de Ciencias, Tecnología, Conocimiento e Innovación"/>
    <x v="2216"/>
    <m/>
    <s v="Gráfico Evolución"/>
    <m/>
    <x v="2202"/>
    <m/>
    <s v="#1774B9"/>
    <s v="360-2217"/>
    <n v="36309101"/>
    <s v="T-368"/>
    <s v="C-364"/>
    <s v="FI-366"/>
    <s v="M-373"/>
  </r>
  <r>
    <x v="2217"/>
    <n v="360"/>
    <s v="Enfermedades Mundiales"/>
    <s v="Salud"/>
    <n v="9102"/>
    <x v="7"/>
    <x v="4"/>
    <x v="2"/>
    <x v="213"/>
    <s v="Zona"/>
    <s v="Etapas Históricas"/>
    <s v="Periodo 2020-2021"/>
    <s v="Adimensional"/>
    <s v="Ministerio de Ciencias, Tecnología, Conocimiento e Innovación"/>
    <x v="2217"/>
    <m/>
    <s v="Gráfico Evolución"/>
    <m/>
    <x v="2203"/>
    <m/>
    <s v="#1774B9"/>
    <s v="360-2218"/>
    <n v="36309102"/>
    <s v="T-368"/>
    <s v="C-364"/>
    <s v="FI-366"/>
    <s v="M-373"/>
  </r>
  <r>
    <x v="2218"/>
    <n v="360"/>
    <s v="Enfermedades Mundiales"/>
    <s v="Salud"/>
    <n v="9103"/>
    <x v="7"/>
    <x v="4"/>
    <x v="2"/>
    <x v="214"/>
    <s v="Zona"/>
    <s v="Etapas Históricas"/>
    <s v="Periodo 2020-2021"/>
    <s v="Adimensional"/>
    <s v="Ministerio de Ciencias, Tecnología, Conocimiento e Innovación"/>
    <x v="2218"/>
    <m/>
    <s v="Gráfico Evolución"/>
    <m/>
    <x v="2204"/>
    <m/>
    <s v="#1774B9"/>
    <s v="360-2219"/>
    <n v="36309103"/>
    <s v="T-368"/>
    <s v="C-364"/>
    <s v="FI-366"/>
    <s v="M-373"/>
  </r>
  <r>
    <x v="2219"/>
    <n v="360"/>
    <s v="Enfermedades Mundiales"/>
    <s v="Salud"/>
    <n v="9104"/>
    <x v="7"/>
    <x v="4"/>
    <x v="2"/>
    <x v="215"/>
    <s v="Zona"/>
    <s v="Etapas Históricas"/>
    <s v="Periodo 2020-2021"/>
    <s v="Adimensional"/>
    <s v="Ministerio de Ciencias, Tecnología, Conocimiento e Innovación"/>
    <x v="2219"/>
    <m/>
    <s v="Gráfico Evolución"/>
    <m/>
    <x v="2205"/>
    <m/>
    <s v="#1774B9"/>
    <s v="360-2220"/>
    <n v="36309104"/>
    <s v="T-368"/>
    <s v="C-364"/>
    <s v="FI-366"/>
    <s v="M-373"/>
  </r>
  <r>
    <x v="2220"/>
    <n v="360"/>
    <s v="Enfermedades Mundiales"/>
    <s v="Salud"/>
    <n v="9105"/>
    <x v="7"/>
    <x v="4"/>
    <x v="2"/>
    <x v="216"/>
    <s v="Zona"/>
    <s v="Etapas Históricas"/>
    <s v="Periodo 2020-2021"/>
    <s v="Adimensional"/>
    <s v="Ministerio de Ciencias, Tecnología, Conocimiento e Innovación"/>
    <x v="2220"/>
    <m/>
    <s v="Gráfico Evolución"/>
    <m/>
    <x v="2206"/>
    <m/>
    <s v="#1774B9"/>
    <s v="360-2221"/>
    <n v="36309105"/>
    <s v="T-368"/>
    <s v="C-364"/>
    <s v="FI-366"/>
    <s v="M-373"/>
  </r>
  <r>
    <x v="2221"/>
    <n v="360"/>
    <s v="Enfermedades Mundiales"/>
    <s v="Salud"/>
    <n v="9106"/>
    <x v="7"/>
    <x v="4"/>
    <x v="2"/>
    <x v="217"/>
    <s v="Zona"/>
    <s v="Etapas Históricas"/>
    <s v="Periodo 2020-2021"/>
    <s v="Adimensional"/>
    <s v="Ministerio de Ciencias, Tecnología, Conocimiento e Innovación"/>
    <x v="2221"/>
    <m/>
    <s v="Gráfico Evolución"/>
    <m/>
    <x v="2207"/>
    <m/>
    <s v="#1774B9"/>
    <s v="360-2222"/>
    <n v="36309106"/>
    <s v="T-368"/>
    <s v="C-364"/>
    <s v="FI-366"/>
    <s v="M-373"/>
  </r>
  <r>
    <x v="2222"/>
    <n v="360"/>
    <s v="Enfermedades Mundiales"/>
    <s v="Salud"/>
    <n v="9107"/>
    <x v="7"/>
    <x v="4"/>
    <x v="2"/>
    <x v="218"/>
    <s v="Zona"/>
    <s v="Etapas Históricas"/>
    <s v="Periodo 2020-2021"/>
    <s v="Adimensional"/>
    <s v="Ministerio de Ciencias, Tecnología, Conocimiento e Innovación"/>
    <x v="2222"/>
    <m/>
    <s v="Gráfico Evolución"/>
    <m/>
    <x v="2208"/>
    <m/>
    <s v="#1774B9"/>
    <s v="360-2223"/>
    <n v="36309107"/>
    <s v="T-368"/>
    <s v="C-364"/>
    <s v="FI-366"/>
    <s v="M-373"/>
  </r>
  <r>
    <x v="2223"/>
    <n v="360"/>
    <s v="Enfermedades Mundiales"/>
    <s v="Salud"/>
    <n v="9108"/>
    <x v="7"/>
    <x v="4"/>
    <x v="2"/>
    <x v="219"/>
    <s v="Zona"/>
    <s v="Etapas Históricas"/>
    <s v="Periodo 2020-2021"/>
    <s v="Adimensional"/>
    <s v="Ministerio de Ciencias, Tecnología, Conocimiento e Innovación"/>
    <x v="2223"/>
    <m/>
    <s v="Gráfico Evolución"/>
    <m/>
    <x v="2209"/>
    <m/>
    <s v="#1774B9"/>
    <s v="360-2224"/>
    <n v="36309108"/>
    <s v="T-368"/>
    <s v="C-364"/>
    <s v="FI-366"/>
    <s v="M-373"/>
  </r>
  <r>
    <x v="2224"/>
    <n v="360"/>
    <s v="Enfermedades Mundiales"/>
    <s v="Salud"/>
    <n v="9109"/>
    <x v="7"/>
    <x v="4"/>
    <x v="2"/>
    <x v="220"/>
    <s v="Zona"/>
    <s v="Etapas Históricas"/>
    <s v="Periodo 2020-2021"/>
    <s v="Adimensional"/>
    <s v="Ministerio de Ciencias, Tecnología, Conocimiento e Innovación"/>
    <x v="2224"/>
    <m/>
    <s v="Gráfico Evolución"/>
    <m/>
    <x v="2210"/>
    <m/>
    <s v="#1774B9"/>
    <s v="360-2225"/>
    <n v="36309109"/>
    <s v="T-368"/>
    <s v="C-364"/>
    <s v="FI-366"/>
    <s v="M-373"/>
  </r>
  <r>
    <x v="2225"/>
    <n v="360"/>
    <s v="Enfermedades Mundiales"/>
    <s v="Salud"/>
    <n v="9110"/>
    <x v="7"/>
    <x v="4"/>
    <x v="2"/>
    <x v="221"/>
    <s v="Zona"/>
    <s v="Etapas Históricas"/>
    <s v="Periodo 2020-2021"/>
    <s v="Adimensional"/>
    <s v="Ministerio de Ciencias, Tecnología, Conocimiento e Innovación"/>
    <x v="2225"/>
    <m/>
    <s v="Gráfico Evolución"/>
    <m/>
    <x v="2211"/>
    <m/>
    <s v="#1774B9"/>
    <s v="360-2226"/>
    <n v="36309110"/>
    <s v="T-368"/>
    <s v="C-364"/>
    <s v="FI-366"/>
    <s v="M-373"/>
  </r>
  <r>
    <x v="2226"/>
    <n v="360"/>
    <s v="Enfermedades Mundiales"/>
    <s v="Salud"/>
    <n v="9111"/>
    <x v="7"/>
    <x v="4"/>
    <x v="2"/>
    <x v="222"/>
    <s v="Zona"/>
    <s v="Etapas Históricas"/>
    <s v="Periodo 2020-2021"/>
    <s v="Adimensional"/>
    <s v="Ministerio de Ciencias, Tecnología, Conocimiento e Innovación"/>
    <x v="2226"/>
    <m/>
    <s v="Gráfico Evolución"/>
    <m/>
    <x v="2212"/>
    <m/>
    <s v="#1774B9"/>
    <s v="360-2227"/>
    <n v="36309111"/>
    <s v="T-368"/>
    <s v="C-364"/>
    <s v="FI-366"/>
    <s v="M-373"/>
  </r>
  <r>
    <x v="2227"/>
    <n v="360"/>
    <s v="Enfermedades Mundiales"/>
    <s v="Salud"/>
    <n v="9112"/>
    <x v="7"/>
    <x v="4"/>
    <x v="2"/>
    <x v="223"/>
    <s v="Zona"/>
    <s v="Etapas Históricas"/>
    <s v="Periodo 2020-2021"/>
    <s v="Adimensional"/>
    <s v="Ministerio de Ciencias, Tecnología, Conocimiento e Innovación"/>
    <x v="2227"/>
    <m/>
    <s v="Gráfico Evolución"/>
    <m/>
    <x v="2213"/>
    <m/>
    <s v="#1774B9"/>
    <s v="360-2228"/>
    <n v="36309112"/>
    <s v="T-368"/>
    <s v="C-364"/>
    <s v="FI-366"/>
    <s v="M-373"/>
  </r>
  <r>
    <x v="2228"/>
    <n v="360"/>
    <s v="Enfermedades Mundiales"/>
    <s v="Salud"/>
    <n v="9113"/>
    <x v="7"/>
    <x v="4"/>
    <x v="2"/>
    <x v="224"/>
    <s v="Zona"/>
    <s v="Etapas Históricas"/>
    <s v="Periodo 2020-2021"/>
    <s v="Adimensional"/>
    <s v="Ministerio de Ciencias, Tecnología, Conocimiento e Innovación"/>
    <x v="2228"/>
    <m/>
    <s v="Gráfico Evolución"/>
    <m/>
    <x v="2214"/>
    <m/>
    <s v="#1774B9"/>
    <s v="360-2229"/>
    <n v="36309113"/>
    <s v="T-368"/>
    <s v="C-364"/>
    <s v="FI-366"/>
    <s v="M-373"/>
  </r>
  <r>
    <x v="2229"/>
    <n v="360"/>
    <s v="Enfermedades Mundiales"/>
    <s v="Salud"/>
    <n v="9114"/>
    <x v="7"/>
    <x v="4"/>
    <x v="2"/>
    <x v="225"/>
    <s v="Zona"/>
    <s v="Etapas Históricas"/>
    <s v="Periodo 2020-2021"/>
    <s v="Adimensional"/>
    <s v="Ministerio de Ciencias, Tecnología, Conocimiento e Innovación"/>
    <x v="2229"/>
    <m/>
    <s v="Gráfico Evolución"/>
    <m/>
    <x v="2215"/>
    <m/>
    <s v="#1774B9"/>
    <s v="360-2230"/>
    <n v="36309114"/>
    <s v="T-368"/>
    <s v="C-364"/>
    <s v="FI-366"/>
    <s v="M-373"/>
  </r>
  <r>
    <x v="2230"/>
    <n v="360"/>
    <s v="Enfermedades Mundiales"/>
    <s v="Salud"/>
    <n v="9115"/>
    <x v="7"/>
    <x v="4"/>
    <x v="2"/>
    <x v="226"/>
    <s v="Zona"/>
    <s v="Etapas Históricas"/>
    <s v="Periodo 2020-2021"/>
    <s v="Adimensional"/>
    <s v="Ministerio de Ciencias, Tecnología, Conocimiento e Innovación"/>
    <x v="2230"/>
    <m/>
    <s v="Gráfico Evolución"/>
    <m/>
    <x v="2216"/>
    <m/>
    <s v="#1774B9"/>
    <s v="360-2231"/>
    <n v="36309115"/>
    <s v="T-368"/>
    <s v="C-364"/>
    <s v="FI-366"/>
    <s v="M-373"/>
  </r>
  <r>
    <x v="2231"/>
    <n v="360"/>
    <s v="Enfermedades Mundiales"/>
    <s v="Salud"/>
    <n v="9116"/>
    <x v="7"/>
    <x v="4"/>
    <x v="2"/>
    <x v="227"/>
    <s v="Zona"/>
    <s v="Etapas Históricas"/>
    <s v="Periodo 2020-2021"/>
    <s v="Adimensional"/>
    <s v="Ministerio de Ciencias, Tecnología, Conocimiento e Innovación"/>
    <x v="2231"/>
    <m/>
    <s v="Gráfico Evolución"/>
    <m/>
    <x v="2217"/>
    <m/>
    <s v="#1774B9"/>
    <s v="360-2232"/>
    <n v="36309116"/>
    <s v="T-368"/>
    <s v="C-364"/>
    <s v="FI-366"/>
    <s v="M-373"/>
  </r>
  <r>
    <x v="2232"/>
    <n v="360"/>
    <s v="Enfermedades Mundiales"/>
    <s v="Salud"/>
    <n v="9117"/>
    <x v="7"/>
    <x v="4"/>
    <x v="2"/>
    <x v="228"/>
    <s v="Zona"/>
    <s v="Etapas Históricas"/>
    <s v="Periodo 2020-2021"/>
    <s v="Adimensional"/>
    <s v="Ministerio de Ciencias, Tecnología, Conocimiento e Innovación"/>
    <x v="2232"/>
    <m/>
    <s v="Gráfico Evolución"/>
    <m/>
    <x v="2218"/>
    <m/>
    <s v="#1774B9"/>
    <s v="360-2233"/>
    <n v="36309117"/>
    <s v="T-368"/>
    <s v="C-364"/>
    <s v="FI-366"/>
    <s v="M-373"/>
  </r>
  <r>
    <x v="2233"/>
    <n v="360"/>
    <s v="Enfermedades Mundiales"/>
    <s v="Salud"/>
    <n v="9118"/>
    <x v="7"/>
    <x v="4"/>
    <x v="2"/>
    <x v="229"/>
    <s v="Zona"/>
    <s v="Etapas Históricas"/>
    <s v="Periodo 2020-2021"/>
    <s v="Adimensional"/>
    <s v="Ministerio de Ciencias, Tecnología, Conocimiento e Innovación"/>
    <x v="2233"/>
    <m/>
    <s v="Gráfico Evolución"/>
    <m/>
    <x v="2219"/>
    <m/>
    <s v="#1774B9"/>
    <s v="360-2234"/>
    <n v="36309118"/>
    <s v="T-368"/>
    <s v="C-364"/>
    <s v="FI-366"/>
    <s v="M-373"/>
  </r>
  <r>
    <x v="2234"/>
    <n v="360"/>
    <s v="Enfermedades Mundiales"/>
    <s v="Salud"/>
    <n v="9119"/>
    <x v="7"/>
    <x v="4"/>
    <x v="2"/>
    <x v="230"/>
    <s v="Zona"/>
    <s v="Etapas Históricas"/>
    <s v="Periodo 2020-2021"/>
    <s v="Adimensional"/>
    <s v="Ministerio de Ciencias, Tecnología, Conocimiento e Innovación"/>
    <x v="2234"/>
    <m/>
    <s v="Gráfico Evolución"/>
    <m/>
    <x v="2220"/>
    <m/>
    <s v="#1774B9"/>
    <s v="360-2235"/>
    <n v="36309119"/>
    <s v="T-368"/>
    <s v="C-364"/>
    <s v="FI-366"/>
    <s v="M-373"/>
  </r>
  <r>
    <x v="2235"/>
    <n v="360"/>
    <s v="Enfermedades Mundiales"/>
    <s v="Salud"/>
    <n v="9120"/>
    <x v="7"/>
    <x v="4"/>
    <x v="2"/>
    <x v="231"/>
    <s v="Zona"/>
    <s v="Etapas Históricas"/>
    <s v="Periodo 2020-2021"/>
    <s v="Adimensional"/>
    <s v="Ministerio de Ciencias, Tecnología, Conocimiento e Innovación"/>
    <x v="2235"/>
    <m/>
    <s v="Gráfico Evolución"/>
    <m/>
    <x v="2221"/>
    <m/>
    <s v="#1774B9"/>
    <s v="360-2236"/>
    <n v="36309120"/>
    <s v="T-368"/>
    <s v="C-364"/>
    <s v="FI-366"/>
    <s v="M-373"/>
  </r>
  <r>
    <x v="2236"/>
    <n v="360"/>
    <s v="Enfermedades Mundiales"/>
    <s v="Salud"/>
    <n v="9121"/>
    <x v="7"/>
    <x v="4"/>
    <x v="2"/>
    <x v="232"/>
    <s v="Zona"/>
    <s v="Etapas Históricas"/>
    <s v="Periodo 2020-2021"/>
    <s v="Adimensional"/>
    <s v="Ministerio de Ciencias, Tecnología, Conocimiento e Innovación"/>
    <x v="2236"/>
    <m/>
    <s v="Gráfico Evolución"/>
    <m/>
    <x v="2222"/>
    <m/>
    <s v="#1774B9"/>
    <s v="360-2237"/>
    <n v="36309121"/>
    <s v="T-368"/>
    <s v="C-364"/>
    <s v="FI-366"/>
    <s v="M-373"/>
  </r>
  <r>
    <x v="2237"/>
    <n v="360"/>
    <s v="Enfermedades Mundiales"/>
    <s v="Salud"/>
    <n v="9201"/>
    <x v="7"/>
    <x v="4"/>
    <x v="2"/>
    <x v="233"/>
    <s v="Zona"/>
    <s v="Etapas Históricas"/>
    <s v="Periodo 2020-2021"/>
    <s v="Adimensional"/>
    <s v="Ministerio de Ciencias, Tecnología, Conocimiento e Innovación"/>
    <x v="2237"/>
    <m/>
    <s v="Gráfico Evolución"/>
    <m/>
    <x v="2223"/>
    <m/>
    <s v="#1774B9"/>
    <s v="360-2238"/>
    <n v="36309201"/>
    <s v="T-368"/>
    <s v="C-364"/>
    <s v="FI-366"/>
    <s v="M-373"/>
  </r>
  <r>
    <x v="2238"/>
    <n v="360"/>
    <s v="Enfermedades Mundiales"/>
    <s v="Salud"/>
    <n v="9202"/>
    <x v="7"/>
    <x v="4"/>
    <x v="2"/>
    <x v="234"/>
    <s v="Zona"/>
    <s v="Etapas Históricas"/>
    <s v="Periodo 2020-2021"/>
    <s v="Adimensional"/>
    <s v="Ministerio de Ciencias, Tecnología, Conocimiento e Innovación"/>
    <x v="2238"/>
    <m/>
    <s v="Gráfico Evolución"/>
    <m/>
    <x v="2224"/>
    <m/>
    <s v="#1774B9"/>
    <s v="360-2239"/>
    <n v="36309202"/>
    <s v="T-368"/>
    <s v="C-364"/>
    <s v="FI-366"/>
    <s v="M-373"/>
  </r>
  <r>
    <x v="2239"/>
    <n v="360"/>
    <s v="Enfermedades Mundiales"/>
    <s v="Salud"/>
    <n v="9203"/>
    <x v="7"/>
    <x v="4"/>
    <x v="2"/>
    <x v="235"/>
    <s v="Zona"/>
    <s v="Etapas Históricas"/>
    <s v="Periodo 2020-2021"/>
    <s v="Adimensional"/>
    <s v="Ministerio de Ciencias, Tecnología, Conocimiento e Innovación"/>
    <x v="2239"/>
    <m/>
    <s v="Gráfico Evolución"/>
    <m/>
    <x v="2225"/>
    <m/>
    <s v="#1774B9"/>
    <s v="360-2240"/>
    <n v="36309203"/>
    <s v="T-368"/>
    <s v="C-364"/>
    <s v="FI-366"/>
    <s v="M-373"/>
  </r>
  <r>
    <x v="2240"/>
    <n v="360"/>
    <s v="Enfermedades Mundiales"/>
    <s v="Salud"/>
    <n v="9204"/>
    <x v="7"/>
    <x v="4"/>
    <x v="2"/>
    <x v="236"/>
    <s v="Zona"/>
    <s v="Etapas Históricas"/>
    <s v="Periodo 2020-2021"/>
    <s v="Adimensional"/>
    <s v="Ministerio de Ciencias, Tecnología, Conocimiento e Innovación"/>
    <x v="2240"/>
    <m/>
    <s v="Gráfico Evolución"/>
    <m/>
    <x v="2226"/>
    <m/>
    <s v="#1774B9"/>
    <s v="360-2241"/>
    <n v="36309204"/>
    <s v="T-368"/>
    <s v="C-364"/>
    <s v="FI-366"/>
    <s v="M-373"/>
  </r>
  <r>
    <x v="2241"/>
    <n v="360"/>
    <s v="Enfermedades Mundiales"/>
    <s v="Salud"/>
    <n v="9205"/>
    <x v="7"/>
    <x v="4"/>
    <x v="2"/>
    <x v="237"/>
    <s v="Zona"/>
    <s v="Etapas Históricas"/>
    <s v="Periodo 2020-2021"/>
    <s v="Adimensional"/>
    <s v="Ministerio de Ciencias, Tecnología, Conocimiento e Innovación"/>
    <x v="2241"/>
    <m/>
    <s v="Gráfico Evolución"/>
    <m/>
    <x v="2227"/>
    <m/>
    <s v="#1774B9"/>
    <s v="360-2242"/>
    <n v="36309205"/>
    <s v="T-368"/>
    <s v="C-364"/>
    <s v="FI-366"/>
    <s v="M-373"/>
  </r>
  <r>
    <x v="2242"/>
    <n v="360"/>
    <s v="Enfermedades Mundiales"/>
    <s v="Salud"/>
    <n v="9206"/>
    <x v="7"/>
    <x v="4"/>
    <x v="2"/>
    <x v="238"/>
    <s v="Zona"/>
    <s v="Etapas Históricas"/>
    <s v="Periodo 2020-2021"/>
    <s v="Adimensional"/>
    <s v="Ministerio de Ciencias, Tecnología, Conocimiento e Innovación"/>
    <x v="2242"/>
    <m/>
    <s v="Gráfico Evolución"/>
    <m/>
    <x v="2228"/>
    <m/>
    <s v="#1774B9"/>
    <s v="360-2243"/>
    <n v="36309206"/>
    <s v="T-368"/>
    <s v="C-364"/>
    <s v="FI-366"/>
    <s v="M-373"/>
  </r>
  <r>
    <x v="2243"/>
    <n v="360"/>
    <s v="Enfermedades Mundiales"/>
    <s v="Salud"/>
    <n v="9207"/>
    <x v="7"/>
    <x v="4"/>
    <x v="2"/>
    <x v="239"/>
    <s v="Zona"/>
    <s v="Etapas Históricas"/>
    <s v="Periodo 2020-2021"/>
    <s v="Adimensional"/>
    <s v="Ministerio de Ciencias, Tecnología, Conocimiento e Innovación"/>
    <x v="2243"/>
    <m/>
    <s v="Gráfico Evolución"/>
    <m/>
    <x v="2229"/>
    <m/>
    <s v="#1774B9"/>
    <s v="360-2244"/>
    <n v="36309207"/>
    <s v="T-368"/>
    <s v="C-364"/>
    <s v="FI-366"/>
    <s v="M-373"/>
  </r>
  <r>
    <x v="2244"/>
    <n v="360"/>
    <s v="Enfermedades Mundiales"/>
    <s v="Salud"/>
    <n v="9208"/>
    <x v="7"/>
    <x v="4"/>
    <x v="2"/>
    <x v="240"/>
    <s v="Zona"/>
    <s v="Etapas Históricas"/>
    <s v="Periodo 2020-2021"/>
    <s v="Adimensional"/>
    <s v="Ministerio de Ciencias, Tecnología, Conocimiento e Innovación"/>
    <x v="2244"/>
    <m/>
    <s v="Gráfico Evolución"/>
    <m/>
    <x v="2230"/>
    <m/>
    <s v="#1774B9"/>
    <s v="360-2245"/>
    <n v="36309208"/>
    <s v="T-368"/>
    <s v="C-364"/>
    <s v="FI-366"/>
    <s v="M-373"/>
  </r>
  <r>
    <x v="2245"/>
    <n v="360"/>
    <s v="Enfermedades Mundiales"/>
    <s v="Salud"/>
    <n v="9209"/>
    <x v="7"/>
    <x v="4"/>
    <x v="2"/>
    <x v="241"/>
    <s v="Zona"/>
    <s v="Etapas Históricas"/>
    <s v="Periodo 2020-2021"/>
    <s v="Adimensional"/>
    <s v="Ministerio de Ciencias, Tecnología, Conocimiento e Innovación"/>
    <x v="2245"/>
    <m/>
    <s v="Gráfico Evolución"/>
    <m/>
    <x v="2231"/>
    <m/>
    <s v="#1774B9"/>
    <s v="360-2246"/>
    <n v="36309209"/>
    <s v="T-368"/>
    <s v="C-364"/>
    <s v="FI-366"/>
    <s v="M-373"/>
  </r>
  <r>
    <x v="2246"/>
    <n v="360"/>
    <s v="Enfermedades Mundiales"/>
    <s v="Salud"/>
    <n v="9210"/>
    <x v="7"/>
    <x v="4"/>
    <x v="2"/>
    <x v="242"/>
    <s v="Zona"/>
    <s v="Etapas Históricas"/>
    <s v="Periodo 2020-2021"/>
    <s v="Adimensional"/>
    <s v="Ministerio de Ciencias, Tecnología, Conocimiento e Innovación"/>
    <x v="2246"/>
    <m/>
    <s v="Gráfico Evolución"/>
    <m/>
    <x v="2232"/>
    <m/>
    <s v="#1774B9"/>
    <s v="360-2247"/>
    <n v="36309210"/>
    <s v="T-368"/>
    <s v="C-364"/>
    <s v="FI-366"/>
    <s v="M-373"/>
  </r>
  <r>
    <x v="2247"/>
    <n v="360"/>
    <s v="Enfermedades Mundiales"/>
    <s v="Salud"/>
    <n v="9211"/>
    <x v="7"/>
    <x v="4"/>
    <x v="2"/>
    <x v="243"/>
    <s v="Zona"/>
    <s v="Etapas Históricas"/>
    <s v="Periodo 2020-2021"/>
    <s v="Adimensional"/>
    <s v="Ministerio de Ciencias, Tecnología, Conocimiento e Innovación"/>
    <x v="2247"/>
    <m/>
    <s v="Gráfico Evolución"/>
    <m/>
    <x v="2233"/>
    <m/>
    <s v="#1774B9"/>
    <s v="360-2248"/>
    <n v="36309211"/>
    <s v="T-368"/>
    <s v="C-364"/>
    <s v="FI-366"/>
    <s v="M-373"/>
  </r>
  <r>
    <x v="2248"/>
    <n v="360"/>
    <s v="Enfermedades Mundiales"/>
    <s v="Salud"/>
    <n v="10101"/>
    <x v="7"/>
    <x v="4"/>
    <x v="2"/>
    <x v="244"/>
    <s v="Zona"/>
    <s v="Etapas Históricas"/>
    <s v="Periodo 2020-2021"/>
    <s v="Adimensional"/>
    <s v="Ministerio de Ciencias, Tecnología, Conocimiento e Innovación"/>
    <x v="2248"/>
    <m/>
    <s v="Gráfico Evolución"/>
    <m/>
    <x v="2234"/>
    <m/>
    <s v="#1774B9"/>
    <s v="360-2249"/>
    <n v="36310101"/>
    <s v="T-368"/>
    <s v="C-364"/>
    <s v="FI-366"/>
    <s v="M-373"/>
  </r>
  <r>
    <x v="2249"/>
    <n v="360"/>
    <s v="Enfermedades Mundiales"/>
    <s v="Salud"/>
    <n v="10102"/>
    <x v="7"/>
    <x v="4"/>
    <x v="2"/>
    <x v="245"/>
    <s v="Zona"/>
    <s v="Etapas Históricas"/>
    <s v="Periodo 2020-2021"/>
    <s v="Adimensional"/>
    <s v="Ministerio de Ciencias, Tecnología, Conocimiento e Innovación"/>
    <x v="2249"/>
    <m/>
    <s v="Gráfico Evolución"/>
    <m/>
    <x v="2235"/>
    <m/>
    <s v="#1774B9"/>
    <s v="360-2250"/>
    <n v="36310102"/>
    <s v="T-368"/>
    <s v="C-364"/>
    <s v="FI-366"/>
    <s v="M-373"/>
  </r>
  <r>
    <x v="2250"/>
    <n v="360"/>
    <s v="Enfermedades Mundiales"/>
    <s v="Salud"/>
    <n v="10103"/>
    <x v="7"/>
    <x v="4"/>
    <x v="2"/>
    <x v="246"/>
    <s v="Zona"/>
    <s v="Etapas Históricas"/>
    <s v="Periodo 2020-2021"/>
    <s v="Adimensional"/>
    <s v="Ministerio de Ciencias, Tecnología, Conocimiento e Innovación"/>
    <x v="2250"/>
    <m/>
    <s v="Gráfico Evolución"/>
    <m/>
    <x v="2236"/>
    <m/>
    <s v="#1774B9"/>
    <s v="360-2251"/>
    <n v="36310103"/>
    <s v="T-368"/>
    <s v="C-364"/>
    <s v="FI-366"/>
    <s v="M-373"/>
  </r>
  <r>
    <x v="2251"/>
    <n v="360"/>
    <s v="Enfermedades Mundiales"/>
    <s v="Salud"/>
    <n v="10104"/>
    <x v="7"/>
    <x v="4"/>
    <x v="2"/>
    <x v="247"/>
    <s v="Zona"/>
    <s v="Etapas Históricas"/>
    <s v="Periodo 2020-2021"/>
    <s v="Adimensional"/>
    <s v="Ministerio de Ciencias, Tecnología, Conocimiento e Innovación"/>
    <x v="2251"/>
    <m/>
    <s v="Gráfico Evolución"/>
    <m/>
    <x v="2237"/>
    <m/>
    <s v="#1774B9"/>
    <s v="360-2252"/>
    <n v="36310104"/>
    <s v="T-368"/>
    <s v="C-364"/>
    <s v="FI-366"/>
    <s v="M-373"/>
  </r>
  <r>
    <x v="2252"/>
    <n v="360"/>
    <s v="Enfermedades Mundiales"/>
    <s v="Salud"/>
    <n v="10105"/>
    <x v="7"/>
    <x v="4"/>
    <x v="2"/>
    <x v="248"/>
    <s v="Zona"/>
    <s v="Etapas Históricas"/>
    <s v="Periodo 2020-2021"/>
    <s v="Adimensional"/>
    <s v="Ministerio de Ciencias, Tecnología, Conocimiento e Innovación"/>
    <x v="2252"/>
    <m/>
    <s v="Gráfico Evolución"/>
    <m/>
    <x v="2238"/>
    <m/>
    <s v="#1774B9"/>
    <s v="360-2253"/>
    <n v="36310105"/>
    <s v="T-368"/>
    <s v="C-364"/>
    <s v="FI-366"/>
    <s v="M-373"/>
  </r>
  <r>
    <x v="2253"/>
    <n v="360"/>
    <s v="Enfermedades Mundiales"/>
    <s v="Salud"/>
    <n v="10106"/>
    <x v="7"/>
    <x v="4"/>
    <x v="2"/>
    <x v="249"/>
    <s v="Zona"/>
    <s v="Etapas Históricas"/>
    <s v="Periodo 2020-2021"/>
    <s v="Adimensional"/>
    <s v="Ministerio de Ciencias, Tecnología, Conocimiento e Innovación"/>
    <x v="2253"/>
    <m/>
    <s v="Gráfico Evolución"/>
    <m/>
    <x v="2239"/>
    <m/>
    <s v="#1774B9"/>
    <s v="360-2254"/>
    <n v="36310106"/>
    <s v="T-368"/>
    <s v="C-364"/>
    <s v="FI-366"/>
    <s v="M-373"/>
  </r>
  <r>
    <x v="2254"/>
    <n v="360"/>
    <s v="Enfermedades Mundiales"/>
    <s v="Salud"/>
    <n v="10107"/>
    <x v="7"/>
    <x v="4"/>
    <x v="2"/>
    <x v="250"/>
    <s v="Zona"/>
    <s v="Etapas Históricas"/>
    <s v="Periodo 2020-2021"/>
    <s v="Adimensional"/>
    <s v="Ministerio de Ciencias, Tecnología, Conocimiento e Innovación"/>
    <x v="2254"/>
    <m/>
    <s v="Gráfico Evolución"/>
    <m/>
    <x v="2240"/>
    <m/>
    <s v="#1774B9"/>
    <s v="360-2255"/>
    <n v="36310107"/>
    <s v="T-368"/>
    <s v="C-364"/>
    <s v="FI-366"/>
    <s v="M-373"/>
  </r>
  <r>
    <x v="2255"/>
    <n v="360"/>
    <s v="Enfermedades Mundiales"/>
    <s v="Salud"/>
    <n v="10108"/>
    <x v="7"/>
    <x v="4"/>
    <x v="2"/>
    <x v="251"/>
    <s v="Zona"/>
    <s v="Etapas Históricas"/>
    <s v="Periodo 2020-2021"/>
    <s v="Adimensional"/>
    <s v="Ministerio de Ciencias, Tecnología, Conocimiento e Innovación"/>
    <x v="2255"/>
    <m/>
    <s v="Gráfico Evolución"/>
    <m/>
    <x v="2241"/>
    <m/>
    <s v="#1774B9"/>
    <s v="360-2256"/>
    <n v="36310108"/>
    <s v="T-368"/>
    <s v="C-364"/>
    <s v="FI-366"/>
    <s v="M-373"/>
  </r>
  <r>
    <x v="2256"/>
    <n v="360"/>
    <s v="Enfermedades Mundiales"/>
    <s v="Salud"/>
    <n v="10109"/>
    <x v="7"/>
    <x v="4"/>
    <x v="2"/>
    <x v="252"/>
    <s v="Zona"/>
    <s v="Etapas Históricas"/>
    <s v="Periodo 2020-2021"/>
    <s v="Adimensional"/>
    <s v="Ministerio de Ciencias, Tecnología, Conocimiento e Innovación"/>
    <x v="2256"/>
    <m/>
    <s v="Gráfico Evolución"/>
    <m/>
    <x v="2242"/>
    <m/>
    <s v="#1774B9"/>
    <s v="360-2257"/>
    <n v="36310109"/>
    <s v="T-368"/>
    <s v="C-364"/>
    <s v="FI-366"/>
    <s v="M-373"/>
  </r>
  <r>
    <x v="2257"/>
    <n v="360"/>
    <s v="Enfermedades Mundiales"/>
    <s v="Salud"/>
    <n v="10201"/>
    <x v="7"/>
    <x v="4"/>
    <x v="2"/>
    <x v="253"/>
    <s v="Zona"/>
    <s v="Etapas Históricas"/>
    <s v="Periodo 2020-2021"/>
    <s v="Adimensional"/>
    <s v="Ministerio de Ciencias, Tecnología, Conocimiento e Innovación"/>
    <x v="2257"/>
    <m/>
    <s v="Gráfico Evolución"/>
    <m/>
    <x v="2243"/>
    <m/>
    <s v="#1774B9"/>
    <s v="360-2258"/>
    <n v="36310201"/>
    <s v="T-368"/>
    <s v="C-364"/>
    <s v="FI-366"/>
    <s v="M-373"/>
  </r>
  <r>
    <x v="2258"/>
    <n v="360"/>
    <s v="Enfermedades Mundiales"/>
    <s v="Salud"/>
    <n v="10202"/>
    <x v="7"/>
    <x v="4"/>
    <x v="2"/>
    <x v="254"/>
    <s v="Zona"/>
    <s v="Etapas Históricas"/>
    <s v="Periodo 2020-2021"/>
    <s v="Adimensional"/>
    <s v="Ministerio de Ciencias, Tecnología, Conocimiento e Innovación"/>
    <x v="2258"/>
    <m/>
    <s v="Gráfico Evolución"/>
    <m/>
    <x v="2244"/>
    <m/>
    <s v="#1774B9"/>
    <s v="360-2259"/>
    <n v="36310202"/>
    <s v="T-368"/>
    <s v="C-364"/>
    <s v="FI-366"/>
    <s v="M-373"/>
  </r>
  <r>
    <x v="2259"/>
    <n v="360"/>
    <s v="Enfermedades Mundiales"/>
    <s v="Salud"/>
    <n v="10203"/>
    <x v="7"/>
    <x v="4"/>
    <x v="2"/>
    <x v="255"/>
    <s v="Zona"/>
    <s v="Etapas Históricas"/>
    <s v="Periodo 2020-2021"/>
    <s v="Adimensional"/>
    <s v="Ministerio de Ciencias, Tecnología, Conocimiento e Innovación"/>
    <x v="2259"/>
    <m/>
    <s v="Gráfico Evolución"/>
    <m/>
    <x v="2245"/>
    <m/>
    <s v="#1774B9"/>
    <s v="360-2260"/>
    <n v="36310203"/>
    <s v="T-368"/>
    <s v="C-364"/>
    <s v="FI-366"/>
    <s v="M-373"/>
  </r>
  <r>
    <x v="2260"/>
    <n v="360"/>
    <s v="Enfermedades Mundiales"/>
    <s v="Salud"/>
    <n v="10204"/>
    <x v="7"/>
    <x v="4"/>
    <x v="2"/>
    <x v="256"/>
    <s v="Zona"/>
    <s v="Etapas Históricas"/>
    <s v="Periodo 2020-2021"/>
    <s v="Adimensional"/>
    <s v="Ministerio de Ciencias, Tecnología, Conocimiento e Innovación"/>
    <x v="2260"/>
    <m/>
    <s v="Gráfico Evolución"/>
    <m/>
    <x v="2246"/>
    <m/>
    <s v="#1774B9"/>
    <s v="360-2261"/>
    <n v="36310204"/>
    <s v="T-368"/>
    <s v="C-364"/>
    <s v="FI-366"/>
    <s v="M-373"/>
  </r>
  <r>
    <x v="2261"/>
    <n v="360"/>
    <s v="Enfermedades Mundiales"/>
    <s v="Salud"/>
    <n v="10205"/>
    <x v="7"/>
    <x v="4"/>
    <x v="2"/>
    <x v="257"/>
    <s v="Zona"/>
    <s v="Etapas Históricas"/>
    <s v="Periodo 2020-2021"/>
    <s v="Adimensional"/>
    <s v="Ministerio de Ciencias, Tecnología, Conocimiento e Innovación"/>
    <x v="2261"/>
    <m/>
    <s v="Gráfico Evolución"/>
    <m/>
    <x v="2247"/>
    <m/>
    <s v="#1774B9"/>
    <s v="360-2262"/>
    <n v="36310205"/>
    <s v="T-368"/>
    <s v="C-364"/>
    <s v="FI-366"/>
    <s v="M-373"/>
  </r>
  <r>
    <x v="2262"/>
    <n v="360"/>
    <s v="Enfermedades Mundiales"/>
    <s v="Salud"/>
    <n v="10206"/>
    <x v="7"/>
    <x v="4"/>
    <x v="2"/>
    <x v="258"/>
    <s v="Zona"/>
    <s v="Etapas Históricas"/>
    <s v="Periodo 2020-2021"/>
    <s v="Adimensional"/>
    <s v="Ministerio de Ciencias, Tecnología, Conocimiento e Innovación"/>
    <x v="2262"/>
    <m/>
    <s v="Gráfico Evolución"/>
    <m/>
    <x v="2248"/>
    <m/>
    <s v="#1774B9"/>
    <s v="360-2263"/>
    <n v="36310206"/>
    <s v="T-368"/>
    <s v="C-364"/>
    <s v="FI-366"/>
    <s v="M-373"/>
  </r>
  <r>
    <x v="2263"/>
    <n v="360"/>
    <s v="Enfermedades Mundiales"/>
    <s v="Salud"/>
    <n v="10207"/>
    <x v="7"/>
    <x v="4"/>
    <x v="2"/>
    <x v="259"/>
    <s v="Zona"/>
    <s v="Etapas Históricas"/>
    <s v="Periodo 2020-2021"/>
    <s v="Adimensional"/>
    <s v="Ministerio de Ciencias, Tecnología, Conocimiento e Innovación"/>
    <x v="2263"/>
    <m/>
    <s v="Gráfico Evolución"/>
    <m/>
    <x v="2249"/>
    <m/>
    <s v="#1774B9"/>
    <s v="360-2264"/>
    <n v="36310207"/>
    <s v="T-368"/>
    <s v="C-364"/>
    <s v="FI-366"/>
    <s v="M-373"/>
  </r>
  <r>
    <x v="2264"/>
    <n v="360"/>
    <s v="Enfermedades Mundiales"/>
    <s v="Salud"/>
    <n v="10208"/>
    <x v="7"/>
    <x v="4"/>
    <x v="2"/>
    <x v="260"/>
    <s v="Zona"/>
    <s v="Etapas Históricas"/>
    <s v="Periodo 2020-2021"/>
    <s v="Adimensional"/>
    <s v="Ministerio de Ciencias, Tecnología, Conocimiento e Innovación"/>
    <x v="2264"/>
    <m/>
    <s v="Gráfico Evolución"/>
    <m/>
    <x v="2250"/>
    <m/>
    <s v="#1774B9"/>
    <s v="360-2265"/>
    <n v="36310208"/>
    <s v="T-368"/>
    <s v="C-364"/>
    <s v="FI-366"/>
    <s v="M-373"/>
  </r>
  <r>
    <x v="2265"/>
    <n v="360"/>
    <s v="Enfermedades Mundiales"/>
    <s v="Salud"/>
    <n v="10209"/>
    <x v="7"/>
    <x v="4"/>
    <x v="2"/>
    <x v="261"/>
    <s v="Zona"/>
    <s v="Etapas Históricas"/>
    <s v="Periodo 2020-2021"/>
    <s v="Adimensional"/>
    <s v="Ministerio de Ciencias, Tecnología, Conocimiento e Innovación"/>
    <x v="2265"/>
    <m/>
    <s v="Gráfico Evolución"/>
    <m/>
    <x v="2251"/>
    <m/>
    <s v="#1774B9"/>
    <s v="360-2266"/>
    <n v="36310209"/>
    <s v="T-368"/>
    <s v="C-364"/>
    <s v="FI-366"/>
    <s v="M-373"/>
  </r>
  <r>
    <x v="2266"/>
    <n v="360"/>
    <s v="Enfermedades Mundiales"/>
    <s v="Salud"/>
    <n v="10210"/>
    <x v="7"/>
    <x v="4"/>
    <x v="2"/>
    <x v="262"/>
    <s v="Zona"/>
    <s v="Etapas Históricas"/>
    <s v="Periodo 2020-2021"/>
    <s v="Adimensional"/>
    <s v="Ministerio de Ciencias, Tecnología, Conocimiento e Innovación"/>
    <x v="2266"/>
    <m/>
    <s v="Gráfico Evolución"/>
    <m/>
    <x v="2252"/>
    <m/>
    <s v="#1774B9"/>
    <s v="360-2267"/>
    <n v="36310210"/>
    <s v="T-368"/>
    <s v="C-364"/>
    <s v="FI-366"/>
    <s v="M-373"/>
  </r>
  <r>
    <x v="2267"/>
    <n v="360"/>
    <s v="Enfermedades Mundiales"/>
    <s v="Salud"/>
    <n v="10301"/>
    <x v="7"/>
    <x v="4"/>
    <x v="2"/>
    <x v="263"/>
    <s v="Zona"/>
    <s v="Etapas Históricas"/>
    <s v="Periodo 2020-2021"/>
    <s v="Adimensional"/>
    <s v="Ministerio de Ciencias, Tecnología, Conocimiento e Innovación"/>
    <x v="2267"/>
    <m/>
    <s v="Gráfico Evolución"/>
    <m/>
    <x v="2253"/>
    <m/>
    <s v="#1774B9"/>
    <s v="360-2268"/>
    <n v="36310301"/>
    <s v="T-368"/>
    <s v="C-364"/>
    <s v="FI-366"/>
    <s v="M-373"/>
  </r>
  <r>
    <x v="2268"/>
    <n v="360"/>
    <s v="Enfermedades Mundiales"/>
    <s v="Salud"/>
    <n v="10302"/>
    <x v="7"/>
    <x v="4"/>
    <x v="2"/>
    <x v="264"/>
    <s v="Zona"/>
    <s v="Etapas Históricas"/>
    <s v="Periodo 2020-2021"/>
    <s v="Adimensional"/>
    <s v="Ministerio de Ciencias, Tecnología, Conocimiento e Innovación"/>
    <x v="2268"/>
    <m/>
    <s v="Gráfico Evolución"/>
    <m/>
    <x v="2254"/>
    <m/>
    <s v="#1774B9"/>
    <s v="360-2269"/>
    <n v="36310302"/>
    <s v="T-368"/>
    <s v="C-364"/>
    <s v="FI-366"/>
    <s v="M-373"/>
  </r>
  <r>
    <x v="2269"/>
    <n v="360"/>
    <s v="Enfermedades Mundiales"/>
    <s v="Salud"/>
    <n v="10303"/>
    <x v="7"/>
    <x v="4"/>
    <x v="2"/>
    <x v="265"/>
    <s v="Zona"/>
    <s v="Etapas Históricas"/>
    <s v="Periodo 2020-2021"/>
    <s v="Adimensional"/>
    <s v="Ministerio de Ciencias, Tecnología, Conocimiento e Innovación"/>
    <x v="2269"/>
    <m/>
    <s v="Gráfico Evolución"/>
    <m/>
    <x v="2255"/>
    <m/>
    <s v="#1774B9"/>
    <s v="360-2270"/>
    <n v="36310303"/>
    <s v="T-368"/>
    <s v="C-364"/>
    <s v="FI-366"/>
    <s v="M-373"/>
  </r>
  <r>
    <x v="2270"/>
    <n v="360"/>
    <s v="Enfermedades Mundiales"/>
    <s v="Salud"/>
    <n v="10304"/>
    <x v="7"/>
    <x v="4"/>
    <x v="2"/>
    <x v="266"/>
    <s v="Zona"/>
    <s v="Etapas Históricas"/>
    <s v="Periodo 2020-2021"/>
    <s v="Adimensional"/>
    <s v="Ministerio de Ciencias, Tecnología, Conocimiento e Innovación"/>
    <x v="2270"/>
    <m/>
    <s v="Gráfico Evolución"/>
    <m/>
    <x v="2256"/>
    <m/>
    <s v="#1774B9"/>
    <s v="360-2271"/>
    <n v="36310304"/>
    <s v="T-368"/>
    <s v="C-364"/>
    <s v="FI-366"/>
    <s v="M-373"/>
  </r>
  <r>
    <x v="2271"/>
    <n v="360"/>
    <s v="Enfermedades Mundiales"/>
    <s v="Salud"/>
    <n v="10305"/>
    <x v="7"/>
    <x v="4"/>
    <x v="2"/>
    <x v="267"/>
    <s v="Zona"/>
    <s v="Etapas Históricas"/>
    <s v="Periodo 2020-2021"/>
    <s v="Adimensional"/>
    <s v="Ministerio de Ciencias, Tecnología, Conocimiento e Innovación"/>
    <x v="2271"/>
    <m/>
    <s v="Gráfico Evolución"/>
    <m/>
    <x v="2257"/>
    <m/>
    <s v="#1774B9"/>
    <s v="360-2272"/>
    <n v="36310305"/>
    <s v="T-368"/>
    <s v="C-364"/>
    <s v="FI-366"/>
    <s v="M-373"/>
  </r>
  <r>
    <x v="2272"/>
    <n v="360"/>
    <s v="Enfermedades Mundiales"/>
    <s v="Salud"/>
    <n v="10306"/>
    <x v="7"/>
    <x v="4"/>
    <x v="2"/>
    <x v="268"/>
    <s v="Zona"/>
    <s v="Etapas Históricas"/>
    <s v="Periodo 2020-2021"/>
    <s v="Adimensional"/>
    <s v="Ministerio de Ciencias, Tecnología, Conocimiento e Innovación"/>
    <x v="2272"/>
    <m/>
    <s v="Gráfico Evolución"/>
    <m/>
    <x v="2258"/>
    <m/>
    <s v="#1774B9"/>
    <s v="360-2273"/>
    <n v="36310306"/>
    <s v="T-368"/>
    <s v="C-364"/>
    <s v="FI-366"/>
    <s v="M-373"/>
  </r>
  <r>
    <x v="2273"/>
    <n v="360"/>
    <s v="Enfermedades Mundiales"/>
    <s v="Salud"/>
    <n v="10307"/>
    <x v="7"/>
    <x v="4"/>
    <x v="2"/>
    <x v="269"/>
    <s v="Zona"/>
    <s v="Etapas Históricas"/>
    <s v="Periodo 2020-2021"/>
    <s v="Adimensional"/>
    <s v="Ministerio de Ciencias, Tecnología, Conocimiento e Innovación"/>
    <x v="2273"/>
    <m/>
    <s v="Gráfico Evolución"/>
    <m/>
    <x v="2259"/>
    <m/>
    <s v="#1774B9"/>
    <s v="360-2274"/>
    <n v="36310307"/>
    <s v="T-368"/>
    <s v="C-364"/>
    <s v="FI-366"/>
    <s v="M-373"/>
  </r>
  <r>
    <x v="2274"/>
    <n v="360"/>
    <s v="Enfermedades Mundiales"/>
    <s v="Salud"/>
    <n v="10401"/>
    <x v="7"/>
    <x v="4"/>
    <x v="2"/>
    <x v="270"/>
    <s v="Zona"/>
    <s v="Etapas Históricas"/>
    <s v="Periodo 2020-2021"/>
    <s v="Adimensional"/>
    <s v="Ministerio de Ciencias, Tecnología, Conocimiento e Innovación"/>
    <x v="2274"/>
    <m/>
    <s v="Gráfico Evolución"/>
    <m/>
    <x v="2260"/>
    <m/>
    <s v="#1774B9"/>
    <s v="360-2275"/>
    <n v="36310401"/>
    <s v="T-368"/>
    <s v="C-364"/>
    <s v="FI-366"/>
    <s v="M-373"/>
  </r>
  <r>
    <x v="2275"/>
    <n v="360"/>
    <s v="Enfermedades Mundiales"/>
    <s v="Salud"/>
    <n v="10402"/>
    <x v="7"/>
    <x v="4"/>
    <x v="2"/>
    <x v="271"/>
    <s v="Zona"/>
    <s v="Etapas Históricas"/>
    <s v="Periodo 2020-2021"/>
    <s v="Adimensional"/>
    <s v="Ministerio de Ciencias, Tecnología, Conocimiento e Innovación"/>
    <x v="2275"/>
    <m/>
    <s v="Gráfico Evolución"/>
    <m/>
    <x v="2261"/>
    <m/>
    <s v="#1774B9"/>
    <s v="360-2276"/>
    <n v="36310402"/>
    <s v="T-368"/>
    <s v="C-364"/>
    <s v="FI-366"/>
    <s v="M-373"/>
  </r>
  <r>
    <x v="2276"/>
    <n v="360"/>
    <s v="Enfermedades Mundiales"/>
    <s v="Salud"/>
    <n v="10403"/>
    <x v="7"/>
    <x v="4"/>
    <x v="2"/>
    <x v="272"/>
    <s v="Zona"/>
    <s v="Etapas Históricas"/>
    <s v="Periodo 2020-2021"/>
    <s v="Adimensional"/>
    <s v="Ministerio de Ciencias, Tecnología, Conocimiento e Innovación"/>
    <x v="2276"/>
    <m/>
    <s v="Gráfico Evolución"/>
    <m/>
    <x v="2262"/>
    <m/>
    <s v="#1774B9"/>
    <s v="360-2277"/>
    <n v="36310403"/>
    <s v="T-368"/>
    <s v="C-364"/>
    <s v="FI-366"/>
    <s v="M-373"/>
  </r>
  <r>
    <x v="2277"/>
    <n v="360"/>
    <s v="Enfermedades Mundiales"/>
    <s v="Salud"/>
    <n v="10404"/>
    <x v="7"/>
    <x v="4"/>
    <x v="2"/>
    <x v="273"/>
    <s v="Zona"/>
    <s v="Etapas Históricas"/>
    <s v="Periodo 2020-2021"/>
    <s v="Adimensional"/>
    <s v="Ministerio de Ciencias, Tecnología, Conocimiento e Innovación"/>
    <x v="2277"/>
    <m/>
    <s v="Gráfico Evolución"/>
    <m/>
    <x v="2263"/>
    <m/>
    <s v="#1774B9"/>
    <s v="360-2278"/>
    <n v="36310404"/>
    <s v="T-368"/>
    <s v="C-364"/>
    <s v="FI-366"/>
    <s v="M-373"/>
  </r>
  <r>
    <x v="2278"/>
    <n v="360"/>
    <s v="Enfermedades Mundiales"/>
    <s v="Salud"/>
    <n v="11101"/>
    <x v="7"/>
    <x v="4"/>
    <x v="2"/>
    <x v="274"/>
    <s v="Zona"/>
    <s v="Etapas Históricas"/>
    <s v="Periodo 2020-2021"/>
    <s v="Adimensional"/>
    <s v="Ministerio de Ciencias, Tecnología, Conocimiento e Innovación"/>
    <x v="2278"/>
    <m/>
    <s v="Gráfico Evolución"/>
    <m/>
    <x v="2264"/>
    <m/>
    <s v="#1774B9"/>
    <s v="360-2279"/>
    <n v="36311101"/>
    <s v="T-368"/>
    <s v="C-364"/>
    <s v="FI-366"/>
    <s v="M-373"/>
  </r>
  <r>
    <x v="2279"/>
    <n v="360"/>
    <s v="Enfermedades Mundiales"/>
    <s v="Salud"/>
    <n v="11102"/>
    <x v="7"/>
    <x v="4"/>
    <x v="2"/>
    <x v="275"/>
    <s v="Zona"/>
    <s v="Etapas Históricas"/>
    <s v="Periodo 2020-2021"/>
    <s v="Adimensional"/>
    <s v="Ministerio de Ciencias, Tecnología, Conocimiento e Innovación"/>
    <x v="2279"/>
    <m/>
    <s v="Gráfico Evolución"/>
    <m/>
    <x v="2265"/>
    <m/>
    <s v="#1774B9"/>
    <s v="360-2280"/>
    <n v="36311102"/>
    <s v="T-368"/>
    <s v="C-364"/>
    <s v="FI-366"/>
    <s v="M-373"/>
  </r>
  <r>
    <x v="2280"/>
    <n v="360"/>
    <s v="Enfermedades Mundiales"/>
    <s v="Salud"/>
    <n v="11201"/>
    <x v="7"/>
    <x v="4"/>
    <x v="2"/>
    <x v="276"/>
    <s v="Zona"/>
    <s v="Etapas Históricas"/>
    <s v="Periodo 2020-2021"/>
    <s v="Adimensional"/>
    <s v="Ministerio de Ciencias, Tecnología, Conocimiento e Innovación"/>
    <x v="2280"/>
    <m/>
    <s v="Gráfico Evolución"/>
    <m/>
    <x v="2266"/>
    <m/>
    <s v="#1774B9"/>
    <s v="360-2281"/>
    <n v="36311201"/>
    <s v="T-368"/>
    <s v="C-364"/>
    <s v="FI-366"/>
    <s v="M-373"/>
  </r>
  <r>
    <x v="2281"/>
    <n v="360"/>
    <s v="Enfermedades Mundiales"/>
    <s v="Salud"/>
    <n v="11202"/>
    <x v="7"/>
    <x v="4"/>
    <x v="2"/>
    <x v="277"/>
    <s v="Zona"/>
    <s v="Etapas Históricas"/>
    <s v="Periodo 2020-2021"/>
    <s v="Adimensional"/>
    <s v="Ministerio de Ciencias, Tecnología, Conocimiento e Innovación"/>
    <x v="2281"/>
    <m/>
    <s v="Gráfico Evolución"/>
    <m/>
    <x v="2267"/>
    <m/>
    <s v="#1774B9"/>
    <s v="360-2282"/>
    <n v="36311202"/>
    <s v="T-368"/>
    <s v="C-364"/>
    <s v="FI-366"/>
    <s v="M-373"/>
  </r>
  <r>
    <x v="2282"/>
    <n v="360"/>
    <s v="Enfermedades Mundiales"/>
    <s v="Salud"/>
    <n v="11203"/>
    <x v="7"/>
    <x v="4"/>
    <x v="2"/>
    <x v="278"/>
    <s v="Zona"/>
    <s v="Etapas Históricas"/>
    <s v="Periodo 2020-2021"/>
    <s v="Adimensional"/>
    <s v="Ministerio de Ciencias, Tecnología, Conocimiento e Innovación"/>
    <x v="2282"/>
    <m/>
    <s v="Gráfico Evolución"/>
    <m/>
    <x v="2268"/>
    <m/>
    <s v="#1774B9"/>
    <s v="360-2283"/>
    <n v="36311203"/>
    <s v="T-368"/>
    <s v="C-364"/>
    <s v="FI-366"/>
    <s v="M-373"/>
  </r>
  <r>
    <x v="2283"/>
    <n v="360"/>
    <s v="Enfermedades Mundiales"/>
    <s v="Salud"/>
    <n v="11301"/>
    <x v="7"/>
    <x v="4"/>
    <x v="2"/>
    <x v="279"/>
    <s v="Zona"/>
    <s v="Etapas Históricas"/>
    <s v="Periodo 2020-2021"/>
    <s v="Adimensional"/>
    <s v="Ministerio de Ciencias, Tecnología, Conocimiento e Innovación"/>
    <x v="2283"/>
    <m/>
    <s v="Gráfico Evolución"/>
    <m/>
    <x v="2269"/>
    <m/>
    <s v="#1774B9"/>
    <s v="360-2284"/>
    <n v="36311301"/>
    <s v="T-368"/>
    <s v="C-364"/>
    <s v="FI-366"/>
    <s v="M-373"/>
  </r>
  <r>
    <x v="2284"/>
    <n v="360"/>
    <s v="Enfermedades Mundiales"/>
    <s v="Salud"/>
    <n v="11302"/>
    <x v="7"/>
    <x v="4"/>
    <x v="2"/>
    <x v="280"/>
    <s v="Zona"/>
    <s v="Etapas Históricas"/>
    <s v="Periodo 2020-2021"/>
    <s v="Adimensional"/>
    <s v="Ministerio de Ciencias, Tecnología, Conocimiento e Innovación"/>
    <x v="2284"/>
    <m/>
    <s v="Gráfico Evolución"/>
    <m/>
    <x v="2270"/>
    <m/>
    <s v="#1774B9"/>
    <s v="360-2285"/>
    <n v="36311302"/>
    <s v="T-368"/>
    <s v="C-364"/>
    <s v="FI-366"/>
    <s v="M-373"/>
  </r>
  <r>
    <x v="2285"/>
    <n v="360"/>
    <s v="Enfermedades Mundiales"/>
    <s v="Salud"/>
    <n v="11303"/>
    <x v="7"/>
    <x v="4"/>
    <x v="2"/>
    <x v="281"/>
    <s v="Zona"/>
    <s v="Etapas Históricas"/>
    <s v="Periodo 2020-2021"/>
    <s v="Adimensional"/>
    <s v="Ministerio de Ciencias, Tecnología, Conocimiento e Innovación"/>
    <x v="2285"/>
    <m/>
    <s v="Gráfico Evolución"/>
    <m/>
    <x v="2271"/>
    <m/>
    <s v="#1774B9"/>
    <s v="360-2286"/>
    <n v="36311303"/>
    <s v="T-368"/>
    <s v="C-364"/>
    <s v="FI-366"/>
    <s v="M-373"/>
  </r>
  <r>
    <x v="2286"/>
    <n v="360"/>
    <s v="Enfermedades Mundiales"/>
    <s v="Salud"/>
    <n v="11401"/>
    <x v="7"/>
    <x v="4"/>
    <x v="2"/>
    <x v="282"/>
    <s v="Zona"/>
    <s v="Etapas Históricas"/>
    <s v="Periodo 2020-2021"/>
    <s v="Adimensional"/>
    <s v="Ministerio de Ciencias, Tecnología, Conocimiento e Innovación"/>
    <x v="2286"/>
    <m/>
    <s v="Gráfico Evolución"/>
    <m/>
    <x v="2272"/>
    <m/>
    <s v="#1774B9"/>
    <s v="360-2287"/>
    <n v="36311401"/>
    <s v="T-368"/>
    <s v="C-364"/>
    <s v="FI-366"/>
    <s v="M-373"/>
  </r>
  <r>
    <x v="2287"/>
    <n v="360"/>
    <s v="Enfermedades Mundiales"/>
    <s v="Salud"/>
    <n v="11402"/>
    <x v="7"/>
    <x v="4"/>
    <x v="2"/>
    <x v="283"/>
    <s v="Zona"/>
    <s v="Etapas Históricas"/>
    <s v="Periodo 2020-2021"/>
    <s v="Adimensional"/>
    <s v="Ministerio de Ciencias, Tecnología, Conocimiento e Innovación"/>
    <x v="2287"/>
    <m/>
    <s v="Gráfico Evolución"/>
    <m/>
    <x v="2273"/>
    <m/>
    <s v="#1774B9"/>
    <s v="360-2288"/>
    <n v="36311402"/>
    <s v="T-368"/>
    <s v="C-364"/>
    <s v="FI-366"/>
    <s v="M-373"/>
  </r>
  <r>
    <x v="2288"/>
    <n v="360"/>
    <s v="Enfermedades Mundiales"/>
    <s v="Salud"/>
    <n v="12101"/>
    <x v="7"/>
    <x v="4"/>
    <x v="2"/>
    <x v="284"/>
    <s v="Zona"/>
    <s v="Etapas Históricas"/>
    <s v="Periodo 2020-2021"/>
    <s v="Adimensional"/>
    <s v="Ministerio de Ciencias, Tecnología, Conocimiento e Innovación"/>
    <x v="2288"/>
    <m/>
    <s v="Gráfico Evolución"/>
    <m/>
    <x v="2274"/>
    <m/>
    <s v="#1774B9"/>
    <s v="360-2289"/>
    <n v="36312101"/>
    <s v="T-368"/>
    <s v="C-364"/>
    <s v="FI-366"/>
    <s v="M-373"/>
  </r>
  <r>
    <x v="2289"/>
    <n v="360"/>
    <s v="Enfermedades Mundiales"/>
    <s v="Salud"/>
    <n v="12102"/>
    <x v="7"/>
    <x v="4"/>
    <x v="2"/>
    <x v="285"/>
    <s v="Zona"/>
    <s v="Etapas Históricas"/>
    <s v="Periodo 2020-2021"/>
    <s v="Adimensional"/>
    <s v="Ministerio de Ciencias, Tecnología, Conocimiento e Innovación"/>
    <x v="2289"/>
    <m/>
    <s v="Gráfico Evolución"/>
    <m/>
    <x v="2275"/>
    <m/>
    <s v="#1774B9"/>
    <s v="360-2290"/>
    <n v="36312102"/>
    <s v="T-368"/>
    <s v="C-364"/>
    <s v="FI-366"/>
    <s v="M-373"/>
  </r>
  <r>
    <x v="2290"/>
    <n v="360"/>
    <s v="Enfermedades Mundiales"/>
    <s v="Salud"/>
    <n v="12103"/>
    <x v="7"/>
    <x v="4"/>
    <x v="2"/>
    <x v="286"/>
    <s v="Zona"/>
    <s v="Etapas Históricas"/>
    <s v="Periodo 2020-2021"/>
    <s v="Adimensional"/>
    <s v="Ministerio de Ciencias, Tecnología, Conocimiento e Innovación"/>
    <x v="2290"/>
    <m/>
    <s v="Gráfico Evolución"/>
    <m/>
    <x v="2276"/>
    <m/>
    <s v="#1774B9"/>
    <s v="360-2291"/>
    <n v="36312103"/>
    <s v="T-368"/>
    <s v="C-364"/>
    <s v="FI-366"/>
    <s v="M-373"/>
  </r>
  <r>
    <x v="2291"/>
    <n v="360"/>
    <s v="Enfermedades Mundiales"/>
    <s v="Salud"/>
    <n v="12104"/>
    <x v="7"/>
    <x v="4"/>
    <x v="2"/>
    <x v="287"/>
    <s v="Zona"/>
    <s v="Etapas Históricas"/>
    <s v="Periodo 2020-2021"/>
    <s v="Adimensional"/>
    <s v="Ministerio de Ciencias, Tecnología, Conocimiento e Innovación"/>
    <x v="2291"/>
    <m/>
    <s v="Gráfico Evolución"/>
    <m/>
    <x v="2277"/>
    <m/>
    <s v="#1774B9"/>
    <s v="360-2292"/>
    <n v="36312104"/>
    <s v="T-368"/>
    <s v="C-364"/>
    <s v="FI-366"/>
    <s v="M-373"/>
  </r>
  <r>
    <x v="2292"/>
    <n v="360"/>
    <s v="Enfermedades Mundiales"/>
    <s v="Salud"/>
    <n v="12201"/>
    <x v="7"/>
    <x v="4"/>
    <x v="2"/>
    <x v="288"/>
    <s v="Zona"/>
    <s v="Etapas Históricas"/>
    <s v="Periodo 2020-2021"/>
    <s v="Adimensional"/>
    <s v="Ministerio de Ciencias, Tecnología, Conocimiento e Innovación"/>
    <x v="2292"/>
    <m/>
    <s v="Gráfico Evolución"/>
    <m/>
    <x v="2278"/>
    <m/>
    <s v="#1774B9"/>
    <s v="360-2293"/>
    <n v="36312201"/>
    <s v="T-368"/>
    <s v="C-364"/>
    <s v="FI-366"/>
    <s v="M-373"/>
  </r>
  <r>
    <x v="2293"/>
    <n v="360"/>
    <s v="Enfermedades Mundiales"/>
    <s v="Salud"/>
    <n v="12301"/>
    <x v="7"/>
    <x v="4"/>
    <x v="2"/>
    <x v="289"/>
    <s v="Zona"/>
    <s v="Etapas Históricas"/>
    <s v="Periodo 2020-2021"/>
    <s v="Adimensional"/>
    <s v="Ministerio de Ciencias, Tecnología, Conocimiento e Innovación"/>
    <x v="2293"/>
    <m/>
    <s v="Gráfico Evolución"/>
    <m/>
    <x v="2279"/>
    <m/>
    <s v="#1774B9"/>
    <s v="360-2294"/>
    <n v="36312301"/>
    <s v="T-368"/>
    <s v="C-364"/>
    <s v="FI-366"/>
    <s v="M-373"/>
  </r>
  <r>
    <x v="2294"/>
    <n v="360"/>
    <s v="Enfermedades Mundiales"/>
    <s v="Salud"/>
    <n v="12302"/>
    <x v="7"/>
    <x v="4"/>
    <x v="2"/>
    <x v="290"/>
    <s v="Zona"/>
    <s v="Etapas Históricas"/>
    <s v="Periodo 2020-2021"/>
    <s v="Adimensional"/>
    <s v="Ministerio de Ciencias, Tecnología, Conocimiento e Innovación"/>
    <x v="2294"/>
    <m/>
    <s v="Gráfico Evolución"/>
    <m/>
    <x v="2280"/>
    <m/>
    <s v="#1774B9"/>
    <s v="360-2295"/>
    <n v="36312302"/>
    <s v="T-368"/>
    <s v="C-364"/>
    <s v="FI-366"/>
    <s v="M-373"/>
  </r>
  <r>
    <x v="2295"/>
    <n v="360"/>
    <s v="Enfermedades Mundiales"/>
    <s v="Salud"/>
    <n v="12303"/>
    <x v="7"/>
    <x v="4"/>
    <x v="2"/>
    <x v="291"/>
    <s v="Zona"/>
    <s v="Etapas Históricas"/>
    <s v="Periodo 2020-2021"/>
    <s v="Adimensional"/>
    <s v="Ministerio de Ciencias, Tecnología, Conocimiento e Innovación"/>
    <x v="2295"/>
    <m/>
    <s v="Gráfico Evolución"/>
    <m/>
    <x v="2281"/>
    <m/>
    <s v="#1774B9"/>
    <s v="360-2296"/>
    <n v="36312303"/>
    <s v="T-368"/>
    <s v="C-364"/>
    <s v="FI-366"/>
    <s v="M-373"/>
  </r>
  <r>
    <x v="2296"/>
    <n v="360"/>
    <s v="Enfermedades Mundiales"/>
    <s v="Salud"/>
    <n v="12401"/>
    <x v="7"/>
    <x v="4"/>
    <x v="2"/>
    <x v="292"/>
    <s v="Zona"/>
    <s v="Etapas Históricas"/>
    <s v="Periodo 2020-2021"/>
    <s v="Adimensional"/>
    <s v="Ministerio de Ciencias, Tecnología, Conocimiento e Innovación"/>
    <x v="2296"/>
    <m/>
    <s v="Gráfico Evolución"/>
    <m/>
    <x v="2282"/>
    <m/>
    <s v="#1774B9"/>
    <s v="360-2297"/>
    <n v="36312401"/>
    <s v="T-368"/>
    <s v="C-364"/>
    <s v="FI-366"/>
    <s v="M-373"/>
  </r>
  <r>
    <x v="2297"/>
    <n v="360"/>
    <s v="Enfermedades Mundiales"/>
    <s v="Salud"/>
    <n v="12402"/>
    <x v="7"/>
    <x v="4"/>
    <x v="2"/>
    <x v="293"/>
    <s v="Zona"/>
    <s v="Etapas Históricas"/>
    <s v="Periodo 2020-2021"/>
    <s v="Adimensional"/>
    <s v="Ministerio de Ciencias, Tecnología, Conocimiento e Innovación"/>
    <x v="2297"/>
    <m/>
    <s v="Gráfico Evolución"/>
    <m/>
    <x v="2283"/>
    <m/>
    <s v="#1774B9"/>
    <s v="360-2298"/>
    <n v="36312402"/>
    <s v="T-368"/>
    <s v="C-364"/>
    <s v="FI-366"/>
    <s v="M-373"/>
  </r>
  <r>
    <x v="2298"/>
    <n v="360"/>
    <s v="Enfermedades Mundiales"/>
    <s v="Salud"/>
    <n v="13101"/>
    <x v="7"/>
    <x v="4"/>
    <x v="2"/>
    <x v="294"/>
    <s v="Zona"/>
    <s v="Etapas Históricas"/>
    <s v="Periodo 2020-2021"/>
    <s v="Adimensional"/>
    <s v="Ministerio de Ciencias, Tecnología, Conocimiento e Innovación"/>
    <x v="2298"/>
    <m/>
    <s v="Gráfico Evolución"/>
    <m/>
    <x v="2284"/>
    <m/>
    <s v="#1774B9"/>
    <s v="360-2299"/>
    <n v="36313101"/>
    <s v="T-368"/>
    <s v="C-364"/>
    <s v="FI-366"/>
    <s v="M-373"/>
  </r>
  <r>
    <x v="2299"/>
    <n v="360"/>
    <s v="Enfermedades Mundiales"/>
    <s v="Salud"/>
    <n v="13102"/>
    <x v="7"/>
    <x v="4"/>
    <x v="2"/>
    <x v="295"/>
    <s v="Zona"/>
    <s v="Etapas Históricas"/>
    <s v="Periodo 2020-2021"/>
    <s v="Adimensional"/>
    <s v="Ministerio de Ciencias, Tecnología, Conocimiento e Innovación"/>
    <x v="2299"/>
    <m/>
    <s v="Gráfico Evolución"/>
    <m/>
    <x v="2285"/>
    <m/>
    <s v="#1774B9"/>
    <s v="360-2300"/>
    <n v="36313102"/>
    <s v="T-368"/>
    <s v="C-364"/>
    <s v="FI-366"/>
    <s v="M-373"/>
  </r>
  <r>
    <x v="2300"/>
    <n v="360"/>
    <s v="Enfermedades Mundiales"/>
    <s v="Salud"/>
    <n v="13103"/>
    <x v="7"/>
    <x v="4"/>
    <x v="2"/>
    <x v="296"/>
    <s v="Zona"/>
    <s v="Etapas Históricas"/>
    <s v="Periodo 2020-2021"/>
    <s v="Adimensional"/>
    <s v="Ministerio de Ciencias, Tecnología, Conocimiento e Innovación"/>
    <x v="2300"/>
    <m/>
    <s v="Gráfico Evolución"/>
    <m/>
    <x v="2286"/>
    <m/>
    <s v="#1774B9"/>
    <s v="360-2301"/>
    <n v="36313103"/>
    <s v="T-368"/>
    <s v="C-364"/>
    <s v="FI-366"/>
    <s v="M-373"/>
  </r>
  <r>
    <x v="2301"/>
    <n v="360"/>
    <s v="Enfermedades Mundiales"/>
    <s v="Salud"/>
    <n v="13104"/>
    <x v="7"/>
    <x v="4"/>
    <x v="2"/>
    <x v="297"/>
    <s v="Zona"/>
    <s v="Etapas Históricas"/>
    <s v="Periodo 2020-2021"/>
    <s v="Adimensional"/>
    <s v="Ministerio de Ciencias, Tecnología, Conocimiento e Innovación"/>
    <x v="2301"/>
    <m/>
    <s v="Gráfico Evolución"/>
    <m/>
    <x v="2287"/>
    <m/>
    <s v="#1774B9"/>
    <s v="360-2302"/>
    <n v="36313104"/>
    <s v="T-368"/>
    <s v="C-364"/>
    <s v="FI-366"/>
    <s v="M-373"/>
  </r>
  <r>
    <x v="2302"/>
    <n v="360"/>
    <s v="Enfermedades Mundiales"/>
    <s v="Salud"/>
    <n v="13105"/>
    <x v="7"/>
    <x v="4"/>
    <x v="2"/>
    <x v="298"/>
    <s v="Zona"/>
    <s v="Etapas Históricas"/>
    <s v="Periodo 2020-2021"/>
    <s v="Adimensional"/>
    <s v="Ministerio de Ciencias, Tecnología, Conocimiento e Innovación"/>
    <x v="2302"/>
    <m/>
    <s v="Gráfico Evolución"/>
    <m/>
    <x v="2288"/>
    <m/>
    <s v="#1774B9"/>
    <s v="360-2303"/>
    <n v="36313105"/>
    <s v="T-368"/>
    <s v="C-364"/>
    <s v="FI-366"/>
    <s v="M-373"/>
  </r>
  <r>
    <x v="2303"/>
    <n v="360"/>
    <s v="Enfermedades Mundiales"/>
    <s v="Salud"/>
    <n v="13106"/>
    <x v="7"/>
    <x v="4"/>
    <x v="2"/>
    <x v="299"/>
    <s v="Zona"/>
    <s v="Etapas Históricas"/>
    <s v="Periodo 2020-2021"/>
    <s v="Adimensional"/>
    <s v="Ministerio de Ciencias, Tecnología, Conocimiento e Innovación"/>
    <x v="2303"/>
    <m/>
    <s v="Gráfico Evolución"/>
    <m/>
    <x v="2289"/>
    <m/>
    <s v="#1774B9"/>
    <s v="360-2304"/>
    <n v="36313106"/>
    <s v="T-368"/>
    <s v="C-364"/>
    <s v="FI-366"/>
    <s v="M-373"/>
  </r>
  <r>
    <x v="2304"/>
    <n v="360"/>
    <s v="Enfermedades Mundiales"/>
    <s v="Salud"/>
    <n v="13107"/>
    <x v="7"/>
    <x v="4"/>
    <x v="2"/>
    <x v="300"/>
    <s v="Zona"/>
    <s v="Etapas Históricas"/>
    <s v="Periodo 2020-2021"/>
    <s v="Adimensional"/>
    <s v="Ministerio de Ciencias, Tecnología, Conocimiento e Innovación"/>
    <x v="2304"/>
    <m/>
    <s v="Gráfico Evolución"/>
    <m/>
    <x v="2290"/>
    <m/>
    <s v="#1774B9"/>
    <s v="360-2305"/>
    <n v="36313107"/>
    <s v="T-368"/>
    <s v="C-364"/>
    <s v="FI-366"/>
    <s v="M-373"/>
  </r>
  <r>
    <x v="2305"/>
    <n v="360"/>
    <s v="Enfermedades Mundiales"/>
    <s v="Salud"/>
    <n v="13108"/>
    <x v="7"/>
    <x v="4"/>
    <x v="2"/>
    <x v="301"/>
    <s v="Zona"/>
    <s v="Etapas Históricas"/>
    <s v="Periodo 2020-2021"/>
    <s v="Adimensional"/>
    <s v="Ministerio de Ciencias, Tecnología, Conocimiento e Innovación"/>
    <x v="2305"/>
    <m/>
    <s v="Gráfico Evolución"/>
    <m/>
    <x v="2291"/>
    <m/>
    <s v="#1774B9"/>
    <s v="360-2306"/>
    <n v="36313108"/>
    <s v="T-368"/>
    <s v="C-364"/>
    <s v="FI-366"/>
    <s v="M-373"/>
  </r>
  <r>
    <x v="2306"/>
    <n v="360"/>
    <s v="Enfermedades Mundiales"/>
    <s v="Salud"/>
    <n v="13109"/>
    <x v="7"/>
    <x v="4"/>
    <x v="2"/>
    <x v="302"/>
    <s v="Zona"/>
    <s v="Etapas Históricas"/>
    <s v="Periodo 2020-2021"/>
    <s v="Adimensional"/>
    <s v="Ministerio de Ciencias, Tecnología, Conocimiento e Innovación"/>
    <x v="2306"/>
    <m/>
    <s v="Gráfico Evolución"/>
    <m/>
    <x v="2292"/>
    <m/>
    <s v="#1774B9"/>
    <s v="360-2307"/>
    <n v="36313109"/>
    <s v="T-368"/>
    <s v="C-364"/>
    <s v="FI-366"/>
    <s v="M-373"/>
  </r>
  <r>
    <x v="2307"/>
    <n v="360"/>
    <s v="Enfermedades Mundiales"/>
    <s v="Salud"/>
    <n v="13110"/>
    <x v="7"/>
    <x v="4"/>
    <x v="2"/>
    <x v="303"/>
    <s v="Zona"/>
    <s v="Etapas Históricas"/>
    <s v="Periodo 2020-2021"/>
    <s v="Adimensional"/>
    <s v="Ministerio de Ciencias, Tecnología, Conocimiento e Innovación"/>
    <x v="2307"/>
    <m/>
    <s v="Gráfico Evolución"/>
    <m/>
    <x v="2293"/>
    <m/>
    <s v="#1774B9"/>
    <s v="360-2308"/>
    <n v="36313110"/>
    <s v="T-368"/>
    <s v="C-364"/>
    <s v="FI-366"/>
    <s v="M-373"/>
  </r>
  <r>
    <x v="2308"/>
    <n v="360"/>
    <s v="Enfermedades Mundiales"/>
    <s v="Salud"/>
    <n v="13111"/>
    <x v="7"/>
    <x v="4"/>
    <x v="2"/>
    <x v="304"/>
    <s v="Zona"/>
    <s v="Etapas Históricas"/>
    <s v="Periodo 2020-2021"/>
    <s v="Adimensional"/>
    <s v="Ministerio de Ciencias, Tecnología, Conocimiento e Innovación"/>
    <x v="2308"/>
    <m/>
    <s v="Gráfico Evolución"/>
    <m/>
    <x v="2294"/>
    <m/>
    <s v="#1774B9"/>
    <s v="360-2309"/>
    <n v="36313111"/>
    <s v="T-368"/>
    <s v="C-364"/>
    <s v="FI-366"/>
    <s v="M-373"/>
  </r>
  <r>
    <x v="2309"/>
    <n v="360"/>
    <s v="Enfermedades Mundiales"/>
    <s v="Salud"/>
    <n v="13112"/>
    <x v="7"/>
    <x v="4"/>
    <x v="2"/>
    <x v="305"/>
    <s v="Zona"/>
    <s v="Etapas Históricas"/>
    <s v="Periodo 2020-2021"/>
    <s v="Adimensional"/>
    <s v="Ministerio de Ciencias, Tecnología, Conocimiento e Innovación"/>
    <x v="2309"/>
    <m/>
    <s v="Gráfico Evolución"/>
    <m/>
    <x v="2295"/>
    <m/>
    <s v="#1774B9"/>
    <s v="360-2310"/>
    <n v="36313112"/>
    <s v="T-368"/>
    <s v="C-364"/>
    <s v="FI-366"/>
    <s v="M-373"/>
  </r>
  <r>
    <x v="2310"/>
    <n v="360"/>
    <s v="Enfermedades Mundiales"/>
    <s v="Salud"/>
    <n v="13113"/>
    <x v="7"/>
    <x v="4"/>
    <x v="2"/>
    <x v="306"/>
    <s v="Zona"/>
    <s v="Etapas Históricas"/>
    <s v="Periodo 2020-2021"/>
    <s v="Adimensional"/>
    <s v="Ministerio de Ciencias, Tecnología, Conocimiento e Innovación"/>
    <x v="2310"/>
    <m/>
    <s v="Gráfico Evolución"/>
    <m/>
    <x v="2296"/>
    <m/>
    <s v="#1774B9"/>
    <s v="360-2311"/>
    <n v="36313113"/>
    <s v="T-368"/>
    <s v="C-364"/>
    <s v="FI-366"/>
    <s v="M-373"/>
  </r>
  <r>
    <x v="2311"/>
    <n v="360"/>
    <s v="Enfermedades Mundiales"/>
    <s v="Salud"/>
    <n v="13114"/>
    <x v="7"/>
    <x v="4"/>
    <x v="2"/>
    <x v="307"/>
    <s v="Zona"/>
    <s v="Etapas Históricas"/>
    <s v="Periodo 2020-2021"/>
    <s v="Adimensional"/>
    <s v="Ministerio de Ciencias, Tecnología, Conocimiento e Innovación"/>
    <x v="2311"/>
    <m/>
    <s v="Gráfico Evolución"/>
    <m/>
    <x v="2297"/>
    <m/>
    <s v="#1774B9"/>
    <s v="360-2312"/>
    <n v="36313114"/>
    <s v="T-368"/>
    <s v="C-364"/>
    <s v="FI-366"/>
    <s v="M-373"/>
  </r>
  <r>
    <x v="2312"/>
    <n v="360"/>
    <s v="Enfermedades Mundiales"/>
    <s v="Salud"/>
    <n v="13115"/>
    <x v="7"/>
    <x v="4"/>
    <x v="2"/>
    <x v="308"/>
    <s v="Zona"/>
    <s v="Etapas Históricas"/>
    <s v="Periodo 2020-2021"/>
    <s v="Adimensional"/>
    <s v="Ministerio de Ciencias, Tecnología, Conocimiento e Innovación"/>
    <x v="2312"/>
    <m/>
    <s v="Gráfico Evolución"/>
    <m/>
    <x v="2298"/>
    <m/>
    <s v="#1774B9"/>
    <s v="360-2313"/>
    <n v="36313115"/>
    <s v="T-368"/>
    <s v="C-364"/>
    <s v="FI-366"/>
    <s v="M-373"/>
  </r>
  <r>
    <x v="2313"/>
    <n v="360"/>
    <s v="Enfermedades Mundiales"/>
    <s v="Salud"/>
    <n v="13116"/>
    <x v="7"/>
    <x v="4"/>
    <x v="2"/>
    <x v="309"/>
    <s v="Zona"/>
    <s v="Etapas Históricas"/>
    <s v="Periodo 2020-2021"/>
    <s v="Adimensional"/>
    <s v="Ministerio de Ciencias, Tecnología, Conocimiento e Innovación"/>
    <x v="2313"/>
    <m/>
    <s v="Gráfico Evolución"/>
    <m/>
    <x v="2299"/>
    <m/>
    <s v="#1774B9"/>
    <s v="360-2314"/>
    <n v="36313116"/>
    <s v="T-368"/>
    <s v="C-364"/>
    <s v="FI-366"/>
    <s v="M-373"/>
  </r>
  <r>
    <x v="2314"/>
    <n v="360"/>
    <s v="Enfermedades Mundiales"/>
    <s v="Salud"/>
    <n v="13117"/>
    <x v="7"/>
    <x v="4"/>
    <x v="2"/>
    <x v="310"/>
    <s v="Zona"/>
    <s v="Etapas Históricas"/>
    <s v="Periodo 2020-2021"/>
    <s v="Adimensional"/>
    <s v="Ministerio de Ciencias, Tecnología, Conocimiento e Innovación"/>
    <x v="2314"/>
    <m/>
    <s v="Gráfico Evolución"/>
    <m/>
    <x v="2300"/>
    <m/>
    <s v="#1774B9"/>
    <s v="360-2315"/>
    <n v="36313117"/>
    <s v="T-368"/>
    <s v="C-364"/>
    <s v="FI-366"/>
    <s v="M-373"/>
  </r>
  <r>
    <x v="2315"/>
    <n v="360"/>
    <s v="Enfermedades Mundiales"/>
    <s v="Salud"/>
    <n v="13118"/>
    <x v="7"/>
    <x v="4"/>
    <x v="2"/>
    <x v="311"/>
    <s v="Zona"/>
    <s v="Etapas Históricas"/>
    <s v="Periodo 2020-2021"/>
    <s v="Adimensional"/>
    <s v="Ministerio de Ciencias, Tecnología, Conocimiento e Innovación"/>
    <x v="2315"/>
    <m/>
    <s v="Gráfico Evolución"/>
    <m/>
    <x v="2301"/>
    <m/>
    <s v="#1774B9"/>
    <s v="360-2316"/>
    <n v="36313118"/>
    <s v="T-368"/>
    <s v="C-364"/>
    <s v="FI-366"/>
    <s v="M-373"/>
  </r>
  <r>
    <x v="2316"/>
    <n v="360"/>
    <s v="Enfermedades Mundiales"/>
    <s v="Salud"/>
    <n v="13119"/>
    <x v="7"/>
    <x v="4"/>
    <x v="2"/>
    <x v="312"/>
    <s v="Zona"/>
    <s v="Etapas Históricas"/>
    <s v="Periodo 2020-2021"/>
    <s v="Adimensional"/>
    <s v="Ministerio de Ciencias, Tecnología, Conocimiento e Innovación"/>
    <x v="2316"/>
    <m/>
    <s v="Gráfico Evolución"/>
    <m/>
    <x v="2302"/>
    <m/>
    <s v="#1774B9"/>
    <s v="360-2317"/>
    <n v="36313119"/>
    <s v="T-368"/>
    <s v="C-364"/>
    <s v="FI-366"/>
    <s v="M-373"/>
  </r>
  <r>
    <x v="2317"/>
    <n v="360"/>
    <s v="Enfermedades Mundiales"/>
    <s v="Salud"/>
    <n v="13120"/>
    <x v="7"/>
    <x v="4"/>
    <x v="2"/>
    <x v="313"/>
    <s v="Zona"/>
    <s v="Etapas Históricas"/>
    <s v="Periodo 2020-2021"/>
    <s v="Adimensional"/>
    <s v="Ministerio de Ciencias, Tecnología, Conocimiento e Innovación"/>
    <x v="2317"/>
    <m/>
    <s v="Gráfico Evolución"/>
    <m/>
    <x v="2303"/>
    <m/>
    <s v="#1774B9"/>
    <s v="360-2318"/>
    <n v="36313120"/>
    <s v="T-368"/>
    <s v="C-364"/>
    <s v="FI-366"/>
    <s v="M-373"/>
  </r>
  <r>
    <x v="2318"/>
    <n v="360"/>
    <s v="Enfermedades Mundiales"/>
    <s v="Salud"/>
    <n v="13121"/>
    <x v="7"/>
    <x v="4"/>
    <x v="2"/>
    <x v="314"/>
    <s v="Zona"/>
    <s v="Etapas Históricas"/>
    <s v="Periodo 2020-2021"/>
    <s v="Adimensional"/>
    <s v="Ministerio de Ciencias, Tecnología, Conocimiento e Innovación"/>
    <x v="2318"/>
    <m/>
    <s v="Gráfico Evolución"/>
    <m/>
    <x v="2304"/>
    <m/>
    <s v="#1774B9"/>
    <s v="360-2319"/>
    <n v="36313121"/>
    <s v="T-368"/>
    <s v="C-364"/>
    <s v="FI-366"/>
    <s v="M-373"/>
  </r>
  <r>
    <x v="2319"/>
    <n v="360"/>
    <s v="Enfermedades Mundiales"/>
    <s v="Salud"/>
    <n v="13122"/>
    <x v="7"/>
    <x v="4"/>
    <x v="2"/>
    <x v="315"/>
    <s v="Zona"/>
    <s v="Etapas Históricas"/>
    <s v="Periodo 2020-2021"/>
    <s v="Adimensional"/>
    <s v="Ministerio de Ciencias, Tecnología, Conocimiento e Innovación"/>
    <x v="2319"/>
    <m/>
    <s v="Gráfico Evolución"/>
    <m/>
    <x v="2305"/>
    <m/>
    <s v="#1774B9"/>
    <s v="360-2320"/>
    <n v="36313122"/>
    <s v="T-368"/>
    <s v="C-364"/>
    <s v="FI-366"/>
    <s v="M-373"/>
  </r>
  <r>
    <x v="2320"/>
    <n v="360"/>
    <s v="Enfermedades Mundiales"/>
    <s v="Salud"/>
    <n v="13123"/>
    <x v="7"/>
    <x v="4"/>
    <x v="2"/>
    <x v="316"/>
    <s v="Zona"/>
    <s v="Etapas Históricas"/>
    <s v="Periodo 2020-2021"/>
    <s v="Adimensional"/>
    <s v="Ministerio de Ciencias, Tecnología, Conocimiento e Innovación"/>
    <x v="2320"/>
    <m/>
    <s v="Gráfico Evolución"/>
    <m/>
    <x v="2306"/>
    <m/>
    <s v="#1774B9"/>
    <s v="360-2321"/>
    <n v="36313123"/>
    <s v="T-368"/>
    <s v="C-364"/>
    <s v="FI-366"/>
    <s v="M-373"/>
  </r>
  <r>
    <x v="2321"/>
    <n v="360"/>
    <s v="Enfermedades Mundiales"/>
    <s v="Salud"/>
    <n v="13124"/>
    <x v="7"/>
    <x v="4"/>
    <x v="2"/>
    <x v="317"/>
    <s v="Zona"/>
    <s v="Etapas Históricas"/>
    <s v="Periodo 2020-2021"/>
    <s v="Adimensional"/>
    <s v="Ministerio de Ciencias, Tecnología, Conocimiento e Innovación"/>
    <x v="2321"/>
    <m/>
    <s v="Gráfico Evolución"/>
    <m/>
    <x v="2307"/>
    <m/>
    <s v="#1774B9"/>
    <s v="360-2322"/>
    <n v="36313124"/>
    <s v="T-368"/>
    <s v="C-364"/>
    <s v="FI-366"/>
    <s v="M-373"/>
  </r>
  <r>
    <x v="2322"/>
    <n v="360"/>
    <s v="Enfermedades Mundiales"/>
    <s v="Salud"/>
    <n v="13125"/>
    <x v="7"/>
    <x v="4"/>
    <x v="2"/>
    <x v="318"/>
    <s v="Zona"/>
    <s v="Etapas Históricas"/>
    <s v="Periodo 2020-2021"/>
    <s v="Adimensional"/>
    <s v="Ministerio de Ciencias, Tecnología, Conocimiento e Innovación"/>
    <x v="2322"/>
    <m/>
    <s v="Gráfico Evolución"/>
    <m/>
    <x v="2308"/>
    <m/>
    <s v="#1774B9"/>
    <s v="360-2323"/>
    <n v="36313125"/>
    <s v="T-368"/>
    <s v="C-364"/>
    <s v="FI-366"/>
    <s v="M-373"/>
  </r>
  <r>
    <x v="2323"/>
    <n v="360"/>
    <s v="Enfermedades Mundiales"/>
    <s v="Salud"/>
    <n v="13126"/>
    <x v="7"/>
    <x v="4"/>
    <x v="2"/>
    <x v="319"/>
    <s v="Zona"/>
    <s v="Etapas Históricas"/>
    <s v="Periodo 2020-2021"/>
    <s v="Adimensional"/>
    <s v="Ministerio de Ciencias, Tecnología, Conocimiento e Innovación"/>
    <x v="2323"/>
    <m/>
    <s v="Gráfico Evolución"/>
    <m/>
    <x v="2309"/>
    <m/>
    <s v="#1774B9"/>
    <s v="360-2324"/>
    <n v="36313126"/>
    <s v="T-368"/>
    <s v="C-364"/>
    <s v="FI-366"/>
    <s v="M-373"/>
  </r>
  <r>
    <x v="2324"/>
    <n v="360"/>
    <s v="Enfermedades Mundiales"/>
    <s v="Salud"/>
    <n v="13127"/>
    <x v="7"/>
    <x v="4"/>
    <x v="2"/>
    <x v="320"/>
    <s v="Zona"/>
    <s v="Etapas Históricas"/>
    <s v="Periodo 2020-2021"/>
    <s v="Adimensional"/>
    <s v="Ministerio de Ciencias, Tecnología, Conocimiento e Innovación"/>
    <x v="2324"/>
    <m/>
    <s v="Gráfico Evolución"/>
    <m/>
    <x v="2310"/>
    <m/>
    <s v="#1774B9"/>
    <s v="360-2325"/>
    <n v="36313127"/>
    <s v="T-368"/>
    <s v="C-364"/>
    <s v="FI-366"/>
    <s v="M-373"/>
  </r>
  <r>
    <x v="2325"/>
    <n v="360"/>
    <s v="Enfermedades Mundiales"/>
    <s v="Salud"/>
    <n v="13128"/>
    <x v="7"/>
    <x v="4"/>
    <x v="2"/>
    <x v="321"/>
    <s v="Zona"/>
    <s v="Etapas Históricas"/>
    <s v="Periodo 2020-2021"/>
    <s v="Adimensional"/>
    <s v="Ministerio de Ciencias, Tecnología, Conocimiento e Innovación"/>
    <x v="2325"/>
    <m/>
    <s v="Gráfico Evolución"/>
    <m/>
    <x v="2311"/>
    <m/>
    <s v="#1774B9"/>
    <s v="360-2326"/>
    <n v="36313128"/>
    <s v="T-368"/>
    <s v="C-364"/>
    <s v="FI-366"/>
    <s v="M-373"/>
  </r>
  <r>
    <x v="2326"/>
    <n v="360"/>
    <s v="Enfermedades Mundiales"/>
    <s v="Salud"/>
    <n v="13129"/>
    <x v="7"/>
    <x v="4"/>
    <x v="2"/>
    <x v="322"/>
    <s v="Zona"/>
    <s v="Etapas Históricas"/>
    <s v="Periodo 2020-2021"/>
    <s v="Adimensional"/>
    <s v="Ministerio de Ciencias, Tecnología, Conocimiento e Innovación"/>
    <x v="2326"/>
    <m/>
    <s v="Gráfico Evolución"/>
    <m/>
    <x v="2312"/>
    <m/>
    <s v="#1774B9"/>
    <s v="360-2327"/>
    <n v="36313129"/>
    <s v="T-368"/>
    <s v="C-364"/>
    <s v="FI-366"/>
    <s v="M-373"/>
  </r>
  <r>
    <x v="2327"/>
    <n v="360"/>
    <s v="Enfermedades Mundiales"/>
    <s v="Salud"/>
    <n v="13130"/>
    <x v="7"/>
    <x v="4"/>
    <x v="2"/>
    <x v="323"/>
    <s v="Zona"/>
    <s v="Etapas Históricas"/>
    <s v="Periodo 2020-2021"/>
    <s v="Adimensional"/>
    <s v="Ministerio de Ciencias, Tecnología, Conocimiento e Innovación"/>
    <x v="2327"/>
    <m/>
    <s v="Gráfico Evolución"/>
    <m/>
    <x v="2313"/>
    <m/>
    <s v="#1774B9"/>
    <s v="360-2328"/>
    <n v="36313130"/>
    <s v="T-368"/>
    <s v="C-364"/>
    <s v="FI-366"/>
    <s v="M-373"/>
  </r>
  <r>
    <x v="2328"/>
    <n v="360"/>
    <s v="Enfermedades Mundiales"/>
    <s v="Salud"/>
    <n v="13131"/>
    <x v="7"/>
    <x v="4"/>
    <x v="2"/>
    <x v="324"/>
    <s v="Zona"/>
    <s v="Etapas Históricas"/>
    <s v="Periodo 2020-2021"/>
    <s v="Adimensional"/>
    <s v="Ministerio de Ciencias, Tecnología, Conocimiento e Innovación"/>
    <x v="2328"/>
    <m/>
    <s v="Gráfico Evolución"/>
    <m/>
    <x v="2314"/>
    <m/>
    <s v="#1774B9"/>
    <s v="360-2329"/>
    <n v="36313131"/>
    <s v="T-368"/>
    <s v="C-364"/>
    <s v="FI-366"/>
    <s v="M-373"/>
  </r>
  <r>
    <x v="2329"/>
    <n v="360"/>
    <s v="Enfermedades Mundiales"/>
    <s v="Salud"/>
    <n v="13132"/>
    <x v="7"/>
    <x v="4"/>
    <x v="2"/>
    <x v="325"/>
    <s v="Zona"/>
    <s v="Etapas Históricas"/>
    <s v="Periodo 2020-2021"/>
    <s v="Adimensional"/>
    <s v="Ministerio de Ciencias, Tecnología, Conocimiento e Innovación"/>
    <x v="2329"/>
    <m/>
    <s v="Gráfico Evolución"/>
    <m/>
    <x v="2315"/>
    <m/>
    <s v="#1774B9"/>
    <s v="360-2330"/>
    <n v="36313132"/>
    <s v="T-368"/>
    <s v="C-364"/>
    <s v="FI-366"/>
    <s v="M-373"/>
  </r>
  <r>
    <x v="2330"/>
    <n v="360"/>
    <s v="Enfermedades Mundiales"/>
    <s v="Salud"/>
    <n v="13201"/>
    <x v="7"/>
    <x v="4"/>
    <x v="2"/>
    <x v="326"/>
    <s v="Zona"/>
    <s v="Etapas Históricas"/>
    <s v="Periodo 2020-2021"/>
    <s v="Adimensional"/>
    <s v="Ministerio de Ciencias, Tecnología, Conocimiento e Innovación"/>
    <x v="2330"/>
    <m/>
    <s v="Gráfico Evolución"/>
    <m/>
    <x v="2316"/>
    <m/>
    <s v="#1774B9"/>
    <s v="360-2331"/>
    <n v="36313201"/>
    <s v="T-368"/>
    <s v="C-364"/>
    <s v="FI-366"/>
    <s v="M-373"/>
  </r>
  <r>
    <x v="2331"/>
    <n v="360"/>
    <s v="Enfermedades Mundiales"/>
    <s v="Salud"/>
    <n v="13202"/>
    <x v="7"/>
    <x v="4"/>
    <x v="2"/>
    <x v="327"/>
    <s v="Zona"/>
    <s v="Etapas Históricas"/>
    <s v="Periodo 2020-2021"/>
    <s v="Adimensional"/>
    <s v="Ministerio de Ciencias, Tecnología, Conocimiento e Innovación"/>
    <x v="2331"/>
    <m/>
    <s v="Gráfico Evolución"/>
    <m/>
    <x v="2317"/>
    <m/>
    <s v="#1774B9"/>
    <s v="360-2332"/>
    <n v="36313202"/>
    <s v="T-368"/>
    <s v="C-364"/>
    <s v="FI-366"/>
    <s v="M-373"/>
  </r>
  <r>
    <x v="2332"/>
    <n v="360"/>
    <s v="Enfermedades Mundiales"/>
    <s v="Salud"/>
    <n v="13203"/>
    <x v="7"/>
    <x v="4"/>
    <x v="2"/>
    <x v="328"/>
    <s v="Zona"/>
    <s v="Etapas Históricas"/>
    <s v="Periodo 2020-2021"/>
    <s v="Adimensional"/>
    <s v="Ministerio de Ciencias, Tecnología, Conocimiento e Innovación"/>
    <x v="2332"/>
    <m/>
    <s v="Gráfico Evolución"/>
    <m/>
    <x v="2318"/>
    <m/>
    <s v="#1774B9"/>
    <s v="360-2333"/>
    <n v="36313203"/>
    <s v="T-368"/>
    <s v="C-364"/>
    <s v="FI-366"/>
    <s v="M-373"/>
  </r>
  <r>
    <x v="2333"/>
    <n v="360"/>
    <s v="Enfermedades Mundiales"/>
    <s v="Salud"/>
    <n v="13301"/>
    <x v="7"/>
    <x v="4"/>
    <x v="2"/>
    <x v="329"/>
    <s v="Zona"/>
    <s v="Etapas Históricas"/>
    <s v="Periodo 2020-2021"/>
    <s v="Adimensional"/>
    <s v="Ministerio de Ciencias, Tecnología, Conocimiento e Innovación"/>
    <x v="2333"/>
    <m/>
    <s v="Gráfico Evolución"/>
    <m/>
    <x v="2319"/>
    <m/>
    <s v="#1774B9"/>
    <s v="360-2334"/>
    <n v="36313301"/>
    <s v="T-368"/>
    <s v="C-364"/>
    <s v="FI-366"/>
    <s v="M-373"/>
  </r>
  <r>
    <x v="2334"/>
    <n v="360"/>
    <s v="Enfermedades Mundiales"/>
    <s v="Salud"/>
    <n v="13302"/>
    <x v="7"/>
    <x v="4"/>
    <x v="2"/>
    <x v="330"/>
    <s v="Zona"/>
    <s v="Etapas Históricas"/>
    <s v="Periodo 2020-2021"/>
    <s v="Adimensional"/>
    <s v="Ministerio de Ciencias, Tecnología, Conocimiento e Innovación"/>
    <x v="2334"/>
    <m/>
    <s v="Gráfico Evolución"/>
    <m/>
    <x v="2320"/>
    <m/>
    <s v="#1774B9"/>
    <s v="360-2335"/>
    <n v="36313302"/>
    <s v="T-368"/>
    <s v="C-364"/>
    <s v="FI-366"/>
    <s v="M-373"/>
  </r>
  <r>
    <x v="2335"/>
    <n v="360"/>
    <s v="Enfermedades Mundiales"/>
    <s v="Salud"/>
    <n v="13303"/>
    <x v="7"/>
    <x v="4"/>
    <x v="2"/>
    <x v="331"/>
    <s v="Zona"/>
    <s v="Etapas Históricas"/>
    <s v="Periodo 2020-2021"/>
    <s v="Adimensional"/>
    <s v="Ministerio de Ciencias, Tecnología, Conocimiento e Innovación"/>
    <x v="2335"/>
    <m/>
    <s v="Gráfico Evolución"/>
    <m/>
    <x v="2321"/>
    <m/>
    <s v="#1774B9"/>
    <s v="360-2336"/>
    <n v="36313303"/>
    <s v="T-368"/>
    <s v="C-364"/>
    <s v="FI-366"/>
    <s v="M-373"/>
  </r>
  <r>
    <x v="2336"/>
    <n v="360"/>
    <s v="Enfermedades Mundiales"/>
    <s v="Salud"/>
    <n v="13401"/>
    <x v="7"/>
    <x v="4"/>
    <x v="2"/>
    <x v="332"/>
    <s v="Zona"/>
    <s v="Etapas Históricas"/>
    <s v="Periodo 2020-2021"/>
    <s v="Adimensional"/>
    <s v="Ministerio de Ciencias, Tecnología, Conocimiento e Innovación"/>
    <x v="2336"/>
    <m/>
    <s v="Gráfico Evolución"/>
    <m/>
    <x v="2322"/>
    <m/>
    <s v="#1774B9"/>
    <s v="360-2337"/>
    <n v="36313401"/>
    <s v="T-368"/>
    <s v="C-364"/>
    <s v="FI-366"/>
    <s v="M-373"/>
  </r>
  <r>
    <x v="2337"/>
    <n v="360"/>
    <s v="Enfermedades Mundiales"/>
    <s v="Salud"/>
    <n v="13402"/>
    <x v="7"/>
    <x v="4"/>
    <x v="2"/>
    <x v="333"/>
    <s v="Zona"/>
    <s v="Etapas Históricas"/>
    <s v="Periodo 2020-2021"/>
    <s v="Adimensional"/>
    <s v="Ministerio de Ciencias, Tecnología, Conocimiento e Innovación"/>
    <x v="2337"/>
    <m/>
    <s v="Gráfico Evolución"/>
    <m/>
    <x v="2323"/>
    <m/>
    <s v="#1774B9"/>
    <s v="360-2338"/>
    <n v="36313402"/>
    <s v="T-368"/>
    <s v="C-364"/>
    <s v="FI-366"/>
    <s v="M-373"/>
  </r>
  <r>
    <x v="2338"/>
    <n v="360"/>
    <s v="Enfermedades Mundiales"/>
    <s v="Salud"/>
    <n v="13403"/>
    <x v="7"/>
    <x v="4"/>
    <x v="2"/>
    <x v="334"/>
    <s v="Zona"/>
    <s v="Etapas Históricas"/>
    <s v="Periodo 2020-2021"/>
    <s v="Adimensional"/>
    <s v="Ministerio de Ciencias, Tecnología, Conocimiento e Innovación"/>
    <x v="2338"/>
    <m/>
    <s v="Gráfico Evolución"/>
    <m/>
    <x v="2324"/>
    <m/>
    <s v="#1774B9"/>
    <s v="360-2339"/>
    <n v="36313403"/>
    <s v="T-368"/>
    <s v="C-364"/>
    <s v="FI-366"/>
    <s v="M-373"/>
  </r>
  <r>
    <x v="2339"/>
    <n v="360"/>
    <s v="Enfermedades Mundiales"/>
    <s v="Salud"/>
    <n v="13404"/>
    <x v="7"/>
    <x v="4"/>
    <x v="2"/>
    <x v="335"/>
    <s v="Zona"/>
    <s v="Etapas Históricas"/>
    <s v="Periodo 2020-2021"/>
    <s v="Adimensional"/>
    <s v="Ministerio de Ciencias, Tecnología, Conocimiento e Innovación"/>
    <x v="2339"/>
    <m/>
    <s v="Gráfico Evolución"/>
    <m/>
    <x v="2325"/>
    <m/>
    <s v="#1774B9"/>
    <s v="360-2340"/>
    <n v="36313404"/>
    <s v="T-368"/>
    <s v="C-364"/>
    <s v="FI-366"/>
    <s v="M-373"/>
  </r>
  <r>
    <x v="2340"/>
    <n v="360"/>
    <s v="Enfermedades Mundiales"/>
    <s v="Salud"/>
    <n v="13501"/>
    <x v="7"/>
    <x v="4"/>
    <x v="2"/>
    <x v="336"/>
    <s v="Zona"/>
    <s v="Etapas Históricas"/>
    <s v="Periodo 2020-2021"/>
    <s v="Adimensional"/>
    <s v="Ministerio de Ciencias, Tecnología, Conocimiento e Innovación"/>
    <x v="2340"/>
    <m/>
    <s v="Gráfico Evolución"/>
    <m/>
    <x v="2326"/>
    <m/>
    <s v="#1774B9"/>
    <s v="360-2341"/>
    <n v="36313501"/>
    <s v="T-368"/>
    <s v="C-364"/>
    <s v="FI-366"/>
    <s v="M-373"/>
  </r>
  <r>
    <x v="2341"/>
    <n v="360"/>
    <s v="Enfermedades Mundiales"/>
    <s v="Salud"/>
    <n v="13502"/>
    <x v="7"/>
    <x v="4"/>
    <x v="2"/>
    <x v="337"/>
    <s v="Zona"/>
    <s v="Etapas Históricas"/>
    <s v="Periodo 2020-2021"/>
    <s v="Adimensional"/>
    <s v="Ministerio de Ciencias, Tecnología, Conocimiento e Innovación"/>
    <x v="2341"/>
    <m/>
    <s v="Gráfico Evolución"/>
    <m/>
    <x v="2327"/>
    <m/>
    <s v="#1774B9"/>
    <s v="360-2342"/>
    <n v="36313502"/>
    <s v="T-368"/>
    <s v="C-364"/>
    <s v="FI-366"/>
    <s v="M-373"/>
  </r>
  <r>
    <x v="2342"/>
    <n v="360"/>
    <s v="Enfermedades Mundiales"/>
    <s v="Salud"/>
    <n v="13503"/>
    <x v="7"/>
    <x v="4"/>
    <x v="2"/>
    <x v="338"/>
    <s v="Zona"/>
    <s v="Etapas Históricas"/>
    <s v="Periodo 2020-2021"/>
    <s v="Adimensional"/>
    <s v="Ministerio de Ciencias, Tecnología, Conocimiento e Innovación"/>
    <x v="2342"/>
    <m/>
    <s v="Gráfico Evolución"/>
    <m/>
    <x v="2328"/>
    <m/>
    <s v="#1774B9"/>
    <s v="360-2343"/>
    <n v="36313503"/>
    <s v="T-368"/>
    <s v="C-364"/>
    <s v="FI-366"/>
    <s v="M-373"/>
  </r>
  <r>
    <x v="2343"/>
    <n v="360"/>
    <s v="Enfermedades Mundiales"/>
    <s v="Salud"/>
    <n v="13504"/>
    <x v="7"/>
    <x v="4"/>
    <x v="2"/>
    <x v="339"/>
    <s v="Zona"/>
    <s v="Etapas Históricas"/>
    <s v="Periodo 2020-2021"/>
    <s v="Adimensional"/>
    <s v="Ministerio de Ciencias, Tecnología, Conocimiento e Innovación"/>
    <x v="2343"/>
    <m/>
    <s v="Gráfico Evolución"/>
    <m/>
    <x v="2329"/>
    <m/>
    <s v="#1774B9"/>
    <s v="360-2344"/>
    <n v="36313504"/>
    <s v="T-368"/>
    <s v="C-364"/>
    <s v="FI-366"/>
    <s v="M-373"/>
  </r>
  <r>
    <x v="2344"/>
    <n v="360"/>
    <s v="Enfermedades Mundiales"/>
    <s v="Salud"/>
    <n v="13505"/>
    <x v="7"/>
    <x v="4"/>
    <x v="2"/>
    <x v="340"/>
    <s v="Zona"/>
    <s v="Etapas Históricas"/>
    <s v="Periodo 2020-2021"/>
    <s v="Adimensional"/>
    <s v="Ministerio de Ciencias, Tecnología, Conocimiento e Innovación"/>
    <x v="2344"/>
    <m/>
    <s v="Gráfico Evolución"/>
    <m/>
    <x v="2330"/>
    <m/>
    <s v="#1774B9"/>
    <s v="360-2345"/>
    <n v="36313505"/>
    <s v="T-368"/>
    <s v="C-364"/>
    <s v="FI-366"/>
    <s v="M-373"/>
  </r>
  <r>
    <x v="2345"/>
    <n v="360"/>
    <s v="Enfermedades Mundiales"/>
    <s v="Salud"/>
    <n v="13601"/>
    <x v="7"/>
    <x v="4"/>
    <x v="2"/>
    <x v="341"/>
    <s v="Zona"/>
    <s v="Etapas Históricas"/>
    <s v="Periodo 2020-2021"/>
    <s v="Adimensional"/>
    <s v="Ministerio de Ciencias, Tecnología, Conocimiento e Innovación"/>
    <x v="2345"/>
    <m/>
    <s v="Gráfico Evolución"/>
    <m/>
    <x v="2331"/>
    <m/>
    <s v="#1774B9"/>
    <s v="360-2346"/>
    <n v="36313601"/>
    <s v="T-368"/>
    <s v="C-364"/>
    <s v="FI-366"/>
    <s v="M-373"/>
  </r>
  <r>
    <x v="2346"/>
    <n v="360"/>
    <s v="Enfermedades Mundiales"/>
    <s v="Salud"/>
    <n v="13602"/>
    <x v="7"/>
    <x v="4"/>
    <x v="2"/>
    <x v="342"/>
    <s v="Zona"/>
    <s v="Etapas Históricas"/>
    <s v="Periodo 2020-2021"/>
    <s v="Adimensional"/>
    <s v="Ministerio de Ciencias, Tecnología, Conocimiento e Innovación"/>
    <x v="2346"/>
    <m/>
    <s v="Gráfico Evolución"/>
    <m/>
    <x v="2332"/>
    <m/>
    <s v="#1774B9"/>
    <s v="360-2347"/>
    <n v="36313602"/>
    <s v="T-368"/>
    <s v="C-364"/>
    <s v="FI-366"/>
    <s v="M-373"/>
  </r>
  <r>
    <x v="2347"/>
    <n v="360"/>
    <s v="Enfermedades Mundiales"/>
    <s v="Salud"/>
    <n v="13603"/>
    <x v="7"/>
    <x v="4"/>
    <x v="2"/>
    <x v="343"/>
    <s v="Zona"/>
    <s v="Etapas Históricas"/>
    <s v="Periodo 2020-2021"/>
    <s v="Adimensional"/>
    <s v="Ministerio de Ciencias, Tecnología, Conocimiento e Innovación"/>
    <x v="2347"/>
    <m/>
    <s v="Gráfico Evolución"/>
    <m/>
    <x v="2333"/>
    <m/>
    <s v="#1774B9"/>
    <s v="360-2348"/>
    <n v="36313603"/>
    <s v="T-368"/>
    <s v="C-364"/>
    <s v="FI-366"/>
    <s v="M-373"/>
  </r>
  <r>
    <x v="2348"/>
    <n v="360"/>
    <s v="Enfermedades Mundiales"/>
    <s v="Salud"/>
    <n v="13604"/>
    <x v="7"/>
    <x v="4"/>
    <x v="2"/>
    <x v="344"/>
    <s v="Zona"/>
    <s v="Etapas Históricas"/>
    <s v="Periodo 2020-2021"/>
    <s v="Adimensional"/>
    <s v="Ministerio de Ciencias, Tecnología, Conocimiento e Innovación"/>
    <x v="2348"/>
    <m/>
    <s v="Gráfico Evolución"/>
    <m/>
    <x v="2334"/>
    <m/>
    <s v="#1774B9"/>
    <s v="360-2349"/>
    <n v="36313604"/>
    <s v="T-368"/>
    <s v="C-364"/>
    <s v="FI-366"/>
    <s v="M-373"/>
  </r>
  <r>
    <x v="2349"/>
    <n v="360"/>
    <s v="Enfermedades Mundiales"/>
    <s v="Salud"/>
    <n v="13605"/>
    <x v="7"/>
    <x v="4"/>
    <x v="2"/>
    <x v="345"/>
    <s v="Zona"/>
    <s v="Etapas Históricas"/>
    <s v="Periodo 2020-2021"/>
    <s v="Adimensional"/>
    <s v="Ministerio de Ciencias, Tecnología, Conocimiento e Innovación"/>
    <x v="2349"/>
    <m/>
    <s v="Gráfico Evolución"/>
    <m/>
    <x v="2335"/>
    <m/>
    <s v="#1774B9"/>
    <s v="360-2350"/>
    <n v="36313605"/>
    <s v="T-368"/>
    <s v="C-364"/>
    <s v="FI-366"/>
    <s v="M-373"/>
  </r>
  <r>
    <x v="2350"/>
    <n v="360"/>
    <s v="Enfermedades Mundiales"/>
    <s v="Salud"/>
    <n v="14101"/>
    <x v="7"/>
    <x v="4"/>
    <x v="2"/>
    <x v="346"/>
    <s v="Zona"/>
    <s v="Etapas Históricas"/>
    <s v="Periodo 2020-2021"/>
    <s v="Adimensional"/>
    <s v="Ministerio de Ciencias, Tecnología, Conocimiento e Innovación"/>
    <x v="2350"/>
    <m/>
    <s v="Gráfico Evolución"/>
    <m/>
    <x v="2336"/>
    <m/>
    <s v="#1774B9"/>
    <s v="360-2351"/>
    <n v="36314101"/>
    <s v="T-368"/>
    <s v="C-364"/>
    <s v="FI-366"/>
    <s v="M-373"/>
  </r>
  <r>
    <x v="2351"/>
    <n v="360"/>
    <s v="Enfermedades Mundiales"/>
    <s v="Salud"/>
    <n v="14102"/>
    <x v="7"/>
    <x v="4"/>
    <x v="2"/>
    <x v="347"/>
    <s v="Zona"/>
    <s v="Etapas Históricas"/>
    <s v="Periodo 2020-2021"/>
    <s v="Adimensional"/>
    <s v="Ministerio de Ciencias, Tecnología, Conocimiento e Innovación"/>
    <x v="2351"/>
    <m/>
    <s v="Gráfico Evolución"/>
    <m/>
    <x v="2337"/>
    <m/>
    <s v="#1774B9"/>
    <s v="360-2352"/>
    <n v="36314102"/>
    <s v="T-368"/>
    <s v="C-364"/>
    <s v="FI-366"/>
    <s v="M-373"/>
  </r>
  <r>
    <x v="2352"/>
    <n v="360"/>
    <s v="Enfermedades Mundiales"/>
    <s v="Salud"/>
    <n v="14103"/>
    <x v="7"/>
    <x v="4"/>
    <x v="2"/>
    <x v="348"/>
    <s v="Zona"/>
    <s v="Etapas Históricas"/>
    <s v="Periodo 2020-2021"/>
    <s v="Adimensional"/>
    <s v="Ministerio de Ciencias, Tecnología, Conocimiento e Innovación"/>
    <x v="2352"/>
    <m/>
    <s v="Gráfico Evolución"/>
    <m/>
    <x v="2338"/>
    <m/>
    <s v="#1774B9"/>
    <s v="360-2353"/>
    <n v="36314103"/>
    <s v="T-368"/>
    <s v="C-364"/>
    <s v="FI-366"/>
    <s v="M-373"/>
  </r>
  <r>
    <x v="2353"/>
    <n v="360"/>
    <s v="Enfermedades Mundiales"/>
    <s v="Salud"/>
    <n v="14104"/>
    <x v="7"/>
    <x v="4"/>
    <x v="2"/>
    <x v="349"/>
    <s v="Zona"/>
    <s v="Etapas Históricas"/>
    <s v="Periodo 2020-2021"/>
    <s v="Adimensional"/>
    <s v="Ministerio de Ciencias, Tecnología, Conocimiento e Innovación"/>
    <x v="2353"/>
    <m/>
    <s v="Gráfico Evolución"/>
    <m/>
    <x v="2339"/>
    <m/>
    <s v="#1774B9"/>
    <s v="360-2354"/>
    <n v="36314104"/>
    <s v="T-368"/>
    <s v="C-364"/>
    <s v="FI-366"/>
    <s v="M-373"/>
  </r>
  <r>
    <x v="2354"/>
    <n v="360"/>
    <s v="Enfermedades Mundiales"/>
    <s v="Salud"/>
    <n v="14105"/>
    <x v="7"/>
    <x v="4"/>
    <x v="2"/>
    <x v="350"/>
    <s v="Zona"/>
    <s v="Etapas Históricas"/>
    <s v="Periodo 2020-2021"/>
    <s v="Adimensional"/>
    <s v="Ministerio de Ciencias, Tecnología, Conocimiento e Innovación"/>
    <x v="2354"/>
    <m/>
    <s v="Gráfico Evolución"/>
    <m/>
    <x v="2340"/>
    <m/>
    <s v="#1774B9"/>
    <s v="360-2355"/>
    <n v="36314105"/>
    <s v="T-368"/>
    <s v="C-364"/>
    <s v="FI-366"/>
    <s v="M-373"/>
  </r>
  <r>
    <x v="2355"/>
    <n v="360"/>
    <s v="Enfermedades Mundiales"/>
    <s v="Salud"/>
    <n v="14106"/>
    <x v="7"/>
    <x v="4"/>
    <x v="2"/>
    <x v="351"/>
    <s v="Zona"/>
    <s v="Etapas Históricas"/>
    <s v="Periodo 2020-2021"/>
    <s v="Adimensional"/>
    <s v="Ministerio de Ciencias, Tecnología, Conocimiento e Innovación"/>
    <x v="2355"/>
    <m/>
    <s v="Gráfico Evolución"/>
    <m/>
    <x v="2341"/>
    <m/>
    <s v="#1774B9"/>
    <s v="360-2356"/>
    <n v="36314106"/>
    <s v="T-368"/>
    <s v="C-364"/>
    <s v="FI-366"/>
    <s v="M-373"/>
  </r>
  <r>
    <x v="2356"/>
    <n v="360"/>
    <s v="Enfermedades Mundiales"/>
    <s v="Salud"/>
    <n v="14107"/>
    <x v="7"/>
    <x v="4"/>
    <x v="2"/>
    <x v="352"/>
    <s v="Zona"/>
    <s v="Etapas Históricas"/>
    <s v="Periodo 2020-2021"/>
    <s v="Adimensional"/>
    <s v="Ministerio de Ciencias, Tecnología, Conocimiento e Innovación"/>
    <x v="2356"/>
    <m/>
    <s v="Gráfico Evolución"/>
    <m/>
    <x v="2342"/>
    <m/>
    <s v="#1774B9"/>
    <s v="360-2357"/>
    <n v="36314107"/>
    <s v="T-368"/>
    <s v="C-364"/>
    <s v="FI-366"/>
    <s v="M-373"/>
  </r>
  <r>
    <x v="2357"/>
    <n v="360"/>
    <s v="Enfermedades Mundiales"/>
    <s v="Salud"/>
    <n v="14108"/>
    <x v="7"/>
    <x v="4"/>
    <x v="2"/>
    <x v="353"/>
    <s v="Zona"/>
    <s v="Etapas Históricas"/>
    <s v="Periodo 2020-2021"/>
    <s v="Adimensional"/>
    <s v="Ministerio de Ciencias, Tecnología, Conocimiento e Innovación"/>
    <x v="2357"/>
    <m/>
    <s v="Gráfico Evolución"/>
    <m/>
    <x v="2343"/>
    <m/>
    <s v="#1774B9"/>
    <s v="360-2358"/>
    <n v="36314108"/>
    <s v="T-368"/>
    <s v="C-364"/>
    <s v="FI-366"/>
    <s v="M-373"/>
  </r>
  <r>
    <x v="2358"/>
    <n v="360"/>
    <s v="Enfermedades Mundiales"/>
    <s v="Salud"/>
    <n v="14201"/>
    <x v="7"/>
    <x v="4"/>
    <x v="2"/>
    <x v="354"/>
    <s v="Zona"/>
    <s v="Etapas Históricas"/>
    <s v="Periodo 2020-2021"/>
    <s v="Adimensional"/>
    <s v="Ministerio de Ciencias, Tecnología, Conocimiento e Innovación"/>
    <x v="2358"/>
    <m/>
    <s v="Gráfico Evolución"/>
    <m/>
    <x v="2344"/>
    <m/>
    <s v="#1774B9"/>
    <s v="360-2359"/>
    <n v="36314201"/>
    <s v="T-368"/>
    <s v="C-364"/>
    <s v="FI-366"/>
    <s v="M-373"/>
  </r>
  <r>
    <x v="2359"/>
    <n v="360"/>
    <s v="Enfermedades Mundiales"/>
    <s v="Salud"/>
    <n v="14202"/>
    <x v="7"/>
    <x v="4"/>
    <x v="2"/>
    <x v="355"/>
    <s v="Zona"/>
    <s v="Etapas Históricas"/>
    <s v="Periodo 2020-2021"/>
    <s v="Adimensional"/>
    <s v="Ministerio de Ciencias, Tecnología, Conocimiento e Innovación"/>
    <x v="2359"/>
    <m/>
    <s v="Gráfico Evolución"/>
    <m/>
    <x v="2345"/>
    <m/>
    <s v="#1774B9"/>
    <s v="360-2360"/>
    <n v="36314202"/>
    <s v="T-368"/>
    <s v="C-364"/>
    <s v="FI-366"/>
    <s v="M-373"/>
  </r>
  <r>
    <x v="2360"/>
    <n v="360"/>
    <s v="Enfermedades Mundiales"/>
    <s v="Salud"/>
    <n v="14203"/>
    <x v="7"/>
    <x v="4"/>
    <x v="2"/>
    <x v="356"/>
    <s v="Zona"/>
    <s v="Etapas Históricas"/>
    <s v="Periodo 2020-2021"/>
    <s v="Adimensional"/>
    <s v="Ministerio de Ciencias, Tecnología, Conocimiento e Innovación"/>
    <x v="2360"/>
    <m/>
    <s v="Gráfico Evolución"/>
    <m/>
    <x v="2346"/>
    <m/>
    <s v="#1774B9"/>
    <s v="360-2361"/>
    <n v="36314203"/>
    <s v="T-368"/>
    <s v="C-364"/>
    <s v="FI-366"/>
    <s v="M-373"/>
  </r>
  <r>
    <x v="2361"/>
    <n v="360"/>
    <s v="Enfermedades Mundiales"/>
    <s v="Salud"/>
    <n v="14204"/>
    <x v="7"/>
    <x v="4"/>
    <x v="2"/>
    <x v="357"/>
    <s v="Zona"/>
    <s v="Etapas Históricas"/>
    <s v="Periodo 2020-2021"/>
    <s v="Adimensional"/>
    <s v="Ministerio de Ciencias, Tecnología, Conocimiento e Innovación"/>
    <x v="2361"/>
    <m/>
    <s v="Gráfico Evolución"/>
    <m/>
    <x v="2347"/>
    <m/>
    <s v="#1774B9"/>
    <s v="360-2362"/>
    <n v="36314204"/>
    <s v="T-368"/>
    <s v="C-364"/>
    <s v="FI-366"/>
    <s v="M-373"/>
  </r>
  <r>
    <x v="2362"/>
    <n v="360"/>
    <s v="Enfermedades Mundiales"/>
    <s v="Salud"/>
    <n v="15101"/>
    <x v="7"/>
    <x v="4"/>
    <x v="2"/>
    <x v="358"/>
    <s v="Zona"/>
    <s v="Etapas Históricas"/>
    <s v="Periodo 2020-2021"/>
    <s v="Adimensional"/>
    <s v="Ministerio de Ciencias, Tecnología, Conocimiento e Innovación"/>
    <x v="2362"/>
    <m/>
    <s v="Gráfico Evolución"/>
    <m/>
    <x v="2348"/>
    <m/>
    <s v="#1774B9"/>
    <s v="360-2363"/>
    <n v="36315101"/>
    <s v="T-368"/>
    <s v="C-364"/>
    <s v="FI-366"/>
    <s v="M-373"/>
  </r>
  <r>
    <x v="2363"/>
    <n v="360"/>
    <s v="Enfermedades Mundiales"/>
    <s v="Salud"/>
    <n v="15102"/>
    <x v="7"/>
    <x v="4"/>
    <x v="2"/>
    <x v="359"/>
    <s v="Zona"/>
    <s v="Etapas Históricas"/>
    <s v="Periodo 2020-2021"/>
    <s v="Adimensional"/>
    <s v="Ministerio de Ciencias, Tecnología, Conocimiento e Innovación"/>
    <x v="2363"/>
    <m/>
    <s v="Gráfico Evolución"/>
    <m/>
    <x v="2349"/>
    <m/>
    <s v="#1774B9"/>
    <s v="360-2364"/>
    <n v="36315102"/>
    <s v="T-368"/>
    <s v="C-364"/>
    <s v="FI-366"/>
    <s v="M-373"/>
  </r>
  <r>
    <x v="2364"/>
    <n v="360"/>
    <s v="Enfermedades Mundiales"/>
    <s v="Salud"/>
    <n v="15201"/>
    <x v="7"/>
    <x v="4"/>
    <x v="2"/>
    <x v="360"/>
    <s v="Zona"/>
    <s v="Etapas Históricas"/>
    <s v="Periodo 2020-2021"/>
    <s v="Adimensional"/>
    <s v="Ministerio de Ciencias, Tecnología, Conocimiento e Innovación"/>
    <x v="2364"/>
    <m/>
    <s v="Gráfico Evolución"/>
    <m/>
    <x v="2350"/>
    <m/>
    <s v="#1774B9"/>
    <s v="360-2365"/>
    <n v="36315201"/>
    <s v="T-368"/>
    <s v="C-364"/>
    <s v="FI-366"/>
    <s v="M-373"/>
  </r>
  <r>
    <x v="2365"/>
    <n v="360"/>
    <s v="Enfermedades Mundiales"/>
    <s v="Salud"/>
    <n v="15202"/>
    <x v="7"/>
    <x v="4"/>
    <x v="2"/>
    <x v="361"/>
    <s v="Zona"/>
    <s v="Etapas Históricas"/>
    <s v="Periodo 2020-2021"/>
    <s v="Adimensional"/>
    <s v="Ministerio de Ciencias, Tecnología, Conocimiento e Innovación"/>
    <x v="2365"/>
    <m/>
    <s v="Gráfico Evolución"/>
    <m/>
    <x v="2351"/>
    <m/>
    <s v="#1774B9"/>
    <s v="360-2366"/>
    <n v="36315202"/>
    <s v="T-368"/>
    <s v="C-364"/>
    <s v="FI-366"/>
    <s v="M-373"/>
  </r>
  <r>
    <x v="2366"/>
    <n v="360"/>
    <s v="Enfermedades Mundiales"/>
    <s v="Salud"/>
    <n v="0"/>
    <x v="8"/>
    <x v="4"/>
    <x v="0"/>
    <x v="0"/>
    <s v="Región-Comuna-Zona"/>
    <s v="Etapas Históricas -Casos Activos"/>
    <s v="Periodo 2020-2021"/>
    <s v="Casos"/>
    <s v="Ministerio de Ciencias, Tecnología, Conocimiento e Innovación"/>
    <x v="2366"/>
    <m/>
    <s v="Gráfico Evolución Comparativo"/>
    <m/>
    <x v="2352"/>
    <n v="100200300"/>
    <s v="#1774B9"/>
    <s v="360-2367"/>
    <n v="36100000"/>
    <s v="T-369"/>
    <s v="C-364"/>
    <s v="FI-364"/>
    <s v="M-374"/>
  </r>
  <r>
    <x v="2367"/>
    <n v="360"/>
    <s v="Enfermedades Mundiales"/>
    <s v="Salud"/>
    <n v="1"/>
    <x v="8"/>
    <x v="4"/>
    <x v="1"/>
    <x v="1"/>
    <s v="Comuna-Zona"/>
    <s v="Etapas Históricas -Casos Activos"/>
    <s v="Periodo 2020-2021"/>
    <s v="Casos"/>
    <s v="Ministerio de Ciencias, Tecnología, Conocimiento e Innovación"/>
    <x v="2367"/>
    <m/>
    <s v="Gráfico Evolución Comparativo"/>
    <m/>
    <x v="2353"/>
    <n v="100200301"/>
    <s v="#1774B9"/>
    <s v="360-2368"/>
    <n v="36200001"/>
    <s v="T-369"/>
    <s v="C-364"/>
    <s v="FI-365"/>
    <s v="M-374"/>
  </r>
  <r>
    <x v="2368"/>
    <n v="360"/>
    <s v="Enfermedades Mundiales"/>
    <s v="Salud"/>
    <n v="2"/>
    <x v="8"/>
    <x v="4"/>
    <x v="1"/>
    <x v="2"/>
    <s v="Comuna-Zona"/>
    <s v="Etapas Históricas -Casos Activos"/>
    <s v="Periodo 2020-2021"/>
    <s v="Casos"/>
    <s v="Ministerio de Ciencias, Tecnología, Conocimiento e Innovación"/>
    <x v="2368"/>
    <m/>
    <s v="Gráfico Evolución Comparativo"/>
    <m/>
    <x v="2354"/>
    <n v="100200302"/>
    <s v="#1774B9"/>
    <s v="360-2369"/>
    <n v="36200002"/>
    <s v="T-369"/>
    <s v="C-364"/>
    <s v="FI-365"/>
    <s v="M-374"/>
  </r>
  <r>
    <x v="2369"/>
    <n v="360"/>
    <s v="Enfermedades Mundiales"/>
    <s v="Salud"/>
    <n v="3"/>
    <x v="8"/>
    <x v="4"/>
    <x v="1"/>
    <x v="3"/>
    <s v="Comuna-Zona"/>
    <s v="Etapas Históricas -Casos Activos"/>
    <s v="Periodo 2020-2021"/>
    <s v="Casos"/>
    <s v="Ministerio de Ciencias, Tecnología, Conocimiento e Innovación"/>
    <x v="2369"/>
    <m/>
    <s v="Gráfico Evolución Comparativo"/>
    <m/>
    <x v="2355"/>
    <m/>
    <s v="#1774B9"/>
    <s v="360-2370"/>
    <n v="36200003"/>
    <s v="T-369"/>
    <s v="C-364"/>
    <s v="FI-365"/>
    <s v="M-374"/>
  </r>
  <r>
    <x v="2370"/>
    <n v="360"/>
    <s v="Enfermedades Mundiales"/>
    <s v="Salud"/>
    <n v="4"/>
    <x v="8"/>
    <x v="4"/>
    <x v="1"/>
    <x v="4"/>
    <s v="Comuna-Zona"/>
    <s v="Etapas Históricas -Casos Activos"/>
    <s v="Periodo 2020-2021"/>
    <s v="Casos"/>
    <s v="Ministerio de Ciencias, Tecnología, Conocimiento e Innovación"/>
    <x v="2370"/>
    <m/>
    <s v="Gráfico Evolución Comparativo"/>
    <m/>
    <x v="2356"/>
    <m/>
    <s v="#1774B9"/>
    <s v="360-2371"/>
    <n v="36200004"/>
    <s v="T-369"/>
    <s v="C-364"/>
    <s v="FI-365"/>
    <s v="M-374"/>
  </r>
  <r>
    <x v="2371"/>
    <n v="360"/>
    <s v="Enfermedades Mundiales"/>
    <s v="Salud"/>
    <n v="5"/>
    <x v="8"/>
    <x v="4"/>
    <x v="1"/>
    <x v="5"/>
    <s v="Comuna-Zona"/>
    <s v="Etapas Históricas -Casos Activos"/>
    <s v="Periodo 2020-2021"/>
    <s v="Casos"/>
    <s v="Ministerio de Ciencias, Tecnología, Conocimiento e Innovación"/>
    <x v="2371"/>
    <m/>
    <s v="Gráfico Evolución Comparativo"/>
    <m/>
    <x v="2357"/>
    <m/>
    <s v="#1774B9"/>
    <s v="360-2372"/>
    <n v="36200005"/>
    <s v="T-369"/>
    <s v="C-364"/>
    <s v="FI-365"/>
    <s v="M-374"/>
  </r>
  <r>
    <x v="2372"/>
    <n v="360"/>
    <s v="Enfermedades Mundiales"/>
    <s v="Salud"/>
    <n v="6"/>
    <x v="8"/>
    <x v="4"/>
    <x v="1"/>
    <x v="6"/>
    <s v="Comuna-Zona"/>
    <s v="Etapas Históricas -Casos Activos"/>
    <s v="Periodo 2020-2021"/>
    <s v="Casos"/>
    <s v="Ministerio de Ciencias, Tecnología, Conocimiento e Innovación"/>
    <x v="2372"/>
    <m/>
    <s v="Gráfico Evolución Comparativo"/>
    <m/>
    <x v="2358"/>
    <m/>
    <s v="#1774B9"/>
    <s v="360-2373"/>
    <n v="36200006"/>
    <s v="T-369"/>
    <s v="C-364"/>
    <s v="FI-365"/>
    <s v="M-374"/>
  </r>
  <r>
    <x v="2373"/>
    <n v="360"/>
    <s v="Enfermedades Mundiales"/>
    <s v="Salud"/>
    <n v="7"/>
    <x v="8"/>
    <x v="4"/>
    <x v="1"/>
    <x v="7"/>
    <s v="Comuna-Zona"/>
    <s v="Etapas Históricas -Casos Activos"/>
    <s v="Periodo 2020-2021"/>
    <s v="Casos"/>
    <s v="Ministerio de Ciencias, Tecnología, Conocimiento e Innovación"/>
    <x v="2373"/>
    <m/>
    <s v="Gráfico Evolución Comparativo"/>
    <m/>
    <x v="2359"/>
    <m/>
    <s v="#1774B9"/>
    <s v="360-2374"/>
    <n v="36200007"/>
    <s v="T-369"/>
    <s v="C-364"/>
    <s v="FI-365"/>
    <s v="M-374"/>
  </r>
  <r>
    <x v="2374"/>
    <n v="360"/>
    <s v="Enfermedades Mundiales"/>
    <s v="Salud"/>
    <n v="8"/>
    <x v="8"/>
    <x v="4"/>
    <x v="1"/>
    <x v="8"/>
    <s v="Comuna-Zona"/>
    <s v="Etapas Históricas -Casos Activos"/>
    <s v="Periodo 2020-2021"/>
    <s v="Casos"/>
    <s v="Ministerio de Ciencias, Tecnología, Conocimiento e Innovación"/>
    <x v="2374"/>
    <m/>
    <s v="Gráfico Evolución Comparativo"/>
    <m/>
    <x v="2360"/>
    <m/>
    <s v="#1774B9"/>
    <s v="360-2375"/>
    <n v="36200008"/>
    <s v="T-369"/>
    <s v="C-364"/>
    <s v="FI-365"/>
    <s v="M-374"/>
  </r>
  <r>
    <x v="2375"/>
    <n v="360"/>
    <s v="Enfermedades Mundiales"/>
    <s v="Salud"/>
    <n v="9"/>
    <x v="8"/>
    <x v="4"/>
    <x v="1"/>
    <x v="9"/>
    <s v="Comuna-Zona"/>
    <s v="Etapas Históricas -Casos Activos"/>
    <s v="Periodo 2020-2021"/>
    <s v="Casos"/>
    <s v="Ministerio de Ciencias, Tecnología, Conocimiento e Innovación"/>
    <x v="2375"/>
    <m/>
    <s v="Gráfico Evolución Comparativo"/>
    <m/>
    <x v="2361"/>
    <m/>
    <s v="#1774B9"/>
    <s v="360-2376"/>
    <n v="36200009"/>
    <s v="T-369"/>
    <s v="C-364"/>
    <s v="FI-365"/>
    <s v="M-374"/>
  </r>
  <r>
    <x v="2376"/>
    <n v="360"/>
    <s v="Enfermedades Mundiales"/>
    <s v="Salud"/>
    <n v="10"/>
    <x v="8"/>
    <x v="4"/>
    <x v="1"/>
    <x v="10"/>
    <s v="Comuna-Zona"/>
    <s v="Etapas Históricas -Casos Activos"/>
    <s v="Periodo 2020-2021"/>
    <s v="Casos"/>
    <s v="Ministerio de Ciencias, Tecnología, Conocimiento e Innovación"/>
    <x v="2376"/>
    <m/>
    <s v="Gráfico Evolución Comparativo"/>
    <m/>
    <x v="2362"/>
    <m/>
    <s v="#1774B9"/>
    <s v="360-2377"/>
    <n v="36200010"/>
    <s v="T-369"/>
    <s v="C-364"/>
    <s v="FI-365"/>
    <s v="M-374"/>
  </r>
  <r>
    <x v="2377"/>
    <n v="360"/>
    <s v="Enfermedades Mundiales"/>
    <s v="Salud"/>
    <n v="11"/>
    <x v="8"/>
    <x v="4"/>
    <x v="1"/>
    <x v="11"/>
    <s v="Comuna-Zona"/>
    <s v="Etapas Históricas -Casos Activos"/>
    <s v="Periodo 2020-2021"/>
    <s v="Casos"/>
    <s v="Ministerio de Ciencias, Tecnología, Conocimiento e Innovación"/>
    <x v="2377"/>
    <m/>
    <s v="Gráfico Evolución Comparativo"/>
    <m/>
    <x v="2363"/>
    <m/>
    <s v="#1774B9"/>
    <s v="360-2378"/>
    <n v="36200011"/>
    <s v="T-369"/>
    <s v="C-364"/>
    <s v="FI-365"/>
    <s v="M-374"/>
  </r>
  <r>
    <x v="2378"/>
    <n v="360"/>
    <s v="Enfermedades Mundiales"/>
    <s v="Salud"/>
    <n v="12"/>
    <x v="8"/>
    <x v="4"/>
    <x v="1"/>
    <x v="12"/>
    <s v="Comuna-Zona"/>
    <s v="Etapas Históricas -Casos Activos"/>
    <s v="Periodo 2020-2021"/>
    <s v="Casos"/>
    <s v="Ministerio de Ciencias, Tecnología, Conocimiento e Innovación"/>
    <x v="2378"/>
    <m/>
    <s v="Gráfico Evolución Comparativo"/>
    <m/>
    <x v="2364"/>
    <m/>
    <s v="#1774B9"/>
    <s v="360-2379"/>
    <n v="36200012"/>
    <s v="T-369"/>
    <s v="C-364"/>
    <s v="FI-365"/>
    <s v="M-374"/>
  </r>
  <r>
    <x v="2379"/>
    <n v="360"/>
    <s v="Enfermedades Mundiales"/>
    <s v="Salud"/>
    <n v="13"/>
    <x v="8"/>
    <x v="4"/>
    <x v="1"/>
    <x v="13"/>
    <s v="Comuna-Zona"/>
    <s v="Etapas Históricas -Casos Activos"/>
    <s v="Periodo 2020-2021"/>
    <s v="Casos"/>
    <s v="Ministerio de Ciencias, Tecnología, Conocimiento e Innovación"/>
    <x v="2379"/>
    <m/>
    <s v="Gráfico Evolución Comparativo"/>
    <m/>
    <x v="2365"/>
    <m/>
    <s v="#1774B9"/>
    <s v="360-2380"/>
    <n v="36200013"/>
    <s v="T-369"/>
    <s v="C-364"/>
    <s v="FI-365"/>
    <s v="M-374"/>
  </r>
  <r>
    <x v="2380"/>
    <n v="360"/>
    <s v="Enfermedades Mundiales"/>
    <s v="Salud"/>
    <n v="14"/>
    <x v="8"/>
    <x v="4"/>
    <x v="1"/>
    <x v="14"/>
    <s v="Comuna-Zona"/>
    <s v="Etapas Históricas -Casos Activos"/>
    <s v="Periodo 2020-2021"/>
    <s v="Casos"/>
    <s v="Ministerio de Ciencias, Tecnología, Conocimiento e Innovación"/>
    <x v="2380"/>
    <m/>
    <s v="Gráfico Evolución Comparativo"/>
    <m/>
    <x v="2366"/>
    <m/>
    <s v="#1774B9"/>
    <s v="360-2381"/>
    <n v="36200014"/>
    <s v="T-369"/>
    <s v="C-364"/>
    <s v="FI-365"/>
    <s v="M-374"/>
  </r>
  <r>
    <x v="2381"/>
    <n v="360"/>
    <s v="Enfermedades Mundiales"/>
    <s v="Salud"/>
    <n v="15"/>
    <x v="8"/>
    <x v="4"/>
    <x v="1"/>
    <x v="15"/>
    <s v="Comuna-Zona"/>
    <s v="Etapas Históricas -Casos Activos"/>
    <s v="Periodo 2020-2021"/>
    <s v="Casos"/>
    <s v="Ministerio de Ciencias, Tecnología, Conocimiento e Innovación"/>
    <x v="2381"/>
    <m/>
    <s v="Gráfico Evolución Comparativo"/>
    <m/>
    <x v="2367"/>
    <m/>
    <s v="#1774B9"/>
    <s v="360-2382"/>
    <n v="36200015"/>
    <s v="T-369"/>
    <s v="C-364"/>
    <s v="FI-365"/>
    <s v="M-374"/>
  </r>
  <r>
    <x v="2382"/>
    <n v="360"/>
    <s v="Enfermedades Mundiales"/>
    <s v="Salud"/>
    <n v="16"/>
    <x v="8"/>
    <x v="4"/>
    <x v="1"/>
    <x v="16"/>
    <s v="Comuna-Zona"/>
    <s v="Etapas Históricas -Casos Activos"/>
    <s v="Periodo 2020-2021"/>
    <s v="Casos"/>
    <s v="Ministerio de Ciencias, Tecnología, Conocimiento e Innovación"/>
    <x v="2382"/>
    <m/>
    <s v="Gráfico Evolución Comparativo"/>
    <m/>
    <x v="2368"/>
    <m/>
    <s v="#1774B9"/>
    <s v="360-2383"/>
    <n v="36200016"/>
    <s v="T-369"/>
    <s v="C-364"/>
    <s v="FI-365"/>
    <s v="M-374"/>
  </r>
  <r>
    <x v="2383"/>
    <n v="360"/>
    <s v="Enfermedades Mundiales"/>
    <s v="Salud"/>
    <n v="1101"/>
    <x v="8"/>
    <x v="4"/>
    <x v="2"/>
    <x v="17"/>
    <s v="Zona"/>
    <s v="Etapas Históricas -Casos Activos"/>
    <s v="Periodo 2020-2021"/>
    <s v="Casos"/>
    <s v="Ministerio de Ciencias, Tecnología, Conocimiento e Innovación"/>
    <x v="2383"/>
    <m/>
    <s v="Gráfico Evolución Comparativo"/>
    <m/>
    <x v="2369"/>
    <m/>
    <s v="#1774B9"/>
    <s v="360-2384"/>
    <n v="36301101"/>
    <s v="T-369"/>
    <s v="C-364"/>
    <s v="FI-366"/>
    <s v="M-374"/>
  </r>
  <r>
    <x v="2384"/>
    <n v="360"/>
    <s v="Enfermedades Mundiales"/>
    <s v="Salud"/>
    <n v="1107"/>
    <x v="8"/>
    <x v="4"/>
    <x v="2"/>
    <x v="18"/>
    <s v="Zona"/>
    <s v="Etapas Históricas -Casos Activos"/>
    <s v="Periodo 2020-2021"/>
    <s v="Casos"/>
    <s v="Ministerio de Ciencias, Tecnología, Conocimiento e Innovación"/>
    <x v="2384"/>
    <m/>
    <s v="Gráfico Evolución Comparativo"/>
    <m/>
    <x v="2370"/>
    <m/>
    <s v="#1774B9"/>
    <s v="360-2385"/>
    <n v="36301107"/>
    <s v="T-369"/>
    <s v="C-364"/>
    <s v="FI-366"/>
    <s v="M-374"/>
  </r>
  <r>
    <x v="2385"/>
    <n v="360"/>
    <s v="Enfermedades Mundiales"/>
    <s v="Salud"/>
    <n v="1401"/>
    <x v="8"/>
    <x v="4"/>
    <x v="2"/>
    <x v="19"/>
    <s v="Zona"/>
    <s v="Etapas Históricas -Casos Activos"/>
    <s v="Periodo 2020-2021"/>
    <s v="Casos"/>
    <s v="Ministerio de Ciencias, Tecnología, Conocimiento e Innovación"/>
    <x v="2385"/>
    <m/>
    <s v="Gráfico Evolución Comparativo"/>
    <m/>
    <x v="2371"/>
    <m/>
    <s v="#1774B9"/>
    <s v="360-2386"/>
    <n v="36301401"/>
    <s v="T-369"/>
    <s v="C-364"/>
    <s v="FI-366"/>
    <s v="M-374"/>
  </r>
  <r>
    <x v="2386"/>
    <n v="360"/>
    <s v="Enfermedades Mundiales"/>
    <s v="Salud"/>
    <n v="1402"/>
    <x v="8"/>
    <x v="4"/>
    <x v="2"/>
    <x v="20"/>
    <s v="Zona"/>
    <s v="Etapas Históricas -Casos Activos"/>
    <s v="Periodo 2020-2021"/>
    <s v="Casos"/>
    <s v="Ministerio de Ciencias, Tecnología, Conocimiento e Innovación"/>
    <x v="2386"/>
    <m/>
    <s v="Gráfico Evolución Comparativo"/>
    <m/>
    <x v="2372"/>
    <m/>
    <s v="#1774B9"/>
    <s v="360-2387"/>
    <n v="36301402"/>
    <s v="T-369"/>
    <s v="C-364"/>
    <s v="FI-366"/>
    <s v="M-374"/>
  </r>
  <r>
    <x v="2387"/>
    <n v="360"/>
    <s v="Enfermedades Mundiales"/>
    <s v="Salud"/>
    <n v="1403"/>
    <x v="8"/>
    <x v="4"/>
    <x v="2"/>
    <x v="21"/>
    <s v="Zona"/>
    <s v="Etapas Históricas -Casos Activos"/>
    <s v="Periodo 2020-2021"/>
    <s v="Casos"/>
    <s v="Ministerio de Ciencias, Tecnología, Conocimiento e Innovación"/>
    <x v="2387"/>
    <m/>
    <s v="Gráfico Evolución Comparativo"/>
    <m/>
    <x v="2373"/>
    <m/>
    <s v="#1774B9"/>
    <s v="360-2388"/>
    <n v="36301403"/>
    <s v="T-369"/>
    <s v="C-364"/>
    <s v="FI-366"/>
    <s v="M-374"/>
  </r>
  <r>
    <x v="2388"/>
    <n v="360"/>
    <s v="Enfermedades Mundiales"/>
    <s v="Salud"/>
    <n v="1404"/>
    <x v="8"/>
    <x v="4"/>
    <x v="2"/>
    <x v="22"/>
    <s v="Zona"/>
    <s v="Etapas Históricas -Casos Activos"/>
    <s v="Periodo 2020-2021"/>
    <s v="Casos"/>
    <s v="Ministerio de Ciencias, Tecnología, Conocimiento e Innovación"/>
    <x v="2388"/>
    <m/>
    <s v="Gráfico Evolución Comparativo"/>
    <m/>
    <x v="2374"/>
    <m/>
    <s v="#1774B9"/>
    <s v="360-2389"/>
    <n v="36301404"/>
    <s v="T-369"/>
    <s v="C-364"/>
    <s v="FI-366"/>
    <s v="M-374"/>
  </r>
  <r>
    <x v="2389"/>
    <n v="360"/>
    <s v="Enfermedades Mundiales"/>
    <s v="Salud"/>
    <n v="1405"/>
    <x v="8"/>
    <x v="4"/>
    <x v="2"/>
    <x v="23"/>
    <s v="Zona"/>
    <s v="Etapas Históricas -Casos Activos"/>
    <s v="Periodo 2020-2021"/>
    <s v="Casos"/>
    <s v="Ministerio de Ciencias, Tecnología, Conocimiento e Innovación"/>
    <x v="2389"/>
    <m/>
    <s v="Gráfico Evolución Comparativo"/>
    <m/>
    <x v="2375"/>
    <m/>
    <s v="#1774B9"/>
    <s v="360-2390"/>
    <n v="36301405"/>
    <s v="T-369"/>
    <s v="C-364"/>
    <s v="FI-366"/>
    <s v="M-374"/>
  </r>
  <r>
    <x v="2390"/>
    <n v="360"/>
    <s v="Enfermedades Mundiales"/>
    <s v="Salud"/>
    <n v="2101"/>
    <x v="8"/>
    <x v="4"/>
    <x v="2"/>
    <x v="24"/>
    <s v="Zona"/>
    <s v="Etapas Históricas -Casos Activos"/>
    <s v="Periodo 2020-2021"/>
    <s v="Casos"/>
    <s v="Ministerio de Ciencias, Tecnología, Conocimiento e Innovación"/>
    <x v="2390"/>
    <m/>
    <s v="Gráfico Evolución Comparativo"/>
    <m/>
    <x v="2376"/>
    <m/>
    <s v="#1774B9"/>
    <s v="360-2391"/>
    <n v="36302101"/>
    <s v="T-369"/>
    <s v="C-364"/>
    <s v="FI-366"/>
    <s v="M-374"/>
  </r>
  <r>
    <x v="2391"/>
    <n v="360"/>
    <s v="Enfermedades Mundiales"/>
    <s v="Salud"/>
    <n v="2102"/>
    <x v="8"/>
    <x v="4"/>
    <x v="2"/>
    <x v="25"/>
    <s v="Zona"/>
    <s v="Etapas Históricas -Casos Activos"/>
    <s v="Periodo 2020-2021"/>
    <s v="Casos"/>
    <s v="Ministerio de Ciencias, Tecnología, Conocimiento e Innovación"/>
    <x v="2391"/>
    <m/>
    <s v="Gráfico Evolución Comparativo"/>
    <m/>
    <x v="2377"/>
    <m/>
    <s v="#1774B9"/>
    <s v="360-2392"/>
    <n v="36302102"/>
    <s v="T-369"/>
    <s v="C-364"/>
    <s v="FI-366"/>
    <s v="M-374"/>
  </r>
  <r>
    <x v="2392"/>
    <n v="360"/>
    <s v="Enfermedades Mundiales"/>
    <s v="Salud"/>
    <n v="2103"/>
    <x v="8"/>
    <x v="4"/>
    <x v="2"/>
    <x v="26"/>
    <s v="Zona"/>
    <s v="Etapas Históricas -Casos Activos"/>
    <s v="Periodo 2020-2021"/>
    <s v="Casos"/>
    <s v="Ministerio de Ciencias, Tecnología, Conocimiento e Innovación"/>
    <x v="2392"/>
    <m/>
    <s v="Gráfico Evolución Comparativo"/>
    <m/>
    <x v="2378"/>
    <m/>
    <s v="#1774B9"/>
    <s v="360-2393"/>
    <n v="36302103"/>
    <s v="T-369"/>
    <s v="C-364"/>
    <s v="FI-366"/>
    <s v="M-374"/>
  </r>
  <r>
    <x v="2393"/>
    <n v="360"/>
    <s v="Enfermedades Mundiales"/>
    <s v="Salud"/>
    <n v="2104"/>
    <x v="8"/>
    <x v="4"/>
    <x v="2"/>
    <x v="27"/>
    <s v="Zona"/>
    <s v="Etapas Históricas -Casos Activos"/>
    <s v="Periodo 2020-2021"/>
    <s v="Casos"/>
    <s v="Ministerio de Ciencias, Tecnología, Conocimiento e Innovación"/>
    <x v="2393"/>
    <m/>
    <s v="Gráfico Evolución Comparativo"/>
    <m/>
    <x v="2379"/>
    <m/>
    <s v="#1774B9"/>
    <s v="360-2394"/>
    <n v="36302104"/>
    <s v="T-369"/>
    <s v="C-364"/>
    <s v="FI-366"/>
    <s v="M-374"/>
  </r>
  <r>
    <x v="2394"/>
    <n v="360"/>
    <s v="Enfermedades Mundiales"/>
    <s v="Salud"/>
    <n v="2201"/>
    <x v="8"/>
    <x v="4"/>
    <x v="2"/>
    <x v="28"/>
    <s v="Zona"/>
    <s v="Etapas Históricas -Casos Activos"/>
    <s v="Periodo 2020-2021"/>
    <s v="Casos"/>
    <s v="Ministerio de Ciencias, Tecnología, Conocimiento e Innovación"/>
    <x v="2394"/>
    <m/>
    <s v="Gráfico Evolución Comparativo"/>
    <m/>
    <x v="2380"/>
    <m/>
    <s v="#1774B9"/>
    <s v="360-2395"/>
    <n v="36302201"/>
    <s v="T-369"/>
    <s v="C-364"/>
    <s v="FI-366"/>
    <s v="M-374"/>
  </r>
  <r>
    <x v="2395"/>
    <n v="360"/>
    <s v="Enfermedades Mundiales"/>
    <s v="Salud"/>
    <n v="2202"/>
    <x v="8"/>
    <x v="4"/>
    <x v="2"/>
    <x v="29"/>
    <s v="Zona"/>
    <s v="Etapas Históricas -Casos Activos"/>
    <s v="Periodo 2020-2021"/>
    <s v="Casos"/>
    <s v="Ministerio de Ciencias, Tecnología, Conocimiento e Innovación"/>
    <x v="2395"/>
    <m/>
    <s v="Gráfico Evolución Comparativo"/>
    <m/>
    <x v="2381"/>
    <m/>
    <s v="#1774B9"/>
    <s v="360-2396"/>
    <n v="36302202"/>
    <s v="T-369"/>
    <s v="C-364"/>
    <s v="FI-366"/>
    <s v="M-374"/>
  </r>
  <r>
    <x v="2396"/>
    <n v="360"/>
    <s v="Enfermedades Mundiales"/>
    <s v="Salud"/>
    <n v="2203"/>
    <x v="8"/>
    <x v="4"/>
    <x v="2"/>
    <x v="30"/>
    <s v="Zona"/>
    <s v="Etapas Históricas -Casos Activos"/>
    <s v="Periodo 2020-2021"/>
    <s v="Casos"/>
    <s v="Ministerio de Ciencias, Tecnología, Conocimiento e Innovación"/>
    <x v="2396"/>
    <m/>
    <s v="Gráfico Evolución Comparativo"/>
    <m/>
    <x v="2382"/>
    <m/>
    <s v="#1774B9"/>
    <s v="360-2397"/>
    <n v="36302203"/>
    <s v="T-369"/>
    <s v="C-364"/>
    <s v="FI-366"/>
    <s v="M-374"/>
  </r>
  <r>
    <x v="2397"/>
    <n v="360"/>
    <s v="Enfermedades Mundiales"/>
    <s v="Salud"/>
    <n v="2301"/>
    <x v="8"/>
    <x v="4"/>
    <x v="2"/>
    <x v="31"/>
    <s v="Zona"/>
    <s v="Etapas Históricas -Casos Activos"/>
    <s v="Periodo 2020-2021"/>
    <s v="Casos"/>
    <s v="Ministerio de Ciencias, Tecnología, Conocimiento e Innovación"/>
    <x v="2397"/>
    <m/>
    <s v="Gráfico Evolución Comparativo"/>
    <m/>
    <x v="2383"/>
    <m/>
    <s v="#1774B9"/>
    <s v="360-2398"/>
    <n v="36302301"/>
    <s v="T-369"/>
    <s v="C-364"/>
    <s v="FI-366"/>
    <s v="M-374"/>
  </r>
  <r>
    <x v="2398"/>
    <n v="360"/>
    <s v="Enfermedades Mundiales"/>
    <s v="Salud"/>
    <n v="2302"/>
    <x v="8"/>
    <x v="4"/>
    <x v="2"/>
    <x v="32"/>
    <s v="Zona"/>
    <s v="Etapas Históricas -Casos Activos"/>
    <s v="Periodo 2020-2021"/>
    <s v="Casos"/>
    <s v="Ministerio de Ciencias, Tecnología, Conocimiento e Innovación"/>
    <x v="2398"/>
    <m/>
    <s v="Gráfico Evolución Comparativo"/>
    <m/>
    <x v="2384"/>
    <m/>
    <s v="#1774B9"/>
    <s v="360-2399"/>
    <n v="36302302"/>
    <s v="T-369"/>
    <s v="C-364"/>
    <s v="FI-366"/>
    <s v="M-374"/>
  </r>
  <r>
    <x v="2399"/>
    <n v="360"/>
    <s v="Enfermedades Mundiales"/>
    <s v="Salud"/>
    <n v="3101"/>
    <x v="8"/>
    <x v="4"/>
    <x v="2"/>
    <x v="33"/>
    <s v="Zona"/>
    <s v="Etapas Históricas -Casos Activos"/>
    <s v="Periodo 2020-2021"/>
    <s v="Casos"/>
    <s v="Ministerio de Ciencias, Tecnología, Conocimiento e Innovación"/>
    <x v="2399"/>
    <m/>
    <s v="Gráfico Evolución Comparativo"/>
    <m/>
    <x v="2385"/>
    <m/>
    <s v="#1774B9"/>
    <s v="360-2400"/>
    <n v="36303101"/>
    <s v="T-369"/>
    <s v="C-364"/>
    <s v="FI-366"/>
    <s v="M-374"/>
  </r>
  <r>
    <x v="2400"/>
    <n v="360"/>
    <s v="Enfermedades Mundiales"/>
    <s v="Salud"/>
    <n v="3102"/>
    <x v="8"/>
    <x v="4"/>
    <x v="2"/>
    <x v="34"/>
    <s v="Zona"/>
    <s v="Etapas Históricas -Casos Activos"/>
    <s v="Periodo 2020-2021"/>
    <s v="Casos"/>
    <s v="Ministerio de Ciencias, Tecnología, Conocimiento e Innovación"/>
    <x v="2400"/>
    <m/>
    <s v="Gráfico Evolución Comparativo"/>
    <m/>
    <x v="2386"/>
    <m/>
    <s v="#1774B9"/>
    <s v="360-2401"/>
    <n v="36303102"/>
    <s v="T-369"/>
    <s v="C-364"/>
    <s v="FI-366"/>
    <s v="M-374"/>
  </r>
  <r>
    <x v="2401"/>
    <n v="360"/>
    <s v="Enfermedades Mundiales"/>
    <s v="Salud"/>
    <n v="3103"/>
    <x v="8"/>
    <x v="4"/>
    <x v="2"/>
    <x v="35"/>
    <s v="Zona"/>
    <s v="Etapas Históricas -Casos Activos"/>
    <s v="Periodo 2020-2021"/>
    <s v="Casos"/>
    <s v="Ministerio de Ciencias, Tecnología, Conocimiento e Innovación"/>
    <x v="2401"/>
    <m/>
    <s v="Gráfico Evolución Comparativo"/>
    <m/>
    <x v="2387"/>
    <m/>
    <s v="#1774B9"/>
    <s v="360-2402"/>
    <n v="36303103"/>
    <s v="T-369"/>
    <s v="C-364"/>
    <s v="FI-366"/>
    <s v="M-374"/>
  </r>
  <r>
    <x v="2402"/>
    <n v="360"/>
    <s v="Enfermedades Mundiales"/>
    <s v="Salud"/>
    <n v="3201"/>
    <x v="8"/>
    <x v="4"/>
    <x v="2"/>
    <x v="36"/>
    <s v="Zona"/>
    <s v="Etapas Históricas -Casos Activos"/>
    <s v="Periodo 2020-2021"/>
    <s v="Casos"/>
    <s v="Ministerio de Ciencias, Tecnología, Conocimiento e Innovación"/>
    <x v="2402"/>
    <m/>
    <s v="Gráfico Evolución Comparativo"/>
    <m/>
    <x v="2388"/>
    <m/>
    <s v="#1774B9"/>
    <s v="360-2403"/>
    <n v="36303201"/>
    <s v="T-369"/>
    <s v="C-364"/>
    <s v="FI-366"/>
    <s v="M-374"/>
  </r>
  <r>
    <x v="2403"/>
    <n v="360"/>
    <s v="Enfermedades Mundiales"/>
    <s v="Salud"/>
    <n v="3202"/>
    <x v="8"/>
    <x v="4"/>
    <x v="2"/>
    <x v="37"/>
    <s v="Zona"/>
    <s v="Etapas Históricas -Casos Activos"/>
    <s v="Periodo 2020-2021"/>
    <s v="Casos"/>
    <s v="Ministerio de Ciencias, Tecnología, Conocimiento e Innovación"/>
    <x v="2403"/>
    <m/>
    <s v="Gráfico Evolución Comparativo"/>
    <m/>
    <x v="2389"/>
    <m/>
    <s v="#1774B9"/>
    <s v="360-2404"/>
    <n v="36303202"/>
    <s v="T-369"/>
    <s v="C-364"/>
    <s v="FI-366"/>
    <s v="M-374"/>
  </r>
  <r>
    <x v="2404"/>
    <n v="360"/>
    <s v="Enfermedades Mundiales"/>
    <s v="Salud"/>
    <n v="3301"/>
    <x v="8"/>
    <x v="4"/>
    <x v="2"/>
    <x v="38"/>
    <s v="Zona"/>
    <s v="Etapas Históricas -Casos Activos"/>
    <s v="Periodo 2020-2021"/>
    <s v="Casos"/>
    <s v="Ministerio de Ciencias, Tecnología, Conocimiento e Innovación"/>
    <x v="2404"/>
    <m/>
    <s v="Gráfico Evolución Comparativo"/>
    <m/>
    <x v="2390"/>
    <m/>
    <s v="#1774B9"/>
    <s v="360-2405"/>
    <n v="36303301"/>
    <s v="T-369"/>
    <s v="C-364"/>
    <s v="FI-366"/>
    <s v="M-374"/>
  </r>
  <r>
    <x v="2405"/>
    <n v="360"/>
    <s v="Enfermedades Mundiales"/>
    <s v="Salud"/>
    <n v="3302"/>
    <x v="8"/>
    <x v="4"/>
    <x v="2"/>
    <x v="39"/>
    <s v="Zona"/>
    <s v="Etapas Históricas -Casos Activos"/>
    <s v="Periodo 2020-2021"/>
    <s v="Casos"/>
    <s v="Ministerio de Ciencias, Tecnología, Conocimiento e Innovación"/>
    <x v="2405"/>
    <m/>
    <s v="Gráfico Evolución Comparativo"/>
    <m/>
    <x v="2391"/>
    <m/>
    <s v="#1774B9"/>
    <s v="360-2406"/>
    <n v="36303302"/>
    <s v="T-369"/>
    <s v="C-364"/>
    <s v="FI-366"/>
    <s v="M-374"/>
  </r>
  <r>
    <x v="2406"/>
    <n v="360"/>
    <s v="Enfermedades Mundiales"/>
    <s v="Salud"/>
    <n v="3303"/>
    <x v="8"/>
    <x v="4"/>
    <x v="2"/>
    <x v="40"/>
    <s v="Zona"/>
    <s v="Etapas Históricas -Casos Activos"/>
    <s v="Periodo 2020-2021"/>
    <s v="Casos"/>
    <s v="Ministerio de Ciencias, Tecnología, Conocimiento e Innovación"/>
    <x v="2406"/>
    <m/>
    <s v="Gráfico Evolución Comparativo"/>
    <m/>
    <x v="2392"/>
    <m/>
    <s v="#1774B9"/>
    <s v="360-2407"/>
    <n v="36303303"/>
    <s v="T-369"/>
    <s v="C-364"/>
    <s v="FI-366"/>
    <s v="M-374"/>
  </r>
  <r>
    <x v="2407"/>
    <n v="360"/>
    <s v="Enfermedades Mundiales"/>
    <s v="Salud"/>
    <n v="3304"/>
    <x v="8"/>
    <x v="4"/>
    <x v="2"/>
    <x v="41"/>
    <s v="Zona"/>
    <s v="Etapas Históricas -Casos Activos"/>
    <s v="Periodo 2020-2021"/>
    <s v="Casos"/>
    <s v="Ministerio de Ciencias, Tecnología, Conocimiento e Innovación"/>
    <x v="2407"/>
    <m/>
    <s v="Gráfico Evolución Comparativo"/>
    <m/>
    <x v="2393"/>
    <m/>
    <s v="#1774B9"/>
    <s v="360-2408"/>
    <n v="36303304"/>
    <s v="T-369"/>
    <s v="C-364"/>
    <s v="FI-366"/>
    <s v="M-374"/>
  </r>
  <r>
    <x v="2408"/>
    <n v="360"/>
    <s v="Enfermedades Mundiales"/>
    <s v="Salud"/>
    <n v="4101"/>
    <x v="8"/>
    <x v="4"/>
    <x v="2"/>
    <x v="42"/>
    <s v="Zona"/>
    <s v="Etapas Históricas -Casos Activos"/>
    <s v="Periodo 2020-2021"/>
    <s v="Casos"/>
    <s v="Ministerio de Ciencias, Tecnología, Conocimiento e Innovación"/>
    <x v="2408"/>
    <m/>
    <s v="Gráfico Evolución Comparativo"/>
    <m/>
    <x v="2394"/>
    <m/>
    <s v="#1774B9"/>
    <s v="360-2409"/>
    <n v="36304101"/>
    <s v="T-369"/>
    <s v="C-364"/>
    <s v="FI-366"/>
    <s v="M-374"/>
  </r>
  <r>
    <x v="2409"/>
    <n v="360"/>
    <s v="Enfermedades Mundiales"/>
    <s v="Salud"/>
    <n v="4102"/>
    <x v="8"/>
    <x v="4"/>
    <x v="2"/>
    <x v="43"/>
    <s v="Zona"/>
    <s v="Etapas Históricas -Casos Activos"/>
    <s v="Periodo 2020-2021"/>
    <s v="Casos"/>
    <s v="Ministerio de Ciencias, Tecnología, Conocimiento e Innovación"/>
    <x v="2409"/>
    <m/>
    <s v="Gráfico Evolución Comparativo"/>
    <m/>
    <x v="2395"/>
    <m/>
    <s v="#1774B9"/>
    <s v="360-2410"/>
    <n v="36304102"/>
    <s v="T-369"/>
    <s v="C-364"/>
    <s v="FI-366"/>
    <s v="M-374"/>
  </r>
  <r>
    <x v="2410"/>
    <n v="360"/>
    <s v="Enfermedades Mundiales"/>
    <s v="Salud"/>
    <n v="4103"/>
    <x v="8"/>
    <x v="4"/>
    <x v="2"/>
    <x v="44"/>
    <s v="Zona"/>
    <s v="Etapas Históricas -Casos Activos"/>
    <s v="Periodo 2020-2021"/>
    <s v="Casos"/>
    <s v="Ministerio de Ciencias, Tecnología, Conocimiento e Innovación"/>
    <x v="2410"/>
    <m/>
    <s v="Gráfico Evolución Comparativo"/>
    <m/>
    <x v="2396"/>
    <m/>
    <s v="#1774B9"/>
    <s v="360-2411"/>
    <n v="36304103"/>
    <s v="T-369"/>
    <s v="C-364"/>
    <s v="FI-366"/>
    <s v="M-374"/>
  </r>
  <r>
    <x v="2411"/>
    <n v="360"/>
    <s v="Enfermedades Mundiales"/>
    <s v="Salud"/>
    <n v="4104"/>
    <x v="8"/>
    <x v="4"/>
    <x v="2"/>
    <x v="45"/>
    <s v="Zona"/>
    <s v="Etapas Históricas -Casos Activos"/>
    <s v="Periodo 2020-2021"/>
    <s v="Casos"/>
    <s v="Ministerio de Ciencias, Tecnología, Conocimiento e Innovación"/>
    <x v="2411"/>
    <m/>
    <s v="Gráfico Evolución Comparativo"/>
    <m/>
    <x v="2397"/>
    <m/>
    <s v="#1774B9"/>
    <s v="360-2412"/>
    <n v="36304104"/>
    <s v="T-369"/>
    <s v="C-364"/>
    <s v="FI-366"/>
    <s v="M-374"/>
  </r>
  <r>
    <x v="2412"/>
    <n v="360"/>
    <s v="Enfermedades Mundiales"/>
    <s v="Salud"/>
    <n v="4105"/>
    <x v="8"/>
    <x v="4"/>
    <x v="2"/>
    <x v="46"/>
    <s v="Zona"/>
    <s v="Etapas Históricas -Casos Activos"/>
    <s v="Periodo 2020-2021"/>
    <s v="Casos"/>
    <s v="Ministerio de Ciencias, Tecnología, Conocimiento e Innovación"/>
    <x v="2412"/>
    <m/>
    <s v="Gráfico Evolución Comparativo"/>
    <m/>
    <x v="2398"/>
    <m/>
    <s v="#1774B9"/>
    <s v="360-2413"/>
    <n v="36304105"/>
    <s v="T-369"/>
    <s v="C-364"/>
    <s v="FI-366"/>
    <s v="M-374"/>
  </r>
  <r>
    <x v="2413"/>
    <n v="360"/>
    <s v="Enfermedades Mundiales"/>
    <s v="Salud"/>
    <n v="4106"/>
    <x v="8"/>
    <x v="4"/>
    <x v="2"/>
    <x v="47"/>
    <s v="Zona"/>
    <s v="Etapas Históricas -Casos Activos"/>
    <s v="Periodo 2020-2021"/>
    <s v="Casos"/>
    <s v="Ministerio de Ciencias, Tecnología, Conocimiento e Innovación"/>
    <x v="2413"/>
    <m/>
    <s v="Gráfico Evolución Comparativo"/>
    <m/>
    <x v="2399"/>
    <m/>
    <s v="#1774B9"/>
    <s v="360-2414"/>
    <n v="36304106"/>
    <s v="T-369"/>
    <s v="C-364"/>
    <s v="FI-366"/>
    <s v="M-374"/>
  </r>
  <r>
    <x v="2414"/>
    <n v="360"/>
    <s v="Enfermedades Mundiales"/>
    <s v="Salud"/>
    <n v="4201"/>
    <x v="8"/>
    <x v="4"/>
    <x v="2"/>
    <x v="48"/>
    <s v="Zona"/>
    <s v="Etapas Históricas -Casos Activos"/>
    <s v="Periodo 2020-2021"/>
    <s v="Casos"/>
    <s v="Ministerio de Ciencias, Tecnología, Conocimiento e Innovación"/>
    <x v="2414"/>
    <m/>
    <s v="Gráfico Evolución Comparativo"/>
    <m/>
    <x v="2400"/>
    <m/>
    <s v="#1774B9"/>
    <s v="360-2415"/>
    <n v="36304201"/>
    <s v="T-369"/>
    <s v="C-364"/>
    <s v="FI-366"/>
    <s v="M-374"/>
  </r>
  <r>
    <x v="2415"/>
    <n v="360"/>
    <s v="Enfermedades Mundiales"/>
    <s v="Salud"/>
    <n v="4202"/>
    <x v="8"/>
    <x v="4"/>
    <x v="2"/>
    <x v="49"/>
    <s v="Zona"/>
    <s v="Etapas Históricas -Casos Activos"/>
    <s v="Periodo 2020-2021"/>
    <s v="Casos"/>
    <s v="Ministerio de Ciencias, Tecnología, Conocimiento e Innovación"/>
    <x v="2415"/>
    <m/>
    <s v="Gráfico Evolución Comparativo"/>
    <m/>
    <x v="2401"/>
    <m/>
    <s v="#1774B9"/>
    <s v="360-2416"/>
    <n v="36304202"/>
    <s v="T-369"/>
    <s v="C-364"/>
    <s v="FI-366"/>
    <s v="M-374"/>
  </r>
  <r>
    <x v="2416"/>
    <n v="360"/>
    <s v="Enfermedades Mundiales"/>
    <s v="Salud"/>
    <n v="4203"/>
    <x v="8"/>
    <x v="4"/>
    <x v="2"/>
    <x v="50"/>
    <s v="Zona"/>
    <s v="Etapas Históricas -Casos Activos"/>
    <s v="Periodo 2020-2021"/>
    <s v="Casos"/>
    <s v="Ministerio de Ciencias, Tecnología, Conocimiento e Innovación"/>
    <x v="2416"/>
    <m/>
    <s v="Gráfico Evolución Comparativo"/>
    <m/>
    <x v="2402"/>
    <m/>
    <s v="#1774B9"/>
    <s v="360-2417"/>
    <n v="36304203"/>
    <s v="T-369"/>
    <s v="C-364"/>
    <s v="FI-366"/>
    <s v="M-374"/>
  </r>
  <r>
    <x v="2417"/>
    <n v="360"/>
    <s v="Enfermedades Mundiales"/>
    <s v="Salud"/>
    <n v="4204"/>
    <x v="8"/>
    <x v="4"/>
    <x v="2"/>
    <x v="51"/>
    <s v="Zona"/>
    <s v="Etapas Históricas -Casos Activos"/>
    <s v="Periodo 2020-2021"/>
    <s v="Casos"/>
    <s v="Ministerio de Ciencias, Tecnología, Conocimiento e Innovación"/>
    <x v="2417"/>
    <m/>
    <s v="Gráfico Evolución Comparativo"/>
    <m/>
    <x v="2403"/>
    <m/>
    <s v="#1774B9"/>
    <s v="360-2418"/>
    <n v="36304204"/>
    <s v="T-369"/>
    <s v="C-364"/>
    <s v="FI-366"/>
    <s v="M-374"/>
  </r>
  <r>
    <x v="2418"/>
    <n v="360"/>
    <s v="Enfermedades Mundiales"/>
    <s v="Salud"/>
    <n v="4301"/>
    <x v="8"/>
    <x v="4"/>
    <x v="2"/>
    <x v="52"/>
    <s v="Zona"/>
    <s v="Etapas Históricas -Casos Activos"/>
    <s v="Periodo 2020-2021"/>
    <s v="Casos"/>
    <s v="Ministerio de Ciencias, Tecnología, Conocimiento e Innovación"/>
    <x v="2418"/>
    <m/>
    <s v="Gráfico Evolución Comparativo"/>
    <m/>
    <x v="2404"/>
    <m/>
    <s v="#1774B9"/>
    <s v="360-2419"/>
    <n v="36304301"/>
    <s v="T-369"/>
    <s v="C-364"/>
    <s v="FI-366"/>
    <s v="M-374"/>
  </r>
  <r>
    <x v="2419"/>
    <n v="360"/>
    <s v="Enfermedades Mundiales"/>
    <s v="Salud"/>
    <n v="4302"/>
    <x v="8"/>
    <x v="4"/>
    <x v="2"/>
    <x v="53"/>
    <s v="Zona"/>
    <s v="Etapas Históricas -Casos Activos"/>
    <s v="Periodo 2020-2021"/>
    <s v="Casos"/>
    <s v="Ministerio de Ciencias, Tecnología, Conocimiento e Innovación"/>
    <x v="2419"/>
    <m/>
    <s v="Gráfico Evolución Comparativo"/>
    <m/>
    <x v="2405"/>
    <m/>
    <s v="#1774B9"/>
    <s v="360-2420"/>
    <n v="36304302"/>
    <s v="T-369"/>
    <s v="C-364"/>
    <s v="FI-366"/>
    <s v="M-374"/>
  </r>
  <r>
    <x v="2420"/>
    <n v="360"/>
    <s v="Enfermedades Mundiales"/>
    <s v="Salud"/>
    <n v="4303"/>
    <x v="8"/>
    <x v="4"/>
    <x v="2"/>
    <x v="54"/>
    <s v="Zona"/>
    <s v="Etapas Históricas -Casos Activos"/>
    <s v="Periodo 2020-2021"/>
    <s v="Casos"/>
    <s v="Ministerio de Ciencias, Tecnología, Conocimiento e Innovación"/>
    <x v="2420"/>
    <m/>
    <s v="Gráfico Evolución Comparativo"/>
    <m/>
    <x v="2406"/>
    <m/>
    <s v="#1774B9"/>
    <s v="360-2421"/>
    <n v="36304303"/>
    <s v="T-369"/>
    <s v="C-364"/>
    <s v="FI-366"/>
    <s v="M-374"/>
  </r>
  <r>
    <x v="2421"/>
    <n v="360"/>
    <s v="Enfermedades Mundiales"/>
    <s v="Salud"/>
    <n v="4304"/>
    <x v="8"/>
    <x v="4"/>
    <x v="2"/>
    <x v="55"/>
    <s v="Zona"/>
    <s v="Etapas Históricas -Casos Activos"/>
    <s v="Periodo 2020-2021"/>
    <s v="Casos"/>
    <s v="Ministerio de Ciencias, Tecnología, Conocimiento e Innovación"/>
    <x v="2421"/>
    <m/>
    <s v="Gráfico Evolución Comparativo"/>
    <m/>
    <x v="2407"/>
    <m/>
    <s v="#1774B9"/>
    <s v="360-2422"/>
    <n v="36304304"/>
    <s v="T-369"/>
    <s v="C-364"/>
    <s v="FI-366"/>
    <s v="M-374"/>
  </r>
  <r>
    <x v="2422"/>
    <n v="360"/>
    <s v="Enfermedades Mundiales"/>
    <s v="Salud"/>
    <n v="4305"/>
    <x v="8"/>
    <x v="4"/>
    <x v="2"/>
    <x v="56"/>
    <s v="Zona"/>
    <s v="Etapas Históricas -Casos Activos"/>
    <s v="Periodo 2020-2021"/>
    <s v="Casos"/>
    <s v="Ministerio de Ciencias, Tecnología, Conocimiento e Innovación"/>
    <x v="2422"/>
    <m/>
    <s v="Gráfico Evolución Comparativo"/>
    <m/>
    <x v="2408"/>
    <m/>
    <s v="#1774B9"/>
    <s v="360-2423"/>
    <n v="36304305"/>
    <s v="T-369"/>
    <s v="C-364"/>
    <s v="FI-366"/>
    <s v="M-374"/>
  </r>
  <r>
    <x v="2423"/>
    <n v="360"/>
    <s v="Enfermedades Mundiales"/>
    <s v="Salud"/>
    <n v="5101"/>
    <x v="8"/>
    <x v="4"/>
    <x v="2"/>
    <x v="57"/>
    <s v="Zona"/>
    <s v="Etapas Históricas -Casos Activos"/>
    <s v="Periodo 2020-2021"/>
    <s v="Casos"/>
    <s v="Ministerio de Ciencias, Tecnología, Conocimiento e Innovación"/>
    <x v="2423"/>
    <m/>
    <s v="Gráfico Evolución Comparativo"/>
    <m/>
    <x v="2409"/>
    <m/>
    <s v="#1774B9"/>
    <s v="360-2424"/>
    <n v="36305101"/>
    <s v="T-369"/>
    <s v="C-364"/>
    <s v="FI-366"/>
    <s v="M-374"/>
  </r>
  <r>
    <x v="2424"/>
    <n v="360"/>
    <s v="Enfermedades Mundiales"/>
    <s v="Salud"/>
    <n v="5102"/>
    <x v="8"/>
    <x v="4"/>
    <x v="2"/>
    <x v="58"/>
    <s v="Zona"/>
    <s v="Etapas Históricas -Casos Activos"/>
    <s v="Periodo 2020-2021"/>
    <s v="Casos"/>
    <s v="Ministerio de Ciencias, Tecnología, Conocimiento e Innovación"/>
    <x v="2424"/>
    <m/>
    <s v="Gráfico Evolución Comparativo"/>
    <m/>
    <x v="2410"/>
    <m/>
    <s v="#1774B9"/>
    <s v="360-2425"/>
    <n v="36305102"/>
    <s v="T-369"/>
    <s v="C-364"/>
    <s v="FI-366"/>
    <s v="M-374"/>
  </r>
  <r>
    <x v="2425"/>
    <n v="360"/>
    <s v="Enfermedades Mundiales"/>
    <s v="Salud"/>
    <n v="5103"/>
    <x v="8"/>
    <x v="4"/>
    <x v="2"/>
    <x v="59"/>
    <s v="Zona"/>
    <s v="Etapas Históricas -Casos Activos"/>
    <s v="Periodo 2020-2021"/>
    <s v="Casos"/>
    <s v="Ministerio de Ciencias, Tecnología, Conocimiento e Innovación"/>
    <x v="2425"/>
    <m/>
    <s v="Gráfico Evolución Comparativo"/>
    <m/>
    <x v="2411"/>
    <m/>
    <s v="#1774B9"/>
    <s v="360-2426"/>
    <n v="36305103"/>
    <s v="T-369"/>
    <s v="C-364"/>
    <s v="FI-366"/>
    <s v="M-374"/>
  </r>
  <r>
    <x v="2426"/>
    <n v="360"/>
    <s v="Enfermedades Mundiales"/>
    <s v="Salud"/>
    <n v="5104"/>
    <x v="8"/>
    <x v="4"/>
    <x v="2"/>
    <x v="60"/>
    <s v="Zona"/>
    <s v="Etapas Históricas -Casos Activos"/>
    <s v="Periodo 2020-2021"/>
    <s v="Casos"/>
    <s v="Ministerio de Ciencias, Tecnología, Conocimiento e Innovación"/>
    <x v="2426"/>
    <m/>
    <s v="Gráfico Evolución Comparativo"/>
    <m/>
    <x v="2412"/>
    <m/>
    <s v="#1774B9"/>
    <s v="360-2427"/>
    <n v="36305104"/>
    <s v="T-369"/>
    <s v="C-364"/>
    <s v="FI-366"/>
    <s v="M-374"/>
  </r>
  <r>
    <x v="2427"/>
    <n v="360"/>
    <s v="Enfermedades Mundiales"/>
    <s v="Salud"/>
    <n v="5105"/>
    <x v="8"/>
    <x v="4"/>
    <x v="2"/>
    <x v="61"/>
    <s v="Zona"/>
    <s v="Etapas Históricas -Casos Activos"/>
    <s v="Periodo 2020-2021"/>
    <s v="Casos"/>
    <s v="Ministerio de Ciencias, Tecnología, Conocimiento e Innovación"/>
    <x v="2427"/>
    <m/>
    <s v="Gráfico Evolución Comparativo"/>
    <m/>
    <x v="2413"/>
    <m/>
    <s v="#1774B9"/>
    <s v="360-2428"/>
    <n v="36305105"/>
    <s v="T-369"/>
    <s v="C-364"/>
    <s v="FI-366"/>
    <s v="M-374"/>
  </r>
  <r>
    <x v="2428"/>
    <n v="360"/>
    <s v="Enfermedades Mundiales"/>
    <s v="Salud"/>
    <n v="5107"/>
    <x v="8"/>
    <x v="4"/>
    <x v="2"/>
    <x v="62"/>
    <s v="Zona"/>
    <s v="Etapas Históricas -Casos Activos"/>
    <s v="Periodo 2020-2021"/>
    <s v="Casos"/>
    <s v="Ministerio de Ciencias, Tecnología, Conocimiento e Innovación"/>
    <x v="2428"/>
    <m/>
    <s v="Gráfico Evolución Comparativo"/>
    <m/>
    <x v="2414"/>
    <m/>
    <s v="#1774B9"/>
    <s v="360-2429"/>
    <n v="36305107"/>
    <s v="T-369"/>
    <s v="C-364"/>
    <s v="FI-366"/>
    <s v="M-374"/>
  </r>
  <r>
    <x v="2429"/>
    <n v="360"/>
    <s v="Enfermedades Mundiales"/>
    <s v="Salud"/>
    <n v="5109"/>
    <x v="8"/>
    <x v="4"/>
    <x v="2"/>
    <x v="63"/>
    <s v="Zona"/>
    <s v="Etapas Históricas -Casos Activos"/>
    <s v="Periodo 2020-2021"/>
    <s v="Casos"/>
    <s v="Ministerio de Ciencias, Tecnología, Conocimiento e Innovación"/>
    <x v="2429"/>
    <m/>
    <s v="Gráfico Evolución Comparativo"/>
    <m/>
    <x v="2415"/>
    <m/>
    <s v="#1774B9"/>
    <s v="360-2430"/>
    <n v="36305109"/>
    <s v="T-369"/>
    <s v="C-364"/>
    <s v="FI-366"/>
    <s v="M-374"/>
  </r>
  <r>
    <x v="2430"/>
    <n v="360"/>
    <s v="Enfermedades Mundiales"/>
    <s v="Salud"/>
    <n v="5201"/>
    <x v="8"/>
    <x v="4"/>
    <x v="2"/>
    <x v="64"/>
    <s v="Zona"/>
    <s v="Etapas Históricas -Casos Activos"/>
    <s v="Periodo 2020-2021"/>
    <s v="Casos"/>
    <s v="Ministerio de Ciencias, Tecnología, Conocimiento e Innovación"/>
    <x v="2430"/>
    <m/>
    <s v="Gráfico Evolución Comparativo"/>
    <m/>
    <x v="2416"/>
    <m/>
    <s v="#1774B9"/>
    <s v="360-2431"/>
    <n v="36305201"/>
    <s v="T-369"/>
    <s v="C-364"/>
    <s v="FI-366"/>
    <s v="M-374"/>
  </r>
  <r>
    <x v="2431"/>
    <n v="360"/>
    <s v="Enfermedades Mundiales"/>
    <s v="Salud"/>
    <n v="5301"/>
    <x v="8"/>
    <x v="4"/>
    <x v="2"/>
    <x v="65"/>
    <s v="Zona"/>
    <s v="Etapas Históricas -Casos Activos"/>
    <s v="Periodo 2020-2021"/>
    <s v="Casos"/>
    <s v="Ministerio de Ciencias, Tecnología, Conocimiento e Innovación"/>
    <x v="2431"/>
    <m/>
    <s v="Gráfico Evolución Comparativo"/>
    <m/>
    <x v="2417"/>
    <m/>
    <s v="#1774B9"/>
    <s v="360-2432"/>
    <n v="36305301"/>
    <s v="T-369"/>
    <s v="C-364"/>
    <s v="FI-366"/>
    <s v="M-374"/>
  </r>
  <r>
    <x v="2432"/>
    <n v="360"/>
    <s v="Enfermedades Mundiales"/>
    <s v="Salud"/>
    <n v="5302"/>
    <x v="8"/>
    <x v="4"/>
    <x v="2"/>
    <x v="66"/>
    <s v="Zona"/>
    <s v="Etapas Históricas -Casos Activos"/>
    <s v="Periodo 2020-2021"/>
    <s v="Casos"/>
    <s v="Ministerio de Ciencias, Tecnología, Conocimiento e Innovación"/>
    <x v="2432"/>
    <m/>
    <s v="Gráfico Evolución Comparativo"/>
    <m/>
    <x v="2418"/>
    <m/>
    <s v="#1774B9"/>
    <s v="360-2433"/>
    <n v="36305302"/>
    <s v="T-369"/>
    <s v="C-364"/>
    <s v="FI-366"/>
    <s v="M-374"/>
  </r>
  <r>
    <x v="2433"/>
    <n v="360"/>
    <s v="Enfermedades Mundiales"/>
    <s v="Salud"/>
    <n v="5303"/>
    <x v="8"/>
    <x v="4"/>
    <x v="2"/>
    <x v="67"/>
    <s v="Zona"/>
    <s v="Etapas Históricas -Casos Activos"/>
    <s v="Periodo 2020-2021"/>
    <s v="Casos"/>
    <s v="Ministerio de Ciencias, Tecnología, Conocimiento e Innovación"/>
    <x v="2433"/>
    <m/>
    <s v="Gráfico Evolución Comparativo"/>
    <m/>
    <x v="2419"/>
    <m/>
    <s v="#1774B9"/>
    <s v="360-2434"/>
    <n v="36305303"/>
    <s v="T-369"/>
    <s v="C-364"/>
    <s v="FI-366"/>
    <s v="M-374"/>
  </r>
  <r>
    <x v="2434"/>
    <n v="360"/>
    <s v="Enfermedades Mundiales"/>
    <s v="Salud"/>
    <n v="5304"/>
    <x v="8"/>
    <x v="4"/>
    <x v="2"/>
    <x v="68"/>
    <s v="Zona"/>
    <s v="Etapas Históricas -Casos Activos"/>
    <s v="Periodo 2020-2021"/>
    <s v="Casos"/>
    <s v="Ministerio de Ciencias, Tecnología, Conocimiento e Innovación"/>
    <x v="2434"/>
    <m/>
    <s v="Gráfico Evolución Comparativo"/>
    <m/>
    <x v="2420"/>
    <m/>
    <s v="#1774B9"/>
    <s v="360-2435"/>
    <n v="36305304"/>
    <s v="T-369"/>
    <s v="C-364"/>
    <s v="FI-366"/>
    <s v="M-374"/>
  </r>
  <r>
    <x v="2435"/>
    <n v="360"/>
    <s v="Enfermedades Mundiales"/>
    <s v="Salud"/>
    <n v="5401"/>
    <x v="8"/>
    <x v="4"/>
    <x v="2"/>
    <x v="69"/>
    <s v="Zona"/>
    <s v="Etapas Históricas -Casos Activos"/>
    <s v="Periodo 2020-2021"/>
    <s v="Casos"/>
    <s v="Ministerio de Ciencias, Tecnología, Conocimiento e Innovación"/>
    <x v="2435"/>
    <m/>
    <s v="Gráfico Evolución Comparativo"/>
    <m/>
    <x v="2421"/>
    <m/>
    <s v="#1774B9"/>
    <s v="360-2436"/>
    <n v="36305401"/>
    <s v="T-369"/>
    <s v="C-364"/>
    <s v="FI-366"/>
    <s v="M-374"/>
  </r>
  <r>
    <x v="2436"/>
    <n v="360"/>
    <s v="Enfermedades Mundiales"/>
    <s v="Salud"/>
    <n v="5402"/>
    <x v="8"/>
    <x v="4"/>
    <x v="2"/>
    <x v="70"/>
    <s v="Zona"/>
    <s v="Etapas Históricas -Casos Activos"/>
    <s v="Periodo 2020-2021"/>
    <s v="Casos"/>
    <s v="Ministerio de Ciencias, Tecnología, Conocimiento e Innovación"/>
    <x v="2436"/>
    <m/>
    <s v="Gráfico Evolución Comparativo"/>
    <m/>
    <x v="2422"/>
    <m/>
    <s v="#1774B9"/>
    <s v="360-2437"/>
    <n v="36305402"/>
    <s v="T-369"/>
    <s v="C-364"/>
    <s v="FI-366"/>
    <s v="M-374"/>
  </r>
  <r>
    <x v="2437"/>
    <n v="360"/>
    <s v="Enfermedades Mundiales"/>
    <s v="Salud"/>
    <n v="5403"/>
    <x v="8"/>
    <x v="4"/>
    <x v="2"/>
    <x v="71"/>
    <s v="Zona"/>
    <s v="Etapas Históricas -Casos Activos"/>
    <s v="Periodo 2020-2021"/>
    <s v="Casos"/>
    <s v="Ministerio de Ciencias, Tecnología, Conocimiento e Innovación"/>
    <x v="2437"/>
    <m/>
    <s v="Gráfico Evolución Comparativo"/>
    <m/>
    <x v="2423"/>
    <m/>
    <s v="#1774B9"/>
    <s v="360-2438"/>
    <n v="36305403"/>
    <s v="T-369"/>
    <s v="C-364"/>
    <s v="FI-366"/>
    <s v="M-374"/>
  </r>
  <r>
    <x v="2438"/>
    <n v="360"/>
    <s v="Enfermedades Mundiales"/>
    <s v="Salud"/>
    <n v="5404"/>
    <x v="8"/>
    <x v="4"/>
    <x v="2"/>
    <x v="72"/>
    <s v="Zona"/>
    <s v="Etapas Históricas -Casos Activos"/>
    <s v="Periodo 2020-2021"/>
    <s v="Casos"/>
    <s v="Ministerio de Ciencias, Tecnología, Conocimiento e Innovación"/>
    <x v="2438"/>
    <m/>
    <s v="Gráfico Evolución Comparativo"/>
    <m/>
    <x v="2424"/>
    <m/>
    <s v="#1774B9"/>
    <s v="360-2439"/>
    <n v="36305404"/>
    <s v="T-369"/>
    <s v="C-364"/>
    <s v="FI-366"/>
    <s v="M-374"/>
  </r>
  <r>
    <x v="2439"/>
    <n v="360"/>
    <s v="Enfermedades Mundiales"/>
    <s v="Salud"/>
    <n v="5405"/>
    <x v="8"/>
    <x v="4"/>
    <x v="2"/>
    <x v="73"/>
    <s v="Zona"/>
    <s v="Etapas Históricas -Casos Activos"/>
    <s v="Periodo 2020-2021"/>
    <s v="Casos"/>
    <s v="Ministerio de Ciencias, Tecnología, Conocimiento e Innovación"/>
    <x v="2439"/>
    <m/>
    <s v="Gráfico Evolución Comparativo"/>
    <m/>
    <x v="2425"/>
    <m/>
    <s v="#1774B9"/>
    <s v="360-2440"/>
    <n v="36305405"/>
    <s v="T-369"/>
    <s v="C-364"/>
    <s v="FI-366"/>
    <s v="M-374"/>
  </r>
  <r>
    <x v="2440"/>
    <n v="360"/>
    <s v="Enfermedades Mundiales"/>
    <s v="Salud"/>
    <n v="5501"/>
    <x v="8"/>
    <x v="4"/>
    <x v="2"/>
    <x v="74"/>
    <s v="Zona"/>
    <s v="Etapas Históricas -Casos Activos"/>
    <s v="Periodo 2020-2021"/>
    <s v="Casos"/>
    <s v="Ministerio de Ciencias, Tecnología, Conocimiento e Innovación"/>
    <x v="2440"/>
    <m/>
    <s v="Gráfico Evolución Comparativo"/>
    <m/>
    <x v="2426"/>
    <m/>
    <s v="#1774B9"/>
    <s v="360-2441"/>
    <n v="36305501"/>
    <s v="T-369"/>
    <s v="C-364"/>
    <s v="FI-366"/>
    <s v="M-374"/>
  </r>
  <r>
    <x v="2441"/>
    <n v="360"/>
    <s v="Enfermedades Mundiales"/>
    <s v="Salud"/>
    <n v="5502"/>
    <x v="8"/>
    <x v="4"/>
    <x v="2"/>
    <x v="75"/>
    <s v="Zona"/>
    <s v="Etapas Históricas -Casos Activos"/>
    <s v="Periodo 2020-2021"/>
    <s v="Casos"/>
    <s v="Ministerio de Ciencias, Tecnología, Conocimiento e Innovación"/>
    <x v="2441"/>
    <m/>
    <s v="Gráfico Evolución Comparativo"/>
    <m/>
    <x v="2427"/>
    <m/>
    <s v="#1774B9"/>
    <s v="360-2442"/>
    <n v="36305502"/>
    <s v="T-369"/>
    <s v="C-364"/>
    <s v="FI-366"/>
    <s v="M-374"/>
  </r>
  <r>
    <x v="2442"/>
    <n v="360"/>
    <s v="Enfermedades Mundiales"/>
    <s v="Salud"/>
    <n v="5503"/>
    <x v="8"/>
    <x v="4"/>
    <x v="2"/>
    <x v="76"/>
    <s v="Zona"/>
    <s v="Etapas Históricas -Casos Activos"/>
    <s v="Periodo 2020-2021"/>
    <s v="Casos"/>
    <s v="Ministerio de Ciencias, Tecnología, Conocimiento e Innovación"/>
    <x v="2442"/>
    <m/>
    <s v="Gráfico Evolución Comparativo"/>
    <m/>
    <x v="2428"/>
    <m/>
    <s v="#1774B9"/>
    <s v="360-2443"/>
    <n v="36305503"/>
    <s v="T-369"/>
    <s v="C-364"/>
    <s v="FI-366"/>
    <s v="M-374"/>
  </r>
  <r>
    <x v="2443"/>
    <n v="360"/>
    <s v="Enfermedades Mundiales"/>
    <s v="Salud"/>
    <n v="5504"/>
    <x v="8"/>
    <x v="4"/>
    <x v="2"/>
    <x v="77"/>
    <s v="Zona"/>
    <s v="Etapas Históricas -Casos Activos"/>
    <s v="Periodo 2020-2021"/>
    <s v="Casos"/>
    <s v="Ministerio de Ciencias, Tecnología, Conocimiento e Innovación"/>
    <x v="2443"/>
    <m/>
    <s v="Gráfico Evolución Comparativo"/>
    <m/>
    <x v="2429"/>
    <m/>
    <s v="#1774B9"/>
    <s v="360-2444"/>
    <n v="36305504"/>
    <s v="T-369"/>
    <s v="C-364"/>
    <s v="FI-366"/>
    <s v="M-374"/>
  </r>
  <r>
    <x v="2444"/>
    <n v="360"/>
    <s v="Enfermedades Mundiales"/>
    <s v="Salud"/>
    <n v="5506"/>
    <x v="8"/>
    <x v="4"/>
    <x v="2"/>
    <x v="78"/>
    <s v="Zona"/>
    <s v="Etapas Históricas -Casos Activos"/>
    <s v="Periodo 2020-2021"/>
    <s v="Casos"/>
    <s v="Ministerio de Ciencias, Tecnología, Conocimiento e Innovación"/>
    <x v="2444"/>
    <m/>
    <s v="Gráfico Evolución Comparativo"/>
    <m/>
    <x v="2430"/>
    <m/>
    <s v="#1774B9"/>
    <s v="360-2445"/>
    <n v="36305506"/>
    <s v="T-369"/>
    <s v="C-364"/>
    <s v="FI-366"/>
    <s v="M-374"/>
  </r>
  <r>
    <x v="2445"/>
    <n v="360"/>
    <s v="Enfermedades Mundiales"/>
    <s v="Salud"/>
    <n v="5601"/>
    <x v="8"/>
    <x v="4"/>
    <x v="2"/>
    <x v="79"/>
    <s v="Zona"/>
    <s v="Etapas Históricas -Casos Activos"/>
    <s v="Periodo 2020-2021"/>
    <s v="Casos"/>
    <s v="Ministerio de Ciencias, Tecnología, Conocimiento e Innovación"/>
    <x v="2445"/>
    <m/>
    <s v="Gráfico Evolución Comparativo"/>
    <m/>
    <x v="2431"/>
    <m/>
    <s v="#1774B9"/>
    <s v="360-2446"/>
    <n v="36305601"/>
    <s v="T-369"/>
    <s v="C-364"/>
    <s v="FI-366"/>
    <s v="M-374"/>
  </r>
  <r>
    <x v="2446"/>
    <n v="360"/>
    <s v="Enfermedades Mundiales"/>
    <s v="Salud"/>
    <n v="5602"/>
    <x v="8"/>
    <x v="4"/>
    <x v="2"/>
    <x v="80"/>
    <s v="Zona"/>
    <s v="Etapas Históricas -Casos Activos"/>
    <s v="Periodo 2020-2021"/>
    <s v="Casos"/>
    <s v="Ministerio de Ciencias, Tecnología, Conocimiento e Innovación"/>
    <x v="2446"/>
    <m/>
    <s v="Gráfico Evolución Comparativo"/>
    <m/>
    <x v="2432"/>
    <m/>
    <s v="#1774B9"/>
    <s v="360-2447"/>
    <n v="36305602"/>
    <s v="T-369"/>
    <s v="C-364"/>
    <s v="FI-366"/>
    <s v="M-374"/>
  </r>
  <r>
    <x v="2447"/>
    <n v="360"/>
    <s v="Enfermedades Mundiales"/>
    <s v="Salud"/>
    <n v="5603"/>
    <x v="8"/>
    <x v="4"/>
    <x v="2"/>
    <x v="81"/>
    <s v="Zona"/>
    <s v="Etapas Históricas -Casos Activos"/>
    <s v="Periodo 2020-2021"/>
    <s v="Casos"/>
    <s v="Ministerio de Ciencias, Tecnología, Conocimiento e Innovación"/>
    <x v="2447"/>
    <m/>
    <s v="Gráfico Evolución Comparativo"/>
    <m/>
    <x v="2433"/>
    <m/>
    <s v="#1774B9"/>
    <s v="360-2448"/>
    <n v="36305603"/>
    <s v="T-369"/>
    <s v="C-364"/>
    <s v="FI-366"/>
    <s v="M-374"/>
  </r>
  <r>
    <x v="2448"/>
    <n v="360"/>
    <s v="Enfermedades Mundiales"/>
    <s v="Salud"/>
    <n v="5604"/>
    <x v="8"/>
    <x v="4"/>
    <x v="2"/>
    <x v="82"/>
    <s v="Zona"/>
    <s v="Etapas Históricas -Casos Activos"/>
    <s v="Periodo 2020-2021"/>
    <s v="Casos"/>
    <s v="Ministerio de Ciencias, Tecnología, Conocimiento e Innovación"/>
    <x v="2448"/>
    <m/>
    <s v="Gráfico Evolución Comparativo"/>
    <m/>
    <x v="2434"/>
    <m/>
    <s v="#1774B9"/>
    <s v="360-2449"/>
    <n v="36305604"/>
    <s v="T-369"/>
    <s v="C-364"/>
    <s v="FI-366"/>
    <s v="M-374"/>
  </r>
  <r>
    <x v="2449"/>
    <n v="360"/>
    <s v="Enfermedades Mundiales"/>
    <s v="Salud"/>
    <n v="5605"/>
    <x v="8"/>
    <x v="4"/>
    <x v="2"/>
    <x v="83"/>
    <s v="Zona"/>
    <s v="Etapas Históricas -Casos Activos"/>
    <s v="Periodo 2020-2021"/>
    <s v="Casos"/>
    <s v="Ministerio de Ciencias, Tecnología, Conocimiento e Innovación"/>
    <x v="2449"/>
    <m/>
    <s v="Gráfico Evolución Comparativo"/>
    <m/>
    <x v="2435"/>
    <m/>
    <s v="#1774B9"/>
    <s v="360-2450"/>
    <n v="36305605"/>
    <s v="T-369"/>
    <s v="C-364"/>
    <s v="FI-366"/>
    <s v="M-374"/>
  </r>
  <r>
    <x v="2450"/>
    <n v="360"/>
    <s v="Enfermedades Mundiales"/>
    <s v="Salud"/>
    <n v="5606"/>
    <x v="8"/>
    <x v="4"/>
    <x v="2"/>
    <x v="84"/>
    <s v="Zona"/>
    <s v="Etapas Históricas -Casos Activos"/>
    <s v="Periodo 2020-2021"/>
    <s v="Casos"/>
    <s v="Ministerio de Ciencias, Tecnología, Conocimiento e Innovación"/>
    <x v="2450"/>
    <m/>
    <s v="Gráfico Evolución Comparativo"/>
    <m/>
    <x v="2436"/>
    <m/>
    <s v="#1774B9"/>
    <s v="360-2451"/>
    <n v="36305606"/>
    <s v="T-369"/>
    <s v="C-364"/>
    <s v="FI-366"/>
    <s v="M-374"/>
  </r>
  <r>
    <x v="2451"/>
    <n v="360"/>
    <s v="Enfermedades Mundiales"/>
    <s v="Salud"/>
    <n v="5701"/>
    <x v="8"/>
    <x v="4"/>
    <x v="2"/>
    <x v="85"/>
    <s v="Zona"/>
    <s v="Etapas Históricas -Casos Activos"/>
    <s v="Periodo 2020-2021"/>
    <s v="Casos"/>
    <s v="Ministerio de Ciencias, Tecnología, Conocimiento e Innovación"/>
    <x v="2451"/>
    <m/>
    <s v="Gráfico Evolución Comparativo"/>
    <m/>
    <x v="2437"/>
    <m/>
    <s v="#1774B9"/>
    <s v="360-2452"/>
    <n v="36305701"/>
    <s v="T-369"/>
    <s v="C-364"/>
    <s v="FI-366"/>
    <s v="M-374"/>
  </r>
  <r>
    <x v="2452"/>
    <n v="360"/>
    <s v="Enfermedades Mundiales"/>
    <s v="Salud"/>
    <n v="5702"/>
    <x v="8"/>
    <x v="4"/>
    <x v="2"/>
    <x v="86"/>
    <s v="Zona"/>
    <s v="Etapas Históricas -Casos Activos"/>
    <s v="Periodo 2020-2021"/>
    <s v="Casos"/>
    <s v="Ministerio de Ciencias, Tecnología, Conocimiento e Innovación"/>
    <x v="2452"/>
    <m/>
    <s v="Gráfico Evolución Comparativo"/>
    <m/>
    <x v="2438"/>
    <m/>
    <s v="#1774B9"/>
    <s v="360-2453"/>
    <n v="36305702"/>
    <s v="T-369"/>
    <s v="C-364"/>
    <s v="FI-366"/>
    <s v="M-374"/>
  </r>
  <r>
    <x v="2453"/>
    <n v="360"/>
    <s v="Enfermedades Mundiales"/>
    <s v="Salud"/>
    <n v="5703"/>
    <x v="8"/>
    <x v="4"/>
    <x v="2"/>
    <x v="87"/>
    <s v="Zona"/>
    <s v="Etapas Históricas -Casos Activos"/>
    <s v="Periodo 2020-2021"/>
    <s v="Casos"/>
    <s v="Ministerio de Ciencias, Tecnología, Conocimiento e Innovación"/>
    <x v="2453"/>
    <m/>
    <s v="Gráfico Evolución Comparativo"/>
    <m/>
    <x v="2439"/>
    <m/>
    <s v="#1774B9"/>
    <s v="360-2454"/>
    <n v="36305703"/>
    <s v="T-369"/>
    <s v="C-364"/>
    <s v="FI-366"/>
    <s v="M-374"/>
  </r>
  <r>
    <x v="2454"/>
    <n v="360"/>
    <s v="Enfermedades Mundiales"/>
    <s v="Salud"/>
    <n v="5704"/>
    <x v="8"/>
    <x v="4"/>
    <x v="2"/>
    <x v="88"/>
    <s v="Zona"/>
    <s v="Etapas Históricas -Casos Activos"/>
    <s v="Periodo 2020-2021"/>
    <s v="Casos"/>
    <s v="Ministerio de Ciencias, Tecnología, Conocimiento e Innovación"/>
    <x v="2454"/>
    <m/>
    <s v="Gráfico Evolución Comparativo"/>
    <m/>
    <x v="2440"/>
    <m/>
    <s v="#1774B9"/>
    <s v="360-2455"/>
    <n v="36305704"/>
    <s v="T-369"/>
    <s v="C-364"/>
    <s v="FI-366"/>
    <s v="M-374"/>
  </r>
  <r>
    <x v="2455"/>
    <n v="360"/>
    <s v="Enfermedades Mundiales"/>
    <s v="Salud"/>
    <n v="5705"/>
    <x v="8"/>
    <x v="4"/>
    <x v="2"/>
    <x v="89"/>
    <s v="Zona"/>
    <s v="Etapas Históricas -Casos Activos"/>
    <s v="Periodo 2020-2021"/>
    <s v="Casos"/>
    <s v="Ministerio de Ciencias, Tecnología, Conocimiento e Innovación"/>
    <x v="2455"/>
    <m/>
    <s v="Gráfico Evolución Comparativo"/>
    <m/>
    <x v="2441"/>
    <m/>
    <s v="#1774B9"/>
    <s v="360-2456"/>
    <n v="36305705"/>
    <s v="T-369"/>
    <s v="C-364"/>
    <s v="FI-366"/>
    <s v="M-374"/>
  </r>
  <r>
    <x v="2456"/>
    <n v="360"/>
    <s v="Enfermedades Mundiales"/>
    <s v="Salud"/>
    <n v="5706"/>
    <x v="8"/>
    <x v="4"/>
    <x v="2"/>
    <x v="90"/>
    <s v="Zona"/>
    <s v="Etapas Históricas -Casos Activos"/>
    <s v="Periodo 2020-2021"/>
    <s v="Casos"/>
    <s v="Ministerio de Ciencias, Tecnología, Conocimiento e Innovación"/>
    <x v="2456"/>
    <m/>
    <s v="Gráfico Evolución Comparativo"/>
    <m/>
    <x v="2442"/>
    <m/>
    <s v="#1774B9"/>
    <s v="360-2457"/>
    <n v="36305706"/>
    <s v="T-369"/>
    <s v="C-364"/>
    <s v="FI-366"/>
    <s v="M-374"/>
  </r>
  <r>
    <x v="2457"/>
    <n v="360"/>
    <s v="Enfermedades Mundiales"/>
    <s v="Salud"/>
    <n v="5801"/>
    <x v="8"/>
    <x v="4"/>
    <x v="2"/>
    <x v="91"/>
    <s v="Zona"/>
    <s v="Etapas Históricas -Casos Activos"/>
    <s v="Periodo 2020-2021"/>
    <s v="Casos"/>
    <s v="Ministerio de Ciencias, Tecnología, Conocimiento e Innovación"/>
    <x v="2457"/>
    <m/>
    <s v="Gráfico Evolución Comparativo"/>
    <m/>
    <x v="2443"/>
    <m/>
    <s v="#1774B9"/>
    <s v="360-2458"/>
    <n v="36305801"/>
    <s v="T-369"/>
    <s v="C-364"/>
    <s v="FI-366"/>
    <s v="M-374"/>
  </r>
  <r>
    <x v="2458"/>
    <n v="360"/>
    <s v="Enfermedades Mundiales"/>
    <s v="Salud"/>
    <n v="5802"/>
    <x v="8"/>
    <x v="4"/>
    <x v="2"/>
    <x v="92"/>
    <s v="Zona"/>
    <s v="Etapas Históricas -Casos Activos"/>
    <s v="Periodo 2020-2021"/>
    <s v="Casos"/>
    <s v="Ministerio de Ciencias, Tecnología, Conocimiento e Innovación"/>
    <x v="2458"/>
    <m/>
    <s v="Gráfico Evolución Comparativo"/>
    <m/>
    <x v="2444"/>
    <m/>
    <s v="#1774B9"/>
    <s v="360-2459"/>
    <n v="36305802"/>
    <s v="T-369"/>
    <s v="C-364"/>
    <s v="FI-366"/>
    <s v="M-374"/>
  </r>
  <r>
    <x v="2459"/>
    <n v="360"/>
    <s v="Enfermedades Mundiales"/>
    <s v="Salud"/>
    <n v="5803"/>
    <x v="8"/>
    <x v="4"/>
    <x v="2"/>
    <x v="93"/>
    <s v="Zona"/>
    <s v="Etapas Históricas -Casos Activos"/>
    <s v="Periodo 2020-2021"/>
    <s v="Casos"/>
    <s v="Ministerio de Ciencias, Tecnología, Conocimiento e Innovación"/>
    <x v="2459"/>
    <m/>
    <s v="Gráfico Evolución Comparativo"/>
    <m/>
    <x v="2445"/>
    <m/>
    <s v="#1774B9"/>
    <s v="360-2460"/>
    <n v="36305803"/>
    <s v="T-369"/>
    <s v="C-364"/>
    <s v="FI-366"/>
    <s v="M-374"/>
  </r>
  <r>
    <x v="2460"/>
    <n v="360"/>
    <s v="Enfermedades Mundiales"/>
    <s v="Salud"/>
    <n v="5804"/>
    <x v="8"/>
    <x v="4"/>
    <x v="2"/>
    <x v="94"/>
    <s v="Zona"/>
    <s v="Etapas Históricas -Casos Activos"/>
    <s v="Periodo 2020-2021"/>
    <s v="Casos"/>
    <s v="Ministerio de Ciencias, Tecnología, Conocimiento e Innovación"/>
    <x v="2460"/>
    <m/>
    <s v="Gráfico Evolución Comparativo"/>
    <m/>
    <x v="2446"/>
    <m/>
    <s v="#1774B9"/>
    <s v="360-2461"/>
    <n v="36305804"/>
    <s v="T-369"/>
    <s v="C-364"/>
    <s v="FI-366"/>
    <s v="M-374"/>
  </r>
  <r>
    <x v="2461"/>
    <n v="360"/>
    <s v="Enfermedades Mundiales"/>
    <s v="Salud"/>
    <n v="6101"/>
    <x v="8"/>
    <x v="4"/>
    <x v="2"/>
    <x v="95"/>
    <s v="Zona"/>
    <s v="Etapas Históricas -Casos Activos"/>
    <s v="Periodo 2020-2021"/>
    <s v="Casos"/>
    <s v="Ministerio de Ciencias, Tecnología, Conocimiento e Innovación"/>
    <x v="2461"/>
    <m/>
    <s v="Gráfico Evolución Comparativo"/>
    <m/>
    <x v="2447"/>
    <m/>
    <s v="#1774B9"/>
    <s v="360-2462"/>
    <n v="36306101"/>
    <s v="T-369"/>
    <s v="C-364"/>
    <s v="FI-366"/>
    <s v="M-374"/>
  </r>
  <r>
    <x v="2462"/>
    <n v="360"/>
    <s v="Enfermedades Mundiales"/>
    <s v="Salud"/>
    <n v="6102"/>
    <x v="8"/>
    <x v="4"/>
    <x v="2"/>
    <x v="96"/>
    <s v="Zona"/>
    <s v="Etapas Históricas -Casos Activos"/>
    <s v="Periodo 2020-2021"/>
    <s v="Casos"/>
    <s v="Ministerio de Ciencias, Tecnología, Conocimiento e Innovación"/>
    <x v="2462"/>
    <m/>
    <s v="Gráfico Evolución Comparativo"/>
    <m/>
    <x v="2448"/>
    <m/>
    <s v="#1774B9"/>
    <s v="360-2463"/>
    <n v="36306102"/>
    <s v="T-369"/>
    <s v="C-364"/>
    <s v="FI-366"/>
    <s v="M-374"/>
  </r>
  <r>
    <x v="2463"/>
    <n v="360"/>
    <s v="Enfermedades Mundiales"/>
    <s v="Salud"/>
    <n v="6103"/>
    <x v="8"/>
    <x v="4"/>
    <x v="2"/>
    <x v="97"/>
    <s v="Zona"/>
    <s v="Etapas Históricas -Casos Activos"/>
    <s v="Periodo 2020-2021"/>
    <s v="Casos"/>
    <s v="Ministerio de Ciencias, Tecnología, Conocimiento e Innovación"/>
    <x v="2463"/>
    <m/>
    <s v="Gráfico Evolución Comparativo"/>
    <m/>
    <x v="2449"/>
    <m/>
    <s v="#1774B9"/>
    <s v="360-2464"/>
    <n v="36306103"/>
    <s v="T-369"/>
    <s v="C-364"/>
    <s v="FI-366"/>
    <s v="M-374"/>
  </r>
  <r>
    <x v="2464"/>
    <n v="360"/>
    <s v="Enfermedades Mundiales"/>
    <s v="Salud"/>
    <n v="6104"/>
    <x v="8"/>
    <x v="4"/>
    <x v="2"/>
    <x v="98"/>
    <s v="Zona"/>
    <s v="Etapas Históricas -Casos Activos"/>
    <s v="Periodo 2020-2021"/>
    <s v="Casos"/>
    <s v="Ministerio de Ciencias, Tecnología, Conocimiento e Innovación"/>
    <x v="2464"/>
    <m/>
    <s v="Gráfico Evolución Comparativo"/>
    <m/>
    <x v="2450"/>
    <m/>
    <s v="#1774B9"/>
    <s v="360-2465"/>
    <n v="36306104"/>
    <s v="T-369"/>
    <s v="C-364"/>
    <s v="FI-366"/>
    <s v="M-374"/>
  </r>
  <r>
    <x v="2465"/>
    <n v="360"/>
    <s v="Enfermedades Mundiales"/>
    <s v="Salud"/>
    <n v="6105"/>
    <x v="8"/>
    <x v="4"/>
    <x v="2"/>
    <x v="99"/>
    <s v="Zona"/>
    <s v="Etapas Históricas -Casos Activos"/>
    <s v="Periodo 2020-2021"/>
    <s v="Casos"/>
    <s v="Ministerio de Ciencias, Tecnología, Conocimiento e Innovación"/>
    <x v="2465"/>
    <m/>
    <s v="Gráfico Evolución Comparativo"/>
    <m/>
    <x v="2451"/>
    <m/>
    <s v="#1774B9"/>
    <s v="360-2466"/>
    <n v="36306105"/>
    <s v="T-369"/>
    <s v="C-364"/>
    <s v="FI-366"/>
    <s v="M-374"/>
  </r>
  <r>
    <x v="2466"/>
    <n v="360"/>
    <s v="Enfermedades Mundiales"/>
    <s v="Salud"/>
    <n v="6106"/>
    <x v="8"/>
    <x v="4"/>
    <x v="2"/>
    <x v="100"/>
    <s v="Zona"/>
    <s v="Etapas Históricas -Casos Activos"/>
    <s v="Periodo 2020-2021"/>
    <s v="Casos"/>
    <s v="Ministerio de Ciencias, Tecnología, Conocimiento e Innovación"/>
    <x v="2466"/>
    <m/>
    <s v="Gráfico Evolución Comparativo"/>
    <m/>
    <x v="2452"/>
    <m/>
    <s v="#1774B9"/>
    <s v="360-2467"/>
    <n v="36306106"/>
    <s v="T-369"/>
    <s v="C-364"/>
    <s v="FI-366"/>
    <s v="M-374"/>
  </r>
  <r>
    <x v="2467"/>
    <n v="360"/>
    <s v="Enfermedades Mundiales"/>
    <s v="Salud"/>
    <n v="6107"/>
    <x v="8"/>
    <x v="4"/>
    <x v="2"/>
    <x v="101"/>
    <s v="Zona"/>
    <s v="Etapas Históricas -Casos Activos"/>
    <s v="Periodo 2020-2021"/>
    <s v="Casos"/>
    <s v="Ministerio de Ciencias, Tecnología, Conocimiento e Innovación"/>
    <x v="2467"/>
    <m/>
    <s v="Gráfico Evolución Comparativo"/>
    <m/>
    <x v="2453"/>
    <m/>
    <s v="#1774B9"/>
    <s v="360-2468"/>
    <n v="36306107"/>
    <s v="T-369"/>
    <s v="C-364"/>
    <s v="FI-366"/>
    <s v="M-374"/>
  </r>
  <r>
    <x v="2468"/>
    <n v="360"/>
    <s v="Enfermedades Mundiales"/>
    <s v="Salud"/>
    <n v="6108"/>
    <x v="8"/>
    <x v="4"/>
    <x v="2"/>
    <x v="102"/>
    <s v="Zona"/>
    <s v="Etapas Históricas -Casos Activos"/>
    <s v="Periodo 2020-2021"/>
    <s v="Casos"/>
    <s v="Ministerio de Ciencias, Tecnología, Conocimiento e Innovación"/>
    <x v="2468"/>
    <m/>
    <s v="Gráfico Evolución Comparativo"/>
    <m/>
    <x v="2454"/>
    <m/>
    <s v="#1774B9"/>
    <s v="360-2469"/>
    <n v="36306108"/>
    <s v="T-369"/>
    <s v="C-364"/>
    <s v="FI-366"/>
    <s v="M-374"/>
  </r>
  <r>
    <x v="2469"/>
    <n v="360"/>
    <s v="Enfermedades Mundiales"/>
    <s v="Salud"/>
    <n v="6109"/>
    <x v="8"/>
    <x v="4"/>
    <x v="2"/>
    <x v="103"/>
    <s v="Zona"/>
    <s v="Etapas Históricas -Casos Activos"/>
    <s v="Periodo 2020-2021"/>
    <s v="Casos"/>
    <s v="Ministerio de Ciencias, Tecnología, Conocimiento e Innovación"/>
    <x v="2469"/>
    <m/>
    <s v="Gráfico Evolución Comparativo"/>
    <m/>
    <x v="2455"/>
    <m/>
    <s v="#1774B9"/>
    <s v="360-2470"/>
    <n v="36306109"/>
    <s v="T-369"/>
    <s v="C-364"/>
    <s v="FI-366"/>
    <s v="M-374"/>
  </r>
  <r>
    <x v="2470"/>
    <n v="360"/>
    <s v="Enfermedades Mundiales"/>
    <s v="Salud"/>
    <n v="6110"/>
    <x v="8"/>
    <x v="4"/>
    <x v="2"/>
    <x v="104"/>
    <s v="Zona"/>
    <s v="Etapas Históricas -Casos Activos"/>
    <s v="Periodo 2020-2021"/>
    <s v="Casos"/>
    <s v="Ministerio de Ciencias, Tecnología, Conocimiento e Innovación"/>
    <x v="2470"/>
    <m/>
    <s v="Gráfico Evolución Comparativo"/>
    <m/>
    <x v="2456"/>
    <m/>
    <s v="#1774B9"/>
    <s v="360-2471"/>
    <n v="36306110"/>
    <s v="T-369"/>
    <s v="C-364"/>
    <s v="FI-366"/>
    <s v="M-374"/>
  </r>
  <r>
    <x v="2471"/>
    <n v="360"/>
    <s v="Enfermedades Mundiales"/>
    <s v="Salud"/>
    <n v="6111"/>
    <x v="8"/>
    <x v="4"/>
    <x v="2"/>
    <x v="105"/>
    <s v="Zona"/>
    <s v="Etapas Históricas -Casos Activos"/>
    <s v="Periodo 2020-2021"/>
    <s v="Casos"/>
    <s v="Ministerio de Ciencias, Tecnología, Conocimiento e Innovación"/>
    <x v="2471"/>
    <m/>
    <s v="Gráfico Evolución Comparativo"/>
    <m/>
    <x v="2457"/>
    <m/>
    <s v="#1774B9"/>
    <s v="360-2472"/>
    <n v="36306111"/>
    <s v="T-369"/>
    <s v="C-364"/>
    <s v="FI-366"/>
    <s v="M-374"/>
  </r>
  <r>
    <x v="2472"/>
    <n v="360"/>
    <s v="Enfermedades Mundiales"/>
    <s v="Salud"/>
    <n v="6112"/>
    <x v="8"/>
    <x v="4"/>
    <x v="2"/>
    <x v="106"/>
    <s v="Zona"/>
    <s v="Etapas Históricas -Casos Activos"/>
    <s v="Periodo 2020-2021"/>
    <s v="Casos"/>
    <s v="Ministerio de Ciencias, Tecnología, Conocimiento e Innovación"/>
    <x v="2472"/>
    <m/>
    <s v="Gráfico Evolución Comparativo"/>
    <m/>
    <x v="2458"/>
    <m/>
    <s v="#1774B9"/>
    <s v="360-2473"/>
    <n v="36306112"/>
    <s v="T-369"/>
    <s v="C-364"/>
    <s v="FI-366"/>
    <s v="M-374"/>
  </r>
  <r>
    <x v="2473"/>
    <n v="360"/>
    <s v="Enfermedades Mundiales"/>
    <s v="Salud"/>
    <n v="6113"/>
    <x v="8"/>
    <x v="4"/>
    <x v="2"/>
    <x v="107"/>
    <s v="Zona"/>
    <s v="Etapas Históricas -Casos Activos"/>
    <s v="Periodo 2020-2021"/>
    <s v="Casos"/>
    <s v="Ministerio de Ciencias, Tecnología, Conocimiento e Innovación"/>
    <x v="2473"/>
    <m/>
    <s v="Gráfico Evolución Comparativo"/>
    <m/>
    <x v="2459"/>
    <m/>
    <s v="#1774B9"/>
    <s v="360-2474"/>
    <n v="36306113"/>
    <s v="T-369"/>
    <s v="C-364"/>
    <s v="FI-366"/>
    <s v="M-374"/>
  </r>
  <r>
    <x v="2474"/>
    <n v="360"/>
    <s v="Enfermedades Mundiales"/>
    <s v="Salud"/>
    <n v="6114"/>
    <x v="8"/>
    <x v="4"/>
    <x v="2"/>
    <x v="108"/>
    <s v="Zona"/>
    <s v="Etapas Históricas -Casos Activos"/>
    <s v="Periodo 2020-2021"/>
    <s v="Casos"/>
    <s v="Ministerio de Ciencias, Tecnología, Conocimiento e Innovación"/>
    <x v="2474"/>
    <m/>
    <s v="Gráfico Evolución Comparativo"/>
    <m/>
    <x v="2460"/>
    <m/>
    <s v="#1774B9"/>
    <s v="360-2475"/>
    <n v="36306114"/>
    <s v="T-369"/>
    <s v="C-364"/>
    <s v="FI-366"/>
    <s v="M-374"/>
  </r>
  <r>
    <x v="2475"/>
    <n v="360"/>
    <s v="Enfermedades Mundiales"/>
    <s v="Salud"/>
    <n v="6115"/>
    <x v="8"/>
    <x v="4"/>
    <x v="2"/>
    <x v="109"/>
    <s v="Zona"/>
    <s v="Etapas Históricas -Casos Activos"/>
    <s v="Periodo 2020-2021"/>
    <s v="Casos"/>
    <s v="Ministerio de Ciencias, Tecnología, Conocimiento e Innovación"/>
    <x v="2475"/>
    <m/>
    <s v="Gráfico Evolución Comparativo"/>
    <m/>
    <x v="2461"/>
    <m/>
    <s v="#1774B9"/>
    <s v="360-2476"/>
    <n v="36306115"/>
    <s v="T-369"/>
    <s v="C-364"/>
    <s v="FI-366"/>
    <s v="M-374"/>
  </r>
  <r>
    <x v="2476"/>
    <n v="360"/>
    <s v="Enfermedades Mundiales"/>
    <s v="Salud"/>
    <n v="6116"/>
    <x v="8"/>
    <x v="4"/>
    <x v="2"/>
    <x v="110"/>
    <s v="Zona"/>
    <s v="Etapas Históricas -Casos Activos"/>
    <s v="Periodo 2020-2021"/>
    <s v="Casos"/>
    <s v="Ministerio de Ciencias, Tecnología, Conocimiento e Innovación"/>
    <x v="2476"/>
    <m/>
    <s v="Gráfico Evolución Comparativo"/>
    <m/>
    <x v="2462"/>
    <m/>
    <s v="#1774B9"/>
    <s v="360-2477"/>
    <n v="36306116"/>
    <s v="T-369"/>
    <s v="C-364"/>
    <s v="FI-366"/>
    <s v="M-374"/>
  </r>
  <r>
    <x v="2477"/>
    <n v="360"/>
    <s v="Enfermedades Mundiales"/>
    <s v="Salud"/>
    <n v="6117"/>
    <x v="8"/>
    <x v="4"/>
    <x v="2"/>
    <x v="111"/>
    <s v="Zona"/>
    <s v="Etapas Históricas -Casos Activos"/>
    <s v="Periodo 2020-2021"/>
    <s v="Casos"/>
    <s v="Ministerio de Ciencias, Tecnología, Conocimiento e Innovación"/>
    <x v="2477"/>
    <m/>
    <s v="Gráfico Evolución Comparativo"/>
    <m/>
    <x v="2463"/>
    <m/>
    <s v="#1774B9"/>
    <s v="360-2478"/>
    <n v="36306117"/>
    <s v="T-369"/>
    <s v="C-364"/>
    <s v="FI-366"/>
    <s v="M-374"/>
  </r>
  <r>
    <x v="2478"/>
    <n v="360"/>
    <s v="Enfermedades Mundiales"/>
    <s v="Salud"/>
    <n v="6201"/>
    <x v="8"/>
    <x v="4"/>
    <x v="2"/>
    <x v="112"/>
    <s v="Zona"/>
    <s v="Etapas Históricas -Casos Activos"/>
    <s v="Periodo 2020-2021"/>
    <s v="Casos"/>
    <s v="Ministerio de Ciencias, Tecnología, Conocimiento e Innovación"/>
    <x v="2478"/>
    <m/>
    <s v="Gráfico Evolución Comparativo"/>
    <m/>
    <x v="2464"/>
    <m/>
    <s v="#1774B9"/>
    <s v="360-2479"/>
    <n v="36306201"/>
    <s v="T-369"/>
    <s v="C-364"/>
    <s v="FI-366"/>
    <s v="M-374"/>
  </r>
  <r>
    <x v="2479"/>
    <n v="360"/>
    <s v="Enfermedades Mundiales"/>
    <s v="Salud"/>
    <n v="6202"/>
    <x v="8"/>
    <x v="4"/>
    <x v="2"/>
    <x v="113"/>
    <s v="Zona"/>
    <s v="Etapas Históricas -Casos Activos"/>
    <s v="Periodo 2020-2021"/>
    <s v="Casos"/>
    <s v="Ministerio de Ciencias, Tecnología, Conocimiento e Innovación"/>
    <x v="2479"/>
    <m/>
    <s v="Gráfico Evolución Comparativo"/>
    <m/>
    <x v="2465"/>
    <m/>
    <s v="#1774B9"/>
    <s v="360-2480"/>
    <n v="36306202"/>
    <s v="T-369"/>
    <s v="C-364"/>
    <s v="FI-366"/>
    <s v="M-374"/>
  </r>
  <r>
    <x v="2480"/>
    <n v="360"/>
    <s v="Enfermedades Mundiales"/>
    <s v="Salud"/>
    <n v="6203"/>
    <x v="8"/>
    <x v="4"/>
    <x v="2"/>
    <x v="114"/>
    <s v="Zona"/>
    <s v="Etapas Históricas -Casos Activos"/>
    <s v="Periodo 2020-2021"/>
    <s v="Casos"/>
    <s v="Ministerio de Ciencias, Tecnología, Conocimiento e Innovación"/>
    <x v="2480"/>
    <m/>
    <s v="Gráfico Evolución Comparativo"/>
    <m/>
    <x v="2466"/>
    <m/>
    <s v="#1774B9"/>
    <s v="360-2481"/>
    <n v="36306203"/>
    <s v="T-369"/>
    <s v="C-364"/>
    <s v="FI-366"/>
    <s v="M-374"/>
  </r>
  <r>
    <x v="2481"/>
    <n v="360"/>
    <s v="Enfermedades Mundiales"/>
    <s v="Salud"/>
    <n v="6204"/>
    <x v="8"/>
    <x v="4"/>
    <x v="2"/>
    <x v="115"/>
    <s v="Zona"/>
    <s v="Etapas Históricas -Casos Activos"/>
    <s v="Periodo 2020-2021"/>
    <s v="Casos"/>
    <s v="Ministerio de Ciencias, Tecnología, Conocimiento e Innovación"/>
    <x v="2481"/>
    <m/>
    <s v="Gráfico Evolución Comparativo"/>
    <m/>
    <x v="2467"/>
    <m/>
    <s v="#1774B9"/>
    <s v="360-2482"/>
    <n v="36306204"/>
    <s v="T-369"/>
    <s v="C-364"/>
    <s v="FI-366"/>
    <s v="M-374"/>
  </r>
  <r>
    <x v="2482"/>
    <n v="360"/>
    <s v="Enfermedades Mundiales"/>
    <s v="Salud"/>
    <n v="6205"/>
    <x v="8"/>
    <x v="4"/>
    <x v="2"/>
    <x v="116"/>
    <s v="Zona"/>
    <s v="Etapas Históricas -Casos Activos"/>
    <s v="Periodo 2020-2021"/>
    <s v="Casos"/>
    <s v="Ministerio de Ciencias, Tecnología, Conocimiento e Innovación"/>
    <x v="2482"/>
    <m/>
    <s v="Gráfico Evolución Comparativo"/>
    <m/>
    <x v="2468"/>
    <m/>
    <s v="#1774B9"/>
    <s v="360-2483"/>
    <n v="36306205"/>
    <s v="T-369"/>
    <s v="C-364"/>
    <s v="FI-366"/>
    <s v="M-374"/>
  </r>
  <r>
    <x v="2483"/>
    <n v="360"/>
    <s v="Enfermedades Mundiales"/>
    <s v="Salud"/>
    <n v="6206"/>
    <x v="8"/>
    <x v="4"/>
    <x v="2"/>
    <x v="117"/>
    <s v="Zona"/>
    <s v="Etapas Históricas -Casos Activos"/>
    <s v="Periodo 2020-2021"/>
    <s v="Casos"/>
    <s v="Ministerio de Ciencias, Tecnología, Conocimiento e Innovación"/>
    <x v="2483"/>
    <m/>
    <s v="Gráfico Evolución Comparativo"/>
    <m/>
    <x v="2469"/>
    <m/>
    <s v="#1774B9"/>
    <s v="360-2484"/>
    <n v="36306206"/>
    <s v="T-369"/>
    <s v="C-364"/>
    <s v="FI-366"/>
    <s v="M-374"/>
  </r>
  <r>
    <x v="2484"/>
    <n v="360"/>
    <s v="Enfermedades Mundiales"/>
    <s v="Salud"/>
    <n v="6301"/>
    <x v="8"/>
    <x v="4"/>
    <x v="2"/>
    <x v="118"/>
    <s v="Zona"/>
    <s v="Etapas Históricas -Casos Activos"/>
    <s v="Periodo 2020-2021"/>
    <s v="Casos"/>
    <s v="Ministerio de Ciencias, Tecnología, Conocimiento e Innovación"/>
    <x v="2484"/>
    <m/>
    <s v="Gráfico Evolución Comparativo"/>
    <m/>
    <x v="2470"/>
    <m/>
    <s v="#1774B9"/>
    <s v="360-2485"/>
    <n v="36306301"/>
    <s v="T-369"/>
    <s v="C-364"/>
    <s v="FI-366"/>
    <s v="M-374"/>
  </r>
  <r>
    <x v="2485"/>
    <n v="360"/>
    <s v="Enfermedades Mundiales"/>
    <s v="Salud"/>
    <n v="6302"/>
    <x v="8"/>
    <x v="4"/>
    <x v="2"/>
    <x v="119"/>
    <s v="Zona"/>
    <s v="Etapas Históricas -Casos Activos"/>
    <s v="Periodo 2020-2021"/>
    <s v="Casos"/>
    <s v="Ministerio de Ciencias, Tecnología, Conocimiento e Innovación"/>
    <x v="2485"/>
    <m/>
    <s v="Gráfico Evolución Comparativo"/>
    <m/>
    <x v="2471"/>
    <m/>
    <s v="#1774B9"/>
    <s v="360-2486"/>
    <n v="36306302"/>
    <s v="T-369"/>
    <s v="C-364"/>
    <s v="FI-366"/>
    <s v="M-374"/>
  </r>
  <r>
    <x v="2486"/>
    <n v="360"/>
    <s v="Enfermedades Mundiales"/>
    <s v="Salud"/>
    <n v="6303"/>
    <x v="8"/>
    <x v="4"/>
    <x v="2"/>
    <x v="120"/>
    <s v="Zona"/>
    <s v="Etapas Históricas -Casos Activos"/>
    <s v="Periodo 2020-2021"/>
    <s v="Casos"/>
    <s v="Ministerio de Ciencias, Tecnología, Conocimiento e Innovación"/>
    <x v="2486"/>
    <m/>
    <s v="Gráfico Evolución Comparativo"/>
    <m/>
    <x v="2472"/>
    <m/>
    <s v="#1774B9"/>
    <s v="360-2487"/>
    <n v="36306303"/>
    <s v="T-369"/>
    <s v="C-364"/>
    <s v="FI-366"/>
    <s v="M-374"/>
  </r>
  <r>
    <x v="2487"/>
    <n v="360"/>
    <s v="Enfermedades Mundiales"/>
    <s v="Salud"/>
    <n v="6304"/>
    <x v="8"/>
    <x v="4"/>
    <x v="2"/>
    <x v="121"/>
    <s v="Zona"/>
    <s v="Etapas Históricas -Casos Activos"/>
    <s v="Periodo 2020-2021"/>
    <s v="Casos"/>
    <s v="Ministerio de Ciencias, Tecnología, Conocimiento e Innovación"/>
    <x v="2487"/>
    <m/>
    <s v="Gráfico Evolución Comparativo"/>
    <m/>
    <x v="2473"/>
    <m/>
    <s v="#1774B9"/>
    <s v="360-2488"/>
    <n v="36306304"/>
    <s v="T-369"/>
    <s v="C-364"/>
    <s v="FI-366"/>
    <s v="M-374"/>
  </r>
  <r>
    <x v="2488"/>
    <n v="360"/>
    <s v="Enfermedades Mundiales"/>
    <s v="Salud"/>
    <n v="6305"/>
    <x v="8"/>
    <x v="4"/>
    <x v="2"/>
    <x v="122"/>
    <s v="Zona"/>
    <s v="Etapas Históricas -Casos Activos"/>
    <s v="Periodo 2020-2021"/>
    <s v="Casos"/>
    <s v="Ministerio de Ciencias, Tecnología, Conocimiento e Innovación"/>
    <x v="2488"/>
    <m/>
    <s v="Gráfico Evolución Comparativo"/>
    <m/>
    <x v="2474"/>
    <m/>
    <s v="#1774B9"/>
    <s v="360-2489"/>
    <n v="36306305"/>
    <s v="T-369"/>
    <s v="C-364"/>
    <s v="FI-366"/>
    <s v="M-374"/>
  </r>
  <r>
    <x v="2489"/>
    <n v="360"/>
    <s v="Enfermedades Mundiales"/>
    <s v="Salud"/>
    <n v="6306"/>
    <x v="8"/>
    <x v="4"/>
    <x v="2"/>
    <x v="123"/>
    <s v="Zona"/>
    <s v="Etapas Históricas -Casos Activos"/>
    <s v="Periodo 2020-2021"/>
    <s v="Casos"/>
    <s v="Ministerio de Ciencias, Tecnología, Conocimiento e Innovación"/>
    <x v="2489"/>
    <m/>
    <s v="Gráfico Evolución Comparativo"/>
    <m/>
    <x v="2475"/>
    <m/>
    <s v="#1774B9"/>
    <s v="360-2490"/>
    <n v="36306306"/>
    <s v="T-369"/>
    <s v="C-364"/>
    <s v="FI-366"/>
    <s v="M-374"/>
  </r>
  <r>
    <x v="2490"/>
    <n v="360"/>
    <s v="Enfermedades Mundiales"/>
    <s v="Salud"/>
    <n v="6307"/>
    <x v="8"/>
    <x v="4"/>
    <x v="2"/>
    <x v="124"/>
    <s v="Zona"/>
    <s v="Etapas Históricas -Casos Activos"/>
    <s v="Periodo 2020-2021"/>
    <s v="Casos"/>
    <s v="Ministerio de Ciencias, Tecnología, Conocimiento e Innovación"/>
    <x v="2490"/>
    <m/>
    <s v="Gráfico Evolución Comparativo"/>
    <m/>
    <x v="2476"/>
    <m/>
    <s v="#1774B9"/>
    <s v="360-2491"/>
    <n v="36306307"/>
    <s v="T-369"/>
    <s v="C-364"/>
    <s v="FI-366"/>
    <s v="M-374"/>
  </r>
  <r>
    <x v="2491"/>
    <n v="360"/>
    <s v="Enfermedades Mundiales"/>
    <s v="Salud"/>
    <n v="6308"/>
    <x v="8"/>
    <x v="4"/>
    <x v="2"/>
    <x v="125"/>
    <s v="Zona"/>
    <s v="Etapas Históricas -Casos Activos"/>
    <s v="Periodo 2020-2021"/>
    <s v="Casos"/>
    <s v="Ministerio de Ciencias, Tecnología, Conocimiento e Innovación"/>
    <x v="2491"/>
    <m/>
    <s v="Gráfico Evolución Comparativo"/>
    <m/>
    <x v="2477"/>
    <m/>
    <s v="#1774B9"/>
    <s v="360-2492"/>
    <n v="36306308"/>
    <s v="T-369"/>
    <s v="C-364"/>
    <s v="FI-366"/>
    <s v="M-374"/>
  </r>
  <r>
    <x v="2492"/>
    <n v="360"/>
    <s v="Enfermedades Mundiales"/>
    <s v="Salud"/>
    <n v="6309"/>
    <x v="8"/>
    <x v="4"/>
    <x v="2"/>
    <x v="126"/>
    <s v="Zona"/>
    <s v="Etapas Históricas -Casos Activos"/>
    <s v="Periodo 2020-2021"/>
    <s v="Casos"/>
    <s v="Ministerio de Ciencias, Tecnología, Conocimiento e Innovación"/>
    <x v="2492"/>
    <m/>
    <s v="Gráfico Evolución Comparativo"/>
    <m/>
    <x v="2478"/>
    <m/>
    <s v="#1774B9"/>
    <s v="360-2493"/>
    <n v="36306309"/>
    <s v="T-369"/>
    <s v="C-364"/>
    <s v="FI-366"/>
    <s v="M-374"/>
  </r>
  <r>
    <x v="2493"/>
    <n v="360"/>
    <s v="Enfermedades Mundiales"/>
    <s v="Salud"/>
    <n v="6310"/>
    <x v="8"/>
    <x v="4"/>
    <x v="2"/>
    <x v="127"/>
    <s v="Zona"/>
    <s v="Etapas Históricas -Casos Activos"/>
    <s v="Periodo 2020-2021"/>
    <s v="Casos"/>
    <s v="Ministerio de Ciencias, Tecnología, Conocimiento e Innovación"/>
    <x v="2493"/>
    <m/>
    <s v="Gráfico Evolución Comparativo"/>
    <m/>
    <x v="2479"/>
    <m/>
    <s v="#1774B9"/>
    <s v="360-2494"/>
    <n v="36306310"/>
    <s v="T-369"/>
    <s v="C-364"/>
    <s v="FI-366"/>
    <s v="M-374"/>
  </r>
  <r>
    <x v="2494"/>
    <n v="360"/>
    <s v="Enfermedades Mundiales"/>
    <s v="Salud"/>
    <n v="7101"/>
    <x v="8"/>
    <x v="4"/>
    <x v="2"/>
    <x v="128"/>
    <s v="Zona"/>
    <s v="Etapas Históricas -Casos Activos"/>
    <s v="Periodo 2020-2021"/>
    <s v="Casos"/>
    <s v="Ministerio de Ciencias, Tecnología, Conocimiento e Innovación"/>
    <x v="2494"/>
    <m/>
    <s v="Gráfico Evolución Comparativo"/>
    <m/>
    <x v="2480"/>
    <m/>
    <s v="#1774B9"/>
    <s v="360-2495"/>
    <n v="36307101"/>
    <s v="T-369"/>
    <s v="C-364"/>
    <s v="FI-366"/>
    <s v="M-374"/>
  </r>
  <r>
    <x v="2495"/>
    <n v="360"/>
    <s v="Enfermedades Mundiales"/>
    <s v="Salud"/>
    <n v="7102"/>
    <x v="8"/>
    <x v="4"/>
    <x v="2"/>
    <x v="129"/>
    <s v="Zona"/>
    <s v="Etapas Históricas -Casos Activos"/>
    <s v="Periodo 2020-2021"/>
    <s v="Casos"/>
    <s v="Ministerio de Ciencias, Tecnología, Conocimiento e Innovación"/>
    <x v="2495"/>
    <m/>
    <s v="Gráfico Evolución Comparativo"/>
    <m/>
    <x v="2481"/>
    <m/>
    <s v="#1774B9"/>
    <s v="360-2496"/>
    <n v="36307102"/>
    <s v="T-369"/>
    <s v="C-364"/>
    <s v="FI-366"/>
    <s v="M-374"/>
  </r>
  <r>
    <x v="2496"/>
    <n v="360"/>
    <s v="Enfermedades Mundiales"/>
    <s v="Salud"/>
    <n v="7103"/>
    <x v="8"/>
    <x v="4"/>
    <x v="2"/>
    <x v="130"/>
    <s v="Zona"/>
    <s v="Etapas Históricas -Casos Activos"/>
    <s v="Periodo 2020-2021"/>
    <s v="Casos"/>
    <s v="Ministerio de Ciencias, Tecnología, Conocimiento e Innovación"/>
    <x v="2496"/>
    <m/>
    <s v="Gráfico Evolución Comparativo"/>
    <m/>
    <x v="2482"/>
    <m/>
    <s v="#1774B9"/>
    <s v="360-2497"/>
    <n v="36307103"/>
    <s v="T-369"/>
    <s v="C-364"/>
    <s v="FI-366"/>
    <s v="M-374"/>
  </r>
  <r>
    <x v="2497"/>
    <n v="360"/>
    <s v="Enfermedades Mundiales"/>
    <s v="Salud"/>
    <n v="7104"/>
    <x v="8"/>
    <x v="4"/>
    <x v="2"/>
    <x v="131"/>
    <s v="Zona"/>
    <s v="Etapas Históricas -Casos Activos"/>
    <s v="Periodo 2020-2021"/>
    <s v="Casos"/>
    <s v="Ministerio de Ciencias, Tecnología, Conocimiento e Innovación"/>
    <x v="2497"/>
    <m/>
    <s v="Gráfico Evolución Comparativo"/>
    <m/>
    <x v="2483"/>
    <m/>
    <s v="#1774B9"/>
    <s v="360-2498"/>
    <n v="36307104"/>
    <s v="T-369"/>
    <s v="C-364"/>
    <s v="FI-366"/>
    <s v="M-374"/>
  </r>
  <r>
    <x v="2498"/>
    <n v="360"/>
    <s v="Enfermedades Mundiales"/>
    <s v="Salud"/>
    <n v="7105"/>
    <x v="8"/>
    <x v="4"/>
    <x v="2"/>
    <x v="132"/>
    <s v="Zona"/>
    <s v="Etapas Históricas -Casos Activos"/>
    <s v="Periodo 2020-2021"/>
    <s v="Casos"/>
    <s v="Ministerio de Ciencias, Tecnología, Conocimiento e Innovación"/>
    <x v="2498"/>
    <m/>
    <s v="Gráfico Evolución Comparativo"/>
    <m/>
    <x v="2484"/>
    <m/>
    <s v="#1774B9"/>
    <s v="360-2499"/>
    <n v="36307105"/>
    <s v="T-369"/>
    <s v="C-364"/>
    <s v="FI-366"/>
    <s v="M-374"/>
  </r>
  <r>
    <x v="2499"/>
    <n v="360"/>
    <s v="Enfermedades Mundiales"/>
    <s v="Salud"/>
    <n v="7106"/>
    <x v="8"/>
    <x v="4"/>
    <x v="2"/>
    <x v="133"/>
    <s v="Zona"/>
    <s v="Etapas Históricas -Casos Activos"/>
    <s v="Periodo 2020-2021"/>
    <s v="Casos"/>
    <s v="Ministerio de Ciencias, Tecnología, Conocimiento e Innovación"/>
    <x v="2499"/>
    <m/>
    <s v="Gráfico Evolución Comparativo"/>
    <m/>
    <x v="2485"/>
    <m/>
    <s v="#1774B9"/>
    <s v="360-2500"/>
    <n v="36307106"/>
    <s v="T-369"/>
    <s v="C-364"/>
    <s v="FI-366"/>
    <s v="M-374"/>
  </r>
  <r>
    <x v="2500"/>
    <n v="360"/>
    <s v="Enfermedades Mundiales"/>
    <s v="Salud"/>
    <n v="7107"/>
    <x v="8"/>
    <x v="4"/>
    <x v="2"/>
    <x v="134"/>
    <s v="Zona"/>
    <s v="Etapas Históricas -Casos Activos"/>
    <s v="Periodo 2020-2021"/>
    <s v="Casos"/>
    <s v="Ministerio de Ciencias, Tecnología, Conocimiento e Innovación"/>
    <x v="2500"/>
    <m/>
    <s v="Gráfico Evolución Comparativo"/>
    <m/>
    <x v="2486"/>
    <m/>
    <s v="#1774B9"/>
    <s v="360-2501"/>
    <n v="36307107"/>
    <s v="T-369"/>
    <s v="C-364"/>
    <s v="FI-366"/>
    <s v="M-374"/>
  </r>
  <r>
    <x v="2501"/>
    <n v="360"/>
    <s v="Enfermedades Mundiales"/>
    <s v="Salud"/>
    <n v="7108"/>
    <x v="8"/>
    <x v="4"/>
    <x v="2"/>
    <x v="135"/>
    <s v="Zona"/>
    <s v="Etapas Históricas -Casos Activos"/>
    <s v="Periodo 2020-2021"/>
    <s v="Casos"/>
    <s v="Ministerio de Ciencias, Tecnología, Conocimiento e Innovación"/>
    <x v="2501"/>
    <m/>
    <s v="Gráfico Evolución Comparativo"/>
    <m/>
    <x v="2487"/>
    <m/>
    <s v="#1774B9"/>
    <s v="360-2502"/>
    <n v="36307108"/>
    <s v="T-369"/>
    <s v="C-364"/>
    <s v="FI-366"/>
    <s v="M-374"/>
  </r>
  <r>
    <x v="2502"/>
    <n v="360"/>
    <s v="Enfermedades Mundiales"/>
    <s v="Salud"/>
    <n v="7109"/>
    <x v="8"/>
    <x v="4"/>
    <x v="2"/>
    <x v="136"/>
    <s v="Zona"/>
    <s v="Etapas Históricas -Casos Activos"/>
    <s v="Periodo 2020-2021"/>
    <s v="Casos"/>
    <s v="Ministerio de Ciencias, Tecnología, Conocimiento e Innovación"/>
    <x v="2502"/>
    <m/>
    <s v="Gráfico Evolución Comparativo"/>
    <m/>
    <x v="2488"/>
    <m/>
    <s v="#1774B9"/>
    <s v="360-2503"/>
    <n v="36307109"/>
    <s v="T-369"/>
    <s v="C-364"/>
    <s v="FI-366"/>
    <s v="M-374"/>
  </r>
  <r>
    <x v="2503"/>
    <n v="360"/>
    <s v="Enfermedades Mundiales"/>
    <s v="Salud"/>
    <n v="7110"/>
    <x v="8"/>
    <x v="4"/>
    <x v="2"/>
    <x v="137"/>
    <s v="Zona"/>
    <s v="Etapas Históricas -Casos Activos"/>
    <s v="Periodo 2020-2021"/>
    <s v="Casos"/>
    <s v="Ministerio de Ciencias, Tecnología, Conocimiento e Innovación"/>
    <x v="2503"/>
    <m/>
    <s v="Gráfico Evolución Comparativo"/>
    <m/>
    <x v="2489"/>
    <m/>
    <s v="#1774B9"/>
    <s v="360-2504"/>
    <n v="36307110"/>
    <s v="T-369"/>
    <s v="C-364"/>
    <s v="FI-366"/>
    <s v="M-374"/>
  </r>
  <r>
    <x v="2504"/>
    <n v="360"/>
    <s v="Enfermedades Mundiales"/>
    <s v="Salud"/>
    <n v="7201"/>
    <x v="8"/>
    <x v="4"/>
    <x v="2"/>
    <x v="138"/>
    <s v="Zona"/>
    <s v="Etapas Históricas -Casos Activos"/>
    <s v="Periodo 2020-2021"/>
    <s v="Casos"/>
    <s v="Ministerio de Ciencias, Tecnología, Conocimiento e Innovación"/>
    <x v="2504"/>
    <m/>
    <s v="Gráfico Evolución Comparativo"/>
    <m/>
    <x v="2490"/>
    <m/>
    <s v="#1774B9"/>
    <s v="360-2505"/>
    <n v="36307201"/>
    <s v="T-369"/>
    <s v="C-364"/>
    <s v="FI-366"/>
    <s v="M-374"/>
  </r>
  <r>
    <x v="2505"/>
    <n v="360"/>
    <s v="Enfermedades Mundiales"/>
    <s v="Salud"/>
    <n v="7202"/>
    <x v="8"/>
    <x v="4"/>
    <x v="2"/>
    <x v="139"/>
    <s v="Zona"/>
    <s v="Etapas Históricas -Casos Activos"/>
    <s v="Periodo 2020-2021"/>
    <s v="Casos"/>
    <s v="Ministerio de Ciencias, Tecnología, Conocimiento e Innovación"/>
    <x v="2505"/>
    <m/>
    <s v="Gráfico Evolución Comparativo"/>
    <m/>
    <x v="2491"/>
    <m/>
    <s v="#1774B9"/>
    <s v="360-2506"/>
    <n v="36307202"/>
    <s v="T-369"/>
    <s v="C-364"/>
    <s v="FI-366"/>
    <s v="M-374"/>
  </r>
  <r>
    <x v="2506"/>
    <n v="360"/>
    <s v="Enfermedades Mundiales"/>
    <s v="Salud"/>
    <n v="7203"/>
    <x v="8"/>
    <x v="4"/>
    <x v="2"/>
    <x v="140"/>
    <s v="Zona"/>
    <s v="Etapas Históricas -Casos Activos"/>
    <s v="Periodo 2020-2021"/>
    <s v="Casos"/>
    <s v="Ministerio de Ciencias, Tecnología, Conocimiento e Innovación"/>
    <x v="2506"/>
    <m/>
    <s v="Gráfico Evolución Comparativo"/>
    <m/>
    <x v="2492"/>
    <m/>
    <s v="#1774B9"/>
    <s v="360-2507"/>
    <n v="36307203"/>
    <s v="T-369"/>
    <s v="C-364"/>
    <s v="FI-366"/>
    <s v="M-374"/>
  </r>
  <r>
    <x v="2507"/>
    <n v="360"/>
    <s v="Enfermedades Mundiales"/>
    <s v="Salud"/>
    <n v="7301"/>
    <x v="8"/>
    <x v="4"/>
    <x v="2"/>
    <x v="141"/>
    <s v="Zona"/>
    <s v="Etapas Históricas -Casos Activos"/>
    <s v="Periodo 2020-2021"/>
    <s v="Casos"/>
    <s v="Ministerio de Ciencias, Tecnología, Conocimiento e Innovación"/>
    <x v="2507"/>
    <m/>
    <s v="Gráfico Evolución Comparativo"/>
    <m/>
    <x v="2493"/>
    <m/>
    <s v="#1774B9"/>
    <s v="360-2508"/>
    <n v="36307301"/>
    <s v="T-369"/>
    <s v="C-364"/>
    <s v="FI-366"/>
    <s v="M-374"/>
  </r>
  <r>
    <x v="2508"/>
    <n v="360"/>
    <s v="Enfermedades Mundiales"/>
    <s v="Salud"/>
    <n v="7302"/>
    <x v="8"/>
    <x v="4"/>
    <x v="2"/>
    <x v="142"/>
    <s v="Zona"/>
    <s v="Etapas Históricas -Casos Activos"/>
    <s v="Periodo 2020-2021"/>
    <s v="Casos"/>
    <s v="Ministerio de Ciencias, Tecnología, Conocimiento e Innovación"/>
    <x v="2508"/>
    <m/>
    <s v="Gráfico Evolución Comparativo"/>
    <m/>
    <x v="2494"/>
    <m/>
    <s v="#1774B9"/>
    <s v="360-2509"/>
    <n v="36307302"/>
    <s v="T-369"/>
    <s v="C-364"/>
    <s v="FI-366"/>
    <s v="M-374"/>
  </r>
  <r>
    <x v="2509"/>
    <n v="360"/>
    <s v="Enfermedades Mundiales"/>
    <s v="Salud"/>
    <n v="7303"/>
    <x v="8"/>
    <x v="4"/>
    <x v="2"/>
    <x v="143"/>
    <s v="Zona"/>
    <s v="Etapas Históricas -Casos Activos"/>
    <s v="Periodo 2020-2021"/>
    <s v="Casos"/>
    <s v="Ministerio de Ciencias, Tecnología, Conocimiento e Innovación"/>
    <x v="2509"/>
    <m/>
    <s v="Gráfico Evolución Comparativo"/>
    <m/>
    <x v="2495"/>
    <m/>
    <s v="#1774B9"/>
    <s v="360-2510"/>
    <n v="36307303"/>
    <s v="T-369"/>
    <s v="C-364"/>
    <s v="FI-366"/>
    <s v="M-374"/>
  </r>
  <r>
    <x v="2510"/>
    <n v="360"/>
    <s v="Enfermedades Mundiales"/>
    <s v="Salud"/>
    <n v="7304"/>
    <x v="8"/>
    <x v="4"/>
    <x v="2"/>
    <x v="144"/>
    <s v="Zona"/>
    <s v="Etapas Históricas -Casos Activos"/>
    <s v="Periodo 2020-2021"/>
    <s v="Casos"/>
    <s v="Ministerio de Ciencias, Tecnología, Conocimiento e Innovación"/>
    <x v="2510"/>
    <m/>
    <s v="Gráfico Evolución Comparativo"/>
    <m/>
    <x v="2496"/>
    <m/>
    <s v="#1774B9"/>
    <s v="360-2511"/>
    <n v="36307304"/>
    <s v="T-369"/>
    <s v="C-364"/>
    <s v="FI-366"/>
    <s v="M-374"/>
  </r>
  <r>
    <x v="2511"/>
    <n v="360"/>
    <s v="Enfermedades Mundiales"/>
    <s v="Salud"/>
    <n v="7305"/>
    <x v="8"/>
    <x v="4"/>
    <x v="2"/>
    <x v="145"/>
    <s v="Zona"/>
    <s v="Etapas Históricas -Casos Activos"/>
    <s v="Periodo 2020-2021"/>
    <s v="Casos"/>
    <s v="Ministerio de Ciencias, Tecnología, Conocimiento e Innovación"/>
    <x v="2511"/>
    <m/>
    <s v="Gráfico Evolución Comparativo"/>
    <m/>
    <x v="2497"/>
    <m/>
    <s v="#1774B9"/>
    <s v="360-2512"/>
    <n v="36307305"/>
    <s v="T-369"/>
    <s v="C-364"/>
    <s v="FI-366"/>
    <s v="M-374"/>
  </r>
  <r>
    <x v="2512"/>
    <n v="360"/>
    <s v="Enfermedades Mundiales"/>
    <s v="Salud"/>
    <n v="7306"/>
    <x v="8"/>
    <x v="4"/>
    <x v="2"/>
    <x v="146"/>
    <s v="Zona"/>
    <s v="Etapas Históricas -Casos Activos"/>
    <s v="Periodo 2020-2021"/>
    <s v="Casos"/>
    <s v="Ministerio de Ciencias, Tecnología, Conocimiento e Innovación"/>
    <x v="2512"/>
    <m/>
    <s v="Gráfico Evolución Comparativo"/>
    <m/>
    <x v="2498"/>
    <m/>
    <s v="#1774B9"/>
    <s v="360-2513"/>
    <n v="36307306"/>
    <s v="T-369"/>
    <s v="C-364"/>
    <s v="FI-366"/>
    <s v="M-374"/>
  </r>
  <r>
    <x v="2513"/>
    <n v="360"/>
    <s v="Enfermedades Mundiales"/>
    <s v="Salud"/>
    <n v="7307"/>
    <x v="8"/>
    <x v="4"/>
    <x v="2"/>
    <x v="147"/>
    <s v="Zona"/>
    <s v="Etapas Históricas -Casos Activos"/>
    <s v="Periodo 2020-2021"/>
    <s v="Casos"/>
    <s v="Ministerio de Ciencias, Tecnología, Conocimiento e Innovación"/>
    <x v="2513"/>
    <m/>
    <s v="Gráfico Evolución Comparativo"/>
    <m/>
    <x v="2499"/>
    <m/>
    <s v="#1774B9"/>
    <s v="360-2514"/>
    <n v="36307307"/>
    <s v="T-369"/>
    <s v="C-364"/>
    <s v="FI-366"/>
    <s v="M-374"/>
  </r>
  <r>
    <x v="2514"/>
    <n v="360"/>
    <s v="Enfermedades Mundiales"/>
    <s v="Salud"/>
    <n v="7308"/>
    <x v="8"/>
    <x v="4"/>
    <x v="2"/>
    <x v="148"/>
    <s v="Zona"/>
    <s v="Etapas Históricas -Casos Activos"/>
    <s v="Periodo 2020-2021"/>
    <s v="Casos"/>
    <s v="Ministerio de Ciencias, Tecnología, Conocimiento e Innovación"/>
    <x v="2514"/>
    <m/>
    <s v="Gráfico Evolución Comparativo"/>
    <m/>
    <x v="2500"/>
    <m/>
    <s v="#1774B9"/>
    <s v="360-2515"/>
    <n v="36307308"/>
    <s v="T-369"/>
    <s v="C-364"/>
    <s v="FI-366"/>
    <s v="M-374"/>
  </r>
  <r>
    <x v="2515"/>
    <n v="360"/>
    <s v="Enfermedades Mundiales"/>
    <s v="Salud"/>
    <n v="7309"/>
    <x v="8"/>
    <x v="4"/>
    <x v="2"/>
    <x v="149"/>
    <s v="Zona"/>
    <s v="Etapas Históricas -Casos Activos"/>
    <s v="Periodo 2020-2021"/>
    <s v="Casos"/>
    <s v="Ministerio de Ciencias, Tecnología, Conocimiento e Innovación"/>
    <x v="2515"/>
    <m/>
    <s v="Gráfico Evolución Comparativo"/>
    <m/>
    <x v="2501"/>
    <m/>
    <s v="#1774B9"/>
    <s v="360-2516"/>
    <n v="36307309"/>
    <s v="T-369"/>
    <s v="C-364"/>
    <s v="FI-366"/>
    <s v="M-374"/>
  </r>
  <r>
    <x v="2516"/>
    <n v="360"/>
    <s v="Enfermedades Mundiales"/>
    <s v="Salud"/>
    <n v="7401"/>
    <x v="8"/>
    <x v="4"/>
    <x v="2"/>
    <x v="150"/>
    <s v="Zona"/>
    <s v="Etapas Históricas -Casos Activos"/>
    <s v="Periodo 2020-2021"/>
    <s v="Casos"/>
    <s v="Ministerio de Ciencias, Tecnología, Conocimiento e Innovación"/>
    <x v="2516"/>
    <m/>
    <s v="Gráfico Evolución Comparativo"/>
    <m/>
    <x v="2502"/>
    <m/>
    <s v="#1774B9"/>
    <s v="360-2517"/>
    <n v="36307401"/>
    <s v="T-369"/>
    <s v="C-364"/>
    <s v="FI-366"/>
    <s v="M-374"/>
  </r>
  <r>
    <x v="2517"/>
    <n v="360"/>
    <s v="Enfermedades Mundiales"/>
    <s v="Salud"/>
    <n v="7402"/>
    <x v="8"/>
    <x v="4"/>
    <x v="2"/>
    <x v="151"/>
    <s v="Zona"/>
    <s v="Etapas Históricas -Casos Activos"/>
    <s v="Periodo 2020-2021"/>
    <s v="Casos"/>
    <s v="Ministerio de Ciencias, Tecnología, Conocimiento e Innovación"/>
    <x v="2517"/>
    <m/>
    <s v="Gráfico Evolución Comparativo"/>
    <m/>
    <x v="2503"/>
    <m/>
    <s v="#1774B9"/>
    <s v="360-2518"/>
    <n v="36307402"/>
    <s v="T-369"/>
    <s v="C-364"/>
    <s v="FI-366"/>
    <s v="M-374"/>
  </r>
  <r>
    <x v="2518"/>
    <n v="360"/>
    <s v="Enfermedades Mundiales"/>
    <s v="Salud"/>
    <n v="7403"/>
    <x v="8"/>
    <x v="4"/>
    <x v="2"/>
    <x v="152"/>
    <s v="Zona"/>
    <s v="Etapas Históricas -Casos Activos"/>
    <s v="Periodo 2020-2021"/>
    <s v="Casos"/>
    <s v="Ministerio de Ciencias, Tecnología, Conocimiento e Innovación"/>
    <x v="2518"/>
    <m/>
    <s v="Gráfico Evolución Comparativo"/>
    <m/>
    <x v="2504"/>
    <m/>
    <s v="#1774B9"/>
    <s v="360-2519"/>
    <n v="36307403"/>
    <s v="T-369"/>
    <s v="C-364"/>
    <s v="FI-366"/>
    <s v="M-374"/>
  </r>
  <r>
    <x v="2519"/>
    <n v="360"/>
    <s v="Enfermedades Mundiales"/>
    <s v="Salud"/>
    <n v="7404"/>
    <x v="8"/>
    <x v="4"/>
    <x v="2"/>
    <x v="153"/>
    <s v="Zona"/>
    <s v="Etapas Históricas -Casos Activos"/>
    <s v="Periodo 2020-2021"/>
    <s v="Casos"/>
    <s v="Ministerio de Ciencias, Tecnología, Conocimiento e Innovación"/>
    <x v="2519"/>
    <m/>
    <s v="Gráfico Evolución Comparativo"/>
    <m/>
    <x v="2505"/>
    <m/>
    <s v="#1774B9"/>
    <s v="360-2520"/>
    <n v="36307404"/>
    <s v="T-369"/>
    <s v="C-364"/>
    <s v="FI-366"/>
    <s v="M-374"/>
  </r>
  <r>
    <x v="2520"/>
    <n v="360"/>
    <s v="Enfermedades Mundiales"/>
    <s v="Salud"/>
    <n v="7405"/>
    <x v="8"/>
    <x v="4"/>
    <x v="2"/>
    <x v="154"/>
    <s v="Zona"/>
    <s v="Etapas Históricas -Casos Activos"/>
    <s v="Periodo 2020-2021"/>
    <s v="Casos"/>
    <s v="Ministerio de Ciencias, Tecnología, Conocimiento e Innovación"/>
    <x v="2520"/>
    <m/>
    <s v="Gráfico Evolución Comparativo"/>
    <m/>
    <x v="2506"/>
    <m/>
    <s v="#1774B9"/>
    <s v="360-2521"/>
    <n v="36307405"/>
    <s v="T-369"/>
    <s v="C-364"/>
    <s v="FI-366"/>
    <s v="M-374"/>
  </r>
  <r>
    <x v="2521"/>
    <n v="360"/>
    <s v="Enfermedades Mundiales"/>
    <s v="Salud"/>
    <n v="7406"/>
    <x v="8"/>
    <x v="4"/>
    <x v="2"/>
    <x v="155"/>
    <s v="Zona"/>
    <s v="Etapas Históricas -Casos Activos"/>
    <s v="Periodo 2020-2021"/>
    <s v="Casos"/>
    <s v="Ministerio de Ciencias, Tecnología, Conocimiento e Innovación"/>
    <x v="2521"/>
    <m/>
    <s v="Gráfico Evolución Comparativo"/>
    <m/>
    <x v="2507"/>
    <m/>
    <s v="#1774B9"/>
    <s v="360-2522"/>
    <n v="36307406"/>
    <s v="T-369"/>
    <s v="C-364"/>
    <s v="FI-366"/>
    <s v="M-374"/>
  </r>
  <r>
    <x v="2522"/>
    <n v="360"/>
    <s v="Enfermedades Mundiales"/>
    <s v="Salud"/>
    <n v="7407"/>
    <x v="8"/>
    <x v="4"/>
    <x v="2"/>
    <x v="156"/>
    <s v="Zona"/>
    <s v="Etapas Históricas -Casos Activos"/>
    <s v="Periodo 2020-2021"/>
    <s v="Casos"/>
    <s v="Ministerio de Ciencias, Tecnología, Conocimiento e Innovación"/>
    <x v="2522"/>
    <m/>
    <s v="Gráfico Evolución Comparativo"/>
    <m/>
    <x v="2508"/>
    <m/>
    <s v="#1774B9"/>
    <s v="360-2523"/>
    <n v="36307407"/>
    <s v="T-369"/>
    <s v="C-364"/>
    <s v="FI-366"/>
    <s v="M-374"/>
  </r>
  <r>
    <x v="2523"/>
    <n v="360"/>
    <s v="Enfermedades Mundiales"/>
    <s v="Salud"/>
    <n v="7408"/>
    <x v="8"/>
    <x v="4"/>
    <x v="2"/>
    <x v="157"/>
    <s v="Zona"/>
    <s v="Etapas Históricas -Casos Activos"/>
    <s v="Periodo 2020-2021"/>
    <s v="Casos"/>
    <s v="Ministerio de Ciencias, Tecnología, Conocimiento e Innovación"/>
    <x v="2523"/>
    <m/>
    <s v="Gráfico Evolución Comparativo"/>
    <m/>
    <x v="2509"/>
    <m/>
    <s v="#1774B9"/>
    <s v="360-2524"/>
    <n v="36307408"/>
    <s v="T-369"/>
    <s v="C-364"/>
    <s v="FI-366"/>
    <s v="M-374"/>
  </r>
  <r>
    <x v="2524"/>
    <n v="360"/>
    <s v="Enfermedades Mundiales"/>
    <s v="Salud"/>
    <n v="8101"/>
    <x v="8"/>
    <x v="4"/>
    <x v="2"/>
    <x v="158"/>
    <s v="Zona"/>
    <s v="Etapas Históricas -Casos Activos"/>
    <s v="Periodo 2020-2021"/>
    <s v="Casos"/>
    <s v="Ministerio de Ciencias, Tecnología, Conocimiento e Innovación"/>
    <x v="2524"/>
    <m/>
    <s v="Gráfico Evolución Comparativo"/>
    <m/>
    <x v="2510"/>
    <m/>
    <s v="#1774B9"/>
    <s v="360-2525"/>
    <n v="36308101"/>
    <s v="T-369"/>
    <s v="C-364"/>
    <s v="FI-366"/>
    <s v="M-374"/>
  </r>
  <r>
    <x v="2525"/>
    <n v="360"/>
    <s v="Enfermedades Mundiales"/>
    <s v="Salud"/>
    <n v="8102"/>
    <x v="8"/>
    <x v="4"/>
    <x v="2"/>
    <x v="159"/>
    <s v="Zona"/>
    <s v="Etapas Históricas -Casos Activos"/>
    <s v="Periodo 2020-2021"/>
    <s v="Casos"/>
    <s v="Ministerio de Ciencias, Tecnología, Conocimiento e Innovación"/>
    <x v="2525"/>
    <m/>
    <s v="Gráfico Evolución Comparativo"/>
    <m/>
    <x v="2511"/>
    <m/>
    <s v="#1774B9"/>
    <s v="360-2526"/>
    <n v="36308102"/>
    <s v="T-369"/>
    <s v="C-364"/>
    <s v="FI-366"/>
    <s v="M-374"/>
  </r>
  <r>
    <x v="2526"/>
    <n v="360"/>
    <s v="Enfermedades Mundiales"/>
    <s v="Salud"/>
    <n v="8103"/>
    <x v="8"/>
    <x v="4"/>
    <x v="2"/>
    <x v="160"/>
    <s v="Zona"/>
    <s v="Etapas Históricas -Casos Activos"/>
    <s v="Periodo 2020-2021"/>
    <s v="Casos"/>
    <s v="Ministerio de Ciencias, Tecnología, Conocimiento e Innovación"/>
    <x v="2526"/>
    <m/>
    <s v="Gráfico Evolución Comparativo"/>
    <m/>
    <x v="2512"/>
    <m/>
    <s v="#1774B9"/>
    <s v="360-2527"/>
    <n v="36308103"/>
    <s v="T-369"/>
    <s v="C-364"/>
    <s v="FI-366"/>
    <s v="M-374"/>
  </r>
  <r>
    <x v="2527"/>
    <n v="360"/>
    <s v="Enfermedades Mundiales"/>
    <s v="Salud"/>
    <n v="8104"/>
    <x v="8"/>
    <x v="4"/>
    <x v="2"/>
    <x v="161"/>
    <s v="Zona"/>
    <s v="Etapas Históricas -Casos Activos"/>
    <s v="Periodo 2020-2021"/>
    <s v="Casos"/>
    <s v="Ministerio de Ciencias, Tecnología, Conocimiento e Innovación"/>
    <x v="2527"/>
    <m/>
    <s v="Gráfico Evolución Comparativo"/>
    <m/>
    <x v="2513"/>
    <m/>
    <s v="#1774B9"/>
    <s v="360-2528"/>
    <n v="36308104"/>
    <s v="T-369"/>
    <s v="C-364"/>
    <s v="FI-366"/>
    <s v="M-374"/>
  </r>
  <r>
    <x v="2528"/>
    <n v="360"/>
    <s v="Enfermedades Mundiales"/>
    <s v="Salud"/>
    <n v="8105"/>
    <x v="8"/>
    <x v="4"/>
    <x v="2"/>
    <x v="162"/>
    <s v="Zona"/>
    <s v="Etapas Históricas -Casos Activos"/>
    <s v="Periodo 2020-2021"/>
    <s v="Casos"/>
    <s v="Ministerio de Ciencias, Tecnología, Conocimiento e Innovación"/>
    <x v="2528"/>
    <m/>
    <s v="Gráfico Evolución Comparativo"/>
    <m/>
    <x v="2514"/>
    <m/>
    <s v="#1774B9"/>
    <s v="360-2529"/>
    <n v="36308105"/>
    <s v="T-369"/>
    <s v="C-364"/>
    <s v="FI-366"/>
    <s v="M-374"/>
  </r>
  <r>
    <x v="2529"/>
    <n v="360"/>
    <s v="Enfermedades Mundiales"/>
    <s v="Salud"/>
    <n v="8106"/>
    <x v="8"/>
    <x v="4"/>
    <x v="2"/>
    <x v="163"/>
    <s v="Zona"/>
    <s v="Etapas Históricas -Casos Activos"/>
    <s v="Periodo 2020-2021"/>
    <s v="Casos"/>
    <s v="Ministerio de Ciencias, Tecnología, Conocimiento e Innovación"/>
    <x v="2529"/>
    <m/>
    <s v="Gráfico Evolución Comparativo"/>
    <m/>
    <x v="2515"/>
    <m/>
    <s v="#1774B9"/>
    <s v="360-2530"/>
    <n v="36308106"/>
    <s v="T-369"/>
    <s v="C-364"/>
    <s v="FI-366"/>
    <s v="M-374"/>
  </r>
  <r>
    <x v="2530"/>
    <n v="360"/>
    <s v="Enfermedades Mundiales"/>
    <s v="Salud"/>
    <n v="8107"/>
    <x v="8"/>
    <x v="4"/>
    <x v="2"/>
    <x v="164"/>
    <s v="Zona"/>
    <s v="Etapas Históricas -Casos Activos"/>
    <s v="Periodo 2020-2021"/>
    <s v="Casos"/>
    <s v="Ministerio de Ciencias, Tecnología, Conocimiento e Innovación"/>
    <x v="2530"/>
    <m/>
    <s v="Gráfico Evolución Comparativo"/>
    <m/>
    <x v="2516"/>
    <m/>
    <s v="#1774B9"/>
    <s v="360-2531"/>
    <n v="36308107"/>
    <s v="T-369"/>
    <s v="C-364"/>
    <s v="FI-366"/>
    <s v="M-374"/>
  </r>
  <r>
    <x v="2531"/>
    <n v="360"/>
    <s v="Enfermedades Mundiales"/>
    <s v="Salud"/>
    <n v="8108"/>
    <x v="8"/>
    <x v="4"/>
    <x v="2"/>
    <x v="165"/>
    <s v="Zona"/>
    <s v="Etapas Históricas -Casos Activos"/>
    <s v="Periodo 2020-2021"/>
    <s v="Casos"/>
    <s v="Ministerio de Ciencias, Tecnología, Conocimiento e Innovación"/>
    <x v="2531"/>
    <m/>
    <s v="Gráfico Evolución Comparativo"/>
    <m/>
    <x v="2517"/>
    <m/>
    <s v="#1774B9"/>
    <s v="360-2532"/>
    <n v="36308108"/>
    <s v="T-369"/>
    <s v="C-364"/>
    <s v="FI-366"/>
    <s v="M-374"/>
  </r>
  <r>
    <x v="2532"/>
    <n v="360"/>
    <s v="Enfermedades Mundiales"/>
    <s v="Salud"/>
    <n v="8109"/>
    <x v="8"/>
    <x v="4"/>
    <x v="2"/>
    <x v="166"/>
    <s v="Zona"/>
    <s v="Etapas Históricas -Casos Activos"/>
    <s v="Periodo 2020-2021"/>
    <s v="Casos"/>
    <s v="Ministerio de Ciencias, Tecnología, Conocimiento e Innovación"/>
    <x v="2532"/>
    <m/>
    <s v="Gráfico Evolución Comparativo"/>
    <m/>
    <x v="2518"/>
    <m/>
    <s v="#1774B9"/>
    <s v="360-2533"/>
    <n v="36308109"/>
    <s v="T-369"/>
    <s v="C-364"/>
    <s v="FI-366"/>
    <s v="M-374"/>
  </r>
  <r>
    <x v="2533"/>
    <n v="360"/>
    <s v="Enfermedades Mundiales"/>
    <s v="Salud"/>
    <n v="8110"/>
    <x v="8"/>
    <x v="4"/>
    <x v="2"/>
    <x v="167"/>
    <s v="Zona"/>
    <s v="Etapas Históricas -Casos Activos"/>
    <s v="Periodo 2020-2021"/>
    <s v="Casos"/>
    <s v="Ministerio de Ciencias, Tecnología, Conocimiento e Innovación"/>
    <x v="2533"/>
    <m/>
    <s v="Gráfico Evolución Comparativo"/>
    <m/>
    <x v="2519"/>
    <m/>
    <s v="#1774B9"/>
    <s v="360-2534"/>
    <n v="36308110"/>
    <s v="T-369"/>
    <s v="C-364"/>
    <s v="FI-366"/>
    <s v="M-374"/>
  </r>
  <r>
    <x v="2534"/>
    <n v="360"/>
    <s v="Enfermedades Mundiales"/>
    <s v="Salud"/>
    <n v="8111"/>
    <x v="8"/>
    <x v="4"/>
    <x v="2"/>
    <x v="168"/>
    <s v="Zona"/>
    <s v="Etapas Históricas -Casos Activos"/>
    <s v="Periodo 2020-2021"/>
    <s v="Casos"/>
    <s v="Ministerio de Ciencias, Tecnología, Conocimiento e Innovación"/>
    <x v="2534"/>
    <m/>
    <s v="Gráfico Evolución Comparativo"/>
    <m/>
    <x v="2520"/>
    <m/>
    <s v="#1774B9"/>
    <s v="360-2535"/>
    <n v="36308111"/>
    <s v="T-369"/>
    <s v="C-364"/>
    <s v="FI-366"/>
    <s v="M-374"/>
  </r>
  <r>
    <x v="2535"/>
    <n v="360"/>
    <s v="Enfermedades Mundiales"/>
    <s v="Salud"/>
    <n v="8112"/>
    <x v="8"/>
    <x v="4"/>
    <x v="2"/>
    <x v="169"/>
    <s v="Zona"/>
    <s v="Etapas Históricas -Casos Activos"/>
    <s v="Periodo 2020-2021"/>
    <s v="Casos"/>
    <s v="Ministerio de Ciencias, Tecnología, Conocimiento e Innovación"/>
    <x v="2535"/>
    <m/>
    <s v="Gráfico Evolución Comparativo"/>
    <m/>
    <x v="2521"/>
    <m/>
    <s v="#1774B9"/>
    <s v="360-2536"/>
    <n v="36308112"/>
    <s v="T-369"/>
    <s v="C-364"/>
    <s v="FI-366"/>
    <s v="M-374"/>
  </r>
  <r>
    <x v="2536"/>
    <n v="360"/>
    <s v="Enfermedades Mundiales"/>
    <s v="Salud"/>
    <n v="8201"/>
    <x v="8"/>
    <x v="4"/>
    <x v="2"/>
    <x v="170"/>
    <s v="Zona"/>
    <s v="Etapas Históricas -Casos Activos"/>
    <s v="Periodo 2020-2021"/>
    <s v="Casos"/>
    <s v="Ministerio de Ciencias, Tecnología, Conocimiento e Innovación"/>
    <x v="2536"/>
    <m/>
    <s v="Gráfico Evolución Comparativo"/>
    <m/>
    <x v="2522"/>
    <m/>
    <s v="#1774B9"/>
    <s v="360-2537"/>
    <n v="36308201"/>
    <s v="T-369"/>
    <s v="C-364"/>
    <s v="FI-366"/>
    <s v="M-374"/>
  </r>
  <r>
    <x v="2537"/>
    <n v="360"/>
    <s v="Enfermedades Mundiales"/>
    <s v="Salud"/>
    <n v="8202"/>
    <x v="8"/>
    <x v="4"/>
    <x v="2"/>
    <x v="171"/>
    <s v="Zona"/>
    <s v="Etapas Históricas -Casos Activos"/>
    <s v="Periodo 2020-2021"/>
    <s v="Casos"/>
    <s v="Ministerio de Ciencias, Tecnología, Conocimiento e Innovación"/>
    <x v="2537"/>
    <m/>
    <s v="Gráfico Evolución Comparativo"/>
    <m/>
    <x v="2523"/>
    <m/>
    <s v="#1774B9"/>
    <s v="360-2538"/>
    <n v="36308202"/>
    <s v="T-369"/>
    <s v="C-364"/>
    <s v="FI-366"/>
    <s v="M-374"/>
  </r>
  <r>
    <x v="2538"/>
    <n v="360"/>
    <s v="Enfermedades Mundiales"/>
    <s v="Salud"/>
    <n v="8203"/>
    <x v="8"/>
    <x v="4"/>
    <x v="2"/>
    <x v="172"/>
    <s v="Zona"/>
    <s v="Etapas Históricas -Casos Activos"/>
    <s v="Periodo 2020-2021"/>
    <s v="Casos"/>
    <s v="Ministerio de Ciencias, Tecnología, Conocimiento e Innovación"/>
    <x v="2538"/>
    <m/>
    <s v="Gráfico Evolución Comparativo"/>
    <m/>
    <x v="2524"/>
    <m/>
    <s v="#1774B9"/>
    <s v="360-2539"/>
    <n v="36308203"/>
    <s v="T-369"/>
    <s v="C-364"/>
    <s v="FI-366"/>
    <s v="M-374"/>
  </r>
  <r>
    <x v="2539"/>
    <n v="360"/>
    <s v="Enfermedades Mundiales"/>
    <s v="Salud"/>
    <n v="8204"/>
    <x v="8"/>
    <x v="4"/>
    <x v="2"/>
    <x v="173"/>
    <s v="Zona"/>
    <s v="Etapas Históricas -Casos Activos"/>
    <s v="Periodo 2020-2021"/>
    <s v="Casos"/>
    <s v="Ministerio de Ciencias, Tecnología, Conocimiento e Innovación"/>
    <x v="2539"/>
    <m/>
    <s v="Gráfico Evolución Comparativo"/>
    <m/>
    <x v="2525"/>
    <m/>
    <s v="#1774B9"/>
    <s v="360-2540"/>
    <n v="36308204"/>
    <s v="T-369"/>
    <s v="C-364"/>
    <s v="FI-366"/>
    <s v="M-374"/>
  </r>
  <r>
    <x v="2540"/>
    <n v="360"/>
    <s v="Enfermedades Mundiales"/>
    <s v="Salud"/>
    <n v="8205"/>
    <x v="8"/>
    <x v="4"/>
    <x v="2"/>
    <x v="174"/>
    <s v="Zona"/>
    <s v="Etapas Históricas -Casos Activos"/>
    <s v="Periodo 2020-2021"/>
    <s v="Casos"/>
    <s v="Ministerio de Ciencias, Tecnología, Conocimiento e Innovación"/>
    <x v="2540"/>
    <m/>
    <s v="Gráfico Evolución Comparativo"/>
    <m/>
    <x v="2526"/>
    <m/>
    <s v="#1774B9"/>
    <s v="360-2541"/>
    <n v="36308205"/>
    <s v="T-369"/>
    <s v="C-364"/>
    <s v="FI-366"/>
    <s v="M-374"/>
  </r>
  <r>
    <x v="2541"/>
    <n v="360"/>
    <s v="Enfermedades Mundiales"/>
    <s v="Salud"/>
    <n v="8206"/>
    <x v="8"/>
    <x v="4"/>
    <x v="2"/>
    <x v="175"/>
    <s v="Zona"/>
    <s v="Etapas Históricas -Casos Activos"/>
    <s v="Periodo 2020-2021"/>
    <s v="Casos"/>
    <s v="Ministerio de Ciencias, Tecnología, Conocimiento e Innovación"/>
    <x v="2541"/>
    <m/>
    <s v="Gráfico Evolución Comparativo"/>
    <m/>
    <x v="2527"/>
    <m/>
    <s v="#1774B9"/>
    <s v="360-2542"/>
    <n v="36308206"/>
    <s v="T-369"/>
    <s v="C-364"/>
    <s v="FI-366"/>
    <s v="M-374"/>
  </r>
  <r>
    <x v="2542"/>
    <n v="360"/>
    <s v="Enfermedades Mundiales"/>
    <s v="Salud"/>
    <n v="8207"/>
    <x v="8"/>
    <x v="4"/>
    <x v="2"/>
    <x v="176"/>
    <s v="Zona"/>
    <s v="Etapas Históricas -Casos Activos"/>
    <s v="Periodo 2020-2021"/>
    <s v="Casos"/>
    <s v="Ministerio de Ciencias, Tecnología, Conocimiento e Innovación"/>
    <x v="2542"/>
    <m/>
    <s v="Gráfico Evolución Comparativo"/>
    <m/>
    <x v="2528"/>
    <m/>
    <s v="#1774B9"/>
    <s v="360-2543"/>
    <n v="36308207"/>
    <s v="T-369"/>
    <s v="C-364"/>
    <s v="FI-366"/>
    <s v="M-374"/>
  </r>
  <r>
    <x v="2543"/>
    <n v="360"/>
    <s v="Enfermedades Mundiales"/>
    <s v="Salud"/>
    <n v="8301"/>
    <x v="8"/>
    <x v="4"/>
    <x v="2"/>
    <x v="177"/>
    <s v="Zona"/>
    <s v="Etapas Históricas -Casos Activos"/>
    <s v="Periodo 2020-2021"/>
    <s v="Casos"/>
    <s v="Ministerio de Ciencias, Tecnología, Conocimiento e Innovación"/>
    <x v="2543"/>
    <m/>
    <s v="Gráfico Evolución Comparativo"/>
    <m/>
    <x v="2529"/>
    <m/>
    <s v="#1774B9"/>
    <s v="360-2544"/>
    <n v="36308301"/>
    <s v="T-369"/>
    <s v="C-364"/>
    <s v="FI-366"/>
    <s v="M-374"/>
  </r>
  <r>
    <x v="2544"/>
    <n v="360"/>
    <s v="Enfermedades Mundiales"/>
    <s v="Salud"/>
    <n v="8302"/>
    <x v="8"/>
    <x v="4"/>
    <x v="2"/>
    <x v="178"/>
    <s v="Zona"/>
    <s v="Etapas Históricas -Casos Activos"/>
    <s v="Periodo 2020-2021"/>
    <s v="Casos"/>
    <s v="Ministerio de Ciencias, Tecnología, Conocimiento e Innovación"/>
    <x v="2544"/>
    <m/>
    <s v="Gráfico Evolución Comparativo"/>
    <m/>
    <x v="2530"/>
    <m/>
    <s v="#1774B9"/>
    <s v="360-2545"/>
    <n v="36308302"/>
    <s v="T-369"/>
    <s v="C-364"/>
    <s v="FI-366"/>
    <s v="M-374"/>
  </r>
  <r>
    <x v="2545"/>
    <n v="360"/>
    <s v="Enfermedades Mundiales"/>
    <s v="Salud"/>
    <n v="8303"/>
    <x v="8"/>
    <x v="4"/>
    <x v="2"/>
    <x v="179"/>
    <s v="Zona"/>
    <s v="Etapas Históricas -Casos Activos"/>
    <s v="Periodo 2020-2021"/>
    <s v="Casos"/>
    <s v="Ministerio de Ciencias, Tecnología, Conocimiento e Innovación"/>
    <x v="2545"/>
    <m/>
    <s v="Gráfico Evolución Comparativo"/>
    <m/>
    <x v="2531"/>
    <m/>
    <s v="#1774B9"/>
    <s v="360-2546"/>
    <n v="36308303"/>
    <s v="T-369"/>
    <s v="C-364"/>
    <s v="FI-366"/>
    <s v="M-374"/>
  </r>
  <r>
    <x v="2546"/>
    <n v="360"/>
    <s v="Enfermedades Mundiales"/>
    <s v="Salud"/>
    <n v="8304"/>
    <x v="8"/>
    <x v="4"/>
    <x v="2"/>
    <x v="180"/>
    <s v="Zona"/>
    <s v="Etapas Históricas -Casos Activos"/>
    <s v="Periodo 2020-2021"/>
    <s v="Casos"/>
    <s v="Ministerio de Ciencias, Tecnología, Conocimiento e Innovación"/>
    <x v="2546"/>
    <m/>
    <s v="Gráfico Evolución Comparativo"/>
    <m/>
    <x v="2532"/>
    <m/>
    <s v="#1774B9"/>
    <s v="360-2547"/>
    <n v="36308304"/>
    <s v="T-369"/>
    <s v="C-364"/>
    <s v="FI-366"/>
    <s v="M-374"/>
  </r>
  <r>
    <x v="2547"/>
    <n v="360"/>
    <s v="Enfermedades Mundiales"/>
    <s v="Salud"/>
    <n v="8305"/>
    <x v="8"/>
    <x v="4"/>
    <x v="2"/>
    <x v="181"/>
    <s v="Zona"/>
    <s v="Etapas Históricas -Casos Activos"/>
    <s v="Periodo 2020-2021"/>
    <s v="Casos"/>
    <s v="Ministerio de Ciencias, Tecnología, Conocimiento e Innovación"/>
    <x v="2547"/>
    <m/>
    <s v="Gráfico Evolución Comparativo"/>
    <m/>
    <x v="2533"/>
    <m/>
    <s v="#1774B9"/>
    <s v="360-2548"/>
    <n v="36308305"/>
    <s v="T-369"/>
    <s v="C-364"/>
    <s v="FI-366"/>
    <s v="M-374"/>
  </r>
  <r>
    <x v="2548"/>
    <n v="360"/>
    <s v="Enfermedades Mundiales"/>
    <s v="Salud"/>
    <n v="8306"/>
    <x v="8"/>
    <x v="4"/>
    <x v="2"/>
    <x v="182"/>
    <s v="Zona"/>
    <s v="Etapas Históricas -Casos Activos"/>
    <s v="Periodo 2020-2021"/>
    <s v="Casos"/>
    <s v="Ministerio de Ciencias, Tecnología, Conocimiento e Innovación"/>
    <x v="2548"/>
    <m/>
    <s v="Gráfico Evolución Comparativo"/>
    <m/>
    <x v="2534"/>
    <m/>
    <s v="#1774B9"/>
    <s v="360-2549"/>
    <n v="36308306"/>
    <s v="T-369"/>
    <s v="C-364"/>
    <s v="FI-366"/>
    <s v="M-374"/>
  </r>
  <r>
    <x v="2549"/>
    <n v="360"/>
    <s v="Enfermedades Mundiales"/>
    <s v="Salud"/>
    <n v="8307"/>
    <x v="8"/>
    <x v="4"/>
    <x v="2"/>
    <x v="183"/>
    <s v="Zona"/>
    <s v="Etapas Históricas -Casos Activos"/>
    <s v="Periodo 2020-2021"/>
    <s v="Casos"/>
    <s v="Ministerio de Ciencias, Tecnología, Conocimiento e Innovación"/>
    <x v="2549"/>
    <m/>
    <s v="Gráfico Evolución Comparativo"/>
    <m/>
    <x v="2535"/>
    <m/>
    <s v="#1774B9"/>
    <s v="360-2550"/>
    <n v="36308307"/>
    <s v="T-369"/>
    <s v="C-364"/>
    <s v="FI-366"/>
    <s v="M-374"/>
  </r>
  <r>
    <x v="2550"/>
    <n v="360"/>
    <s v="Enfermedades Mundiales"/>
    <s v="Salud"/>
    <n v="8308"/>
    <x v="8"/>
    <x v="4"/>
    <x v="2"/>
    <x v="184"/>
    <s v="Zona"/>
    <s v="Etapas Históricas -Casos Activos"/>
    <s v="Periodo 2020-2021"/>
    <s v="Casos"/>
    <s v="Ministerio de Ciencias, Tecnología, Conocimiento e Innovación"/>
    <x v="2550"/>
    <m/>
    <s v="Gráfico Evolución Comparativo"/>
    <m/>
    <x v="2536"/>
    <m/>
    <s v="#1774B9"/>
    <s v="360-2551"/>
    <n v="36308308"/>
    <s v="T-369"/>
    <s v="C-364"/>
    <s v="FI-366"/>
    <s v="M-374"/>
  </r>
  <r>
    <x v="2551"/>
    <n v="360"/>
    <s v="Enfermedades Mundiales"/>
    <s v="Salud"/>
    <n v="8309"/>
    <x v="8"/>
    <x v="4"/>
    <x v="2"/>
    <x v="185"/>
    <s v="Zona"/>
    <s v="Etapas Históricas -Casos Activos"/>
    <s v="Periodo 2020-2021"/>
    <s v="Casos"/>
    <s v="Ministerio de Ciencias, Tecnología, Conocimiento e Innovación"/>
    <x v="2551"/>
    <m/>
    <s v="Gráfico Evolución Comparativo"/>
    <m/>
    <x v="2537"/>
    <m/>
    <s v="#1774B9"/>
    <s v="360-2552"/>
    <n v="36308309"/>
    <s v="T-369"/>
    <s v="C-364"/>
    <s v="FI-366"/>
    <s v="M-374"/>
  </r>
  <r>
    <x v="2552"/>
    <n v="360"/>
    <s v="Enfermedades Mundiales"/>
    <s v="Salud"/>
    <n v="8310"/>
    <x v="8"/>
    <x v="4"/>
    <x v="2"/>
    <x v="186"/>
    <s v="Zona"/>
    <s v="Etapas Históricas -Casos Activos"/>
    <s v="Periodo 2020-2021"/>
    <s v="Casos"/>
    <s v="Ministerio de Ciencias, Tecnología, Conocimiento e Innovación"/>
    <x v="2552"/>
    <m/>
    <s v="Gráfico Evolución Comparativo"/>
    <m/>
    <x v="2538"/>
    <m/>
    <s v="#1774B9"/>
    <s v="360-2553"/>
    <n v="36308310"/>
    <s v="T-369"/>
    <s v="C-364"/>
    <s v="FI-366"/>
    <s v="M-374"/>
  </r>
  <r>
    <x v="2553"/>
    <n v="360"/>
    <s v="Enfermedades Mundiales"/>
    <s v="Salud"/>
    <n v="8311"/>
    <x v="8"/>
    <x v="4"/>
    <x v="2"/>
    <x v="187"/>
    <s v="Zona"/>
    <s v="Etapas Históricas -Casos Activos"/>
    <s v="Periodo 2020-2021"/>
    <s v="Casos"/>
    <s v="Ministerio de Ciencias, Tecnología, Conocimiento e Innovación"/>
    <x v="2553"/>
    <m/>
    <s v="Gráfico Evolución Comparativo"/>
    <m/>
    <x v="2539"/>
    <m/>
    <s v="#1774B9"/>
    <s v="360-2554"/>
    <n v="36308311"/>
    <s v="T-369"/>
    <s v="C-364"/>
    <s v="FI-366"/>
    <s v="M-374"/>
  </r>
  <r>
    <x v="2554"/>
    <n v="360"/>
    <s v="Enfermedades Mundiales"/>
    <s v="Salud"/>
    <n v="8312"/>
    <x v="8"/>
    <x v="4"/>
    <x v="2"/>
    <x v="188"/>
    <s v="Zona"/>
    <s v="Etapas Históricas -Casos Activos"/>
    <s v="Periodo 2020-2021"/>
    <s v="Casos"/>
    <s v="Ministerio de Ciencias, Tecnología, Conocimiento e Innovación"/>
    <x v="2554"/>
    <m/>
    <s v="Gráfico Evolución Comparativo"/>
    <m/>
    <x v="2540"/>
    <m/>
    <s v="#1774B9"/>
    <s v="360-2555"/>
    <n v="36308312"/>
    <s v="T-369"/>
    <s v="C-364"/>
    <s v="FI-366"/>
    <s v="M-374"/>
  </r>
  <r>
    <x v="2555"/>
    <n v="360"/>
    <s v="Enfermedades Mundiales"/>
    <s v="Salud"/>
    <n v="8313"/>
    <x v="8"/>
    <x v="4"/>
    <x v="2"/>
    <x v="189"/>
    <s v="Zona"/>
    <s v="Etapas Históricas -Casos Activos"/>
    <s v="Periodo 2020-2021"/>
    <s v="Casos"/>
    <s v="Ministerio de Ciencias, Tecnología, Conocimiento e Innovación"/>
    <x v="2555"/>
    <m/>
    <s v="Gráfico Evolución Comparativo"/>
    <m/>
    <x v="2541"/>
    <m/>
    <s v="#1774B9"/>
    <s v="360-2556"/>
    <n v="36308313"/>
    <s v="T-369"/>
    <s v="C-364"/>
    <s v="FI-366"/>
    <s v="M-374"/>
  </r>
  <r>
    <x v="2556"/>
    <n v="360"/>
    <s v="Enfermedades Mundiales"/>
    <s v="Salud"/>
    <n v="8314"/>
    <x v="8"/>
    <x v="4"/>
    <x v="2"/>
    <x v="190"/>
    <s v="Zona"/>
    <s v="Etapas Históricas -Casos Activos"/>
    <s v="Periodo 2020-2021"/>
    <s v="Casos"/>
    <s v="Ministerio de Ciencias, Tecnología, Conocimiento e Innovación"/>
    <x v="2556"/>
    <m/>
    <s v="Gráfico Evolución Comparativo"/>
    <m/>
    <x v="2542"/>
    <m/>
    <s v="#1774B9"/>
    <s v="360-2557"/>
    <n v="36308314"/>
    <s v="T-369"/>
    <s v="C-364"/>
    <s v="FI-366"/>
    <s v="M-374"/>
  </r>
  <r>
    <x v="2557"/>
    <n v="360"/>
    <s v="Enfermedades Mundiales"/>
    <s v="Salud"/>
    <n v="16101"/>
    <x v="8"/>
    <x v="4"/>
    <x v="2"/>
    <x v="191"/>
    <s v="Zona"/>
    <s v="Etapas Históricas -Casos Activos"/>
    <s v="Periodo 2020-2021"/>
    <s v="Casos"/>
    <s v="Ministerio de Ciencias, Tecnología, Conocimiento e Innovación"/>
    <x v="2557"/>
    <m/>
    <s v="Gráfico Evolución Comparativo"/>
    <m/>
    <x v="2543"/>
    <m/>
    <s v="#1774B9"/>
    <s v="360-2558"/>
    <n v="36316101"/>
    <s v="T-369"/>
    <s v="C-364"/>
    <s v="FI-366"/>
    <s v="M-374"/>
  </r>
  <r>
    <x v="2558"/>
    <n v="360"/>
    <s v="Enfermedades Mundiales"/>
    <s v="Salud"/>
    <n v="16102"/>
    <x v="8"/>
    <x v="4"/>
    <x v="2"/>
    <x v="192"/>
    <s v="Zona"/>
    <s v="Etapas Históricas -Casos Activos"/>
    <s v="Periodo 2020-2021"/>
    <s v="Casos"/>
    <s v="Ministerio de Ciencias, Tecnología, Conocimiento e Innovación"/>
    <x v="2558"/>
    <m/>
    <s v="Gráfico Evolución Comparativo"/>
    <m/>
    <x v="2544"/>
    <m/>
    <s v="#1774B9"/>
    <s v="360-2559"/>
    <n v="36316102"/>
    <s v="T-369"/>
    <s v="C-364"/>
    <s v="FI-366"/>
    <s v="M-374"/>
  </r>
  <r>
    <x v="2559"/>
    <n v="360"/>
    <s v="Enfermedades Mundiales"/>
    <s v="Salud"/>
    <n v="16202"/>
    <x v="8"/>
    <x v="4"/>
    <x v="2"/>
    <x v="193"/>
    <s v="Zona"/>
    <s v="Etapas Históricas -Casos Activos"/>
    <s v="Periodo 2020-2021"/>
    <s v="Casos"/>
    <s v="Ministerio de Ciencias, Tecnología, Conocimiento e Innovación"/>
    <x v="2559"/>
    <m/>
    <s v="Gráfico Evolución Comparativo"/>
    <m/>
    <x v="2545"/>
    <m/>
    <s v="#1774B9"/>
    <s v="360-2560"/>
    <n v="36316202"/>
    <s v="T-369"/>
    <s v="C-364"/>
    <s v="FI-366"/>
    <s v="M-374"/>
  </r>
  <r>
    <x v="2560"/>
    <n v="360"/>
    <s v="Enfermedades Mundiales"/>
    <s v="Salud"/>
    <n v="16203"/>
    <x v="8"/>
    <x v="4"/>
    <x v="2"/>
    <x v="194"/>
    <s v="Zona"/>
    <s v="Etapas Históricas -Casos Activos"/>
    <s v="Periodo 2020-2021"/>
    <s v="Casos"/>
    <s v="Ministerio de Ciencias, Tecnología, Conocimiento e Innovación"/>
    <x v="2560"/>
    <m/>
    <s v="Gráfico Evolución Comparativo"/>
    <m/>
    <x v="2546"/>
    <m/>
    <s v="#1774B9"/>
    <s v="360-2561"/>
    <n v="36316203"/>
    <s v="T-369"/>
    <s v="C-364"/>
    <s v="FI-366"/>
    <s v="M-374"/>
  </r>
  <r>
    <x v="2561"/>
    <n v="360"/>
    <s v="Enfermedades Mundiales"/>
    <s v="Salud"/>
    <n v="16302"/>
    <x v="8"/>
    <x v="4"/>
    <x v="2"/>
    <x v="195"/>
    <s v="Zona"/>
    <s v="Etapas Históricas -Casos Activos"/>
    <s v="Periodo 2020-2021"/>
    <s v="Casos"/>
    <s v="Ministerio de Ciencias, Tecnología, Conocimiento e Innovación"/>
    <x v="2561"/>
    <m/>
    <s v="Gráfico Evolución Comparativo"/>
    <m/>
    <x v="2547"/>
    <m/>
    <s v="#1774B9"/>
    <s v="360-2562"/>
    <n v="36316302"/>
    <s v="T-369"/>
    <s v="C-364"/>
    <s v="FI-366"/>
    <s v="M-374"/>
  </r>
  <r>
    <x v="2562"/>
    <n v="360"/>
    <s v="Enfermedades Mundiales"/>
    <s v="Salud"/>
    <n v="16103"/>
    <x v="8"/>
    <x v="4"/>
    <x v="2"/>
    <x v="196"/>
    <s v="Zona"/>
    <s v="Etapas Históricas -Casos Activos"/>
    <s v="Periodo 2020-2021"/>
    <s v="Casos"/>
    <s v="Ministerio de Ciencias, Tecnología, Conocimiento e Innovación"/>
    <x v="2562"/>
    <m/>
    <s v="Gráfico Evolución Comparativo"/>
    <m/>
    <x v="2548"/>
    <m/>
    <s v="#1774B9"/>
    <s v="360-2563"/>
    <n v="36316103"/>
    <s v="T-369"/>
    <s v="C-364"/>
    <s v="FI-366"/>
    <s v="M-374"/>
  </r>
  <r>
    <x v="2563"/>
    <n v="360"/>
    <s v="Enfermedades Mundiales"/>
    <s v="Salud"/>
    <n v="16104"/>
    <x v="8"/>
    <x v="4"/>
    <x v="2"/>
    <x v="197"/>
    <s v="Zona"/>
    <s v="Etapas Históricas -Casos Activos"/>
    <s v="Periodo 2020-2021"/>
    <s v="Casos"/>
    <s v="Ministerio de Ciencias, Tecnología, Conocimiento e Innovación"/>
    <x v="2563"/>
    <m/>
    <s v="Gráfico Evolución Comparativo"/>
    <m/>
    <x v="2549"/>
    <m/>
    <s v="#1774B9"/>
    <s v="360-2564"/>
    <n v="36316104"/>
    <s v="T-369"/>
    <s v="C-364"/>
    <s v="FI-366"/>
    <s v="M-374"/>
  </r>
  <r>
    <x v="2564"/>
    <n v="360"/>
    <s v="Enfermedades Mundiales"/>
    <s v="Salud"/>
    <n v="16204"/>
    <x v="8"/>
    <x v="4"/>
    <x v="2"/>
    <x v="198"/>
    <s v="Zona"/>
    <s v="Etapas Históricas -Casos Activos"/>
    <s v="Periodo 2020-2021"/>
    <s v="Casos"/>
    <s v="Ministerio de Ciencias, Tecnología, Conocimiento e Innovación"/>
    <x v="2564"/>
    <m/>
    <s v="Gráfico Evolución Comparativo"/>
    <m/>
    <x v="2550"/>
    <m/>
    <s v="#1774B9"/>
    <s v="360-2565"/>
    <n v="36316204"/>
    <s v="T-369"/>
    <s v="C-364"/>
    <s v="FI-366"/>
    <s v="M-374"/>
  </r>
  <r>
    <x v="2565"/>
    <n v="360"/>
    <s v="Enfermedades Mundiales"/>
    <s v="Salud"/>
    <n v="16303"/>
    <x v="8"/>
    <x v="4"/>
    <x v="2"/>
    <x v="199"/>
    <s v="Zona"/>
    <s v="Etapas Históricas -Casos Activos"/>
    <s v="Periodo 2020-2021"/>
    <s v="Casos"/>
    <s v="Ministerio de Ciencias, Tecnología, Conocimiento e Innovación"/>
    <x v="2565"/>
    <m/>
    <s v="Gráfico Evolución Comparativo"/>
    <m/>
    <x v="2551"/>
    <m/>
    <s v="#1774B9"/>
    <s v="360-2566"/>
    <n v="36316303"/>
    <s v="T-369"/>
    <s v="C-364"/>
    <s v="FI-366"/>
    <s v="M-374"/>
  </r>
  <r>
    <x v="2566"/>
    <n v="360"/>
    <s v="Enfermedades Mundiales"/>
    <s v="Salud"/>
    <n v="16105"/>
    <x v="8"/>
    <x v="4"/>
    <x v="2"/>
    <x v="200"/>
    <s v="Zona"/>
    <s v="Etapas Históricas -Casos Activos"/>
    <s v="Periodo 2020-2021"/>
    <s v="Casos"/>
    <s v="Ministerio de Ciencias, Tecnología, Conocimiento e Innovación"/>
    <x v="2566"/>
    <m/>
    <s v="Gráfico Evolución Comparativo"/>
    <m/>
    <x v="2552"/>
    <m/>
    <s v="#1774B9"/>
    <s v="360-2567"/>
    <n v="36316105"/>
    <s v="T-369"/>
    <s v="C-364"/>
    <s v="FI-366"/>
    <s v="M-374"/>
  </r>
  <r>
    <x v="2567"/>
    <n v="360"/>
    <s v="Enfermedades Mundiales"/>
    <s v="Salud"/>
    <n v="16106"/>
    <x v="8"/>
    <x v="4"/>
    <x v="2"/>
    <x v="201"/>
    <s v="Zona"/>
    <s v="Etapas Históricas -Casos Activos"/>
    <s v="Periodo 2020-2021"/>
    <s v="Casos"/>
    <s v="Ministerio de Ciencias, Tecnología, Conocimiento e Innovación"/>
    <x v="2567"/>
    <m/>
    <s v="Gráfico Evolución Comparativo"/>
    <m/>
    <x v="2553"/>
    <m/>
    <s v="#1774B9"/>
    <s v="360-2568"/>
    <n v="36316106"/>
    <s v="T-369"/>
    <s v="C-364"/>
    <s v="FI-366"/>
    <s v="M-374"/>
  </r>
  <r>
    <x v="2568"/>
    <n v="360"/>
    <s v="Enfermedades Mundiales"/>
    <s v="Salud"/>
    <n v="16205"/>
    <x v="8"/>
    <x v="4"/>
    <x v="2"/>
    <x v="202"/>
    <s v="Zona"/>
    <s v="Etapas Históricas -Casos Activos"/>
    <s v="Periodo 2020-2021"/>
    <s v="Casos"/>
    <s v="Ministerio de Ciencias, Tecnología, Conocimiento e Innovación"/>
    <x v="2568"/>
    <m/>
    <s v="Gráfico Evolución Comparativo"/>
    <m/>
    <x v="2554"/>
    <m/>
    <s v="#1774B9"/>
    <s v="360-2569"/>
    <n v="36316205"/>
    <s v="T-369"/>
    <s v="C-364"/>
    <s v="FI-366"/>
    <s v="M-374"/>
  </r>
  <r>
    <x v="2569"/>
    <n v="360"/>
    <s v="Enfermedades Mundiales"/>
    <s v="Salud"/>
    <n v="16107"/>
    <x v="8"/>
    <x v="4"/>
    <x v="2"/>
    <x v="203"/>
    <s v="Zona"/>
    <s v="Etapas Históricas -Casos Activos"/>
    <s v="Periodo 2020-2021"/>
    <s v="Casos"/>
    <s v="Ministerio de Ciencias, Tecnología, Conocimiento e Innovación"/>
    <x v="2569"/>
    <m/>
    <s v="Gráfico Evolución Comparativo"/>
    <m/>
    <x v="2555"/>
    <m/>
    <s v="#1774B9"/>
    <s v="360-2570"/>
    <n v="36316107"/>
    <s v="T-369"/>
    <s v="C-364"/>
    <s v="FI-366"/>
    <s v="M-374"/>
  </r>
  <r>
    <x v="2570"/>
    <n v="360"/>
    <s v="Enfermedades Mundiales"/>
    <s v="Salud"/>
    <n v="16201"/>
    <x v="8"/>
    <x v="4"/>
    <x v="2"/>
    <x v="204"/>
    <s v="Zona"/>
    <s v="Etapas Históricas -Casos Activos"/>
    <s v="Periodo 2020-2021"/>
    <s v="Casos"/>
    <s v="Ministerio de Ciencias, Tecnología, Conocimiento e Innovación"/>
    <x v="2570"/>
    <m/>
    <s v="Gráfico Evolución Comparativo"/>
    <m/>
    <x v="2556"/>
    <m/>
    <s v="#1774B9"/>
    <s v="360-2571"/>
    <n v="36316201"/>
    <s v="T-369"/>
    <s v="C-364"/>
    <s v="FI-366"/>
    <s v="M-374"/>
  </r>
  <r>
    <x v="2571"/>
    <n v="360"/>
    <s v="Enfermedades Mundiales"/>
    <s v="Salud"/>
    <n v="16206"/>
    <x v="8"/>
    <x v="4"/>
    <x v="2"/>
    <x v="205"/>
    <s v="Zona"/>
    <s v="Etapas Históricas -Casos Activos"/>
    <s v="Periodo 2020-2021"/>
    <s v="Casos"/>
    <s v="Ministerio de Ciencias, Tecnología, Conocimiento e Innovación"/>
    <x v="2571"/>
    <m/>
    <s v="Gráfico Evolución Comparativo"/>
    <m/>
    <x v="2557"/>
    <m/>
    <s v="#1774B9"/>
    <s v="360-2572"/>
    <n v="36316206"/>
    <s v="T-369"/>
    <s v="C-364"/>
    <s v="FI-366"/>
    <s v="M-374"/>
  </r>
  <r>
    <x v="2572"/>
    <n v="360"/>
    <s v="Enfermedades Mundiales"/>
    <s v="Salud"/>
    <n v="16301"/>
    <x v="8"/>
    <x v="4"/>
    <x v="2"/>
    <x v="206"/>
    <s v="Zona"/>
    <s v="Etapas Históricas -Casos Activos"/>
    <s v="Periodo 2020-2021"/>
    <s v="Casos"/>
    <s v="Ministerio de Ciencias, Tecnología, Conocimiento e Innovación"/>
    <x v="2572"/>
    <m/>
    <s v="Gráfico Evolución Comparativo"/>
    <m/>
    <x v="2558"/>
    <m/>
    <s v="#1774B9"/>
    <s v="360-2573"/>
    <n v="36316301"/>
    <s v="T-369"/>
    <s v="C-364"/>
    <s v="FI-366"/>
    <s v="M-374"/>
  </r>
  <r>
    <x v="2573"/>
    <n v="360"/>
    <s v="Enfermedades Mundiales"/>
    <s v="Salud"/>
    <n v="16304"/>
    <x v="8"/>
    <x v="4"/>
    <x v="2"/>
    <x v="207"/>
    <s v="Zona"/>
    <s v="Etapas Históricas -Casos Activos"/>
    <s v="Periodo 2020-2021"/>
    <s v="Casos"/>
    <s v="Ministerio de Ciencias, Tecnología, Conocimiento e Innovación"/>
    <x v="2573"/>
    <m/>
    <s v="Gráfico Evolución Comparativo"/>
    <m/>
    <x v="2559"/>
    <m/>
    <s v="#1774B9"/>
    <s v="360-2574"/>
    <n v="36316304"/>
    <s v="T-369"/>
    <s v="C-364"/>
    <s v="FI-366"/>
    <s v="M-374"/>
  </r>
  <r>
    <x v="2574"/>
    <n v="360"/>
    <s v="Enfermedades Mundiales"/>
    <s v="Salud"/>
    <n v="16108"/>
    <x v="8"/>
    <x v="4"/>
    <x v="2"/>
    <x v="208"/>
    <s v="Zona"/>
    <s v="Etapas Históricas -Casos Activos"/>
    <s v="Periodo 2020-2021"/>
    <s v="Casos"/>
    <s v="Ministerio de Ciencias, Tecnología, Conocimiento e Innovación"/>
    <x v="2574"/>
    <m/>
    <s v="Gráfico Evolución Comparativo"/>
    <m/>
    <x v="2560"/>
    <m/>
    <s v="#1774B9"/>
    <s v="360-2575"/>
    <n v="36316108"/>
    <s v="T-369"/>
    <s v="C-364"/>
    <s v="FI-366"/>
    <s v="M-374"/>
  </r>
  <r>
    <x v="2575"/>
    <n v="360"/>
    <s v="Enfermedades Mundiales"/>
    <s v="Salud"/>
    <n v="16305"/>
    <x v="8"/>
    <x v="4"/>
    <x v="2"/>
    <x v="209"/>
    <s v="Zona"/>
    <s v="Etapas Históricas -Casos Activos"/>
    <s v="Periodo 2020-2021"/>
    <s v="Casos"/>
    <s v="Ministerio de Ciencias, Tecnología, Conocimiento e Innovación"/>
    <x v="2575"/>
    <m/>
    <s v="Gráfico Evolución Comparativo"/>
    <m/>
    <x v="2561"/>
    <m/>
    <s v="#1774B9"/>
    <s v="360-2576"/>
    <n v="36316305"/>
    <s v="T-369"/>
    <s v="C-364"/>
    <s v="FI-366"/>
    <s v="M-374"/>
  </r>
  <r>
    <x v="2576"/>
    <n v="360"/>
    <s v="Enfermedades Mundiales"/>
    <s v="Salud"/>
    <n v="16207"/>
    <x v="8"/>
    <x v="4"/>
    <x v="2"/>
    <x v="210"/>
    <s v="Zona"/>
    <s v="Etapas Históricas -Casos Activos"/>
    <s v="Periodo 2020-2021"/>
    <s v="Casos"/>
    <s v="Ministerio de Ciencias, Tecnología, Conocimiento e Innovación"/>
    <x v="2576"/>
    <m/>
    <s v="Gráfico Evolución Comparativo"/>
    <m/>
    <x v="2562"/>
    <m/>
    <s v="#1774B9"/>
    <s v="360-2577"/>
    <n v="36316207"/>
    <s v="T-369"/>
    <s v="C-364"/>
    <s v="FI-366"/>
    <s v="M-374"/>
  </r>
  <r>
    <x v="2577"/>
    <n v="360"/>
    <s v="Enfermedades Mundiales"/>
    <s v="Salud"/>
    <n v="16109"/>
    <x v="8"/>
    <x v="4"/>
    <x v="2"/>
    <x v="211"/>
    <s v="Zona"/>
    <s v="Etapas Históricas -Casos Activos"/>
    <s v="Periodo 2020-2021"/>
    <s v="Casos"/>
    <s v="Ministerio de Ciencias, Tecnología, Conocimiento e Innovación"/>
    <x v="2577"/>
    <m/>
    <s v="Gráfico Evolución Comparativo"/>
    <m/>
    <x v="2563"/>
    <m/>
    <s v="#1774B9"/>
    <s v="360-2578"/>
    <n v="36316109"/>
    <s v="T-369"/>
    <s v="C-364"/>
    <s v="FI-366"/>
    <s v="M-374"/>
  </r>
  <r>
    <x v="2578"/>
    <n v="360"/>
    <s v="Enfermedades Mundiales"/>
    <s v="Salud"/>
    <n v="9101"/>
    <x v="8"/>
    <x v="4"/>
    <x v="2"/>
    <x v="212"/>
    <s v="Zona"/>
    <s v="Etapas Históricas -Casos Activos"/>
    <s v="Periodo 2020-2021"/>
    <s v="Casos"/>
    <s v="Ministerio de Ciencias, Tecnología, Conocimiento e Innovación"/>
    <x v="2578"/>
    <m/>
    <s v="Gráfico Evolución Comparativo"/>
    <m/>
    <x v="2564"/>
    <m/>
    <s v="#1774B9"/>
    <s v="360-2579"/>
    <n v="36309101"/>
    <s v="T-369"/>
    <s v="C-364"/>
    <s v="FI-366"/>
    <s v="M-374"/>
  </r>
  <r>
    <x v="2579"/>
    <n v="360"/>
    <s v="Enfermedades Mundiales"/>
    <s v="Salud"/>
    <n v="9102"/>
    <x v="8"/>
    <x v="4"/>
    <x v="2"/>
    <x v="213"/>
    <s v="Zona"/>
    <s v="Etapas Históricas -Casos Activos"/>
    <s v="Periodo 2020-2021"/>
    <s v="Casos"/>
    <s v="Ministerio de Ciencias, Tecnología, Conocimiento e Innovación"/>
    <x v="2579"/>
    <m/>
    <s v="Gráfico Evolución Comparativo"/>
    <m/>
    <x v="2565"/>
    <m/>
    <s v="#1774B9"/>
    <s v="360-2580"/>
    <n v="36309102"/>
    <s v="T-369"/>
    <s v="C-364"/>
    <s v="FI-366"/>
    <s v="M-374"/>
  </r>
  <r>
    <x v="2580"/>
    <n v="360"/>
    <s v="Enfermedades Mundiales"/>
    <s v="Salud"/>
    <n v="9103"/>
    <x v="8"/>
    <x v="4"/>
    <x v="2"/>
    <x v="214"/>
    <s v="Zona"/>
    <s v="Etapas Históricas -Casos Activos"/>
    <s v="Periodo 2020-2021"/>
    <s v="Casos"/>
    <s v="Ministerio de Ciencias, Tecnología, Conocimiento e Innovación"/>
    <x v="2580"/>
    <m/>
    <s v="Gráfico Evolución Comparativo"/>
    <m/>
    <x v="2566"/>
    <m/>
    <s v="#1774B9"/>
    <s v="360-2581"/>
    <n v="36309103"/>
    <s v="T-369"/>
    <s v="C-364"/>
    <s v="FI-366"/>
    <s v="M-374"/>
  </r>
  <r>
    <x v="2581"/>
    <n v="360"/>
    <s v="Enfermedades Mundiales"/>
    <s v="Salud"/>
    <n v="9104"/>
    <x v="8"/>
    <x v="4"/>
    <x v="2"/>
    <x v="215"/>
    <s v="Zona"/>
    <s v="Etapas Históricas -Casos Activos"/>
    <s v="Periodo 2020-2021"/>
    <s v="Casos"/>
    <s v="Ministerio de Ciencias, Tecnología, Conocimiento e Innovación"/>
    <x v="2581"/>
    <m/>
    <s v="Gráfico Evolución Comparativo"/>
    <m/>
    <x v="2567"/>
    <m/>
    <s v="#1774B9"/>
    <s v="360-2582"/>
    <n v="36309104"/>
    <s v="T-369"/>
    <s v="C-364"/>
    <s v="FI-366"/>
    <s v="M-374"/>
  </r>
  <r>
    <x v="2582"/>
    <n v="360"/>
    <s v="Enfermedades Mundiales"/>
    <s v="Salud"/>
    <n v="9105"/>
    <x v="8"/>
    <x v="4"/>
    <x v="2"/>
    <x v="216"/>
    <s v="Zona"/>
    <s v="Etapas Históricas -Casos Activos"/>
    <s v="Periodo 2020-2021"/>
    <s v="Casos"/>
    <s v="Ministerio de Ciencias, Tecnología, Conocimiento e Innovación"/>
    <x v="2582"/>
    <m/>
    <s v="Gráfico Evolución Comparativo"/>
    <m/>
    <x v="2568"/>
    <m/>
    <s v="#1774B9"/>
    <s v="360-2583"/>
    <n v="36309105"/>
    <s v="T-369"/>
    <s v="C-364"/>
    <s v="FI-366"/>
    <s v="M-374"/>
  </r>
  <r>
    <x v="2583"/>
    <n v="360"/>
    <s v="Enfermedades Mundiales"/>
    <s v="Salud"/>
    <n v="9106"/>
    <x v="8"/>
    <x v="4"/>
    <x v="2"/>
    <x v="217"/>
    <s v="Zona"/>
    <s v="Etapas Históricas -Casos Activos"/>
    <s v="Periodo 2020-2021"/>
    <s v="Casos"/>
    <s v="Ministerio de Ciencias, Tecnología, Conocimiento e Innovación"/>
    <x v="2583"/>
    <m/>
    <s v="Gráfico Evolución Comparativo"/>
    <m/>
    <x v="2569"/>
    <m/>
    <s v="#1774B9"/>
    <s v="360-2584"/>
    <n v="36309106"/>
    <s v="T-369"/>
    <s v="C-364"/>
    <s v="FI-366"/>
    <s v="M-374"/>
  </r>
  <r>
    <x v="2584"/>
    <n v="360"/>
    <s v="Enfermedades Mundiales"/>
    <s v="Salud"/>
    <n v="9107"/>
    <x v="8"/>
    <x v="4"/>
    <x v="2"/>
    <x v="218"/>
    <s v="Zona"/>
    <s v="Etapas Históricas -Casos Activos"/>
    <s v="Periodo 2020-2021"/>
    <s v="Casos"/>
    <s v="Ministerio de Ciencias, Tecnología, Conocimiento e Innovación"/>
    <x v="2584"/>
    <m/>
    <s v="Gráfico Evolución Comparativo"/>
    <m/>
    <x v="2570"/>
    <m/>
    <s v="#1774B9"/>
    <s v="360-2585"/>
    <n v="36309107"/>
    <s v="T-369"/>
    <s v="C-364"/>
    <s v="FI-366"/>
    <s v="M-374"/>
  </r>
  <r>
    <x v="2585"/>
    <n v="360"/>
    <s v="Enfermedades Mundiales"/>
    <s v="Salud"/>
    <n v="9108"/>
    <x v="8"/>
    <x v="4"/>
    <x v="2"/>
    <x v="219"/>
    <s v="Zona"/>
    <s v="Etapas Históricas -Casos Activos"/>
    <s v="Periodo 2020-2021"/>
    <s v="Casos"/>
    <s v="Ministerio de Ciencias, Tecnología, Conocimiento e Innovación"/>
    <x v="2585"/>
    <m/>
    <s v="Gráfico Evolución Comparativo"/>
    <m/>
    <x v="2571"/>
    <m/>
    <s v="#1774B9"/>
    <s v="360-2586"/>
    <n v="36309108"/>
    <s v="T-369"/>
    <s v="C-364"/>
    <s v="FI-366"/>
    <s v="M-374"/>
  </r>
  <r>
    <x v="2586"/>
    <n v="360"/>
    <s v="Enfermedades Mundiales"/>
    <s v="Salud"/>
    <n v="9109"/>
    <x v="8"/>
    <x v="4"/>
    <x v="2"/>
    <x v="220"/>
    <s v="Zona"/>
    <s v="Etapas Históricas -Casos Activos"/>
    <s v="Periodo 2020-2021"/>
    <s v="Casos"/>
    <s v="Ministerio de Ciencias, Tecnología, Conocimiento e Innovación"/>
    <x v="2586"/>
    <m/>
    <s v="Gráfico Evolución Comparativo"/>
    <m/>
    <x v="2572"/>
    <m/>
    <s v="#1774B9"/>
    <s v="360-2587"/>
    <n v="36309109"/>
    <s v="T-369"/>
    <s v="C-364"/>
    <s v="FI-366"/>
    <s v="M-374"/>
  </r>
  <r>
    <x v="2587"/>
    <n v="360"/>
    <s v="Enfermedades Mundiales"/>
    <s v="Salud"/>
    <n v="9110"/>
    <x v="8"/>
    <x v="4"/>
    <x v="2"/>
    <x v="221"/>
    <s v="Zona"/>
    <s v="Etapas Históricas -Casos Activos"/>
    <s v="Periodo 2020-2021"/>
    <s v="Casos"/>
    <s v="Ministerio de Ciencias, Tecnología, Conocimiento e Innovación"/>
    <x v="2587"/>
    <m/>
    <s v="Gráfico Evolución Comparativo"/>
    <m/>
    <x v="2573"/>
    <m/>
    <s v="#1774B9"/>
    <s v="360-2588"/>
    <n v="36309110"/>
    <s v="T-369"/>
    <s v="C-364"/>
    <s v="FI-366"/>
    <s v="M-374"/>
  </r>
  <r>
    <x v="2588"/>
    <n v="360"/>
    <s v="Enfermedades Mundiales"/>
    <s v="Salud"/>
    <n v="9111"/>
    <x v="8"/>
    <x v="4"/>
    <x v="2"/>
    <x v="222"/>
    <s v="Zona"/>
    <s v="Etapas Históricas -Casos Activos"/>
    <s v="Periodo 2020-2021"/>
    <s v="Casos"/>
    <s v="Ministerio de Ciencias, Tecnología, Conocimiento e Innovación"/>
    <x v="2588"/>
    <m/>
    <s v="Gráfico Evolución Comparativo"/>
    <m/>
    <x v="2574"/>
    <m/>
    <s v="#1774B9"/>
    <s v="360-2589"/>
    <n v="36309111"/>
    <s v="T-369"/>
    <s v="C-364"/>
    <s v="FI-366"/>
    <s v="M-374"/>
  </r>
  <r>
    <x v="2589"/>
    <n v="360"/>
    <s v="Enfermedades Mundiales"/>
    <s v="Salud"/>
    <n v="9112"/>
    <x v="8"/>
    <x v="4"/>
    <x v="2"/>
    <x v="223"/>
    <s v="Zona"/>
    <s v="Etapas Históricas -Casos Activos"/>
    <s v="Periodo 2020-2021"/>
    <s v="Casos"/>
    <s v="Ministerio de Ciencias, Tecnología, Conocimiento e Innovación"/>
    <x v="2589"/>
    <m/>
    <s v="Gráfico Evolución Comparativo"/>
    <m/>
    <x v="2575"/>
    <m/>
    <s v="#1774B9"/>
    <s v="360-2590"/>
    <n v="36309112"/>
    <s v="T-369"/>
    <s v="C-364"/>
    <s v="FI-366"/>
    <s v="M-374"/>
  </r>
  <r>
    <x v="2590"/>
    <n v="360"/>
    <s v="Enfermedades Mundiales"/>
    <s v="Salud"/>
    <n v="9113"/>
    <x v="8"/>
    <x v="4"/>
    <x v="2"/>
    <x v="224"/>
    <s v="Zona"/>
    <s v="Etapas Históricas -Casos Activos"/>
    <s v="Periodo 2020-2021"/>
    <s v="Casos"/>
    <s v="Ministerio de Ciencias, Tecnología, Conocimiento e Innovación"/>
    <x v="2590"/>
    <m/>
    <s v="Gráfico Evolución Comparativo"/>
    <m/>
    <x v="2576"/>
    <m/>
    <s v="#1774B9"/>
    <s v="360-2591"/>
    <n v="36309113"/>
    <s v="T-369"/>
    <s v="C-364"/>
    <s v="FI-366"/>
    <s v="M-374"/>
  </r>
  <r>
    <x v="2591"/>
    <n v="360"/>
    <s v="Enfermedades Mundiales"/>
    <s v="Salud"/>
    <n v="9114"/>
    <x v="8"/>
    <x v="4"/>
    <x v="2"/>
    <x v="225"/>
    <s v="Zona"/>
    <s v="Etapas Históricas -Casos Activos"/>
    <s v="Periodo 2020-2021"/>
    <s v="Casos"/>
    <s v="Ministerio de Ciencias, Tecnología, Conocimiento e Innovación"/>
    <x v="2591"/>
    <m/>
    <s v="Gráfico Evolución Comparativo"/>
    <m/>
    <x v="2577"/>
    <m/>
    <s v="#1774B9"/>
    <s v="360-2592"/>
    <n v="36309114"/>
    <s v="T-369"/>
    <s v="C-364"/>
    <s v="FI-366"/>
    <s v="M-374"/>
  </r>
  <r>
    <x v="2592"/>
    <n v="360"/>
    <s v="Enfermedades Mundiales"/>
    <s v="Salud"/>
    <n v="9115"/>
    <x v="8"/>
    <x v="4"/>
    <x v="2"/>
    <x v="226"/>
    <s v="Zona"/>
    <s v="Etapas Históricas -Casos Activos"/>
    <s v="Periodo 2020-2021"/>
    <s v="Casos"/>
    <s v="Ministerio de Ciencias, Tecnología, Conocimiento e Innovación"/>
    <x v="2592"/>
    <m/>
    <s v="Gráfico Evolución Comparativo"/>
    <m/>
    <x v="2578"/>
    <m/>
    <s v="#1774B9"/>
    <s v="360-2593"/>
    <n v="36309115"/>
    <s v="T-369"/>
    <s v="C-364"/>
    <s v="FI-366"/>
    <s v="M-374"/>
  </r>
  <r>
    <x v="2593"/>
    <n v="360"/>
    <s v="Enfermedades Mundiales"/>
    <s v="Salud"/>
    <n v="9116"/>
    <x v="8"/>
    <x v="4"/>
    <x v="2"/>
    <x v="227"/>
    <s v="Zona"/>
    <s v="Etapas Históricas -Casos Activos"/>
    <s v="Periodo 2020-2021"/>
    <s v="Casos"/>
    <s v="Ministerio de Ciencias, Tecnología, Conocimiento e Innovación"/>
    <x v="2593"/>
    <m/>
    <s v="Gráfico Evolución Comparativo"/>
    <m/>
    <x v="2579"/>
    <m/>
    <s v="#1774B9"/>
    <s v="360-2594"/>
    <n v="36309116"/>
    <s v="T-369"/>
    <s v="C-364"/>
    <s v="FI-366"/>
    <s v="M-374"/>
  </r>
  <r>
    <x v="2594"/>
    <n v="360"/>
    <s v="Enfermedades Mundiales"/>
    <s v="Salud"/>
    <n v="9117"/>
    <x v="8"/>
    <x v="4"/>
    <x v="2"/>
    <x v="228"/>
    <s v="Zona"/>
    <s v="Etapas Históricas -Casos Activos"/>
    <s v="Periodo 2020-2021"/>
    <s v="Casos"/>
    <s v="Ministerio de Ciencias, Tecnología, Conocimiento e Innovación"/>
    <x v="2594"/>
    <m/>
    <s v="Gráfico Evolución Comparativo"/>
    <m/>
    <x v="2580"/>
    <m/>
    <s v="#1774B9"/>
    <s v="360-2595"/>
    <n v="36309117"/>
    <s v="T-369"/>
    <s v="C-364"/>
    <s v="FI-366"/>
    <s v="M-374"/>
  </r>
  <r>
    <x v="2595"/>
    <n v="360"/>
    <s v="Enfermedades Mundiales"/>
    <s v="Salud"/>
    <n v="9118"/>
    <x v="8"/>
    <x v="4"/>
    <x v="2"/>
    <x v="229"/>
    <s v="Zona"/>
    <s v="Etapas Históricas -Casos Activos"/>
    <s v="Periodo 2020-2021"/>
    <s v="Casos"/>
    <s v="Ministerio de Ciencias, Tecnología, Conocimiento e Innovación"/>
    <x v="2595"/>
    <m/>
    <s v="Gráfico Evolución Comparativo"/>
    <m/>
    <x v="2581"/>
    <m/>
    <s v="#1774B9"/>
    <s v="360-2596"/>
    <n v="36309118"/>
    <s v="T-369"/>
    <s v="C-364"/>
    <s v="FI-366"/>
    <s v="M-374"/>
  </r>
  <r>
    <x v="2596"/>
    <n v="360"/>
    <s v="Enfermedades Mundiales"/>
    <s v="Salud"/>
    <n v="9119"/>
    <x v="8"/>
    <x v="4"/>
    <x v="2"/>
    <x v="230"/>
    <s v="Zona"/>
    <s v="Etapas Históricas -Casos Activos"/>
    <s v="Periodo 2020-2021"/>
    <s v="Casos"/>
    <s v="Ministerio de Ciencias, Tecnología, Conocimiento e Innovación"/>
    <x v="2596"/>
    <m/>
    <s v="Gráfico Evolución Comparativo"/>
    <m/>
    <x v="2582"/>
    <m/>
    <s v="#1774B9"/>
    <s v="360-2597"/>
    <n v="36309119"/>
    <s v="T-369"/>
    <s v="C-364"/>
    <s v="FI-366"/>
    <s v="M-374"/>
  </r>
  <r>
    <x v="2597"/>
    <n v="360"/>
    <s v="Enfermedades Mundiales"/>
    <s v="Salud"/>
    <n v="9120"/>
    <x v="8"/>
    <x v="4"/>
    <x v="2"/>
    <x v="231"/>
    <s v="Zona"/>
    <s v="Etapas Históricas -Casos Activos"/>
    <s v="Periodo 2020-2021"/>
    <s v="Casos"/>
    <s v="Ministerio de Ciencias, Tecnología, Conocimiento e Innovación"/>
    <x v="2597"/>
    <m/>
    <s v="Gráfico Evolución Comparativo"/>
    <m/>
    <x v="2583"/>
    <m/>
    <s v="#1774B9"/>
    <s v="360-2598"/>
    <n v="36309120"/>
    <s v="T-369"/>
    <s v="C-364"/>
    <s v="FI-366"/>
    <s v="M-374"/>
  </r>
  <r>
    <x v="2598"/>
    <n v="360"/>
    <s v="Enfermedades Mundiales"/>
    <s v="Salud"/>
    <n v="9121"/>
    <x v="8"/>
    <x v="4"/>
    <x v="2"/>
    <x v="232"/>
    <s v="Zona"/>
    <s v="Etapas Históricas -Casos Activos"/>
    <s v="Periodo 2020-2021"/>
    <s v="Casos"/>
    <s v="Ministerio de Ciencias, Tecnología, Conocimiento e Innovación"/>
    <x v="2598"/>
    <m/>
    <s v="Gráfico Evolución Comparativo"/>
    <m/>
    <x v="2584"/>
    <m/>
    <s v="#1774B9"/>
    <s v="360-2599"/>
    <n v="36309121"/>
    <s v="T-369"/>
    <s v="C-364"/>
    <s v="FI-366"/>
    <s v="M-374"/>
  </r>
  <r>
    <x v="2599"/>
    <n v="360"/>
    <s v="Enfermedades Mundiales"/>
    <s v="Salud"/>
    <n v="9201"/>
    <x v="8"/>
    <x v="4"/>
    <x v="2"/>
    <x v="233"/>
    <s v="Zona"/>
    <s v="Etapas Históricas -Casos Activos"/>
    <s v="Periodo 2020-2021"/>
    <s v="Casos"/>
    <s v="Ministerio de Ciencias, Tecnología, Conocimiento e Innovación"/>
    <x v="2599"/>
    <m/>
    <s v="Gráfico Evolución Comparativo"/>
    <m/>
    <x v="2585"/>
    <m/>
    <s v="#1774B9"/>
    <s v="360-2600"/>
    <n v="36309201"/>
    <s v="T-369"/>
    <s v="C-364"/>
    <s v="FI-366"/>
    <s v="M-374"/>
  </r>
  <r>
    <x v="2600"/>
    <n v="360"/>
    <s v="Enfermedades Mundiales"/>
    <s v="Salud"/>
    <n v="9202"/>
    <x v="8"/>
    <x v="4"/>
    <x v="2"/>
    <x v="234"/>
    <s v="Zona"/>
    <s v="Etapas Históricas -Casos Activos"/>
    <s v="Periodo 2020-2021"/>
    <s v="Casos"/>
    <s v="Ministerio de Ciencias, Tecnología, Conocimiento e Innovación"/>
    <x v="2600"/>
    <m/>
    <s v="Gráfico Evolución Comparativo"/>
    <m/>
    <x v="2586"/>
    <m/>
    <s v="#1774B9"/>
    <s v="360-2601"/>
    <n v="36309202"/>
    <s v="T-369"/>
    <s v="C-364"/>
    <s v="FI-366"/>
    <s v="M-374"/>
  </r>
  <r>
    <x v="2601"/>
    <n v="360"/>
    <s v="Enfermedades Mundiales"/>
    <s v="Salud"/>
    <n v="9203"/>
    <x v="8"/>
    <x v="4"/>
    <x v="2"/>
    <x v="235"/>
    <s v="Zona"/>
    <s v="Etapas Históricas -Casos Activos"/>
    <s v="Periodo 2020-2021"/>
    <s v="Casos"/>
    <s v="Ministerio de Ciencias, Tecnología, Conocimiento e Innovación"/>
    <x v="2601"/>
    <m/>
    <s v="Gráfico Evolución Comparativo"/>
    <m/>
    <x v="2587"/>
    <m/>
    <s v="#1774B9"/>
    <s v="360-2602"/>
    <n v="36309203"/>
    <s v="T-369"/>
    <s v="C-364"/>
    <s v="FI-366"/>
    <s v="M-374"/>
  </r>
  <r>
    <x v="2602"/>
    <n v="360"/>
    <s v="Enfermedades Mundiales"/>
    <s v="Salud"/>
    <n v="9204"/>
    <x v="8"/>
    <x v="4"/>
    <x v="2"/>
    <x v="236"/>
    <s v="Zona"/>
    <s v="Etapas Históricas -Casos Activos"/>
    <s v="Periodo 2020-2021"/>
    <s v="Casos"/>
    <s v="Ministerio de Ciencias, Tecnología, Conocimiento e Innovación"/>
    <x v="2602"/>
    <m/>
    <s v="Gráfico Evolución Comparativo"/>
    <m/>
    <x v="2588"/>
    <m/>
    <s v="#1774B9"/>
    <s v="360-2603"/>
    <n v="36309204"/>
    <s v="T-369"/>
    <s v="C-364"/>
    <s v="FI-366"/>
    <s v="M-374"/>
  </r>
  <r>
    <x v="2603"/>
    <n v="360"/>
    <s v="Enfermedades Mundiales"/>
    <s v="Salud"/>
    <n v="9205"/>
    <x v="8"/>
    <x v="4"/>
    <x v="2"/>
    <x v="237"/>
    <s v="Zona"/>
    <s v="Etapas Históricas -Casos Activos"/>
    <s v="Periodo 2020-2021"/>
    <s v="Casos"/>
    <s v="Ministerio de Ciencias, Tecnología, Conocimiento e Innovación"/>
    <x v="2603"/>
    <m/>
    <s v="Gráfico Evolución Comparativo"/>
    <m/>
    <x v="2589"/>
    <m/>
    <s v="#1774B9"/>
    <s v="360-2604"/>
    <n v="36309205"/>
    <s v="T-369"/>
    <s v="C-364"/>
    <s v="FI-366"/>
    <s v="M-374"/>
  </r>
  <r>
    <x v="2604"/>
    <n v="360"/>
    <s v="Enfermedades Mundiales"/>
    <s v="Salud"/>
    <n v="9206"/>
    <x v="8"/>
    <x v="4"/>
    <x v="2"/>
    <x v="238"/>
    <s v="Zona"/>
    <s v="Etapas Históricas -Casos Activos"/>
    <s v="Periodo 2020-2021"/>
    <s v="Casos"/>
    <s v="Ministerio de Ciencias, Tecnología, Conocimiento e Innovación"/>
    <x v="2604"/>
    <m/>
    <s v="Gráfico Evolución Comparativo"/>
    <m/>
    <x v="2590"/>
    <m/>
    <s v="#1774B9"/>
    <s v="360-2605"/>
    <n v="36309206"/>
    <s v="T-369"/>
    <s v="C-364"/>
    <s v="FI-366"/>
    <s v="M-374"/>
  </r>
  <r>
    <x v="2605"/>
    <n v="360"/>
    <s v="Enfermedades Mundiales"/>
    <s v="Salud"/>
    <n v="9207"/>
    <x v="8"/>
    <x v="4"/>
    <x v="2"/>
    <x v="239"/>
    <s v="Zona"/>
    <s v="Etapas Históricas -Casos Activos"/>
    <s v="Periodo 2020-2021"/>
    <s v="Casos"/>
    <s v="Ministerio de Ciencias, Tecnología, Conocimiento e Innovación"/>
    <x v="2605"/>
    <m/>
    <s v="Gráfico Evolución Comparativo"/>
    <m/>
    <x v="2591"/>
    <m/>
    <s v="#1774B9"/>
    <s v="360-2606"/>
    <n v="36309207"/>
    <s v="T-369"/>
    <s v="C-364"/>
    <s v="FI-366"/>
    <s v="M-374"/>
  </r>
  <r>
    <x v="2606"/>
    <n v="360"/>
    <s v="Enfermedades Mundiales"/>
    <s v="Salud"/>
    <n v="9208"/>
    <x v="8"/>
    <x v="4"/>
    <x v="2"/>
    <x v="240"/>
    <s v="Zona"/>
    <s v="Etapas Históricas -Casos Activos"/>
    <s v="Periodo 2020-2021"/>
    <s v="Casos"/>
    <s v="Ministerio de Ciencias, Tecnología, Conocimiento e Innovación"/>
    <x v="2606"/>
    <m/>
    <s v="Gráfico Evolución Comparativo"/>
    <m/>
    <x v="2592"/>
    <m/>
    <s v="#1774B9"/>
    <s v="360-2607"/>
    <n v="36309208"/>
    <s v="T-369"/>
    <s v="C-364"/>
    <s v="FI-366"/>
    <s v="M-374"/>
  </r>
  <r>
    <x v="2607"/>
    <n v="360"/>
    <s v="Enfermedades Mundiales"/>
    <s v="Salud"/>
    <n v="9209"/>
    <x v="8"/>
    <x v="4"/>
    <x v="2"/>
    <x v="241"/>
    <s v="Zona"/>
    <s v="Etapas Históricas -Casos Activos"/>
    <s v="Periodo 2020-2021"/>
    <s v="Casos"/>
    <s v="Ministerio de Ciencias, Tecnología, Conocimiento e Innovación"/>
    <x v="2607"/>
    <m/>
    <s v="Gráfico Evolución Comparativo"/>
    <m/>
    <x v="2593"/>
    <m/>
    <s v="#1774B9"/>
    <s v="360-2608"/>
    <n v="36309209"/>
    <s v="T-369"/>
    <s v="C-364"/>
    <s v="FI-366"/>
    <s v="M-374"/>
  </r>
  <r>
    <x v="2608"/>
    <n v="360"/>
    <s v="Enfermedades Mundiales"/>
    <s v="Salud"/>
    <n v="9210"/>
    <x v="8"/>
    <x v="4"/>
    <x v="2"/>
    <x v="242"/>
    <s v="Zona"/>
    <s v="Etapas Históricas -Casos Activos"/>
    <s v="Periodo 2020-2021"/>
    <s v="Casos"/>
    <s v="Ministerio de Ciencias, Tecnología, Conocimiento e Innovación"/>
    <x v="2608"/>
    <m/>
    <s v="Gráfico Evolución Comparativo"/>
    <m/>
    <x v="2594"/>
    <m/>
    <s v="#1774B9"/>
    <s v="360-2609"/>
    <n v="36309210"/>
    <s v="T-369"/>
    <s v="C-364"/>
    <s v="FI-366"/>
    <s v="M-374"/>
  </r>
  <r>
    <x v="2609"/>
    <n v="360"/>
    <s v="Enfermedades Mundiales"/>
    <s v="Salud"/>
    <n v="9211"/>
    <x v="8"/>
    <x v="4"/>
    <x v="2"/>
    <x v="243"/>
    <s v="Zona"/>
    <s v="Etapas Históricas -Casos Activos"/>
    <s v="Periodo 2020-2021"/>
    <s v="Casos"/>
    <s v="Ministerio de Ciencias, Tecnología, Conocimiento e Innovación"/>
    <x v="2609"/>
    <m/>
    <s v="Gráfico Evolución Comparativo"/>
    <m/>
    <x v="2595"/>
    <m/>
    <s v="#1774B9"/>
    <s v="360-2610"/>
    <n v="36309211"/>
    <s v="T-369"/>
    <s v="C-364"/>
    <s v="FI-366"/>
    <s v="M-374"/>
  </r>
  <r>
    <x v="2610"/>
    <n v="360"/>
    <s v="Enfermedades Mundiales"/>
    <s v="Salud"/>
    <n v="10101"/>
    <x v="8"/>
    <x v="4"/>
    <x v="2"/>
    <x v="244"/>
    <s v="Zona"/>
    <s v="Etapas Históricas -Casos Activos"/>
    <s v="Periodo 2020-2021"/>
    <s v="Casos"/>
    <s v="Ministerio de Ciencias, Tecnología, Conocimiento e Innovación"/>
    <x v="2610"/>
    <m/>
    <s v="Gráfico Evolución Comparativo"/>
    <m/>
    <x v="2596"/>
    <m/>
    <s v="#1774B9"/>
    <s v="360-2611"/>
    <n v="36310101"/>
    <s v="T-369"/>
    <s v="C-364"/>
    <s v="FI-366"/>
    <s v="M-374"/>
  </r>
  <r>
    <x v="2611"/>
    <n v="360"/>
    <s v="Enfermedades Mundiales"/>
    <s v="Salud"/>
    <n v="10102"/>
    <x v="8"/>
    <x v="4"/>
    <x v="2"/>
    <x v="245"/>
    <s v="Zona"/>
    <s v="Etapas Históricas -Casos Activos"/>
    <s v="Periodo 2020-2021"/>
    <s v="Casos"/>
    <s v="Ministerio de Ciencias, Tecnología, Conocimiento e Innovación"/>
    <x v="2611"/>
    <m/>
    <s v="Gráfico Evolución Comparativo"/>
    <m/>
    <x v="2597"/>
    <m/>
    <s v="#1774B9"/>
    <s v="360-2612"/>
    <n v="36310102"/>
    <s v="T-369"/>
    <s v="C-364"/>
    <s v="FI-366"/>
    <s v="M-374"/>
  </r>
  <r>
    <x v="2612"/>
    <n v="360"/>
    <s v="Enfermedades Mundiales"/>
    <s v="Salud"/>
    <n v="10103"/>
    <x v="8"/>
    <x v="4"/>
    <x v="2"/>
    <x v="246"/>
    <s v="Zona"/>
    <s v="Etapas Históricas -Casos Activos"/>
    <s v="Periodo 2020-2021"/>
    <s v="Casos"/>
    <s v="Ministerio de Ciencias, Tecnología, Conocimiento e Innovación"/>
    <x v="2612"/>
    <m/>
    <s v="Gráfico Evolución Comparativo"/>
    <m/>
    <x v="2598"/>
    <m/>
    <s v="#1774B9"/>
    <s v="360-2613"/>
    <n v="36310103"/>
    <s v="T-369"/>
    <s v="C-364"/>
    <s v="FI-366"/>
    <s v="M-374"/>
  </r>
  <r>
    <x v="2613"/>
    <n v="360"/>
    <s v="Enfermedades Mundiales"/>
    <s v="Salud"/>
    <n v="10104"/>
    <x v="8"/>
    <x v="4"/>
    <x v="2"/>
    <x v="247"/>
    <s v="Zona"/>
    <s v="Etapas Históricas -Casos Activos"/>
    <s v="Periodo 2020-2021"/>
    <s v="Casos"/>
    <s v="Ministerio de Ciencias, Tecnología, Conocimiento e Innovación"/>
    <x v="2613"/>
    <m/>
    <s v="Gráfico Evolución Comparativo"/>
    <m/>
    <x v="2599"/>
    <m/>
    <s v="#1774B9"/>
    <s v="360-2614"/>
    <n v="36310104"/>
    <s v="T-369"/>
    <s v="C-364"/>
    <s v="FI-366"/>
    <s v="M-374"/>
  </r>
  <r>
    <x v="2614"/>
    <n v="360"/>
    <s v="Enfermedades Mundiales"/>
    <s v="Salud"/>
    <n v="10105"/>
    <x v="8"/>
    <x v="4"/>
    <x v="2"/>
    <x v="248"/>
    <s v="Zona"/>
    <s v="Etapas Históricas -Casos Activos"/>
    <s v="Periodo 2020-2021"/>
    <s v="Casos"/>
    <s v="Ministerio de Ciencias, Tecnología, Conocimiento e Innovación"/>
    <x v="2614"/>
    <m/>
    <s v="Gráfico Evolución Comparativo"/>
    <m/>
    <x v="2600"/>
    <m/>
    <s v="#1774B9"/>
    <s v="360-2615"/>
    <n v="36310105"/>
    <s v="T-369"/>
    <s v="C-364"/>
    <s v="FI-366"/>
    <s v="M-374"/>
  </r>
  <r>
    <x v="2615"/>
    <n v="360"/>
    <s v="Enfermedades Mundiales"/>
    <s v="Salud"/>
    <n v="10106"/>
    <x v="8"/>
    <x v="4"/>
    <x v="2"/>
    <x v="249"/>
    <s v="Zona"/>
    <s v="Etapas Históricas -Casos Activos"/>
    <s v="Periodo 2020-2021"/>
    <s v="Casos"/>
    <s v="Ministerio de Ciencias, Tecnología, Conocimiento e Innovación"/>
    <x v="2615"/>
    <m/>
    <s v="Gráfico Evolución Comparativo"/>
    <m/>
    <x v="2601"/>
    <m/>
    <s v="#1774B9"/>
    <s v="360-2616"/>
    <n v="36310106"/>
    <s v="T-369"/>
    <s v="C-364"/>
    <s v="FI-366"/>
    <s v="M-374"/>
  </r>
  <r>
    <x v="2616"/>
    <n v="360"/>
    <s v="Enfermedades Mundiales"/>
    <s v="Salud"/>
    <n v="10107"/>
    <x v="8"/>
    <x v="4"/>
    <x v="2"/>
    <x v="250"/>
    <s v="Zona"/>
    <s v="Etapas Históricas -Casos Activos"/>
    <s v="Periodo 2020-2021"/>
    <s v="Casos"/>
    <s v="Ministerio de Ciencias, Tecnología, Conocimiento e Innovación"/>
    <x v="2616"/>
    <m/>
    <s v="Gráfico Evolución Comparativo"/>
    <m/>
    <x v="2602"/>
    <m/>
    <s v="#1774B9"/>
    <s v="360-2617"/>
    <n v="36310107"/>
    <s v="T-369"/>
    <s v="C-364"/>
    <s v="FI-366"/>
    <s v="M-374"/>
  </r>
  <r>
    <x v="2617"/>
    <n v="360"/>
    <s v="Enfermedades Mundiales"/>
    <s v="Salud"/>
    <n v="10108"/>
    <x v="8"/>
    <x v="4"/>
    <x v="2"/>
    <x v="251"/>
    <s v="Zona"/>
    <s v="Etapas Históricas -Casos Activos"/>
    <s v="Periodo 2020-2021"/>
    <s v="Casos"/>
    <s v="Ministerio de Ciencias, Tecnología, Conocimiento e Innovación"/>
    <x v="2617"/>
    <m/>
    <s v="Gráfico Evolución Comparativo"/>
    <m/>
    <x v="2603"/>
    <m/>
    <s v="#1774B9"/>
    <s v="360-2618"/>
    <n v="36310108"/>
    <s v="T-369"/>
    <s v="C-364"/>
    <s v="FI-366"/>
    <s v="M-374"/>
  </r>
  <r>
    <x v="2618"/>
    <n v="360"/>
    <s v="Enfermedades Mundiales"/>
    <s v="Salud"/>
    <n v="10109"/>
    <x v="8"/>
    <x v="4"/>
    <x v="2"/>
    <x v="252"/>
    <s v="Zona"/>
    <s v="Etapas Históricas -Casos Activos"/>
    <s v="Periodo 2020-2021"/>
    <s v="Casos"/>
    <s v="Ministerio de Ciencias, Tecnología, Conocimiento e Innovación"/>
    <x v="2618"/>
    <m/>
    <s v="Gráfico Evolución Comparativo"/>
    <m/>
    <x v="2604"/>
    <m/>
    <s v="#1774B9"/>
    <s v="360-2619"/>
    <n v="36310109"/>
    <s v="T-369"/>
    <s v="C-364"/>
    <s v="FI-366"/>
    <s v="M-374"/>
  </r>
  <r>
    <x v="2619"/>
    <n v="360"/>
    <s v="Enfermedades Mundiales"/>
    <s v="Salud"/>
    <n v="10201"/>
    <x v="8"/>
    <x v="4"/>
    <x v="2"/>
    <x v="253"/>
    <s v="Zona"/>
    <s v="Etapas Históricas -Casos Activos"/>
    <s v="Periodo 2020-2021"/>
    <s v="Casos"/>
    <s v="Ministerio de Ciencias, Tecnología, Conocimiento e Innovación"/>
    <x v="2619"/>
    <m/>
    <s v="Gráfico Evolución Comparativo"/>
    <m/>
    <x v="2605"/>
    <m/>
    <s v="#1774B9"/>
    <s v="360-2620"/>
    <n v="36310201"/>
    <s v="T-369"/>
    <s v="C-364"/>
    <s v="FI-366"/>
    <s v="M-374"/>
  </r>
  <r>
    <x v="2620"/>
    <n v="360"/>
    <s v="Enfermedades Mundiales"/>
    <s v="Salud"/>
    <n v="10202"/>
    <x v="8"/>
    <x v="4"/>
    <x v="2"/>
    <x v="254"/>
    <s v="Zona"/>
    <s v="Etapas Históricas -Casos Activos"/>
    <s v="Periodo 2020-2021"/>
    <s v="Casos"/>
    <s v="Ministerio de Ciencias, Tecnología, Conocimiento e Innovación"/>
    <x v="2620"/>
    <m/>
    <s v="Gráfico Evolución Comparativo"/>
    <m/>
    <x v="2606"/>
    <m/>
    <s v="#1774B9"/>
    <s v="360-2621"/>
    <n v="36310202"/>
    <s v="T-369"/>
    <s v="C-364"/>
    <s v="FI-366"/>
    <s v="M-374"/>
  </r>
  <r>
    <x v="2621"/>
    <n v="360"/>
    <s v="Enfermedades Mundiales"/>
    <s v="Salud"/>
    <n v="10203"/>
    <x v="8"/>
    <x v="4"/>
    <x v="2"/>
    <x v="255"/>
    <s v="Zona"/>
    <s v="Etapas Históricas -Casos Activos"/>
    <s v="Periodo 2020-2021"/>
    <s v="Casos"/>
    <s v="Ministerio de Ciencias, Tecnología, Conocimiento e Innovación"/>
    <x v="2621"/>
    <m/>
    <s v="Gráfico Evolución Comparativo"/>
    <m/>
    <x v="2607"/>
    <m/>
    <s v="#1774B9"/>
    <s v="360-2622"/>
    <n v="36310203"/>
    <s v="T-369"/>
    <s v="C-364"/>
    <s v="FI-366"/>
    <s v="M-374"/>
  </r>
  <r>
    <x v="2622"/>
    <n v="360"/>
    <s v="Enfermedades Mundiales"/>
    <s v="Salud"/>
    <n v="10204"/>
    <x v="8"/>
    <x v="4"/>
    <x v="2"/>
    <x v="256"/>
    <s v="Zona"/>
    <s v="Etapas Históricas -Casos Activos"/>
    <s v="Periodo 2020-2021"/>
    <s v="Casos"/>
    <s v="Ministerio de Ciencias, Tecnología, Conocimiento e Innovación"/>
    <x v="2622"/>
    <m/>
    <s v="Gráfico Evolución Comparativo"/>
    <m/>
    <x v="2608"/>
    <m/>
    <s v="#1774B9"/>
    <s v="360-2623"/>
    <n v="36310204"/>
    <s v="T-369"/>
    <s v="C-364"/>
    <s v="FI-366"/>
    <s v="M-374"/>
  </r>
  <r>
    <x v="2623"/>
    <n v="360"/>
    <s v="Enfermedades Mundiales"/>
    <s v="Salud"/>
    <n v="10205"/>
    <x v="8"/>
    <x v="4"/>
    <x v="2"/>
    <x v="257"/>
    <s v="Zona"/>
    <s v="Etapas Históricas -Casos Activos"/>
    <s v="Periodo 2020-2021"/>
    <s v="Casos"/>
    <s v="Ministerio de Ciencias, Tecnología, Conocimiento e Innovación"/>
    <x v="2623"/>
    <m/>
    <s v="Gráfico Evolución Comparativo"/>
    <m/>
    <x v="2609"/>
    <m/>
    <s v="#1774B9"/>
    <s v="360-2624"/>
    <n v="36310205"/>
    <s v="T-369"/>
    <s v="C-364"/>
    <s v="FI-366"/>
    <s v="M-374"/>
  </r>
  <r>
    <x v="2624"/>
    <n v="360"/>
    <s v="Enfermedades Mundiales"/>
    <s v="Salud"/>
    <n v="10206"/>
    <x v="8"/>
    <x v="4"/>
    <x v="2"/>
    <x v="258"/>
    <s v="Zona"/>
    <s v="Etapas Históricas -Casos Activos"/>
    <s v="Periodo 2020-2021"/>
    <s v="Casos"/>
    <s v="Ministerio de Ciencias, Tecnología, Conocimiento e Innovación"/>
    <x v="2624"/>
    <m/>
    <s v="Gráfico Evolución Comparativo"/>
    <m/>
    <x v="2610"/>
    <m/>
    <s v="#1774B9"/>
    <s v="360-2625"/>
    <n v="36310206"/>
    <s v="T-369"/>
    <s v="C-364"/>
    <s v="FI-366"/>
    <s v="M-374"/>
  </r>
  <r>
    <x v="2625"/>
    <n v="360"/>
    <s v="Enfermedades Mundiales"/>
    <s v="Salud"/>
    <n v="10207"/>
    <x v="8"/>
    <x v="4"/>
    <x v="2"/>
    <x v="259"/>
    <s v="Zona"/>
    <s v="Etapas Históricas -Casos Activos"/>
    <s v="Periodo 2020-2021"/>
    <s v="Casos"/>
    <s v="Ministerio de Ciencias, Tecnología, Conocimiento e Innovación"/>
    <x v="2625"/>
    <m/>
    <s v="Gráfico Evolución Comparativo"/>
    <m/>
    <x v="2611"/>
    <m/>
    <s v="#1774B9"/>
    <s v="360-2626"/>
    <n v="36310207"/>
    <s v="T-369"/>
    <s v="C-364"/>
    <s v="FI-366"/>
    <s v="M-374"/>
  </r>
  <r>
    <x v="2626"/>
    <n v="360"/>
    <s v="Enfermedades Mundiales"/>
    <s v="Salud"/>
    <n v="10208"/>
    <x v="8"/>
    <x v="4"/>
    <x v="2"/>
    <x v="260"/>
    <s v="Zona"/>
    <s v="Etapas Históricas -Casos Activos"/>
    <s v="Periodo 2020-2021"/>
    <s v="Casos"/>
    <s v="Ministerio de Ciencias, Tecnología, Conocimiento e Innovación"/>
    <x v="2626"/>
    <m/>
    <s v="Gráfico Evolución Comparativo"/>
    <m/>
    <x v="2612"/>
    <m/>
    <s v="#1774B9"/>
    <s v="360-2627"/>
    <n v="36310208"/>
    <s v="T-369"/>
    <s v="C-364"/>
    <s v="FI-366"/>
    <s v="M-374"/>
  </r>
  <r>
    <x v="2627"/>
    <n v="360"/>
    <s v="Enfermedades Mundiales"/>
    <s v="Salud"/>
    <n v="10209"/>
    <x v="8"/>
    <x v="4"/>
    <x v="2"/>
    <x v="261"/>
    <s v="Zona"/>
    <s v="Etapas Históricas -Casos Activos"/>
    <s v="Periodo 2020-2021"/>
    <s v="Casos"/>
    <s v="Ministerio de Ciencias, Tecnología, Conocimiento e Innovación"/>
    <x v="2627"/>
    <m/>
    <s v="Gráfico Evolución Comparativo"/>
    <m/>
    <x v="2613"/>
    <m/>
    <s v="#1774B9"/>
    <s v="360-2628"/>
    <n v="36310209"/>
    <s v="T-369"/>
    <s v="C-364"/>
    <s v="FI-366"/>
    <s v="M-374"/>
  </r>
  <r>
    <x v="2628"/>
    <n v="360"/>
    <s v="Enfermedades Mundiales"/>
    <s v="Salud"/>
    <n v="10210"/>
    <x v="8"/>
    <x v="4"/>
    <x v="2"/>
    <x v="262"/>
    <s v="Zona"/>
    <s v="Etapas Históricas -Casos Activos"/>
    <s v="Periodo 2020-2021"/>
    <s v="Casos"/>
    <s v="Ministerio de Ciencias, Tecnología, Conocimiento e Innovación"/>
    <x v="2628"/>
    <m/>
    <s v="Gráfico Evolución Comparativo"/>
    <m/>
    <x v="2614"/>
    <m/>
    <s v="#1774B9"/>
    <s v="360-2629"/>
    <n v="36310210"/>
    <s v="T-369"/>
    <s v="C-364"/>
    <s v="FI-366"/>
    <s v="M-374"/>
  </r>
  <r>
    <x v="2629"/>
    <n v="360"/>
    <s v="Enfermedades Mundiales"/>
    <s v="Salud"/>
    <n v="10301"/>
    <x v="8"/>
    <x v="4"/>
    <x v="2"/>
    <x v="263"/>
    <s v="Zona"/>
    <s v="Etapas Históricas -Casos Activos"/>
    <s v="Periodo 2020-2021"/>
    <s v="Casos"/>
    <s v="Ministerio de Ciencias, Tecnología, Conocimiento e Innovación"/>
    <x v="2629"/>
    <m/>
    <s v="Gráfico Evolución Comparativo"/>
    <m/>
    <x v="2615"/>
    <m/>
    <s v="#1774B9"/>
    <s v="360-2630"/>
    <n v="36310301"/>
    <s v="T-369"/>
    <s v="C-364"/>
    <s v="FI-366"/>
    <s v="M-374"/>
  </r>
  <r>
    <x v="2630"/>
    <n v="360"/>
    <s v="Enfermedades Mundiales"/>
    <s v="Salud"/>
    <n v="10302"/>
    <x v="8"/>
    <x v="4"/>
    <x v="2"/>
    <x v="264"/>
    <s v="Zona"/>
    <s v="Etapas Históricas -Casos Activos"/>
    <s v="Periodo 2020-2021"/>
    <s v="Casos"/>
    <s v="Ministerio de Ciencias, Tecnología, Conocimiento e Innovación"/>
    <x v="2630"/>
    <m/>
    <s v="Gráfico Evolución Comparativo"/>
    <m/>
    <x v="2616"/>
    <m/>
    <s v="#1774B9"/>
    <s v="360-2631"/>
    <n v="36310302"/>
    <s v="T-369"/>
    <s v="C-364"/>
    <s v="FI-366"/>
    <s v="M-374"/>
  </r>
  <r>
    <x v="2631"/>
    <n v="360"/>
    <s v="Enfermedades Mundiales"/>
    <s v="Salud"/>
    <n v="10303"/>
    <x v="8"/>
    <x v="4"/>
    <x v="2"/>
    <x v="265"/>
    <s v="Zona"/>
    <s v="Etapas Históricas -Casos Activos"/>
    <s v="Periodo 2020-2021"/>
    <s v="Casos"/>
    <s v="Ministerio de Ciencias, Tecnología, Conocimiento e Innovación"/>
    <x v="2631"/>
    <m/>
    <s v="Gráfico Evolución Comparativo"/>
    <m/>
    <x v="2617"/>
    <m/>
    <s v="#1774B9"/>
    <s v="360-2632"/>
    <n v="36310303"/>
    <s v="T-369"/>
    <s v="C-364"/>
    <s v="FI-366"/>
    <s v="M-374"/>
  </r>
  <r>
    <x v="2632"/>
    <n v="360"/>
    <s v="Enfermedades Mundiales"/>
    <s v="Salud"/>
    <n v="10304"/>
    <x v="8"/>
    <x v="4"/>
    <x v="2"/>
    <x v="266"/>
    <s v="Zona"/>
    <s v="Etapas Históricas -Casos Activos"/>
    <s v="Periodo 2020-2021"/>
    <s v="Casos"/>
    <s v="Ministerio de Ciencias, Tecnología, Conocimiento e Innovación"/>
    <x v="2632"/>
    <m/>
    <s v="Gráfico Evolución Comparativo"/>
    <m/>
    <x v="2618"/>
    <m/>
    <s v="#1774B9"/>
    <s v="360-2633"/>
    <n v="36310304"/>
    <s v="T-369"/>
    <s v="C-364"/>
    <s v="FI-366"/>
    <s v="M-374"/>
  </r>
  <r>
    <x v="2633"/>
    <n v="360"/>
    <s v="Enfermedades Mundiales"/>
    <s v="Salud"/>
    <n v="10305"/>
    <x v="8"/>
    <x v="4"/>
    <x v="2"/>
    <x v="267"/>
    <s v="Zona"/>
    <s v="Etapas Históricas -Casos Activos"/>
    <s v="Periodo 2020-2021"/>
    <s v="Casos"/>
    <s v="Ministerio de Ciencias, Tecnología, Conocimiento e Innovación"/>
    <x v="2633"/>
    <m/>
    <s v="Gráfico Evolución Comparativo"/>
    <m/>
    <x v="2619"/>
    <m/>
    <s v="#1774B9"/>
    <s v="360-2634"/>
    <n v="36310305"/>
    <s v="T-369"/>
    <s v="C-364"/>
    <s v="FI-366"/>
    <s v="M-374"/>
  </r>
  <r>
    <x v="2634"/>
    <n v="360"/>
    <s v="Enfermedades Mundiales"/>
    <s v="Salud"/>
    <n v="10306"/>
    <x v="8"/>
    <x v="4"/>
    <x v="2"/>
    <x v="268"/>
    <s v="Zona"/>
    <s v="Etapas Históricas -Casos Activos"/>
    <s v="Periodo 2020-2021"/>
    <s v="Casos"/>
    <s v="Ministerio de Ciencias, Tecnología, Conocimiento e Innovación"/>
    <x v="2634"/>
    <m/>
    <s v="Gráfico Evolución Comparativo"/>
    <m/>
    <x v="2620"/>
    <m/>
    <s v="#1774B9"/>
    <s v="360-2635"/>
    <n v="36310306"/>
    <s v="T-369"/>
    <s v="C-364"/>
    <s v="FI-366"/>
    <s v="M-374"/>
  </r>
  <r>
    <x v="2635"/>
    <n v="360"/>
    <s v="Enfermedades Mundiales"/>
    <s v="Salud"/>
    <n v="10307"/>
    <x v="8"/>
    <x v="4"/>
    <x v="2"/>
    <x v="269"/>
    <s v="Zona"/>
    <s v="Etapas Históricas -Casos Activos"/>
    <s v="Periodo 2020-2021"/>
    <s v="Casos"/>
    <s v="Ministerio de Ciencias, Tecnología, Conocimiento e Innovación"/>
    <x v="2635"/>
    <m/>
    <s v="Gráfico Evolución Comparativo"/>
    <m/>
    <x v="2621"/>
    <m/>
    <s v="#1774B9"/>
    <s v="360-2636"/>
    <n v="36310307"/>
    <s v="T-369"/>
    <s v="C-364"/>
    <s v="FI-366"/>
    <s v="M-374"/>
  </r>
  <r>
    <x v="2636"/>
    <n v="360"/>
    <s v="Enfermedades Mundiales"/>
    <s v="Salud"/>
    <n v="10401"/>
    <x v="8"/>
    <x v="4"/>
    <x v="2"/>
    <x v="270"/>
    <s v="Zona"/>
    <s v="Etapas Históricas -Casos Activos"/>
    <s v="Periodo 2020-2021"/>
    <s v="Casos"/>
    <s v="Ministerio de Ciencias, Tecnología, Conocimiento e Innovación"/>
    <x v="2636"/>
    <m/>
    <s v="Gráfico Evolución Comparativo"/>
    <m/>
    <x v="2622"/>
    <m/>
    <s v="#1774B9"/>
    <s v="360-2637"/>
    <n v="36310401"/>
    <s v="T-369"/>
    <s v="C-364"/>
    <s v="FI-366"/>
    <s v="M-374"/>
  </r>
  <r>
    <x v="2637"/>
    <n v="360"/>
    <s v="Enfermedades Mundiales"/>
    <s v="Salud"/>
    <n v="10402"/>
    <x v="8"/>
    <x v="4"/>
    <x v="2"/>
    <x v="271"/>
    <s v="Zona"/>
    <s v="Etapas Históricas -Casos Activos"/>
    <s v="Periodo 2020-2021"/>
    <s v="Casos"/>
    <s v="Ministerio de Ciencias, Tecnología, Conocimiento e Innovación"/>
    <x v="2637"/>
    <m/>
    <s v="Gráfico Evolución Comparativo"/>
    <m/>
    <x v="2623"/>
    <m/>
    <s v="#1774B9"/>
    <s v="360-2638"/>
    <n v="36310402"/>
    <s v="T-369"/>
    <s v="C-364"/>
    <s v="FI-366"/>
    <s v="M-374"/>
  </r>
  <r>
    <x v="2638"/>
    <n v="360"/>
    <s v="Enfermedades Mundiales"/>
    <s v="Salud"/>
    <n v="10403"/>
    <x v="8"/>
    <x v="4"/>
    <x v="2"/>
    <x v="272"/>
    <s v="Zona"/>
    <s v="Etapas Históricas -Casos Activos"/>
    <s v="Periodo 2020-2021"/>
    <s v="Casos"/>
    <s v="Ministerio de Ciencias, Tecnología, Conocimiento e Innovación"/>
    <x v="2638"/>
    <m/>
    <s v="Gráfico Evolución Comparativo"/>
    <m/>
    <x v="2624"/>
    <m/>
    <s v="#1774B9"/>
    <s v="360-2639"/>
    <n v="36310403"/>
    <s v="T-369"/>
    <s v="C-364"/>
    <s v="FI-366"/>
    <s v="M-374"/>
  </r>
  <r>
    <x v="2639"/>
    <n v="360"/>
    <s v="Enfermedades Mundiales"/>
    <s v="Salud"/>
    <n v="10404"/>
    <x v="8"/>
    <x v="4"/>
    <x v="2"/>
    <x v="273"/>
    <s v="Zona"/>
    <s v="Etapas Históricas -Casos Activos"/>
    <s v="Periodo 2020-2021"/>
    <s v="Casos"/>
    <s v="Ministerio de Ciencias, Tecnología, Conocimiento e Innovación"/>
    <x v="2639"/>
    <m/>
    <s v="Gráfico Evolución Comparativo"/>
    <m/>
    <x v="2625"/>
    <m/>
    <s v="#1774B9"/>
    <s v="360-2640"/>
    <n v="36310404"/>
    <s v="T-369"/>
    <s v="C-364"/>
    <s v="FI-366"/>
    <s v="M-374"/>
  </r>
  <r>
    <x v="2640"/>
    <n v="360"/>
    <s v="Enfermedades Mundiales"/>
    <s v="Salud"/>
    <n v="11101"/>
    <x v="8"/>
    <x v="4"/>
    <x v="2"/>
    <x v="274"/>
    <s v="Zona"/>
    <s v="Etapas Históricas -Casos Activos"/>
    <s v="Periodo 2020-2021"/>
    <s v="Casos"/>
    <s v="Ministerio de Ciencias, Tecnología, Conocimiento e Innovación"/>
    <x v="2640"/>
    <m/>
    <s v="Gráfico Evolución Comparativo"/>
    <m/>
    <x v="2626"/>
    <m/>
    <s v="#1774B9"/>
    <s v="360-2641"/>
    <n v="36311101"/>
    <s v="T-369"/>
    <s v="C-364"/>
    <s v="FI-366"/>
    <s v="M-374"/>
  </r>
  <r>
    <x v="2641"/>
    <n v="360"/>
    <s v="Enfermedades Mundiales"/>
    <s v="Salud"/>
    <n v="11102"/>
    <x v="8"/>
    <x v="4"/>
    <x v="2"/>
    <x v="275"/>
    <s v="Zona"/>
    <s v="Etapas Históricas -Casos Activos"/>
    <s v="Periodo 2020-2021"/>
    <s v="Casos"/>
    <s v="Ministerio de Ciencias, Tecnología, Conocimiento e Innovación"/>
    <x v="2641"/>
    <m/>
    <s v="Gráfico Evolución Comparativo"/>
    <m/>
    <x v="2627"/>
    <m/>
    <s v="#1774B9"/>
    <s v="360-2642"/>
    <n v="36311102"/>
    <s v="T-369"/>
    <s v="C-364"/>
    <s v="FI-366"/>
    <s v="M-374"/>
  </r>
  <r>
    <x v="2642"/>
    <n v="360"/>
    <s v="Enfermedades Mundiales"/>
    <s v="Salud"/>
    <n v="11201"/>
    <x v="8"/>
    <x v="4"/>
    <x v="2"/>
    <x v="276"/>
    <s v="Zona"/>
    <s v="Etapas Históricas -Casos Activos"/>
    <s v="Periodo 2020-2021"/>
    <s v="Casos"/>
    <s v="Ministerio de Ciencias, Tecnología, Conocimiento e Innovación"/>
    <x v="2642"/>
    <m/>
    <s v="Gráfico Evolución Comparativo"/>
    <m/>
    <x v="2628"/>
    <m/>
    <s v="#1774B9"/>
    <s v="360-2643"/>
    <n v="36311201"/>
    <s v="T-369"/>
    <s v="C-364"/>
    <s v="FI-366"/>
    <s v="M-374"/>
  </r>
  <r>
    <x v="2643"/>
    <n v="360"/>
    <s v="Enfermedades Mundiales"/>
    <s v="Salud"/>
    <n v="11202"/>
    <x v="8"/>
    <x v="4"/>
    <x v="2"/>
    <x v="277"/>
    <s v="Zona"/>
    <s v="Etapas Históricas -Casos Activos"/>
    <s v="Periodo 2020-2021"/>
    <s v="Casos"/>
    <s v="Ministerio de Ciencias, Tecnología, Conocimiento e Innovación"/>
    <x v="2643"/>
    <m/>
    <s v="Gráfico Evolución Comparativo"/>
    <m/>
    <x v="2629"/>
    <m/>
    <s v="#1774B9"/>
    <s v="360-2644"/>
    <n v="36311202"/>
    <s v="T-369"/>
    <s v="C-364"/>
    <s v="FI-366"/>
    <s v="M-374"/>
  </r>
  <r>
    <x v="2644"/>
    <n v="360"/>
    <s v="Enfermedades Mundiales"/>
    <s v="Salud"/>
    <n v="11203"/>
    <x v="8"/>
    <x v="4"/>
    <x v="2"/>
    <x v="278"/>
    <s v="Zona"/>
    <s v="Etapas Históricas -Casos Activos"/>
    <s v="Periodo 2020-2021"/>
    <s v="Casos"/>
    <s v="Ministerio de Ciencias, Tecnología, Conocimiento e Innovación"/>
    <x v="2644"/>
    <m/>
    <s v="Gráfico Evolución Comparativo"/>
    <m/>
    <x v="2630"/>
    <m/>
    <s v="#1774B9"/>
    <s v="360-2645"/>
    <n v="36311203"/>
    <s v="T-369"/>
    <s v="C-364"/>
    <s v="FI-366"/>
    <s v="M-374"/>
  </r>
  <r>
    <x v="2645"/>
    <n v="360"/>
    <s v="Enfermedades Mundiales"/>
    <s v="Salud"/>
    <n v="11301"/>
    <x v="8"/>
    <x v="4"/>
    <x v="2"/>
    <x v="279"/>
    <s v="Zona"/>
    <s v="Etapas Históricas -Casos Activos"/>
    <s v="Periodo 2020-2021"/>
    <s v="Casos"/>
    <s v="Ministerio de Ciencias, Tecnología, Conocimiento e Innovación"/>
    <x v="2645"/>
    <m/>
    <s v="Gráfico Evolución Comparativo"/>
    <m/>
    <x v="2631"/>
    <m/>
    <s v="#1774B9"/>
    <s v="360-2646"/>
    <n v="36311301"/>
    <s v="T-369"/>
    <s v="C-364"/>
    <s v="FI-366"/>
    <s v="M-374"/>
  </r>
  <r>
    <x v="2646"/>
    <n v="360"/>
    <s v="Enfermedades Mundiales"/>
    <s v="Salud"/>
    <n v="11302"/>
    <x v="8"/>
    <x v="4"/>
    <x v="2"/>
    <x v="280"/>
    <s v="Zona"/>
    <s v="Etapas Históricas -Casos Activos"/>
    <s v="Periodo 2020-2021"/>
    <s v="Casos"/>
    <s v="Ministerio de Ciencias, Tecnología, Conocimiento e Innovación"/>
    <x v="2646"/>
    <m/>
    <s v="Gráfico Evolución Comparativo"/>
    <m/>
    <x v="2632"/>
    <m/>
    <s v="#1774B9"/>
    <s v="360-2647"/>
    <n v="36311302"/>
    <s v="T-369"/>
    <s v="C-364"/>
    <s v="FI-366"/>
    <s v="M-374"/>
  </r>
  <r>
    <x v="2647"/>
    <n v="360"/>
    <s v="Enfermedades Mundiales"/>
    <s v="Salud"/>
    <n v="11303"/>
    <x v="8"/>
    <x v="4"/>
    <x v="2"/>
    <x v="281"/>
    <s v="Zona"/>
    <s v="Etapas Históricas -Casos Activos"/>
    <s v="Periodo 2020-2021"/>
    <s v="Casos"/>
    <s v="Ministerio de Ciencias, Tecnología, Conocimiento e Innovación"/>
    <x v="2647"/>
    <m/>
    <s v="Gráfico Evolución Comparativo"/>
    <m/>
    <x v="2633"/>
    <m/>
    <s v="#1774B9"/>
    <s v="360-2648"/>
    <n v="36311303"/>
    <s v="T-369"/>
    <s v="C-364"/>
    <s v="FI-366"/>
    <s v="M-374"/>
  </r>
  <r>
    <x v="2648"/>
    <n v="360"/>
    <s v="Enfermedades Mundiales"/>
    <s v="Salud"/>
    <n v="11401"/>
    <x v="8"/>
    <x v="4"/>
    <x v="2"/>
    <x v="282"/>
    <s v="Zona"/>
    <s v="Etapas Históricas -Casos Activos"/>
    <s v="Periodo 2020-2021"/>
    <s v="Casos"/>
    <s v="Ministerio de Ciencias, Tecnología, Conocimiento e Innovación"/>
    <x v="2648"/>
    <m/>
    <s v="Gráfico Evolución Comparativo"/>
    <m/>
    <x v="2634"/>
    <m/>
    <s v="#1774B9"/>
    <s v="360-2649"/>
    <n v="36311401"/>
    <s v="T-369"/>
    <s v="C-364"/>
    <s v="FI-366"/>
    <s v="M-374"/>
  </r>
  <r>
    <x v="2649"/>
    <n v="360"/>
    <s v="Enfermedades Mundiales"/>
    <s v="Salud"/>
    <n v="11402"/>
    <x v="8"/>
    <x v="4"/>
    <x v="2"/>
    <x v="283"/>
    <s v="Zona"/>
    <s v="Etapas Históricas -Casos Activos"/>
    <s v="Periodo 2020-2021"/>
    <s v="Casos"/>
    <s v="Ministerio de Ciencias, Tecnología, Conocimiento e Innovación"/>
    <x v="2649"/>
    <m/>
    <s v="Gráfico Evolución Comparativo"/>
    <m/>
    <x v="2635"/>
    <m/>
    <s v="#1774B9"/>
    <s v="360-2650"/>
    <n v="36311402"/>
    <s v="T-369"/>
    <s v="C-364"/>
    <s v="FI-366"/>
    <s v="M-374"/>
  </r>
  <r>
    <x v="2650"/>
    <n v="360"/>
    <s v="Enfermedades Mundiales"/>
    <s v="Salud"/>
    <n v="12101"/>
    <x v="8"/>
    <x v="4"/>
    <x v="2"/>
    <x v="284"/>
    <s v="Zona"/>
    <s v="Etapas Históricas -Casos Activos"/>
    <s v="Periodo 2020-2021"/>
    <s v="Casos"/>
    <s v="Ministerio de Ciencias, Tecnología, Conocimiento e Innovación"/>
    <x v="2650"/>
    <m/>
    <s v="Gráfico Evolución Comparativo"/>
    <m/>
    <x v="2636"/>
    <m/>
    <s v="#1774B9"/>
    <s v="360-2651"/>
    <n v="36312101"/>
    <s v="T-369"/>
    <s v="C-364"/>
    <s v="FI-366"/>
    <s v="M-374"/>
  </r>
  <r>
    <x v="2651"/>
    <n v="360"/>
    <s v="Enfermedades Mundiales"/>
    <s v="Salud"/>
    <n v="12102"/>
    <x v="8"/>
    <x v="4"/>
    <x v="2"/>
    <x v="285"/>
    <s v="Zona"/>
    <s v="Etapas Históricas -Casos Activos"/>
    <s v="Periodo 2020-2021"/>
    <s v="Casos"/>
    <s v="Ministerio de Ciencias, Tecnología, Conocimiento e Innovación"/>
    <x v="2651"/>
    <m/>
    <s v="Gráfico Evolución Comparativo"/>
    <m/>
    <x v="2637"/>
    <m/>
    <s v="#1774B9"/>
    <s v="360-2652"/>
    <n v="36312102"/>
    <s v="T-369"/>
    <s v="C-364"/>
    <s v="FI-366"/>
    <s v="M-374"/>
  </r>
  <r>
    <x v="2652"/>
    <n v="360"/>
    <s v="Enfermedades Mundiales"/>
    <s v="Salud"/>
    <n v="12103"/>
    <x v="8"/>
    <x v="4"/>
    <x v="2"/>
    <x v="286"/>
    <s v="Zona"/>
    <s v="Etapas Históricas -Casos Activos"/>
    <s v="Periodo 2020-2021"/>
    <s v="Casos"/>
    <s v="Ministerio de Ciencias, Tecnología, Conocimiento e Innovación"/>
    <x v="2652"/>
    <m/>
    <s v="Gráfico Evolución Comparativo"/>
    <m/>
    <x v="2638"/>
    <m/>
    <s v="#1774B9"/>
    <s v="360-2653"/>
    <n v="36312103"/>
    <s v="T-369"/>
    <s v="C-364"/>
    <s v="FI-366"/>
    <s v="M-374"/>
  </r>
  <r>
    <x v="2653"/>
    <n v="360"/>
    <s v="Enfermedades Mundiales"/>
    <s v="Salud"/>
    <n v="12104"/>
    <x v="8"/>
    <x v="4"/>
    <x v="2"/>
    <x v="287"/>
    <s v="Zona"/>
    <s v="Etapas Históricas -Casos Activos"/>
    <s v="Periodo 2020-2021"/>
    <s v="Casos"/>
    <s v="Ministerio de Ciencias, Tecnología, Conocimiento e Innovación"/>
    <x v="2653"/>
    <m/>
    <s v="Gráfico Evolución Comparativo"/>
    <m/>
    <x v="2639"/>
    <m/>
    <s v="#1774B9"/>
    <s v="360-2654"/>
    <n v="36312104"/>
    <s v="T-369"/>
    <s v="C-364"/>
    <s v="FI-366"/>
    <s v="M-374"/>
  </r>
  <r>
    <x v="2654"/>
    <n v="360"/>
    <s v="Enfermedades Mundiales"/>
    <s v="Salud"/>
    <n v="12201"/>
    <x v="8"/>
    <x v="4"/>
    <x v="2"/>
    <x v="288"/>
    <s v="Zona"/>
    <s v="Etapas Históricas -Casos Activos"/>
    <s v="Periodo 2020-2021"/>
    <s v="Casos"/>
    <s v="Ministerio de Ciencias, Tecnología, Conocimiento e Innovación"/>
    <x v="2654"/>
    <m/>
    <s v="Gráfico Evolución Comparativo"/>
    <m/>
    <x v="2640"/>
    <m/>
    <s v="#1774B9"/>
    <s v="360-2655"/>
    <n v="36312201"/>
    <s v="T-369"/>
    <s v="C-364"/>
    <s v="FI-366"/>
    <s v="M-374"/>
  </r>
  <r>
    <x v="2655"/>
    <n v="360"/>
    <s v="Enfermedades Mundiales"/>
    <s v="Salud"/>
    <n v="12301"/>
    <x v="8"/>
    <x v="4"/>
    <x v="2"/>
    <x v="289"/>
    <s v="Zona"/>
    <s v="Etapas Históricas -Casos Activos"/>
    <s v="Periodo 2020-2021"/>
    <s v="Casos"/>
    <s v="Ministerio de Ciencias, Tecnología, Conocimiento e Innovación"/>
    <x v="2655"/>
    <m/>
    <s v="Gráfico Evolución Comparativo"/>
    <m/>
    <x v="2641"/>
    <m/>
    <s v="#1774B9"/>
    <s v="360-2656"/>
    <n v="36312301"/>
    <s v="T-369"/>
    <s v="C-364"/>
    <s v="FI-366"/>
    <s v="M-374"/>
  </r>
  <r>
    <x v="2656"/>
    <n v="360"/>
    <s v="Enfermedades Mundiales"/>
    <s v="Salud"/>
    <n v="12302"/>
    <x v="8"/>
    <x v="4"/>
    <x v="2"/>
    <x v="290"/>
    <s v="Zona"/>
    <s v="Etapas Históricas -Casos Activos"/>
    <s v="Periodo 2020-2021"/>
    <s v="Casos"/>
    <s v="Ministerio de Ciencias, Tecnología, Conocimiento e Innovación"/>
    <x v="2656"/>
    <m/>
    <s v="Gráfico Evolución Comparativo"/>
    <m/>
    <x v="2642"/>
    <m/>
    <s v="#1774B9"/>
    <s v="360-2657"/>
    <n v="36312302"/>
    <s v="T-369"/>
    <s v="C-364"/>
    <s v="FI-366"/>
    <s v="M-374"/>
  </r>
  <r>
    <x v="2657"/>
    <n v="360"/>
    <s v="Enfermedades Mundiales"/>
    <s v="Salud"/>
    <n v="12303"/>
    <x v="8"/>
    <x v="4"/>
    <x v="2"/>
    <x v="291"/>
    <s v="Zona"/>
    <s v="Etapas Históricas -Casos Activos"/>
    <s v="Periodo 2020-2021"/>
    <s v="Casos"/>
    <s v="Ministerio de Ciencias, Tecnología, Conocimiento e Innovación"/>
    <x v="2657"/>
    <m/>
    <s v="Gráfico Evolución Comparativo"/>
    <m/>
    <x v="2643"/>
    <m/>
    <s v="#1774B9"/>
    <s v="360-2658"/>
    <n v="36312303"/>
    <s v="T-369"/>
    <s v="C-364"/>
    <s v="FI-366"/>
    <s v="M-374"/>
  </r>
  <r>
    <x v="2658"/>
    <n v="360"/>
    <s v="Enfermedades Mundiales"/>
    <s v="Salud"/>
    <n v="12401"/>
    <x v="8"/>
    <x v="4"/>
    <x v="2"/>
    <x v="292"/>
    <s v="Zona"/>
    <s v="Etapas Históricas -Casos Activos"/>
    <s v="Periodo 2020-2021"/>
    <s v="Casos"/>
    <s v="Ministerio de Ciencias, Tecnología, Conocimiento e Innovación"/>
    <x v="2658"/>
    <m/>
    <s v="Gráfico Evolución Comparativo"/>
    <m/>
    <x v="2644"/>
    <m/>
    <s v="#1774B9"/>
    <s v="360-2659"/>
    <n v="36312401"/>
    <s v="T-369"/>
    <s v="C-364"/>
    <s v="FI-366"/>
    <s v="M-374"/>
  </r>
  <r>
    <x v="2659"/>
    <n v="360"/>
    <s v="Enfermedades Mundiales"/>
    <s v="Salud"/>
    <n v="12402"/>
    <x v="8"/>
    <x v="4"/>
    <x v="2"/>
    <x v="293"/>
    <s v="Zona"/>
    <s v="Etapas Históricas -Casos Activos"/>
    <s v="Periodo 2020-2021"/>
    <s v="Casos"/>
    <s v="Ministerio de Ciencias, Tecnología, Conocimiento e Innovación"/>
    <x v="2659"/>
    <m/>
    <s v="Gráfico Evolución Comparativo"/>
    <m/>
    <x v="2645"/>
    <m/>
    <s v="#1774B9"/>
    <s v="360-2660"/>
    <n v="36312402"/>
    <s v="T-369"/>
    <s v="C-364"/>
    <s v="FI-366"/>
    <s v="M-374"/>
  </r>
  <r>
    <x v="2660"/>
    <n v="360"/>
    <s v="Enfermedades Mundiales"/>
    <s v="Salud"/>
    <n v="13101"/>
    <x v="8"/>
    <x v="4"/>
    <x v="2"/>
    <x v="294"/>
    <s v="Zona"/>
    <s v="Etapas Históricas -Casos Activos"/>
    <s v="Periodo 2020-2021"/>
    <s v="Casos"/>
    <s v="Ministerio de Ciencias, Tecnología, Conocimiento e Innovación"/>
    <x v="2660"/>
    <m/>
    <s v="Gráfico Evolución Comparativo"/>
    <m/>
    <x v="2646"/>
    <m/>
    <s v="#1774B9"/>
    <s v="360-2661"/>
    <n v="36313101"/>
    <s v="T-369"/>
    <s v="C-364"/>
    <s v="FI-366"/>
    <s v="M-374"/>
  </r>
  <r>
    <x v="2661"/>
    <n v="360"/>
    <s v="Enfermedades Mundiales"/>
    <s v="Salud"/>
    <n v="13102"/>
    <x v="8"/>
    <x v="4"/>
    <x v="2"/>
    <x v="295"/>
    <s v="Zona"/>
    <s v="Etapas Históricas -Casos Activos"/>
    <s v="Periodo 2020-2021"/>
    <s v="Casos"/>
    <s v="Ministerio de Ciencias, Tecnología, Conocimiento e Innovación"/>
    <x v="2661"/>
    <m/>
    <s v="Gráfico Evolución Comparativo"/>
    <m/>
    <x v="2647"/>
    <m/>
    <s v="#1774B9"/>
    <s v="360-2662"/>
    <n v="36313102"/>
    <s v="T-369"/>
    <s v="C-364"/>
    <s v="FI-366"/>
    <s v="M-374"/>
  </r>
  <r>
    <x v="2662"/>
    <n v="360"/>
    <s v="Enfermedades Mundiales"/>
    <s v="Salud"/>
    <n v="13103"/>
    <x v="8"/>
    <x v="4"/>
    <x v="2"/>
    <x v="296"/>
    <s v="Zona"/>
    <s v="Etapas Históricas -Casos Activos"/>
    <s v="Periodo 2020-2021"/>
    <s v="Casos"/>
    <s v="Ministerio de Ciencias, Tecnología, Conocimiento e Innovación"/>
    <x v="2662"/>
    <m/>
    <s v="Gráfico Evolución Comparativo"/>
    <m/>
    <x v="2648"/>
    <m/>
    <s v="#1774B9"/>
    <s v="360-2663"/>
    <n v="36313103"/>
    <s v="T-369"/>
    <s v="C-364"/>
    <s v="FI-366"/>
    <s v="M-374"/>
  </r>
  <r>
    <x v="2663"/>
    <n v="360"/>
    <s v="Enfermedades Mundiales"/>
    <s v="Salud"/>
    <n v="13104"/>
    <x v="8"/>
    <x v="4"/>
    <x v="2"/>
    <x v="297"/>
    <s v="Zona"/>
    <s v="Etapas Históricas -Casos Activos"/>
    <s v="Periodo 2020-2021"/>
    <s v="Casos"/>
    <s v="Ministerio de Ciencias, Tecnología, Conocimiento e Innovación"/>
    <x v="2663"/>
    <m/>
    <s v="Gráfico Evolución Comparativo"/>
    <m/>
    <x v="2649"/>
    <m/>
    <s v="#1774B9"/>
    <s v="360-2664"/>
    <n v="36313104"/>
    <s v="T-369"/>
    <s v="C-364"/>
    <s v="FI-366"/>
    <s v="M-374"/>
  </r>
  <r>
    <x v="2664"/>
    <n v="360"/>
    <s v="Enfermedades Mundiales"/>
    <s v="Salud"/>
    <n v="13105"/>
    <x v="8"/>
    <x v="4"/>
    <x v="2"/>
    <x v="298"/>
    <s v="Zona"/>
    <s v="Etapas Históricas -Casos Activos"/>
    <s v="Periodo 2020-2021"/>
    <s v="Casos"/>
    <s v="Ministerio de Ciencias, Tecnología, Conocimiento e Innovación"/>
    <x v="2664"/>
    <m/>
    <s v="Gráfico Evolución Comparativo"/>
    <m/>
    <x v="2650"/>
    <m/>
    <s v="#1774B9"/>
    <s v="360-2665"/>
    <n v="36313105"/>
    <s v="T-369"/>
    <s v="C-364"/>
    <s v="FI-366"/>
    <s v="M-374"/>
  </r>
  <r>
    <x v="2665"/>
    <n v="360"/>
    <s v="Enfermedades Mundiales"/>
    <s v="Salud"/>
    <n v="13106"/>
    <x v="8"/>
    <x v="4"/>
    <x v="2"/>
    <x v="299"/>
    <s v="Zona"/>
    <s v="Etapas Históricas -Casos Activos"/>
    <s v="Periodo 2020-2021"/>
    <s v="Casos"/>
    <s v="Ministerio de Ciencias, Tecnología, Conocimiento e Innovación"/>
    <x v="2665"/>
    <m/>
    <s v="Gráfico Evolución Comparativo"/>
    <m/>
    <x v="2651"/>
    <m/>
    <s v="#1774B9"/>
    <s v="360-2666"/>
    <n v="36313106"/>
    <s v="T-369"/>
    <s v="C-364"/>
    <s v="FI-366"/>
    <s v="M-374"/>
  </r>
  <r>
    <x v="2666"/>
    <n v="360"/>
    <s v="Enfermedades Mundiales"/>
    <s v="Salud"/>
    <n v="13107"/>
    <x v="8"/>
    <x v="4"/>
    <x v="2"/>
    <x v="300"/>
    <s v="Zona"/>
    <s v="Etapas Históricas -Casos Activos"/>
    <s v="Periodo 2020-2021"/>
    <s v="Casos"/>
    <s v="Ministerio de Ciencias, Tecnología, Conocimiento e Innovación"/>
    <x v="2666"/>
    <m/>
    <s v="Gráfico Evolución Comparativo"/>
    <m/>
    <x v="2652"/>
    <m/>
    <s v="#1774B9"/>
    <s v="360-2667"/>
    <n v="36313107"/>
    <s v="T-369"/>
    <s v="C-364"/>
    <s v="FI-366"/>
    <s v="M-374"/>
  </r>
  <r>
    <x v="2667"/>
    <n v="360"/>
    <s v="Enfermedades Mundiales"/>
    <s v="Salud"/>
    <n v="13108"/>
    <x v="8"/>
    <x v="4"/>
    <x v="2"/>
    <x v="301"/>
    <s v="Zona"/>
    <s v="Etapas Históricas -Casos Activos"/>
    <s v="Periodo 2020-2021"/>
    <s v="Casos"/>
    <s v="Ministerio de Ciencias, Tecnología, Conocimiento e Innovación"/>
    <x v="2667"/>
    <m/>
    <s v="Gráfico Evolución Comparativo"/>
    <m/>
    <x v="2653"/>
    <m/>
    <s v="#1774B9"/>
    <s v="360-2668"/>
    <n v="36313108"/>
    <s v="T-369"/>
    <s v="C-364"/>
    <s v="FI-366"/>
    <s v="M-374"/>
  </r>
  <r>
    <x v="2668"/>
    <n v="360"/>
    <s v="Enfermedades Mundiales"/>
    <s v="Salud"/>
    <n v="13109"/>
    <x v="8"/>
    <x v="4"/>
    <x v="2"/>
    <x v="302"/>
    <s v="Zona"/>
    <s v="Etapas Históricas -Casos Activos"/>
    <s v="Periodo 2020-2021"/>
    <s v="Casos"/>
    <s v="Ministerio de Ciencias, Tecnología, Conocimiento e Innovación"/>
    <x v="2668"/>
    <m/>
    <s v="Gráfico Evolución Comparativo"/>
    <m/>
    <x v="2654"/>
    <m/>
    <s v="#1774B9"/>
    <s v="360-2669"/>
    <n v="36313109"/>
    <s v="T-369"/>
    <s v="C-364"/>
    <s v="FI-366"/>
    <s v="M-374"/>
  </r>
  <r>
    <x v="2669"/>
    <n v="360"/>
    <s v="Enfermedades Mundiales"/>
    <s v="Salud"/>
    <n v="13110"/>
    <x v="8"/>
    <x v="4"/>
    <x v="2"/>
    <x v="303"/>
    <s v="Zona"/>
    <s v="Etapas Históricas -Casos Activos"/>
    <s v="Periodo 2020-2021"/>
    <s v="Casos"/>
    <s v="Ministerio de Ciencias, Tecnología, Conocimiento e Innovación"/>
    <x v="2669"/>
    <m/>
    <s v="Gráfico Evolución Comparativo"/>
    <m/>
    <x v="2655"/>
    <m/>
    <s v="#1774B9"/>
    <s v="360-2670"/>
    <n v="36313110"/>
    <s v="T-369"/>
    <s v="C-364"/>
    <s v="FI-366"/>
    <s v="M-374"/>
  </r>
  <r>
    <x v="2670"/>
    <n v="360"/>
    <s v="Enfermedades Mundiales"/>
    <s v="Salud"/>
    <n v="13111"/>
    <x v="8"/>
    <x v="4"/>
    <x v="2"/>
    <x v="304"/>
    <s v="Zona"/>
    <s v="Etapas Históricas -Casos Activos"/>
    <s v="Periodo 2020-2021"/>
    <s v="Casos"/>
    <s v="Ministerio de Ciencias, Tecnología, Conocimiento e Innovación"/>
    <x v="2670"/>
    <m/>
    <s v="Gráfico Evolución Comparativo"/>
    <m/>
    <x v="2656"/>
    <m/>
    <s v="#1774B9"/>
    <s v="360-2671"/>
    <n v="36313111"/>
    <s v="T-369"/>
    <s v="C-364"/>
    <s v="FI-366"/>
    <s v="M-374"/>
  </r>
  <r>
    <x v="2671"/>
    <n v="360"/>
    <s v="Enfermedades Mundiales"/>
    <s v="Salud"/>
    <n v="13112"/>
    <x v="8"/>
    <x v="4"/>
    <x v="2"/>
    <x v="305"/>
    <s v="Zona"/>
    <s v="Etapas Históricas -Casos Activos"/>
    <s v="Periodo 2020-2021"/>
    <s v="Casos"/>
    <s v="Ministerio de Ciencias, Tecnología, Conocimiento e Innovación"/>
    <x v="2671"/>
    <m/>
    <s v="Gráfico Evolución Comparativo"/>
    <m/>
    <x v="2657"/>
    <m/>
    <s v="#1774B9"/>
    <s v="360-2672"/>
    <n v="36313112"/>
    <s v="T-369"/>
    <s v="C-364"/>
    <s v="FI-366"/>
    <s v="M-374"/>
  </r>
  <r>
    <x v="2672"/>
    <n v="360"/>
    <s v="Enfermedades Mundiales"/>
    <s v="Salud"/>
    <n v="13113"/>
    <x v="8"/>
    <x v="4"/>
    <x v="2"/>
    <x v="306"/>
    <s v="Zona"/>
    <s v="Etapas Históricas -Casos Activos"/>
    <s v="Periodo 2020-2021"/>
    <s v="Casos"/>
    <s v="Ministerio de Ciencias, Tecnología, Conocimiento e Innovación"/>
    <x v="2672"/>
    <m/>
    <s v="Gráfico Evolución Comparativo"/>
    <m/>
    <x v="2658"/>
    <m/>
    <s v="#1774B9"/>
    <s v="360-2673"/>
    <n v="36313113"/>
    <s v="T-369"/>
    <s v="C-364"/>
    <s v="FI-366"/>
    <s v="M-374"/>
  </r>
  <r>
    <x v="2673"/>
    <n v="360"/>
    <s v="Enfermedades Mundiales"/>
    <s v="Salud"/>
    <n v="13114"/>
    <x v="8"/>
    <x v="4"/>
    <x v="2"/>
    <x v="307"/>
    <s v="Zona"/>
    <s v="Etapas Históricas -Casos Activos"/>
    <s v="Periodo 2020-2021"/>
    <s v="Casos"/>
    <s v="Ministerio de Ciencias, Tecnología, Conocimiento e Innovación"/>
    <x v="2673"/>
    <m/>
    <s v="Gráfico Evolución Comparativo"/>
    <m/>
    <x v="2659"/>
    <m/>
    <s v="#1774B9"/>
    <s v="360-2674"/>
    <n v="36313114"/>
    <s v="T-369"/>
    <s v="C-364"/>
    <s v="FI-366"/>
    <s v="M-374"/>
  </r>
  <r>
    <x v="2674"/>
    <n v="360"/>
    <s v="Enfermedades Mundiales"/>
    <s v="Salud"/>
    <n v="13115"/>
    <x v="8"/>
    <x v="4"/>
    <x v="2"/>
    <x v="308"/>
    <s v="Zona"/>
    <s v="Etapas Históricas -Casos Activos"/>
    <s v="Periodo 2020-2021"/>
    <s v="Casos"/>
    <s v="Ministerio de Ciencias, Tecnología, Conocimiento e Innovación"/>
    <x v="2674"/>
    <m/>
    <s v="Gráfico Evolución Comparativo"/>
    <m/>
    <x v="2660"/>
    <m/>
    <s v="#1774B9"/>
    <s v="360-2675"/>
    <n v="36313115"/>
    <s v="T-369"/>
    <s v="C-364"/>
    <s v="FI-366"/>
    <s v="M-374"/>
  </r>
  <r>
    <x v="2675"/>
    <n v="360"/>
    <s v="Enfermedades Mundiales"/>
    <s v="Salud"/>
    <n v="13116"/>
    <x v="8"/>
    <x v="4"/>
    <x v="2"/>
    <x v="309"/>
    <s v="Zona"/>
    <s v="Etapas Históricas -Casos Activos"/>
    <s v="Periodo 2020-2021"/>
    <s v="Casos"/>
    <s v="Ministerio de Ciencias, Tecnología, Conocimiento e Innovación"/>
    <x v="2675"/>
    <m/>
    <s v="Gráfico Evolución Comparativo"/>
    <m/>
    <x v="2661"/>
    <m/>
    <s v="#1774B9"/>
    <s v="360-2676"/>
    <n v="36313116"/>
    <s v="T-369"/>
    <s v="C-364"/>
    <s v="FI-366"/>
    <s v="M-374"/>
  </r>
  <r>
    <x v="2676"/>
    <n v="360"/>
    <s v="Enfermedades Mundiales"/>
    <s v="Salud"/>
    <n v="13117"/>
    <x v="8"/>
    <x v="4"/>
    <x v="2"/>
    <x v="310"/>
    <s v="Zona"/>
    <s v="Etapas Históricas -Casos Activos"/>
    <s v="Periodo 2020-2021"/>
    <s v="Casos"/>
    <s v="Ministerio de Ciencias, Tecnología, Conocimiento e Innovación"/>
    <x v="2676"/>
    <m/>
    <s v="Gráfico Evolución Comparativo"/>
    <m/>
    <x v="2662"/>
    <m/>
    <s v="#1774B9"/>
    <s v="360-2677"/>
    <n v="36313117"/>
    <s v="T-369"/>
    <s v="C-364"/>
    <s v="FI-366"/>
    <s v="M-374"/>
  </r>
  <r>
    <x v="2677"/>
    <n v="360"/>
    <s v="Enfermedades Mundiales"/>
    <s v="Salud"/>
    <n v="13118"/>
    <x v="8"/>
    <x v="4"/>
    <x v="2"/>
    <x v="311"/>
    <s v="Zona"/>
    <s v="Etapas Históricas -Casos Activos"/>
    <s v="Periodo 2020-2021"/>
    <s v="Casos"/>
    <s v="Ministerio de Ciencias, Tecnología, Conocimiento e Innovación"/>
    <x v="2677"/>
    <m/>
    <s v="Gráfico Evolución Comparativo"/>
    <m/>
    <x v="2663"/>
    <m/>
    <s v="#1774B9"/>
    <s v="360-2678"/>
    <n v="36313118"/>
    <s v="T-369"/>
    <s v="C-364"/>
    <s v="FI-366"/>
    <s v="M-374"/>
  </r>
  <r>
    <x v="2678"/>
    <n v="360"/>
    <s v="Enfermedades Mundiales"/>
    <s v="Salud"/>
    <n v="13119"/>
    <x v="8"/>
    <x v="4"/>
    <x v="2"/>
    <x v="312"/>
    <s v="Zona"/>
    <s v="Etapas Históricas -Casos Activos"/>
    <s v="Periodo 2020-2021"/>
    <s v="Casos"/>
    <s v="Ministerio de Ciencias, Tecnología, Conocimiento e Innovación"/>
    <x v="2678"/>
    <m/>
    <s v="Gráfico Evolución Comparativo"/>
    <m/>
    <x v="2664"/>
    <m/>
    <s v="#1774B9"/>
    <s v="360-2679"/>
    <n v="36313119"/>
    <s v="T-369"/>
    <s v="C-364"/>
    <s v="FI-366"/>
    <s v="M-374"/>
  </r>
  <r>
    <x v="2679"/>
    <n v="360"/>
    <s v="Enfermedades Mundiales"/>
    <s v="Salud"/>
    <n v="13120"/>
    <x v="8"/>
    <x v="4"/>
    <x v="2"/>
    <x v="313"/>
    <s v="Zona"/>
    <s v="Etapas Históricas -Casos Activos"/>
    <s v="Periodo 2020-2021"/>
    <s v="Casos"/>
    <s v="Ministerio de Ciencias, Tecnología, Conocimiento e Innovación"/>
    <x v="2679"/>
    <m/>
    <s v="Gráfico Evolución Comparativo"/>
    <m/>
    <x v="2665"/>
    <m/>
    <s v="#1774B9"/>
    <s v="360-2680"/>
    <n v="36313120"/>
    <s v="T-369"/>
    <s v="C-364"/>
    <s v="FI-366"/>
    <s v="M-374"/>
  </r>
  <r>
    <x v="2680"/>
    <n v="360"/>
    <s v="Enfermedades Mundiales"/>
    <s v="Salud"/>
    <n v="13121"/>
    <x v="8"/>
    <x v="4"/>
    <x v="2"/>
    <x v="314"/>
    <s v="Zona"/>
    <s v="Etapas Históricas -Casos Activos"/>
    <s v="Periodo 2020-2021"/>
    <s v="Casos"/>
    <s v="Ministerio de Ciencias, Tecnología, Conocimiento e Innovación"/>
    <x v="2680"/>
    <m/>
    <s v="Gráfico Evolución Comparativo"/>
    <m/>
    <x v="2666"/>
    <m/>
    <s v="#1774B9"/>
    <s v="360-2681"/>
    <n v="36313121"/>
    <s v="T-369"/>
    <s v="C-364"/>
    <s v="FI-366"/>
    <s v="M-374"/>
  </r>
  <r>
    <x v="2681"/>
    <n v="360"/>
    <s v="Enfermedades Mundiales"/>
    <s v="Salud"/>
    <n v="13122"/>
    <x v="8"/>
    <x v="4"/>
    <x v="2"/>
    <x v="315"/>
    <s v="Zona"/>
    <s v="Etapas Históricas -Casos Activos"/>
    <s v="Periodo 2020-2021"/>
    <s v="Casos"/>
    <s v="Ministerio de Ciencias, Tecnología, Conocimiento e Innovación"/>
    <x v="2681"/>
    <m/>
    <s v="Gráfico Evolución Comparativo"/>
    <m/>
    <x v="2667"/>
    <m/>
    <s v="#1774B9"/>
    <s v="360-2682"/>
    <n v="36313122"/>
    <s v="T-369"/>
    <s v="C-364"/>
    <s v="FI-366"/>
    <s v="M-374"/>
  </r>
  <r>
    <x v="2682"/>
    <n v="360"/>
    <s v="Enfermedades Mundiales"/>
    <s v="Salud"/>
    <n v="13123"/>
    <x v="8"/>
    <x v="4"/>
    <x v="2"/>
    <x v="316"/>
    <s v="Zona"/>
    <s v="Etapas Históricas -Casos Activos"/>
    <s v="Periodo 2020-2021"/>
    <s v="Casos"/>
    <s v="Ministerio de Ciencias, Tecnología, Conocimiento e Innovación"/>
    <x v="2682"/>
    <m/>
    <s v="Gráfico Evolución Comparativo"/>
    <m/>
    <x v="2668"/>
    <m/>
    <s v="#1774B9"/>
    <s v="360-2683"/>
    <n v="36313123"/>
    <s v="T-369"/>
    <s v="C-364"/>
    <s v="FI-366"/>
    <s v="M-374"/>
  </r>
  <r>
    <x v="2683"/>
    <n v="360"/>
    <s v="Enfermedades Mundiales"/>
    <s v="Salud"/>
    <n v="13124"/>
    <x v="8"/>
    <x v="4"/>
    <x v="2"/>
    <x v="317"/>
    <s v="Zona"/>
    <s v="Etapas Históricas -Casos Activos"/>
    <s v="Periodo 2020-2021"/>
    <s v="Casos"/>
    <s v="Ministerio de Ciencias, Tecnología, Conocimiento e Innovación"/>
    <x v="2683"/>
    <m/>
    <s v="Gráfico Evolución Comparativo"/>
    <m/>
    <x v="2669"/>
    <m/>
    <s v="#1774B9"/>
    <s v="360-2684"/>
    <n v="36313124"/>
    <s v="T-369"/>
    <s v="C-364"/>
    <s v="FI-366"/>
    <s v="M-374"/>
  </r>
  <r>
    <x v="2684"/>
    <n v="360"/>
    <s v="Enfermedades Mundiales"/>
    <s v="Salud"/>
    <n v="13125"/>
    <x v="8"/>
    <x v="4"/>
    <x v="2"/>
    <x v="318"/>
    <s v="Zona"/>
    <s v="Etapas Históricas -Casos Activos"/>
    <s v="Periodo 2020-2021"/>
    <s v="Casos"/>
    <s v="Ministerio de Ciencias, Tecnología, Conocimiento e Innovación"/>
    <x v="2684"/>
    <m/>
    <s v="Gráfico Evolución Comparativo"/>
    <m/>
    <x v="2670"/>
    <m/>
    <s v="#1774B9"/>
    <s v="360-2685"/>
    <n v="36313125"/>
    <s v="T-369"/>
    <s v="C-364"/>
    <s v="FI-366"/>
    <s v="M-374"/>
  </r>
  <r>
    <x v="2685"/>
    <n v="360"/>
    <s v="Enfermedades Mundiales"/>
    <s v="Salud"/>
    <n v="13126"/>
    <x v="8"/>
    <x v="4"/>
    <x v="2"/>
    <x v="319"/>
    <s v="Zona"/>
    <s v="Etapas Históricas -Casos Activos"/>
    <s v="Periodo 2020-2021"/>
    <s v="Casos"/>
    <s v="Ministerio de Ciencias, Tecnología, Conocimiento e Innovación"/>
    <x v="2685"/>
    <m/>
    <s v="Gráfico Evolución Comparativo"/>
    <m/>
    <x v="2671"/>
    <m/>
    <s v="#1774B9"/>
    <s v="360-2686"/>
    <n v="36313126"/>
    <s v="T-369"/>
    <s v="C-364"/>
    <s v="FI-366"/>
    <s v="M-374"/>
  </r>
  <r>
    <x v="2686"/>
    <n v="360"/>
    <s v="Enfermedades Mundiales"/>
    <s v="Salud"/>
    <n v="13127"/>
    <x v="8"/>
    <x v="4"/>
    <x v="2"/>
    <x v="320"/>
    <s v="Zona"/>
    <s v="Etapas Históricas -Casos Activos"/>
    <s v="Periodo 2020-2021"/>
    <s v="Casos"/>
    <s v="Ministerio de Ciencias, Tecnología, Conocimiento e Innovación"/>
    <x v="2686"/>
    <m/>
    <s v="Gráfico Evolución Comparativo"/>
    <m/>
    <x v="2672"/>
    <m/>
    <s v="#1774B9"/>
    <s v="360-2687"/>
    <n v="36313127"/>
    <s v="T-369"/>
    <s v="C-364"/>
    <s v="FI-366"/>
    <s v="M-374"/>
  </r>
  <r>
    <x v="2687"/>
    <n v="360"/>
    <s v="Enfermedades Mundiales"/>
    <s v="Salud"/>
    <n v="13128"/>
    <x v="8"/>
    <x v="4"/>
    <x v="2"/>
    <x v="321"/>
    <s v="Zona"/>
    <s v="Etapas Históricas -Casos Activos"/>
    <s v="Periodo 2020-2021"/>
    <s v="Casos"/>
    <s v="Ministerio de Ciencias, Tecnología, Conocimiento e Innovación"/>
    <x v="2687"/>
    <m/>
    <s v="Gráfico Evolución Comparativo"/>
    <m/>
    <x v="2673"/>
    <m/>
    <s v="#1774B9"/>
    <s v="360-2688"/>
    <n v="36313128"/>
    <s v="T-369"/>
    <s v="C-364"/>
    <s v="FI-366"/>
    <s v="M-374"/>
  </r>
  <r>
    <x v="2688"/>
    <n v="360"/>
    <s v="Enfermedades Mundiales"/>
    <s v="Salud"/>
    <n v="13129"/>
    <x v="8"/>
    <x v="4"/>
    <x v="2"/>
    <x v="322"/>
    <s v="Zona"/>
    <s v="Etapas Históricas -Casos Activos"/>
    <s v="Periodo 2020-2021"/>
    <s v="Casos"/>
    <s v="Ministerio de Ciencias, Tecnología, Conocimiento e Innovación"/>
    <x v="2688"/>
    <m/>
    <s v="Gráfico Evolución Comparativo"/>
    <m/>
    <x v="2674"/>
    <m/>
    <s v="#1774B9"/>
    <s v="360-2689"/>
    <n v="36313129"/>
    <s v="T-369"/>
    <s v="C-364"/>
    <s v="FI-366"/>
    <s v="M-374"/>
  </r>
  <r>
    <x v="2689"/>
    <n v="360"/>
    <s v="Enfermedades Mundiales"/>
    <s v="Salud"/>
    <n v="13130"/>
    <x v="8"/>
    <x v="4"/>
    <x v="2"/>
    <x v="323"/>
    <s v="Zona"/>
    <s v="Etapas Históricas -Casos Activos"/>
    <s v="Periodo 2020-2021"/>
    <s v="Casos"/>
    <s v="Ministerio de Ciencias, Tecnología, Conocimiento e Innovación"/>
    <x v="2689"/>
    <m/>
    <s v="Gráfico Evolución Comparativo"/>
    <m/>
    <x v="2675"/>
    <m/>
    <s v="#1774B9"/>
    <s v="360-2690"/>
    <n v="36313130"/>
    <s v="T-369"/>
    <s v="C-364"/>
    <s v="FI-366"/>
    <s v="M-374"/>
  </r>
  <r>
    <x v="2690"/>
    <n v="360"/>
    <s v="Enfermedades Mundiales"/>
    <s v="Salud"/>
    <n v="13131"/>
    <x v="8"/>
    <x v="4"/>
    <x v="2"/>
    <x v="324"/>
    <s v="Zona"/>
    <s v="Etapas Históricas -Casos Activos"/>
    <s v="Periodo 2020-2021"/>
    <s v="Casos"/>
    <s v="Ministerio de Ciencias, Tecnología, Conocimiento e Innovación"/>
    <x v="2690"/>
    <m/>
    <s v="Gráfico Evolución Comparativo"/>
    <m/>
    <x v="2676"/>
    <m/>
    <s v="#1774B9"/>
    <s v="360-2691"/>
    <n v="36313131"/>
    <s v="T-369"/>
    <s v="C-364"/>
    <s v="FI-366"/>
    <s v="M-374"/>
  </r>
  <r>
    <x v="2691"/>
    <n v="360"/>
    <s v="Enfermedades Mundiales"/>
    <s v="Salud"/>
    <n v="13132"/>
    <x v="8"/>
    <x v="4"/>
    <x v="2"/>
    <x v="325"/>
    <s v="Zona"/>
    <s v="Etapas Históricas -Casos Activos"/>
    <s v="Periodo 2020-2021"/>
    <s v="Casos"/>
    <s v="Ministerio de Ciencias, Tecnología, Conocimiento e Innovación"/>
    <x v="2691"/>
    <m/>
    <s v="Gráfico Evolución Comparativo"/>
    <m/>
    <x v="2677"/>
    <m/>
    <s v="#1774B9"/>
    <s v="360-2692"/>
    <n v="36313132"/>
    <s v="T-369"/>
    <s v="C-364"/>
    <s v="FI-366"/>
    <s v="M-374"/>
  </r>
  <r>
    <x v="2692"/>
    <n v="360"/>
    <s v="Enfermedades Mundiales"/>
    <s v="Salud"/>
    <n v="13201"/>
    <x v="8"/>
    <x v="4"/>
    <x v="2"/>
    <x v="326"/>
    <s v="Zona"/>
    <s v="Etapas Históricas -Casos Activos"/>
    <s v="Periodo 2020-2021"/>
    <s v="Casos"/>
    <s v="Ministerio de Ciencias, Tecnología, Conocimiento e Innovación"/>
    <x v="2692"/>
    <m/>
    <s v="Gráfico Evolución Comparativo"/>
    <m/>
    <x v="2678"/>
    <m/>
    <s v="#1774B9"/>
    <s v="360-2693"/>
    <n v="36313201"/>
    <s v="T-369"/>
    <s v="C-364"/>
    <s v="FI-366"/>
    <s v="M-374"/>
  </r>
  <r>
    <x v="2693"/>
    <n v="360"/>
    <s v="Enfermedades Mundiales"/>
    <s v="Salud"/>
    <n v="13202"/>
    <x v="8"/>
    <x v="4"/>
    <x v="2"/>
    <x v="327"/>
    <s v="Zona"/>
    <s v="Etapas Históricas -Casos Activos"/>
    <s v="Periodo 2020-2021"/>
    <s v="Casos"/>
    <s v="Ministerio de Ciencias, Tecnología, Conocimiento e Innovación"/>
    <x v="2693"/>
    <m/>
    <s v="Gráfico Evolución Comparativo"/>
    <m/>
    <x v="2679"/>
    <m/>
    <s v="#1774B9"/>
    <s v="360-2694"/>
    <n v="36313202"/>
    <s v="T-369"/>
    <s v="C-364"/>
    <s v="FI-366"/>
    <s v="M-374"/>
  </r>
  <r>
    <x v="2694"/>
    <n v="360"/>
    <s v="Enfermedades Mundiales"/>
    <s v="Salud"/>
    <n v="13203"/>
    <x v="8"/>
    <x v="4"/>
    <x v="2"/>
    <x v="328"/>
    <s v="Zona"/>
    <s v="Etapas Históricas -Casos Activos"/>
    <s v="Periodo 2020-2021"/>
    <s v="Casos"/>
    <s v="Ministerio de Ciencias, Tecnología, Conocimiento e Innovación"/>
    <x v="2694"/>
    <m/>
    <s v="Gráfico Evolución Comparativo"/>
    <m/>
    <x v="2680"/>
    <m/>
    <s v="#1774B9"/>
    <s v="360-2695"/>
    <n v="36313203"/>
    <s v="T-369"/>
    <s v="C-364"/>
    <s v="FI-366"/>
    <s v="M-374"/>
  </r>
  <r>
    <x v="2695"/>
    <n v="360"/>
    <s v="Enfermedades Mundiales"/>
    <s v="Salud"/>
    <n v="13301"/>
    <x v="8"/>
    <x v="4"/>
    <x v="2"/>
    <x v="329"/>
    <s v="Zona"/>
    <s v="Etapas Históricas -Casos Activos"/>
    <s v="Periodo 2020-2021"/>
    <s v="Casos"/>
    <s v="Ministerio de Ciencias, Tecnología, Conocimiento e Innovación"/>
    <x v="2695"/>
    <m/>
    <s v="Gráfico Evolución Comparativo"/>
    <m/>
    <x v="2681"/>
    <m/>
    <s v="#1774B9"/>
    <s v="360-2696"/>
    <n v="36313301"/>
    <s v="T-369"/>
    <s v="C-364"/>
    <s v="FI-366"/>
    <s v="M-374"/>
  </r>
  <r>
    <x v="2696"/>
    <n v="360"/>
    <s v="Enfermedades Mundiales"/>
    <s v="Salud"/>
    <n v="13302"/>
    <x v="8"/>
    <x v="4"/>
    <x v="2"/>
    <x v="330"/>
    <s v="Zona"/>
    <s v="Etapas Históricas -Casos Activos"/>
    <s v="Periodo 2020-2021"/>
    <s v="Casos"/>
    <s v="Ministerio de Ciencias, Tecnología, Conocimiento e Innovación"/>
    <x v="2696"/>
    <m/>
    <s v="Gráfico Evolución Comparativo"/>
    <m/>
    <x v="2682"/>
    <m/>
    <s v="#1774B9"/>
    <s v="360-2697"/>
    <n v="36313302"/>
    <s v="T-369"/>
    <s v="C-364"/>
    <s v="FI-366"/>
    <s v="M-374"/>
  </r>
  <r>
    <x v="2697"/>
    <n v="360"/>
    <s v="Enfermedades Mundiales"/>
    <s v="Salud"/>
    <n v="13303"/>
    <x v="8"/>
    <x v="4"/>
    <x v="2"/>
    <x v="331"/>
    <s v="Zona"/>
    <s v="Etapas Históricas -Casos Activos"/>
    <s v="Periodo 2020-2021"/>
    <s v="Casos"/>
    <s v="Ministerio de Ciencias, Tecnología, Conocimiento e Innovación"/>
    <x v="2697"/>
    <m/>
    <s v="Gráfico Evolución Comparativo"/>
    <m/>
    <x v="2683"/>
    <m/>
    <s v="#1774B9"/>
    <s v="360-2698"/>
    <n v="36313303"/>
    <s v="T-369"/>
    <s v="C-364"/>
    <s v="FI-366"/>
    <s v="M-374"/>
  </r>
  <r>
    <x v="2698"/>
    <n v="360"/>
    <s v="Enfermedades Mundiales"/>
    <s v="Salud"/>
    <n v="13401"/>
    <x v="8"/>
    <x v="4"/>
    <x v="2"/>
    <x v="332"/>
    <s v="Zona"/>
    <s v="Etapas Históricas -Casos Activos"/>
    <s v="Periodo 2020-2021"/>
    <s v="Casos"/>
    <s v="Ministerio de Ciencias, Tecnología, Conocimiento e Innovación"/>
    <x v="2698"/>
    <m/>
    <s v="Gráfico Evolución Comparativo"/>
    <m/>
    <x v="2684"/>
    <m/>
    <s v="#1774B9"/>
    <s v="360-2699"/>
    <n v="36313401"/>
    <s v="T-369"/>
    <s v="C-364"/>
    <s v="FI-366"/>
    <s v="M-374"/>
  </r>
  <r>
    <x v="2699"/>
    <n v="360"/>
    <s v="Enfermedades Mundiales"/>
    <s v="Salud"/>
    <n v="13402"/>
    <x v="8"/>
    <x v="4"/>
    <x v="2"/>
    <x v="333"/>
    <s v="Zona"/>
    <s v="Etapas Históricas -Casos Activos"/>
    <s v="Periodo 2020-2021"/>
    <s v="Casos"/>
    <s v="Ministerio de Ciencias, Tecnología, Conocimiento e Innovación"/>
    <x v="2699"/>
    <m/>
    <s v="Gráfico Evolución Comparativo"/>
    <m/>
    <x v="2685"/>
    <m/>
    <s v="#1774B9"/>
    <s v="360-2700"/>
    <n v="36313402"/>
    <s v="T-369"/>
    <s v="C-364"/>
    <s v="FI-366"/>
    <s v="M-374"/>
  </r>
  <r>
    <x v="2700"/>
    <n v="360"/>
    <s v="Enfermedades Mundiales"/>
    <s v="Salud"/>
    <n v="13403"/>
    <x v="8"/>
    <x v="4"/>
    <x v="2"/>
    <x v="334"/>
    <s v="Zona"/>
    <s v="Etapas Históricas -Casos Activos"/>
    <s v="Periodo 2020-2021"/>
    <s v="Casos"/>
    <s v="Ministerio de Ciencias, Tecnología, Conocimiento e Innovación"/>
    <x v="2700"/>
    <m/>
    <s v="Gráfico Evolución Comparativo"/>
    <m/>
    <x v="2686"/>
    <m/>
    <s v="#1774B9"/>
    <s v="360-2701"/>
    <n v="36313403"/>
    <s v="T-369"/>
    <s v="C-364"/>
    <s v="FI-366"/>
    <s v="M-374"/>
  </r>
  <r>
    <x v="2701"/>
    <n v="360"/>
    <s v="Enfermedades Mundiales"/>
    <s v="Salud"/>
    <n v="13404"/>
    <x v="8"/>
    <x v="4"/>
    <x v="2"/>
    <x v="335"/>
    <s v="Zona"/>
    <s v="Etapas Históricas -Casos Activos"/>
    <s v="Periodo 2020-2021"/>
    <s v="Casos"/>
    <s v="Ministerio de Ciencias, Tecnología, Conocimiento e Innovación"/>
    <x v="2701"/>
    <m/>
    <s v="Gráfico Evolución Comparativo"/>
    <m/>
    <x v="2687"/>
    <m/>
    <s v="#1774B9"/>
    <s v="360-2702"/>
    <n v="36313404"/>
    <s v="T-369"/>
    <s v="C-364"/>
    <s v="FI-366"/>
    <s v="M-374"/>
  </r>
  <r>
    <x v="2702"/>
    <n v="360"/>
    <s v="Enfermedades Mundiales"/>
    <s v="Salud"/>
    <n v="13501"/>
    <x v="8"/>
    <x v="4"/>
    <x v="2"/>
    <x v="336"/>
    <s v="Zona"/>
    <s v="Etapas Históricas -Casos Activos"/>
    <s v="Periodo 2020-2021"/>
    <s v="Casos"/>
    <s v="Ministerio de Ciencias, Tecnología, Conocimiento e Innovación"/>
    <x v="2702"/>
    <m/>
    <s v="Gráfico Evolución Comparativo"/>
    <m/>
    <x v="2688"/>
    <m/>
    <s v="#1774B9"/>
    <s v="360-2703"/>
    <n v="36313501"/>
    <s v="T-369"/>
    <s v="C-364"/>
    <s v="FI-366"/>
    <s v="M-374"/>
  </r>
  <r>
    <x v="2703"/>
    <n v="360"/>
    <s v="Enfermedades Mundiales"/>
    <s v="Salud"/>
    <n v="13502"/>
    <x v="8"/>
    <x v="4"/>
    <x v="2"/>
    <x v="337"/>
    <s v="Zona"/>
    <s v="Etapas Históricas -Casos Activos"/>
    <s v="Periodo 2020-2021"/>
    <s v="Casos"/>
    <s v="Ministerio de Ciencias, Tecnología, Conocimiento e Innovación"/>
    <x v="2703"/>
    <m/>
    <s v="Gráfico Evolución Comparativo"/>
    <m/>
    <x v="2689"/>
    <m/>
    <s v="#1774B9"/>
    <s v="360-2704"/>
    <n v="36313502"/>
    <s v="T-369"/>
    <s v="C-364"/>
    <s v="FI-366"/>
    <s v="M-374"/>
  </r>
  <r>
    <x v="2704"/>
    <n v="360"/>
    <s v="Enfermedades Mundiales"/>
    <s v="Salud"/>
    <n v="13503"/>
    <x v="8"/>
    <x v="4"/>
    <x v="2"/>
    <x v="338"/>
    <s v="Zona"/>
    <s v="Etapas Históricas -Casos Activos"/>
    <s v="Periodo 2020-2021"/>
    <s v="Casos"/>
    <s v="Ministerio de Ciencias, Tecnología, Conocimiento e Innovación"/>
    <x v="2704"/>
    <m/>
    <s v="Gráfico Evolución Comparativo"/>
    <m/>
    <x v="2690"/>
    <m/>
    <s v="#1774B9"/>
    <s v="360-2705"/>
    <n v="36313503"/>
    <s v="T-369"/>
    <s v="C-364"/>
    <s v="FI-366"/>
    <s v="M-374"/>
  </r>
  <r>
    <x v="2705"/>
    <n v="360"/>
    <s v="Enfermedades Mundiales"/>
    <s v="Salud"/>
    <n v="13504"/>
    <x v="8"/>
    <x v="4"/>
    <x v="2"/>
    <x v="339"/>
    <s v="Zona"/>
    <s v="Etapas Históricas -Casos Activos"/>
    <s v="Periodo 2020-2021"/>
    <s v="Casos"/>
    <s v="Ministerio de Ciencias, Tecnología, Conocimiento e Innovación"/>
    <x v="2705"/>
    <m/>
    <s v="Gráfico Evolución Comparativo"/>
    <m/>
    <x v="2691"/>
    <m/>
    <s v="#1774B9"/>
    <s v="360-2706"/>
    <n v="36313504"/>
    <s v="T-369"/>
    <s v="C-364"/>
    <s v="FI-366"/>
    <s v="M-374"/>
  </r>
  <r>
    <x v="2706"/>
    <n v="360"/>
    <s v="Enfermedades Mundiales"/>
    <s v="Salud"/>
    <n v="13505"/>
    <x v="8"/>
    <x v="4"/>
    <x v="2"/>
    <x v="340"/>
    <s v="Zona"/>
    <s v="Etapas Históricas -Casos Activos"/>
    <s v="Periodo 2020-2021"/>
    <s v="Casos"/>
    <s v="Ministerio de Ciencias, Tecnología, Conocimiento e Innovación"/>
    <x v="2706"/>
    <m/>
    <s v="Gráfico Evolución Comparativo"/>
    <m/>
    <x v="2692"/>
    <m/>
    <s v="#1774B9"/>
    <s v="360-2707"/>
    <n v="36313505"/>
    <s v="T-369"/>
    <s v="C-364"/>
    <s v="FI-366"/>
    <s v="M-374"/>
  </r>
  <r>
    <x v="2707"/>
    <n v="360"/>
    <s v="Enfermedades Mundiales"/>
    <s v="Salud"/>
    <n v="13601"/>
    <x v="8"/>
    <x v="4"/>
    <x v="2"/>
    <x v="341"/>
    <s v="Zona"/>
    <s v="Etapas Históricas -Casos Activos"/>
    <s v="Periodo 2020-2021"/>
    <s v="Casos"/>
    <s v="Ministerio de Ciencias, Tecnología, Conocimiento e Innovación"/>
    <x v="2707"/>
    <m/>
    <s v="Gráfico Evolución Comparativo"/>
    <m/>
    <x v="2693"/>
    <m/>
    <s v="#1774B9"/>
    <s v="360-2708"/>
    <n v="36313601"/>
    <s v="T-369"/>
    <s v="C-364"/>
    <s v="FI-366"/>
    <s v="M-374"/>
  </r>
  <r>
    <x v="2708"/>
    <n v="360"/>
    <s v="Enfermedades Mundiales"/>
    <s v="Salud"/>
    <n v="13602"/>
    <x v="8"/>
    <x v="4"/>
    <x v="2"/>
    <x v="342"/>
    <s v="Zona"/>
    <s v="Etapas Históricas -Casos Activos"/>
    <s v="Periodo 2020-2021"/>
    <s v="Casos"/>
    <s v="Ministerio de Ciencias, Tecnología, Conocimiento e Innovación"/>
    <x v="2708"/>
    <m/>
    <s v="Gráfico Evolución Comparativo"/>
    <m/>
    <x v="2694"/>
    <m/>
    <s v="#1774B9"/>
    <s v="360-2709"/>
    <n v="36313602"/>
    <s v="T-369"/>
    <s v="C-364"/>
    <s v="FI-366"/>
    <s v="M-374"/>
  </r>
  <r>
    <x v="2709"/>
    <n v="360"/>
    <s v="Enfermedades Mundiales"/>
    <s v="Salud"/>
    <n v="13603"/>
    <x v="8"/>
    <x v="4"/>
    <x v="2"/>
    <x v="343"/>
    <s v="Zona"/>
    <s v="Etapas Históricas -Casos Activos"/>
    <s v="Periodo 2020-2021"/>
    <s v="Casos"/>
    <s v="Ministerio de Ciencias, Tecnología, Conocimiento e Innovación"/>
    <x v="2709"/>
    <m/>
    <s v="Gráfico Evolución Comparativo"/>
    <m/>
    <x v="2695"/>
    <m/>
    <s v="#1774B9"/>
    <s v="360-2710"/>
    <n v="36313603"/>
    <s v="T-369"/>
    <s v="C-364"/>
    <s v="FI-366"/>
    <s v="M-374"/>
  </r>
  <r>
    <x v="2710"/>
    <n v="360"/>
    <s v="Enfermedades Mundiales"/>
    <s v="Salud"/>
    <n v="13604"/>
    <x v="8"/>
    <x v="4"/>
    <x v="2"/>
    <x v="344"/>
    <s v="Zona"/>
    <s v="Etapas Históricas -Casos Activos"/>
    <s v="Periodo 2020-2021"/>
    <s v="Casos"/>
    <s v="Ministerio de Ciencias, Tecnología, Conocimiento e Innovación"/>
    <x v="2710"/>
    <m/>
    <s v="Gráfico Evolución Comparativo"/>
    <m/>
    <x v="2696"/>
    <m/>
    <s v="#1774B9"/>
    <s v="360-2711"/>
    <n v="36313604"/>
    <s v="T-369"/>
    <s v="C-364"/>
    <s v="FI-366"/>
    <s v="M-374"/>
  </r>
  <r>
    <x v="2711"/>
    <n v="360"/>
    <s v="Enfermedades Mundiales"/>
    <s v="Salud"/>
    <n v="13605"/>
    <x v="8"/>
    <x v="4"/>
    <x v="2"/>
    <x v="345"/>
    <s v="Zona"/>
    <s v="Etapas Históricas -Casos Activos"/>
    <s v="Periodo 2020-2021"/>
    <s v="Casos"/>
    <s v="Ministerio de Ciencias, Tecnología, Conocimiento e Innovación"/>
    <x v="2711"/>
    <m/>
    <s v="Gráfico Evolución Comparativo"/>
    <m/>
    <x v="2697"/>
    <m/>
    <s v="#1774B9"/>
    <s v="360-2712"/>
    <n v="36313605"/>
    <s v="T-369"/>
    <s v="C-364"/>
    <s v="FI-366"/>
    <s v="M-374"/>
  </r>
  <r>
    <x v="2712"/>
    <n v="360"/>
    <s v="Enfermedades Mundiales"/>
    <s v="Salud"/>
    <n v="14101"/>
    <x v="8"/>
    <x v="4"/>
    <x v="2"/>
    <x v="346"/>
    <s v="Zona"/>
    <s v="Etapas Históricas -Casos Activos"/>
    <s v="Periodo 2020-2021"/>
    <s v="Casos"/>
    <s v="Ministerio de Ciencias, Tecnología, Conocimiento e Innovación"/>
    <x v="2712"/>
    <m/>
    <s v="Gráfico Evolución Comparativo"/>
    <m/>
    <x v="2698"/>
    <m/>
    <s v="#1774B9"/>
    <s v="360-2713"/>
    <n v="36314101"/>
    <s v="T-369"/>
    <s v="C-364"/>
    <s v="FI-366"/>
    <s v="M-374"/>
  </r>
  <r>
    <x v="2713"/>
    <n v="360"/>
    <s v="Enfermedades Mundiales"/>
    <s v="Salud"/>
    <n v="14102"/>
    <x v="8"/>
    <x v="4"/>
    <x v="2"/>
    <x v="347"/>
    <s v="Zona"/>
    <s v="Etapas Históricas -Casos Activos"/>
    <s v="Periodo 2020-2021"/>
    <s v="Casos"/>
    <s v="Ministerio de Ciencias, Tecnología, Conocimiento e Innovación"/>
    <x v="2713"/>
    <m/>
    <s v="Gráfico Evolución Comparativo"/>
    <m/>
    <x v="2699"/>
    <m/>
    <s v="#1774B9"/>
    <s v="360-2714"/>
    <n v="36314102"/>
    <s v="T-369"/>
    <s v="C-364"/>
    <s v="FI-366"/>
    <s v="M-374"/>
  </r>
  <r>
    <x v="2714"/>
    <n v="360"/>
    <s v="Enfermedades Mundiales"/>
    <s v="Salud"/>
    <n v="14103"/>
    <x v="8"/>
    <x v="4"/>
    <x v="2"/>
    <x v="348"/>
    <s v="Zona"/>
    <s v="Etapas Históricas -Casos Activos"/>
    <s v="Periodo 2020-2021"/>
    <s v="Casos"/>
    <s v="Ministerio de Ciencias, Tecnología, Conocimiento e Innovación"/>
    <x v="2714"/>
    <m/>
    <s v="Gráfico Evolución Comparativo"/>
    <m/>
    <x v="2700"/>
    <m/>
    <s v="#1774B9"/>
    <s v="360-2715"/>
    <n v="36314103"/>
    <s v="T-369"/>
    <s v="C-364"/>
    <s v="FI-366"/>
    <s v="M-374"/>
  </r>
  <r>
    <x v="2715"/>
    <n v="360"/>
    <s v="Enfermedades Mundiales"/>
    <s v="Salud"/>
    <n v="14104"/>
    <x v="8"/>
    <x v="4"/>
    <x v="2"/>
    <x v="349"/>
    <s v="Zona"/>
    <s v="Etapas Históricas -Casos Activos"/>
    <s v="Periodo 2020-2021"/>
    <s v="Casos"/>
    <s v="Ministerio de Ciencias, Tecnología, Conocimiento e Innovación"/>
    <x v="2715"/>
    <m/>
    <s v="Gráfico Evolución Comparativo"/>
    <m/>
    <x v="2701"/>
    <m/>
    <s v="#1774B9"/>
    <s v="360-2716"/>
    <n v="36314104"/>
    <s v="T-369"/>
    <s v="C-364"/>
    <s v="FI-366"/>
    <s v="M-374"/>
  </r>
  <r>
    <x v="2716"/>
    <n v="360"/>
    <s v="Enfermedades Mundiales"/>
    <s v="Salud"/>
    <n v="14105"/>
    <x v="8"/>
    <x v="4"/>
    <x v="2"/>
    <x v="350"/>
    <s v="Zona"/>
    <s v="Etapas Históricas -Casos Activos"/>
    <s v="Periodo 2020-2021"/>
    <s v="Casos"/>
    <s v="Ministerio de Ciencias, Tecnología, Conocimiento e Innovación"/>
    <x v="2716"/>
    <m/>
    <s v="Gráfico Evolución Comparativo"/>
    <m/>
    <x v="2702"/>
    <m/>
    <s v="#1774B9"/>
    <s v="360-2717"/>
    <n v="36314105"/>
    <s v="T-369"/>
    <s v="C-364"/>
    <s v="FI-366"/>
    <s v="M-374"/>
  </r>
  <r>
    <x v="2717"/>
    <n v="360"/>
    <s v="Enfermedades Mundiales"/>
    <s v="Salud"/>
    <n v="14106"/>
    <x v="8"/>
    <x v="4"/>
    <x v="2"/>
    <x v="351"/>
    <s v="Zona"/>
    <s v="Etapas Históricas -Casos Activos"/>
    <s v="Periodo 2020-2021"/>
    <s v="Casos"/>
    <s v="Ministerio de Ciencias, Tecnología, Conocimiento e Innovación"/>
    <x v="2717"/>
    <m/>
    <s v="Gráfico Evolución Comparativo"/>
    <m/>
    <x v="2703"/>
    <m/>
    <s v="#1774B9"/>
    <s v="360-2718"/>
    <n v="36314106"/>
    <s v="T-369"/>
    <s v="C-364"/>
    <s v="FI-366"/>
    <s v="M-374"/>
  </r>
  <r>
    <x v="2718"/>
    <n v="360"/>
    <s v="Enfermedades Mundiales"/>
    <s v="Salud"/>
    <n v="14107"/>
    <x v="8"/>
    <x v="4"/>
    <x v="2"/>
    <x v="352"/>
    <s v="Zona"/>
    <s v="Etapas Históricas -Casos Activos"/>
    <s v="Periodo 2020-2021"/>
    <s v="Casos"/>
    <s v="Ministerio de Ciencias, Tecnología, Conocimiento e Innovación"/>
    <x v="2718"/>
    <m/>
    <s v="Gráfico Evolución Comparativo"/>
    <m/>
    <x v="2704"/>
    <m/>
    <s v="#1774B9"/>
    <s v="360-2719"/>
    <n v="36314107"/>
    <s v="T-369"/>
    <s v="C-364"/>
    <s v="FI-366"/>
    <s v="M-374"/>
  </r>
  <r>
    <x v="2719"/>
    <n v="360"/>
    <s v="Enfermedades Mundiales"/>
    <s v="Salud"/>
    <n v="14108"/>
    <x v="8"/>
    <x v="4"/>
    <x v="2"/>
    <x v="353"/>
    <s v="Zona"/>
    <s v="Etapas Históricas -Casos Activos"/>
    <s v="Periodo 2020-2021"/>
    <s v="Casos"/>
    <s v="Ministerio de Ciencias, Tecnología, Conocimiento e Innovación"/>
    <x v="2719"/>
    <m/>
    <s v="Gráfico Evolución Comparativo"/>
    <m/>
    <x v="2705"/>
    <m/>
    <s v="#1774B9"/>
    <s v="360-2720"/>
    <n v="36314108"/>
    <s v="T-369"/>
    <s v="C-364"/>
    <s v="FI-366"/>
    <s v="M-374"/>
  </r>
  <r>
    <x v="2720"/>
    <n v="360"/>
    <s v="Enfermedades Mundiales"/>
    <s v="Salud"/>
    <n v="14201"/>
    <x v="8"/>
    <x v="4"/>
    <x v="2"/>
    <x v="354"/>
    <s v="Zona"/>
    <s v="Etapas Históricas -Casos Activos"/>
    <s v="Periodo 2020-2021"/>
    <s v="Casos"/>
    <s v="Ministerio de Ciencias, Tecnología, Conocimiento e Innovación"/>
    <x v="2720"/>
    <m/>
    <s v="Gráfico Evolución Comparativo"/>
    <m/>
    <x v="2706"/>
    <m/>
    <s v="#1774B9"/>
    <s v="360-2721"/>
    <n v="36314201"/>
    <s v="T-369"/>
    <s v="C-364"/>
    <s v="FI-366"/>
    <s v="M-374"/>
  </r>
  <r>
    <x v="2721"/>
    <n v="360"/>
    <s v="Enfermedades Mundiales"/>
    <s v="Salud"/>
    <n v="14202"/>
    <x v="8"/>
    <x v="4"/>
    <x v="2"/>
    <x v="355"/>
    <s v="Zona"/>
    <s v="Etapas Históricas -Casos Activos"/>
    <s v="Periodo 2020-2021"/>
    <s v="Casos"/>
    <s v="Ministerio de Ciencias, Tecnología, Conocimiento e Innovación"/>
    <x v="2721"/>
    <m/>
    <s v="Gráfico Evolución Comparativo"/>
    <m/>
    <x v="2707"/>
    <m/>
    <s v="#1774B9"/>
    <s v="360-2722"/>
    <n v="36314202"/>
    <s v="T-369"/>
    <s v="C-364"/>
    <s v="FI-366"/>
    <s v="M-374"/>
  </r>
  <r>
    <x v="2722"/>
    <n v="360"/>
    <s v="Enfermedades Mundiales"/>
    <s v="Salud"/>
    <n v="14203"/>
    <x v="8"/>
    <x v="4"/>
    <x v="2"/>
    <x v="356"/>
    <s v="Zona"/>
    <s v="Etapas Históricas -Casos Activos"/>
    <s v="Periodo 2020-2021"/>
    <s v="Casos"/>
    <s v="Ministerio de Ciencias, Tecnología, Conocimiento e Innovación"/>
    <x v="2722"/>
    <m/>
    <s v="Gráfico Evolución Comparativo"/>
    <m/>
    <x v="2708"/>
    <m/>
    <s v="#1774B9"/>
    <s v="360-2723"/>
    <n v="36314203"/>
    <s v="T-369"/>
    <s v="C-364"/>
    <s v="FI-366"/>
    <s v="M-374"/>
  </r>
  <r>
    <x v="2723"/>
    <n v="360"/>
    <s v="Enfermedades Mundiales"/>
    <s v="Salud"/>
    <n v="14204"/>
    <x v="8"/>
    <x v="4"/>
    <x v="2"/>
    <x v="357"/>
    <s v="Zona"/>
    <s v="Etapas Históricas -Casos Activos"/>
    <s v="Periodo 2020-2021"/>
    <s v="Casos"/>
    <s v="Ministerio de Ciencias, Tecnología, Conocimiento e Innovación"/>
    <x v="2723"/>
    <m/>
    <s v="Gráfico Evolución Comparativo"/>
    <m/>
    <x v="2709"/>
    <m/>
    <s v="#1774B9"/>
    <s v="360-2724"/>
    <n v="36314204"/>
    <s v="T-369"/>
    <s v="C-364"/>
    <s v="FI-366"/>
    <s v="M-374"/>
  </r>
  <r>
    <x v="2724"/>
    <n v="360"/>
    <s v="Enfermedades Mundiales"/>
    <s v="Salud"/>
    <n v="15101"/>
    <x v="8"/>
    <x v="4"/>
    <x v="2"/>
    <x v="358"/>
    <s v="Zona"/>
    <s v="Etapas Históricas -Casos Activos"/>
    <s v="Periodo 2020-2021"/>
    <s v="Casos"/>
    <s v="Ministerio de Ciencias, Tecnología, Conocimiento e Innovación"/>
    <x v="2724"/>
    <m/>
    <s v="Gráfico Evolución Comparativo"/>
    <m/>
    <x v="2710"/>
    <m/>
    <s v="#1774B9"/>
    <s v="360-2725"/>
    <n v="36315101"/>
    <s v="T-369"/>
    <s v="C-364"/>
    <s v="FI-366"/>
    <s v="M-374"/>
  </r>
  <r>
    <x v="2725"/>
    <n v="360"/>
    <s v="Enfermedades Mundiales"/>
    <s v="Salud"/>
    <n v="15102"/>
    <x v="8"/>
    <x v="4"/>
    <x v="2"/>
    <x v="359"/>
    <s v="Zona"/>
    <s v="Etapas Históricas -Casos Activos"/>
    <s v="Periodo 2020-2021"/>
    <s v="Casos"/>
    <s v="Ministerio de Ciencias, Tecnología, Conocimiento e Innovación"/>
    <x v="2725"/>
    <m/>
    <s v="Gráfico Evolución Comparativo"/>
    <m/>
    <x v="2711"/>
    <m/>
    <s v="#1774B9"/>
    <s v="360-2726"/>
    <n v="36315102"/>
    <s v="T-369"/>
    <s v="C-364"/>
    <s v="FI-366"/>
    <s v="M-374"/>
  </r>
  <r>
    <x v="2726"/>
    <n v="360"/>
    <s v="Enfermedades Mundiales"/>
    <s v="Salud"/>
    <n v="15201"/>
    <x v="8"/>
    <x v="4"/>
    <x v="2"/>
    <x v="360"/>
    <s v="Zona"/>
    <s v="Etapas Históricas -Casos Activos"/>
    <s v="Periodo 2020-2021"/>
    <s v="Casos"/>
    <s v="Ministerio de Ciencias, Tecnología, Conocimiento e Innovación"/>
    <x v="2726"/>
    <m/>
    <s v="Gráfico Evolución Comparativo"/>
    <m/>
    <x v="2712"/>
    <m/>
    <s v="#1774B9"/>
    <s v="360-2727"/>
    <n v="36315201"/>
    <s v="T-369"/>
    <s v="C-364"/>
    <s v="FI-366"/>
    <s v="M-374"/>
  </r>
  <r>
    <x v="2727"/>
    <n v="360"/>
    <s v="Enfermedades Mundiales"/>
    <s v="Salud"/>
    <n v="15202"/>
    <x v="8"/>
    <x v="4"/>
    <x v="2"/>
    <x v="361"/>
    <s v="Zona"/>
    <s v="Etapas Históricas -Casos Activos"/>
    <s v="Periodo 2020-2021"/>
    <s v="Casos"/>
    <s v="Ministerio de Ciencias, Tecnología, Conocimiento e Innovación"/>
    <x v="2727"/>
    <m/>
    <s v="Gráfico Evolución Comparativo"/>
    <m/>
    <x v="2713"/>
    <m/>
    <s v="#1774B9"/>
    <s v="360-2728"/>
    <n v="36315202"/>
    <s v="T-369"/>
    <s v="C-364"/>
    <s v="FI-366"/>
    <s v="M-374"/>
  </r>
  <r>
    <x v="2728"/>
    <n v="360"/>
    <s v="Enfermedades Mundiales"/>
    <s v="Salud"/>
    <n v="0"/>
    <x v="9"/>
    <x v="4"/>
    <x v="0"/>
    <x v="0"/>
    <s v="Región-Comuna-Zona"/>
    <s v="Etapas Históricas - Vacunación"/>
    <s v="Periodo 2020-2021"/>
    <s v="Unidades"/>
    <s v="Ministerio de Ciencias, Tecnología, Conocimiento e Innovación"/>
    <x v="2728"/>
    <m/>
    <s v="Gráfico Evolución Comparativo"/>
    <m/>
    <x v="2714"/>
    <n v="100200300"/>
    <s v="#1774B9"/>
    <s v="360-2729"/>
    <n v="36100000"/>
    <s v="T-370"/>
    <s v="C-364"/>
    <s v="FI-364"/>
    <s v="M-375"/>
  </r>
  <r>
    <x v="2729"/>
    <n v="360"/>
    <s v="Enfermedades Mundiales"/>
    <s v="Salud"/>
    <n v="1"/>
    <x v="9"/>
    <x v="4"/>
    <x v="1"/>
    <x v="1"/>
    <s v="Comuna-Zona"/>
    <s v="Etapas Históricas - Vacunación"/>
    <s v="Periodo 2020-2021"/>
    <s v="Unidades"/>
    <s v="Ministerio de Ciencias, Tecnología, Conocimiento e Innovación"/>
    <x v="2729"/>
    <m/>
    <s v="Gráfico Evolución Comparativo"/>
    <m/>
    <x v="2715"/>
    <n v="100200301"/>
    <s v="#1774B9"/>
    <s v="360-2730"/>
    <n v="36200001"/>
    <s v="T-370"/>
    <s v="C-364"/>
    <s v="FI-365"/>
    <s v="M-375"/>
  </r>
  <r>
    <x v="2730"/>
    <n v="360"/>
    <s v="Enfermedades Mundiales"/>
    <s v="Salud"/>
    <n v="2"/>
    <x v="9"/>
    <x v="4"/>
    <x v="1"/>
    <x v="2"/>
    <s v="Comuna-Zona"/>
    <s v="Etapas Históricas - Vacunación"/>
    <s v="Periodo 2020-2021"/>
    <s v="Unidades"/>
    <s v="Ministerio de Ciencias, Tecnología, Conocimiento e Innovación"/>
    <x v="2730"/>
    <m/>
    <s v="Gráfico Evolución Comparativo"/>
    <m/>
    <x v="2716"/>
    <n v="100200302"/>
    <s v="#1774B9"/>
    <s v="360-2731"/>
    <n v="36200002"/>
    <s v="T-370"/>
    <s v="C-364"/>
    <s v="FI-365"/>
    <s v="M-375"/>
  </r>
  <r>
    <x v="2731"/>
    <n v="360"/>
    <s v="Enfermedades Mundiales"/>
    <s v="Salud"/>
    <n v="3"/>
    <x v="9"/>
    <x v="4"/>
    <x v="1"/>
    <x v="3"/>
    <s v="Comuna-Zona"/>
    <s v="Etapas Históricas - Vacunación"/>
    <s v="Periodo 2020-2021"/>
    <s v="Unidades"/>
    <s v="Ministerio de Ciencias, Tecnología, Conocimiento e Innovación"/>
    <x v="2731"/>
    <m/>
    <s v="Gráfico Evolución Comparativo"/>
    <m/>
    <x v="2717"/>
    <m/>
    <s v="#1774B9"/>
    <s v="360-2732"/>
    <n v="36200003"/>
    <s v="T-370"/>
    <s v="C-364"/>
    <s v="FI-365"/>
    <s v="M-375"/>
  </r>
  <r>
    <x v="2732"/>
    <n v="360"/>
    <s v="Enfermedades Mundiales"/>
    <s v="Salud"/>
    <n v="4"/>
    <x v="9"/>
    <x v="4"/>
    <x v="1"/>
    <x v="4"/>
    <s v="Comuna-Zona"/>
    <s v="Etapas Históricas - Vacunación"/>
    <s v="Periodo 2020-2021"/>
    <s v="Unidades"/>
    <s v="Ministerio de Ciencias, Tecnología, Conocimiento e Innovación"/>
    <x v="2732"/>
    <m/>
    <s v="Gráfico Evolución Comparativo"/>
    <m/>
    <x v="2718"/>
    <m/>
    <s v="#1774B9"/>
    <s v="360-2733"/>
    <n v="36200004"/>
    <s v="T-370"/>
    <s v="C-364"/>
    <s v="FI-365"/>
    <s v="M-375"/>
  </r>
  <r>
    <x v="2733"/>
    <n v="360"/>
    <s v="Enfermedades Mundiales"/>
    <s v="Salud"/>
    <n v="5"/>
    <x v="9"/>
    <x v="4"/>
    <x v="1"/>
    <x v="5"/>
    <s v="Comuna-Zona"/>
    <s v="Etapas Históricas - Vacunación"/>
    <s v="Periodo 2020-2021"/>
    <s v="Unidades"/>
    <s v="Ministerio de Ciencias, Tecnología, Conocimiento e Innovación"/>
    <x v="2733"/>
    <m/>
    <s v="Gráfico Evolución Comparativo"/>
    <m/>
    <x v="2719"/>
    <m/>
    <s v="#1774B9"/>
    <s v="360-2734"/>
    <n v="36200005"/>
    <s v="T-370"/>
    <s v="C-364"/>
    <s v="FI-365"/>
    <s v="M-375"/>
  </r>
  <r>
    <x v="2734"/>
    <n v="360"/>
    <s v="Enfermedades Mundiales"/>
    <s v="Salud"/>
    <n v="6"/>
    <x v="9"/>
    <x v="4"/>
    <x v="1"/>
    <x v="6"/>
    <s v="Comuna-Zona"/>
    <s v="Etapas Históricas - Vacunación"/>
    <s v="Periodo 2020-2021"/>
    <s v="Unidades"/>
    <s v="Ministerio de Ciencias, Tecnología, Conocimiento e Innovación"/>
    <x v="2734"/>
    <m/>
    <s v="Gráfico Evolución Comparativo"/>
    <m/>
    <x v="2720"/>
    <m/>
    <s v="#1774B9"/>
    <s v="360-2735"/>
    <n v="36200006"/>
    <s v="T-370"/>
    <s v="C-364"/>
    <s v="FI-365"/>
    <s v="M-375"/>
  </r>
  <r>
    <x v="2735"/>
    <n v="360"/>
    <s v="Enfermedades Mundiales"/>
    <s v="Salud"/>
    <n v="7"/>
    <x v="9"/>
    <x v="4"/>
    <x v="1"/>
    <x v="7"/>
    <s v="Comuna-Zona"/>
    <s v="Etapas Históricas - Vacunación"/>
    <s v="Periodo 2020-2021"/>
    <s v="Unidades"/>
    <s v="Ministerio de Ciencias, Tecnología, Conocimiento e Innovación"/>
    <x v="2735"/>
    <m/>
    <s v="Gráfico Evolución Comparativo"/>
    <m/>
    <x v="2721"/>
    <m/>
    <s v="#1774B9"/>
    <s v="360-2736"/>
    <n v="36200007"/>
    <s v="T-370"/>
    <s v="C-364"/>
    <s v="FI-365"/>
    <s v="M-375"/>
  </r>
  <r>
    <x v="2736"/>
    <n v="360"/>
    <s v="Enfermedades Mundiales"/>
    <s v="Salud"/>
    <n v="8"/>
    <x v="9"/>
    <x v="4"/>
    <x v="1"/>
    <x v="8"/>
    <s v="Comuna-Zona"/>
    <s v="Etapas Históricas - Vacunación"/>
    <s v="Periodo 2020-2021"/>
    <s v="Unidades"/>
    <s v="Ministerio de Ciencias, Tecnología, Conocimiento e Innovación"/>
    <x v="2736"/>
    <m/>
    <s v="Gráfico Evolución Comparativo"/>
    <m/>
    <x v="2722"/>
    <m/>
    <s v="#1774B9"/>
    <s v="360-2737"/>
    <n v="36200008"/>
    <s v="T-370"/>
    <s v="C-364"/>
    <s v="FI-365"/>
    <s v="M-375"/>
  </r>
  <r>
    <x v="2737"/>
    <n v="360"/>
    <s v="Enfermedades Mundiales"/>
    <s v="Salud"/>
    <n v="9"/>
    <x v="9"/>
    <x v="4"/>
    <x v="1"/>
    <x v="9"/>
    <s v="Comuna-Zona"/>
    <s v="Etapas Históricas - Vacunación"/>
    <s v="Periodo 2020-2021"/>
    <s v="Unidades"/>
    <s v="Ministerio de Ciencias, Tecnología, Conocimiento e Innovación"/>
    <x v="2737"/>
    <m/>
    <s v="Gráfico Evolución Comparativo"/>
    <m/>
    <x v="2723"/>
    <m/>
    <s v="#1774B9"/>
    <s v="360-2738"/>
    <n v="36200009"/>
    <s v="T-370"/>
    <s v="C-364"/>
    <s v="FI-365"/>
    <s v="M-375"/>
  </r>
  <r>
    <x v="2738"/>
    <n v="360"/>
    <s v="Enfermedades Mundiales"/>
    <s v="Salud"/>
    <n v="10"/>
    <x v="9"/>
    <x v="4"/>
    <x v="1"/>
    <x v="10"/>
    <s v="Comuna-Zona"/>
    <s v="Etapas Históricas - Vacunación"/>
    <s v="Periodo 2020-2021"/>
    <s v="Unidades"/>
    <s v="Ministerio de Ciencias, Tecnología, Conocimiento e Innovación"/>
    <x v="2738"/>
    <m/>
    <s v="Gráfico Evolución Comparativo"/>
    <m/>
    <x v="2724"/>
    <m/>
    <s v="#1774B9"/>
    <s v="360-2739"/>
    <n v="36200010"/>
    <s v="T-370"/>
    <s v="C-364"/>
    <s v="FI-365"/>
    <s v="M-375"/>
  </r>
  <r>
    <x v="2739"/>
    <n v="360"/>
    <s v="Enfermedades Mundiales"/>
    <s v="Salud"/>
    <n v="11"/>
    <x v="9"/>
    <x v="4"/>
    <x v="1"/>
    <x v="11"/>
    <s v="Comuna-Zona"/>
    <s v="Etapas Históricas - Vacunación"/>
    <s v="Periodo 2020-2021"/>
    <s v="Unidades"/>
    <s v="Ministerio de Ciencias, Tecnología, Conocimiento e Innovación"/>
    <x v="2739"/>
    <m/>
    <s v="Gráfico Evolución Comparativo"/>
    <m/>
    <x v="2725"/>
    <m/>
    <s v="#1774B9"/>
    <s v="360-2740"/>
    <n v="36200011"/>
    <s v="T-370"/>
    <s v="C-364"/>
    <s v="FI-365"/>
    <s v="M-375"/>
  </r>
  <r>
    <x v="2740"/>
    <n v="360"/>
    <s v="Enfermedades Mundiales"/>
    <s v="Salud"/>
    <n v="12"/>
    <x v="9"/>
    <x v="4"/>
    <x v="1"/>
    <x v="12"/>
    <s v="Comuna-Zona"/>
    <s v="Etapas Históricas - Vacunación"/>
    <s v="Periodo 2020-2021"/>
    <s v="Unidades"/>
    <s v="Ministerio de Ciencias, Tecnología, Conocimiento e Innovación"/>
    <x v="2740"/>
    <m/>
    <s v="Gráfico Evolución Comparativo"/>
    <m/>
    <x v="2726"/>
    <m/>
    <s v="#1774B9"/>
    <s v="360-2741"/>
    <n v="36200012"/>
    <s v="T-370"/>
    <s v="C-364"/>
    <s v="FI-365"/>
    <s v="M-375"/>
  </r>
  <r>
    <x v="2741"/>
    <n v="360"/>
    <s v="Enfermedades Mundiales"/>
    <s v="Salud"/>
    <n v="13"/>
    <x v="9"/>
    <x v="4"/>
    <x v="1"/>
    <x v="13"/>
    <s v="Comuna-Zona"/>
    <s v="Etapas Históricas - Vacunación"/>
    <s v="Periodo 2020-2021"/>
    <s v="Unidades"/>
    <s v="Ministerio de Ciencias, Tecnología, Conocimiento e Innovación"/>
    <x v="2741"/>
    <m/>
    <s v="Gráfico Evolución Comparativo"/>
    <m/>
    <x v="2727"/>
    <m/>
    <s v="#1774B9"/>
    <s v="360-2742"/>
    <n v="36200013"/>
    <s v="T-370"/>
    <s v="C-364"/>
    <s v="FI-365"/>
    <s v="M-375"/>
  </r>
  <r>
    <x v="2742"/>
    <n v="360"/>
    <s v="Enfermedades Mundiales"/>
    <s v="Salud"/>
    <n v="14"/>
    <x v="9"/>
    <x v="4"/>
    <x v="1"/>
    <x v="14"/>
    <s v="Comuna-Zona"/>
    <s v="Etapas Históricas - Vacunación"/>
    <s v="Periodo 2020-2021"/>
    <s v="Unidades"/>
    <s v="Ministerio de Ciencias, Tecnología, Conocimiento e Innovación"/>
    <x v="2742"/>
    <m/>
    <s v="Gráfico Evolución Comparativo"/>
    <m/>
    <x v="2728"/>
    <m/>
    <s v="#1774B9"/>
    <s v="360-2743"/>
    <n v="36200014"/>
    <s v="T-370"/>
    <s v="C-364"/>
    <s v="FI-365"/>
    <s v="M-375"/>
  </r>
  <r>
    <x v="2743"/>
    <n v="360"/>
    <s v="Enfermedades Mundiales"/>
    <s v="Salud"/>
    <n v="15"/>
    <x v="9"/>
    <x v="4"/>
    <x v="1"/>
    <x v="15"/>
    <s v="Comuna-Zona"/>
    <s v="Etapas Históricas - Vacunación"/>
    <s v="Periodo 2020-2021"/>
    <s v="Unidades"/>
    <s v="Ministerio de Ciencias, Tecnología, Conocimiento e Innovación"/>
    <x v="2743"/>
    <m/>
    <s v="Gráfico Evolución Comparativo"/>
    <m/>
    <x v="2729"/>
    <m/>
    <s v="#1774B9"/>
    <s v="360-2744"/>
    <n v="36200015"/>
    <s v="T-370"/>
    <s v="C-364"/>
    <s v="FI-365"/>
    <s v="M-375"/>
  </r>
  <r>
    <x v="2744"/>
    <n v="360"/>
    <s v="Enfermedades Mundiales"/>
    <s v="Salud"/>
    <n v="16"/>
    <x v="9"/>
    <x v="4"/>
    <x v="1"/>
    <x v="16"/>
    <s v="Comuna-Zona"/>
    <s v="Etapas Históricas - Vacunación"/>
    <s v="Periodo 2020-2021"/>
    <s v="Unidades"/>
    <s v="Ministerio de Ciencias, Tecnología, Conocimiento e Innovación"/>
    <x v="2744"/>
    <m/>
    <s v="Gráfico Evolución Comparativo"/>
    <m/>
    <x v="2730"/>
    <m/>
    <s v="#1774B9"/>
    <s v="360-2745"/>
    <n v="36200016"/>
    <s v="T-370"/>
    <s v="C-364"/>
    <s v="FI-365"/>
    <s v="M-375"/>
  </r>
  <r>
    <x v="2745"/>
    <n v="360"/>
    <s v="Enfermedades Mundiales"/>
    <s v="Salud"/>
    <n v="1101"/>
    <x v="9"/>
    <x v="4"/>
    <x v="2"/>
    <x v="17"/>
    <s v="Zona"/>
    <s v="Etapas Históricas - Vacunación"/>
    <s v="Periodo 2020-2021"/>
    <s v="Unidades"/>
    <s v="Ministerio de Ciencias, Tecnología, Conocimiento e Innovación"/>
    <x v="2745"/>
    <m/>
    <s v="Gráfico Evolución Comparativo"/>
    <m/>
    <x v="2731"/>
    <m/>
    <s v="#1774B9"/>
    <s v="360-2746"/>
    <n v="36301101"/>
    <s v="T-370"/>
    <s v="C-364"/>
    <s v="FI-366"/>
    <s v="M-375"/>
  </r>
  <r>
    <x v="2746"/>
    <n v="360"/>
    <s v="Enfermedades Mundiales"/>
    <s v="Salud"/>
    <n v="1107"/>
    <x v="9"/>
    <x v="4"/>
    <x v="2"/>
    <x v="18"/>
    <s v="Zona"/>
    <s v="Etapas Históricas - Vacunación"/>
    <s v="Periodo 2020-2021"/>
    <s v="Unidades"/>
    <s v="Ministerio de Ciencias, Tecnología, Conocimiento e Innovación"/>
    <x v="2746"/>
    <m/>
    <s v="Gráfico Evolución Comparativo"/>
    <m/>
    <x v="2732"/>
    <m/>
    <s v="#1774B9"/>
    <s v="360-2747"/>
    <n v="36301107"/>
    <s v="T-370"/>
    <s v="C-364"/>
    <s v="FI-366"/>
    <s v="M-375"/>
  </r>
  <r>
    <x v="2747"/>
    <n v="360"/>
    <s v="Enfermedades Mundiales"/>
    <s v="Salud"/>
    <n v="1401"/>
    <x v="9"/>
    <x v="4"/>
    <x v="2"/>
    <x v="19"/>
    <s v="Zona"/>
    <s v="Etapas Históricas - Vacunación"/>
    <s v="Periodo 2020-2021"/>
    <s v="Unidades"/>
    <s v="Ministerio de Ciencias, Tecnología, Conocimiento e Innovación"/>
    <x v="2747"/>
    <m/>
    <s v="Gráfico Evolución Comparativo"/>
    <m/>
    <x v="2733"/>
    <m/>
    <s v="#1774B9"/>
    <s v="360-2748"/>
    <n v="36301401"/>
    <s v="T-370"/>
    <s v="C-364"/>
    <s v="FI-366"/>
    <s v="M-375"/>
  </r>
  <r>
    <x v="2748"/>
    <n v="360"/>
    <s v="Enfermedades Mundiales"/>
    <s v="Salud"/>
    <n v="1402"/>
    <x v="9"/>
    <x v="4"/>
    <x v="2"/>
    <x v="20"/>
    <s v="Zona"/>
    <s v="Etapas Históricas - Vacunación"/>
    <s v="Periodo 2020-2021"/>
    <s v="Unidades"/>
    <s v="Ministerio de Ciencias, Tecnología, Conocimiento e Innovación"/>
    <x v="2748"/>
    <m/>
    <s v="Gráfico Evolución Comparativo"/>
    <m/>
    <x v="2734"/>
    <m/>
    <s v="#1774B9"/>
    <s v="360-2749"/>
    <n v="36301402"/>
    <s v="T-370"/>
    <s v="C-364"/>
    <s v="FI-366"/>
    <s v="M-375"/>
  </r>
  <r>
    <x v="2749"/>
    <n v="360"/>
    <s v="Enfermedades Mundiales"/>
    <s v="Salud"/>
    <n v="1403"/>
    <x v="9"/>
    <x v="4"/>
    <x v="2"/>
    <x v="21"/>
    <s v="Zona"/>
    <s v="Etapas Históricas - Vacunación"/>
    <s v="Periodo 2020-2021"/>
    <s v="Unidades"/>
    <s v="Ministerio de Ciencias, Tecnología, Conocimiento e Innovación"/>
    <x v="2749"/>
    <m/>
    <s v="Gráfico Evolución Comparativo"/>
    <m/>
    <x v="2735"/>
    <m/>
    <s v="#1774B9"/>
    <s v="360-2750"/>
    <n v="36301403"/>
    <s v="T-370"/>
    <s v="C-364"/>
    <s v="FI-366"/>
    <s v="M-375"/>
  </r>
  <r>
    <x v="2750"/>
    <n v="360"/>
    <s v="Enfermedades Mundiales"/>
    <s v="Salud"/>
    <n v="1404"/>
    <x v="9"/>
    <x v="4"/>
    <x v="2"/>
    <x v="22"/>
    <s v="Zona"/>
    <s v="Etapas Históricas - Vacunación"/>
    <s v="Periodo 2020-2021"/>
    <s v="Unidades"/>
    <s v="Ministerio de Ciencias, Tecnología, Conocimiento e Innovación"/>
    <x v="2750"/>
    <m/>
    <s v="Gráfico Evolución Comparativo"/>
    <m/>
    <x v="2736"/>
    <m/>
    <s v="#1774B9"/>
    <s v="360-2751"/>
    <n v="36301404"/>
    <s v="T-370"/>
    <s v="C-364"/>
    <s v="FI-366"/>
    <s v="M-375"/>
  </r>
  <r>
    <x v="2751"/>
    <n v="360"/>
    <s v="Enfermedades Mundiales"/>
    <s v="Salud"/>
    <n v="1405"/>
    <x v="9"/>
    <x v="4"/>
    <x v="2"/>
    <x v="23"/>
    <s v="Zona"/>
    <s v="Etapas Históricas - Vacunación"/>
    <s v="Periodo 2020-2021"/>
    <s v="Unidades"/>
    <s v="Ministerio de Ciencias, Tecnología, Conocimiento e Innovación"/>
    <x v="2751"/>
    <m/>
    <s v="Gráfico Evolución Comparativo"/>
    <m/>
    <x v="2737"/>
    <m/>
    <s v="#1774B9"/>
    <s v="360-2752"/>
    <n v="36301405"/>
    <s v="T-370"/>
    <s v="C-364"/>
    <s v="FI-366"/>
    <s v="M-375"/>
  </r>
  <r>
    <x v="2752"/>
    <n v="360"/>
    <s v="Enfermedades Mundiales"/>
    <s v="Salud"/>
    <n v="2101"/>
    <x v="9"/>
    <x v="4"/>
    <x v="2"/>
    <x v="24"/>
    <s v="Zona"/>
    <s v="Etapas Históricas - Vacunación"/>
    <s v="Periodo 2020-2021"/>
    <s v="Unidades"/>
    <s v="Ministerio de Ciencias, Tecnología, Conocimiento e Innovación"/>
    <x v="2752"/>
    <m/>
    <s v="Gráfico Evolución Comparativo"/>
    <m/>
    <x v="2738"/>
    <m/>
    <s v="#1774B9"/>
    <s v="360-2753"/>
    <n v="36302101"/>
    <s v="T-370"/>
    <s v="C-364"/>
    <s v="FI-366"/>
    <s v="M-375"/>
  </r>
  <r>
    <x v="2753"/>
    <n v="360"/>
    <s v="Enfermedades Mundiales"/>
    <s v="Salud"/>
    <n v="2102"/>
    <x v="9"/>
    <x v="4"/>
    <x v="2"/>
    <x v="25"/>
    <s v="Zona"/>
    <s v="Etapas Históricas - Vacunación"/>
    <s v="Periodo 2020-2021"/>
    <s v="Unidades"/>
    <s v="Ministerio de Ciencias, Tecnología, Conocimiento e Innovación"/>
    <x v="2753"/>
    <m/>
    <s v="Gráfico Evolución Comparativo"/>
    <m/>
    <x v="2739"/>
    <m/>
    <s v="#1774B9"/>
    <s v="360-2754"/>
    <n v="36302102"/>
    <s v="T-370"/>
    <s v="C-364"/>
    <s v="FI-366"/>
    <s v="M-375"/>
  </r>
  <r>
    <x v="2754"/>
    <n v="360"/>
    <s v="Enfermedades Mundiales"/>
    <s v="Salud"/>
    <n v="2103"/>
    <x v="9"/>
    <x v="4"/>
    <x v="2"/>
    <x v="26"/>
    <s v="Zona"/>
    <s v="Etapas Históricas - Vacunación"/>
    <s v="Periodo 2020-2021"/>
    <s v="Unidades"/>
    <s v="Ministerio de Ciencias, Tecnología, Conocimiento e Innovación"/>
    <x v="2754"/>
    <m/>
    <s v="Gráfico Evolución Comparativo"/>
    <m/>
    <x v="2740"/>
    <m/>
    <s v="#1774B9"/>
    <s v="360-2755"/>
    <n v="36302103"/>
    <s v="T-370"/>
    <s v="C-364"/>
    <s v="FI-366"/>
    <s v="M-375"/>
  </r>
  <r>
    <x v="2755"/>
    <n v="360"/>
    <s v="Enfermedades Mundiales"/>
    <s v="Salud"/>
    <n v="2104"/>
    <x v="9"/>
    <x v="4"/>
    <x v="2"/>
    <x v="27"/>
    <s v="Zona"/>
    <s v="Etapas Históricas - Vacunación"/>
    <s v="Periodo 2020-2021"/>
    <s v="Unidades"/>
    <s v="Ministerio de Ciencias, Tecnología, Conocimiento e Innovación"/>
    <x v="2755"/>
    <m/>
    <s v="Gráfico Evolución Comparativo"/>
    <m/>
    <x v="2741"/>
    <m/>
    <s v="#1774B9"/>
    <s v="360-2756"/>
    <n v="36302104"/>
    <s v="T-370"/>
    <s v="C-364"/>
    <s v="FI-366"/>
    <s v="M-375"/>
  </r>
  <r>
    <x v="2756"/>
    <n v="360"/>
    <s v="Enfermedades Mundiales"/>
    <s v="Salud"/>
    <n v="2201"/>
    <x v="9"/>
    <x v="4"/>
    <x v="2"/>
    <x v="28"/>
    <s v="Zona"/>
    <s v="Etapas Históricas - Vacunación"/>
    <s v="Periodo 2020-2021"/>
    <s v="Unidades"/>
    <s v="Ministerio de Ciencias, Tecnología, Conocimiento e Innovación"/>
    <x v="2756"/>
    <m/>
    <s v="Gráfico Evolución Comparativo"/>
    <m/>
    <x v="2742"/>
    <m/>
    <s v="#1774B9"/>
    <s v="360-2757"/>
    <n v="36302201"/>
    <s v="T-370"/>
    <s v="C-364"/>
    <s v="FI-366"/>
    <s v="M-375"/>
  </r>
  <r>
    <x v="2757"/>
    <n v="360"/>
    <s v="Enfermedades Mundiales"/>
    <s v="Salud"/>
    <n v="2202"/>
    <x v="9"/>
    <x v="4"/>
    <x v="2"/>
    <x v="29"/>
    <s v="Zona"/>
    <s v="Etapas Históricas - Vacunación"/>
    <s v="Periodo 2020-2021"/>
    <s v="Unidades"/>
    <s v="Ministerio de Ciencias, Tecnología, Conocimiento e Innovación"/>
    <x v="2757"/>
    <m/>
    <s v="Gráfico Evolución Comparativo"/>
    <m/>
    <x v="2743"/>
    <m/>
    <s v="#1774B9"/>
    <s v="360-2758"/>
    <n v="36302202"/>
    <s v="T-370"/>
    <s v="C-364"/>
    <s v="FI-366"/>
    <s v="M-375"/>
  </r>
  <r>
    <x v="2758"/>
    <n v="360"/>
    <s v="Enfermedades Mundiales"/>
    <s v="Salud"/>
    <n v="2203"/>
    <x v="9"/>
    <x v="4"/>
    <x v="2"/>
    <x v="30"/>
    <s v="Zona"/>
    <s v="Etapas Históricas - Vacunación"/>
    <s v="Periodo 2020-2021"/>
    <s v="Unidades"/>
    <s v="Ministerio de Ciencias, Tecnología, Conocimiento e Innovación"/>
    <x v="2758"/>
    <m/>
    <s v="Gráfico Evolución Comparativo"/>
    <m/>
    <x v="2744"/>
    <m/>
    <s v="#1774B9"/>
    <s v="360-2759"/>
    <n v="36302203"/>
    <s v="T-370"/>
    <s v="C-364"/>
    <s v="FI-366"/>
    <s v="M-375"/>
  </r>
  <r>
    <x v="2759"/>
    <n v="360"/>
    <s v="Enfermedades Mundiales"/>
    <s v="Salud"/>
    <n v="2301"/>
    <x v="9"/>
    <x v="4"/>
    <x v="2"/>
    <x v="31"/>
    <s v="Zona"/>
    <s v="Etapas Históricas - Vacunación"/>
    <s v="Periodo 2020-2021"/>
    <s v="Unidades"/>
    <s v="Ministerio de Ciencias, Tecnología, Conocimiento e Innovación"/>
    <x v="2759"/>
    <m/>
    <s v="Gráfico Evolución Comparativo"/>
    <m/>
    <x v="2745"/>
    <m/>
    <s v="#1774B9"/>
    <s v="360-2760"/>
    <n v="36302301"/>
    <s v="T-370"/>
    <s v="C-364"/>
    <s v="FI-366"/>
    <s v="M-375"/>
  </r>
  <r>
    <x v="2760"/>
    <n v="360"/>
    <s v="Enfermedades Mundiales"/>
    <s v="Salud"/>
    <n v="2302"/>
    <x v="9"/>
    <x v="4"/>
    <x v="2"/>
    <x v="32"/>
    <s v="Zona"/>
    <s v="Etapas Históricas - Vacunación"/>
    <s v="Periodo 2020-2021"/>
    <s v="Unidades"/>
    <s v="Ministerio de Ciencias, Tecnología, Conocimiento e Innovación"/>
    <x v="2760"/>
    <m/>
    <s v="Gráfico Evolución Comparativo"/>
    <m/>
    <x v="2746"/>
    <m/>
    <s v="#1774B9"/>
    <s v="360-2761"/>
    <n v="36302302"/>
    <s v="T-370"/>
    <s v="C-364"/>
    <s v="FI-366"/>
    <s v="M-375"/>
  </r>
  <r>
    <x v="2761"/>
    <n v="360"/>
    <s v="Enfermedades Mundiales"/>
    <s v="Salud"/>
    <n v="3101"/>
    <x v="9"/>
    <x v="4"/>
    <x v="2"/>
    <x v="33"/>
    <s v="Zona"/>
    <s v="Etapas Históricas - Vacunación"/>
    <s v="Periodo 2020-2021"/>
    <s v="Unidades"/>
    <s v="Ministerio de Ciencias, Tecnología, Conocimiento e Innovación"/>
    <x v="2761"/>
    <m/>
    <s v="Gráfico Evolución Comparativo"/>
    <m/>
    <x v="2747"/>
    <m/>
    <s v="#1774B9"/>
    <s v="360-2762"/>
    <n v="36303101"/>
    <s v="T-370"/>
    <s v="C-364"/>
    <s v="FI-366"/>
    <s v="M-375"/>
  </r>
  <r>
    <x v="2762"/>
    <n v="360"/>
    <s v="Enfermedades Mundiales"/>
    <s v="Salud"/>
    <n v="3102"/>
    <x v="9"/>
    <x v="4"/>
    <x v="2"/>
    <x v="34"/>
    <s v="Zona"/>
    <s v="Etapas Históricas - Vacunación"/>
    <s v="Periodo 2020-2021"/>
    <s v="Unidades"/>
    <s v="Ministerio de Ciencias, Tecnología, Conocimiento e Innovación"/>
    <x v="2762"/>
    <m/>
    <s v="Gráfico Evolución Comparativo"/>
    <m/>
    <x v="2748"/>
    <m/>
    <s v="#1774B9"/>
    <s v="360-2763"/>
    <n v="36303102"/>
    <s v="T-370"/>
    <s v="C-364"/>
    <s v="FI-366"/>
    <s v="M-375"/>
  </r>
  <r>
    <x v="2763"/>
    <n v="360"/>
    <s v="Enfermedades Mundiales"/>
    <s v="Salud"/>
    <n v="3103"/>
    <x v="9"/>
    <x v="4"/>
    <x v="2"/>
    <x v="35"/>
    <s v="Zona"/>
    <s v="Etapas Históricas - Vacunación"/>
    <s v="Periodo 2020-2021"/>
    <s v="Unidades"/>
    <s v="Ministerio de Ciencias, Tecnología, Conocimiento e Innovación"/>
    <x v="2763"/>
    <m/>
    <s v="Gráfico Evolución Comparativo"/>
    <m/>
    <x v="2749"/>
    <m/>
    <s v="#1774B9"/>
    <s v="360-2764"/>
    <n v="36303103"/>
    <s v="T-370"/>
    <s v="C-364"/>
    <s v="FI-366"/>
    <s v="M-375"/>
  </r>
  <r>
    <x v="2764"/>
    <n v="360"/>
    <s v="Enfermedades Mundiales"/>
    <s v="Salud"/>
    <n v="3201"/>
    <x v="9"/>
    <x v="4"/>
    <x v="2"/>
    <x v="36"/>
    <s v="Zona"/>
    <s v="Etapas Históricas - Vacunación"/>
    <s v="Periodo 2020-2021"/>
    <s v="Unidades"/>
    <s v="Ministerio de Ciencias, Tecnología, Conocimiento e Innovación"/>
    <x v="2764"/>
    <m/>
    <s v="Gráfico Evolución Comparativo"/>
    <m/>
    <x v="2750"/>
    <m/>
    <s v="#1774B9"/>
    <s v="360-2765"/>
    <n v="36303201"/>
    <s v="T-370"/>
    <s v="C-364"/>
    <s v="FI-366"/>
    <s v="M-375"/>
  </r>
  <r>
    <x v="2765"/>
    <n v="360"/>
    <s v="Enfermedades Mundiales"/>
    <s v="Salud"/>
    <n v="3202"/>
    <x v="9"/>
    <x v="4"/>
    <x v="2"/>
    <x v="37"/>
    <s v="Zona"/>
    <s v="Etapas Históricas - Vacunación"/>
    <s v="Periodo 2020-2021"/>
    <s v="Unidades"/>
    <s v="Ministerio de Ciencias, Tecnología, Conocimiento e Innovación"/>
    <x v="2765"/>
    <m/>
    <s v="Gráfico Evolución Comparativo"/>
    <m/>
    <x v="2751"/>
    <m/>
    <s v="#1774B9"/>
    <s v="360-2766"/>
    <n v="36303202"/>
    <s v="T-370"/>
    <s v="C-364"/>
    <s v="FI-366"/>
    <s v="M-375"/>
  </r>
  <r>
    <x v="2766"/>
    <n v="360"/>
    <s v="Enfermedades Mundiales"/>
    <s v="Salud"/>
    <n v="3301"/>
    <x v="9"/>
    <x v="4"/>
    <x v="2"/>
    <x v="38"/>
    <s v="Zona"/>
    <s v="Etapas Históricas - Vacunación"/>
    <s v="Periodo 2020-2021"/>
    <s v="Unidades"/>
    <s v="Ministerio de Ciencias, Tecnología, Conocimiento e Innovación"/>
    <x v="2766"/>
    <m/>
    <s v="Gráfico Evolución Comparativo"/>
    <m/>
    <x v="2752"/>
    <m/>
    <s v="#1774B9"/>
    <s v="360-2767"/>
    <n v="36303301"/>
    <s v="T-370"/>
    <s v="C-364"/>
    <s v="FI-366"/>
    <s v="M-375"/>
  </r>
  <r>
    <x v="2767"/>
    <n v="360"/>
    <s v="Enfermedades Mundiales"/>
    <s v="Salud"/>
    <n v="3302"/>
    <x v="9"/>
    <x v="4"/>
    <x v="2"/>
    <x v="39"/>
    <s v="Zona"/>
    <s v="Etapas Históricas - Vacunación"/>
    <s v="Periodo 2020-2021"/>
    <s v="Unidades"/>
    <s v="Ministerio de Ciencias, Tecnología, Conocimiento e Innovación"/>
    <x v="2767"/>
    <m/>
    <s v="Gráfico Evolución Comparativo"/>
    <m/>
    <x v="2753"/>
    <m/>
    <s v="#1774B9"/>
    <s v="360-2768"/>
    <n v="36303302"/>
    <s v="T-370"/>
    <s v="C-364"/>
    <s v="FI-366"/>
    <s v="M-375"/>
  </r>
  <r>
    <x v="2768"/>
    <n v="360"/>
    <s v="Enfermedades Mundiales"/>
    <s v="Salud"/>
    <n v="3303"/>
    <x v="9"/>
    <x v="4"/>
    <x v="2"/>
    <x v="40"/>
    <s v="Zona"/>
    <s v="Etapas Históricas - Vacunación"/>
    <s v="Periodo 2020-2021"/>
    <s v="Unidades"/>
    <s v="Ministerio de Ciencias, Tecnología, Conocimiento e Innovación"/>
    <x v="2768"/>
    <m/>
    <s v="Gráfico Evolución Comparativo"/>
    <m/>
    <x v="2754"/>
    <m/>
    <s v="#1774B9"/>
    <s v="360-2769"/>
    <n v="36303303"/>
    <s v="T-370"/>
    <s v="C-364"/>
    <s v="FI-366"/>
    <s v="M-375"/>
  </r>
  <r>
    <x v="2769"/>
    <n v="360"/>
    <s v="Enfermedades Mundiales"/>
    <s v="Salud"/>
    <n v="3304"/>
    <x v="9"/>
    <x v="4"/>
    <x v="2"/>
    <x v="41"/>
    <s v="Zona"/>
    <s v="Etapas Históricas - Vacunación"/>
    <s v="Periodo 2020-2021"/>
    <s v="Unidades"/>
    <s v="Ministerio de Ciencias, Tecnología, Conocimiento e Innovación"/>
    <x v="2769"/>
    <m/>
    <s v="Gráfico Evolución Comparativo"/>
    <m/>
    <x v="2755"/>
    <m/>
    <s v="#1774B9"/>
    <s v="360-2770"/>
    <n v="36303304"/>
    <s v="T-370"/>
    <s v="C-364"/>
    <s v="FI-366"/>
    <s v="M-375"/>
  </r>
  <r>
    <x v="2770"/>
    <n v="360"/>
    <s v="Enfermedades Mundiales"/>
    <s v="Salud"/>
    <n v="4101"/>
    <x v="9"/>
    <x v="4"/>
    <x v="2"/>
    <x v="42"/>
    <s v="Zona"/>
    <s v="Etapas Históricas - Vacunación"/>
    <s v="Periodo 2020-2021"/>
    <s v="Unidades"/>
    <s v="Ministerio de Ciencias, Tecnología, Conocimiento e Innovación"/>
    <x v="2770"/>
    <m/>
    <s v="Gráfico Evolución Comparativo"/>
    <m/>
    <x v="2756"/>
    <m/>
    <s v="#1774B9"/>
    <s v="360-2771"/>
    <n v="36304101"/>
    <s v="T-370"/>
    <s v="C-364"/>
    <s v="FI-366"/>
    <s v="M-375"/>
  </r>
  <r>
    <x v="2771"/>
    <n v="360"/>
    <s v="Enfermedades Mundiales"/>
    <s v="Salud"/>
    <n v="4102"/>
    <x v="9"/>
    <x v="4"/>
    <x v="2"/>
    <x v="43"/>
    <s v="Zona"/>
    <s v="Etapas Históricas - Vacunación"/>
    <s v="Periodo 2020-2021"/>
    <s v="Unidades"/>
    <s v="Ministerio de Ciencias, Tecnología, Conocimiento e Innovación"/>
    <x v="2771"/>
    <m/>
    <s v="Gráfico Evolución Comparativo"/>
    <m/>
    <x v="2757"/>
    <m/>
    <s v="#1774B9"/>
    <s v="360-2772"/>
    <n v="36304102"/>
    <s v="T-370"/>
    <s v="C-364"/>
    <s v="FI-366"/>
    <s v="M-375"/>
  </r>
  <r>
    <x v="2772"/>
    <n v="360"/>
    <s v="Enfermedades Mundiales"/>
    <s v="Salud"/>
    <n v="4103"/>
    <x v="9"/>
    <x v="4"/>
    <x v="2"/>
    <x v="44"/>
    <s v="Zona"/>
    <s v="Etapas Históricas - Vacunación"/>
    <s v="Periodo 2020-2021"/>
    <s v="Unidades"/>
    <s v="Ministerio de Ciencias, Tecnología, Conocimiento e Innovación"/>
    <x v="2772"/>
    <m/>
    <s v="Gráfico Evolución Comparativo"/>
    <m/>
    <x v="2758"/>
    <m/>
    <s v="#1774B9"/>
    <s v="360-2773"/>
    <n v="36304103"/>
    <s v="T-370"/>
    <s v="C-364"/>
    <s v="FI-366"/>
    <s v="M-375"/>
  </r>
  <r>
    <x v="2773"/>
    <n v="360"/>
    <s v="Enfermedades Mundiales"/>
    <s v="Salud"/>
    <n v="4104"/>
    <x v="9"/>
    <x v="4"/>
    <x v="2"/>
    <x v="45"/>
    <s v="Zona"/>
    <s v="Etapas Históricas - Vacunación"/>
    <s v="Periodo 2020-2021"/>
    <s v="Unidades"/>
    <s v="Ministerio de Ciencias, Tecnología, Conocimiento e Innovación"/>
    <x v="2773"/>
    <m/>
    <s v="Gráfico Evolución Comparativo"/>
    <m/>
    <x v="2759"/>
    <m/>
    <s v="#1774B9"/>
    <s v="360-2774"/>
    <n v="36304104"/>
    <s v="T-370"/>
    <s v="C-364"/>
    <s v="FI-366"/>
    <s v="M-375"/>
  </r>
  <r>
    <x v="2774"/>
    <n v="360"/>
    <s v="Enfermedades Mundiales"/>
    <s v="Salud"/>
    <n v="4105"/>
    <x v="9"/>
    <x v="4"/>
    <x v="2"/>
    <x v="46"/>
    <s v="Zona"/>
    <s v="Etapas Históricas - Vacunación"/>
    <s v="Periodo 2020-2021"/>
    <s v="Unidades"/>
    <s v="Ministerio de Ciencias, Tecnología, Conocimiento e Innovación"/>
    <x v="2774"/>
    <m/>
    <s v="Gráfico Evolución Comparativo"/>
    <m/>
    <x v="2760"/>
    <m/>
    <s v="#1774B9"/>
    <s v="360-2775"/>
    <n v="36304105"/>
    <s v="T-370"/>
    <s v="C-364"/>
    <s v="FI-366"/>
    <s v="M-375"/>
  </r>
  <r>
    <x v="2775"/>
    <n v="360"/>
    <s v="Enfermedades Mundiales"/>
    <s v="Salud"/>
    <n v="4106"/>
    <x v="9"/>
    <x v="4"/>
    <x v="2"/>
    <x v="47"/>
    <s v="Zona"/>
    <s v="Etapas Históricas - Vacunación"/>
    <s v="Periodo 2020-2021"/>
    <s v="Unidades"/>
    <s v="Ministerio de Ciencias, Tecnología, Conocimiento e Innovación"/>
    <x v="2775"/>
    <m/>
    <s v="Gráfico Evolución Comparativo"/>
    <m/>
    <x v="2761"/>
    <m/>
    <s v="#1774B9"/>
    <s v="360-2776"/>
    <n v="36304106"/>
    <s v="T-370"/>
    <s v="C-364"/>
    <s v="FI-366"/>
    <s v="M-375"/>
  </r>
  <r>
    <x v="2776"/>
    <n v="360"/>
    <s v="Enfermedades Mundiales"/>
    <s v="Salud"/>
    <n v="4201"/>
    <x v="9"/>
    <x v="4"/>
    <x v="2"/>
    <x v="48"/>
    <s v="Zona"/>
    <s v="Etapas Históricas - Vacunación"/>
    <s v="Periodo 2020-2021"/>
    <s v="Unidades"/>
    <s v="Ministerio de Ciencias, Tecnología, Conocimiento e Innovación"/>
    <x v="2776"/>
    <m/>
    <s v="Gráfico Evolución Comparativo"/>
    <m/>
    <x v="2762"/>
    <m/>
    <s v="#1774B9"/>
    <s v="360-2777"/>
    <n v="36304201"/>
    <s v="T-370"/>
    <s v="C-364"/>
    <s v="FI-366"/>
    <s v="M-375"/>
  </r>
  <r>
    <x v="2777"/>
    <n v="360"/>
    <s v="Enfermedades Mundiales"/>
    <s v="Salud"/>
    <n v="4202"/>
    <x v="9"/>
    <x v="4"/>
    <x v="2"/>
    <x v="49"/>
    <s v="Zona"/>
    <s v="Etapas Históricas - Vacunación"/>
    <s v="Periodo 2020-2021"/>
    <s v="Unidades"/>
    <s v="Ministerio de Ciencias, Tecnología, Conocimiento e Innovación"/>
    <x v="2777"/>
    <m/>
    <s v="Gráfico Evolución Comparativo"/>
    <m/>
    <x v="2763"/>
    <m/>
    <s v="#1774B9"/>
    <s v="360-2778"/>
    <n v="36304202"/>
    <s v="T-370"/>
    <s v="C-364"/>
    <s v="FI-366"/>
    <s v="M-375"/>
  </r>
  <r>
    <x v="2778"/>
    <n v="360"/>
    <s v="Enfermedades Mundiales"/>
    <s v="Salud"/>
    <n v="4203"/>
    <x v="9"/>
    <x v="4"/>
    <x v="2"/>
    <x v="50"/>
    <s v="Zona"/>
    <s v="Etapas Históricas - Vacunación"/>
    <s v="Periodo 2020-2021"/>
    <s v="Unidades"/>
    <s v="Ministerio de Ciencias, Tecnología, Conocimiento e Innovación"/>
    <x v="2778"/>
    <m/>
    <s v="Gráfico Evolución Comparativo"/>
    <m/>
    <x v="2764"/>
    <m/>
    <s v="#1774B9"/>
    <s v="360-2779"/>
    <n v="36304203"/>
    <s v="T-370"/>
    <s v="C-364"/>
    <s v="FI-366"/>
    <s v="M-375"/>
  </r>
  <r>
    <x v="2779"/>
    <n v="360"/>
    <s v="Enfermedades Mundiales"/>
    <s v="Salud"/>
    <n v="4204"/>
    <x v="9"/>
    <x v="4"/>
    <x v="2"/>
    <x v="51"/>
    <s v="Zona"/>
    <s v="Etapas Históricas - Vacunación"/>
    <s v="Periodo 2020-2021"/>
    <s v="Unidades"/>
    <s v="Ministerio de Ciencias, Tecnología, Conocimiento e Innovación"/>
    <x v="2779"/>
    <m/>
    <s v="Gráfico Evolución Comparativo"/>
    <m/>
    <x v="2765"/>
    <m/>
    <s v="#1774B9"/>
    <s v="360-2780"/>
    <n v="36304204"/>
    <s v="T-370"/>
    <s v="C-364"/>
    <s v="FI-366"/>
    <s v="M-375"/>
  </r>
  <r>
    <x v="2780"/>
    <n v="360"/>
    <s v="Enfermedades Mundiales"/>
    <s v="Salud"/>
    <n v="4301"/>
    <x v="9"/>
    <x v="4"/>
    <x v="2"/>
    <x v="52"/>
    <s v="Zona"/>
    <s v="Etapas Históricas - Vacunación"/>
    <s v="Periodo 2020-2021"/>
    <s v="Unidades"/>
    <s v="Ministerio de Ciencias, Tecnología, Conocimiento e Innovación"/>
    <x v="2780"/>
    <m/>
    <s v="Gráfico Evolución Comparativo"/>
    <m/>
    <x v="2766"/>
    <m/>
    <s v="#1774B9"/>
    <s v="360-2781"/>
    <n v="36304301"/>
    <s v="T-370"/>
    <s v="C-364"/>
    <s v="FI-366"/>
    <s v="M-375"/>
  </r>
  <r>
    <x v="2781"/>
    <n v="360"/>
    <s v="Enfermedades Mundiales"/>
    <s v="Salud"/>
    <n v="4302"/>
    <x v="9"/>
    <x v="4"/>
    <x v="2"/>
    <x v="53"/>
    <s v="Zona"/>
    <s v="Etapas Históricas - Vacunación"/>
    <s v="Periodo 2020-2021"/>
    <s v="Unidades"/>
    <s v="Ministerio de Ciencias, Tecnología, Conocimiento e Innovación"/>
    <x v="2781"/>
    <m/>
    <s v="Gráfico Evolución Comparativo"/>
    <m/>
    <x v="2767"/>
    <m/>
    <s v="#1774B9"/>
    <s v="360-2782"/>
    <n v="36304302"/>
    <s v="T-370"/>
    <s v="C-364"/>
    <s v="FI-366"/>
    <s v="M-375"/>
  </r>
  <r>
    <x v="2782"/>
    <n v="360"/>
    <s v="Enfermedades Mundiales"/>
    <s v="Salud"/>
    <n v="4303"/>
    <x v="9"/>
    <x v="4"/>
    <x v="2"/>
    <x v="54"/>
    <s v="Zona"/>
    <s v="Etapas Históricas - Vacunación"/>
    <s v="Periodo 2020-2021"/>
    <s v="Unidades"/>
    <s v="Ministerio de Ciencias, Tecnología, Conocimiento e Innovación"/>
    <x v="2782"/>
    <m/>
    <s v="Gráfico Evolución Comparativo"/>
    <m/>
    <x v="2768"/>
    <m/>
    <s v="#1774B9"/>
    <s v="360-2783"/>
    <n v="36304303"/>
    <s v="T-370"/>
    <s v="C-364"/>
    <s v="FI-366"/>
    <s v="M-375"/>
  </r>
  <r>
    <x v="2783"/>
    <n v="360"/>
    <s v="Enfermedades Mundiales"/>
    <s v="Salud"/>
    <n v="4304"/>
    <x v="9"/>
    <x v="4"/>
    <x v="2"/>
    <x v="55"/>
    <s v="Zona"/>
    <s v="Etapas Históricas - Vacunación"/>
    <s v="Periodo 2020-2021"/>
    <s v="Unidades"/>
    <s v="Ministerio de Ciencias, Tecnología, Conocimiento e Innovación"/>
    <x v="2783"/>
    <m/>
    <s v="Gráfico Evolución Comparativo"/>
    <m/>
    <x v="2769"/>
    <m/>
    <s v="#1774B9"/>
    <s v="360-2784"/>
    <n v="36304304"/>
    <s v="T-370"/>
    <s v="C-364"/>
    <s v="FI-366"/>
    <s v="M-375"/>
  </r>
  <r>
    <x v="2784"/>
    <n v="360"/>
    <s v="Enfermedades Mundiales"/>
    <s v="Salud"/>
    <n v="4305"/>
    <x v="9"/>
    <x v="4"/>
    <x v="2"/>
    <x v="56"/>
    <s v="Zona"/>
    <s v="Etapas Históricas - Vacunación"/>
    <s v="Periodo 2020-2021"/>
    <s v="Unidades"/>
    <s v="Ministerio de Ciencias, Tecnología, Conocimiento e Innovación"/>
    <x v="2784"/>
    <m/>
    <s v="Gráfico Evolución Comparativo"/>
    <m/>
    <x v="2770"/>
    <m/>
    <s v="#1774B9"/>
    <s v="360-2785"/>
    <n v="36304305"/>
    <s v="T-370"/>
    <s v="C-364"/>
    <s v="FI-366"/>
    <s v="M-375"/>
  </r>
  <r>
    <x v="2785"/>
    <n v="360"/>
    <s v="Enfermedades Mundiales"/>
    <s v="Salud"/>
    <n v="5101"/>
    <x v="9"/>
    <x v="4"/>
    <x v="2"/>
    <x v="57"/>
    <s v="Zona"/>
    <s v="Etapas Históricas - Vacunación"/>
    <s v="Periodo 2020-2021"/>
    <s v="Unidades"/>
    <s v="Ministerio de Ciencias, Tecnología, Conocimiento e Innovación"/>
    <x v="2785"/>
    <m/>
    <s v="Gráfico Evolución Comparativo"/>
    <m/>
    <x v="2771"/>
    <m/>
    <s v="#1774B9"/>
    <s v="360-2786"/>
    <n v="36305101"/>
    <s v="T-370"/>
    <s v="C-364"/>
    <s v="FI-366"/>
    <s v="M-375"/>
  </r>
  <r>
    <x v="2786"/>
    <n v="360"/>
    <s v="Enfermedades Mundiales"/>
    <s v="Salud"/>
    <n v="5102"/>
    <x v="9"/>
    <x v="4"/>
    <x v="2"/>
    <x v="58"/>
    <s v="Zona"/>
    <s v="Etapas Históricas - Vacunación"/>
    <s v="Periodo 2020-2021"/>
    <s v="Unidades"/>
    <s v="Ministerio de Ciencias, Tecnología, Conocimiento e Innovación"/>
    <x v="2786"/>
    <m/>
    <s v="Gráfico Evolución Comparativo"/>
    <m/>
    <x v="2772"/>
    <m/>
    <s v="#1774B9"/>
    <s v="360-2787"/>
    <n v="36305102"/>
    <s v="T-370"/>
    <s v="C-364"/>
    <s v="FI-366"/>
    <s v="M-375"/>
  </r>
  <r>
    <x v="2787"/>
    <n v="360"/>
    <s v="Enfermedades Mundiales"/>
    <s v="Salud"/>
    <n v="5103"/>
    <x v="9"/>
    <x v="4"/>
    <x v="2"/>
    <x v="59"/>
    <s v="Zona"/>
    <s v="Etapas Históricas - Vacunación"/>
    <s v="Periodo 2020-2021"/>
    <s v="Unidades"/>
    <s v="Ministerio de Ciencias, Tecnología, Conocimiento e Innovación"/>
    <x v="2787"/>
    <m/>
    <s v="Gráfico Evolución Comparativo"/>
    <m/>
    <x v="2773"/>
    <m/>
    <s v="#1774B9"/>
    <s v="360-2788"/>
    <n v="36305103"/>
    <s v="T-370"/>
    <s v="C-364"/>
    <s v="FI-366"/>
    <s v="M-375"/>
  </r>
  <r>
    <x v="2788"/>
    <n v="360"/>
    <s v="Enfermedades Mundiales"/>
    <s v="Salud"/>
    <n v="5104"/>
    <x v="9"/>
    <x v="4"/>
    <x v="2"/>
    <x v="60"/>
    <s v="Zona"/>
    <s v="Etapas Históricas - Vacunación"/>
    <s v="Periodo 2020-2021"/>
    <s v="Unidades"/>
    <s v="Ministerio de Ciencias, Tecnología, Conocimiento e Innovación"/>
    <x v="2788"/>
    <m/>
    <s v="Gráfico Evolución Comparativo"/>
    <m/>
    <x v="2774"/>
    <m/>
    <s v="#1774B9"/>
    <s v="360-2789"/>
    <n v="36305104"/>
    <s v="T-370"/>
    <s v="C-364"/>
    <s v="FI-366"/>
    <s v="M-375"/>
  </r>
  <r>
    <x v="2789"/>
    <n v="360"/>
    <s v="Enfermedades Mundiales"/>
    <s v="Salud"/>
    <n v="5105"/>
    <x v="9"/>
    <x v="4"/>
    <x v="2"/>
    <x v="61"/>
    <s v="Zona"/>
    <s v="Etapas Históricas - Vacunación"/>
    <s v="Periodo 2020-2021"/>
    <s v="Unidades"/>
    <s v="Ministerio de Ciencias, Tecnología, Conocimiento e Innovación"/>
    <x v="2789"/>
    <m/>
    <s v="Gráfico Evolución Comparativo"/>
    <m/>
    <x v="2775"/>
    <m/>
    <s v="#1774B9"/>
    <s v="360-2790"/>
    <n v="36305105"/>
    <s v="T-370"/>
    <s v="C-364"/>
    <s v="FI-366"/>
    <s v="M-375"/>
  </r>
  <r>
    <x v="2790"/>
    <n v="360"/>
    <s v="Enfermedades Mundiales"/>
    <s v="Salud"/>
    <n v="5107"/>
    <x v="9"/>
    <x v="4"/>
    <x v="2"/>
    <x v="62"/>
    <s v="Zona"/>
    <s v="Etapas Históricas - Vacunación"/>
    <s v="Periodo 2020-2021"/>
    <s v="Unidades"/>
    <s v="Ministerio de Ciencias, Tecnología, Conocimiento e Innovación"/>
    <x v="2790"/>
    <m/>
    <s v="Gráfico Evolución Comparativo"/>
    <m/>
    <x v="2776"/>
    <m/>
    <s v="#1774B9"/>
    <s v="360-2791"/>
    <n v="36305107"/>
    <s v="T-370"/>
    <s v="C-364"/>
    <s v="FI-366"/>
    <s v="M-375"/>
  </r>
  <r>
    <x v="2791"/>
    <n v="360"/>
    <s v="Enfermedades Mundiales"/>
    <s v="Salud"/>
    <n v="5109"/>
    <x v="9"/>
    <x v="4"/>
    <x v="2"/>
    <x v="63"/>
    <s v="Zona"/>
    <s v="Etapas Históricas - Vacunación"/>
    <s v="Periodo 2020-2021"/>
    <s v="Unidades"/>
    <s v="Ministerio de Ciencias, Tecnología, Conocimiento e Innovación"/>
    <x v="2791"/>
    <m/>
    <s v="Gráfico Evolución Comparativo"/>
    <m/>
    <x v="2777"/>
    <m/>
    <s v="#1774B9"/>
    <s v="360-2792"/>
    <n v="36305109"/>
    <s v="T-370"/>
    <s v="C-364"/>
    <s v="FI-366"/>
    <s v="M-375"/>
  </r>
  <r>
    <x v="2792"/>
    <n v="360"/>
    <s v="Enfermedades Mundiales"/>
    <s v="Salud"/>
    <n v="5201"/>
    <x v="9"/>
    <x v="4"/>
    <x v="2"/>
    <x v="64"/>
    <s v="Zona"/>
    <s v="Etapas Históricas - Vacunación"/>
    <s v="Periodo 2020-2021"/>
    <s v="Unidades"/>
    <s v="Ministerio de Ciencias, Tecnología, Conocimiento e Innovación"/>
    <x v="2792"/>
    <m/>
    <s v="Gráfico Evolución Comparativo"/>
    <m/>
    <x v="2778"/>
    <m/>
    <s v="#1774B9"/>
    <s v="360-2793"/>
    <n v="36305201"/>
    <s v="T-370"/>
    <s v="C-364"/>
    <s v="FI-366"/>
    <s v="M-375"/>
  </r>
  <r>
    <x v="2793"/>
    <n v="360"/>
    <s v="Enfermedades Mundiales"/>
    <s v="Salud"/>
    <n v="5301"/>
    <x v="9"/>
    <x v="4"/>
    <x v="2"/>
    <x v="65"/>
    <s v="Zona"/>
    <s v="Etapas Históricas - Vacunación"/>
    <s v="Periodo 2020-2021"/>
    <s v="Unidades"/>
    <s v="Ministerio de Ciencias, Tecnología, Conocimiento e Innovación"/>
    <x v="2793"/>
    <m/>
    <s v="Gráfico Evolución Comparativo"/>
    <m/>
    <x v="2779"/>
    <m/>
    <s v="#1774B9"/>
    <s v="360-2794"/>
    <n v="36305301"/>
    <s v="T-370"/>
    <s v="C-364"/>
    <s v="FI-366"/>
    <s v="M-375"/>
  </r>
  <r>
    <x v="2794"/>
    <n v="360"/>
    <s v="Enfermedades Mundiales"/>
    <s v="Salud"/>
    <n v="5302"/>
    <x v="9"/>
    <x v="4"/>
    <x v="2"/>
    <x v="66"/>
    <s v="Zona"/>
    <s v="Etapas Históricas - Vacunación"/>
    <s v="Periodo 2020-2021"/>
    <s v="Unidades"/>
    <s v="Ministerio de Ciencias, Tecnología, Conocimiento e Innovación"/>
    <x v="2794"/>
    <m/>
    <s v="Gráfico Evolución Comparativo"/>
    <m/>
    <x v="2780"/>
    <m/>
    <s v="#1774B9"/>
    <s v="360-2795"/>
    <n v="36305302"/>
    <s v="T-370"/>
    <s v="C-364"/>
    <s v="FI-366"/>
    <s v="M-375"/>
  </r>
  <r>
    <x v="2795"/>
    <n v="360"/>
    <s v="Enfermedades Mundiales"/>
    <s v="Salud"/>
    <n v="5303"/>
    <x v="9"/>
    <x v="4"/>
    <x v="2"/>
    <x v="67"/>
    <s v="Zona"/>
    <s v="Etapas Históricas - Vacunación"/>
    <s v="Periodo 2020-2021"/>
    <s v="Unidades"/>
    <s v="Ministerio de Ciencias, Tecnología, Conocimiento e Innovación"/>
    <x v="2795"/>
    <m/>
    <s v="Gráfico Evolución Comparativo"/>
    <m/>
    <x v="2781"/>
    <m/>
    <s v="#1774B9"/>
    <s v="360-2796"/>
    <n v="36305303"/>
    <s v="T-370"/>
    <s v="C-364"/>
    <s v="FI-366"/>
    <s v="M-375"/>
  </r>
  <r>
    <x v="2796"/>
    <n v="360"/>
    <s v="Enfermedades Mundiales"/>
    <s v="Salud"/>
    <n v="5304"/>
    <x v="9"/>
    <x v="4"/>
    <x v="2"/>
    <x v="68"/>
    <s v="Zona"/>
    <s v="Etapas Históricas - Vacunación"/>
    <s v="Periodo 2020-2021"/>
    <s v="Unidades"/>
    <s v="Ministerio de Ciencias, Tecnología, Conocimiento e Innovación"/>
    <x v="2796"/>
    <m/>
    <s v="Gráfico Evolución Comparativo"/>
    <m/>
    <x v="2782"/>
    <m/>
    <s v="#1774B9"/>
    <s v="360-2797"/>
    <n v="36305304"/>
    <s v="T-370"/>
    <s v="C-364"/>
    <s v="FI-366"/>
    <s v="M-375"/>
  </r>
  <r>
    <x v="2797"/>
    <n v="360"/>
    <s v="Enfermedades Mundiales"/>
    <s v="Salud"/>
    <n v="5401"/>
    <x v="9"/>
    <x v="4"/>
    <x v="2"/>
    <x v="69"/>
    <s v="Zona"/>
    <s v="Etapas Históricas - Vacunación"/>
    <s v="Periodo 2020-2021"/>
    <s v="Unidades"/>
    <s v="Ministerio de Ciencias, Tecnología, Conocimiento e Innovación"/>
    <x v="2797"/>
    <m/>
    <s v="Gráfico Evolución Comparativo"/>
    <m/>
    <x v="2783"/>
    <m/>
    <s v="#1774B9"/>
    <s v="360-2798"/>
    <n v="36305401"/>
    <s v="T-370"/>
    <s v="C-364"/>
    <s v="FI-366"/>
    <s v="M-375"/>
  </r>
  <r>
    <x v="2798"/>
    <n v="360"/>
    <s v="Enfermedades Mundiales"/>
    <s v="Salud"/>
    <n v="5402"/>
    <x v="9"/>
    <x v="4"/>
    <x v="2"/>
    <x v="70"/>
    <s v="Zona"/>
    <s v="Etapas Históricas - Vacunación"/>
    <s v="Periodo 2020-2021"/>
    <s v="Unidades"/>
    <s v="Ministerio de Ciencias, Tecnología, Conocimiento e Innovación"/>
    <x v="2798"/>
    <m/>
    <s v="Gráfico Evolución Comparativo"/>
    <m/>
    <x v="2784"/>
    <m/>
    <s v="#1774B9"/>
    <s v="360-2799"/>
    <n v="36305402"/>
    <s v="T-370"/>
    <s v="C-364"/>
    <s v="FI-366"/>
    <s v="M-375"/>
  </r>
  <r>
    <x v="2799"/>
    <n v="360"/>
    <s v="Enfermedades Mundiales"/>
    <s v="Salud"/>
    <n v="5403"/>
    <x v="9"/>
    <x v="4"/>
    <x v="2"/>
    <x v="71"/>
    <s v="Zona"/>
    <s v="Etapas Históricas - Vacunación"/>
    <s v="Periodo 2020-2021"/>
    <s v="Unidades"/>
    <s v="Ministerio de Ciencias, Tecnología, Conocimiento e Innovación"/>
    <x v="2799"/>
    <m/>
    <s v="Gráfico Evolución Comparativo"/>
    <m/>
    <x v="2785"/>
    <m/>
    <s v="#1774B9"/>
    <s v="360-2800"/>
    <n v="36305403"/>
    <s v="T-370"/>
    <s v="C-364"/>
    <s v="FI-366"/>
    <s v="M-375"/>
  </r>
  <r>
    <x v="2800"/>
    <n v="360"/>
    <s v="Enfermedades Mundiales"/>
    <s v="Salud"/>
    <n v="5404"/>
    <x v="9"/>
    <x v="4"/>
    <x v="2"/>
    <x v="72"/>
    <s v="Zona"/>
    <s v="Etapas Históricas - Vacunación"/>
    <s v="Periodo 2020-2021"/>
    <s v="Unidades"/>
    <s v="Ministerio de Ciencias, Tecnología, Conocimiento e Innovación"/>
    <x v="2800"/>
    <m/>
    <s v="Gráfico Evolución Comparativo"/>
    <m/>
    <x v="2786"/>
    <m/>
    <s v="#1774B9"/>
    <s v="360-2801"/>
    <n v="36305404"/>
    <s v="T-370"/>
    <s v="C-364"/>
    <s v="FI-366"/>
    <s v="M-375"/>
  </r>
  <r>
    <x v="2801"/>
    <n v="360"/>
    <s v="Enfermedades Mundiales"/>
    <s v="Salud"/>
    <n v="5405"/>
    <x v="9"/>
    <x v="4"/>
    <x v="2"/>
    <x v="73"/>
    <s v="Zona"/>
    <s v="Etapas Históricas - Vacunación"/>
    <s v="Periodo 2020-2021"/>
    <s v="Unidades"/>
    <s v="Ministerio de Ciencias, Tecnología, Conocimiento e Innovación"/>
    <x v="2801"/>
    <m/>
    <s v="Gráfico Evolución Comparativo"/>
    <m/>
    <x v="2787"/>
    <m/>
    <s v="#1774B9"/>
    <s v="360-2802"/>
    <n v="36305405"/>
    <s v="T-370"/>
    <s v="C-364"/>
    <s v="FI-366"/>
    <s v="M-375"/>
  </r>
  <r>
    <x v="2802"/>
    <n v="360"/>
    <s v="Enfermedades Mundiales"/>
    <s v="Salud"/>
    <n v="5501"/>
    <x v="9"/>
    <x v="4"/>
    <x v="2"/>
    <x v="74"/>
    <s v="Zona"/>
    <s v="Etapas Históricas - Vacunación"/>
    <s v="Periodo 2020-2021"/>
    <s v="Unidades"/>
    <s v="Ministerio de Ciencias, Tecnología, Conocimiento e Innovación"/>
    <x v="2802"/>
    <m/>
    <s v="Gráfico Evolución Comparativo"/>
    <m/>
    <x v="2788"/>
    <m/>
    <s v="#1774B9"/>
    <s v="360-2803"/>
    <n v="36305501"/>
    <s v="T-370"/>
    <s v="C-364"/>
    <s v="FI-366"/>
    <s v="M-375"/>
  </r>
  <r>
    <x v="2803"/>
    <n v="360"/>
    <s v="Enfermedades Mundiales"/>
    <s v="Salud"/>
    <n v="5502"/>
    <x v="9"/>
    <x v="4"/>
    <x v="2"/>
    <x v="75"/>
    <s v="Zona"/>
    <s v="Etapas Históricas - Vacunación"/>
    <s v="Periodo 2020-2021"/>
    <s v="Unidades"/>
    <s v="Ministerio de Ciencias, Tecnología, Conocimiento e Innovación"/>
    <x v="2803"/>
    <m/>
    <s v="Gráfico Evolución Comparativo"/>
    <m/>
    <x v="2789"/>
    <m/>
    <s v="#1774B9"/>
    <s v="360-2804"/>
    <n v="36305502"/>
    <s v="T-370"/>
    <s v="C-364"/>
    <s v="FI-366"/>
    <s v="M-375"/>
  </r>
  <r>
    <x v="2804"/>
    <n v="360"/>
    <s v="Enfermedades Mundiales"/>
    <s v="Salud"/>
    <n v="5503"/>
    <x v="9"/>
    <x v="4"/>
    <x v="2"/>
    <x v="76"/>
    <s v="Zona"/>
    <s v="Etapas Históricas - Vacunación"/>
    <s v="Periodo 2020-2021"/>
    <s v="Unidades"/>
    <s v="Ministerio de Ciencias, Tecnología, Conocimiento e Innovación"/>
    <x v="2804"/>
    <m/>
    <s v="Gráfico Evolución Comparativo"/>
    <m/>
    <x v="2790"/>
    <m/>
    <s v="#1774B9"/>
    <s v="360-2805"/>
    <n v="36305503"/>
    <s v="T-370"/>
    <s v="C-364"/>
    <s v="FI-366"/>
    <s v="M-375"/>
  </r>
  <r>
    <x v="2805"/>
    <n v="360"/>
    <s v="Enfermedades Mundiales"/>
    <s v="Salud"/>
    <n v="5504"/>
    <x v="9"/>
    <x v="4"/>
    <x v="2"/>
    <x v="77"/>
    <s v="Zona"/>
    <s v="Etapas Históricas - Vacunación"/>
    <s v="Periodo 2020-2021"/>
    <s v="Unidades"/>
    <s v="Ministerio de Ciencias, Tecnología, Conocimiento e Innovación"/>
    <x v="2805"/>
    <m/>
    <s v="Gráfico Evolución Comparativo"/>
    <m/>
    <x v="2791"/>
    <m/>
    <s v="#1774B9"/>
    <s v="360-2806"/>
    <n v="36305504"/>
    <s v="T-370"/>
    <s v="C-364"/>
    <s v="FI-366"/>
    <s v="M-375"/>
  </r>
  <r>
    <x v="2806"/>
    <n v="360"/>
    <s v="Enfermedades Mundiales"/>
    <s v="Salud"/>
    <n v="5506"/>
    <x v="9"/>
    <x v="4"/>
    <x v="2"/>
    <x v="78"/>
    <s v="Zona"/>
    <s v="Etapas Históricas - Vacunación"/>
    <s v="Periodo 2020-2021"/>
    <s v="Unidades"/>
    <s v="Ministerio de Ciencias, Tecnología, Conocimiento e Innovación"/>
    <x v="2806"/>
    <m/>
    <s v="Gráfico Evolución Comparativo"/>
    <m/>
    <x v="2792"/>
    <m/>
    <s v="#1774B9"/>
    <s v="360-2807"/>
    <n v="36305506"/>
    <s v="T-370"/>
    <s v="C-364"/>
    <s v="FI-366"/>
    <s v="M-375"/>
  </r>
  <r>
    <x v="2807"/>
    <n v="360"/>
    <s v="Enfermedades Mundiales"/>
    <s v="Salud"/>
    <n v="5601"/>
    <x v="9"/>
    <x v="4"/>
    <x v="2"/>
    <x v="79"/>
    <s v="Zona"/>
    <s v="Etapas Históricas - Vacunación"/>
    <s v="Periodo 2020-2021"/>
    <s v="Unidades"/>
    <s v="Ministerio de Ciencias, Tecnología, Conocimiento e Innovación"/>
    <x v="2807"/>
    <m/>
    <s v="Gráfico Evolución Comparativo"/>
    <m/>
    <x v="2793"/>
    <m/>
    <s v="#1774B9"/>
    <s v="360-2808"/>
    <n v="36305601"/>
    <s v="T-370"/>
    <s v="C-364"/>
    <s v="FI-366"/>
    <s v="M-375"/>
  </r>
  <r>
    <x v="2808"/>
    <n v="360"/>
    <s v="Enfermedades Mundiales"/>
    <s v="Salud"/>
    <n v="5602"/>
    <x v="9"/>
    <x v="4"/>
    <x v="2"/>
    <x v="80"/>
    <s v="Zona"/>
    <s v="Etapas Históricas - Vacunación"/>
    <s v="Periodo 2020-2021"/>
    <s v="Unidades"/>
    <s v="Ministerio de Ciencias, Tecnología, Conocimiento e Innovación"/>
    <x v="2808"/>
    <m/>
    <s v="Gráfico Evolución Comparativo"/>
    <m/>
    <x v="2794"/>
    <m/>
    <s v="#1774B9"/>
    <s v="360-2809"/>
    <n v="36305602"/>
    <s v="T-370"/>
    <s v="C-364"/>
    <s v="FI-366"/>
    <s v="M-375"/>
  </r>
  <r>
    <x v="2809"/>
    <n v="360"/>
    <s v="Enfermedades Mundiales"/>
    <s v="Salud"/>
    <n v="5603"/>
    <x v="9"/>
    <x v="4"/>
    <x v="2"/>
    <x v="81"/>
    <s v="Zona"/>
    <s v="Etapas Históricas - Vacunación"/>
    <s v="Periodo 2020-2021"/>
    <s v="Unidades"/>
    <s v="Ministerio de Ciencias, Tecnología, Conocimiento e Innovación"/>
    <x v="2809"/>
    <m/>
    <s v="Gráfico Evolución Comparativo"/>
    <m/>
    <x v="2795"/>
    <m/>
    <s v="#1774B9"/>
    <s v="360-2810"/>
    <n v="36305603"/>
    <s v="T-370"/>
    <s v="C-364"/>
    <s v="FI-366"/>
    <s v="M-375"/>
  </r>
  <r>
    <x v="2810"/>
    <n v="360"/>
    <s v="Enfermedades Mundiales"/>
    <s v="Salud"/>
    <n v="5604"/>
    <x v="9"/>
    <x v="4"/>
    <x v="2"/>
    <x v="82"/>
    <s v="Zona"/>
    <s v="Etapas Históricas - Vacunación"/>
    <s v="Periodo 2020-2021"/>
    <s v="Unidades"/>
    <s v="Ministerio de Ciencias, Tecnología, Conocimiento e Innovación"/>
    <x v="2810"/>
    <m/>
    <s v="Gráfico Evolución Comparativo"/>
    <m/>
    <x v="2796"/>
    <m/>
    <s v="#1774B9"/>
    <s v="360-2811"/>
    <n v="36305604"/>
    <s v="T-370"/>
    <s v="C-364"/>
    <s v="FI-366"/>
    <s v="M-375"/>
  </r>
  <r>
    <x v="2811"/>
    <n v="360"/>
    <s v="Enfermedades Mundiales"/>
    <s v="Salud"/>
    <n v="5605"/>
    <x v="9"/>
    <x v="4"/>
    <x v="2"/>
    <x v="83"/>
    <s v="Zona"/>
    <s v="Etapas Históricas - Vacunación"/>
    <s v="Periodo 2020-2021"/>
    <s v="Unidades"/>
    <s v="Ministerio de Ciencias, Tecnología, Conocimiento e Innovación"/>
    <x v="2811"/>
    <m/>
    <s v="Gráfico Evolución Comparativo"/>
    <m/>
    <x v="2797"/>
    <m/>
    <s v="#1774B9"/>
    <s v="360-2812"/>
    <n v="36305605"/>
    <s v="T-370"/>
    <s v="C-364"/>
    <s v="FI-366"/>
    <s v="M-375"/>
  </r>
  <r>
    <x v="2812"/>
    <n v="360"/>
    <s v="Enfermedades Mundiales"/>
    <s v="Salud"/>
    <n v="5606"/>
    <x v="9"/>
    <x v="4"/>
    <x v="2"/>
    <x v="84"/>
    <s v="Zona"/>
    <s v="Etapas Históricas - Vacunación"/>
    <s v="Periodo 2020-2021"/>
    <s v="Unidades"/>
    <s v="Ministerio de Ciencias, Tecnología, Conocimiento e Innovación"/>
    <x v="2812"/>
    <m/>
    <s v="Gráfico Evolución Comparativo"/>
    <m/>
    <x v="2798"/>
    <m/>
    <s v="#1774B9"/>
    <s v="360-2813"/>
    <n v="36305606"/>
    <s v="T-370"/>
    <s v="C-364"/>
    <s v="FI-366"/>
    <s v="M-375"/>
  </r>
  <r>
    <x v="2813"/>
    <n v="360"/>
    <s v="Enfermedades Mundiales"/>
    <s v="Salud"/>
    <n v="5701"/>
    <x v="9"/>
    <x v="4"/>
    <x v="2"/>
    <x v="85"/>
    <s v="Zona"/>
    <s v="Etapas Históricas - Vacunación"/>
    <s v="Periodo 2020-2021"/>
    <s v="Unidades"/>
    <s v="Ministerio de Ciencias, Tecnología, Conocimiento e Innovación"/>
    <x v="2813"/>
    <m/>
    <s v="Gráfico Evolución Comparativo"/>
    <m/>
    <x v="2799"/>
    <m/>
    <s v="#1774B9"/>
    <s v="360-2814"/>
    <n v="36305701"/>
    <s v="T-370"/>
    <s v="C-364"/>
    <s v="FI-366"/>
    <s v="M-375"/>
  </r>
  <r>
    <x v="2814"/>
    <n v="360"/>
    <s v="Enfermedades Mundiales"/>
    <s v="Salud"/>
    <n v="5702"/>
    <x v="9"/>
    <x v="4"/>
    <x v="2"/>
    <x v="86"/>
    <s v="Zona"/>
    <s v="Etapas Históricas - Vacunación"/>
    <s v="Periodo 2020-2021"/>
    <s v="Unidades"/>
    <s v="Ministerio de Ciencias, Tecnología, Conocimiento e Innovación"/>
    <x v="2814"/>
    <m/>
    <s v="Gráfico Evolución Comparativo"/>
    <m/>
    <x v="2800"/>
    <m/>
    <s v="#1774B9"/>
    <s v="360-2815"/>
    <n v="36305702"/>
    <s v="T-370"/>
    <s v="C-364"/>
    <s v="FI-366"/>
    <s v="M-375"/>
  </r>
  <r>
    <x v="2815"/>
    <n v="360"/>
    <s v="Enfermedades Mundiales"/>
    <s v="Salud"/>
    <n v="5703"/>
    <x v="9"/>
    <x v="4"/>
    <x v="2"/>
    <x v="87"/>
    <s v="Zona"/>
    <s v="Etapas Históricas - Vacunación"/>
    <s v="Periodo 2020-2021"/>
    <s v="Unidades"/>
    <s v="Ministerio de Ciencias, Tecnología, Conocimiento e Innovación"/>
    <x v="2815"/>
    <m/>
    <s v="Gráfico Evolución Comparativo"/>
    <m/>
    <x v="2801"/>
    <m/>
    <s v="#1774B9"/>
    <s v="360-2816"/>
    <n v="36305703"/>
    <s v="T-370"/>
    <s v="C-364"/>
    <s v="FI-366"/>
    <s v="M-375"/>
  </r>
  <r>
    <x v="2816"/>
    <n v="360"/>
    <s v="Enfermedades Mundiales"/>
    <s v="Salud"/>
    <n v="5704"/>
    <x v="9"/>
    <x v="4"/>
    <x v="2"/>
    <x v="88"/>
    <s v="Zona"/>
    <s v="Etapas Históricas - Vacunación"/>
    <s v="Periodo 2020-2021"/>
    <s v="Unidades"/>
    <s v="Ministerio de Ciencias, Tecnología, Conocimiento e Innovación"/>
    <x v="2816"/>
    <m/>
    <s v="Gráfico Evolución Comparativo"/>
    <m/>
    <x v="2802"/>
    <m/>
    <s v="#1774B9"/>
    <s v="360-2817"/>
    <n v="36305704"/>
    <s v="T-370"/>
    <s v="C-364"/>
    <s v="FI-366"/>
    <s v="M-375"/>
  </r>
  <r>
    <x v="2817"/>
    <n v="360"/>
    <s v="Enfermedades Mundiales"/>
    <s v="Salud"/>
    <n v="5705"/>
    <x v="9"/>
    <x v="4"/>
    <x v="2"/>
    <x v="89"/>
    <s v="Zona"/>
    <s v="Etapas Históricas - Vacunación"/>
    <s v="Periodo 2020-2021"/>
    <s v="Unidades"/>
    <s v="Ministerio de Ciencias, Tecnología, Conocimiento e Innovación"/>
    <x v="2817"/>
    <m/>
    <s v="Gráfico Evolución Comparativo"/>
    <m/>
    <x v="2803"/>
    <m/>
    <s v="#1774B9"/>
    <s v="360-2818"/>
    <n v="36305705"/>
    <s v="T-370"/>
    <s v="C-364"/>
    <s v="FI-366"/>
    <s v="M-375"/>
  </r>
  <r>
    <x v="2818"/>
    <n v="360"/>
    <s v="Enfermedades Mundiales"/>
    <s v="Salud"/>
    <n v="5706"/>
    <x v="9"/>
    <x v="4"/>
    <x v="2"/>
    <x v="90"/>
    <s v="Zona"/>
    <s v="Etapas Históricas - Vacunación"/>
    <s v="Periodo 2020-2021"/>
    <s v="Unidades"/>
    <s v="Ministerio de Ciencias, Tecnología, Conocimiento e Innovación"/>
    <x v="2818"/>
    <m/>
    <s v="Gráfico Evolución Comparativo"/>
    <m/>
    <x v="2804"/>
    <m/>
    <s v="#1774B9"/>
    <s v="360-2819"/>
    <n v="36305706"/>
    <s v="T-370"/>
    <s v="C-364"/>
    <s v="FI-366"/>
    <s v="M-375"/>
  </r>
  <r>
    <x v="2819"/>
    <n v="360"/>
    <s v="Enfermedades Mundiales"/>
    <s v="Salud"/>
    <n v="5801"/>
    <x v="9"/>
    <x v="4"/>
    <x v="2"/>
    <x v="91"/>
    <s v="Zona"/>
    <s v="Etapas Históricas - Vacunación"/>
    <s v="Periodo 2020-2021"/>
    <s v="Unidades"/>
    <s v="Ministerio de Ciencias, Tecnología, Conocimiento e Innovación"/>
    <x v="2819"/>
    <m/>
    <s v="Gráfico Evolución Comparativo"/>
    <m/>
    <x v="2805"/>
    <m/>
    <s v="#1774B9"/>
    <s v="360-2820"/>
    <n v="36305801"/>
    <s v="T-370"/>
    <s v="C-364"/>
    <s v="FI-366"/>
    <s v="M-375"/>
  </r>
  <r>
    <x v="2820"/>
    <n v="360"/>
    <s v="Enfermedades Mundiales"/>
    <s v="Salud"/>
    <n v="5802"/>
    <x v="9"/>
    <x v="4"/>
    <x v="2"/>
    <x v="92"/>
    <s v="Zona"/>
    <s v="Etapas Históricas - Vacunación"/>
    <s v="Periodo 2020-2021"/>
    <s v="Unidades"/>
    <s v="Ministerio de Ciencias, Tecnología, Conocimiento e Innovación"/>
    <x v="2820"/>
    <m/>
    <s v="Gráfico Evolución Comparativo"/>
    <m/>
    <x v="2806"/>
    <m/>
    <s v="#1774B9"/>
    <s v="360-2821"/>
    <n v="36305802"/>
    <s v="T-370"/>
    <s v="C-364"/>
    <s v="FI-366"/>
    <s v="M-375"/>
  </r>
  <r>
    <x v="2821"/>
    <n v="360"/>
    <s v="Enfermedades Mundiales"/>
    <s v="Salud"/>
    <n v="5803"/>
    <x v="9"/>
    <x v="4"/>
    <x v="2"/>
    <x v="93"/>
    <s v="Zona"/>
    <s v="Etapas Históricas - Vacunación"/>
    <s v="Periodo 2020-2021"/>
    <s v="Unidades"/>
    <s v="Ministerio de Ciencias, Tecnología, Conocimiento e Innovación"/>
    <x v="2821"/>
    <m/>
    <s v="Gráfico Evolución Comparativo"/>
    <m/>
    <x v="2807"/>
    <m/>
    <s v="#1774B9"/>
    <s v="360-2822"/>
    <n v="36305803"/>
    <s v="T-370"/>
    <s v="C-364"/>
    <s v="FI-366"/>
    <s v="M-375"/>
  </r>
  <r>
    <x v="2822"/>
    <n v="360"/>
    <s v="Enfermedades Mundiales"/>
    <s v="Salud"/>
    <n v="5804"/>
    <x v="9"/>
    <x v="4"/>
    <x v="2"/>
    <x v="94"/>
    <s v="Zona"/>
    <s v="Etapas Históricas - Vacunación"/>
    <s v="Periodo 2020-2021"/>
    <s v="Unidades"/>
    <s v="Ministerio de Ciencias, Tecnología, Conocimiento e Innovación"/>
    <x v="2822"/>
    <m/>
    <s v="Gráfico Evolución Comparativo"/>
    <m/>
    <x v="2808"/>
    <m/>
    <s v="#1774B9"/>
    <s v="360-2823"/>
    <n v="36305804"/>
    <s v="T-370"/>
    <s v="C-364"/>
    <s v="FI-366"/>
    <s v="M-375"/>
  </r>
  <r>
    <x v="2823"/>
    <n v="360"/>
    <s v="Enfermedades Mundiales"/>
    <s v="Salud"/>
    <n v="6101"/>
    <x v="9"/>
    <x v="4"/>
    <x v="2"/>
    <x v="95"/>
    <s v="Zona"/>
    <s v="Etapas Históricas - Vacunación"/>
    <s v="Periodo 2020-2021"/>
    <s v="Unidades"/>
    <s v="Ministerio de Ciencias, Tecnología, Conocimiento e Innovación"/>
    <x v="2823"/>
    <m/>
    <s v="Gráfico Evolución Comparativo"/>
    <m/>
    <x v="2809"/>
    <m/>
    <s v="#1774B9"/>
    <s v="360-2824"/>
    <n v="36306101"/>
    <s v="T-370"/>
    <s v="C-364"/>
    <s v="FI-366"/>
    <s v="M-375"/>
  </r>
  <r>
    <x v="2824"/>
    <n v="360"/>
    <s v="Enfermedades Mundiales"/>
    <s v="Salud"/>
    <n v="6102"/>
    <x v="9"/>
    <x v="4"/>
    <x v="2"/>
    <x v="96"/>
    <s v="Zona"/>
    <s v="Etapas Históricas - Vacunación"/>
    <s v="Periodo 2020-2021"/>
    <s v="Unidades"/>
    <s v="Ministerio de Ciencias, Tecnología, Conocimiento e Innovación"/>
    <x v="2824"/>
    <m/>
    <s v="Gráfico Evolución Comparativo"/>
    <m/>
    <x v="2810"/>
    <m/>
    <s v="#1774B9"/>
    <s v="360-2825"/>
    <n v="36306102"/>
    <s v="T-370"/>
    <s v="C-364"/>
    <s v="FI-366"/>
    <s v="M-375"/>
  </r>
  <r>
    <x v="2825"/>
    <n v="360"/>
    <s v="Enfermedades Mundiales"/>
    <s v="Salud"/>
    <n v="6103"/>
    <x v="9"/>
    <x v="4"/>
    <x v="2"/>
    <x v="97"/>
    <s v="Zona"/>
    <s v="Etapas Históricas - Vacunación"/>
    <s v="Periodo 2020-2021"/>
    <s v="Unidades"/>
    <s v="Ministerio de Ciencias, Tecnología, Conocimiento e Innovación"/>
    <x v="2825"/>
    <m/>
    <s v="Gráfico Evolución Comparativo"/>
    <m/>
    <x v="2811"/>
    <m/>
    <s v="#1774B9"/>
    <s v="360-2826"/>
    <n v="36306103"/>
    <s v="T-370"/>
    <s v="C-364"/>
    <s v="FI-366"/>
    <s v="M-375"/>
  </r>
  <r>
    <x v="2826"/>
    <n v="360"/>
    <s v="Enfermedades Mundiales"/>
    <s v="Salud"/>
    <n v="6104"/>
    <x v="9"/>
    <x v="4"/>
    <x v="2"/>
    <x v="98"/>
    <s v="Zona"/>
    <s v="Etapas Históricas - Vacunación"/>
    <s v="Periodo 2020-2021"/>
    <s v="Unidades"/>
    <s v="Ministerio de Ciencias, Tecnología, Conocimiento e Innovación"/>
    <x v="2826"/>
    <m/>
    <s v="Gráfico Evolución Comparativo"/>
    <m/>
    <x v="2812"/>
    <m/>
    <s v="#1774B9"/>
    <s v="360-2827"/>
    <n v="36306104"/>
    <s v="T-370"/>
    <s v="C-364"/>
    <s v="FI-366"/>
    <s v="M-375"/>
  </r>
  <r>
    <x v="2827"/>
    <n v="360"/>
    <s v="Enfermedades Mundiales"/>
    <s v="Salud"/>
    <n v="6105"/>
    <x v="9"/>
    <x v="4"/>
    <x v="2"/>
    <x v="99"/>
    <s v="Zona"/>
    <s v="Etapas Históricas - Vacunación"/>
    <s v="Periodo 2020-2021"/>
    <s v="Unidades"/>
    <s v="Ministerio de Ciencias, Tecnología, Conocimiento e Innovación"/>
    <x v="2827"/>
    <m/>
    <s v="Gráfico Evolución Comparativo"/>
    <m/>
    <x v="2813"/>
    <m/>
    <s v="#1774B9"/>
    <s v="360-2828"/>
    <n v="36306105"/>
    <s v="T-370"/>
    <s v="C-364"/>
    <s v="FI-366"/>
    <s v="M-375"/>
  </r>
  <r>
    <x v="2828"/>
    <n v="360"/>
    <s v="Enfermedades Mundiales"/>
    <s v="Salud"/>
    <n v="6106"/>
    <x v="9"/>
    <x v="4"/>
    <x v="2"/>
    <x v="100"/>
    <s v="Zona"/>
    <s v="Etapas Históricas - Vacunación"/>
    <s v="Periodo 2020-2021"/>
    <s v="Unidades"/>
    <s v="Ministerio de Ciencias, Tecnología, Conocimiento e Innovación"/>
    <x v="2828"/>
    <m/>
    <s v="Gráfico Evolución Comparativo"/>
    <m/>
    <x v="2814"/>
    <m/>
    <s v="#1774B9"/>
    <s v="360-2829"/>
    <n v="36306106"/>
    <s v="T-370"/>
    <s v="C-364"/>
    <s v="FI-366"/>
    <s v="M-375"/>
  </r>
  <r>
    <x v="2829"/>
    <n v="360"/>
    <s v="Enfermedades Mundiales"/>
    <s v="Salud"/>
    <n v="6107"/>
    <x v="9"/>
    <x v="4"/>
    <x v="2"/>
    <x v="101"/>
    <s v="Zona"/>
    <s v="Etapas Históricas - Vacunación"/>
    <s v="Periodo 2020-2021"/>
    <s v="Unidades"/>
    <s v="Ministerio de Ciencias, Tecnología, Conocimiento e Innovación"/>
    <x v="2829"/>
    <m/>
    <s v="Gráfico Evolución Comparativo"/>
    <m/>
    <x v="2815"/>
    <m/>
    <s v="#1774B9"/>
    <s v="360-2830"/>
    <n v="36306107"/>
    <s v="T-370"/>
    <s v="C-364"/>
    <s v="FI-366"/>
    <s v="M-375"/>
  </r>
  <r>
    <x v="2830"/>
    <n v="360"/>
    <s v="Enfermedades Mundiales"/>
    <s v="Salud"/>
    <n v="6108"/>
    <x v="9"/>
    <x v="4"/>
    <x v="2"/>
    <x v="102"/>
    <s v="Zona"/>
    <s v="Etapas Históricas - Vacunación"/>
    <s v="Periodo 2020-2021"/>
    <s v="Unidades"/>
    <s v="Ministerio de Ciencias, Tecnología, Conocimiento e Innovación"/>
    <x v="2830"/>
    <m/>
    <s v="Gráfico Evolución Comparativo"/>
    <m/>
    <x v="2816"/>
    <m/>
    <s v="#1774B9"/>
    <s v="360-2831"/>
    <n v="36306108"/>
    <s v="T-370"/>
    <s v="C-364"/>
    <s v="FI-366"/>
    <s v="M-375"/>
  </r>
  <r>
    <x v="2831"/>
    <n v="360"/>
    <s v="Enfermedades Mundiales"/>
    <s v="Salud"/>
    <n v="6109"/>
    <x v="9"/>
    <x v="4"/>
    <x v="2"/>
    <x v="103"/>
    <s v="Zona"/>
    <s v="Etapas Históricas - Vacunación"/>
    <s v="Periodo 2020-2021"/>
    <s v="Unidades"/>
    <s v="Ministerio de Ciencias, Tecnología, Conocimiento e Innovación"/>
    <x v="2831"/>
    <m/>
    <s v="Gráfico Evolución Comparativo"/>
    <m/>
    <x v="2817"/>
    <m/>
    <s v="#1774B9"/>
    <s v="360-2832"/>
    <n v="36306109"/>
    <s v="T-370"/>
    <s v="C-364"/>
    <s v="FI-366"/>
    <s v="M-375"/>
  </r>
  <r>
    <x v="2832"/>
    <n v="360"/>
    <s v="Enfermedades Mundiales"/>
    <s v="Salud"/>
    <n v="6110"/>
    <x v="9"/>
    <x v="4"/>
    <x v="2"/>
    <x v="104"/>
    <s v="Zona"/>
    <s v="Etapas Históricas - Vacunación"/>
    <s v="Periodo 2020-2021"/>
    <s v="Unidades"/>
    <s v="Ministerio de Ciencias, Tecnología, Conocimiento e Innovación"/>
    <x v="2832"/>
    <m/>
    <s v="Gráfico Evolución Comparativo"/>
    <m/>
    <x v="2818"/>
    <m/>
    <s v="#1774B9"/>
    <s v="360-2833"/>
    <n v="36306110"/>
    <s v="T-370"/>
    <s v="C-364"/>
    <s v="FI-366"/>
    <s v="M-375"/>
  </r>
  <r>
    <x v="2833"/>
    <n v="360"/>
    <s v="Enfermedades Mundiales"/>
    <s v="Salud"/>
    <n v="6111"/>
    <x v="9"/>
    <x v="4"/>
    <x v="2"/>
    <x v="105"/>
    <s v="Zona"/>
    <s v="Etapas Históricas - Vacunación"/>
    <s v="Periodo 2020-2021"/>
    <s v="Unidades"/>
    <s v="Ministerio de Ciencias, Tecnología, Conocimiento e Innovación"/>
    <x v="2833"/>
    <m/>
    <s v="Gráfico Evolución Comparativo"/>
    <m/>
    <x v="2819"/>
    <m/>
    <s v="#1774B9"/>
    <s v="360-2834"/>
    <n v="36306111"/>
    <s v="T-370"/>
    <s v="C-364"/>
    <s v="FI-366"/>
    <s v="M-375"/>
  </r>
  <r>
    <x v="2834"/>
    <n v="360"/>
    <s v="Enfermedades Mundiales"/>
    <s v="Salud"/>
    <n v="6112"/>
    <x v="9"/>
    <x v="4"/>
    <x v="2"/>
    <x v="106"/>
    <s v="Zona"/>
    <s v="Etapas Históricas - Vacunación"/>
    <s v="Periodo 2020-2021"/>
    <s v="Unidades"/>
    <s v="Ministerio de Ciencias, Tecnología, Conocimiento e Innovación"/>
    <x v="2834"/>
    <m/>
    <s v="Gráfico Evolución Comparativo"/>
    <m/>
    <x v="2820"/>
    <m/>
    <s v="#1774B9"/>
    <s v="360-2835"/>
    <n v="36306112"/>
    <s v="T-370"/>
    <s v="C-364"/>
    <s v="FI-366"/>
    <s v="M-375"/>
  </r>
  <r>
    <x v="2835"/>
    <n v="360"/>
    <s v="Enfermedades Mundiales"/>
    <s v="Salud"/>
    <n v="6113"/>
    <x v="9"/>
    <x v="4"/>
    <x v="2"/>
    <x v="107"/>
    <s v="Zona"/>
    <s v="Etapas Históricas - Vacunación"/>
    <s v="Periodo 2020-2021"/>
    <s v="Unidades"/>
    <s v="Ministerio de Ciencias, Tecnología, Conocimiento e Innovación"/>
    <x v="2835"/>
    <m/>
    <s v="Gráfico Evolución Comparativo"/>
    <m/>
    <x v="2821"/>
    <m/>
    <s v="#1774B9"/>
    <s v="360-2836"/>
    <n v="36306113"/>
    <s v="T-370"/>
    <s v="C-364"/>
    <s v="FI-366"/>
    <s v="M-375"/>
  </r>
  <r>
    <x v="2836"/>
    <n v="360"/>
    <s v="Enfermedades Mundiales"/>
    <s v="Salud"/>
    <n v="6114"/>
    <x v="9"/>
    <x v="4"/>
    <x v="2"/>
    <x v="108"/>
    <s v="Zona"/>
    <s v="Etapas Históricas - Vacunación"/>
    <s v="Periodo 2020-2021"/>
    <s v="Unidades"/>
    <s v="Ministerio de Ciencias, Tecnología, Conocimiento e Innovación"/>
    <x v="2836"/>
    <m/>
    <s v="Gráfico Evolución Comparativo"/>
    <m/>
    <x v="2822"/>
    <m/>
    <s v="#1774B9"/>
    <s v="360-2837"/>
    <n v="36306114"/>
    <s v="T-370"/>
    <s v="C-364"/>
    <s v="FI-366"/>
    <s v="M-375"/>
  </r>
  <r>
    <x v="2837"/>
    <n v="360"/>
    <s v="Enfermedades Mundiales"/>
    <s v="Salud"/>
    <n v="6115"/>
    <x v="9"/>
    <x v="4"/>
    <x v="2"/>
    <x v="109"/>
    <s v="Zona"/>
    <s v="Etapas Históricas - Vacunación"/>
    <s v="Periodo 2020-2021"/>
    <s v="Unidades"/>
    <s v="Ministerio de Ciencias, Tecnología, Conocimiento e Innovación"/>
    <x v="2837"/>
    <m/>
    <s v="Gráfico Evolución Comparativo"/>
    <m/>
    <x v="2823"/>
    <m/>
    <s v="#1774B9"/>
    <s v="360-2838"/>
    <n v="36306115"/>
    <s v="T-370"/>
    <s v="C-364"/>
    <s v="FI-366"/>
    <s v="M-375"/>
  </r>
  <r>
    <x v="2838"/>
    <n v="360"/>
    <s v="Enfermedades Mundiales"/>
    <s v="Salud"/>
    <n v="6116"/>
    <x v="9"/>
    <x v="4"/>
    <x v="2"/>
    <x v="110"/>
    <s v="Zona"/>
    <s v="Etapas Históricas - Vacunación"/>
    <s v="Periodo 2020-2021"/>
    <s v="Unidades"/>
    <s v="Ministerio de Ciencias, Tecnología, Conocimiento e Innovación"/>
    <x v="2838"/>
    <m/>
    <s v="Gráfico Evolución Comparativo"/>
    <m/>
    <x v="2824"/>
    <m/>
    <s v="#1774B9"/>
    <s v="360-2839"/>
    <n v="36306116"/>
    <s v="T-370"/>
    <s v="C-364"/>
    <s v="FI-366"/>
    <s v="M-375"/>
  </r>
  <r>
    <x v="2839"/>
    <n v="360"/>
    <s v="Enfermedades Mundiales"/>
    <s v="Salud"/>
    <n v="6117"/>
    <x v="9"/>
    <x v="4"/>
    <x v="2"/>
    <x v="111"/>
    <s v="Zona"/>
    <s v="Etapas Históricas - Vacunación"/>
    <s v="Periodo 2020-2021"/>
    <s v="Unidades"/>
    <s v="Ministerio de Ciencias, Tecnología, Conocimiento e Innovación"/>
    <x v="2839"/>
    <m/>
    <s v="Gráfico Evolución Comparativo"/>
    <m/>
    <x v="2825"/>
    <m/>
    <s v="#1774B9"/>
    <s v="360-2840"/>
    <n v="36306117"/>
    <s v="T-370"/>
    <s v="C-364"/>
    <s v="FI-366"/>
    <s v="M-375"/>
  </r>
  <r>
    <x v="2840"/>
    <n v="360"/>
    <s v="Enfermedades Mundiales"/>
    <s v="Salud"/>
    <n v="6201"/>
    <x v="9"/>
    <x v="4"/>
    <x v="2"/>
    <x v="112"/>
    <s v="Zona"/>
    <s v="Etapas Históricas - Vacunación"/>
    <s v="Periodo 2020-2021"/>
    <s v="Unidades"/>
    <s v="Ministerio de Ciencias, Tecnología, Conocimiento e Innovación"/>
    <x v="2840"/>
    <m/>
    <s v="Gráfico Evolución Comparativo"/>
    <m/>
    <x v="2826"/>
    <m/>
    <s v="#1774B9"/>
    <s v="360-2841"/>
    <n v="36306201"/>
    <s v="T-370"/>
    <s v="C-364"/>
    <s v="FI-366"/>
    <s v="M-375"/>
  </r>
  <r>
    <x v="2841"/>
    <n v="360"/>
    <s v="Enfermedades Mundiales"/>
    <s v="Salud"/>
    <n v="6202"/>
    <x v="9"/>
    <x v="4"/>
    <x v="2"/>
    <x v="113"/>
    <s v="Zona"/>
    <s v="Etapas Históricas - Vacunación"/>
    <s v="Periodo 2020-2021"/>
    <s v="Unidades"/>
    <s v="Ministerio de Ciencias, Tecnología, Conocimiento e Innovación"/>
    <x v="2841"/>
    <m/>
    <s v="Gráfico Evolución Comparativo"/>
    <m/>
    <x v="2827"/>
    <m/>
    <s v="#1774B9"/>
    <s v="360-2842"/>
    <n v="36306202"/>
    <s v="T-370"/>
    <s v="C-364"/>
    <s v="FI-366"/>
    <s v="M-375"/>
  </r>
  <r>
    <x v="2842"/>
    <n v="360"/>
    <s v="Enfermedades Mundiales"/>
    <s v="Salud"/>
    <n v="6203"/>
    <x v="9"/>
    <x v="4"/>
    <x v="2"/>
    <x v="114"/>
    <s v="Zona"/>
    <s v="Etapas Históricas - Vacunación"/>
    <s v="Periodo 2020-2021"/>
    <s v="Unidades"/>
    <s v="Ministerio de Ciencias, Tecnología, Conocimiento e Innovación"/>
    <x v="2842"/>
    <m/>
    <s v="Gráfico Evolución Comparativo"/>
    <m/>
    <x v="2828"/>
    <m/>
    <s v="#1774B9"/>
    <s v="360-2843"/>
    <n v="36306203"/>
    <s v="T-370"/>
    <s v="C-364"/>
    <s v="FI-366"/>
    <s v="M-375"/>
  </r>
  <r>
    <x v="2843"/>
    <n v="360"/>
    <s v="Enfermedades Mundiales"/>
    <s v="Salud"/>
    <n v="6204"/>
    <x v="9"/>
    <x v="4"/>
    <x v="2"/>
    <x v="115"/>
    <s v="Zona"/>
    <s v="Etapas Históricas - Vacunación"/>
    <s v="Periodo 2020-2021"/>
    <s v="Unidades"/>
    <s v="Ministerio de Ciencias, Tecnología, Conocimiento e Innovación"/>
    <x v="2843"/>
    <m/>
    <s v="Gráfico Evolución Comparativo"/>
    <m/>
    <x v="2829"/>
    <m/>
    <s v="#1774B9"/>
    <s v="360-2844"/>
    <n v="36306204"/>
    <s v="T-370"/>
    <s v="C-364"/>
    <s v="FI-366"/>
    <s v="M-375"/>
  </r>
  <r>
    <x v="2844"/>
    <n v="360"/>
    <s v="Enfermedades Mundiales"/>
    <s v="Salud"/>
    <n v="6205"/>
    <x v="9"/>
    <x v="4"/>
    <x v="2"/>
    <x v="116"/>
    <s v="Zona"/>
    <s v="Etapas Históricas - Vacunación"/>
    <s v="Periodo 2020-2021"/>
    <s v="Unidades"/>
    <s v="Ministerio de Ciencias, Tecnología, Conocimiento e Innovación"/>
    <x v="2844"/>
    <m/>
    <s v="Gráfico Evolución Comparativo"/>
    <m/>
    <x v="2830"/>
    <m/>
    <s v="#1774B9"/>
    <s v="360-2845"/>
    <n v="36306205"/>
    <s v="T-370"/>
    <s v="C-364"/>
    <s v="FI-366"/>
    <s v="M-375"/>
  </r>
  <r>
    <x v="2845"/>
    <n v="360"/>
    <s v="Enfermedades Mundiales"/>
    <s v="Salud"/>
    <n v="6206"/>
    <x v="9"/>
    <x v="4"/>
    <x v="2"/>
    <x v="117"/>
    <s v="Zona"/>
    <s v="Etapas Históricas - Vacunación"/>
    <s v="Periodo 2020-2021"/>
    <s v="Unidades"/>
    <s v="Ministerio de Ciencias, Tecnología, Conocimiento e Innovación"/>
    <x v="2845"/>
    <m/>
    <s v="Gráfico Evolución Comparativo"/>
    <m/>
    <x v="2831"/>
    <m/>
    <s v="#1774B9"/>
    <s v="360-2846"/>
    <n v="36306206"/>
    <s v="T-370"/>
    <s v="C-364"/>
    <s v="FI-366"/>
    <s v="M-375"/>
  </r>
  <r>
    <x v="2846"/>
    <n v="360"/>
    <s v="Enfermedades Mundiales"/>
    <s v="Salud"/>
    <n v="6301"/>
    <x v="9"/>
    <x v="4"/>
    <x v="2"/>
    <x v="118"/>
    <s v="Zona"/>
    <s v="Etapas Históricas - Vacunación"/>
    <s v="Periodo 2020-2021"/>
    <s v="Unidades"/>
    <s v="Ministerio de Ciencias, Tecnología, Conocimiento e Innovación"/>
    <x v="2846"/>
    <m/>
    <s v="Gráfico Evolución Comparativo"/>
    <m/>
    <x v="2832"/>
    <m/>
    <s v="#1774B9"/>
    <s v="360-2847"/>
    <n v="36306301"/>
    <s v="T-370"/>
    <s v="C-364"/>
    <s v="FI-366"/>
    <s v="M-375"/>
  </r>
  <r>
    <x v="2847"/>
    <n v="360"/>
    <s v="Enfermedades Mundiales"/>
    <s v="Salud"/>
    <n v="6302"/>
    <x v="9"/>
    <x v="4"/>
    <x v="2"/>
    <x v="119"/>
    <s v="Zona"/>
    <s v="Etapas Históricas - Vacunación"/>
    <s v="Periodo 2020-2021"/>
    <s v="Unidades"/>
    <s v="Ministerio de Ciencias, Tecnología, Conocimiento e Innovación"/>
    <x v="2847"/>
    <m/>
    <s v="Gráfico Evolución Comparativo"/>
    <m/>
    <x v="2833"/>
    <m/>
    <s v="#1774B9"/>
    <s v="360-2848"/>
    <n v="36306302"/>
    <s v="T-370"/>
    <s v="C-364"/>
    <s v="FI-366"/>
    <s v="M-375"/>
  </r>
  <r>
    <x v="2848"/>
    <n v="360"/>
    <s v="Enfermedades Mundiales"/>
    <s v="Salud"/>
    <n v="6303"/>
    <x v="9"/>
    <x v="4"/>
    <x v="2"/>
    <x v="120"/>
    <s v="Zona"/>
    <s v="Etapas Históricas - Vacunación"/>
    <s v="Periodo 2020-2021"/>
    <s v="Unidades"/>
    <s v="Ministerio de Ciencias, Tecnología, Conocimiento e Innovación"/>
    <x v="2848"/>
    <m/>
    <s v="Gráfico Evolución Comparativo"/>
    <m/>
    <x v="2834"/>
    <m/>
    <s v="#1774B9"/>
    <s v="360-2849"/>
    <n v="36306303"/>
    <s v="T-370"/>
    <s v="C-364"/>
    <s v="FI-366"/>
    <s v="M-375"/>
  </r>
  <r>
    <x v="2849"/>
    <n v="360"/>
    <s v="Enfermedades Mundiales"/>
    <s v="Salud"/>
    <n v="6304"/>
    <x v="9"/>
    <x v="4"/>
    <x v="2"/>
    <x v="121"/>
    <s v="Zona"/>
    <s v="Etapas Históricas - Vacunación"/>
    <s v="Periodo 2020-2021"/>
    <s v="Unidades"/>
    <s v="Ministerio de Ciencias, Tecnología, Conocimiento e Innovación"/>
    <x v="2849"/>
    <m/>
    <s v="Gráfico Evolución Comparativo"/>
    <m/>
    <x v="2835"/>
    <m/>
    <s v="#1774B9"/>
    <s v="360-2850"/>
    <n v="36306304"/>
    <s v="T-370"/>
    <s v="C-364"/>
    <s v="FI-366"/>
    <s v="M-375"/>
  </r>
  <r>
    <x v="2850"/>
    <n v="360"/>
    <s v="Enfermedades Mundiales"/>
    <s v="Salud"/>
    <n v="6305"/>
    <x v="9"/>
    <x v="4"/>
    <x v="2"/>
    <x v="122"/>
    <s v="Zona"/>
    <s v="Etapas Históricas - Vacunación"/>
    <s v="Periodo 2020-2021"/>
    <s v="Unidades"/>
    <s v="Ministerio de Ciencias, Tecnología, Conocimiento e Innovación"/>
    <x v="2850"/>
    <m/>
    <s v="Gráfico Evolución Comparativo"/>
    <m/>
    <x v="2836"/>
    <m/>
    <s v="#1774B9"/>
    <s v="360-2851"/>
    <n v="36306305"/>
    <s v="T-370"/>
    <s v="C-364"/>
    <s v="FI-366"/>
    <s v="M-375"/>
  </r>
  <r>
    <x v="2851"/>
    <n v="360"/>
    <s v="Enfermedades Mundiales"/>
    <s v="Salud"/>
    <n v="6306"/>
    <x v="9"/>
    <x v="4"/>
    <x v="2"/>
    <x v="123"/>
    <s v="Zona"/>
    <s v="Etapas Históricas - Vacunación"/>
    <s v="Periodo 2020-2021"/>
    <s v="Unidades"/>
    <s v="Ministerio de Ciencias, Tecnología, Conocimiento e Innovación"/>
    <x v="2851"/>
    <m/>
    <s v="Gráfico Evolución Comparativo"/>
    <m/>
    <x v="2837"/>
    <m/>
    <s v="#1774B9"/>
    <s v="360-2852"/>
    <n v="36306306"/>
    <s v="T-370"/>
    <s v="C-364"/>
    <s v="FI-366"/>
    <s v="M-375"/>
  </r>
  <r>
    <x v="2852"/>
    <n v="360"/>
    <s v="Enfermedades Mundiales"/>
    <s v="Salud"/>
    <n v="6307"/>
    <x v="9"/>
    <x v="4"/>
    <x v="2"/>
    <x v="124"/>
    <s v="Zona"/>
    <s v="Etapas Históricas - Vacunación"/>
    <s v="Periodo 2020-2021"/>
    <s v="Unidades"/>
    <s v="Ministerio de Ciencias, Tecnología, Conocimiento e Innovación"/>
    <x v="2852"/>
    <m/>
    <s v="Gráfico Evolución Comparativo"/>
    <m/>
    <x v="2838"/>
    <m/>
    <s v="#1774B9"/>
    <s v="360-2853"/>
    <n v="36306307"/>
    <s v="T-370"/>
    <s v="C-364"/>
    <s v="FI-366"/>
    <s v="M-375"/>
  </r>
  <r>
    <x v="2853"/>
    <n v="360"/>
    <s v="Enfermedades Mundiales"/>
    <s v="Salud"/>
    <n v="6308"/>
    <x v="9"/>
    <x v="4"/>
    <x v="2"/>
    <x v="125"/>
    <s v="Zona"/>
    <s v="Etapas Históricas - Vacunación"/>
    <s v="Periodo 2020-2021"/>
    <s v="Unidades"/>
    <s v="Ministerio de Ciencias, Tecnología, Conocimiento e Innovación"/>
    <x v="2853"/>
    <m/>
    <s v="Gráfico Evolución Comparativo"/>
    <m/>
    <x v="2839"/>
    <m/>
    <s v="#1774B9"/>
    <s v="360-2854"/>
    <n v="36306308"/>
    <s v="T-370"/>
    <s v="C-364"/>
    <s v="FI-366"/>
    <s v="M-375"/>
  </r>
  <r>
    <x v="2854"/>
    <n v="360"/>
    <s v="Enfermedades Mundiales"/>
    <s v="Salud"/>
    <n v="6309"/>
    <x v="9"/>
    <x v="4"/>
    <x v="2"/>
    <x v="126"/>
    <s v="Zona"/>
    <s v="Etapas Históricas - Vacunación"/>
    <s v="Periodo 2020-2021"/>
    <s v="Unidades"/>
    <s v="Ministerio de Ciencias, Tecnología, Conocimiento e Innovación"/>
    <x v="2854"/>
    <m/>
    <s v="Gráfico Evolución Comparativo"/>
    <m/>
    <x v="2840"/>
    <m/>
    <s v="#1774B9"/>
    <s v="360-2855"/>
    <n v="36306309"/>
    <s v="T-370"/>
    <s v="C-364"/>
    <s v="FI-366"/>
    <s v="M-375"/>
  </r>
  <r>
    <x v="2855"/>
    <n v="360"/>
    <s v="Enfermedades Mundiales"/>
    <s v="Salud"/>
    <n v="6310"/>
    <x v="9"/>
    <x v="4"/>
    <x v="2"/>
    <x v="127"/>
    <s v="Zona"/>
    <s v="Etapas Históricas - Vacunación"/>
    <s v="Periodo 2020-2021"/>
    <s v="Unidades"/>
    <s v="Ministerio de Ciencias, Tecnología, Conocimiento e Innovación"/>
    <x v="2855"/>
    <m/>
    <s v="Gráfico Evolución Comparativo"/>
    <m/>
    <x v="2841"/>
    <m/>
    <s v="#1774B9"/>
    <s v="360-2856"/>
    <n v="36306310"/>
    <s v="T-370"/>
    <s v="C-364"/>
    <s v="FI-366"/>
    <s v="M-375"/>
  </r>
  <r>
    <x v="2856"/>
    <n v="360"/>
    <s v="Enfermedades Mundiales"/>
    <s v="Salud"/>
    <n v="7101"/>
    <x v="9"/>
    <x v="4"/>
    <x v="2"/>
    <x v="128"/>
    <s v="Zona"/>
    <s v="Etapas Históricas - Vacunación"/>
    <s v="Periodo 2020-2021"/>
    <s v="Unidades"/>
    <s v="Ministerio de Ciencias, Tecnología, Conocimiento e Innovación"/>
    <x v="2856"/>
    <m/>
    <s v="Gráfico Evolución Comparativo"/>
    <m/>
    <x v="2842"/>
    <m/>
    <s v="#1774B9"/>
    <s v="360-2857"/>
    <n v="36307101"/>
    <s v="T-370"/>
    <s v="C-364"/>
    <s v="FI-366"/>
    <s v="M-375"/>
  </r>
  <r>
    <x v="2857"/>
    <n v="360"/>
    <s v="Enfermedades Mundiales"/>
    <s v="Salud"/>
    <n v="7102"/>
    <x v="9"/>
    <x v="4"/>
    <x v="2"/>
    <x v="129"/>
    <s v="Zona"/>
    <s v="Etapas Históricas - Vacunación"/>
    <s v="Periodo 2020-2021"/>
    <s v="Unidades"/>
    <s v="Ministerio de Ciencias, Tecnología, Conocimiento e Innovación"/>
    <x v="2857"/>
    <m/>
    <s v="Gráfico Evolución Comparativo"/>
    <m/>
    <x v="2843"/>
    <m/>
    <s v="#1774B9"/>
    <s v="360-2858"/>
    <n v="36307102"/>
    <s v="T-370"/>
    <s v="C-364"/>
    <s v="FI-366"/>
    <s v="M-375"/>
  </r>
  <r>
    <x v="2858"/>
    <n v="360"/>
    <s v="Enfermedades Mundiales"/>
    <s v="Salud"/>
    <n v="7103"/>
    <x v="9"/>
    <x v="4"/>
    <x v="2"/>
    <x v="130"/>
    <s v="Zona"/>
    <s v="Etapas Históricas - Vacunación"/>
    <s v="Periodo 2020-2021"/>
    <s v="Unidades"/>
    <s v="Ministerio de Ciencias, Tecnología, Conocimiento e Innovación"/>
    <x v="2858"/>
    <m/>
    <s v="Gráfico Evolución Comparativo"/>
    <m/>
    <x v="2844"/>
    <m/>
    <s v="#1774B9"/>
    <s v="360-2859"/>
    <n v="36307103"/>
    <s v="T-370"/>
    <s v="C-364"/>
    <s v="FI-366"/>
    <s v="M-375"/>
  </r>
  <r>
    <x v="2859"/>
    <n v="360"/>
    <s v="Enfermedades Mundiales"/>
    <s v="Salud"/>
    <n v="7104"/>
    <x v="9"/>
    <x v="4"/>
    <x v="2"/>
    <x v="131"/>
    <s v="Zona"/>
    <s v="Etapas Históricas - Vacunación"/>
    <s v="Periodo 2020-2021"/>
    <s v="Unidades"/>
    <s v="Ministerio de Ciencias, Tecnología, Conocimiento e Innovación"/>
    <x v="2859"/>
    <m/>
    <s v="Gráfico Evolución Comparativo"/>
    <m/>
    <x v="2845"/>
    <m/>
    <s v="#1774B9"/>
    <s v="360-2860"/>
    <n v="36307104"/>
    <s v="T-370"/>
    <s v="C-364"/>
    <s v="FI-366"/>
    <s v="M-375"/>
  </r>
  <r>
    <x v="2860"/>
    <n v="360"/>
    <s v="Enfermedades Mundiales"/>
    <s v="Salud"/>
    <n v="7105"/>
    <x v="9"/>
    <x v="4"/>
    <x v="2"/>
    <x v="132"/>
    <s v="Zona"/>
    <s v="Etapas Históricas - Vacunación"/>
    <s v="Periodo 2020-2021"/>
    <s v="Unidades"/>
    <s v="Ministerio de Ciencias, Tecnología, Conocimiento e Innovación"/>
    <x v="2860"/>
    <m/>
    <s v="Gráfico Evolución Comparativo"/>
    <m/>
    <x v="2846"/>
    <m/>
    <s v="#1774B9"/>
    <s v="360-2861"/>
    <n v="36307105"/>
    <s v="T-370"/>
    <s v="C-364"/>
    <s v="FI-366"/>
    <s v="M-375"/>
  </r>
  <r>
    <x v="2861"/>
    <n v="360"/>
    <s v="Enfermedades Mundiales"/>
    <s v="Salud"/>
    <n v="7106"/>
    <x v="9"/>
    <x v="4"/>
    <x v="2"/>
    <x v="133"/>
    <s v="Zona"/>
    <s v="Etapas Históricas - Vacunación"/>
    <s v="Periodo 2020-2021"/>
    <s v="Unidades"/>
    <s v="Ministerio de Ciencias, Tecnología, Conocimiento e Innovación"/>
    <x v="2861"/>
    <m/>
    <s v="Gráfico Evolución Comparativo"/>
    <m/>
    <x v="2847"/>
    <m/>
    <s v="#1774B9"/>
    <s v="360-2862"/>
    <n v="36307106"/>
    <s v="T-370"/>
    <s v="C-364"/>
    <s v="FI-366"/>
    <s v="M-375"/>
  </r>
  <r>
    <x v="2862"/>
    <n v="360"/>
    <s v="Enfermedades Mundiales"/>
    <s v="Salud"/>
    <n v="7107"/>
    <x v="9"/>
    <x v="4"/>
    <x v="2"/>
    <x v="134"/>
    <s v="Zona"/>
    <s v="Etapas Históricas - Vacunación"/>
    <s v="Periodo 2020-2021"/>
    <s v="Unidades"/>
    <s v="Ministerio de Ciencias, Tecnología, Conocimiento e Innovación"/>
    <x v="2862"/>
    <m/>
    <s v="Gráfico Evolución Comparativo"/>
    <m/>
    <x v="2848"/>
    <m/>
    <s v="#1774B9"/>
    <s v="360-2863"/>
    <n v="36307107"/>
    <s v="T-370"/>
    <s v="C-364"/>
    <s v="FI-366"/>
    <s v="M-375"/>
  </r>
  <r>
    <x v="2863"/>
    <n v="360"/>
    <s v="Enfermedades Mundiales"/>
    <s v="Salud"/>
    <n v="7108"/>
    <x v="9"/>
    <x v="4"/>
    <x v="2"/>
    <x v="135"/>
    <s v="Zona"/>
    <s v="Etapas Históricas - Vacunación"/>
    <s v="Periodo 2020-2021"/>
    <s v="Unidades"/>
    <s v="Ministerio de Ciencias, Tecnología, Conocimiento e Innovación"/>
    <x v="2863"/>
    <m/>
    <s v="Gráfico Evolución Comparativo"/>
    <m/>
    <x v="2849"/>
    <m/>
    <s v="#1774B9"/>
    <s v="360-2864"/>
    <n v="36307108"/>
    <s v="T-370"/>
    <s v="C-364"/>
    <s v="FI-366"/>
    <s v="M-375"/>
  </r>
  <r>
    <x v="2864"/>
    <n v="360"/>
    <s v="Enfermedades Mundiales"/>
    <s v="Salud"/>
    <n v="7109"/>
    <x v="9"/>
    <x v="4"/>
    <x v="2"/>
    <x v="136"/>
    <s v="Zona"/>
    <s v="Etapas Históricas - Vacunación"/>
    <s v="Periodo 2020-2021"/>
    <s v="Unidades"/>
    <s v="Ministerio de Ciencias, Tecnología, Conocimiento e Innovación"/>
    <x v="2864"/>
    <m/>
    <s v="Gráfico Evolución Comparativo"/>
    <m/>
    <x v="2850"/>
    <m/>
    <s v="#1774B9"/>
    <s v="360-2865"/>
    <n v="36307109"/>
    <s v="T-370"/>
    <s v="C-364"/>
    <s v="FI-366"/>
    <s v="M-375"/>
  </r>
  <r>
    <x v="2865"/>
    <n v="360"/>
    <s v="Enfermedades Mundiales"/>
    <s v="Salud"/>
    <n v="7110"/>
    <x v="9"/>
    <x v="4"/>
    <x v="2"/>
    <x v="137"/>
    <s v="Zona"/>
    <s v="Etapas Históricas - Vacunación"/>
    <s v="Periodo 2020-2021"/>
    <s v="Unidades"/>
    <s v="Ministerio de Ciencias, Tecnología, Conocimiento e Innovación"/>
    <x v="2865"/>
    <m/>
    <s v="Gráfico Evolución Comparativo"/>
    <m/>
    <x v="2851"/>
    <m/>
    <s v="#1774B9"/>
    <s v="360-2866"/>
    <n v="36307110"/>
    <s v="T-370"/>
    <s v="C-364"/>
    <s v="FI-366"/>
    <s v="M-375"/>
  </r>
  <r>
    <x v="2866"/>
    <n v="360"/>
    <s v="Enfermedades Mundiales"/>
    <s v="Salud"/>
    <n v="7201"/>
    <x v="9"/>
    <x v="4"/>
    <x v="2"/>
    <x v="138"/>
    <s v="Zona"/>
    <s v="Etapas Históricas - Vacunación"/>
    <s v="Periodo 2020-2021"/>
    <s v="Unidades"/>
    <s v="Ministerio de Ciencias, Tecnología, Conocimiento e Innovación"/>
    <x v="2866"/>
    <m/>
    <s v="Gráfico Evolución Comparativo"/>
    <m/>
    <x v="2852"/>
    <m/>
    <s v="#1774B9"/>
    <s v="360-2867"/>
    <n v="36307201"/>
    <s v="T-370"/>
    <s v="C-364"/>
    <s v="FI-366"/>
    <s v="M-375"/>
  </r>
  <r>
    <x v="2867"/>
    <n v="360"/>
    <s v="Enfermedades Mundiales"/>
    <s v="Salud"/>
    <n v="7202"/>
    <x v="9"/>
    <x v="4"/>
    <x v="2"/>
    <x v="139"/>
    <s v="Zona"/>
    <s v="Etapas Históricas - Vacunación"/>
    <s v="Periodo 2020-2021"/>
    <s v="Unidades"/>
    <s v="Ministerio de Ciencias, Tecnología, Conocimiento e Innovación"/>
    <x v="2867"/>
    <m/>
    <s v="Gráfico Evolución Comparativo"/>
    <m/>
    <x v="2853"/>
    <m/>
    <s v="#1774B9"/>
    <s v="360-2868"/>
    <n v="36307202"/>
    <s v="T-370"/>
    <s v="C-364"/>
    <s v="FI-366"/>
    <s v="M-375"/>
  </r>
  <r>
    <x v="2868"/>
    <n v="360"/>
    <s v="Enfermedades Mundiales"/>
    <s v="Salud"/>
    <n v="7203"/>
    <x v="9"/>
    <x v="4"/>
    <x v="2"/>
    <x v="140"/>
    <s v="Zona"/>
    <s v="Etapas Históricas - Vacunación"/>
    <s v="Periodo 2020-2021"/>
    <s v="Unidades"/>
    <s v="Ministerio de Ciencias, Tecnología, Conocimiento e Innovación"/>
    <x v="2868"/>
    <m/>
    <s v="Gráfico Evolución Comparativo"/>
    <m/>
    <x v="2854"/>
    <m/>
    <s v="#1774B9"/>
    <s v="360-2869"/>
    <n v="36307203"/>
    <s v="T-370"/>
    <s v="C-364"/>
    <s v="FI-366"/>
    <s v="M-375"/>
  </r>
  <r>
    <x v="2869"/>
    <n v="360"/>
    <s v="Enfermedades Mundiales"/>
    <s v="Salud"/>
    <n v="7301"/>
    <x v="9"/>
    <x v="4"/>
    <x v="2"/>
    <x v="141"/>
    <s v="Zona"/>
    <s v="Etapas Históricas - Vacunación"/>
    <s v="Periodo 2020-2021"/>
    <s v="Unidades"/>
    <s v="Ministerio de Ciencias, Tecnología, Conocimiento e Innovación"/>
    <x v="2869"/>
    <m/>
    <s v="Gráfico Evolución Comparativo"/>
    <m/>
    <x v="2855"/>
    <m/>
    <s v="#1774B9"/>
    <s v="360-2870"/>
    <n v="36307301"/>
    <s v="T-370"/>
    <s v="C-364"/>
    <s v="FI-366"/>
    <s v="M-375"/>
  </r>
  <r>
    <x v="2870"/>
    <n v="360"/>
    <s v="Enfermedades Mundiales"/>
    <s v="Salud"/>
    <n v="7302"/>
    <x v="9"/>
    <x v="4"/>
    <x v="2"/>
    <x v="142"/>
    <s v="Zona"/>
    <s v="Etapas Históricas - Vacunación"/>
    <s v="Periodo 2020-2021"/>
    <s v="Unidades"/>
    <s v="Ministerio de Ciencias, Tecnología, Conocimiento e Innovación"/>
    <x v="2870"/>
    <m/>
    <s v="Gráfico Evolución Comparativo"/>
    <m/>
    <x v="2856"/>
    <m/>
    <s v="#1774B9"/>
    <s v="360-2871"/>
    <n v="36307302"/>
    <s v="T-370"/>
    <s v="C-364"/>
    <s v="FI-366"/>
    <s v="M-375"/>
  </r>
  <r>
    <x v="2871"/>
    <n v="360"/>
    <s v="Enfermedades Mundiales"/>
    <s v="Salud"/>
    <n v="7303"/>
    <x v="9"/>
    <x v="4"/>
    <x v="2"/>
    <x v="143"/>
    <s v="Zona"/>
    <s v="Etapas Históricas - Vacunación"/>
    <s v="Periodo 2020-2021"/>
    <s v="Unidades"/>
    <s v="Ministerio de Ciencias, Tecnología, Conocimiento e Innovación"/>
    <x v="2871"/>
    <m/>
    <s v="Gráfico Evolución Comparativo"/>
    <m/>
    <x v="2857"/>
    <m/>
    <s v="#1774B9"/>
    <s v="360-2872"/>
    <n v="36307303"/>
    <s v="T-370"/>
    <s v="C-364"/>
    <s v="FI-366"/>
    <s v="M-375"/>
  </r>
  <r>
    <x v="2872"/>
    <n v="360"/>
    <s v="Enfermedades Mundiales"/>
    <s v="Salud"/>
    <n v="7304"/>
    <x v="9"/>
    <x v="4"/>
    <x v="2"/>
    <x v="144"/>
    <s v="Zona"/>
    <s v="Etapas Históricas - Vacunación"/>
    <s v="Periodo 2020-2021"/>
    <s v="Unidades"/>
    <s v="Ministerio de Ciencias, Tecnología, Conocimiento e Innovación"/>
    <x v="2872"/>
    <m/>
    <s v="Gráfico Evolución Comparativo"/>
    <m/>
    <x v="2858"/>
    <m/>
    <s v="#1774B9"/>
    <s v="360-2873"/>
    <n v="36307304"/>
    <s v="T-370"/>
    <s v="C-364"/>
    <s v="FI-366"/>
    <s v="M-375"/>
  </r>
  <r>
    <x v="2873"/>
    <n v="360"/>
    <s v="Enfermedades Mundiales"/>
    <s v="Salud"/>
    <n v="7305"/>
    <x v="9"/>
    <x v="4"/>
    <x v="2"/>
    <x v="145"/>
    <s v="Zona"/>
    <s v="Etapas Históricas - Vacunación"/>
    <s v="Periodo 2020-2021"/>
    <s v="Unidades"/>
    <s v="Ministerio de Ciencias, Tecnología, Conocimiento e Innovación"/>
    <x v="2873"/>
    <m/>
    <s v="Gráfico Evolución Comparativo"/>
    <m/>
    <x v="2859"/>
    <m/>
    <s v="#1774B9"/>
    <s v="360-2874"/>
    <n v="36307305"/>
    <s v="T-370"/>
    <s v="C-364"/>
    <s v="FI-366"/>
    <s v="M-375"/>
  </r>
  <r>
    <x v="2874"/>
    <n v="360"/>
    <s v="Enfermedades Mundiales"/>
    <s v="Salud"/>
    <n v="7306"/>
    <x v="9"/>
    <x v="4"/>
    <x v="2"/>
    <x v="146"/>
    <s v="Zona"/>
    <s v="Etapas Históricas - Vacunación"/>
    <s v="Periodo 2020-2021"/>
    <s v="Unidades"/>
    <s v="Ministerio de Ciencias, Tecnología, Conocimiento e Innovación"/>
    <x v="2874"/>
    <m/>
    <s v="Gráfico Evolución Comparativo"/>
    <m/>
    <x v="2860"/>
    <m/>
    <s v="#1774B9"/>
    <s v="360-2875"/>
    <n v="36307306"/>
    <s v="T-370"/>
    <s v="C-364"/>
    <s v="FI-366"/>
    <s v="M-375"/>
  </r>
  <r>
    <x v="2875"/>
    <n v="360"/>
    <s v="Enfermedades Mundiales"/>
    <s v="Salud"/>
    <n v="7307"/>
    <x v="9"/>
    <x v="4"/>
    <x v="2"/>
    <x v="147"/>
    <s v="Zona"/>
    <s v="Etapas Históricas - Vacunación"/>
    <s v="Periodo 2020-2021"/>
    <s v="Unidades"/>
    <s v="Ministerio de Ciencias, Tecnología, Conocimiento e Innovación"/>
    <x v="2875"/>
    <m/>
    <s v="Gráfico Evolución Comparativo"/>
    <m/>
    <x v="2861"/>
    <m/>
    <s v="#1774B9"/>
    <s v="360-2876"/>
    <n v="36307307"/>
    <s v="T-370"/>
    <s v="C-364"/>
    <s v="FI-366"/>
    <s v="M-375"/>
  </r>
  <r>
    <x v="2876"/>
    <n v="360"/>
    <s v="Enfermedades Mundiales"/>
    <s v="Salud"/>
    <n v="7308"/>
    <x v="9"/>
    <x v="4"/>
    <x v="2"/>
    <x v="148"/>
    <s v="Zona"/>
    <s v="Etapas Históricas - Vacunación"/>
    <s v="Periodo 2020-2021"/>
    <s v="Unidades"/>
    <s v="Ministerio de Ciencias, Tecnología, Conocimiento e Innovación"/>
    <x v="2876"/>
    <m/>
    <s v="Gráfico Evolución Comparativo"/>
    <m/>
    <x v="2862"/>
    <m/>
    <s v="#1774B9"/>
    <s v="360-2877"/>
    <n v="36307308"/>
    <s v="T-370"/>
    <s v="C-364"/>
    <s v="FI-366"/>
    <s v="M-375"/>
  </r>
  <r>
    <x v="2877"/>
    <n v="360"/>
    <s v="Enfermedades Mundiales"/>
    <s v="Salud"/>
    <n v="7309"/>
    <x v="9"/>
    <x v="4"/>
    <x v="2"/>
    <x v="149"/>
    <s v="Zona"/>
    <s v="Etapas Históricas - Vacunación"/>
    <s v="Periodo 2020-2021"/>
    <s v="Unidades"/>
    <s v="Ministerio de Ciencias, Tecnología, Conocimiento e Innovación"/>
    <x v="2877"/>
    <m/>
    <s v="Gráfico Evolución Comparativo"/>
    <m/>
    <x v="2863"/>
    <m/>
    <s v="#1774B9"/>
    <s v="360-2878"/>
    <n v="36307309"/>
    <s v="T-370"/>
    <s v="C-364"/>
    <s v="FI-366"/>
    <s v="M-375"/>
  </r>
  <r>
    <x v="2878"/>
    <n v="360"/>
    <s v="Enfermedades Mundiales"/>
    <s v="Salud"/>
    <n v="7401"/>
    <x v="9"/>
    <x v="4"/>
    <x v="2"/>
    <x v="150"/>
    <s v="Zona"/>
    <s v="Etapas Históricas - Vacunación"/>
    <s v="Periodo 2020-2021"/>
    <s v="Unidades"/>
    <s v="Ministerio de Ciencias, Tecnología, Conocimiento e Innovación"/>
    <x v="2878"/>
    <m/>
    <s v="Gráfico Evolución Comparativo"/>
    <m/>
    <x v="2864"/>
    <m/>
    <s v="#1774B9"/>
    <s v="360-2879"/>
    <n v="36307401"/>
    <s v="T-370"/>
    <s v="C-364"/>
    <s v="FI-366"/>
    <s v="M-375"/>
  </r>
  <r>
    <x v="2879"/>
    <n v="360"/>
    <s v="Enfermedades Mundiales"/>
    <s v="Salud"/>
    <n v="7402"/>
    <x v="9"/>
    <x v="4"/>
    <x v="2"/>
    <x v="151"/>
    <s v="Zona"/>
    <s v="Etapas Históricas - Vacunación"/>
    <s v="Periodo 2020-2021"/>
    <s v="Unidades"/>
    <s v="Ministerio de Ciencias, Tecnología, Conocimiento e Innovación"/>
    <x v="2879"/>
    <m/>
    <s v="Gráfico Evolución Comparativo"/>
    <m/>
    <x v="2865"/>
    <m/>
    <s v="#1774B9"/>
    <s v="360-2880"/>
    <n v="36307402"/>
    <s v="T-370"/>
    <s v="C-364"/>
    <s v="FI-366"/>
    <s v="M-375"/>
  </r>
  <r>
    <x v="2880"/>
    <n v="360"/>
    <s v="Enfermedades Mundiales"/>
    <s v="Salud"/>
    <n v="7403"/>
    <x v="9"/>
    <x v="4"/>
    <x v="2"/>
    <x v="152"/>
    <s v="Zona"/>
    <s v="Etapas Históricas - Vacunación"/>
    <s v="Periodo 2020-2021"/>
    <s v="Unidades"/>
    <s v="Ministerio de Ciencias, Tecnología, Conocimiento e Innovación"/>
    <x v="2880"/>
    <m/>
    <s v="Gráfico Evolución Comparativo"/>
    <m/>
    <x v="2866"/>
    <m/>
    <s v="#1774B9"/>
    <s v="360-2881"/>
    <n v="36307403"/>
    <s v="T-370"/>
    <s v="C-364"/>
    <s v="FI-366"/>
    <s v="M-375"/>
  </r>
  <r>
    <x v="2881"/>
    <n v="360"/>
    <s v="Enfermedades Mundiales"/>
    <s v="Salud"/>
    <n v="7404"/>
    <x v="9"/>
    <x v="4"/>
    <x v="2"/>
    <x v="153"/>
    <s v="Zona"/>
    <s v="Etapas Históricas - Vacunación"/>
    <s v="Periodo 2020-2021"/>
    <s v="Unidades"/>
    <s v="Ministerio de Ciencias, Tecnología, Conocimiento e Innovación"/>
    <x v="2881"/>
    <m/>
    <s v="Gráfico Evolución Comparativo"/>
    <m/>
    <x v="2867"/>
    <m/>
    <s v="#1774B9"/>
    <s v="360-2882"/>
    <n v="36307404"/>
    <s v="T-370"/>
    <s v="C-364"/>
    <s v="FI-366"/>
    <s v="M-375"/>
  </r>
  <r>
    <x v="2882"/>
    <n v="360"/>
    <s v="Enfermedades Mundiales"/>
    <s v="Salud"/>
    <n v="7405"/>
    <x v="9"/>
    <x v="4"/>
    <x v="2"/>
    <x v="154"/>
    <s v="Zona"/>
    <s v="Etapas Históricas - Vacunación"/>
    <s v="Periodo 2020-2021"/>
    <s v="Unidades"/>
    <s v="Ministerio de Ciencias, Tecnología, Conocimiento e Innovación"/>
    <x v="2882"/>
    <m/>
    <s v="Gráfico Evolución Comparativo"/>
    <m/>
    <x v="2868"/>
    <m/>
    <s v="#1774B9"/>
    <s v="360-2883"/>
    <n v="36307405"/>
    <s v="T-370"/>
    <s v="C-364"/>
    <s v="FI-366"/>
    <s v="M-375"/>
  </r>
  <r>
    <x v="2883"/>
    <n v="360"/>
    <s v="Enfermedades Mundiales"/>
    <s v="Salud"/>
    <n v="7406"/>
    <x v="9"/>
    <x v="4"/>
    <x v="2"/>
    <x v="155"/>
    <s v="Zona"/>
    <s v="Etapas Históricas - Vacunación"/>
    <s v="Periodo 2020-2021"/>
    <s v="Unidades"/>
    <s v="Ministerio de Ciencias, Tecnología, Conocimiento e Innovación"/>
    <x v="2883"/>
    <m/>
    <s v="Gráfico Evolución Comparativo"/>
    <m/>
    <x v="2869"/>
    <m/>
    <s v="#1774B9"/>
    <s v="360-2884"/>
    <n v="36307406"/>
    <s v="T-370"/>
    <s v="C-364"/>
    <s v="FI-366"/>
    <s v="M-375"/>
  </r>
  <r>
    <x v="2884"/>
    <n v="360"/>
    <s v="Enfermedades Mundiales"/>
    <s v="Salud"/>
    <n v="7407"/>
    <x v="9"/>
    <x v="4"/>
    <x v="2"/>
    <x v="156"/>
    <s v="Zona"/>
    <s v="Etapas Históricas - Vacunación"/>
    <s v="Periodo 2020-2021"/>
    <s v="Unidades"/>
    <s v="Ministerio de Ciencias, Tecnología, Conocimiento e Innovación"/>
    <x v="2884"/>
    <m/>
    <s v="Gráfico Evolución Comparativo"/>
    <m/>
    <x v="2870"/>
    <m/>
    <s v="#1774B9"/>
    <s v="360-2885"/>
    <n v="36307407"/>
    <s v="T-370"/>
    <s v="C-364"/>
    <s v="FI-366"/>
    <s v="M-375"/>
  </r>
  <r>
    <x v="2885"/>
    <n v="360"/>
    <s v="Enfermedades Mundiales"/>
    <s v="Salud"/>
    <n v="7408"/>
    <x v="9"/>
    <x v="4"/>
    <x v="2"/>
    <x v="157"/>
    <s v="Zona"/>
    <s v="Etapas Históricas - Vacunación"/>
    <s v="Periodo 2020-2021"/>
    <s v="Unidades"/>
    <s v="Ministerio de Ciencias, Tecnología, Conocimiento e Innovación"/>
    <x v="2885"/>
    <m/>
    <s v="Gráfico Evolución Comparativo"/>
    <m/>
    <x v="2871"/>
    <m/>
    <s v="#1774B9"/>
    <s v="360-2886"/>
    <n v="36307408"/>
    <s v="T-370"/>
    <s v="C-364"/>
    <s v="FI-366"/>
    <s v="M-375"/>
  </r>
  <r>
    <x v="2886"/>
    <n v="360"/>
    <s v="Enfermedades Mundiales"/>
    <s v="Salud"/>
    <n v="8101"/>
    <x v="9"/>
    <x v="4"/>
    <x v="2"/>
    <x v="158"/>
    <s v="Zona"/>
    <s v="Etapas Históricas - Vacunación"/>
    <s v="Periodo 2020-2021"/>
    <s v="Unidades"/>
    <s v="Ministerio de Ciencias, Tecnología, Conocimiento e Innovación"/>
    <x v="2886"/>
    <m/>
    <s v="Gráfico Evolución Comparativo"/>
    <m/>
    <x v="2872"/>
    <m/>
    <s v="#1774B9"/>
    <s v="360-2887"/>
    <n v="36308101"/>
    <s v="T-370"/>
    <s v="C-364"/>
    <s v="FI-366"/>
    <s v="M-375"/>
  </r>
  <r>
    <x v="2887"/>
    <n v="360"/>
    <s v="Enfermedades Mundiales"/>
    <s v="Salud"/>
    <n v="8102"/>
    <x v="9"/>
    <x v="4"/>
    <x v="2"/>
    <x v="159"/>
    <s v="Zona"/>
    <s v="Etapas Históricas - Vacunación"/>
    <s v="Periodo 2020-2021"/>
    <s v="Unidades"/>
    <s v="Ministerio de Ciencias, Tecnología, Conocimiento e Innovación"/>
    <x v="2887"/>
    <m/>
    <s v="Gráfico Evolución Comparativo"/>
    <m/>
    <x v="2873"/>
    <m/>
    <s v="#1774B9"/>
    <s v="360-2888"/>
    <n v="36308102"/>
    <s v="T-370"/>
    <s v="C-364"/>
    <s v="FI-366"/>
    <s v="M-375"/>
  </r>
  <r>
    <x v="2888"/>
    <n v="360"/>
    <s v="Enfermedades Mundiales"/>
    <s v="Salud"/>
    <n v="8103"/>
    <x v="9"/>
    <x v="4"/>
    <x v="2"/>
    <x v="160"/>
    <s v="Zona"/>
    <s v="Etapas Históricas - Vacunación"/>
    <s v="Periodo 2020-2021"/>
    <s v="Unidades"/>
    <s v="Ministerio de Ciencias, Tecnología, Conocimiento e Innovación"/>
    <x v="2888"/>
    <m/>
    <s v="Gráfico Evolución Comparativo"/>
    <m/>
    <x v="2874"/>
    <m/>
    <s v="#1774B9"/>
    <s v="360-2889"/>
    <n v="36308103"/>
    <s v="T-370"/>
    <s v="C-364"/>
    <s v="FI-366"/>
    <s v="M-375"/>
  </r>
  <r>
    <x v="2889"/>
    <n v="360"/>
    <s v="Enfermedades Mundiales"/>
    <s v="Salud"/>
    <n v="8104"/>
    <x v="9"/>
    <x v="4"/>
    <x v="2"/>
    <x v="161"/>
    <s v="Zona"/>
    <s v="Etapas Históricas - Vacunación"/>
    <s v="Periodo 2020-2021"/>
    <s v="Unidades"/>
    <s v="Ministerio de Ciencias, Tecnología, Conocimiento e Innovación"/>
    <x v="2889"/>
    <m/>
    <s v="Gráfico Evolución Comparativo"/>
    <m/>
    <x v="2875"/>
    <m/>
    <s v="#1774B9"/>
    <s v="360-2890"/>
    <n v="36308104"/>
    <s v="T-370"/>
    <s v="C-364"/>
    <s v="FI-366"/>
    <s v="M-375"/>
  </r>
  <r>
    <x v="2890"/>
    <n v="360"/>
    <s v="Enfermedades Mundiales"/>
    <s v="Salud"/>
    <n v="8105"/>
    <x v="9"/>
    <x v="4"/>
    <x v="2"/>
    <x v="162"/>
    <s v="Zona"/>
    <s v="Etapas Históricas - Vacunación"/>
    <s v="Periodo 2020-2021"/>
    <s v="Unidades"/>
    <s v="Ministerio de Ciencias, Tecnología, Conocimiento e Innovación"/>
    <x v="2890"/>
    <m/>
    <s v="Gráfico Evolución Comparativo"/>
    <m/>
    <x v="2876"/>
    <m/>
    <s v="#1774B9"/>
    <s v="360-2891"/>
    <n v="36308105"/>
    <s v="T-370"/>
    <s v="C-364"/>
    <s v="FI-366"/>
    <s v="M-375"/>
  </r>
  <r>
    <x v="2891"/>
    <n v="360"/>
    <s v="Enfermedades Mundiales"/>
    <s v="Salud"/>
    <n v="8106"/>
    <x v="9"/>
    <x v="4"/>
    <x v="2"/>
    <x v="163"/>
    <s v="Zona"/>
    <s v="Etapas Históricas - Vacunación"/>
    <s v="Periodo 2020-2021"/>
    <s v="Unidades"/>
    <s v="Ministerio de Ciencias, Tecnología, Conocimiento e Innovación"/>
    <x v="2891"/>
    <m/>
    <s v="Gráfico Evolución Comparativo"/>
    <m/>
    <x v="2877"/>
    <m/>
    <s v="#1774B9"/>
    <s v="360-2892"/>
    <n v="36308106"/>
    <s v="T-370"/>
    <s v="C-364"/>
    <s v="FI-366"/>
    <s v="M-375"/>
  </r>
  <r>
    <x v="2892"/>
    <n v="360"/>
    <s v="Enfermedades Mundiales"/>
    <s v="Salud"/>
    <n v="8107"/>
    <x v="9"/>
    <x v="4"/>
    <x v="2"/>
    <x v="164"/>
    <s v="Zona"/>
    <s v="Etapas Históricas - Vacunación"/>
    <s v="Periodo 2020-2021"/>
    <s v="Unidades"/>
    <s v="Ministerio de Ciencias, Tecnología, Conocimiento e Innovación"/>
    <x v="2892"/>
    <m/>
    <s v="Gráfico Evolución Comparativo"/>
    <m/>
    <x v="2878"/>
    <m/>
    <s v="#1774B9"/>
    <s v="360-2893"/>
    <n v="36308107"/>
    <s v="T-370"/>
    <s v="C-364"/>
    <s v="FI-366"/>
    <s v="M-375"/>
  </r>
  <r>
    <x v="2893"/>
    <n v="360"/>
    <s v="Enfermedades Mundiales"/>
    <s v="Salud"/>
    <n v="8108"/>
    <x v="9"/>
    <x v="4"/>
    <x v="2"/>
    <x v="165"/>
    <s v="Zona"/>
    <s v="Etapas Históricas - Vacunación"/>
    <s v="Periodo 2020-2021"/>
    <s v="Unidades"/>
    <s v="Ministerio de Ciencias, Tecnología, Conocimiento e Innovación"/>
    <x v="2893"/>
    <m/>
    <s v="Gráfico Evolución Comparativo"/>
    <m/>
    <x v="2879"/>
    <m/>
    <s v="#1774B9"/>
    <s v="360-2894"/>
    <n v="36308108"/>
    <s v="T-370"/>
    <s v="C-364"/>
    <s v="FI-366"/>
    <s v="M-375"/>
  </r>
  <r>
    <x v="2894"/>
    <n v="360"/>
    <s v="Enfermedades Mundiales"/>
    <s v="Salud"/>
    <n v="8109"/>
    <x v="9"/>
    <x v="4"/>
    <x v="2"/>
    <x v="166"/>
    <s v="Zona"/>
    <s v="Etapas Históricas - Vacunación"/>
    <s v="Periodo 2020-2021"/>
    <s v="Unidades"/>
    <s v="Ministerio de Ciencias, Tecnología, Conocimiento e Innovación"/>
    <x v="2894"/>
    <m/>
    <s v="Gráfico Evolución Comparativo"/>
    <m/>
    <x v="2880"/>
    <m/>
    <s v="#1774B9"/>
    <s v="360-2895"/>
    <n v="36308109"/>
    <s v="T-370"/>
    <s v="C-364"/>
    <s v="FI-366"/>
    <s v="M-375"/>
  </r>
  <r>
    <x v="2895"/>
    <n v="360"/>
    <s v="Enfermedades Mundiales"/>
    <s v="Salud"/>
    <n v="8110"/>
    <x v="9"/>
    <x v="4"/>
    <x v="2"/>
    <x v="167"/>
    <s v="Zona"/>
    <s v="Etapas Históricas - Vacunación"/>
    <s v="Periodo 2020-2021"/>
    <s v="Unidades"/>
    <s v="Ministerio de Ciencias, Tecnología, Conocimiento e Innovación"/>
    <x v="2895"/>
    <m/>
    <s v="Gráfico Evolución Comparativo"/>
    <m/>
    <x v="2881"/>
    <m/>
    <s v="#1774B9"/>
    <s v="360-2896"/>
    <n v="36308110"/>
    <s v="T-370"/>
    <s v="C-364"/>
    <s v="FI-366"/>
    <s v="M-375"/>
  </r>
  <r>
    <x v="2896"/>
    <n v="360"/>
    <s v="Enfermedades Mundiales"/>
    <s v="Salud"/>
    <n v="8111"/>
    <x v="9"/>
    <x v="4"/>
    <x v="2"/>
    <x v="168"/>
    <s v="Zona"/>
    <s v="Etapas Históricas - Vacunación"/>
    <s v="Periodo 2020-2021"/>
    <s v="Unidades"/>
    <s v="Ministerio de Ciencias, Tecnología, Conocimiento e Innovación"/>
    <x v="2896"/>
    <m/>
    <s v="Gráfico Evolución Comparativo"/>
    <m/>
    <x v="2882"/>
    <m/>
    <s v="#1774B9"/>
    <s v="360-2897"/>
    <n v="36308111"/>
    <s v="T-370"/>
    <s v="C-364"/>
    <s v="FI-366"/>
    <s v="M-375"/>
  </r>
  <r>
    <x v="2897"/>
    <n v="360"/>
    <s v="Enfermedades Mundiales"/>
    <s v="Salud"/>
    <n v="8112"/>
    <x v="9"/>
    <x v="4"/>
    <x v="2"/>
    <x v="169"/>
    <s v="Zona"/>
    <s v="Etapas Históricas - Vacunación"/>
    <s v="Periodo 2020-2021"/>
    <s v="Unidades"/>
    <s v="Ministerio de Ciencias, Tecnología, Conocimiento e Innovación"/>
    <x v="2897"/>
    <m/>
    <s v="Gráfico Evolución Comparativo"/>
    <m/>
    <x v="2883"/>
    <m/>
    <s v="#1774B9"/>
    <s v="360-2898"/>
    <n v="36308112"/>
    <s v="T-370"/>
    <s v="C-364"/>
    <s v="FI-366"/>
    <s v="M-375"/>
  </r>
  <r>
    <x v="2898"/>
    <n v="360"/>
    <s v="Enfermedades Mundiales"/>
    <s v="Salud"/>
    <n v="8201"/>
    <x v="9"/>
    <x v="4"/>
    <x v="2"/>
    <x v="170"/>
    <s v="Zona"/>
    <s v="Etapas Históricas - Vacunación"/>
    <s v="Periodo 2020-2021"/>
    <s v="Unidades"/>
    <s v="Ministerio de Ciencias, Tecnología, Conocimiento e Innovación"/>
    <x v="2898"/>
    <m/>
    <s v="Gráfico Evolución Comparativo"/>
    <m/>
    <x v="2884"/>
    <m/>
    <s v="#1774B9"/>
    <s v="360-2899"/>
    <n v="36308201"/>
    <s v="T-370"/>
    <s v="C-364"/>
    <s v="FI-366"/>
    <s v="M-375"/>
  </r>
  <r>
    <x v="2899"/>
    <n v="360"/>
    <s v="Enfermedades Mundiales"/>
    <s v="Salud"/>
    <n v="8202"/>
    <x v="9"/>
    <x v="4"/>
    <x v="2"/>
    <x v="171"/>
    <s v="Zona"/>
    <s v="Etapas Históricas - Vacunación"/>
    <s v="Periodo 2020-2021"/>
    <s v="Unidades"/>
    <s v="Ministerio de Ciencias, Tecnología, Conocimiento e Innovación"/>
    <x v="2899"/>
    <m/>
    <s v="Gráfico Evolución Comparativo"/>
    <m/>
    <x v="2885"/>
    <m/>
    <s v="#1774B9"/>
    <s v="360-2900"/>
    <n v="36308202"/>
    <s v="T-370"/>
    <s v="C-364"/>
    <s v="FI-366"/>
    <s v="M-375"/>
  </r>
  <r>
    <x v="2900"/>
    <n v="360"/>
    <s v="Enfermedades Mundiales"/>
    <s v="Salud"/>
    <n v="8203"/>
    <x v="9"/>
    <x v="4"/>
    <x v="2"/>
    <x v="172"/>
    <s v="Zona"/>
    <s v="Etapas Históricas - Vacunación"/>
    <s v="Periodo 2020-2021"/>
    <s v="Unidades"/>
    <s v="Ministerio de Ciencias, Tecnología, Conocimiento e Innovación"/>
    <x v="2900"/>
    <m/>
    <s v="Gráfico Evolución Comparativo"/>
    <m/>
    <x v="2886"/>
    <m/>
    <s v="#1774B9"/>
    <s v="360-2901"/>
    <n v="36308203"/>
    <s v="T-370"/>
    <s v="C-364"/>
    <s v="FI-366"/>
    <s v="M-375"/>
  </r>
  <r>
    <x v="2901"/>
    <n v="360"/>
    <s v="Enfermedades Mundiales"/>
    <s v="Salud"/>
    <n v="8204"/>
    <x v="9"/>
    <x v="4"/>
    <x v="2"/>
    <x v="173"/>
    <s v="Zona"/>
    <s v="Etapas Históricas - Vacunación"/>
    <s v="Periodo 2020-2021"/>
    <s v="Unidades"/>
    <s v="Ministerio de Ciencias, Tecnología, Conocimiento e Innovación"/>
    <x v="2901"/>
    <m/>
    <s v="Gráfico Evolución Comparativo"/>
    <m/>
    <x v="2887"/>
    <m/>
    <s v="#1774B9"/>
    <s v="360-2902"/>
    <n v="36308204"/>
    <s v="T-370"/>
    <s v="C-364"/>
    <s v="FI-366"/>
    <s v="M-375"/>
  </r>
  <r>
    <x v="2902"/>
    <n v="360"/>
    <s v="Enfermedades Mundiales"/>
    <s v="Salud"/>
    <n v="8205"/>
    <x v="9"/>
    <x v="4"/>
    <x v="2"/>
    <x v="174"/>
    <s v="Zona"/>
    <s v="Etapas Históricas - Vacunación"/>
    <s v="Periodo 2020-2021"/>
    <s v="Unidades"/>
    <s v="Ministerio de Ciencias, Tecnología, Conocimiento e Innovación"/>
    <x v="2902"/>
    <m/>
    <s v="Gráfico Evolución Comparativo"/>
    <m/>
    <x v="2888"/>
    <m/>
    <s v="#1774B9"/>
    <s v="360-2903"/>
    <n v="36308205"/>
    <s v="T-370"/>
    <s v="C-364"/>
    <s v="FI-366"/>
    <s v="M-375"/>
  </r>
  <r>
    <x v="2903"/>
    <n v="360"/>
    <s v="Enfermedades Mundiales"/>
    <s v="Salud"/>
    <n v="8206"/>
    <x v="9"/>
    <x v="4"/>
    <x v="2"/>
    <x v="175"/>
    <s v="Zona"/>
    <s v="Etapas Históricas - Vacunación"/>
    <s v="Periodo 2020-2021"/>
    <s v="Unidades"/>
    <s v="Ministerio de Ciencias, Tecnología, Conocimiento e Innovación"/>
    <x v="2903"/>
    <m/>
    <s v="Gráfico Evolución Comparativo"/>
    <m/>
    <x v="2889"/>
    <m/>
    <s v="#1774B9"/>
    <s v="360-2904"/>
    <n v="36308206"/>
    <s v="T-370"/>
    <s v="C-364"/>
    <s v="FI-366"/>
    <s v="M-375"/>
  </r>
  <r>
    <x v="2904"/>
    <n v="360"/>
    <s v="Enfermedades Mundiales"/>
    <s v="Salud"/>
    <n v="8207"/>
    <x v="9"/>
    <x v="4"/>
    <x v="2"/>
    <x v="176"/>
    <s v="Zona"/>
    <s v="Etapas Históricas - Vacunación"/>
    <s v="Periodo 2020-2021"/>
    <s v="Unidades"/>
    <s v="Ministerio de Ciencias, Tecnología, Conocimiento e Innovación"/>
    <x v="2904"/>
    <m/>
    <s v="Gráfico Evolución Comparativo"/>
    <m/>
    <x v="2890"/>
    <m/>
    <s v="#1774B9"/>
    <s v="360-2905"/>
    <n v="36308207"/>
    <s v="T-370"/>
    <s v="C-364"/>
    <s v="FI-366"/>
    <s v="M-375"/>
  </r>
  <r>
    <x v="2905"/>
    <n v="360"/>
    <s v="Enfermedades Mundiales"/>
    <s v="Salud"/>
    <n v="8301"/>
    <x v="9"/>
    <x v="4"/>
    <x v="2"/>
    <x v="177"/>
    <s v="Zona"/>
    <s v="Etapas Históricas - Vacunación"/>
    <s v="Periodo 2020-2021"/>
    <s v="Unidades"/>
    <s v="Ministerio de Ciencias, Tecnología, Conocimiento e Innovación"/>
    <x v="2905"/>
    <m/>
    <s v="Gráfico Evolución Comparativo"/>
    <m/>
    <x v="2891"/>
    <m/>
    <s v="#1774B9"/>
    <s v="360-2906"/>
    <n v="36308301"/>
    <s v="T-370"/>
    <s v="C-364"/>
    <s v="FI-366"/>
    <s v="M-375"/>
  </r>
  <r>
    <x v="2906"/>
    <n v="360"/>
    <s v="Enfermedades Mundiales"/>
    <s v="Salud"/>
    <n v="8302"/>
    <x v="9"/>
    <x v="4"/>
    <x v="2"/>
    <x v="178"/>
    <s v="Zona"/>
    <s v="Etapas Históricas - Vacunación"/>
    <s v="Periodo 2020-2021"/>
    <s v="Unidades"/>
    <s v="Ministerio de Ciencias, Tecnología, Conocimiento e Innovación"/>
    <x v="2906"/>
    <m/>
    <s v="Gráfico Evolución Comparativo"/>
    <m/>
    <x v="2892"/>
    <m/>
    <s v="#1774B9"/>
    <s v="360-2907"/>
    <n v="36308302"/>
    <s v="T-370"/>
    <s v="C-364"/>
    <s v="FI-366"/>
    <s v="M-375"/>
  </r>
  <r>
    <x v="2907"/>
    <n v="360"/>
    <s v="Enfermedades Mundiales"/>
    <s v="Salud"/>
    <n v="8303"/>
    <x v="9"/>
    <x v="4"/>
    <x v="2"/>
    <x v="179"/>
    <s v="Zona"/>
    <s v="Etapas Históricas - Vacunación"/>
    <s v="Periodo 2020-2021"/>
    <s v="Unidades"/>
    <s v="Ministerio de Ciencias, Tecnología, Conocimiento e Innovación"/>
    <x v="2907"/>
    <m/>
    <s v="Gráfico Evolución Comparativo"/>
    <m/>
    <x v="2893"/>
    <m/>
    <s v="#1774B9"/>
    <s v="360-2908"/>
    <n v="36308303"/>
    <s v="T-370"/>
    <s v="C-364"/>
    <s v="FI-366"/>
    <s v="M-375"/>
  </r>
  <r>
    <x v="2908"/>
    <n v="360"/>
    <s v="Enfermedades Mundiales"/>
    <s v="Salud"/>
    <n v="8304"/>
    <x v="9"/>
    <x v="4"/>
    <x v="2"/>
    <x v="180"/>
    <s v="Zona"/>
    <s v="Etapas Históricas - Vacunación"/>
    <s v="Periodo 2020-2021"/>
    <s v="Unidades"/>
    <s v="Ministerio de Ciencias, Tecnología, Conocimiento e Innovación"/>
    <x v="2908"/>
    <m/>
    <s v="Gráfico Evolución Comparativo"/>
    <m/>
    <x v="2894"/>
    <m/>
    <s v="#1774B9"/>
    <s v="360-2909"/>
    <n v="36308304"/>
    <s v="T-370"/>
    <s v="C-364"/>
    <s v="FI-366"/>
    <s v="M-375"/>
  </r>
  <r>
    <x v="2909"/>
    <n v="360"/>
    <s v="Enfermedades Mundiales"/>
    <s v="Salud"/>
    <n v="8305"/>
    <x v="9"/>
    <x v="4"/>
    <x v="2"/>
    <x v="181"/>
    <s v="Zona"/>
    <s v="Etapas Históricas - Vacunación"/>
    <s v="Periodo 2020-2021"/>
    <s v="Unidades"/>
    <s v="Ministerio de Ciencias, Tecnología, Conocimiento e Innovación"/>
    <x v="2909"/>
    <m/>
    <s v="Gráfico Evolución Comparativo"/>
    <m/>
    <x v="2895"/>
    <m/>
    <s v="#1774B9"/>
    <s v="360-2910"/>
    <n v="36308305"/>
    <s v="T-370"/>
    <s v="C-364"/>
    <s v="FI-366"/>
    <s v="M-375"/>
  </r>
  <r>
    <x v="2910"/>
    <n v="360"/>
    <s v="Enfermedades Mundiales"/>
    <s v="Salud"/>
    <n v="8306"/>
    <x v="9"/>
    <x v="4"/>
    <x v="2"/>
    <x v="182"/>
    <s v="Zona"/>
    <s v="Etapas Históricas - Vacunación"/>
    <s v="Periodo 2020-2021"/>
    <s v="Unidades"/>
    <s v="Ministerio de Ciencias, Tecnología, Conocimiento e Innovación"/>
    <x v="2910"/>
    <m/>
    <s v="Gráfico Evolución Comparativo"/>
    <m/>
    <x v="2896"/>
    <m/>
    <s v="#1774B9"/>
    <s v="360-2911"/>
    <n v="36308306"/>
    <s v="T-370"/>
    <s v="C-364"/>
    <s v="FI-366"/>
    <s v="M-375"/>
  </r>
  <r>
    <x v="2911"/>
    <n v="360"/>
    <s v="Enfermedades Mundiales"/>
    <s v="Salud"/>
    <n v="8307"/>
    <x v="9"/>
    <x v="4"/>
    <x v="2"/>
    <x v="183"/>
    <s v="Zona"/>
    <s v="Etapas Históricas - Vacunación"/>
    <s v="Periodo 2020-2021"/>
    <s v="Unidades"/>
    <s v="Ministerio de Ciencias, Tecnología, Conocimiento e Innovación"/>
    <x v="2911"/>
    <m/>
    <s v="Gráfico Evolución Comparativo"/>
    <m/>
    <x v="2897"/>
    <m/>
    <s v="#1774B9"/>
    <s v="360-2912"/>
    <n v="36308307"/>
    <s v="T-370"/>
    <s v="C-364"/>
    <s v="FI-366"/>
    <s v="M-375"/>
  </r>
  <r>
    <x v="2912"/>
    <n v="360"/>
    <s v="Enfermedades Mundiales"/>
    <s v="Salud"/>
    <n v="8308"/>
    <x v="9"/>
    <x v="4"/>
    <x v="2"/>
    <x v="184"/>
    <s v="Zona"/>
    <s v="Etapas Históricas - Vacunación"/>
    <s v="Periodo 2020-2021"/>
    <s v="Unidades"/>
    <s v="Ministerio de Ciencias, Tecnología, Conocimiento e Innovación"/>
    <x v="2912"/>
    <m/>
    <s v="Gráfico Evolución Comparativo"/>
    <m/>
    <x v="2898"/>
    <m/>
    <s v="#1774B9"/>
    <s v="360-2913"/>
    <n v="36308308"/>
    <s v="T-370"/>
    <s v="C-364"/>
    <s v="FI-366"/>
    <s v="M-375"/>
  </r>
  <r>
    <x v="2913"/>
    <n v="360"/>
    <s v="Enfermedades Mundiales"/>
    <s v="Salud"/>
    <n v="8309"/>
    <x v="9"/>
    <x v="4"/>
    <x v="2"/>
    <x v="185"/>
    <s v="Zona"/>
    <s v="Etapas Históricas - Vacunación"/>
    <s v="Periodo 2020-2021"/>
    <s v="Unidades"/>
    <s v="Ministerio de Ciencias, Tecnología, Conocimiento e Innovación"/>
    <x v="2913"/>
    <m/>
    <s v="Gráfico Evolución Comparativo"/>
    <m/>
    <x v="2899"/>
    <m/>
    <s v="#1774B9"/>
    <s v="360-2914"/>
    <n v="36308309"/>
    <s v="T-370"/>
    <s v="C-364"/>
    <s v="FI-366"/>
    <s v="M-375"/>
  </r>
  <r>
    <x v="2914"/>
    <n v="360"/>
    <s v="Enfermedades Mundiales"/>
    <s v="Salud"/>
    <n v="8310"/>
    <x v="9"/>
    <x v="4"/>
    <x v="2"/>
    <x v="186"/>
    <s v="Zona"/>
    <s v="Etapas Históricas - Vacunación"/>
    <s v="Periodo 2020-2021"/>
    <s v="Unidades"/>
    <s v="Ministerio de Ciencias, Tecnología, Conocimiento e Innovación"/>
    <x v="2914"/>
    <m/>
    <s v="Gráfico Evolución Comparativo"/>
    <m/>
    <x v="2900"/>
    <m/>
    <s v="#1774B9"/>
    <s v="360-2915"/>
    <n v="36308310"/>
    <s v="T-370"/>
    <s v="C-364"/>
    <s v="FI-366"/>
    <s v="M-375"/>
  </r>
  <r>
    <x v="2915"/>
    <n v="360"/>
    <s v="Enfermedades Mundiales"/>
    <s v="Salud"/>
    <n v="8311"/>
    <x v="9"/>
    <x v="4"/>
    <x v="2"/>
    <x v="187"/>
    <s v="Zona"/>
    <s v="Etapas Históricas - Vacunación"/>
    <s v="Periodo 2020-2021"/>
    <s v="Unidades"/>
    <s v="Ministerio de Ciencias, Tecnología, Conocimiento e Innovación"/>
    <x v="2915"/>
    <m/>
    <s v="Gráfico Evolución Comparativo"/>
    <m/>
    <x v="2901"/>
    <m/>
    <s v="#1774B9"/>
    <s v="360-2916"/>
    <n v="36308311"/>
    <s v="T-370"/>
    <s v="C-364"/>
    <s v="FI-366"/>
    <s v="M-375"/>
  </r>
  <r>
    <x v="2916"/>
    <n v="360"/>
    <s v="Enfermedades Mundiales"/>
    <s v="Salud"/>
    <n v="8312"/>
    <x v="9"/>
    <x v="4"/>
    <x v="2"/>
    <x v="188"/>
    <s v="Zona"/>
    <s v="Etapas Históricas - Vacunación"/>
    <s v="Periodo 2020-2021"/>
    <s v="Unidades"/>
    <s v="Ministerio de Ciencias, Tecnología, Conocimiento e Innovación"/>
    <x v="2916"/>
    <m/>
    <s v="Gráfico Evolución Comparativo"/>
    <m/>
    <x v="2902"/>
    <m/>
    <s v="#1774B9"/>
    <s v="360-2917"/>
    <n v="36308312"/>
    <s v="T-370"/>
    <s v="C-364"/>
    <s v="FI-366"/>
    <s v="M-375"/>
  </r>
  <r>
    <x v="2917"/>
    <n v="360"/>
    <s v="Enfermedades Mundiales"/>
    <s v="Salud"/>
    <n v="8313"/>
    <x v="9"/>
    <x v="4"/>
    <x v="2"/>
    <x v="189"/>
    <s v="Zona"/>
    <s v="Etapas Históricas - Vacunación"/>
    <s v="Periodo 2020-2021"/>
    <s v="Unidades"/>
    <s v="Ministerio de Ciencias, Tecnología, Conocimiento e Innovación"/>
    <x v="2917"/>
    <m/>
    <s v="Gráfico Evolución Comparativo"/>
    <m/>
    <x v="2903"/>
    <m/>
    <s v="#1774B9"/>
    <s v="360-2918"/>
    <n v="36308313"/>
    <s v="T-370"/>
    <s v="C-364"/>
    <s v="FI-366"/>
    <s v="M-375"/>
  </r>
  <r>
    <x v="2918"/>
    <n v="360"/>
    <s v="Enfermedades Mundiales"/>
    <s v="Salud"/>
    <n v="8314"/>
    <x v="9"/>
    <x v="4"/>
    <x v="2"/>
    <x v="190"/>
    <s v="Zona"/>
    <s v="Etapas Históricas - Vacunación"/>
    <s v="Periodo 2020-2021"/>
    <s v="Unidades"/>
    <s v="Ministerio de Ciencias, Tecnología, Conocimiento e Innovación"/>
    <x v="2918"/>
    <m/>
    <s v="Gráfico Evolución Comparativo"/>
    <m/>
    <x v="2904"/>
    <m/>
    <s v="#1774B9"/>
    <s v="360-2919"/>
    <n v="36308314"/>
    <s v="T-370"/>
    <s v="C-364"/>
    <s v="FI-366"/>
    <s v="M-375"/>
  </r>
  <r>
    <x v="2919"/>
    <n v="360"/>
    <s v="Enfermedades Mundiales"/>
    <s v="Salud"/>
    <n v="16101"/>
    <x v="9"/>
    <x v="4"/>
    <x v="2"/>
    <x v="191"/>
    <s v="Zona"/>
    <s v="Etapas Históricas - Vacunación"/>
    <s v="Periodo 2020-2021"/>
    <s v="Unidades"/>
    <s v="Ministerio de Ciencias, Tecnología, Conocimiento e Innovación"/>
    <x v="2919"/>
    <m/>
    <s v="Gráfico Evolución Comparativo"/>
    <m/>
    <x v="2905"/>
    <m/>
    <s v="#1774B9"/>
    <s v="360-2920"/>
    <n v="36316101"/>
    <s v="T-370"/>
    <s v="C-364"/>
    <s v="FI-366"/>
    <s v="M-375"/>
  </r>
  <r>
    <x v="2920"/>
    <n v="360"/>
    <s v="Enfermedades Mundiales"/>
    <s v="Salud"/>
    <n v="16102"/>
    <x v="9"/>
    <x v="4"/>
    <x v="2"/>
    <x v="192"/>
    <s v="Zona"/>
    <s v="Etapas Históricas - Vacunación"/>
    <s v="Periodo 2020-2021"/>
    <s v="Unidades"/>
    <s v="Ministerio de Ciencias, Tecnología, Conocimiento e Innovación"/>
    <x v="2920"/>
    <m/>
    <s v="Gráfico Evolución Comparativo"/>
    <m/>
    <x v="2906"/>
    <m/>
    <s v="#1774B9"/>
    <s v="360-2921"/>
    <n v="36316102"/>
    <s v="T-370"/>
    <s v="C-364"/>
    <s v="FI-366"/>
    <s v="M-375"/>
  </r>
  <r>
    <x v="2921"/>
    <n v="360"/>
    <s v="Enfermedades Mundiales"/>
    <s v="Salud"/>
    <n v="16202"/>
    <x v="9"/>
    <x v="4"/>
    <x v="2"/>
    <x v="193"/>
    <s v="Zona"/>
    <s v="Etapas Históricas - Vacunación"/>
    <s v="Periodo 2020-2021"/>
    <s v="Unidades"/>
    <s v="Ministerio de Ciencias, Tecnología, Conocimiento e Innovación"/>
    <x v="2921"/>
    <m/>
    <s v="Gráfico Evolución Comparativo"/>
    <m/>
    <x v="2907"/>
    <m/>
    <s v="#1774B9"/>
    <s v="360-2922"/>
    <n v="36316202"/>
    <s v="T-370"/>
    <s v="C-364"/>
    <s v="FI-366"/>
    <s v="M-375"/>
  </r>
  <r>
    <x v="2922"/>
    <n v="360"/>
    <s v="Enfermedades Mundiales"/>
    <s v="Salud"/>
    <n v="16203"/>
    <x v="9"/>
    <x v="4"/>
    <x v="2"/>
    <x v="194"/>
    <s v="Zona"/>
    <s v="Etapas Históricas - Vacunación"/>
    <s v="Periodo 2020-2021"/>
    <s v="Unidades"/>
    <s v="Ministerio de Ciencias, Tecnología, Conocimiento e Innovación"/>
    <x v="2922"/>
    <m/>
    <s v="Gráfico Evolución Comparativo"/>
    <m/>
    <x v="2908"/>
    <m/>
    <s v="#1774B9"/>
    <s v="360-2923"/>
    <n v="36316203"/>
    <s v="T-370"/>
    <s v="C-364"/>
    <s v="FI-366"/>
    <s v="M-375"/>
  </r>
  <r>
    <x v="2923"/>
    <n v="360"/>
    <s v="Enfermedades Mundiales"/>
    <s v="Salud"/>
    <n v="16302"/>
    <x v="9"/>
    <x v="4"/>
    <x v="2"/>
    <x v="195"/>
    <s v="Zona"/>
    <s v="Etapas Históricas - Vacunación"/>
    <s v="Periodo 2020-2021"/>
    <s v="Unidades"/>
    <s v="Ministerio de Ciencias, Tecnología, Conocimiento e Innovación"/>
    <x v="2923"/>
    <m/>
    <s v="Gráfico Evolución Comparativo"/>
    <m/>
    <x v="2909"/>
    <m/>
    <s v="#1774B9"/>
    <s v="360-2924"/>
    <n v="36316302"/>
    <s v="T-370"/>
    <s v="C-364"/>
    <s v="FI-366"/>
    <s v="M-375"/>
  </r>
  <r>
    <x v="2924"/>
    <n v="360"/>
    <s v="Enfermedades Mundiales"/>
    <s v="Salud"/>
    <n v="16103"/>
    <x v="9"/>
    <x v="4"/>
    <x v="2"/>
    <x v="196"/>
    <s v="Zona"/>
    <s v="Etapas Históricas - Vacunación"/>
    <s v="Periodo 2020-2021"/>
    <s v="Unidades"/>
    <s v="Ministerio de Ciencias, Tecnología, Conocimiento e Innovación"/>
    <x v="2924"/>
    <m/>
    <s v="Gráfico Evolución Comparativo"/>
    <m/>
    <x v="2910"/>
    <m/>
    <s v="#1774B9"/>
    <s v="360-2925"/>
    <n v="36316103"/>
    <s v="T-370"/>
    <s v="C-364"/>
    <s v="FI-366"/>
    <s v="M-375"/>
  </r>
  <r>
    <x v="2925"/>
    <n v="360"/>
    <s v="Enfermedades Mundiales"/>
    <s v="Salud"/>
    <n v="16104"/>
    <x v="9"/>
    <x v="4"/>
    <x v="2"/>
    <x v="197"/>
    <s v="Zona"/>
    <s v="Etapas Históricas - Vacunación"/>
    <s v="Periodo 2020-2021"/>
    <s v="Unidades"/>
    <s v="Ministerio de Ciencias, Tecnología, Conocimiento e Innovación"/>
    <x v="2925"/>
    <m/>
    <s v="Gráfico Evolución Comparativo"/>
    <m/>
    <x v="2911"/>
    <m/>
    <s v="#1774B9"/>
    <s v="360-2926"/>
    <n v="36316104"/>
    <s v="T-370"/>
    <s v="C-364"/>
    <s v="FI-366"/>
    <s v="M-375"/>
  </r>
  <r>
    <x v="2926"/>
    <n v="360"/>
    <s v="Enfermedades Mundiales"/>
    <s v="Salud"/>
    <n v="16204"/>
    <x v="9"/>
    <x v="4"/>
    <x v="2"/>
    <x v="198"/>
    <s v="Zona"/>
    <s v="Etapas Históricas - Vacunación"/>
    <s v="Periodo 2020-2021"/>
    <s v="Unidades"/>
    <s v="Ministerio de Ciencias, Tecnología, Conocimiento e Innovación"/>
    <x v="2926"/>
    <m/>
    <s v="Gráfico Evolución Comparativo"/>
    <m/>
    <x v="2912"/>
    <m/>
    <s v="#1774B9"/>
    <s v="360-2927"/>
    <n v="36316204"/>
    <s v="T-370"/>
    <s v="C-364"/>
    <s v="FI-366"/>
    <s v="M-375"/>
  </r>
  <r>
    <x v="2927"/>
    <n v="360"/>
    <s v="Enfermedades Mundiales"/>
    <s v="Salud"/>
    <n v="16303"/>
    <x v="9"/>
    <x v="4"/>
    <x v="2"/>
    <x v="199"/>
    <s v="Zona"/>
    <s v="Etapas Históricas - Vacunación"/>
    <s v="Periodo 2020-2021"/>
    <s v="Unidades"/>
    <s v="Ministerio de Ciencias, Tecnología, Conocimiento e Innovación"/>
    <x v="2927"/>
    <m/>
    <s v="Gráfico Evolución Comparativo"/>
    <m/>
    <x v="2913"/>
    <m/>
    <s v="#1774B9"/>
    <s v="360-2928"/>
    <n v="36316303"/>
    <s v="T-370"/>
    <s v="C-364"/>
    <s v="FI-366"/>
    <s v="M-375"/>
  </r>
  <r>
    <x v="2928"/>
    <n v="360"/>
    <s v="Enfermedades Mundiales"/>
    <s v="Salud"/>
    <n v="16105"/>
    <x v="9"/>
    <x v="4"/>
    <x v="2"/>
    <x v="200"/>
    <s v="Zona"/>
    <s v="Etapas Históricas - Vacunación"/>
    <s v="Periodo 2020-2021"/>
    <s v="Unidades"/>
    <s v="Ministerio de Ciencias, Tecnología, Conocimiento e Innovación"/>
    <x v="2928"/>
    <m/>
    <s v="Gráfico Evolución Comparativo"/>
    <m/>
    <x v="2914"/>
    <m/>
    <s v="#1774B9"/>
    <s v="360-2929"/>
    <n v="36316105"/>
    <s v="T-370"/>
    <s v="C-364"/>
    <s v="FI-366"/>
    <s v="M-375"/>
  </r>
  <r>
    <x v="2929"/>
    <n v="360"/>
    <s v="Enfermedades Mundiales"/>
    <s v="Salud"/>
    <n v="16106"/>
    <x v="9"/>
    <x v="4"/>
    <x v="2"/>
    <x v="201"/>
    <s v="Zona"/>
    <s v="Etapas Históricas - Vacunación"/>
    <s v="Periodo 2020-2021"/>
    <s v="Unidades"/>
    <s v="Ministerio de Ciencias, Tecnología, Conocimiento e Innovación"/>
    <x v="2929"/>
    <m/>
    <s v="Gráfico Evolución Comparativo"/>
    <m/>
    <x v="2915"/>
    <m/>
    <s v="#1774B9"/>
    <s v="360-2930"/>
    <n v="36316106"/>
    <s v="T-370"/>
    <s v="C-364"/>
    <s v="FI-366"/>
    <s v="M-375"/>
  </r>
  <r>
    <x v="2930"/>
    <n v="360"/>
    <s v="Enfermedades Mundiales"/>
    <s v="Salud"/>
    <n v="16205"/>
    <x v="9"/>
    <x v="4"/>
    <x v="2"/>
    <x v="202"/>
    <s v="Zona"/>
    <s v="Etapas Históricas - Vacunación"/>
    <s v="Periodo 2020-2021"/>
    <s v="Unidades"/>
    <s v="Ministerio de Ciencias, Tecnología, Conocimiento e Innovación"/>
    <x v="2930"/>
    <m/>
    <s v="Gráfico Evolución Comparativo"/>
    <m/>
    <x v="2916"/>
    <m/>
    <s v="#1774B9"/>
    <s v="360-2931"/>
    <n v="36316205"/>
    <s v="T-370"/>
    <s v="C-364"/>
    <s v="FI-366"/>
    <s v="M-375"/>
  </r>
  <r>
    <x v="2931"/>
    <n v="360"/>
    <s v="Enfermedades Mundiales"/>
    <s v="Salud"/>
    <n v="16107"/>
    <x v="9"/>
    <x v="4"/>
    <x v="2"/>
    <x v="203"/>
    <s v="Zona"/>
    <s v="Etapas Históricas - Vacunación"/>
    <s v="Periodo 2020-2021"/>
    <s v="Unidades"/>
    <s v="Ministerio de Ciencias, Tecnología, Conocimiento e Innovación"/>
    <x v="2931"/>
    <m/>
    <s v="Gráfico Evolución Comparativo"/>
    <m/>
    <x v="2917"/>
    <m/>
    <s v="#1774B9"/>
    <s v="360-2932"/>
    <n v="36316107"/>
    <s v="T-370"/>
    <s v="C-364"/>
    <s v="FI-366"/>
    <s v="M-375"/>
  </r>
  <r>
    <x v="2932"/>
    <n v="360"/>
    <s v="Enfermedades Mundiales"/>
    <s v="Salud"/>
    <n v="16201"/>
    <x v="9"/>
    <x v="4"/>
    <x v="2"/>
    <x v="204"/>
    <s v="Zona"/>
    <s v="Etapas Históricas - Vacunación"/>
    <s v="Periodo 2020-2021"/>
    <s v="Unidades"/>
    <s v="Ministerio de Ciencias, Tecnología, Conocimiento e Innovación"/>
    <x v="2932"/>
    <m/>
    <s v="Gráfico Evolución Comparativo"/>
    <m/>
    <x v="2918"/>
    <m/>
    <s v="#1774B9"/>
    <s v="360-2933"/>
    <n v="36316201"/>
    <s v="T-370"/>
    <s v="C-364"/>
    <s v="FI-366"/>
    <s v="M-375"/>
  </r>
  <r>
    <x v="2933"/>
    <n v="360"/>
    <s v="Enfermedades Mundiales"/>
    <s v="Salud"/>
    <n v="16206"/>
    <x v="9"/>
    <x v="4"/>
    <x v="2"/>
    <x v="205"/>
    <s v="Zona"/>
    <s v="Etapas Históricas - Vacunación"/>
    <s v="Periodo 2020-2021"/>
    <s v="Unidades"/>
    <s v="Ministerio de Ciencias, Tecnología, Conocimiento e Innovación"/>
    <x v="2933"/>
    <m/>
    <s v="Gráfico Evolución Comparativo"/>
    <m/>
    <x v="2919"/>
    <m/>
    <s v="#1774B9"/>
    <s v="360-2934"/>
    <n v="36316206"/>
    <s v="T-370"/>
    <s v="C-364"/>
    <s v="FI-366"/>
    <s v="M-375"/>
  </r>
  <r>
    <x v="2934"/>
    <n v="360"/>
    <s v="Enfermedades Mundiales"/>
    <s v="Salud"/>
    <n v="16301"/>
    <x v="9"/>
    <x v="4"/>
    <x v="2"/>
    <x v="206"/>
    <s v="Zona"/>
    <s v="Etapas Históricas - Vacunación"/>
    <s v="Periodo 2020-2021"/>
    <s v="Unidades"/>
    <s v="Ministerio de Ciencias, Tecnología, Conocimiento e Innovación"/>
    <x v="2934"/>
    <m/>
    <s v="Gráfico Evolución Comparativo"/>
    <m/>
    <x v="2920"/>
    <m/>
    <s v="#1774B9"/>
    <s v="360-2935"/>
    <n v="36316301"/>
    <s v="T-370"/>
    <s v="C-364"/>
    <s v="FI-366"/>
    <s v="M-375"/>
  </r>
  <r>
    <x v="2935"/>
    <n v="360"/>
    <s v="Enfermedades Mundiales"/>
    <s v="Salud"/>
    <n v="16304"/>
    <x v="9"/>
    <x v="4"/>
    <x v="2"/>
    <x v="207"/>
    <s v="Zona"/>
    <s v="Etapas Históricas - Vacunación"/>
    <s v="Periodo 2020-2021"/>
    <s v="Unidades"/>
    <s v="Ministerio de Ciencias, Tecnología, Conocimiento e Innovación"/>
    <x v="2935"/>
    <m/>
    <s v="Gráfico Evolución Comparativo"/>
    <m/>
    <x v="2921"/>
    <m/>
    <s v="#1774B9"/>
    <s v="360-2936"/>
    <n v="36316304"/>
    <s v="T-370"/>
    <s v="C-364"/>
    <s v="FI-366"/>
    <s v="M-375"/>
  </r>
  <r>
    <x v="2936"/>
    <n v="360"/>
    <s v="Enfermedades Mundiales"/>
    <s v="Salud"/>
    <n v="16108"/>
    <x v="9"/>
    <x v="4"/>
    <x v="2"/>
    <x v="208"/>
    <s v="Zona"/>
    <s v="Etapas Históricas - Vacunación"/>
    <s v="Periodo 2020-2021"/>
    <s v="Unidades"/>
    <s v="Ministerio de Ciencias, Tecnología, Conocimiento e Innovación"/>
    <x v="2936"/>
    <m/>
    <s v="Gráfico Evolución Comparativo"/>
    <m/>
    <x v="2922"/>
    <m/>
    <s v="#1774B9"/>
    <s v="360-2937"/>
    <n v="36316108"/>
    <s v="T-370"/>
    <s v="C-364"/>
    <s v="FI-366"/>
    <s v="M-375"/>
  </r>
  <r>
    <x v="2937"/>
    <n v="360"/>
    <s v="Enfermedades Mundiales"/>
    <s v="Salud"/>
    <n v="16305"/>
    <x v="9"/>
    <x v="4"/>
    <x v="2"/>
    <x v="209"/>
    <s v="Zona"/>
    <s v="Etapas Históricas - Vacunación"/>
    <s v="Periodo 2020-2021"/>
    <s v="Unidades"/>
    <s v="Ministerio de Ciencias, Tecnología, Conocimiento e Innovación"/>
    <x v="2937"/>
    <m/>
    <s v="Gráfico Evolución Comparativo"/>
    <m/>
    <x v="2923"/>
    <m/>
    <s v="#1774B9"/>
    <s v="360-2938"/>
    <n v="36316305"/>
    <s v="T-370"/>
    <s v="C-364"/>
    <s v="FI-366"/>
    <s v="M-375"/>
  </r>
  <r>
    <x v="2938"/>
    <n v="360"/>
    <s v="Enfermedades Mundiales"/>
    <s v="Salud"/>
    <n v="16207"/>
    <x v="9"/>
    <x v="4"/>
    <x v="2"/>
    <x v="210"/>
    <s v="Zona"/>
    <s v="Etapas Históricas - Vacunación"/>
    <s v="Periodo 2020-2021"/>
    <s v="Unidades"/>
    <s v="Ministerio de Ciencias, Tecnología, Conocimiento e Innovación"/>
    <x v="2938"/>
    <m/>
    <s v="Gráfico Evolución Comparativo"/>
    <m/>
    <x v="2924"/>
    <m/>
    <s v="#1774B9"/>
    <s v="360-2939"/>
    <n v="36316207"/>
    <s v="T-370"/>
    <s v="C-364"/>
    <s v="FI-366"/>
    <s v="M-375"/>
  </r>
  <r>
    <x v="2939"/>
    <n v="360"/>
    <s v="Enfermedades Mundiales"/>
    <s v="Salud"/>
    <n v="16109"/>
    <x v="9"/>
    <x v="4"/>
    <x v="2"/>
    <x v="211"/>
    <s v="Zona"/>
    <s v="Etapas Históricas - Vacunación"/>
    <s v="Periodo 2020-2021"/>
    <s v="Unidades"/>
    <s v="Ministerio de Ciencias, Tecnología, Conocimiento e Innovación"/>
    <x v="2939"/>
    <m/>
    <s v="Gráfico Evolución Comparativo"/>
    <m/>
    <x v="2925"/>
    <m/>
    <s v="#1774B9"/>
    <s v="360-2940"/>
    <n v="36316109"/>
    <s v="T-370"/>
    <s v="C-364"/>
    <s v="FI-366"/>
    <s v="M-375"/>
  </r>
  <r>
    <x v="2940"/>
    <n v="360"/>
    <s v="Enfermedades Mundiales"/>
    <s v="Salud"/>
    <n v="9101"/>
    <x v="9"/>
    <x v="4"/>
    <x v="2"/>
    <x v="212"/>
    <s v="Zona"/>
    <s v="Etapas Históricas - Vacunación"/>
    <s v="Periodo 2020-2021"/>
    <s v="Unidades"/>
    <s v="Ministerio de Ciencias, Tecnología, Conocimiento e Innovación"/>
    <x v="2940"/>
    <m/>
    <s v="Gráfico Evolución Comparativo"/>
    <m/>
    <x v="2926"/>
    <m/>
    <s v="#1774B9"/>
    <s v="360-2941"/>
    <n v="36309101"/>
    <s v="T-370"/>
    <s v="C-364"/>
    <s v="FI-366"/>
    <s v="M-375"/>
  </r>
  <r>
    <x v="2941"/>
    <n v="360"/>
    <s v="Enfermedades Mundiales"/>
    <s v="Salud"/>
    <n v="9102"/>
    <x v="9"/>
    <x v="4"/>
    <x v="2"/>
    <x v="213"/>
    <s v="Zona"/>
    <s v="Etapas Históricas - Vacunación"/>
    <s v="Periodo 2020-2021"/>
    <s v="Unidades"/>
    <s v="Ministerio de Ciencias, Tecnología, Conocimiento e Innovación"/>
    <x v="2941"/>
    <m/>
    <s v="Gráfico Evolución Comparativo"/>
    <m/>
    <x v="2927"/>
    <m/>
    <s v="#1774B9"/>
    <s v="360-2942"/>
    <n v="36309102"/>
    <s v="T-370"/>
    <s v="C-364"/>
    <s v="FI-366"/>
    <s v="M-375"/>
  </r>
  <r>
    <x v="2942"/>
    <n v="360"/>
    <s v="Enfermedades Mundiales"/>
    <s v="Salud"/>
    <n v="9103"/>
    <x v="9"/>
    <x v="4"/>
    <x v="2"/>
    <x v="214"/>
    <s v="Zona"/>
    <s v="Etapas Históricas - Vacunación"/>
    <s v="Periodo 2020-2021"/>
    <s v="Unidades"/>
    <s v="Ministerio de Ciencias, Tecnología, Conocimiento e Innovación"/>
    <x v="2942"/>
    <m/>
    <s v="Gráfico Evolución Comparativo"/>
    <m/>
    <x v="2928"/>
    <m/>
    <s v="#1774B9"/>
    <s v="360-2943"/>
    <n v="36309103"/>
    <s v="T-370"/>
    <s v="C-364"/>
    <s v="FI-366"/>
    <s v="M-375"/>
  </r>
  <r>
    <x v="2943"/>
    <n v="360"/>
    <s v="Enfermedades Mundiales"/>
    <s v="Salud"/>
    <n v="9104"/>
    <x v="9"/>
    <x v="4"/>
    <x v="2"/>
    <x v="215"/>
    <s v="Zona"/>
    <s v="Etapas Históricas - Vacunación"/>
    <s v="Periodo 2020-2021"/>
    <s v="Unidades"/>
    <s v="Ministerio de Ciencias, Tecnología, Conocimiento e Innovación"/>
    <x v="2943"/>
    <m/>
    <s v="Gráfico Evolución Comparativo"/>
    <m/>
    <x v="2929"/>
    <m/>
    <s v="#1774B9"/>
    <s v="360-2944"/>
    <n v="36309104"/>
    <s v="T-370"/>
    <s v="C-364"/>
    <s v="FI-366"/>
    <s v="M-375"/>
  </r>
  <r>
    <x v="2944"/>
    <n v="360"/>
    <s v="Enfermedades Mundiales"/>
    <s v="Salud"/>
    <n v="9105"/>
    <x v="9"/>
    <x v="4"/>
    <x v="2"/>
    <x v="216"/>
    <s v="Zona"/>
    <s v="Etapas Históricas - Vacunación"/>
    <s v="Periodo 2020-2021"/>
    <s v="Unidades"/>
    <s v="Ministerio de Ciencias, Tecnología, Conocimiento e Innovación"/>
    <x v="2944"/>
    <m/>
    <s v="Gráfico Evolución Comparativo"/>
    <m/>
    <x v="2930"/>
    <m/>
    <s v="#1774B9"/>
    <s v="360-2945"/>
    <n v="36309105"/>
    <s v="T-370"/>
    <s v="C-364"/>
    <s v="FI-366"/>
    <s v="M-375"/>
  </r>
  <r>
    <x v="2945"/>
    <n v="360"/>
    <s v="Enfermedades Mundiales"/>
    <s v="Salud"/>
    <n v="9106"/>
    <x v="9"/>
    <x v="4"/>
    <x v="2"/>
    <x v="217"/>
    <s v="Zona"/>
    <s v="Etapas Históricas - Vacunación"/>
    <s v="Periodo 2020-2021"/>
    <s v="Unidades"/>
    <s v="Ministerio de Ciencias, Tecnología, Conocimiento e Innovación"/>
    <x v="2945"/>
    <m/>
    <s v="Gráfico Evolución Comparativo"/>
    <m/>
    <x v="2931"/>
    <m/>
    <s v="#1774B9"/>
    <s v="360-2946"/>
    <n v="36309106"/>
    <s v="T-370"/>
    <s v="C-364"/>
    <s v="FI-366"/>
    <s v="M-375"/>
  </r>
  <r>
    <x v="2946"/>
    <n v="360"/>
    <s v="Enfermedades Mundiales"/>
    <s v="Salud"/>
    <n v="9107"/>
    <x v="9"/>
    <x v="4"/>
    <x v="2"/>
    <x v="218"/>
    <s v="Zona"/>
    <s v="Etapas Históricas - Vacunación"/>
    <s v="Periodo 2020-2021"/>
    <s v="Unidades"/>
    <s v="Ministerio de Ciencias, Tecnología, Conocimiento e Innovación"/>
    <x v="2946"/>
    <m/>
    <s v="Gráfico Evolución Comparativo"/>
    <m/>
    <x v="2932"/>
    <m/>
    <s v="#1774B9"/>
    <s v="360-2947"/>
    <n v="36309107"/>
    <s v="T-370"/>
    <s v="C-364"/>
    <s v="FI-366"/>
    <s v="M-375"/>
  </r>
  <r>
    <x v="2947"/>
    <n v="360"/>
    <s v="Enfermedades Mundiales"/>
    <s v="Salud"/>
    <n v="9108"/>
    <x v="9"/>
    <x v="4"/>
    <x v="2"/>
    <x v="219"/>
    <s v="Zona"/>
    <s v="Etapas Históricas - Vacunación"/>
    <s v="Periodo 2020-2021"/>
    <s v="Unidades"/>
    <s v="Ministerio de Ciencias, Tecnología, Conocimiento e Innovación"/>
    <x v="2947"/>
    <m/>
    <s v="Gráfico Evolución Comparativo"/>
    <m/>
    <x v="2933"/>
    <m/>
    <s v="#1774B9"/>
    <s v="360-2948"/>
    <n v="36309108"/>
    <s v="T-370"/>
    <s v="C-364"/>
    <s v="FI-366"/>
    <s v="M-375"/>
  </r>
  <r>
    <x v="2948"/>
    <n v="360"/>
    <s v="Enfermedades Mundiales"/>
    <s v="Salud"/>
    <n v="9109"/>
    <x v="9"/>
    <x v="4"/>
    <x v="2"/>
    <x v="220"/>
    <s v="Zona"/>
    <s v="Etapas Históricas - Vacunación"/>
    <s v="Periodo 2020-2021"/>
    <s v="Unidades"/>
    <s v="Ministerio de Ciencias, Tecnología, Conocimiento e Innovación"/>
    <x v="2948"/>
    <m/>
    <s v="Gráfico Evolución Comparativo"/>
    <m/>
    <x v="2934"/>
    <m/>
    <s v="#1774B9"/>
    <s v="360-2949"/>
    <n v="36309109"/>
    <s v="T-370"/>
    <s v="C-364"/>
    <s v="FI-366"/>
    <s v="M-375"/>
  </r>
  <r>
    <x v="2949"/>
    <n v="360"/>
    <s v="Enfermedades Mundiales"/>
    <s v="Salud"/>
    <n v="9110"/>
    <x v="9"/>
    <x v="4"/>
    <x v="2"/>
    <x v="221"/>
    <s v="Zona"/>
    <s v="Etapas Históricas - Vacunación"/>
    <s v="Periodo 2020-2021"/>
    <s v="Unidades"/>
    <s v="Ministerio de Ciencias, Tecnología, Conocimiento e Innovación"/>
    <x v="2949"/>
    <m/>
    <s v="Gráfico Evolución Comparativo"/>
    <m/>
    <x v="2935"/>
    <m/>
    <s v="#1774B9"/>
    <s v="360-2950"/>
    <n v="36309110"/>
    <s v="T-370"/>
    <s v="C-364"/>
    <s v="FI-366"/>
    <s v="M-375"/>
  </r>
  <r>
    <x v="2950"/>
    <n v="360"/>
    <s v="Enfermedades Mundiales"/>
    <s v="Salud"/>
    <n v="9111"/>
    <x v="9"/>
    <x v="4"/>
    <x v="2"/>
    <x v="222"/>
    <s v="Zona"/>
    <s v="Etapas Históricas - Vacunación"/>
    <s v="Periodo 2020-2021"/>
    <s v="Unidades"/>
    <s v="Ministerio de Ciencias, Tecnología, Conocimiento e Innovación"/>
    <x v="2950"/>
    <m/>
    <s v="Gráfico Evolución Comparativo"/>
    <m/>
    <x v="2936"/>
    <m/>
    <s v="#1774B9"/>
    <s v="360-2951"/>
    <n v="36309111"/>
    <s v="T-370"/>
    <s v="C-364"/>
    <s v="FI-366"/>
    <s v="M-375"/>
  </r>
  <r>
    <x v="2951"/>
    <n v="360"/>
    <s v="Enfermedades Mundiales"/>
    <s v="Salud"/>
    <n v="9112"/>
    <x v="9"/>
    <x v="4"/>
    <x v="2"/>
    <x v="223"/>
    <s v="Zona"/>
    <s v="Etapas Históricas - Vacunación"/>
    <s v="Periodo 2020-2021"/>
    <s v="Unidades"/>
    <s v="Ministerio de Ciencias, Tecnología, Conocimiento e Innovación"/>
    <x v="2951"/>
    <m/>
    <s v="Gráfico Evolución Comparativo"/>
    <m/>
    <x v="2937"/>
    <m/>
    <s v="#1774B9"/>
    <s v="360-2952"/>
    <n v="36309112"/>
    <s v="T-370"/>
    <s v="C-364"/>
    <s v="FI-366"/>
    <s v="M-375"/>
  </r>
  <r>
    <x v="2952"/>
    <n v="360"/>
    <s v="Enfermedades Mundiales"/>
    <s v="Salud"/>
    <n v="9113"/>
    <x v="9"/>
    <x v="4"/>
    <x v="2"/>
    <x v="224"/>
    <s v="Zona"/>
    <s v="Etapas Históricas - Vacunación"/>
    <s v="Periodo 2020-2021"/>
    <s v="Unidades"/>
    <s v="Ministerio de Ciencias, Tecnología, Conocimiento e Innovación"/>
    <x v="2952"/>
    <m/>
    <s v="Gráfico Evolución Comparativo"/>
    <m/>
    <x v="2938"/>
    <m/>
    <s v="#1774B9"/>
    <s v="360-2953"/>
    <n v="36309113"/>
    <s v="T-370"/>
    <s v="C-364"/>
    <s v="FI-366"/>
    <s v="M-375"/>
  </r>
  <r>
    <x v="2953"/>
    <n v="360"/>
    <s v="Enfermedades Mundiales"/>
    <s v="Salud"/>
    <n v="9114"/>
    <x v="9"/>
    <x v="4"/>
    <x v="2"/>
    <x v="225"/>
    <s v="Zona"/>
    <s v="Etapas Históricas - Vacunación"/>
    <s v="Periodo 2020-2021"/>
    <s v="Unidades"/>
    <s v="Ministerio de Ciencias, Tecnología, Conocimiento e Innovación"/>
    <x v="2953"/>
    <m/>
    <s v="Gráfico Evolución Comparativo"/>
    <m/>
    <x v="2939"/>
    <m/>
    <s v="#1774B9"/>
    <s v="360-2954"/>
    <n v="36309114"/>
    <s v="T-370"/>
    <s v="C-364"/>
    <s v="FI-366"/>
    <s v="M-375"/>
  </r>
  <r>
    <x v="2954"/>
    <n v="360"/>
    <s v="Enfermedades Mundiales"/>
    <s v="Salud"/>
    <n v="9115"/>
    <x v="9"/>
    <x v="4"/>
    <x v="2"/>
    <x v="226"/>
    <s v="Zona"/>
    <s v="Etapas Históricas - Vacunación"/>
    <s v="Periodo 2020-2021"/>
    <s v="Unidades"/>
    <s v="Ministerio de Ciencias, Tecnología, Conocimiento e Innovación"/>
    <x v="2954"/>
    <m/>
    <s v="Gráfico Evolución Comparativo"/>
    <m/>
    <x v="2940"/>
    <m/>
    <s v="#1774B9"/>
    <s v="360-2955"/>
    <n v="36309115"/>
    <s v="T-370"/>
    <s v="C-364"/>
    <s v="FI-366"/>
    <s v="M-375"/>
  </r>
  <r>
    <x v="2955"/>
    <n v="360"/>
    <s v="Enfermedades Mundiales"/>
    <s v="Salud"/>
    <n v="9116"/>
    <x v="9"/>
    <x v="4"/>
    <x v="2"/>
    <x v="227"/>
    <s v="Zona"/>
    <s v="Etapas Históricas - Vacunación"/>
    <s v="Periodo 2020-2021"/>
    <s v="Unidades"/>
    <s v="Ministerio de Ciencias, Tecnología, Conocimiento e Innovación"/>
    <x v="2955"/>
    <m/>
    <s v="Gráfico Evolución Comparativo"/>
    <m/>
    <x v="2941"/>
    <m/>
    <s v="#1774B9"/>
    <s v="360-2956"/>
    <n v="36309116"/>
    <s v="T-370"/>
    <s v="C-364"/>
    <s v="FI-366"/>
    <s v="M-375"/>
  </r>
  <r>
    <x v="2956"/>
    <n v="360"/>
    <s v="Enfermedades Mundiales"/>
    <s v="Salud"/>
    <n v="9117"/>
    <x v="9"/>
    <x v="4"/>
    <x v="2"/>
    <x v="228"/>
    <s v="Zona"/>
    <s v="Etapas Históricas - Vacunación"/>
    <s v="Periodo 2020-2021"/>
    <s v="Unidades"/>
    <s v="Ministerio de Ciencias, Tecnología, Conocimiento e Innovación"/>
    <x v="2956"/>
    <m/>
    <s v="Gráfico Evolución Comparativo"/>
    <m/>
    <x v="2942"/>
    <m/>
    <s v="#1774B9"/>
    <s v="360-2957"/>
    <n v="36309117"/>
    <s v="T-370"/>
    <s v="C-364"/>
    <s v="FI-366"/>
    <s v="M-375"/>
  </r>
  <r>
    <x v="2957"/>
    <n v="360"/>
    <s v="Enfermedades Mundiales"/>
    <s v="Salud"/>
    <n v="9118"/>
    <x v="9"/>
    <x v="4"/>
    <x v="2"/>
    <x v="229"/>
    <s v="Zona"/>
    <s v="Etapas Históricas - Vacunación"/>
    <s v="Periodo 2020-2021"/>
    <s v="Unidades"/>
    <s v="Ministerio de Ciencias, Tecnología, Conocimiento e Innovación"/>
    <x v="2957"/>
    <m/>
    <s v="Gráfico Evolución Comparativo"/>
    <m/>
    <x v="2943"/>
    <m/>
    <s v="#1774B9"/>
    <s v="360-2958"/>
    <n v="36309118"/>
    <s v="T-370"/>
    <s v="C-364"/>
    <s v="FI-366"/>
    <s v="M-375"/>
  </r>
  <r>
    <x v="2958"/>
    <n v="360"/>
    <s v="Enfermedades Mundiales"/>
    <s v="Salud"/>
    <n v="9119"/>
    <x v="9"/>
    <x v="4"/>
    <x v="2"/>
    <x v="230"/>
    <s v="Zona"/>
    <s v="Etapas Históricas - Vacunación"/>
    <s v="Periodo 2020-2021"/>
    <s v="Unidades"/>
    <s v="Ministerio de Ciencias, Tecnología, Conocimiento e Innovación"/>
    <x v="2958"/>
    <m/>
    <s v="Gráfico Evolución Comparativo"/>
    <m/>
    <x v="2944"/>
    <m/>
    <s v="#1774B9"/>
    <s v="360-2959"/>
    <n v="36309119"/>
    <s v="T-370"/>
    <s v="C-364"/>
    <s v="FI-366"/>
    <s v="M-375"/>
  </r>
  <r>
    <x v="2959"/>
    <n v="360"/>
    <s v="Enfermedades Mundiales"/>
    <s v="Salud"/>
    <n v="9120"/>
    <x v="9"/>
    <x v="4"/>
    <x v="2"/>
    <x v="231"/>
    <s v="Zona"/>
    <s v="Etapas Históricas - Vacunación"/>
    <s v="Periodo 2020-2021"/>
    <s v="Unidades"/>
    <s v="Ministerio de Ciencias, Tecnología, Conocimiento e Innovación"/>
    <x v="2959"/>
    <m/>
    <s v="Gráfico Evolución Comparativo"/>
    <m/>
    <x v="2945"/>
    <m/>
    <s v="#1774B9"/>
    <s v="360-2960"/>
    <n v="36309120"/>
    <s v="T-370"/>
    <s v="C-364"/>
    <s v="FI-366"/>
    <s v="M-375"/>
  </r>
  <r>
    <x v="2960"/>
    <n v="360"/>
    <s v="Enfermedades Mundiales"/>
    <s v="Salud"/>
    <n v="9121"/>
    <x v="9"/>
    <x v="4"/>
    <x v="2"/>
    <x v="232"/>
    <s v="Zona"/>
    <s v="Etapas Históricas - Vacunación"/>
    <s v="Periodo 2020-2021"/>
    <s v="Unidades"/>
    <s v="Ministerio de Ciencias, Tecnología, Conocimiento e Innovación"/>
    <x v="2960"/>
    <m/>
    <s v="Gráfico Evolución Comparativo"/>
    <m/>
    <x v="2946"/>
    <m/>
    <s v="#1774B9"/>
    <s v="360-2961"/>
    <n v="36309121"/>
    <s v="T-370"/>
    <s v="C-364"/>
    <s v="FI-366"/>
    <s v="M-375"/>
  </r>
  <r>
    <x v="2961"/>
    <n v="360"/>
    <s v="Enfermedades Mundiales"/>
    <s v="Salud"/>
    <n v="9201"/>
    <x v="9"/>
    <x v="4"/>
    <x v="2"/>
    <x v="233"/>
    <s v="Zona"/>
    <s v="Etapas Históricas - Vacunación"/>
    <s v="Periodo 2020-2021"/>
    <s v="Unidades"/>
    <s v="Ministerio de Ciencias, Tecnología, Conocimiento e Innovación"/>
    <x v="2961"/>
    <m/>
    <s v="Gráfico Evolución Comparativo"/>
    <m/>
    <x v="2947"/>
    <m/>
    <s v="#1774B9"/>
    <s v="360-2962"/>
    <n v="36309201"/>
    <s v="T-370"/>
    <s v="C-364"/>
    <s v="FI-366"/>
    <s v="M-375"/>
  </r>
  <r>
    <x v="2962"/>
    <n v="360"/>
    <s v="Enfermedades Mundiales"/>
    <s v="Salud"/>
    <n v="9202"/>
    <x v="9"/>
    <x v="4"/>
    <x v="2"/>
    <x v="234"/>
    <s v="Zona"/>
    <s v="Etapas Históricas - Vacunación"/>
    <s v="Periodo 2020-2021"/>
    <s v="Unidades"/>
    <s v="Ministerio de Ciencias, Tecnología, Conocimiento e Innovación"/>
    <x v="2962"/>
    <m/>
    <s v="Gráfico Evolución Comparativo"/>
    <m/>
    <x v="2948"/>
    <m/>
    <s v="#1774B9"/>
    <s v="360-2963"/>
    <n v="36309202"/>
    <s v="T-370"/>
    <s v="C-364"/>
    <s v="FI-366"/>
    <s v="M-375"/>
  </r>
  <r>
    <x v="2963"/>
    <n v="360"/>
    <s v="Enfermedades Mundiales"/>
    <s v="Salud"/>
    <n v="9203"/>
    <x v="9"/>
    <x v="4"/>
    <x v="2"/>
    <x v="235"/>
    <s v="Zona"/>
    <s v="Etapas Históricas - Vacunación"/>
    <s v="Periodo 2020-2021"/>
    <s v="Unidades"/>
    <s v="Ministerio de Ciencias, Tecnología, Conocimiento e Innovación"/>
    <x v="2963"/>
    <m/>
    <s v="Gráfico Evolución Comparativo"/>
    <m/>
    <x v="2949"/>
    <m/>
    <s v="#1774B9"/>
    <s v="360-2964"/>
    <n v="36309203"/>
    <s v="T-370"/>
    <s v="C-364"/>
    <s v="FI-366"/>
    <s v="M-375"/>
  </r>
  <r>
    <x v="2964"/>
    <n v="360"/>
    <s v="Enfermedades Mundiales"/>
    <s v="Salud"/>
    <n v="9204"/>
    <x v="9"/>
    <x v="4"/>
    <x v="2"/>
    <x v="236"/>
    <s v="Zona"/>
    <s v="Etapas Históricas - Vacunación"/>
    <s v="Periodo 2020-2021"/>
    <s v="Unidades"/>
    <s v="Ministerio de Ciencias, Tecnología, Conocimiento e Innovación"/>
    <x v="2964"/>
    <m/>
    <s v="Gráfico Evolución Comparativo"/>
    <m/>
    <x v="2950"/>
    <m/>
    <s v="#1774B9"/>
    <s v="360-2965"/>
    <n v="36309204"/>
    <s v="T-370"/>
    <s v="C-364"/>
    <s v="FI-366"/>
    <s v="M-375"/>
  </r>
  <r>
    <x v="2965"/>
    <n v="360"/>
    <s v="Enfermedades Mundiales"/>
    <s v="Salud"/>
    <n v="9205"/>
    <x v="9"/>
    <x v="4"/>
    <x v="2"/>
    <x v="237"/>
    <s v="Zona"/>
    <s v="Etapas Históricas - Vacunación"/>
    <s v="Periodo 2020-2021"/>
    <s v="Unidades"/>
    <s v="Ministerio de Ciencias, Tecnología, Conocimiento e Innovación"/>
    <x v="2965"/>
    <m/>
    <s v="Gráfico Evolución Comparativo"/>
    <m/>
    <x v="2951"/>
    <m/>
    <s v="#1774B9"/>
    <s v="360-2966"/>
    <n v="36309205"/>
    <s v="T-370"/>
    <s v="C-364"/>
    <s v="FI-366"/>
    <s v="M-375"/>
  </r>
  <r>
    <x v="2966"/>
    <n v="360"/>
    <s v="Enfermedades Mundiales"/>
    <s v="Salud"/>
    <n v="9206"/>
    <x v="9"/>
    <x v="4"/>
    <x v="2"/>
    <x v="238"/>
    <s v="Zona"/>
    <s v="Etapas Históricas - Vacunación"/>
    <s v="Periodo 2020-2021"/>
    <s v="Unidades"/>
    <s v="Ministerio de Ciencias, Tecnología, Conocimiento e Innovación"/>
    <x v="2966"/>
    <m/>
    <s v="Gráfico Evolución Comparativo"/>
    <m/>
    <x v="2952"/>
    <m/>
    <s v="#1774B9"/>
    <s v="360-2967"/>
    <n v="36309206"/>
    <s v="T-370"/>
    <s v="C-364"/>
    <s v="FI-366"/>
    <s v="M-375"/>
  </r>
  <r>
    <x v="2967"/>
    <n v="360"/>
    <s v="Enfermedades Mundiales"/>
    <s v="Salud"/>
    <n v="9207"/>
    <x v="9"/>
    <x v="4"/>
    <x v="2"/>
    <x v="239"/>
    <s v="Zona"/>
    <s v="Etapas Históricas - Vacunación"/>
    <s v="Periodo 2020-2021"/>
    <s v="Unidades"/>
    <s v="Ministerio de Ciencias, Tecnología, Conocimiento e Innovación"/>
    <x v="2967"/>
    <m/>
    <s v="Gráfico Evolución Comparativo"/>
    <m/>
    <x v="2953"/>
    <m/>
    <s v="#1774B9"/>
    <s v="360-2968"/>
    <n v="36309207"/>
    <s v="T-370"/>
    <s v="C-364"/>
    <s v="FI-366"/>
    <s v="M-375"/>
  </r>
  <r>
    <x v="2968"/>
    <n v="360"/>
    <s v="Enfermedades Mundiales"/>
    <s v="Salud"/>
    <n v="9208"/>
    <x v="9"/>
    <x v="4"/>
    <x v="2"/>
    <x v="240"/>
    <s v="Zona"/>
    <s v="Etapas Históricas - Vacunación"/>
    <s v="Periodo 2020-2021"/>
    <s v="Unidades"/>
    <s v="Ministerio de Ciencias, Tecnología, Conocimiento e Innovación"/>
    <x v="2968"/>
    <m/>
    <s v="Gráfico Evolución Comparativo"/>
    <m/>
    <x v="2954"/>
    <m/>
    <s v="#1774B9"/>
    <s v="360-2969"/>
    <n v="36309208"/>
    <s v="T-370"/>
    <s v="C-364"/>
    <s v="FI-366"/>
    <s v="M-375"/>
  </r>
  <r>
    <x v="2969"/>
    <n v="360"/>
    <s v="Enfermedades Mundiales"/>
    <s v="Salud"/>
    <n v="9209"/>
    <x v="9"/>
    <x v="4"/>
    <x v="2"/>
    <x v="241"/>
    <s v="Zona"/>
    <s v="Etapas Históricas - Vacunación"/>
    <s v="Periodo 2020-2021"/>
    <s v="Unidades"/>
    <s v="Ministerio de Ciencias, Tecnología, Conocimiento e Innovación"/>
    <x v="2969"/>
    <m/>
    <s v="Gráfico Evolución Comparativo"/>
    <m/>
    <x v="2955"/>
    <m/>
    <s v="#1774B9"/>
    <s v="360-2970"/>
    <n v="36309209"/>
    <s v="T-370"/>
    <s v="C-364"/>
    <s v="FI-366"/>
    <s v="M-375"/>
  </r>
  <r>
    <x v="2970"/>
    <n v="360"/>
    <s v="Enfermedades Mundiales"/>
    <s v="Salud"/>
    <n v="9210"/>
    <x v="9"/>
    <x v="4"/>
    <x v="2"/>
    <x v="242"/>
    <s v="Zona"/>
    <s v="Etapas Históricas - Vacunación"/>
    <s v="Periodo 2020-2021"/>
    <s v="Unidades"/>
    <s v="Ministerio de Ciencias, Tecnología, Conocimiento e Innovación"/>
    <x v="2970"/>
    <m/>
    <s v="Gráfico Evolución Comparativo"/>
    <m/>
    <x v="2956"/>
    <m/>
    <s v="#1774B9"/>
    <s v="360-2971"/>
    <n v="36309210"/>
    <s v="T-370"/>
    <s v="C-364"/>
    <s v="FI-366"/>
    <s v="M-375"/>
  </r>
  <r>
    <x v="2971"/>
    <n v="360"/>
    <s v="Enfermedades Mundiales"/>
    <s v="Salud"/>
    <n v="9211"/>
    <x v="9"/>
    <x v="4"/>
    <x v="2"/>
    <x v="243"/>
    <s v="Zona"/>
    <s v="Etapas Históricas - Vacunación"/>
    <s v="Periodo 2020-2021"/>
    <s v="Unidades"/>
    <s v="Ministerio de Ciencias, Tecnología, Conocimiento e Innovación"/>
    <x v="2971"/>
    <m/>
    <s v="Gráfico Evolución Comparativo"/>
    <m/>
    <x v="2957"/>
    <m/>
    <s v="#1774B9"/>
    <s v="360-2972"/>
    <n v="36309211"/>
    <s v="T-370"/>
    <s v="C-364"/>
    <s v="FI-366"/>
    <s v="M-375"/>
  </r>
  <r>
    <x v="2972"/>
    <n v="360"/>
    <s v="Enfermedades Mundiales"/>
    <s v="Salud"/>
    <n v="10101"/>
    <x v="9"/>
    <x v="4"/>
    <x v="2"/>
    <x v="244"/>
    <s v="Zona"/>
    <s v="Etapas Históricas - Vacunación"/>
    <s v="Periodo 2020-2021"/>
    <s v="Unidades"/>
    <s v="Ministerio de Ciencias, Tecnología, Conocimiento e Innovación"/>
    <x v="2972"/>
    <m/>
    <s v="Gráfico Evolución Comparativo"/>
    <m/>
    <x v="2958"/>
    <m/>
    <s v="#1774B9"/>
    <s v="360-2973"/>
    <n v="36310101"/>
    <s v="T-370"/>
    <s v="C-364"/>
    <s v="FI-366"/>
    <s v="M-375"/>
  </r>
  <r>
    <x v="2973"/>
    <n v="360"/>
    <s v="Enfermedades Mundiales"/>
    <s v="Salud"/>
    <n v="10102"/>
    <x v="9"/>
    <x v="4"/>
    <x v="2"/>
    <x v="245"/>
    <s v="Zona"/>
    <s v="Etapas Históricas - Vacunación"/>
    <s v="Periodo 2020-2021"/>
    <s v="Unidades"/>
    <s v="Ministerio de Ciencias, Tecnología, Conocimiento e Innovación"/>
    <x v="2973"/>
    <m/>
    <s v="Gráfico Evolución Comparativo"/>
    <m/>
    <x v="2959"/>
    <m/>
    <s v="#1774B9"/>
    <s v="360-2974"/>
    <n v="36310102"/>
    <s v="T-370"/>
    <s v="C-364"/>
    <s v="FI-366"/>
    <s v="M-375"/>
  </r>
  <r>
    <x v="2974"/>
    <n v="360"/>
    <s v="Enfermedades Mundiales"/>
    <s v="Salud"/>
    <n v="10103"/>
    <x v="9"/>
    <x v="4"/>
    <x v="2"/>
    <x v="246"/>
    <s v="Zona"/>
    <s v="Etapas Históricas - Vacunación"/>
    <s v="Periodo 2020-2021"/>
    <s v="Unidades"/>
    <s v="Ministerio de Ciencias, Tecnología, Conocimiento e Innovación"/>
    <x v="2974"/>
    <m/>
    <s v="Gráfico Evolución Comparativo"/>
    <m/>
    <x v="2960"/>
    <m/>
    <s v="#1774B9"/>
    <s v="360-2975"/>
    <n v="36310103"/>
    <s v="T-370"/>
    <s v="C-364"/>
    <s v="FI-366"/>
    <s v="M-375"/>
  </r>
  <r>
    <x v="2975"/>
    <n v="360"/>
    <s v="Enfermedades Mundiales"/>
    <s v="Salud"/>
    <n v="10104"/>
    <x v="9"/>
    <x v="4"/>
    <x v="2"/>
    <x v="247"/>
    <s v="Zona"/>
    <s v="Etapas Históricas - Vacunación"/>
    <s v="Periodo 2020-2021"/>
    <s v="Unidades"/>
    <s v="Ministerio de Ciencias, Tecnología, Conocimiento e Innovación"/>
    <x v="2975"/>
    <m/>
    <s v="Gráfico Evolución Comparativo"/>
    <m/>
    <x v="2961"/>
    <m/>
    <s v="#1774B9"/>
    <s v="360-2976"/>
    <n v="36310104"/>
    <s v="T-370"/>
    <s v="C-364"/>
    <s v="FI-366"/>
    <s v="M-375"/>
  </r>
  <r>
    <x v="2976"/>
    <n v="360"/>
    <s v="Enfermedades Mundiales"/>
    <s v="Salud"/>
    <n v="10105"/>
    <x v="9"/>
    <x v="4"/>
    <x v="2"/>
    <x v="248"/>
    <s v="Zona"/>
    <s v="Etapas Históricas - Vacunación"/>
    <s v="Periodo 2020-2021"/>
    <s v="Unidades"/>
    <s v="Ministerio de Ciencias, Tecnología, Conocimiento e Innovación"/>
    <x v="2976"/>
    <m/>
    <s v="Gráfico Evolución Comparativo"/>
    <m/>
    <x v="2962"/>
    <m/>
    <s v="#1774B9"/>
    <s v="360-2977"/>
    <n v="36310105"/>
    <s v="T-370"/>
    <s v="C-364"/>
    <s v="FI-366"/>
    <s v="M-375"/>
  </r>
  <r>
    <x v="2977"/>
    <n v="360"/>
    <s v="Enfermedades Mundiales"/>
    <s v="Salud"/>
    <n v="10106"/>
    <x v="9"/>
    <x v="4"/>
    <x v="2"/>
    <x v="249"/>
    <s v="Zona"/>
    <s v="Etapas Históricas - Vacunación"/>
    <s v="Periodo 2020-2021"/>
    <s v="Unidades"/>
    <s v="Ministerio de Ciencias, Tecnología, Conocimiento e Innovación"/>
    <x v="2977"/>
    <m/>
    <s v="Gráfico Evolución Comparativo"/>
    <m/>
    <x v="2963"/>
    <m/>
    <s v="#1774B9"/>
    <s v="360-2978"/>
    <n v="36310106"/>
    <s v="T-370"/>
    <s v="C-364"/>
    <s v="FI-366"/>
    <s v="M-375"/>
  </r>
  <r>
    <x v="2978"/>
    <n v="360"/>
    <s v="Enfermedades Mundiales"/>
    <s v="Salud"/>
    <n v="10107"/>
    <x v="9"/>
    <x v="4"/>
    <x v="2"/>
    <x v="250"/>
    <s v="Zona"/>
    <s v="Etapas Históricas - Vacunación"/>
    <s v="Periodo 2020-2021"/>
    <s v="Unidades"/>
    <s v="Ministerio de Ciencias, Tecnología, Conocimiento e Innovación"/>
    <x v="2978"/>
    <m/>
    <s v="Gráfico Evolución Comparativo"/>
    <m/>
    <x v="2964"/>
    <m/>
    <s v="#1774B9"/>
    <s v="360-2979"/>
    <n v="36310107"/>
    <s v="T-370"/>
    <s v="C-364"/>
    <s v="FI-366"/>
    <s v="M-375"/>
  </r>
  <r>
    <x v="2979"/>
    <n v="360"/>
    <s v="Enfermedades Mundiales"/>
    <s v="Salud"/>
    <n v="10108"/>
    <x v="9"/>
    <x v="4"/>
    <x v="2"/>
    <x v="251"/>
    <s v="Zona"/>
    <s v="Etapas Históricas - Vacunación"/>
    <s v="Periodo 2020-2021"/>
    <s v="Unidades"/>
    <s v="Ministerio de Ciencias, Tecnología, Conocimiento e Innovación"/>
    <x v="2979"/>
    <m/>
    <s v="Gráfico Evolución Comparativo"/>
    <m/>
    <x v="2965"/>
    <m/>
    <s v="#1774B9"/>
    <s v="360-2980"/>
    <n v="36310108"/>
    <s v="T-370"/>
    <s v="C-364"/>
    <s v="FI-366"/>
    <s v="M-375"/>
  </r>
  <r>
    <x v="2980"/>
    <n v="360"/>
    <s v="Enfermedades Mundiales"/>
    <s v="Salud"/>
    <n v="10109"/>
    <x v="9"/>
    <x v="4"/>
    <x v="2"/>
    <x v="252"/>
    <s v="Zona"/>
    <s v="Etapas Históricas - Vacunación"/>
    <s v="Periodo 2020-2021"/>
    <s v="Unidades"/>
    <s v="Ministerio de Ciencias, Tecnología, Conocimiento e Innovación"/>
    <x v="2980"/>
    <m/>
    <s v="Gráfico Evolución Comparativo"/>
    <m/>
    <x v="2966"/>
    <m/>
    <s v="#1774B9"/>
    <s v="360-2981"/>
    <n v="36310109"/>
    <s v="T-370"/>
    <s v="C-364"/>
    <s v="FI-366"/>
    <s v="M-375"/>
  </r>
  <r>
    <x v="2981"/>
    <n v="360"/>
    <s v="Enfermedades Mundiales"/>
    <s v="Salud"/>
    <n v="10201"/>
    <x v="9"/>
    <x v="4"/>
    <x v="2"/>
    <x v="253"/>
    <s v="Zona"/>
    <s v="Etapas Históricas - Vacunación"/>
    <s v="Periodo 2020-2021"/>
    <s v="Unidades"/>
    <s v="Ministerio de Ciencias, Tecnología, Conocimiento e Innovación"/>
    <x v="2981"/>
    <m/>
    <s v="Gráfico Evolución Comparativo"/>
    <m/>
    <x v="2967"/>
    <m/>
    <s v="#1774B9"/>
    <s v="360-2982"/>
    <n v="36310201"/>
    <s v="T-370"/>
    <s v="C-364"/>
    <s v="FI-366"/>
    <s v="M-375"/>
  </r>
  <r>
    <x v="2982"/>
    <n v="360"/>
    <s v="Enfermedades Mundiales"/>
    <s v="Salud"/>
    <n v="10202"/>
    <x v="9"/>
    <x v="4"/>
    <x v="2"/>
    <x v="254"/>
    <s v="Zona"/>
    <s v="Etapas Históricas - Vacunación"/>
    <s v="Periodo 2020-2021"/>
    <s v="Unidades"/>
    <s v="Ministerio de Ciencias, Tecnología, Conocimiento e Innovación"/>
    <x v="2982"/>
    <m/>
    <s v="Gráfico Evolución Comparativo"/>
    <m/>
    <x v="2968"/>
    <m/>
    <s v="#1774B9"/>
    <s v="360-2983"/>
    <n v="36310202"/>
    <s v="T-370"/>
    <s v="C-364"/>
    <s v="FI-366"/>
    <s v="M-375"/>
  </r>
  <r>
    <x v="2983"/>
    <n v="360"/>
    <s v="Enfermedades Mundiales"/>
    <s v="Salud"/>
    <n v="10203"/>
    <x v="9"/>
    <x v="4"/>
    <x v="2"/>
    <x v="255"/>
    <s v="Zona"/>
    <s v="Etapas Históricas - Vacunación"/>
    <s v="Periodo 2020-2021"/>
    <s v="Unidades"/>
    <s v="Ministerio de Ciencias, Tecnología, Conocimiento e Innovación"/>
    <x v="2983"/>
    <m/>
    <s v="Gráfico Evolución Comparativo"/>
    <m/>
    <x v="2969"/>
    <m/>
    <s v="#1774B9"/>
    <s v="360-2984"/>
    <n v="36310203"/>
    <s v="T-370"/>
    <s v="C-364"/>
    <s v="FI-366"/>
    <s v="M-375"/>
  </r>
  <r>
    <x v="2984"/>
    <n v="360"/>
    <s v="Enfermedades Mundiales"/>
    <s v="Salud"/>
    <n v="10204"/>
    <x v="9"/>
    <x v="4"/>
    <x v="2"/>
    <x v="256"/>
    <s v="Zona"/>
    <s v="Etapas Históricas - Vacunación"/>
    <s v="Periodo 2020-2021"/>
    <s v="Unidades"/>
    <s v="Ministerio de Ciencias, Tecnología, Conocimiento e Innovación"/>
    <x v="2984"/>
    <m/>
    <s v="Gráfico Evolución Comparativo"/>
    <m/>
    <x v="2970"/>
    <m/>
    <s v="#1774B9"/>
    <s v="360-2985"/>
    <n v="36310204"/>
    <s v="T-370"/>
    <s v="C-364"/>
    <s v="FI-366"/>
    <s v="M-375"/>
  </r>
  <r>
    <x v="2985"/>
    <n v="360"/>
    <s v="Enfermedades Mundiales"/>
    <s v="Salud"/>
    <n v="10205"/>
    <x v="9"/>
    <x v="4"/>
    <x v="2"/>
    <x v="257"/>
    <s v="Zona"/>
    <s v="Etapas Históricas - Vacunación"/>
    <s v="Periodo 2020-2021"/>
    <s v="Unidades"/>
    <s v="Ministerio de Ciencias, Tecnología, Conocimiento e Innovación"/>
    <x v="2985"/>
    <m/>
    <s v="Gráfico Evolución Comparativo"/>
    <m/>
    <x v="2971"/>
    <m/>
    <s v="#1774B9"/>
    <s v="360-2986"/>
    <n v="36310205"/>
    <s v="T-370"/>
    <s v="C-364"/>
    <s v="FI-366"/>
    <s v="M-375"/>
  </r>
  <r>
    <x v="2986"/>
    <n v="360"/>
    <s v="Enfermedades Mundiales"/>
    <s v="Salud"/>
    <n v="10206"/>
    <x v="9"/>
    <x v="4"/>
    <x v="2"/>
    <x v="258"/>
    <s v="Zona"/>
    <s v="Etapas Históricas - Vacunación"/>
    <s v="Periodo 2020-2021"/>
    <s v="Unidades"/>
    <s v="Ministerio de Ciencias, Tecnología, Conocimiento e Innovación"/>
    <x v="2986"/>
    <m/>
    <s v="Gráfico Evolución Comparativo"/>
    <m/>
    <x v="2972"/>
    <m/>
    <s v="#1774B9"/>
    <s v="360-2987"/>
    <n v="36310206"/>
    <s v="T-370"/>
    <s v="C-364"/>
    <s v="FI-366"/>
    <s v="M-375"/>
  </r>
  <r>
    <x v="2987"/>
    <n v="360"/>
    <s v="Enfermedades Mundiales"/>
    <s v="Salud"/>
    <n v="10207"/>
    <x v="9"/>
    <x v="4"/>
    <x v="2"/>
    <x v="259"/>
    <s v="Zona"/>
    <s v="Etapas Históricas - Vacunación"/>
    <s v="Periodo 2020-2021"/>
    <s v="Unidades"/>
    <s v="Ministerio de Ciencias, Tecnología, Conocimiento e Innovación"/>
    <x v="2987"/>
    <m/>
    <s v="Gráfico Evolución Comparativo"/>
    <m/>
    <x v="2973"/>
    <m/>
    <s v="#1774B9"/>
    <s v="360-2988"/>
    <n v="36310207"/>
    <s v="T-370"/>
    <s v="C-364"/>
    <s v="FI-366"/>
    <s v="M-375"/>
  </r>
  <r>
    <x v="2988"/>
    <n v="360"/>
    <s v="Enfermedades Mundiales"/>
    <s v="Salud"/>
    <n v="10208"/>
    <x v="9"/>
    <x v="4"/>
    <x v="2"/>
    <x v="260"/>
    <s v="Zona"/>
    <s v="Etapas Históricas - Vacunación"/>
    <s v="Periodo 2020-2021"/>
    <s v="Unidades"/>
    <s v="Ministerio de Ciencias, Tecnología, Conocimiento e Innovación"/>
    <x v="2988"/>
    <m/>
    <s v="Gráfico Evolución Comparativo"/>
    <m/>
    <x v="2974"/>
    <m/>
    <s v="#1774B9"/>
    <s v="360-2989"/>
    <n v="36310208"/>
    <s v="T-370"/>
    <s v="C-364"/>
    <s v="FI-366"/>
    <s v="M-375"/>
  </r>
  <r>
    <x v="2989"/>
    <n v="360"/>
    <s v="Enfermedades Mundiales"/>
    <s v="Salud"/>
    <n v="10209"/>
    <x v="9"/>
    <x v="4"/>
    <x v="2"/>
    <x v="261"/>
    <s v="Zona"/>
    <s v="Etapas Históricas - Vacunación"/>
    <s v="Periodo 2020-2021"/>
    <s v="Unidades"/>
    <s v="Ministerio de Ciencias, Tecnología, Conocimiento e Innovación"/>
    <x v="2989"/>
    <m/>
    <s v="Gráfico Evolución Comparativo"/>
    <m/>
    <x v="2975"/>
    <m/>
    <s v="#1774B9"/>
    <s v="360-2990"/>
    <n v="36310209"/>
    <s v="T-370"/>
    <s v="C-364"/>
    <s v="FI-366"/>
    <s v="M-375"/>
  </r>
  <r>
    <x v="2990"/>
    <n v="360"/>
    <s v="Enfermedades Mundiales"/>
    <s v="Salud"/>
    <n v="10210"/>
    <x v="9"/>
    <x v="4"/>
    <x v="2"/>
    <x v="262"/>
    <s v="Zona"/>
    <s v="Etapas Históricas - Vacunación"/>
    <s v="Periodo 2020-2021"/>
    <s v="Unidades"/>
    <s v="Ministerio de Ciencias, Tecnología, Conocimiento e Innovación"/>
    <x v="2990"/>
    <m/>
    <s v="Gráfico Evolución Comparativo"/>
    <m/>
    <x v="2976"/>
    <m/>
    <s v="#1774B9"/>
    <s v="360-2991"/>
    <n v="36310210"/>
    <s v="T-370"/>
    <s v="C-364"/>
    <s v="FI-366"/>
    <s v="M-375"/>
  </r>
  <r>
    <x v="2991"/>
    <n v="360"/>
    <s v="Enfermedades Mundiales"/>
    <s v="Salud"/>
    <n v="10301"/>
    <x v="9"/>
    <x v="4"/>
    <x v="2"/>
    <x v="263"/>
    <s v="Zona"/>
    <s v="Etapas Históricas - Vacunación"/>
    <s v="Periodo 2020-2021"/>
    <s v="Unidades"/>
    <s v="Ministerio de Ciencias, Tecnología, Conocimiento e Innovación"/>
    <x v="2991"/>
    <m/>
    <s v="Gráfico Evolución Comparativo"/>
    <m/>
    <x v="2977"/>
    <m/>
    <s v="#1774B9"/>
    <s v="360-2992"/>
    <n v="36310301"/>
    <s v="T-370"/>
    <s v="C-364"/>
    <s v="FI-366"/>
    <s v="M-375"/>
  </r>
  <r>
    <x v="2992"/>
    <n v="360"/>
    <s v="Enfermedades Mundiales"/>
    <s v="Salud"/>
    <n v="10302"/>
    <x v="9"/>
    <x v="4"/>
    <x v="2"/>
    <x v="264"/>
    <s v="Zona"/>
    <s v="Etapas Históricas - Vacunación"/>
    <s v="Periodo 2020-2021"/>
    <s v="Unidades"/>
    <s v="Ministerio de Ciencias, Tecnología, Conocimiento e Innovación"/>
    <x v="2992"/>
    <m/>
    <s v="Gráfico Evolución Comparativo"/>
    <m/>
    <x v="2978"/>
    <m/>
    <s v="#1774B9"/>
    <s v="360-2993"/>
    <n v="36310302"/>
    <s v="T-370"/>
    <s v="C-364"/>
    <s v="FI-366"/>
    <s v="M-375"/>
  </r>
  <r>
    <x v="2993"/>
    <n v="360"/>
    <s v="Enfermedades Mundiales"/>
    <s v="Salud"/>
    <n v="10303"/>
    <x v="9"/>
    <x v="4"/>
    <x v="2"/>
    <x v="265"/>
    <s v="Zona"/>
    <s v="Etapas Históricas - Vacunación"/>
    <s v="Periodo 2020-2021"/>
    <s v="Unidades"/>
    <s v="Ministerio de Ciencias, Tecnología, Conocimiento e Innovación"/>
    <x v="2993"/>
    <m/>
    <s v="Gráfico Evolución Comparativo"/>
    <m/>
    <x v="2979"/>
    <m/>
    <s v="#1774B9"/>
    <s v="360-2994"/>
    <n v="36310303"/>
    <s v="T-370"/>
    <s v="C-364"/>
    <s v="FI-366"/>
    <s v="M-375"/>
  </r>
  <r>
    <x v="2994"/>
    <n v="360"/>
    <s v="Enfermedades Mundiales"/>
    <s v="Salud"/>
    <n v="10304"/>
    <x v="9"/>
    <x v="4"/>
    <x v="2"/>
    <x v="266"/>
    <s v="Zona"/>
    <s v="Etapas Históricas - Vacunación"/>
    <s v="Periodo 2020-2021"/>
    <s v="Unidades"/>
    <s v="Ministerio de Ciencias, Tecnología, Conocimiento e Innovación"/>
    <x v="2994"/>
    <m/>
    <s v="Gráfico Evolución Comparativo"/>
    <m/>
    <x v="2980"/>
    <m/>
    <s v="#1774B9"/>
    <s v="360-2995"/>
    <n v="36310304"/>
    <s v="T-370"/>
    <s v="C-364"/>
    <s v="FI-366"/>
    <s v="M-375"/>
  </r>
  <r>
    <x v="2995"/>
    <n v="360"/>
    <s v="Enfermedades Mundiales"/>
    <s v="Salud"/>
    <n v="10305"/>
    <x v="9"/>
    <x v="4"/>
    <x v="2"/>
    <x v="267"/>
    <s v="Zona"/>
    <s v="Etapas Históricas - Vacunación"/>
    <s v="Periodo 2020-2021"/>
    <s v="Unidades"/>
    <s v="Ministerio de Ciencias, Tecnología, Conocimiento e Innovación"/>
    <x v="2995"/>
    <m/>
    <s v="Gráfico Evolución Comparativo"/>
    <m/>
    <x v="2981"/>
    <m/>
    <s v="#1774B9"/>
    <s v="360-2996"/>
    <n v="36310305"/>
    <s v="T-370"/>
    <s v="C-364"/>
    <s v="FI-366"/>
    <s v="M-375"/>
  </r>
  <r>
    <x v="2996"/>
    <n v="360"/>
    <s v="Enfermedades Mundiales"/>
    <s v="Salud"/>
    <n v="10306"/>
    <x v="9"/>
    <x v="4"/>
    <x v="2"/>
    <x v="268"/>
    <s v="Zona"/>
    <s v="Etapas Históricas - Vacunación"/>
    <s v="Periodo 2020-2021"/>
    <s v="Unidades"/>
    <s v="Ministerio de Ciencias, Tecnología, Conocimiento e Innovación"/>
    <x v="2996"/>
    <m/>
    <s v="Gráfico Evolución Comparativo"/>
    <m/>
    <x v="2982"/>
    <m/>
    <s v="#1774B9"/>
    <s v="360-2997"/>
    <n v="36310306"/>
    <s v="T-370"/>
    <s v="C-364"/>
    <s v="FI-366"/>
    <s v="M-375"/>
  </r>
  <r>
    <x v="2997"/>
    <n v="360"/>
    <s v="Enfermedades Mundiales"/>
    <s v="Salud"/>
    <n v="10307"/>
    <x v="9"/>
    <x v="4"/>
    <x v="2"/>
    <x v="269"/>
    <s v="Zona"/>
    <s v="Etapas Históricas - Vacunación"/>
    <s v="Periodo 2020-2021"/>
    <s v="Unidades"/>
    <s v="Ministerio de Ciencias, Tecnología, Conocimiento e Innovación"/>
    <x v="2997"/>
    <m/>
    <s v="Gráfico Evolución Comparativo"/>
    <m/>
    <x v="2983"/>
    <m/>
    <s v="#1774B9"/>
    <s v="360-2998"/>
    <n v="36310307"/>
    <s v="T-370"/>
    <s v="C-364"/>
    <s v="FI-366"/>
    <s v="M-375"/>
  </r>
  <r>
    <x v="2998"/>
    <n v="360"/>
    <s v="Enfermedades Mundiales"/>
    <s v="Salud"/>
    <n v="10401"/>
    <x v="9"/>
    <x v="4"/>
    <x v="2"/>
    <x v="270"/>
    <s v="Zona"/>
    <s v="Etapas Históricas - Vacunación"/>
    <s v="Periodo 2020-2021"/>
    <s v="Unidades"/>
    <s v="Ministerio de Ciencias, Tecnología, Conocimiento e Innovación"/>
    <x v="2998"/>
    <m/>
    <s v="Gráfico Evolución Comparativo"/>
    <m/>
    <x v="2984"/>
    <m/>
    <s v="#1774B9"/>
    <s v="360-2999"/>
    <n v="36310401"/>
    <s v="T-370"/>
    <s v="C-364"/>
    <s v="FI-366"/>
    <s v="M-375"/>
  </r>
  <r>
    <x v="2999"/>
    <n v="360"/>
    <s v="Enfermedades Mundiales"/>
    <s v="Salud"/>
    <n v="10402"/>
    <x v="9"/>
    <x v="4"/>
    <x v="2"/>
    <x v="271"/>
    <s v="Zona"/>
    <s v="Etapas Históricas - Vacunación"/>
    <s v="Periodo 2020-2021"/>
    <s v="Unidades"/>
    <s v="Ministerio de Ciencias, Tecnología, Conocimiento e Innovación"/>
    <x v="2999"/>
    <m/>
    <s v="Gráfico Evolución Comparativo"/>
    <m/>
    <x v="2985"/>
    <m/>
    <s v="#1774B9"/>
    <s v="360-3000"/>
    <n v="36310402"/>
    <s v="T-370"/>
    <s v="C-364"/>
    <s v="FI-366"/>
    <s v="M-375"/>
  </r>
  <r>
    <x v="3000"/>
    <n v="360"/>
    <s v="Enfermedades Mundiales"/>
    <s v="Salud"/>
    <n v="10403"/>
    <x v="9"/>
    <x v="4"/>
    <x v="2"/>
    <x v="272"/>
    <s v="Zona"/>
    <s v="Etapas Históricas - Vacunación"/>
    <s v="Periodo 2020-2021"/>
    <s v="Unidades"/>
    <s v="Ministerio de Ciencias, Tecnología, Conocimiento e Innovación"/>
    <x v="3000"/>
    <m/>
    <s v="Gráfico Evolución Comparativo"/>
    <m/>
    <x v="2986"/>
    <m/>
    <s v="#1774B9"/>
    <s v="360-3001"/>
    <n v="36310403"/>
    <s v="T-370"/>
    <s v="C-364"/>
    <s v="FI-366"/>
    <s v="M-375"/>
  </r>
  <r>
    <x v="3001"/>
    <n v="360"/>
    <s v="Enfermedades Mundiales"/>
    <s v="Salud"/>
    <n v="10404"/>
    <x v="9"/>
    <x v="4"/>
    <x v="2"/>
    <x v="273"/>
    <s v="Zona"/>
    <s v="Etapas Históricas - Vacunación"/>
    <s v="Periodo 2020-2021"/>
    <s v="Unidades"/>
    <s v="Ministerio de Ciencias, Tecnología, Conocimiento e Innovación"/>
    <x v="3001"/>
    <m/>
    <s v="Gráfico Evolución Comparativo"/>
    <m/>
    <x v="2987"/>
    <m/>
    <s v="#1774B9"/>
    <s v="360-3002"/>
    <n v="36310404"/>
    <s v="T-370"/>
    <s v="C-364"/>
    <s v="FI-366"/>
    <s v="M-375"/>
  </r>
  <r>
    <x v="3002"/>
    <n v="360"/>
    <s v="Enfermedades Mundiales"/>
    <s v="Salud"/>
    <n v="11101"/>
    <x v="9"/>
    <x v="4"/>
    <x v="2"/>
    <x v="274"/>
    <s v="Zona"/>
    <s v="Etapas Históricas - Vacunación"/>
    <s v="Periodo 2020-2021"/>
    <s v="Unidades"/>
    <s v="Ministerio de Ciencias, Tecnología, Conocimiento e Innovación"/>
    <x v="3002"/>
    <m/>
    <s v="Gráfico Evolución Comparativo"/>
    <m/>
    <x v="2988"/>
    <m/>
    <s v="#1774B9"/>
    <s v="360-3003"/>
    <n v="36311101"/>
    <s v="T-370"/>
    <s v="C-364"/>
    <s v="FI-366"/>
    <s v="M-375"/>
  </r>
  <r>
    <x v="3003"/>
    <n v="360"/>
    <s v="Enfermedades Mundiales"/>
    <s v="Salud"/>
    <n v="11102"/>
    <x v="9"/>
    <x v="4"/>
    <x v="2"/>
    <x v="275"/>
    <s v="Zona"/>
    <s v="Etapas Históricas - Vacunación"/>
    <s v="Periodo 2020-2021"/>
    <s v="Unidades"/>
    <s v="Ministerio de Ciencias, Tecnología, Conocimiento e Innovación"/>
    <x v="3003"/>
    <m/>
    <s v="Gráfico Evolución Comparativo"/>
    <m/>
    <x v="2989"/>
    <m/>
    <s v="#1774B9"/>
    <s v="360-3004"/>
    <n v="36311102"/>
    <s v="T-370"/>
    <s v="C-364"/>
    <s v="FI-366"/>
    <s v="M-375"/>
  </r>
  <r>
    <x v="3004"/>
    <n v="360"/>
    <s v="Enfermedades Mundiales"/>
    <s v="Salud"/>
    <n v="11201"/>
    <x v="9"/>
    <x v="4"/>
    <x v="2"/>
    <x v="276"/>
    <s v="Zona"/>
    <s v="Etapas Históricas - Vacunación"/>
    <s v="Periodo 2020-2021"/>
    <s v="Unidades"/>
    <s v="Ministerio de Ciencias, Tecnología, Conocimiento e Innovación"/>
    <x v="3004"/>
    <m/>
    <s v="Gráfico Evolución Comparativo"/>
    <m/>
    <x v="2990"/>
    <m/>
    <s v="#1774B9"/>
    <s v="360-3005"/>
    <n v="36311201"/>
    <s v="T-370"/>
    <s v="C-364"/>
    <s v="FI-366"/>
    <s v="M-375"/>
  </r>
  <r>
    <x v="3005"/>
    <n v="360"/>
    <s v="Enfermedades Mundiales"/>
    <s v="Salud"/>
    <n v="11202"/>
    <x v="9"/>
    <x v="4"/>
    <x v="2"/>
    <x v="277"/>
    <s v="Zona"/>
    <s v="Etapas Históricas - Vacunación"/>
    <s v="Periodo 2020-2021"/>
    <s v="Unidades"/>
    <s v="Ministerio de Ciencias, Tecnología, Conocimiento e Innovación"/>
    <x v="3005"/>
    <m/>
    <s v="Gráfico Evolución Comparativo"/>
    <m/>
    <x v="2991"/>
    <m/>
    <s v="#1774B9"/>
    <s v="360-3006"/>
    <n v="36311202"/>
    <s v="T-370"/>
    <s v="C-364"/>
    <s v="FI-366"/>
    <s v="M-375"/>
  </r>
  <r>
    <x v="3006"/>
    <n v="360"/>
    <s v="Enfermedades Mundiales"/>
    <s v="Salud"/>
    <n v="11203"/>
    <x v="9"/>
    <x v="4"/>
    <x v="2"/>
    <x v="278"/>
    <s v="Zona"/>
    <s v="Etapas Históricas - Vacunación"/>
    <s v="Periodo 2020-2021"/>
    <s v="Unidades"/>
    <s v="Ministerio de Ciencias, Tecnología, Conocimiento e Innovación"/>
    <x v="3006"/>
    <m/>
    <s v="Gráfico Evolución Comparativo"/>
    <m/>
    <x v="2992"/>
    <m/>
    <s v="#1774B9"/>
    <s v="360-3007"/>
    <n v="36311203"/>
    <s v="T-370"/>
    <s v="C-364"/>
    <s v="FI-366"/>
    <s v="M-375"/>
  </r>
  <r>
    <x v="3007"/>
    <n v="360"/>
    <s v="Enfermedades Mundiales"/>
    <s v="Salud"/>
    <n v="11301"/>
    <x v="9"/>
    <x v="4"/>
    <x v="2"/>
    <x v="279"/>
    <s v="Zona"/>
    <s v="Etapas Históricas - Vacunación"/>
    <s v="Periodo 2020-2021"/>
    <s v="Unidades"/>
    <s v="Ministerio de Ciencias, Tecnología, Conocimiento e Innovación"/>
    <x v="3007"/>
    <m/>
    <s v="Gráfico Evolución Comparativo"/>
    <m/>
    <x v="2993"/>
    <m/>
    <s v="#1774B9"/>
    <s v="360-3008"/>
    <n v="36311301"/>
    <s v="T-370"/>
    <s v="C-364"/>
    <s v="FI-366"/>
    <s v="M-375"/>
  </r>
  <r>
    <x v="3008"/>
    <n v="360"/>
    <s v="Enfermedades Mundiales"/>
    <s v="Salud"/>
    <n v="11302"/>
    <x v="9"/>
    <x v="4"/>
    <x v="2"/>
    <x v="280"/>
    <s v="Zona"/>
    <s v="Etapas Históricas - Vacunación"/>
    <s v="Periodo 2020-2021"/>
    <s v="Unidades"/>
    <s v="Ministerio de Ciencias, Tecnología, Conocimiento e Innovación"/>
    <x v="3008"/>
    <m/>
    <s v="Gráfico Evolución Comparativo"/>
    <m/>
    <x v="2994"/>
    <m/>
    <s v="#1774B9"/>
    <s v="360-3009"/>
    <n v="36311302"/>
    <s v="T-370"/>
    <s v="C-364"/>
    <s v="FI-366"/>
    <s v="M-375"/>
  </r>
  <r>
    <x v="3009"/>
    <n v="360"/>
    <s v="Enfermedades Mundiales"/>
    <s v="Salud"/>
    <n v="11303"/>
    <x v="9"/>
    <x v="4"/>
    <x v="2"/>
    <x v="281"/>
    <s v="Zona"/>
    <s v="Etapas Históricas - Vacunación"/>
    <s v="Periodo 2020-2021"/>
    <s v="Unidades"/>
    <s v="Ministerio de Ciencias, Tecnología, Conocimiento e Innovación"/>
    <x v="3009"/>
    <m/>
    <s v="Gráfico Evolución Comparativo"/>
    <m/>
    <x v="2995"/>
    <m/>
    <s v="#1774B9"/>
    <s v="360-3010"/>
    <n v="36311303"/>
    <s v="T-370"/>
    <s v="C-364"/>
    <s v="FI-366"/>
    <s v="M-375"/>
  </r>
  <r>
    <x v="3010"/>
    <n v="360"/>
    <s v="Enfermedades Mundiales"/>
    <s v="Salud"/>
    <n v="11401"/>
    <x v="9"/>
    <x v="4"/>
    <x v="2"/>
    <x v="282"/>
    <s v="Zona"/>
    <s v="Etapas Históricas - Vacunación"/>
    <s v="Periodo 2020-2021"/>
    <s v="Unidades"/>
    <s v="Ministerio de Ciencias, Tecnología, Conocimiento e Innovación"/>
    <x v="3010"/>
    <m/>
    <s v="Gráfico Evolución Comparativo"/>
    <m/>
    <x v="2996"/>
    <m/>
    <s v="#1774B9"/>
    <s v="360-3011"/>
    <n v="36311401"/>
    <s v="T-370"/>
    <s v="C-364"/>
    <s v="FI-366"/>
    <s v="M-375"/>
  </r>
  <r>
    <x v="3011"/>
    <n v="360"/>
    <s v="Enfermedades Mundiales"/>
    <s v="Salud"/>
    <n v="11402"/>
    <x v="9"/>
    <x v="4"/>
    <x v="2"/>
    <x v="283"/>
    <s v="Zona"/>
    <s v="Etapas Históricas - Vacunación"/>
    <s v="Periodo 2020-2021"/>
    <s v="Unidades"/>
    <s v="Ministerio de Ciencias, Tecnología, Conocimiento e Innovación"/>
    <x v="3011"/>
    <m/>
    <s v="Gráfico Evolución Comparativo"/>
    <m/>
    <x v="2997"/>
    <m/>
    <s v="#1774B9"/>
    <s v="360-3012"/>
    <n v="36311402"/>
    <s v="T-370"/>
    <s v="C-364"/>
    <s v="FI-366"/>
    <s v="M-375"/>
  </r>
  <r>
    <x v="3012"/>
    <n v="360"/>
    <s v="Enfermedades Mundiales"/>
    <s v="Salud"/>
    <n v="12101"/>
    <x v="9"/>
    <x v="4"/>
    <x v="2"/>
    <x v="284"/>
    <s v="Zona"/>
    <s v="Etapas Históricas - Vacunación"/>
    <s v="Periodo 2020-2021"/>
    <s v="Unidades"/>
    <s v="Ministerio de Ciencias, Tecnología, Conocimiento e Innovación"/>
    <x v="3012"/>
    <m/>
    <s v="Gráfico Evolución Comparativo"/>
    <m/>
    <x v="2998"/>
    <m/>
    <s v="#1774B9"/>
    <s v="360-3013"/>
    <n v="36312101"/>
    <s v="T-370"/>
    <s v="C-364"/>
    <s v="FI-366"/>
    <s v="M-375"/>
  </r>
  <r>
    <x v="3013"/>
    <n v="360"/>
    <s v="Enfermedades Mundiales"/>
    <s v="Salud"/>
    <n v="12102"/>
    <x v="9"/>
    <x v="4"/>
    <x v="2"/>
    <x v="285"/>
    <s v="Zona"/>
    <s v="Etapas Históricas - Vacunación"/>
    <s v="Periodo 2020-2021"/>
    <s v="Unidades"/>
    <s v="Ministerio de Ciencias, Tecnología, Conocimiento e Innovación"/>
    <x v="3013"/>
    <m/>
    <s v="Gráfico Evolución Comparativo"/>
    <m/>
    <x v="2999"/>
    <m/>
    <s v="#1774B9"/>
    <s v="360-3014"/>
    <n v="36312102"/>
    <s v="T-370"/>
    <s v="C-364"/>
    <s v="FI-366"/>
    <s v="M-375"/>
  </r>
  <r>
    <x v="3014"/>
    <n v="360"/>
    <s v="Enfermedades Mundiales"/>
    <s v="Salud"/>
    <n v="12103"/>
    <x v="9"/>
    <x v="4"/>
    <x v="2"/>
    <x v="286"/>
    <s v="Zona"/>
    <s v="Etapas Históricas - Vacunación"/>
    <s v="Periodo 2020-2021"/>
    <s v="Unidades"/>
    <s v="Ministerio de Ciencias, Tecnología, Conocimiento e Innovación"/>
    <x v="3014"/>
    <m/>
    <s v="Gráfico Evolución Comparativo"/>
    <m/>
    <x v="3000"/>
    <m/>
    <s v="#1774B9"/>
    <s v="360-3015"/>
    <n v="36312103"/>
    <s v="T-370"/>
    <s v="C-364"/>
    <s v="FI-366"/>
    <s v="M-375"/>
  </r>
  <r>
    <x v="3015"/>
    <n v="360"/>
    <s v="Enfermedades Mundiales"/>
    <s v="Salud"/>
    <n v="12104"/>
    <x v="9"/>
    <x v="4"/>
    <x v="2"/>
    <x v="287"/>
    <s v="Zona"/>
    <s v="Etapas Históricas - Vacunación"/>
    <s v="Periodo 2020-2021"/>
    <s v="Unidades"/>
    <s v="Ministerio de Ciencias, Tecnología, Conocimiento e Innovación"/>
    <x v="3015"/>
    <m/>
    <s v="Gráfico Evolución Comparativo"/>
    <m/>
    <x v="3001"/>
    <m/>
    <s v="#1774B9"/>
    <s v="360-3016"/>
    <n v="36312104"/>
    <s v="T-370"/>
    <s v="C-364"/>
    <s v="FI-366"/>
    <s v="M-375"/>
  </r>
  <r>
    <x v="3016"/>
    <n v="360"/>
    <s v="Enfermedades Mundiales"/>
    <s v="Salud"/>
    <n v="12201"/>
    <x v="9"/>
    <x v="4"/>
    <x v="2"/>
    <x v="288"/>
    <s v="Zona"/>
    <s v="Etapas Históricas - Vacunación"/>
    <s v="Periodo 2020-2021"/>
    <s v="Unidades"/>
    <s v="Ministerio de Ciencias, Tecnología, Conocimiento e Innovación"/>
    <x v="3016"/>
    <m/>
    <s v="Gráfico Evolución Comparativo"/>
    <m/>
    <x v="3002"/>
    <m/>
    <s v="#1774B9"/>
    <s v="360-3017"/>
    <n v="36312201"/>
    <s v="T-370"/>
    <s v="C-364"/>
    <s v="FI-366"/>
    <s v="M-375"/>
  </r>
  <r>
    <x v="3017"/>
    <n v="360"/>
    <s v="Enfermedades Mundiales"/>
    <s v="Salud"/>
    <n v="12301"/>
    <x v="9"/>
    <x v="4"/>
    <x v="2"/>
    <x v="289"/>
    <s v="Zona"/>
    <s v="Etapas Históricas - Vacunación"/>
    <s v="Periodo 2020-2021"/>
    <s v="Unidades"/>
    <s v="Ministerio de Ciencias, Tecnología, Conocimiento e Innovación"/>
    <x v="3017"/>
    <m/>
    <s v="Gráfico Evolución Comparativo"/>
    <m/>
    <x v="3003"/>
    <m/>
    <s v="#1774B9"/>
    <s v="360-3018"/>
    <n v="36312301"/>
    <s v="T-370"/>
    <s v="C-364"/>
    <s v="FI-366"/>
    <s v="M-375"/>
  </r>
  <r>
    <x v="3018"/>
    <n v="360"/>
    <s v="Enfermedades Mundiales"/>
    <s v="Salud"/>
    <n v="12302"/>
    <x v="9"/>
    <x v="4"/>
    <x v="2"/>
    <x v="290"/>
    <s v="Zona"/>
    <s v="Etapas Históricas - Vacunación"/>
    <s v="Periodo 2020-2021"/>
    <s v="Unidades"/>
    <s v="Ministerio de Ciencias, Tecnología, Conocimiento e Innovación"/>
    <x v="3018"/>
    <m/>
    <s v="Gráfico Evolución Comparativo"/>
    <m/>
    <x v="3004"/>
    <m/>
    <s v="#1774B9"/>
    <s v="360-3019"/>
    <n v="36312302"/>
    <s v="T-370"/>
    <s v="C-364"/>
    <s v="FI-366"/>
    <s v="M-375"/>
  </r>
  <r>
    <x v="3019"/>
    <n v="360"/>
    <s v="Enfermedades Mundiales"/>
    <s v="Salud"/>
    <n v="12303"/>
    <x v="9"/>
    <x v="4"/>
    <x v="2"/>
    <x v="291"/>
    <s v="Zona"/>
    <s v="Etapas Históricas - Vacunación"/>
    <s v="Periodo 2020-2021"/>
    <s v="Unidades"/>
    <s v="Ministerio de Ciencias, Tecnología, Conocimiento e Innovación"/>
    <x v="3019"/>
    <m/>
    <s v="Gráfico Evolución Comparativo"/>
    <m/>
    <x v="3005"/>
    <m/>
    <s v="#1774B9"/>
    <s v="360-3020"/>
    <n v="36312303"/>
    <s v="T-370"/>
    <s v="C-364"/>
    <s v="FI-366"/>
    <s v="M-375"/>
  </r>
  <r>
    <x v="3020"/>
    <n v="360"/>
    <s v="Enfermedades Mundiales"/>
    <s v="Salud"/>
    <n v="12401"/>
    <x v="9"/>
    <x v="4"/>
    <x v="2"/>
    <x v="292"/>
    <s v="Zona"/>
    <s v="Etapas Históricas - Vacunación"/>
    <s v="Periodo 2020-2021"/>
    <s v="Unidades"/>
    <s v="Ministerio de Ciencias, Tecnología, Conocimiento e Innovación"/>
    <x v="3020"/>
    <m/>
    <s v="Gráfico Evolución Comparativo"/>
    <m/>
    <x v="3006"/>
    <m/>
    <s v="#1774B9"/>
    <s v="360-3021"/>
    <n v="36312401"/>
    <s v="T-370"/>
    <s v="C-364"/>
    <s v="FI-366"/>
    <s v="M-375"/>
  </r>
  <r>
    <x v="3021"/>
    <n v="360"/>
    <s v="Enfermedades Mundiales"/>
    <s v="Salud"/>
    <n v="12402"/>
    <x v="9"/>
    <x v="4"/>
    <x v="2"/>
    <x v="293"/>
    <s v="Zona"/>
    <s v="Etapas Históricas - Vacunación"/>
    <s v="Periodo 2020-2021"/>
    <s v="Unidades"/>
    <s v="Ministerio de Ciencias, Tecnología, Conocimiento e Innovación"/>
    <x v="3021"/>
    <m/>
    <s v="Gráfico Evolución Comparativo"/>
    <m/>
    <x v="3007"/>
    <m/>
    <s v="#1774B9"/>
    <s v="360-3022"/>
    <n v="36312402"/>
    <s v="T-370"/>
    <s v="C-364"/>
    <s v="FI-366"/>
    <s v="M-375"/>
  </r>
  <r>
    <x v="3022"/>
    <n v="360"/>
    <s v="Enfermedades Mundiales"/>
    <s v="Salud"/>
    <n v="13101"/>
    <x v="9"/>
    <x v="4"/>
    <x v="2"/>
    <x v="294"/>
    <s v="Zona"/>
    <s v="Etapas Históricas - Vacunación"/>
    <s v="Periodo 2020-2021"/>
    <s v="Unidades"/>
    <s v="Ministerio de Ciencias, Tecnología, Conocimiento e Innovación"/>
    <x v="3022"/>
    <m/>
    <s v="Gráfico Evolución Comparativo"/>
    <m/>
    <x v="3008"/>
    <m/>
    <s v="#1774B9"/>
    <s v="360-3023"/>
    <n v="36313101"/>
    <s v="T-370"/>
    <s v="C-364"/>
    <s v="FI-366"/>
    <s v="M-375"/>
  </r>
  <r>
    <x v="3023"/>
    <n v="360"/>
    <s v="Enfermedades Mundiales"/>
    <s v="Salud"/>
    <n v="13102"/>
    <x v="9"/>
    <x v="4"/>
    <x v="2"/>
    <x v="295"/>
    <s v="Zona"/>
    <s v="Etapas Históricas - Vacunación"/>
    <s v="Periodo 2020-2021"/>
    <s v="Unidades"/>
    <s v="Ministerio de Ciencias, Tecnología, Conocimiento e Innovación"/>
    <x v="3023"/>
    <m/>
    <s v="Gráfico Evolución Comparativo"/>
    <m/>
    <x v="3009"/>
    <m/>
    <s v="#1774B9"/>
    <s v="360-3024"/>
    <n v="36313102"/>
    <s v="T-370"/>
    <s v="C-364"/>
    <s v="FI-366"/>
    <s v="M-375"/>
  </r>
  <r>
    <x v="3024"/>
    <n v="360"/>
    <s v="Enfermedades Mundiales"/>
    <s v="Salud"/>
    <n v="13103"/>
    <x v="9"/>
    <x v="4"/>
    <x v="2"/>
    <x v="296"/>
    <s v="Zona"/>
    <s v="Etapas Históricas - Vacunación"/>
    <s v="Periodo 2020-2021"/>
    <s v="Unidades"/>
    <s v="Ministerio de Ciencias, Tecnología, Conocimiento e Innovación"/>
    <x v="3024"/>
    <m/>
    <s v="Gráfico Evolución Comparativo"/>
    <m/>
    <x v="3010"/>
    <m/>
    <s v="#1774B9"/>
    <s v="360-3025"/>
    <n v="36313103"/>
    <s v="T-370"/>
    <s v="C-364"/>
    <s v="FI-366"/>
    <s v="M-375"/>
  </r>
  <r>
    <x v="3025"/>
    <n v="360"/>
    <s v="Enfermedades Mundiales"/>
    <s v="Salud"/>
    <n v="13104"/>
    <x v="9"/>
    <x v="4"/>
    <x v="2"/>
    <x v="297"/>
    <s v="Zona"/>
    <s v="Etapas Históricas - Vacunación"/>
    <s v="Periodo 2020-2021"/>
    <s v="Unidades"/>
    <s v="Ministerio de Ciencias, Tecnología, Conocimiento e Innovación"/>
    <x v="3025"/>
    <m/>
    <s v="Gráfico Evolución Comparativo"/>
    <m/>
    <x v="3011"/>
    <m/>
    <s v="#1774B9"/>
    <s v="360-3026"/>
    <n v="36313104"/>
    <s v="T-370"/>
    <s v="C-364"/>
    <s v="FI-366"/>
    <s v="M-375"/>
  </r>
  <r>
    <x v="3026"/>
    <n v="360"/>
    <s v="Enfermedades Mundiales"/>
    <s v="Salud"/>
    <n v="13105"/>
    <x v="9"/>
    <x v="4"/>
    <x v="2"/>
    <x v="298"/>
    <s v="Zona"/>
    <s v="Etapas Históricas - Vacunación"/>
    <s v="Periodo 2020-2021"/>
    <s v="Unidades"/>
    <s v="Ministerio de Ciencias, Tecnología, Conocimiento e Innovación"/>
    <x v="3026"/>
    <m/>
    <s v="Gráfico Evolución Comparativo"/>
    <m/>
    <x v="3012"/>
    <m/>
    <s v="#1774B9"/>
    <s v="360-3027"/>
    <n v="36313105"/>
    <s v="T-370"/>
    <s v="C-364"/>
    <s v="FI-366"/>
    <s v="M-375"/>
  </r>
  <r>
    <x v="3027"/>
    <n v="360"/>
    <s v="Enfermedades Mundiales"/>
    <s v="Salud"/>
    <n v="13106"/>
    <x v="9"/>
    <x v="4"/>
    <x v="2"/>
    <x v="299"/>
    <s v="Zona"/>
    <s v="Etapas Históricas - Vacunación"/>
    <s v="Periodo 2020-2021"/>
    <s v="Unidades"/>
    <s v="Ministerio de Ciencias, Tecnología, Conocimiento e Innovación"/>
    <x v="3027"/>
    <m/>
    <s v="Gráfico Evolución Comparativo"/>
    <m/>
    <x v="3013"/>
    <m/>
    <s v="#1774B9"/>
    <s v="360-3028"/>
    <n v="36313106"/>
    <s v="T-370"/>
    <s v="C-364"/>
    <s v="FI-366"/>
    <s v="M-375"/>
  </r>
  <r>
    <x v="3028"/>
    <n v="360"/>
    <s v="Enfermedades Mundiales"/>
    <s v="Salud"/>
    <n v="13107"/>
    <x v="9"/>
    <x v="4"/>
    <x v="2"/>
    <x v="300"/>
    <s v="Zona"/>
    <s v="Etapas Históricas - Vacunación"/>
    <s v="Periodo 2020-2021"/>
    <s v="Unidades"/>
    <s v="Ministerio de Ciencias, Tecnología, Conocimiento e Innovación"/>
    <x v="3028"/>
    <m/>
    <s v="Gráfico Evolución Comparativo"/>
    <m/>
    <x v="3014"/>
    <m/>
    <s v="#1774B9"/>
    <s v="360-3029"/>
    <n v="36313107"/>
    <s v="T-370"/>
    <s v="C-364"/>
    <s v="FI-366"/>
    <s v="M-375"/>
  </r>
  <r>
    <x v="3029"/>
    <n v="360"/>
    <s v="Enfermedades Mundiales"/>
    <s v="Salud"/>
    <n v="13108"/>
    <x v="9"/>
    <x v="4"/>
    <x v="2"/>
    <x v="301"/>
    <s v="Zona"/>
    <s v="Etapas Históricas - Vacunación"/>
    <s v="Periodo 2020-2021"/>
    <s v="Unidades"/>
    <s v="Ministerio de Ciencias, Tecnología, Conocimiento e Innovación"/>
    <x v="3029"/>
    <m/>
    <s v="Gráfico Evolución Comparativo"/>
    <m/>
    <x v="3015"/>
    <m/>
    <s v="#1774B9"/>
    <s v="360-3030"/>
    <n v="36313108"/>
    <s v="T-370"/>
    <s v="C-364"/>
    <s v="FI-366"/>
    <s v="M-375"/>
  </r>
  <r>
    <x v="3030"/>
    <n v="360"/>
    <s v="Enfermedades Mundiales"/>
    <s v="Salud"/>
    <n v="13109"/>
    <x v="9"/>
    <x v="4"/>
    <x v="2"/>
    <x v="302"/>
    <s v="Zona"/>
    <s v="Etapas Históricas - Vacunación"/>
    <s v="Periodo 2020-2021"/>
    <s v="Unidades"/>
    <s v="Ministerio de Ciencias, Tecnología, Conocimiento e Innovación"/>
    <x v="3030"/>
    <m/>
    <s v="Gráfico Evolución Comparativo"/>
    <m/>
    <x v="3016"/>
    <m/>
    <s v="#1774B9"/>
    <s v="360-3031"/>
    <n v="36313109"/>
    <s v="T-370"/>
    <s v="C-364"/>
    <s v="FI-366"/>
    <s v="M-375"/>
  </r>
  <r>
    <x v="3031"/>
    <n v="360"/>
    <s v="Enfermedades Mundiales"/>
    <s v="Salud"/>
    <n v="13110"/>
    <x v="9"/>
    <x v="4"/>
    <x v="2"/>
    <x v="303"/>
    <s v="Zona"/>
    <s v="Etapas Históricas - Vacunación"/>
    <s v="Periodo 2020-2021"/>
    <s v="Unidades"/>
    <s v="Ministerio de Ciencias, Tecnología, Conocimiento e Innovación"/>
    <x v="3031"/>
    <m/>
    <s v="Gráfico Evolución Comparativo"/>
    <m/>
    <x v="3017"/>
    <m/>
    <s v="#1774B9"/>
    <s v="360-3032"/>
    <n v="36313110"/>
    <s v="T-370"/>
    <s v="C-364"/>
    <s v="FI-366"/>
    <s v="M-375"/>
  </r>
  <r>
    <x v="3032"/>
    <n v="360"/>
    <s v="Enfermedades Mundiales"/>
    <s v="Salud"/>
    <n v="13111"/>
    <x v="9"/>
    <x v="4"/>
    <x v="2"/>
    <x v="304"/>
    <s v="Zona"/>
    <s v="Etapas Históricas - Vacunación"/>
    <s v="Periodo 2020-2021"/>
    <s v="Unidades"/>
    <s v="Ministerio de Ciencias, Tecnología, Conocimiento e Innovación"/>
    <x v="3032"/>
    <m/>
    <s v="Gráfico Evolución Comparativo"/>
    <m/>
    <x v="3018"/>
    <m/>
    <s v="#1774B9"/>
    <s v="360-3033"/>
    <n v="36313111"/>
    <s v="T-370"/>
    <s v="C-364"/>
    <s v="FI-366"/>
    <s v="M-375"/>
  </r>
  <r>
    <x v="3033"/>
    <n v="360"/>
    <s v="Enfermedades Mundiales"/>
    <s v="Salud"/>
    <n v="13112"/>
    <x v="9"/>
    <x v="4"/>
    <x v="2"/>
    <x v="305"/>
    <s v="Zona"/>
    <s v="Etapas Históricas - Vacunación"/>
    <s v="Periodo 2020-2021"/>
    <s v="Unidades"/>
    <s v="Ministerio de Ciencias, Tecnología, Conocimiento e Innovación"/>
    <x v="3033"/>
    <m/>
    <s v="Gráfico Evolución Comparativo"/>
    <m/>
    <x v="3019"/>
    <m/>
    <s v="#1774B9"/>
    <s v="360-3034"/>
    <n v="36313112"/>
    <s v="T-370"/>
    <s v="C-364"/>
    <s v="FI-366"/>
    <s v="M-375"/>
  </r>
  <r>
    <x v="3034"/>
    <n v="360"/>
    <s v="Enfermedades Mundiales"/>
    <s v="Salud"/>
    <n v="13113"/>
    <x v="9"/>
    <x v="4"/>
    <x v="2"/>
    <x v="306"/>
    <s v="Zona"/>
    <s v="Etapas Históricas - Vacunación"/>
    <s v="Periodo 2020-2021"/>
    <s v="Unidades"/>
    <s v="Ministerio de Ciencias, Tecnología, Conocimiento e Innovación"/>
    <x v="3034"/>
    <m/>
    <s v="Gráfico Evolución Comparativo"/>
    <m/>
    <x v="3020"/>
    <m/>
    <s v="#1774B9"/>
    <s v="360-3035"/>
    <n v="36313113"/>
    <s v="T-370"/>
    <s v="C-364"/>
    <s v="FI-366"/>
    <s v="M-375"/>
  </r>
  <r>
    <x v="3035"/>
    <n v="360"/>
    <s v="Enfermedades Mundiales"/>
    <s v="Salud"/>
    <n v="13114"/>
    <x v="9"/>
    <x v="4"/>
    <x v="2"/>
    <x v="307"/>
    <s v="Zona"/>
    <s v="Etapas Históricas - Vacunación"/>
    <s v="Periodo 2020-2021"/>
    <s v="Unidades"/>
    <s v="Ministerio de Ciencias, Tecnología, Conocimiento e Innovación"/>
    <x v="3035"/>
    <m/>
    <s v="Gráfico Evolución Comparativo"/>
    <m/>
    <x v="3021"/>
    <m/>
    <s v="#1774B9"/>
    <s v="360-3036"/>
    <n v="36313114"/>
    <s v="T-370"/>
    <s v="C-364"/>
    <s v="FI-366"/>
    <s v="M-375"/>
  </r>
  <r>
    <x v="3036"/>
    <n v="360"/>
    <s v="Enfermedades Mundiales"/>
    <s v="Salud"/>
    <n v="13115"/>
    <x v="9"/>
    <x v="4"/>
    <x v="2"/>
    <x v="308"/>
    <s v="Zona"/>
    <s v="Etapas Históricas - Vacunación"/>
    <s v="Periodo 2020-2021"/>
    <s v="Unidades"/>
    <s v="Ministerio de Ciencias, Tecnología, Conocimiento e Innovación"/>
    <x v="3036"/>
    <m/>
    <s v="Gráfico Evolución Comparativo"/>
    <m/>
    <x v="3022"/>
    <m/>
    <s v="#1774B9"/>
    <s v="360-3037"/>
    <n v="36313115"/>
    <s v="T-370"/>
    <s v="C-364"/>
    <s v="FI-366"/>
    <s v="M-375"/>
  </r>
  <r>
    <x v="3037"/>
    <n v="360"/>
    <s v="Enfermedades Mundiales"/>
    <s v="Salud"/>
    <n v="13116"/>
    <x v="9"/>
    <x v="4"/>
    <x v="2"/>
    <x v="309"/>
    <s v="Zona"/>
    <s v="Etapas Históricas - Vacunación"/>
    <s v="Periodo 2020-2021"/>
    <s v="Unidades"/>
    <s v="Ministerio de Ciencias, Tecnología, Conocimiento e Innovación"/>
    <x v="3037"/>
    <m/>
    <s v="Gráfico Evolución Comparativo"/>
    <m/>
    <x v="3023"/>
    <m/>
    <s v="#1774B9"/>
    <s v="360-3038"/>
    <n v="36313116"/>
    <s v="T-370"/>
    <s v="C-364"/>
    <s v="FI-366"/>
    <s v="M-375"/>
  </r>
  <r>
    <x v="3038"/>
    <n v="360"/>
    <s v="Enfermedades Mundiales"/>
    <s v="Salud"/>
    <n v="13117"/>
    <x v="9"/>
    <x v="4"/>
    <x v="2"/>
    <x v="310"/>
    <s v="Zona"/>
    <s v="Etapas Históricas - Vacunación"/>
    <s v="Periodo 2020-2021"/>
    <s v="Unidades"/>
    <s v="Ministerio de Ciencias, Tecnología, Conocimiento e Innovación"/>
    <x v="3038"/>
    <m/>
    <s v="Gráfico Evolución Comparativo"/>
    <m/>
    <x v="3024"/>
    <m/>
    <s v="#1774B9"/>
    <s v="360-3039"/>
    <n v="36313117"/>
    <s v="T-370"/>
    <s v="C-364"/>
    <s v="FI-366"/>
    <s v="M-375"/>
  </r>
  <r>
    <x v="3039"/>
    <n v="360"/>
    <s v="Enfermedades Mundiales"/>
    <s v="Salud"/>
    <n v="13118"/>
    <x v="9"/>
    <x v="4"/>
    <x v="2"/>
    <x v="311"/>
    <s v="Zona"/>
    <s v="Etapas Históricas - Vacunación"/>
    <s v="Periodo 2020-2021"/>
    <s v="Unidades"/>
    <s v="Ministerio de Ciencias, Tecnología, Conocimiento e Innovación"/>
    <x v="3039"/>
    <m/>
    <s v="Gráfico Evolución Comparativo"/>
    <m/>
    <x v="3025"/>
    <m/>
    <s v="#1774B9"/>
    <s v="360-3040"/>
    <n v="36313118"/>
    <s v="T-370"/>
    <s v="C-364"/>
    <s v="FI-366"/>
    <s v="M-375"/>
  </r>
  <r>
    <x v="3040"/>
    <n v="360"/>
    <s v="Enfermedades Mundiales"/>
    <s v="Salud"/>
    <n v="13119"/>
    <x v="9"/>
    <x v="4"/>
    <x v="2"/>
    <x v="312"/>
    <s v="Zona"/>
    <s v="Etapas Históricas - Vacunación"/>
    <s v="Periodo 2020-2021"/>
    <s v="Unidades"/>
    <s v="Ministerio de Ciencias, Tecnología, Conocimiento e Innovación"/>
    <x v="3040"/>
    <m/>
    <s v="Gráfico Evolución Comparativo"/>
    <m/>
    <x v="3026"/>
    <m/>
    <s v="#1774B9"/>
    <s v="360-3041"/>
    <n v="36313119"/>
    <s v="T-370"/>
    <s v="C-364"/>
    <s v="FI-366"/>
    <s v="M-375"/>
  </r>
  <r>
    <x v="3041"/>
    <n v="360"/>
    <s v="Enfermedades Mundiales"/>
    <s v="Salud"/>
    <n v="13120"/>
    <x v="9"/>
    <x v="4"/>
    <x v="2"/>
    <x v="313"/>
    <s v="Zona"/>
    <s v="Etapas Históricas - Vacunación"/>
    <s v="Periodo 2020-2021"/>
    <s v="Unidades"/>
    <s v="Ministerio de Ciencias, Tecnología, Conocimiento e Innovación"/>
    <x v="3041"/>
    <m/>
    <s v="Gráfico Evolución Comparativo"/>
    <m/>
    <x v="3027"/>
    <m/>
    <s v="#1774B9"/>
    <s v="360-3042"/>
    <n v="36313120"/>
    <s v="T-370"/>
    <s v="C-364"/>
    <s v="FI-366"/>
    <s v="M-375"/>
  </r>
  <r>
    <x v="3042"/>
    <n v="360"/>
    <s v="Enfermedades Mundiales"/>
    <s v="Salud"/>
    <n v="13121"/>
    <x v="9"/>
    <x v="4"/>
    <x v="2"/>
    <x v="314"/>
    <s v="Zona"/>
    <s v="Etapas Históricas - Vacunación"/>
    <s v="Periodo 2020-2021"/>
    <s v="Unidades"/>
    <s v="Ministerio de Ciencias, Tecnología, Conocimiento e Innovación"/>
    <x v="3042"/>
    <m/>
    <s v="Gráfico Evolución Comparativo"/>
    <m/>
    <x v="3028"/>
    <m/>
    <s v="#1774B9"/>
    <s v="360-3043"/>
    <n v="36313121"/>
    <s v="T-370"/>
    <s v="C-364"/>
    <s v="FI-366"/>
    <s v="M-375"/>
  </r>
  <r>
    <x v="3043"/>
    <n v="360"/>
    <s v="Enfermedades Mundiales"/>
    <s v="Salud"/>
    <n v="13122"/>
    <x v="9"/>
    <x v="4"/>
    <x v="2"/>
    <x v="315"/>
    <s v="Zona"/>
    <s v="Etapas Históricas - Vacunación"/>
    <s v="Periodo 2020-2021"/>
    <s v="Unidades"/>
    <s v="Ministerio de Ciencias, Tecnología, Conocimiento e Innovación"/>
    <x v="3043"/>
    <m/>
    <s v="Gráfico Evolución Comparativo"/>
    <m/>
    <x v="3029"/>
    <m/>
    <s v="#1774B9"/>
    <s v="360-3044"/>
    <n v="36313122"/>
    <s v="T-370"/>
    <s v="C-364"/>
    <s v="FI-366"/>
    <s v="M-375"/>
  </r>
  <r>
    <x v="3044"/>
    <n v="360"/>
    <s v="Enfermedades Mundiales"/>
    <s v="Salud"/>
    <n v="13123"/>
    <x v="9"/>
    <x v="4"/>
    <x v="2"/>
    <x v="316"/>
    <s v="Zona"/>
    <s v="Etapas Históricas - Vacunación"/>
    <s v="Periodo 2020-2021"/>
    <s v="Unidades"/>
    <s v="Ministerio de Ciencias, Tecnología, Conocimiento e Innovación"/>
    <x v="3044"/>
    <m/>
    <s v="Gráfico Evolución Comparativo"/>
    <m/>
    <x v="3030"/>
    <m/>
    <s v="#1774B9"/>
    <s v="360-3045"/>
    <n v="36313123"/>
    <s v="T-370"/>
    <s v="C-364"/>
    <s v="FI-366"/>
    <s v="M-375"/>
  </r>
  <r>
    <x v="3045"/>
    <n v="360"/>
    <s v="Enfermedades Mundiales"/>
    <s v="Salud"/>
    <n v="13124"/>
    <x v="9"/>
    <x v="4"/>
    <x v="2"/>
    <x v="317"/>
    <s v="Zona"/>
    <s v="Etapas Históricas - Vacunación"/>
    <s v="Periodo 2020-2021"/>
    <s v="Unidades"/>
    <s v="Ministerio de Ciencias, Tecnología, Conocimiento e Innovación"/>
    <x v="3045"/>
    <m/>
    <s v="Gráfico Evolución Comparativo"/>
    <m/>
    <x v="3031"/>
    <m/>
    <s v="#1774B9"/>
    <s v="360-3046"/>
    <n v="36313124"/>
    <s v="T-370"/>
    <s v="C-364"/>
    <s v="FI-366"/>
    <s v="M-375"/>
  </r>
  <r>
    <x v="3046"/>
    <n v="360"/>
    <s v="Enfermedades Mundiales"/>
    <s v="Salud"/>
    <n v="13125"/>
    <x v="9"/>
    <x v="4"/>
    <x v="2"/>
    <x v="318"/>
    <s v="Zona"/>
    <s v="Etapas Históricas - Vacunación"/>
    <s v="Periodo 2020-2021"/>
    <s v="Unidades"/>
    <s v="Ministerio de Ciencias, Tecnología, Conocimiento e Innovación"/>
    <x v="3046"/>
    <m/>
    <s v="Gráfico Evolución Comparativo"/>
    <m/>
    <x v="3032"/>
    <m/>
    <s v="#1774B9"/>
    <s v="360-3047"/>
    <n v="36313125"/>
    <s v="T-370"/>
    <s v="C-364"/>
    <s v="FI-366"/>
    <s v="M-375"/>
  </r>
  <r>
    <x v="3047"/>
    <n v="360"/>
    <s v="Enfermedades Mundiales"/>
    <s v="Salud"/>
    <n v="13126"/>
    <x v="9"/>
    <x v="4"/>
    <x v="2"/>
    <x v="319"/>
    <s v="Zona"/>
    <s v="Etapas Históricas - Vacunación"/>
    <s v="Periodo 2020-2021"/>
    <s v="Unidades"/>
    <s v="Ministerio de Ciencias, Tecnología, Conocimiento e Innovación"/>
    <x v="3047"/>
    <m/>
    <s v="Gráfico Evolución Comparativo"/>
    <m/>
    <x v="3033"/>
    <m/>
    <s v="#1774B9"/>
    <s v="360-3048"/>
    <n v="36313126"/>
    <s v="T-370"/>
    <s v="C-364"/>
    <s v="FI-366"/>
    <s v="M-375"/>
  </r>
  <r>
    <x v="3048"/>
    <n v="360"/>
    <s v="Enfermedades Mundiales"/>
    <s v="Salud"/>
    <n v="13127"/>
    <x v="9"/>
    <x v="4"/>
    <x v="2"/>
    <x v="320"/>
    <s v="Zona"/>
    <s v="Etapas Históricas - Vacunación"/>
    <s v="Periodo 2020-2021"/>
    <s v="Unidades"/>
    <s v="Ministerio de Ciencias, Tecnología, Conocimiento e Innovación"/>
    <x v="3048"/>
    <m/>
    <s v="Gráfico Evolución Comparativo"/>
    <m/>
    <x v="3034"/>
    <m/>
    <s v="#1774B9"/>
    <s v="360-3049"/>
    <n v="36313127"/>
    <s v="T-370"/>
    <s v="C-364"/>
    <s v="FI-366"/>
    <s v="M-375"/>
  </r>
  <r>
    <x v="3049"/>
    <n v="360"/>
    <s v="Enfermedades Mundiales"/>
    <s v="Salud"/>
    <n v="13128"/>
    <x v="9"/>
    <x v="4"/>
    <x v="2"/>
    <x v="321"/>
    <s v="Zona"/>
    <s v="Etapas Históricas - Vacunación"/>
    <s v="Periodo 2020-2021"/>
    <s v="Unidades"/>
    <s v="Ministerio de Ciencias, Tecnología, Conocimiento e Innovación"/>
    <x v="3049"/>
    <m/>
    <s v="Gráfico Evolución Comparativo"/>
    <m/>
    <x v="3035"/>
    <m/>
    <s v="#1774B9"/>
    <s v="360-3050"/>
    <n v="36313128"/>
    <s v="T-370"/>
    <s v="C-364"/>
    <s v="FI-366"/>
    <s v="M-375"/>
  </r>
  <r>
    <x v="3050"/>
    <n v="360"/>
    <s v="Enfermedades Mundiales"/>
    <s v="Salud"/>
    <n v="13129"/>
    <x v="9"/>
    <x v="4"/>
    <x v="2"/>
    <x v="322"/>
    <s v="Zona"/>
    <s v="Etapas Históricas - Vacunación"/>
    <s v="Periodo 2020-2021"/>
    <s v="Unidades"/>
    <s v="Ministerio de Ciencias, Tecnología, Conocimiento e Innovación"/>
    <x v="3050"/>
    <m/>
    <s v="Gráfico Evolución Comparativo"/>
    <m/>
    <x v="3036"/>
    <m/>
    <s v="#1774B9"/>
    <s v="360-3051"/>
    <n v="36313129"/>
    <s v="T-370"/>
    <s v="C-364"/>
    <s v="FI-366"/>
    <s v="M-375"/>
  </r>
  <r>
    <x v="3051"/>
    <n v="360"/>
    <s v="Enfermedades Mundiales"/>
    <s v="Salud"/>
    <n v="13130"/>
    <x v="9"/>
    <x v="4"/>
    <x v="2"/>
    <x v="323"/>
    <s v="Zona"/>
    <s v="Etapas Históricas - Vacunación"/>
    <s v="Periodo 2020-2021"/>
    <s v="Unidades"/>
    <s v="Ministerio de Ciencias, Tecnología, Conocimiento e Innovación"/>
    <x v="3051"/>
    <m/>
    <s v="Gráfico Evolución Comparativo"/>
    <m/>
    <x v="3037"/>
    <m/>
    <s v="#1774B9"/>
    <s v="360-3052"/>
    <n v="36313130"/>
    <s v="T-370"/>
    <s v="C-364"/>
    <s v="FI-366"/>
    <s v="M-375"/>
  </r>
  <r>
    <x v="3052"/>
    <n v="360"/>
    <s v="Enfermedades Mundiales"/>
    <s v="Salud"/>
    <n v="13131"/>
    <x v="9"/>
    <x v="4"/>
    <x v="2"/>
    <x v="324"/>
    <s v="Zona"/>
    <s v="Etapas Históricas - Vacunación"/>
    <s v="Periodo 2020-2021"/>
    <s v="Unidades"/>
    <s v="Ministerio de Ciencias, Tecnología, Conocimiento e Innovación"/>
    <x v="3052"/>
    <m/>
    <s v="Gráfico Evolución Comparativo"/>
    <m/>
    <x v="3038"/>
    <m/>
    <s v="#1774B9"/>
    <s v="360-3053"/>
    <n v="36313131"/>
    <s v="T-370"/>
    <s v="C-364"/>
    <s v="FI-366"/>
    <s v="M-375"/>
  </r>
  <r>
    <x v="3053"/>
    <n v="360"/>
    <s v="Enfermedades Mundiales"/>
    <s v="Salud"/>
    <n v="13132"/>
    <x v="9"/>
    <x v="4"/>
    <x v="2"/>
    <x v="325"/>
    <s v="Zona"/>
    <s v="Etapas Históricas - Vacunación"/>
    <s v="Periodo 2020-2021"/>
    <s v="Unidades"/>
    <s v="Ministerio de Ciencias, Tecnología, Conocimiento e Innovación"/>
    <x v="3053"/>
    <m/>
    <s v="Gráfico Evolución Comparativo"/>
    <m/>
    <x v="3039"/>
    <m/>
    <s v="#1774B9"/>
    <s v="360-3054"/>
    <n v="36313132"/>
    <s v="T-370"/>
    <s v="C-364"/>
    <s v="FI-366"/>
    <s v="M-375"/>
  </r>
  <r>
    <x v="3054"/>
    <n v="360"/>
    <s v="Enfermedades Mundiales"/>
    <s v="Salud"/>
    <n v="13201"/>
    <x v="9"/>
    <x v="4"/>
    <x v="2"/>
    <x v="326"/>
    <s v="Zona"/>
    <s v="Etapas Históricas - Vacunación"/>
    <s v="Periodo 2020-2021"/>
    <s v="Unidades"/>
    <s v="Ministerio de Ciencias, Tecnología, Conocimiento e Innovación"/>
    <x v="3054"/>
    <m/>
    <s v="Gráfico Evolución Comparativo"/>
    <m/>
    <x v="3040"/>
    <m/>
    <s v="#1774B9"/>
    <s v="360-3055"/>
    <n v="36313201"/>
    <s v="T-370"/>
    <s v="C-364"/>
    <s v="FI-366"/>
    <s v="M-375"/>
  </r>
  <r>
    <x v="3055"/>
    <n v="360"/>
    <s v="Enfermedades Mundiales"/>
    <s v="Salud"/>
    <n v="13202"/>
    <x v="9"/>
    <x v="4"/>
    <x v="2"/>
    <x v="327"/>
    <s v="Zona"/>
    <s v="Etapas Históricas - Vacunación"/>
    <s v="Periodo 2020-2021"/>
    <s v="Unidades"/>
    <s v="Ministerio de Ciencias, Tecnología, Conocimiento e Innovación"/>
    <x v="3055"/>
    <m/>
    <s v="Gráfico Evolución Comparativo"/>
    <m/>
    <x v="3041"/>
    <m/>
    <s v="#1774B9"/>
    <s v="360-3056"/>
    <n v="36313202"/>
    <s v="T-370"/>
    <s v="C-364"/>
    <s v="FI-366"/>
    <s v="M-375"/>
  </r>
  <r>
    <x v="3056"/>
    <n v="360"/>
    <s v="Enfermedades Mundiales"/>
    <s v="Salud"/>
    <n v="13203"/>
    <x v="9"/>
    <x v="4"/>
    <x v="2"/>
    <x v="328"/>
    <s v="Zona"/>
    <s v="Etapas Históricas - Vacunación"/>
    <s v="Periodo 2020-2021"/>
    <s v="Unidades"/>
    <s v="Ministerio de Ciencias, Tecnología, Conocimiento e Innovación"/>
    <x v="3056"/>
    <m/>
    <s v="Gráfico Evolución Comparativo"/>
    <m/>
    <x v="3042"/>
    <m/>
    <s v="#1774B9"/>
    <s v="360-3057"/>
    <n v="36313203"/>
    <s v="T-370"/>
    <s v="C-364"/>
    <s v="FI-366"/>
    <s v="M-375"/>
  </r>
  <r>
    <x v="3057"/>
    <n v="360"/>
    <s v="Enfermedades Mundiales"/>
    <s v="Salud"/>
    <n v="13301"/>
    <x v="9"/>
    <x v="4"/>
    <x v="2"/>
    <x v="329"/>
    <s v="Zona"/>
    <s v="Etapas Históricas - Vacunación"/>
    <s v="Periodo 2020-2021"/>
    <s v="Unidades"/>
    <s v="Ministerio de Ciencias, Tecnología, Conocimiento e Innovación"/>
    <x v="3057"/>
    <m/>
    <s v="Gráfico Evolución Comparativo"/>
    <m/>
    <x v="3043"/>
    <m/>
    <s v="#1774B9"/>
    <s v="360-3058"/>
    <n v="36313301"/>
    <s v="T-370"/>
    <s v="C-364"/>
    <s v="FI-366"/>
    <s v="M-375"/>
  </r>
  <r>
    <x v="3058"/>
    <n v="360"/>
    <s v="Enfermedades Mundiales"/>
    <s v="Salud"/>
    <n v="13302"/>
    <x v="9"/>
    <x v="4"/>
    <x v="2"/>
    <x v="330"/>
    <s v="Zona"/>
    <s v="Etapas Históricas - Vacunación"/>
    <s v="Periodo 2020-2021"/>
    <s v="Unidades"/>
    <s v="Ministerio de Ciencias, Tecnología, Conocimiento e Innovación"/>
    <x v="3058"/>
    <m/>
    <s v="Gráfico Evolución Comparativo"/>
    <m/>
    <x v="3044"/>
    <m/>
    <s v="#1774B9"/>
    <s v="360-3059"/>
    <n v="36313302"/>
    <s v="T-370"/>
    <s v="C-364"/>
    <s v="FI-366"/>
    <s v="M-375"/>
  </r>
  <r>
    <x v="3059"/>
    <n v="360"/>
    <s v="Enfermedades Mundiales"/>
    <s v="Salud"/>
    <n v="13303"/>
    <x v="9"/>
    <x v="4"/>
    <x v="2"/>
    <x v="331"/>
    <s v="Zona"/>
    <s v="Etapas Históricas - Vacunación"/>
    <s v="Periodo 2020-2021"/>
    <s v="Unidades"/>
    <s v="Ministerio de Ciencias, Tecnología, Conocimiento e Innovación"/>
    <x v="3059"/>
    <m/>
    <s v="Gráfico Evolución Comparativo"/>
    <m/>
    <x v="3045"/>
    <m/>
    <s v="#1774B9"/>
    <s v="360-3060"/>
    <n v="36313303"/>
    <s v="T-370"/>
    <s v="C-364"/>
    <s v="FI-366"/>
    <s v="M-375"/>
  </r>
  <r>
    <x v="3060"/>
    <n v="360"/>
    <s v="Enfermedades Mundiales"/>
    <s v="Salud"/>
    <n v="13401"/>
    <x v="9"/>
    <x v="4"/>
    <x v="2"/>
    <x v="332"/>
    <s v="Zona"/>
    <s v="Etapas Históricas - Vacunación"/>
    <s v="Periodo 2020-2021"/>
    <s v="Unidades"/>
    <s v="Ministerio de Ciencias, Tecnología, Conocimiento e Innovación"/>
    <x v="3060"/>
    <m/>
    <s v="Gráfico Evolución Comparativo"/>
    <m/>
    <x v="3046"/>
    <m/>
    <s v="#1774B9"/>
    <s v="360-3061"/>
    <n v="36313401"/>
    <s v="T-370"/>
    <s v="C-364"/>
    <s v="FI-366"/>
    <s v="M-375"/>
  </r>
  <r>
    <x v="3061"/>
    <n v="360"/>
    <s v="Enfermedades Mundiales"/>
    <s v="Salud"/>
    <n v="13402"/>
    <x v="9"/>
    <x v="4"/>
    <x v="2"/>
    <x v="333"/>
    <s v="Zona"/>
    <s v="Etapas Históricas - Vacunación"/>
    <s v="Periodo 2020-2021"/>
    <s v="Unidades"/>
    <s v="Ministerio de Ciencias, Tecnología, Conocimiento e Innovación"/>
    <x v="3061"/>
    <m/>
    <s v="Gráfico Evolución Comparativo"/>
    <m/>
    <x v="3047"/>
    <m/>
    <s v="#1774B9"/>
    <s v="360-3062"/>
    <n v="36313402"/>
    <s v="T-370"/>
    <s v="C-364"/>
    <s v="FI-366"/>
    <s v="M-375"/>
  </r>
  <r>
    <x v="3062"/>
    <n v="360"/>
    <s v="Enfermedades Mundiales"/>
    <s v="Salud"/>
    <n v="13403"/>
    <x v="9"/>
    <x v="4"/>
    <x v="2"/>
    <x v="334"/>
    <s v="Zona"/>
    <s v="Etapas Históricas - Vacunación"/>
    <s v="Periodo 2020-2021"/>
    <s v="Unidades"/>
    <s v="Ministerio de Ciencias, Tecnología, Conocimiento e Innovación"/>
    <x v="3062"/>
    <m/>
    <s v="Gráfico Evolución Comparativo"/>
    <m/>
    <x v="3048"/>
    <m/>
    <s v="#1774B9"/>
    <s v="360-3063"/>
    <n v="36313403"/>
    <s v="T-370"/>
    <s v="C-364"/>
    <s v="FI-366"/>
    <s v="M-375"/>
  </r>
  <r>
    <x v="3063"/>
    <n v="360"/>
    <s v="Enfermedades Mundiales"/>
    <s v="Salud"/>
    <n v="13404"/>
    <x v="9"/>
    <x v="4"/>
    <x v="2"/>
    <x v="335"/>
    <s v="Zona"/>
    <s v="Etapas Históricas - Vacunación"/>
    <s v="Periodo 2020-2021"/>
    <s v="Unidades"/>
    <s v="Ministerio de Ciencias, Tecnología, Conocimiento e Innovación"/>
    <x v="3063"/>
    <m/>
    <s v="Gráfico Evolución Comparativo"/>
    <m/>
    <x v="3049"/>
    <m/>
    <s v="#1774B9"/>
    <s v="360-3064"/>
    <n v="36313404"/>
    <s v="T-370"/>
    <s v="C-364"/>
    <s v="FI-366"/>
    <s v="M-375"/>
  </r>
  <r>
    <x v="3064"/>
    <n v="360"/>
    <s v="Enfermedades Mundiales"/>
    <s v="Salud"/>
    <n v="13501"/>
    <x v="9"/>
    <x v="4"/>
    <x v="2"/>
    <x v="336"/>
    <s v="Zona"/>
    <s v="Etapas Históricas - Vacunación"/>
    <s v="Periodo 2020-2021"/>
    <s v="Unidades"/>
    <s v="Ministerio de Ciencias, Tecnología, Conocimiento e Innovación"/>
    <x v="3064"/>
    <m/>
    <s v="Gráfico Evolución Comparativo"/>
    <m/>
    <x v="3050"/>
    <m/>
    <s v="#1774B9"/>
    <s v="360-3065"/>
    <n v="36313501"/>
    <s v="T-370"/>
    <s v="C-364"/>
    <s v="FI-366"/>
    <s v="M-375"/>
  </r>
  <r>
    <x v="3065"/>
    <n v="360"/>
    <s v="Enfermedades Mundiales"/>
    <s v="Salud"/>
    <n v="13502"/>
    <x v="9"/>
    <x v="4"/>
    <x v="2"/>
    <x v="337"/>
    <s v="Zona"/>
    <s v="Etapas Históricas - Vacunación"/>
    <s v="Periodo 2020-2021"/>
    <s v="Unidades"/>
    <s v="Ministerio de Ciencias, Tecnología, Conocimiento e Innovación"/>
    <x v="3065"/>
    <m/>
    <s v="Gráfico Evolución Comparativo"/>
    <m/>
    <x v="3051"/>
    <m/>
    <s v="#1774B9"/>
    <s v="360-3066"/>
    <n v="36313502"/>
    <s v="T-370"/>
    <s v="C-364"/>
    <s v="FI-366"/>
    <s v="M-375"/>
  </r>
  <r>
    <x v="3066"/>
    <n v="360"/>
    <s v="Enfermedades Mundiales"/>
    <s v="Salud"/>
    <n v="13503"/>
    <x v="9"/>
    <x v="4"/>
    <x v="2"/>
    <x v="338"/>
    <s v="Zona"/>
    <s v="Etapas Históricas - Vacunación"/>
    <s v="Periodo 2020-2021"/>
    <s v="Unidades"/>
    <s v="Ministerio de Ciencias, Tecnología, Conocimiento e Innovación"/>
    <x v="3066"/>
    <m/>
    <s v="Gráfico Evolución Comparativo"/>
    <m/>
    <x v="3052"/>
    <m/>
    <s v="#1774B9"/>
    <s v="360-3067"/>
    <n v="36313503"/>
    <s v="T-370"/>
    <s v="C-364"/>
    <s v="FI-366"/>
    <s v="M-375"/>
  </r>
  <r>
    <x v="3067"/>
    <n v="360"/>
    <s v="Enfermedades Mundiales"/>
    <s v="Salud"/>
    <n v="13504"/>
    <x v="9"/>
    <x v="4"/>
    <x v="2"/>
    <x v="339"/>
    <s v="Zona"/>
    <s v="Etapas Históricas - Vacunación"/>
    <s v="Periodo 2020-2021"/>
    <s v="Unidades"/>
    <s v="Ministerio de Ciencias, Tecnología, Conocimiento e Innovación"/>
    <x v="3067"/>
    <m/>
    <s v="Gráfico Evolución Comparativo"/>
    <m/>
    <x v="3053"/>
    <m/>
    <s v="#1774B9"/>
    <s v="360-3068"/>
    <n v="36313504"/>
    <s v="T-370"/>
    <s v="C-364"/>
    <s v="FI-366"/>
    <s v="M-375"/>
  </r>
  <r>
    <x v="3068"/>
    <n v="360"/>
    <s v="Enfermedades Mundiales"/>
    <s v="Salud"/>
    <n v="13505"/>
    <x v="9"/>
    <x v="4"/>
    <x v="2"/>
    <x v="340"/>
    <s v="Zona"/>
    <s v="Etapas Históricas - Vacunación"/>
    <s v="Periodo 2020-2021"/>
    <s v="Unidades"/>
    <s v="Ministerio de Ciencias, Tecnología, Conocimiento e Innovación"/>
    <x v="3068"/>
    <m/>
    <s v="Gráfico Evolución Comparativo"/>
    <m/>
    <x v="3054"/>
    <m/>
    <s v="#1774B9"/>
    <s v="360-3069"/>
    <n v="36313505"/>
    <s v="T-370"/>
    <s v="C-364"/>
    <s v="FI-366"/>
    <s v="M-375"/>
  </r>
  <r>
    <x v="3069"/>
    <n v="360"/>
    <s v="Enfermedades Mundiales"/>
    <s v="Salud"/>
    <n v="13601"/>
    <x v="9"/>
    <x v="4"/>
    <x v="2"/>
    <x v="341"/>
    <s v="Zona"/>
    <s v="Etapas Históricas - Vacunación"/>
    <s v="Periodo 2020-2021"/>
    <s v="Unidades"/>
    <s v="Ministerio de Ciencias, Tecnología, Conocimiento e Innovación"/>
    <x v="3069"/>
    <m/>
    <s v="Gráfico Evolución Comparativo"/>
    <m/>
    <x v="3055"/>
    <m/>
    <s v="#1774B9"/>
    <s v="360-3070"/>
    <n v="36313601"/>
    <s v="T-370"/>
    <s v="C-364"/>
    <s v="FI-366"/>
    <s v="M-375"/>
  </r>
  <r>
    <x v="3070"/>
    <n v="360"/>
    <s v="Enfermedades Mundiales"/>
    <s v="Salud"/>
    <n v="13602"/>
    <x v="9"/>
    <x v="4"/>
    <x v="2"/>
    <x v="342"/>
    <s v="Zona"/>
    <s v="Etapas Históricas - Vacunación"/>
    <s v="Periodo 2020-2021"/>
    <s v="Unidades"/>
    <s v="Ministerio de Ciencias, Tecnología, Conocimiento e Innovación"/>
    <x v="3070"/>
    <m/>
    <s v="Gráfico Evolución Comparativo"/>
    <m/>
    <x v="3056"/>
    <m/>
    <s v="#1774B9"/>
    <s v="360-3071"/>
    <n v="36313602"/>
    <s v="T-370"/>
    <s v="C-364"/>
    <s v="FI-366"/>
    <s v="M-375"/>
  </r>
  <r>
    <x v="3071"/>
    <n v="360"/>
    <s v="Enfermedades Mundiales"/>
    <s v="Salud"/>
    <n v="13603"/>
    <x v="9"/>
    <x v="4"/>
    <x v="2"/>
    <x v="343"/>
    <s v="Zona"/>
    <s v="Etapas Históricas - Vacunación"/>
    <s v="Periodo 2020-2021"/>
    <s v="Unidades"/>
    <s v="Ministerio de Ciencias, Tecnología, Conocimiento e Innovación"/>
    <x v="3071"/>
    <m/>
    <s v="Gráfico Evolución Comparativo"/>
    <m/>
    <x v="3057"/>
    <m/>
    <s v="#1774B9"/>
    <s v="360-3072"/>
    <n v="36313603"/>
    <s v="T-370"/>
    <s v="C-364"/>
    <s v="FI-366"/>
    <s v="M-375"/>
  </r>
  <r>
    <x v="3072"/>
    <n v="360"/>
    <s v="Enfermedades Mundiales"/>
    <s v="Salud"/>
    <n v="13604"/>
    <x v="9"/>
    <x v="4"/>
    <x v="2"/>
    <x v="344"/>
    <s v="Zona"/>
    <s v="Etapas Históricas - Vacunación"/>
    <s v="Periodo 2020-2021"/>
    <s v="Unidades"/>
    <s v="Ministerio de Ciencias, Tecnología, Conocimiento e Innovación"/>
    <x v="3072"/>
    <m/>
    <s v="Gráfico Evolución Comparativo"/>
    <m/>
    <x v="3058"/>
    <m/>
    <s v="#1774B9"/>
    <s v="360-3073"/>
    <n v="36313604"/>
    <s v="T-370"/>
    <s v="C-364"/>
    <s v="FI-366"/>
    <s v="M-375"/>
  </r>
  <r>
    <x v="3073"/>
    <n v="360"/>
    <s v="Enfermedades Mundiales"/>
    <s v="Salud"/>
    <n v="13605"/>
    <x v="9"/>
    <x v="4"/>
    <x v="2"/>
    <x v="345"/>
    <s v="Zona"/>
    <s v="Etapas Históricas - Vacunación"/>
    <s v="Periodo 2020-2021"/>
    <s v="Unidades"/>
    <s v="Ministerio de Ciencias, Tecnología, Conocimiento e Innovación"/>
    <x v="3073"/>
    <m/>
    <s v="Gráfico Evolución Comparativo"/>
    <m/>
    <x v="3059"/>
    <m/>
    <s v="#1774B9"/>
    <s v="360-3074"/>
    <n v="36313605"/>
    <s v="T-370"/>
    <s v="C-364"/>
    <s v="FI-366"/>
    <s v="M-375"/>
  </r>
  <r>
    <x v="3074"/>
    <n v="360"/>
    <s v="Enfermedades Mundiales"/>
    <s v="Salud"/>
    <n v="14101"/>
    <x v="9"/>
    <x v="4"/>
    <x v="2"/>
    <x v="346"/>
    <s v="Zona"/>
    <s v="Etapas Históricas - Vacunación"/>
    <s v="Periodo 2020-2021"/>
    <s v="Unidades"/>
    <s v="Ministerio de Ciencias, Tecnología, Conocimiento e Innovación"/>
    <x v="3074"/>
    <m/>
    <s v="Gráfico Evolución Comparativo"/>
    <m/>
    <x v="3060"/>
    <m/>
    <s v="#1774B9"/>
    <s v="360-3075"/>
    <n v="36314101"/>
    <s v="T-370"/>
    <s v="C-364"/>
    <s v="FI-366"/>
    <s v="M-375"/>
  </r>
  <r>
    <x v="3075"/>
    <n v="360"/>
    <s v="Enfermedades Mundiales"/>
    <s v="Salud"/>
    <n v="14102"/>
    <x v="9"/>
    <x v="4"/>
    <x v="2"/>
    <x v="347"/>
    <s v="Zona"/>
    <s v="Etapas Históricas - Vacunación"/>
    <s v="Periodo 2020-2021"/>
    <s v="Unidades"/>
    <s v="Ministerio de Ciencias, Tecnología, Conocimiento e Innovación"/>
    <x v="3075"/>
    <m/>
    <s v="Gráfico Evolución Comparativo"/>
    <m/>
    <x v="3061"/>
    <m/>
    <s v="#1774B9"/>
    <s v="360-3076"/>
    <n v="36314102"/>
    <s v="T-370"/>
    <s v="C-364"/>
    <s v="FI-366"/>
    <s v="M-375"/>
  </r>
  <r>
    <x v="3076"/>
    <n v="360"/>
    <s v="Enfermedades Mundiales"/>
    <s v="Salud"/>
    <n v="14103"/>
    <x v="9"/>
    <x v="4"/>
    <x v="2"/>
    <x v="348"/>
    <s v="Zona"/>
    <s v="Etapas Históricas - Vacunación"/>
    <s v="Periodo 2020-2021"/>
    <s v="Unidades"/>
    <s v="Ministerio de Ciencias, Tecnología, Conocimiento e Innovación"/>
    <x v="3076"/>
    <m/>
    <s v="Gráfico Evolución Comparativo"/>
    <m/>
    <x v="3062"/>
    <m/>
    <s v="#1774B9"/>
    <s v="360-3077"/>
    <n v="36314103"/>
    <s v="T-370"/>
    <s v="C-364"/>
    <s v="FI-366"/>
    <s v="M-375"/>
  </r>
  <r>
    <x v="3077"/>
    <n v="360"/>
    <s v="Enfermedades Mundiales"/>
    <s v="Salud"/>
    <n v="14104"/>
    <x v="9"/>
    <x v="4"/>
    <x v="2"/>
    <x v="349"/>
    <s v="Zona"/>
    <s v="Etapas Históricas - Vacunación"/>
    <s v="Periodo 2020-2021"/>
    <s v="Unidades"/>
    <s v="Ministerio de Ciencias, Tecnología, Conocimiento e Innovación"/>
    <x v="3077"/>
    <m/>
    <s v="Gráfico Evolución Comparativo"/>
    <m/>
    <x v="3063"/>
    <m/>
    <s v="#1774B9"/>
    <s v="360-3078"/>
    <n v="36314104"/>
    <s v="T-370"/>
    <s v="C-364"/>
    <s v="FI-366"/>
    <s v="M-375"/>
  </r>
  <r>
    <x v="3078"/>
    <n v="360"/>
    <s v="Enfermedades Mundiales"/>
    <s v="Salud"/>
    <n v="14105"/>
    <x v="9"/>
    <x v="4"/>
    <x v="2"/>
    <x v="350"/>
    <s v="Zona"/>
    <s v="Etapas Históricas - Vacunación"/>
    <s v="Periodo 2020-2021"/>
    <s v="Unidades"/>
    <s v="Ministerio de Ciencias, Tecnología, Conocimiento e Innovación"/>
    <x v="3078"/>
    <m/>
    <s v="Gráfico Evolución Comparativo"/>
    <m/>
    <x v="3064"/>
    <m/>
    <s v="#1774B9"/>
    <s v="360-3079"/>
    <n v="36314105"/>
    <s v="T-370"/>
    <s v="C-364"/>
    <s v="FI-366"/>
    <s v="M-375"/>
  </r>
  <r>
    <x v="3079"/>
    <n v="360"/>
    <s v="Enfermedades Mundiales"/>
    <s v="Salud"/>
    <n v="14106"/>
    <x v="9"/>
    <x v="4"/>
    <x v="2"/>
    <x v="351"/>
    <s v="Zona"/>
    <s v="Etapas Históricas - Vacunación"/>
    <s v="Periodo 2020-2021"/>
    <s v="Unidades"/>
    <s v="Ministerio de Ciencias, Tecnología, Conocimiento e Innovación"/>
    <x v="3079"/>
    <m/>
    <s v="Gráfico Evolución Comparativo"/>
    <m/>
    <x v="3065"/>
    <m/>
    <s v="#1774B9"/>
    <s v="360-3080"/>
    <n v="36314106"/>
    <s v="T-370"/>
    <s v="C-364"/>
    <s v="FI-366"/>
    <s v="M-375"/>
  </r>
  <r>
    <x v="3080"/>
    <n v="360"/>
    <s v="Enfermedades Mundiales"/>
    <s v="Salud"/>
    <n v="14107"/>
    <x v="9"/>
    <x v="4"/>
    <x v="2"/>
    <x v="352"/>
    <s v="Zona"/>
    <s v="Etapas Históricas - Vacunación"/>
    <s v="Periodo 2020-2021"/>
    <s v="Unidades"/>
    <s v="Ministerio de Ciencias, Tecnología, Conocimiento e Innovación"/>
    <x v="3080"/>
    <m/>
    <s v="Gráfico Evolución Comparativo"/>
    <m/>
    <x v="3066"/>
    <m/>
    <s v="#1774B9"/>
    <s v="360-3081"/>
    <n v="36314107"/>
    <s v="T-370"/>
    <s v="C-364"/>
    <s v="FI-366"/>
    <s v="M-375"/>
  </r>
  <r>
    <x v="3081"/>
    <n v="360"/>
    <s v="Enfermedades Mundiales"/>
    <s v="Salud"/>
    <n v="14108"/>
    <x v="9"/>
    <x v="4"/>
    <x v="2"/>
    <x v="353"/>
    <s v="Zona"/>
    <s v="Etapas Históricas - Vacunación"/>
    <s v="Periodo 2020-2021"/>
    <s v="Unidades"/>
    <s v="Ministerio de Ciencias, Tecnología, Conocimiento e Innovación"/>
    <x v="3081"/>
    <m/>
    <s v="Gráfico Evolución Comparativo"/>
    <m/>
    <x v="3067"/>
    <m/>
    <s v="#1774B9"/>
    <s v="360-3082"/>
    <n v="36314108"/>
    <s v="T-370"/>
    <s v="C-364"/>
    <s v="FI-366"/>
    <s v="M-375"/>
  </r>
  <r>
    <x v="3082"/>
    <n v="360"/>
    <s v="Enfermedades Mundiales"/>
    <s v="Salud"/>
    <n v="14201"/>
    <x v="9"/>
    <x v="4"/>
    <x v="2"/>
    <x v="354"/>
    <s v="Zona"/>
    <s v="Etapas Históricas - Vacunación"/>
    <s v="Periodo 2020-2021"/>
    <s v="Unidades"/>
    <s v="Ministerio de Ciencias, Tecnología, Conocimiento e Innovación"/>
    <x v="3082"/>
    <m/>
    <s v="Gráfico Evolución Comparativo"/>
    <m/>
    <x v="3068"/>
    <m/>
    <s v="#1774B9"/>
    <s v="360-3083"/>
    <n v="36314201"/>
    <s v="T-370"/>
    <s v="C-364"/>
    <s v="FI-366"/>
    <s v="M-375"/>
  </r>
  <r>
    <x v="3083"/>
    <n v="360"/>
    <s v="Enfermedades Mundiales"/>
    <s v="Salud"/>
    <n v="14202"/>
    <x v="9"/>
    <x v="4"/>
    <x v="2"/>
    <x v="355"/>
    <s v="Zona"/>
    <s v="Etapas Históricas - Vacunación"/>
    <s v="Periodo 2020-2021"/>
    <s v="Unidades"/>
    <s v="Ministerio de Ciencias, Tecnología, Conocimiento e Innovación"/>
    <x v="3083"/>
    <m/>
    <s v="Gráfico Evolución Comparativo"/>
    <m/>
    <x v="3069"/>
    <m/>
    <s v="#1774B9"/>
    <s v="360-3084"/>
    <n v="36314202"/>
    <s v="T-370"/>
    <s v="C-364"/>
    <s v="FI-366"/>
    <s v="M-375"/>
  </r>
  <r>
    <x v="3084"/>
    <n v="360"/>
    <s v="Enfermedades Mundiales"/>
    <s v="Salud"/>
    <n v="14203"/>
    <x v="9"/>
    <x v="4"/>
    <x v="2"/>
    <x v="356"/>
    <s v="Zona"/>
    <s v="Etapas Históricas - Vacunación"/>
    <s v="Periodo 2020-2021"/>
    <s v="Unidades"/>
    <s v="Ministerio de Ciencias, Tecnología, Conocimiento e Innovación"/>
    <x v="3084"/>
    <m/>
    <s v="Gráfico Evolución Comparativo"/>
    <m/>
    <x v="3070"/>
    <m/>
    <s v="#1774B9"/>
    <s v="360-3085"/>
    <n v="36314203"/>
    <s v="T-370"/>
    <s v="C-364"/>
    <s v="FI-366"/>
    <s v="M-375"/>
  </r>
  <r>
    <x v="3085"/>
    <n v="360"/>
    <s v="Enfermedades Mundiales"/>
    <s v="Salud"/>
    <n v="14204"/>
    <x v="9"/>
    <x v="4"/>
    <x v="2"/>
    <x v="357"/>
    <s v="Zona"/>
    <s v="Etapas Históricas - Vacunación"/>
    <s v="Periodo 2020-2021"/>
    <s v="Unidades"/>
    <s v="Ministerio de Ciencias, Tecnología, Conocimiento e Innovación"/>
    <x v="3085"/>
    <m/>
    <s v="Gráfico Evolución Comparativo"/>
    <m/>
    <x v="3071"/>
    <m/>
    <s v="#1774B9"/>
    <s v="360-3086"/>
    <n v="36314204"/>
    <s v="T-370"/>
    <s v="C-364"/>
    <s v="FI-366"/>
    <s v="M-375"/>
  </r>
  <r>
    <x v="3086"/>
    <n v="360"/>
    <s v="Enfermedades Mundiales"/>
    <s v="Salud"/>
    <n v="15101"/>
    <x v="9"/>
    <x v="4"/>
    <x v="2"/>
    <x v="358"/>
    <s v="Zona"/>
    <s v="Etapas Históricas - Vacunación"/>
    <s v="Periodo 2020-2021"/>
    <s v="Unidades"/>
    <s v="Ministerio de Ciencias, Tecnología, Conocimiento e Innovación"/>
    <x v="3086"/>
    <m/>
    <s v="Gráfico Evolución Comparativo"/>
    <m/>
    <x v="3072"/>
    <m/>
    <s v="#1774B9"/>
    <s v="360-3087"/>
    <n v="36315101"/>
    <s v="T-370"/>
    <s v="C-364"/>
    <s v="FI-366"/>
    <s v="M-375"/>
  </r>
  <r>
    <x v="3087"/>
    <n v="360"/>
    <s v="Enfermedades Mundiales"/>
    <s v="Salud"/>
    <n v="15102"/>
    <x v="9"/>
    <x v="4"/>
    <x v="2"/>
    <x v="359"/>
    <s v="Zona"/>
    <s v="Etapas Históricas - Vacunación"/>
    <s v="Periodo 2020-2021"/>
    <s v="Unidades"/>
    <s v="Ministerio de Ciencias, Tecnología, Conocimiento e Innovación"/>
    <x v="3087"/>
    <m/>
    <s v="Gráfico Evolución Comparativo"/>
    <m/>
    <x v="3073"/>
    <m/>
    <s v="#1774B9"/>
    <s v="360-3088"/>
    <n v="36315102"/>
    <s v="T-370"/>
    <s v="C-364"/>
    <s v="FI-366"/>
    <s v="M-375"/>
  </r>
  <r>
    <x v="3088"/>
    <n v="360"/>
    <s v="Enfermedades Mundiales"/>
    <s v="Salud"/>
    <n v="15201"/>
    <x v="9"/>
    <x v="4"/>
    <x v="2"/>
    <x v="360"/>
    <s v="Zona"/>
    <s v="Etapas Históricas - Vacunación"/>
    <s v="Periodo 2020-2021"/>
    <s v="Unidades"/>
    <s v="Ministerio de Ciencias, Tecnología, Conocimiento e Innovación"/>
    <x v="3088"/>
    <m/>
    <s v="Gráfico Evolución Comparativo"/>
    <m/>
    <x v="3074"/>
    <m/>
    <s v="#1774B9"/>
    <s v="360-3089"/>
    <n v="36315201"/>
    <s v="T-370"/>
    <s v="C-364"/>
    <s v="FI-366"/>
    <s v="M-375"/>
  </r>
  <r>
    <x v="3089"/>
    <n v="360"/>
    <s v="Enfermedades Mundiales"/>
    <s v="Salud"/>
    <n v="15202"/>
    <x v="9"/>
    <x v="4"/>
    <x v="2"/>
    <x v="361"/>
    <s v="Zona"/>
    <s v="Etapas Históricas - Vacunación"/>
    <s v="Periodo 2020-2021"/>
    <s v="Unidades"/>
    <s v="Ministerio de Ciencias, Tecnología, Conocimiento e Innovación"/>
    <x v="3089"/>
    <m/>
    <s v="Gráfico Evolución Comparativo"/>
    <m/>
    <x v="3075"/>
    <m/>
    <s v="#1774B9"/>
    <s v="360-3090"/>
    <n v="36315202"/>
    <s v="T-370"/>
    <s v="C-364"/>
    <s v="FI-366"/>
    <s v="M-3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76A3D-A89C-4A94-8F4E-7131E0018084}" name="TablaDinámica1" cacheId="2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13:G3103" firstHeaderRow="1" firstDataRow="1" firstDataCol="7"/>
  <pivotFields count="27">
    <pivotField axis="axisRow" compact="0" outline="0" subtotalTop="0" showAll="0" defaultSubtotal="0">
      <items count="30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6"/>
        <item x="2007"/>
        <item x="2008"/>
        <item x="2000"/>
        <item x="2009"/>
        <item x="2010"/>
        <item x="2011"/>
        <item x="2012"/>
        <item x="2013"/>
        <item x="2014"/>
        <item x="2015"/>
        <item x="2016"/>
        <item x="2017"/>
        <item x="2018"/>
        <item x="2001"/>
        <item x="2019"/>
        <item x="2020"/>
        <item x="2002"/>
        <item x="2003"/>
        <item x="2004"/>
        <item x="2005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0">
        <item x="2"/>
        <item x="0"/>
        <item x="7"/>
        <item x="6"/>
        <item x="1"/>
        <item x="8"/>
        <item x="9"/>
        <item x="4"/>
        <item x="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m="1" x="5"/>
        <item x="4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62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090">
        <item x="1574"/>
        <item x="1587"/>
        <item x="1575"/>
        <item x="1583"/>
        <item x="1576"/>
        <item x="1581"/>
        <item x="1582"/>
        <item x="1586"/>
        <item x="1584"/>
        <item x="1579"/>
        <item x="1588"/>
        <item x="1578"/>
        <item x="1573"/>
        <item x="1577"/>
        <item x="1580"/>
        <item x="1585"/>
        <item x="1572"/>
        <item x="432"/>
        <item x="0"/>
        <item x="431"/>
        <item x="1918"/>
        <item x="1722"/>
        <item x="1979"/>
        <item x="1832"/>
        <item x="1681"/>
        <item x="1660"/>
        <item x="1896"/>
        <item x="1686"/>
        <item x="1875"/>
        <item x="1666"/>
        <item x="1820"/>
        <item x="1813"/>
        <item x="2000"/>
        <item x="1975"/>
        <item x="1834"/>
        <item x="1712"/>
        <item x="1930"/>
        <item x="1821"/>
        <item x="1670"/>
        <item x="1887"/>
        <item x="1676"/>
        <item x="1717"/>
        <item x="1976"/>
        <item x="1708"/>
        <item x="2001"/>
        <item x="1662"/>
        <item x="1691"/>
        <item x="1814"/>
        <item x="1855"/>
        <item x="1723"/>
        <item x="1700"/>
        <item x="1895"/>
        <item x="1728"/>
        <item x="1780"/>
        <item x="1937"/>
        <item x="1938"/>
        <item x="1912"/>
        <item x="1781"/>
        <item x="1678"/>
        <item x="1761"/>
        <item x="1802"/>
        <item x="1924"/>
        <item x="1833"/>
        <item x="1838"/>
        <item x="1762"/>
        <item x="1874"/>
        <item x="1897"/>
        <item x="1919"/>
        <item x="1835"/>
        <item x="1888"/>
        <item x="1921"/>
        <item x="1738"/>
        <item x="1836"/>
        <item x="1916"/>
        <item x="1837"/>
        <item x="1739"/>
        <item x="1793"/>
        <item x="1663"/>
        <item x="1971"/>
        <item x="1876"/>
        <item x="1740"/>
        <item x="1695"/>
        <item x="1800"/>
        <item x="1939"/>
        <item x="1701"/>
        <item x="1771"/>
        <item x="1815"/>
        <item x="1675"/>
        <item x="1685"/>
        <item x="1801"/>
        <item x="1989"/>
        <item x="1856"/>
        <item x="1877"/>
        <item x="1980"/>
        <item x="1898"/>
        <item x="1816"/>
        <item x="1857"/>
        <item x="1772"/>
        <item x="1783"/>
        <item x="1899"/>
        <item x="1679"/>
        <item x="1741"/>
        <item x="1940"/>
        <item x="1839"/>
        <item x="1984"/>
        <item x="1724"/>
        <item x="1725"/>
        <item x="1773"/>
        <item x="1878"/>
        <item x="1941"/>
        <item x="1803"/>
        <item x="1858"/>
        <item x="1682"/>
        <item x="1889"/>
        <item x="1890"/>
        <item x="1913"/>
        <item x="1997"/>
        <item x="1859"/>
        <item x="2003"/>
        <item x="1860"/>
        <item x="1742"/>
        <item x="1920"/>
        <item x="1718"/>
        <item x="1914"/>
        <item x="1784"/>
        <item x="1811"/>
        <item x="1804"/>
        <item x="1664"/>
        <item x="1683"/>
        <item x="1942"/>
        <item x="1690"/>
        <item x="1943"/>
        <item x="1659"/>
        <item x="1985"/>
        <item x="1706"/>
        <item x="1702"/>
        <item x="1944"/>
        <item x="1719"/>
        <item x="1755"/>
        <item x="1945"/>
        <item x="1946"/>
        <item x="1687"/>
        <item x="1711"/>
        <item x="1947"/>
        <item x="1948"/>
        <item x="1684"/>
        <item x="1996"/>
        <item x="1998"/>
        <item x="1917"/>
        <item x="1927"/>
        <item x="1822"/>
        <item x="1972"/>
        <item x="1990"/>
        <item x="1743"/>
        <item x="1949"/>
        <item x="1861"/>
        <item x="1812"/>
        <item x="1785"/>
        <item x="1734"/>
        <item x="1792"/>
        <item x="1756"/>
        <item x="1729"/>
        <item x="1892"/>
        <item x="1950"/>
        <item x="1951"/>
        <item x="1952"/>
        <item x="1763"/>
        <item x="1862"/>
        <item x="1794"/>
        <item x="1879"/>
        <item x="1817"/>
        <item x="1707"/>
        <item x="1819"/>
        <item x="1991"/>
        <item x="1891"/>
        <item x="1880"/>
        <item x="1692"/>
        <item x="1805"/>
        <item x="1881"/>
        <item x="1744"/>
        <item x="1953"/>
        <item x="1992"/>
        <item x="1954"/>
        <item x="1745"/>
        <item x="1757"/>
        <item x="1674"/>
        <item x="1981"/>
        <item x="1993"/>
        <item x="1774"/>
        <item x="1893"/>
        <item x="1667"/>
        <item x="1863"/>
        <item x="1978"/>
        <item x="1786"/>
        <item x="1696"/>
        <item x="1746"/>
        <item x="1823"/>
        <item x="1824"/>
        <item x="1764"/>
        <item x="1934"/>
        <item x="1758"/>
        <item x="1825"/>
        <item x="1840"/>
        <item x="1720"/>
        <item x="1864"/>
        <item x="1841"/>
        <item x="1955"/>
        <item x="1922"/>
        <item x="1747"/>
        <item x="1671"/>
        <item x="1735"/>
        <item x="1905"/>
        <item x="1694"/>
        <item x="1986"/>
        <item x="1865"/>
        <item x="1688"/>
        <item x="1994"/>
        <item x="1977"/>
        <item x="1915"/>
        <item x="1765"/>
        <item x="1995"/>
        <item x="1730"/>
        <item x="1713"/>
        <item x="1759"/>
        <item x="1795"/>
        <item x="1956"/>
        <item x="1775"/>
        <item x="1782"/>
        <item x="1842"/>
        <item x="1776"/>
        <item x="1806"/>
        <item x="1987"/>
        <item x="1957"/>
        <item x="1766"/>
        <item x="1866"/>
        <item x="1714"/>
        <item x="1748"/>
        <item x="1665"/>
        <item x="1749"/>
        <item x="1754"/>
        <item x="1843"/>
        <item x="1969"/>
        <item x="1867"/>
        <item x="1767"/>
        <item x="1844"/>
        <item x="1931"/>
        <item x="1661"/>
        <item x="1932"/>
        <item x="1958"/>
        <item x="1703"/>
        <item x="1868"/>
        <item x="1959"/>
        <item x="1968"/>
        <item x="1886"/>
        <item x="1906"/>
        <item x="1894"/>
        <item x="1768"/>
        <item x="1697"/>
        <item x="1926"/>
        <item x="1900"/>
        <item x="1882"/>
        <item x="1907"/>
        <item x="1731"/>
        <item x="2002"/>
        <item x="1908"/>
        <item x="1901"/>
        <item x="1902"/>
        <item x="1903"/>
        <item x="1826"/>
        <item x="1960"/>
        <item x="1827"/>
        <item x="1845"/>
        <item x="1716"/>
        <item x="1733"/>
        <item x="1904"/>
        <item x="1750"/>
        <item x="1961"/>
        <item x="1704"/>
        <item x="1846"/>
        <item x="1737"/>
        <item x="1847"/>
        <item x="1787"/>
        <item x="1962"/>
        <item x="1883"/>
        <item x="1963"/>
        <item x="1751"/>
        <item x="1752"/>
        <item x="1796"/>
        <item x="1709"/>
        <item x="1999"/>
        <item x="1777"/>
        <item x="1698"/>
        <item x="1925"/>
        <item x="1909"/>
        <item x="1928"/>
        <item x="1788"/>
        <item x="1869"/>
        <item x="1789"/>
        <item x="1693"/>
        <item x="1721"/>
        <item x="1974"/>
        <item x="1848"/>
        <item x="1778"/>
        <item x="1710"/>
        <item x="1849"/>
        <item x="1727"/>
        <item x="1760"/>
        <item x="1929"/>
        <item x="1850"/>
        <item x="1797"/>
        <item x="1964"/>
        <item x="1970"/>
        <item x="1910"/>
        <item x="1965"/>
        <item x="1851"/>
        <item x="1911"/>
        <item x="1982"/>
        <item x="1672"/>
        <item x="1807"/>
        <item x="1779"/>
        <item x="1966"/>
        <item x="1828"/>
        <item x="1753"/>
        <item x="1829"/>
        <item x="1769"/>
        <item x="1808"/>
        <item x="1732"/>
        <item x="1936"/>
        <item x="1726"/>
        <item x="1668"/>
        <item x="1983"/>
        <item x="1770"/>
        <item x="1809"/>
        <item x="1669"/>
        <item x="1854"/>
        <item x="1790"/>
        <item x="1870"/>
        <item x="1677"/>
        <item x="1973"/>
        <item x="1933"/>
        <item x="1818"/>
        <item x="1673"/>
        <item x="1871"/>
        <item x="1810"/>
        <item x="1935"/>
        <item x="1923"/>
        <item x="1884"/>
        <item x="1852"/>
        <item x="1830"/>
        <item x="1988"/>
        <item x="1680"/>
        <item x="1699"/>
        <item x="1791"/>
        <item x="1885"/>
        <item x="1689"/>
        <item x="1872"/>
        <item x="1798"/>
        <item x="1736"/>
        <item x="1873"/>
        <item x="1705"/>
        <item x="1967"/>
        <item x="1799"/>
        <item x="1831"/>
        <item x="1853"/>
        <item x="1715"/>
        <item x="1644"/>
        <item x="1657"/>
        <item x="1645"/>
        <item x="1653"/>
        <item x="1646"/>
        <item x="1651"/>
        <item x="1652"/>
        <item x="1656"/>
        <item x="1654"/>
        <item x="1649"/>
        <item x="1658"/>
        <item x="1648"/>
        <item x="1643"/>
        <item x="1647"/>
        <item x="1650"/>
        <item x="1655"/>
        <item x="1642"/>
        <item x="2280"/>
        <item x="2084"/>
        <item x="2341"/>
        <item x="2194"/>
        <item x="2043"/>
        <item x="2022"/>
        <item x="2258"/>
        <item x="2048"/>
        <item x="2237"/>
        <item x="2028"/>
        <item x="2182"/>
        <item x="2175"/>
        <item x="2362"/>
        <item x="2337"/>
        <item x="2196"/>
        <item x="2074"/>
        <item x="2292"/>
        <item x="2183"/>
        <item x="2032"/>
        <item x="2249"/>
        <item x="2038"/>
        <item x="2079"/>
        <item x="2338"/>
        <item x="2070"/>
        <item x="2363"/>
        <item x="2024"/>
        <item x="2053"/>
        <item x="2176"/>
        <item x="2217"/>
        <item x="2085"/>
        <item x="2062"/>
        <item x="2257"/>
        <item x="2090"/>
        <item x="2142"/>
        <item x="2299"/>
        <item x="2300"/>
        <item x="2274"/>
        <item x="2143"/>
        <item x="2040"/>
        <item x="2123"/>
        <item x="2164"/>
        <item x="2286"/>
        <item x="2195"/>
        <item x="2200"/>
        <item x="2124"/>
        <item x="2236"/>
        <item x="2259"/>
        <item x="2281"/>
        <item x="2197"/>
        <item x="2250"/>
        <item x="2283"/>
        <item x="2100"/>
        <item x="2198"/>
        <item x="2278"/>
        <item x="2199"/>
        <item x="2101"/>
        <item x="2155"/>
        <item x="2025"/>
        <item x="2333"/>
        <item x="2238"/>
        <item x="2102"/>
        <item x="2057"/>
        <item x="2162"/>
        <item x="2301"/>
        <item x="2063"/>
        <item x="2133"/>
        <item x="2177"/>
        <item x="2037"/>
        <item x="2047"/>
        <item x="2163"/>
        <item x="2351"/>
        <item x="2218"/>
        <item x="2239"/>
        <item x="2342"/>
        <item x="2260"/>
        <item x="2178"/>
        <item x="2219"/>
        <item x="2134"/>
        <item x="2145"/>
        <item x="2261"/>
        <item x="2041"/>
        <item x="2103"/>
        <item x="2302"/>
        <item x="2201"/>
        <item x="2346"/>
        <item x="2086"/>
        <item x="2087"/>
        <item x="2135"/>
        <item x="2240"/>
        <item x="2303"/>
        <item x="2165"/>
        <item x="2220"/>
        <item x="2044"/>
        <item x="2251"/>
        <item x="2252"/>
        <item x="2275"/>
        <item x="2359"/>
        <item x="2221"/>
        <item x="2365"/>
        <item x="2222"/>
        <item x="2104"/>
        <item x="2282"/>
        <item x="2080"/>
        <item x="2276"/>
        <item x="2146"/>
        <item x="2173"/>
        <item x="2166"/>
        <item x="2026"/>
        <item x="2045"/>
        <item x="2304"/>
        <item x="2052"/>
        <item x="2305"/>
        <item x="2021"/>
        <item x="2347"/>
        <item x="2068"/>
        <item x="2064"/>
        <item x="2306"/>
        <item x="2081"/>
        <item x="2117"/>
        <item x="2307"/>
        <item x="2308"/>
        <item x="2049"/>
        <item x="2073"/>
        <item x="2309"/>
        <item x="2310"/>
        <item x="2046"/>
        <item x="2358"/>
        <item x="2360"/>
        <item x="2279"/>
        <item x="2289"/>
        <item x="2184"/>
        <item x="2334"/>
        <item x="2352"/>
        <item x="2105"/>
        <item x="2311"/>
        <item x="2223"/>
        <item x="2174"/>
        <item x="2147"/>
        <item x="2096"/>
        <item x="2154"/>
        <item x="2118"/>
        <item x="2091"/>
        <item x="2254"/>
        <item x="2312"/>
        <item x="2313"/>
        <item x="2314"/>
        <item x="2125"/>
        <item x="2224"/>
        <item x="2156"/>
        <item x="2241"/>
        <item x="2179"/>
        <item x="2069"/>
        <item x="2181"/>
        <item x="2353"/>
        <item x="2253"/>
        <item x="2242"/>
        <item x="2054"/>
        <item x="2167"/>
        <item x="2243"/>
        <item x="2106"/>
        <item x="2315"/>
        <item x="2354"/>
        <item x="2316"/>
        <item x="2107"/>
        <item x="2119"/>
        <item x="2036"/>
        <item x="2343"/>
        <item x="2355"/>
        <item x="2136"/>
        <item x="2255"/>
        <item x="2029"/>
        <item x="2225"/>
        <item x="2340"/>
        <item x="2148"/>
        <item x="2058"/>
        <item x="2108"/>
        <item x="2185"/>
        <item x="2186"/>
        <item x="2126"/>
        <item x="2296"/>
        <item x="2120"/>
        <item x="2187"/>
        <item x="2202"/>
        <item x="2082"/>
        <item x="2226"/>
        <item x="2203"/>
        <item x="2317"/>
        <item x="2284"/>
        <item x="2109"/>
        <item x="2033"/>
        <item x="2097"/>
        <item x="2267"/>
        <item x="2056"/>
        <item x="2348"/>
        <item x="2227"/>
        <item x="2050"/>
        <item x="2356"/>
        <item x="2339"/>
        <item x="2277"/>
        <item x="2127"/>
        <item x="2357"/>
        <item x="2092"/>
        <item x="2075"/>
        <item x="2121"/>
        <item x="2157"/>
        <item x="2318"/>
        <item x="2137"/>
        <item x="2144"/>
        <item x="2204"/>
        <item x="2138"/>
        <item x="2168"/>
        <item x="2349"/>
        <item x="2319"/>
        <item x="2128"/>
        <item x="2228"/>
        <item x="2076"/>
        <item x="2110"/>
        <item x="2027"/>
        <item x="2111"/>
        <item x="2116"/>
        <item x="2205"/>
        <item x="2331"/>
        <item x="2229"/>
        <item x="2129"/>
        <item x="2206"/>
        <item x="2293"/>
        <item x="2023"/>
        <item x="2294"/>
        <item x="2320"/>
        <item x="2065"/>
        <item x="2230"/>
        <item x="2321"/>
        <item x="2330"/>
        <item x="2248"/>
        <item x="2268"/>
        <item x="2256"/>
        <item x="2130"/>
        <item x="2059"/>
        <item x="2288"/>
        <item x="2262"/>
        <item x="2244"/>
        <item x="2269"/>
        <item x="2093"/>
        <item x="2364"/>
        <item x="2270"/>
        <item x="2263"/>
        <item x="2264"/>
        <item x="2265"/>
        <item x="2188"/>
        <item x="2322"/>
        <item x="2189"/>
        <item x="2207"/>
        <item x="2078"/>
        <item x="2095"/>
        <item x="2266"/>
        <item x="2112"/>
        <item x="2323"/>
        <item x="2066"/>
        <item x="2208"/>
        <item x="2099"/>
        <item x="2209"/>
        <item x="2149"/>
        <item x="2324"/>
        <item x="2245"/>
        <item x="2325"/>
        <item x="2113"/>
        <item x="2114"/>
        <item x="2158"/>
        <item x="2071"/>
        <item x="2361"/>
        <item x="2139"/>
        <item x="2060"/>
        <item x="2287"/>
        <item x="2271"/>
        <item x="2290"/>
        <item x="2150"/>
        <item x="2231"/>
        <item x="2151"/>
        <item x="2055"/>
        <item x="2083"/>
        <item x="2336"/>
        <item x="2210"/>
        <item x="2140"/>
        <item x="2072"/>
        <item x="2211"/>
        <item x="2089"/>
        <item x="2122"/>
        <item x="2291"/>
        <item x="2212"/>
        <item x="2159"/>
        <item x="2326"/>
        <item x="2332"/>
        <item x="2272"/>
        <item x="2327"/>
        <item x="2213"/>
        <item x="2273"/>
        <item x="2344"/>
        <item x="2034"/>
        <item x="2169"/>
        <item x="2141"/>
        <item x="2328"/>
        <item x="2190"/>
        <item x="2115"/>
        <item x="2191"/>
        <item x="2131"/>
        <item x="2170"/>
        <item x="2094"/>
        <item x="2298"/>
        <item x="2088"/>
        <item x="2030"/>
        <item x="2345"/>
        <item x="2132"/>
        <item x="2171"/>
        <item x="2031"/>
        <item x="2216"/>
        <item x="2152"/>
        <item x="2232"/>
        <item x="2039"/>
        <item x="2335"/>
        <item x="2295"/>
        <item x="2180"/>
        <item x="2035"/>
        <item x="2233"/>
        <item x="2172"/>
        <item x="2297"/>
        <item x="2285"/>
        <item x="2246"/>
        <item x="2214"/>
        <item x="2192"/>
        <item x="2350"/>
        <item x="2042"/>
        <item x="2061"/>
        <item x="2153"/>
        <item x="2247"/>
        <item x="2051"/>
        <item x="2234"/>
        <item x="2160"/>
        <item x="2098"/>
        <item x="2235"/>
        <item x="2067"/>
        <item x="2329"/>
        <item x="2161"/>
        <item x="2193"/>
        <item x="2215"/>
        <item x="2077"/>
        <item x="2006"/>
        <item x="2019"/>
        <item x="2007"/>
        <item x="2015"/>
        <item x="2008"/>
        <item x="2013"/>
        <item x="2014"/>
        <item x="2018"/>
        <item x="2016"/>
        <item x="2011"/>
        <item x="2020"/>
        <item x="2010"/>
        <item x="2005"/>
        <item x="2009"/>
        <item x="2012"/>
        <item x="2017"/>
        <item x="2004"/>
        <item x="1557"/>
        <item x="1570"/>
        <item x="1558"/>
        <item x="1566"/>
        <item x="1559"/>
        <item x="1564"/>
        <item x="1565"/>
        <item x="1569"/>
        <item x="1567"/>
        <item x="1562"/>
        <item x="1571"/>
        <item x="1561"/>
        <item x="1556"/>
        <item x="1560"/>
        <item x="1563"/>
        <item x="1568"/>
        <item x="1555"/>
        <item x="1523"/>
        <item x="1536"/>
        <item x="1524"/>
        <item x="1532"/>
        <item x="1525"/>
        <item x="1530"/>
        <item x="1531"/>
        <item x="1535"/>
        <item x="1533"/>
        <item x="1528"/>
        <item x="1537"/>
        <item x="1527"/>
        <item x="1522"/>
        <item x="1526"/>
        <item x="1529"/>
        <item x="1534"/>
        <item x="1521"/>
        <item x="20"/>
        <item x="33"/>
        <item x="21"/>
        <item x="29"/>
        <item x="22"/>
        <item x="27"/>
        <item x="28"/>
        <item x="32"/>
        <item x="30"/>
        <item x="25"/>
        <item x="34"/>
        <item x="24"/>
        <item x="19"/>
        <item x="23"/>
        <item x="26"/>
        <item x="31"/>
        <item x="18"/>
        <item x="37"/>
        <item x="50"/>
        <item x="38"/>
        <item x="46"/>
        <item x="39"/>
        <item x="44"/>
        <item x="45"/>
        <item x="49"/>
        <item x="47"/>
        <item x="42"/>
        <item x="51"/>
        <item x="41"/>
        <item x="36"/>
        <item x="40"/>
        <item x="43"/>
        <item x="48"/>
        <item x="35"/>
        <item x="328"/>
        <item x="132"/>
        <item x="389"/>
        <item x="242"/>
        <item x="91"/>
        <item x="70"/>
        <item x="306"/>
        <item x="96"/>
        <item x="285"/>
        <item x="76"/>
        <item x="230"/>
        <item x="223"/>
        <item x="410"/>
        <item x="385"/>
        <item x="244"/>
        <item x="122"/>
        <item x="340"/>
        <item x="231"/>
        <item x="80"/>
        <item x="297"/>
        <item x="86"/>
        <item x="127"/>
        <item x="386"/>
        <item x="118"/>
        <item x="411"/>
        <item x="72"/>
        <item x="101"/>
        <item x="224"/>
        <item x="265"/>
        <item x="133"/>
        <item x="110"/>
        <item x="305"/>
        <item x="138"/>
        <item x="190"/>
        <item x="347"/>
        <item x="348"/>
        <item x="322"/>
        <item x="191"/>
        <item x="88"/>
        <item x="171"/>
        <item x="212"/>
        <item x="334"/>
        <item x="243"/>
        <item x="248"/>
        <item x="172"/>
        <item x="284"/>
        <item x="307"/>
        <item x="329"/>
        <item x="245"/>
        <item x="298"/>
        <item x="331"/>
        <item x="148"/>
        <item x="246"/>
        <item x="326"/>
        <item x="247"/>
        <item x="149"/>
        <item x="203"/>
        <item x="73"/>
        <item x="381"/>
        <item x="286"/>
        <item x="150"/>
        <item x="105"/>
        <item x="210"/>
        <item x="349"/>
        <item x="111"/>
        <item x="181"/>
        <item x="225"/>
        <item x="85"/>
        <item x="95"/>
        <item x="211"/>
        <item x="399"/>
        <item x="266"/>
        <item x="287"/>
        <item x="390"/>
        <item x="308"/>
        <item x="226"/>
        <item x="267"/>
        <item x="182"/>
        <item x="193"/>
        <item x="309"/>
        <item x="89"/>
        <item x="151"/>
        <item x="350"/>
        <item x="249"/>
        <item x="394"/>
        <item x="134"/>
        <item x="135"/>
        <item x="183"/>
        <item x="288"/>
        <item x="351"/>
        <item x="213"/>
        <item x="268"/>
        <item x="92"/>
        <item x="299"/>
        <item x="300"/>
        <item x="323"/>
        <item x="407"/>
        <item x="269"/>
        <item x="413"/>
        <item x="270"/>
        <item x="152"/>
        <item x="330"/>
        <item x="128"/>
        <item x="324"/>
        <item x="194"/>
        <item x="221"/>
        <item x="214"/>
        <item x="74"/>
        <item x="93"/>
        <item x="352"/>
        <item x="100"/>
        <item x="353"/>
        <item x="69"/>
        <item x="395"/>
        <item x="116"/>
        <item x="112"/>
        <item x="354"/>
        <item x="129"/>
        <item x="165"/>
        <item x="355"/>
        <item x="356"/>
        <item x="97"/>
        <item x="121"/>
        <item x="357"/>
        <item x="358"/>
        <item x="94"/>
        <item x="406"/>
        <item x="408"/>
        <item x="327"/>
        <item x="337"/>
        <item x="232"/>
        <item x="382"/>
        <item x="400"/>
        <item x="153"/>
        <item x="359"/>
        <item x="271"/>
        <item x="222"/>
        <item x="195"/>
        <item x="144"/>
        <item x="202"/>
        <item x="166"/>
        <item x="139"/>
        <item x="302"/>
        <item x="360"/>
        <item x="361"/>
        <item x="362"/>
        <item x="173"/>
        <item x="272"/>
        <item x="204"/>
        <item x="289"/>
        <item x="227"/>
        <item x="117"/>
        <item x="229"/>
        <item x="401"/>
        <item x="301"/>
        <item x="290"/>
        <item x="102"/>
        <item x="215"/>
        <item x="291"/>
        <item x="154"/>
        <item x="363"/>
        <item x="402"/>
        <item x="364"/>
        <item x="155"/>
        <item x="167"/>
        <item x="84"/>
        <item x="391"/>
        <item x="403"/>
        <item x="184"/>
        <item x="303"/>
        <item x="77"/>
        <item x="273"/>
        <item x="388"/>
        <item x="196"/>
        <item x="106"/>
        <item x="156"/>
        <item x="233"/>
        <item x="234"/>
        <item x="174"/>
        <item x="344"/>
        <item x="168"/>
        <item x="235"/>
        <item x="250"/>
        <item x="130"/>
        <item x="274"/>
        <item x="251"/>
        <item x="365"/>
        <item x="332"/>
        <item x="157"/>
        <item x="81"/>
        <item x="145"/>
        <item x="315"/>
        <item x="104"/>
        <item x="396"/>
        <item x="275"/>
        <item x="98"/>
        <item x="404"/>
        <item x="387"/>
        <item x="325"/>
        <item x="175"/>
        <item x="405"/>
        <item x="140"/>
        <item x="123"/>
        <item x="169"/>
        <item x="205"/>
        <item x="366"/>
        <item x="185"/>
        <item x="192"/>
        <item x="252"/>
        <item x="186"/>
        <item x="216"/>
        <item x="397"/>
        <item x="367"/>
        <item x="176"/>
        <item x="276"/>
        <item x="124"/>
        <item x="158"/>
        <item x="75"/>
        <item x="159"/>
        <item x="164"/>
        <item x="253"/>
        <item x="379"/>
        <item x="277"/>
        <item x="177"/>
        <item x="254"/>
        <item x="341"/>
        <item x="71"/>
        <item x="342"/>
        <item x="368"/>
        <item x="113"/>
        <item x="278"/>
        <item x="369"/>
        <item x="378"/>
        <item x="296"/>
        <item x="316"/>
        <item x="304"/>
        <item x="178"/>
        <item x="107"/>
        <item x="336"/>
        <item x="310"/>
        <item x="292"/>
        <item x="317"/>
        <item x="141"/>
        <item x="412"/>
        <item x="318"/>
        <item x="311"/>
        <item x="312"/>
        <item x="313"/>
        <item x="236"/>
        <item x="370"/>
        <item x="237"/>
        <item x="255"/>
        <item x="126"/>
        <item x="143"/>
        <item x="314"/>
        <item x="160"/>
        <item x="371"/>
        <item x="114"/>
        <item x="256"/>
        <item x="147"/>
        <item x="257"/>
        <item x="197"/>
        <item x="372"/>
        <item x="293"/>
        <item x="373"/>
        <item x="161"/>
        <item x="162"/>
        <item x="206"/>
        <item x="119"/>
        <item x="409"/>
        <item x="187"/>
        <item x="108"/>
        <item x="335"/>
        <item x="319"/>
        <item x="338"/>
        <item x="198"/>
        <item x="279"/>
        <item x="199"/>
        <item x="103"/>
        <item x="131"/>
        <item x="384"/>
        <item x="258"/>
        <item x="188"/>
        <item x="120"/>
        <item x="259"/>
        <item x="137"/>
        <item x="170"/>
        <item x="339"/>
        <item x="260"/>
        <item x="207"/>
        <item x="374"/>
        <item x="380"/>
        <item x="320"/>
        <item x="375"/>
        <item x="261"/>
        <item x="321"/>
        <item x="392"/>
        <item x="82"/>
        <item x="217"/>
        <item x="189"/>
        <item x="376"/>
        <item x="238"/>
        <item x="163"/>
        <item x="239"/>
        <item x="179"/>
        <item x="218"/>
        <item x="142"/>
        <item x="346"/>
        <item x="136"/>
        <item x="78"/>
        <item x="393"/>
        <item x="180"/>
        <item x="219"/>
        <item x="79"/>
        <item x="264"/>
        <item x="200"/>
        <item x="280"/>
        <item x="87"/>
        <item x="383"/>
        <item x="343"/>
        <item x="228"/>
        <item x="83"/>
        <item x="281"/>
        <item x="220"/>
        <item x="345"/>
        <item x="333"/>
        <item x="294"/>
        <item x="262"/>
        <item x="240"/>
        <item x="398"/>
        <item x="90"/>
        <item x="109"/>
        <item x="201"/>
        <item x="295"/>
        <item x="99"/>
        <item x="282"/>
        <item x="208"/>
        <item x="146"/>
        <item x="283"/>
        <item x="115"/>
        <item x="377"/>
        <item x="209"/>
        <item x="241"/>
        <item x="263"/>
        <item x="125"/>
        <item x="54"/>
        <item x="67"/>
        <item x="55"/>
        <item x="63"/>
        <item x="56"/>
        <item x="61"/>
        <item x="62"/>
        <item x="66"/>
        <item x="64"/>
        <item x="59"/>
        <item x="68"/>
        <item x="58"/>
        <item x="53"/>
        <item x="57"/>
        <item x="60"/>
        <item x="65"/>
        <item x="52"/>
        <item x="1071"/>
        <item x="875"/>
        <item x="1132"/>
        <item x="985"/>
        <item x="834"/>
        <item x="813"/>
        <item x="1049"/>
        <item x="839"/>
        <item x="1028"/>
        <item x="819"/>
        <item x="973"/>
        <item x="966"/>
        <item x="1153"/>
        <item x="1128"/>
        <item x="987"/>
        <item x="865"/>
        <item x="1083"/>
        <item x="974"/>
        <item x="823"/>
        <item x="1040"/>
        <item x="829"/>
        <item x="870"/>
        <item x="1129"/>
        <item x="861"/>
        <item x="1154"/>
        <item x="815"/>
        <item x="844"/>
        <item x="967"/>
        <item x="1008"/>
        <item x="876"/>
        <item x="853"/>
        <item x="1048"/>
        <item x="881"/>
        <item x="933"/>
        <item x="1090"/>
        <item x="1091"/>
        <item x="1065"/>
        <item x="934"/>
        <item x="831"/>
        <item x="914"/>
        <item x="955"/>
        <item x="1077"/>
        <item x="986"/>
        <item x="991"/>
        <item x="915"/>
        <item x="1027"/>
        <item x="1050"/>
        <item x="1072"/>
        <item x="988"/>
        <item x="1041"/>
        <item x="1074"/>
        <item x="891"/>
        <item x="989"/>
        <item x="1069"/>
        <item x="990"/>
        <item x="892"/>
        <item x="946"/>
        <item x="816"/>
        <item x="1124"/>
        <item x="1029"/>
        <item x="893"/>
        <item x="848"/>
        <item x="953"/>
        <item x="1092"/>
        <item x="854"/>
        <item x="924"/>
        <item x="968"/>
        <item x="828"/>
        <item x="838"/>
        <item x="954"/>
        <item x="1142"/>
        <item x="1009"/>
        <item x="1030"/>
        <item x="1133"/>
        <item x="1051"/>
        <item x="969"/>
        <item x="1010"/>
        <item x="925"/>
        <item x="936"/>
        <item x="1052"/>
        <item x="832"/>
        <item x="894"/>
        <item x="1093"/>
        <item x="992"/>
        <item x="1137"/>
        <item x="877"/>
        <item x="878"/>
        <item x="926"/>
        <item x="1031"/>
        <item x="1094"/>
        <item x="956"/>
        <item x="1011"/>
        <item x="835"/>
        <item x="1042"/>
        <item x="1043"/>
        <item x="1066"/>
        <item x="1150"/>
        <item x="1012"/>
        <item x="1156"/>
        <item x="1013"/>
        <item x="895"/>
        <item x="1073"/>
        <item x="871"/>
        <item x="1067"/>
        <item x="937"/>
        <item x="964"/>
        <item x="957"/>
        <item x="817"/>
        <item x="836"/>
        <item x="1095"/>
        <item x="843"/>
        <item x="1096"/>
        <item x="812"/>
        <item x="1138"/>
        <item x="859"/>
        <item x="855"/>
        <item x="1097"/>
        <item x="872"/>
        <item x="908"/>
        <item x="1098"/>
        <item x="1099"/>
        <item x="840"/>
        <item x="864"/>
        <item x="1100"/>
        <item x="1101"/>
        <item x="837"/>
        <item x="1149"/>
        <item x="1151"/>
        <item x="1070"/>
        <item x="1080"/>
        <item x="975"/>
        <item x="1125"/>
        <item x="1143"/>
        <item x="896"/>
        <item x="1102"/>
        <item x="1014"/>
        <item x="965"/>
        <item x="938"/>
        <item x="887"/>
        <item x="945"/>
        <item x="909"/>
        <item x="882"/>
        <item x="1045"/>
        <item x="1103"/>
        <item x="1104"/>
        <item x="1105"/>
        <item x="916"/>
        <item x="1015"/>
        <item x="947"/>
        <item x="1032"/>
        <item x="970"/>
        <item x="860"/>
        <item x="972"/>
        <item x="1144"/>
        <item x="1044"/>
        <item x="1033"/>
        <item x="845"/>
        <item x="958"/>
        <item x="1034"/>
        <item x="897"/>
        <item x="1106"/>
        <item x="1145"/>
        <item x="1107"/>
        <item x="898"/>
        <item x="910"/>
        <item x="827"/>
        <item x="1134"/>
        <item x="1146"/>
        <item x="927"/>
        <item x="1046"/>
        <item x="820"/>
        <item x="1016"/>
        <item x="1131"/>
        <item x="939"/>
        <item x="849"/>
        <item x="899"/>
        <item x="976"/>
        <item x="977"/>
        <item x="917"/>
        <item x="1087"/>
        <item x="911"/>
        <item x="978"/>
        <item x="993"/>
        <item x="873"/>
        <item x="1017"/>
        <item x="994"/>
        <item x="1108"/>
        <item x="1075"/>
        <item x="900"/>
        <item x="824"/>
        <item x="888"/>
        <item x="1058"/>
        <item x="847"/>
        <item x="1139"/>
        <item x="1018"/>
        <item x="841"/>
        <item x="1147"/>
        <item x="1130"/>
        <item x="1068"/>
        <item x="918"/>
        <item x="1148"/>
        <item x="883"/>
        <item x="866"/>
        <item x="912"/>
        <item x="948"/>
        <item x="1109"/>
        <item x="928"/>
        <item x="935"/>
        <item x="995"/>
        <item x="929"/>
        <item x="959"/>
        <item x="1140"/>
        <item x="1110"/>
        <item x="919"/>
        <item x="1019"/>
        <item x="867"/>
        <item x="901"/>
        <item x="818"/>
        <item x="902"/>
        <item x="907"/>
        <item x="996"/>
        <item x="1122"/>
        <item x="1020"/>
        <item x="920"/>
        <item x="997"/>
        <item x="1084"/>
        <item x="814"/>
        <item x="1085"/>
        <item x="1111"/>
        <item x="856"/>
        <item x="1021"/>
        <item x="1112"/>
        <item x="1121"/>
        <item x="1039"/>
        <item x="1059"/>
        <item x="1047"/>
        <item x="921"/>
        <item x="850"/>
        <item x="1079"/>
        <item x="1053"/>
        <item x="1035"/>
        <item x="1060"/>
        <item x="884"/>
        <item x="1155"/>
        <item x="1061"/>
        <item x="1054"/>
        <item x="1055"/>
        <item x="1056"/>
        <item x="979"/>
        <item x="1113"/>
        <item x="980"/>
        <item x="998"/>
        <item x="869"/>
        <item x="886"/>
        <item x="1057"/>
        <item x="903"/>
        <item x="1114"/>
        <item x="857"/>
        <item x="999"/>
        <item x="890"/>
        <item x="1000"/>
        <item x="940"/>
        <item x="1115"/>
        <item x="1036"/>
        <item x="1116"/>
        <item x="904"/>
        <item x="905"/>
        <item x="949"/>
        <item x="862"/>
        <item x="1152"/>
        <item x="930"/>
        <item x="851"/>
        <item x="1078"/>
        <item x="1062"/>
        <item x="1081"/>
        <item x="941"/>
        <item x="1022"/>
        <item x="942"/>
        <item x="846"/>
        <item x="874"/>
        <item x="1127"/>
        <item x="1001"/>
        <item x="931"/>
        <item x="863"/>
        <item x="1002"/>
        <item x="880"/>
        <item x="913"/>
        <item x="1082"/>
        <item x="1003"/>
        <item x="950"/>
        <item x="1117"/>
        <item x="1123"/>
        <item x="1063"/>
        <item x="1118"/>
        <item x="1004"/>
        <item x="1064"/>
        <item x="1135"/>
        <item x="825"/>
        <item x="960"/>
        <item x="932"/>
        <item x="1119"/>
        <item x="981"/>
        <item x="906"/>
        <item x="982"/>
        <item x="922"/>
        <item x="961"/>
        <item x="885"/>
        <item x="1089"/>
        <item x="879"/>
        <item x="821"/>
        <item x="1136"/>
        <item x="923"/>
        <item x="962"/>
        <item x="822"/>
        <item x="1007"/>
        <item x="943"/>
        <item x="1023"/>
        <item x="830"/>
        <item x="1126"/>
        <item x="1086"/>
        <item x="971"/>
        <item x="826"/>
        <item x="1024"/>
        <item x="963"/>
        <item x="1088"/>
        <item x="1076"/>
        <item x="1037"/>
        <item x="1005"/>
        <item x="983"/>
        <item x="1141"/>
        <item x="833"/>
        <item x="852"/>
        <item x="944"/>
        <item x="1038"/>
        <item x="842"/>
        <item x="1025"/>
        <item x="951"/>
        <item x="889"/>
        <item x="1026"/>
        <item x="858"/>
        <item x="1120"/>
        <item x="952"/>
        <item x="984"/>
        <item x="1006"/>
        <item x="868"/>
        <item x="797"/>
        <item x="810"/>
        <item x="798"/>
        <item x="806"/>
        <item x="799"/>
        <item x="804"/>
        <item x="805"/>
        <item x="809"/>
        <item x="807"/>
        <item x="802"/>
        <item x="811"/>
        <item x="801"/>
        <item x="796"/>
        <item x="800"/>
        <item x="803"/>
        <item x="808"/>
        <item x="795"/>
        <item x="709"/>
        <item x="513"/>
        <item x="770"/>
        <item x="623"/>
        <item x="472"/>
        <item x="451"/>
        <item x="687"/>
        <item x="477"/>
        <item x="666"/>
        <item x="457"/>
        <item x="611"/>
        <item x="604"/>
        <item x="791"/>
        <item x="766"/>
        <item x="625"/>
        <item x="503"/>
        <item x="721"/>
        <item x="612"/>
        <item x="461"/>
        <item x="678"/>
        <item x="467"/>
        <item x="508"/>
        <item x="767"/>
        <item x="499"/>
        <item x="792"/>
        <item x="453"/>
        <item x="482"/>
        <item x="605"/>
        <item x="646"/>
        <item x="514"/>
        <item x="491"/>
        <item x="686"/>
        <item x="519"/>
        <item x="571"/>
        <item x="728"/>
        <item x="729"/>
        <item x="703"/>
        <item x="572"/>
        <item x="469"/>
        <item x="552"/>
        <item x="593"/>
        <item x="715"/>
        <item x="624"/>
        <item x="629"/>
        <item x="553"/>
        <item x="665"/>
        <item x="688"/>
        <item x="710"/>
        <item x="626"/>
        <item x="679"/>
        <item x="712"/>
        <item x="529"/>
        <item x="627"/>
        <item x="707"/>
        <item x="628"/>
        <item x="530"/>
        <item x="584"/>
        <item x="454"/>
        <item x="762"/>
        <item x="667"/>
        <item x="531"/>
        <item x="486"/>
        <item x="591"/>
        <item x="730"/>
        <item x="492"/>
        <item x="562"/>
        <item x="606"/>
        <item x="466"/>
        <item x="476"/>
        <item x="592"/>
        <item x="780"/>
        <item x="647"/>
        <item x="668"/>
        <item x="771"/>
        <item x="689"/>
        <item x="607"/>
        <item x="648"/>
        <item x="563"/>
        <item x="574"/>
        <item x="690"/>
        <item x="470"/>
        <item x="532"/>
        <item x="731"/>
        <item x="630"/>
        <item x="775"/>
        <item x="515"/>
        <item x="516"/>
        <item x="564"/>
        <item x="669"/>
        <item x="732"/>
        <item x="594"/>
        <item x="649"/>
        <item x="473"/>
        <item x="680"/>
        <item x="681"/>
        <item x="704"/>
        <item x="788"/>
        <item x="650"/>
        <item x="794"/>
        <item x="651"/>
        <item x="533"/>
        <item x="711"/>
        <item x="509"/>
        <item x="705"/>
        <item x="575"/>
        <item x="602"/>
        <item x="595"/>
        <item x="455"/>
        <item x="474"/>
        <item x="733"/>
        <item x="481"/>
        <item x="734"/>
        <item x="450"/>
        <item x="776"/>
        <item x="497"/>
        <item x="493"/>
        <item x="735"/>
        <item x="510"/>
        <item x="546"/>
        <item x="736"/>
        <item x="737"/>
        <item x="478"/>
        <item x="502"/>
        <item x="738"/>
        <item x="739"/>
        <item x="475"/>
        <item x="787"/>
        <item x="789"/>
        <item x="708"/>
        <item x="718"/>
        <item x="613"/>
        <item x="763"/>
        <item x="781"/>
        <item x="534"/>
        <item x="740"/>
        <item x="652"/>
        <item x="603"/>
        <item x="576"/>
        <item x="525"/>
        <item x="583"/>
        <item x="547"/>
        <item x="520"/>
        <item x="683"/>
        <item x="741"/>
        <item x="742"/>
        <item x="743"/>
        <item x="554"/>
        <item x="653"/>
        <item x="585"/>
        <item x="670"/>
        <item x="608"/>
        <item x="498"/>
        <item x="610"/>
        <item x="782"/>
        <item x="682"/>
        <item x="671"/>
        <item x="483"/>
        <item x="596"/>
        <item x="672"/>
        <item x="535"/>
        <item x="744"/>
        <item x="783"/>
        <item x="745"/>
        <item x="536"/>
        <item x="548"/>
        <item x="465"/>
        <item x="772"/>
        <item x="784"/>
        <item x="565"/>
        <item x="684"/>
        <item x="458"/>
        <item x="654"/>
        <item x="769"/>
        <item x="577"/>
        <item x="487"/>
        <item x="537"/>
        <item x="614"/>
        <item x="615"/>
        <item x="555"/>
        <item x="725"/>
        <item x="549"/>
        <item x="616"/>
        <item x="631"/>
        <item x="511"/>
        <item x="655"/>
        <item x="632"/>
        <item x="746"/>
        <item x="713"/>
        <item x="538"/>
        <item x="462"/>
        <item x="526"/>
        <item x="696"/>
        <item x="485"/>
        <item x="777"/>
        <item x="656"/>
        <item x="479"/>
        <item x="785"/>
        <item x="768"/>
        <item x="706"/>
        <item x="556"/>
        <item x="786"/>
        <item x="521"/>
        <item x="504"/>
        <item x="550"/>
        <item x="586"/>
        <item x="747"/>
        <item x="566"/>
        <item x="573"/>
        <item x="633"/>
        <item x="567"/>
        <item x="597"/>
        <item x="778"/>
        <item x="748"/>
        <item x="557"/>
        <item x="657"/>
        <item x="505"/>
        <item x="539"/>
        <item x="456"/>
        <item x="540"/>
        <item x="545"/>
        <item x="634"/>
        <item x="760"/>
        <item x="658"/>
        <item x="558"/>
        <item x="635"/>
        <item x="722"/>
        <item x="452"/>
        <item x="723"/>
        <item x="749"/>
        <item x="494"/>
        <item x="659"/>
        <item x="750"/>
        <item x="759"/>
        <item x="677"/>
        <item x="697"/>
        <item x="685"/>
        <item x="559"/>
        <item x="488"/>
        <item x="717"/>
        <item x="691"/>
        <item x="673"/>
        <item x="698"/>
        <item x="522"/>
        <item x="793"/>
        <item x="699"/>
        <item x="692"/>
        <item x="693"/>
        <item x="694"/>
        <item x="617"/>
        <item x="751"/>
        <item x="618"/>
        <item x="636"/>
        <item x="507"/>
        <item x="524"/>
        <item x="695"/>
        <item x="541"/>
        <item x="752"/>
        <item x="495"/>
        <item x="637"/>
        <item x="528"/>
        <item x="638"/>
        <item x="578"/>
        <item x="753"/>
        <item x="674"/>
        <item x="754"/>
        <item x="542"/>
        <item x="543"/>
        <item x="587"/>
        <item x="500"/>
        <item x="790"/>
        <item x="568"/>
        <item x="489"/>
        <item x="716"/>
        <item x="700"/>
        <item x="719"/>
        <item x="579"/>
        <item x="660"/>
        <item x="580"/>
        <item x="484"/>
        <item x="512"/>
        <item x="765"/>
        <item x="639"/>
        <item x="569"/>
        <item x="501"/>
        <item x="640"/>
        <item x="518"/>
        <item x="551"/>
        <item x="720"/>
        <item x="641"/>
        <item x="588"/>
        <item x="755"/>
        <item x="761"/>
        <item x="701"/>
        <item x="756"/>
        <item x="642"/>
        <item x="702"/>
        <item x="773"/>
        <item x="463"/>
        <item x="598"/>
        <item x="570"/>
        <item x="757"/>
        <item x="619"/>
        <item x="544"/>
        <item x="620"/>
        <item x="560"/>
        <item x="599"/>
        <item x="523"/>
        <item x="727"/>
        <item x="517"/>
        <item x="459"/>
        <item x="774"/>
        <item x="561"/>
        <item x="600"/>
        <item x="460"/>
        <item x="645"/>
        <item x="581"/>
        <item x="661"/>
        <item x="468"/>
        <item x="764"/>
        <item x="724"/>
        <item x="609"/>
        <item x="464"/>
        <item x="662"/>
        <item x="601"/>
        <item x="726"/>
        <item x="714"/>
        <item x="675"/>
        <item x="643"/>
        <item x="621"/>
        <item x="779"/>
        <item x="471"/>
        <item x="490"/>
        <item x="582"/>
        <item x="676"/>
        <item x="480"/>
        <item x="663"/>
        <item x="589"/>
        <item x="527"/>
        <item x="664"/>
        <item x="496"/>
        <item x="758"/>
        <item x="590"/>
        <item x="622"/>
        <item x="644"/>
        <item x="506"/>
        <item x="435"/>
        <item x="448"/>
        <item x="436"/>
        <item x="444"/>
        <item x="437"/>
        <item x="442"/>
        <item x="443"/>
        <item x="447"/>
        <item x="445"/>
        <item x="440"/>
        <item x="449"/>
        <item x="439"/>
        <item x="434"/>
        <item x="438"/>
        <item x="441"/>
        <item x="446"/>
        <item x="433"/>
        <item x="1610"/>
        <item x="1623"/>
        <item x="1611"/>
        <item x="1619"/>
        <item x="1612"/>
        <item x="1617"/>
        <item x="1618"/>
        <item x="1622"/>
        <item x="1620"/>
        <item x="1615"/>
        <item x="1624"/>
        <item x="1614"/>
        <item x="1609"/>
        <item x="1613"/>
        <item x="1616"/>
        <item x="1621"/>
        <item x="1608"/>
        <item x="1627"/>
        <item x="1640"/>
        <item x="1628"/>
        <item x="1636"/>
        <item x="1629"/>
        <item x="1634"/>
        <item x="1635"/>
        <item x="1639"/>
        <item x="1637"/>
        <item x="1632"/>
        <item x="1641"/>
        <item x="1631"/>
        <item x="1626"/>
        <item x="1630"/>
        <item x="1633"/>
        <item x="1638"/>
        <item x="1625"/>
        <item x="1593"/>
        <item x="1606"/>
        <item x="1594"/>
        <item x="1602"/>
        <item x="1595"/>
        <item x="1600"/>
        <item x="1601"/>
        <item x="1605"/>
        <item x="1603"/>
        <item x="1598"/>
        <item x="1607"/>
        <item x="1597"/>
        <item x="1592"/>
        <item x="1596"/>
        <item x="1599"/>
        <item x="1604"/>
        <item x="1591"/>
        <item x="1590"/>
        <item x="414"/>
        <item x="416"/>
        <item x="429"/>
        <item x="417"/>
        <item x="425"/>
        <item x="418"/>
        <item x="423"/>
        <item x="424"/>
        <item x="428"/>
        <item x="426"/>
        <item x="421"/>
        <item x="430"/>
        <item x="420"/>
        <item x="415"/>
        <item x="419"/>
        <item x="422"/>
        <item x="427"/>
        <item x="1433"/>
        <item x="1237"/>
        <item x="1494"/>
        <item x="1347"/>
        <item x="1196"/>
        <item x="1175"/>
        <item x="1411"/>
        <item x="1201"/>
        <item x="1390"/>
        <item x="1181"/>
        <item x="1335"/>
        <item x="1328"/>
        <item x="1515"/>
        <item x="1490"/>
        <item x="1349"/>
        <item x="1227"/>
        <item x="1445"/>
        <item x="1336"/>
        <item x="1185"/>
        <item x="1402"/>
        <item x="1191"/>
        <item x="1232"/>
        <item x="1491"/>
        <item x="1223"/>
        <item x="1516"/>
        <item x="1177"/>
        <item x="1206"/>
        <item x="1329"/>
        <item x="1370"/>
        <item x="1238"/>
        <item x="1215"/>
        <item x="1410"/>
        <item x="1243"/>
        <item x="1295"/>
        <item x="1452"/>
        <item x="1453"/>
        <item x="1427"/>
        <item x="1296"/>
        <item x="1193"/>
        <item x="1276"/>
        <item x="1317"/>
        <item x="1439"/>
        <item x="1348"/>
        <item x="1353"/>
        <item x="1277"/>
        <item x="1389"/>
        <item x="1412"/>
        <item x="1434"/>
        <item x="1350"/>
        <item x="1403"/>
        <item x="1436"/>
        <item x="1253"/>
        <item x="1351"/>
        <item x="1431"/>
        <item x="1352"/>
        <item x="1254"/>
        <item x="1308"/>
        <item x="1178"/>
        <item x="1486"/>
        <item x="1391"/>
        <item x="1255"/>
        <item x="1210"/>
        <item x="1315"/>
        <item x="1454"/>
        <item x="1216"/>
        <item x="1286"/>
        <item x="1330"/>
        <item x="1190"/>
        <item x="1200"/>
        <item x="1316"/>
        <item x="1504"/>
        <item x="1371"/>
        <item x="1392"/>
        <item x="1495"/>
        <item x="1413"/>
        <item x="1331"/>
        <item x="1372"/>
        <item x="1287"/>
        <item x="1298"/>
        <item x="1414"/>
        <item x="1194"/>
        <item x="1256"/>
        <item x="1455"/>
        <item x="1354"/>
        <item x="1499"/>
        <item x="1239"/>
        <item x="1240"/>
        <item x="1288"/>
        <item x="1393"/>
        <item x="1456"/>
        <item x="1318"/>
        <item x="1373"/>
        <item x="1197"/>
        <item x="1404"/>
        <item x="1405"/>
        <item x="1428"/>
        <item x="1512"/>
        <item x="1374"/>
        <item x="1518"/>
        <item x="1375"/>
        <item x="1257"/>
        <item x="1435"/>
        <item x="1233"/>
        <item x="1429"/>
        <item x="1299"/>
        <item x="1326"/>
        <item x="1319"/>
        <item x="1179"/>
        <item x="1198"/>
        <item x="1457"/>
        <item x="1205"/>
        <item x="1458"/>
        <item x="1174"/>
        <item x="1500"/>
        <item x="1221"/>
        <item x="1217"/>
        <item x="1459"/>
        <item x="1234"/>
        <item x="1270"/>
        <item x="1460"/>
        <item x="1461"/>
        <item x="1202"/>
        <item x="1226"/>
        <item x="1462"/>
        <item x="1463"/>
        <item x="1199"/>
        <item x="1511"/>
        <item x="1513"/>
        <item x="1432"/>
        <item x="1442"/>
        <item x="1337"/>
        <item x="1487"/>
        <item x="1505"/>
        <item x="1258"/>
        <item x="1464"/>
        <item x="1376"/>
        <item x="1327"/>
        <item x="1300"/>
        <item x="1249"/>
        <item x="1307"/>
        <item x="1271"/>
        <item x="1244"/>
        <item x="1407"/>
        <item x="1465"/>
        <item x="1466"/>
        <item x="1467"/>
        <item x="1278"/>
        <item x="1377"/>
        <item x="1309"/>
        <item x="1394"/>
        <item x="1332"/>
        <item x="1222"/>
        <item x="1334"/>
        <item x="1506"/>
        <item x="1406"/>
        <item x="1395"/>
        <item x="1207"/>
        <item x="1320"/>
        <item x="1396"/>
        <item x="1259"/>
        <item x="1468"/>
        <item x="1507"/>
        <item x="1469"/>
        <item x="1260"/>
        <item x="1272"/>
        <item x="1189"/>
        <item x="1496"/>
        <item x="1508"/>
        <item x="1289"/>
        <item x="1408"/>
        <item x="1182"/>
        <item x="1378"/>
        <item x="1493"/>
        <item x="1301"/>
        <item x="1211"/>
        <item x="1261"/>
        <item x="1338"/>
        <item x="1339"/>
        <item x="1279"/>
        <item x="1449"/>
        <item x="1273"/>
        <item x="1340"/>
        <item x="1355"/>
        <item x="1235"/>
        <item x="1379"/>
        <item x="1356"/>
        <item x="1470"/>
        <item x="1437"/>
        <item x="1262"/>
        <item x="1186"/>
        <item x="1250"/>
        <item x="1420"/>
        <item x="1209"/>
        <item x="1501"/>
        <item x="1380"/>
        <item x="1203"/>
        <item x="1509"/>
        <item x="1492"/>
        <item x="1430"/>
        <item x="1280"/>
        <item x="1510"/>
        <item x="1245"/>
        <item x="1228"/>
        <item x="1274"/>
        <item x="1310"/>
        <item x="1471"/>
        <item x="1290"/>
        <item x="1297"/>
        <item x="1357"/>
        <item x="1291"/>
        <item x="1321"/>
        <item x="1502"/>
        <item x="1472"/>
        <item x="1281"/>
        <item x="1381"/>
        <item x="1229"/>
        <item x="1263"/>
        <item x="1180"/>
        <item x="1264"/>
        <item x="1269"/>
        <item x="1358"/>
        <item x="1484"/>
        <item x="1382"/>
        <item x="1282"/>
        <item x="1359"/>
        <item x="1446"/>
        <item x="1176"/>
        <item x="1447"/>
        <item x="1473"/>
        <item x="1218"/>
        <item x="1383"/>
        <item x="1474"/>
        <item x="1483"/>
        <item x="1401"/>
        <item x="1421"/>
        <item x="1409"/>
        <item x="1283"/>
        <item x="1212"/>
        <item x="1441"/>
        <item x="1415"/>
        <item x="1397"/>
        <item x="1422"/>
        <item x="1246"/>
        <item x="1517"/>
        <item x="1423"/>
        <item x="1416"/>
        <item x="1417"/>
        <item x="1418"/>
        <item x="1341"/>
        <item x="1475"/>
        <item x="1342"/>
        <item x="1360"/>
        <item x="1231"/>
        <item x="1248"/>
        <item x="1419"/>
        <item x="1265"/>
        <item x="1476"/>
        <item x="1219"/>
        <item x="1361"/>
        <item x="1252"/>
        <item x="1362"/>
        <item x="1302"/>
        <item x="1477"/>
        <item x="1398"/>
        <item x="1478"/>
        <item x="1266"/>
        <item x="1267"/>
        <item x="1311"/>
        <item x="1224"/>
        <item x="1514"/>
        <item x="1292"/>
        <item x="1213"/>
        <item x="1440"/>
        <item x="1424"/>
        <item x="1443"/>
        <item x="1303"/>
        <item x="1384"/>
        <item x="1304"/>
        <item x="1208"/>
        <item x="1236"/>
        <item x="1489"/>
        <item x="1363"/>
        <item x="1293"/>
        <item x="1225"/>
        <item x="1364"/>
        <item x="1242"/>
        <item x="1275"/>
        <item x="1444"/>
        <item x="1365"/>
        <item x="1312"/>
        <item x="1479"/>
        <item x="1485"/>
        <item x="1425"/>
        <item x="1480"/>
        <item x="1366"/>
        <item x="1426"/>
        <item x="1497"/>
        <item x="1187"/>
        <item x="1322"/>
        <item x="1294"/>
        <item x="1481"/>
        <item x="1343"/>
        <item x="1268"/>
        <item x="1344"/>
        <item x="1284"/>
        <item x="1323"/>
        <item x="1247"/>
        <item x="1451"/>
        <item x="1241"/>
        <item x="1183"/>
        <item x="1498"/>
        <item x="1285"/>
        <item x="1324"/>
        <item x="1184"/>
        <item x="1369"/>
        <item x="1305"/>
        <item x="1385"/>
        <item x="1192"/>
        <item x="1488"/>
        <item x="1448"/>
        <item x="1333"/>
        <item x="1188"/>
        <item x="1386"/>
        <item x="1325"/>
        <item x="1450"/>
        <item x="1438"/>
        <item x="1399"/>
        <item x="1367"/>
        <item x="1345"/>
        <item x="1503"/>
        <item x="1195"/>
        <item x="1214"/>
        <item x="1306"/>
        <item x="1400"/>
        <item x="1204"/>
        <item x="1387"/>
        <item x="1313"/>
        <item x="1251"/>
        <item x="1388"/>
        <item x="1220"/>
        <item x="1482"/>
        <item x="1314"/>
        <item x="1346"/>
        <item x="1368"/>
        <item x="1230"/>
        <item x="1159"/>
        <item x="1172"/>
        <item x="1160"/>
        <item x="1168"/>
        <item x="1161"/>
        <item x="1166"/>
        <item x="1167"/>
        <item x="1171"/>
        <item x="1169"/>
        <item x="1164"/>
        <item x="1173"/>
        <item x="1163"/>
        <item x="1158"/>
        <item x="1162"/>
        <item x="1165"/>
        <item x="1170"/>
        <item x="1157"/>
        <item x="2642"/>
        <item x="2446"/>
        <item x="2703"/>
        <item x="2556"/>
        <item x="2405"/>
        <item x="2384"/>
        <item x="2620"/>
        <item x="2410"/>
        <item x="2599"/>
        <item x="2390"/>
        <item x="2544"/>
        <item x="2537"/>
        <item x="2724"/>
        <item x="2699"/>
        <item x="2558"/>
        <item x="2436"/>
        <item x="2654"/>
        <item x="2545"/>
        <item x="2394"/>
        <item x="2611"/>
        <item x="2400"/>
        <item x="2441"/>
        <item x="2700"/>
        <item x="2432"/>
        <item x="2725"/>
        <item x="2386"/>
        <item x="2415"/>
        <item x="2538"/>
        <item x="2579"/>
        <item x="2447"/>
        <item x="2424"/>
        <item x="2619"/>
        <item x="2452"/>
        <item x="2504"/>
        <item x="2661"/>
        <item x="2662"/>
        <item x="2636"/>
        <item x="2505"/>
        <item x="2402"/>
        <item x="2485"/>
        <item x="2526"/>
        <item x="2648"/>
        <item x="2557"/>
        <item x="2562"/>
        <item x="2486"/>
        <item x="2598"/>
        <item x="2621"/>
        <item x="2643"/>
        <item x="2559"/>
        <item x="2612"/>
        <item x="2645"/>
        <item x="2462"/>
        <item x="2560"/>
        <item x="2640"/>
        <item x="2561"/>
        <item x="2463"/>
        <item x="2517"/>
        <item x="2387"/>
        <item x="2695"/>
        <item x="2600"/>
        <item x="2464"/>
        <item x="2419"/>
        <item x="2524"/>
        <item x="2663"/>
        <item x="2425"/>
        <item x="2495"/>
        <item x="2539"/>
        <item x="2399"/>
        <item x="2409"/>
        <item x="2525"/>
        <item x="2713"/>
        <item x="2580"/>
        <item x="2601"/>
        <item x="2704"/>
        <item x="2622"/>
        <item x="2540"/>
        <item x="2581"/>
        <item x="2496"/>
        <item x="2507"/>
        <item x="2623"/>
        <item x="2403"/>
        <item x="2465"/>
        <item x="2664"/>
        <item x="2563"/>
        <item x="2708"/>
        <item x="2448"/>
        <item x="2449"/>
        <item x="2497"/>
        <item x="2602"/>
        <item x="2665"/>
        <item x="2527"/>
        <item x="2582"/>
        <item x="2406"/>
        <item x="2613"/>
        <item x="2614"/>
        <item x="2637"/>
        <item x="2721"/>
        <item x="2583"/>
        <item x="2727"/>
        <item x="2584"/>
        <item x="2466"/>
        <item x="2644"/>
        <item x="2442"/>
        <item x="2638"/>
        <item x="2508"/>
        <item x="2535"/>
        <item x="2528"/>
        <item x="2388"/>
        <item x="2407"/>
        <item x="2666"/>
        <item x="2414"/>
        <item x="2667"/>
        <item x="2383"/>
        <item x="2709"/>
        <item x="2430"/>
        <item x="2426"/>
        <item x="2668"/>
        <item x="2443"/>
        <item x="2479"/>
        <item x="2669"/>
        <item x="2670"/>
        <item x="2411"/>
        <item x="2435"/>
        <item x="2671"/>
        <item x="2672"/>
        <item x="2408"/>
        <item x="2720"/>
        <item x="2722"/>
        <item x="2641"/>
        <item x="2651"/>
        <item x="2546"/>
        <item x="2696"/>
        <item x="2714"/>
        <item x="2467"/>
        <item x="2673"/>
        <item x="2585"/>
        <item x="2536"/>
        <item x="2509"/>
        <item x="2458"/>
        <item x="2516"/>
        <item x="2480"/>
        <item x="2453"/>
        <item x="2616"/>
        <item x="2674"/>
        <item x="2675"/>
        <item x="2676"/>
        <item x="2487"/>
        <item x="2586"/>
        <item x="2518"/>
        <item x="2603"/>
        <item x="2541"/>
        <item x="2431"/>
        <item x="2543"/>
        <item x="2715"/>
        <item x="2615"/>
        <item x="2604"/>
        <item x="2416"/>
        <item x="2529"/>
        <item x="2605"/>
        <item x="2468"/>
        <item x="2677"/>
        <item x="2716"/>
        <item x="2678"/>
        <item x="2469"/>
        <item x="2481"/>
        <item x="2398"/>
        <item x="2705"/>
        <item x="2717"/>
        <item x="2498"/>
        <item x="2617"/>
        <item x="2391"/>
        <item x="2587"/>
        <item x="2702"/>
        <item x="2510"/>
        <item x="2420"/>
        <item x="2470"/>
        <item x="2547"/>
        <item x="2548"/>
        <item x="2488"/>
        <item x="2658"/>
        <item x="2482"/>
        <item x="2549"/>
        <item x="2564"/>
        <item x="2444"/>
        <item x="2588"/>
        <item x="2565"/>
        <item x="2679"/>
        <item x="2646"/>
        <item x="2471"/>
        <item x="2395"/>
        <item x="2459"/>
        <item x="2629"/>
        <item x="2418"/>
        <item x="2710"/>
        <item x="2589"/>
        <item x="2412"/>
        <item x="2718"/>
        <item x="2701"/>
        <item x="2639"/>
        <item x="2489"/>
        <item x="2719"/>
        <item x="2454"/>
        <item x="2437"/>
        <item x="2483"/>
        <item x="2519"/>
        <item x="2680"/>
        <item x="2499"/>
        <item x="2506"/>
        <item x="2566"/>
        <item x="2500"/>
        <item x="2530"/>
        <item x="2711"/>
        <item x="2681"/>
        <item x="2490"/>
        <item x="2590"/>
        <item x="2438"/>
        <item x="2472"/>
        <item x="2389"/>
        <item x="2473"/>
        <item x="2478"/>
        <item x="2567"/>
        <item x="2693"/>
        <item x="2591"/>
        <item x="2491"/>
        <item x="2568"/>
        <item x="2655"/>
        <item x="2385"/>
        <item x="2656"/>
        <item x="2682"/>
        <item x="2427"/>
        <item x="2592"/>
        <item x="2683"/>
        <item x="2692"/>
        <item x="2610"/>
        <item x="2630"/>
        <item x="2618"/>
        <item x="2492"/>
        <item x="2421"/>
        <item x="2650"/>
        <item x="2624"/>
        <item x="2606"/>
        <item x="2631"/>
        <item x="2455"/>
        <item x="2726"/>
        <item x="2632"/>
        <item x="2625"/>
        <item x="2626"/>
        <item x="2627"/>
        <item x="2550"/>
        <item x="2684"/>
        <item x="2551"/>
        <item x="2569"/>
        <item x="2440"/>
        <item x="2457"/>
        <item x="2628"/>
        <item x="2474"/>
        <item x="2685"/>
        <item x="2428"/>
        <item x="2570"/>
        <item x="2461"/>
        <item x="2571"/>
        <item x="2511"/>
        <item x="2686"/>
        <item x="2607"/>
        <item x="2687"/>
        <item x="2475"/>
        <item x="2476"/>
        <item x="2520"/>
        <item x="2433"/>
        <item x="2723"/>
        <item x="2501"/>
        <item x="2422"/>
        <item x="2649"/>
        <item x="2633"/>
        <item x="2652"/>
        <item x="2512"/>
        <item x="2593"/>
        <item x="2513"/>
        <item x="2417"/>
        <item x="2445"/>
        <item x="2698"/>
        <item x="2572"/>
        <item x="2502"/>
        <item x="2434"/>
        <item x="2573"/>
        <item x="2451"/>
        <item x="2484"/>
        <item x="2653"/>
        <item x="2574"/>
        <item x="2521"/>
        <item x="2688"/>
        <item x="2694"/>
        <item x="2634"/>
        <item x="2689"/>
        <item x="2575"/>
        <item x="2635"/>
        <item x="2706"/>
        <item x="2396"/>
        <item x="2531"/>
        <item x="2503"/>
        <item x="2690"/>
        <item x="2552"/>
        <item x="2477"/>
        <item x="2553"/>
        <item x="2493"/>
        <item x="2532"/>
        <item x="2456"/>
        <item x="2660"/>
        <item x="2450"/>
        <item x="2392"/>
        <item x="2707"/>
        <item x="2494"/>
        <item x="2533"/>
        <item x="2393"/>
        <item x="2578"/>
        <item x="2514"/>
        <item x="2594"/>
        <item x="2401"/>
        <item x="2697"/>
        <item x="2657"/>
        <item x="2542"/>
        <item x="2397"/>
        <item x="2595"/>
        <item x="2534"/>
        <item x="2659"/>
        <item x="2647"/>
        <item x="2608"/>
        <item x="2576"/>
        <item x="2554"/>
        <item x="2712"/>
        <item x="2404"/>
        <item x="2423"/>
        <item x="2515"/>
        <item x="2609"/>
        <item x="2413"/>
        <item x="2596"/>
        <item x="2522"/>
        <item x="2460"/>
        <item x="2597"/>
        <item x="2429"/>
        <item x="2691"/>
        <item x="2523"/>
        <item x="2555"/>
        <item x="2577"/>
        <item x="2439"/>
        <item x="2368"/>
        <item x="2381"/>
        <item x="2369"/>
        <item x="2377"/>
        <item x="2370"/>
        <item x="2375"/>
        <item x="2376"/>
        <item x="2380"/>
        <item x="2378"/>
        <item x="2373"/>
        <item x="2382"/>
        <item x="2372"/>
        <item x="2367"/>
        <item x="2371"/>
        <item x="2374"/>
        <item x="2379"/>
        <item x="2366"/>
        <item x="3004"/>
        <item x="2808"/>
        <item x="3065"/>
        <item x="2918"/>
        <item x="2767"/>
        <item x="2746"/>
        <item x="2982"/>
        <item x="2772"/>
        <item x="2961"/>
        <item x="2752"/>
        <item x="2906"/>
        <item x="2899"/>
        <item x="3086"/>
        <item x="3061"/>
        <item x="2920"/>
        <item x="2798"/>
        <item x="3016"/>
        <item x="2907"/>
        <item x="2756"/>
        <item x="2973"/>
        <item x="2762"/>
        <item x="2803"/>
        <item x="3062"/>
        <item x="2794"/>
        <item x="3087"/>
        <item x="2748"/>
        <item x="2777"/>
        <item x="2900"/>
        <item x="2941"/>
        <item x="2809"/>
        <item x="2786"/>
        <item x="2981"/>
        <item x="2814"/>
        <item x="2866"/>
        <item x="3023"/>
        <item x="3024"/>
        <item x="2998"/>
        <item x="2867"/>
        <item x="2764"/>
        <item x="2847"/>
        <item x="2888"/>
        <item x="3010"/>
        <item x="2919"/>
        <item x="2924"/>
        <item x="2848"/>
        <item x="2960"/>
        <item x="2983"/>
        <item x="3005"/>
        <item x="2921"/>
        <item x="2974"/>
        <item x="3007"/>
        <item x="2824"/>
        <item x="2922"/>
        <item x="3002"/>
        <item x="2923"/>
        <item x="2825"/>
        <item x="2879"/>
        <item x="2749"/>
        <item x="3057"/>
        <item x="2962"/>
        <item x="2826"/>
        <item x="2781"/>
        <item x="2886"/>
        <item x="3025"/>
        <item x="2787"/>
        <item x="2857"/>
        <item x="2901"/>
        <item x="2761"/>
        <item x="2771"/>
        <item x="2887"/>
        <item x="3075"/>
        <item x="2942"/>
        <item x="2963"/>
        <item x="3066"/>
        <item x="2984"/>
        <item x="2902"/>
        <item x="2943"/>
        <item x="2858"/>
        <item x="2869"/>
        <item x="2985"/>
        <item x="2765"/>
        <item x="2827"/>
        <item x="3026"/>
        <item x="2925"/>
        <item x="3070"/>
        <item x="2810"/>
        <item x="2811"/>
        <item x="2859"/>
        <item x="2964"/>
        <item x="3027"/>
        <item x="2889"/>
        <item x="2944"/>
        <item x="2768"/>
        <item x="2975"/>
        <item x="2976"/>
        <item x="2999"/>
        <item x="3083"/>
        <item x="2945"/>
        <item x="3089"/>
        <item x="2946"/>
        <item x="2828"/>
        <item x="3006"/>
        <item x="2804"/>
        <item x="3000"/>
        <item x="2870"/>
        <item x="2897"/>
        <item x="2890"/>
        <item x="2750"/>
        <item x="2769"/>
        <item x="3028"/>
        <item x="2776"/>
        <item x="3029"/>
        <item x="2745"/>
        <item x="3071"/>
        <item x="2792"/>
        <item x="2788"/>
        <item x="3030"/>
        <item x="2805"/>
        <item x="2841"/>
        <item x="3031"/>
        <item x="3032"/>
        <item x="2773"/>
        <item x="2797"/>
        <item x="3033"/>
        <item x="3034"/>
        <item x="2770"/>
        <item x="3082"/>
        <item x="3084"/>
        <item x="3003"/>
        <item x="3013"/>
        <item x="2908"/>
        <item x="3058"/>
        <item x="3076"/>
        <item x="2829"/>
        <item x="3035"/>
        <item x="2947"/>
        <item x="2898"/>
        <item x="2871"/>
        <item x="2820"/>
        <item x="2878"/>
        <item x="2842"/>
        <item x="2815"/>
        <item x="2978"/>
        <item x="3036"/>
        <item x="3037"/>
        <item x="3038"/>
        <item x="2849"/>
        <item x="2948"/>
        <item x="2880"/>
        <item x="2965"/>
        <item x="2903"/>
        <item x="2793"/>
        <item x="2905"/>
        <item x="3077"/>
        <item x="2977"/>
        <item x="2966"/>
        <item x="2778"/>
        <item x="2891"/>
        <item x="2967"/>
        <item x="2830"/>
        <item x="3039"/>
        <item x="3078"/>
        <item x="3040"/>
        <item x="2831"/>
        <item x="2843"/>
        <item x="2760"/>
        <item x="3067"/>
        <item x="3079"/>
        <item x="2860"/>
        <item x="2979"/>
        <item x="2753"/>
        <item x="2949"/>
        <item x="3064"/>
        <item x="2872"/>
        <item x="2782"/>
        <item x="2832"/>
        <item x="2909"/>
        <item x="2910"/>
        <item x="2850"/>
        <item x="3020"/>
        <item x="2844"/>
        <item x="2911"/>
        <item x="2926"/>
        <item x="2806"/>
        <item x="2950"/>
        <item x="2927"/>
        <item x="3041"/>
        <item x="3008"/>
        <item x="2833"/>
        <item x="2757"/>
        <item x="2821"/>
        <item x="2991"/>
        <item x="2780"/>
        <item x="3072"/>
        <item x="2951"/>
        <item x="2774"/>
        <item x="3080"/>
        <item x="3063"/>
        <item x="3001"/>
        <item x="2851"/>
        <item x="3081"/>
        <item x="2816"/>
        <item x="2799"/>
        <item x="2845"/>
        <item x="2881"/>
        <item x="3042"/>
        <item x="2861"/>
        <item x="2868"/>
        <item x="2928"/>
        <item x="2862"/>
        <item x="2892"/>
        <item x="3073"/>
        <item x="3043"/>
        <item x="2852"/>
        <item x="2952"/>
        <item x="2800"/>
        <item x="2834"/>
        <item x="2751"/>
        <item x="2835"/>
        <item x="2840"/>
        <item x="2929"/>
        <item x="3055"/>
        <item x="2953"/>
        <item x="2853"/>
        <item x="2930"/>
        <item x="3017"/>
        <item x="2747"/>
        <item x="3018"/>
        <item x="3044"/>
        <item x="2789"/>
        <item x="2954"/>
        <item x="3045"/>
        <item x="3054"/>
        <item x="2972"/>
        <item x="2992"/>
        <item x="2980"/>
        <item x="2854"/>
        <item x="2783"/>
        <item x="3012"/>
        <item x="2986"/>
        <item x="2968"/>
        <item x="2993"/>
        <item x="2817"/>
        <item x="3088"/>
        <item x="2994"/>
        <item x="2987"/>
        <item x="2988"/>
        <item x="2989"/>
        <item x="2912"/>
        <item x="3046"/>
        <item x="2913"/>
        <item x="2931"/>
        <item x="2802"/>
        <item x="2819"/>
        <item x="2990"/>
        <item x="2836"/>
        <item x="3047"/>
        <item x="2790"/>
        <item x="2932"/>
        <item x="2823"/>
        <item x="2933"/>
        <item x="2873"/>
        <item x="3048"/>
        <item x="2969"/>
        <item x="3049"/>
        <item x="2837"/>
        <item x="2838"/>
        <item x="2882"/>
        <item x="2795"/>
        <item x="3085"/>
        <item x="2863"/>
        <item x="2784"/>
        <item x="3011"/>
        <item x="2995"/>
        <item x="3014"/>
        <item x="2874"/>
        <item x="2955"/>
        <item x="2875"/>
        <item x="2779"/>
        <item x="2807"/>
        <item x="3060"/>
        <item x="2934"/>
        <item x="2864"/>
        <item x="2796"/>
        <item x="2935"/>
        <item x="2813"/>
        <item x="2846"/>
        <item x="3015"/>
        <item x="2936"/>
        <item x="2883"/>
        <item x="3050"/>
        <item x="3056"/>
        <item x="2996"/>
        <item x="3051"/>
        <item x="2937"/>
        <item x="2997"/>
        <item x="3068"/>
        <item x="2758"/>
        <item x="2893"/>
        <item x="2865"/>
        <item x="3052"/>
        <item x="2914"/>
        <item x="2839"/>
        <item x="2915"/>
        <item x="2855"/>
        <item x="2894"/>
        <item x="2818"/>
        <item x="3022"/>
        <item x="2812"/>
        <item x="2754"/>
        <item x="3069"/>
        <item x="2856"/>
        <item x="2895"/>
        <item x="2755"/>
        <item x="2940"/>
        <item x="2876"/>
        <item x="2956"/>
        <item x="2763"/>
        <item x="3059"/>
        <item x="3019"/>
        <item x="2904"/>
        <item x="2759"/>
        <item x="2957"/>
        <item x="2896"/>
        <item x="3021"/>
        <item x="3009"/>
        <item x="2970"/>
        <item x="2938"/>
        <item x="2916"/>
        <item x="3074"/>
        <item x="2766"/>
        <item x="2785"/>
        <item x="2877"/>
        <item x="2971"/>
        <item x="2775"/>
        <item x="2958"/>
        <item x="2884"/>
        <item x="2822"/>
        <item x="2959"/>
        <item x="2791"/>
        <item x="3053"/>
        <item x="2885"/>
        <item x="2917"/>
        <item x="2939"/>
        <item x="2801"/>
        <item x="2730"/>
        <item x="2743"/>
        <item x="2731"/>
        <item x="2739"/>
        <item x="2732"/>
        <item x="2737"/>
        <item x="2738"/>
        <item x="2742"/>
        <item x="2740"/>
        <item x="2735"/>
        <item x="2744"/>
        <item x="2734"/>
        <item x="2729"/>
        <item x="2733"/>
        <item x="2736"/>
        <item x="2741"/>
        <item x="2728"/>
        <item x="1540"/>
        <item x="1553"/>
        <item x="1541"/>
        <item x="1549"/>
        <item x="1542"/>
        <item x="1547"/>
        <item x="1548"/>
        <item x="1552"/>
        <item x="1550"/>
        <item x="1545"/>
        <item x="1554"/>
        <item x="1544"/>
        <item x="1539"/>
        <item x="1543"/>
        <item x="1546"/>
        <item x="1551"/>
        <item x="1538"/>
        <item x="1519"/>
        <item x="1"/>
        <item x="3"/>
        <item x="16"/>
        <item x="4"/>
        <item x="12"/>
        <item x="5"/>
        <item x="10"/>
        <item x="11"/>
        <item x="15"/>
        <item x="13"/>
        <item x="8"/>
        <item x="17"/>
        <item x="7"/>
        <item x="2"/>
        <item x="6"/>
        <item x="9"/>
        <item x="14"/>
        <item x="1520"/>
        <item x="15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3076">
        <item x="11"/>
        <item x="12"/>
        <item x="13"/>
        <item x="14"/>
        <item x="15"/>
        <item x="16"/>
        <item x="17"/>
        <item x="4"/>
        <item x="5"/>
        <item x="6"/>
        <item x="7"/>
        <item x="8"/>
        <item x="9"/>
        <item x="10"/>
        <item x="0"/>
        <item x="1"/>
        <item x="2"/>
        <item x="3"/>
        <item x="18"/>
        <item x="19"/>
        <item x="20"/>
        <item x="21"/>
        <item x="22"/>
        <item x="31"/>
        <item x="32"/>
        <item x="33"/>
        <item x="34"/>
        <item x="35"/>
        <item x="36"/>
        <item x="37"/>
        <item x="23"/>
        <item x="24"/>
        <item x="25"/>
        <item x="26"/>
        <item x="27"/>
        <item x="28"/>
        <item x="29"/>
        <item x="30"/>
        <item x="38"/>
        <item x="39"/>
        <item x="48"/>
        <item x="49"/>
        <item x="50"/>
        <item x="51"/>
        <item x="52"/>
        <item x="53"/>
        <item x="54"/>
        <item x="40"/>
        <item x="41"/>
        <item x="42"/>
        <item x="43"/>
        <item x="44"/>
        <item x="45"/>
        <item x="46"/>
        <item x="47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55"/>
        <item x="56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57"/>
        <item x="58"/>
        <item x="59"/>
        <item x="60"/>
        <item x="61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229"/>
        <item x="230"/>
        <item x="234"/>
        <item x="235"/>
        <item x="238"/>
        <item x="239"/>
        <item x="241"/>
        <item x="246"/>
        <item x="249"/>
        <item x="242"/>
        <item x="231"/>
        <item x="232"/>
        <item x="236"/>
        <item x="240"/>
        <item x="243"/>
        <item x="248"/>
        <item x="244"/>
        <item x="233"/>
        <item x="237"/>
        <item x="245"/>
        <item x="247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400"/>
        <item x="401"/>
        <item x="410"/>
        <item x="411"/>
        <item x="412"/>
        <item x="413"/>
        <item x="414"/>
        <item x="415"/>
        <item x="416"/>
        <item x="402"/>
        <item x="403"/>
        <item x="404"/>
        <item x="405"/>
        <item x="406"/>
        <item x="407"/>
        <item x="408"/>
        <item x="409"/>
        <item x="417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436"/>
        <item x="437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438"/>
        <item x="439"/>
        <item x="440"/>
        <item x="441"/>
        <item x="442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610"/>
        <item x="611"/>
        <item x="615"/>
        <item x="616"/>
        <item x="619"/>
        <item x="620"/>
        <item x="622"/>
        <item x="627"/>
        <item x="630"/>
        <item x="623"/>
        <item x="612"/>
        <item x="613"/>
        <item x="617"/>
        <item x="621"/>
        <item x="624"/>
        <item x="629"/>
        <item x="625"/>
        <item x="614"/>
        <item x="618"/>
        <item x="626"/>
        <item x="628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419"/>
        <item x="420"/>
        <item x="429"/>
        <item x="430"/>
        <item x="431"/>
        <item x="432"/>
        <item x="433"/>
        <item x="434"/>
        <item x="435"/>
        <item x="421"/>
        <item x="422"/>
        <item x="423"/>
        <item x="424"/>
        <item x="425"/>
        <item x="426"/>
        <item x="427"/>
        <item x="428"/>
        <item x="418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798"/>
        <item x="799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800"/>
        <item x="801"/>
        <item x="802"/>
        <item x="803"/>
        <item x="804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972"/>
        <item x="973"/>
        <item x="977"/>
        <item x="978"/>
        <item x="981"/>
        <item x="982"/>
        <item x="984"/>
        <item x="989"/>
        <item x="992"/>
        <item x="985"/>
        <item x="974"/>
        <item x="975"/>
        <item x="979"/>
        <item x="983"/>
        <item x="986"/>
        <item x="991"/>
        <item x="987"/>
        <item x="976"/>
        <item x="980"/>
        <item x="988"/>
        <item x="990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781"/>
        <item x="782"/>
        <item x="791"/>
        <item x="792"/>
        <item x="793"/>
        <item x="794"/>
        <item x="795"/>
        <item x="796"/>
        <item x="797"/>
        <item x="783"/>
        <item x="784"/>
        <item x="785"/>
        <item x="786"/>
        <item x="787"/>
        <item x="788"/>
        <item x="789"/>
        <item x="790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160"/>
        <item x="1161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162"/>
        <item x="1163"/>
        <item x="1164"/>
        <item x="1165"/>
        <item x="1166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334"/>
        <item x="1335"/>
        <item x="1339"/>
        <item x="1340"/>
        <item x="1343"/>
        <item x="1344"/>
        <item x="1346"/>
        <item x="1351"/>
        <item x="1354"/>
        <item x="1347"/>
        <item x="1336"/>
        <item x="1337"/>
        <item x="1341"/>
        <item x="1345"/>
        <item x="1348"/>
        <item x="1353"/>
        <item x="1349"/>
        <item x="1338"/>
        <item x="1342"/>
        <item x="1350"/>
        <item x="1352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143"/>
        <item x="1144"/>
        <item x="1153"/>
        <item x="1154"/>
        <item x="1155"/>
        <item x="1156"/>
        <item x="1157"/>
        <item x="1158"/>
        <item x="1159"/>
        <item x="1145"/>
        <item x="1146"/>
        <item x="1147"/>
        <item x="1148"/>
        <item x="1149"/>
        <item x="1150"/>
        <item x="1151"/>
        <item x="1152"/>
        <item x="1577"/>
        <item x="1578"/>
        <item x="1587"/>
        <item x="1588"/>
        <item x="1589"/>
        <item x="1590"/>
        <item x="1591"/>
        <item x="1592"/>
        <item x="1593"/>
        <item x="1579"/>
        <item x="1580"/>
        <item x="1581"/>
        <item x="1582"/>
        <item x="1583"/>
        <item x="1584"/>
        <item x="1585"/>
        <item x="1586"/>
        <item x="1594"/>
        <item x="1595"/>
        <item x="1604"/>
        <item x="1605"/>
        <item x="1606"/>
        <item x="1607"/>
        <item x="1608"/>
        <item x="1609"/>
        <item x="1610"/>
        <item x="1596"/>
        <item x="1597"/>
        <item x="1598"/>
        <item x="1599"/>
        <item x="1600"/>
        <item x="1601"/>
        <item x="1602"/>
        <item x="1603"/>
        <item x="1611"/>
        <item x="1612"/>
        <item x="1621"/>
        <item x="1622"/>
        <item x="1623"/>
        <item x="1624"/>
        <item x="1625"/>
        <item x="1626"/>
        <item x="1627"/>
        <item x="1613"/>
        <item x="1614"/>
        <item x="1615"/>
        <item x="1616"/>
        <item x="1617"/>
        <item x="1618"/>
        <item x="1619"/>
        <item x="1620"/>
        <item x="1576"/>
        <item x="1507"/>
        <item x="1508"/>
        <item x="1517"/>
        <item x="1518"/>
        <item x="1519"/>
        <item x="1520"/>
        <item x="1521"/>
        <item x="1522"/>
        <item x="1523"/>
        <item x="1509"/>
        <item x="1510"/>
        <item x="1511"/>
        <item x="1512"/>
        <item x="1513"/>
        <item x="1514"/>
        <item x="1515"/>
        <item x="1516"/>
        <item x="1524"/>
        <item x="1525"/>
        <item x="1534"/>
        <item x="1535"/>
        <item x="1536"/>
        <item x="1537"/>
        <item x="1538"/>
        <item x="1539"/>
        <item x="1540"/>
        <item x="1526"/>
        <item x="1527"/>
        <item x="1528"/>
        <item x="1529"/>
        <item x="1530"/>
        <item x="1531"/>
        <item x="1532"/>
        <item x="1533"/>
        <item x="1505"/>
        <item x="1506"/>
        <item x="1541"/>
        <item x="1542"/>
        <item x="1551"/>
        <item x="1552"/>
        <item x="1553"/>
        <item x="1554"/>
        <item x="1555"/>
        <item x="1556"/>
        <item x="1557"/>
        <item x="1543"/>
        <item x="1544"/>
        <item x="1545"/>
        <item x="1546"/>
        <item x="1547"/>
        <item x="1548"/>
        <item x="1549"/>
        <item x="1550"/>
        <item x="1558"/>
        <item x="1559"/>
        <item x="1568"/>
        <item x="1569"/>
        <item x="1570"/>
        <item x="1571"/>
        <item x="1572"/>
        <item x="1573"/>
        <item x="1574"/>
        <item x="1560"/>
        <item x="1561"/>
        <item x="1562"/>
        <item x="1563"/>
        <item x="1564"/>
        <item x="1565"/>
        <item x="1566"/>
        <item x="1567"/>
        <item x="1575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645"/>
        <item x="1646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647"/>
        <item x="1648"/>
        <item x="1649"/>
        <item x="1650"/>
        <item x="1651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819"/>
        <item x="1820"/>
        <item x="1824"/>
        <item x="1825"/>
        <item x="1828"/>
        <item x="1829"/>
        <item x="1831"/>
        <item x="1836"/>
        <item x="1839"/>
        <item x="1832"/>
        <item x="1821"/>
        <item x="1822"/>
        <item x="1826"/>
        <item x="1830"/>
        <item x="1833"/>
        <item x="1838"/>
        <item x="1834"/>
        <item x="1823"/>
        <item x="1827"/>
        <item x="1835"/>
        <item x="1837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628"/>
        <item x="1629"/>
        <item x="1638"/>
        <item x="1639"/>
        <item x="1640"/>
        <item x="1641"/>
        <item x="1642"/>
        <item x="1643"/>
        <item x="1644"/>
        <item x="1630"/>
        <item x="1631"/>
        <item x="1632"/>
        <item x="1633"/>
        <item x="1634"/>
        <item x="1635"/>
        <item x="1636"/>
        <item x="1637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007"/>
        <item x="2008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009"/>
        <item x="2010"/>
        <item x="2011"/>
        <item x="2012"/>
        <item x="2013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181"/>
        <item x="2182"/>
        <item x="2186"/>
        <item x="2187"/>
        <item x="2190"/>
        <item x="2191"/>
        <item x="2193"/>
        <item x="2198"/>
        <item x="2201"/>
        <item x="2194"/>
        <item x="2183"/>
        <item x="2184"/>
        <item x="2188"/>
        <item x="2192"/>
        <item x="2195"/>
        <item x="2200"/>
        <item x="2196"/>
        <item x="2185"/>
        <item x="2189"/>
        <item x="2197"/>
        <item x="2199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1991"/>
        <item x="2000"/>
        <item x="2001"/>
        <item x="2002"/>
        <item x="2003"/>
        <item x="2004"/>
        <item x="2005"/>
        <item x="2006"/>
        <item x="1992"/>
        <item x="1993"/>
        <item x="1994"/>
        <item x="1995"/>
        <item x="1996"/>
        <item x="1997"/>
        <item x="1998"/>
        <item x="1999"/>
        <item x="1990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369"/>
        <item x="2370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371"/>
        <item x="2372"/>
        <item x="2373"/>
        <item x="2374"/>
        <item x="2375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543"/>
        <item x="2544"/>
        <item x="2548"/>
        <item x="2549"/>
        <item x="2552"/>
        <item x="2553"/>
        <item x="2555"/>
        <item x="2560"/>
        <item x="2563"/>
        <item x="2556"/>
        <item x="2545"/>
        <item x="2546"/>
        <item x="2550"/>
        <item x="2554"/>
        <item x="2557"/>
        <item x="2562"/>
        <item x="2558"/>
        <item x="2547"/>
        <item x="2551"/>
        <item x="2559"/>
        <item x="2561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353"/>
        <item x="2362"/>
        <item x="2363"/>
        <item x="2364"/>
        <item x="2365"/>
        <item x="2366"/>
        <item x="2367"/>
        <item x="2368"/>
        <item x="2354"/>
        <item x="2355"/>
        <item x="2356"/>
        <item x="2357"/>
        <item x="2358"/>
        <item x="2359"/>
        <item x="2360"/>
        <item x="2361"/>
        <item x="2352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731"/>
        <item x="2732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2733"/>
        <item x="2734"/>
        <item x="2735"/>
        <item x="2736"/>
        <item x="2737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2905"/>
        <item x="2906"/>
        <item x="2910"/>
        <item x="2911"/>
        <item x="2914"/>
        <item x="2915"/>
        <item x="2917"/>
        <item x="2922"/>
        <item x="2925"/>
        <item x="2918"/>
        <item x="2907"/>
        <item x="2908"/>
        <item x="2912"/>
        <item x="2916"/>
        <item x="2919"/>
        <item x="2924"/>
        <item x="2920"/>
        <item x="2909"/>
        <item x="2913"/>
        <item x="2921"/>
        <item x="2923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715"/>
        <item x="2724"/>
        <item x="2725"/>
        <item x="2726"/>
        <item x="2727"/>
        <item x="2728"/>
        <item x="2729"/>
        <item x="2730"/>
        <item x="2716"/>
        <item x="2717"/>
        <item x="2718"/>
        <item x="2719"/>
        <item x="2720"/>
        <item x="2721"/>
        <item x="2722"/>
        <item x="2723"/>
        <item x="27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0"/>
    <field x="6"/>
    <field x="5"/>
    <field x="7"/>
    <field x="8"/>
    <field x="14"/>
    <field x="18"/>
  </rowFields>
  <rowItems count="3090">
    <i>
      <x/>
      <x/>
      <x v="1"/>
      <x v="1"/>
      <x v="41"/>
      <x v="18"/>
      <x v="14"/>
    </i>
    <i>
      <x v="1"/>
      <x/>
      <x v="4"/>
      <x v="1"/>
      <x v="41"/>
      <x v="3071"/>
      <x v="15"/>
    </i>
    <i>
      <x v="2"/>
      <x/>
      <x v="4"/>
      <x v="2"/>
      <x v="276"/>
      <x v="3084"/>
      <x v="16"/>
    </i>
    <i>
      <x v="3"/>
      <x/>
      <x v="4"/>
      <x v="2"/>
      <x v="264"/>
      <x v="3072"/>
      <x v="17"/>
    </i>
    <i>
      <x v="4"/>
      <x/>
      <x v="4"/>
      <x v="2"/>
      <x v="266"/>
      <x v="3074"/>
      <x v="7"/>
    </i>
    <i>
      <x v="5"/>
      <x/>
      <x v="4"/>
      <x v="2"/>
      <x v="268"/>
      <x v="3076"/>
      <x v="8"/>
    </i>
    <i>
      <x v="6"/>
      <x/>
      <x v="4"/>
      <x v="2"/>
      <x v="277"/>
      <x v="3085"/>
      <x v="9"/>
    </i>
    <i>
      <x v="7"/>
      <x/>
      <x v="4"/>
      <x v="2"/>
      <x v="275"/>
      <x v="3083"/>
      <x v="10"/>
    </i>
    <i>
      <x v="8"/>
      <x/>
      <x v="4"/>
      <x v="2"/>
      <x v="273"/>
      <x v="3081"/>
      <x v="11"/>
    </i>
    <i>
      <x v="9"/>
      <x/>
      <x v="4"/>
      <x v="2"/>
      <x v="278"/>
      <x v="3086"/>
      <x v="12"/>
    </i>
    <i>
      <x v="10"/>
      <x/>
      <x v="4"/>
      <x v="2"/>
      <x v="269"/>
      <x v="3077"/>
      <x v="13"/>
    </i>
    <i>
      <x v="11"/>
      <x/>
      <x v="4"/>
      <x v="2"/>
      <x v="270"/>
      <x v="3078"/>
      <x/>
    </i>
    <i>
      <x v="12"/>
      <x/>
      <x v="4"/>
      <x v="2"/>
      <x v="267"/>
      <x v="3075"/>
      <x v="1"/>
    </i>
    <i>
      <x v="13"/>
      <x/>
      <x v="4"/>
      <x v="2"/>
      <x v="272"/>
      <x v="3080"/>
      <x v="2"/>
    </i>
    <i>
      <x v="14"/>
      <x/>
      <x v="4"/>
      <x v="2"/>
      <x v="279"/>
      <x v="3087"/>
      <x v="3"/>
    </i>
    <i>
      <x v="15"/>
      <x/>
      <x v="4"/>
      <x v="2"/>
      <x v="271"/>
      <x v="3079"/>
      <x v="4"/>
    </i>
    <i>
      <x v="16"/>
      <x/>
      <x v="4"/>
      <x v="2"/>
      <x v="265"/>
      <x v="3073"/>
      <x v="5"/>
    </i>
    <i>
      <x v="17"/>
      <x/>
      <x v="4"/>
      <x v="2"/>
      <x v="274"/>
      <x v="3082"/>
      <x v="6"/>
    </i>
    <i>
      <x v="18"/>
      <x/>
      <x v="1"/>
      <x v="1"/>
      <x v="41"/>
      <x v="794"/>
      <x v="18"/>
    </i>
    <i>
      <x v="19"/>
      <x/>
      <x v="1"/>
      <x v="2"/>
      <x v="276"/>
      <x v="790"/>
      <x v="19"/>
    </i>
    <i>
      <x v="20"/>
      <x/>
      <x v="1"/>
      <x v="2"/>
      <x v="264"/>
      <x v="778"/>
      <x v="20"/>
    </i>
    <i>
      <x v="21"/>
      <x/>
      <x v="1"/>
      <x v="2"/>
      <x v="266"/>
      <x v="780"/>
      <x v="7"/>
    </i>
    <i>
      <x v="22"/>
      <x/>
      <x v="1"/>
      <x v="2"/>
      <x v="268"/>
      <x v="782"/>
      <x v="8"/>
    </i>
    <i>
      <x v="23"/>
      <x/>
      <x v="1"/>
      <x v="2"/>
      <x v="277"/>
      <x v="791"/>
      <x v="9"/>
    </i>
    <i>
      <x v="24"/>
      <x/>
      <x v="1"/>
      <x v="2"/>
      <x v="275"/>
      <x v="789"/>
      <x v="10"/>
    </i>
    <i>
      <x v="25"/>
      <x/>
      <x v="1"/>
      <x v="2"/>
      <x v="273"/>
      <x v="787"/>
      <x v="11"/>
    </i>
    <i>
      <x v="26"/>
      <x/>
      <x v="1"/>
      <x v="2"/>
      <x v="278"/>
      <x v="792"/>
      <x v="12"/>
    </i>
    <i>
      <x v="27"/>
      <x/>
      <x v="1"/>
      <x v="2"/>
      <x v="269"/>
      <x v="783"/>
      <x v="13"/>
    </i>
    <i>
      <x v="28"/>
      <x/>
      <x v="1"/>
      <x v="2"/>
      <x v="270"/>
      <x v="784"/>
      <x/>
    </i>
    <i>
      <x v="29"/>
      <x/>
      <x v="1"/>
      <x v="2"/>
      <x v="267"/>
      <x v="781"/>
      <x v="1"/>
    </i>
    <i>
      <x v="30"/>
      <x/>
      <x v="1"/>
      <x v="2"/>
      <x v="272"/>
      <x v="786"/>
      <x v="2"/>
    </i>
    <i>
      <x v="31"/>
      <x/>
      <x v="1"/>
      <x v="2"/>
      <x v="279"/>
      <x v="793"/>
      <x v="3"/>
    </i>
    <i>
      <x v="32"/>
      <x/>
      <x v="1"/>
      <x v="2"/>
      <x v="271"/>
      <x v="785"/>
      <x v="4"/>
    </i>
    <i>
      <x v="33"/>
      <x/>
      <x v="1"/>
      <x v="2"/>
      <x v="265"/>
      <x v="779"/>
      <x v="5"/>
    </i>
    <i>
      <x v="34"/>
      <x/>
      <x v="1"/>
      <x v="2"/>
      <x v="274"/>
      <x v="788"/>
      <x v="6"/>
    </i>
    <i>
      <x v="35"/>
      <x/>
      <x v="4"/>
      <x v="1"/>
      <x v="41"/>
      <x v="811"/>
      <x v="21"/>
    </i>
    <i>
      <x v="36"/>
      <x/>
      <x v="4"/>
      <x v="2"/>
      <x v="276"/>
      <x v="807"/>
      <x v="22"/>
    </i>
    <i>
      <x v="37"/>
      <x/>
      <x v="4"/>
      <x v="2"/>
      <x v="264"/>
      <x v="795"/>
      <x v="30"/>
    </i>
    <i>
      <x v="38"/>
      <x/>
      <x v="4"/>
      <x v="2"/>
      <x v="266"/>
      <x v="797"/>
      <x v="31"/>
    </i>
    <i>
      <x v="39"/>
      <x/>
      <x v="4"/>
      <x v="2"/>
      <x v="268"/>
      <x v="799"/>
      <x v="32"/>
    </i>
    <i>
      <x v="40"/>
      <x/>
      <x v="4"/>
      <x v="2"/>
      <x v="277"/>
      <x v="808"/>
      <x v="33"/>
    </i>
    <i>
      <x v="41"/>
      <x/>
      <x v="4"/>
      <x v="2"/>
      <x v="275"/>
      <x v="806"/>
      <x v="34"/>
    </i>
    <i>
      <x v="42"/>
      <x/>
      <x v="4"/>
      <x v="2"/>
      <x v="273"/>
      <x v="804"/>
      <x v="35"/>
    </i>
    <i>
      <x v="43"/>
      <x/>
      <x v="4"/>
      <x v="2"/>
      <x v="278"/>
      <x v="809"/>
      <x v="36"/>
    </i>
    <i>
      <x v="44"/>
      <x/>
      <x v="4"/>
      <x v="2"/>
      <x v="269"/>
      <x v="800"/>
      <x v="37"/>
    </i>
    <i>
      <x v="45"/>
      <x/>
      <x v="4"/>
      <x v="2"/>
      <x v="270"/>
      <x v="801"/>
      <x v="23"/>
    </i>
    <i>
      <x v="46"/>
      <x/>
      <x v="4"/>
      <x v="2"/>
      <x v="267"/>
      <x v="798"/>
      <x v="24"/>
    </i>
    <i>
      <x v="47"/>
      <x/>
      <x v="4"/>
      <x v="2"/>
      <x v="272"/>
      <x v="803"/>
      <x v="25"/>
    </i>
    <i>
      <x v="48"/>
      <x/>
      <x v="4"/>
      <x v="2"/>
      <x v="279"/>
      <x v="810"/>
      <x v="26"/>
    </i>
    <i>
      <x v="49"/>
      <x/>
      <x v="4"/>
      <x v="2"/>
      <x v="271"/>
      <x v="802"/>
      <x v="27"/>
    </i>
    <i>
      <x v="50"/>
      <x/>
      <x v="4"/>
      <x v="2"/>
      <x v="265"/>
      <x v="796"/>
      <x v="28"/>
    </i>
    <i>
      <x v="51"/>
      <x/>
      <x v="4"/>
      <x v="2"/>
      <x v="274"/>
      <x v="805"/>
      <x v="29"/>
    </i>
    <i>
      <x v="52"/>
      <x/>
      <x v="4"/>
      <x v="1"/>
      <x v="41"/>
      <x v="1173"/>
      <x v="38"/>
    </i>
    <i>
      <x v="53"/>
      <x/>
      <x v="4"/>
      <x v="2"/>
      <x v="276"/>
      <x v="1169"/>
      <x v="39"/>
    </i>
    <i>
      <x v="54"/>
      <x/>
      <x v="4"/>
      <x v="2"/>
      <x v="264"/>
      <x v="1157"/>
      <x v="47"/>
    </i>
    <i>
      <x v="55"/>
      <x/>
      <x v="4"/>
      <x v="2"/>
      <x v="266"/>
      <x v="1159"/>
      <x v="48"/>
    </i>
    <i>
      <x v="56"/>
      <x/>
      <x v="4"/>
      <x v="2"/>
      <x v="268"/>
      <x v="1161"/>
      <x v="49"/>
    </i>
    <i>
      <x v="57"/>
      <x/>
      <x v="4"/>
      <x v="2"/>
      <x v="277"/>
      <x v="1170"/>
      <x v="50"/>
    </i>
    <i>
      <x v="58"/>
      <x/>
      <x v="4"/>
      <x v="2"/>
      <x v="275"/>
      <x v="1168"/>
      <x v="51"/>
    </i>
    <i>
      <x v="59"/>
      <x/>
      <x v="4"/>
      <x v="2"/>
      <x v="273"/>
      <x v="1166"/>
      <x v="52"/>
    </i>
    <i>
      <x v="60"/>
      <x/>
      <x v="4"/>
      <x v="2"/>
      <x v="278"/>
      <x v="1171"/>
      <x v="53"/>
    </i>
    <i>
      <x v="61"/>
      <x/>
      <x v="4"/>
      <x v="2"/>
      <x v="269"/>
      <x v="1162"/>
      <x v="54"/>
    </i>
    <i>
      <x v="62"/>
      <x/>
      <x v="4"/>
      <x v="2"/>
      <x v="270"/>
      <x v="1163"/>
      <x v="40"/>
    </i>
    <i>
      <x v="63"/>
      <x/>
      <x v="4"/>
      <x v="2"/>
      <x v="267"/>
      <x v="1160"/>
      <x v="41"/>
    </i>
    <i>
      <x v="64"/>
      <x/>
      <x v="4"/>
      <x v="2"/>
      <x v="272"/>
      <x v="1165"/>
      <x v="42"/>
    </i>
    <i>
      <x v="65"/>
      <x/>
      <x v="4"/>
      <x v="2"/>
      <x v="279"/>
      <x v="1172"/>
      <x v="43"/>
    </i>
    <i>
      <x v="66"/>
      <x/>
      <x v="4"/>
      <x v="2"/>
      <x v="271"/>
      <x v="1164"/>
      <x v="44"/>
    </i>
    <i>
      <x v="67"/>
      <x/>
      <x v="4"/>
      <x v="2"/>
      <x v="265"/>
      <x v="1158"/>
      <x v="45"/>
    </i>
    <i>
      <x v="68"/>
      <x/>
      <x v="4"/>
      <x v="2"/>
      <x v="274"/>
      <x v="1167"/>
      <x v="46"/>
    </i>
    <i>
      <x v="69"/>
      <x/>
      <x v="4"/>
      <x/>
      <x v="113"/>
      <x v="924"/>
      <x v="85"/>
    </i>
    <i>
      <x v="70"/>
      <x/>
      <x v="4"/>
      <x/>
      <x v="5"/>
      <x v="817"/>
      <x v="86"/>
    </i>
    <i>
      <x v="71"/>
      <x/>
      <x v="4"/>
      <x/>
      <x v="227"/>
      <x v="1038"/>
      <x v="159"/>
    </i>
    <i>
      <x v="72"/>
      <x/>
      <x v="4"/>
      <x/>
      <x v="25"/>
      <x v="837"/>
      <x v="160"/>
    </i>
    <i>
      <x v="73"/>
      <x/>
      <x v="4"/>
      <x/>
      <x v="58"/>
      <x v="869"/>
      <x v="161"/>
    </i>
    <i>
      <x v="74"/>
      <x/>
      <x v="4"/>
      <x/>
      <x v="108"/>
      <x v="919"/>
      <x v="162"/>
    </i>
    <i>
      <x v="75"/>
      <x/>
      <x v="4"/>
      <x/>
      <x v="218"/>
      <x v="1029"/>
      <x v="163"/>
    </i>
    <i>
      <x v="76"/>
      <x/>
      <x v="4"/>
      <x/>
      <x v="9"/>
      <x v="821"/>
      <x v="201"/>
    </i>
    <i>
      <x v="77"/>
      <x/>
      <x v="4"/>
      <x/>
      <x v="171"/>
      <x v="982"/>
      <x v="202"/>
    </i>
    <i>
      <x v="78"/>
      <x/>
      <x v="4"/>
      <x/>
      <x v="326"/>
      <x v="1121"/>
      <x v="203"/>
    </i>
    <i>
      <x v="79"/>
      <x/>
      <x v="4"/>
      <x/>
      <x v="330"/>
      <x v="1125"/>
      <x v="204"/>
    </i>
    <i>
      <x v="80"/>
      <x/>
      <x v="4"/>
      <x/>
      <x v="18"/>
      <x v="830"/>
      <x v="205"/>
    </i>
    <i>
      <x v="81"/>
      <x/>
      <x v="4"/>
      <x/>
      <x v="190"/>
      <x v="1001"/>
      <x v="206"/>
    </i>
    <i>
      <x v="82"/>
      <x/>
      <x v="4"/>
      <x/>
      <x v="314"/>
      <x v="1109"/>
      <x v="207"/>
    </i>
    <i>
      <x v="83"/>
      <x/>
      <x v="4"/>
      <x/>
      <x v="338"/>
      <x v="1133"/>
      <x v="208"/>
    </i>
    <i>
      <x v="84"/>
      <x/>
      <x v="4"/>
      <x/>
      <x v="166"/>
      <x v="977"/>
      <x v="209"/>
    </i>
    <i>
      <x v="85"/>
      <x/>
      <x v="4"/>
      <x/>
      <x v="68"/>
      <x v="879"/>
      <x v="210"/>
    </i>
    <i>
      <x v="86"/>
      <x/>
      <x v="4"/>
      <x/>
      <x v="20"/>
      <x v="832"/>
      <x v="211"/>
    </i>
    <i>
      <x v="87"/>
      <x/>
      <x v="4"/>
      <x/>
      <x v="334"/>
      <x v="1129"/>
      <x v="212"/>
    </i>
    <i>
      <x v="88"/>
      <x/>
      <x v="4"/>
      <x/>
      <x v="38"/>
      <x v="850"/>
      <x v="213"/>
    </i>
    <i>
      <x v="89"/>
      <x/>
      <x v="4"/>
      <x/>
      <x v="81"/>
      <x v="892"/>
      <x v="214"/>
    </i>
    <i>
      <x v="90"/>
      <x/>
      <x v="4"/>
      <x/>
      <x v="347"/>
      <x v="1142"/>
      <x v="215"/>
    </i>
    <i>
      <x v="91"/>
      <x/>
      <x v="4"/>
      <x/>
      <x v="4"/>
      <x v="816"/>
      <x v="216"/>
    </i>
    <i>
      <x v="92"/>
      <x/>
      <x v="4"/>
      <x/>
      <x v="93"/>
      <x v="904"/>
      <x v="217"/>
    </i>
    <i>
      <x v="93"/>
      <x/>
      <x v="4"/>
      <x/>
      <x v="109"/>
      <x v="920"/>
      <x v="218"/>
    </i>
    <i>
      <x v="94"/>
      <x/>
      <x v="4"/>
      <x/>
      <x v="126"/>
      <x v="937"/>
      <x v="219"/>
    </i>
    <i>
      <x v="95"/>
      <x/>
      <x v="4"/>
      <x/>
      <x v="69"/>
      <x v="880"/>
      <x v="220"/>
    </i>
    <i>
      <x v="96"/>
      <x/>
      <x v="4"/>
      <x/>
      <x v="7"/>
      <x v="819"/>
      <x v="221"/>
    </i>
    <i>
      <x v="97"/>
      <x/>
      <x v="4"/>
      <x/>
      <x v="122"/>
      <x v="933"/>
      <x v="222"/>
    </i>
    <i>
      <x v="98"/>
      <x/>
      <x v="4"/>
      <x/>
      <x v="196"/>
      <x v="1007"/>
      <x v="223"/>
    </i>
    <i>
      <x v="99"/>
      <x/>
      <x v="4"/>
      <x/>
      <x v="351"/>
      <x v="1146"/>
      <x v="224"/>
    </i>
    <i>
      <x v="100"/>
      <x/>
      <x v="4"/>
      <x/>
      <x v="111"/>
      <x v="922"/>
      <x v="225"/>
    </i>
    <i>
      <x v="101"/>
      <x/>
      <x v="4"/>
      <x/>
      <x v="26"/>
      <x v="838"/>
      <x v="226"/>
    </i>
    <i>
      <x v="102"/>
      <x/>
      <x v="4"/>
      <x/>
      <x v="157"/>
      <x v="968"/>
      <x v="227"/>
    </i>
    <i>
      <x v="103"/>
      <x/>
      <x v="4"/>
      <x/>
      <x v="295"/>
      <x v="1090"/>
      <x v="228"/>
    </i>
    <i>
      <x v="104"/>
      <x/>
      <x v="4"/>
      <x/>
      <x v="193"/>
      <x v="1004"/>
      <x v="229"/>
    </i>
    <i>
      <x v="105"/>
      <x/>
      <x v="4"/>
      <x/>
      <x v="62"/>
      <x v="873"/>
      <x v="230"/>
    </i>
    <i>
      <x v="106"/>
      <x/>
      <x v="4"/>
      <x/>
      <x v="175"/>
      <x v="986"/>
      <x v="231"/>
    </i>
    <i>
      <x v="107"/>
      <x/>
      <x v="4"/>
      <x/>
      <x v="238"/>
      <x v="1049"/>
      <x v="232"/>
    </i>
    <i>
      <x v="108"/>
      <x/>
      <x v="4"/>
      <x/>
      <x v="288"/>
      <x v="1083"/>
      <x v="233"/>
    </i>
    <i>
      <x v="109"/>
      <x/>
      <x v="4"/>
      <x/>
      <x v="348"/>
      <x v="1143"/>
      <x v="234"/>
    </i>
    <i>
      <x v="110"/>
      <x/>
      <x v="4"/>
      <x/>
      <x v="30"/>
      <x v="842"/>
      <x v="235"/>
    </i>
    <i>
      <x v="111"/>
      <x/>
      <x v="4"/>
      <x/>
      <x v="65"/>
      <x v="876"/>
      <x v="236"/>
    </i>
    <i>
      <x v="112"/>
      <x/>
      <x v="4"/>
      <x/>
      <x v="116"/>
      <x v="927"/>
      <x v="237"/>
    </i>
    <i>
      <x v="113"/>
      <x/>
      <x v="4"/>
      <x/>
      <x v="230"/>
      <x v="1041"/>
      <x v="238"/>
    </i>
    <i>
      <x v="114"/>
      <x/>
      <x v="4"/>
      <x/>
      <x v="258"/>
      <x v="1069"/>
      <x v="239"/>
    </i>
    <i>
      <x v="115"/>
      <x/>
      <x v="4"/>
      <x/>
      <x v="356"/>
      <x v="1151"/>
      <x v="240"/>
    </i>
    <i>
      <x v="116"/>
      <x/>
      <x v="4"/>
      <x/>
      <x v="115"/>
      <x v="926"/>
      <x v="241"/>
    </i>
    <i>
      <x v="117"/>
      <x/>
      <x v="4"/>
      <x/>
      <x v="152"/>
      <x v="963"/>
      <x v="242"/>
    </i>
    <i>
      <x v="118"/>
      <x/>
      <x v="4"/>
      <x/>
      <x v="23"/>
      <x v="835"/>
      <x v="243"/>
    </i>
    <i>
      <x v="119"/>
      <x/>
      <x v="4"/>
      <x/>
      <x v="285"/>
      <x v="1080"/>
      <x v="244"/>
    </i>
    <i>
      <x v="120"/>
      <x/>
      <x v="4"/>
      <x/>
      <x v="300"/>
      <x v="1095"/>
      <x v="245"/>
    </i>
    <i>
      <x v="121"/>
      <x/>
      <x v="4"/>
      <x/>
      <x v="123"/>
      <x v="934"/>
      <x v="246"/>
    </i>
    <i>
      <x v="122"/>
      <x/>
      <x v="4"/>
      <x/>
      <x v="15"/>
      <x v="827"/>
      <x v="247"/>
    </i>
    <i>
      <x v="123"/>
      <x/>
      <x v="4"/>
      <x/>
      <x v="203"/>
      <x v="1014"/>
      <x v="248"/>
    </i>
    <i>
      <x v="124"/>
      <x/>
      <x v="4"/>
      <x/>
      <x v="216"/>
      <x v="1027"/>
      <x v="249"/>
    </i>
    <i>
      <x v="125"/>
      <x/>
      <x v="4"/>
      <x/>
      <x v="361"/>
      <x v="1156"/>
      <x v="250"/>
    </i>
    <i>
      <x v="126"/>
      <x/>
      <x v="4"/>
      <x/>
      <x v="253"/>
      <x v="1064"/>
      <x v="251"/>
    </i>
    <i>
      <x v="127"/>
      <x/>
      <x v="4"/>
      <x/>
      <x v="21"/>
      <x v="833"/>
      <x v="252"/>
    </i>
    <i>
      <x v="128"/>
      <x/>
      <x v="4"/>
      <x/>
      <x v="103"/>
      <x v="914"/>
      <x v="253"/>
    </i>
    <i>
      <x v="129"/>
      <x/>
      <x v="4"/>
      <x/>
      <x v="118"/>
      <x v="929"/>
      <x v="254"/>
    </i>
    <i>
      <x v="130"/>
      <x/>
      <x v="4"/>
      <x/>
      <x v="184"/>
      <x v="995"/>
      <x v="255"/>
    </i>
    <i>
      <x v="131"/>
      <x/>
      <x v="4"/>
      <x/>
      <x v="296"/>
      <x v="1091"/>
      <x v="256"/>
    </i>
    <i>
      <x v="132"/>
      <x/>
      <x v="4"/>
      <x/>
      <x v="1"/>
      <x v="813"/>
      <x v="257"/>
    </i>
    <i>
      <x v="133"/>
      <x/>
      <x v="4"/>
      <x/>
      <x v="29"/>
      <x v="841"/>
      <x v="258"/>
    </i>
    <i>
      <x v="134"/>
      <x/>
      <x v="4"/>
      <x/>
      <x v="86"/>
      <x v="897"/>
      <x v="259"/>
    </i>
    <i>
      <x v="135"/>
      <x/>
      <x v="4"/>
      <x/>
      <x v="87"/>
      <x v="898"/>
      <x v="260"/>
    </i>
    <i>
      <x v="136"/>
      <x/>
      <x v="4"/>
      <x/>
      <x v="325"/>
      <x v="1120"/>
      <x v="261"/>
    </i>
    <i>
      <x v="137"/>
      <x/>
      <x v="4"/>
      <x/>
      <x v="302"/>
      <x v="1097"/>
      <x v="262"/>
    </i>
    <i>
      <x v="138"/>
      <x/>
      <x v="4"/>
      <x/>
      <x v="32"/>
      <x v="844"/>
      <x v="263"/>
    </i>
    <i>
      <x v="139"/>
      <x/>
      <x v="4"/>
      <x/>
      <x v="142"/>
      <x v="953"/>
      <x v="264"/>
    </i>
    <i>
      <x v="140"/>
      <x/>
      <x v="4"/>
      <x/>
      <x v="202"/>
      <x v="1013"/>
      <x v="265"/>
    </i>
    <i>
      <x v="141"/>
      <x/>
      <x v="4"/>
      <x/>
      <x v="243"/>
      <x v="1054"/>
      <x v="266"/>
    </i>
    <i>
      <x v="142"/>
      <x/>
      <x v="4"/>
      <x/>
      <x v="323"/>
      <x v="1118"/>
      <x v="267"/>
    </i>
    <i>
      <x v="143"/>
      <x/>
      <x v="4"/>
      <x/>
      <x v="254"/>
      <x v="1065"/>
      <x v="268"/>
    </i>
    <i>
      <x v="144"/>
      <x/>
      <x v="4"/>
      <x/>
      <x v="139"/>
      <x v="950"/>
      <x v="269"/>
    </i>
    <i>
      <x v="145"/>
      <x/>
      <x v="4"/>
      <x/>
      <x v="191"/>
      <x v="1002"/>
      <x v="270"/>
    </i>
    <i>
      <x v="146"/>
      <x/>
      <x v="4"/>
      <x/>
      <x v="354"/>
      <x v="1149"/>
      <x v="271"/>
    </i>
    <i>
      <x v="147"/>
      <x/>
      <x v="4"/>
      <x/>
      <x v="260"/>
      <x v="1071"/>
      <x v="272"/>
    </i>
    <i>
      <x v="148"/>
      <x/>
      <x v="4"/>
      <x/>
      <x v="52"/>
      <x v="863"/>
      <x v="273"/>
    </i>
    <i>
      <x v="149"/>
      <x/>
      <x v="4"/>
      <x/>
      <x v="56"/>
      <x v="867"/>
      <x v="274"/>
    </i>
    <i>
      <x v="150"/>
      <x/>
      <x v="4"/>
      <x/>
      <x v="61"/>
      <x v="872"/>
      <x v="275"/>
    </i>
    <i>
      <x v="151"/>
      <x/>
      <x v="4"/>
      <x/>
      <x v="82"/>
      <x v="893"/>
      <x v="276"/>
    </i>
    <i>
      <x v="152"/>
      <x/>
      <x v="4"/>
      <x/>
      <x v="101"/>
      <x v="912"/>
      <x v="277"/>
    </i>
    <i>
      <x v="153"/>
      <x/>
      <x v="4"/>
      <x/>
      <x v="134"/>
      <x v="945"/>
      <x v="278"/>
    </i>
    <i>
      <x v="154"/>
      <x/>
      <x v="4"/>
      <x/>
      <x v="160"/>
      <x v="971"/>
      <x v="279"/>
    </i>
    <i>
      <x v="155"/>
      <x/>
      <x v="4"/>
      <x/>
      <x v="164"/>
      <x v="975"/>
      <x v="280"/>
    </i>
    <i>
      <x v="156"/>
      <x/>
      <x v="4"/>
      <x/>
      <x v="176"/>
      <x v="987"/>
      <x v="281"/>
    </i>
    <i>
      <x v="157"/>
      <x/>
      <x v="4"/>
      <x/>
      <x v="189"/>
      <x v="1000"/>
      <x v="282"/>
    </i>
    <i>
      <x v="158"/>
      <x/>
      <x v="4"/>
      <x/>
      <x v="217"/>
      <x v="1028"/>
      <x v="283"/>
    </i>
    <i>
      <x v="159"/>
      <x/>
      <x v="4"/>
      <x/>
      <x v="219"/>
      <x v="1030"/>
      <x v="284"/>
    </i>
    <i>
      <x v="160"/>
      <x/>
      <x v="4"/>
      <x/>
      <x v="256"/>
      <x v="1067"/>
      <x v="285"/>
    </i>
    <i>
      <x v="161"/>
      <x/>
      <x v="4"/>
      <x/>
      <x v="282"/>
      <x v="1077"/>
      <x v="286"/>
    </i>
    <i>
      <x v="162"/>
      <x/>
      <x v="4"/>
      <x/>
      <x v="283"/>
      <x v="1078"/>
      <x v="287"/>
    </i>
    <i>
      <x v="163"/>
      <x/>
      <x v="4"/>
      <x/>
      <x v="319"/>
      <x v="1114"/>
      <x v="288"/>
    </i>
    <i>
      <x v="164"/>
      <x/>
      <x v="4"/>
      <x/>
      <x v="220"/>
      <x v="1031"/>
      <x v="289"/>
    </i>
    <i>
      <x v="165"/>
      <x/>
      <x v="4"/>
      <x/>
      <x v="119"/>
      <x v="930"/>
      <x v="290"/>
    </i>
    <i>
      <x v="166"/>
      <x/>
      <x v="4"/>
      <x/>
      <x v="141"/>
      <x v="952"/>
      <x v="291"/>
    </i>
    <i>
      <x v="167"/>
      <x/>
      <x v="4"/>
      <x/>
      <x v="165"/>
      <x v="976"/>
      <x v="292"/>
    </i>
    <i>
      <x v="168"/>
      <x/>
      <x v="4"/>
      <x/>
      <x v="181"/>
      <x v="992"/>
      <x v="293"/>
    </i>
    <i>
      <x v="169"/>
      <x/>
      <x v="4"/>
      <x/>
      <x v="204"/>
      <x v="1015"/>
      <x v="294"/>
    </i>
    <i>
      <x v="170"/>
      <x/>
      <x v="4"/>
      <x/>
      <x v="303"/>
      <x v="1098"/>
      <x v="295"/>
    </i>
    <i>
      <x v="171"/>
      <x/>
      <x v="4"/>
      <x/>
      <x v="39"/>
      <x v="851"/>
      <x v="296"/>
    </i>
    <i>
      <x v="172"/>
      <x/>
      <x v="4"/>
      <x/>
      <x v="45"/>
      <x v="856"/>
      <x v="297"/>
    </i>
    <i>
      <x v="173"/>
      <x/>
      <x v="4"/>
      <x/>
      <x v="147"/>
      <x v="958"/>
      <x v="298"/>
    </i>
    <i>
      <x v="174"/>
      <x/>
      <x v="4"/>
      <x/>
      <x v="179"/>
      <x v="990"/>
      <x v="299"/>
    </i>
    <i>
      <x v="175"/>
      <x/>
      <x v="4"/>
      <x/>
      <x v="200"/>
      <x v="1011"/>
      <x v="300"/>
    </i>
    <i>
      <x v="176"/>
      <x/>
      <x v="4"/>
      <x/>
      <x v="214"/>
      <x v="1025"/>
      <x v="301"/>
    </i>
    <i>
      <x v="177"/>
      <x/>
      <x v="4"/>
      <x/>
      <x v="224"/>
      <x v="1035"/>
      <x v="302"/>
    </i>
    <i>
      <x v="178"/>
      <x/>
      <x v="4"/>
      <x/>
      <x v="237"/>
      <x v="1048"/>
      <x v="303"/>
    </i>
    <i>
      <x v="179"/>
      <x/>
      <x v="4"/>
      <x/>
      <x v="321"/>
      <x v="1116"/>
      <x v="304"/>
    </i>
    <i>
      <x v="180"/>
      <x/>
      <x v="4"/>
      <x/>
      <x v="328"/>
      <x v="1123"/>
      <x v="305"/>
    </i>
    <i>
      <x v="181"/>
      <x/>
      <x v="4"/>
      <x/>
      <x v="66"/>
      <x v="877"/>
      <x v="306"/>
    </i>
    <i>
      <x v="182"/>
      <x/>
      <x v="4"/>
      <x/>
      <x v="78"/>
      <x v="889"/>
      <x v="307"/>
    </i>
    <i>
      <x v="183"/>
      <x/>
      <x v="4"/>
      <x/>
      <x v="88"/>
      <x v="899"/>
      <x v="308"/>
    </i>
    <i>
      <x v="184"/>
      <x/>
      <x v="4"/>
      <x/>
      <x v="169"/>
      <x v="980"/>
      <x v="309"/>
    </i>
    <i>
      <x v="185"/>
      <x/>
      <x v="4"/>
      <x/>
      <x v="207"/>
      <x v="1018"/>
      <x v="310"/>
    </i>
    <i>
      <x v="186"/>
      <x/>
      <x v="4"/>
      <x/>
      <x v="210"/>
      <x v="1021"/>
      <x v="311"/>
    </i>
    <i>
      <x v="187"/>
      <x/>
      <x v="4"/>
      <x/>
      <x v="287"/>
      <x v="1082"/>
      <x v="312"/>
    </i>
    <i>
      <x v="188"/>
      <x/>
      <x v="4"/>
      <x/>
      <x v="299"/>
      <x v="1094"/>
      <x v="313"/>
    </i>
    <i>
      <x v="189"/>
      <x/>
      <x v="4"/>
      <x/>
      <x v="316"/>
      <x v="1111"/>
      <x v="314"/>
    </i>
    <i>
      <x v="190"/>
      <x/>
      <x v="4"/>
      <x/>
      <x v="33"/>
      <x v="845"/>
      <x v="315"/>
    </i>
    <i>
      <x v="191"/>
      <x/>
      <x v="4"/>
      <x/>
      <x v="37"/>
      <x v="849"/>
      <x v="316"/>
    </i>
    <i>
      <x v="192"/>
      <x/>
      <x v="4"/>
      <x/>
      <x v="208"/>
      <x v="1019"/>
      <x v="317"/>
    </i>
    <i>
      <x v="193"/>
      <x/>
      <x v="4"/>
      <x/>
      <x v="79"/>
      <x v="890"/>
      <x v="318"/>
    </i>
    <i>
      <x v="194"/>
      <x/>
      <x v="4"/>
      <x/>
      <x v="105"/>
      <x v="916"/>
      <x v="319"/>
    </i>
    <i>
      <x v="195"/>
      <x/>
      <x v="4"/>
      <x/>
      <x v="138"/>
      <x v="949"/>
      <x v="320"/>
    </i>
    <i>
      <x v="196"/>
      <x/>
      <x v="4"/>
      <x/>
      <x v="174"/>
      <x v="985"/>
      <x v="321"/>
    </i>
    <i>
      <x v="197"/>
      <x/>
      <x v="4"/>
      <x/>
      <x v="262"/>
      <x v="1073"/>
      <x v="322"/>
    </i>
    <i>
      <x v="198"/>
      <x/>
      <x v="4"/>
      <x/>
      <x v="292"/>
      <x v="1087"/>
      <x v="323"/>
    </i>
    <i>
      <x v="199"/>
      <x/>
      <x v="4"/>
      <x/>
      <x v="294"/>
      <x v="1089"/>
      <x v="324"/>
    </i>
    <i>
      <x v="200"/>
      <x/>
      <x v="4"/>
      <x/>
      <x v="332"/>
      <x v="1127"/>
      <x v="325"/>
    </i>
    <i>
      <x v="201"/>
      <x/>
      <x v="4"/>
      <x/>
      <x v="349"/>
      <x v="1144"/>
      <x v="326"/>
    </i>
    <i>
      <x v="202"/>
      <x/>
      <x v="4"/>
      <x/>
      <x v="140"/>
      <x v="951"/>
      <x v="327"/>
    </i>
    <i>
      <x v="203"/>
      <x/>
      <x v="4"/>
      <x/>
      <x v="57"/>
      <x v="868"/>
      <x v="328"/>
    </i>
    <i>
      <x v="204"/>
      <x/>
      <x v="4"/>
      <x/>
      <x v="149"/>
      <x v="960"/>
      <x v="329"/>
    </i>
    <i>
      <x v="205"/>
      <x/>
      <x v="4"/>
      <x/>
      <x v="205"/>
      <x v="1016"/>
      <x v="330"/>
    </i>
    <i>
      <x v="206"/>
      <x/>
      <x v="4"/>
      <x/>
      <x v="284"/>
      <x v="1079"/>
      <x v="331"/>
    </i>
    <i>
      <x v="207"/>
      <x/>
      <x v="4"/>
      <x/>
      <x v="306"/>
      <x v="1101"/>
      <x v="332"/>
    </i>
    <i>
      <x v="208"/>
      <x/>
      <x v="4"/>
      <x/>
      <x v="353"/>
      <x v="1148"/>
      <x v="333"/>
    </i>
    <i>
      <x v="209"/>
      <x/>
      <x v="4"/>
      <x/>
      <x v="358"/>
      <x v="1153"/>
      <x v="334"/>
    </i>
    <i>
      <x v="210"/>
      <x/>
      <x v="4"/>
      <x/>
      <x v="63"/>
      <x v="874"/>
      <x v="335"/>
    </i>
    <i>
      <x v="211"/>
      <x/>
      <x v="4"/>
      <x/>
      <x v="70"/>
      <x v="881"/>
      <x v="336"/>
    </i>
    <i>
      <x v="212"/>
      <x/>
      <x v="4"/>
      <x/>
      <x v="40"/>
      <x v="852"/>
      <x v="337"/>
    </i>
    <i>
      <x v="213"/>
      <x/>
      <x v="4"/>
      <x/>
      <x v="91"/>
      <x v="902"/>
      <x v="338"/>
    </i>
    <i>
      <x v="214"/>
      <x/>
      <x v="4"/>
      <x/>
      <x v="107"/>
      <x v="918"/>
      <x v="339"/>
    </i>
    <i>
      <x v="215"/>
      <x/>
      <x v="4"/>
      <x/>
      <x v="158"/>
      <x v="969"/>
      <x v="340"/>
    </i>
    <i>
      <x v="216"/>
      <x/>
      <x v="4"/>
      <x/>
      <x v="211"/>
      <x v="1022"/>
      <x v="341"/>
    </i>
    <i>
      <x v="217"/>
      <x/>
      <x v="4"/>
      <x/>
      <x v="315"/>
      <x v="1110"/>
      <x v="342"/>
    </i>
    <i>
      <x v="218"/>
      <x/>
      <x v="4"/>
      <x/>
      <x v="322"/>
      <x v="1117"/>
      <x v="343"/>
    </i>
    <i>
      <x v="219"/>
      <x/>
      <x v="4"/>
      <x/>
      <x v="329"/>
      <x v="1124"/>
      <x v="344"/>
    </i>
    <i>
      <x v="220"/>
      <x/>
      <x v="4"/>
      <x/>
      <x v="340"/>
      <x v="1135"/>
      <x v="345"/>
    </i>
    <i>
      <x v="221"/>
      <x/>
      <x v="4"/>
      <x/>
      <x v="106"/>
      <x v="917"/>
      <x v="346"/>
    </i>
    <i>
      <x v="222"/>
      <x/>
      <x v="4"/>
      <x/>
      <x v="137"/>
      <x v="948"/>
      <x v="347"/>
    </i>
    <i>
      <x v="223"/>
      <x/>
      <x v="4"/>
      <x/>
      <x v="11"/>
      <x v="823"/>
      <x v="348"/>
    </i>
    <i>
      <x v="224"/>
      <x/>
      <x v="4"/>
      <x/>
      <x v="27"/>
      <x v="839"/>
      <x v="349"/>
    </i>
    <i>
      <x v="225"/>
      <x/>
      <x v="4"/>
      <x/>
      <x v="67"/>
      <x v="878"/>
      <x v="350"/>
    </i>
    <i>
      <x v="226"/>
      <x/>
      <x v="4"/>
      <x/>
      <x v="76"/>
      <x v="887"/>
      <x v="351"/>
    </i>
    <i>
      <x v="227"/>
      <x/>
      <x v="4"/>
      <x/>
      <x v="151"/>
      <x v="962"/>
      <x v="352"/>
    </i>
    <i>
      <x v="228"/>
      <x/>
      <x v="4"/>
      <x/>
      <x v="337"/>
      <x v="1132"/>
      <x v="353"/>
    </i>
    <i>
      <x v="229"/>
      <x/>
      <x v="4"/>
      <x/>
      <x v="153"/>
      <x v="964"/>
      <x v="354"/>
    </i>
    <i>
      <x v="230"/>
      <x/>
      <x v="4"/>
      <x/>
      <x v="10"/>
      <x v="822"/>
      <x v="355"/>
    </i>
    <i>
      <x v="231"/>
      <x/>
      <x v="4"/>
      <x/>
      <x v="17"/>
      <x v="829"/>
      <x v="356"/>
    </i>
    <i>
      <x v="232"/>
      <x/>
      <x v="4"/>
      <x/>
      <x v="131"/>
      <x v="942"/>
      <x v="357"/>
    </i>
    <i>
      <x v="233"/>
      <x/>
      <x v="4"/>
      <x/>
      <x v="177"/>
      <x v="988"/>
      <x v="358"/>
    </i>
    <i>
      <x v="234"/>
      <x/>
      <x v="4"/>
      <x/>
      <x v="178"/>
      <x v="989"/>
      <x v="359"/>
    </i>
    <i>
      <x v="235"/>
      <x/>
      <x v="4"/>
      <x/>
      <x v="182"/>
      <x v="993"/>
      <x v="360"/>
    </i>
    <i>
      <x v="236"/>
      <x/>
      <x v="4"/>
      <x/>
      <x v="249"/>
      <x v="1060"/>
      <x v="361"/>
    </i>
    <i>
      <x v="237"/>
      <x/>
      <x v="4"/>
      <x/>
      <x v="251"/>
      <x v="1062"/>
      <x v="362"/>
    </i>
    <i>
      <x v="238"/>
      <x/>
      <x v="4"/>
      <x/>
      <x v="318"/>
      <x v="1113"/>
      <x v="363"/>
    </i>
    <i>
      <x v="239"/>
      <x/>
      <x v="4"/>
      <x/>
      <x v="320"/>
      <x v="1115"/>
      <x v="364"/>
    </i>
    <i>
      <x v="240"/>
      <x/>
      <x v="4"/>
      <x/>
      <x v="345"/>
      <x v="1140"/>
      <x v="365"/>
    </i>
    <i>
      <x v="241"/>
      <x/>
      <x v="4"/>
      <x/>
      <x v="359"/>
      <x v="1154"/>
      <x v="366"/>
    </i>
    <i>
      <x v="242"/>
      <x/>
      <x v="4"/>
      <x/>
      <x v="3"/>
      <x v="815"/>
      <x v="367"/>
    </i>
    <i>
      <x v="243"/>
      <x/>
      <x v="4"/>
      <x/>
      <x v="43"/>
      <x v="854"/>
      <x v="180"/>
    </i>
    <i>
      <x v="244"/>
      <x/>
      <x v="4"/>
      <x/>
      <x v="14"/>
      <x v="826"/>
      <x v="181"/>
    </i>
    <i>
      <x v="245"/>
      <x/>
      <x v="4"/>
      <x/>
      <x v="49"/>
      <x v="860"/>
      <x v="190"/>
    </i>
    <i>
      <x v="246"/>
      <x/>
      <x v="4"/>
      <x/>
      <x v="53"/>
      <x v="864"/>
      <x v="191"/>
    </i>
    <i>
      <x v="247"/>
      <x/>
      <x v="4"/>
      <x/>
      <x v="55"/>
      <x v="866"/>
      <x v="197"/>
    </i>
    <i>
      <x v="248"/>
      <x/>
      <x v="4"/>
      <x/>
      <x v="44"/>
      <x v="855"/>
      <x v="182"/>
    </i>
    <i>
      <x v="249"/>
      <x/>
      <x v="4"/>
      <x/>
      <x v="84"/>
      <x v="895"/>
      <x v="183"/>
    </i>
    <i>
      <x v="250"/>
      <x/>
      <x v="4"/>
      <x/>
      <x v="183"/>
      <x v="994"/>
      <x v="192"/>
    </i>
    <i>
      <x v="251"/>
      <x/>
      <x v="4"/>
      <x/>
      <x v="186"/>
      <x v="997"/>
      <x v="198"/>
    </i>
    <i>
      <x v="252"/>
      <x/>
      <x v="4"/>
      <x/>
      <x v="209"/>
      <x v="1020"/>
      <x v="184"/>
    </i>
    <i>
      <x v="253"/>
      <x/>
      <x v="4"/>
      <x/>
      <x v="221"/>
      <x v="1032"/>
      <x v="185"/>
    </i>
    <i>
      <x v="254"/>
      <x/>
      <x v="4"/>
      <x/>
      <x v="225"/>
      <x v="1036"/>
      <x v="193"/>
    </i>
    <i>
      <x v="255"/>
      <x/>
      <x v="4"/>
      <x/>
      <x v="252"/>
      <x v="1063"/>
      <x v="186"/>
    </i>
    <i>
      <x v="256"/>
      <x/>
      <x v="4"/>
      <x/>
      <x v="259"/>
      <x v="1070"/>
      <x v="189"/>
    </i>
    <i>
      <x v="257"/>
      <x/>
      <x v="4"/>
      <x/>
      <x v="261"/>
      <x v="1072"/>
      <x v="194"/>
    </i>
    <i>
      <x v="258"/>
      <x/>
      <x v="4"/>
      <x/>
      <x v="298"/>
      <x v="1093"/>
      <x v="196"/>
    </i>
    <i>
      <x v="259"/>
      <x/>
      <x v="4"/>
      <x/>
      <x v="301"/>
      <x v="1096"/>
      <x v="199"/>
    </i>
    <i>
      <x v="260"/>
      <x/>
      <x v="4"/>
      <x/>
      <x v="305"/>
      <x v="1100"/>
      <x v="187"/>
    </i>
    <i>
      <x v="261"/>
      <x/>
      <x v="4"/>
      <x/>
      <x v="311"/>
      <x v="1106"/>
      <x v="200"/>
    </i>
    <i>
      <x v="262"/>
      <x/>
      <x v="4"/>
      <x/>
      <x v="344"/>
      <x v="1139"/>
      <x v="195"/>
    </i>
    <i>
      <x v="263"/>
      <x/>
      <x v="4"/>
      <x/>
      <x v="360"/>
      <x v="1155"/>
      <x v="188"/>
    </i>
    <i>
      <x v="264"/>
      <x/>
      <x v="4"/>
      <x/>
      <x v="331"/>
      <x v="1126"/>
      <x v="368"/>
    </i>
    <i>
      <x v="265"/>
      <x/>
      <x v="4"/>
      <x/>
      <x v="28"/>
      <x v="840"/>
      <x v="369"/>
    </i>
    <i>
      <x v="266"/>
      <x/>
      <x v="4"/>
      <x/>
      <x v="72"/>
      <x v="883"/>
      <x v="370"/>
    </i>
    <i>
      <x v="267"/>
      <x/>
      <x v="4"/>
      <x/>
      <x v="77"/>
      <x v="888"/>
      <x v="371"/>
    </i>
    <i>
      <x v="268"/>
      <x/>
      <x v="4"/>
      <x/>
      <x v="92"/>
      <x v="903"/>
      <x v="372"/>
    </i>
    <i>
      <x v="269"/>
      <x/>
      <x v="4"/>
      <x/>
      <x v="98"/>
      <x v="909"/>
      <x v="373"/>
    </i>
    <i>
      <x v="270"/>
      <x/>
      <x v="4"/>
      <x/>
      <x v="100"/>
      <x v="911"/>
      <x v="374"/>
    </i>
    <i>
      <x v="271"/>
      <x/>
      <x v="4"/>
      <x/>
      <x v="136"/>
      <x v="947"/>
      <x v="375"/>
    </i>
    <i>
      <x v="272"/>
      <x/>
      <x v="4"/>
      <x/>
      <x v="148"/>
      <x v="959"/>
      <x v="376"/>
    </i>
    <i>
      <x v="273"/>
      <x/>
      <x v="4"/>
      <x/>
      <x v="172"/>
      <x v="983"/>
      <x v="377"/>
    </i>
    <i>
      <x v="274"/>
      <x/>
      <x v="4"/>
      <x/>
      <x v="185"/>
      <x v="996"/>
      <x v="378"/>
    </i>
    <i>
      <x v="275"/>
      <x/>
      <x v="4"/>
      <x/>
      <x v="195"/>
      <x v="1006"/>
      <x v="379"/>
    </i>
    <i>
      <x v="276"/>
      <x/>
      <x v="4"/>
      <x/>
      <x v="215"/>
      <x v="1026"/>
      <x v="380"/>
    </i>
    <i>
      <x v="277"/>
      <x/>
      <x v="4"/>
      <x/>
      <x v="223"/>
      <x v="1034"/>
      <x v="381"/>
    </i>
    <i>
      <x v="278"/>
      <x/>
      <x v="4"/>
      <x/>
      <x v="231"/>
      <x v="1042"/>
      <x v="382"/>
    </i>
    <i>
      <x v="279"/>
      <x/>
      <x v="4"/>
      <x/>
      <x v="293"/>
      <x v="1088"/>
      <x v="383"/>
    </i>
    <i>
      <x v="280"/>
      <x/>
      <x v="4"/>
      <x/>
      <x v="333"/>
      <x v="1128"/>
      <x v="384"/>
    </i>
    <i>
      <x v="281"/>
      <x/>
      <x v="4"/>
      <x/>
      <x v="339"/>
      <x v="1134"/>
      <x v="385"/>
    </i>
    <i>
      <x v="282"/>
      <x/>
      <x v="4"/>
      <x/>
      <x v="352"/>
      <x v="1147"/>
      <x v="386"/>
    </i>
    <i>
      <x v="283"/>
      <x/>
      <x v="4"/>
      <x/>
      <x v="355"/>
      <x v="1150"/>
      <x v="387"/>
    </i>
    <i>
      <x v="284"/>
      <x/>
      <x v="4"/>
      <x/>
      <x v="46"/>
      <x v="857"/>
      <x v="388"/>
    </i>
    <i>
      <x v="285"/>
      <x/>
      <x v="4"/>
      <x/>
      <x v="8"/>
      <x v="820"/>
      <x v="389"/>
    </i>
    <i>
      <x v="286"/>
      <x/>
      <x v="4"/>
      <x/>
      <x v="60"/>
      <x v="871"/>
      <x v="390"/>
    </i>
    <i>
      <x v="287"/>
      <x/>
      <x v="4"/>
      <x/>
      <x v="73"/>
      <x v="884"/>
      <x v="391"/>
    </i>
    <i>
      <x v="288"/>
      <x/>
      <x v="4"/>
      <x/>
      <x v="89"/>
      <x v="900"/>
      <x v="392"/>
    </i>
    <i>
      <x v="289"/>
      <x/>
      <x v="4"/>
      <x/>
      <x v="150"/>
      <x v="961"/>
      <x v="393"/>
    </i>
    <i>
      <x v="290"/>
      <x/>
      <x v="4"/>
      <x/>
      <x v="156"/>
      <x v="967"/>
      <x v="394"/>
    </i>
    <i>
      <x v="291"/>
      <x/>
      <x v="4"/>
      <x/>
      <x v="159"/>
      <x v="970"/>
      <x v="395"/>
    </i>
    <i>
      <x v="292"/>
      <x/>
      <x v="4"/>
      <x/>
      <x v="241"/>
      <x v="1052"/>
      <x v="396"/>
    </i>
    <i>
      <x v="293"/>
      <x/>
      <x v="4"/>
      <x/>
      <x v="280"/>
      <x v="1075"/>
      <x v="397"/>
    </i>
    <i>
      <x v="294"/>
      <x/>
      <x v="4"/>
      <x/>
      <x v="343"/>
      <x v="1138"/>
      <x v="398"/>
    </i>
    <i>
      <x v="295"/>
      <x/>
      <x v="4"/>
      <x/>
      <x v="350"/>
      <x v="1145"/>
      <x v="399"/>
    </i>
    <i>
      <x v="296"/>
      <x/>
      <x v="4"/>
      <x/>
      <x v="234"/>
      <x v="1045"/>
      <x v="55"/>
    </i>
    <i>
      <x v="297"/>
      <x/>
      <x v="4"/>
      <x/>
      <x v="19"/>
      <x v="831"/>
      <x v="56"/>
    </i>
    <i>
      <x v="298"/>
      <x/>
      <x v="4"/>
      <x/>
      <x v="50"/>
      <x v="861"/>
      <x v="57"/>
    </i>
    <i>
      <x v="299"/>
      <x/>
      <x v="4"/>
      <x/>
      <x v="94"/>
      <x v="905"/>
      <x v="58"/>
    </i>
    <i>
      <x v="300"/>
      <x/>
      <x v="4"/>
      <x/>
      <x v="95"/>
      <x v="906"/>
      <x v="59"/>
    </i>
    <i>
      <x v="301"/>
      <x/>
      <x v="4"/>
      <x/>
      <x v="155"/>
      <x v="966"/>
      <x v="60"/>
    </i>
    <i>
      <x v="302"/>
      <x/>
      <x v="4"/>
      <x/>
      <x v="143"/>
      <x v="954"/>
      <x v="61"/>
    </i>
    <i>
      <x v="303"/>
      <x/>
      <x v="4"/>
      <x/>
      <x v="170"/>
      <x v="981"/>
      <x v="62"/>
    </i>
    <i>
      <x v="304"/>
      <x/>
      <x v="4"/>
      <x/>
      <x v="236"/>
      <x v="1047"/>
      <x v="63"/>
    </i>
    <i>
      <x v="305"/>
      <x/>
      <x v="4"/>
      <x/>
      <x v="31"/>
      <x v="843"/>
      <x v="64"/>
    </i>
    <i>
      <x v="306"/>
      <x/>
      <x v="4"/>
      <x/>
      <x v="6"/>
      <x v="818"/>
      <x v="65"/>
    </i>
    <i>
      <x v="307"/>
      <x/>
      <x v="4"/>
      <x/>
      <x v="47"/>
      <x v="858"/>
      <x v="66"/>
    </i>
    <i>
      <x v="308"/>
      <x/>
      <x v="4"/>
      <x/>
      <x v="75"/>
      <x v="886"/>
      <x v="67"/>
    </i>
    <i>
      <x v="309"/>
      <x/>
      <x v="4"/>
      <x/>
      <x v="80"/>
      <x v="891"/>
      <x v="68"/>
    </i>
    <i>
      <x v="310"/>
      <x/>
      <x v="4"/>
      <x/>
      <x v="240"/>
      <x v="1051"/>
      <x v="69"/>
    </i>
    <i>
      <x v="311"/>
      <x/>
      <x v="4"/>
      <x/>
      <x v="246"/>
      <x v="1057"/>
      <x v="70"/>
    </i>
    <i>
      <x v="312"/>
      <x/>
      <x v="4"/>
      <x/>
      <x v="247"/>
      <x v="1058"/>
      <x v="71"/>
    </i>
    <i>
      <x v="313"/>
      <x/>
      <x v="4"/>
      <x/>
      <x v="248"/>
      <x v="1059"/>
      <x v="72"/>
    </i>
    <i>
      <x v="314"/>
      <x/>
      <x v="4"/>
      <x/>
      <x v="255"/>
      <x v="1066"/>
      <x v="73"/>
    </i>
    <i>
      <x v="315"/>
      <x/>
      <x v="4"/>
      <x/>
      <x v="192"/>
      <x v="1003"/>
      <x v="74"/>
    </i>
    <i>
      <x v="316"/>
      <x/>
      <x v="4"/>
      <x/>
      <x v="235"/>
      <x v="1046"/>
      <x v="75"/>
    </i>
    <i>
      <x v="317"/>
      <x/>
      <x v="4"/>
      <x/>
      <x v="242"/>
      <x v="1053"/>
      <x v="76"/>
    </i>
    <i>
      <x v="318"/>
      <x/>
      <x v="4"/>
      <x/>
      <x v="245"/>
      <x v="1056"/>
      <x v="77"/>
    </i>
    <i>
      <x v="319"/>
      <x/>
      <x v="4"/>
      <x/>
      <x v="290"/>
      <x v="1085"/>
      <x v="78"/>
    </i>
    <i>
      <x v="320"/>
      <x/>
      <x v="4"/>
      <x/>
      <x v="309"/>
      <x v="1104"/>
      <x v="79"/>
    </i>
    <i>
      <x v="321"/>
      <x/>
      <x v="4"/>
      <x/>
      <x v="312"/>
      <x v="1107"/>
      <x v="80"/>
    </i>
    <i>
      <x v="322"/>
      <x/>
      <x v="4"/>
      <x/>
      <x v="36"/>
      <x v="848"/>
      <x v="81"/>
    </i>
    <i>
      <x v="323"/>
      <x/>
      <x v="4"/>
      <x/>
      <x v="96"/>
      <x v="907"/>
      <x v="82"/>
    </i>
    <i>
      <x v="324"/>
      <x/>
      <x v="4"/>
      <x/>
      <x v="104"/>
      <x v="915"/>
      <x v="83"/>
    </i>
    <i>
      <x v="325"/>
      <x/>
      <x v="4"/>
      <x/>
      <x v="199"/>
      <x v="1010"/>
      <x v="84"/>
    </i>
    <i>
      <x v="326"/>
      <x/>
      <x v="4"/>
      <x/>
      <x v="54"/>
      <x v="865"/>
      <x v="87"/>
    </i>
    <i>
      <x v="327"/>
      <x/>
      <x v="4"/>
      <x/>
      <x v="129"/>
      <x v="940"/>
      <x v="88"/>
    </i>
    <i>
      <x v="328"/>
      <x/>
      <x v="4"/>
      <x/>
      <x/>
      <x v="812"/>
      <x v="89"/>
    </i>
    <i>
      <x v="329"/>
      <x/>
      <x v="4"/>
      <x/>
      <x v="48"/>
      <x v="859"/>
      <x v="90"/>
    </i>
    <i>
      <x v="330"/>
      <x/>
      <x v="4"/>
      <x/>
      <x v="102"/>
      <x v="913"/>
      <x v="91"/>
    </i>
    <i>
      <x v="331"/>
      <x/>
      <x v="4"/>
      <x/>
      <x v="51"/>
      <x v="862"/>
      <x v="92"/>
    </i>
    <i>
      <x v="332"/>
      <x/>
      <x v="4"/>
      <x/>
      <x v="188"/>
      <x v="999"/>
      <x v="93"/>
    </i>
    <i>
      <x v="333"/>
      <x/>
      <x v="4"/>
      <x/>
      <x v="342"/>
      <x v="1137"/>
      <x v="94"/>
    </i>
    <i>
      <x v="334"/>
      <x/>
      <x v="4"/>
      <x/>
      <x v="42"/>
      <x v="853"/>
      <x v="95"/>
    </i>
    <i>
      <x v="335"/>
      <x/>
      <x v="4"/>
      <x/>
      <x v="289"/>
      <x v="1084"/>
      <x v="96"/>
    </i>
    <i>
      <x v="336"/>
      <x/>
      <x v="4"/>
      <x/>
      <x v="239"/>
      <x v="1050"/>
      <x v="97"/>
    </i>
    <i>
      <x v="337"/>
      <x/>
      <x v="4"/>
      <x/>
      <x v="130"/>
      <x v="941"/>
      <x v="98"/>
    </i>
    <i>
      <x v="338"/>
      <x/>
      <x v="4"/>
      <x/>
      <x v="291"/>
      <x v="1086"/>
      <x v="99"/>
    </i>
    <i>
      <x v="339"/>
      <x/>
      <x v="4"/>
      <x/>
      <x v="304"/>
      <x v="1099"/>
      <x v="100"/>
    </i>
    <i>
      <x v="340"/>
      <x/>
      <x v="4"/>
      <x/>
      <x v="16"/>
      <x v="828"/>
      <x v="101"/>
    </i>
    <i>
      <x v="341"/>
      <x/>
      <x v="4"/>
      <x/>
      <x v="226"/>
      <x v="1037"/>
      <x v="102"/>
    </i>
    <i>
      <x v="342"/>
      <x/>
      <x v="4"/>
      <x/>
      <x v="228"/>
      <x v="1039"/>
      <x v="103"/>
    </i>
    <i>
      <x v="343"/>
      <x/>
      <x v="4"/>
      <x/>
      <x v="336"/>
      <x v="1131"/>
      <x v="104"/>
    </i>
    <i>
      <x v="344"/>
      <x/>
      <x v="4"/>
      <x/>
      <x v="180"/>
      <x v="991"/>
      <x v="105"/>
    </i>
    <i>
      <x v="345"/>
      <x/>
      <x v="4"/>
      <x/>
      <x v="341"/>
      <x v="1136"/>
      <x v="106"/>
    </i>
    <i>
      <x v="346"/>
      <x/>
      <x v="4"/>
      <x/>
      <x v="324"/>
      <x v="1119"/>
      <x v="107"/>
    </i>
    <i>
      <x v="347"/>
      <x/>
      <x v="4"/>
      <x/>
      <x v="34"/>
      <x v="846"/>
      <x v="108"/>
    </i>
    <i>
      <x v="348"/>
      <x/>
      <x v="4"/>
      <x/>
      <x v="35"/>
      <x v="847"/>
      <x v="109"/>
    </i>
    <i>
      <x v="349"/>
      <x/>
      <x v="4"/>
      <x/>
      <x v="64"/>
      <x v="875"/>
      <x v="110"/>
    </i>
    <i>
      <x v="350"/>
      <x/>
      <x v="4"/>
      <x/>
      <x v="83"/>
      <x v="894"/>
      <x v="111"/>
    </i>
    <i>
      <x v="351"/>
      <x/>
      <x v="4"/>
      <x/>
      <x v="90"/>
      <x v="901"/>
      <x v="112"/>
    </i>
    <i>
      <x v="352"/>
      <x/>
      <x v="4"/>
      <x/>
      <x v="110"/>
      <x v="921"/>
      <x v="113"/>
    </i>
    <i>
      <x v="353"/>
      <x/>
      <x v="4"/>
      <x/>
      <x v="112"/>
      <x v="923"/>
      <x v="114"/>
    </i>
    <i>
      <x v="354"/>
      <x/>
      <x v="4"/>
      <x/>
      <x v="117"/>
      <x v="928"/>
      <x v="115"/>
    </i>
    <i>
      <x v="355"/>
      <x/>
      <x v="4"/>
      <x/>
      <x v="120"/>
      <x v="931"/>
      <x v="116"/>
    </i>
    <i>
      <x v="356"/>
      <x/>
      <x v="4"/>
      <x/>
      <x v="121"/>
      <x v="932"/>
      <x v="117"/>
    </i>
    <i>
      <x v="357"/>
      <x/>
      <x v="4"/>
      <x/>
      <x v="124"/>
      <x v="935"/>
      <x v="118"/>
    </i>
    <i>
      <x v="358"/>
      <x/>
      <x v="4"/>
      <x/>
      <x v="125"/>
      <x v="936"/>
      <x v="119"/>
    </i>
    <i>
      <x v="359"/>
      <x/>
      <x v="4"/>
      <x/>
      <x v="135"/>
      <x v="946"/>
      <x v="120"/>
    </i>
    <i>
      <x v="360"/>
      <x/>
      <x v="4"/>
      <x/>
      <x v="144"/>
      <x v="955"/>
      <x v="121"/>
    </i>
    <i>
      <x v="361"/>
      <x/>
      <x v="4"/>
      <x/>
      <x v="145"/>
      <x v="956"/>
      <x v="122"/>
    </i>
    <i>
      <x v="362"/>
      <x/>
      <x v="4"/>
      <x/>
      <x v="146"/>
      <x v="957"/>
      <x v="123"/>
    </i>
    <i>
      <x v="363"/>
      <x/>
      <x v="4"/>
      <x/>
      <x v="161"/>
      <x v="972"/>
      <x v="124"/>
    </i>
    <i>
      <x v="364"/>
      <x/>
      <x v="4"/>
      <x/>
      <x v="163"/>
      <x v="974"/>
      <x v="125"/>
    </i>
    <i>
      <x v="365"/>
      <x/>
      <x v="4"/>
      <x/>
      <x v="187"/>
      <x v="998"/>
      <x v="126"/>
    </i>
    <i>
      <x v="366"/>
      <x/>
      <x v="4"/>
      <x/>
      <x v="206"/>
      <x v="1017"/>
      <x v="127"/>
    </i>
    <i>
      <x v="367"/>
      <x/>
      <x v="4"/>
      <x/>
      <x v="213"/>
      <x v="1024"/>
      <x v="128"/>
    </i>
    <i>
      <x v="368"/>
      <x/>
      <x v="4"/>
      <x/>
      <x v="229"/>
      <x v="1040"/>
      <x v="129"/>
    </i>
    <i>
      <x v="369"/>
      <x/>
      <x v="4"/>
      <x/>
      <x v="232"/>
      <x v="1043"/>
      <x v="130"/>
    </i>
    <i>
      <x v="370"/>
      <x/>
      <x v="4"/>
      <x/>
      <x v="250"/>
      <x v="1061"/>
      <x v="131"/>
    </i>
    <i>
      <x v="371"/>
      <x/>
      <x v="4"/>
      <x/>
      <x v="257"/>
      <x v="1068"/>
      <x v="132"/>
    </i>
    <i>
      <x v="372"/>
      <x/>
      <x v="4"/>
      <x/>
      <x v="263"/>
      <x v="1074"/>
      <x v="133"/>
    </i>
    <i>
      <x v="373"/>
      <x/>
      <x v="4"/>
      <x/>
      <x v="281"/>
      <x v="1076"/>
      <x v="134"/>
    </i>
    <i>
      <x v="374"/>
      <x/>
      <x v="4"/>
      <x/>
      <x v="307"/>
      <x v="1102"/>
      <x v="135"/>
    </i>
    <i>
      <x v="375"/>
      <x/>
      <x v="4"/>
      <x/>
      <x v="310"/>
      <x v="1105"/>
      <x v="136"/>
    </i>
    <i>
      <x v="376"/>
      <x/>
      <x v="4"/>
      <x/>
      <x v="317"/>
      <x v="1112"/>
      <x v="137"/>
    </i>
    <i>
      <x v="377"/>
      <x/>
      <x v="4"/>
      <x/>
      <x v="357"/>
      <x v="1152"/>
      <x v="138"/>
    </i>
    <i>
      <x v="378"/>
      <x/>
      <x v="4"/>
      <x/>
      <x v="233"/>
      <x v="1044"/>
      <x v="139"/>
    </i>
    <i>
      <x v="379"/>
      <x/>
      <x v="4"/>
      <x/>
      <x v="222"/>
      <x v="1033"/>
      <x v="140"/>
    </i>
    <i>
      <x v="380"/>
      <x/>
      <x v="4"/>
      <x/>
      <x v="308"/>
      <x v="1103"/>
      <x v="141"/>
    </i>
    <i>
      <x v="381"/>
      <x/>
      <x v="4"/>
      <x/>
      <x v="59"/>
      <x v="870"/>
      <x v="142"/>
    </i>
    <i>
      <x v="382"/>
      <x/>
      <x v="4"/>
      <x/>
      <x v="132"/>
      <x v="943"/>
      <x v="143"/>
    </i>
    <i>
      <x v="383"/>
      <x/>
      <x v="4"/>
      <x/>
      <x v="335"/>
      <x v="1130"/>
      <x v="144"/>
    </i>
    <i>
      <x v="384"/>
      <x/>
      <x v="4"/>
      <x/>
      <x v="297"/>
      <x v="1092"/>
      <x v="145"/>
    </i>
    <i>
      <x v="385"/>
      <x/>
      <x v="4"/>
      <x/>
      <x v="13"/>
      <x v="825"/>
      <x v="146"/>
    </i>
    <i>
      <x v="386"/>
      <x/>
      <x v="4"/>
      <x/>
      <x v="22"/>
      <x v="834"/>
      <x v="147"/>
    </i>
    <i>
      <x v="387"/>
      <x/>
      <x v="4"/>
      <x/>
      <x v="198"/>
      <x v="1009"/>
      <x v="148"/>
    </i>
    <i>
      <x v="388"/>
      <x/>
      <x v="4"/>
      <x/>
      <x v="173"/>
      <x v="984"/>
      <x v="149"/>
    </i>
    <i>
      <x v="389"/>
      <x/>
      <x v="4"/>
      <x/>
      <x v="2"/>
      <x v="814"/>
      <x v="150"/>
    </i>
    <i>
      <x v="390"/>
      <x/>
      <x v="4"/>
      <x/>
      <x v="74"/>
      <x v="885"/>
      <x v="151"/>
    </i>
    <i>
      <x v="391"/>
      <x/>
      <x v="4"/>
      <x/>
      <x v="167"/>
      <x v="978"/>
      <x v="152"/>
    </i>
    <i>
      <x v="392"/>
      <x/>
      <x v="4"/>
      <x/>
      <x v="313"/>
      <x v="1108"/>
      <x v="153"/>
    </i>
    <i>
      <x v="393"/>
      <x/>
      <x v="4"/>
      <x/>
      <x v="327"/>
      <x v="1122"/>
      <x v="154"/>
    </i>
    <i>
      <x v="394"/>
      <x/>
      <x v="4"/>
      <x/>
      <x v="85"/>
      <x v="896"/>
      <x v="155"/>
    </i>
    <i>
      <x v="395"/>
      <x/>
      <x v="4"/>
      <x/>
      <x v="114"/>
      <x v="925"/>
      <x v="156"/>
    </i>
    <i>
      <x v="396"/>
      <x/>
      <x v="4"/>
      <x/>
      <x v="194"/>
      <x v="1005"/>
      <x v="157"/>
    </i>
    <i>
      <x v="397"/>
      <x/>
      <x v="4"/>
      <x/>
      <x v="212"/>
      <x v="1023"/>
      <x v="158"/>
    </i>
    <i>
      <x v="398"/>
      <x/>
      <x v="4"/>
      <x/>
      <x v="346"/>
      <x v="1141"/>
      <x v="164"/>
    </i>
    <i>
      <x v="399"/>
      <x/>
      <x v="4"/>
      <x/>
      <x v="71"/>
      <x v="882"/>
      <x v="165"/>
    </i>
    <i>
      <x v="400"/>
      <x/>
      <x v="4"/>
      <x/>
      <x v="133"/>
      <x v="944"/>
      <x v="166"/>
    </i>
    <i>
      <x v="401"/>
      <x/>
      <x v="4"/>
      <x/>
      <x v="154"/>
      <x v="965"/>
      <x v="167"/>
    </i>
    <i>
      <x v="402"/>
      <x/>
      <x v="4"/>
      <x/>
      <x v="162"/>
      <x v="973"/>
      <x v="168"/>
    </i>
    <i>
      <x v="403"/>
      <x/>
      <x v="4"/>
      <x/>
      <x v="168"/>
      <x v="979"/>
      <x v="169"/>
    </i>
    <i>
      <x v="404"/>
      <x/>
      <x v="4"/>
      <x/>
      <x v="197"/>
      <x v="1008"/>
      <x v="170"/>
    </i>
    <i>
      <x v="405"/>
      <x/>
      <x v="4"/>
      <x/>
      <x v="201"/>
      <x v="1012"/>
      <x v="171"/>
    </i>
    <i>
      <x v="406"/>
      <x/>
      <x v="4"/>
      <x/>
      <x v="127"/>
      <x v="938"/>
      <x v="172"/>
    </i>
    <i>
      <x v="407"/>
      <x/>
      <x v="4"/>
      <x/>
      <x v="97"/>
      <x v="908"/>
      <x v="173"/>
    </i>
    <i>
      <x v="408"/>
      <x/>
      <x v="4"/>
      <x/>
      <x v="128"/>
      <x v="939"/>
      <x v="174"/>
    </i>
    <i>
      <x v="409"/>
      <x/>
      <x v="4"/>
      <x/>
      <x v="286"/>
      <x v="1081"/>
      <x v="175"/>
    </i>
    <i>
      <x v="410"/>
      <x/>
      <x v="4"/>
      <x/>
      <x v="12"/>
      <x v="824"/>
      <x v="176"/>
    </i>
    <i>
      <x v="411"/>
      <x/>
      <x v="4"/>
      <x/>
      <x v="24"/>
      <x v="836"/>
      <x v="177"/>
    </i>
    <i>
      <x v="412"/>
      <x/>
      <x v="4"/>
      <x/>
      <x v="244"/>
      <x v="1055"/>
      <x v="178"/>
    </i>
    <i>
      <x v="413"/>
      <x/>
      <x v="4"/>
      <x/>
      <x v="99"/>
      <x v="910"/>
      <x v="179"/>
    </i>
    <i>
      <x v="414"/>
      <x/>
      <x v="1"/>
      <x v="1"/>
      <x v="41"/>
      <x v="1950"/>
      <x v="400"/>
    </i>
    <i>
      <x v="415"/>
      <x/>
      <x v="1"/>
      <x v="2"/>
      <x v="276"/>
      <x v="1963"/>
      <x v="401"/>
    </i>
    <i>
      <x v="416"/>
      <x/>
      <x v="1"/>
      <x v="2"/>
      <x v="264"/>
      <x v="1951"/>
      <x v="409"/>
    </i>
    <i>
      <x v="417"/>
      <x/>
      <x v="1"/>
      <x v="2"/>
      <x v="266"/>
      <x v="1953"/>
      <x v="410"/>
    </i>
    <i>
      <x v="418"/>
      <x/>
      <x v="1"/>
      <x v="2"/>
      <x v="268"/>
      <x v="1955"/>
      <x v="411"/>
    </i>
    <i>
      <x v="419"/>
      <x/>
      <x v="1"/>
      <x v="2"/>
      <x v="277"/>
      <x v="1964"/>
      <x v="412"/>
    </i>
    <i>
      <x v="420"/>
      <x/>
      <x v="1"/>
      <x v="2"/>
      <x v="275"/>
      <x v="1962"/>
      <x v="413"/>
    </i>
    <i>
      <x v="421"/>
      <x/>
      <x v="1"/>
      <x v="2"/>
      <x v="273"/>
      <x v="1960"/>
      <x v="414"/>
    </i>
    <i>
      <x v="422"/>
      <x/>
      <x v="1"/>
      <x v="2"/>
      <x v="278"/>
      <x v="1965"/>
      <x v="415"/>
    </i>
    <i>
      <x v="423"/>
      <x/>
      <x v="1"/>
      <x v="2"/>
      <x v="269"/>
      <x v="1956"/>
      <x v="416"/>
    </i>
    <i>
      <x v="424"/>
      <x/>
      <x v="1"/>
      <x v="2"/>
      <x v="270"/>
      <x v="1957"/>
      <x v="402"/>
    </i>
    <i>
      <x v="425"/>
      <x/>
      <x v="1"/>
      <x v="2"/>
      <x v="267"/>
      <x v="1954"/>
      <x v="403"/>
    </i>
    <i>
      <x v="426"/>
      <x/>
      <x v="1"/>
      <x v="2"/>
      <x v="272"/>
      <x v="1959"/>
      <x v="404"/>
    </i>
    <i>
      <x v="427"/>
      <x/>
      <x v="1"/>
      <x v="2"/>
      <x v="279"/>
      <x v="1966"/>
      <x v="405"/>
    </i>
    <i>
      <x v="428"/>
      <x/>
      <x v="1"/>
      <x v="2"/>
      <x v="271"/>
      <x v="1958"/>
      <x v="406"/>
    </i>
    <i>
      <x v="429"/>
      <x/>
      <x v="1"/>
      <x v="2"/>
      <x v="265"/>
      <x v="1952"/>
      <x v="407"/>
    </i>
    <i>
      <x v="430"/>
      <x/>
      <x v="1"/>
      <x v="2"/>
      <x v="274"/>
      <x v="1961"/>
      <x v="408"/>
    </i>
    <i>
      <x v="431"/>
      <x/>
      <x v="1"/>
      <x v="1"/>
      <x v="41"/>
      <x v="19"/>
      <x v="417"/>
    </i>
    <i>
      <x v="432"/>
      <x/>
      <x/>
      <x v="1"/>
      <x v="41"/>
      <x v="17"/>
      <x v="780"/>
    </i>
    <i>
      <x v="433"/>
      <x/>
      <x v="1"/>
      <x v="1"/>
      <x v="41"/>
      <x v="1897"/>
      <x v="763"/>
    </i>
    <i>
      <x v="434"/>
      <x/>
      <x v="1"/>
      <x v="2"/>
      <x v="276"/>
      <x v="1893"/>
      <x v="764"/>
    </i>
    <i>
      <x v="435"/>
      <x/>
      <x v="1"/>
      <x v="2"/>
      <x v="264"/>
      <x v="1881"/>
      <x v="772"/>
    </i>
    <i>
      <x v="436"/>
      <x/>
      <x v="1"/>
      <x v="2"/>
      <x v="266"/>
      <x v="1883"/>
      <x v="773"/>
    </i>
    <i>
      <x v="437"/>
      <x/>
      <x v="1"/>
      <x v="2"/>
      <x v="268"/>
      <x v="1885"/>
      <x v="774"/>
    </i>
    <i>
      <x v="438"/>
      <x/>
      <x v="1"/>
      <x v="2"/>
      <x v="277"/>
      <x v="1894"/>
      <x v="775"/>
    </i>
    <i>
      <x v="439"/>
      <x/>
      <x v="1"/>
      <x v="2"/>
      <x v="275"/>
      <x v="1892"/>
      <x v="776"/>
    </i>
    <i>
      <x v="440"/>
      <x/>
      <x v="1"/>
      <x v="2"/>
      <x v="273"/>
      <x v="1890"/>
      <x v="777"/>
    </i>
    <i>
      <x v="441"/>
      <x/>
      <x v="1"/>
      <x v="2"/>
      <x v="278"/>
      <x v="1895"/>
      <x v="778"/>
    </i>
    <i>
      <x v="442"/>
      <x/>
      <x v="1"/>
      <x v="2"/>
      <x v="269"/>
      <x v="1886"/>
      <x v="779"/>
    </i>
    <i>
      <x v="443"/>
      <x/>
      <x v="1"/>
      <x v="2"/>
      <x v="270"/>
      <x v="1887"/>
      <x v="765"/>
    </i>
    <i>
      <x v="444"/>
      <x/>
      <x v="1"/>
      <x v="2"/>
      <x v="267"/>
      <x v="1884"/>
      <x v="766"/>
    </i>
    <i>
      <x v="445"/>
      <x/>
      <x v="1"/>
      <x v="2"/>
      <x v="272"/>
      <x v="1889"/>
      <x v="767"/>
    </i>
    <i>
      <x v="446"/>
      <x/>
      <x v="1"/>
      <x v="2"/>
      <x v="279"/>
      <x v="1896"/>
      <x v="768"/>
    </i>
    <i>
      <x v="447"/>
      <x/>
      <x v="1"/>
      <x v="2"/>
      <x v="271"/>
      <x v="1888"/>
      <x v="769"/>
    </i>
    <i>
      <x v="448"/>
      <x/>
      <x v="1"/>
      <x v="2"/>
      <x v="265"/>
      <x v="1882"/>
      <x v="770"/>
    </i>
    <i>
      <x v="449"/>
      <x/>
      <x v="1"/>
      <x v="2"/>
      <x v="274"/>
      <x v="1891"/>
      <x v="771"/>
    </i>
    <i>
      <x v="450"/>
      <x/>
      <x v="1"/>
      <x/>
      <x v="113"/>
      <x v="1648"/>
      <x v="448"/>
    </i>
    <i>
      <x v="451"/>
      <x/>
      <x v="1"/>
      <x/>
      <x v="5"/>
      <x v="1541"/>
      <x v="449"/>
    </i>
    <i>
      <x v="452"/>
      <x/>
      <x v="1"/>
      <x/>
      <x v="227"/>
      <x v="1762"/>
      <x v="522"/>
    </i>
    <i>
      <x v="453"/>
      <x/>
      <x v="1"/>
      <x/>
      <x v="25"/>
      <x v="1561"/>
      <x v="523"/>
    </i>
    <i>
      <x v="454"/>
      <x/>
      <x v="1"/>
      <x/>
      <x v="58"/>
      <x v="1593"/>
      <x v="524"/>
    </i>
    <i>
      <x v="455"/>
      <x/>
      <x v="1"/>
      <x/>
      <x v="108"/>
      <x v="1643"/>
      <x v="525"/>
    </i>
    <i>
      <x v="456"/>
      <x/>
      <x v="1"/>
      <x/>
      <x v="218"/>
      <x v="1753"/>
      <x v="526"/>
    </i>
    <i>
      <x v="457"/>
      <x/>
      <x v="1"/>
      <x/>
      <x v="9"/>
      <x v="1545"/>
      <x v="564"/>
    </i>
    <i>
      <x v="458"/>
      <x/>
      <x v="1"/>
      <x/>
      <x v="171"/>
      <x v="1706"/>
      <x v="565"/>
    </i>
    <i>
      <x v="459"/>
      <x/>
      <x v="1"/>
      <x/>
      <x v="326"/>
      <x v="1845"/>
      <x v="566"/>
    </i>
    <i>
      <x v="460"/>
      <x/>
      <x v="1"/>
      <x/>
      <x v="330"/>
      <x v="1849"/>
      <x v="567"/>
    </i>
    <i>
      <x v="461"/>
      <x/>
      <x v="1"/>
      <x/>
      <x v="18"/>
      <x v="1554"/>
      <x v="568"/>
    </i>
    <i>
      <x v="462"/>
      <x/>
      <x v="1"/>
      <x/>
      <x v="190"/>
      <x v="1725"/>
      <x v="569"/>
    </i>
    <i>
      <x v="463"/>
      <x/>
      <x v="1"/>
      <x/>
      <x v="314"/>
      <x v="1833"/>
      <x v="570"/>
    </i>
    <i>
      <x v="464"/>
      <x/>
      <x v="1"/>
      <x/>
      <x v="338"/>
      <x v="1857"/>
      <x v="571"/>
    </i>
    <i>
      <x v="465"/>
      <x/>
      <x v="1"/>
      <x/>
      <x v="166"/>
      <x v="1701"/>
      <x v="572"/>
    </i>
    <i>
      <x v="466"/>
      <x/>
      <x v="1"/>
      <x/>
      <x v="68"/>
      <x v="1603"/>
      <x v="573"/>
    </i>
    <i>
      <x v="467"/>
      <x/>
      <x v="1"/>
      <x/>
      <x v="20"/>
      <x v="1556"/>
      <x v="574"/>
    </i>
    <i>
      <x v="468"/>
      <x/>
      <x v="1"/>
      <x/>
      <x v="334"/>
      <x v="1853"/>
      <x v="575"/>
    </i>
    <i>
      <x v="469"/>
      <x/>
      <x v="1"/>
      <x/>
      <x v="38"/>
      <x v="1574"/>
      <x v="576"/>
    </i>
    <i>
      <x v="470"/>
      <x/>
      <x v="1"/>
      <x/>
      <x v="81"/>
      <x v="1616"/>
      <x v="577"/>
    </i>
    <i>
      <x v="471"/>
      <x/>
      <x v="1"/>
      <x/>
      <x v="347"/>
      <x v="1866"/>
      <x v="578"/>
    </i>
    <i>
      <x v="472"/>
      <x/>
      <x v="1"/>
      <x/>
      <x v="4"/>
      <x v="1540"/>
      <x v="579"/>
    </i>
    <i>
      <x v="473"/>
      <x/>
      <x v="1"/>
      <x/>
      <x v="93"/>
      <x v="1628"/>
      <x v="580"/>
    </i>
    <i>
      <x v="474"/>
      <x/>
      <x v="1"/>
      <x/>
      <x v="109"/>
      <x v="1644"/>
      <x v="581"/>
    </i>
    <i>
      <x v="475"/>
      <x/>
      <x v="1"/>
      <x/>
      <x v="126"/>
      <x v="1661"/>
      <x v="582"/>
    </i>
    <i>
      <x v="476"/>
      <x/>
      <x v="1"/>
      <x/>
      <x v="69"/>
      <x v="1604"/>
      <x v="583"/>
    </i>
    <i>
      <x v="477"/>
      <x/>
      <x v="1"/>
      <x/>
      <x v="7"/>
      <x v="1543"/>
      <x v="584"/>
    </i>
    <i>
      <x v="478"/>
      <x/>
      <x v="1"/>
      <x/>
      <x v="122"/>
      <x v="1657"/>
      <x v="585"/>
    </i>
    <i>
      <x v="479"/>
      <x/>
      <x v="1"/>
      <x/>
      <x v="196"/>
      <x v="1731"/>
      <x v="586"/>
    </i>
    <i>
      <x v="480"/>
      <x/>
      <x v="1"/>
      <x/>
      <x v="351"/>
      <x v="1870"/>
      <x v="587"/>
    </i>
    <i>
      <x v="481"/>
      <x/>
      <x v="1"/>
      <x/>
      <x v="111"/>
      <x v="1646"/>
      <x v="588"/>
    </i>
    <i>
      <x v="482"/>
      <x/>
      <x v="1"/>
      <x/>
      <x v="26"/>
      <x v="1562"/>
      <x v="589"/>
    </i>
    <i>
      <x v="483"/>
      <x/>
      <x v="1"/>
      <x/>
      <x v="157"/>
      <x v="1692"/>
      <x v="590"/>
    </i>
    <i>
      <x v="484"/>
      <x/>
      <x v="1"/>
      <x/>
      <x v="295"/>
      <x v="1814"/>
      <x v="591"/>
    </i>
    <i>
      <x v="485"/>
      <x/>
      <x v="1"/>
      <x/>
      <x v="193"/>
      <x v="1728"/>
      <x v="592"/>
    </i>
    <i>
      <x v="486"/>
      <x/>
      <x v="1"/>
      <x/>
      <x v="62"/>
      <x v="1597"/>
      <x v="593"/>
    </i>
    <i>
      <x v="487"/>
      <x/>
      <x v="1"/>
      <x/>
      <x v="175"/>
      <x v="1710"/>
      <x v="594"/>
    </i>
    <i>
      <x v="488"/>
      <x/>
      <x v="1"/>
      <x/>
      <x v="238"/>
      <x v="1773"/>
      <x v="595"/>
    </i>
    <i>
      <x v="489"/>
      <x/>
      <x v="1"/>
      <x/>
      <x v="288"/>
      <x v="1807"/>
      <x v="596"/>
    </i>
    <i>
      <x v="490"/>
      <x/>
      <x v="1"/>
      <x/>
      <x v="348"/>
      <x v="1867"/>
      <x v="597"/>
    </i>
    <i>
      <x v="491"/>
      <x/>
      <x v="1"/>
      <x/>
      <x v="30"/>
      <x v="1566"/>
      <x v="598"/>
    </i>
    <i>
      <x v="492"/>
      <x/>
      <x v="1"/>
      <x/>
      <x v="65"/>
      <x v="1600"/>
      <x v="599"/>
    </i>
    <i>
      <x v="493"/>
      <x/>
      <x v="1"/>
      <x/>
      <x v="116"/>
      <x v="1651"/>
      <x v="600"/>
    </i>
    <i>
      <x v="494"/>
      <x/>
      <x v="1"/>
      <x/>
      <x v="230"/>
      <x v="1765"/>
      <x v="601"/>
    </i>
    <i>
      <x v="495"/>
      <x/>
      <x v="1"/>
      <x/>
      <x v="258"/>
      <x v="1793"/>
      <x v="602"/>
    </i>
    <i>
      <x v="496"/>
      <x/>
      <x v="1"/>
      <x/>
      <x v="356"/>
      <x v="1875"/>
      <x v="603"/>
    </i>
    <i>
      <x v="497"/>
      <x/>
      <x v="1"/>
      <x/>
      <x v="115"/>
      <x v="1650"/>
      <x v="604"/>
    </i>
    <i>
      <x v="498"/>
      <x/>
      <x v="1"/>
      <x/>
      <x v="152"/>
      <x v="1687"/>
      <x v="605"/>
    </i>
    <i>
      <x v="499"/>
      <x/>
      <x v="1"/>
      <x/>
      <x v="23"/>
      <x v="1559"/>
      <x v="606"/>
    </i>
    <i>
      <x v="500"/>
      <x/>
      <x v="1"/>
      <x/>
      <x v="285"/>
      <x v="1804"/>
      <x v="607"/>
    </i>
    <i>
      <x v="501"/>
      <x/>
      <x v="1"/>
      <x/>
      <x v="300"/>
      <x v="1819"/>
      <x v="608"/>
    </i>
    <i>
      <x v="502"/>
      <x/>
      <x v="1"/>
      <x/>
      <x v="123"/>
      <x v="1658"/>
      <x v="609"/>
    </i>
    <i>
      <x v="503"/>
      <x/>
      <x v="1"/>
      <x/>
      <x v="15"/>
      <x v="1551"/>
      <x v="610"/>
    </i>
    <i>
      <x v="504"/>
      <x/>
      <x v="1"/>
      <x/>
      <x v="203"/>
      <x v="1738"/>
      <x v="611"/>
    </i>
    <i>
      <x v="505"/>
      <x/>
      <x v="1"/>
      <x/>
      <x v="216"/>
      <x v="1751"/>
      <x v="612"/>
    </i>
    <i>
      <x v="506"/>
      <x/>
      <x v="1"/>
      <x/>
      <x v="361"/>
      <x v="1880"/>
      <x v="613"/>
    </i>
    <i>
      <x v="507"/>
      <x/>
      <x v="1"/>
      <x/>
      <x v="253"/>
      <x v="1788"/>
      <x v="614"/>
    </i>
    <i>
      <x v="508"/>
      <x/>
      <x v="1"/>
      <x/>
      <x v="21"/>
      <x v="1557"/>
      <x v="615"/>
    </i>
    <i>
      <x v="509"/>
      <x/>
      <x v="1"/>
      <x/>
      <x v="103"/>
      <x v="1638"/>
      <x v="616"/>
    </i>
    <i>
      <x v="510"/>
      <x/>
      <x v="1"/>
      <x/>
      <x v="118"/>
      <x v="1653"/>
      <x v="617"/>
    </i>
    <i>
      <x v="511"/>
      <x/>
      <x v="1"/>
      <x/>
      <x v="184"/>
      <x v="1719"/>
      <x v="618"/>
    </i>
    <i>
      <x v="512"/>
      <x/>
      <x v="1"/>
      <x/>
      <x v="296"/>
      <x v="1815"/>
      <x v="619"/>
    </i>
    <i>
      <x v="513"/>
      <x/>
      <x v="1"/>
      <x/>
      <x v="1"/>
      <x v="1537"/>
      <x v="620"/>
    </i>
    <i>
      <x v="514"/>
      <x/>
      <x v="1"/>
      <x/>
      <x v="29"/>
      <x v="1565"/>
      <x v="621"/>
    </i>
    <i>
      <x v="515"/>
      <x/>
      <x v="1"/>
      <x/>
      <x v="86"/>
      <x v="1621"/>
      <x v="622"/>
    </i>
    <i>
      <x v="516"/>
      <x/>
      <x v="1"/>
      <x/>
      <x v="87"/>
      <x v="1622"/>
      <x v="623"/>
    </i>
    <i>
      <x v="517"/>
      <x/>
      <x v="1"/>
      <x/>
      <x v="325"/>
      <x v="1844"/>
      <x v="624"/>
    </i>
    <i>
      <x v="518"/>
      <x/>
      <x v="1"/>
      <x/>
      <x v="302"/>
      <x v="1821"/>
      <x v="625"/>
    </i>
    <i>
      <x v="519"/>
      <x/>
      <x v="1"/>
      <x/>
      <x v="32"/>
      <x v="1568"/>
      <x v="626"/>
    </i>
    <i>
      <x v="520"/>
      <x/>
      <x v="1"/>
      <x/>
      <x v="142"/>
      <x v="1677"/>
      <x v="627"/>
    </i>
    <i>
      <x v="521"/>
      <x/>
      <x v="1"/>
      <x/>
      <x v="202"/>
      <x v="1737"/>
      <x v="628"/>
    </i>
    <i>
      <x v="522"/>
      <x/>
      <x v="1"/>
      <x/>
      <x v="243"/>
      <x v="1778"/>
      <x v="629"/>
    </i>
    <i>
      <x v="523"/>
      <x/>
      <x v="1"/>
      <x/>
      <x v="323"/>
      <x v="1842"/>
      <x v="630"/>
    </i>
    <i>
      <x v="524"/>
      <x/>
      <x v="1"/>
      <x/>
      <x v="254"/>
      <x v="1789"/>
      <x v="631"/>
    </i>
    <i>
      <x v="525"/>
      <x/>
      <x v="1"/>
      <x/>
      <x v="139"/>
      <x v="1674"/>
      <x v="632"/>
    </i>
    <i>
      <x v="526"/>
      <x/>
      <x v="1"/>
      <x/>
      <x v="191"/>
      <x v="1726"/>
      <x v="633"/>
    </i>
    <i>
      <x v="527"/>
      <x/>
      <x v="1"/>
      <x/>
      <x v="354"/>
      <x v="1873"/>
      <x v="634"/>
    </i>
    <i>
      <x v="528"/>
      <x/>
      <x v="1"/>
      <x/>
      <x v="260"/>
      <x v="1795"/>
      <x v="635"/>
    </i>
    <i>
      <x v="529"/>
      <x/>
      <x v="1"/>
      <x/>
      <x v="52"/>
      <x v="1587"/>
      <x v="636"/>
    </i>
    <i>
      <x v="530"/>
      <x/>
      <x v="1"/>
      <x/>
      <x v="56"/>
      <x v="1591"/>
      <x v="637"/>
    </i>
    <i>
      <x v="531"/>
      <x/>
      <x v="1"/>
      <x/>
      <x v="61"/>
      <x v="1596"/>
      <x v="638"/>
    </i>
    <i>
      <x v="532"/>
      <x/>
      <x v="1"/>
      <x/>
      <x v="82"/>
      <x v="1617"/>
      <x v="639"/>
    </i>
    <i>
      <x v="533"/>
      <x/>
      <x v="1"/>
      <x/>
      <x v="101"/>
      <x v="1636"/>
      <x v="640"/>
    </i>
    <i>
      <x v="534"/>
      <x/>
      <x v="1"/>
      <x/>
      <x v="134"/>
      <x v="1669"/>
      <x v="641"/>
    </i>
    <i>
      <x v="535"/>
      <x/>
      <x v="1"/>
      <x/>
      <x v="160"/>
      <x v="1695"/>
      <x v="642"/>
    </i>
    <i>
      <x v="536"/>
      <x/>
      <x v="1"/>
      <x/>
      <x v="164"/>
      <x v="1699"/>
      <x v="643"/>
    </i>
    <i>
      <x v="537"/>
      <x/>
      <x v="1"/>
      <x/>
      <x v="176"/>
      <x v="1711"/>
      <x v="644"/>
    </i>
    <i>
      <x v="538"/>
      <x/>
      <x v="1"/>
      <x/>
      <x v="189"/>
      <x v="1724"/>
      <x v="645"/>
    </i>
    <i>
      <x v="539"/>
      <x/>
      <x v="1"/>
      <x/>
      <x v="217"/>
      <x v="1752"/>
      <x v="646"/>
    </i>
    <i>
      <x v="540"/>
      <x/>
      <x v="1"/>
      <x/>
      <x v="219"/>
      <x v="1754"/>
      <x v="647"/>
    </i>
    <i>
      <x v="541"/>
      <x/>
      <x v="1"/>
      <x/>
      <x v="256"/>
      <x v="1791"/>
      <x v="648"/>
    </i>
    <i>
      <x v="542"/>
      <x/>
      <x v="1"/>
      <x/>
      <x v="282"/>
      <x v="1801"/>
      <x v="649"/>
    </i>
    <i>
      <x v="543"/>
      <x/>
      <x v="1"/>
      <x/>
      <x v="283"/>
      <x v="1802"/>
      <x v="650"/>
    </i>
    <i>
      <x v="544"/>
      <x/>
      <x v="1"/>
      <x/>
      <x v="319"/>
      <x v="1838"/>
      <x v="651"/>
    </i>
    <i>
      <x v="545"/>
      <x/>
      <x v="1"/>
      <x/>
      <x v="220"/>
      <x v="1755"/>
      <x v="652"/>
    </i>
    <i>
      <x v="546"/>
      <x/>
      <x v="1"/>
      <x/>
      <x v="119"/>
      <x v="1654"/>
      <x v="653"/>
    </i>
    <i>
      <x v="547"/>
      <x/>
      <x v="1"/>
      <x/>
      <x v="141"/>
      <x v="1676"/>
      <x v="654"/>
    </i>
    <i>
      <x v="548"/>
      <x/>
      <x v="1"/>
      <x/>
      <x v="165"/>
      <x v="1700"/>
      <x v="655"/>
    </i>
    <i>
      <x v="549"/>
      <x/>
      <x v="1"/>
      <x/>
      <x v="181"/>
      <x v="1716"/>
      <x v="656"/>
    </i>
    <i>
      <x v="550"/>
      <x/>
      <x v="1"/>
      <x/>
      <x v="204"/>
      <x v="1739"/>
      <x v="657"/>
    </i>
    <i>
      <x v="551"/>
      <x/>
      <x v="1"/>
      <x/>
      <x v="303"/>
      <x v="1822"/>
      <x v="658"/>
    </i>
    <i>
      <x v="552"/>
      <x/>
      <x v="1"/>
      <x/>
      <x v="39"/>
      <x v="1575"/>
      <x v="659"/>
    </i>
    <i>
      <x v="553"/>
      <x/>
      <x v="1"/>
      <x/>
      <x v="45"/>
      <x v="1580"/>
      <x v="660"/>
    </i>
    <i>
      <x v="554"/>
      <x/>
      <x v="1"/>
      <x/>
      <x v="147"/>
      <x v="1682"/>
      <x v="661"/>
    </i>
    <i>
      <x v="555"/>
      <x/>
      <x v="1"/>
      <x/>
      <x v="179"/>
      <x v="1714"/>
      <x v="662"/>
    </i>
    <i>
      <x v="556"/>
      <x/>
      <x v="1"/>
      <x/>
      <x v="200"/>
      <x v="1735"/>
      <x v="663"/>
    </i>
    <i>
      <x v="557"/>
      <x/>
      <x v="1"/>
      <x/>
      <x v="214"/>
      <x v="1749"/>
      <x v="664"/>
    </i>
    <i>
      <x v="558"/>
      <x/>
      <x v="1"/>
      <x/>
      <x v="224"/>
      <x v="1759"/>
      <x v="665"/>
    </i>
    <i>
      <x v="559"/>
      <x/>
      <x v="1"/>
      <x/>
      <x v="237"/>
      <x v="1772"/>
      <x v="666"/>
    </i>
    <i>
      <x v="560"/>
      <x/>
      <x v="1"/>
      <x/>
      <x v="321"/>
      <x v="1840"/>
      <x v="667"/>
    </i>
    <i>
      <x v="561"/>
      <x/>
      <x v="1"/>
      <x/>
      <x v="328"/>
      <x v="1847"/>
      <x v="668"/>
    </i>
    <i>
      <x v="562"/>
      <x/>
      <x v="1"/>
      <x/>
      <x v="66"/>
      <x v="1601"/>
      <x v="669"/>
    </i>
    <i>
      <x v="563"/>
      <x/>
      <x v="1"/>
      <x/>
      <x v="78"/>
      <x v="1613"/>
      <x v="670"/>
    </i>
    <i>
      <x v="564"/>
      <x/>
      <x v="1"/>
      <x/>
      <x v="88"/>
      <x v="1623"/>
      <x v="671"/>
    </i>
    <i>
      <x v="565"/>
      <x/>
      <x v="1"/>
      <x/>
      <x v="169"/>
      <x v="1704"/>
      <x v="672"/>
    </i>
    <i>
      <x v="566"/>
      <x/>
      <x v="1"/>
      <x/>
      <x v="207"/>
      <x v="1742"/>
      <x v="673"/>
    </i>
    <i>
      <x v="567"/>
      <x/>
      <x v="1"/>
      <x/>
      <x v="210"/>
      <x v="1745"/>
      <x v="674"/>
    </i>
    <i>
      <x v="568"/>
      <x/>
      <x v="1"/>
      <x/>
      <x v="287"/>
      <x v="1806"/>
      <x v="675"/>
    </i>
    <i>
      <x v="569"/>
      <x/>
      <x v="1"/>
      <x/>
      <x v="299"/>
      <x v="1818"/>
      <x v="676"/>
    </i>
    <i>
      <x v="570"/>
      <x/>
      <x v="1"/>
      <x/>
      <x v="316"/>
      <x v="1835"/>
      <x v="677"/>
    </i>
    <i>
      <x v="571"/>
      <x/>
      <x v="1"/>
      <x/>
      <x v="33"/>
      <x v="1569"/>
      <x v="678"/>
    </i>
    <i>
      <x v="572"/>
      <x/>
      <x v="1"/>
      <x/>
      <x v="37"/>
      <x v="1573"/>
      <x v="679"/>
    </i>
    <i>
      <x v="573"/>
      <x/>
      <x v="1"/>
      <x/>
      <x v="208"/>
      <x v="1743"/>
      <x v="680"/>
    </i>
    <i>
      <x v="574"/>
      <x/>
      <x v="1"/>
      <x/>
      <x v="79"/>
      <x v="1614"/>
      <x v="681"/>
    </i>
    <i>
      <x v="575"/>
      <x/>
      <x v="1"/>
      <x/>
      <x v="105"/>
      <x v="1640"/>
      <x v="682"/>
    </i>
    <i>
      <x v="576"/>
      <x/>
      <x v="1"/>
      <x/>
      <x v="138"/>
      <x v="1673"/>
      <x v="683"/>
    </i>
    <i>
      <x v="577"/>
      <x/>
      <x v="1"/>
      <x/>
      <x v="174"/>
      <x v="1709"/>
      <x v="684"/>
    </i>
    <i>
      <x v="578"/>
      <x/>
      <x v="1"/>
      <x/>
      <x v="262"/>
      <x v="1797"/>
      <x v="685"/>
    </i>
    <i>
      <x v="579"/>
      <x/>
      <x v="1"/>
      <x/>
      <x v="292"/>
      <x v="1811"/>
      <x v="686"/>
    </i>
    <i>
      <x v="580"/>
      <x/>
      <x v="1"/>
      <x/>
      <x v="294"/>
      <x v="1813"/>
      <x v="687"/>
    </i>
    <i>
      <x v="581"/>
      <x/>
      <x v="1"/>
      <x/>
      <x v="332"/>
      <x v="1851"/>
      <x v="688"/>
    </i>
    <i>
      <x v="582"/>
      <x/>
      <x v="1"/>
      <x/>
      <x v="349"/>
      <x v="1868"/>
      <x v="689"/>
    </i>
    <i>
      <x v="583"/>
      <x/>
      <x v="1"/>
      <x/>
      <x v="140"/>
      <x v="1675"/>
      <x v="690"/>
    </i>
    <i>
      <x v="584"/>
      <x/>
      <x v="1"/>
      <x/>
      <x v="57"/>
      <x v="1592"/>
      <x v="691"/>
    </i>
    <i>
      <x v="585"/>
      <x/>
      <x v="1"/>
      <x/>
      <x v="149"/>
      <x v="1684"/>
      <x v="692"/>
    </i>
    <i>
      <x v="586"/>
      <x/>
      <x v="1"/>
      <x/>
      <x v="205"/>
      <x v="1740"/>
      <x v="693"/>
    </i>
    <i>
      <x v="587"/>
      <x/>
      <x v="1"/>
      <x/>
      <x v="284"/>
      <x v="1803"/>
      <x v="694"/>
    </i>
    <i>
      <x v="588"/>
      <x/>
      <x v="1"/>
      <x/>
      <x v="306"/>
      <x v="1825"/>
      <x v="695"/>
    </i>
    <i>
      <x v="589"/>
      <x/>
      <x v="1"/>
      <x/>
      <x v="353"/>
      <x v="1872"/>
      <x v="696"/>
    </i>
    <i>
      <x v="590"/>
      <x/>
      <x v="1"/>
      <x/>
      <x v="358"/>
      <x v="1877"/>
      <x v="697"/>
    </i>
    <i>
      <x v="591"/>
      <x/>
      <x v="1"/>
      <x/>
      <x v="63"/>
      <x v="1598"/>
      <x v="698"/>
    </i>
    <i>
      <x v="592"/>
      <x/>
      <x v="1"/>
      <x/>
      <x v="70"/>
      <x v="1605"/>
      <x v="699"/>
    </i>
    <i>
      <x v="593"/>
      <x/>
      <x v="1"/>
      <x/>
      <x v="40"/>
      <x v="1576"/>
      <x v="700"/>
    </i>
    <i>
      <x v="594"/>
      <x/>
      <x v="1"/>
      <x/>
      <x v="91"/>
      <x v="1626"/>
      <x v="701"/>
    </i>
    <i>
      <x v="595"/>
      <x/>
      <x v="1"/>
      <x/>
      <x v="107"/>
      <x v="1642"/>
      <x v="702"/>
    </i>
    <i>
      <x v="596"/>
      <x/>
      <x v="1"/>
      <x/>
      <x v="158"/>
      <x v="1693"/>
      <x v="703"/>
    </i>
    <i>
      <x v="597"/>
      <x/>
      <x v="1"/>
      <x/>
      <x v="211"/>
      <x v="1746"/>
      <x v="704"/>
    </i>
    <i>
      <x v="598"/>
      <x/>
      <x v="1"/>
      <x/>
      <x v="315"/>
      <x v="1834"/>
      <x v="705"/>
    </i>
    <i>
      <x v="599"/>
      <x/>
      <x v="1"/>
      <x/>
      <x v="322"/>
      <x v="1841"/>
      <x v="706"/>
    </i>
    <i>
      <x v="600"/>
      <x/>
      <x v="1"/>
      <x/>
      <x v="329"/>
      <x v="1848"/>
      <x v="707"/>
    </i>
    <i>
      <x v="601"/>
      <x/>
      <x v="1"/>
      <x/>
      <x v="340"/>
      <x v="1859"/>
      <x v="708"/>
    </i>
    <i>
      <x v="602"/>
      <x/>
      <x v="1"/>
      <x/>
      <x v="106"/>
      <x v="1641"/>
      <x v="709"/>
    </i>
    <i>
      <x v="603"/>
      <x/>
      <x v="1"/>
      <x/>
      <x v="137"/>
      <x v="1672"/>
      <x v="710"/>
    </i>
    <i>
      <x v="604"/>
      <x/>
      <x v="1"/>
      <x/>
      <x v="11"/>
      <x v="1547"/>
      <x v="711"/>
    </i>
    <i>
      <x v="605"/>
      <x/>
      <x v="1"/>
      <x/>
      <x v="27"/>
      <x v="1563"/>
      <x v="712"/>
    </i>
    <i>
      <x v="606"/>
      <x/>
      <x v="1"/>
      <x/>
      <x v="67"/>
      <x v="1602"/>
      <x v="713"/>
    </i>
    <i>
      <x v="607"/>
      <x/>
      <x v="1"/>
      <x/>
      <x v="76"/>
      <x v="1611"/>
      <x v="714"/>
    </i>
    <i>
      <x v="608"/>
      <x/>
      <x v="1"/>
      <x/>
      <x v="151"/>
      <x v="1686"/>
      <x v="715"/>
    </i>
    <i>
      <x v="609"/>
      <x/>
      <x v="1"/>
      <x/>
      <x v="337"/>
      <x v="1856"/>
      <x v="716"/>
    </i>
    <i>
      <x v="610"/>
      <x/>
      <x v="1"/>
      <x/>
      <x v="153"/>
      <x v="1688"/>
      <x v="717"/>
    </i>
    <i>
      <x v="611"/>
      <x/>
      <x v="1"/>
      <x/>
      <x v="10"/>
      <x v="1546"/>
      <x v="718"/>
    </i>
    <i>
      <x v="612"/>
      <x/>
      <x v="1"/>
      <x/>
      <x v="17"/>
      <x v="1553"/>
      <x v="719"/>
    </i>
    <i>
      <x v="613"/>
      <x/>
      <x v="1"/>
      <x/>
      <x v="131"/>
      <x v="1666"/>
      <x v="720"/>
    </i>
    <i>
      <x v="614"/>
      <x/>
      <x v="1"/>
      <x/>
      <x v="177"/>
      <x v="1712"/>
      <x v="721"/>
    </i>
    <i>
      <x v="615"/>
      <x/>
      <x v="1"/>
      <x/>
      <x v="178"/>
      <x v="1713"/>
      <x v="722"/>
    </i>
    <i>
      <x v="616"/>
      <x/>
      <x v="1"/>
      <x/>
      <x v="182"/>
      <x v="1717"/>
      <x v="723"/>
    </i>
    <i>
      <x v="617"/>
      <x/>
      <x v="1"/>
      <x/>
      <x v="249"/>
      <x v="1784"/>
      <x v="724"/>
    </i>
    <i>
      <x v="618"/>
      <x/>
      <x v="1"/>
      <x/>
      <x v="251"/>
      <x v="1786"/>
      <x v="725"/>
    </i>
    <i>
      <x v="619"/>
      <x/>
      <x v="1"/>
      <x/>
      <x v="318"/>
      <x v="1837"/>
      <x v="726"/>
    </i>
    <i>
      <x v="620"/>
      <x/>
      <x v="1"/>
      <x/>
      <x v="320"/>
      <x v="1839"/>
      <x v="727"/>
    </i>
    <i>
      <x v="621"/>
      <x/>
      <x v="1"/>
      <x/>
      <x v="345"/>
      <x v="1864"/>
      <x v="728"/>
    </i>
    <i>
      <x v="622"/>
      <x/>
      <x v="1"/>
      <x/>
      <x v="359"/>
      <x v="1878"/>
      <x v="729"/>
    </i>
    <i>
      <x v="623"/>
      <x/>
      <x v="1"/>
      <x/>
      <x v="3"/>
      <x v="1539"/>
      <x v="730"/>
    </i>
    <i>
      <x v="624"/>
      <x/>
      <x v="1"/>
      <x/>
      <x v="43"/>
      <x v="1578"/>
      <x v="543"/>
    </i>
    <i>
      <x v="625"/>
      <x/>
      <x v="1"/>
      <x/>
      <x v="14"/>
      <x v="1550"/>
      <x v="544"/>
    </i>
    <i>
      <x v="626"/>
      <x/>
      <x v="1"/>
      <x/>
      <x v="49"/>
      <x v="1584"/>
      <x v="553"/>
    </i>
    <i>
      <x v="627"/>
      <x/>
      <x v="1"/>
      <x/>
      <x v="53"/>
      <x v="1588"/>
      <x v="554"/>
    </i>
    <i>
      <x v="628"/>
      <x/>
      <x v="1"/>
      <x/>
      <x v="55"/>
      <x v="1590"/>
      <x v="560"/>
    </i>
    <i>
      <x v="629"/>
      <x/>
      <x v="1"/>
      <x/>
      <x v="44"/>
      <x v="1579"/>
      <x v="545"/>
    </i>
    <i>
      <x v="630"/>
      <x/>
      <x v="1"/>
      <x/>
      <x v="84"/>
      <x v="1619"/>
      <x v="546"/>
    </i>
    <i>
      <x v="631"/>
      <x/>
      <x v="1"/>
      <x/>
      <x v="183"/>
      <x v="1718"/>
      <x v="555"/>
    </i>
    <i>
      <x v="632"/>
      <x/>
      <x v="1"/>
      <x/>
      <x v="186"/>
      <x v="1721"/>
      <x v="561"/>
    </i>
    <i>
      <x v="633"/>
      <x/>
      <x v="1"/>
      <x/>
      <x v="209"/>
      <x v="1744"/>
      <x v="547"/>
    </i>
    <i>
      <x v="634"/>
      <x/>
      <x v="1"/>
      <x/>
      <x v="221"/>
      <x v="1756"/>
      <x v="548"/>
    </i>
    <i>
      <x v="635"/>
      <x/>
      <x v="1"/>
      <x/>
      <x v="225"/>
      <x v="1760"/>
      <x v="556"/>
    </i>
    <i>
      <x v="636"/>
      <x/>
      <x v="1"/>
      <x/>
      <x v="252"/>
      <x v="1787"/>
      <x v="549"/>
    </i>
    <i>
      <x v="637"/>
      <x/>
      <x v="1"/>
      <x/>
      <x v="259"/>
      <x v="1794"/>
      <x v="552"/>
    </i>
    <i>
      <x v="638"/>
      <x/>
      <x v="1"/>
      <x/>
      <x v="261"/>
      <x v="1796"/>
      <x v="557"/>
    </i>
    <i>
      <x v="639"/>
      <x/>
      <x v="1"/>
      <x/>
      <x v="298"/>
      <x v="1817"/>
      <x v="559"/>
    </i>
    <i>
      <x v="640"/>
      <x/>
      <x v="1"/>
      <x/>
      <x v="301"/>
      <x v="1820"/>
      <x v="562"/>
    </i>
    <i>
      <x v="641"/>
      <x/>
      <x v="1"/>
      <x/>
      <x v="305"/>
      <x v="1824"/>
      <x v="550"/>
    </i>
    <i>
      <x v="642"/>
      <x/>
      <x v="1"/>
      <x/>
      <x v="311"/>
      <x v="1830"/>
      <x v="563"/>
    </i>
    <i>
      <x v="643"/>
      <x/>
      <x v="1"/>
      <x/>
      <x v="344"/>
      <x v="1863"/>
      <x v="558"/>
    </i>
    <i>
      <x v="644"/>
      <x/>
      <x v="1"/>
      <x/>
      <x v="360"/>
      <x v="1879"/>
      <x v="551"/>
    </i>
    <i>
      <x v="645"/>
      <x/>
      <x v="1"/>
      <x/>
      <x v="331"/>
      <x v="1850"/>
      <x v="731"/>
    </i>
    <i>
      <x v="646"/>
      <x/>
      <x v="1"/>
      <x/>
      <x v="28"/>
      <x v="1564"/>
      <x v="732"/>
    </i>
    <i>
      <x v="647"/>
      <x/>
      <x v="1"/>
      <x/>
      <x v="72"/>
      <x v="1607"/>
      <x v="733"/>
    </i>
    <i>
      <x v="648"/>
      <x/>
      <x v="1"/>
      <x/>
      <x v="77"/>
      <x v="1612"/>
      <x v="734"/>
    </i>
    <i>
      <x v="649"/>
      <x/>
      <x v="1"/>
      <x/>
      <x v="92"/>
      <x v="1627"/>
      <x v="735"/>
    </i>
    <i>
      <x v="650"/>
      <x/>
      <x v="1"/>
      <x/>
      <x v="98"/>
      <x v="1633"/>
      <x v="736"/>
    </i>
    <i>
      <x v="651"/>
      <x/>
      <x v="1"/>
      <x/>
      <x v="100"/>
      <x v="1635"/>
      <x v="737"/>
    </i>
    <i>
      <x v="652"/>
      <x/>
      <x v="1"/>
      <x/>
      <x v="136"/>
      <x v="1671"/>
      <x v="738"/>
    </i>
    <i>
      <x v="653"/>
      <x/>
      <x v="1"/>
      <x/>
      <x v="148"/>
      <x v="1683"/>
      <x v="739"/>
    </i>
    <i>
      <x v="654"/>
      <x/>
      <x v="1"/>
      <x/>
      <x v="172"/>
      <x v="1707"/>
      <x v="740"/>
    </i>
    <i>
      <x v="655"/>
      <x/>
      <x v="1"/>
      <x/>
      <x v="185"/>
      <x v="1720"/>
      <x v="741"/>
    </i>
    <i>
      <x v="656"/>
      <x/>
      <x v="1"/>
      <x/>
      <x v="195"/>
      <x v="1730"/>
      <x v="742"/>
    </i>
    <i>
      <x v="657"/>
      <x/>
      <x v="1"/>
      <x/>
      <x v="215"/>
      <x v="1750"/>
      <x v="743"/>
    </i>
    <i>
      <x v="658"/>
      <x/>
      <x v="1"/>
      <x/>
      <x v="223"/>
      <x v="1758"/>
      <x v="744"/>
    </i>
    <i>
      <x v="659"/>
      <x/>
      <x v="1"/>
      <x/>
      <x v="231"/>
      <x v="1766"/>
      <x v="745"/>
    </i>
    <i>
      <x v="660"/>
      <x/>
      <x v="1"/>
      <x/>
      <x v="293"/>
      <x v="1812"/>
      <x v="746"/>
    </i>
    <i>
      <x v="661"/>
      <x/>
      <x v="1"/>
      <x/>
      <x v="333"/>
      <x v="1852"/>
      <x v="747"/>
    </i>
    <i>
      <x v="662"/>
      <x/>
      <x v="1"/>
      <x/>
      <x v="339"/>
      <x v="1858"/>
      <x v="748"/>
    </i>
    <i>
      <x v="663"/>
      <x/>
      <x v="1"/>
      <x/>
      <x v="352"/>
      <x v="1871"/>
      <x v="749"/>
    </i>
    <i>
      <x v="664"/>
      <x/>
      <x v="1"/>
      <x/>
      <x v="355"/>
      <x v="1874"/>
      <x v="750"/>
    </i>
    <i>
      <x v="665"/>
      <x/>
      <x v="1"/>
      <x/>
      <x v="46"/>
      <x v="1581"/>
      <x v="751"/>
    </i>
    <i>
      <x v="666"/>
      <x/>
      <x v="1"/>
      <x/>
      <x v="8"/>
      <x v="1544"/>
      <x v="752"/>
    </i>
    <i>
      <x v="667"/>
      <x/>
      <x v="1"/>
      <x/>
      <x v="60"/>
      <x v="1595"/>
      <x v="753"/>
    </i>
    <i>
      <x v="668"/>
      <x/>
      <x v="1"/>
      <x/>
      <x v="73"/>
      <x v="1608"/>
      <x v="754"/>
    </i>
    <i>
      <x v="669"/>
      <x/>
      <x v="1"/>
      <x/>
      <x v="89"/>
      <x v="1624"/>
      <x v="755"/>
    </i>
    <i>
      <x v="670"/>
      <x/>
      <x v="1"/>
      <x/>
      <x v="150"/>
      <x v="1685"/>
      <x v="756"/>
    </i>
    <i>
      <x v="671"/>
      <x/>
      <x v="1"/>
      <x/>
      <x v="156"/>
      <x v="1691"/>
      <x v="757"/>
    </i>
    <i>
      <x v="672"/>
      <x/>
      <x v="1"/>
      <x/>
      <x v="159"/>
      <x v="1694"/>
      <x v="758"/>
    </i>
    <i>
      <x v="673"/>
      <x/>
      <x v="1"/>
      <x/>
      <x v="241"/>
      <x v="1776"/>
      <x v="759"/>
    </i>
    <i>
      <x v="674"/>
      <x/>
      <x v="1"/>
      <x/>
      <x v="280"/>
      <x v="1799"/>
      <x v="760"/>
    </i>
    <i>
      <x v="675"/>
      <x/>
      <x v="1"/>
      <x/>
      <x v="343"/>
      <x v="1862"/>
      <x v="761"/>
    </i>
    <i>
      <x v="676"/>
      <x/>
      <x v="1"/>
      <x/>
      <x v="350"/>
      <x v="1869"/>
      <x v="762"/>
    </i>
    <i>
      <x v="677"/>
      <x/>
      <x v="1"/>
      <x/>
      <x v="234"/>
      <x v="1769"/>
      <x v="418"/>
    </i>
    <i>
      <x v="678"/>
      <x/>
      <x v="1"/>
      <x/>
      <x v="19"/>
      <x v="1555"/>
      <x v="419"/>
    </i>
    <i>
      <x v="679"/>
      <x/>
      <x v="1"/>
      <x/>
      <x v="50"/>
      <x v="1585"/>
      <x v="420"/>
    </i>
    <i>
      <x v="680"/>
      <x/>
      <x v="1"/>
      <x/>
      <x v="94"/>
      <x v="1629"/>
      <x v="421"/>
    </i>
    <i>
      <x v="681"/>
      <x/>
      <x v="1"/>
      <x/>
      <x v="95"/>
      <x v="1630"/>
      <x v="422"/>
    </i>
    <i>
      <x v="682"/>
      <x/>
      <x v="1"/>
      <x/>
      <x v="155"/>
      <x v="1690"/>
      <x v="423"/>
    </i>
    <i>
      <x v="683"/>
      <x/>
      <x v="1"/>
      <x/>
      <x v="143"/>
      <x v="1678"/>
      <x v="424"/>
    </i>
    <i>
      <x v="684"/>
      <x/>
      <x v="1"/>
      <x/>
      <x v="170"/>
      <x v="1705"/>
      <x v="425"/>
    </i>
    <i>
      <x v="685"/>
      <x/>
      <x v="1"/>
      <x/>
      <x v="236"/>
      <x v="1771"/>
      <x v="426"/>
    </i>
    <i>
      <x v="686"/>
      <x/>
      <x v="1"/>
      <x/>
      <x v="31"/>
      <x v="1567"/>
      <x v="427"/>
    </i>
    <i>
      <x v="687"/>
      <x/>
      <x v="1"/>
      <x/>
      <x v="6"/>
      <x v="1542"/>
      <x v="428"/>
    </i>
    <i>
      <x v="688"/>
      <x/>
      <x v="1"/>
      <x/>
      <x v="47"/>
      <x v="1582"/>
      <x v="429"/>
    </i>
    <i>
      <x v="689"/>
      <x/>
      <x v="1"/>
      <x/>
      <x v="75"/>
      <x v="1610"/>
      <x v="430"/>
    </i>
    <i>
      <x v="690"/>
      <x/>
      <x v="1"/>
      <x/>
      <x v="80"/>
      <x v="1615"/>
      <x v="431"/>
    </i>
    <i>
      <x v="691"/>
      <x/>
      <x v="1"/>
      <x/>
      <x v="240"/>
      <x v="1775"/>
      <x v="432"/>
    </i>
    <i>
      <x v="692"/>
      <x/>
      <x v="1"/>
      <x/>
      <x v="246"/>
      <x v="1781"/>
      <x v="433"/>
    </i>
    <i>
      <x v="693"/>
      <x/>
      <x v="1"/>
      <x/>
      <x v="247"/>
      <x v="1782"/>
      <x v="434"/>
    </i>
    <i>
      <x v="694"/>
      <x/>
      <x v="1"/>
      <x/>
      <x v="248"/>
      <x v="1783"/>
      <x v="435"/>
    </i>
    <i>
      <x v="695"/>
      <x/>
      <x v="1"/>
      <x/>
      <x v="255"/>
      <x v="1790"/>
      <x v="436"/>
    </i>
    <i>
      <x v="696"/>
      <x/>
      <x v="1"/>
      <x/>
      <x v="192"/>
      <x v="1727"/>
      <x v="437"/>
    </i>
    <i>
      <x v="697"/>
      <x/>
      <x v="1"/>
      <x/>
      <x v="235"/>
      <x v="1770"/>
      <x v="438"/>
    </i>
    <i>
      <x v="698"/>
      <x/>
      <x v="1"/>
      <x/>
      <x v="242"/>
      <x v="1777"/>
      <x v="439"/>
    </i>
    <i>
      <x v="699"/>
      <x/>
      <x v="1"/>
      <x/>
      <x v="245"/>
      <x v="1780"/>
      <x v="440"/>
    </i>
    <i>
      <x v="700"/>
      <x/>
      <x v="1"/>
      <x/>
      <x v="290"/>
      <x v="1809"/>
      <x v="441"/>
    </i>
    <i>
      <x v="701"/>
      <x/>
      <x v="1"/>
      <x/>
      <x v="309"/>
      <x v="1828"/>
      <x v="442"/>
    </i>
    <i>
      <x v="702"/>
      <x/>
      <x v="1"/>
      <x/>
      <x v="312"/>
      <x v="1831"/>
      <x v="443"/>
    </i>
    <i>
      <x v="703"/>
      <x/>
      <x v="1"/>
      <x/>
      <x v="36"/>
      <x v="1572"/>
      <x v="444"/>
    </i>
    <i>
      <x v="704"/>
      <x/>
      <x v="1"/>
      <x/>
      <x v="96"/>
      <x v="1631"/>
      <x v="445"/>
    </i>
    <i>
      <x v="705"/>
      <x/>
      <x v="1"/>
      <x/>
      <x v="104"/>
      <x v="1639"/>
      <x v="446"/>
    </i>
    <i>
      <x v="706"/>
      <x/>
      <x v="1"/>
      <x/>
      <x v="199"/>
      <x v="1734"/>
      <x v="447"/>
    </i>
    <i>
      <x v="707"/>
      <x/>
      <x v="1"/>
      <x/>
      <x v="54"/>
      <x v="1589"/>
      <x v="450"/>
    </i>
    <i>
      <x v="708"/>
      <x/>
      <x v="1"/>
      <x/>
      <x v="129"/>
      <x v="1664"/>
      <x v="451"/>
    </i>
    <i>
      <x v="709"/>
      <x/>
      <x v="1"/>
      <x/>
      <x/>
      <x v="1536"/>
      <x v="452"/>
    </i>
    <i>
      <x v="710"/>
      <x/>
      <x v="1"/>
      <x/>
      <x v="48"/>
      <x v="1583"/>
      <x v="453"/>
    </i>
    <i>
      <x v="711"/>
      <x/>
      <x v="1"/>
      <x/>
      <x v="102"/>
      <x v="1637"/>
      <x v="454"/>
    </i>
    <i>
      <x v="712"/>
      <x/>
      <x v="1"/>
      <x/>
      <x v="51"/>
      <x v="1586"/>
      <x v="455"/>
    </i>
    <i>
      <x v="713"/>
      <x/>
      <x v="1"/>
      <x/>
      <x v="188"/>
      <x v="1723"/>
      <x v="456"/>
    </i>
    <i>
      <x v="714"/>
      <x/>
      <x v="1"/>
      <x/>
      <x v="342"/>
      <x v="1861"/>
      <x v="457"/>
    </i>
    <i>
      <x v="715"/>
      <x/>
      <x v="1"/>
      <x/>
      <x v="42"/>
      <x v="1577"/>
      <x v="458"/>
    </i>
    <i>
      <x v="716"/>
      <x/>
      <x v="1"/>
      <x/>
      <x v="289"/>
      <x v="1808"/>
      <x v="459"/>
    </i>
    <i>
      <x v="717"/>
      <x/>
      <x v="1"/>
      <x/>
      <x v="239"/>
      <x v="1774"/>
      <x v="460"/>
    </i>
    <i>
      <x v="718"/>
      <x/>
      <x v="1"/>
      <x/>
      <x v="130"/>
      <x v="1665"/>
      <x v="461"/>
    </i>
    <i>
      <x v="719"/>
      <x/>
      <x v="1"/>
      <x/>
      <x v="291"/>
      <x v="1810"/>
      <x v="462"/>
    </i>
    <i>
      <x v="720"/>
      <x/>
      <x v="1"/>
      <x/>
      <x v="304"/>
      <x v="1823"/>
      <x v="463"/>
    </i>
    <i>
      <x v="721"/>
      <x/>
      <x v="1"/>
      <x/>
      <x v="16"/>
      <x v="1552"/>
      <x v="464"/>
    </i>
    <i>
      <x v="722"/>
      <x/>
      <x v="1"/>
      <x/>
      <x v="226"/>
      <x v="1761"/>
      <x v="465"/>
    </i>
    <i>
      <x v="723"/>
      <x/>
      <x v="1"/>
      <x/>
      <x v="228"/>
      <x v="1763"/>
      <x v="466"/>
    </i>
    <i>
      <x v="724"/>
      <x/>
      <x v="1"/>
      <x/>
      <x v="336"/>
      <x v="1855"/>
      <x v="467"/>
    </i>
    <i>
      <x v="725"/>
      <x/>
      <x v="1"/>
      <x/>
      <x v="180"/>
      <x v="1715"/>
      <x v="468"/>
    </i>
    <i>
      <x v="726"/>
      <x/>
      <x v="1"/>
      <x/>
      <x v="341"/>
      <x v="1860"/>
      <x v="469"/>
    </i>
    <i>
      <x v="727"/>
      <x/>
      <x v="1"/>
      <x/>
      <x v="324"/>
      <x v="1843"/>
      <x v="470"/>
    </i>
    <i>
      <x v="728"/>
      <x/>
      <x v="1"/>
      <x/>
      <x v="34"/>
      <x v="1570"/>
      <x v="471"/>
    </i>
    <i>
      <x v="729"/>
      <x/>
      <x v="1"/>
      <x/>
      <x v="35"/>
      <x v="1571"/>
      <x v="472"/>
    </i>
    <i>
      <x v="730"/>
      <x/>
      <x v="1"/>
      <x/>
      <x v="64"/>
      <x v="1599"/>
      <x v="473"/>
    </i>
    <i>
      <x v="731"/>
      <x/>
      <x v="1"/>
      <x/>
      <x v="83"/>
      <x v="1618"/>
      <x v="474"/>
    </i>
    <i>
      <x v="732"/>
      <x/>
      <x v="1"/>
      <x/>
      <x v="90"/>
      <x v="1625"/>
      <x v="475"/>
    </i>
    <i>
      <x v="733"/>
      <x/>
      <x v="1"/>
      <x/>
      <x v="110"/>
      <x v="1645"/>
      <x v="476"/>
    </i>
    <i>
      <x v="734"/>
      <x/>
      <x v="1"/>
      <x/>
      <x v="112"/>
      <x v="1647"/>
      <x v="477"/>
    </i>
    <i>
      <x v="735"/>
      <x/>
      <x v="1"/>
      <x/>
      <x v="117"/>
      <x v="1652"/>
      <x v="478"/>
    </i>
    <i>
      <x v="736"/>
      <x/>
      <x v="1"/>
      <x/>
      <x v="120"/>
      <x v="1655"/>
      <x v="479"/>
    </i>
    <i>
      <x v="737"/>
      <x/>
      <x v="1"/>
      <x/>
      <x v="121"/>
      <x v="1656"/>
      <x v="480"/>
    </i>
    <i>
      <x v="738"/>
      <x/>
      <x v="1"/>
      <x/>
      <x v="124"/>
      <x v="1659"/>
      <x v="481"/>
    </i>
    <i>
      <x v="739"/>
      <x/>
      <x v="1"/>
      <x/>
      <x v="125"/>
      <x v="1660"/>
      <x v="482"/>
    </i>
    <i>
      <x v="740"/>
      <x/>
      <x v="1"/>
      <x/>
      <x v="135"/>
      <x v="1670"/>
      <x v="483"/>
    </i>
    <i>
      <x v="741"/>
      <x/>
      <x v="1"/>
      <x/>
      <x v="144"/>
      <x v="1679"/>
      <x v="484"/>
    </i>
    <i>
      <x v="742"/>
      <x/>
      <x v="1"/>
      <x/>
      <x v="145"/>
      <x v="1680"/>
      <x v="485"/>
    </i>
    <i>
      <x v="743"/>
      <x/>
      <x v="1"/>
      <x/>
      <x v="146"/>
      <x v="1681"/>
      <x v="486"/>
    </i>
    <i>
      <x v="744"/>
      <x/>
      <x v="1"/>
      <x/>
      <x v="161"/>
      <x v="1696"/>
      <x v="487"/>
    </i>
    <i>
      <x v="745"/>
      <x/>
      <x v="1"/>
      <x/>
      <x v="163"/>
      <x v="1698"/>
      <x v="488"/>
    </i>
    <i>
      <x v="746"/>
      <x/>
      <x v="1"/>
      <x/>
      <x v="187"/>
      <x v="1722"/>
      <x v="489"/>
    </i>
    <i>
      <x v="747"/>
      <x/>
      <x v="1"/>
      <x/>
      <x v="206"/>
      <x v="1741"/>
      <x v="490"/>
    </i>
    <i>
      <x v="748"/>
      <x/>
      <x v="1"/>
      <x/>
      <x v="213"/>
      <x v="1748"/>
      <x v="491"/>
    </i>
    <i>
      <x v="749"/>
      <x/>
      <x v="1"/>
      <x/>
      <x v="229"/>
      <x v="1764"/>
      <x v="492"/>
    </i>
    <i>
      <x v="750"/>
      <x/>
      <x v="1"/>
      <x/>
      <x v="232"/>
      <x v="1767"/>
      <x v="493"/>
    </i>
    <i>
      <x v="751"/>
      <x/>
      <x v="1"/>
      <x/>
      <x v="250"/>
      <x v="1785"/>
      <x v="494"/>
    </i>
    <i>
      <x v="752"/>
      <x/>
      <x v="1"/>
      <x/>
      <x v="257"/>
      <x v="1792"/>
      <x v="495"/>
    </i>
    <i>
      <x v="753"/>
      <x/>
      <x v="1"/>
      <x/>
      <x v="263"/>
      <x v="1798"/>
      <x v="496"/>
    </i>
    <i>
      <x v="754"/>
      <x/>
      <x v="1"/>
      <x/>
      <x v="281"/>
      <x v="1800"/>
      <x v="497"/>
    </i>
    <i>
      <x v="755"/>
      <x/>
      <x v="1"/>
      <x/>
      <x v="307"/>
      <x v="1826"/>
      <x v="498"/>
    </i>
    <i>
      <x v="756"/>
      <x/>
      <x v="1"/>
      <x/>
      <x v="310"/>
      <x v="1829"/>
      <x v="499"/>
    </i>
    <i>
      <x v="757"/>
      <x/>
      <x v="1"/>
      <x/>
      <x v="317"/>
      <x v="1836"/>
      <x v="500"/>
    </i>
    <i>
      <x v="758"/>
      <x/>
      <x v="1"/>
      <x/>
      <x v="357"/>
      <x v="1876"/>
      <x v="501"/>
    </i>
    <i>
      <x v="759"/>
      <x/>
      <x v="1"/>
      <x/>
      <x v="233"/>
      <x v="1768"/>
      <x v="502"/>
    </i>
    <i>
      <x v="760"/>
      <x/>
      <x v="1"/>
      <x/>
      <x v="222"/>
      <x v="1757"/>
      <x v="503"/>
    </i>
    <i>
      <x v="761"/>
      <x/>
      <x v="1"/>
      <x/>
      <x v="308"/>
      <x v="1827"/>
      <x v="504"/>
    </i>
    <i>
      <x v="762"/>
      <x/>
      <x v="1"/>
      <x/>
      <x v="59"/>
      <x v="1594"/>
      <x v="505"/>
    </i>
    <i>
      <x v="763"/>
      <x/>
      <x v="1"/>
      <x/>
      <x v="132"/>
      <x v="1667"/>
      <x v="506"/>
    </i>
    <i>
      <x v="764"/>
      <x/>
      <x v="1"/>
      <x/>
      <x v="335"/>
      <x v="1854"/>
      <x v="507"/>
    </i>
    <i>
      <x v="765"/>
      <x/>
      <x v="1"/>
      <x/>
      <x v="297"/>
      <x v="1816"/>
      <x v="508"/>
    </i>
    <i>
      <x v="766"/>
      <x/>
      <x v="1"/>
      <x/>
      <x v="13"/>
      <x v="1549"/>
      <x v="509"/>
    </i>
    <i>
      <x v="767"/>
      <x/>
      <x v="1"/>
      <x/>
      <x v="22"/>
      <x v="1558"/>
      <x v="510"/>
    </i>
    <i>
      <x v="768"/>
      <x/>
      <x v="1"/>
      <x/>
      <x v="198"/>
      <x v="1733"/>
      <x v="511"/>
    </i>
    <i>
      <x v="769"/>
      <x/>
      <x v="1"/>
      <x/>
      <x v="173"/>
      <x v="1708"/>
      <x v="512"/>
    </i>
    <i>
      <x v="770"/>
      <x/>
      <x v="1"/>
      <x/>
      <x v="2"/>
      <x v="1538"/>
      <x v="513"/>
    </i>
    <i>
      <x v="771"/>
      <x/>
      <x v="1"/>
      <x/>
      <x v="74"/>
      <x v="1609"/>
      <x v="514"/>
    </i>
    <i>
      <x v="772"/>
      <x/>
      <x v="1"/>
      <x/>
      <x v="167"/>
      <x v="1702"/>
      <x v="515"/>
    </i>
    <i>
      <x v="773"/>
      <x/>
      <x v="1"/>
      <x/>
      <x v="313"/>
      <x v="1832"/>
      <x v="516"/>
    </i>
    <i>
      <x v="774"/>
      <x/>
      <x v="1"/>
      <x/>
      <x v="327"/>
      <x v="1846"/>
      <x v="517"/>
    </i>
    <i>
      <x v="775"/>
      <x/>
      <x v="1"/>
      <x/>
      <x v="85"/>
      <x v="1620"/>
      <x v="518"/>
    </i>
    <i>
      <x v="776"/>
      <x/>
      <x v="1"/>
      <x/>
      <x v="114"/>
      <x v="1649"/>
      <x v="519"/>
    </i>
    <i>
      <x v="777"/>
      <x/>
      <x v="1"/>
      <x/>
      <x v="194"/>
      <x v="1729"/>
      <x v="520"/>
    </i>
    <i>
      <x v="778"/>
      <x/>
      <x v="1"/>
      <x/>
      <x v="212"/>
      <x v="1747"/>
      <x v="521"/>
    </i>
    <i>
      <x v="779"/>
      <x/>
      <x v="1"/>
      <x/>
      <x v="346"/>
      <x v="1865"/>
      <x v="527"/>
    </i>
    <i>
      <x v="780"/>
      <x/>
      <x v="1"/>
      <x/>
      <x v="71"/>
      <x v="1606"/>
      <x v="528"/>
    </i>
    <i>
      <x v="781"/>
      <x/>
      <x v="1"/>
      <x/>
      <x v="133"/>
      <x v="1668"/>
      <x v="529"/>
    </i>
    <i>
      <x v="782"/>
      <x/>
      <x v="1"/>
      <x/>
      <x v="154"/>
      <x v="1689"/>
      <x v="530"/>
    </i>
    <i>
      <x v="783"/>
      <x/>
      <x v="1"/>
      <x/>
      <x v="162"/>
      <x v="1697"/>
      <x v="531"/>
    </i>
    <i>
      <x v="784"/>
      <x/>
      <x v="1"/>
      <x/>
      <x v="168"/>
      <x v="1703"/>
      <x v="532"/>
    </i>
    <i>
      <x v="785"/>
      <x/>
      <x v="1"/>
      <x/>
      <x v="197"/>
      <x v="1732"/>
      <x v="533"/>
    </i>
    <i>
      <x v="786"/>
      <x/>
      <x v="1"/>
      <x/>
      <x v="201"/>
      <x v="1736"/>
      <x v="534"/>
    </i>
    <i>
      <x v="787"/>
      <x/>
      <x v="1"/>
      <x/>
      <x v="127"/>
      <x v="1662"/>
      <x v="535"/>
    </i>
    <i>
      <x v="788"/>
      <x/>
      <x v="1"/>
      <x/>
      <x v="97"/>
      <x v="1632"/>
      <x v="536"/>
    </i>
    <i>
      <x v="789"/>
      <x/>
      <x v="1"/>
      <x/>
      <x v="128"/>
      <x v="1663"/>
      <x v="537"/>
    </i>
    <i>
      <x v="790"/>
      <x/>
      <x v="1"/>
      <x/>
      <x v="286"/>
      <x v="1805"/>
      <x v="538"/>
    </i>
    <i>
      <x v="791"/>
      <x/>
      <x v="1"/>
      <x/>
      <x v="12"/>
      <x v="1548"/>
      <x v="539"/>
    </i>
    <i>
      <x v="792"/>
      <x/>
      <x v="1"/>
      <x/>
      <x v="24"/>
      <x v="1560"/>
      <x v="540"/>
    </i>
    <i>
      <x v="793"/>
      <x/>
      <x v="1"/>
      <x/>
      <x v="244"/>
      <x v="1779"/>
      <x v="541"/>
    </i>
    <i>
      <x v="794"/>
      <x/>
      <x v="1"/>
      <x/>
      <x v="99"/>
      <x v="1634"/>
      <x v="542"/>
    </i>
    <i>
      <x v="795"/>
      <x v="1"/>
      <x v="9"/>
      <x v="1"/>
      <x v="41"/>
      <x v="1535"/>
      <x v="1126"/>
    </i>
    <i>
      <x v="796"/>
      <x v="1"/>
      <x v="9"/>
      <x v="2"/>
      <x v="276"/>
      <x v="1531"/>
      <x v="1127"/>
    </i>
    <i>
      <x v="797"/>
      <x v="1"/>
      <x v="9"/>
      <x v="2"/>
      <x v="264"/>
      <x v="1519"/>
      <x v="1135"/>
    </i>
    <i>
      <x v="798"/>
      <x v="1"/>
      <x v="9"/>
      <x v="2"/>
      <x v="266"/>
      <x v="1521"/>
      <x v="1136"/>
    </i>
    <i>
      <x v="799"/>
      <x v="1"/>
      <x v="9"/>
      <x v="2"/>
      <x v="268"/>
      <x v="1523"/>
      <x v="1137"/>
    </i>
    <i>
      <x v="800"/>
      <x v="1"/>
      <x v="9"/>
      <x v="2"/>
      <x v="277"/>
      <x v="1532"/>
      <x v="1138"/>
    </i>
    <i>
      <x v="801"/>
      <x v="1"/>
      <x v="9"/>
      <x v="2"/>
      <x v="275"/>
      <x v="1530"/>
      <x v="1139"/>
    </i>
    <i>
      <x v="802"/>
      <x v="1"/>
      <x v="9"/>
      <x v="2"/>
      <x v="273"/>
      <x v="1528"/>
      <x v="1140"/>
    </i>
    <i>
      <x v="803"/>
      <x v="1"/>
      <x v="9"/>
      <x v="2"/>
      <x v="278"/>
      <x v="1533"/>
      <x v="1141"/>
    </i>
    <i>
      <x v="804"/>
      <x v="1"/>
      <x v="9"/>
      <x v="2"/>
      <x v="269"/>
      <x v="1524"/>
      <x v="1142"/>
    </i>
    <i>
      <x v="805"/>
      <x v="1"/>
      <x v="9"/>
      <x v="2"/>
      <x v="270"/>
      <x v="1525"/>
      <x v="1128"/>
    </i>
    <i>
      <x v="806"/>
      <x v="1"/>
      <x v="9"/>
      <x v="2"/>
      <x v="267"/>
      <x v="1522"/>
      <x v="1129"/>
    </i>
    <i>
      <x v="807"/>
      <x v="1"/>
      <x v="9"/>
      <x v="2"/>
      <x v="272"/>
      <x v="1527"/>
      <x v="1130"/>
    </i>
    <i>
      <x v="808"/>
      <x v="1"/>
      <x v="9"/>
      <x v="2"/>
      <x v="279"/>
      <x v="1534"/>
      <x v="1131"/>
    </i>
    <i>
      <x v="809"/>
      <x v="1"/>
      <x v="9"/>
      <x v="2"/>
      <x v="271"/>
      <x v="1526"/>
      <x v="1132"/>
    </i>
    <i>
      <x v="810"/>
      <x v="1"/>
      <x v="9"/>
      <x v="2"/>
      <x v="265"/>
      <x v="1520"/>
      <x v="1133"/>
    </i>
    <i>
      <x v="811"/>
      <x v="1"/>
      <x v="9"/>
      <x v="2"/>
      <x v="274"/>
      <x v="1529"/>
      <x v="1134"/>
    </i>
    <i>
      <x v="812"/>
      <x v="1"/>
      <x v="9"/>
      <x/>
      <x v="113"/>
      <x v="1286"/>
      <x v="811"/>
    </i>
    <i>
      <x v="813"/>
      <x v="1"/>
      <x v="9"/>
      <x/>
      <x v="5"/>
      <x v="1179"/>
      <x v="812"/>
    </i>
    <i>
      <x v="814"/>
      <x v="1"/>
      <x v="9"/>
      <x/>
      <x v="227"/>
      <x v="1400"/>
      <x v="885"/>
    </i>
    <i>
      <x v="815"/>
      <x v="1"/>
      <x v="9"/>
      <x/>
      <x v="25"/>
      <x v="1199"/>
      <x v="886"/>
    </i>
    <i>
      <x v="816"/>
      <x v="1"/>
      <x v="9"/>
      <x/>
      <x v="58"/>
      <x v="1231"/>
      <x v="887"/>
    </i>
    <i>
      <x v="817"/>
      <x v="1"/>
      <x v="9"/>
      <x/>
      <x v="108"/>
      <x v="1281"/>
      <x v="888"/>
    </i>
    <i>
      <x v="818"/>
      <x v="1"/>
      <x v="9"/>
      <x/>
      <x v="218"/>
      <x v="1391"/>
      <x v="889"/>
    </i>
    <i>
      <x v="819"/>
      <x v="1"/>
      <x v="9"/>
      <x/>
      <x v="9"/>
      <x v="1183"/>
      <x v="927"/>
    </i>
    <i>
      <x v="820"/>
      <x v="1"/>
      <x v="9"/>
      <x/>
      <x v="171"/>
      <x v="1344"/>
      <x v="928"/>
    </i>
    <i>
      <x v="821"/>
      <x v="1"/>
      <x v="9"/>
      <x/>
      <x v="326"/>
      <x v="1483"/>
      <x v="929"/>
    </i>
    <i>
      <x v="822"/>
      <x v="1"/>
      <x v="9"/>
      <x/>
      <x v="330"/>
      <x v="1487"/>
      <x v="930"/>
    </i>
    <i>
      <x v="823"/>
      <x v="1"/>
      <x v="9"/>
      <x/>
      <x v="18"/>
      <x v="1192"/>
      <x v="931"/>
    </i>
    <i>
      <x v="824"/>
      <x v="1"/>
      <x v="9"/>
      <x/>
      <x v="190"/>
      <x v="1363"/>
      <x v="932"/>
    </i>
    <i>
      <x v="825"/>
      <x v="1"/>
      <x v="9"/>
      <x/>
      <x v="314"/>
      <x v="1471"/>
      <x v="933"/>
    </i>
    <i>
      <x v="826"/>
      <x v="1"/>
      <x v="9"/>
      <x/>
      <x v="338"/>
      <x v="1495"/>
      <x v="934"/>
    </i>
    <i>
      <x v="827"/>
      <x v="1"/>
      <x v="9"/>
      <x/>
      <x v="166"/>
      <x v="1339"/>
      <x v="935"/>
    </i>
    <i>
      <x v="828"/>
      <x v="1"/>
      <x v="9"/>
      <x/>
      <x v="68"/>
      <x v="1241"/>
      <x v="936"/>
    </i>
    <i>
      <x v="829"/>
      <x v="1"/>
      <x v="9"/>
      <x/>
      <x v="20"/>
      <x v="1194"/>
      <x v="937"/>
    </i>
    <i>
      <x v="830"/>
      <x v="1"/>
      <x v="9"/>
      <x/>
      <x v="334"/>
      <x v="1491"/>
      <x v="938"/>
    </i>
    <i>
      <x v="831"/>
      <x v="1"/>
      <x v="9"/>
      <x/>
      <x v="38"/>
      <x v="1212"/>
      <x v="939"/>
    </i>
    <i>
      <x v="832"/>
      <x v="1"/>
      <x v="9"/>
      <x/>
      <x v="81"/>
      <x v="1254"/>
      <x v="940"/>
    </i>
    <i>
      <x v="833"/>
      <x v="1"/>
      <x v="9"/>
      <x/>
      <x v="347"/>
      <x v="1504"/>
      <x v="941"/>
    </i>
    <i>
      <x v="834"/>
      <x v="1"/>
      <x v="9"/>
      <x/>
      <x v="4"/>
      <x v="1178"/>
      <x v="942"/>
    </i>
    <i>
      <x v="835"/>
      <x v="1"/>
      <x v="9"/>
      <x/>
      <x v="93"/>
      <x v="1266"/>
      <x v="943"/>
    </i>
    <i>
      <x v="836"/>
      <x v="1"/>
      <x v="9"/>
      <x/>
      <x v="109"/>
      <x v="1282"/>
      <x v="944"/>
    </i>
    <i>
      <x v="837"/>
      <x v="1"/>
      <x v="9"/>
      <x/>
      <x v="126"/>
      <x v="1299"/>
      <x v="945"/>
    </i>
    <i>
      <x v="838"/>
      <x v="1"/>
      <x v="9"/>
      <x/>
      <x v="69"/>
      <x v="1242"/>
      <x v="946"/>
    </i>
    <i>
      <x v="839"/>
      <x v="1"/>
      <x v="9"/>
      <x/>
      <x v="7"/>
      <x v="1181"/>
      <x v="947"/>
    </i>
    <i>
      <x v="840"/>
      <x v="1"/>
      <x v="9"/>
      <x/>
      <x v="122"/>
      <x v="1295"/>
      <x v="948"/>
    </i>
    <i>
      <x v="841"/>
      <x v="1"/>
      <x v="9"/>
      <x/>
      <x v="196"/>
      <x v="1369"/>
      <x v="949"/>
    </i>
    <i>
      <x v="842"/>
      <x v="1"/>
      <x v="9"/>
      <x/>
      <x v="351"/>
      <x v="1508"/>
      <x v="950"/>
    </i>
    <i>
      <x v="843"/>
      <x v="1"/>
      <x v="9"/>
      <x/>
      <x v="111"/>
      <x v="1284"/>
      <x v="951"/>
    </i>
    <i>
      <x v="844"/>
      <x v="1"/>
      <x v="9"/>
      <x/>
      <x v="26"/>
      <x v="1200"/>
      <x v="952"/>
    </i>
    <i>
      <x v="845"/>
      <x v="1"/>
      <x v="9"/>
      <x/>
      <x v="157"/>
      <x v="1330"/>
      <x v="953"/>
    </i>
    <i>
      <x v="846"/>
      <x v="1"/>
      <x v="9"/>
      <x/>
      <x v="295"/>
      <x v="1452"/>
      <x v="954"/>
    </i>
    <i>
      <x v="847"/>
      <x v="1"/>
      <x v="9"/>
      <x/>
      <x v="193"/>
      <x v="1366"/>
      <x v="955"/>
    </i>
    <i>
      <x v="848"/>
      <x v="1"/>
      <x v="9"/>
      <x/>
      <x v="62"/>
      <x v="1235"/>
      <x v="956"/>
    </i>
    <i>
      <x v="849"/>
      <x v="1"/>
      <x v="9"/>
      <x/>
      <x v="175"/>
      <x v="1348"/>
      <x v="957"/>
    </i>
    <i>
      <x v="850"/>
      <x v="1"/>
      <x v="9"/>
      <x/>
      <x v="238"/>
      <x v="1411"/>
      <x v="958"/>
    </i>
    <i>
      <x v="851"/>
      <x v="1"/>
      <x v="9"/>
      <x/>
      <x v="288"/>
      <x v="1445"/>
      <x v="959"/>
    </i>
    <i>
      <x v="852"/>
      <x v="1"/>
      <x v="9"/>
      <x/>
      <x v="348"/>
      <x v="1505"/>
      <x v="960"/>
    </i>
    <i>
      <x v="853"/>
      <x v="1"/>
      <x v="9"/>
      <x/>
      <x v="30"/>
      <x v="1204"/>
      <x v="961"/>
    </i>
    <i>
      <x v="854"/>
      <x v="1"/>
      <x v="9"/>
      <x/>
      <x v="65"/>
      <x v="1238"/>
      <x v="962"/>
    </i>
    <i>
      <x v="855"/>
      <x v="1"/>
      <x v="9"/>
      <x/>
      <x v="116"/>
      <x v="1289"/>
      <x v="963"/>
    </i>
    <i>
      <x v="856"/>
      <x v="1"/>
      <x v="9"/>
      <x/>
      <x v="230"/>
      <x v="1403"/>
      <x v="964"/>
    </i>
    <i>
      <x v="857"/>
      <x v="1"/>
      <x v="9"/>
      <x/>
      <x v="258"/>
      <x v="1431"/>
      <x v="965"/>
    </i>
    <i>
      <x v="858"/>
      <x v="1"/>
      <x v="9"/>
      <x/>
      <x v="356"/>
      <x v="1513"/>
      <x v="966"/>
    </i>
    <i>
      <x v="859"/>
      <x v="1"/>
      <x v="9"/>
      <x/>
      <x v="115"/>
      <x v="1288"/>
      <x v="967"/>
    </i>
    <i>
      <x v="860"/>
      <x v="1"/>
      <x v="9"/>
      <x/>
      <x v="152"/>
      <x v="1325"/>
      <x v="968"/>
    </i>
    <i>
      <x v="861"/>
      <x v="1"/>
      <x v="9"/>
      <x/>
      <x v="23"/>
      <x v="1197"/>
      <x v="969"/>
    </i>
    <i>
      <x v="862"/>
      <x v="1"/>
      <x v="9"/>
      <x/>
      <x v="285"/>
      <x v="1442"/>
      <x v="970"/>
    </i>
    <i>
      <x v="863"/>
      <x v="1"/>
      <x v="9"/>
      <x/>
      <x v="300"/>
      <x v="1457"/>
      <x v="971"/>
    </i>
    <i>
      <x v="864"/>
      <x v="1"/>
      <x v="9"/>
      <x/>
      <x v="123"/>
      <x v="1296"/>
      <x v="972"/>
    </i>
    <i>
      <x v="865"/>
      <x v="1"/>
      <x v="9"/>
      <x/>
      <x v="15"/>
      <x v="1189"/>
      <x v="973"/>
    </i>
    <i>
      <x v="866"/>
      <x v="1"/>
      <x v="9"/>
      <x/>
      <x v="203"/>
      <x v="1376"/>
      <x v="974"/>
    </i>
    <i>
      <x v="867"/>
      <x v="1"/>
      <x v="9"/>
      <x/>
      <x v="216"/>
      <x v="1389"/>
      <x v="975"/>
    </i>
    <i>
      <x v="868"/>
      <x v="1"/>
      <x v="9"/>
      <x/>
      <x v="361"/>
      <x v="1518"/>
      <x v="976"/>
    </i>
    <i>
      <x v="869"/>
      <x v="1"/>
      <x v="9"/>
      <x/>
      <x v="253"/>
      <x v="1426"/>
      <x v="977"/>
    </i>
    <i>
      <x v="870"/>
      <x v="1"/>
      <x v="9"/>
      <x/>
      <x v="21"/>
      <x v="1195"/>
      <x v="978"/>
    </i>
    <i>
      <x v="871"/>
      <x v="1"/>
      <x v="9"/>
      <x/>
      <x v="103"/>
      <x v="1276"/>
      <x v="979"/>
    </i>
    <i>
      <x v="872"/>
      <x v="1"/>
      <x v="9"/>
      <x/>
      <x v="118"/>
      <x v="1291"/>
      <x v="980"/>
    </i>
    <i>
      <x v="873"/>
      <x v="1"/>
      <x v="9"/>
      <x/>
      <x v="184"/>
      <x v="1357"/>
      <x v="981"/>
    </i>
    <i>
      <x v="874"/>
      <x v="1"/>
      <x v="9"/>
      <x/>
      <x v="296"/>
      <x v="1453"/>
      <x v="982"/>
    </i>
    <i>
      <x v="875"/>
      <x v="1"/>
      <x v="9"/>
      <x/>
      <x v="1"/>
      <x v="1175"/>
      <x v="983"/>
    </i>
    <i>
      <x v="876"/>
      <x v="1"/>
      <x v="9"/>
      <x/>
      <x v="29"/>
      <x v="1203"/>
      <x v="984"/>
    </i>
    <i>
      <x v="877"/>
      <x v="1"/>
      <x v="9"/>
      <x/>
      <x v="86"/>
      <x v="1259"/>
      <x v="985"/>
    </i>
    <i>
      <x v="878"/>
      <x v="1"/>
      <x v="9"/>
      <x/>
      <x v="87"/>
      <x v="1260"/>
      <x v="986"/>
    </i>
    <i>
      <x v="879"/>
      <x v="1"/>
      <x v="9"/>
      <x/>
      <x v="325"/>
      <x v="1482"/>
      <x v="987"/>
    </i>
    <i>
      <x v="880"/>
      <x v="1"/>
      <x v="9"/>
      <x/>
      <x v="302"/>
      <x v="1459"/>
      <x v="988"/>
    </i>
    <i>
      <x v="881"/>
      <x v="1"/>
      <x v="9"/>
      <x/>
      <x v="32"/>
      <x v="1206"/>
      <x v="989"/>
    </i>
    <i>
      <x v="882"/>
      <x v="1"/>
      <x v="9"/>
      <x/>
      <x v="142"/>
      <x v="1315"/>
      <x v="990"/>
    </i>
    <i>
      <x v="883"/>
      <x v="1"/>
      <x v="9"/>
      <x/>
      <x v="202"/>
      <x v="1375"/>
      <x v="991"/>
    </i>
    <i>
      <x v="884"/>
      <x v="1"/>
      <x v="9"/>
      <x/>
      <x v="243"/>
      <x v="1416"/>
      <x v="992"/>
    </i>
    <i>
      <x v="885"/>
      <x v="1"/>
      <x v="9"/>
      <x/>
      <x v="323"/>
      <x v="1480"/>
      <x v="993"/>
    </i>
    <i>
      <x v="886"/>
      <x v="1"/>
      <x v="9"/>
      <x/>
      <x v="254"/>
      <x v="1427"/>
      <x v="994"/>
    </i>
    <i>
      <x v="887"/>
      <x v="1"/>
      <x v="9"/>
      <x/>
      <x v="139"/>
      <x v="1312"/>
      <x v="995"/>
    </i>
    <i>
      <x v="888"/>
      <x v="1"/>
      <x v="9"/>
      <x/>
      <x v="191"/>
      <x v="1364"/>
      <x v="996"/>
    </i>
    <i>
      <x v="889"/>
      <x v="1"/>
      <x v="9"/>
      <x/>
      <x v="354"/>
      <x v="1511"/>
      <x v="997"/>
    </i>
    <i>
      <x v="890"/>
      <x v="1"/>
      <x v="9"/>
      <x/>
      <x v="260"/>
      <x v="1433"/>
      <x v="998"/>
    </i>
    <i>
      <x v="891"/>
      <x v="1"/>
      <x v="9"/>
      <x/>
      <x v="52"/>
      <x v="1225"/>
      <x v="999"/>
    </i>
    <i>
      <x v="892"/>
      <x v="1"/>
      <x v="9"/>
      <x/>
      <x v="56"/>
      <x v="1229"/>
      <x v="1000"/>
    </i>
    <i>
      <x v="893"/>
      <x v="1"/>
      <x v="9"/>
      <x/>
      <x v="61"/>
      <x v="1234"/>
      <x v="1001"/>
    </i>
    <i>
      <x v="894"/>
      <x v="1"/>
      <x v="9"/>
      <x/>
      <x v="82"/>
      <x v="1255"/>
      <x v="1002"/>
    </i>
    <i>
      <x v="895"/>
      <x v="1"/>
      <x v="9"/>
      <x/>
      <x v="101"/>
      <x v="1274"/>
      <x v="1003"/>
    </i>
    <i>
      <x v="896"/>
      <x v="1"/>
      <x v="9"/>
      <x/>
      <x v="134"/>
      <x v="1307"/>
      <x v="1004"/>
    </i>
    <i>
      <x v="897"/>
      <x v="1"/>
      <x v="9"/>
      <x/>
      <x v="160"/>
      <x v="1333"/>
      <x v="1005"/>
    </i>
    <i>
      <x v="898"/>
      <x v="1"/>
      <x v="9"/>
      <x/>
      <x v="164"/>
      <x v="1337"/>
      <x v="1006"/>
    </i>
    <i>
      <x v="899"/>
      <x v="1"/>
      <x v="9"/>
      <x/>
      <x v="176"/>
      <x v="1349"/>
      <x v="1007"/>
    </i>
    <i>
      <x v="900"/>
      <x v="1"/>
      <x v="9"/>
      <x/>
      <x v="189"/>
      <x v="1362"/>
      <x v="1008"/>
    </i>
    <i>
      <x v="901"/>
      <x v="1"/>
      <x v="9"/>
      <x/>
      <x v="217"/>
      <x v="1390"/>
      <x v="1009"/>
    </i>
    <i>
      <x v="902"/>
      <x v="1"/>
      <x v="9"/>
      <x/>
      <x v="219"/>
      <x v="1392"/>
      <x v="1010"/>
    </i>
    <i>
      <x v="903"/>
      <x v="1"/>
      <x v="9"/>
      <x/>
      <x v="256"/>
      <x v="1429"/>
      <x v="1011"/>
    </i>
    <i>
      <x v="904"/>
      <x v="1"/>
      <x v="9"/>
      <x/>
      <x v="282"/>
      <x v="1439"/>
      <x v="1012"/>
    </i>
    <i>
      <x v="905"/>
      <x v="1"/>
      <x v="9"/>
      <x/>
      <x v="283"/>
      <x v="1440"/>
      <x v="1013"/>
    </i>
    <i>
      <x v="906"/>
      <x v="1"/>
      <x v="9"/>
      <x/>
      <x v="319"/>
      <x v="1476"/>
      <x v="1014"/>
    </i>
    <i>
      <x v="907"/>
      <x v="1"/>
      <x v="9"/>
      <x/>
      <x v="220"/>
      <x v="1393"/>
      <x v="1015"/>
    </i>
    <i>
      <x v="908"/>
      <x v="1"/>
      <x v="9"/>
      <x/>
      <x v="119"/>
      <x v="1292"/>
      <x v="1016"/>
    </i>
    <i>
      <x v="909"/>
      <x v="1"/>
      <x v="9"/>
      <x/>
      <x v="141"/>
      <x v="1314"/>
      <x v="1017"/>
    </i>
    <i>
      <x v="910"/>
      <x v="1"/>
      <x v="9"/>
      <x/>
      <x v="165"/>
      <x v="1338"/>
      <x v="1018"/>
    </i>
    <i>
      <x v="911"/>
      <x v="1"/>
      <x v="9"/>
      <x/>
      <x v="181"/>
      <x v="1354"/>
      <x v="1019"/>
    </i>
    <i>
      <x v="912"/>
      <x v="1"/>
      <x v="9"/>
      <x/>
      <x v="204"/>
      <x v="1377"/>
      <x v="1020"/>
    </i>
    <i>
      <x v="913"/>
      <x v="1"/>
      <x v="9"/>
      <x/>
      <x v="303"/>
      <x v="1460"/>
      <x v="1021"/>
    </i>
    <i>
      <x v="914"/>
      <x v="1"/>
      <x v="9"/>
      <x/>
      <x v="39"/>
      <x v="1213"/>
      <x v="1022"/>
    </i>
    <i>
      <x v="915"/>
      <x v="1"/>
      <x v="9"/>
      <x/>
      <x v="45"/>
      <x v="1218"/>
      <x v="1023"/>
    </i>
    <i>
      <x v="916"/>
      <x v="1"/>
      <x v="9"/>
      <x/>
      <x v="147"/>
      <x v="1320"/>
      <x v="1024"/>
    </i>
    <i>
      <x v="917"/>
      <x v="1"/>
      <x v="9"/>
      <x/>
      <x v="179"/>
      <x v="1352"/>
      <x v="1025"/>
    </i>
    <i>
      <x v="918"/>
      <x v="1"/>
      <x v="9"/>
      <x/>
      <x v="200"/>
      <x v="1373"/>
      <x v="1026"/>
    </i>
    <i>
      <x v="919"/>
      <x v="1"/>
      <x v="9"/>
      <x/>
      <x v="214"/>
      <x v="1387"/>
      <x v="1027"/>
    </i>
    <i>
      <x v="920"/>
      <x v="1"/>
      <x v="9"/>
      <x/>
      <x v="224"/>
      <x v="1397"/>
      <x v="1028"/>
    </i>
    <i>
      <x v="921"/>
      <x v="1"/>
      <x v="9"/>
      <x/>
      <x v="237"/>
      <x v="1410"/>
      <x v="1029"/>
    </i>
    <i>
      <x v="922"/>
      <x v="1"/>
      <x v="9"/>
      <x/>
      <x v="321"/>
      <x v="1478"/>
      <x v="1030"/>
    </i>
    <i>
      <x v="923"/>
      <x v="1"/>
      <x v="9"/>
      <x/>
      <x v="328"/>
      <x v="1485"/>
      <x v="1031"/>
    </i>
    <i>
      <x v="924"/>
      <x v="1"/>
      <x v="9"/>
      <x/>
      <x v="66"/>
      <x v="1239"/>
      <x v="1032"/>
    </i>
    <i>
      <x v="925"/>
      <x v="1"/>
      <x v="9"/>
      <x/>
      <x v="78"/>
      <x v="1251"/>
      <x v="1033"/>
    </i>
    <i>
      <x v="926"/>
      <x v="1"/>
      <x v="9"/>
      <x/>
      <x v="88"/>
      <x v="1261"/>
      <x v="1034"/>
    </i>
    <i>
      <x v="927"/>
      <x v="1"/>
      <x v="9"/>
      <x/>
      <x v="169"/>
      <x v="1342"/>
      <x v="1035"/>
    </i>
    <i>
      <x v="928"/>
      <x v="1"/>
      <x v="9"/>
      <x/>
      <x v="207"/>
      <x v="1380"/>
      <x v="1036"/>
    </i>
    <i>
      <x v="929"/>
      <x v="1"/>
      <x v="9"/>
      <x/>
      <x v="210"/>
      <x v="1383"/>
      <x v="1037"/>
    </i>
    <i>
      <x v="930"/>
      <x v="1"/>
      <x v="9"/>
      <x/>
      <x v="287"/>
      <x v="1444"/>
      <x v="1038"/>
    </i>
    <i>
      <x v="931"/>
      <x v="1"/>
      <x v="9"/>
      <x/>
      <x v="299"/>
      <x v="1456"/>
      <x v="1039"/>
    </i>
    <i>
      <x v="932"/>
      <x v="1"/>
      <x v="9"/>
      <x/>
      <x v="316"/>
      <x v="1473"/>
      <x v="1040"/>
    </i>
    <i>
      <x v="933"/>
      <x v="1"/>
      <x v="9"/>
      <x/>
      <x v="33"/>
      <x v="1207"/>
      <x v="1041"/>
    </i>
    <i>
      <x v="934"/>
      <x v="1"/>
      <x v="9"/>
      <x/>
      <x v="37"/>
      <x v="1211"/>
      <x v="1042"/>
    </i>
    <i>
      <x v="935"/>
      <x v="1"/>
      <x v="9"/>
      <x/>
      <x v="208"/>
      <x v="1381"/>
      <x v="1043"/>
    </i>
    <i>
      <x v="936"/>
      <x v="1"/>
      <x v="9"/>
      <x/>
      <x v="79"/>
      <x v="1252"/>
      <x v="1044"/>
    </i>
    <i>
      <x v="937"/>
      <x v="1"/>
      <x v="9"/>
      <x/>
      <x v="105"/>
      <x v="1278"/>
      <x v="1045"/>
    </i>
    <i>
      <x v="938"/>
      <x v="1"/>
      <x v="9"/>
      <x/>
      <x v="138"/>
      <x v="1311"/>
      <x v="1046"/>
    </i>
    <i>
      <x v="939"/>
      <x v="1"/>
      <x v="9"/>
      <x/>
      <x v="174"/>
      <x v="1347"/>
      <x v="1047"/>
    </i>
    <i>
      <x v="940"/>
      <x v="1"/>
      <x v="9"/>
      <x/>
      <x v="262"/>
      <x v="1435"/>
      <x v="1048"/>
    </i>
    <i>
      <x v="941"/>
      <x v="1"/>
      <x v="9"/>
      <x/>
      <x v="292"/>
      <x v="1449"/>
      <x v="1049"/>
    </i>
    <i>
      <x v="942"/>
      <x v="1"/>
      <x v="9"/>
      <x/>
      <x v="294"/>
      <x v="1451"/>
      <x v="1050"/>
    </i>
    <i>
      <x v="943"/>
      <x v="1"/>
      <x v="9"/>
      <x/>
      <x v="332"/>
      <x v="1489"/>
      <x v="1051"/>
    </i>
    <i>
      <x v="944"/>
      <x v="1"/>
      <x v="9"/>
      <x/>
      <x v="349"/>
      <x v="1506"/>
      <x v="1052"/>
    </i>
    <i>
      <x v="945"/>
      <x v="1"/>
      <x v="9"/>
      <x/>
      <x v="140"/>
      <x v="1313"/>
      <x v="1053"/>
    </i>
    <i>
      <x v="946"/>
      <x v="1"/>
      <x v="9"/>
      <x/>
      <x v="57"/>
      <x v="1230"/>
      <x v="1054"/>
    </i>
    <i>
      <x v="947"/>
      <x v="1"/>
      <x v="9"/>
      <x/>
      <x v="149"/>
      <x v="1322"/>
      <x v="1055"/>
    </i>
    <i>
      <x v="948"/>
      <x v="1"/>
      <x v="9"/>
      <x/>
      <x v="205"/>
      <x v="1378"/>
      <x v="1056"/>
    </i>
    <i>
      <x v="949"/>
      <x v="1"/>
      <x v="9"/>
      <x/>
      <x v="284"/>
      <x v="1441"/>
      <x v="1057"/>
    </i>
    <i>
      <x v="950"/>
      <x v="1"/>
      <x v="9"/>
      <x/>
      <x v="306"/>
      <x v="1463"/>
      <x v="1058"/>
    </i>
    <i>
      <x v="951"/>
      <x v="1"/>
      <x v="9"/>
      <x/>
      <x v="353"/>
      <x v="1510"/>
      <x v="1059"/>
    </i>
    <i>
      <x v="952"/>
      <x v="1"/>
      <x v="9"/>
      <x/>
      <x v="358"/>
      <x v="1515"/>
      <x v="1060"/>
    </i>
    <i>
      <x v="953"/>
      <x v="1"/>
      <x v="9"/>
      <x/>
      <x v="63"/>
      <x v="1236"/>
      <x v="1061"/>
    </i>
    <i>
      <x v="954"/>
      <x v="1"/>
      <x v="9"/>
      <x/>
      <x v="70"/>
      <x v="1243"/>
      <x v="1062"/>
    </i>
    <i>
      <x v="955"/>
      <x v="1"/>
      <x v="9"/>
      <x/>
      <x v="40"/>
      <x v="1214"/>
      <x v="1063"/>
    </i>
    <i>
      <x v="956"/>
      <x v="1"/>
      <x v="9"/>
      <x/>
      <x v="91"/>
      <x v="1264"/>
      <x v="1064"/>
    </i>
    <i>
      <x v="957"/>
      <x v="1"/>
      <x v="9"/>
      <x/>
      <x v="107"/>
      <x v="1280"/>
      <x v="1065"/>
    </i>
    <i>
      <x v="958"/>
      <x v="1"/>
      <x v="9"/>
      <x/>
      <x v="158"/>
      <x v="1331"/>
      <x v="1066"/>
    </i>
    <i>
      <x v="959"/>
      <x v="1"/>
      <x v="9"/>
      <x/>
      <x v="211"/>
      <x v="1384"/>
      <x v="1067"/>
    </i>
    <i>
      <x v="960"/>
      <x v="1"/>
      <x v="9"/>
      <x/>
      <x v="315"/>
      <x v="1472"/>
      <x v="1068"/>
    </i>
    <i>
      <x v="961"/>
      <x v="1"/>
      <x v="9"/>
      <x/>
      <x v="322"/>
      <x v="1479"/>
      <x v="1069"/>
    </i>
    <i>
      <x v="962"/>
      <x v="1"/>
      <x v="9"/>
      <x/>
      <x v="329"/>
      <x v="1486"/>
      <x v="1070"/>
    </i>
    <i>
      <x v="963"/>
      <x v="1"/>
      <x v="9"/>
      <x/>
      <x v="340"/>
      <x v="1497"/>
      <x v="1071"/>
    </i>
    <i>
      <x v="964"/>
      <x v="1"/>
      <x v="9"/>
      <x/>
      <x v="106"/>
      <x v="1279"/>
      <x v="1072"/>
    </i>
    <i>
      <x v="965"/>
      <x v="1"/>
      <x v="9"/>
      <x/>
      <x v="137"/>
      <x v="1310"/>
      <x v="1073"/>
    </i>
    <i>
      <x v="966"/>
      <x v="1"/>
      <x v="9"/>
      <x/>
      <x v="11"/>
      <x v="1185"/>
      <x v="1074"/>
    </i>
    <i>
      <x v="967"/>
      <x v="1"/>
      <x v="9"/>
      <x/>
      <x v="27"/>
      <x v="1201"/>
      <x v="1075"/>
    </i>
    <i>
      <x v="968"/>
      <x v="1"/>
      <x v="9"/>
      <x/>
      <x v="67"/>
      <x v="1240"/>
      <x v="1076"/>
    </i>
    <i>
      <x v="969"/>
      <x v="1"/>
      <x v="9"/>
      <x/>
      <x v="76"/>
      <x v="1249"/>
      <x v="1077"/>
    </i>
    <i>
      <x v="970"/>
      <x v="1"/>
      <x v="9"/>
      <x/>
      <x v="151"/>
      <x v="1324"/>
      <x v="1078"/>
    </i>
    <i>
      <x v="971"/>
      <x v="1"/>
      <x v="9"/>
      <x/>
      <x v="337"/>
      <x v="1494"/>
      <x v="1079"/>
    </i>
    <i>
      <x v="972"/>
      <x v="1"/>
      <x v="9"/>
      <x/>
      <x v="153"/>
      <x v="1326"/>
      <x v="1080"/>
    </i>
    <i>
      <x v="973"/>
      <x v="1"/>
      <x v="9"/>
      <x/>
      <x v="10"/>
      <x v="1184"/>
      <x v="1081"/>
    </i>
    <i>
      <x v="974"/>
      <x v="1"/>
      <x v="9"/>
      <x/>
      <x v="17"/>
      <x v="1191"/>
      <x v="1082"/>
    </i>
    <i>
      <x v="975"/>
      <x v="1"/>
      <x v="9"/>
      <x/>
      <x v="131"/>
      <x v="1304"/>
      <x v="1083"/>
    </i>
    <i>
      <x v="976"/>
      <x v="1"/>
      <x v="9"/>
      <x/>
      <x v="177"/>
      <x v="1350"/>
      <x v="1084"/>
    </i>
    <i>
      <x v="977"/>
      <x v="1"/>
      <x v="9"/>
      <x/>
      <x v="178"/>
      <x v="1351"/>
      <x v="1085"/>
    </i>
    <i>
      <x v="978"/>
      <x v="1"/>
      <x v="9"/>
      <x/>
      <x v="182"/>
      <x v="1355"/>
      <x v="1086"/>
    </i>
    <i>
      <x v="979"/>
      <x v="1"/>
      <x v="9"/>
      <x/>
      <x v="249"/>
      <x v="1422"/>
      <x v="1087"/>
    </i>
    <i>
      <x v="980"/>
      <x v="1"/>
      <x v="9"/>
      <x/>
      <x v="251"/>
      <x v="1424"/>
      <x v="1088"/>
    </i>
    <i>
      <x v="981"/>
      <x v="1"/>
      <x v="9"/>
      <x/>
      <x v="318"/>
      <x v="1475"/>
      <x v="1089"/>
    </i>
    <i>
      <x v="982"/>
      <x v="1"/>
      <x v="9"/>
      <x/>
      <x v="320"/>
      <x v="1477"/>
      <x v="1090"/>
    </i>
    <i>
      <x v="983"/>
      <x v="1"/>
      <x v="9"/>
      <x/>
      <x v="345"/>
      <x v="1502"/>
      <x v="1091"/>
    </i>
    <i>
      <x v="984"/>
      <x v="1"/>
      <x v="9"/>
      <x/>
      <x v="359"/>
      <x v="1516"/>
      <x v="1092"/>
    </i>
    <i>
      <x v="985"/>
      <x v="1"/>
      <x v="9"/>
      <x/>
      <x v="3"/>
      <x v="1177"/>
      <x v="1093"/>
    </i>
    <i>
      <x v="986"/>
      <x v="1"/>
      <x v="9"/>
      <x/>
      <x v="43"/>
      <x v="1216"/>
      <x v="906"/>
    </i>
    <i>
      <x v="987"/>
      <x v="1"/>
      <x v="9"/>
      <x/>
      <x v="14"/>
      <x v="1188"/>
      <x v="907"/>
    </i>
    <i>
      <x v="988"/>
      <x v="1"/>
      <x v="9"/>
      <x/>
      <x v="49"/>
      <x v="1222"/>
      <x v="916"/>
    </i>
    <i>
      <x v="989"/>
      <x v="1"/>
      <x v="9"/>
      <x/>
      <x v="53"/>
      <x v="1226"/>
      <x v="917"/>
    </i>
    <i>
      <x v="990"/>
      <x v="1"/>
      <x v="9"/>
      <x/>
      <x v="55"/>
      <x v="1228"/>
      <x v="923"/>
    </i>
    <i>
      <x v="991"/>
      <x v="1"/>
      <x v="9"/>
      <x/>
      <x v="44"/>
      <x v="1217"/>
      <x v="908"/>
    </i>
    <i>
      <x v="992"/>
      <x v="1"/>
      <x v="9"/>
      <x/>
      <x v="84"/>
      <x v="1257"/>
      <x v="909"/>
    </i>
    <i>
      <x v="993"/>
      <x v="1"/>
      <x v="9"/>
      <x/>
      <x v="183"/>
      <x v="1356"/>
      <x v="918"/>
    </i>
    <i>
      <x v="994"/>
      <x v="1"/>
      <x v="9"/>
      <x/>
      <x v="186"/>
      <x v="1359"/>
      <x v="924"/>
    </i>
    <i>
      <x v="995"/>
      <x v="1"/>
      <x v="9"/>
      <x/>
      <x v="209"/>
      <x v="1382"/>
      <x v="910"/>
    </i>
    <i>
      <x v="996"/>
      <x v="1"/>
      <x v="9"/>
      <x/>
      <x v="221"/>
      <x v="1394"/>
      <x v="911"/>
    </i>
    <i>
      <x v="997"/>
      <x v="1"/>
      <x v="9"/>
      <x/>
      <x v="225"/>
      <x v="1398"/>
      <x v="919"/>
    </i>
    <i>
      <x v="998"/>
      <x v="1"/>
      <x v="9"/>
      <x/>
      <x v="252"/>
      <x v="1425"/>
      <x v="912"/>
    </i>
    <i>
      <x v="999"/>
      <x v="1"/>
      <x v="9"/>
      <x/>
      <x v="259"/>
      <x v="1432"/>
      <x v="915"/>
    </i>
    <i>
      <x v="1000"/>
      <x v="1"/>
      <x v="9"/>
      <x/>
      <x v="261"/>
      <x v="1434"/>
      <x v="920"/>
    </i>
    <i>
      <x v="1001"/>
      <x v="1"/>
      <x v="9"/>
      <x/>
      <x v="298"/>
      <x v="1455"/>
      <x v="922"/>
    </i>
    <i>
      <x v="1002"/>
      <x v="1"/>
      <x v="9"/>
      <x/>
      <x v="301"/>
      <x v="1458"/>
      <x v="925"/>
    </i>
    <i>
      <x v="1003"/>
      <x v="1"/>
      <x v="9"/>
      <x/>
      <x v="305"/>
      <x v="1462"/>
      <x v="913"/>
    </i>
    <i>
      <x v="1004"/>
      <x v="1"/>
      <x v="9"/>
      <x/>
      <x v="311"/>
      <x v="1468"/>
      <x v="926"/>
    </i>
    <i>
      <x v="1005"/>
      <x v="1"/>
      <x v="9"/>
      <x/>
      <x v="344"/>
      <x v="1501"/>
      <x v="921"/>
    </i>
    <i>
      <x v="1006"/>
      <x v="1"/>
      <x v="9"/>
      <x/>
      <x v="360"/>
      <x v="1517"/>
      <x v="914"/>
    </i>
    <i>
      <x v="1007"/>
      <x v="1"/>
      <x v="9"/>
      <x/>
      <x v="331"/>
      <x v="1488"/>
      <x v="1094"/>
    </i>
    <i>
      <x v="1008"/>
      <x v="1"/>
      <x v="9"/>
      <x/>
      <x v="28"/>
      <x v="1202"/>
      <x v="1095"/>
    </i>
    <i>
      <x v="1009"/>
      <x v="1"/>
      <x v="9"/>
      <x/>
      <x v="72"/>
      <x v="1245"/>
      <x v="1096"/>
    </i>
    <i>
      <x v="1010"/>
      <x v="1"/>
      <x v="9"/>
      <x/>
      <x v="77"/>
      <x v="1250"/>
      <x v="1097"/>
    </i>
    <i>
      <x v="1011"/>
      <x v="1"/>
      <x v="9"/>
      <x/>
      <x v="92"/>
      <x v="1265"/>
      <x v="1098"/>
    </i>
    <i>
      <x v="1012"/>
      <x v="1"/>
      <x v="9"/>
      <x/>
      <x v="98"/>
      <x v="1271"/>
      <x v="1099"/>
    </i>
    <i>
      <x v="1013"/>
      <x v="1"/>
      <x v="9"/>
      <x/>
      <x v="100"/>
      <x v="1273"/>
      <x v="1100"/>
    </i>
    <i>
      <x v="1014"/>
      <x v="1"/>
      <x v="9"/>
      <x/>
      <x v="136"/>
      <x v="1309"/>
      <x v="1101"/>
    </i>
    <i>
      <x v="1015"/>
      <x v="1"/>
      <x v="9"/>
      <x/>
      <x v="148"/>
      <x v="1321"/>
      <x v="1102"/>
    </i>
    <i>
      <x v="1016"/>
      <x v="1"/>
      <x v="9"/>
      <x/>
      <x v="172"/>
      <x v="1345"/>
      <x v="1103"/>
    </i>
    <i>
      <x v="1017"/>
      <x v="1"/>
      <x v="9"/>
      <x/>
      <x v="185"/>
      <x v="1358"/>
      <x v="1104"/>
    </i>
    <i>
      <x v="1018"/>
      <x v="1"/>
      <x v="9"/>
      <x/>
      <x v="195"/>
      <x v="1368"/>
      <x v="1105"/>
    </i>
    <i>
      <x v="1019"/>
      <x v="1"/>
      <x v="9"/>
      <x/>
      <x v="215"/>
      <x v="1388"/>
      <x v="1106"/>
    </i>
    <i>
      <x v="1020"/>
      <x v="1"/>
      <x v="9"/>
      <x/>
      <x v="223"/>
      <x v="1396"/>
      <x v="1107"/>
    </i>
    <i>
      <x v="1021"/>
      <x v="1"/>
      <x v="9"/>
      <x/>
      <x v="231"/>
      <x v="1404"/>
      <x v="1108"/>
    </i>
    <i>
      <x v="1022"/>
      <x v="1"/>
      <x v="9"/>
      <x/>
      <x v="293"/>
      <x v="1450"/>
      <x v="1109"/>
    </i>
    <i>
      <x v="1023"/>
      <x v="1"/>
      <x v="9"/>
      <x/>
      <x v="333"/>
      <x v="1490"/>
      <x v="1110"/>
    </i>
    <i>
      <x v="1024"/>
      <x v="1"/>
      <x v="9"/>
      <x/>
      <x v="339"/>
      <x v="1496"/>
      <x v="1111"/>
    </i>
    <i>
      <x v="1025"/>
      <x v="1"/>
      <x v="9"/>
      <x/>
      <x v="352"/>
      <x v="1509"/>
      <x v="1112"/>
    </i>
    <i>
      <x v="1026"/>
      <x v="1"/>
      <x v="9"/>
      <x/>
      <x v="355"/>
      <x v="1512"/>
      <x v="1113"/>
    </i>
    <i>
      <x v="1027"/>
      <x v="1"/>
      <x v="9"/>
      <x/>
      <x v="46"/>
      <x v="1219"/>
      <x v="1114"/>
    </i>
    <i>
      <x v="1028"/>
      <x v="1"/>
      <x v="9"/>
      <x/>
      <x v="8"/>
      <x v="1182"/>
      <x v="1115"/>
    </i>
    <i>
      <x v="1029"/>
      <x v="1"/>
      <x v="9"/>
      <x/>
      <x v="60"/>
      <x v="1233"/>
      <x v="1116"/>
    </i>
    <i>
      <x v="1030"/>
      <x v="1"/>
      <x v="9"/>
      <x/>
      <x v="73"/>
      <x v="1246"/>
      <x v="1117"/>
    </i>
    <i>
      <x v="1031"/>
      <x v="1"/>
      <x v="9"/>
      <x/>
      <x v="89"/>
      <x v="1262"/>
      <x v="1118"/>
    </i>
    <i>
      <x v="1032"/>
      <x v="1"/>
      <x v="9"/>
      <x/>
      <x v="150"/>
      <x v="1323"/>
      <x v="1119"/>
    </i>
    <i>
      <x v="1033"/>
      <x v="1"/>
      <x v="9"/>
      <x/>
      <x v="156"/>
      <x v="1329"/>
      <x v="1120"/>
    </i>
    <i>
      <x v="1034"/>
      <x v="1"/>
      <x v="9"/>
      <x/>
      <x v="159"/>
      <x v="1332"/>
      <x v="1121"/>
    </i>
    <i>
      <x v="1035"/>
      <x v="1"/>
      <x v="9"/>
      <x/>
      <x v="241"/>
      <x v="1414"/>
      <x v="1122"/>
    </i>
    <i>
      <x v="1036"/>
      <x v="1"/>
      <x v="9"/>
      <x/>
      <x v="280"/>
      <x v="1437"/>
      <x v="1123"/>
    </i>
    <i>
      <x v="1037"/>
      <x v="1"/>
      <x v="9"/>
      <x/>
      <x v="343"/>
      <x v="1500"/>
      <x v="1124"/>
    </i>
    <i>
      <x v="1038"/>
      <x v="1"/>
      <x v="9"/>
      <x/>
      <x v="350"/>
      <x v="1507"/>
      <x v="1125"/>
    </i>
    <i>
      <x v="1039"/>
      <x v="1"/>
      <x v="9"/>
      <x/>
      <x v="234"/>
      <x v="1407"/>
      <x v="781"/>
    </i>
    <i>
      <x v="1040"/>
      <x v="1"/>
      <x v="9"/>
      <x/>
      <x v="19"/>
      <x v="1193"/>
      <x v="782"/>
    </i>
    <i>
      <x v="1041"/>
      <x v="1"/>
      <x v="9"/>
      <x/>
      <x v="50"/>
      <x v="1223"/>
      <x v="783"/>
    </i>
    <i>
      <x v="1042"/>
      <x v="1"/>
      <x v="9"/>
      <x/>
      <x v="94"/>
      <x v="1267"/>
      <x v="784"/>
    </i>
    <i>
      <x v="1043"/>
      <x v="1"/>
      <x v="9"/>
      <x/>
      <x v="95"/>
      <x v="1268"/>
      <x v="785"/>
    </i>
    <i>
      <x v="1044"/>
      <x v="1"/>
      <x v="9"/>
      <x/>
      <x v="155"/>
      <x v="1328"/>
      <x v="786"/>
    </i>
    <i>
      <x v="1045"/>
      <x v="1"/>
      <x v="9"/>
      <x/>
      <x v="143"/>
      <x v="1316"/>
      <x v="787"/>
    </i>
    <i>
      <x v="1046"/>
      <x v="1"/>
      <x v="9"/>
      <x/>
      <x v="170"/>
      <x v="1343"/>
      <x v="788"/>
    </i>
    <i>
      <x v="1047"/>
      <x v="1"/>
      <x v="9"/>
      <x/>
      <x v="236"/>
      <x v="1409"/>
      <x v="789"/>
    </i>
    <i>
      <x v="1048"/>
      <x v="1"/>
      <x v="9"/>
      <x/>
      <x v="31"/>
      <x v="1205"/>
      <x v="790"/>
    </i>
    <i>
      <x v="1049"/>
      <x v="1"/>
      <x v="9"/>
      <x/>
      <x v="6"/>
      <x v="1180"/>
      <x v="791"/>
    </i>
    <i>
      <x v="1050"/>
      <x v="1"/>
      <x v="9"/>
      <x/>
      <x v="47"/>
      <x v="1220"/>
      <x v="792"/>
    </i>
    <i>
      <x v="1051"/>
      <x v="1"/>
      <x v="9"/>
      <x/>
      <x v="75"/>
      <x v="1248"/>
      <x v="793"/>
    </i>
    <i>
      <x v="1052"/>
      <x v="1"/>
      <x v="9"/>
      <x/>
      <x v="80"/>
      <x v="1253"/>
      <x v="794"/>
    </i>
    <i>
      <x v="1053"/>
      <x v="1"/>
      <x v="9"/>
      <x/>
      <x v="240"/>
      <x v="1413"/>
      <x v="795"/>
    </i>
    <i>
      <x v="1054"/>
      <x v="1"/>
      <x v="9"/>
      <x/>
      <x v="246"/>
      <x v="1419"/>
      <x v="796"/>
    </i>
    <i>
      <x v="1055"/>
      <x v="1"/>
      <x v="9"/>
      <x/>
      <x v="247"/>
      <x v="1420"/>
      <x v="797"/>
    </i>
    <i>
      <x v="1056"/>
      <x v="1"/>
      <x v="9"/>
      <x/>
      <x v="248"/>
      <x v="1421"/>
      <x v="798"/>
    </i>
    <i>
      <x v="1057"/>
      <x v="1"/>
      <x v="9"/>
      <x/>
      <x v="255"/>
      <x v="1428"/>
      <x v="799"/>
    </i>
    <i>
      <x v="1058"/>
      <x v="1"/>
      <x v="9"/>
      <x/>
      <x v="192"/>
      <x v="1365"/>
      <x v="800"/>
    </i>
    <i>
      <x v="1059"/>
      <x v="1"/>
      <x v="9"/>
      <x/>
      <x v="235"/>
      <x v="1408"/>
      <x v="801"/>
    </i>
    <i>
      <x v="1060"/>
      <x v="1"/>
      <x v="9"/>
      <x/>
      <x v="242"/>
      <x v="1415"/>
      <x v="802"/>
    </i>
    <i>
      <x v="1061"/>
      <x v="1"/>
      <x v="9"/>
      <x/>
      <x v="245"/>
      <x v="1418"/>
      <x v="803"/>
    </i>
    <i>
      <x v="1062"/>
      <x v="1"/>
      <x v="9"/>
      <x/>
      <x v="290"/>
      <x v="1447"/>
      <x v="804"/>
    </i>
    <i>
      <x v="1063"/>
      <x v="1"/>
      <x v="9"/>
      <x/>
      <x v="309"/>
      <x v="1466"/>
      <x v="805"/>
    </i>
    <i>
      <x v="1064"/>
      <x v="1"/>
      <x v="9"/>
      <x/>
      <x v="312"/>
      <x v="1469"/>
      <x v="806"/>
    </i>
    <i>
      <x v="1065"/>
      <x v="1"/>
      <x v="9"/>
      <x/>
      <x v="36"/>
      <x v="1210"/>
      <x v="807"/>
    </i>
    <i>
      <x v="1066"/>
      <x v="1"/>
      <x v="9"/>
      <x/>
      <x v="96"/>
      <x v="1269"/>
      <x v="808"/>
    </i>
    <i>
      <x v="1067"/>
      <x v="1"/>
      <x v="9"/>
      <x/>
      <x v="104"/>
      <x v="1277"/>
      <x v="809"/>
    </i>
    <i>
      <x v="1068"/>
      <x v="1"/>
      <x v="9"/>
      <x/>
      <x v="199"/>
      <x v="1372"/>
      <x v="810"/>
    </i>
    <i>
      <x v="1069"/>
      <x v="1"/>
      <x v="9"/>
      <x/>
      <x v="54"/>
      <x v="1227"/>
      <x v="813"/>
    </i>
    <i>
      <x v="1070"/>
      <x v="1"/>
      <x v="9"/>
      <x/>
      <x v="129"/>
      <x v="1302"/>
      <x v="814"/>
    </i>
    <i>
      <x v="1071"/>
      <x v="1"/>
      <x v="9"/>
      <x/>
      <x/>
      <x v="1174"/>
      <x v="815"/>
    </i>
    <i>
      <x v="1072"/>
      <x v="1"/>
      <x v="9"/>
      <x/>
      <x v="48"/>
      <x v="1221"/>
      <x v="816"/>
    </i>
    <i>
      <x v="1073"/>
      <x v="1"/>
      <x v="9"/>
      <x/>
      <x v="102"/>
      <x v="1275"/>
      <x v="817"/>
    </i>
    <i>
      <x v="1074"/>
      <x v="1"/>
      <x v="9"/>
      <x/>
      <x v="51"/>
      <x v="1224"/>
      <x v="818"/>
    </i>
    <i>
      <x v="1075"/>
      <x v="1"/>
      <x v="9"/>
      <x/>
      <x v="188"/>
      <x v="1361"/>
      <x v="819"/>
    </i>
    <i>
      <x v="1076"/>
      <x v="1"/>
      <x v="9"/>
      <x/>
      <x v="342"/>
      <x v="1499"/>
      <x v="820"/>
    </i>
    <i>
      <x v="1077"/>
      <x v="1"/>
      <x v="9"/>
      <x/>
      <x v="42"/>
      <x v="1215"/>
      <x v="821"/>
    </i>
    <i>
      <x v="1078"/>
      <x v="1"/>
      <x v="9"/>
      <x/>
      <x v="289"/>
      <x v="1446"/>
      <x v="822"/>
    </i>
    <i>
      <x v="1079"/>
      <x v="1"/>
      <x v="9"/>
      <x/>
      <x v="239"/>
      <x v="1412"/>
      <x v="823"/>
    </i>
    <i>
      <x v="1080"/>
      <x v="1"/>
      <x v="9"/>
      <x/>
      <x v="130"/>
      <x v="1303"/>
      <x v="824"/>
    </i>
    <i>
      <x v="1081"/>
      <x v="1"/>
      <x v="9"/>
      <x/>
      <x v="291"/>
      <x v="1448"/>
      <x v="825"/>
    </i>
    <i>
      <x v="1082"/>
      <x v="1"/>
      <x v="9"/>
      <x/>
      <x v="304"/>
      <x v="1461"/>
      <x v="826"/>
    </i>
    <i>
      <x v="1083"/>
      <x v="1"/>
      <x v="9"/>
      <x/>
      <x v="16"/>
      <x v="1190"/>
      <x v="827"/>
    </i>
    <i>
      <x v="1084"/>
      <x v="1"/>
      <x v="9"/>
      <x/>
      <x v="226"/>
      <x v="1399"/>
      <x v="828"/>
    </i>
    <i>
      <x v="1085"/>
      <x v="1"/>
      <x v="9"/>
      <x/>
      <x v="228"/>
      <x v="1401"/>
      <x v="829"/>
    </i>
    <i>
      <x v="1086"/>
      <x v="1"/>
      <x v="9"/>
      <x/>
      <x v="336"/>
      <x v="1493"/>
      <x v="830"/>
    </i>
    <i>
      <x v="1087"/>
      <x v="1"/>
      <x v="9"/>
      <x/>
      <x v="180"/>
      <x v="1353"/>
      <x v="831"/>
    </i>
    <i>
      <x v="1088"/>
      <x v="1"/>
      <x v="9"/>
      <x/>
      <x v="341"/>
      <x v="1498"/>
      <x v="832"/>
    </i>
    <i>
      <x v="1089"/>
      <x v="1"/>
      <x v="9"/>
      <x/>
      <x v="324"/>
      <x v="1481"/>
      <x v="833"/>
    </i>
    <i>
      <x v="1090"/>
      <x v="1"/>
      <x v="9"/>
      <x/>
      <x v="34"/>
      <x v="1208"/>
      <x v="834"/>
    </i>
    <i>
      <x v="1091"/>
      <x v="1"/>
      <x v="9"/>
      <x/>
      <x v="35"/>
      <x v="1209"/>
      <x v="835"/>
    </i>
    <i>
      <x v="1092"/>
      <x v="1"/>
      <x v="9"/>
      <x/>
      <x v="64"/>
      <x v="1237"/>
      <x v="836"/>
    </i>
    <i>
      <x v="1093"/>
      <x v="1"/>
      <x v="9"/>
      <x/>
      <x v="83"/>
      <x v="1256"/>
      <x v="837"/>
    </i>
    <i>
      <x v="1094"/>
      <x v="1"/>
      <x v="9"/>
      <x/>
      <x v="90"/>
      <x v="1263"/>
      <x v="838"/>
    </i>
    <i>
      <x v="1095"/>
      <x v="1"/>
      <x v="9"/>
      <x/>
      <x v="110"/>
      <x v="1283"/>
      <x v="839"/>
    </i>
    <i>
      <x v="1096"/>
      <x v="1"/>
      <x v="9"/>
      <x/>
      <x v="112"/>
      <x v="1285"/>
      <x v="840"/>
    </i>
    <i>
      <x v="1097"/>
      <x v="1"/>
      <x v="9"/>
      <x/>
      <x v="117"/>
      <x v="1290"/>
      <x v="841"/>
    </i>
    <i>
      <x v="1098"/>
      <x v="1"/>
      <x v="9"/>
      <x/>
      <x v="120"/>
      <x v="1293"/>
      <x v="842"/>
    </i>
    <i>
      <x v="1099"/>
      <x v="1"/>
      <x v="9"/>
      <x/>
      <x v="121"/>
      <x v="1294"/>
      <x v="843"/>
    </i>
    <i>
      <x v="1100"/>
      <x v="1"/>
      <x v="9"/>
      <x/>
      <x v="124"/>
      <x v="1297"/>
      <x v="844"/>
    </i>
    <i>
      <x v="1101"/>
      <x v="1"/>
      <x v="9"/>
      <x/>
      <x v="125"/>
      <x v="1298"/>
      <x v="845"/>
    </i>
    <i>
      <x v="1102"/>
      <x v="1"/>
      <x v="9"/>
      <x/>
      <x v="135"/>
      <x v="1308"/>
      <x v="846"/>
    </i>
    <i>
      <x v="1103"/>
      <x v="1"/>
      <x v="9"/>
      <x/>
      <x v="144"/>
      <x v="1317"/>
      <x v="847"/>
    </i>
    <i>
      <x v="1104"/>
      <x v="1"/>
      <x v="9"/>
      <x/>
      <x v="145"/>
      <x v="1318"/>
      <x v="848"/>
    </i>
    <i>
      <x v="1105"/>
      <x v="1"/>
      <x v="9"/>
      <x/>
      <x v="146"/>
      <x v="1319"/>
      <x v="849"/>
    </i>
    <i>
      <x v="1106"/>
      <x v="1"/>
      <x v="9"/>
      <x/>
      <x v="161"/>
      <x v="1334"/>
      <x v="850"/>
    </i>
    <i>
      <x v="1107"/>
      <x v="1"/>
      <x v="9"/>
      <x/>
      <x v="163"/>
      <x v="1336"/>
      <x v="851"/>
    </i>
    <i>
      <x v="1108"/>
      <x v="1"/>
      <x v="9"/>
      <x/>
      <x v="187"/>
      <x v="1360"/>
      <x v="852"/>
    </i>
    <i>
      <x v="1109"/>
      <x v="1"/>
      <x v="9"/>
      <x/>
      <x v="206"/>
      <x v="1379"/>
      <x v="853"/>
    </i>
    <i>
      <x v="1110"/>
      <x v="1"/>
      <x v="9"/>
      <x/>
      <x v="213"/>
      <x v="1386"/>
      <x v="854"/>
    </i>
    <i>
      <x v="1111"/>
      <x v="1"/>
      <x v="9"/>
      <x/>
      <x v="229"/>
      <x v="1402"/>
      <x v="855"/>
    </i>
    <i>
      <x v="1112"/>
      <x v="1"/>
      <x v="9"/>
      <x/>
      <x v="232"/>
      <x v="1405"/>
      <x v="856"/>
    </i>
    <i>
      <x v="1113"/>
      <x v="1"/>
      <x v="9"/>
      <x/>
      <x v="250"/>
      <x v="1423"/>
      <x v="857"/>
    </i>
    <i>
      <x v="1114"/>
      <x v="1"/>
      <x v="9"/>
      <x/>
      <x v="257"/>
      <x v="1430"/>
      <x v="858"/>
    </i>
    <i>
      <x v="1115"/>
      <x v="1"/>
      <x v="9"/>
      <x/>
      <x v="263"/>
      <x v="1436"/>
      <x v="859"/>
    </i>
    <i>
      <x v="1116"/>
      <x v="1"/>
      <x v="9"/>
      <x/>
      <x v="281"/>
      <x v="1438"/>
      <x v="860"/>
    </i>
    <i>
      <x v="1117"/>
      <x v="1"/>
      <x v="9"/>
      <x/>
      <x v="307"/>
      <x v="1464"/>
      <x v="861"/>
    </i>
    <i>
      <x v="1118"/>
      <x v="1"/>
      <x v="9"/>
      <x/>
      <x v="310"/>
      <x v="1467"/>
      <x v="862"/>
    </i>
    <i>
      <x v="1119"/>
      <x v="1"/>
      <x v="9"/>
      <x/>
      <x v="317"/>
      <x v="1474"/>
      <x v="863"/>
    </i>
    <i>
      <x v="1120"/>
      <x v="1"/>
      <x v="9"/>
      <x/>
      <x v="357"/>
      <x v="1514"/>
      <x v="864"/>
    </i>
    <i>
      <x v="1121"/>
      <x v="1"/>
      <x v="9"/>
      <x/>
      <x v="233"/>
      <x v="1406"/>
      <x v="865"/>
    </i>
    <i>
      <x v="1122"/>
      <x v="1"/>
      <x v="9"/>
      <x/>
      <x v="222"/>
      <x v="1395"/>
      <x v="866"/>
    </i>
    <i>
      <x v="1123"/>
      <x v="1"/>
      <x v="9"/>
      <x/>
      <x v="308"/>
      <x v="1465"/>
      <x v="867"/>
    </i>
    <i>
      <x v="1124"/>
      <x v="1"/>
      <x v="9"/>
      <x/>
      <x v="59"/>
      <x v="1232"/>
      <x v="868"/>
    </i>
    <i>
      <x v="1125"/>
      <x v="1"/>
      <x v="9"/>
      <x/>
      <x v="132"/>
      <x v="1305"/>
      <x v="869"/>
    </i>
    <i>
      <x v="1126"/>
      <x v="1"/>
      <x v="9"/>
      <x/>
      <x v="335"/>
      <x v="1492"/>
      <x v="870"/>
    </i>
    <i>
      <x v="1127"/>
      <x v="1"/>
      <x v="9"/>
      <x/>
      <x v="297"/>
      <x v="1454"/>
      <x v="871"/>
    </i>
    <i>
      <x v="1128"/>
      <x v="1"/>
      <x v="9"/>
      <x/>
      <x v="13"/>
      <x v="1187"/>
      <x v="872"/>
    </i>
    <i>
      <x v="1129"/>
      <x v="1"/>
      <x v="9"/>
      <x/>
      <x v="22"/>
      <x v="1196"/>
      <x v="873"/>
    </i>
    <i>
      <x v="1130"/>
      <x v="1"/>
      <x v="9"/>
      <x/>
      <x v="198"/>
      <x v="1371"/>
      <x v="874"/>
    </i>
    <i>
      <x v="1131"/>
      <x v="1"/>
      <x v="9"/>
      <x/>
      <x v="173"/>
      <x v="1346"/>
      <x v="875"/>
    </i>
    <i>
      <x v="1132"/>
      <x v="1"/>
      <x v="9"/>
      <x/>
      <x v="2"/>
      <x v="1176"/>
      <x v="876"/>
    </i>
    <i>
      <x v="1133"/>
      <x v="1"/>
      <x v="9"/>
      <x/>
      <x v="74"/>
      <x v="1247"/>
      <x v="877"/>
    </i>
    <i>
      <x v="1134"/>
      <x v="1"/>
      <x v="9"/>
      <x/>
      <x v="167"/>
      <x v="1340"/>
      <x v="878"/>
    </i>
    <i>
      <x v="1135"/>
      <x v="1"/>
      <x v="9"/>
      <x/>
      <x v="313"/>
      <x v="1470"/>
      <x v="879"/>
    </i>
    <i>
      <x v="1136"/>
      <x v="1"/>
      <x v="9"/>
      <x/>
      <x v="327"/>
      <x v="1484"/>
      <x v="880"/>
    </i>
    <i>
      <x v="1137"/>
      <x v="1"/>
      <x v="9"/>
      <x/>
      <x v="85"/>
      <x v="1258"/>
      <x v="881"/>
    </i>
    <i>
      <x v="1138"/>
      <x v="1"/>
      <x v="9"/>
      <x/>
      <x v="114"/>
      <x v="1287"/>
      <x v="882"/>
    </i>
    <i>
      <x v="1139"/>
      <x v="1"/>
      <x v="9"/>
      <x/>
      <x v="194"/>
      <x v="1367"/>
      <x v="883"/>
    </i>
    <i>
      <x v="1140"/>
      <x v="1"/>
      <x v="9"/>
      <x/>
      <x v="212"/>
      <x v="1385"/>
      <x v="884"/>
    </i>
    <i>
      <x v="1141"/>
      <x v="1"/>
      <x v="9"/>
      <x/>
      <x v="346"/>
      <x v="1503"/>
      <x v="890"/>
    </i>
    <i>
      <x v="1142"/>
      <x v="1"/>
      <x v="9"/>
      <x/>
      <x v="71"/>
      <x v="1244"/>
      <x v="891"/>
    </i>
    <i>
      <x v="1143"/>
      <x v="1"/>
      <x v="9"/>
      <x/>
      <x v="133"/>
      <x v="1306"/>
      <x v="892"/>
    </i>
    <i>
      <x v="1144"/>
      <x v="1"/>
      <x v="9"/>
      <x/>
      <x v="154"/>
      <x v="1327"/>
      <x v="893"/>
    </i>
    <i>
      <x v="1145"/>
      <x v="1"/>
      <x v="9"/>
      <x/>
      <x v="162"/>
      <x v="1335"/>
      <x v="894"/>
    </i>
    <i>
      <x v="1146"/>
      <x v="1"/>
      <x v="9"/>
      <x/>
      <x v="168"/>
      <x v="1341"/>
      <x v="895"/>
    </i>
    <i>
      <x v="1147"/>
      <x v="1"/>
      <x v="9"/>
      <x/>
      <x v="197"/>
      <x v="1370"/>
      <x v="896"/>
    </i>
    <i>
      <x v="1148"/>
      <x v="1"/>
      <x v="9"/>
      <x/>
      <x v="201"/>
      <x v="1374"/>
      <x v="897"/>
    </i>
    <i>
      <x v="1149"/>
      <x v="1"/>
      <x v="9"/>
      <x/>
      <x v="127"/>
      <x v="1300"/>
      <x v="898"/>
    </i>
    <i>
      <x v="1150"/>
      <x v="1"/>
      <x v="9"/>
      <x/>
      <x v="97"/>
      <x v="1270"/>
      <x v="899"/>
    </i>
    <i>
      <x v="1151"/>
      <x v="1"/>
      <x v="9"/>
      <x/>
      <x v="128"/>
      <x v="1301"/>
      <x v="900"/>
    </i>
    <i>
      <x v="1152"/>
      <x v="1"/>
      <x v="9"/>
      <x/>
      <x v="286"/>
      <x v="1443"/>
      <x v="901"/>
    </i>
    <i>
      <x v="1153"/>
      <x v="1"/>
      <x v="9"/>
      <x/>
      <x v="12"/>
      <x v="1186"/>
      <x v="902"/>
    </i>
    <i>
      <x v="1154"/>
      <x v="1"/>
      <x v="9"/>
      <x/>
      <x v="24"/>
      <x v="1198"/>
      <x v="903"/>
    </i>
    <i>
      <x v="1155"/>
      <x v="1"/>
      <x v="9"/>
      <x/>
      <x v="244"/>
      <x v="1417"/>
      <x v="904"/>
    </i>
    <i>
      <x v="1156"/>
      <x v="1"/>
      <x v="9"/>
      <x/>
      <x v="99"/>
      <x v="1272"/>
      <x v="905"/>
    </i>
    <i>
      <x v="1157"/>
      <x v="1"/>
      <x v="9"/>
      <x v="1"/>
      <x v="41"/>
      <x v="2328"/>
      <x v="1488"/>
    </i>
    <i>
      <x v="1158"/>
      <x v="1"/>
      <x v="9"/>
      <x v="2"/>
      <x v="276"/>
      <x v="2324"/>
      <x v="1489"/>
    </i>
    <i>
      <x v="1159"/>
      <x v="1"/>
      <x v="9"/>
      <x v="2"/>
      <x v="264"/>
      <x v="2312"/>
      <x v="1497"/>
    </i>
    <i>
      <x v="1160"/>
      <x v="1"/>
      <x v="9"/>
      <x v="2"/>
      <x v="266"/>
      <x v="2314"/>
      <x v="1498"/>
    </i>
    <i>
      <x v="1161"/>
      <x v="1"/>
      <x v="9"/>
      <x v="2"/>
      <x v="268"/>
      <x v="2316"/>
      <x v="1499"/>
    </i>
    <i>
      <x v="1162"/>
      <x v="1"/>
      <x v="9"/>
      <x v="2"/>
      <x v="277"/>
      <x v="2325"/>
      <x v="1500"/>
    </i>
    <i>
      <x v="1163"/>
      <x v="1"/>
      <x v="9"/>
      <x v="2"/>
      <x v="275"/>
      <x v="2323"/>
      <x v="1501"/>
    </i>
    <i>
      <x v="1164"/>
      <x v="1"/>
      <x v="9"/>
      <x v="2"/>
      <x v="273"/>
      <x v="2321"/>
      <x v="1502"/>
    </i>
    <i>
      <x v="1165"/>
      <x v="1"/>
      <x v="9"/>
      <x v="2"/>
      <x v="278"/>
      <x v="2326"/>
      <x v="1503"/>
    </i>
    <i>
      <x v="1166"/>
      <x v="1"/>
      <x v="9"/>
      <x v="2"/>
      <x v="269"/>
      <x v="2317"/>
      <x v="1504"/>
    </i>
    <i>
      <x v="1167"/>
      <x v="1"/>
      <x v="9"/>
      <x v="2"/>
      <x v="270"/>
      <x v="2318"/>
      <x v="1490"/>
    </i>
    <i>
      <x v="1168"/>
      <x v="1"/>
      <x v="9"/>
      <x v="2"/>
      <x v="267"/>
      <x v="2315"/>
      <x v="1491"/>
    </i>
    <i>
      <x v="1169"/>
      <x v="1"/>
      <x v="9"/>
      <x v="2"/>
      <x v="272"/>
      <x v="2320"/>
      <x v="1492"/>
    </i>
    <i>
      <x v="1170"/>
      <x v="1"/>
      <x v="9"/>
      <x v="2"/>
      <x v="279"/>
      <x v="2327"/>
      <x v="1493"/>
    </i>
    <i>
      <x v="1171"/>
      <x v="1"/>
      <x v="9"/>
      <x v="2"/>
      <x v="271"/>
      <x v="2319"/>
      <x v="1494"/>
    </i>
    <i>
      <x v="1172"/>
      <x v="1"/>
      <x v="9"/>
      <x v="2"/>
      <x v="265"/>
      <x v="2313"/>
      <x v="1495"/>
    </i>
    <i>
      <x v="1173"/>
      <x v="1"/>
      <x v="9"/>
      <x v="2"/>
      <x v="274"/>
      <x v="2322"/>
      <x v="1496"/>
    </i>
    <i>
      <x v="1174"/>
      <x v="1"/>
      <x v="9"/>
      <x/>
      <x v="113"/>
      <x v="2079"/>
      <x v="1173"/>
    </i>
    <i>
      <x v="1175"/>
      <x v="1"/>
      <x v="9"/>
      <x/>
      <x v="5"/>
      <x v="1972"/>
      <x v="1174"/>
    </i>
    <i>
      <x v="1176"/>
      <x v="1"/>
      <x v="9"/>
      <x/>
      <x v="227"/>
      <x v="2193"/>
      <x v="1247"/>
    </i>
    <i>
      <x v="1177"/>
      <x v="1"/>
      <x v="9"/>
      <x/>
      <x v="25"/>
      <x v="1992"/>
      <x v="1248"/>
    </i>
    <i>
      <x v="1178"/>
      <x v="1"/>
      <x v="9"/>
      <x/>
      <x v="58"/>
      <x v="2024"/>
      <x v="1249"/>
    </i>
    <i>
      <x v="1179"/>
      <x v="1"/>
      <x v="9"/>
      <x/>
      <x v="108"/>
      <x v="2074"/>
      <x v="1250"/>
    </i>
    <i>
      <x v="1180"/>
      <x v="1"/>
      <x v="9"/>
      <x/>
      <x v="218"/>
      <x v="2184"/>
      <x v="1251"/>
    </i>
    <i>
      <x v="1181"/>
      <x v="1"/>
      <x v="9"/>
      <x/>
      <x v="9"/>
      <x v="1976"/>
      <x v="1289"/>
    </i>
    <i>
      <x v="1182"/>
      <x v="1"/>
      <x v="9"/>
      <x/>
      <x v="171"/>
      <x v="2137"/>
      <x v="1290"/>
    </i>
    <i>
      <x v="1183"/>
      <x v="1"/>
      <x v="9"/>
      <x/>
      <x v="326"/>
      <x v="2276"/>
      <x v="1291"/>
    </i>
    <i>
      <x v="1184"/>
      <x v="1"/>
      <x v="9"/>
      <x/>
      <x v="330"/>
      <x v="2280"/>
      <x v="1292"/>
    </i>
    <i>
      <x v="1185"/>
      <x v="1"/>
      <x v="9"/>
      <x/>
      <x v="18"/>
      <x v="1985"/>
      <x v="1293"/>
    </i>
    <i>
      <x v="1186"/>
      <x v="1"/>
      <x v="9"/>
      <x/>
      <x v="190"/>
      <x v="2156"/>
      <x v="1294"/>
    </i>
    <i>
      <x v="1187"/>
      <x v="1"/>
      <x v="9"/>
      <x/>
      <x v="314"/>
      <x v="2264"/>
      <x v="1295"/>
    </i>
    <i>
      <x v="1188"/>
      <x v="1"/>
      <x v="9"/>
      <x/>
      <x v="338"/>
      <x v="2288"/>
      <x v="1296"/>
    </i>
    <i>
      <x v="1189"/>
      <x v="1"/>
      <x v="9"/>
      <x/>
      <x v="166"/>
      <x v="2132"/>
      <x v="1297"/>
    </i>
    <i>
      <x v="1190"/>
      <x v="1"/>
      <x v="9"/>
      <x/>
      <x v="68"/>
      <x v="2034"/>
      <x v="1298"/>
    </i>
    <i>
      <x v="1191"/>
      <x v="1"/>
      <x v="9"/>
      <x/>
      <x v="20"/>
      <x v="1987"/>
      <x v="1299"/>
    </i>
    <i>
      <x v="1192"/>
      <x v="1"/>
      <x v="9"/>
      <x/>
      <x v="334"/>
      <x v="2284"/>
      <x v="1300"/>
    </i>
    <i>
      <x v="1193"/>
      <x v="1"/>
      <x v="9"/>
      <x/>
      <x v="38"/>
      <x v="2005"/>
      <x v="1301"/>
    </i>
    <i>
      <x v="1194"/>
      <x v="1"/>
      <x v="9"/>
      <x/>
      <x v="81"/>
      <x v="2047"/>
      <x v="1302"/>
    </i>
    <i>
      <x v="1195"/>
      <x v="1"/>
      <x v="9"/>
      <x/>
      <x v="347"/>
      <x v="2297"/>
      <x v="1303"/>
    </i>
    <i>
      <x v="1196"/>
      <x v="1"/>
      <x v="9"/>
      <x/>
      <x v="4"/>
      <x v="1971"/>
      <x v="1304"/>
    </i>
    <i>
      <x v="1197"/>
      <x v="1"/>
      <x v="9"/>
      <x/>
      <x v="93"/>
      <x v="2059"/>
      <x v="1305"/>
    </i>
    <i>
      <x v="1198"/>
      <x v="1"/>
      <x v="9"/>
      <x/>
      <x v="109"/>
      <x v="2075"/>
      <x v="1306"/>
    </i>
    <i>
      <x v="1199"/>
      <x v="1"/>
      <x v="9"/>
      <x/>
      <x v="126"/>
      <x v="2092"/>
      <x v="1307"/>
    </i>
    <i>
      <x v="1200"/>
      <x v="1"/>
      <x v="9"/>
      <x/>
      <x v="69"/>
      <x v="2035"/>
      <x v="1308"/>
    </i>
    <i>
      <x v="1201"/>
      <x v="1"/>
      <x v="9"/>
      <x/>
      <x v="7"/>
      <x v="1974"/>
      <x v="1309"/>
    </i>
    <i>
      <x v="1202"/>
      <x v="1"/>
      <x v="9"/>
      <x/>
      <x v="122"/>
      <x v="2088"/>
      <x v="1310"/>
    </i>
    <i>
      <x v="1203"/>
      <x v="1"/>
      <x v="9"/>
      <x/>
      <x v="196"/>
      <x v="2162"/>
      <x v="1311"/>
    </i>
    <i>
      <x v="1204"/>
      <x v="1"/>
      <x v="9"/>
      <x/>
      <x v="351"/>
      <x v="2301"/>
      <x v="1312"/>
    </i>
    <i>
      <x v="1205"/>
      <x v="1"/>
      <x v="9"/>
      <x/>
      <x v="111"/>
      <x v="2077"/>
      <x v="1313"/>
    </i>
    <i>
      <x v="1206"/>
      <x v="1"/>
      <x v="9"/>
      <x/>
      <x v="26"/>
      <x v="1993"/>
      <x v="1314"/>
    </i>
    <i>
      <x v="1207"/>
      <x v="1"/>
      <x v="9"/>
      <x/>
      <x v="157"/>
      <x v="2123"/>
      <x v="1315"/>
    </i>
    <i>
      <x v="1208"/>
      <x v="1"/>
      <x v="9"/>
      <x/>
      <x v="295"/>
      <x v="2245"/>
      <x v="1316"/>
    </i>
    <i>
      <x v="1209"/>
      <x v="1"/>
      <x v="9"/>
      <x/>
      <x v="193"/>
      <x v="2159"/>
      <x v="1317"/>
    </i>
    <i>
      <x v="1210"/>
      <x v="1"/>
      <x v="9"/>
      <x/>
      <x v="62"/>
      <x v="2028"/>
      <x v="1318"/>
    </i>
    <i>
      <x v="1211"/>
      <x v="1"/>
      <x v="9"/>
      <x/>
      <x v="175"/>
      <x v="2141"/>
      <x v="1319"/>
    </i>
    <i>
      <x v="1212"/>
      <x v="1"/>
      <x v="9"/>
      <x/>
      <x v="238"/>
      <x v="2204"/>
      <x v="1320"/>
    </i>
    <i>
      <x v="1213"/>
      <x v="1"/>
      <x v="9"/>
      <x/>
      <x v="288"/>
      <x v="2238"/>
      <x v="1321"/>
    </i>
    <i>
      <x v="1214"/>
      <x v="1"/>
      <x v="9"/>
      <x/>
      <x v="348"/>
      <x v="2298"/>
      <x v="1322"/>
    </i>
    <i>
      <x v="1215"/>
      <x v="1"/>
      <x v="9"/>
      <x/>
      <x v="30"/>
      <x v="1997"/>
      <x v="1323"/>
    </i>
    <i>
      <x v="1216"/>
      <x v="1"/>
      <x v="9"/>
      <x/>
      <x v="65"/>
      <x v="2031"/>
      <x v="1324"/>
    </i>
    <i>
      <x v="1217"/>
      <x v="1"/>
      <x v="9"/>
      <x/>
      <x v="116"/>
      <x v="2082"/>
      <x v="1325"/>
    </i>
    <i>
      <x v="1218"/>
      <x v="1"/>
      <x v="9"/>
      <x/>
      <x v="230"/>
      <x v="2196"/>
      <x v="1326"/>
    </i>
    <i>
      <x v="1219"/>
      <x v="1"/>
      <x v="9"/>
      <x/>
      <x v="258"/>
      <x v="2224"/>
      <x v="1327"/>
    </i>
    <i>
      <x v="1220"/>
      <x v="1"/>
      <x v="9"/>
      <x/>
      <x v="356"/>
      <x v="2306"/>
      <x v="1328"/>
    </i>
    <i>
      <x v="1221"/>
      <x v="1"/>
      <x v="9"/>
      <x/>
      <x v="115"/>
      <x v="2081"/>
      <x v="1329"/>
    </i>
    <i>
      <x v="1222"/>
      <x v="1"/>
      <x v="9"/>
      <x/>
      <x v="152"/>
      <x v="2118"/>
      <x v="1330"/>
    </i>
    <i>
      <x v="1223"/>
      <x v="1"/>
      <x v="9"/>
      <x/>
      <x v="23"/>
      <x v="1990"/>
      <x v="1331"/>
    </i>
    <i>
      <x v="1224"/>
      <x v="1"/>
      <x v="9"/>
      <x/>
      <x v="285"/>
      <x v="2235"/>
      <x v="1332"/>
    </i>
    <i>
      <x v="1225"/>
      <x v="1"/>
      <x v="9"/>
      <x/>
      <x v="300"/>
      <x v="2250"/>
      <x v="1333"/>
    </i>
    <i>
      <x v="1226"/>
      <x v="1"/>
      <x v="9"/>
      <x/>
      <x v="123"/>
      <x v="2089"/>
      <x v="1334"/>
    </i>
    <i>
      <x v="1227"/>
      <x v="1"/>
      <x v="9"/>
      <x/>
      <x v="15"/>
      <x v="1982"/>
      <x v="1335"/>
    </i>
    <i>
      <x v="1228"/>
      <x v="1"/>
      <x v="9"/>
      <x/>
      <x v="203"/>
      <x v="2169"/>
      <x v="1336"/>
    </i>
    <i>
      <x v="1229"/>
      <x v="1"/>
      <x v="9"/>
      <x/>
      <x v="216"/>
      <x v="2182"/>
      <x v="1337"/>
    </i>
    <i>
      <x v="1230"/>
      <x v="1"/>
      <x v="9"/>
      <x/>
      <x v="361"/>
      <x v="2311"/>
      <x v="1338"/>
    </i>
    <i>
      <x v="1231"/>
      <x v="1"/>
      <x v="9"/>
      <x/>
      <x v="253"/>
      <x v="2219"/>
      <x v="1339"/>
    </i>
    <i>
      <x v="1232"/>
      <x v="1"/>
      <x v="9"/>
      <x/>
      <x v="21"/>
      <x v="1988"/>
      <x v="1340"/>
    </i>
    <i>
      <x v="1233"/>
      <x v="1"/>
      <x v="9"/>
      <x/>
      <x v="103"/>
      <x v="2069"/>
      <x v="1341"/>
    </i>
    <i>
      <x v="1234"/>
      <x v="1"/>
      <x v="9"/>
      <x/>
      <x v="118"/>
      <x v="2084"/>
      <x v="1342"/>
    </i>
    <i>
      <x v="1235"/>
      <x v="1"/>
      <x v="9"/>
      <x/>
      <x v="184"/>
      <x v="2150"/>
      <x v="1343"/>
    </i>
    <i>
      <x v="1236"/>
      <x v="1"/>
      <x v="9"/>
      <x/>
      <x v="296"/>
      <x v="2246"/>
      <x v="1344"/>
    </i>
    <i>
      <x v="1237"/>
      <x v="1"/>
      <x v="9"/>
      <x/>
      <x v="1"/>
      <x v="1968"/>
      <x v="1345"/>
    </i>
    <i>
      <x v="1238"/>
      <x v="1"/>
      <x v="9"/>
      <x/>
      <x v="29"/>
      <x v="1996"/>
      <x v="1346"/>
    </i>
    <i>
      <x v="1239"/>
      <x v="1"/>
      <x v="9"/>
      <x/>
      <x v="86"/>
      <x v="2052"/>
      <x v="1347"/>
    </i>
    <i>
      <x v="1240"/>
      <x v="1"/>
      <x v="9"/>
      <x/>
      <x v="87"/>
      <x v="2053"/>
      <x v="1348"/>
    </i>
    <i>
      <x v="1241"/>
      <x v="1"/>
      <x v="9"/>
      <x/>
      <x v="325"/>
      <x v="2275"/>
      <x v="1349"/>
    </i>
    <i>
      <x v="1242"/>
      <x v="1"/>
      <x v="9"/>
      <x/>
      <x v="302"/>
      <x v="2252"/>
      <x v="1350"/>
    </i>
    <i>
      <x v="1243"/>
      <x v="1"/>
      <x v="9"/>
      <x/>
      <x v="32"/>
      <x v="1999"/>
      <x v="1351"/>
    </i>
    <i>
      <x v="1244"/>
      <x v="1"/>
      <x v="9"/>
      <x/>
      <x v="142"/>
      <x v="2108"/>
      <x v="1352"/>
    </i>
    <i>
      <x v="1245"/>
      <x v="1"/>
      <x v="9"/>
      <x/>
      <x v="202"/>
      <x v="2168"/>
      <x v="1353"/>
    </i>
    <i>
      <x v="1246"/>
      <x v="1"/>
      <x v="9"/>
      <x/>
      <x v="243"/>
      <x v="2209"/>
      <x v="1354"/>
    </i>
    <i>
      <x v="1247"/>
      <x v="1"/>
      <x v="9"/>
      <x/>
      <x v="323"/>
      <x v="2273"/>
      <x v="1355"/>
    </i>
    <i>
      <x v="1248"/>
      <x v="1"/>
      <x v="9"/>
      <x/>
      <x v="254"/>
      <x v="2220"/>
      <x v="1356"/>
    </i>
    <i>
      <x v="1249"/>
      <x v="1"/>
      <x v="9"/>
      <x/>
      <x v="139"/>
      <x v="2105"/>
      <x v="1357"/>
    </i>
    <i>
      <x v="1250"/>
      <x v="1"/>
      <x v="9"/>
      <x/>
      <x v="191"/>
      <x v="2157"/>
      <x v="1358"/>
    </i>
    <i>
      <x v="1251"/>
      <x v="1"/>
      <x v="9"/>
      <x/>
      <x v="354"/>
      <x v="2304"/>
      <x v="1359"/>
    </i>
    <i>
      <x v="1252"/>
      <x v="1"/>
      <x v="9"/>
      <x/>
      <x v="260"/>
      <x v="2226"/>
      <x v="1360"/>
    </i>
    <i>
      <x v="1253"/>
      <x v="1"/>
      <x v="9"/>
      <x/>
      <x v="52"/>
      <x v="2018"/>
      <x v="1361"/>
    </i>
    <i>
      <x v="1254"/>
      <x v="1"/>
      <x v="9"/>
      <x/>
      <x v="56"/>
      <x v="2022"/>
      <x v="1362"/>
    </i>
    <i>
      <x v="1255"/>
      <x v="1"/>
      <x v="9"/>
      <x/>
      <x v="61"/>
      <x v="2027"/>
      <x v="1363"/>
    </i>
    <i>
      <x v="1256"/>
      <x v="1"/>
      <x v="9"/>
      <x/>
      <x v="82"/>
      <x v="2048"/>
      <x v="1364"/>
    </i>
    <i>
      <x v="1257"/>
      <x v="1"/>
      <x v="9"/>
      <x/>
      <x v="101"/>
      <x v="2067"/>
      <x v="1365"/>
    </i>
    <i>
      <x v="1258"/>
      <x v="1"/>
      <x v="9"/>
      <x/>
      <x v="134"/>
      <x v="2100"/>
      <x v="1366"/>
    </i>
    <i>
      <x v="1259"/>
      <x v="1"/>
      <x v="9"/>
      <x/>
      <x v="160"/>
      <x v="2126"/>
      <x v="1367"/>
    </i>
    <i>
      <x v="1260"/>
      <x v="1"/>
      <x v="9"/>
      <x/>
      <x v="164"/>
      <x v="2130"/>
      <x v="1368"/>
    </i>
    <i>
      <x v="1261"/>
      <x v="1"/>
      <x v="9"/>
      <x/>
      <x v="176"/>
      <x v="2142"/>
      <x v="1369"/>
    </i>
    <i>
      <x v="1262"/>
      <x v="1"/>
      <x v="9"/>
      <x/>
      <x v="189"/>
      <x v="2155"/>
      <x v="1370"/>
    </i>
    <i>
      <x v="1263"/>
      <x v="1"/>
      <x v="9"/>
      <x/>
      <x v="217"/>
      <x v="2183"/>
      <x v="1371"/>
    </i>
    <i>
      <x v="1264"/>
      <x v="1"/>
      <x v="9"/>
      <x/>
      <x v="219"/>
      <x v="2185"/>
      <x v="1372"/>
    </i>
    <i>
      <x v="1265"/>
      <x v="1"/>
      <x v="9"/>
      <x/>
      <x v="256"/>
      <x v="2222"/>
      <x v="1373"/>
    </i>
    <i>
      <x v="1266"/>
      <x v="1"/>
      <x v="9"/>
      <x/>
      <x v="282"/>
      <x v="2232"/>
      <x v="1374"/>
    </i>
    <i>
      <x v="1267"/>
      <x v="1"/>
      <x v="9"/>
      <x/>
      <x v="283"/>
      <x v="2233"/>
      <x v="1375"/>
    </i>
    <i>
      <x v="1268"/>
      <x v="1"/>
      <x v="9"/>
      <x/>
      <x v="319"/>
      <x v="2269"/>
      <x v="1376"/>
    </i>
    <i>
      <x v="1269"/>
      <x v="1"/>
      <x v="9"/>
      <x/>
      <x v="220"/>
      <x v="2186"/>
      <x v="1377"/>
    </i>
    <i>
      <x v="1270"/>
      <x v="1"/>
      <x v="9"/>
      <x/>
      <x v="119"/>
      <x v="2085"/>
      <x v="1378"/>
    </i>
    <i>
      <x v="1271"/>
      <x v="1"/>
      <x v="9"/>
      <x/>
      <x v="141"/>
      <x v="2107"/>
      <x v="1379"/>
    </i>
    <i>
      <x v="1272"/>
      <x v="1"/>
      <x v="9"/>
      <x/>
      <x v="165"/>
      <x v="2131"/>
      <x v="1380"/>
    </i>
    <i>
      <x v="1273"/>
      <x v="1"/>
      <x v="9"/>
      <x/>
      <x v="181"/>
      <x v="2147"/>
      <x v="1381"/>
    </i>
    <i>
      <x v="1274"/>
      <x v="1"/>
      <x v="9"/>
      <x/>
      <x v="204"/>
      <x v="2170"/>
      <x v="1382"/>
    </i>
    <i>
      <x v="1275"/>
      <x v="1"/>
      <x v="9"/>
      <x/>
      <x v="303"/>
      <x v="2253"/>
      <x v="1383"/>
    </i>
    <i>
      <x v="1276"/>
      <x v="1"/>
      <x v="9"/>
      <x/>
      <x v="39"/>
      <x v="2006"/>
      <x v="1384"/>
    </i>
    <i>
      <x v="1277"/>
      <x v="1"/>
      <x v="9"/>
      <x/>
      <x v="45"/>
      <x v="2011"/>
      <x v="1385"/>
    </i>
    <i>
      <x v="1278"/>
      <x v="1"/>
      <x v="9"/>
      <x/>
      <x v="147"/>
      <x v="2113"/>
      <x v="1386"/>
    </i>
    <i>
      <x v="1279"/>
      <x v="1"/>
      <x v="9"/>
      <x/>
      <x v="179"/>
      <x v="2145"/>
      <x v="1387"/>
    </i>
    <i>
      <x v="1280"/>
      <x v="1"/>
      <x v="9"/>
      <x/>
      <x v="200"/>
      <x v="2166"/>
      <x v="1388"/>
    </i>
    <i>
      <x v="1281"/>
      <x v="1"/>
      <x v="9"/>
      <x/>
      <x v="214"/>
      <x v="2180"/>
      <x v="1389"/>
    </i>
    <i>
      <x v="1282"/>
      <x v="1"/>
      <x v="9"/>
      <x/>
      <x v="224"/>
      <x v="2190"/>
      <x v="1390"/>
    </i>
    <i>
      <x v="1283"/>
      <x v="1"/>
      <x v="9"/>
      <x/>
      <x v="237"/>
      <x v="2203"/>
      <x v="1391"/>
    </i>
    <i>
      <x v="1284"/>
      <x v="1"/>
      <x v="9"/>
      <x/>
      <x v="321"/>
      <x v="2271"/>
      <x v="1392"/>
    </i>
    <i>
      <x v="1285"/>
      <x v="1"/>
      <x v="9"/>
      <x/>
      <x v="328"/>
      <x v="2278"/>
      <x v="1393"/>
    </i>
    <i>
      <x v="1286"/>
      <x v="1"/>
      <x v="9"/>
      <x/>
      <x v="66"/>
      <x v="2032"/>
      <x v="1394"/>
    </i>
    <i>
      <x v="1287"/>
      <x v="1"/>
      <x v="9"/>
      <x/>
      <x v="78"/>
      <x v="2044"/>
      <x v="1395"/>
    </i>
    <i>
      <x v="1288"/>
      <x v="1"/>
      <x v="9"/>
      <x/>
      <x v="88"/>
      <x v="2054"/>
      <x v="1396"/>
    </i>
    <i>
      <x v="1289"/>
      <x v="1"/>
      <x v="9"/>
      <x/>
      <x v="169"/>
      <x v="2135"/>
      <x v="1397"/>
    </i>
    <i>
      <x v="1290"/>
      <x v="1"/>
      <x v="9"/>
      <x/>
      <x v="207"/>
      <x v="2173"/>
      <x v="1398"/>
    </i>
    <i>
      <x v="1291"/>
      <x v="1"/>
      <x v="9"/>
      <x/>
      <x v="210"/>
      <x v="2176"/>
      <x v="1399"/>
    </i>
    <i>
      <x v="1292"/>
      <x v="1"/>
      <x v="9"/>
      <x/>
      <x v="287"/>
      <x v="2237"/>
      <x v="1400"/>
    </i>
    <i>
      <x v="1293"/>
      <x v="1"/>
      <x v="9"/>
      <x/>
      <x v="299"/>
      <x v="2249"/>
      <x v="1401"/>
    </i>
    <i>
      <x v="1294"/>
      <x v="1"/>
      <x v="9"/>
      <x/>
      <x v="316"/>
      <x v="2266"/>
      <x v="1402"/>
    </i>
    <i>
      <x v="1295"/>
      <x v="1"/>
      <x v="9"/>
      <x/>
      <x v="33"/>
      <x v="2000"/>
      <x v="1403"/>
    </i>
    <i>
      <x v="1296"/>
      <x v="1"/>
      <x v="9"/>
      <x/>
      <x v="37"/>
      <x v="2004"/>
      <x v="1404"/>
    </i>
    <i>
      <x v="1297"/>
      <x v="1"/>
      <x v="9"/>
      <x/>
      <x v="208"/>
      <x v="2174"/>
      <x v="1405"/>
    </i>
    <i>
      <x v="1298"/>
      <x v="1"/>
      <x v="9"/>
      <x/>
      <x v="79"/>
      <x v="2045"/>
      <x v="1406"/>
    </i>
    <i>
      <x v="1299"/>
      <x v="1"/>
      <x v="9"/>
      <x/>
      <x v="105"/>
      <x v="2071"/>
      <x v="1407"/>
    </i>
    <i>
      <x v="1300"/>
      <x v="1"/>
      <x v="9"/>
      <x/>
      <x v="138"/>
      <x v="2104"/>
      <x v="1408"/>
    </i>
    <i>
      <x v="1301"/>
      <x v="1"/>
      <x v="9"/>
      <x/>
      <x v="174"/>
      <x v="2140"/>
      <x v="1409"/>
    </i>
    <i>
      <x v="1302"/>
      <x v="1"/>
      <x v="9"/>
      <x/>
      <x v="262"/>
      <x v="2228"/>
      <x v="1410"/>
    </i>
    <i>
      <x v="1303"/>
      <x v="1"/>
      <x v="9"/>
      <x/>
      <x v="292"/>
      <x v="2242"/>
      <x v="1411"/>
    </i>
    <i>
      <x v="1304"/>
      <x v="1"/>
      <x v="9"/>
      <x/>
      <x v="294"/>
      <x v="2244"/>
      <x v="1412"/>
    </i>
    <i>
      <x v="1305"/>
      <x v="1"/>
      <x v="9"/>
      <x/>
      <x v="332"/>
      <x v="2282"/>
      <x v="1413"/>
    </i>
    <i>
      <x v="1306"/>
      <x v="1"/>
      <x v="9"/>
      <x/>
      <x v="349"/>
      <x v="2299"/>
      <x v="1414"/>
    </i>
    <i>
      <x v="1307"/>
      <x v="1"/>
      <x v="9"/>
      <x/>
      <x v="140"/>
      <x v="2106"/>
      <x v="1415"/>
    </i>
    <i>
      <x v="1308"/>
      <x v="1"/>
      <x v="9"/>
      <x/>
      <x v="57"/>
      <x v="2023"/>
      <x v="1416"/>
    </i>
    <i>
      <x v="1309"/>
      <x v="1"/>
      <x v="9"/>
      <x/>
      <x v="149"/>
      <x v="2115"/>
      <x v="1417"/>
    </i>
    <i>
      <x v="1310"/>
      <x v="1"/>
      <x v="9"/>
      <x/>
      <x v="205"/>
      <x v="2171"/>
      <x v="1418"/>
    </i>
    <i>
      <x v="1311"/>
      <x v="1"/>
      <x v="9"/>
      <x/>
      <x v="284"/>
      <x v="2234"/>
      <x v="1419"/>
    </i>
    <i>
      <x v="1312"/>
      <x v="1"/>
      <x v="9"/>
      <x/>
      <x v="306"/>
      <x v="2256"/>
      <x v="1420"/>
    </i>
    <i>
      <x v="1313"/>
      <x v="1"/>
      <x v="9"/>
      <x/>
      <x v="353"/>
      <x v="2303"/>
      <x v="1421"/>
    </i>
    <i>
      <x v="1314"/>
      <x v="1"/>
      <x v="9"/>
      <x/>
      <x v="358"/>
      <x v="2308"/>
      <x v="1422"/>
    </i>
    <i>
      <x v="1315"/>
      <x v="1"/>
      <x v="9"/>
      <x/>
      <x v="63"/>
      <x v="2029"/>
      <x v="1423"/>
    </i>
    <i>
      <x v="1316"/>
      <x v="1"/>
      <x v="9"/>
      <x/>
      <x v="70"/>
      <x v="2036"/>
      <x v="1424"/>
    </i>
    <i>
      <x v="1317"/>
      <x v="1"/>
      <x v="9"/>
      <x/>
      <x v="40"/>
      <x v="2007"/>
      <x v="1425"/>
    </i>
    <i>
      <x v="1318"/>
      <x v="1"/>
      <x v="9"/>
      <x/>
      <x v="91"/>
      <x v="2057"/>
      <x v="1426"/>
    </i>
    <i>
      <x v="1319"/>
      <x v="1"/>
      <x v="9"/>
      <x/>
      <x v="107"/>
      <x v="2073"/>
      <x v="1427"/>
    </i>
    <i>
      <x v="1320"/>
      <x v="1"/>
      <x v="9"/>
      <x/>
      <x v="158"/>
      <x v="2124"/>
      <x v="1428"/>
    </i>
    <i>
      <x v="1321"/>
      <x v="1"/>
      <x v="9"/>
      <x/>
      <x v="211"/>
      <x v="2177"/>
      <x v="1429"/>
    </i>
    <i>
      <x v="1322"/>
      <x v="1"/>
      <x v="9"/>
      <x/>
      <x v="315"/>
      <x v="2265"/>
      <x v="1430"/>
    </i>
    <i>
      <x v="1323"/>
      <x v="1"/>
      <x v="9"/>
      <x/>
      <x v="322"/>
      <x v="2272"/>
      <x v="1431"/>
    </i>
    <i>
      <x v="1324"/>
      <x v="1"/>
      <x v="9"/>
      <x/>
      <x v="329"/>
      <x v="2279"/>
      <x v="1432"/>
    </i>
    <i>
      <x v="1325"/>
      <x v="1"/>
      <x v="9"/>
      <x/>
      <x v="340"/>
      <x v="2290"/>
      <x v="1433"/>
    </i>
    <i>
      <x v="1326"/>
      <x v="1"/>
      <x v="9"/>
      <x/>
      <x v="106"/>
      <x v="2072"/>
      <x v="1434"/>
    </i>
    <i>
      <x v="1327"/>
      <x v="1"/>
      <x v="9"/>
      <x/>
      <x v="137"/>
      <x v="2103"/>
      <x v="1435"/>
    </i>
    <i>
      <x v="1328"/>
      <x v="1"/>
      <x v="9"/>
      <x/>
      <x v="11"/>
      <x v="1978"/>
      <x v="1436"/>
    </i>
    <i>
      <x v="1329"/>
      <x v="1"/>
      <x v="9"/>
      <x/>
      <x v="27"/>
      <x v="1994"/>
      <x v="1437"/>
    </i>
    <i>
      <x v="1330"/>
      <x v="1"/>
      <x v="9"/>
      <x/>
      <x v="67"/>
      <x v="2033"/>
      <x v="1438"/>
    </i>
    <i>
      <x v="1331"/>
      <x v="1"/>
      <x v="9"/>
      <x/>
      <x v="76"/>
      <x v="2042"/>
      <x v="1439"/>
    </i>
    <i>
      <x v="1332"/>
      <x v="1"/>
      <x v="9"/>
      <x/>
      <x v="151"/>
      <x v="2117"/>
      <x v="1440"/>
    </i>
    <i>
      <x v="1333"/>
      <x v="1"/>
      <x v="9"/>
      <x/>
      <x v="337"/>
      <x v="2287"/>
      <x v="1441"/>
    </i>
    <i>
      <x v="1334"/>
      <x v="1"/>
      <x v="9"/>
      <x/>
      <x v="153"/>
      <x v="2119"/>
      <x v="1442"/>
    </i>
    <i>
      <x v="1335"/>
      <x v="1"/>
      <x v="9"/>
      <x/>
      <x v="10"/>
      <x v="1977"/>
      <x v="1443"/>
    </i>
    <i>
      <x v="1336"/>
      <x v="1"/>
      <x v="9"/>
      <x/>
      <x v="17"/>
      <x v="1984"/>
      <x v="1444"/>
    </i>
    <i>
      <x v="1337"/>
      <x v="1"/>
      <x v="9"/>
      <x/>
      <x v="131"/>
      <x v="2097"/>
      <x v="1445"/>
    </i>
    <i>
      <x v="1338"/>
      <x v="1"/>
      <x v="9"/>
      <x/>
      <x v="177"/>
      <x v="2143"/>
      <x v="1446"/>
    </i>
    <i>
      <x v="1339"/>
      <x v="1"/>
      <x v="9"/>
      <x/>
      <x v="178"/>
      <x v="2144"/>
      <x v="1447"/>
    </i>
    <i>
      <x v="1340"/>
      <x v="1"/>
      <x v="9"/>
      <x/>
      <x v="182"/>
      <x v="2148"/>
      <x v="1448"/>
    </i>
    <i>
      <x v="1341"/>
      <x v="1"/>
      <x v="9"/>
      <x/>
      <x v="249"/>
      <x v="2215"/>
      <x v="1449"/>
    </i>
    <i>
      <x v="1342"/>
      <x v="1"/>
      <x v="9"/>
      <x/>
      <x v="251"/>
      <x v="2217"/>
      <x v="1450"/>
    </i>
    <i>
      <x v="1343"/>
      <x v="1"/>
      <x v="9"/>
      <x/>
      <x v="318"/>
      <x v="2268"/>
      <x v="1451"/>
    </i>
    <i>
      <x v="1344"/>
      <x v="1"/>
      <x v="9"/>
      <x/>
      <x v="320"/>
      <x v="2270"/>
      <x v="1452"/>
    </i>
    <i>
      <x v="1345"/>
      <x v="1"/>
      <x v="9"/>
      <x/>
      <x v="345"/>
      <x v="2295"/>
      <x v="1453"/>
    </i>
    <i>
      <x v="1346"/>
      <x v="1"/>
      <x v="9"/>
      <x/>
      <x v="359"/>
      <x v="2309"/>
      <x v="1454"/>
    </i>
    <i>
      <x v="1347"/>
      <x v="1"/>
      <x v="9"/>
      <x/>
      <x v="3"/>
      <x v="1970"/>
      <x v="1455"/>
    </i>
    <i>
      <x v="1348"/>
      <x v="1"/>
      <x v="9"/>
      <x/>
      <x v="43"/>
      <x v="2009"/>
      <x v="1268"/>
    </i>
    <i>
      <x v="1349"/>
      <x v="1"/>
      <x v="9"/>
      <x/>
      <x v="14"/>
      <x v="1981"/>
      <x v="1269"/>
    </i>
    <i>
      <x v="1350"/>
      <x v="1"/>
      <x v="9"/>
      <x/>
      <x v="49"/>
      <x v="2015"/>
      <x v="1278"/>
    </i>
    <i>
      <x v="1351"/>
      <x v="1"/>
      <x v="9"/>
      <x/>
      <x v="53"/>
      <x v="2019"/>
      <x v="1279"/>
    </i>
    <i>
      <x v="1352"/>
      <x v="1"/>
      <x v="9"/>
      <x/>
      <x v="55"/>
      <x v="2021"/>
      <x v="1285"/>
    </i>
    <i>
      <x v="1353"/>
      <x v="1"/>
      <x v="9"/>
      <x/>
      <x v="44"/>
      <x v="2010"/>
      <x v="1270"/>
    </i>
    <i>
      <x v="1354"/>
      <x v="1"/>
      <x v="9"/>
      <x/>
      <x v="84"/>
      <x v="2050"/>
      <x v="1271"/>
    </i>
    <i>
      <x v="1355"/>
      <x v="1"/>
      <x v="9"/>
      <x/>
      <x v="183"/>
      <x v="2149"/>
      <x v="1280"/>
    </i>
    <i>
      <x v="1356"/>
      <x v="1"/>
      <x v="9"/>
      <x/>
      <x v="186"/>
      <x v="2152"/>
      <x v="1286"/>
    </i>
    <i>
      <x v="1357"/>
      <x v="1"/>
      <x v="9"/>
      <x/>
      <x v="209"/>
      <x v="2175"/>
      <x v="1272"/>
    </i>
    <i>
      <x v="1358"/>
      <x v="1"/>
      <x v="9"/>
      <x/>
      <x v="221"/>
      <x v="2187"/>
      <x v="1273"/>
    </i>
    <i>
      <x v="1359"/>
      <x v="1"/>
      <x v="9"/>
      <x/>
      <x v="225"/>
      <x v="2191"/>
      <x v="1281"/>
    </i>
    <i>
      <x v="1360"/>
      <x v="1"/>
      <x v="9"/>
      <x/>
      <x v="252"/>
      <x v="2218"/>
      <x v="1274"/>
    </i>
    <i>
      <x v="1361"/>
      <x v="1"/>
      <x v="9"/>
      <x/>
      <x v="259"/>
      <x v="2225"/>
      <x v="1277"/>
    </i>
    <i>
      <x v="1362"/>
      <x v="1"/>
      <x v="9"/>
      <x/>
      <x v="261"/>
      <x v="2227"/>
      <x v="1282"/>
    </i>
    <i>
      <x v="1363"/>
      <x v="1"/>
      <x v="9"/>
      <x/>
      <x v="298"/>
      <x v="2248"/>
      <x v="1284"/>
    </i>
    <i>
      <x v="1364"/>
      <x v="1"/>
      <x v="9"/>
      <x/>
      <x v="301"/>
      <x v="2251"/>
      <x v="1287"/>
    </i>
    <i>
      <x v="1365"/>
      <x v="1"/>
      <x v="9"/>
      <x/>
      <x v="305"/>
      <x v="2255"/>
      <x v="1275"/>
    </i>
    <i>
      <x v="1366"/>
      <x v="1"/>
      <x v="9"/>
      <x/>
      <x v="311"/>
      <x v="2261"/>
      <x v="1288"/>
    </i>
    <i>
      <x v="1367"/>
      <x v="1"/>
      <x v="9"/>
      <x/>
      <x v="344"/>
      <x v="2294"/>
      <x v="1283"/>
    </i>
    <i>
      <x v="1368"/>
      <x v="1"/>
      <x v="9"/>
      <x/>
      <x v="360"/>
      <x v="2310"/>
      <x v="1276"/>
    </i>
    <i>
      <x v="1369"/>
      <x v="1"/>
      <x v="9"/>
      <x/>
      <x v="331"/>
      <x v="2281"/>
      <x v="1456"/>
    </i>
    <i>
      <x v="1370"/>
      <x v="1"/>
      <x v="9"/>
      <x/>
      <x v="28"/>
      <x v="1995"/>
      <x v="1457"/>
    </i>
    <i>
      <x v="1371"/>
      <x v="1"/>
      <x v="9"/>
      <x/>
      <x v="72"/>
      <x v="2038"/>
      <x v="1458"/>
    </i>
    <i>
      <x v="1372"/>
      <x v="1"/>
      <x v="9"/>
      <x/>
      <x v="77"/>
      <x v="2043"/>
      <x v="1459"/>
    </i>
    <i>
      <x v="1373"/>
      <x v="1"/>
      <x v="9"/>
      <x/>
      <x v="92"/>
      <x v="2058"/>
      <x v="1460"/>
    </i>
    <i>
      <x v="1374"/>
      <x v="1"/>
      <x v="9"/>
      <x/>
      <x v="98"/>
      <x v="2064"/>
      <x v="1461"/>
    </i>
    <i>
      <x v="1375"/>
      <x v="1"/>
      <x v="9"/>
      <x/>
      <x v="100"/>
      <x v="2066"/>
      <x v="1462"/>
    </i>
    <i>
      <x v="1376"/>
      <x v="1"/>
      <x v="9"/>
      <x/>
      <x v="136"/>
      <x v="2102"/>
      <x v="1463"/>
    </i>
    <i>
      <x v="1377"/>
      <x v="1"/>
      <x v="9"/>
      <x/>
      <x v="148"/>
      <x v="2114"/>
      <x v="1464"/>
    </i>
    <i>
      <x v="1378"/>
      <x v="1"/>
      <x v="9"/>
      <x/>
      <x v="172"/>
      <x v="2138"/>
      <x v="1465"/>
    </i>
    <i>
      <x v="1379"/>
      <x v="1"/>
      <x v="9"/>
      <x/>
      <x v="185"/>
      <x v="2151"/>
      <x v="1466"/>
    </i>
    <i>
      <x v="1380"/>
      <x v="1"/>
      <x v="9"/>
      <x/>
      <x v="195"/>
      <x v="2161"/>
      <x v="1467"/>
    </i>
    <i>
      <x v="1381"/>
      <x v="1"/>
      <x v="9"/>
      <x/>
      <x v="215"/>
      <x v="2181"/>
      <x v="1468"/>
    </i>
    <i>
      <x v="1382"/>
      <x v="1"/>
      <x v="9"/>
      <x/>
      <x v="223"/>
      <x v="2189"/>
      <x v="1469"/>
    </i>
    <i>
      <x v="1383"/>
      <x v="1"/>
      <x v="9"/>
      <x/>
      <x v="231"/>
      <x v="2197"/>
      <x v="1470"/>
    </i>
    <i>
      <x v="1384"/>
      <x v="1"/>
      <x v="9"/>
      <x/>
      <x v="293"/>
      <x v="2243"/>
      <x v="1471"/>
    </i>
    <i>
      <x v="1385"/>
      <x v="1"/>
      <x v="9"/>
      <x/>
      <x v="333"/>
      <x v="2283"/>
      <x v="1472"/>
    </i>
    <i>
      <x v="1386"/>
      <x v="1"/>
      <x v="9"/>
      <x/>
      <x v="339"/>
      <x v="2289"/>
      <x v="1473"/>
    </i>
    <i>
      <x v="1387"/>
      <x v="1"/>
      <x v="9"/>
      <x/>
      <x v="352"/>
      <x v="2302"/>
      <x v="1474"/>
    </i>
    <i>
      <x v="1388"/>
      <x v="1"/>
      <x v="9"/>
      <x/>
      <x v="355"/>
      <x v="2305"/>
      <x v="1475"/>
    </i>
    <i>
      <x v="1389"/>
      <x v="1"/>
      <x v="9"/>
      <x/>
      <x v="46"/>
      <x v="2012"/>
      <x v="1476"/>
    </i>
    <i>
      <x v="1390"/>
      <x v="1"/>
      <x v="9"/>
      <x/>
      <x v="8"/>
      <x v="1975"/>
      <x v="1477"/>
    </i>
    <i>
      <x v="1391"/>
      <x v="1"/>
      <x v="9"/>
      <x/>
      <x v="60"/>
      <x v="2026"/>
      <x v="1478"/>
    </i>
    <i>
      <x v="1392"/>
      <x v="1"/>
      <x v="9"/>
      <x/>
      <x v="73"/>
      <x v="2039"/>
      <x v="1479"/>
    </i>
    <i>
      <x v="1393"/>
      <x v="1"/>
      <x v="9"/>
      <x/>
      <x v="89"/>
      <x v="2055"/>
      <x v="1480"/>
    </i>
    <i>
      <x v="1394"/>
      <x v="1"/>
      <x v="9"/>
      <x/>
      <x v="150"/>
      <x v="2116"/>
      <x v="1481"/>
    </i>
    <i>
      <x v="1395"/>
      <x v="1"/>
      <x v="9"/>
      <x/>
      <x v="156"/>
      <x v="2122"/>
      <x v="1482"/>
    </i>
    <i>
      <x v="1396"/>
      <x v="1"/>
      <x v="9"/>
      <x/>
      <x v="159"/>
      <x v="2125"/>
      <x v="1483"/>
    </i>
    <i>
      <x v="1397"/>
      <x v="1"/>
      <x v="9"/>
      <x/>
      <x v="241"/>
      <x v="2207"/>
      <x v="1484"/>
    </i>
    <i>
      <x v="1398"/>
      <x v="1"/>
      <x v="9"/>
      <x/>
      <x v="280"/>
      <x v="2230"/>
      <x v="1485"/>
    </i>
    <i>
      <x v="1399"/>
      <x v="1"/>
      <x v="9"/>
      <x/>
      <x v="343"/>
      <x v="2293"/>
      <x v="1486"/>
    </i>
    <i>
      <x v="1400"/>
      <x v="1"/>
      <x v="9"/>
      <x/>
      <x v="350"/>
      <x v="2300"/>
      <x v="1487"/>
    </i>
    <i>
      <x v="1401"/>
      <x v="1"/>
      <x v="9"/>
      <x/>
      <x v="234"/>
      <x v="2200"/>
      <x v="1143"/>
    </i>
    <i>
      <x v="1402"/>
      <x v="1"/>
      <x v="9"/>
      <x/>
      <x v="19"/>
      <x v="1986"/>
      <x v="1144"/>
    </i>
    <i>
      <x v="1403"/>
      <x v="1"/>
      <x v="9"/>
      <x/>
      <x v="50"/>
      <x v="2016"/>
      <x v="1145"/>
    </i>
    <i>
      <x v="1404"/>
      <x v="1"/>
      <x v="9"/>
      <x/>
      <x v="94"/>
      <x v="2060"/>
      <x v="1146"/>
    </i>
    <i>
      <x v="1405"/>
      <x v="1"/>
      <x v="9"/>
      <x/>
      <x v="95"/>
      <x v="2061"/>
      <x v="1147"/>
    </i>
    <i>
      <x v="1406"/>
      <x v="1"/>
      <x v="9"/>
      <x/>
      <x v="155"/>
      <x v="2121"/>
      <x v="1148"/>
    </i>
    <i>
      <x v="1407"/>
      <x v="1"/>
      <x v="9"/>
      <x/>
      <x v="143"/>
      <x v="2109"/>
      <x v="1149"/>
    </i>
    <i>
      <x v="1408"/>
      <x v="1"/>
      <x v="9"/>
      <x/>
      <x v="170"/>
      <x v="2136"/>
      <x v="1150"/>
    </i>
    <i>
      <x v="1409"/>
      <x v="1"/>
      <x v="9"/>
      <x/>
      <x v="236"/>
      <x v="2202"/>
      <x v="1151"/>
    </i>
    <i>
      <x v="1410"/>
      <x v="1"/>
      <x v="9"/>
      <x/>
      <x v="31"/>
      <x v="1998"/>
      <x v="1152"/>
    </i>
    <i>
      <x v="1411"/>
      <x v="1"/>
      <x v="9"/>
      <x/>
      <x v="6"/>
      <x v="1973"/>
      <x v="1153"/>
    </i>
    <i>
      <x v="1412"/>
      <x v="1"/>
      <x v="9"/>
      <x/>
      <x v="47"/>
      <x v="2013"/>
      <x v="1154"/>
    </i>
    <i>
      <x v="1413"/>
      <x v="1"/>
      <x v="9"/>
      <x/>
      <x v="75"/>
      <x v="2041"/>
      <x v="1155"/>
    </i>
    <i>
      <x v="1414"/>
      <x v="1"/>
      <x v="9"/>
      <x/>
      <x v="80"/>
      <x v="2046"/>
      <x v="1156"/>
    </i>
    <i>
      <x v="1415"/>
      <x v="1"/>
      <x v="9"/>
      <x/>
      <x v="240"/>
      <x v="2206"/>
      <x v="1157"/>
    </i>
    <i>
      <x v="1416"/>
      <x v="1"/>
      <x v="9"/>
      <x/>
      <x v="246"/>
      <x v="2212"/>
      <x v="1158"/>
    </i>
    <i>
      <x v="1417"/>
      <x v="1"/>
      <x v="9"/>
      <x/>
      <x v="247"/>
      <x v="2213"/>
      <x v="1159"/>
    </i>
    <i>
      <x v="1418"/>
      <x v="1"/>
      <x v="9"/>
      <x/>
      <x v="248"/>
      <x v="2214"/>
      <x v="1160"/>
    </i>
    <i>
      <x v="1419"/>
      <x v="1"/>
      <x v="9"/>
      <x/>
      <x v="255"/>
      <x v="2221"/>
      <x v="1161"/>
    </i>
    <i>
      <x v="1420"/>
      <x v="1"/>
      <x v="9"/>
      <x/>
      <x v="192"/>
      <x v="2158"/>
      <x v="1162"/>
    </i>
    <i>
      <x v="1421"/>
      <x v="1"/>
      <x v="9"/>
      <x/>
      <x v="235"/>
      <x v="2201"/>
      <x v="1163"/>
    </i>
    <i>
      <x v="1422"/>
      <x v="1"/>
      <x v="9"/>
      <x/>
      <x v="242"/>
      <x v="2208"/>
      <x v="1164"/>
    </i>
    <i>
      <x v="1423"/>
      <x v="1"/>
      <x v="9"/>
      <x/>
      <x v="245"/>
      <x v="2211"/>
      <x v="1165"/>
    </i>
    <i>
      <x v="1424"/>
      <x v="1"/>
      <x v="9"/>
      <x/>
      <x v="290"/>
      <x v="2240"/>
      <x v="1166"/>
    </i>
    <i>
      <x v="1425"/>
      <x v="1"/>
      <x v="9"/>
      <x/>
      <x v="309"/>
      <x v="2259"/>
      <x v="1167"/>
    </i>
    <i>
      <x v="1426"/>
      <x v="1"/>
      <x v="9"/>
      <x/>
      <x v="312"/>
      <x v="2262"/>
      <x v="1168"/>
    </i>
    <i>
      <x v="1427"/>
      <x v="1"/>
      <x v="9"/>
      <x/>
      <x v="36"/>
      <x v="2003"/>
      <x v="1169"/>
    </i>
    <i>
      <x v="1428"/>
      <x v="1"/>
      <x v="9"/>
      <x/>
      <x v="96"/>
      <x v="2062"/>
      <x v="1170"/>
    </i>
    <i>
      <x v="1429"/>
      <x v="1"/>
      <x v="9"/>
      <x/>
      <x v="104"/>
      <x v="2070"/>
      <x v="1171"/>
    </i>
    <i>
      <x v="1430"/>
      <x v="1"/>
      <x v="9"/>
      <x/>
      <x v="199"/>
      <x v="2165"/>
      <x v="1172"/>
    </i>
    <i>
      <x v="1431"/>
      <x v="1"/>
      <x v="9"/>
      <x/>
      <x v="54"/>
      <x v="2020"/>
      <x v="1175"/>
    </i>
    <i>
      <x v="1432"/>
      <x v="1"/>
      <x v="9"/>
      <x/>
      <x v="129"/>
      <x v="2095"/>
      <x v="1176"/>
    </i>
    <i>
      <x v="1433"/>
      <x v="1"/>
      <x v="9"/>
      <x/>
      <x/>
      <x v="1967"/>
      <x v="1177"/>
    </i>
    <i>
      <x v="1434"/>
      <x v="1"/>
      <x v="9"/>
      <x/>
      <x v="48"/>
      <x v="2014"/>
      <x v="1178"/>
    </i>
    <i>
      <x v="1435"/>
      <x v="1"/>
      <x v="9"/>
      <x/>
      <x v="102"/>
      <x v="2068"/>
      <x v="1179"/>
    </i>
    <i>
      <x v="1436"/>
      <x v="1"/>
      <x v="9"/>
      <x/>
      <x v="51"/>
      <x v="2017"/>
      <x v="1180"/>
    </i>
    <i>
      <x v="1437"/>
      <x v="1"/>
      <x v="9"/>
      <x/>
      <x v="188"/>
      <x v="2154"/>
      <x v="1181"/>
    </i>
    <i>
      <x v="1438"/>
      <x v="1"/>
      <x v="9"/>
      <x/>
      <x v="342"/>
      <x v="2292"/>
      <x v="1182"/>
    </i>
    <i>
      <x v="1439"/>
      <x v="1"/>
      <x v="9"/>
      <x/>
      <x v="42"/>
      <x v="2008"/>
      <x v="1183"/>
    </i>
    <i>
      <x v="1440"/>
      <x v="1"/>
      <x v="9"/>
      <x/>
      <x v="289"/>
      <x v="2239"/>
      <x v="1184"/>
    </i>
    <i>
      <x v="1441"/>
      <x v="1"/>
      <x v="9"/>
      <x/>
      <x v="239"/>
      <x v="2205"/>
      <x v="1185"/>
    </i>
    <i>
      <x v="1442"/>
      <x v="1"/>
      <x v="9"/>
      <x/>
      <x v="130"/>
      <x v="2096"/>
      <x v="1186"/>
    </i>
    <i>
      <x v="1443"/>
      <x v="1"/>
      <x v="9"/>
      <x/>
      <x v="291"/>
      <x v="2241"/>
      <x v="1187"/>
    </i>
    <i>
      <x v="1444"/>
      <x v="1"/>
      <x v="9"/>
      <x/>
      <x v="304"/>
      <x v="2254"/>
      <x v="1188"/>
    </i>
    <i>
      <x v="1445"/>
      <x v="1"/>
      <x v="9"/>
      <x/>
      <x v="16"/>
      <x v="1983"/>
      <x v="1189"/>
    </i>
    <i>
      <x v="1446"/>
      <x v="1"/>
      <x v="9"/>
      <x/>
      <x v="226"/>
      <x v="2192"/>
      <x v="1190"/>
    </i>
    <i>
      <x v="1447"/>
      <x v="1"/>
      <x v="9"/>
      <x/>
      <x v="228"/>
      <x v="2194"/>
      <x v="1191"/>
    </i>
    <i>
      <x v="1448"/>
      <x v="1"/>
      <x v="9"/>
      <x/>
      <x v="336"/>
      <x v="2286"/>
      <x v="1192"/>
    </i>
    <i>
      <x v="1449"/>
      <x v="1"/>
      <x v="9"/>
      <x/>
      <x v="180"/>
      <x v="2146"/>
      <x v="1193"/>
    </i>
    <i>
      <x v="1450"/>
      <x v="1"/>
      <x v="9"/>
      <x/>
      <x v="341"/>
      <x v="2291"/>
      <x v="1194"/>
    </i>
    <i>
      <x v="1451"/>
      <x v="1"/>
      <x v="9"/>
      <x/>
      <x v="324"/>
      <x v="2274"/>
      <x v="1195"/>
    </i>
    <i>
      <x v="1452"/>
      <x v="1"/>
      <x v="9"/>
      <x/>
      <x v="34"/>
      <x v="2001"/>
      <x v="1196"/>
    </i>
    <i>
      <x v="1453"/>
      <x v="1"/>
      <x v="9"/>
      <x/>
      <x v="35"/>
      <x v="2002"/>
      <x v="1197"/>
    </i>
    <i>
      <x v="1454"/>
      <x v="1"/>
      <x v="9"/>
      <x/>
      <x v="64"/>
      <x v="2030"/>
      <x v="1198"/>
    </i>
    <i>
      <x v="1455"/>
      <x v="1"/>
      <x v="9"/>
      <x/>
      <x v="83"/>
      <x v="2049"/>
      <x v="1199"/>
    </i>
    <i>
      <x v="1456"/>
      <x v="1"/>
      <x v="9"/>
      <x/>
      <x v="90"/>
      <x v="2056"/>
      <x v="1200"/>
    </i>
    <i>
      <x v="1457"/>
      <x v="1"/>
      <x v="9"/>
      <x/>
      <x v="110"/>
      <x v="2076"/>
      <x v="1201"/>
    </i>
    <i>
      <x v="1458"/>
      <x v="1"/>
      <x v="9"/>
      <x/>
      <x v="112"/>
      <x v="2078"/>
      <x v="1202"/>
    </i>
    <i>
      <x v="1459"/>
      <x v="1"/>
      <x v="9"/>
      <x/>
      <x v="117"/>
      <x v="2083"/>
      <x v="1203"/>
    </i>
    <i>
      <x v="1460"/>
      <x v="1"/>
      <x v="9"/>
      <x/>
      <x v="120"/>
      <x v="2086"/>
      <x v="1204"/>
    </i>
    <i>
      <x v="1461"/>
      <x v="1"/>
      <x v="9"/>
      <x/>
      <x v="121"/>
      <x v="2087"/>
      <x v="1205"/>
    </i>
    <i>
      <x v="1462"/>
      <x v="1"/>
      <x v="9"/>
      <x/>
      <x v="124"/>
      <x v="2090"/>
      <x v="1206"/>
    </i>
    <i>
      <x v="1463"/>
      <x v="1"/>
      <x v="9"/>
      <x/>
      <x v="125"/>
      <x v="2091"/>
      <x v="1207"/>
    </i>
    <i>
      <x v="1464"/>
      <x v="1"/>
      <x v="9"/>
      <x/>
      <x v="135"/>
      <x v="2101"/>
      <x v="1208"/>
    </i>
    <i>
      <x v="1465"/>
      <x v="1"/>
      <x v="9"/>
      <x/>
      <x v="144"/>
      <x v="2110"/>
      <x v="1209"/>
    </i>
    <i>
      <x v="1466"/>
      <x v="1"/>
      <x v="9"/>
      <x/>
      <x v="145"/>
      <x v="2111"/>
      <x v="1210"/>
    </i>
    <i>
      <x v="1467"/>
      <x v="1"/>
      <x v="9"/>
      <x/>
      <x v="146"/>
      <x v="2112"/>
      <x v="1211"/>
    </i>
    <i>
      <x v="1468"/>
      <x v="1"/>
      <x v="9"/>
      <x/>
      <x v="161"/>
      <x v="2127"/>
      <x v="1212"/>
    </i>
    <i>
      <x v="1469"/>
      <x v="1"/>
      <x v="9"/>
      <x/>
      <x v="163"/>
      <x v="2129"/>
      <x v="1213"/>
    </i>
    <i>
      <x v="1470"/>
      <x v="1"/>
      <x v="9"/>
      <x/>
      <x v="187"/>
      <x v="2153"/>
      <x v="1214"/>
    </i>
    <i>
      <x v="1471"/>
      <x v="1"/>
      <x v="9"/>
      <x/>
      <x v="206"/>
      <x v="2172"/>
      <x v="1215"/>
    </i>
    <i>
      <x v="1472"/>
      <x v="1"/>
      <x v="9"/>
      <x/>
      <x v="213"/>
      <x v="2179"/>
      <x v="1216"/>
    </i>
    <i>
      <x v="1473"/>
      <x v="1"/>
      <x v="9"/>
      <x/>
      <x v="229"/>
      <x v="2195"/>
      <x v="1217"/>
    </i>
    <i>
      <x v="1474"/>
      <x v="1"/>
      <x v="9"/>
      <x/>
      <x v="232"/>
      <x v="2198"/>
      <x v="1218"/>
    </i>
    <i>
      <x v="1475"/>
      <x v="1"/>
      <x v="9"/>
      <x/>
      <x v="250"/>
      <x v="2216"/>
      <x v="1219"/>
    </i>
    <i>
      <x v="1476"/>
      <x v="1"/>
      <x v="9"/>
      <x/>
      <x v="257"/>
      <x v="2223"/>
      <x v="1220"/>
    </i>
    <i>
      <x v="1477"/>
      <x v="1"/>
      <x v="9"/>
      <x/>
      <x v="263"/>
      <x v="2229"/>
      <x v="1221"/>
    </i>
    <i>
      <x v="1478"/>
      <x v="1"/>
      <x v="9"/>
      <x/>
      <x v="281"/>
      <x v="2231"/>
      <x v="1222"/>
    </i>
    <i>
      <x v="1479"/>
      <x v="1"/>
      <x v="9"/>
      <x/>
      <x v="307"/>
      <x v="2257"/>
      <x v="1223"/>
    </i>
    <i>
      <x v="1480"/>
      <x v="1"/>
      <x v="9"/>
      <x/>
      <x v="310"/>
      <x v="2260"/>
      <x v="1224"/>
    </i>
    <i>
      <x v="1481"/>
      <x v="1"/>
      <x v="9"/>
      <x/>
      <x v="317"/>
      <x v="2267"/>
      <x v="1225"/>
    </i>
    <i>
      <x v="1482"/>
      <x v="1"/>
      <x v="9"/>
      <x/>
      <x v="357"/>
      <x v="2307"/>
      <x v="1226"/>
    </i>
    <i>
      <x v="1483"/>
      <x v="1"/>
      <x v="9"/>
      <x/>
      <x v="233"/>
      <x v="2199"/>
      <x v="1227"/>
    </i>
    <i>
      <x v="1484"/>
      <x v="1"/>
      <x v="9"/>
      <x/>
      <x v="222"/>
      <x v="2188"/>
      <x v="1228"/>
    </i>
    <i>
      <x v="1485"/>
      <x v="1"/>
      <x v="9"/>
      <x/>
      <x v="308"/>
      <x v="2258"/>
      <x v="1229"/>
    </i>
    <i>
      <x v="1486"/>
      <x v="1"/>
      <x v="9"/>
      <x/>
      <x v="59"/>
      <x v="2025"/>
      <x v="1230"/>
    </i>
    <i>
      <x v="1487"/>
      <x v="1"/>
      <x v="9"/>
      <x/>
      <x v="132"/>
      <x v="2098"/>
      <x v="1231"/>
    </i>
    <i>
      <x v="1488"/>
      <x v="1"/>
      <x v="9"/>
      <x/>
      <x v="335"/>
      <x v="2285"/>
      <x v="1232"/>
    </i>
    <i>
      <x v="1489"/>
      <x v="1"/>
      <x v="9"/>
      <x/>
      <x v="297"/>
      <x v="2247"/>
      <x v="1233"/>
    </i>
    <i>
      <x v="1490"/>
      <x v="1"/>
      <x v="9"/>
      <x/>
      <x v="13"/>
      <x v="1980"/>
      <x v="1234"/>
    </i>
    <i>
      <x v="1491"/>
      <x v="1"/>
      <x v="9"/>
      <x/>
      <x v="22"/>
      <x v="1989"/>
      <x v="1235"/>
    </i>
    <i>
      <x v="1492"/>
      <x v="1"/>
      <x v="9"/>
      <x/>
      <x v="198"/>
      <x v="2164"/>
      <x v="1236"/>
    </i>
    <i>
      <x v="1493"/>
      <x v="1"/>
      <x v="9"/>
      <x/>
      <x v="173"/>
      <x v="2139"/>
      <x v="1237"/>
    </i>
    <i>
      <x v="1494"/>
      <x v="1"/>
      <x v="9"/>
      <x/>
      <x v="2"/>
      <x v="1969"/>
      <x v="1238"/>
    </i>
    <i>
      <x v="1495"/>
      <x v="1"/>
      <x v="9"/>
      <x/>
      <x v="74"/>
      <x v="2040"/>
      <x v="1239"/>
    </i>
    <i>
      <x v="1496"/>
      <x v="1"/>
      <x v="9"/>
      <x/>
      <x v="167"/>
      <x v="2133"/>
      <x v="1240"/>
    </i>
    <i>
      <x v="1497"/>
      <x v="1"/>
      <x v="9"/>
      <x/>
      <x v="313"/>
      <x v="2263"/>
      <x v="1241"/>
    </i>
    <i>
      <x v="1498"/>
      <x v="1"/>
      <x v="9"/>
      <x/>
      <x v="327"/>
      <x v="2277"/>
      <x v="1242"/>
    </i>
    <i>
      <x v="1499"/>
      <x v="1"/>
      <x v="9"/>
      <x/>
      <x v="85"/>
      <x v="2051"/>
      <x v="1243"/>
    </i>
    <i>
      <x v="1500"/>
      <x v="1"/>
      <x v="9"/>
      <x/>
      <x v="114"/>
      <x v="2080"/>
      <x v="1244"/>
    </i>
    <i>
      <x v="1501"/>
      <x v="1"/>
      <x v="9"/>
      <x/>
      <x v="194"/>
      <x v="2160"/>
      <x v="1245"/>
    </i>
    <i>
      <x v="1502"/>
      <x v="1"/>
      <x v="9"/>
      <x/>
      <x v="212"/>
      <x v="2178"/>
      <x v="1246"/>
    </i>
    <i>
      <x v="1503"/>
      <x v="1"/>
      <x v="9"/>
      <x/>
      <x v="346"/>
      <x v="2296"/>
      <x v="1252"/>
    </i>
    <i>
      <x v="1504"/>
      <x v="1"/>
      <x v="9"/>
      <x/>
      <x v="71"/>
      <x v="2037"/>
      <x v="1253"/>
    </i>
    <i>
      <x v="1505"/>
      <x v="1"/>
      <x v="9"/>
      <x/>
      <x v="133"/>
      <x v="2099"/>
      <x v="1254"/>
    </i>
    <i>
      <x v="1506"/>
      <x v="1"/>
      <x v="9"/>
      <x/>
      <x v="154"/>
      <x v="2120"/>
      <x v="1255"/>
    </i>
    <i>
      <x v="1507"/>
      <x v="1"/>
      <x v="9"/>
      <x/>
      <x v="162"/>
      <x v="2128"/>
      <x v="1256"/>
    </i>
    <i>
      <x v="1508"/>
      <x v="1"/>
      <x v="9"/>
      <x/>
      <x v="168"/>
      <x v="2134"/>
      <x v="1257"/>
    </i>
    <i>
      <x v="1509"/>
      <x v="1"/>
      <x v="9"/>
      <x/>
      <x v="197"/>
      <x v="2163"/>
      <x v="1258"/>
    </i>
    <i>
      <x v="1510"/>
      <x v="1"/>
      <x v="9"/>
      <x/>
      <x v="201"/>
      <x v="2167"/>
      <x v="1259"/>
    </i>
    <i>
      <x v="1511"/>
      <x v="1"/>
      <x v="9"/>
      <x/>
      <x v="127"/>
      <x v="2093"/>
      <x v="1260"/>
    </i>
    <i>
      <x v="1512"/>
      <x v="1"/>
      <x v="9"/>
      <x/>
      <x v="97"/>
      <x v="2063"/>
      <x v="1261"/>
    </i>
    <i>
      <x v="1513"/>
      <x v="1"/>
      <x v="9"/>
      <x/>
      <x v="128"/>
      <x v="2094"/>
      <x v="1262"/>
    </i>
    <i>
      <x v="1514"/>
      <x v="1"/>
      <x v="9"/>
      <x/>
      <x v="286"/>
      <x v="2236"/>
      <x v="1263"/>
    </i>
    <i>
      <x v="1515"/>
      <x v="1"/>
      <x v="9"/>
      <x/>
      <x v="12"/>
      <x v="1979"/>
      <x v="1264"/>
    </i>
    <i>
      <x v="1516"/>
      <x v="1"/>
      <x v="9"/>
      <x/>
      <x v="24"/>
      <x v="1991"/>
      <x v="1265"/>
    </i>
    <i>
      <x v="1517"/>
      <x v="1"/>
      <x v="9"/>
      <x/>
      <x v="244"/>
      <x v="2210"/>
      <x v="1266"/>
    </i>
    <i>
      <x v="1518"/>
      <x v="1"/>
      <x v="9"/>
      <x/>
      <x v="99"/>
      <x v="2065"/>
      <x v="1267"/>
    </i>
    <i>
      <x v="1519"/>
      <x v="4"/>
      <x v="7"/>
      <x v="1"/>
      <x v="41"/>
      <x v="3070"/>
      <x v="1591"/>
    </i>
    <i>
      <x v="1520"/>
      <x v="4"/>
      <x v="7"/>
      <x v="1"/>
      <x v="41"/>
      <x v="3088"/>
      <x v="1592"/>
    </i>
    <i>
      <x v="1521"/>
      <x v="4"/>
      <x v="7"/>
      <x v="1"/>
      <x v="41"/>
      <x v="777"/>
      <x v="1557"/>
    </i>
    <i>
      <x v="1522"/>
      <x v="4"/>
      <x v="7"/>
      <x v="2"/>
      <x v="276"/>
      <x v="773"/>
      <x v="1558"/>
    </i>
    <i>
      <x v="1523"/>
      <x v="4"/>
      <x v="7"/>
      <x v="2"/>
      <x v="264"/>
      <x v="761"/>
      <x v="1566"/>
    </i>
    <i>
      <x v="1524"/>
      <x v="4"/>
      <x v="7"/>
      <x v="2"/>
      <x v="266"/>
      <x v="763"/>
      <x v="1567"/>
    </i>
    <i>
      <x v="1525"/>
      <x v="4"/>
      <x v="7"/>
      <x v="2"/>
      <x v="268"/>
      <x v="765"/>
      <x v="1568"/>
    </i>
    <i>
      <x v="1526"/>
      <x v="4"/>
      <x v="7"/>
      <x v="2"/>
      <x v="277"/>
      <x v="774"/>
      <x v="1569"/>
    </i>
    <i>
      <x v="1527"/>
      <x v="4"/>
      <x v="7"/>
      <x v="2"/>
      <x v="275"/>
      <x v="772"/>
      <x v="1570"/>
    </i>
    <i>
      <x v="1528"/>
      <x v="4"/>
      <x v="7"/>
      <x v="2"/>
      <x v="273"/>
      <x v="770"/>
      <x v="1571"/>
    </i>
    <i>
      <x v="1529"/>
      <x v="4"/>
      <x v="7"/>
      <x v="2"/>
      <x v="278"/>
      <x v="775"/>
      <x v="1572"/>
    </i>
    <i>
      <x v="1530"/>
      <x v="4"/>
      <x v="7"/>
      <x v="2"/>
      <x v="269"/>
      <x v="766"/>
      <x v="1573"/>
    </i>
    <i>
      <x v="1531"/>
      <x v="4"/>
      <x v="7"/>
      <x v="2"/>
      <x v="270"/>
      <x v="767"/>
      <x v="1559"/>
    </i>
    <i>
      <x v="1532"/>
      <x v="4"/>
      <x v="7"/>
      <x v="2"/>
      <x v="267"/>
      <x v="764"/>
      <x v="1560"/>
    </i>
    <i>
      <x v="1533"/>
      <x v="4"/>
      <x v="7"/>
      <x v="2"/>
      <x v="272"/>
      <x v="769"/>
      <x v="1561"/>
    </i>
    <i>
      <x v="1534"/>
      <x v="4"/>
      <x v="7"/>
      <x v="2"/>
      <x v="279"/>
      <x v="776"/>
      <x v="1562"/>
    </i>
    <i>
      <x v="1535"/>
      <x v="4"/>
      <x v="7"/>
      <x v="2"/>
      <x v="271"/>
      <x v="768"/>
      <x v="1563"/>
    </i>
    <i>
      <x v="1536"/>
      <x v="4"/>
      <x v="7"/>
      <x v="2"/>
      <x v="265"/>
      <x v="762"/>
      <x v="1564"/>
    </i>
    <i>
      <x v="1537"/>
      <x v="4"/>
      <x v="7"/>
      <x v="2"/>
      <x v="274"/>
      <x v="771"/>
      <x v="1565"/>
    </i>
    <i>
      <x v="1538"/>
      <x v="4"/>
      <x v="7"/>
      <x v="1"/>
      <x v="41"/>
      <x v="3069"/>
      <x v="1574"/>
    </i>
    <i>
      <x v="1539"/>
      <x v="4"/>
      <x v="7"/>
      <x v="2"/>
      <x v="276"/>
      <x v="3065"/>
      <x v="1575"/>
    </i>
    <i>
      <x v="1540"/>
      <x v="4"/>
      <x v="7"/>
      <x v="2"/>
      <x v="264"/>
      <x v="3053"/>
      <x v="1583"/>
    </i>
    <i>
      <x v="1541"/>
      <x v="4"/>
      <x v="7"/>
      <x v="2"/>
      <x v="266"/>
      <x v="3055"/>
      <x v="1584"/>
    </i>
    <i>
      <x v="1542"/>
      <x v="4"/>
      <x v="7"/>
      <x v="2"/>
      <x v="268"/>
      <x v="3057"/>
      <x v="1585"/>
    </i>
    <i>
      <x v="1543"/>
      <x v="4"/>
      <x v="7"/>
      <x v="2"/>
      <x v="277"/>
      <x v="3066"/>
      <x v="1586"/>
    </i>
    <i>
      <x v="1544"/>
      <x v="4"/>
      <x v="7"/>
      <x v="2"/>
      <x v="275"/>
      <x v="3064"/>
      <x v="1587"/>
    </i>
    <i>
      <x v="1545"/>
      <x v="4"/>
      <x v="7"/>
      <x v="2"/>
      <x v="273"/>
      <x v="3062"/>
      <x v="1588"/>
    </i>
    <i>
      <x v="1546"/>
      <x v="4"/>
      <x v="7"/>
      <x v="2"/>
      <x v="278"/>
      <x v="3067"/>
      <x v="1589"/>
    </i>
    <i>
      <x v="1547"/>
      <x v="4"/>
      <x v="7"/>
      <x v="2"/>
      <x v="269"/>
      <x v="3058"/>
      <x v="1590"/>
    </i>
    <i>
      <x v="1548"/>
      <x v="4"/>
      <x v="7"/>
      <x v="2"/>
      <x v="270"/>
      <x v="3059"/>
      <x v="1576"/>
    </i>
    <i>
      <x v="1549"/>
      <x v="4"/>
      <x v="7"/>
      <x v="2"/>
      <x v="267"/>
      <x v="3056"/>
      <x v="1577"/>
    </i>
    <i>
      <x v="1550"/>
      <x v="4"/>
      <x v="7"/>
      <x v="2"/>
      <x v="272"/>
      <x v="3061"/>
      <x v="1578"/>
    </i>
    <i>
      <x v="1551"/>
      <x v="4"/>
      <x v="7"/>
      <x v="2"/>
      <x v="279"/>
      <x v="3068"/>
      <x v="1579"/>
    </i>
    <i>
      <x v="1552"/>
      <x v="4"/>
      <x v="7"/>
      <x v="2"/>
      <x v="271"/>
      <x v="3060"/>
      <x v="1580"/>
    </i>
    <i>
      <x v="1553"/>
      <x v="4"/>
      <x v="7"/>
      <x v="2"/>
      <x v="265"/>
      <x v="3054"/>
      <x v="1581"/>
    </i>
    <i>
      <x v="1554"/>
      <x v="4"/>
      <x v="7"/>
      <x v="2"/>
      <x v="274"/>
      <x v="3063"/>
      <x v="1582"/>
    </i>
    <i>
      <x v="1555"/>
      <x v="5"/>
      <x v="8"/>
      <x v="1"/>
      <x v="41"/>
      <x v="760"/>
      <x v="1593"/>
    </i>
    <i>
      <x v="1556"/>
      <x v="5"/>
      <x v="8"/>
      <x v="2"/>
      <x v="276"/>
      <x v="756"/>
      <x v="1594"/>
    </i>
    <i>
      <x v="1557"/>
      <x v="5"/>
      <x v="8"/>
      <x v="2"/>
      <x v="264"/>
      <x v="744"/>
      <x v="1602"/>
    </i>
    <i>
      <x v="1558"/>
      <x v="5"/>
      <x v="8"/>
      <x v="2"/>
      <x v="266"/>
      <x v="746"/>
      <x v="1603"/>
    </i>
    <i>
      <x v="1559"/>
      <x v="5"/>
      <x v="8"/>
      <x v="2"/>
      <x v="268"/>
      <x v="748"/>
      <x v="1604"/>
    </i>
    <i>
      <x v="1560"/>
      <x v="5"/>
      <x v="8"/>
      <x v="2"/>
      <x v="277"/>
      <x v="757"/>
      <x v="1605"/>
    </i>
    <i>
      <x v="1561"/>
      <x v="5"/>
      <x v="8"/>
      <x v="2"/>
      <x v="275"/>
      <x v="755"/>
      <x v="1606"/>
    </i>
    <i>
      <x v="1562"/>
      <x v="5"/>
      <x v="8"/>
      <x v="2"/>
      <x v="273"/>
      <x v="753"/>
      <x v="1607"/>
    </i>
    <i>
      <x v="1563"/>
      <x v="5"/>
      <x v="8"/>
      <x v="2"/>
      <x v="278"/>
      <x v="758"/>
      <x v="1608"/>
    </i>
    <i>
      <x v="1564"/>
      <x v="5"/>
      <x v="8"/>
      <x v="2"/>
      <x v="269"/>
      <x v="749"/>
      <x v="1609"/>
    </i>
    <i>
      <x v="1565"/>
      <x v="5"/>
      <x v="8"/>
      <x v="2"/>
      <x v="270"/>
      <x v="750"/>
      <x v="1595"/>
    </i>
    <i>
      <x v="1566"/>
      <x v="5"/>
      <x v="8"/>
      <x v="2"/>
      <x v="267"/>
      <x v="747"/>
      <x v="1596"/>
    </i>
    <i>
      <x v="1567"/>
      <x v="5"/>
      <x v="8"/>
      <x v="2"/>
      <x v="272"/>
      <x v="752"/>
      <x v="1597"/>
    </i>
    <i>
      <x v="1568"/>
      <x v="5"/>
      <x v="8"/>
      <x v="2"/>
      <x v="279"/>
      <x v="759"/>
      <x v="1598"/>
    </i>
    <i>
      <x v="1569"/>
      <x v="5"/>
      <x v="8"/>
      <x v="2"/>
      <x v="271"/>
      <x v="751"/>
      <x v="1599"/>
    </i>
    <i>
      <x v="1570"/>
      <x v="5"/>
      <x v="8"/>
      <x v="2"/>
      <x v="265"/>
      <x v="745"/>
      <x v="1600"/>
    </i>
    <i>
      <x v="1571"/>
      <x v="5"/>
      <x v="8"/>
      <x v="2"/>
      <x v="274"/>
      <x v="754"/>
      <x v="1601"/>
    </i>
    <i>
      <x v="1572"/>
      <x v="5"/>
      <x v="8"/>
      <x v="1"/>
      <x v="41"/>
      <x v="16"/>
      <x v="1610"/>
    </i>
    <i>
      <x v="1573"/>
      <x v="5"/>
      <x v="8"/>
      <x v="2"/>
      <x v="276"/>
      <x v="12"/>
      <x v="1611"/>
    </i>
    <i>
      <x v="1574"/>
      <x v="5"/>
      <x v="8"/>
      <x v="2"/>
      <x v="264"/>
      <x/>
      <x v="1619"/>
    </i>
    <i>
      <x v="1575"/>
      <x v="5"/>
      <x v="8"/>
      <x v="2"/>
      <x v="266"/>
      <x v="2"/>
      <x v="1620"/>
    </i>
    <i>
      <x v="1576"/>
      <x v="5"/>
      <x v="8"/>
      <x v="2"/>
      <x v="268"/>
      <x v="4"/>
      <x v="1621"/>
    </i>
    <i>
      <x v="1577"/>
      <x v="5"/>
      <x v="8"/>
      <x v="2"/>
      <x v="277"/>
      <x v="13"/>
      <x v="1622"/>
    </i>
    <i>
      <x v="1578"/>
      <x v="5"/>
      <x v="8"/>
      <x v="2"/>
      <x v="275"/>
      <x v="11"/>
      <x v="1623"/>
    </i>
    <i>
      <x v="1579"/>
      <x v="5"/>
      <x v="8"/>
      <x v="2"/>
      <x v="273"/>
      <x v="9"/>
      <x v="1624"/>
    </i>
    <i>
      <x v="1580"/>
      <x v="5"/>
      <x v="8"/>
      <x v="2"/>
      <x v="278"/>
      <x v="14"/>
      <x v="1625"/>
    </i>
    <i>
      <x v="1581"/>
      <x v="5"/>
      <x v="8"/>
      <x v="2"/>
      <x v="269"/>
      <x v="5"/>
      <x v="1626"/>
    </i>
    <i>
      <x v="1582"/>
      <x v="5"/>
      <x v="8"/>
      <x v="2"/>
      <x v="270"/>
      <x v="6"/>
      <x v="1612"/>
    </i>
    <i>
      <x v="1583"/>
      <x v="5"/>
      <x v="8"/>
      <x v="2"/>
      <x v="267"/>
      <x v="3"/>
      <x v="1613"/>
    </i>
    <i>
      <x v="1584"/>
      <x v="5"/>
      <x v="8"/>
      <x v="2"/>
      <x v="272"/>
      <x v="8"/>
      <x v="1614"/>
    </i>
    <i>
      <x v="1585"/>
      <x v="5"/>
      <x v="8"/>
      <x v="2"/>
      <x v="279"/>
      <x v="15"/>
      <x v="1615"/>
    </i>
    <i>
      <x v="1586"/>
      <x v="5"/>
      <x v="8"/>
      <x v="2"/>
      <x v="271"/>
      <x v="7"/>
      <x v="1616"/>
    </i>
    <i>
      <x v="1587"/>
      <x v="5"/>
      <x v="8"/>
      <x v="2"/>
      <x v="265"/>
      <x v="1"/>
      <x v="1617"/>
    </i>
    <i>
      <x v="1588"/>
      <x v="5"/>
      <x v="8"/>
      <x v="2"/>
      <x v="274"/>
      <x v="10"/>
      <x v="1618"/>
    </i>
    <i>
      <x v="1589"/>
      <x v="5"/>
      <x v="8"/>
      <x v="1"/>
      <x v="41"/>
      <x v="3089"/>
      <x v="1627"/>
    </i>
    <i>
      <x v="1590"/>
      <x v="4"/>
      <x v="3"/>
      <x v="1"/>
      <x v="41"/>
      <x v="1949"/>
      <x v="1556"/>
    </i>
    <i>
      <x v="1591"/>
      <x v="4"/>
      <x v="3"/>
      <x v="1"/>
      <x v="41"/>
      <x v="1948"/>
      <x v="1505"/>
    </i>
    <i>
      <x v="1592"/>
      <x v="4"/>
      <x v="3"/>
      <x v="2"/>
      <x v="276"/>
      <x v="1944"/>
      <x v="1506"/>
    </i>
    <i>
      <x v="1593"/>
      <x v="4"/>
      <x v="3"/>
      <x v="2"/>
      <x v="264"/>
      <x v="1932"/>
      <x v="1514"/>
    </i>
    <i>
      <x v="1594"/>
      <x v="4"/>
      <x v="3"/>
      <x v="2"/>
      <x v="266"/>
      <x v="1934"/>
      <x v="1515"/>
    </i>
    <i>
      <x v="1595"/>
      <x v="4"/>
      <x v="3"/>
      <x v="2"/>
      <x v="268"/>
      <x v="1936"/>
      <x v="1516"/>
    </i>
    <i>
      <x v="1596"/>
      <x v="4"/>
      <x v="3"/>
      <x v="2"/>
      <x v="277"/>
      <x v="1945"/>
      <x v="1517"/>
    </i>
    <i>
      <x v="1597"/>
      <x v="4"/>
      <x v="3"/>
      <x v="2"/>
      <x v="275"/>
      <x v="1943"/>
      <x v="1518"/>
    </i>
    <i>
      <x v="1598"/>
      <x v="4"/>
      <x v="3"/>
      <x v="2"/>
      <x v="273"/>
      <x v="1941"/>
      <x v="1519"/>
    </i>
    <i>
      <x v="1599"/>
      <x v="4"/>
      <x v="3"/>
      <x v="2"/>
      <x v="278"/>
      <x v="1946"/>
      <x v="1520"/>
    </i>
    <i>
      <x v="1600"/>
      <x v="4"/>
      <x v="3"/>
      <x v="2"/>
      <x v="269"/>
      <x v="1937"/>
      <x v="1521"/>
    </i>
    <i>
      <x v="1601"/>
      <x v="4"/>
      <x v="3"/>
      <x v="2"/>
      <x v="270"/>
      <x v="1938"/>
      <x v="1507"/>
    </i>
    <i>
      <x v="1602"/>
      <x v="4"/>
      <x v="3"/>
      <x v="2"/>
      <x v="267"/>
      <x v="1935"/>
      <x v="1508"/>
    </i>
    <i>
      <x v="1603"/>
      <x v="4"/>
      <x v="3"/>
      <x v="2"/>
      <x v="272"/>
      <x v="1940"/>
      <x v="1509"/>
    </i>
    <i>
      <x v="1604"/>
      <x v="4"/>
      <x v="3"/>
      <x v="2"/>
      <x v="279"/>
      <x v="1947"/>
      <x v="1510"/>
    </i>
    <i>
      <x v="1605"/>
      <x v="4"/>
      <x v="3"/>
      <x v="2"/>
      <x v="271"/>
      <x v="1939"/>
      <x v="1511"/>
    </i>
    <i>
      <x v="1606"/>
      <x v="4"/>
      <x v="3"/>
      <x v="2"/>
      <x v="265"/>
      <x v="1933"/>
      <x v="1512"/>
    </i>
    <i>
      <x v="1607"/>
      <x v="4"/>
      <x v="3"/>
      <x v="2"/>
      <x v="274"/>
      <x v="1942"/>
      <x v="1513"/>
    </i>
    <i>
      <x v="1608"/>
      <x v="4"/>
      <x v="3"/>
      <x v="1"/>
      <x v="41"/>
      <x v="1914"/>
      <x v="1522"/>
    </i>
    <i>
      <x v="1609"/>
      <x v="4"/>
      <x v="3"/>
      <x v="2"/>
      <x v="276"/>
      <x v="1910"/>
      <x v="1523"/>
    </i>
    <i>
      <x v="1610"/>
      <x v="4"/>
      <x v="3"/>
      <x v="2"/>
      <x v="264"/>
      <x v="1898"/>
      <x v="1531"/>
    </i>
    <i>
      <x v="1611"/>
      <x v="4"/>
      <x v="3"/>
      <x v="2"/>
      <x v="266"/>
      <x v="1900"/>
      <x v="1532"/>
    </i>
    <i>
      <x v="1612"/>
      <x v="4"/>
      <x v="3"/>
      <x v="2"/>
      <x v="268"/>
      <x v="1902"/>
      <x v="1533"/>
    </i>
    <i>
      <x v="1613"/>
      <x v="4"/>
      <x v="3"/>
      <x v="2"/>
      <x v="277"/>
      <x v="1911"/>
      <x v="1534"/>
    </i>
    <i>
      <x v="1614"/>
      <x v="4"/>
      <x v="3"/>
      <x v="2"/>
      <x v="275"/>
      <x v="1909"/>
      <x v="1535"/>
    </i>
    <i>
      <x v="1615"/>
      <x v="4"/>
      <x v="3"/>
      <x v="2"/>
      <x v="273"/>
      <x v="1907"/>
      <x v="1536"/>
    </i>
    <i>
      <x v="1616"/>
      <x v="4"/>
      <x v="3"/>
      <x v="2"/>
      <x v="278"/>
      <x v="1912"/>
      <x v="1537"/>
    </i>
    <i>
      <x v="1617"/>
      <x v="4"/>
      <x v="3"/>
      <x v="2"/>
      <x v="269"/>
      <x v="1903"/>
      <x v="1538"/>
    </i>
    <i>
      <x v="1618"/>
      <x v="4"/>
      <x v="3"/>
      <x v="2"/>
      <x v="270"/>
      <x v="1904"/>
      <x v="1524"/>
    </i>
    <i>
      <x v="1619"/>
      <x v="4"/>
      <x v="3"/>
      <x v="2"/>
      <x v="267"/>
      <x v="1901"/>
      <x v="1525"/>
    </i>
    <i>
      <x v="1620"/>
      <x v="4"/>
      <x v="3"/>
      <x v="2"/>
      <x v="272"/>
      <x v="1906"/>
      <x v="1526"/>
    </i>
    <i>
      <x v="1621"/>
      <x v="4"/>
      <x v="3"/>
      <x v="2"/>
      <x v="279"/>
      <x v="1913"/>
      <x v="1527"/>
    </i>
    <i>
      <x v="1622"/>
      <x v="4"/>
      <x v="3"/>
      <x v="2"/>
      <x v="271"/>
      <x v="1905"/>
      <x v="1528"/>
    </i>
    <i>
      <x v="1623"/>
      <x v="4"/>
      <x v="3"/>
      <x v="2"/>
      <x v="265"/>
      <x v="1899"/>
      <x v="1529"/>
    </i>
    <i>
      <x v="1624"/>
      <x v="4"/>
      <x v="3"/>
      <x v="2"/>
      <x v="274"/>
      <x v="1908"/>
      <x v="1530"/>
    </i>
    <i>
      <x v="1625"/>
      <x v="4"/>
      <x v="3"/>
      <x v="1"/>
      <x v="41"/>
      <x v="1931"/>
      <x v="1539"/>
    </i>
    <i>
      <x v="1626"/>
      <x v="4"/>
      <x v="3"/>
      <x v="2"/>
      <x v="276"/>
      <x v="1927"/>
      <x v="1540"/>
    </i>
    <i>
      <x v="1627"/>
      <x v="4"/>
      <x v="3"/>
      <x v="2"/>
      <x v="264"/>
      <x v="1915"/>
      <x v="1548"/>
    </i>
    <i>
      <x v="1628"/>
      <x v="4"/>
      <x v="3"/>
      <x v="2"/>
      <x v="266"/>
      <x v="1917"/>
      <x v="1549"/>
    </i>
    <i>
      <x v="1629"/>
      <x v="4"/>
      <x v="3"/>
      <x v="2"/>
      <x v="268"/>
      <x v="1919"/>
      <x v="1550"/>
    </i>
    <i>
      <x v="1630"/>
      <x v="4"/>
      <x v="3"/>
      <x v="2"/>
      <x v="277"/>
      <x v="1928"/>
      <x v="1551"/>
    </i>
    <i>
      <x v="1631"/>
      <x v="4"/>
      <x v="3"/>
      <x v="2"/>
      <x v="275"/>
      <x v="1926"/>
      <x v="1552"/>
    </i>
    <i>
      <x v="1632"/>
      <x v="4"/>
      <x v="3"/>
      <x v="2"/>
      <x v="273"/>
      <x v="1924"/>
      <x v="1553"/>
    </i>
    <i>
      <x v="1633"/>
      <x v="4"/>
      <x v="3"/>
      <x v="2"/>
      <x v="278"/>
      <x v="1929"/>
      <x v="1554"/>
    </i>
    <i>
      <x v="1634"/>
      <x v="4"/>
      <x v="3"/>
      <x v="2"/>
      <x v="269"/>
      <x v="1920"/>
      <x v="1555"/>
    </i>
    <i>
      <x v="1635"/>
      <x v="4"/>
      <x v="3"/>
      <x v="2"/>
      <x v="270"/>
      <x v="1921"/>
      <x v="1541"/>
    </i>
    <i>
      <x v="1636"/>
      <x v="4"/>
      <x v="3"/>
      <x v="2"/>
      <x v="267"/>
      <x v="1918"/>
      <x v="1542"/>
    </i>
    <i>
      <x v="1637"/>
      <x v="4"/>
      <x v="3"/>
      <x v="2"/>
      <x v="272"/>
      <x v="1923"/>
      <x v="1543"/>
    </i>
    <i>
      <x v="1638"/>
      <x v="4"/>
      <x v="3"/>
      <x v="2"/>
      <x v="279"/>
      <x v="1930"/>
      <x v="1544"/>
    </i>
    <i>
      <x v="1639"/>
      <x v="4"/>
      <x v="3"/>
      <x v="2"/>
      <x v="271"/>
      <x v="1922"/>
      <x v="1545"/>
    </i>
    <i>
      <x v="1640"/>
      <x v="4"/>
      <x v="3"/>
      <x v="2"/>
      <x v="265"/>
      <x v="1916"/>
      <x v="1546"/>
    </i>
    <i>
      <x v="1641"/>
      <x v="4"/>
      <x v="3"/>
      <x v="2"/>
      <x v="274"/>
      <x v="1925"/>
      <x v="1547"/>
    </i>
    <i>
      <x v="1642"/>
      <x v="3"/>
      <x v="2"/>
      <x v="1"/>
      <x v="41"/>
      <x v="381"/>
      <x v="1973"/>
    </i>
    <i>
      <x v="1643"/>
      <x v="3"/>
      <x v="2"/>
      <x v="2"/>
      <x v="276"/>
      <x v="377"/>
      <x v="1974"/>
    </i>
    <i>
      <x v="1644"/>
      <x v="3"/>
      <x v="2"/>
      <x v="2"/>
      <x v="264"/>
      <x v="365"/>
      <x v="1982"/>
    </i>
    <i>
      <x v="1645"/>
      <x v="3"/>
      <x v="2"/>
      <x v="2"/>
      <x v="266"/>
      <x v="367"/>
      <x v="1983"/>
    </i>
    <i>
      <x v="1646"/>
      <x v="3"/>
      <x v="2"/>
      <x v="2"/>
      <x v="268"/>
      <x v="369"/>
      <x v="1984"/>
    </i>
    <i>
      <x v="1647"/>
      <x v="3"/>
      <x v="2"/>
      <x v="2"/>
      <x v="277"/>
      <x v="378"/>
      <x v="1985"/>
    </i>
    <i>
      <x v="1648"/>
      <x v="3"/>
      <x v="2"/>
      <x v="2"/>
      <x v="275"/>
      <x v="376"/>
      <x v="1986"/>
    </i>
    <i>
      <x v="1649"/>
      <x v="3"/>
      <x v="2"/>
      <x v="2"/>
      <x v="273"/>
      <x v="374"/>
      <x v="1987"/>
    </i>
    <i>
      <x v="1650"/>
      <x v="3"/>
      <x v="2"/>
      <x v="2"/>
      <x v="278"/>
      <x v="379"/>
      <x v="1988"/>
    </i>
    <i>
      <x v="1651"/>
      <x v="3"/>
      <x v="2"/>
      <x v="2"/>
      <x v="269"/>
      <x v="370"/>
      <x v="1989"/>
    </i>
    <i>
      <x v="1652"/>
      <x v="3"/>
      <x v="2"/>
      <x v="2"/>
      <x v="270"/>
      <x v="371"/>
      <x v="1975"/>
    </i>
    <i>
      <x v="1653"/>
      <x v="3"/>
      <x v="2"/>
      <x v="2"/>
      <x v="267"/>
      <x v="368"/>
      <x v="1976"/>
    </i>
    <i>
      <x v="1654"/>
      <x v="3"/>
      <x v="2"/>
      <x v="2"/>
      <x v="272"/>
      <x v="373"/>
      <x v="1977"/>
    </i>
    <i>
      <x v="1655"/>
      <x v="3"/>
      <x v="2"/>
      <x v="2"/>
      <x v="279"/>
      <x v="380"/>
      <x v="1978"/>
    </i>
    <i>
      <x v="1656"/>
      <x v="3"/>
      <x v="2"/>
      <x v="2"/>
      <x v="271"/>
      <x v="372"/>
      <x v="1979"/>
    </i>
    <i>
      <x v="1657"/>
      <x v="3"/>
      <x v="2"/>
      <x v="2"/>
      <x v="265"/>
      <x v="366"/>
      <x v="1980"/>
    </i>
    <i>
      <x v="1658"/>
      <x v="3"/>
      <x v="2"/>
      <x v="2"/>
      <x v="274"/>
      <x v="375"/>
      <x v="1981"/>
    </i>
    <i>
      <x v="1659"/>
      <x v="3"/>
      <x v="2"/>
      <x/>
      <x v="113"/>
      <x v="132"/>
      <x v="1658"/>
    </i>
    <i>
      <x v="1660"/>
      <x v="3"/>
      <x v="2"/>
      <x/>
      <x v="5"/>
      <x v="25"/>
      <x v="1659"/>
    </i>
    <i>
      <x v="1661"/>
      <x v="3"/>
      <x v="2"/>
      <x/>
      <x v="227"/>
      <x v="246"/>
      <x v="1732"/>
    </i>
    <i>
      <x v="1662"/>
      <x v="3"/>
      <x v="2"/>
      <x/>
      <x v="25"/>
      <x v="45"/>
      <x v="1733"/>
    </i>
    <i>
      <x v="1663"/>
      <x v="3"/>
      <x v="2"/>
      <x/>
      <x v="58"/>
      <x v="77"/>
      <x v="1734"/>
    </i>
    <i>
      <x v="1664"/>
      <x v="3"/>
      <x v="2"/>
      <x/>
      <x v="108"/>
      <x v="127"/>
      <x v="1735"/>
    </i>
    <i>
      <x v="1665"/>
      <x v="3"/>
      <x v="2"/>
      <x/>
      <x v="218"/>
      <x v="237"/>
      <x v="1736"/>
    </i>
    <i>
      <x v="1666"/>
      <x v="3"/>
      <x v="2"/>
      <x/>
      <x v="9"/>
      <x v="29"/>
      <x v="1774"/>
    </i>
    <i>
      <x v="1667"/>
      <x v="3"/>
      <x v="2"/>
      <x/>
      <x v="171"/>
      <x v="190"/>
      <x v="1775"/>
    </i>
    <i>
      <x v="1668"/>
      <x v="3"/>
      <x v="2"/>
      <x/>
      <x v="326"/>
      <x v="329"/>
      <x v="1776"/>
    </i>
    <i>
      <x v="1669"/>
      <x v="3"/>
      <x v="2"/>
      <x/>
      <x v="330"/>
      <x v="333"/>
      <x v="1777"/>
    </i>
    <i>
      <x v="1670"/>
      <x v="3"/>
      <x v="2"/>
      <x/>
      <x v="18"/>
      <x v="38"/>
      <x v="1778"/>
    </i>
    <i>
      <x v="1671"/>
      <x v="3"/>
      <x v="2"/>
      <x/>
      <x v="190"/>
      <x v="209"/>
      <x v="1779"/>
    </i>
    <i>
      <x v="1672"/>
      <x v="3"/>
      <x v="2"/>
      <x/>
      <x v="314"/>
      <x v="317"/>
      <x v="1780"/>
    </i>
    <i>
      <x v="1673"/>
      <x v="3"/>
      <x v="2"/>
      <x/>
      <x v="338"/>
      <x v="341"/>
      <x v="1781"/>
    </i>
    <i>
      <x v="1674"/>
      <x v="3"/>
      <x v="2"/>
      <x/>
      <x v="166"/>
      <x v="185"/>
      <x v="1782"/>
    </i>
    <i>
      <x v="1675"/>
      <x v="3"/>
      <x v="2"/>
      <x/>
      <x v="68"/>
      <x v="87"/>
      <x v="1783"/>
    </i>
    <i>
      <x v="1676"/>
      <x v="3"/>
      <x v="2"/>
      <x/>
      <x v="20"/>
      <x v="40"/>
      <x v="1784"/>
    </i>
    <i>
      <x v="1677"/>
      <x v="3"/>
      <x v="2"/>
      <x/>
      <x v="334"/>
      <x v="337"/>
      <x v="1785"/>
    </i>
    <i>
      <x v="1678"/>
      <x v="3"/>
      <x v="2"/>
      <x/>
      <x v="38"/>
      <x v="58"/>
      <x v="1786"/>
    </i>
    <i>
      <x v="1679"/>
      <x v="3"/>
      <x v="2"/>
      <x/>
      <x v="81"/>
      <x v="100"/>
      <x v="1787"/>
    </i>
    <i>
      <x v="1680"/>
      <x v="3"/>
      <x v="2"/>
      <x/>
      <x v="347"/>
      <x v="350"/>
      <x v="1788"/>
    </i>
    <i>
      <x v="1681"/>
      <x v="3"/>
      <x v="2"/>
      <x/>
      <x v="4"/>
      <x v="24"/>
      <x v="1789"/>
    </i>
    <i>
      <x v="1682"/>
      <x v="3"/>
      <x v="2"/>
      <x/>
      <x v="93"/>
      <x v="112"/>
      <x v="1790"/>
    </i>
    <i>
      <x v="1683"/>
      <x v="3"/>
      <x v="2"/>
      <x/>
      <x v="109"/>
      <x v="128"/>
      <x v="1791"/>
    </i>
    <i>
      <x v="1684"/>
      <x v="3"/>
      <x v="2"/>
      <x/>
      <x v="126"/>
      <x v="145"/>
      <x v="1792"/>
    </i>
    <i>
      <x v="1685"/>
      <x v="3"/>
      <x v="2"/>
      <x/>
      <x v="69"/>
      <x v="88"/>
      <x v="1793"/>
    </i>
    <i>
      <x v="1686"/>
      <x v="3"/>
      <x v="2"/>
      <x/>
      <x v="7"/>
      <x v="27"/>
      <x v="1794"/>
    </i>
    <i>
      <x v="1687"/>
      <x v="3"/>
      <x v="2"/>
      <x/>
      <x v="122"/>
      <x v="141"/>
      <x v="1795"/>
    </i>
    <i>
      <x v="1688"/>
      <x v="3"/>
      <x v="2"/>
      <x/>
      <x v="196"/>
      <x v="215"/>
      <x v="1796"/>
    </i>
    <i>
      <x v="1689"/>
      <x v="3"/>
      <x v="2"/>
      <x/>
      <x v="351"/>
      <x v="354"/>
      <x v="1797"/>
    </i>
    <i>
      <x v="1690"/>
      <x v="3"/>
      <x v="2"/>
      <x/>
      <x v="111"/>
      <x v="130"/>
      <x v="1798"/>
    </i>
    <i>
      <x v="1691"/>
      <x v="3"/>
      <x v="2"/>
      <x/>
      <x v="26"/>
      <x v="46"/>
      <x v="1799"/>
    </i>
    <i>
      <x v="1692"/>
      <x v="3"/>
      <x v="2"/>
      <x/>
      <x v="157"/>
      <x v="176"/>
      <x v="1800"/>
    </i>
    <i>
      <x v="1693"/>
      <x v="3"/>
      <x v="2"/>
      <x/>
      <x v="295"/>
      <x v="298"/>
      <x v="1801"/>
    </i>
    <i>
      <x v="1694"/>
      <x v="3"/>
      <x v="2"/>
      <x/>
      <x v="193"/>
      <x v="212"/>
      <x v="1802"/>
    </i>
    <i>
      <x v="1695"/>
      <x v="3"/>
      <x v="2"/>
      <x/>
      <x v="62"/>
      <x v="81"/>
      <x v="1803"/>
    </i>
    <i>
      <x v="1696"/>
      <x v="3"/>
      <x v="2"/>
      <x/>
      <x v="175"/>
      <x v="194"/>
      <x v="1804"/>
    </i>
    <i>
      <x v="1697"/>
      <x v="3"/>
      <x v="2"/>
      <x/>
      <x v="238"/>
      <x v="257"/>
      <x v="1805"/>
    </i>
    <i>
      <x v="1698"/>
      <x v="3"/>
      <x v="2"/>
      <x/>
      <x v="288"/>
      <x v="291"/>
      <x v="1806"/>
    </i>
    <i>
      <x v="1699"/>
      <x v="3"/>
      <x v="2"/>
      <x/>
      <x v="348"/>
      <x v="351"/>
      <x v="1807"/>
    </i>
    <i>
      <x v="1700"/>
      <x v="3"/>
      <x v="2"/>
      <x/>
      <x v="30"/>
      <x v="50"/>
      <x v="1808"/>
    </i>
    <i>
      <x v="1701"/>
      <x v="3"/>
      <x v="2"/>
      <x/>
      <x v="65"/>
      <x v="84"/>
      <x v="1809"/>
    </i>
    <i>
      <x v="1702"/>
      <x v="3"/>
      <x v="2"/>
      <x/>
      <x v="116"/>
      <x v="135"/>
      <x v="1810"/>
    </i>
    <i>
      <x v="1703"/>
      <x v="3"/>
      <x v="2"/>
      <x/>
      <x v="230"/>
      <x v="249"/>
      <x v="1811"/>
    </i>
    <i>
      <x v="1704"/>
      <x v="3"/>
      <x v="2"/>
      <x/>
      <x v="258"/>
      <x v="277"/>
      <x v="1812"/>
    </i>
    <i>
      <x v="1705"/>
      <x v="3"/>
      <x v="2"/>
      <x/>
      <x v="356"/>
      <x v="359"/>
      <x v="1813"/>
    </i>
    <i>
      <x v="1706"/>
      <x v="3"/>
      <x v="2"/>
      <x/>
      <x v="115"/>
      <x v="134"/>
      <x v="1814"/>
    </i>
    <i>
      <x v="1707"/>
      <x v="3"/>
      <x v="2"/>
      <x/>
      <x v="152"/>
      <x v="171"/>
      <x v="1815"/>
    </i>
    <i>
      <x v="1708"/>
      <x v="3"/>
      <x v="2"/>
      <x/>
      <x v="23"/>
      <x v="43"/>
      <x v="1816"/>
    </i>
    <i>
      <x v="1709"/>
      <x v="3"/>
      <x v="2"/>
      <x/>
      <x v="285"/>
      <x v="288"/>
      <x v="1817"/>
    </i>
    <i>
      <x v="1710"/>
      <x v="3"/>
      <x v="2"/>
      <x/>
      <x v="300"/>
      <x v="303"/>
      <x v="1818"/>
    </i>
    <i>
      <x v="1711"/>
      <x v="3"/>
      <x v="2"/>
      <x/>
      <x v="123"/>
      <x v="142"/>
      <x v="1819"/>
    </i>
    <i>
      <x v="1712"/>
      <x v="3"/>
      <x v="2"/>
      <x/>
      <x v="15"/>
      <x v="35"/>
      <x v="1820"/>
    </i>
    <i>
      <x v="1713"/>
      <x v="3"/>
      <x v="2"/>
      <x/>
      <x v="203"/>
      <x v="222"/>
      <x v="1821"/>
    </i>
    <i>
      <x v="1714"/>
      <x v="3"/>
      <x v="2"/>
      <x/>
      <x v="216"/>
      <x v="235"/>
      <x v="1822"/>
    </i>
    <i>
      <x v="1715"/>
      <x v="3"/>
      <x v="2"/>
      <x/>
      <x v="361"/>
      <x v="364"/>
      <x v="1823"/>
    </i>
    <i>
      <x v="1716"/>
      <x v="3"/>
      <x v="2"/>
      <x/>
      <x v="253"/>
      <x v="272"/>
      <x v="1824"/>
    </i>
    <i>
      <x v="1717"/>
      <x v="3"/>
      <x v="2"/>
      <x/>
      <x v="21"/>
      <x v="41"/>
      <x v="1825"/>
    </i>
    <i>
      <x v="1718"/>
      <x v="3"/>
      <x v="2"/>
      <x/>
      <x v="103"/>
      <x v="122"/>
      <x v="1826"/>
    </i>
    <i>
      <x v="1719"/>
      <x v="3"/>
      <x v="2"/>
      <x/>
      <x v="118"/>
      <x v="137"/>
      <x v="1827"/>
    </i>
    <i>
      <x v="1720"/>
      <x v="3"/>
      <x v="2"/>
      <x/>
      <x v="184"/>
      <x v="203"/>
      <x v="1828"/>
    </i>
    <i>
      <x v="1721"/>
      <x v="3"/>
      <x v="2"/>
      <x/>
      <x v="296"/>
      <x v="299"/>
      <x v="1829"/>
    </i>
    <i>
      <x v="1722"/>
      <x v="3"/>
      <x v="2"/>
      <x/>
      <x v="1"/>
      <x v="21"/>
      <x v="1830"/>
    </i>
    <i>
      <x v="1723"/>
      <x v="3"/>
      <x v="2"/>
      <x/>
      <x v="29"/>
      <x v="49"/>
      <x v="1831"/>
    </i>
    <i>
      <x v="1724"/>
      <x v="3"/>
      <x v="2"/>
      <x/>
      <x v="86"/>
      <x v="105"/>
      <x v="1832"/>
    </i>
    <i>
      <x v="1725"/>
      <x v="3"/>
      <x v="2"/>
      <x/>
      <x v="87"/>
      <x v="106"/>
      <x v="1833"/>
    </i>
    <i>
      <x v="1726"/>
      <x v="3"/>
      <x v="2"/>
      <x/>
      <x v="325"/>
      <x v="328"/>
      <x v="1834"/>
    </i>
    <i>
      <x v="1727"/>
      <x v="3"/>
      <x v="2"/>
      <x/>
      <x v="302"/>
      <x v="305"/>
      <x v="1835"/>
    </i>
    <i>
      <x v="1728"/>
      <x v="3"/>
      <x v="2"/>
      <x/>
      <x v="32"/>
      <x v="52"/>
      <x v="1836"/>
    </i>
    <i>
      <x v="1729"/>
      <x v="3"/>
      <x v="2"/>
      <x/>
      <x v="142"/>
      <x v="161"/>
      <x v="1837"/>
    </i>
    <i>
      <x v="1730"/>
      <x v="3"/>
      <x v="2"/>
      <x/>
      <x v="202"/>
      <x v="221"/>
      <x v="1838"/>
    </i>
    <i>
      <x v="1731"/>
      <x v="3"/>
      <x v="2"/>
      <x/>
      <x v="243"/>
      <x v="262"/>
      <x v="1839"/>
    </i>
    <i>
      <x v="1732"/>
      <x v="3"/>
      <x v="2"/>
      <x/>
      <x v="323"/>
      <x v="326"/>
      <x v="1840"/>
    </i>
    <i>
      <x v="1733"/>
      <x v="3"/>
      <x v="2"/>
      <x/>
      <x v="254"/>
      <x v="273"/>
      <x v="1841"/>
    </i>
    <i>
      <x v="1734"/>
      <x v="3"/>
      <x v="2"/>
      <x/>
      <x v="139"/>
      <x v="158"/>
      <x v="1842"/>
    </i>
    <i>
      <x v="1735"/>
      <x v="3"/>
      <x v="2"/>
      <x/>
      <x v="191"/>
      <x v="210"/>
      <x v="1843"/>
    </i>
    <i>
      <x v="1736"/>
      <x v="3"/>
      <x v="2"/>
      <x/>
      <x v="354"/>
      <x v="357"/>
      <x v="1844"/>
    </i>
    <i>
      <x v="1737"/>
      <x v="3"/>
      <x v="2"/>
      <x/>
      <x v="260"/>
      <x v="279"/>
      <x v="1845"/>
    </i>
    <i>
      <x v="1738"/>
      <x v="3"/>
      <x v="2"/>
      <x/>
      <x v="52"/>
      <x v="71"/>
      <x v="1846"/>
    </i>
    <i>
      <x v="1739"/>
      <x v="3"/>
      <x v="2"/>
      <x/>
      <x v="56"/>
      <x v="75"/>
      <x v="1847"/>
    </i>
    <i>
      <x v="1740"/>
      <x v="3"/>
      <x v="2"/>
      <x/>
      <x v="61"/>
      <x v="80"/>
      <x v="1848"/>
    </i>
    <i>
      <x v="1741"/>
      <x v="3"/>
      <x v="2"/>
      <x/>
      <x v="82"/>
      <x v="101"/>
      <x v="1849"/>
    </i>
    <i>
      <x v="1742"/>
      <x v="3"/>
      <x v="2"/>
      <x/>
      <x v="101"/>
      <x v="120"/>
      <x v="1850"/>
    </i>
    <i>
      <x v="1743"/>
      <x v="3"/>
      <x v="2"/>
      <x/>
      <x v="134"/>
      <x v="153"/>
      <x v="1851"/>
    </i>
    <i>
      <x v="1744"/>
      <x v="3"/>
      <x v="2"/>
      <x/>
      <x v="160"/>
      <x v="179"/>
      <x v="1852"/>
    </i>
    <i>
      <x v="1745"/>
      <x v="3"/>
      <x v="2"/>
      <x/>
      <x v="164"/>
      <x v="183"/>
      <x v="1853"/>
    </i>
    <i>
      <x v="1746"/>
      <x v="3"/>
      <x v="2"/>
      <x/>
      <x v="176"/>
      <x v="195"/>
      <x v="1854"/>
    </i>
    <i>
      <x v="1747"/>
      <x v="3"/>
      <x v="2"/>
      <x/>
      <x v="189"/>
      <x v="208"/>
      <x v="1855"/>
    </i>
    <i>
      <x v="1748"/>
      <x v="3"/>
      <x v="2"/>
      <x/>
      <x v="217"/>
      <x v="236"/>
      <x v="1856"/>
    </i>
    <i>
      <x v="1749"/>
      <x v="3"/>
      <x v="2"/>
      <x/>
      <x v="219"/>
      <x v="238"/>
      <x v="1857"/>
    </i>
    <i>
      <x v="1750"/>
      <x v="3"/>
      <x v="2"/>
      <x/>
      <x v="256"/>
      <x v="275"/>
      <x v="1858"/>
    </i>
    <i>
      <x v="1751"/>
      <x v="3"/>
      <x v="2"/>
      <x/>
      <x v="282"/>
      <x v="285"/>
      <x v="1859"/>
    </i>
    <i>
      <x v="1752"/>
      <x v="3"/>
      <x v="2"/>
      <x/>
      <x v="283"/>
      <x v="286"/>
      <x v="1860"/>
    </i>
    <i>
      <x v="1753"/>
      <x v="3"/>
      <x v="2"/>
      <x/>
      <x v="319"/>
      <x v="322"/>
      <x v="1861"/>
    </i>
    <i>
      <x v="1754"/>
      <x v="3"/>
      <x v="2"/>
      <x/>
      <x v="220"/>
      <x v="239"/>
      <x v="1862"/>
    </i>
    <i>
      <x v="1755"/>
      <x v="3"/>
      <x v="2"/>
      <x/>
      <x v="119"/>
      <x v="138"/>
      <x v="1863"/>
    </i>
    <i>
      <x v="1756"/>
      <x v="3"/>
      <x v="2"/>
      <x/>
      <x v="141"/>
      <x v="160"/>
      <x v="1864"/>
    </i>
    <i>
      <x v="1757"/>
      <x v="3"/>
      <x v="2"/>
      <x/>
      <x v="165"/>
      <x v="184"/>
      <x v="1865"/>
    </i>
    <i>
      <x v="1758"/>
      <x v="3"/>
      <x v="2"/>
      <x/>
      <x v="181"/>
      <x v="200"/>
      <x v="1866"/>
    </i>
    <i>
      <x v="1759"/>
      <x v="3"/>
      <x v="2"/>
      <x/>
      <x v="204"/>
      <x v="223"/>
      <x v="1867"/>
    </i>
    <i>
      <x v="1760"/>
      <x v="3"/>
      <x v="2"/>
      <x/>
      <x v="303"/>
      <x v="306"/>
      <x v="1868"/>
    </i>
    <i>
      <x v="1761"/>
      <x v="3"/>
      <x v="2"/>
      <x/>
      <x v="39"/>
      <x v="59"/>
      <x v="1869"/>
    </i>
    <i>
      <x v="1762"/>
      <x v="3"/>
      <x v="2"/>
      <x/>
      <x v="45"/>
      <x v="64"/>
      <x v="1870"/>
    </i>
    <i>
      <x v="1763"/>
      <x v="3"/>
      <x v="2"/>
      <x/>
      <x v="147"/>
      <x v="166"/>
      <x v="1871"/>
    </i>
    <i>
      <x v="1764"/>
      <x v="3"/>
      <x v="2"/>
      <x/>
      <x v="179"/>
      <x v="198"/>
      <x v="1872"/>
    </i>
    <i>
      <x v="1765"/>
      <x v="3"/>
      <x v="2"/>
      <x/>
      <x v="200"/>
      <x v="219"/>
      <x v="1873"/>
    </i>
    <i>
      <x v="1766"/>
      <x v="3"/>
      <x v="2"/>
      <x/>
      <x v="214"/>
      <x v="233"/>
      <x v="1874"/>
    </i>
    <i>
      <x v="1767"/>
      <x v="3"/>
      <x v="2"/>
      <x/>
      <x v="224"/>
      <x v="243"/>
      <x v="1875"/>
    </i>
    <i>
      <x v="1768"/>
      <x v="3"/>
      <x v="2"/>
      <x/>
      <x v="237"/>
      <x v="256"/>
      <x v="1876"/>
    </i>
    <i>
      <x v="1769"/>
      <x v="3"/>
      <x v="2"/>
      <x/>
      <x v="321"/>
      <x v="324"/>
      <x v="1877"/>
    </i>
    <i>
      <x v="1770"/>
      <x v="3"/>
      <x v="2"/>
      <x/>
      <x v="328"/>
      <x v="331"/>
      <x v="1878"/>
    </i>
    <i>
      <x v="1771"/>
      <x v="3"/>
      <x v="2"/>
      <x/>
      <x v="66"/>
      <x v="85"/>
      <x v="1879"/>
    </i>
    <i>
      <x v="1772"/>
      <x v="3"/>
      <x v="2"/>
      <x/>
      <x v="78"/>
      <x v="97"/>
      <x v="1880"/>
    </i>
    <i>
      <x v="1773"/>
      <x v="3"/>
      <x v="2"/>
      <x/>
      <x v="88"/>
      <x v="107"/>
      <x v="1881"/>
    </i>
    <i>
      <x v="1774"/>
      <x v="3"/>
      <x v="2"/>
      <x/>
      <x v="169"/>
      <x v="188"/>
      <x v="1882"/>
    </i>
    <i>
      <x v="1775"/>
      <x v="3"/>
      <x v="2"/>
      <x/>
      <x v="207"/>
      <x v="226"/>
      <x v="1883"/>
    </i>
    <i>
      <x v="1776"/>
      <x v="3"/>
      <x v="2"/>
      <x/>
      <x v="210"/>
      <x v="229"/>
      <x v="1884"/>
    </i>
    <i>
      <x v="1777"/>
      <x v="3"/>
      <x v="2"/>
      <x/>
      <x v="287"/>
      <x v="290"/>
      <x v="1885"/>
    </i>
    <i>
      <x v="1778"/>
      <x v="3"/>
      <x v="2"/>
      <x/>
      <x v="299"/>
      <x v="302"/>
      <x v="1886"/>
    </i>
    <i>
      <x v="1779"/>
      <x v="3"/>
      <x v="2"/>
      <x/>
      <x v="316"/>
      <x v="319"/>
      <x v="1887"/>
    </i>
    <i>
      <x v="1780"/>
      <x v="3"/>
      <x v="2"/>
      <x/>
      <x v="33"/>
      <x v="53"/>
      <x v="1888"/>
    </i>
    <i>
      <x v="1781"/>
      <x v="3"/>
      <x v="2"/>
      <x/>
      <x v="37"/>
      <x v="57"/>
      <x v="1889"/>
    </i>
    <i>
      <x v="1782"/>
      <x v="3"/>
      <x v="2"/>
      <x/>
      <x v="208"/>
      <x v="227"/>
      <x v="1890"/>
    </i>
    <i>
      <x v="1783"/>
      <x v="3"/>
      <x v="2"/>
      <x/>
      <x v="79"/>
      <x v="98"/>
      <x v="1891"/>
    </i>
    <i>
      <x v="1784"/>
      <x v="3"/>
      <x v="2"/>
      <x/>
      <x v="105"/>
      <x v="124"/>
      <x v="1892"/>
    </i>
    <i>
      <x v="1785"/>
      <x v="3"/>
      <x v="2"/>
      <x/>
      <x v="138"/>
      <x v="157"/>
      <x v="1893"/>
    </i>
    <i>
      <x v="1786"/>
      <x v="3"/>
      <x v="2"/>
      <x/>
      <x v="174"/>
      <x v="193"/>
      <x v="1894"/>
    </i>
    <i>
      <x v="1787"/>
      <x v="3"/>
      <x v="2"/>
      <x/>
      <x v="262"/>
      <x v="281"/>
      <x v="1895"/>
    </i>
    <i>
      <x v="1788"/>
      <x v="3"/>
      <x v="2"/>
      <x/>
      <x v="292"/>
      <x v="295"/>
      <x v="1896"/>
    </i>
    <i>
      <x v="1789"/>
      <x v="3"/>
      <x v="2"/>
      <x/>
      <x v="294"/>
      <x v="297"/>
      <x v="1897"/>
    </i>
    <i>
      <x v="1790"/>
      <x v="3"/>
      <x v="2"/>
      <x/>
      <x v="332"/>
      <x v="335"/>
      <x v="1898"/>
    </i>
    <i>
      <x v="1791"/>
      <x v="3"/>
      <x v="2"/>
      <x/>
      <x v="349"/>
      <x v="352"/>
      <x v="1899"/>
    </i>
    <i>
      <x v="1792"/>
      <x v="3"/>
      <x v="2"/>
      <x/>
      <x v="140"/>
      <x v="159"/>
      <x v="1900"/>
    </i>
    <i>
      <x v="1793"/>
      <x v="3"/>
      <x v="2"/>
      <x/>
      <x v="57"/>
      <x v="76"/>
      <x v="1901"/>
    </i>
    <i>
      <x v="1794"/>
      <x v="3"/>
      <x v="2"/>
      <x/>
      <x v="149"/>
      <x v="168"/>
      <x v="1902"/>
    </i>
    <i>
      <x v="1795"/>
      <x v="3"/>
      <x v="2"/>
      <x/>
      <x v="205"/>
      <x v="224"/>
      <x v="1903"/>
    </i>
    <i>
      <x v="1796"/>
      <x v="3"/>
      <x v="2"/>
      <x/>
      <x v="284"/>
      <x v="287"/>
      <x v="1904"/>
    </i>
    <i>
      <x v="1797"/>
      <x v="3"/>
      <x v="2"/>
      <x/>
      <x v="306"/>
      <x v="309"/>
      <x v="1905"/>
    </i>
    <i>
      <x v="1798"/>
      <x v="3"/>
      <x v="2"/>
      <x/>
      <x v="353"/>
      <x v="356"/>
      <x v="1906"/>
    </i>
    <i>
      <x v="1799"/>
      <x v="3"/>
      <x v="2"/>
      <x/>
      <x v="358"/>
      <x v="361"/>
      <x v="1907"/>
    </i>
    <i>
      <x v="1800"/>
      <x v="3"/>
      <x v="2"/>
      <x/>
      <x v="63"/>
      <x v="82"/>
      <x v="1908"/>
    </i>
    <i>
      <x v="1801"/>
      <x v="3"/>
      <x v="2"/>
      <x/>
      <x v="70"/>
      <x v="89"/>
      <x v="1909"/>
    </i>
    <i>
      <x v="1802"/>
      <x v="3"/>
      <x v="2"/>
      <x/>
      <x v="40"/>
      <x v="60"/>
      <x v="1910"/>
    </i>
    <i>
      <x v="1803"/>
      <x v="3"/>
      <x v="2"/>
      <x/>
      <x v="91"/>
      <x v="110"/>
      <x v="1911"/>
    </i>
    <i>
      <x v="1804"/>
      <x v="3"/>
      <x v="2"/>
      <x/>
      <x v="107"/>
      <x v="126"/>
      <x v="1912"/>
    </i>
    <i>
      <x v="1805"/>
      <x v="3"/>
      <x v="2"/>
      <x/>
      <x v="158"/>
      <x v="177"/>
      <x v="1913"/>
    </i>
    <i>
      <x v="1806"/>
      <x v="3"/>
      <x v="2"/>
      <x/>
      <x v="211"/>
      <x v="230"/>
      <x v="1914"/>
    </i>
    <i>
      <x v="1807"/>
      <x v="3"/>
      <x v="2"/>
      <x/>
      <x v="315"/>
      <x v="318"/>
      <x v="1915"/>
    </i>
    <i>
      <x v="1808"/>
      <x v="3"/>
      <x v="2"/>
      <x/>
      <x v="322"/>
      <x v="325"/>
      <x v="1916"/>
    </i>
    <i>
      <x v="1809"/>
      <x v="3"/>
      <x v="2"/>
      <x/>
      <x v="329"/>
      <x v="332"/>
      <x v="1917"/>
    </i>
    <i>
      <x v="1810"/>
      <x v="3"/>
      <x v="2"/>
      <x/>
      <x v="340"/>
      <x v="343"/>
      <x v="1918"/>
    </i>
    <i>
      <x v="1811"/>
      <x v="3"/>
      <x v="2"/>
      <x/>
      <x v="106"/>
      <x v="125"/>
      <x v="1919"/>
    </i>
    <i>
      <x v="1812"/>
      <x v="3"/>
      <x v="2"/>
      <x/>
      <x v="137"/>
      <x v="156"/>
      <x v="1920"/>
    </i>
    <i>
      <x v="1813"/>
      <x v="3"/>
      <x v="2"/>
      <x/>
      <x v="11"/>
      <x v="31"/>
      <x v="1921"/>
    </i>
    <i>
      <x v="1814"/>
      <x v="3"/>
      <x v="2"/>
      <x/>
      <x v="27"/>
      <x v="47"/>
      <x v="1922"/>
    </i>
    <i>
      <x v="1815"/>
      <x v="3"/>
      <x v="2"/>
      <x/>
      <x v="67"/>
      <x v="86"/>
      <x v="1923"/>
    </i>
    <i>
      <x v="1816"/>
      <x v="3"/>
      <x v="2"/>
      <x/>
      <x v="76"/>
      <x v="95"/>
      <x v="1924"/>
    </i>
    <i>
      <x v="1817"/>
      <x v="3"/>
      <x v="2"/>
      <x/>
      <x v="151"/>
      <x v="170"/>
      <x v="1925"/>
    </i>
    <i>
      <x v="1818"/>
      <x v="3"/>
      <x v="2"/>
      <x/>
      <x v="337"/>
      <x v="340"/>
      <x v="1926"/>
    </i>
    <i>
      <x v="1819"/>
      <x v="3"/>
      <x v="2"/>
      <x/>
      <x v="153"/>
      <x v="172"/>
      <x v="1927"/>
    </i>
    <i>
      <x v="1820"/>
      <x v="3"/>
      <x v="2"/>
      <x/>
      <x v="10"/>
      <x v="30"/>
      <x v="1928"/>
    </i>
    <i>
      <x v="1821"/>
      <x v="3"/>
      <x v="2"/>
      <x/>
      <x v="17"/>
      <x v="37"/>
      <x v="1929"/>
    </i>
    <i>
      <x v="1822"/>
      <x v="3"/>
      <x v="2"/>
      <x/>
      <x v="131"/>
      <x v="150"/>
      <x v="1930"/>
    </i>
    <i>
      <x v="1823"/>
      <x v="3"/>
      <x v="2"/>
      <x/>
      <x v="177"/>
      <x v="196"/>
      <x v="1931"/>
    </i>
    <i>
      <x v="1824"/>
      <x v="3"/>
      <x v="2"/>
      <x/>
      <x v="178"/>
      <x v="197"/>
      <x v="1932"/>
    </i>
    <i>
      <x v="1825"/>
      <x v="3"/>
      <x v="2"/>
      <x/>
      <x v="182"/>
      <x v="201"/>
      <x v="1933"/>
    </i>
    <i>
      <x v="1826"/>
      <x v="3"/>
      <x v="2"/>
      <x/>
      <x v="249"/>
      <x v="268"/>
      <x v="1934"/>
    </i>
    <i>
      <x v="1827"/>
      <x v="3"/>
      <x v="2"/>
      <x/>
      <x v="251"/>
      <x v="270"/>
      <x v="1935"/>
    </i>
    <i>
      <x v="1828"/>
      <x v="3"/>
      <x v="2"/>
      <x/>
      <x v="318"/>
      <x v="321"/>
      <x v="1936"/>
    </i>
    <i>
      <x v="1829"/>
      <x v="3"/>
      <x v="2"/>
      <x/>
      <x v="320"/>
      <x v="323"/>
      <x v="1937"/>
    </i>
    <i>
      <x v="1830"/>
      <x v="3"/>
      <x v="2"/>
      <x/>
      <x v="345"/>
      <x v="348"/>
      <x v="1938"/>
    </i>
    <i>
      <x v="1831"/>
      <x v="3"/>
      <x v="2"/>
      <x/>
      <x v="359"/>
      <x v="362"/>
      <x v="1939"/>
    </i>
    <i>
      <x v="1832"/>
      <x v="3"/>
      <x v="2"/>
      <x/>
      <x v="3"/>
      <x v="23"/>
      <x v="1940"/>
    </i>
    <i>
      <x v="1833"/>
      <x v="3"/>
      <x v="2"/>
      <x/>
      <x v="43"/>
      <x v="62"/>
      <x v="1753"/>
    </i>
    <i>
      <x v="1834"/>
      <x v="3"/>
      <x v="2"/>
      <x/>
      <x v="14"/>
      <x v="34"/>
      <x v="1754"/>
    </i>
    <i>
      <x v="1835"/>
      <x v="3"/>
      <x v="2"/>
      <x/>
      <x v="49"/>
      <x v="68"/>
      <x v="1763"/>
    </i>
    <i>
      <x v="1836"/>
      <x v="3"/>
      <x v="2"/>
      <x/>
      <x v="53"/>
      <x v="72"/>
      <x v="1764"/>
    </i>
    <i>
      <x v="1837"/>
      <x v="3"/>
      <x v="2"/>
      <x/>
      <x v="55"/>
      <x v="74"/>
      <x v="1770"/>
    </i>
    <i>
      <x v="1838"/>
      <x v="3"/>
      <x v="2"/>
      <x/>
      <x v="44"/>
      <x v="63"/>
      <x v="1755"/>
    </i>
    <i>
      <x v="1839"/>
      <x v="3"/>
      <x v="2"/>
      <x/>
      <x v="84"/>
      <x v="103"/>
      <x v="1756"/>
    </i>
    <i>
      <x v="1840"/>
      <x v="3"/>
      <x v="2"/>
      <x/>
      <x v="183"/>
      <x v="202"/>
      <x v="1765"/>
    </i>
    <i>
      <x v="1841"/>
      <x v="3"/>
      <x v="2"/>
      <x/>
      <x v="186"/>
      <x v="205"/>
      <x v="1771"/>
    </i>
    <i>
      <x v="1842"/>
      <x v="3"/>
      <x v="2"/>
      <x/>
      <x v="209"/>
      <x v="228"/>
      <x v="1757"/>
    </i>
    <i>
      <x v="1843"/>
      <x v="3"/>
      <x v="2"/>
      <x/>
      <x v="221"/>
      <x v="240"/>
      <x v="1758"/>
    </i>
    <i>
      <x v="1844"/>
      <x v="3"/>
      <x v="2"/>
      <x/>
      <x v="225"/>
      <x v="244"/>
      <x v="1766"/>
    </i>
    <i>
      <x v="1845"/>
      <x v="3"/>
      <x v="2"/>
      <x/>
      <x v="252"/>
      <x v="271"/>
      <x v="1759"/>
    </i>
    <i>
      <x v="1846"/>
      <x v="3"/>
      <x v="2"/>
      <x/>
      <x v="259"/>
      <x v="278"/>
      <x v="1762"/>
    </i>
    <i>
      <x v="1847"/>
      <x v="3"/>
      <x v="2"/>
      <x/>
      <x v="261"/>
      <x v="280"/>
      <x v="1767"/>
    </i>
    <i>
      <x v="1848"/>
      <x v="3"/>
      <x v="2"/>
      <x/>
      <x v="298"/>
      <x v="301"/>
      <x v="1769"/>
    </i>
    <i>
      <x v="1849"/>
      <x v="3"/>
      <x v="2"/>
      <x/>
      <x v="301"/>
      <x v="304"/>
      <x v="1772"/>
    </i>
    <i>
      <x v="1850"/>
      <x v="3"/>
      <x v="2"/>
      <x/>
      <x v="305"/>
      <x v="308"/>
      <x v="1760"/>
    </i>
    <i>
      <x v="1851"/>
      <x v="3"/>
      <x v="2"/>
      <x/>
      <x v="311"/>
      <x v="314"/>
      <x v="1773"/>
    </i>
    <i>
      <x v="1852"/>
      <x v="3"/>
      <x v="2"/>
      <x/>
      <x v="344"/>
      <x v="347"/>
      <x v="1768"/>
    </i>
    <i>
      <x v="1853"/>
      <x v="3"/>
      <x v="2"/>
      <x/>
      <x v="360"/>
      <x v="363"/>
      <x v="1761"/>
    </i>
    <i>
      <x v="1854"/>
      <x v="3"/>
      <x v="2"/>
      <x/>
      <x v="331"/>
      <x v="334"/>
      <x v="1941"/>
    </i>
    <i>
      <x v="1855"/>
      <x v="3"/>
      <x v="2"/>
      <x/>
      <x v="28"/>
      <x v="48"/>
      <x v="1942"/>
    </i>
    <i>
      <x v="1856"/>
      <x v="3"/>
      <x v="2"/>
      <x/>
      <x v="72"/>
      <x v="91"/>
      <x v="1943"/>
    </i>
    <i>
      <x v="1857"/>
      <x v="3"/>
      <x v="2"/>
      <x/>
      <x v="77"/>
      <x v="96"/>
      <x v="1944"/>
    </i>
    <i>
      <x v="1858"/>
      <x v="3"/>
      <x v="2"/>
      <x/>
      <x v="92"/>
      <x v="111"/>
      <x v="1945"/>
    </i>
    <i>
      <x v="1859"/>
      <x v="3"/>
      <x v="2"/>
      <x/>
      <x v="98"/>
      <x v="117"/>
      <x v="1946"/>
    </i>
    <i>
      <x v="1860"/>
      <x v="3"/>
      <x v="2"/>
      <x/>
      <x v="100"/>
      <x v="119"/>
      <x v="1947"/>
    </i>
    <i>
      <x v="1861"/>
      <x v="3"/>
      <x v="2"/>
      <x/>
      <x v="136"/>
      <x v="155"/>
      <x v="1948"/>
    </i>
    <i>
      <x v="1862"/>
      <x v="3"/>
      <x v="2"/>
      <x/>
      <x v="148"/>
      <x v="167"/>
      <x v="1949"/>
    </i>
    <i>
      <x v="1863"/>
      <x v="3"/>
      <x v="2"/>
      <x/>
      <x v="172"/>
      <x v="191"/>
      <x v="1950"/>
    </i>
    <i>
      <x v="1864"/>
      <x v="3"/>
      <x v="2"/>
      <x/>
      <x v="185"/>
      <x v="204"/>
      <x v="1951"/>
    </i>
    <i>
      <x v="1865"/>
      <x v="3"/>
      <x v="2"/>
      <x/>
      <x v="195"/>
      <x v="214"/>
      <x v="1952"/>
    </i>
    <i>
      <x v="1866"/>
      <x v="3"/>
      <x v="2"/>
      <x/>
      <x v="215"/>
      <x v="234"/>
      <x v="1953"/>
    </i>
    <i>
      <x v="1867"/>
      <x v="3"/>
      <x v="2"/>
      <x/>
      <x v="223"/>
      <x v="242"/>
      <x v="1954"/>
    </i>
    <i>
      <x v="1868"/>
      <x v="3"/>
      <x v="2"/>
      <x/>
      <x v="231"/>
      <x v="250"/>
      <x v="1955"/>
    </i>
    <i>
      <x v="1869"/>
      <x v="3"/>
      <x v="2"/>
      <x/>
      <x v="293"/>
      <x v="296"/>
      <x v="1956"/>
    </i>
    <i>
      <x v="1870"/>
      <x v="3"/>
      <x v="2"/>
      <x/>
      <x v="333"/>
      <x v="336"/>
      <x v="1957"/>
    </i>
    <i>
      <x v="1871"/>
      <x v="3"/>
      <x v="2"/>
      <x/>
      <x v="339"/>
      <x v="342"/>
      <x v="1958"/>
    </i>
    <i>
      <x v="1872"/>
      <x v="3"/>
      <x v="2"/>
      <x/>
      <x v="352"/>
      <x v="355"/>
      <x v="1959"/>
    </i>
    <i>
      <x v="1873"/>
      <x v="3"/>
      <x v="2"/>
      <x/>
      <x v="355"/>
      <x v="358"/>
      <x v="1960"/>
    </i>
    <i>
      <x v="1874"/>
      <x v="3"/>
      <x v="2"/>
      <x/>
      <x v="46"/>
      <x v="65"/>
      <x v="1961"/>
    </i>
    <i>
      <x v="1875"/>
      <x v="3"/>
      <x v="2"/>
      <x/>
      <x v="8"/>
      <x v="28"/>
      <x v="1962"/>
    </i>
    <i>
      <x v="1876"/>
      <x v="3"/>
      <x v="2"/>
      <x/>
      <x v="60"/>
      <x v="79"/>
      <x v="1963"/>
    </i>
    <i>
      <x v="1877"/>
      <x v="3"/>
      <x v="2"/>
      <x/>
      <x v="73"/>
      <x v="92"/>
      <x v="1964"/>
    </i>
    <i>
      <x v="1878"/>
      <x v="3"/>
      <x v="2"/>
      <x/>
      <x v="89"/>
      <x v="108"/>
      <x v="1965"/>
    </i>
    <i>
      <x v="1879"/>
      <x v="3"/>
      <x v="2"/>
      <x/>
      <x v="150"/>
      <x v="169"/>
      <x v="1966"/>
    </i>
    <i>
      <x v="1880"/>
      <x v="3"/>
      <x v="2"/>
      <x/>
      <x v="156"/>
      <x v="175"/>
      <x v="1967"/>
    </i>
    <i>
      <x v="1881"/>
      <x v="3"/>
      <x v="2"/>
      <x/>
      <x v="159"/>
      <x v="178"/>
      <x v="1968"/>
    </i>
    <i>
      <x v="1882"/>
      <x v="3"/>
      <x v="2"/>
      <x/>
      <x v="241"/>
      <x v="260"/>
      <x v="1969"/>
    </i>
    <i>
      <x v="1883"/>
      <x v="3"/>
      <x v="2"/>
      <x/>
      <x v="280"/>
      <x v="283"/>
      <x v="1970"/>
    </i>
    <i>
      <x v="1884"/>
      <x v="3"/>
      <x v="2"/>
      <x/>
      <x v="343"/>
      <x v="346"/>
      <x v="1971"/>
    </i>
    <i>
      <x v="1885"/>
      <x v="3"/>
      <x v="2"/>
      <x/>
      <x v="350"/>
      <x v="353"/>
      <x v="1972"/>
    </i>
    <i>
      <x v="1886"/>
      <x v="3"/>
      <x v="2"/>
      <x/>
      <x v="234"/>
      <x v="253"/>
      <x v="1628"/>
    </i>
    <i>
      <x v="1887"/>
      <x v="3"/>
      <x v="2"/>
      <x/>
      <x v="19"/>
      <x v="39"/>
      <x v="1629"/>
    </i>
    <i>
      <x v="1888"/>
      <x v="3"/>
      <x v="2"/>
      <x/>
      <x v="50"/>
      <x v="69"/>
      <x v="1630"/>
    </i>
    <i>
      <x v="1889"/>
      <x v="3"/>
      <x v="2"/>
      <x/>
      <x v="94"/>
      <x v="113"/>
      <x v="1631"/>
    </i>
    <i>
      <x v="1890"/>
      <x v="3"/>
      <x v="2"/>
      <x/>
      <x v="95"/>
      <x v="114"/>
      <x v="1632"/>
    </i>
    <i>
      <x v="1891"/>
      <x v="3"/>
      <x v="2"/>
      <x/>
      <x v="155"/>
      <x v="174"/>
      <x v="1633"/>
    </i>
    <i>
      <x v="1892"/>
      <x v="3"/>
      <x v="2"/>
      <x/>
      <x v="143"/>
      <x v="162"/>
      <x v="1634"/>
    </i>
    <i>
      <x v="1893"/>
      <x v="3"/>
      <x v="2"/>
      <x/>
      <x v="170"/>
      <x v="189"/>
      <x v="1635"/>
    </i>
    <i>
      <x v="1894"/>
      <x v="3"/>
      <x v="2"/>
      <x/>
      <x v="236"/>
      <x v="255"/>
      <x v="1636"/>
    </i>
    <i>
      <x v="1895"/>
      <x v="3"/>
      <x v="2"/>
      <x/>
      <x v="31"/>
      <x v="51"/>
      <x v="1637"/>
    </i>
    <i>
      <x v="1896"/>
      <x v="3"/>
      <x v="2"/>
      <x/>
      <x v="6"/>
      <x v="26"/>
      <x v="1638"/>
    </i>
    <i>
      <x v="1897"/>
      <x v="3"/>
      <x v="2"/>
      <x/>
      <x v="47"/>
      <x v="66"/>
      <x v="1639"/>
    </i>
    <i>
      <x v="1898"/>
      <x v="3"/>
      <x v="2"/>
      <x/>
      <x v="75"/>
      <x v="94"/>
      <x v="1640"/>
    </i>
    <i>
      <x v="1899"/>
      <x v="3"/>
      <x v="2"/>
      <x/>
      <x v="80"/>
      <x v="99"/>
      <x v="1641"/>
    </i>
    <i>
      <x v="1900"/>
      <x v="3"/>
      <x v="2"/>
      <x/>
      <x v="240"/>
      <x v="259"/>
      <x v="1642"/>
    </i>
    <i>
      <x v="1901"/>
      <x v="3"/>
      <x v="2"/>
      <x/>
      <x v="246"/>
      <x v="265"/>
      <x v="1643"/>
    </i>
    <i>
      <x v="1902"/>
      <x v="3"/>
      <x v="2"/>
      <x/>
      <x v="247"/>
      <x v="266"/>
      <x v="1644"/>
    </i>
    <i>
      <x v="1903"/>
      <x v="3"/>
      <x v="2"/>
      <x/>
      <x v="248"/>
      <x v="267"/>
      <x v="1645"/>
    </i>
    <i>
      <x v="1904"/>
      <x v="3"/>
      <x v="2"/>
      <x/>
      <x v="255"/>
      <x v="274"/>
      <x v="1646"/>
    </i>
    <i>
      <x v="1905"/>
      <x v="3"/>
      <x v="2"/>
      <x/>
      <x v="192"/>
      <x v="211"/>
      <x v="1647"/>
    </i>
    <i>
      <x v="1906"/>
      <x v="3"/>
      <x v="2"/>
      <x/>
      <x v="235"/>
      <x v="254"/>
      <x v="1648"/>
    </i>
    <i>
      <x v="1907"/>
      <x v="3"/>
      <x v="2"/>
      <x/>
      <x v="242"/>
      <x v="261"/>
      <x v="1649"/>
    </i>
    <i>
      <x v="1908"/>
      <x v="3"/>
      <x v="2"/>
      <x/>
      <x v="245"/>
      <x v="264"/>
      <x v="1650"/>
    </i>
    <i>
      <x v="1909"/>
      <x v="3"/>
      <x v="2"/>
      <x/>
      <x v="290"/>
      <x v="293"/>
      <x v="1651"/>
    </i>
    <i>
      <x v="1910"/>
      <x v="3"/>
      <x v="2"/>
      <x/>
      <x v="309"/>
      <x v="312"/>
      <x v="1652"/>
    </i>
    <i>
      <x v="1911"/>
      <x v="3"/>
      <x v="2"/>
      <x/>
      <x v="312"/>
      <x v="315"/>
      <x v="1653"/>
    </i>
    <i>
      <x v="1912"/>
      <x v="3"/>
      <x v="2"/>
      <x/>
      <x v="36"/>
      <x v="56"/>
      <x v="1654"/>
    </i>
    <i>
      <x v="1913"/>
      <x v="3"/>
      <x v="2"/>
      <x/>
      <x v="96"/>
      <x v="115"/>
      <x v="1655"/>
    </i>
    <i>
      <x v="1914"/>
      <x v="3"/>
      <x v="2"/>
      <x/>
      <x v="104"/>
      <x v="123"/>
      <x v="1656"/>
    </i>
    <i>
      <x v="1915"/>
      <x v="3"/>
      <x v="2"/>
      <x/>
      <x v="199"/>
      <x v="218"/>
      <x v="1657"/>
    </i>
    <i>
      <x v="1916"/>
      <x v="3"/>
      <x v="2"/>
      <x/>
      <x v="54"/>
      <x v="73"/>
      <x v="1660"/>
    </i>
    <i>
      <x v="1917"/>
      <x v="3"/>
      <x v="2"/>
      <x/>
      <x v="129"/>
      <x v="148"/>
      <x v="1661"/>
    </i>
    <i>
      <x v="1918"/>
      <x v="3"/>
      <x v="2"/>
      <x/>
      <x/>
      <x v="20"/>
      <x v="1662"/>
    </i>
    <i>
      <x v="1919"/>
      <x v="3"/>
      <x v="2"/>
      <x/>
      <x v="48"/>
      <x v="67"/>
      <x v="1663"/>
    </i>
    <i>
      <x v="1920"/>
      <x v="3"/>
      <x v="2"/>
      <x/>
      <x v="102"/>
      <x v="121"/>
      <x v="1664"/>
    </i>
    <i>
      <x v="1921"/>
      <x v="3"/>
      <x v="2"/>
      <x/>
      <x v="51"/>
      <x v="70"/>
      <x v="1665"/>
    </i>
    <i>
      <x v="1922"/>
      <x v="3"/>
      <x v="2"/>
      <x/>
      <x v="188"/>
      <x v="207"/>
      <x v="1666"/>
    </i>
    <i>
      <x v="1923"/>
      <x v="3"/>
      <x v="2"/>
      <x/>
      <x v="342"/>
      <x v="345"/>
      <x v="1667"/>
    </i>
    <i>
      <x v="1924"/>
      <x v="3"/>
      <x v="2"/>
      <x/>
      <x v="42"/>
      <x v="61"/>
      <x v="1668"/>
    </i>
    <i>
      <x v="1925"/>
      <x v="3"/>
      <x v="2"/>
      <x/>
      <x v="289"/>
      <x v="292"/>
      <x v="1669"/>
    </i>
    <i>
      <x v="1926"/>
      <x v="3"/>
      <x v="2"/>
      <x/>
      <x v="239"/>
      <x v="258"/>
      <x v="1670"/>
    </i>
    <i>
      <x v="1927"/>
      <x v="3"/>
      <x v="2"/>
      <x/>
      <x v="130"/>
      <x v="149"/>
      <x v="1671"/>
    </i>
    <i>
      <x v="1928"/>
      <x v="3"/>
      <x v="2"/>
      <x/>
      <x v="291"/>
      <x v="294"/>
      <x v="1672"/>
    </i>
    <i>
      <x v="1929"/>
      <x v="3"/>
      <x v="2"/>
      <x/>
      <x v="304"/>
      <x v="307"/>
      <x v="1673"/>
    </i>
    <i>
      <x v="1930"/>
      <x v="3"/>
      <x v="2"/>
      <x/>
      <x v="16"/>
      <x v="36"/>
      <x v="1674"/>
    </i>
    <i>
      <x v="1931"/>
      <x v="3"/>
      <x v="2"/>
      <x/>
      <x v="226"/>
      <x v="245"/>
      <x v="1675"/>
    </i>
    <i>
      <x v="1932"/>
      <x v="3"/>
      <x v="2"/>
      <x/>
      <x v="228"/>
      <x v="247"/>
      <x v="1676"/>
    </i>
    <i>
      <x v="1933"/>
      <x v="3"/>
      <x v="2"/>
      <x/>
      <x v="336"/>
      <x v="339"/>
      <x v="1677"/>
    </i>
    <i>
      <x v="1934"/>
      <x v="3"/>
      <x v="2"/>
      <x/>
      <x v="180"/>
      <x v="199"/>
      <x v="1678"/>
    </i>
    <i>
      <x v="1935"/>
      <x v="3"/>
      <x v="2"/>
      <x/>
      <x v="341"/>
      <x v="344"/>
      <x v="1679"/>
    </i>
    <i>
      <x v="1936"/>
      <x v="3"/>
      <x v="2"/>
      <x/>
      <x v="324"/>
      <x v="327"/>
      <x v="1680"/>
    </i>
    <i>
      <x v="1937"/>
      <x v="3"/>
      <x v="2"/>
      <x/>
      <x v="34"/>
      <x v="54"/>
      <x v="1681"/>
    </i>
    <i>
      <x v="1938"/>
      <x v="3"/>
      <x v="2"/>
      <x/>
      <x v="35"/>
      <x v="55"/>
      <x v="1682"/>
    </i>
    <i>
      <x v="1939"/>
      <x v="3"/>
      <x v="2"/>
      <x/>
      <x v="64"/>
      <x v="83"/>
      <x v="1683"/>
    </i>
    <i>
      <x v="1940"/>
      <x v="3"/>
      <x v="2"/>
      <x/>
      <x v="83"/>
      <x v="102"/>
      <x v="1684"/>
    </i>
    <i>
      <x v="1941"/>
      <x v="3"/>
      <x v="2"/>
      <x/>
      <x v="90"/>
      <x v="109"/>
      <x v="1685"/>
    </i>
    <i>
      <x v="1942"/>
      <x v="3"/>
      <x v="2"/>
      <x/>
      <x v="110"/>
      <x v="129"/>
      <x v="1686"/>
    </i>
    <i>
      <x v="1943"/>
      <x v="3"/>
      <x v="2"/>
      <x/>
      <x v="112"/>
      <x v="131"/>
      <x v="1687"/>
    </i>
    <i>
      <x v="1944"/>
      <x v="3"/>
      <x v="2"/>
      <x/>
      <x v="117"/>
      <x v="136"/>
      <x v="1688"/>
    </i>
    <i>
      <x v="1945"/>
      <x v="3"/>
      <x v="2"/>
      <x/>
      <x v="120"/>
      <x v="139"/>
      <x v="1689"/>
    </i>
    <i>
      <x v="1946"/>
      <x v="3"/>
      <x v="2"/>
      <x/>
      <x v="121"/>
      <x v="140"/>
      <x v="1690"/>
    </i>
    <i>
      <x v="1947"/>
      <x v="3"/>
      <x v="2"/>
      <x/>
      <x v="124"/>
      <x v="143"/>
      <x v="1691"/>
    </i>
    <i>
      <x v="1948"/>
      <x v="3"/>
      <x v="2"/>
      <x/>
      <x v="125"/>
      <x v="144"/>
      <x v="1692"/>
    </i>
    <i>
      <x v="1949"/>
      <x v="3"/>
      <x v="2"/>
      <x/>
      <x v="135"/>
      <x v="154"/>
      <x v="1693"/>
    </i>
    <i>
      <x v="1950"/>
      <x v="3"/>
      <x v="2"/>
      <x/>
      <x v="144"/>
      <x v="163"/>
      <x v="1694"/>
    </i>
    <i>
      <x v="1951"/>
      <x v="3"/>
      <x v="2"/>
      <x/>
      <x v="145"/>
      <x v="164"/>
      <x v="1695"/>
    </i>
    <i>
      <x v="1952"/>
      <x v="3"/>
      <x v="2"/>
      <x/>
      <x v="146"/>
      <x v="165"/>
      <x v="1696"/>
    </i>
    <i>
      <x v="1953"/>
      <x v="3"/>
      <x v="2"/>
      <x/>
      <x v="161"/>
      <x v="180"/>
      <x v="1697"/>
    </i>
    <i>
      <x v="1954"/>
      <x v="3"/>
      <x v="2"/>
      <x/>
      <x v="163"/>
      <x v="182"/>
      <x v="1698"/>
    </i>
    <i>
      <x v="1955"/>
      <x v="3"/>
      <x v="2"/>
      <x/>
      <x v="187"/>
      <x v="206"/>
      <x v="1699"/>
    </i>
    <i>
      <x v="1956"/>
      <x v="3"/>
      <x v="2"/>
      <x/>
      <x v="206"/>
      <x v="225"/>
      <x v="1700"/>
    </i>
    <i>
      <x v="1957"/>
      <x v="3"/>
      <x v="2"/>
      <x/>
      <x v="213"/>
      <x v="232"/>
      <x v="1701"/>
    </i>
    <i>
      <x v="1958"/>
      <x v="3"/>
      <x v="2"/>
      <x/>
      <x v="229"/>
      <x v="248"/>
      <x v="1702"/>
    </i>
    <i>
      <x v="1959"/>
      <x v="3"/>
      <x v="2"/>
      <x/>
      <x v="232"/>
      <x v="251"/>
      <x v="1703"/>
    </i>
    <i>
      <x v="1960"/>
      <x v="3"/>
      <x v="2"/>
      <x/>
      <x v="250"/>
      <x v="269"/>
      <x v="1704"/>
    </i>
    <i>
      <x v="1961"/>
      <x v="3"/>
      <x v="2"/>
      <x/>
      <x v="257"/>
      <x v="276"/>
      <x v="1705"/>
    </i>
    <i>
      <x v="1962"/>
      <x v="3"/>
      <x v="2"/>
      <x/>
      <x v="263"/>
      <x v="282"/>
      <x v="1706"/>
    </i>
    <i>
      <x v="1963"/>
      <x v="3"/>
      <x v="2"/>
      <x/>
      <x v="281"/>
      <x v="284"/>
      <x v="1707"/>
    </i>
    <i>
      <x v="1964"/>
      <x v="3"/>
      <x v="2"/>
      <x/>
      <x v="307"/>
      <x v="310"/>
      <x v="1708"/>
    </i>
    <i>
      <x v="1965"/>
      <x v="3"/>
      <x v="2"/>
      <x/>
      <x v="310"/>
      <x v="313"/>
      <x v="1709"/>
    </i>
    <i>
      <x v="1966"/>
      <x v="3"/>
      <x v="2"/>
      <x/>
      <x v="317"/>
      <x v="320"/>
      <x v="1710"/>
    </i>
    <i>
      <x v="1967"/>
      <x v="3"/>
      <x v="2"/>
      <x/>
      <x v="357"/>
      <x v="360"/>
      <x v="1711"/>
    </i>
    <i>
      <x v="1968"/>
      <x v="3"/>
      <x v="2"/>
      <x/>
      <x v="233"/>
      <x v="252"/>
      <x v="1712"/>
    </i>
    <i>
      <x v="1969"/>
      <x v="3"/>
      <x v="2"/>
      <x/>
      <x v="222"/>
      <x v="241"/>
      <x v="1713"/>
    </i>
    <i>
      <x v="1970"/>
      <x v="3"/>
      <x v="2"/>
      <x/>
      <x v="308"/>
      <x v="311"/>
      <x v="1714"/>
    </i>
    <i>
      <x v="1971"/>
      <x v="3"/>
      <x v="2"/>
      <x/>
      <x v="59"/>
      <x v="78"/>
      <x v="1715"/>
    </i>
    <i>
      <x v="1972"/>
      <x v="3"/>
      <x v="2"/>
      <x/>
      <x v="132"/>
      <x v="151"/>
      <x v="1716"/>
    </i>
    <i>
      <x v="1973"/>
      <x v="3"/>
      <x v="2"/>
      <x/>
      <x v="335"/>
      <x v="338"/>
      <x v="1717"/>
    </i>
    <i>
      <x v="1974"/>
      <x v="3"/>
      <x v="2"/>
      <x/>
      <x v="297"/>
      <x v="300"/>
      <x v="1718"/>
    </i>
    <i>
      <x v="1975"/>
      <x v="3"/>
      <x v="2"/>
      <x/>
      <x v="13"/>
      <x v="33"/>
      <x v="1719"/>
    </i>
    <i>
      <x v="1976"/>
      <x v="3"/>
      <x v="2"/>
      <x/>
      <x v="22"/>
      <x v="42"/>
      <x v="1720"/>
    </i>
    <i>
      <x v="1977"/>
      <x v="3"/>
      <x v="2"/>
      <x/>
      <x v="198"/>
      <x v="217"/>
      <x v="1721"/>
    </i>
    <i>
      <x v="1978"/>
      <x v="3"/>
      <x v="2"/>
      <x/>
      <x v="173"/>
      <x v="192"/>
      <x v="1722"/>
    </i>
    <i>
      <x v="1979"/>
      <x v="3"/>
      <x v="2"/>
      <x/>
      <x v="2"/>
      <x v="22"/>
      <x v="1723"/>
    </i>
    <i>
      <x v="1980"/>
      <x v="3"/>
      <x v="2"/>
      <x/>
      <x v="74"/>
      <x v="93"/>
      <x v="1724"/>
    </i>
    <i>
      <x v="1981"/>
      <x v="3"/>
      <x v="2"/>
      <x/>
      <x v="167"/>
      <x v="186"/>
      <x v="1725"/>
    </i>
    <i>
      <x v="1982"/>
      <x v="3"/>
      <x v="2"/>
      <x/>
      <x v="313"/>
      <x v="316"/>
      <x v="1726"/>
    </i>
    <i>
      <x v="1983"/>
      <x v="3"/>
      <x v="2"/>
      <x/>
      <x v="327"/>
      <x v="330"/>
      <x v="1727"/>
    </i>
    <i>
      <x v="1984"/>
      <x v="3"/>
      <x v="2"/>
      <x/>
      <x v="85"/>
      <x v="104"/>
      <x v="1728"/>
    </i>
    <i>
      <x v="1985"/>
      <x v="3"/>
      <x v="2"/>
      <x/>
      <x v="114"/>
      <x v="133"/>
      <x v="1729"/>
    </i>
    <i>
      <x v="1986"/>
      <x v="3"/>
      <x v="2"/>
      <x/>
      <x v="194"/>
      <x v="213"/>
      <x v="1730"/>
    </i>
    <i>
      <x v="1987"/>
      <x v="3"/>
      <x v="2"/>
      <x/>
      <x v="212"/>
      <x v="231"/>
      <x v="1731"/>
    </i>
    <i>
      <x v="1988"/>
      <x v="3"/>
      <x v="2"/>
      <x/>
      <x v="346"/>
      <x v="349"/>
      <x v="1737"/>
    </i>
    <i>
      <x v="1989"/>
      <x v="3"/>
      <x v="2"/>
      <x/>
      <x v="71"/>
      <x v="90"/>
      <x v="1738"/>
    </i>
    <i>
      <x v="1990"/>
      <x v="3"/>
      <x v="2"/>
      <x/>
      <x v="133"/>
      <x v="152"/>
      <x v="1739"/>
    </i>
    <i>
      <x v="1991"/>
      <x v="3"/>
      <x v="2"/>
      <x/>
      <x v="154"/>
      <x v="173"/>
      <x v="1740"/>
    </i>
    <i>
      <x v="1992"/>
      <x v="3"/>
      <x v="2"/>
      <x/>
      <x v="162"/>
      <x v="181"/>
      <x v="1741"/>
    </i>
    <i>
      <x v="1993"/>
      <x v="3"/>
      <x v="2"/>
      <x/>
      <x v="168"/>
      <x v="187"/>
      <x v="1742"/>
    </i>
    <i>
      <x v="1994"/>
      <x v="3"/>
      <x v="2"/>
      <x/>
      <x v="197"/>
      <x v="216"/>
      <x v="1743"/>
    </i>
    <i>
      <x v="1995"/>
      <x v="3"/>
      <x v="2"/>
      <x/>
      <x v="201"/>
      <x v="220"/>
      <x v="1744"/>
    </i>
    <i>
      <x v="1996"/>
      <x v="3"/>
      <x v="2"/>
      <x/>
      <x v="127"/>
      <x v="146"/>
      <x v="1745"/>
    </i>
    <i>
      <x v="1997"/>
      <x v="3"/>
      <x v="2"/>
      <x/>
      <x v="97"/>
      <x v="116"/>
      <x v="1746"/>
    </i>
    <i>
      <x v="1998"/>
      <x v="3"/>
      <x v="2"/>
      <x/>
      <x v="128"/>
      <x v="147"/>
      <x v="1747"/>
    </i>
    <i>
      <x v="1999"/>
      <x v="3"/>
      <x v="2"/>
      <x/>
      <x v="286"/>
      <x v="289"/>
      <x v="1748"/>
    </i>
    <i>
      <x v="2000"/>
      <x v="3"/>
      <x v="2"/>
      <x v="2"/>
      <x v="264"/>
      <x v="727"/>
      <x v="2343"/>
    </i>
    <i>
      <x v="2001"/>
      <x v="3"/>
      <x v="2"/>
      <x v="2"/>
      <x v="266"/>
      <x v="729"/>
      <x v="2344"/>
    </i>
    <i>
      <x v="2002"/>
      <x v="3"/>
      <x v="2"/>
      <x v="2"/>
      <x v="268"/>
      <x v="731"/>
      <x v="2345"/>
    </i>
    <i>
      <x v="2003"/>
      <x v="3"/>
      <x v="2"/>
      <x/>
      <x v="12"/>
      <x v="32"/>
      <x v="1749"/>
    </i>
    <i>
      <x v="2004"/>
      <x v="3"/>
      <x v="2"/>
      <x v="2"/>
      <x v="277"/>
      <x v="740"/>
      <x v="2346"/>
    </i>
    <i>
      <x v="2005"/>
      <x v="3"/>
      <x v="2"/>
      <x v="2"/>
      <x v="275"/>
      <x v="738"/>
      <x v="2347"/>
    </i>
    <i>
      <x v="2006"/>
      <x v="3"/>
      <x v="2"/>
      <x v="2"/>
      <x v="273"/>
      <x v="736"/>
      <x v="2348"/>
    </i>
    <i>
      <x v="2007"/>
      <x v="3"/>
      <x v="2"/>
      <x v="2"/>
      <x v="278"/>
      <x v="741"/>
      <x v="2349"/>
    </i>
    <i>
      <x v="2008"/>
      <x v="3"/>
      <x v="2"/>
      <x v="2"/>
      <x v="269"/>
      <x v="732"/>
      <x v="2350"/>
    </i>
    <i>
      <x v="2009"/>
      <x v="3"/>
      <x v="2"/>
      <x v="2"/>
      <x v="270"/>
      <x v="733"/>
      <x v="2336"/>
    </i>
    <i>
      <x v="2010"/>
      <x v="3"/>
      <x v="2"/>
      <x v="2"/>
      <x v="267"/>
      <x v="730"/>
      <x v="2337"/>
    </i>
    <i>
      <x v="2011"/>
      <x v="3"/>
      <x v="2"/>
      <x v="2"/>
      <x v="272"/>
      <x v="735"/>
      <x v="2338"/>
    </i>
    <i>
      <x v="2012"/>
      <x v="3"/>
      <x v="2"/>
      <x v="2"/>
      <x v="279"/>
      <x v="742"/>
      <x v="2339"/>
    </i>
    <i>
      <x v="2013"/>
      <x v="3"/>
      <x v="2"/>
      <x v="2"/>
      <x v="271"/>
      <x v="734"/>
      <x v="2340"/>
    </i>
    <i>
      <x v="2014"/>
      <x v="3"/>
      <x v="2"/>
      <x/>
      <x v="24"/>
      <x v="44"/>
      <x v="1750"/>
    </i>
    <i>
      <x v="2015"/>
      <x v="3"/>
      <x v="2"/>
      <x v="2"/>
      <x v="265"/>
      <x v="728"/>
      <x v="2341"/>
    </i>
    <i>
      <x v="2016"/>
      <x v="3"/>
      <x v="2"/>
      <x v="2"/>
      <x v="274"/>
      <x v="737"/>
      <x v="2342"/>
    </i>
    <i>
      <x v="2017"/>
      <x v="3"/>
      <x v="2"/>
      <x/>
      <x v="244"/>
      <x v="263"/>
      <x v="1751"/>
    </i>
    <i>
      <x v="2018"/>
      <x v="3"/>
      <x v="2"/>
      <x/>
      <x v="99"/>
      <x v="118"/>
      <x v="1752"/>
    </i>
    <i>
      <x v="2019"/>
      <x v="3"/>
      <x v="2"/>
      <x v="1"/>
      <x v="41"/>
      <x v="743"/>
      <x v="2351"/>
    </i>
    <i>
      <x v="2020"/>
      <x v="3"/>
      <x v="2"/>
      <x v="2"/>
      <x v="276"/>
      <x v="739"/>
      <x v="2335"/>
    </i>
    <i>
      <x v="2021"/>
      <x v="3"/>
      <x v="2"/>
      <x/>
      <x v="113"/>
      <x v="494"/>
      <x v="2020"/>
    </i>
    <i>
      <x v="2022"/>
      <x v="3"/>
      <x v="2"/>
      <x/>
      <x v="5"/>
      <x v="387"/>
      <x v="2021"/>
    </i>
    <i>
      <x v="2023"/>
      <x v="3"/>
      <x v="2"/>
      <x/>
      <x v="227"/>
      <x v="608"/>
      <x v="2094"/>
    </i>
    <i>
      <x v="2024"/>
      <x v="3"/>
      <x v="2"/>
      <x/>
      <x v="25"/>
      <x v="407"/>
      <x v="2095"/>
    </i>
    <i>
      <x v="2025"/>
      <x v="3"/>
      <x v="2"/>
      <x/>
      <x v="58"/>
      <x v="439"/>
      <x v="2096"/>
    </i>
    <i>
      <x v="2026"/>
      <x v="3"/>
      <x v="2"/>
      <x/>
      <x v="108"/>
      <x v="489"/>
      <x v="2097"/>
    </i>
    <i>
      <x v="2027"/>
      <x v="3"/>
      <x v="2"/>
      <x/>
      <x v="218"/>
      <x v="599"/>
      <x v="2098"/>
    </i>
    <i>
      <x v="2028"/>
      <x v="3"/>
      <x v="2"/>
      <x/>
      <x v="9"/>
      <x v="391"/>
      <x v="2136"/>
    </i>
    <i>
      <x v="2029"/>
      <x v="3"/>
      <x v="2"/>
      <x/>
      <x v="171"/>
      <x v="552"/>
      <x v="2137"/>
    </i>
    <i>
      <x v="2030"/>
      <x v="3"/>
      <x v="2"/>
      <x/>
      <x v="326"/>
      <x v="691"/>
      <x v="2138"/>
    </i>
    <i>
      <x v="2031"/>
      <x v="3"/>
      <x v="2"/>
      <x/>
      <x v="330"/>
      <x v="695"/>
      <x v="2139"/>
    </i>
    <i>
      <x v="2032"/>
      <x v="3"/>
      <x v="2"/>
      <x/>
      <x v="18"/>
      <x v="400"/>
      <x v="2140"/>
    </i>
    <i>
      <x v="2033"/>
      <x v="3"/>
      <x v="2"/>
      <x/>
      <x v="190"/>
      <x v="571"/>
      <x v="2141"/>
    </i>
    <i>
      <x v="2034"/>
      <x v="3"/>
      <x v="2"/>
      <x/>
      <x v="314"/>
      <x v="679"/>
      <x v="2142"/>
    </i>
    <i>
      <x v="2035"/>
      <x v="3"/>
      <x v="2"/>
      <x/>
      <x v="338"/>
      <x v="703"/>
      <x v="2143"/>
    </i>
    <i>
      <x v="2036"/>
      <x v="3"/>
      <x v="2"/>
      <x/>
      <x v="166"/>
      <x v="547"/>
      <x v="2144"/>
    </i>
    <i>
      <x v="2037"/>
      <x v="3"/>
      <x v="2"/>
      <x/>
      <x v="68"/>
      <x v="449"/>
      <x v="2145"/>
    </i>
    <i>
      <x v="2038"/>
      <x v="3"/>
      <x v="2"/>
      <x/>
      <x v="20"/>
      <x v="402"/>
      <x v="2146"/>
    </i>
    <i>
      <x v="2039"/>
      <x v="3"/>
      <x v="2"/>
      <x/>
      <x v="334"/>
      <x v="699"/>
      <x v="2147"/>
    </i>
    <i>
      <x v="2040"/>
      <x v="3"/>
      <x v="2"/>
      <x/>
      <x v="38"/>
      <x v="420"/>
      <x v="2148"/>
    </i>
    <i>
      <x v="2041"/>
      <x v="3"/>
      <x v="2"/>
      <x/>
      <x v="81"/>
      <x v="462"/>
      <x v="2149"/>
    </i>
    <i>
      <x v="2042"/>
      <x v="3"/>
      <x v="2"/>
      <x/>
      <x v="347"/>
      <x v="712"/>
      <x v="2150"/>
    </i>
    <i>
      <x v="2043"/>
      <x v="3"/>
      <x v="2"/>
      <x/>
      <x v="4"/>
      <x v="386"/>
      <x v="2151"/>
    </i>
    <i>
      <x v="2044"/>
      <x v="3"/>
      <x v="2"/>
      <x/>
      <x v="93"/>
      <x v="474"/>
      <x v="2152"/>
    </i>
    <i>
      <x v="2045"/>
      <x v="3"/>
      <x v="2"/>
      <x/>
      <x v="109"/>
      <x v="490"/>
      <x v="2153"/>
    </i>
    <i>
      <x v="2046"/>
      <x v="3"/>
      <x v="2"/>
      <x/>
      <x v="126"/>
      <x v="507"/>
      <x v="2154"/>
    </i>
    <i>
      <x v="2047"/>
      <x v="3"/>
      <x v="2"/>
      <x/>
      <x v="69"/>
      <x v="450"/>
      <x v="2155"/>
    </i>
    <i>
      <x v="2048"/>
      <x v="3"/>
      <x v="2"/>
      <x/>
      <x v="7"/>
      <x v="389"/>
      <x v="2156"/>
    </i>
    <i>
      <x v="2049"/>
      <x v="3"/>
      <x v="2"/>
      <x/>
      <x v="122"/>
      <x v="503"/>
      <x v="2157"/>
    </i>
    <i>
      <x v="2050"/>
      <x v="3"/>
      <x v="2"/>
      <x/>
      <x v="196"/>
      <x v="577"/>
      <x v="2158"/>
    </i>
    <i>
      <x v="2051"/>
      <x v="3"/>
      <x v="2"/>
      <x/>
      <x v="351"/>
      <x v="716"/>
      <x v="2159"/>
    </i>
    <i>
      <x v="2052"/>
      <x v="3"/>
      <x v="2"/>
      <x/>
      <x v="111"/>
      <x v="492"/>
      <x v="2160"/>
    </i>
    <i>
      <x v="2053"/>
      <x v="3"/>
      <x v="2"/>
      <x/>
      <x v="26"/>
      <x v="408"/>
      <x v="2161"/>
    </i>
    <i>
      <x v="2054"/>
      <x v="3"/>
      <x v="2"/>
      <x/>
      <x v="157"/>
      <x v="538"/>
      <x v="2162"/>
    </i>
    <i>
      <x v="2055"/>
      <x v="3"/>
      <x v="2"/>
      <x/>
      <x v="295"/>
      <x v="660"/>
      <x v="2163"/>
    </i>
    <i>
      <x v="2056"/>
      <x v="3"/>
      <x v="2"/>
      <x/>
      <x v="193"/>
      <x v="574"/>
      <x v="2164"/>
    </i>
    <i>
      <x v="2057"/>
      <x v="3"/>
      <x v="2"/>
      <x/>
      <x v="62"/>
      <x v="443"/>
      <x v="2165"/>
    </i>
    <i>
      <x v="2058"/>
      <x v="3"/>
      <x v="2"/>
      <x/>
      <x v="175"/>
      <x v="556"/>
      <x v="2166"/>
    </i>
    <i>
      <x v="2059"/>
      <x v="3"/>
      <x v="2"/>
      <x/>
      <x v="238"/>
      <x v="619"/>
      <x v="2167"/>
    </i>
    <i>
      <x v="2060"/>
      <x v="3"/>
      <x v="2"/>
      <x/>
      <x v="288"/>
      <x v="653"/>
      <x v="2168"/>
    </i>
    <i>
      <x v="2061"/>
      <x v="3"/>
      <x v="2"/>
      <x/>
      <x v="348"/>
      <x v="713"/>
      <x v="2169"/>
    </i>
    <i>
      <x v="2062"/>
      <x v="3"/>
      <x v="2"/>
      <x/>
      <x v="30"/>
      <x v="412"/>
      <x v="2170"/>
    </i>
    <i>
      <x v="2063"/>
      <x v="3"/>
      <x v="2"/>
      <x/>
      <x v="65"/>
      <x v="446"/>
      <x v="2171"/>
    </i>
    <i>
      <x v="2064"/>
      <x v="3"/>
      <x v="2"/>
      <x/>
      <x v="116"/>
      <x v="497"/>
      <x v="2172"/>
    </i>
    <i>
      <x v="2065"/>
      <x v="3"/>
      <x v="2"/>
      <x/>
      <x v="230"/>
      <x v="611"/>
      <x v="2173"/>
    </i>
    <i>
      <x v="2066"/>
      <x v="3"/>
      <x v="2"/>
      <x/>
      <x v="258"/>
      <x v="639"/>
      <x v="2174"/>
    </i>
    <i>
      <x v="2067"/>
      <x v="3"/>
      <x v="2"/>
      <x/>
      <x v="356"/>
      <x v="721"/>
      <x v="2175"/>
    </i>
    <i>
      <x v="2068"/>
      <x v="3"/>
      <x v="2"/>
      <x/>
      <x v="115"/>
      <x v="496"/>
      <x v="2176"/>
    </i>
    <i>
      <x v="2069"/>
      <x v="3"/>
      <x v="2"/>
      <x/>
      <x v="152"/>
      <x v="533"/>
      <x v="2177"/>
    </i>
    <i>
      <x v="2070"/>
      <x v="3"/>
      <x v="2"/>
      <x/>
      <x v="23"/>
      <x v="405"/>
      <x v="2178"/>
    </i>
    <i>
      <x v="2071"/>
      <x v="3"/>
      <x v="2"/>
      <x/>
      <x v="285"/>
      <x v="650"/>
      <x v="2179"/>
    </i>
    <i>
      <x v="2072"/>
      <x v="3"/>
      <x v="2"/>
      <x/>
      <x v="300"/>
      <x v="665"/>
      <x v="2180"/>
    </i>
    <i>
      <x v="2073"/>
      <x v="3"/>
      <x v="2"/>
      <x/>
      <x v="123"/>
      <x v="504"/>
      <x v="2181"/>
    </i>
    <i>
      <x v="2074"/>
      <x v="3"/>
      <x v="2"/>
      <x/>
      <x v="15"/>
      <x v="397"/>
      <x v="2182"/>
    </i>
    <i>
      <x v="2075"/>
      <x v="3"/>
      <x v="2"/>
      <x/>
      <x v="203"/>
      <x v="584"/>
      <x v="2183"/>
    </i>
    <i>
      <x v="2076"/>
      <x v="3"/>
      <x v="2"/>
      <x/>
      <x v="216"/>
      <x v="597"/>
      <x v="2184"/>
    </i>
    <i>
      <x v="2077"/>
      <x v="3"/>
      <x v="2"/>
      <x/>
      <x v="361"/>
      <x v="726"/>
      <x v="2185"/>
    </i>
    <i>
      <x v="2078"/>
      <x v="3"/>
      <x v="2"/>
      <x/>
      <x v="253"/>
      <x v="634"/>
      <x v="2186"/>
    </i>
    <i>
      <x v="2079"/>
      <x v="3"/>
      <x v="2"/>
      <x/>
      <x v="21"/>
      <x v="403"/>
      <x v="2187"/>
    </i>
    <i>
      <x v="2080"/>
      <x v="3"/>
      <x v="2"/>
      <x/>
      <x v="103"/>
      <x v="484"/>
      <x v="2188"/>
    </i>
    <i>
      <x v="2081"/>
      <x v="3"/>
      <x v="2"/>
      <x/>
      <x v="118"/>
      <x v="499"/>
      <x v="2189"/>
    </i>
    <i>
      <x v="2082"/>
      <x v="3"/>
      <x v="2"/>
      <x/>
      <x v="184"/>
      <x v="565"/>
      <x v="2190"/>
    </i>
    <i>
      <x v="2083"/>
      <x v="3"/>
      <x v="2"/>
      <x/>
      <x v="296"/>
      <x v="661"/>
      <x v="2191"/>
    </i>
    <i>
      <x v="2084"/>
      <x v="3"/>
      <x v="2"/>
      <x/>
      <x v="1"/>
      <x v="383"/>
      <x v="2192"/>
    </i>
    <i>
      <x v="2085"/>
      <x v="3"/>
      <x v="2"/>
      <x/>
      <x v="29"/>
      <x v="411"/>
      <x v="2193"/>
    </i>
    <i>
      <x v="2086"/>
      <x v="3"/>
      <x v="2"/>
      <x/>
      <x v="86"/>
      <x v="467"/>
      <x v="2194"/>
    </i>
    <i>
      <x v="2087"/>
      <x v="3"/>
      <x v="2"/>
      <x/>
      <x v="87"/>
      <x v="468"/>
      <x v="2195"/>
    </i>
    <i>
      <x v="2088"/>
      <x v="3"/>
      <x v="2"/>
      <x/>
      <x v="325"/>
      <x v="690"/>
      <x v="2196"/>
    </i>
    <i>
      <x v="2089"/>
      <x v="3"/>
      <x v="2"/>
      <x/>
      <x v="302"/>
      <x v="667"/>
      <x v="2197"/>
    </i>
    <i>
      <x v="2090"/>
      <x v="3"/>
      <x v="2"/>
      <x/>
      <x v="32"/>
      <x v="414"/>
      <x v="2198"/>
    </i>
    <i>
      <x v="2091"/>
      <x v="3"/>
      <x v="2"/>
      <x/>
      <x v="142"/>
      <x v="523"/>
      <x v="2199"/>
    </i>
    <i>
      <x v="2092"/>
      <x v="3"/>
      <x v="2"/>
      <x/>
      <x v="202"/>
      <x v="583"/>
      <x v="2200"/>
    </i>
    <i>
      <x v="2093"/>
      <x v="3"/>
      <x v="2"/>
      <x/>
      <x v="243"/>
      <x v="624"/>
      <x v="2201"/>
    </i>
    <i>
      <x v="2094"/>
      <x v="3"/>
      <x v="2"/>
      <x/>
      <x v="323"/>
      <x v="688"/>
      <x v="2202"/>
    </i>
    <i>
      <x v="2095"/>
      <x v="3"/>
      <x v="2"/>
      <x/>
      <x v="254"/>
      <x v="635"/>
      <x v="2203"/>
    </i>
    <i>
      <x v="2096"/>
      <x v="3"/>
      <x v="2"/>
      <x/>
      <x v="139"/>
      <x v="520"/>
      <x v="2204"/>
    </i>
    <i>
      <x v="2097"/>
      <x v="3"/>
      <x v="2"/>
      <x/>
      <x v="191"/>
      <x v="572"/>
      <x v="2205"/>
    </i>
    <i>
      <x v="2098"/>
      <x v="3"/>
      <x v="2"/>
      <x/>
      <x v="354"/>
      <x v="719"/>
      <x v="2206"/>
    </i>
    <i>
      <x v="2099"/>
      <x v="3"/>
      <x v="2"/>
      <x/>
      <x v="260"/>
      <x v="641"/>
      <x v="2207"/>
    </i>
    <i>
      <x v="2100"/>
      <x v="3"/>
      <x v="2"/>
      <x/>
      <x v="52"/>
      <x v="433"/>
      <x v="2208"/>
    </i>
    <i>
      <x v="2101"/>
      <x v="3"/>
      <x v="2"/>
      <x/>
      <x v="56"/>
      <x v="437"/>
      <x v="2209"/>
    </i>
    <i>
      <x v="2102"/>
      <x v="3"/>
      <x v="2"/>
      <x/>
      <x v="61"/>
      <x v="442"/>
      <x v="2210"/>
    </i>
    <i>
      <x v="2103"/>
      <x v="3"/>
      <x v="2"/>
      <x/>
      <x v="82"/>
      <x v="463"/>
      <x v="2211"/>
    </i>
    <i>
      <x v="2104"/>
      <x v="3"/>
      <x v="2"/>
      <x/>
      <x v="101"/>
      <x v="482"/>
      <x v="2212"/>
    </i>
    <i>
      <x v="2105"/>
      <x v="3"/>
      <x v="2"/>
      <x/>
      <x v="134"/>
      <x v="515"/>
      <x v="2213"/>
    </i>
    <i>
      <x v="2106"/>
      <x v="3"/>
      <x v="2"/>
      <x/>
      <x v="160"/>
      <x v="541"/>
      <x v="2214"/>
    </i>
    <i>
      <x v="2107"/>
      <x v="3"/>
      <x v="2"/>
      <x/>
      <x v="164"/>
      <x v="545"/>
      <x v="2215"/>
    </i>
    <i>
      <x v="2108"/>
      <x v="3"/>
      <x v="2"/>
      <x/>
      <x v="176"/>
      <x v="557"/>
      <x v="2216"/>
    </i>
    <i>
      <x v="2109"/>
      <x v="3"/>
      <x v="2"/>
      <x/>
      <x v="189"/>
      <x v="570"/>
      <x v="2217"/>
    </i>
    <i>
      <x v="2110"/>
      <x v="3"/>
      <x v="2"/>
      <x/>
      <x v="217"/>
      <x v="598"/>
      <x v="2218"/>
    </i>
    <i>
      <x v="2111"/>
      <x v="3"/>
      <x v="2"/>
      <x/>
      <x v="219"/>
      <x v="600"/>
      <x v="2219"/>
    </i>
    <i>
      <x v="2112"/>
      <x v="3"/>
      <x v="2"/>
      <x/>
      <x v="256"/>
      <x v="637"/>
      <x v="2220"/>
    </i>
    <i>
      <x v="2113"/>
      <x v="3"/>
      <x v="2"/>
      <x/>
      <x v="282"/>
      <x v="647"/>
      <x v="2221"/>
    </i>
    <i>
      <x v="2114"/>
      <x v="3"/>
      <x v="2"/>
      <x/>
      <x v="283"/>
      <x v="648"/>
      <x v="2222"/>
    </i>
    <i>
      <x v="2115"/>
      <x v="3"/>
      <x v="2"/>
      <x/>
      <x v="319"/>
      <x v="684"/>
      <x v="2223"/>
    </i>
    <i>
      <x v="2116"/>
      <x v="3"/>
      <x v="2"/>
      <x/>
      <x v="220"/>
      <x v="601"/>
      <x v="2224"/>
    </i>
    <i>
      <x v="2117"/>
      <x v="3"/>
      <x v="2"/>
      <x/>
      <x v="119"/>
      <x v="500"/>
      <x v="2225"/>
    </i>
    <i>
      <x v="2118"/>
      <x v="3"/>
      <x v="2"/>
      <x/>
      <x v="141"/>
      <x v="522"/>
      <x v="2226"/>
    </i>
    <i>
      <x v="2119"/>
      <x v="3"/>
      <x v="2"/>
      <x/>
      <x v="165"/>
      <x v="546"/>
      <x v="2227"/>
    </i>
    <i>
      <x v="2120"/>
      <x v="3"/>
      <x v="2"/>
      <x/>
      <x v="181"/>
      <x v="562"/>
      <x v="2228"/>
    </i>
    <i>
      <x v="2121"/>
      <x v="3"/>
      <x v="2"/>
      <x/>
      <x v="204"/>
      <x v="585"/>
      <x v="2229"/>
    </i>
    <i>
      <x v="2122"/>
      <x v="3"/>
      <x v="2"/>
      <x/>
      <x v="303"/>
      <x v="668"/>
      <x v="2230"/>
    </i>
    <i>
      <x v="2123"/>
      <x v="3"/>
      <x v="2"/>
      <x/>
      <x v="39"/>
      <x v="421"/>
      <x v="2231"/>
    </i>
    <i>
      <x v="2124"/>
      <x v="3"/>
      <x v="2"/>
      <x/>
      <x v="45"/>
      <x v="426"/>
      <x v="2232"/>
    </i>
    <i>
      <x v="2125"/>
      <x v="3"/>
      <x v="2"/>
      <x/>
      <x v="147"/>
      <x v="528"/>
      <x v="2233"/>
    </i>
    <i>
      <x v="2126"/>
      <x v="3"/>
      <x v="2"/>
      <x/>
      <x v="179"/>
      <x v="560"/>
      <x v="2234"/>
    </i>
    <i>
      <x v="2127"/>
      <x v="3"/>
      <x v="2"/>
      <x/>
      <x v="200"/>
      <x v="581"/>
      <x v="2235"/>
    </i>
    <i>
      <x v="2128"/>
      <x v="3"/>
      <x v="2"/>
      <x/>
      <x v="214"/>
      <x v="595"/>
      <x v="2236"/>
    </i>
    <i>
      <x v="2129"/>
      <x v="3"/>
      <x v="2"/>
      <x/>
      <x v="224"/>
      <x v="605"/>
      <x v="2237"/>
    </i>
    <i>
      <x v="2130"/>
      <x v="3"/>
      <x v="2"/>
      <x/>
      <x v="237"/>
      <x v="618"/>
      <x v="2238"/>
    </i>
    <i>
      <x v="2131"/>
      <x v="3"/>
      <x v="2"/>
      <x/>
      <x v="321"/>
      <x v="686"/>
      <x v="2239"/>
    </i>
    <i>
      <x v="2132"/>
      <x v="3"/>
      <x v="2"/>
      <x/>
      <x v="328"/>
      <x v="693"/>
      <x v="2240"/>
    </i>
    <i>
      <x v="2133"/>
      <x v="3"/>
      <x v="2"/>
      <x/>
      <x v="66"/>
      <x v="447"/>
      <x v="2241"/>
    </i>
    <i>
      <x v="2134"/>
      <x v="3"/>
      <x v="2"/>
      <x/>
      <x v="78"/>
      <x v="459"/>
      <x v="2242"/>
    </i>
    <i>
      <x v="2135"/>
      <x v="3"/>
      <x v="2"/>
      <x/>
      <x v="88"/>
      <x v="469"/>
      <x v="2243"/>
    </i>
    <i>
      <x v="2136"/>
      <x v="3"/>
      <x v="2"/>
      <x/>
      <x v="169"/>
      <x v="550"/>
      <x v="2244"/>
    </i>
    <i>
      <x v="2137"/>
      <x v="3"/>
      <x v="2"/>
      <x/>
      <x v="207"/>
      <x v="588"/>
      <x v="2245"/>
    </i>
    <i>
      <x v="2138"/>
      <x v="3"/>
      <x v="2"/>
      <x/>
      <x v="210"/>
      <x v="591"/>
      <x v="2246"/>
    </i>
    <i>
      <x v="2139"/>
      <x v="3"/>
      <x v="2"/>
      <x/>
      <x v="287"/>
      <x v="652"/>
      <x v="2247"/>
    </i>
    <i>
      <x v="2140"/>
      <x v="3"/>
      <x v="2"/>
      <x/>
      <x v="299"/>
      <x v="664"/>
      <x v="2248"/>
    </i>
    <i>
      <x v="2141"/>
      <x v="3"/>
      <x v="2"/>
      <x/>
      <x v="316"/>
      <x v="681"/>
      <x v="2249"/>
    </i>
    <i>
      <x v="2142"/>
      <x v="3"/>
      <x v="2"/>
      <x/>
      <x v="33"/>
      <x v="415"/>
      <x v="2250"/>
    </i>
    <i>
      <x v="2143"/>
      <x v="3"/>
      <x v="2"/>
      <x/>
      <x v="37"/>
      <x v="419"/>
      <x v="2251"/>
    </i>
    <i>
      <x v="2144"/>
      <x v="3"/>
      <x v="2"/>
      <x/>
      <x v="208"/>
      <x v="589"/>
      <x v="2252"/>
    </i>
    <i>
      <x v="2145"/>
      <x v="3"/>
      <x v="2"/>
      <x/>
      <x v="79"/>
      <x v="460"/>
      <x v="2253"/>
    </i>
    <i>
      <x v="2146"/>
      <x v="3"/>
      <x v="2"/>
      <x/>
      <x v="105"/>
      <x v="486"/>
      <x v="2254"/>
    </i>
    <i>
      <x v="2147"/>
      <x v="3"/>
      <x v="2"/>
      <x/>
      <x v="138"/>
      <x v="519"/>
      <x v="2255"/>
    </i>
    <i>
      <x v="2148"/>
      <x v="3"/>
      <x v="2"/>
      <x/>
      <x v="174"/>
      <x v="555"/>
      <x v="2256"/>
    </i>
    <i>
      <x v="2149"/>
      <x v="3"/>
      <x v="2"/>
      <x/>
      <x v="262"/>
      <x v="643"/>
      <x v="2257"/>
    </i>
    <i>
      <x v="2150"/>
      <x v="3"/>
      <x v="2"/>
      <x/>
      <x v="292"/>
      <x v="657"/>
      <x v="2258"/>
    </i>
    <i>
      <x v="2151"/>
      <x v="3"/>
      <x v="2"/>
      <x/>
      <x v="294"/>
      <x v="659"/>
      <x v="2259"/>
    </i>
    <i>
      <x v="2152"/>
      <x v="3"/>
      <x v="2"/>
      <x/>
      <x v="332"/>
      <x v="697"/>
      <x v="2260"/>
    </i>
    <i>
      <x v="2153"/>
      <x v="3"/>
      <x v="2"/>
      <x/>
      <x v="349"/>
      <x v="714"/>
      <x v="2261"/>
    </i>
    <i>
      <x v="2154"/>
      <x v="3"/>
      <x v="2"/>
      <x/>
      <x v="140"/>
      <x v="521"/>
      <x v="2262"/>
    </i>
    <i>
      <x v="2155"/>
      <x v="3"/>
      <x v="2"/>
      <x/>
      <x v="57"/>
      <x v="438"/>
      <x v="2263"/>
    </i>
    <i>
      <x v="2156"/>
      <x v="3"/>
      <x v="2"/>
      <x/>
      <x v="149"/>
      <x v="530"/>
      <x v="2264"/>
    </i>
    <i>
      <x v="2157"/>
      <x v="3"/>
      <x v="2"/>
      <x/>
      <x v="205"/>
      <x v="586"/>
      <x v="2265"/>
    </i>
    <i>
      <x v="2158"/>
      <x v="3"/>
      <x v="2"/>
      <x/>
      <x v="284"/>
      <x v="649"/>
      <x v="2266"/>
    </i>
    <i>
      <x v="2159"/>
      <x v="3"/>
      <x v="2"/>
      <x/>
      <x v="306"/>
      <x v="671"/>
      <x v="2267"/>
    </i>
    <i>
      <x v="2160"/>
      <x v="3"/>
      <x v="2"/>
      <x/>
      <x v="353"/>
      <x v="718"/>
      <x v="2268"/>
    </i>
    <i>
      <x v="2161"/>
      <x v="3"/>
      <x v="2"/>
      <x/>
      <x v="358"/>
      <x v="723"/>
      <x v="2269"/>
    </i>
    <i>
      <x v="2162"/>
      <x v="3"/>
      <x v="2"/>
      <x/>
      <x v="63"/>
      <x v="444"/>
      <x v="2270"/>
    </i>
    <i>
      <x v="2163"/>
      <x v="3"/>
      <x v="2"/>
      <x/>
      <x v="70"/>
      <x v="451"/>
      <x v="2271"/>
    </i>
    <i>
      <x v="2164"/>
      <x v="3"/>
      <x v="2"/>
      <x/>
      <x v="40"/>
      <x v="422"/>
      <x v="2272"/>
    </i>
    <i>
      <x v="2165"/>
      <x v="3"/>
      <x v="2"/>
      <x/>
      <x v="91"/>
      <x v="472"/>
      <x v="2273"/>
    </i>
    <i>
      <x v="2166"/>
      <x v="3"/>
      <x v="2"/>
      <x/>
      <x v="107"/>
      <x v="488"/>
      <x v="2274"/>
    </i>
    <i>
      <x v="2167"/>
      <x v="3"/>
      <x v="2"/>
      <x/>
      <x v="158"/>
      <x v="539"/>
      <x v="2275"/>
    </i>
    <i>
      <x v="2168"/>
      <x v="3"/>
      <x v="2"/>
      <x/>
      <x v="211"/>
      <x v="592"/>
      <x v="2276"/>
    </i>
    <i>
      <x v="2169"/>
      <x v="3"/>
      <x v="2"/>
      <x/>
      <x v="315"/>
      <x v="680"/>
      <x v="2277"/>
    </i>
    <i>
      <x v="2170"/>
      <x v="3"/>
      <x v="2"/>
      <x/>
      <x v="322"/>
      <x v="687"/>
      <x v="2278"/>
    </i>
    <i>
      <x v="2171"/>
      <x v="3"/>
      <x v="2"/>
      <x/>
      <x v="329"/>
      <x v="694"/>
      <x v="2279"/>
    </i>
    <i>
      <x v="2172"/>
      <x v="3"/>
      <x v="2"/>
      <x/>
      <x v="340"/>
      <x v="705"/>
      <x v="2280"/>
    </i>
    <i>
      <x v="2173"/>
      <x v="3"/>
      <x v="2"/>
      <x/>
      <x v="106"/>
      <x v="487"/>
      <x v="2281"/>
    </i>
    <i>
      <x v="2174"/>
      <x v="3"/>
      <x v="2"/>
      <x/>
      <x v="137"/>
      <x v="518"/>
      <x v="2282"/>
    </i>
    <i>
      <x v="2175"/>
      <x v="3"/>
      <x v="2"/>
      <x/>
      <x v="11"/>
      <x v="393"/>
      <x v="2283"/>
    </i>
    <i>
      <x v="2176"/>
      <x v="3"/>
      <x v="2"/>
      <x/>
      <x v="27"/>
      <x v="409"/>
      <x v="2284"/>
    </i>
    <i>
      <x v="2177"/>
      <x v="3"/>
      <x v="2"/>
      <x/>
      <x v="67"/>
      <x v="448"/>
      <x v="2285"/>
    </i>
    <i>
      <x v="2178"/>
      <x v="3"/>
      <x v="2"/>
      <x/>
      <x v="76"/>
      <x v="457"/>
      <x v="2286"/>
    </i>
    <i>
      <x v="2179"/>
      <x v="3"/>
      <x v="2"/>
      <x/>
      <x v="151"/>
      <x v="532"/>
      <x v="2287"/>
    </i>
    <i>
      <x v="2180"/>
      <x v="3"/>
      <x v="2"/>
      <x/>
      <x v="337"/>
      <x v="702"/>
      <x v="2288"/>
    </i>
    <i>
      <x v="2181"/>
      <x v="3"/>
      <x v="2"/>
      <x/>
      <x v="153"/>
      <x v="534"/>
      <x v="2289"/>
    </i>
    <i>
      <x v="2182"/>
      <x v="3"/>
      <x v="2"/>
      <x/>
      <x v="10"/>
      <x v="392"/>
      <x v="2290"/>
    </i>
    <i>
      <x v="2183"/>
      <x v="3"/>
      <x v="2"/>
      <x/>
      <x v="17"/>
      <x v="399"/>
      <x v="2291"/>
    </i>
    <i>
      <x v="2184"/>
      <x v="3"/>
      <x v="2"/>
      <x/>
      <x v="131"/>
      <x v="512"/>
      <x v="2292"/>
    </i>
    <i>
      <x v="2185"/>
      <x v="3"/>
      <x v="2"/>
      <x/>
      <x v="177"/>
      <x v="558"/>
      <x v="2293"/>
    </i>
    <i>
      <x v="2186"/>
      <x v="3"/>
      <x v="2"/>
      <x/>
      <x v="178"/>
      <x v="559"/>
      <x v="2294"/>
    </i>
    <i>
      <x v="2187"/>
      <x v="3"/>
      <x v="2"/>
      <x/>
      <x v="182"/>
      <x v="563"/>
      <x v="2295"/>
    </i>
    <i>
      <x v="2188"/>
      <x v="3"/>
      <x v="2"/>
      <x/>
      <x v="249"/>
      <x v="630"/>
      <x v="2296"/>
    </i>
    <i>
      <x v="2189"/>
      <x v="3"/>
      <x v="2"/>
      <x/>
      <x v="251"/>
      <x v="632"/>
      <x v="2297"/>
    </i>
    <i>
      <x v="2190"/>
      <x v="3"/>
      <x v="2"/>
      <x/>
      <x v="318"/>
      <x v="683"/>
      <x v="2298"/>
    </i>
    <i>
      <x v="2191"/>
      <x v="3"/>
      <x v="2"/>
      <x/>
      <x v="320"/>
      <x v="685"/>
      <x v="2299"/>
    </i>
    <i>
      <x v="2192"/>
      <x v="3"/>
      <x v="2"/>
      <x/>
      <x v="345"/>
      <x v="710"/>
      <x v="2300"/>
    </i>
    <i>
      <x v="2193"/>
      <x v="3"/>
      <x v="2"/>
      <x/>
      <x v="359"/>
      <x v="724"/>
      <x v="2301"/>
    </i>
    <i>
      <x v="2194"/>
      <x v="3"/>
      <x v="2"/>
      <x/>
      <x v="3"/>
      <x v="385"/>
      <x v="2302"/>
    </i>
    <i>
      <x v="2195"/>
      <x v="3"/>
      <x v="2"/>
      <x/>
      <x v="43"/>
      <x v="424"/>
      <x v="2115"/>
    </i>
    <i>
      <x v="2196"/>
      <x v="3"/>
      <x v="2"/>
      <x/>
      <x v="14"/>
      <x v="396"/>
      <x v="2116"/>
    </i>
    <i>
      <x v="2197"/>
      <x v="3"/>
      <x v="2"/>
      <x/>
      <x v="49"/>
      <x v="430"/>
      <x v="2125"/>
    </i>
    <i>
      <x v="2198"/>
      <x v="3"/>
      <x v="2"/>
      <x/>
      <x v="53"/>
      <x v="434"/>
      <x v="2126"/>
    </i>
    <i>
      <x v="2199"/>
      <x v="3"/>
      <x v="2"/>
      <x/>
      <x v="55"/>
      <x v="436"/>
      <x v="2132"/>
    </i>
    <i>
      <x v="2200"/>
      <x v="3"/>
      <x v="2"/>
      <x/>
      <x v="44"/>
      <x v="425"/>
      <x v="2117"/>
    </i>
    <i>
      <x v="2201"/>
      <x v="3"/>
      <x v="2"/>
      <x/>
      <x v="84"/>
      <x v="465"/>
      <x v="2118"/>
    </i>
    <i>
      <x v="2202"/>
      <x v="3"/>
      <x v="2"/>
      <x/>
      <x v="183"/>
      <x v="564"/>
      <x v="2127"/>
    </i>
    <i>
      <x v="2203"/>
      <x v="3"/>
      <x v="2"/>
      <x/>
      <x v="186"/>
      <x v="567"/>
      <x v="2133"/>
    </i>
    <i>
      <x v="2204"/>
      <x v="3"/>
      <x v="2"/>
      <x/>
      <x v="209"/>
      <x v="590"/>
      <x v="2119"/>
    </i>
    <i>
      <x v="2205"/>
      <x v="3"/>
      <x v="2"/>
      <x/>
      <x v="221"/>
      <x v="602"/>
      <x v="2120"/>
    </i>
    <i>
      <x v="2206"/>
      <x v="3"/>
      <x v="2"/>
      <x/>
      <x v="225"/>
      <x v="606"/>
      <x v="2128"/>
    </i>
    <i>
      <x v="2207"/>
      <x v="3"/>
      <x v="2"/>
      <x/>
      <x v="252"/>
      <x v="633"/>
      <x v="2121"/>
    </i>
    <i>
      <x v="2208"/>
      <x v="3"/>
      <x v="2"/>
      <x/>
      <x v="259"/>
      <x v="640"/>
      <x v="2124"/>
    </i>
    <i>
      <x v="2209"/>
      <x v="3"/>
      <x v="2"/>
      <x/>
      <x v="261"/>
      <x v="642"/>
      <x v="2129"/>
    </i>
    <i>
      <x v="2210"/>
      <x v="3"/>
      <x v="2"/>
      <x/>
      <x v="298"/>
      <x v="663"/>
      <x v="2131"/>
    </i>
    <i>
      <x v="2211"/>
      <x v="3"/>
      <x v="2"/>
      <x/>
      <x v="301"/>
      <x v="666"/>
      <x v="2134"/>
    </i>
    <i>
      <x v="2212"/>
      <x v="3"/>
      <x v="2"/>
      <x/>
      <x v="305"/>
      <x v="670"/>
      <x v="2122"/>
    </i>
    <i>
      <x v="2213"/>
      <x v="3"/>
      <x v="2"/>
      <x/>
      <x v="311"/>
      <x v="676"/>
      <x v="2135"/>
    </i>
    <i>
      <x v="2214"/>
      <x v="3"/>
      <x v="2"/>
      <x/>
      <x v="344"/>
      <x v="709"/>
      <x v="2130"/>
    </i>
    <i>
      <x v="2215"/>
      <x v="3"/>
      <x v="2"/>
      <x/>
      <x v="360"/>
      <x v="725"/>
      <x v="2123"/>
    </i>
    <i>
      <x v="2216"/>
      <x v="3"/>
      <x v="2"/>
      <x/>
      <x v="331"/>
      <x v="696"/>
      <x v="2303"/>
    </i>
    <i>
      <x v="2217"/>
      <x v="3"/>
      <x v="2"/>
      <x/>
      <x v="28"/>
      <x v="410"/>
      <x v="2304"/>
    </i>
    <i>
      <x v="2218"/>
      <x v="3"/>
      <x v="2"/>
      <x/>
      <x v="72"/>
      <x v="453"/>
      <x v="2305"/>
    </i>
    <i>
      <x v="2219"/>
      <x v="3"/>
      <x v="2"/>
      <x/>
      <x v="77"/>
      <x v="458"/>
      <x v="2306"/>
    </i>
    <i>
      <x v="2220"/>
      <x v="3"/>
      <x v="2"/>
      <x/>
      <x v="92"/>
      <x v="473"/>
      <x v="2307"/>
    </i>
    <i>
      <x v="2221"/>
      <x v="3"/>
      <x v="2"/>
      <x/>
      <x v="98"/>
      <x v="479"/>
      <x v="2308"/>
    </i>
    <i>
      <x v="2222"/>
      <x v="3"/>
      <x v="2"/>
      <x/>
      <x v="100"/>
      <x v="481"/>
      <x v="2309"/>
    </i>
    <i>
      <x v="2223"/>
      <x v="3"/>
      <x v="2"/>
      <x/>
      <x v="136"/>
      <x v="517"/>
      <x v="2310"/>
    </i>
    <i>
      <x v="2224"/>
      <x v="3"/>
      <x v="2"/>
      <x/>
      <x v="148"/>
      <x v="529"/>
      <x v="2311"/>
    </i>
    <i>
      <x v="2225"/>
      <x v="3"/>
      <x v="2"/>
      <x/>
      <x v="172"/>
      <x v="553"/>
      <x v="2312"/>
    </i>
    <i>
      <x v="2226"/>
      <x v="3"/>
      <x v="2"/>
      <x/>
      <x v="185"/>
      <x v="566"/>
      <x v="2313"/>
    </i>
    <i>
      <x v="2227"/>
      <x v="3"/>
      <x v="2"/>
      <x/>
      <x v="195"/>
      <x v="576"/>
      <x v="2314"/>
    </i>
    <i>
      <x v="2228"/>
      <x v="3"/>
      <x v="2"/>
      <x/>
      <x v="215"/>
      <x v="596"/>
      <x v="2315"/>
    </i>
    <i>
      <x v="2229"/>
      <x v="3"/>
      <x v="2"/>
      <x/>
      <x v="223"/>
      <x v="604"/>
      <x v="2316"/>
    </i>
    <i>
      <x v="2230"/>
      <x v="3"/>
      <x v="2"/>
      <x/>
      <x v="231"/>
      <x v="612"/>
      <x v="2317"/>
    </i>
    <i>
      <x v="2231"/>
      <x v="3"/>
      <x v="2"/>
      <x/>
      <x v="293"/>
      <x v="658"/>
      <x v="2318"/>
    </i>
    <i>
      <x v="2232"/>
      <x v="3"/>
      <x v="2"/>
      <x/>
      <x v="333"/>
      <x v="698"/>
      <x v="2319"/>
    </i>
    <i>
      <x v="2233"/>
      <x v="3"/>
      <x v="2"/>
      <x/>
      <x v="339"/>
      <x v="704"/>
      <x v="2320"/>
    </i>
    <i>
      <x v="2234"/>
      <x v="3"/>
      <x v="2"/>
      <x/>
      <x v="352"/>
      <x v="717"/>
      <x v="2321"/>
    </i>
    <i>
      <x v="2235"/>
      <x v="3"/>
      <x v="2"/>
      <x/>
      <x v="355"/>
      <x v="720"/>
      <x v="2322"/>
    </i>
    <i>
      <x v="2236"/>
      <x v="3"/>
      <x v="2"/>
      <x/>
      <x v="46"/>
      <x v="427"/>
      <x v="2323"/>
    </i>
    <i>
      <x v="2237"/>
      <x v="3"/>
      <x v="2"/>
      <x/>
      <x v="8"/>
      <x v="390"/>
      <x v="2324"/>
    </i>
    <i>
      <x v="2238"/>
      <x v="3"/>
      <x v="2"/>
      <x/>
      <x v="60"/>
      <x v="441"/>
      <x v="2325"/>
    </i>
    <i>
      <x v="2239"/>
      <x v="3"/>
      <x v="2"/>
      <x/>
      <x v="73"/>
      <x v="454"/>
      <x v="2326"/>
    </i>
    <i>
      <x v="2240"/>
      <x v="3"/>
      <x v="2"/>
      <x/>
      <x v="89"/>
      <x v="470"/>
      <x v="2327"/>
    </i>
    <i>
      <x v="2241"/>
      <x v="3"/>
      <x v="2"/>
      <x/>
      <x v="150"/>
      <x v="531"/>
      <x v="2328"/>
    </i>
    <i>
      <x v="2242"/>
      <x v="3"/>
      <x v="2"/>
      <x/>
      <x v="156"/>
      <x v="537"/>
      <x v="2329"/>
    </i>
    <i>
      <x v="2243"/>
      <x v="3"/>
      <x v="2"/>
      <x/>
      <x v="159"/>
      <x v="540"/>
      <x v="2330"/>
    </i>
    <i>
      <x v="2244"/>
      <x v="3"/>
      <x v="2"/>
      <x/>
      <x v="241"/>
      <x v="622"/>
      <x v="2331"/>
    </i>
    <i>
      <x v="2245"/>
      <x v="3"/>
      <x v="2"/>
      <x/>
      <x v="280"/>
      <x v="645"/>
      <x v="2332"/>
    </i>
    <i>
      <x v="2246"/>
      <x v="3"/>
      <x v="2"/>
      <x/>
      <x v="343"/>
      <x v="708"/>
      <x v="2333"/>
    </i>
    <i>
      <x v="2247"/>
      <x v="3"/>
      <x v="2"/>
      <x/>
      <x v="350"/>
      <x v="715"/>
      <x v="2334"/>
    </i>
    <i>
      <x v="2248"/>
      <x v="3"/>
      <x v="2"/>
      <x/>
      <x v="234"/>
      <x v="615"/>
      <x v="1990"/>
    </i>
    <i>
      <x v="2249"/>
      <x v="3"/>
      <x v="2"/>
      <x/>
      <x v="19"/>
      <x v="401"/>
      <x v="1991"/>
    </i>
    <i>
      <x v="2250"/>
      <x v="3"/>
      <x v="2"/>
      <x/>
      <x v="50"/>
      <x v="431"/>
      <x v="1992"/>
    </i>
    <i>
      <x v="2251"/>
      <x v="3"/>
      <x v="2"/>
      <x/>
      <x v="94"/>
      <x v="475"/>
      <x v="1993"/>
    </i>
    <i>
      <x v="2252"/>
      <x v="3"/>
      <x v="2"/>
      <x/>
      <x v="95"/>
      <x v="476"/>
      <x v="1994"/>
    </i>
    <i>
      <x v="2253"/>
      <x v="3"/>
      <x v="2"/>
      <x/>
      <x v="155"/>
      <x v="536"/>
      <x v="1995"/>
    </i>
    <i>
      <x v="2254"/>
      <x v="3"/>
      <x v="2"/>
      <x/>
      <x v="143"/>
      <x v="524"/>
      <x v="1996"/>
    </i>
    <i>
      <x v="2255"/>
      <x v="3"/>
      <x v="2"/>
      <x/>
      <x v="170"/>
      <x v="551"/>
      <x v="1997"/>
    </i>
    <i>
      <x v="2256"/>
      <x v="3"/>
      <x v="2"/>
      <x/>
      <x v="236"/>
      <x v="617"/>
      <x v="1998"/>
    </i>
    <i>
      <x v="2257"/>
      <x v="3"/>
      <x v="2"/>
      <x/>
      <x v="31"/>
      <x v="413"/>
      <x v="1999"/>
    </i>
    <i>
      <x v="2258"/>
      <x v="3"/>
      <x v="2"/>
      <x/>
      <x v="6"/>
      <x v="388"/>
      <x v="2000"/>
    </i>
    <i>
      <x v="2259"/>
      <x v="3"/>
      <x v="2"/>
      <x/>
      <x v="47"/>
      <x v="428"/>
      <x v="2001"/>
    </i>
    <i>
      <x v="2260"/>
      <x v="3"/>
      <x v="2"/>
      <x/>
      <x v="75"/>
      <x v="456"/>
      <x v="2002"/>
    </i>
    <i>
      <x v="2261"/>
      <x v="3"/>
      <x v="2"/>
      <x/>
      <x v="80"/>
      <x v="461"/>
      <x v="2003"/>
    </i>
    <i>
      <x v="2262"/>
      <x v="3"/>
      <x v="2"/>
      <x/>
      <x v="240"/>
      <x v="621"/>
      <x v="2004"/>
    </i>
    <i>
      <x v="2263"/>
      <x v="3"/>
      <x v="2"/>
      <x/>
      <x v="246"/>
      <x v="627"/>
      <x v="2005"/>
    </i>
    <i>
      <x v="2264"/>
      <x v="3"/>
      <x v="2"/>
      <x/>
      <x v="247"/>
      <x v="628"/>
      <x v="2006"/>
    </i>
    <i>
      <x v="2265"/>
      <x v="3"/>
      <x v="2"/>
      <x/>
      <x v="248"/>
      <x v="629"/>
      <x v="2007"/>
    </i>
    <i>
      <x v="2266"/>
      <x v="3"/>
      <x v="2"/>
      <x/>
      <x v="255"/>
      <x v="636"/>
      <x v="2008"/>
    </i>
    <i>
      <x v="2267"/>
      <x v="3"/>
      <x v="2"/>
      <x/>
      <x v="192"/>
      <x v="573"/>
      <x v="2009"/>
    </i>
    <i>
      <x v="2268"/>
      <x v="3"/>
      <x v="2"/>
      <x/>
      <x v="235"/>
      <x v="616"/>
      <x v="2010"/>
    </i>
    <i>
      <x v="2269"/>
      <x v="3"/>
      <x v="2"/>
      <x/>
      <x v="242"/>
      <x v="623"/>
      <x v="2011"/>
    </i>
    <i>
      <x v="2270"/>
      <x v="3"/>
      <x v="2"/>
      <x/>
      <x v="245"/>
      <x v="626"/>
      <x v="2012"/>
    </i>
    <i>
      <x v="2271"/>
      <x v="3"/>
      <x v="2"/>
      <x/>
      <x v="290"/>
      <x v="655"/>
      <x v="2013"/>
    </i>
    <i>
      <x v="2272"/>
      <x v="3"/>
      <x v="2"/>
      <x/>
      <x v="309"/>
      <x v="674"/>
      <x v="2014"/>
    </i>
    <i>
      <x v="2273"/>
      <x v="3"/>
      <x v="2"/>
      <x/>
      <x v="312"/>
      <x v="677"/>
      <x v="2015"/>
    </i>
    <i>
      <x v="2274"/>
      <x v="3"/>
      <x v="2"/>
      <x/>
      <x v="36"/>
      <x v="418"/>
      <x v="2016"/>
    </i>
    <i>
      <x v="2275"/>
      <x v="3"/>
      <x v="2"/>
      <x/>
      <x v="96"/>
      <x v="477"/>
      <x v="2017"/>
    </i>
    <i>
      <x v="2276"/>
      <x v="3"/>
      <x v="2"/>
      <x/>
      <x v="104"/>
      <x v="485"/>
      <x v="2018"/>
    </i>
    <i>
      <x v="2277"/>
      <x v="3"/>
      <x v="2"/>
      <x/>
      <x v="199"/>
      <x v="580"/>
      <x v="2019"/>
    </i>
    <i>
      <x v="2278"/>
      <x v="3"/>
      <x v="2"/>
      <x/>
      <x v="54"/>
      <x v="435"/>
      <x v="2022"/>
    </i>
    <i>
      <x v="2279"/>
      <x v="3"/>
      <x v="2"/>
      <x/>
      <x v="129"/>
      <x v="510"/>
      <x v="2023"/>
    </i>
    <i>
      <x v="2280"/>
      <x v="3"/>
      <x v="2"/>
      <x/>
      <x/>
      <x v="382"/>
      <x v="2024"/>
    </i>
    <i>
      <x v="2281"/>
      <x v="3"/>
      <x v="2"/>
      <x/>
      <x v="48"/>
      <x v="429"/>
      <x v="2025"/>
    </i>
    <i>
      <x v="2282"/>
      <x v="3"/>
      <x v="2"/>
      <x/>
      <x v="102"/>
      <x v="483"/>
      <x v="2026"/>
    </i>
    <i>
      <x v="2283"/>
      <x v="3"/>
      <x v="2"/>
      <x/>
      <x v="51"/>
      <x v="432"/>
      <x v="2027"/>
    </i>
    <i>
      <x v="2284"/>
      <x v="3"/>
      <x v="2"/>
      <x/>
      <x v="188"/>
      <x v="569"/>
      <x v="2028"/>
    </i>
    <i>
      <x v="2285"/>
      <x v="3"/>
      <x v="2"/>
      <x/>
      <x v="342"/>
      <x v="707"/>
      <x v="2029"/>
    </i>
    <i>
      <x v="2286"/>
      <x v="3"/>
      <x v="2"/>
      <x/>
      <x v="42"/>
      <x v="423"/>
      <x v="2030"/>
    </i>
    <i>
      <x v="2287"/>
      <x v="3"/>
      <x v="2"/>
      <x/>
      <x v="289"/>
      <x v="654"/>
      <x v="2031"/>
    </i>
    <i>
      <x v="2288"/>
      <x v="3"/>
      <x v="2"/>
      <x/>
      <x v="239"/>
      <x v="620"/>
      <x v="2032"/>
    </i>
    <i>
      <x v="2289"/>
      <x v="3"/>
      <x v="2"/>
      <x/>
      <x v="130"/>
      <x v="511"/>
      <x v="2033"/>
    </i>
    <i>
      <x v="2290"/>
      <x v="3"/>
      <x v="2"/>
      <x/>
      <x v="291"/>
      <x v="656"/>
      <x v="2034"/>
    </i>
    <i>
      <x v="2291"/>
      <x v="3"/>
      <x v="2"/>
      <x/>
      <x v="304"/>
      <x v="669"/>
      <x v="2035"/>
    </i>
    <i>
      <x v="2292"/>
      <x v="3"/>
      <x v="2"/>
      <x/>
      <x v="16"/>
      <x v="398"/>
      <x v="2036"/>
    </i>
    <i>
      <x v="2293"/>
      <x v="3"/>
      <x v="2"/>
      <x/>
      <x v="226"/>
      <x v="607"/>
      <x v="2037"/>
    </i>
    <i>
      <x v="2294"/>
      <x v="3"/>
      <x v="2"/>
      <x/>
      <x v="228"/>
      <x v="609"/>
      <x v="2038"/>
    </i>
    <i>
      <x v="2295"/>
      <x v="3"/>
      <x v="2"/>
      <x/>
      <x v="336"/>
      <x v="701"/>
      <x v="2039"/>
    </i>
    <i>
      <x v="2296"/>
      <x v="3"/>
      <x v="2"/>
      <x/>
      <x v="180"/>
      <x v="561"/>
      <x v="2040"/>
    </i>
    <i>
      <x v="2297"/>
      <x v="3"/>
      <x v="2"/>
      <x/>
      <x v="341"/>
      <x v="706"/>
      <x v="2041"/>
    </i>
    <i>
      <x v="2298"/>
      <x v="3"/>
      <x v="2"/>
      <x/>
      <x v="324"/>
      <x v="689"/>
      <x v="2042"/>
    </i>
    <i>
      <x v="2299"/>
      <x v="3"/>
      <x v="2"/>
      <x/>
      <x v="34"/>
      <x v="416"/>
      <x v="2043"/>
    </i>
    <i>
      <x v="2300"/>
      <x v="3"/>
      <x v="2"/>
      <x/>
      <x v="35"/>
      <x v="417"/>
      <x v="2044"/>
    </i>
    <i>
      <x v="2301"/>
      <x v="3"/>
      <x v="2"/>
      <x/>
      <x v="64"/>
      <x v="445"/>
      <x v="2045"/>
    </i>
    <i>
      <x v="2302"/>
      <x v="3"/>
      <x v="2"/>
      <x/>
      <x v="83"/>
      <x v="464"/>
      <x v="2046"/>
    </i>
    <i>
      <x v="2303"/>
      <x v="3"/>
      <x v="2"/>
      <x/>
      <x v="90"/>
      <x v="471"/>
      <x v="2047"/>
    </i>
    <i>
      <x v="2304"/>
      <x v="3"/>
      <x v="2"/>
      <x/>
      <x v="110"/>
      <x v="491"/>
      <x v="2048"/>
    </i>
    <i>
      <x v="2305"/>
      <x v="3"/>
      <x v="2"/>
      <x/>
      <x v="112"/>
      <x v="493"/>
      <x v="2049"/>
    </i>
    <i>
      <x v="2306"/>
      <x v="3"/>
      <x v="2"/>
      <x/>
      <x v="117"/>
      <x v="498"/>
      <x v="2050"/>
    </i>
    <i>
      <x v="2307"/>
      <x v="3"/>
      <x v="2"/>
      <x/>
      <x v="120"/>
      <x v="501"/>
      <x v="2051"/>
    </i>
    <i>
      <x v="2308"/>
      <x v="3"/>
      <x v="2"/>
      <x/>
      <x v="121"/>
      <x v="502"/>
      <x v="2052"/>
    </i>
    <i>
      <x v="2309"/>
      <x v="3"/>
      <x v="2"/>
      <x/>
      <x v="124"/>
      <x v="505"/>
      <x v="2053"/>
    </i>
    <i>
      <x v="2310"/>
      <x v="3"/>
      <x v="2"/>
      <x/>
      <x v="125"/>
      <x v="506"/>
      <x v="2054"/>
    </i>
    <i>
      <x v="2311"/>
      <x v="3"/>
      <x v="2"/>
      <x/>
      <x v="135"/>
      <x v="516"/>
      <x v="2055"/>
    </i>
    <i>
      <x v="2312"/>
      <x v="3"/>
      <x v="2"/>
      <x/>
      <x v="144"/>
      <x v="525"/>
      <x v="2056"/>
    </i>
    <i>
      <x v="2313"/>
      <x v="3"/>
      <x v="2"/>
      <x/>
      <x v="145"/>
      <x v="526"/>
      <x v="2057"/>
    </i>
    <i>
      <x v="2314"/>
      <x v="3"/>
      <x v="2"/>
      <x/>
      <x v="146"/>
      <x v="527"/>
      <x v="2058"/>
    </i>
    <i>
      <x v="2315"/>
      <x v="3"/>
      <x v="2"/>
      <x/>
      <x v="161"/>
      <x v="542"/>
      <x v="2059"/>
    </i>
    <i>
      <x v="2316"/>
      <x v="3"/>
      <x v="2"/>
      <x/>
      <x v="163"/>
      <x v="544"/>
      <x v="2060"/>
    </i>
    <i>
      <x v="2317"/>
      <x v="3"/>
      <x v="2"/>
      <x/>
      <x v="187"/>
      <x v="568"/>
      <x v="2061"/>
    </i>
    <i>
      <x v="2318"/>
      <x v="3"/>
      <x v="2"/>
      <x/>
      <x v="206"/>
      <x v="587"/>
      <x v="2062"/>
    </i>
    <i>
      <x v="2319"/>
      <x v="3"/>
      <x v="2"/>
      <x/>
      <x v="213"/>
      <x v="594"/>
      <x v="2063"/>
    </i>
    <i>
      <x v="2320"/>
      <x v="3"/>
      <x v="2"/>
      <x/>
      <x v="229"/>
      <x v="610"/>
      <x v="2064"/>
    </i>
    <i>
      <x v="2321"/>
      <x v="3"/>
      <x v="2"/>
      <x/>
      <x v="232"/>
      <x v="613"/>
      <x v="2065"/>
    </i>
    <i>
      <x v="2322"/>
      <x v="3"/>
      <x v="2"/>
      <x/>
      <x v="250"/>
      <x v="631"/>
      <x v="2066"/>
    </i>
    <i>
      <x v="2323"/>
      <x v="3"/>
      <x v="2"/>
      <x/>
      <x v="257"/>
      <x v="638"/>
      <x v="2067"/>
    </i>
    <i>
      <x v="2324"/>
      <x v="3"/>
      <x v="2"/>
      <x/>
      <x v="263"/>
      <x v="644"/>
      <x v="2068"/>
    </i>
    <i>
      <x v="2325"/>
      <x v="3"/>
      <x v="2"/>
      <x/>
      <x v="281"/>
      <x v="646"/>
      <x v="2069"/>
    </i>
    <i>
      <x v="2326"/>
      <x v="3"/>
      <x v="2"/>
      <x/>
      <x v="307"/>
      <x v="672"/>
      <x v="2070"/>
    </i>
    <i>
      <x v="2327"/>
      <x v="3"/>
      <x v="2"/>
      <x/>
      <x v="310"/>
      <x v="675"/>
      <x v="2071"/>
    </i>
    <i>
      <x v="2328"/>
      <x v="3"/>
      <x v="2"/>
      <x/>
      <x v="317"/>
      <x v="682"/>
      <x v="2072"/>
    </i>
    <i>
      <x v="2329"/>
      <x v="3"/>
      <x v="2"/>
      <x/>
      <x v="357"/>
      <x v="722"/>
      <x v="2073"/>
    </i>
    <i>
      <x v="2330"/>
      <x v="3"/>
      <x v="2"/>
      <x/>
      <x v="233"/>
      <x v="614"/>
      <x v="2074"/>
    </i>
    <i>
      <x v="2331"/>
      <x v="3"/>
      <x v="2"/>
      <x/>
      <x v="222"/>
      <x v="603"/>
      <x v="2075"/>
    </i>
    <i>
      <x v="2332"/>
      <x v="3"/>
      <x v="2"/>
      <x/>
      <x v="308"/>
      <x v="673"/>
      <x v="2076"/>
    </i>
    <i>
      <x v="2333"/>
      <x v="3"/>
      <x v="2"/>
      <x/>
      <x v="59"/>
      <x v="440"/>
      <x v="2077"/>
    </i>
    <i>
      <x v="2334"/>
      <x v="3"/>
      <x v="2"/>
      <x/>
      <x v="132"/>
      <x v="513"/>
      <x v="2078"/>
    </i>
    <i>
      <x v="2335"/>
      <x v="3"/>
      <x v="2"/>
      <x/>
      <x v="335"/>
      <x v="700"/>
      <x v="2079"/>
    </i>
    <i>
      <x v="2336"/>
      <x v="3"/>
      <x v="2"/>
      <x/>
      <x v="297"/>
      <x v="662"/>
      <x v="2080"/>
    </i>
    <i>
      <x v="2337"/>
      <x v="3"/>
      <x v="2"/>
      <x/>
      <x v="13"/>
      <x v="395"/>
      <x v="2081"/>
    </i>
    <i>
      <x v="2338"/>
      <x v="3"/>
      <x v="2"/>
      <x/>
      <x v="22"/>
      <x v="404"/>
      <x v="2082"/>
    </i>
    <i>
      <x v="2339"/>
      <x v="3"/>
      <x v="2"/>
      <x/>
      <x v="198"/>
      <x v="579"/>
      <x v="2083"/>
    </i>
    <i>
      <x v="2340"/>
      <x v="3"/>
      <x v="2"/>
      <x/>
      <x v="173"/>
      <x v="554"/>
      <x v="2084"/>
    </i>
    <i>
      <x v="2341"/>
      <x v="3"/>
      <x v="2"/>
      <x/>
      <x v="2"/>
      <x v="384"/>
      <x v="2085"/>
    </i>
    <i>
      <x v="2342"/>
      <x v="3"/>
      <x v="2"/>
      <x/>
      <x v="74"/>
      <x v="455"/>
      <x v="2086"/>
    </i>
    <i>
      <x v="2343"/>
      <x v="3"/>
      <x v="2"/>
      <x/>
      <x v="167"/>
      <x v="548"/>
      <x v="2087"/>
    </i>
    <i>
      <x v="2344"/>
      <x v="3"/>
      <x v="2"/>
      <x/>
      <x v="313"/>
      <x v="678"/>
      <x v="2088"/>
    </i>
    <i>
      <x v="2345"/>
      <x v="3"/>
      <x v="2"/>
      <x/>
      <x v="327"/>
      <x v="692"/>
      <x v="2089"/>
    </i>
    <i>
      <x v="2346"/>
      <x v="3"/>
      <x v="2"/>
      <x/>
      <x v="85"/>
      <x v="466"/>
      <x v="2090"/>
    </i>
    <i>
      <x v="2347"/>
      <x v="3"/>
      <x v="2"/>
      <x/>
      <x v="114"/>
      <x v="495"/>
      <x v="2091"/>
    </i>
    <i>
      <x v="2348"/>
      <x v="3"/>
      <x v="2"/>
      <x/>
      <x v="194"/>
      <x v="575"/>
      <x v="2092"/>
    </i>
    <i>
      <x v="2349"/>
      <x v="3"/>
      <x v="2"/>
      <x/>
      <x v="212"/>
      <x v="593"/>
      <x v="2093"/>
    </i>
    <i>
      <x v="2350"/>
      <x v="3"/>
      <x v="2"/>
      <x/>
      <x v="346"/>
      <x v="711"/>
      <x v="2099"/>
    </i>
    <i>
      <x v="2351"/>
      <x v="3"/>
      <x v="2"/>
      <x/>
      <x v="71"/>
      <x v="452"/>
      <x v="2100"/>
    </i>
    <i>
      <x v="2352"/>
      <x v="3"/>
      <x v="2"/>
      <x/>
      <x v="133"/>
      <x v="514"/>
      <x v="2101"/>
    </i>
    <i>
      <x v="2353"/>
      <x v="3"/>
      <x v="2"/>
      <x/>
      <x v="154"/>
      <x v="535"/>
      <x v="2102"/>
    </i>
    <i>
      <x v="2354"/>
      <x v="3"/>
      <x v="2"/>
      <x/>
      <x v="162"/>
      <x v="543"/>
      <x v="2103"/>
    </i>
    <i>
      <x v="2355"/>
      <x v="3"/>
      <x v="2"/>
      <x/>
      <x v="168"/>
      <x v="549"/>
      <x v="2104"/>
    </i>
    <i>
      <x v="2356"/>
      <x v="3"/>
      <x v="2"/>
      <x/>
      <x v="197"/>
      <x v="578"/>
      <x v="2105"/>
    </i>
    <i>
      <x v="2357"/>
      <x v="3"/>
      <x v="2"/>
      <x/>
      <x v="201"/>
      <x v="582"/>
      <x v="2106"/>
    </i>
    <i>
      <x v="2358"/>
      <x v="3"/>
      <x v="2"/>
      <x/>
      <x v="127"/>
      <x v="508"/>
      <x v="2107"/>
    </i>
    <i>
      <x v="2359"/>
      <x v="3"/>
      <x v="2"/>
      <x/>
      <x v="97"/>
      <x v="478"/>
      <x v="2108"/>
    </i>
    <i>
      <x v="2360"/>
      <x v="3"/>
      <x v="2"/>
      <x/>
      <x v="128"/>
      <x v="509"/>
      <x v="2109"/>
    </i>
    <i>
      <x v="2361"/>
      <x v="3"/>
      <x v="2"/>
      <x/>
      <x v="286"/>
      <x v="651"/>
      <x v="2110"/>
    </i>
    <i>
      <x v="2362"/>
      <x v="3"/>
      <x v="2"/>
      <x/>
      <x v="12"/>
      <x v="394"/>
      <x v="2111"/>
    </i>
    <i>
      <x v="2363"/>
      <x v="3"/>
      <x v="2"/>
      <x/>
      <x v="24"/>
      <x v="406"/>
      <x v="2112"/>
    </i>
    <i>
      <x v="2364"/>
      <x v="3"/>
      <x v="2"/>
      <x/>
      <x v="244"/>
      <x v="625"/>
      <x v="2113"/>
    </i>
    <i>
      <x v="2365"/>
      <x v="3"/>
      <x v="2"/>
      <x/>
      <x v="99"/>
      <x v="480"/>
      <x v="2114"/>
    </i>
    <i>
      <x v="2366"/>
      <x v="3"/>
      <x v="5"/>
      <x v="1"/>
      <x v="41"/>
      <x v="2690"/>
      <x v="2713"/>
    </i>
    <i>
      <x v="2367"/>
      <x v="3"/>
      <x v="5"/>
      <x v="2"/>
      <x v="276"/>
      <x v="2686"/>
      <x v="2697"/>
    </i>
    <i>
      <x v="2368"/>
      <x v="3"/>
      <x v="5"/>
      <x v="2"/>
      <x v="264"/>
      <x v="2674"/>
      <x v="2705"/>
    </i>
    <i>
      <x v="2369"/>
      <x v="3"/>
      <x v="5"/>
      <x v="2"/>
      <x v="266"/>
      <x v="2676"/>
      <x v="2706"/>
    </i>
    <i>
      <x v="2370"/>
      <x v="3"/>
      <x v="5"/>
      <x v="2"/>
      <x v="268"/>
      <x v="2678"/>
      <x v="2707"/>
    </i>
    <i>
      <x v="2371"/>
      <x v="3"/>
      <x v="5"/>
      <x v="2"/>
      <x v="277"/>
      <x v="2687"/>
      <x v="2708"/>
    </i>
    <i>
      <x v="2372"/>
      <x v="3"/>
      <x v="5"/>
      <x v="2"/>
      <x v="275"/>
      <x v="2685"/>
      <x v="2709"/>
    </i>
    <i>
      <x v="2373"/>
      <x v="3"/>
      <x v="5"/>
      <x v="2"/>
      <x v="273"/>
      <x v="2683"/>
      <x v="2710"/>
    </i>
    <i>
      <x v="2374"/>
      <x v="3"/>
      <x v="5"/>
      <x v="2"/>
      <x v="278"/>
      <x v="2688"/>
      <x v="2711"/>
    </i>
    <i>
      <x v="2375"/>
      <x v="3"/>
      <x v="5"/>
      <x v="2"/>
      <x v="269"/>
      <x v="2679"/>
      <x v="2712"/>
    </i>
    <i>
      <x v="2376"/>
      <x v="3"/>
      <x v="5"/>
      <x v="2"/>
      <x v="270"/>
      <x v="2680"/>
      <x v="2698"/>
    </i>
    <i>
      <x v="2377"/>
      <x v="3"/>
      <x v="5"/>
      <x v="2"/>
      <x v="267"/>
      <x v="2677"/>
      <x v="2699"/>
    </i>
    <i>
      <x v="2378"/>
      <x v="3"/>
      <x v="5"/>
      <x v="2"/>
      <x v="272"/>
      <x v="2682"/>
      <x v="2700"/>
    </i>
    <i>
      <x v="2379"/>
      <x v="3"/>
      <x v="5"/>
      <x v="2"/>
      <x v="279"/>
      <x v="2689"/>
      <x v="2701"/>
    </i>
    <i>
      <x v="2380"/>
      <x v="3"/>
      <x v="5"/>
      <x v="2"/>
      <x v="271"/>
      <x v="2681"/>
      <x v="2702"/>
    </i>
    <i>
      <x v="2381"/>
      <x v="3"/>
      <x v="5"/>
      <x v="2"/>
      <x v="265"/>
      <x v="2675"/>
      <x v="2703"/>
    </i>
    <i>
      <x v="2382"/>
      <x v="3"/>
      <x v="5"/>
      <x v="2"/>
      <x v="274"/>
      <x v="2684"/>
      <x v="2704"/>
    </i>
    <i>
      <x v="2383"/>
      <x v="3"/>
      <x v="5"/>
      <x/>
      <x v="113"/>
      <x v="2441"/>
      <x v="2382"/>
    </i>
    <i>
      <x v="2384"/>
      <x v="3"/>
      <x v="5"/>
      <x/>
      <x v="5"/>
      <x v="2334"/>
      <x v="2383"/>
    </i>
    <i>
      <x v="2385"/>
      <x v="3"/>
      <x v="5"/>
      <x/>
      <x v="227"/>
      <x v="2555"/>
      <x v="2456"/>
    </i>
    <i>
      <x v="2386"/>
      <x v="3"/>
      <x v="5"/>
      <x/>
      <x v="25"/>
      <x v="2354"/>
      <x v="2457"/>
    </i>
    <i>
      <x v="2387"/>
      <x v="3"/>
      <x v="5"/>
      <x/>
      <x v="58"/>
      <x v="2386"/>
      <x v="2458"/>
    </i>
    <i>
      <x v="2388"/>
      <x v="3"/>
      <x v="5"/>
      <x/>
      <x v="108"/>
      <x v="2436"/>
      <x v="2459"/>
    </i>
    <i>
      <x v="2389"/>
      <x v="3"/>
      <x v="5"/>
      <x/>
      <x v="218"/>
      <x v="2546"/>
      <x v="2460"/>
    </i>
    <i>
      <x v="2390"/>
      <x v="3"/>
      <x v="5"/>
      <x/>
      <x v="9"/>
      <x v="2338"/>
      <x v="2498"/>
    </i>
    <i>
      <x v="2391"/>
      <x v="3"/>
      <x v="5"/>
      <x/>
      <x v="171"/>
      <x v="2499"/>
      <x v="2499"/>
    </i>
    <i>
      <x v="2392"/>
      <x v="3"/>
      <x v="5"/>
      <x/>
      <x v="326"/>
      <x v="2638"/>
      <x v="2500"/>
    </i>
    <i>
      <x v="2393"/>
      <x v="3"/>
      <x v="5"/>
      <x/>
      <x v="330"/>
      <x v="2642"/>
      <x v="2501"/>
    </i>
    <i>
      <x v="2394"/>
      <x v="3"/>
      <x v="5"/>
      <x/>
      <x v="18"/>
      <x v="2347"/>
      <x v="2502"/>
    </i>
    <i>
      <x v="2395"/>
      <x v="3"/>
      <x v="5"/>
      <x/>
      <x v="190"/>
      <x v="2518"/>
      <x v="2503"/>
    </i>
    <i>
      <x v="2396"/>
      <x v="3"/>
      <x v="5"/>
      <x/>
      <x v="314"/>
      <x v="2626"/>
      <x v="2504"/>
    </i>
    <i>
      <x v="2397"/>
      <x v="3"/>
      <x v="5"/>
      <x/>
      <x v="338"/>
      <x v="2650"/>
      <x v="2505"/>
    </i>
    <i>
      <x v="2398"/>
      <x v="3"/>
      <x v="5"/>
      <x/>
      <x v="166"/>
      <x v="2494"/>
      <x v="2506"/>
    </i>
    <i>
      <x v="2399"/>
      <x v="3"/>
      <x v="5"/>
      <x/>
      <x v="68"/>
      <x v="2396"/>
      <x v="2507"/>
    </i>
    <i>
      <x v="2400"/>
      <x v="3"/>
      <x v="5"/>
      <x/>
      <x v="20"/>
      <x v="2349"/>
      <x v="2508"/>
    </i>
    <i>
      <x v="2401"/>
      <x v="3"/>
      <x v="5"/>
      <x/>
      <x v="334"/>
      <x v="2646"/>
      <x v="2509"/>
    </i>
    <i>
      <x v="2402"/>
      <x v="3"/>
      <x v="5"/>
      <x/>
      <x v="38"/>
      <x v="2367"/>
      <x v="2510"/>
    </i>
    <i>
      <x v="2403"/>
      <x v="3"/>
      <x v="5"/>
      <x/>
      <x v="81"/>
      <x v="2409"/>
      <x v="2511"/>
    </i>
    <i>
      <x v="2404"/>
      <x v="3"/>
      <x v="5"/>
      <x/>
      <x v="347"/>
      <x v="2659"/>
      <x v="2512"/>
    </i>
    <i>
      <x v="2405"/>
      <x v="3"/>
      <x v="5"/>
      <x/>
      <x v="4"/>
      <x v="2333"/>
      <x v="2513"/>
    </i>
    <i>
      <x v="2406"/>
      <x v="3"/>
      <x v="5"/>
      <x/>
      <x v="93"/>
      <x v="2421"/>
      <x v="2514"/>
    </i>
    <i>
      <x v="2407"/>
      <x v="3"/>
      <x v="5"/>
      <x/>
      <x v="109"/>
      <x v="2437"/>
      <x v="2515"/>
    </i>
    <i>
      <x v="2408"/>
      <x v="3"/>
      <x v="5"/>
      <x/>
      <x v="126"/>
      <x v="2454"/>
      <x v="2516"/>
    </i>
    <i>
      <x v="2409"/>
      <x v="3"/>
      <x v="5"/>
      <x/>
      <x v="69"/>
      <x v="2397"/>
      <x v="2517"/>
    </i>
    <i>
      <x v="2410"/>
      <x v="3"/>
      <x v="5"/>
      <x/>
      <x v="7"/>
      <x v="2336"/>
      <x v="2518"/>
    </i>
    <i>
      <x v="2411"/>
      <x v="3"/>
      <x v="5"/>
      <x/>
      <x v="122"/>
      <x v="2450"/>
      <x v="2519"/>
    </i>
    <i>
      <x v="2412"/>
      <x v="3"/>
      <x v="5"/>
      <x/>
      <x v="196"/>
      <x v="2524"/>
      <x v="2520"/>
    </i>
    <i>
      <x v="2413"/>
      <x v="3"/>
      <x v="5"/>
      <x/>
      <x v="351"/>
      <x v="2663"/>
      <x v="2521"/>
    </i>
    <i>
      <x v="2414"/>
      <x v="3"/>
      <x v="5"/>
      <x/>
      <x v="111"/>
      <x v="2439"/>
      <x v="2522"/>
    </i>
    <i>
      <x v="2415"/>
      <x v="3"/>
      <x v="5"/>
      <x/>
      <x v="26"/>
      <x v="2355"/>
      <x v="2523"/>
    </i>
    <i>
      <x v="2416"/>
      <x v="3"/>
      <x v="5"/>
      <x/>
      <x v="157"/>
      <x v="2485"/>
      <x v="2524"/>
    </i>
    <i>
      <x v="2417"/>
      <x v="3"/>
      <x v="5"/>
      <x/>
      <x v="295"/>
      <x v="2607"/>
      <x v="2525"/>
    </i>
    <i>
      <x v="2418"/>
      <x v="3"/>
      <x v="5"/>
      <x/>
      <x v="193"/>
      <x v="2521"/>
      <x v="2526"/>
    </i>
    <i>
      <x v="2419"/>
      <x v="3"/>
      <x v="5"/>
      <x/>
      <x v="62"/>
      <x v="2390"/>
      <x v="2527"/>
    </i>
    <i>
      <x v="2420"/>
      <x v="3"/>
      <x v="5"/>
      <x/>
      <x v="175"/>
      <x v="2503"/>
      <x v="2528"/>
    </i>
    <i>
      <x v="2421"/>
      <x v="3"/>
      <x v="5"/>
      <x/>
      <x v="238"/>
      <x v="2566"/>
      <x v="2529"/>
    </i>
    <i>
      <x v="2422"/>
      <x v="3"/>
      <x v="5"/>
      <x/>
      <x v="288"/>
      <x v="2600"/>
      <x v="2530"/>
    </i>
    <i>
      <x v="2423"/>
      <x v="3"/>
      <x v="5"/>
      <x/>
      <x v="348"/>
      <x v="2660"/>
      <x v="2531"/>
    </i>
    <i>
      <x v="2424"/>
      <x v="3"/>
      <x v="5"/>
      <x/>
      <x v="30"/>
      <x v="2359"/>
      <x v="2532"/>
    </i>
    <i>
      <x v="2425"/>
      <x v="3"/>
      <x v="5"/>
      <x/>
      <x v="65"/>
      <x v="2393"/>
      <x v="2533"/>
    </i>
    <i>
      <x v="2426"/>
      <x v="3"/>
      <x v="5"/>
      <x/>
      <x v="116"/>
      <x v="2444"/>
      <x v="2534"/>
    </i>
    <i>
      <x v="2427"/>
      <x v="3"/>
      <x v="5"/>
      <x/>
      <x v="230"/>
      <x v="2558"/>
      <x v="2535"/>
    </i>
    <i>
      <x v="2428"/>
      <x v="3"/>
      <x v="5"/>
      <x/>
      <x v="258"/>
      <x v="2586"/>
      <x v="2536"/>
    </i>
    <i>
      <x v="2429"/>
      <x v="3"/>
      <x v="5"/>
      <x/>
      <x v="356"/>
      <x v="2668"/>
      <x v="2537"/>
    </i>
    <i>
      <x v="2430"/>
      <x v="3"/>
      <x v="5"/>
      <x/>
      <x v="115"/>
      <x v="2443"/>
      <x v="2538"/>
    </i>
    <i>
      <x v="2431"/>
      <x v="3"/>
      <x v="5"/>
      <x/>
      <x v="152"/>
      <x v="2480"/>
      <x v="2539"/>
    </i>
    <i>
      <x v="2432"/>
      <x v="3"/>
      <x v="5"/>
      <x/>
      <x v="23"/>
      <x v="2352"/>
      <x v="2540"/>
    </i>
    <i>
      <x v="2433"/>
      <x v="3"/>
      <x v="5"/>
      <x/>
      <x v="285"/>
      <x v="2597"/>
      <x v="2541"/>
    </i>
    <i>
      <x v="2434"/>
      <x v="3"/>
      <x v="5"/>
      <x/>
      <x v="300"/>
      <x v="2612"/>
      <x v="2542"/>
    </i>
    <i>
      <x v="2435"/>
      <x v="3"/>
      <x v="5"/>
      <x/>
      <x v="123"/>
      <x v="2451"/>
      <x v="2543"/>
    </i>
    <i>
      <x v="2436"/>
      <x v="3"/>
      <x v="5"/>
      <x/>
      <x v="15"/>
      <x v="2344"/>
      <x v="2544"/>
    </i>
    <i>
      <x v="2437"/>
      <x v="3"/>
      <x v="5"/>
      <x/>
      <x v="203"/>
      <x v="2531"/>
      <x v="2545"/>
    </i>
    <i>
      <x v="2438"/>
      <x v="3"/>
      <x v="5"/>
      <x/>
      <x v="216"/>
      <x v="2544"/>
      <x v="2546"/>
    </i>
    <i>
      <x v="2439"/>
      <x v="3"/>
      <x v="5"/>
      <x/>
      <x v="361"/>
      <x v="2673"/>
      <x v="2547"/>
    </i>
    <i>
      <x v="2440"/>
      <x v="3"/>
      <x v="5"/>
      <x/>
      <x v="253"/>
      <x v="2581"/>
      <x v="2548"/>
    </i>
    <i>
      <x v="2441"/>
      <x v="3"/>
      <x v="5"/>
      <x/>
      <x v="21"/>
      <x v="2350"/>
      <x v="2549"/>
    </i>
    <i>
      <x v="2442"/>
      <x v="3"/>
      <x v="5"/>
      <x/>
      <x v="103"/>
      <x v="2431"/>
      <x v="2550"/>
    </i>
    <i>
      <x v="2443"/>
      <x v="3"/>
      <x v="5"/>
      <x/>
      <x v="118"/>
      <x v="2446"/>
      <x v="2551"/>
    </i>
    <i>
      <x v="2444"/>
      <x v="3"/>
      <x v="5"/>
      <x/>
      <x v="184"/>
      <x v="2512"/>
      <x v="2552"/>
    </i>
    <i>
      <x v="2445"/>
      <x v="3"/>
      <x v="5"/>
      <x/>
      <x v="296"/>
      <x v="2608"/>
      <x v="2553"/>
    </i>
    <i>
      <x v="2446"/>
      <x v="3"/>
      <x v="5"/>
      <x/>
      <x v="1"/>
      <x v="2330"/>
      <x v="2554"/>
    </i>
    <i>
      <x v="2447"/>
      <x v="3"/>
      <x v="5"/>
      <x/>
      <x v="29"/>
      <x v="2358"/>
      <x v="2555"/>
    </i>
    <i>
      <x v="2448"/>
      <x v="3"/>
      <x v="5"/>
      <x/>
      <x v="86"/>
      <x v="2414"/>
      <x v="2556"/>
    </i>
    <i>
      <x v="2449"/>
      <x v="3"/>
      <x v="5"/>
      <x/>
      <x v="87"/>
      <x v="2415"/>
      <x v="2557"/>
    </i>
    <i>
      <x v="2450"/>
      <x v="3"/>
      <x v="5"/>
      <x/>
      <x v="325"/>
      <x v="2637"/>
      <x v="2558"/>
    </i>
    <i>
      <x v="2451"/>
      <x v="3"/>
      <x v="5"/>
      <x/>
      <x v="302"/>
      <x v="2614"/>
      <x v="2559"/>
    </i>
    <i>
      <x v="2452"/>
      <x v="3"/>
      <x v="5"/>
      <x/>
      <x v="32"/>
      <x v="2361"/>
      <x v="2560"/>
    </i>
    <i>
      <x v="2453"/>
      <x v="3"/>
      <x v="5"/>
      <x/>
      <x v="142"/>
      <x v="2470"/>
      <x v="2561"/>
    </i>
    <i>
      <x v="2454"/>
      <x v="3"/>
      <x v="5"/>
      <x/>
      <x v="202"/>
      <x v="2530"/>
      <x v="2562"/>
    </i>
    <i>
      <x v="2455"/>
      <x v="3"/>
      <x v="5"/>
      <x/>
      <x v="243"/>
      <x v="2571"/>
      <x v="2563"/>
    </i>
    <i>
      <x v="2456"/>
      <x v="3"/>
      <x v="5"/>
      <x/>
      <x v="323"/>
      <x v="2635"/>
      <x v="2564"/>
    </i>
    <i>
      <x v="2457"/>
      <x v="3"/>
      <x v="5"/>
      <x/>
      <x v="254"/>
      <x v="2582"/>
      <x v="2565"/>
    </i>
    <i>
      <x v="2458"/>
      <x v="3"/>
      <x v="5"/>
      <x/>
      <x v="139"/>
      <x v="2467"/>
      <x v="2566"/>
    </i>
    <i>
      <x v="2459"/>
      <x v="3"/>
      <x v="5"/>
      <x/>
      <x v="191"/>
      <x v="2519"/>
      <x v="2567"/>
    </i>
    <i>
      <x v="2460"/>
      <x v="3"/>
      <x v="5"/>
      <x/>
      <x v="354"/>
      <x v="2666"/>
      <x v="2568"/>
    </i>
    <i>
      <x v="2461"/>
      <x v="3"/>
      <x v="5"/>
      <x/>
      <x v="260"/>
      <x v="2588"/>
      <x v="2569"/>
    </i>
    <i>
      <x v="2462"/>
      <x v="3"/>
      <x v="5"/>
      <x/>
      <x v="52"/>
      <x v="2380"/>
      <x v="2570"/>
    </i>
    <i>
      <x v="2463"/>
      <x v="3"/>
      <x v="5"/>
      <x/>
      <x v="56"/>
      <x v="2384"/>
      <x v="2571"/>
    </i>
    <i>
      <x v="2464"/>
      <x v="3"/>
      <x v="5"/>
      <x/>
      <x v="61"/>
      <x v="2389"/>
      <x v="2572"/>
    </i>
    <i>
      <x v="2465"/>
      <x v="3"/>
      <x v="5"/>
      <x/>
      <x v="82"/>
      <x v="2410"/>
      <x v="2573"/>
    </i>
    <i>
      <x v="2466"/>
      <x v="3"/>
      <x v="5"/>
      <x/>
      <x v="101"/>
      <x v="2429"/>
      <x v="2574"/>
    </i>
    <i>
      <x v="2467"/>
      <x v="3"/>
      <x v="5"/>
      <x/>
      <x v="134"/>
      <x v="2462"/>
      <x v="2575"/>
    </i>
    <i>
      <x v="2468"/>
      <x v="3"/>
      <x v="5"/>
      <x/>
      <x v="160"/>
      <x v="2488"/>
      <x v="2576"/>
    </i>
    <i>
      <x v="2469"/>
      <x v="3"/>
      <x v="5"/>
      <x/>
      <x v="164"/>
      <x v="2492"/>
      <x v="2577"/>
    </i>
    <i>
      <x v="2470"/>
      <x v="3"/>
      <x v="5"/>
      <x/>
      <x v="176"/>
      <x v="2504"/>
      <x v="2578"/>
    </i>
    <i>
      <x v="2471"/>
      <x v="3"/>
      <x v="5"/>
      <x/>
      <x v="189"/>
      <x v="2517"/>
      <x v="2579"/>
    </i>
    <i>
      <x v="2472"/>
      <x v="3"/>
      <x v="5"/>
      <x/>
      <x v="217"/>
      <x v="2545"/>
      <x v="2580"/>
    </i>
    <i>
      <x v="2473"/>
      <x v="3"/>
      <x v="5"/>
      <x/>
      <x v="219"/>
      <x v="2547"/>
      <x v="2581"/>
    </i>
    <i>
      <x v="2474"/>
      <x v="3"/>
      <x v="5"/>
      <x/>
      <x v="256"/>
      <x v="2584"/>
      <x v="2582"/>
    </i>
    <i>
      <x v="2475"/>
      <x v="3"/>
      <x v="5"/>
      <x/>
      <x v="282"/>
      <x v="2594"/>
      <x v="2583"/>
    </i>
    <i>
      <x v="2476"/>
      <x v="3"/>
      <x v="5"/>
      <x/>
      <x v="283"/>
      <x v="2595"/>
      <x v="2584"/>
    </i>
    <i>
      <x v="2477"/>
      <x v="3"/>
      <x v="5"/>
      <x/>
      <x v="319"/>
      <x v="2631"/>
      <x v="2585"/>
    </i>
    <i>
      <x v="2478"/>
      <x v="3"/>
      <x v="5"/>
      <x/>
      <x v="220"/>
      <x v="2548"/>
      <x v="2586"/>
    </i>
    <i>
      <x v="2479"/>
      <x v="3"/>
      <x v="5"/>
      <x/>
      <x v="119"/>
      <x v="2447"/>
      <x v="2587"/>
    </i>
    <i>
      <x v="2480"/>
      <x v="3"/>
      <x v="5"/>
      <x/>
      <x v="141"/>
      <x v="2469"/>
      <x v="2588"/>
    </i>
    <i>
      <x v="2481"/>
      <x v="3"/>
      <x v="5"/>
      <x/>
      <x v="165"/>
      <x v="2493"/>
      <x v="2589"/>
    </i>
    <i>
      <x v="2482"/>
      <x v="3"/>
      <x v="5"/>
      <x/>
      <x v="181"/>
      <x v="2509"/>
      <x v="2590"/>
    </i>
    <i>
      <x v="2483"/>
      <x v="3"/>
      <x v="5"/>
      <x/>
      <x v="204"/>
      <x v="2532"/>
      <x v="2591"/>
    </i>
    <i>
      <x v="2484"/>
      <x v="3"/>
      <x v="5"/>
      <x/>
      <x v="303"/>
      <x v="2615"/>
      <x v="2592"/>
    </i>
    <i>
      <x v="2485"/>
      <x v="3"/>
      <x v="5"/>
      <x/>
      <x v="39"/>
      <x v="2368"/>
      <x v="2593"/>
    </i>
    <i>
      <x v="2486"/>
      <x v="3"/>
      <x v="5"/>
      <x/>
      <x v="45"/>
      <x v="2373"/>
      <x v="2594"/>
    </i>
    <i>
      <x v="2487"/>
      <x v="3"/>
      <x v="5"/>
      <x/>
      <x v="147"/>
      <x v="2475"/>
      <x v="2595"/>
    </i>
    <i>
      <x v="2488"/>
      <x v="3"/>
      <x v="5"/>
      <x/>
      <x v="179"/>
      <x v="2507"/>
      <x v="2596"/>
    </i>
    <i>
      <x v="2489"/>
      <x v="3"/>
      <x v="5"/>
      <x/>
      <x v="200"/>
      <x v="2528"/>
      <x v="2597"/>
    </i>
    <i>
      <x v="2490"/>
      <x v="3"/>
      <x v="5"/>
      <x/>
      <x v="214"/>
      <x v="2542"/>
      <x v="2598"/>
    </i>
    <i>
      <x v="2491"/>
      <x v="3"/>
      <x v="5"/>
      <x/>
      <x v="224"/>
      <x v="2552"/>
      <x v="2599"/>
    </i>
    <i>
      <x v="2492"/>
      <x v="3"/>
      <x v="5"/>
      <x/>
      <x v="237"/>
      <x v="2565"/>
      <x v="2600"/>
    </i>
    <i>
      <x v="2493"/>
      <x v="3"/>
      <x v="5"/>
      <x/>
      <x v="321"/>
      <x v="2633"/>
      <x v="2601"/>
    </i>
    <i>
      <x v="2494"/>
      <x v="3"/>
      <x v="5"/>
      <x/>
      <x v="328"/>
      <x v="2640"/>
      <x v="2602"/>
    </i>
    <i>
      <x v="2495"/>
      <x v="3"/>
      <x v="5"/>
      <x/>
      <x v="66"/>
      <x v="2394"/>
      <x v="2603"/>
    </i>
    <i>
      <x v="2496"/>
      <x v="3"/>
      <x v="5"/>
      <x/>
      <x v="78"/>
      <x v="2406"/>
      <x v="2604"/>
    </i>
    <i>
      <x v="2497"/>
      <x v="3"/>
      <x v="5"/>
      <x/>
      <x v="88"/>
      <x v="2416"/>
      <x v="2605"/>
    </i>
    <i>
      <x v="2498"/>
      <x v="3"/>
      <x v="5"/>
      <x/>
      <x v="169"/>
      <x v="2497"/>
      <x v="2606"/>
    </i>
    <i>
      <x v="2499"/>
      <x v="3"/>
      <x v="5"/>
      <x/>
      <x v="207"/>
      <x v="2535"/>
      <x v="2607"/>
    </i>
    <i>
      <x v="2500"/>
      <x v="3"/>
      <x v="5"/>
      <x/>
      <x v="210"/>
      <x v="2538"/>
      <x v="2608"/>
    </i>
    <i>
      <x v="2501"/>
      <x v="3"/>
      <x v="5"/>
      <x/>
      <x v="287"/>
      <x v="2599"/>
      <x v="2609"/>
    </i>
    <i>
      <x v="2502"/>
      <x v="3"/>
      <x v="5"/>
      <x/>
      <x v="299"/>
      <x v="2611"/>
      <x v="2610"/>
    </i>
    <i>
      <x v="2503"/>
      <x v="3"/>
      <x v="5"/>
      <x/>
      <x v="316"/>
      <x v="2628"/>
      <x v="2611"/>
    </i>
    <i>
      <x v="2504"/>
      <x v="3"/>
      <x v="5"/>
      <x/>
      <x v="33"/>
      <x v="2362"/>
      <x v="2612"/>
    </i>
    <i>
      <x v="2505"/>
      <x v="3"/>
      <x v="5"/>
      <x/>
      <x v="37"/>
      <x v="2366"/>
      <x v="2613"/>
    </i>
    <i>
      <x v="2506"/>
      <x v="3"/>
      <x v="5"/>
      <x/>
      <x v="208"/>
      <x v="2536"/>
      <x v="2614"/>
    </i>
    <i>
      <x v="2507"/>
      <x v="3"/>
      <x v="5"/>
      <x/>
      <x v="79"/>
      <x v="2407"/>
      <x v="2615"/>
    </i>
    <i>
      <x v="2508"/>
      <x v="3"/>
      <x v="5"/>
      <x/>
      <x v="105"/>
      <x v="2433"/>
      <x v="2616"/>
    </i>
    <i>
      <x v="2509"/>
      <x v="3"/>
      <x v="5"/>
      <x/>
      <x v="138"/>
      <x v="2466"/>
      <x v="2617"/>
    </i>
    <i>
      <x v="2510"/>
      <x v="3"/>
      <x v="5"/>
      <x/>
      <x v="174"/>
      <x v="2502"/>
      <x v="2618"/>
    </i>
    <i>
      <x v="2511"/>
      <x v="3"/>
      <x v="5"/>
      <x/>
      <x v="262"/>
      <x v="2590"/>
      <x v="2619"/>
    </i>
    <i>
      <x v="2512"/>
      <x v="3"/>
      <x v="5"/>
      <x/>
      <x v="292"/>
      <x v="2604"/>
      <x v="2620"/>
    </i>
    <i>
      <x v="2513"/>
      <x v="3"/>
      <x v="5"/>
      <x/>
      <x v="294"/>
      <x v="2606"/>
      <x v="2621"/>
    </i>
    <i>
      <x v="2514"/>
      <x v="3"/>
      <x v="5"/>
      <x/>
      <x v="332"/>
      <x v="2644"/>
      <x v="2622"/>
    </i>
    <i>
      <x v="2515"/>
      <x v="3"/>
      <x v="5"/>
      <x/>
      <x v="349"/>
      <x v="2661"/>
      <x v="2623"/>
    </i>
    <i>
      <x v="2516"/>
      <x v="3"/>
      <x v="5"/>
      <x/>
      <x v="140"/>
      <x v="2468"/>
      <x v="2624"/>
    </i>
    <i>
      <x v="2517"/>
      <x v="3"/>
      <x v="5"/>
      <x/>
      <x v="57"/>
      <x v="2385"/>
      <x v="2625"/>
    </i>
    <i>
      <x v="2518"/>
      <x v="3"/>
      <x v="5"/>
      <x/>
      <x v="149"/>
      <x v="2477"/>
      <x v="2626"/>
    </i>
    <i>
      <x v="2519"/>
      <x v="3"/>
      <x v="5"/>
      <x/>
      <x v="205"/>
      <x v="2533"/>
      <x v="2627"/>
    </i>
    <i>
      <x v="2520"/>
      <x v="3"/>
      <x v="5"/>
      <x/>
      <x v="284"/>
      <x v="2596"/>
      <x v="2628"/>
    </i>
    <i>
      <x v="2521"/>
      <x v="3"/>
      <x v="5"/>
      <x/>
      <x v="306"/>
      <x v="2618"/>
      <x v="2629"/>
    </i>
    <i>
      <x v="2522"/>
      <x v="3"/>
      <x v="5"/>
      <x/>
      <x v="353"/>
      <x v="2665"/>
      <x v="2630"/>
    </i>
    <i>
      <x v="2523"/>
      <x v="3"/>
      <x v="5"/>
      <x/>
      <x v="358"/>
      <x v="2670"/>
      <x v="2631"/>
    </i>
    <i>
      <x v="2524"/>
      <x v="3"/>
      <x v="5"/>
      <x/>
      <x v="63"/>
      <x v="2391"/>
      <x v="2632"/>
    </i>
    <i>
      <x v="2525"/>
      <x v="3"/>
      <x v="5"/>
      <x/>
      <x v="70"/>
      <x v="2398"/>
      <x v="2633"/>
    </i>
    <i>
      <x v="2526"/>
      <x v="3"/>
      <x v="5"/>
      <x/>
      <x v="40"/>
      <x v="2369"/>
      <x v="2634"/>
    </i>
    <i>
      <x v="2527"/>
      <x v="3"/>
      <x v="5"/>
      <x/>
      <x v="91"/>
      <x v="2419"/>
      <x v="2635"/>
    </i>
    <i>
      <x v="2528"/>
      <x v="3"/>
      <x v="5"/>
      <x/>
      <x v="107"/>
      <x v="2435"/>
      <x v="2636"/>
    </i>
    <i>
      <x v="2529"/>
      <x v="3"/>
      <x v="5"/>
      <x/>
      <x v="158"/>
      <x v="2486"/>
      <x v="2637"/>
    </i>
    <i>
      <x v="2530"/>
      <x v="3"/>
      <x v="5"/>
      <x/>
      <x v="211"/>
      <x v="2539"/>
      <x v="2638"/>
    </i>
    <i>
      <x v="2531"/>
      <x v="3"/>
      <x v="5"/>
      <x/>
      <x v="315"/>
      <x v="2627"/>
      <x v="2639"/>
    </i>
    <i>
      <x v="2532"/>
      <x v="3"/>
      <x v="5"/>
      <x/>
      <x v="322"/>
      <x v="2634"/>
      <x v="2640"/>
    </i>
    <i>
      <x v="2533"/>
      <x v="3"/>
      <x v="5"/>
      <x/>
      <x v="329"/>
      <x v="2641"/>
      <x v="2641"/>
    </i>
    <i>
      <x v="2534"/>
      <x v="3"/>
      <x v="5"/>
      <x/>
      <x v="340"/>
      <x v="2652"/>
      <x v="2642"/>
    </i>
    <i>
      <x v="2535"/>
      <x v="3"/>
      <x v="5"/>
      <x/>
      <x v="106"/>
      <x v="2434"/>
      <x v="2643"/>
    </i>
    <i>
      <x v="2536"/>
      <x v="3"/>
      <x v="5"/>
      <x/>
      <x v="137"/>
      <x v="2465"/>
      <x v="2644"/>
    </i>
    <i>
      <x v="2537"/>
      <x v="3"/>
      <x v="5"/>
      <x/>
      <x v="11"/>
      <x v="2340"/>
      <x v="2645"/>
    </i>
    <i>
      <x v="2538"/>
      <x v="3"/>
      <x v="5"/>
      <x/>
      <x v="27"/>
      <x v="2356"/>
      <x v="2646"/>
    </i>
    <i>
      <x v="2539"/>
      <x v="3"/>
      <x v="5"/>
      <x/>
      <x v="67"/>
      <x v="2395"/>
      <x v="2647"/>
    </i>
    <i>
      <x v="2540"/>
      <x v="3"/>
      <x v="5"/>
      <x/>
      <x v="76"/>
      <x v="2404"/>
      <x v="2648"/>
    </i>
    <i>
      <x v="2541"/>
      <x v="3"/>
      <x v="5"/>
      <x/>
      <x v="151"/>
      <x v="2479"/>
      <x v="2649"/>
    </i>
    <i>
      <x v="2542"/>
      <x v="3"/>
      <x v="5"/>
      <x/>
      <x v="337"/>
      <x v="2649"/>
      <x v="2650"/>
    </i>
    <i>
      <x v="2543"/>
      <x v="3"/>
      <x v="5"/>
      <x/>
      <x v="153"/>
      <x v="2481"/>
      <x v="2651"/>
    </i>
    <i>
      <x v="2544"/>
      <x v="3"/>
      <x v="5"/>
      <x/>
      <x v="10"/>
      <x v="2339"/>
      <x v="2652"/>
    </i>
    <i>
      <x v="2545"/>
      <x v="3"/>
      <x v="5"/>
      <x/>
      <x v="17"/>
      <x v="2346"/>
      <x v="2653"/>
    </i>
    <i>
      <x v="2546"/>
      <x v="3"/>
      <x v="5"/>
      <x/>
      <x v="131"/>
      <x v="2459"/>
      <x v="2654"/>
    </i>
    <i>
      <x v="2547"/>
      <x v="3"/>
      <x v="5"/>
      <x/>
      <x v="177"/>
      <x v="2505"/>
      <x v="2655"/>
    </i>
    <i>
      <x v="2548"/>
      <x v="3"/>
      <x v="5"/>
      <x/>
      <x v="178"/>
      <x v="2506"/>
      <x v="2656"/>
    </i>
    <i>
      <x v="2549"/>
      <x v="3"/>
      <x v="5"/>
      <x/>
      <x v="182"/>
      <x v="2510"/>
      <x v="2657"/>
    </i>
    <i>
      <x v="2550"/>
      <x v="3"/>
      <x v="5"/>
      <x/>
      <x v="249"/>
      <x v="2577"/>
      <x v="2658"/>
    </i>
    <i>
      <x v="2551"/>
      <x v="3"/>
      <x v="5"/>
      <x/>
      <x v="251"/>
      <x v="2579"/>
      <x v="2659"/>
    </i>
    <i>
      <x v="2552"/>
      <x v="3"/>
      <x v="5"/>
      <x/>
      <x v="318"/>
      <x v="2630"/>
      <x v="2660"/>
    </i>
    <i>
      <x v="2553"/>
      <x v="3"/>
      <x v="5"/>
      <x/>
      <x v="320"/>
      <x v="2632"/>
      <x v="2661"/>
    </i>
    <i>
      <x v="2554"/>
      <x v="3"/>
      <x v="5"/>
      <x/>
      <x v="345"/>
      <x v="2657"/>
      <x v="2662"/>
    </i>
    <i>
      <x v="2555"/>
      <x v="3"/>
      <x v="5"/>
      <x/>
      <x v="359"/>
      <x v="2671"/>
      <x v="2663"/>
    </i>
    <i>
      <x v="2556"/>
      <x v="3"/>
      <x v="5"/>
      <x/>
      <x v="3"/>
      <x v="2332"/>
      <x v="2664"/>
    </i>
    <i>
      <x v="2557"/>
      <x v="3"/>
      <x v="5"/>
      <x/>
      <x v="43"/>
      <x v="2371"/>
      <x v="2477"/>
    </i>
    <i>
      <x v="2558"/>
      <x v="3"/>
      <x v="5"/>
      <x/>
      <x v="14"/>
      <x v="2343"/>
      <x v="2478"/>
    </i>
    <i>
      <x v="2559"/>
      <x v="3"/>
      <x v="5"/>
      <x/>
      <x v="49"/>
      <x v="2377"/>
      <x v="2487"/>
    </i>
    <i>
      <x v="2560"/>
      <x v="3"/>
      <x v="5"/>
      <x/>
      <x v="53"/>
      <x v="2381"/>
      <x v="2488"/>
    </i>
    <i>
      <x v="2561"/>
      <x v="3"/>
      <x v="5"/>
      <x/>
      <x v="55"/>
      <x v="2383"/>
      <x v="2494"/>
    </i>
    <i>
      <x v="2562"/>
      <x v="3"/>
      <x v="5"/>
      <x/>
      <x v="44"/>
      <x v="2372"/>
      <x v="2479"/>
    </i>
    <i>
      <x v="2563"/>
      <x v="3"/>
      <x v="5"/>
      <x/>
      <x v="84"/>
      <x v="2412"/>
      <x v="2480"/>
    </i>
    <i>
      <x v="2564"/>
      <x v="3"/>
      <x v="5"/>
      <x/>
      <x v="183"/>
      <x v="2511"/>
      <x v="2489"/>
    </i>
    <i>
      <x v="2565"/>
      <x v="3"/>
      <x v="5"/>
      <x/>
      <x v="186"/>
      <x v="2514"/>
      <x v="2495"/>
    </i>
    <i>
      <x v="2566"/>
      <x v="3"/>
      <x v="5"/>
      <x/>
      <x v="209"/>
      <x v="2537"/>
      <x v="2481"/>
    </i>
    <i>
      <x v="2567"/>
      <x v="3"/>
      <x v="5"/>
      <x/>
      <x v="221"/>
      <x v="2549"/>
      <x v="2482"/>
    </i>
    <i>
      <x v="2568"/>
      <x v="3"/>
      <x v="5"/>
      <x/>
      <x v="225"/>
      <x v="2553"/>
      <x v="2490"/>
    </i>
    <i>
      <x v="2569"/>
      <x v="3"/>
      <x v="5"/>
      <x/>
      <x v="252"/>
      <x v="2580"/>
      <x v="2483"/>
    </i>
    <i>
      <x v="2570"/>
      <x v="3"/>
      <x v="5"/>
      <x/>
      <x v="259"/>
      <x v="2587"/>
      <x v="2486"/>
    </i>
    <i>
      <x v="2571"/>
      <x v="3"/>
      <x v="5"/>
      <x/>
      <x v="261"/>
      <x v="2589"/>
      <x v="2491"/>
    </i>
    <i>
      <x v="2572"/>
      <x v="3"/>
      <x v="5"/>
      <x/>
      <x v="298"/>
      <x v="2610"/>
      <x v="2493"/>
    </i>
    <i>
      <x v="2573"/>
      <x v="3"/>
      <x v="5"/>
      <x/>
      <x v="301"/>
      <x v="2613"/>
      <x v="2496"/>
    </i>
    <i>
      <x v="2574"/>
      <x v="3"/>
      <x v="5"/>
      <x/>
      <x v="305"/>
      <x v="2617"/>
      <x v="2484"/>
    </i>
    <i>
      <x v="2575"/>
      <x v="3"/>
      <x v="5"/>
      <x/>
      <x v="311"/>
      <x v="2623"/>
      <x v="2497"/>
    </i>
    <i>
      <x v="2576"/>
      <x v="3"/>
      <x v="5"/>
      <x/>
      <x v="344"/>
      <x v="2656"/>
      <x v="2492"/>
    </i>
    <i>
      <x v="2577"/>
      <x v="3"/>
      <x v="5"/>
      <x/>
      <x v="360"/>
      <x v="2672"/>
      <x v="2485"/>
    </i>
    <i>
      <x v="2578"/>
      <x v="3"/>
      <x v="5"/>
      <x/>
      <x v="331"/>
      <x v="2643"/>
      <x v="2665"/>
    </i>
    <i>
      <x v="2579"/>
      <x v="3"/>
      <x v="5"/>
      <x/>
      <x v="28"/>
      <x v="2357"/>
      <x v="2666"/>
    </i>
    <i>
      <x v="2580"/>
      <x v="3"/>
      <x v="5"/>
      <x/>
      <x v="72"/>
      <x v="2400"/>
      <x v="2667"/>
    </i>
    <i>
      <x v="2581"/>
      <x v="3"/>
      <x v="5"/>
      <x/>
      <x v="77"/>
      <x v="2405"/>
      <x v="2668"/>
    </i>
    <i>
      <x v="2582"/>
      <x v="3"/>
      <x v="5"/>
      <x/>
      <x v="92"/>
      <x v="2420"/>
      <x v="2669"/>
    </i>
    <i>
      <x v="2583"/>
      <x v="3"/>
      <x v="5"/>
      <x/>
      <x v="98"/>
      <x v="2426"/>
      <x v="2670"/>
    </i>
    <i>
      <x v="2584"/>
      <x v="3"/>
      <x v="5"/>
      <x/>
      <x v="100"/>
      <x v="2428"/>
      <x v="2671"/>
    </i>
    <i>
      <x v="2585"/>
      <x v="3"/>
      <x v="5"/>
      <x/>
      <x v="136"/>
      <x v="2464"/>
      <x v="2672"/>
    </i>
    <i>
      <x v="2586"/>
      <x v="3"/>
      <x v="5"/>
      <x/>
      <x v="148"/>
      <x v="2476"/>
      <x v="2673"/>
    </i>
    <i>
      <x v="2587"/>
      <x v="3"/>
      <x v="5"/>
      <x/>
      <x v="172"/>
      <x v="2500"/>
      <x v="2674"/>
    </i>
    <i>
      <x v="2588"/>
      <x v="3"/>
      <x v="5"/>
      <x/>
      <x v="185"/>
      <x v="2513"/>
      <x v="2675"/>
    </i>
    <i>
      <x v="2589"/>
      <x v="3"/>
      <x v="5"/>
      <x/>
      <x v="195"/>
      <x v="2523"/>
      <x v="2676"/>
    </i>
    <i>
      <x v="2590"/>
      <x v="3"/>
      <x v="5"/>
      <x/>
      <x v="215"/>
      <x v="2543"/>
      <x v="2677"/>
    </i>
    <i>
      <x v="2591"/>
      <x v="3"/>
      <x v="5"/>
      <x/>
      <x v="223"/>
      <x v="2551"/>
      <x v="2678"/>
    </i>
    <i>
      <x v="2592"/>
      <x v="3"/>
      <x v="5"/>
      <x/>
      <x v="231"/>
      <x v="2559"/>
      <x v="2679"/>
    </i>
    <i>
      <x v="2593"/>
      <x v="3"/>
      <x v="5"/>
      <x/>
      <x v="293"/>
      <x v="2605"/>
      <x v="2680"/>
    </i>
    <i>
      <x v="2594"/>
      <x v="3"/>
      <x v="5"/>
      <x/>
      <x v="333"/>
      <x v="2645"/>
      <x v="2681"/>
    </i>
    <i>
      <x v="2595"/>
      <x v="3"/>
      <x v="5"/>
      <x/>
      <x v="339"/>
      <x v="2651"/>
      <x v="2682"/>
    </i>
    <i>
      <x v="2596"/>
      <x v="3"/>
      <x v="5"/>
      <x/>
      <x v="352"/>
      <x v="2664"/>
      <x v="2683"/>
    </i>
    <i>
      <x v="2597"/>
      <x v="3"/>
      <x v="5"/>
      <x/>
      <x v="355"/>
      <x v="2667"/>
      <x v="2684"/>
    </i>
    <i>
      <x v="2598"/>
      <x v="3"/>
      <x v="5"/>
      <x/>
      <x v="46"/>
      <x v="2374"/>
      <x v="2685"/>
    </i>
    <i>
      <x v="2599"/>
      <x v="3"/>
      <x v="5"/>
      <x/>
      <x v="8"/>
      <x v="2337"/>
      <x v="2686"/>
    </i>
    <i>
      <x v="2600"/>
      <x v="3"/>
      <x v="5"/>
      <x/>
      <x v="60"/>
      <x v="2388"/>
      <x v="2687"/>
    </i>
    <i>
      <x v="2601"/>
      <x v="3"/>
      <x v="5"/>
      <x/>
      <x v="73"/>
      <x v="2401"/>
      <x v="2688"/>
    </i>
    <i>
      <x v="2602"/>
      <x v="3"/>
      <x v="5"/>
      <x/>
      <x v="89"/>
      <x v="2417"/>
      <x v="2689"/>
    </i>
    <i>
      <x v="2603"/>
      <x v="3"/>
      <x v="5"/>
      <x/>
      <x v="150"/>
      <x v="2478"/>
      <x v="2690"/>
    </i>
    <i>
      <x v="2604"/>
      <x v="3"/>
      <x v="5"/>
      <x/>
      <x v="156"/>
      <x v="2484"/>
      <x v="2691"/>
    </i>
    <i>
      <x v="2605"/>
      <x v="3"/>
      <x v="5"/>
      <x/>
      <x v="159"/>
      <x v="2487"/>
      <x v="2692"/>
    </i>
    <i>
      <x v="2606"/>
      <x v="3"/>
      <x v="5"/>
      <x/>
      <x v="241"/>
      <x v="2569"/>
      <x v="2693"/>
    </i>
    <i>
      <x v="2607"/>
      <x v="3"/>
      <x v="5"/>
      <x/>
      <x v="280"/>
      <x v="2592"/>
      <x v="2694"/>
    </i>
    <i>
      <x v="2608"/>
      <x v="3"/>
      <x v="5"/>
      <x/>
      <x v="343"/>
      <x v="2655"/>
      <x v="2695"/>
    </i>
    <i>
      <x v="2609"/>
      <x v="3"/>
      <x v="5"/>
      <x/>
      <x v="350"/>
      <x v="2662"/>
      <x v="2696"/>
    </i>
    <i>
      <x v="2610"/>
      <x v="3"/>
      <x v="5"/>
      <x/>
      <x v="234"/>
      <x v="2562"/>
      <x v="2352"/>
    </i>
    <i>
      <x v="2611"/>
      <x v="3"/>
      <x v="5"/>
      <x/>
      <x v="19"/>
      <x v="2348"/>
      <x v="2353"/>
    </i>
    <i>
      <x v="2612"/>
      <x v="3"/>
      <x v="5"/>
      <x/>
      <x v="50"/>
      <x v="2378"/>
      <x v="2354"/>
    </i>
    <i>
      <x v="2613"/>
      <x v="3"/>
      <x v="5"/>
      <x/>
      <x v="94"/>
      <x v="2422"/>
      <x v="2355"/>
    </i>
    <i>
      <x v="2614"/>
      <x v="3"/>
      <x v="5"/>
      <x/>
      <x v="95"/>
      <x v="2423"/>
      <x v="2356"/>
    </i>
    <i>
      <x v="2615"/>
      <x v="3"/>
      <x v="5"/>
      <x/>
      <x v="155"/>
      <x v="2483"/>
      <x v="2357"/>
    </i>
    <i>
      <x v="2616"/>
      <x v="3"/>
      <x v="5"/>
      <x/>
      <x v="143"/>
      <x v="2471"/>
      <x v="2358"/>
    </i>
    <i>
      <x v="2617"/>
      <x v="3"/>
      <x v="5"/>
      <x/>
      <x v="170"/>
      <x v="2498"/>
      <x v="2359"/>
    </i>
    <i>
      <x v="2618"/>
      <x v="3"/>
      <x v="5"/>
      <x/>
      <x v="236"/>
      <x v="2564"/>
      <x v="2360"/>
    </i>
    <i>
      <x v="2619"/>
      <x v="3"/>
      <x v="5"/>
      <x/>
      <x v="31"/>
      <x v="2360"/>
      <x v="2361"/>
    </i>
    <i>
      <x v="2620"/>
      <x v="3"/>
      <x v="5"/>
      <x/>
      <x v="6"/>
      <x v="2335"/>
      <x v="2362"/>
    </i>
    <i>
      <x v="2621"/>
      <x v="3"/>
      <x v="5"/>
      <x/>
      <x v="47"/>
      <x v="2375"/>
      <x v="2363"/>
    </i>
    <i>
      <x v="2622"/>
      <x v="3"/>
      <x v="5"/>
      <x/>
      <x v="75"/>
      <x v="2403"/>
      <x v="2364"/>
    </i>
    <i>
      <x v="2623"/>
      <x v="3"/>
      <x v="5"/>
      <x/>
      <x v="80"/>
      <x v="2408"/>
      <x v="2365"/>
    </i>
    <i>
      <x v="2624"/>
      <x v="3"/>
      <x v="5"/>
      <x/>
      <x v="240"/>
      <x v="2568"/>
      <x v="2366"/>
    </i>
    <i>
      <x v="2625"/>
      <x v="3"/>
      <x v="5"/>
      <x/>
      <x v="246"/>
      <x v="2574"/>
      <x v="2367"/>
    </i>
    <i>
      <x v="2626"/>
      <x v="3"/>
      <x v="5"/>
      <x/>
      <x v="247"/>
      <x v="2575"/>
      <x v="2368"/>
    </i>
    <i>
      <x v="2627"/>
      <x v="3"/>
      <x v="5"/>
      <x/>
      <x v="248"/>
      <x v="2576"/>
      <x v="2369"/>
    </i>
    <i>
      <x v="2628"/>
      <x v="3"/>
      <x v="5"/>
      <x/>
      <x v="255"/>
      <x v="2583"/>
      <x v="2370"/>
    </i>
    <i>
      <x v="2629"/>
      <x v="3"/>
      <x v="5"/>
      <x/>
      <x v="192"/>
      <x v="2520"/>
      <x v="2371"/>
    </i>
    <i>
      <x v="2630"/>
      <x v="3"/>
      <x v="5"/>
      <x/>
      <x v="235"/>
      <x v="2563"/>
      <x v="2372"/>
    </i>
    <i>
      <x v="2631"/>
      <x v="3"/>
      <x v="5"/>
      <x/>
      <x v="242"/>
      <x v="2570"/>
      <x v="2373"/>
    </i>
    <i>
      <x v="2632"/>
      <x v="3"/>
      <x v="5"/>
      <x/>
      <x v="245"/>
      <x v="2573"/>
      <x v="2374"/>
    </i>
    <i>
      <x v="2633"/>
      <x v="3"/>
      <x v="5"/>
      <x/>
      <x v="290"/>
      <x v="2602"/>
      <x v="2375"/>
    </i>
    <i>
      <x v="2634"/>
      <x v="3"/>
      <x v="5"/>
      <x/>
      <x v="309"/>
      <x v="2621"/>
      <x v="2376"/>
    </i>
    <i>
      <x v="2635"/>
      <x v="3"/>
      <x v="5"/>
      <x/>
      <x v="312"/>
      <x v="2624"/>
      <x v="2377"/>
    </i>
    <i>
      <x v="2636"/>
      <x v="3"/>
      <x v="5"/>
      <x/>
      <x v="36"/>
      <x v="2365"/>
      <x v="2378"/>
    </i>
    <i>
      <x v="2637"/>
      <x v="3"/>
      <x v="5"/>
      <x/>
      <x v="96"/>
      <x v="2424"/>
      <x v="2379"/>
    </i>
    <i>
      <x v="2638"/>
      <x v="3"/>
      <x v="5"/>
      <x/>
      <x v="104"/>
      <x v="2432"/>
      <x v="2380"/>
    </i>
    <i>
      <x v="2639"/>
      <x v="3"/>
      <x v="5"/>
      <x/>
      <x v="199"/>
      <x v="2527"/>
      <x v="2381"/>
    </i>
    <i>
      <x v="2640"/>
      <x v="3"/>
      <x v="5"/>
      <x/>
      <x v="54"/>
      <x v="2382"/>
      <x v="2384"/>
    </i>
    <i>
      <x v="2641"/>
      <x v="3"/>
      <x v="5"/>
      <x/>
      <x v="129"/>
      <x v="2457"/>
      <x v="2385"/>
    </i>
    <i>
      <x v="2642"/>
      <x v="3"/>
      <x v="5"/>
      <x/>
      <x/>
      <x v="2329"/>
      <x v="2386"/>
    </i>
    <i>
      <x v="2643"/>
      <x v="3"/>
      <x v="5"/>
      <x/>
      <x v="48"/>
      <x v="2376"/>
      <x v="2387"/>
    </i>
    <i>
      <x v="2644"/>
      <x v="3"/>
      <x v="5"/>
      <x/>
      <x v="102"/>
      <x v="2430"/>
      <x v="2388"/>
    </i>
    <i>
      <x v="2645"/>
      <x v="3"/>
      <x v="5"/>
      <x/>
      <x v="51"/>
      <x v="2379"/>
      <x v="2389"/>
    </i>
    <i>
      <x v="2646"/>
      <x v="3"/>
      <x v="5"/>
      <x/>
      <x v="188"/>
      <x v="2516"/>
      <x v="2390"/>
    </i>
    <i>
      <x v="2647"/>
      <x v="3"/>
      <x v="5"/>
      <x/>
      <x v="342"/>
      <x v="2654"/>
      <x v="2391"/>
    </i>
    <i>
      <x v="2648"/>
      <x v="3"/>
      <x v="5"/>
      <x/>
      <x v="42"/>
      <x v="2370"/>
      <x v="2392"/>
    </i>
    <i>
      <x v="2649"/>
      <x v="3"/>
      <x v="5"/>
      <x/>
      <x v="289"/>
      <x v="2601"/>
      <x v="2393"/>
    </i>
    <i>
      <x v="2650"/>
      <x v="3"/>
      <x v="5"/>
      <x/>
      <x v="239"/>
      <x v="2567"/>
      <x v="2394"/>
    </i>
    <i>
      <x v="2651"/>
      <x v="3"/>
      <x v="5"/>
      <x/>
      <x v="130"/>
      <x v="2458"/>
      <x v="2395"/>
    </i>
    <i>
      <x v="2652"/>
      <x v="3"/>
      <x v="5"/>
      <x/>
      <x v="291"/>
      <x v="2603"/>
      <x v="2396"/>
    </i>
    <i>
      <x v="2653"/>
      <x v="3"/>
      <x v="5"/>
      <x/>
      <x v="304"/>
      <x v="2616"/>
      <x v="2397"/>
    </i>
    <i>
      <x v="2654"/>
      <x v="3"/>
      <x v="5"/>
      <x/>
      <x v="16"/>
      <x v="2345"/>
      <x v="2398"/>
    </i>
    <i>
      <x v="2655"/>
      <x v="3"/>
      <x v="5"/>
      <x/>
      <x v="226"/>
      <x v="2554"/>
      <x v="2399"/>
    </i>
    <i>
      <x v="2656"/>
      <x v="3"/>
      <x v="5"/>
      <x/>
      <x v="228"/>
      <x v="2556"/>
      <x v="2400"/>
    </i>
    <i>
      <x v="2657"/>
      <x v="3"/>
      <x v="5"/>
      <x/>
      <x v="336"/>
      <x v="2648"/>
      <x v="2401"/>
    </i>
    <i>
      <x v="2658"/>
      <x v="3"/>
      <x v="5"/>
      <x/>
      <x v="180"/>
      <x v="2508"/>
      <x v="2402"/>
    </i>
    <i>
      <x v="2659"/>
      <x v="3"/>
      <x v="5"/>
      <x/>
      <x v="341"/>
      <x v="2653"/>
      <x v="2403"/>
    </i>
    <i>
      <x v="2660"/>
      <x v="3"/>
      <x v="5"/>
      <x/>
      <x v="324"/>
      <x v="2636"/>
      <x v="2404"/>
    </i>
    <i>
      <x v="2661"/>
      <x v="3"/>
      <x v="5"/>
      <x/>
      <x v="34"/>
      <x v="2363"/>
      <x v="2405"/>
    </i>
    <i>
      <x v="2662"/>
      <x v="3"/>
      <x v="5"/>
      <x/>
      <x v="35"/>
      <x v="2364"/>
      <x v="2406"/>
    </i>
    <i>
      <x v="2663"/>
      <x v="3"/>
      <x v="5"/>
      <x/>
      <x v="64"/>
      <x v="2392"/>
      <x v="2407"/>
    </i>
    <i>
      <x v="2664"/>
      <x v="3"/>
      <x v="5"/>
      <x/>
      <x v="83"/>
      <x v="2411"/>
      <x v="2408"/>
    </i>
    <i>
      <x v="2665"/>
      <x v="3"/>
      <x v="5"/>
      <x/>
      <x v="90"/>
      <x v="2418"/>
      <x v="2409"/>
    </i>
    <i>
      <x v="2666"/>
      <x v="3"/>
      <x v="5"/>
      <x/>
      <x v="110"/>
      <x v="2438"/>
      <x v="2410"/>
    </i>
    <i>
      <x v="2667"/>
      <x v="3"/>
      <x v="5"/>
      <x/>
      <x v="112"/>
      <x v="2440"/>
      <x v="2411"/>
    </i>
    <i>
      <x v="2668"/>
      <x v="3"/>
      <x v="5"/>
      <x/>
      <x v="117"/>
      <x v="2445"/>
      <x v="2412"/>
    </i>
    <i>
      <x v="2669"/>
      <x v="3"/>
      <x v="5"/>
      <x/>
      <x v="120"/>
      <x v="2448"/>
      <x v="2413"/>
    </i>
    <i>
      <x v="2670"/>
      <x v="3"/>
      <x v="5"/>
      <x/>
      <x v="121"/>
      <x v="2449"/>
      <x v="2414"/>
    </i>
    <i>
      <x v="2671"/>
      <x v="3"/>
      <x v="5"/>
      <x/>
      <x v="124"/>
      <x v="2452"/>
      <x v="2415"/>
    </i>
    <i>
      <x v="2672"/>
      <x v="3"/>
      <x v="5"/>
      <x/>
      <x v="125"/>
      <x v="2453"/>
      <x v="2416"/>
    </i>
    <i>
      <x v="2673"/>
      <x v="3"/>
      <x v="5"/>
      <x/>
      <x v="135"/>
      <x v="2463"/>
      <x v="2417"/>
    </i>
    <i>
      <x v="2674"/>
      <x v="3"/>
      <x v="5"/>
      <x/>
      <x v="144"/>
      <x v="2472"/>
      <x v="2418"/>
    </i>
    <i>
      <x v="2675"/>
      <x v="3"/>
      <x v="5"/>
      <x/>
      <x v="145"/>
      <x v="2473"/>
      <x v="2419"/>
    </i>
    <i>
      <x v="2676"/>
      <x v="3"/>
      <x v="5"/>
      <x/>
      <x v="146"/>
      <x v="2474"/>
      <x v="2420"/>
    </i>
    <i>
      <x v="2677"/>
      <x v="3"/>
      <x v="5"/>
      <x/>
      <x v="161"/>
      <x v="2489"/>
      <x v="2421"/>
    </i>
    <i>
      <x v="2678"/>
      <x v="3"/>
      <x v="5"/>
      <x/>
      <x v="163"/>
      <x v="2491"/>
      <x v="2422"/>
    </i>
    <i>
      <x v="2679"/>
      <x v="3"/>
      <x v="5"/>
      <x/>
      <x v="187"/>
      <x v="2515"/>
      <x v="2423"/>
    </i>
    <i>
      <x v="2680"/>
      <x v="3"/>
      <x v="5"/>
      <x/>
      <x v="206"/>
      <x v="2534"/>
      <x v="2424"/>
    </i>
    <i>
      <x v="2681"/>
      <x v="3"/>
      <x v="5"/>
      <x/>
      <x v="213"/>
      <x v="2541"/>
      <x v="2425"/>
    </i>
    <i>
      <x v="2682"/>
      <x v="3"/>
      <x v="5"/>
      <x/>
      <x v="229"/>
      <x v="2557"/>
      <x v="2426"/>
    </i>
    <i>
      <x v="2683"/>
      <x v="3"/>
      <x v="5"/>
      <x/>
      <x v="232"/>
      <x v="2560"/>
      <x v="2427"/>
    </i>
    <i>
      <x v="2684"/>
      <x v="3"/>
      <x v="5"/>
      <x/>
      <x v="250"/>
      <x v="2578"/>
      <x v="2428"/>
    </i>
    <i>
      <x v="2685"/>
      <x v="3"/>
      <x v="5"/>
      <x/>
      <x v="257"/>
      <x v="2585"/>
      <x v="2429"/>
    </i>
    <i>
      <x v="2686"/>
      <x v="3"/>
      <x v="5"/>
      <x/>
      <x v="263"/>
      <x v="2591"/>
      <x v="2430"/>
    </i>
    <i>
      <x v="2687"/>
      <x v="3"/>
      <x v="5"/>
      <x/>
      <x v="281"/>
      <x v="2593"/>
      <x v="2431"/>
    </i>
    <i>
      <x v="2688"/>
      <x v="3"/>
      <x v="5"/>
      <x/>
      <x v="307"/>
      <x v="2619"/>
      <x v="2432"/>
    </i>
    <i>
      <x v="2689"/>
      <x v="3"/>
      <x v="5"/>
      <x/>
      <x v="310"/>
      <x v="2622"/>
      <x v="2433"/>
    </i>
    <i>
      <x v="2690"/>
      <x v="3"/>
      <x v="5"/>
      <x/>
      <x v="317"/>
      <x v="2629"/>
      <x v="2434"/>
    </i>
    <i>
      <x v="2691"/>
      <x v="3"/>
      <x v="5"/>
      <x/>
      <x v="357"/>
      <x v="2669"/>
      <x v="2435"/>
    </i>
    <i>
      <x v="2692"/>
      <x v="3"/>
      <x v="5"/>
      <x/>
      <x v="233"/>
      <x v="2561"/>
      <x v="2436"/>
    </i>
    <i>
      <x v="2693"/>
      <x v="3"/>
      <x v="5"/>
      <x/>
      <x v="222"/>
      <x v="2550"/>
      <x v="2437"/>
    </i>
    <i>
      <x v="2694"/>
      <x v="3"/>
      <x v="5"/>
      <x/>
      <x v="308"/>
      <x v="2620"/>
      <x v="2438"/>
    </i>
    <i>
      <x v="2695"/>
      <x v="3"/>
      <x v="5"/>
      <x/>
      <x v="59"/>
      <x v="2387"/>
      <x v="2439"/>
    </i>
    <i>
      <x v="2696"/>
      <x v="3"/>
      <x v="5"/>
      <x/>
      <x v="132"/>
      <x v="2460"/>
      <x v="2440"/>
    </i>
    <i>
      <x v="2697"/>
      <x v="3"/>
      <x v="5"/>
      <x/>
      <x v="335"/>
      <x v="2647"/>
      <x v="2441"/>
    </i>
    <i>
      <x v="2698"/>
      <x v="3"/>
      <x v="5"/>
      <x/>
      <x v="297"/>
      <x v="2609"/>
      <x v="2442"/>
    </i>
    <i>
      <x v="2699"/>
      <x v="3"/>
      <x v="5"/>
      <x/>
      <x v="13"/>
      <x v="2342"/>
      <x v="2443"/>
    </i>
    <i>
      <x v="2700"/>
      <x v="3"/>
      <x v="5"/>
      <x/>
      <x v="22"/>
      <x v="2351"/>
      <x v="2444"/>
    </i>
    <i>
      <x v="2701"/>
      <x v="3"/>
      <x v="5"/>
      <x/>
      <x v="198"/>
      <x v="2526"/>
      <x v="2445"/>
    </i>
    <i>
      <x v="2702"/>
      <x v="3"/>
      <x v="5"/>
      <x/>
      <x v="173"/>
      <x v="2501"/>
      <x v="2446"/>
    </i>
    <i>
      <x v="2703"/>
      <x v="3"/>
      <x v="5"/>
      <x/>
      <x v="2"/>
      <x v="2331"/>
      <x v="2447"/>
    </i>
    <i>
      <x v="2704"/>
      <x v="3"/>
      <x v="5"/>
      <x/>
      <x v="74"/>
      <x v="2402"/>
      <x v="2448"/>
    </i>
    <i>
      <x v="2705"/>
      <x v="3"/>
      <x v="5"/>
      <x/>
      <x v="167"/>
      <x v="2495"/>
      <x v="2449"/>
    </i>
    <i>
      <x v="2706"/>
      <x v="3"/>
      <x v="5"/>
      <x/>
      <x v="313"/>
      <x v="2625"/>
      <x v="2450"/>
    </i>
    <i>
      <x v="2707"/>
      <x v="3"/>
      <x v="5"/>
      <x/>
      <x v="327"/>
      <x v="2639"/>
      <x v="2451"/>
    </i>
    <i>
      <x v="2708"/>
      <x v="3"/>
      <x v="5"/>
      <x/>
      <x v="85"/>
      <x v="2413"/>
      <x v="2452"/>
    </i>
    <i>
      <x v="2709"/>
      <x v="3"/>
      <x v="5"/>
      <x/>
      <x v="114"/>
      <x v="2442"/>
      <x v="2453"/>
    </i>
    <i>
      <x v="2710"/>
      <x v="3"/>
      <x v="5"/>
      <x/>
      <x v="194"/>
      <x v="2522"/>
      <x v="2454"/>
    </i>
    <i>
      <x v="2711"/>
      <x v="3"/>
      <x v="5"/>
      <x/>
      <x v="212"/>
      <x v="2540"/>
      <x v="2455"/>
    </i>
    <i>
      <x v="2712"/>
      <x v="3"/>
      <x v="5"/>
      <x/>
      <x v="346"/>
      <x v="2658"/>
      <x v="2461"/>
    </i>
    <i>
      <x v="2713"/>
      <x v="3"/>
      <x v="5"/>
      <x/>
      <x v="71"/>
      <x v="2399"/>
      <x v="2462"/>
    </i>
    <i>
      <x v="2714"/>
      <x v="3"/>
      <x v="5"/>
      <x/>
      <x v="133"/>
      <x v="2461"/>
      <x v="2463"/>
    </i>
    <i>
      <x v="2715"/>
      <x v="3"/>
      <x v="5"/>
      <x/>
      <x v="154"/>
      <x v="2482"/>
      <x v="2464"/>
    </i>
    <i>
      <x v="2716"/>
      <x v="3"/>
      <x v="5"/>
      <x/>
      <x v="162"/>
      <x v="2490"/>
      <x v="2465"/>
    </i>
    <i>
      <x v="2717"/>
      <x v="3"/>
      <x v="5"/>
      <x/>
      <x v="168"/>
      <x v="2496"/>
      <x v="2466"/>
    </i>
    <i>
      <x v="2718"/>
      <x v="3"/>
      <x v="5"/>
      <x/>
      <x v="197"/>
      <x v="2525"/>
      <x v="2467"/>
    </i>
    <i>
      <x v="2719"/>
      <x v="3"/>
      <x v="5"/>
      <x/>
      <x v="201"/>
      <x v="2529"/>
      <x v="2468"/>
    </i>
    <i>
      <x v="2720"/>
      <x v="3"/>
      <x v="5"/>
      <x/>
      <x v="127"/>
      <x v="2455"/>
      <x v="2469"/>
    </i>
    <i>
      <x v="2721"/>
      <x v="3"/>
      <x v="5"/>
      <x/>
      <x v="97"/>
      <x v="2425"/>
      <x v="2470"/>
    </i>
    <i>
      <x v="2722"/>
      <x v="3"/>
      <x v="5"/>
      <x/>
      <x v="128"/>
      <x v="2456"/>
      <x v="2471"/>
    </i>
    <i>
      <x v="2723"/>
      <x v="3"/>
      <x v="5"/>
      <x/>
      <x v="286"/>
      <x v="2598"/>
      <x v="2472"/>
    </i>
    <i>
      <x v="2724"/>
      <x v="3"/>
      <x v="5"/>
      <x/>
      <x v="12"/>
      <x v="2341"/>
      <x v="2473"/>
    </i>
    <i>
      <x v="2725"/>
      <x v="3"/>
      <x v="5"/>
      <x/>
      <x v="24"/>
      <x v="2353"/>
      <x v="2474"/>
    </i>
    <i>
      <x v="2726"/>
      <x v="3"/>
      <x v="5"/>
      <x/>
      <x v="244"/>
      <x v="2572"/>
      <x v="2475"/>
    </i>
    <i>
      <x v="2727"/>
      <x v="3"/>
      <x v="5"/>
      <x/>
      <x v="99"/>
      <x v="2427"/>
      <x v="2476"/>
    </i>
    <i>
      <x v="2728"/>
      <x v="3"/>
      <x v="6"/>
      <x v="1"/>
      <x v="41"/>
      <x v="3052"/>
      <x v="3075"/>
    </i>
    <i>
      <x v="2729"/>
      <x v="3"/>
      <x v="6"/>
      <x v="2"/>
      <x v="276"/>
      <x v="3048"/>
      <x v="3059"/>
    </i>
    <i>
      <x v="2730"/>
      <x v="3"/>
      <x v="6"/>
      <x v="2"/>
      <x v="264"/>
      <x v="3036"/>
      <x v="3067"/>
    </i>
    <i>
      <x v="2731"/>
      <x v="3"/>
      <x v="6"/>
      <x v="2"/>
      <x v="266"/>
      <x v="3038"/>
      <x v="3068"/>
    </i>
    <i>
      <x v="2732"/>
      <x v="3"/>
      <x v="6"/>
      <x v="2"/>
      <x v="268"/>
      <x v="3040"/>
      <x v="3069"/>
    </i>
    <i>
      <x v="2733"/>
      <x v="3"/>
      <x v="6"/>
      <x v="2"/>
      <x v="277"/>
      <x v="3049"/>
      <x v="3070"/>
    </i>
    <i>
      <x v="2734"/>
      <x v="3"/>
      <x v="6"/>
      <x v="2"/>
      <x v="275"/>
      <x v="3047"/>
      <x v="3071"/>
    </i>
    <i>
      <x v="2735"/>
      <x v="3"/>
      <x v="6"/>
      <x v="2"/>
      <x v="273"/>
      <x v="3045"/>
      <x v="3072"/>
    </i>
    <i>
      <x v="2736"/>
      <x v="3"/>
      <x v="6"/>
      <x v="2"/>
      <x v="278"/>
      <x v="3050"/>
      <x v="3073"/>
    </i>
    <i>
      <x v="2737"/>
      <x v="3"/>
      <x v="6"/>
      <x v="2"/>
      <x v="269"/>
      <x v="3041"/>
      <x v="3074"/>
    </i>
    <i>
      <x v="2738"/>
      <x v="3"/>
      <x v="6"/>
      <x v="2"/>
      <x v="270"/>
      <x v="3042"/>
      <x v="3060"/>
    </i>
    <i>
      <x v="2739"/>
      <x v="3"/>
      <x v="6"/>
      <x v="2"/>
      <x v="267"/>
      <x v="3039"/>
      <x v="3061"/>
    </i>
    <i>
      <x v="2740"/>
      <x v="3"/>
      <x v="6"/>
      <x v="2"/>
      <x v="272"/>
      <x v="3044"/>
      <x v="3062"/>
    </i>
    <i>
      <x v="2741"/>
      <x v="3"/>
      <x v="6"/>
      <x v="2"/>
      <x v="279"/>
      <x v="3051"/>
      <x v="3063"/>
    </i>
    <i>
      <x v="2742"/>
      <x v="3"/>
      <x v="6"/>
      <x v="2"/>
      <x v="271"/>
      <x v="3043"/>
      <x v="3064"/>
    </i>
    <i>
      <x v="2743"/>
      <x v="3"/>
      <x v="6"/>
      <x v="2"/>
      <x v="265"/>
      <x v="3037"/>
      <x v="3065"/>
    </i>
    <i>
      <x v="2744"/>
      <x v="3"/>
      <x v="6"/>
      <x v="2"/>
      <x v="274"/>
      <x v="3046"/>
      <x v="3066"/>
    </i>
    <i>
      <x v="2745"/>
      <x v="3"/>
      <x v="6"/>
      <x/>
      <x v="113"/>
      <x v="2803"/>
      <x v="2744"/>
    </i>
    <i>
      <x v="2746"/>
      <x v="3"/>
      <x v="6"/>
      <x/>
      <x v="5"/>
      <x v="2696"/>
      <x v="2745"/>
    </i>
    <i>
      <x v="2747"/>
      <x v="3"/>
      <x v="6"/>
      <x/>
      <x v="227"/>
      <x v="2917"/>
      <x v="2818"/>
    </i>
    <i>
      <x v="2748"/>
      <x v="3"/>
      <x v="6"/>
      <x/>
      <x v="25"/>
      <x v="2716"/>
      <x v="2819"/>
    </i>
    <i>
      <x v="2749"/>
      <x v="3"/>
      <x v="6"/>
      <x/>
      <x v="58"/>
      <x v="2748"/>
      <x v="2820"/>
    </i>
    <i>
      <x v="2750"/>
      <x v="3"/>
      <x v="6"/>
      <x/>
      <x v="108"/>
      <x v="2798"/>
      <x v="2821"/>
    </i>
    <i>
      <x v="2751"/>
      <x v="3"/>
      <x v="6"/>
      <x/>
      <x v="218"/>
      <x v="2908"/>
      <x v="2822"/>
    </i>
    <i>
      <x v="2752"/>
      <x v="3"/>
      <x v="6"/>
      <x/>
      <x v="9"/>
      <x v="2700"/>
      <x v="2860"/>
    </i>
    <i>
      <x v="2753"/>
      <x v="3"/>
      <x v="6"/>
      <x/>
      <x v="171"/>
      <x v="2861"/>
      <x v="2861"/>
    </i>
    <i>
      <x v="2754"/>
      <x v="3"/>
      <x v="6"/>
      <x/>
      <x v="326"/>
      <x v="3000"/>
      <x v="2862"/>
    </i>
    <i>
      <x v="2755"/>
      <x v="3"/>
      <x v="6"/>
      <x/>
      <x v="330"/>
      <x v="3004"/>
      <x v="2863"/>
    </i>
    <i>
      <x v="2756"/>
      <x v="3"/>
      <x v="6"/>
      <x/>
      <x v="18"/>
      <x v="2709"/>
      <x v="2864"/>
    </i>
    <i>
      <x v="2757"/>
      <x v="3"/>
      <x v="6"/>
      <x/>
      <x v="190"/>
      <x v="2880"/>
      <x v="2865"/>
    </i>
    <i>
      <x v="2758"/>
      <x v="3"/>
      <x v="6"/>
      <x/>
      <x v="314"/>
      <x v="2988"/>
      <x v="2866"/>
    </i>
    <i>
      <x v="2759"/>
      <x v="3"/>
      <x v="6"/>
      <x/>
      <x v="338"/>
      <x v="3012"/>
      <x v="2867"/>
    </i>
    <i>
      <x v="2760"/>
      <x v="3"/>
      <x v="6"/>
      <x/>
      <x v="166"/>
      <x v="2856"/>
      <x v="2868"/>
    </i>
    <i>
      <x v="2761"/>
      <x v="3"/>
      <x v="6"/>
      <x/>
      <x v="68"/>
      <x v="2758"/>
      <x v="2869"/>
    </i>
    <i>
      <x v="2762"/>
      <x v="3"/>
      <x v="6"/>
      <x/>
      <x v="20"/>
      <x v="2711"/>
      <x v="2870"/>
    </i>
    <i>
      <x v="2763"/>
      <x v="3"/>
      <x v="6"/>
      <x/>
      <x v="334"/>
      <x v="3008"/>
      <x v="2871"/>
    </i>
    <i>
      <x v="2764"/>
      <x v="3"/>
      <x v="6"/>
      <x/>
      <x v="38"/>
      <x v="2729"/>
      <x v="2872"/>
    </i>
    <i>
      <x v="2765"/>
      <x v="3"/>
      <x v="6"/>
      <x/>
      <x v="81"/>
      <x v="2771"/>
      <x v="2873"/>
    </i>
    <i>
      <x v="2766"/>
      <x v="3"/>
      <x v="6"/>
      <x/>
      <x v="347"/>
      <x v="3021"/>
      <x v="2874"/>
    </i>
    <i>
      <x v="2767"/>
      <x v="3"/>
      <x v="6"/>
      <x/>
      <x v="4"/>
      <x v="2695"/>
      <x v="2875"/>
    </i>
    <i>
      <x v="2768"/>
      <x v="3"/>
      <x v="6"/>
      <x/>
      <x v="93"/>
      <x v="2783"/>
      <x v="2876"/>
    </i>
    <i>
      <x v="2769"/>
      <x v="3"/>
      <x v="6"/>
      <x/>
      <x v="109"/>
      <x v="2799"/>
      <x v="2877"/>
    </i>
    <i>
      <x v="2770"/>
      <x v="3"/>
      <x v="6"/>
      <x/>
      <x v="126"/>
      <x v="2816"/>
      <x v="2878"/>
    </i>
    <i>
      <x v="2771"/>
      <x v="3"/>
      <x v="6"/>
      <x/>
      <x v="69"/>
      <x v="2759"/>
      <x v="2879"/>
    </i>
    <i>
      <x v="2772"/>
      <x v="3"/>
      <x v="6"/>
      <x/>
      <x v="7"/>
      <x v="2698"/>
      <x v="2880"/>
    </i>
    <i>
      <x v="2773"/>
      <x v="3"/>
      <x v="6"/>
      <x/>
      <x v="122"/>
      <x v="2812"/>
      <x v="2881"/>
    </i>
    <i>
      <x v="2774"/>
      <x v="3"/>
      <x v="6"/>
      <x/>
      <x v="196"/>
      <x v="2886"/>
      <x v="2882"/>
    </i>
    <i>
      <x v="2775"/>
      <x v="3"/>
      <x v="6"/>
      <x/>
      <x v="351"/>
      <x v="3025"/>
      <x v="2883"/>
    </i>
    <i>
      <x v="2776"/>
      <x v="3"/>
      <x v="6"/>
      <x/>
      <x v="111"/>
      <x v="2801"/>
      <x v="2884"/>
    </i>
    <i>
      <x v="2777"/>
      <x v="3"/>
      <x v="6"/>
      <x/>
      <x v="26"/>
      <x v="2717"/>
      <x v="2885"/>
    </i>
    <i>
      <x v="2778"/>
      <x v="3"/>
      <x v="6"/>
      <x/>
      <x v="157"/>
      <x v="2847"/>
      <x v="2886"/>
    </i>
    <i>
      <x v="2779"/>
      <x v="3"/>
      <x v="6"/>
      <x/>
      <x v="295"/>
      <x v="2969"/>
      <x v="2887"/>
    </i>
    <i>
      <x v="2780"/>
      <x v="3"/>
      <x v="6"/>
      <x/>
      <x v="193"/>
      <x v="2883"/>
      <x v="2888"/>
    </i>
    <i>
      <x v="2781"/>
      <x v="3"/>
      <x v="6"/>
      <x/>
      <x v="62"/>
      <x v="2752"/>
      <x v="2889"/>
    </i>
    <i>
      <x v="2782"/>
      <x v="3"/>
      <x v="6"/>
      <x/>
      <x v="175"/>
      <x v="2865"/>
      <x v="2890"/>
    </i>
    <i>
      <x v="2783"/>
      <x v="3"/>
      <x v="6"/>
      <x/>
      <x v="238"/>
      <x v="2928"/>
      <x v="2891"/>
    </i>
    <i>
      <x v="2784"/>
      <x v="3"/>
      <x v="6"/>
      <x/>
      <x v="288"/>
      <x v="2962"/>
      <x v="2892"/>
    </i>
    <i>
      <x v="2785"/>
      <x v="3"/>
      <x v="6"/>
      <x/>
      <x v="348"/>
      <x v="3022"/>
      <x v="2893"/>
    </i>
    <i>
      <x v="2786"/>
      <x v="3"/>
      <x v="6"/>
      <x/>
      <x v="30"/>
      <x v="2721"/>
      <x v="2894"/>
    </i>
    <i>
      <x v="2787"/>
      <x v="3"/>
      <x v="6"/>
      <x/>
      <x v="65"/>
      <x v="2755"/>
      <x v="2895"/>
    </i>
    <i>
      <x v="2788"/>
      <x v="3"/>
      <x v="6"/>
      <x/>
      <x v="116"/>
      <x v="2806"/>
      <x v="2896"/>
    </i>
    <i>
      <x v="2789"/>
      <x v="3"/>
      <x v="6"/>
      <x/>
      <x v="230"/>
      <x v="2920"/>
      <x v="2897"/>
    </i>
    <i>
      <x v="2790"/>
      <x v="3"/>
      <x v="6"/>
      <x/>
      <x v="258"/>
      <x v="2948"/>
      <x v="2898"/>
    </i>
    <i>
      <x v="2791"/>
      <x v="3"/>
      <x v="6"/>
      <x/>
      <x v="356"/>
      <x v="3030"/>
      <x v="2899"/>
    </i>
    <i>
      <x v="2792"/>
      <x v="3"/>
      <x v="6"/>
      <x/>
      <x v="115"/>
      <x v="2805"/>
      <x v="2900"/>
    </i>
    <i>
      <x v="2793"/>
      <x v="3"/>
      <x v="6"/>
      <x/>
      <x v="152"/>
      <x v="2842"/>
      <x v="2901"/>
    </i>
    <i>
      <x v="2794"/>
      <x v="3"/>
      <x v="6"/>
      <x/>
      <x v="23"/>
      <x v="2714"/>
      <x v="2902"/>
    </i>
    <i>
      <x v="2795"/>
      <x v="3"/>
      <x v="6"/>
      <x/>
      <x v="285"/>
      <x v="2959"/>
      <x v="2903"/>
    </i>
    <i>
      <x v="2796"/>
      <x v="3"/>
      <x v="6"/>
      <x/>
      <x v="300"/>
      <x v="2974"/>
      <x v="2904"/>
    </i>
    <i>
      <x v="2797"/>
      <x v="3"/>
      <x v="6"/>
      <x/>
      <x v="123"/>
      <x v="2813"/>
      <x v="2905"/>
    </i>
    <i>
      <x v="2798"/>
      <x v="3"/>
      <x v="6"/>
      <x/>
      <x v="15"/>
      <x v="2706"/>
      <x v="2906"/>
    </i>
    <i>
      <x v="2799"/>
      <x v="3"/>
      <x v="6"/>
      <x/>
      <x v="203"/>
      <x v="2893"/>
      <x v="2907"/>
    </i>
    <i>
      <x v="2800"/>
      <x v="3"/>
      <x v="6"/>
      <x/>
      <x v="216"/>
      <x v="2906"/>
      <x v="2908"/>
    </i>
    <i>
      <x v="2801"/>
      <x v="3"/>
      <x v="6"/>
      <x/>
      <x v="361"/>
      <x v="3035"/>
      <x v="2909"/>
    </i>
    <i>
      <x v="2802"/>
      <x v="3"/>
      <x v="6"/>
      <x/>
      <x v="253"/>
      <x v="2943"/>
      <x v="2910"/>
    </i>
    <i>
      <x v="2803"/>
      <x v="3"/>
      <x v="6"/>
      <x/>
      <x v="21"/>
      <x v="2712"/>
      <x v="2911"/>
    </i>
    <i>
      <x v="2804"/>
      <x v="3"/>
      <x v="6"/>
      <x/>
      <x v="103"/>
      <x v="2793"/>
      <x v="2912"/>
    </i>
    <i>
      <x v="2805"/>
      <x v="3"/>
      <x v="6"/>
      <x/>
      <x v="118"/>
      <x v="2808"/>
      <x v="2913"/>
    </i>
    <i>
      <x v="2806"/>
      <x v="3"/>
      <x v="6"/>
      <x/>
      <x v="184"/>
      <x v="2874"/>
      <x v="2914"/>
    </i>
    <i>
      <x v="2807"/>
      <x v="3"/>
      <x v="6"/>
      <x/>
      <x v="296"/>
      <x v="2970"/>
      <x v="2915"/>
    </i>
    <i>
      <x v="2808"/>
      <x v="3"/>
      <x v="6"/>
      <x/>
      <x v="1"/>
      <x v="2692"/>
      <x v="2916"/>
    </i>
    <i>
      <x v="2809"/>
      <x v="3"/>
      <x v="6"/>
      <x/>
      <x v="29"/>
      <x v="2720"/>
      <x v="2917"/>
    </i>
    <i>
      <x v="2810"/>
      <x v="3"/>
      <x v="6"/>
      <x/>
      <x v="86"/>
      <x v="2776"/>
      <x v="2918"/>
    </i>
    <i>
      <x v="2811"/>
      <x v="3"/>
      <x v="6"/>
      <x/>
      <x v="87"/>
      <x v="2777"/>
      <x v="2919"/>
    </i>
    <i>
      <x v="2812"/>
      <x v="3"/>
      <x v="6"/>
      <x/>
      <x v="325"/>
      <x v="2999"/>
      <x v="2920"/>
    </i>
    <i>
      <x v="2813"/>
      <x v="3"/>
      <x v="6"/>
      <x/>
      <x v="302"/>
      <x v="2976"/>
      <x v="2921"/>
    </i>
    <i>
      <x v="2814"/>
      <x v="3"/>
      <x v="6"/>
      <x/>
      <x v="32"/>
      <x v="2723"/>
      <x v="2922"/>
    </i>
    <i>
      <x v="2815"/>
      <x v="3"/>
      <x v="6"/>
      <x/>
      <x v="142"/>
      <x v="2832"/>
      <x v="2923"/>
    </i>
    <i>
      <x v="2816"/>
      <x v="3"/>
      <x v="6"/>
      <x/>
      <x v="202"/>
      <x v="2892"/>
      <x v="2924"/>
    </i>
    <i>
      <x v="2817"/>
      <x v="3"/>
      <x v="6"/>
      <x/>
      <x v="243"/>
      <x v="2933"/>
      <x v="2925"/>
    </i>
    <i>
      <x v="2818"/>
      <x v="3"/>
      <x v="6"/>
      <x/>
      <x v="323"/>
      <x v="2997"/>
      <x v="2926"/>
    </i>
    <i>
      <x v="2819"/>
      <x v="3"/>
      <x v="6"/>
      <x/>
      <x v="254"/>
      <x v="2944"/>
      <x v="2927"/>
    </i>
    <i>
      <x v="2820"/>
      <x v="3"/>
      <x v="6"/>
      <x/>
      <x v="139"/>
      <x v="2829"/>
      <x v="2928"/>
    </i>
    <i>
      <x v="2821"/>
      <x v="3"/>
      <x v="6"/>
      <x/>
      <x v="191"/>
      <x v="2881"/>
      <x v="2929"/>
    </i>
    <i>
      <x v="2822"/>
      <x v="3"/>
      <x v="6"/>
      <x/>
      <x v="354"/>
      <x v="3028"/>
      <x v="2930"/>
    </i>
    <i>
      <x v="2823"/>
      <x v="3"/>
      <x v="6"/>
      <x/>
      <x v="260"/>
      <x v="2950"/>
      <x v="2931"/>
    </i>
    <i>
      <x v="2824"/>
      <x v="3"/>
      <x v="6"/>
      <x/>
      <x v="52"/>
      <x v="2742"/>
      <x v="2932"/>
    </i>
    <i>
      <x v="2825"/>
      <x v="3"/>
      <x v="6"/>
      <x/>
      <x v="56"/>
      <x v="2746"/>
      <x v="2933"/>
    </i>
    <i>
      <x v="2826"/>
      <x v="3"/>
      <x v="6"/>
      <x/>
      <x v="61"/>
      <x v="2751"/>
      <x v="2934"/>
    </i>
    <i>
      <x v="2827"/>
      <x v="3"/>
      <x v="6"/>
      <x/>
      <x v="82"/>
      <x v="2772"/>
      <x v="2935"/>
    </i>
    <i>
      <x v="2828"/>
      <x v="3"/>
      <x v="6"/>
      <x/>
      <x v="101"/>
      <x v="2791"/>
      <x v="2936"/>
    </i>
    <i>
      <x v="2829"/>
      <x v="3"/>
      <x v="6"/>
      <x/>
      <x v="134"/>
      <x v="2824"/>
      <x v="2937"/>
    </i>
    <i>
      <x v="2830"/>
      <x v="3"/>
      <x v="6"/>
      <x/>
      <x v="160"/>
      <x v="2850"/>
      <x v="2938"/>
    </i>
    <i>
      <x v="2831"/>
      <x v="3"/>
      <x v="6"/>
      <x/>
      <x v="164"/>
      <x v="2854"/>
      <x v="2939"/>
    </i>
    <i>
      <x v="2832"/>
      <x v="3"/>
      <x v="6"/>
      <x/>
      <x v="176"/>
      <x v="2866"/>
      <x v="2940"/>
    </i>
    <i>
      <x v="2833"/>
      <x v="3"/>
      <x v="6"/>
      <x/>
      <x v="189"/>
      <x v="2879"/>
      <x v="2941"/>
    </i>
    <i>
      <x v="2834"/>
      <x v="3"/>
      <x v="6"/>
      <x/>
      <x v="217"/>
      <x v="2907"/>
      <x v="2942"/>
    </i>
    <i>
      <x v="2835"/>
      <x v="3"/>
      <x v="6"/>
      <x/>
      <x v="219"/>
      <x v="2909"/>
      <x v="2943"/>
    </i>
    <i>
      <x v="2836"/>
      <x v="3"/>
      <x v="6"/>
      <x/>
      <x v="256"/>
      <x v="2946"/>
      <x v="2944"/>
    </i>
    <i>
      <x v="2837"/>
      <x v="3"/>
      <x v="6"/>
      <x/>
      <x v="282"/>
      <x v="2956"/>
      <x v="2945"/>
    </i>
    <i>
      <x v="2838"/>
      <x v="3"/>
      <x v="6"/>
      <x/>
      <x v="283"/>
      <x v="2957"/>
      <x v="2946"/>
    </i>
    <i>
      <x v="2839"/>
      <x v="3"/>
      <x v="6"/>
      <x/>
      <x v="319"/>
      <x v="2993"/>
      <x v="2947"/>
    </i>
    <i>
      <x v="2840"/>
      <x v="3"/>
      <x v="6"/>
      <x/>
      <x v="220"/>
      <x v="2910"/>
      <x v="2948"/>
    </i>
    <i>
      <x v="2841"/>
      <x v="3"/>
      <x v="6"/>
      <x/>
      <x v="119"/>
      <x v="2809"/>
      <x v="2949"/>
    </i>
    <i>
      <x v="2842"/>
      <x v="3"/>
      <x v="6"/>
      <x/>
      <x v="141"/>
      <x v="2831"/>
      <x v="2950"/>
    </i>
    <i>
      <x v="2843"/>
      <x v="3"/>
      <x v="6"/>
      <x/>
      <x v="165"/>
      <x v="2855"/>
      <x v="2951"/>
    </i>
    <i>
      <x v="2844"/>
      <x v="3"/>
      <x v="6"/>
      <x/>
      <x v="181"/>
      <x v="2871"/>
      <x v="2952"/>
    </i>
    <i>
      <x v="2845"/>
      <x v="3"/>
      <x v="6"/>
      <x/>
      <x v="204"/>
      <x v="2894"/>
      <x v="2953"/>
    </i>
    <i>
      <x v="2846"/>
      <x v="3"/>
      <x v="6"/>
      <x/>
      <x v="303"/>
      <x v="2977"/>
      <x v="2954"/>
    </i>
    <i>
      <x v="2847"/>
      <x v="3"/>
      <x v="6"/>
      <x/>
      <x v="39"/>
      <x v="2730"/>
      <x v="2955"/>
    </i>
    <i>
      <x v="2848"/>
      <x v="3"/>
      <x v="6"/>
      <x/>
      <x v="45"/>
      <x v="2735"/>
      <x v="2956"/>
    </i>
    <i>
      <x v="2849"/>
      <x v="3"/>
      <x v="6"/>
      <x/>
      <x v="147"/>
      <x v="2837"/>
      <x v="2957"/>
    </i>
    <i>
      <x v="2850"/>
      <x v="3"/>
      <x v="6"/>
      <x/>
      <x v="179"/>
      <x v="2869"/>
      <x v="2958"/>
    </i>
    <i>
      <x v="2851"/>
      <x v="3"/>
      <x v="6"/>
      <x/>
      <x v="200"/>
      <x v="2890"/>
      <x v="2959"/>
    </i>
    <i>
      <x v="2852"/>
      <x v="3"/>
      <x v="6"/>
      <x/>
      <x v="214"/>
      <x v="2904"/>
      <x v="2960"/>
    </i>
    <i>
      <x v="2853"/>
      <x v="3"/>
      <x v="6"/>
      <x/>
      <x v="224"/>
      <x v="2914"/>
      <x v="2961"/>
    </i>
    <i>
      <x v="2854"/>
      <x v="3"/>
      <x v="6"/>
      <x/>
      <x v="237"/>
      <x v="2927"/>
      <x v="2962"/>
    </i>
    <i>
      <x v="2855"/>
      <x v="3"/>
      <x v="6"/>
      <x/>
      <x v="321"/>
      <x v="2995"/>
      <x v="2963"/>
    </i>
    <i>
      <x v="2856"/>
      <x v="3"/>
      <x v="6"/>
      <x/>
      <x v="328"/>
      <x v="3002"/>
      <x v="2964"/>
    </i>
    <i>
      <x v="2857"/>
      <x v="3"/>
      <x v="6"/>
      <x/>
      <x v="66"/>
      <x v="2756"/>
      <x v="2965"/>
    </i>
    <i>
      <x v="2858"/>
      <x v="3"/>
      <x v="6"/>
      <x/>
      <x v="78"/>
      <x v="2768"/>
      <x v="2966"/>
    </i>
    <i>
      <x v="2859"/>
      <x v="3"/>
      <x v="6"/>
      <x/>
      <x v="88"/>
      <x v="2778"/>
      <x v="2967"/>
    </i>
    <i>
      <x v="2860"/>
      <x v="3"/>
      <x v="6"/>
      <x/>
      <x v="169"/>
      <x v="2859"/>
      <x v="2968"/>
    </i>
    <i>
      <x v="2861"/>
      <x v="3"/>
      <x v="6"/>
      <x/>
      <x v="207"/>
      <x v="2897"/>
      <x v="2969"/>
    </i>
    <i>
      <x v="2862"/>
      <x v="3"/>
      <x v="6"/>
      <x/>
      <x v="210"/>
      <x v="2900"/>
      <x v="2970"/>
    </i>
    <i>
      <x v="2863"/>
      <x v="3"/>
      <x v="6"/>
      <x/>
      <x v="287"/>
      <x v="2961"/>
      <x v="2971"/>
    </i>
    <i>
      <x v="2864"/>
      <x v="3"/>
      <x v="6"/>
      <x/>
      <x v="299"/>
      <x v="2973"/>
      <x v="2972"/>
    </i>
    <i>
      <x v="2865"/>
      <x v="3"/>
      <x v="6"/>
      <x/>
      <x v="316"/>
      <x v="2990"/>
      <x v="2973"/>
    </i>
    <i>
      <x v="2866"/>
      <x v="3"/>
      <x v="6"/>
      <x/>
      <x v="33"/>
      <x v="2724"/>
      <x v="2974"/>
    </i>
    <i>
      <x v="2867"/>
      <x v="3"/>
      <x v="6"/>
      <x/>
      <x v="37"/>
      <x v="2728"/>
      <x v="2975"/>
    </i>
    <i>
      <x v="2868"/>
      <x v="3"/>
      <x v="6"/>
      <x/>
      <x v="208"/>
      <x v="2898"/>
      <x v="2976"/>
    </i>
    <i>
      <x v="2869"/>
      <x v="3"/>
      <x v="6"/>
      <x/>
      <x v="79"/>
      <x v="2769"/>
      <x v="2977"/>
    </i>
    <i>
      <x v="2870"/>
      <x v="3"/>
      <x v="6"/>
      <x/>
      <x v="105"/>
      <x v="2795"/>
      <x v="2978"/>
    </i>
    <i>
      <x v="2871"/>
      <x v="3"/>
      <x v="6"/>
      <x/>
      <x v="138"/>
      <x v="2828"/>
      <x v="2979"/>
    </i>
    <i>
      <x v="2872"/>
      <x v="3"/>
      <x v="6"/>
      <x/>
      <x v="174"/>
      <x v="2864"/>
      <x v="2980"/>
    </i>
    <i>
      <x v="2873"/>
      <x v="3"/>
      <x v="6"/>
      <x/>
      <x v="262"/>
      <x v="2952"/>
      <x v="2981"/>
    </i>
    <i>
      <x v="2874"/>
      <x v="3"/>
      <x v="6"/>
      <x/>
      <x v="292"/>
      <x v="2966"/>
      <x v="2982"/>
    </i>
    <i>
      <x v="2875"/>
      <x v="3"/>
      <x v="6"/>
      <x/>
      <x v="294"/>
      <x v="2968"/>
      <x v="2983"/>
    </i>
    <i>
      <x v="2876"/>
      <x v="3"/>
      <x v="6"/>
      <x/>
      <x v="332"/>
      <x v="3006"/>
      <x v="2984"/>
    </i>
    <i>
      <x v="2877"/>
      <x v="3"/>
      <x v="6"/>
      <x/>
      <x v="349"/>
      <x v="3023"/>
      <x v="2985"/>
    </i>
    <i>
      <x v="2878"/>
      <x v="3"/>
      <x v="6"/>
      <x/>
      <x v="140"/>
      <x v="2830"/>
      <x v="2986"/>
    </i>
    <i>
      <x v="2879"/>
      <x v="3"/>
      <x v="6"/>
      <x/>
      <x v="57"/>
      <x v="2747"/>
      <x v="2987"/>
    </i>
    <i>
      <x v="2880"/>
      <x v="3"/>
      <x v="6"/>
      <x/>
      <x v="149"/>
      <x v="2839"/>
      <x v="2988"/>
    </i>
    <i>
      <x v="2881"/>
      <x v="3"/>
      <x v="6"/>
      <x/>
      <x v="205"/>
      <x v="2895"/>
      <x v="2989"/>
    </i>
    <i>
      <x v="2882"/>
      <x v="3"/>
      <x v="6"/>
      <x/>
      <x v="284"/>
      <x v="2958"/>
      <x v="2990"/>
    </i>
    <i>
      <x v="2883"/>
      <x v="3"/>
      <x v="6"/>
      <x/>
      <x v="306"/>
      <x v="2980"/>
      <x v="2991"/>
    </i>
    <i>
      <x v="2884"/>
      <x v="3"/>
      <x v="6"/>
      <x/>
      <x v="353"/>
      <x v="3027"/>
      <x v="2992"/>
    </i>
    <i>
      <x v="2885"/>
      <x v="3"/>
      <x v="6"/>
      <x/>
      <x v="358"/>
      <x v="3032"/>
      <x v="2993"/>
    </i>
    <i>
      <x v="2886"/>
      <x v="3"/>
      <x v="6"/>
      <x/>
      <x v="63"/>
      <x v="2753"/>
      <x v="2994"/>
    </i>
    <i>
      <x v="2887"/>
      <x v="3"/>
      <x v="6"/>
      <x/>
      <x v="70"/>
      <x v="2760"/>
      <x v="2995"/>
    </i>
    <i>
      <x v="2888"/>
      <x v="3"/>
      <x v="6"/>
      <x/>
      <x v="40"/>
      <x v="2731"/>
      <x v="2996"/>
    </i>
    <i>
      <x v="2889"/>
      <x v="3"/>
      <x v="6"/>
      <x/>
      <x v="91"/>
      <x v="2781"/>
      <x v="2997"/>
    </i>
    <i>
      <x v="2890"/>
      <x v="3"/>
      <x v="6"/>
      <x/>
      <x v="107"/>
      <x v="2797"/>
      <x v="2998"/>
    </i>
    <i>
      <x v="2891"/>
      <x v="3"/>
      <x v="6"/>
      <x/>
      <x v="158"/>
      <x v="2848"/>
      <x v="2999"/>
    </i>
    <i>
      <x v="2892"/>
      <x v="3"/>
      <x v="6"/>
      <x/>
      <x v="211"/>
      <x v="2901"/>
      <x v="3000"/>
    </i>
    <i>
      <x v="2893"/>
      <x v="3"/>
      <x v="6"/>
      <x/>
      <x v="315"/>
      <x v="2989"/>
      <x v="3001"/>
    </i>
    <i>
      <x v="2894"/>
      <x v="3"/>
      <x v="6"/>
      <x/>
      <x v="322"/>
      <x v="2996"/>
      <x v="3002"/>
    </i>
    <i>
      <x v="2895"/>
      <x v="3"/>
      <x v="6"/>
      <x/>
      <x v="329"/>
      <x v="3003"/>
      <x v="3003"/>
    </i>
    <i>
      <x v="2896"/>
      <x v="3"/>
      <x v="6"/>
      <x/>
      <x v="340"/>
      <x v="3014"/>
      <x v="3004"/>
    </i>
    <i>
      <x v="2897"/>
      <x v="3"/>
      <x v="6"/>
      <x/>
      <x v="106"/>
      <x v="2796"/>
      <x v="3005"/>
    </i>
    <i>
      <x v="2898"/>
      <x v="3"/>
      <x v="6"/>
      <x/>
      <x v="137"/>
      <x v="2827"/>
      <x v="3006"/>
    </i>
    <i>
      <x v="2899"/>
      <x v="3"/>
      <x v="6"/>
      <x/>
      <x v="11"/>
      <x v="2702"/>
      <x v="3007"/>
    </i>
    <i>
      <x v="2900"/>
      <x v="3"/>
      <x v="6"/>
      <x/>
      <x v="27"/>
      <x v="2718"/>
      <x v="3008"/>
    </i>
    <i>
      <x v="2901"/>
      <x v="3"/>
      <x v="6"/>
      <x/>
      <x v="67"/>
      <x v="2757"/>
      <x v="3009"/>
    </i>
    <i>
      <x v="2902"/>
      <x v="3"/>
      <x v="6"/>
      <x/>
      <x v="76"/>
      <x v="2766"/>
      <x v="3010"/>
    </i>
    <i>
      <x v="2903"/>
      <x v="3"/>
      <x v="6"/>
      <x/>
      <x v="151"/>
      <x v="2841"/>
      <x v="3011"/>
    </i>
    <i>
      <x v="2904"/>
      <x v="3"/>
      <x v="6"/>
      <x/>
      <x v="337"/>
      <x v="3011"/>
      <x v="3012"/>
    </i>
    <i>
      <x v="2905"/>
      <x v="3"/>
      <x v="6"/>
      <x/>
      <x v="153"/>
      <x v="2843"/>
      <x v="3013"/>
    </i>
    <i>
      <x v="2906"/>
      <x v="3"/>
      <x v="6"/>
      <x/>
      <x v="10"/>
      <x v="2701"/>
      <x v="3014"/>
    </i>
    <i>
      <x v="2907"/>
      <x v="3"/>
      <x v="6"/>
      <x/>
      <x v="17"/>
      <x v="2708"/>
      <x v="3015"/>
    </i>
    <i>
      <x v="2908"/>
      <x v="3"/>
      <x v="6"/>
      <x/>
      <x v="131"/>
      <x v="2821"/>
      <x v="3016"/>
    </i>
    <i>
      <x v="2909"/>
      <x v="3"/>
      <x v="6"/>
      <x/>
      <x v="177"/>
      <x v="2867"/>
      <x v="3017"/>
    </i>
    <i>
      <x v="2910"/>
      <x v="3"/>
      <x v="6"/>
      <x/>
      <x v="178"/>
      <x v="2868"/>
      <x v="3018"/>
    </i>
    <i>
      <x v="2911"/>
      <x v="3"/>
      <x v="6"/>
      <x/>
      <x v="182"/>
      <x v="2872"/>
      <x v="3019"/>
    </i>
    <i>
      <x v="2912"/>
      <x v="3"/>
      <x v="6"/>
      <x/>
      <x v="249"/>
      <x v="2939"/>
      <x v="3020"/>
    </i>
    <i>
      <x v="2913"/>
      <x v="3"/>
      <x v="6"/>
      <x/>
      <x v="251"/>
      <x v="2941"/>
      <x v="3021"/>
    </i>
    <i>
      <x v="2914"/>
      <x v="3"/>
      <x v="6"/>
      <x/>
      <x v="318"/>
      <x v="2992"/>
      <x v="3022"/>
    </i>
    <i>
      <x v="2915"/>
      <x v="3"/>
      <x v="6"/>
      <x/>
      <x v="320"/>
      <x v="2994"/>
      <x v="3023"/>
    </i>
    <i>
      <x v="2916"/>
      <x v="3"/>
      <x v="6"/>
      <x/>
      <x v="345"/>
      <x v="3019"/>
      <x v="3024"/>
    </i>
    <i>
      <x v="2917"/>
      <x v="3"/>
      <x v="6"/>
      <x/>
      <x v="359"/>
      <x v="3033"/>
      <x v="3025"/>
    </i>
    <i>
      <x v="2918"/>
      <x v="3"/>
      <x v="6"/>
      <x/>
      <x v="3"/>
      <x v="2694"/>
      <x v="3026"/>
    </i>
    <i>
      <x v="2919"/>
      <x v="3"/>
      <x v="6"/>
      <x/>
      <x v="43"/>
      <x v="2733"/>
      <x v="2839"/>
    </i>
    <i>
      <x v="2920"/>
      <x v="3"/>
      <x v="6"/>
      <x/>
      <x v="14"/>
      <x v="2705"/>
      <x v="2840"/>
    </i>
    <i>
      <x v="2921"/>
      <x v="3"/>
      <x v="6"/>
      <x/>
      <x v="49"/>
      <x v="2739"/>
      <x v="2849"/>
    </i>
    <i>
      <x v="2922"/>
      <x v="3"/>
      <x v="6"/>
      <x/>
      <x v="53"/>
      <x v="2743"/>
      <x v="2850"/>
    </i>
    <i>
      <x v="2923"/>
      <x v="3"/>
      <x v="6"/>
      <x/>
      <x v="55"/>
      <x v="2745"/>
      <x v="2856"/>
    </i>
    <i>
      <x v="2924"/>
      <x v="3"/>
      <x v="6"/>
      <x/>
      <x v="44"/>
      <x v="2734"/>
      <x v="2841"/>
    </i>
    <i>
      <x v="2925"/>
      <x v="3"/>
      <x v="6"/>
      <x/>
      <x v="84"/>
      <x v="2774"/>
      <x v="2842"/>
    </i>
    <i>
      <x v="2926"/>
      <x v="3"/>
      <x v="6"/>
      <x/>
      <x v="183"/>
      <x v="2873"/>
      <x v="2851"/>
    </i>
    <i>
      <x v="2927"/>
      <x v="3"/>
      <x v="6"/>
      <x/>
      <x v="186"/>
      <x v="2876"/>
      <x v="2857"/>
    </i>
    <i>
      <x v="2928"/>
      <x v="3"/>
      <x v="6"/>
      <x/>
      <x v="209"/>
      <x v="2899"/>
      <x v="2843"/>
    </i>
    <i>
      <x v="2929"/>
      <x v="3"/>
      <x v="6"/>
      <x/>
      <x v="221"/>
      <x v="2911"/>
      <x v="2844"/>
    </i>
    <i>
      <x v="2930"/>
      <x v="3"/>
      <x v="6"/>
      <x/>
      <x v="225"/>
      <x v="2915"/>
      <x v="2852"/>
    </i>
    <i>
      <x v="2931"/>
      <x v="3"/>
      <x v="6"/>
      <x/>
      <x v="252"/>
      <x v="2942"/>
      <x v="2845"/>
    </i>
    <i>
      <x v="2932"/>
      <x v="3"/>
      <x v="6"/>
      <x/>
      <x v="259"/>
      <x v="2949"/>
      <x v="2848"/>
    </i>
    <i>
      <x v="2933"/>
      <x v="3"/>
      <x v="6"/>
      <x/>
      <x v="261"/>
      <x v="2951"/>
      <x v="2853"/>
    </i>
    <i>
      <x v="2934"/>
      <x v="3"/>
      <x v="6"/>
      <x/>
      <x v="298"/>
      <x v="2972"/>
      <x v="2855"/>
    </i>
    <i>
      <x v="2935"/>
      <x v="3"/>
      <x v="6"/>
      <x/>
      <x v="301"/>
      <x v="2975"/>
      <x v="2858"/>
    </i>
    <i>
      <x v="2936"/>
      <x v="3"/>
      <x v="6"/>
      <x/>
      <x v="305"/>
      <x v="2979"/>
      <x v="2846"/>
    </i>
    <i>
      <x v="2937"/>
      <x v="3"/>
      <x v="6"/>
      <x/>
      <x v="311"/>
      <x v="2985"/>
      <x v="2859"/>
    </i>
    <i>
      <x v="2938"/>
      <x v="3"/>
      <x v="6"/>
      <x/>
      <x v="344"/>
      <x v="3018"/>
      <x v="2854"/>
    </i>
    <i>
      <x v="2939"/>
      <x v="3"/>
      <x v="6"/>
      <x/>
      <x v="360"/>
      <x v="3034"/>
      <x v="2847"/>
    </i>
    <i>
      <x v="2940"/>
      <x v="3"/>
      <x v="6"/>
      <x/>
      <x v="331"/>
      <x v="3005"/>
      <x v="3027"/>
    </i>
    <i>
      <x v="2941"/>
      <x v="3"/>
      <x v="6"/>
      <x/>
      <x v="28"/>
      <x v="2719"/>
      <x v="3028"/>
    </i>
    <i>
      <x v="2942"/>
      <x v="3"/>
      <x v="6"/>
      <x/>
      <x v="72"/>
      <x v="2762"/>
      <x v="3029"/>
    </i>
    <i>
      <x v="2943"/>
      <x v="3"/>
      <x v="6"/>
      <x/>
      <x v="77"/>
      <x v="2767"/>
      <x v="3030"/>
    </i>
    <i>
      <x v="2944"/>
      <x v="3"/>
      <x v="6"/>
      <x/>
      <x v="92"/>
      <x v="2782"/>
      <x v="3031"/>
    </i>
    <i>
      <x v="2945"/>
      <x v="3"/>
      <x v="6"/>
      <x/>
      <x v="98"/>
      <x v="2788"/>
      <x v="3032"/>
    </i>
    <i>
      <x v="2946"/>
      <x v="3"/>
      <x v="6"/>
      <x/>
      <x v="100"/>
      <x v="2790"/>
      <x v="3033"/>
    </i>
    <i>
      <x v="2947"/>
      <x v="3"/>
      <x v="6"/>
      <x/>
      <x v="136"/>
      <x v="2826"/>
      <x v="3034"/>
    </i>
    <i>
      <x v="2948"/>
      <x v="3"/>
      <x v="6"/>
      <x/>
      <x v="148"/>
      <x v="2838"/>
      <x v="3035"/>
    </i>
    <i>
      <x v="2949"/>
      <x v="3"/>
      <x v="6"/>
      <x/>
      <x v="172"/>
      <x v="2862"/>
      <x v="3036"/>
    </i>
    <i>
      <x v="2950"/>
      <x v="3"/>
      <x v="6"/>
      <x/>
      <x v="185"/>
      <x v="2875"/>
      <x v="3037"/>
    </i>
    <i>
      <x v="2951"/>
      <x v="3"/>
      <x v="6"/>
      <x/>
      <x v="195"/>
      <x v="2885"/>
      <x v="3038"/>
    </i>
    <i>
      <x v="2952"/>
      <x v="3"/>
      <x v="6"/>
      <x/>
      <x v="215"/>
      <x v="2905"/>
      <x v="3039"/>
    </i>
    <i>
      <x v="2953"/>
      <x v="3"/>
      <x v="6"/>
      <x/>
      <x v="223"/>
      <x v="2913"/>
      <x v="3040"/>
    </i>
    <i>
      <x v="2954"/>
      <x v="3"/>
      <x v="6"/>
      <x/>
      <x v="231"/>
      <x v="2921"/>
      <x v="3041"/>
    </i>
    <i>
      <x v="2955"/>
      <x v="3"/>
      <x v="6"/>
      <x/>
      <x v="293"/>
      <x v="2967"/>
      <x v="3042"/>
    </i>
    <i>
      <x v="2956"/>
      <x v="3"/>
      <x v="6"/>
      <x/>
      <x v="333"/>
      <x v="3007"/>
      <x v="3043"/>
    </i>
    <i>
      <x v="2957"/>
      <x v="3"/>
      <x v="6"/>
      <x/>
      <x v="339"/>
      <x v="3013"/>
      <x v="3044"/>
    </i>
    <i>
      <x v="2958"/>
      <x v="3"/>
      <x v="6"/>
      <x/>
      <x v="352"/>
      <x v="3026"/>
      <x v="3045"/>
    </i>
    <i>
      <x v="2959"/>
      <x v="3"/>
      <x v="6"/>
      <x/>
      <x v="355"/>
      <x v="3029"/>
      <x v="3046"/>
    </i>
    <i>
      <x v="2960"/>
      <x v="3"/>
      <x v="6"/>
      <x/>
      <x v="46"/>
      <x v="2736"/>
      <x v="3047"/>
    </i>
    <i>
      <x v="2961"/>
      <x v="3"/>
      <x v="6"/>
      <x/>
      <x v="8"/>
      <x v="2699"/>
      <x v="3048"/>
    </i>
    <i>
      <x v="2962"/>
      <x v="3"/>
      <x v="6"/>
      <x/>
      <x v="60"/>
      <x v="2750"/>
      <x v="3049"/>
    </i>
    <i>
      <x v="2963"/>
      <x v="3"/>
      <x v="6"/>
      <x/>
      <x v="73"/>
      <x v="2763"/>
      <x v="3050"/>
    </i>
    <i>
      <x v="2964"/>
      <x v="3"/>
      <x v="6"/>
      <x/>
      <x v="89"/>
      <x v="2779"/>
      <x v="3051"/>
    </i>
    <i>
      <x v="2965"/>
      <x v="3"/>
      <x v="6"/>
      <x/>
      <x v="150"/>
      <x v="2840"/>
      <x v="3052"/>
    </i>
    <i>
      <x v="2966"/>
      <x v="3"/>
      <x v="6"/>
      <x/>
      <x v="156"/>
      <x v="2846"/>
      <x v="3053"/>
    </i>
    <i>
      <x v="2967"/>
      <x v="3"/>
      <x v="6"/>
      <x/>
      <x v="159"/>
      <x v="2849"/>
      <x v="3054"/>
    </i>
    <i>
      <x v="2968"/>
      <x v="3"/>
      <x v="6"/>
      <x/>
      <x v="241"/>
      <x v="2931"/>
      <x v="3055"/>
    </i>
    <i>
      <x v="2969"/>
      <x v="3"/>
      <x v="6"/>
      <x/>
      <x v="280"/>
      <x v="2954"/>
      <x v="3056"/>
    </i>
    <i>
      <x v="2970"/>
      <x v="3"/>
      <x v="6"/>
      <x/>
      <x v="343"/>
      <x v="3017"/>
      <x v="3057"/>
    </i>
    <i>
      <x v="2971"/>
      <x v="3"/>
      <x v="6"/>
      <x/>
      <x v="350"/>
      <x v="3024"/>
      <x v="3058"/>
    </i>
    <i>
      <x v="2972"/>
      <x v="3"/>
      <x v="6"/>
      <x/>
      <x v="234"/>
      <x v="2924"/>
      <x v="2714"/>
    </i>
    <i>
      <x v="2973"/>
      <x v="3"/>
      <x v="6"/>
      <x/>
      <x v="19"/>
      <x v="2710"/>
      <x v="2715"/>
    </i>
    <i>
      <x v="2974"/>
      <x v="3"/>
      <x v="6"/>
      <x/>
      <x v="50"/>
      <x v="2740"/>
      <x v="2716"/>
    </i>
    <i>
      <x v="2975"/>
      <x v="3"/>
      <x v="6"/>
      <x/>
      <x v="94"/>
      <x v="2784"/>
      <x v="2717"/>
    </i>
    <i>
      <x v="2976"/>
      <x v="3"/>
      <x v="6"/>
      <x/>
      <x v="95"/>
      <x v="2785"/>
      <x v="2718"/>
    </i>
    <i>
      <x v="2977"/>
      <x v="3"/>
      <x v="6"/>
      <x/>
      <x v="155"/>
      <x v="2845"/>
      <x v="2719"/>
    </i>
    <i>
      <x v="2978"/>
      <x v="3"/>
      <x v="6"/>
      <x/>
      <x v="143"/>
      <x v="2833"/>
      <x v="2720"/>
    </i>
    <i>
      <x v="2979"/>
      <x v="3"/>
      <x v="6"/>
      <x/>
      <x v="170"/>
      <x v="2860"/>
      <x v="2721"/>
    </i>
    <i>
      <x v="2980"/>
      <x v="3"/>
      <x v="6"/>
      <x/>
      <x v="236"/>
      <x v="2926"/>
      <x v="2722"/>
    </i>
    <i>
      <x v="2981"/>
      <x v="3"/>
      <x v="6"/>
      <x/>
      <x v="31"/>
      <x v="2722"/>
      <x v="2723"/>
    </i>
    <i>
      <x v="2982"/>
      <x v="3"/>
      <x v="6"/>
      <x/>
      <x v="6"/>
      <x v="2697"/>
      <x v="2724"/>
    </i>
    <i>
      <x v="2983"/>
      <x v="3"/>
      <x v="6"/>
      <x/>
      <x v="47"/>
      <x v="2737"/>
      <x v="2725"/>
    </i>
    <i>
      <x v="2984"/>
      <x v="3"/>
      <x v="6"/>
      <x/>
      <x v="75"/>
      <x v="2765"/>
      <x v="2726"/>
    </i>
    <i>
      <x v="2985"/>
      <x v="3"/>
      <x v="6"/>
      <x/>
      <x v="80"/>
      <x v="2770"/>
      <x v="2727"/>
    </i>
    <i>
      <x v="2986"/>
      <x v="3"/>
      <x v="6"/>
      <x/>
      <x v="240"/>
      <x v="2930"/>
      <x v="2728"/>
    </i>
    <i>
      <x v="2987"/>
      <x v="3"/>
      <x v="6"/>
      <x/>
      <x v="246"/>
      <x v="2936"/>
      <x v="2729"/>
    </i>
    <i>
      <x v="2988"/>
      <x v="3"/>
      <x v="6"/>
      <x/>
      <x v="247"/>
      <x v="2937"/>
      <x v="2730"/>
    </i>
    <i>
      <x v="2989"/>
      <x v="3"/>
      <x v="6"/>
      <x/>
      <x v="248"/>
      <x v="2938"/>
      <x v="2731"/>
    </i>
    <i>
      <x v="2990"/>
      <x v="3"/>
      <x v="6"/>
      <x/>
      <x v="255"/>
      <x v="2945"/>
      <x v="2732"/>
    </i>
    <i>
      <x v="2991"/>
      <x v="3"/>
      <x v="6"/>
      <x/>
      <x v="192"/>
      <x v="2882"/>
      <x v="2733"/>
    </i>
    <i>
      <x v="2992"/>
      <x v="3"/>
      <x v="6"/>
      <x/>
      <x v="235"/>
      <x v="2925"/>
      <x v="2734"/>
    </i>
    <i>
      <x v="2993"/>
      <x v="3"/>
      <x v="6"/>
      <x/>
      <x v="242"/>
      <x v="2932"/>
      <x v="2735"/>
    </i>
    <i>
      <x v="2994"/>
      <x v="3"/>
      <x v="6"/>
      <x/>
      <x v="245"/>
      <x v="2935"/>
      <x v="2736"/>
    </i>
    <i>
      <x v="2995"/>
      <x v="3"/>
      <x v="6"/>
      <x/>
      <x v="290"/>
      <x v="2964"/>
      <x v="2737"/>
    </i>
    <i>
      <x v="2996"/>
      <x v="3"/>
      <x v="6"/>
      <x/>
      <x v="309"/>
      <x v="2983"/>
      <x v="2738"/>
    </i>
    <i>
      <x v="2997"/>
      <x v="3"/>
      <x v="6"/>
      <x/>
      <x v="312"/>
      <x v="2986"/>
      <x v="2739"/>
    </i>
    <i>
      <x v="2998"/>
      <x v="3"/>
      <x v="6"/>
      <x/>
      <x v="36"/>
      <x v="2727"/>
      <x v="2740"/>
    </i>
    <i>
      <x v="2999"/>
      <x v="3"/>
      <x v="6"/>
      <x/>
      <x v="96"/>
      <x v="2786"/>
      <x v="2741"/>
    </i>
    <i>
      <x v="3000"/>
      <x v="3"/>
      <x v="6"/>
      <x/>
      <x v="104"/>
      <x v="2794"/>
      <x v="2742"/>
    </i>
    <i>
      <x v="3001"/>
      <x v="3"/>
      <x v="6"/>
      <x/>
      <x v="199"/>
      <x v="2889"/>
      <x v="2743"/>
    </i>
    <i>
      <x v="3002"/>
      <x v="3"/>
      <x v="6"/>
      <x/>
      <x v="54"/>
      <x v="2744"/>
      <x v="2746"/>
    </i>
    <i>
      <x v="3003"/>
      <x v="3"/>
      <x v="6"/>
      <x/>
      <x v="129"/>
      <x v="2819"/>
      <x v="2747"/>
    </i>
    <i>
      <x v="3004"/>
      <x v="3"/>
      <x v="6"/>
      <x/>
      <x/>
      <x v="2691"/>
      <x v="2748"/>
    </i>
    <i>
      <x v="3005"/>
      <x v="3"/>
      <x v="6"/>
      <x/>
      <x v="48"/>
      <x v="2738"/>
      <x v="2749"/>
    </i>
    <i>
      <x v="3006"/>
      <x v="3"/>
      <x v="6"/>
      <x/>
      <x v="102"/>
      <x v="2792"/>
      <x v="2750"/>
    </i>
    <i>
      <x v="3007"/>
      <x v="3"/>
      <x v="6"/>
      <x/>
      <x v="51"/>
      <x v="2741"/>
      <x v="2751"/>
    </i>
    <i>
      <x v="3008"/>
      <x v="3"/>
      <x v="6"/>
      <x/>
      <x v="188"/>
      <x v="2878"/>
      <x v="2752"/>
    </i>
    <i>
      <x v="3009"/>
      <x v="3"/>
      <x v="6"/>
      <x/>
      <x v="342"/>
      <x v="3016"/>
      <x v="2753"/>
    </i>
    <i>
      <x v="3010"/>
      <x v="3"/>
      <x v="6"/>
      <x/>
      <x v="42"/>
      <x v="2732"/>
      <x v="2754"/>
    </i>
    <i>
      <x v="3011"/>
      <x v="3"/>
      <x v="6"/>
      <x/>
      <x v="289"/>
      <x v="2963"/>
      <x v="2755"/>
    </i>
    <i>
      <x v="3012"/>
      <x v="3"/>
      <x v="6"/>
      <x/>
      <x v="239"/>
      <x v="2929"/>
      <x v="2756"/>
    </i>
    <i>
      <x v="3013"/>
      <x v="3"/>
      <x v="6"/>
      <x/>
      <x v="130"/>
      <x v="2820"/>
      <x v="2757"/>
    </i>
    <i>
      <x v="3014"/>
      <x v="3"/>
      <x v="6"/>
      <x/>
      <x v="291"/>
      <x v="2965"/>
      <x v="2758"/>
    </i>
    <i>
      <x v="3015"/>
      <x v="3"/>
      <x v="6"/>
      <x/>
      <x v="304"/>
      <x v="2978"/>
      <x v="2759"/>
    </i>
    <i>
      <x v="3016"/>
      <x v="3"/>
      <x v="6"/>
      <x/>
      <x v="16"/>
      <x v="2707"/>
      <x v="2760"/>
    </i>
    <i>
      <x v="3017"/>
      <x v="3"/>
      <x v="6"/>
      <x/>
      <x v="226"/>
      <x v="2916"/>
      <x v="2761"/>
    </i>
    <i>
      <x v="3018"/>
      <x v="3"/>
      <x v="6"/>
      <x/>
      <x v="228"/>
      <x v="2918"/>
      <x v="2762"/>
    </i>
    <i>
      <x v="3019"/>
      <x v="3"/>
      <x v="6"/>
      <x/>
      <x v="336"/>
      <x v="3010"/>
      <x v="2763"/>
    </i>
    <i>
      <x v="3020"/>
      <x v="3"/>
      <x v="6"/>
      <x/>
      <x v="180"/>
      <x v="2870"/>
      <x v="2764"/>
    </i>
    <i>
      <x v="3021"/>
      <x v="3"/>
      <x v="6"/>
      <x/>
      <x v="341"/>
      <x v="3015"/>
      <x v="2765"/>
    </i>
    <i>
      <x v="3022"/>
      <x v="3"/>
      <x v="6"/>
      <x/>
      <x v="324"/>
      <x v="2998"/>
      <x v="2766"/>
    </i>
    <i>
      <x v="3023"/>
      <x v="3"/>
      <x v="6"/>
      <x/>
      <x v="34"/>
      <x v="2725"/>
      <x v="2767"/>
    </i>
    <i>
      <x v="3024"/>
      <x v="3"/>
      <x v="6"/>
      <x/>
      <x v="35"/>
      <x v="2726"/>
      <x v="2768"/>
    </i>
    <i>
      <x v="3025"/>
      <x v="3"/>
      <x v="6"/>
      <x/>
      <x v="64"/>
      <x v="2754"/>
      <x v="2769"/>
    </i>
    <i>
      <x v="3026"/>
      <x v="3"/>
      <x v="6"/>
      <x/>
      <x v="83"/>
      <x v="2773"/>
      <x v="2770"/>
    </i>
    <i>
      <x v="3027"/>
      <x v="3"/>
      <x v="6"/>
      <x/>
      <x v="90"/>
      <x v="2780"/>
      <x v="2771"/>
    </i>
    <i>
      <x v="3028"/>
      <x v="3"/>
      <x v="6"/>
      <x/>
      <x v="110"/>
      <x v="2800"/>
      <x v="2772"/>
    </i>
    <i>
      <x v="3029"/>
      <x v="3"/>
      <x v="6"/>
      <x/>
      <x v="112"/>
      <x v="2802"/>
      <x v="2773"/>
    </i>
    <i>
      <x v="3030"/>
      <x v="3"/>
      <x v="6"/>
      <x/>
      <x v="117"/>
      <x v="2807"/>
      <x v="2774"/>
    </i>
    <i>
      <x v="3031"/>
      <x v="3"/>
      <x v="6"/>
      <x/>
      <x v="120"/>
      <x v="2810"/>
      <x v="2775"/>
    </i>
    <i>
      <x v="3032"/>
      <x v="3"/>
      <x v="6"/>
      <x/>
      <x v="121"/>
      <x v="2811"/>
      <x v="2776"/>
    </i>
    <i>
      <x v="3033"/>
      <x v="3"/>
      <x v="6"/>
      <x/>
      <x v="124"/>
      <x v="2814"/>
      <x v="2777"/>
    </i>
    <i>
      <x v="3034"/>
      <x v="3"/>
      <x v="6"/>
      <x/>
      <x v="125"/>
      <x v="2815"/>
      <x v="2778"/>
    </i>
    <i>
      <x v="3035"/>
      <x v="3"/>
      <x v="6"/>
      <x/>
      <x v="135"/>
      <x v="2825"/>
      <x v="2779"/>
    </i>
    <i>
      <x v="3036"/>
      <x v="3"/>
      <x v="6"/>
      <x/>
      <x v="144"/>
      <x v="2834"/>
      <x v="2780"/>
    </i>
    <i>
      <x v="3037"/>
      <x v="3"/>
      <x v="6"/>
      <x/>
      <x v="145"/>
      <x v="2835"/>
      <x v="2781"/>
    </i>
    <i>
      <x v="3038"/>
      <x v="3"/>
      <x v="6"/>
      <x/>
      <x v="146"/>
      <x v="2836"/>
      <x v="2782"/>
    </i>
    <i>
      <x v="3039"/>
      <x v="3"/>
      <x v="6"/>
      <x/>
      <x v="161"/>
      <x v="2851"/>
      <x v="2783"/>
    </i>
    <i>
      <x v="3040"/>
      <x v="3"/>
      <x v="6"/>
      <x/>
      <x v="163"/>
      <x v="2853"/>
      <x v="2784"/>
    </i>
    <i>
      <x v="3041"/>
      <x v="3"/>
      <x v="6"/>
      <x/>
      <x v="187"/>
      <x v="2877"/>
      <x v="2785"/>
    </i>
    <i>
      <x v="3042"/>
      <x v="3"/>
      <x v="6"/>
      <x/>
      <x v="206"/>
      <x v="2896"/>
      <x v="2786"/>
    </i>
    <i>
      <x v="3043"/>
      <x v="3"/>
      <x v="6"/>
      <x/>
      <x v="213"/>
      <x v="2903"/>
      <x v="2787"/>
    </i>
    <i>
      <x v="3044"/>
      <x v="3"/>
      <x v="6"/>
      <x/>
      <x v="229"/>
      <x v="2919"/>
      <x v="2788"/>
    </i>
    <i>
      <x v="3045"/>
      <x v="3"/>
      <x v="6"/>
      <x/>
      <x v="232"/>
      <x v="2922"/>
      <x v="2789"/>
    </i>
    <i>
      <x v="3046"/>
      <x v="3"/>
      <x v="6"/>
      <x/>
      <x v="250"/>
      <x v="2940"/>
      <x v="2790"/>
    </i>
    <i>
      <x v="3047"/>
      <x v="3"/>
      <x v="6"/>
      <x/>
      <x v="257"/>
      <x v="2947"/>
      <x v="2791"/>
    </i>
    <i>
      <x v="3048"/>
      <x v="3"/>
      <x v="6"/>
      <x/>
      <x v="263"/>
      <x v="2953"/>
      <x v="2792"/>
    </i>
    <i>
      <x v="3049"/>
      <x v="3"/>
      <x v="6"/>
      <x/>
      <x v="281"/>
      <x v="2955"/>
      <x v="2793"/>
    </i>
    <i>
      <x v="3050"/>
      <x v="3"/>
      <x v="6"/>
      <x/>
      <x v="307"/>
      <x v="2981"/>
      <x v="2794"/>
    </i>
    <i>
      <x v="3051"/>
      <x v="3"/>
      <x v="6"/>
      <x/>
      <x v="310"/>
      <x v="2984"/>
      <x v="2795"/>
    </i>
    <i>
      <x v="3052"/>
      <x v="3"/>
      <x v="6"/>
      <x/>
      <x v="317"/>
      <x v="2991"/>
      <x v="2796"/>
    </i>
    <i>
      <x v="3053"/>
      <x v="3"/>
      <x v="6"/>
      <x/>
      <x v="357"/>
      <x v="3031"/>
      <x v="2797"/>
    </i>
    <i>
      <x v="3054"/>
      <x v="3"/>
      <x v="6"/>
      <x/>
      <x v="233"/>
      <x v="2923"/>
      <x v="2798"/>
    </i>
    <i>
      <x v="3055"/>
      <x v="3"/>
      <x v="6"/>
      <x/>
      <x v="222"/>
      <x v="2912"/>
      <x v="2799"/>
    </i>
    <i>
      <x v="3056"/>
      <x v="3"/>
      <x v="6"/>
      <x/>
      <x v="308"/>
      <x v="2982"/>
      <x v="2800"/>
    </i>
    <i>
      <x v="3057"/>
      <x v="3"/>
      <x v="6"/>
      <x/>
      <x v="59"/>
      <x v="2749"/>
      <x v="2801"/>
    </i>
    <i>
      <x v="3058"/>
      <x v="3"/>
      <x v="6"/>
      <x/>
      <x v="132"/>
      <x v="2822"/>
      <x v="2802"/>
    </i>
    <i>
      <x v="3059"/>
      <x v="3"/>
      <x v="6"/>
      <x/>
      <x v="335"/>
      <x v="3009"/>
      <x v="2803"/>
    </i>
    <i>
      <x v="3060"/>
      <x v="3"/>
      <x v="6"/>
      <x/>
      <x v="297"/>
      <x v="2971"/>
      <x v="2804"/>
    </i>
    <i>
      <x v="3061"/>
      <x v="3"/>
      <x v="6"/>
      <x/>
      <x v="13"/>
      <x v="2704"/>
      <x v="2805"/>
    </i>
    <i>
      <x v="3062"/>
      <x v="3"/>
      <x v="6"/>
      <x/>
      <x v="22"/>
      <x v="2713"/>
      <x v="2806"/>
    </i>
    <i>
      <x v="3063"/>
      <x v="3"/>
      <x v="6"/>
      <x/>
      <x v="198"/>
      <x v="2888"/>
      <x v="2807"/>
    </i>
    <i>
      <x v="3064"/>
      <x v="3"/>
      <x v="6"/>
      <x/>
      <x v="173"/>
      <x v="2863"/>
      <x v="2808"/>
    </i>
    <i>
      <x v="3065"/>
      <x v="3"/>
      <x v="6"/>
      <x/>
      <x v="2"/>
      <x v="2693"/>
      <x v="2809"/>
    </i>
    <i>
      <x v="3066"/>
      <x v="3"/>
      <x v="6"/>
      <x/>
      <x v="74"/>
      <x v="2764"/>
      <x v="2810"/>
    </i>
    <i>
      <x v="3067"/>
      <x v="3"/>
      <x v="6"/>
      <x/>
      <x v="167"/>
      <x v="2857"/>
      <x v="2811"/>
    </i>
    <i>
      <x v="3068"/>
      <x v="3"/>
      <x v="6"/>
      <x/>
      <x v="313"/>
      <x v="2987"/>
      <x v="2812"/>
    </i>
    <i>
      <x v="3069"/>
      <x v="3"/>
      <x v="6"/>
      <x/>
      <x v="327"/>
      <x v="3001"/>
      <x v="2813"/>
    </i>
    <i>
      <x v="3070"/>
      <x v="3"/>
      <x v="6"/>
      <x/>
      <x v="85"/>
      <x v="2775"/>
      <x v="2814"/>
    </i>
    <i>
      <x v="3071"/>
      <x v="3"/>
      <x v="6"/>
      <x/>
      <x v="114"/>
      <x v="2804"/>
      <x v="2815"/>
    </i>
    <i>
      <x v="3072"/>
      <x v="3"/>
      <x v="6"/>
      <x/>
      <x v="194"/>
      <x v="2884"/>
      <x v="2816"/>
    </i>
    <i>
      <x v="3073"/>
      <x v="3"/>
      <x v="6"/>
      <x/>
      <x v="212"/>
      <x v="2902"/>
      <x v="2817"/>
    </i>
    <i>
      <x v="3074"/>
      <x v="3"/>
      <x v="6"/>
      <x/>
      <x v="346"/>
      <x v="3020"/>
      <x v="2823"/>
    </i>
    <i>
      <x v="3075"/>
      <x v="3"/>
      <x v="6"/>
      <x/>
      <x v="71"/>
      <x v="2761"/>
      <x v="2824"/>
    </i>
    <i>
      <x v="3076"/>
      <x v="3"/>
      <x v="6"/>
      <x/>
      <x v="133"/>
      <x v="2823"/>
      <x v="2825"/>
    </i>
    <i>
      <x v="3077"/>
      <x v="3"/>
      <x v="6"/>
      <x/>
      <x v="154"/>
      <x v="2844"/>
      <x v="2826"/>
    </i>
    <i>
      <x v="3078"/>
      <x v="3"/>
      <x v="6"/>
      <x/>
      <x v="162"/>
      <x v="2852"/>
      <x v="2827"/>
    </i>
    <i>
      <x v="3079"/>
      <x v="3"/>
      <x v="6"/>
      <x/>
      <x v="168"/>
      <x v="2858"/>
      <x v="2828"/>
    </i>
    <i>
      <x v="3080"/>
      <x v="3"/>
      <x v="6"/>
      <x/>
      <x v="197"/>
      <x v="2887"/>
      <x v="2829"/>
    </i>
    <i>
      <x v="3081"/>
      <x v="3"/>
      <x v="6"/>
      <x/>
      <x v="201"/>
      <x v="2891"/>
      <x v="2830"/>
    </i>
    <i>
      <x v="3082"/>
      <x v="3"/>
      <x v="6"/>
      <x/>
      <x v="127"/>
      <x v="2817"/>
      <x v="2831"/>
    </i>
    <i>
      <x v="3083"/>
      <x v="3"/>
      <x v="6"/>
      <x/>
      <x v="97"/>
      <x v="2787"/>
      <x v="2832"/>
    </i>
    <i>
      <x v="3084"/>
      <x v="3"/>
      <x v="6"/>
      <x/>
      <x v="128"/>
      <x v="2818"/>
      <x v="2833"/>
    </i>
    <i>
      <x v="3085"/>
      <x v="3"/>
      <x v="6"/>
      <x/>
      <x v="286"/>
      <x v="2960"/>
      <x v="2834"/>
    </i>
    <i>
      <x v="3086"/>
      <x v="3"/>
      <x v="6"/>
      <x/>
      <x v="12"/>
      <x v="2703"/>
      <x v="2835"/>
    </i>
    <i>
      <x v="3087"/>
      <x v="3"/>
      <x v="6"/>
      <x/>
      <x v="24"/>
      <x v="2715"/>
      <x v="2836"/>
    </i>
    <i>
      <x v="3088"/>
      <x v="3"/>
      <x v="6"/>
      <x/>
      <x v="244"/>
      <x v="2934"/>
      <x v="2837"/>
    </i>
    <i>
      <x v="3089"/>
      <x v="3"/>
      <x v="6"/>
      <x/>
      <x v="99"/>
      <x v="2789"/>
      <x v="2838"/>
    </i>
  </rowItems>
  <colItems count="1">
    <i/>
  </colItem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3AC8F-C5B9-4397-881E-C87F4D5D72DB}" name="TablaDinámica3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E3:E7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m="1" x="25"/>
        <item m="1" x="17"/>
        <item m="1" x="4"/>
        <item m="1" x="5"/>
        <item m="1" x="22"/>
        <item m="1" x="20"/>
        <item x="0"/>
        <item m="1" x="12"/>
        <item m="1" x="13"/>
        <item m="1" x="14"/>
        <item m="1" x="15"/>
        <item m="1" x="16"/>
        <item m="1" x="18"/>
        <item m="1" x="19"/>
        <item m="1" x="21"/>
        <item m="1" x="23"/>
        <item m="1" x="24"/>
        <item m="1" x="6"/>
        <item m="1" x="7"/>
        <item m="1" x="8"/>
        <item m="1" x="9"/>
        <item m="1" x="10"/>
        <item m="1" x="11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 v="6"/>
    </i>
    <i>
      <x v="23"/>
    </i>
    <i>
      <x v="24"/>
    </i>
    <i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83917-5E13-474F-96F2-8E7D27320B6A}" name="TablaDinámica6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M3:M9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2"/>
        <item m="1" x="7"/>
        <item m="1" x="9"/>
        <item m="1" x="10"/>
        <item x="1"/>
        <item m="1" x="8"/>
        <item m="1" x="6"/>
        <item x="0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6">
    <i>
      <x/>
    </i>
    <i>
      <x v="4"/>
    </i>
    <i>
      <x v="7"/>
    </i>
    <i>
      <x v="8"/>
    </i>
    <i>
      <x v="9"/>
    </i>
    <i>
      <x v="1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BAEC-3674-494C-96AA-D9E473F73853}" name="TablaDinámica4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J3:J6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3">
    <i>
      <x v="1"/>
    </i>
    <i>
      <x v="3"/>
    </i>
    <i>
      <x v="4"/>
    </i>
  </rowItems>
  <colItems count="1">
    <i/>
  </colItems>
  <formats count="2">
    <format dxfId="1">
      <pivotArea field="7" type="button" dataOnly="0" labelOnly="1" outline="0" axis="axisRow" fieldPosition="0"/>
    </format>
    <format dxfId="0">
      <pivotArea field="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DEFDB-163D-4CC1-8861-7C6E3CE442CC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A13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10"/>
        <item m="1" x="11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5618-C9A9-4B05-82B3-6BB840224A10}" name="TablaDinámica8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V3:W365" firstHeaderRow="1" firstDataRow="1" firstDataCol="2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362">
    <i>
      <x/>
      <x v="4"/>
    </i>
    <i>
      <x v="1"/>
      <x v="4"/>
    </i>
    <i>
      <x v="2"/>
      <x v="4"/>
    </i>
    <i>
      <x v="3"/>
      <x v="4"/>
    </i>
    <i>
      <x v="4"/>
      <x v="4"/>
    </i>
    <i>
      <x v="5"/>
      <x v="4"/>
    </i>
    <i>
      <x v="6"/>
      <x v="4"/>
    </i>
    <i>
      <x v="7"/>
      <x v="4"/>
    </i>
    <i>
      <x v="8"/>
      <x v="4"/>
    </i>
    <i>
      <x v="9"/>
      <x v="4"/>
    </i>
    <i>
      <x v="10"/>
      <x v="4"/>
    </i>
    <i>
      <x v="11"/>
      <x v="4"/>
    </i>
    <i>
      <x v="12"/>
      <x v="4"/>
    </i>
    <i>
      <x v="13"/>
      <x v="4"/>
    </i>
    <i>
      <x v="14"/>
      <x v="4"/>
    </i>
    <i>
      <x v="15"/>
      <x v="4"/>
    </i>
    <i>
      <x v="16"/>
      <x v="4"/>
    </i>
    <i>
      <x v="17"/>
      <x v="4"/>
    </i>
    <i>
      <x v="18"/>
      <x v="4"/>
    </i>
    <i>
      <x v="19"/>
      <x v="4"/>
    </i>
    <i>
      <x v="20"/>
      <x v="4"/>
    </i>
    <i>
      <x v="21"/>
      <x v="4"/>
    </i>
    <i>
      <x v="22"/>
      <x v="4"/>
    </i>
    <i>
      <x v="23"/>
      <x v="4"/>
    </i>
    <i>
      <x v="24"/>
      <x v="4"/>
    </i>
    <i>
      <x v="25"/>
      <x v="4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4"/>
    </i>
    <i>
      <x v="34"/>
      <x v="4"/>
    </i>
    <i>
      <x v="35"/>
      <x v="4"/>
    </i>
    <i>
      <x v="36"/>
      <x v="4"/>
    </i>
    <i>
      <x v="37"/>
      <x v="4"/>
    </i>
    <i>
      <x v="38"/>
      <x v="4"/>
    </i>
    <i>
      <x v="39"/>
      <x v="4"/>
    </i>
    <i>
      <x v="40"/>
      <x v="4"/>
    </i>
    <i>
      <x v="41"/>
      <x v="1"/>
    </i>
    <i>
      <x v="42"/>
      <x v="4"/>
    </i>
    <i>
      <x v="43"/>
      <x v="4"/>
    </i>
    <i>
      <x v="44"/>
      <x v="4"/>
    </i>
    <i>
      <x v="45"/>
      <x v="4"/>
    </i>
    <i>
      <x v="46"/>
      <x v="4"/>
    </i>
    <i>
      <x v="47"/>
      <x v="4"/>
    </i>
    <i>
      <x v="48"/>
      <x v="4"/>
    </i>
    <i>
      <x v="49"/>
      <x v="4"/>
    </i>
    <i>
      <x v="50"/>
      <x v="4"/>
    </i>
    <i>
      <x v="51"/>
      <x v="4"/>
    </i>
    <i>
      <x v="52"/>
      <x v="4"/>
    </i>
    <i>
      <x v="53"/>
      <x v="4"/>
    </i>
    <i>
      <x v="54"/>
      <x v="4"/>
    </i>
    <i>
      <x v="55"/>
      <x v="4"/>
    </i>
    <i>
      <x v="56"/>
      <x v="4"/>
    </i>
    <i>
      <x v="57"/>
      <x v="4"/>
    </i>
    <i>
      <x v="58"/>
      <x v="4"/>
    </i>
    <i>
      <x v="59"/>
      <x v="4"/>
    </i>
    <i>
      <x v="60"/>
      <x v="4"/>
    </i>
    <i>
      <x v="61"/>
      <x v="4"/>
    </i>
    <i>
      <x v="62"/>
      <x v="4"/>
    </i>
    <i>
      <x v="63"/>
      <x v="4"/>
    </i>
    <i>
      <x v="64"/>
      <x v="4"/>
    </i>
    <i>
      <x v="65"/>
      <x v="4"/>
    </i>
    <i>
      <x v="66"/>
      <x v="4"/>
    </i>
    <i>
      <x v="67"/>
      <x v="4"/>
    </i>
    <i>
      <x v="68"/>
      <x v="4"/>
    </i>
    <i>
      <x v="69"/>
      <x v="4"/>
    </i>
    <i>
      <x v="70"/>
      <x v="4"/>
    </i>
    <i>
      <x v="71"/>
      <x v="4"/>
    </i>
    <i>
      <x v="72"/>
      <x v="4"/>
    </i>
    <i>
      <x v="73"/>
      <x v="4"/>
    </i>
    <i>
      <x v="74"/>
      <x v="4"/>
    </i>
    <i>
      <x v="75"/>
      <x v="4"/>
    </i>
    <i>
      <x v="76"/>
      <x v="4"/>
    </i>
    <i>
      <x v="77"/>
      <x v="4"/>
    </i>
    <i>
      <x v="78"/>
      <x v="4"/>
    </i>
    <i>
      <x v="79"/>
      <x v="4"/>
    </i>
    <i>
      <x v="80"/>
      <x v="4"/>
    </i>
    <i>
      <x v="81"/>
      <x v="4"/>
    </i>
    <i>
      <x v="82"/>
      <x v="4"/>
    </i>
    <i>
      <x v="83"/>
      <x v="4"/>
    </i>
    <i>
      <x v="84"/>
      <x v="4"/>
    </i>
    <i>
      <x v="85"/>
      <x v="4"/>
    </i>
    <i>
      <x v="86"/>
      <x v="4"/>
    </i>
    <i>
      <x v="87"/>
      <x v="4"/>
    </i>
    <i>
      <x v="88"/>
      <x v="4"/>
    </i>
    <i>
      <x v="89"/>
      <x v="4"/>
    </i>
    <i>
      <x v="90"/>
      <x v="4"/>
    </i>
    <i>
      <x v="91"/>
      <x v="4"/>
    </i>
    <i>
      <x v="92"/>
      <x v="4"/>
    </i>
    <i>
      <x v="93"/>
      <x v="4"/>
    </i>
    <i>
      <x v="94"/>
      <x v="4"/>
    </i>
    <i>
      <x v="95"/>
      <x v="4"/>
    </i>
    <i>
      <x v="96"/>
      <x v="4"/>
    </i>
    <i>
      <x v="97"/>
      <x v="4"/>
    </i>
    <i>
      <x v="98"/>
      <x v="4"/>
    </i>
    <i>
      <x v="99"/>
      <x v="4"/>
    </i>
    <i>
      <x v="100"/>
      <x v="4"/>
    </i>
    <i>
      <x v="101"/>
      <x v="4"/>
    </i>
    <i>
      <x v="102"/>
      <x v="4"/>
    </i>
    <i>
      <x v="103"/>
      <x v="4"/>
    </i>
    <i>
      <x v="104"/>
      <x v="4"/>
    </i>
    <i>
      <x v="105"/>
      <x v="4"/>
    </i>
    <i>
      <x v="106"/>
      <x v="4"/>
    </i>
    <i>
      <x v="107"/>
      <x v="4"/>
    </i>
    <i>
      <x v="108"/>
      <x v="4"/>
    </i>
    <i>
      <x v="109"/>
      <x v="4"/>
    </i>
    <i>
      <x v="110"/>
      <x v="4"/>
    </i>
    <i>
      <x v="111"/>
      <x v="4"/>
    </i>
    <i>
      <x v="112"/>
      <x v="4"/>
    </i>
    <i>
      <x v="113"/>
      <x v="4"/>
    </i>
    <i>
      <x v="114"/>
      <x v="4"/>
    </i>
    <i>
      <x v="115"/>
      <x v="4"/>
    </i>
    <i>
      <x v="116"/>
      <x v="4"/>
    </i>
    <i>
      <x v="117"/>
      <x v="4"/>
    </i>
    <i>
      <x v="118"/>
      <x v="4"/>
    </i>
    <i>
      <x v="119"/>
      <x v="4"/>
    </i>
    <i>
      <x v="120"/>
      <x v="4"/>
    </i>
    <i>
      <x v="121"/>
      <x v="4"/>
    </i>
    <i>
      <x v="122"/>
      <x v="4"/>
    </i>
    <i>
      <x v="123"/>
      <x v="4"/>
    </i>
    <i>
      <x v="124"/>
      <x v="4"/>
    </i>
    <i>
      <x v="125"/>
      <x v="4"/>
    </i>
    <i>
      <x v="126"/>
      <x v="4"/>
    </i>
    <i>
      <x v="127"/>
      <x v="4"/>
    </i>
    <i>
      <x v="128"/>
      <x v="4"/>
    </i>
    <i>
      <x v="129"/>
      <x v="4"/>
    </i>
    <i>
      <x v="130"/>
      <x v="4"/>
    </i>
    <i>
      <x v="131"/>
      <x v="4"/>
    </i>
    <i>
      <x v="132"/>
      <x v="4"/>
    </i>
    <i>
      <x v="133"/>
      <x v="4"/>
    </i>
    <i>
      <x v="134"/>
      <x v="4"/>
    </i>
    <i>
      <x v="135"/>
      <x v="4"/>
    </i>
    <i>
      <x v="136"/>
      <x v="4"/>
    </i>
    <i>
      <x v="137"/>
      <x v="4"/>
    </i>
    <i>
      <x v="138"/>
      <x v="4"/>
    </i>
    <i>
      <x v="139"/>
      <x v="4"/>
    </i>
    <i>
      <x v="140"/>
      <x v="4"/>
    </i>
    <i>
      <x v="141"/>
      <x v="4"/>
    </i>
    <i>
      <x v="142"/>
      <x v="4"/>
    </i>
    <i>
      <x v="143"/>
      <x v="4"/>
    </i>
    <i>
      <x v="144"/>
      <x v="4"/>
    </i>
    <i>
      <x v="145"/>
      <x v="4"/>
    </i>
    <i>
      <x v="146"/>
      <x v="4"/>
    </i>
    <i>
      <x v="147"/>
      <x v="4"/>
    </i>
    <i>
      <x v="148"/>
      <x v="4"/>
    </i>
    <i>
      <x v="149"/>
      <x v="4"/>
    </i>
    <i>
      <x v="150"/>
      <x v="4"/>
    </i>
    <i>
      <x v="151"/>
      <x v="4"/>
    </i>
    <i>
      <x v="152"/>
      <x v="4"/>
    </i>
    <i>
      <x v="153"/>
      <x v="4"/>
    </i>
    <i>
      <x v="154"/>
      <x v="4"/>
    </i>
    <i>
      <x v="155"/>
      <x v="4"/>
    </i>
    <i>
      <x v="156"/>
      <x v="4"/>
    </i>
    <i>
      <x v="157"/>
      <x v="4"/>
    </i>
    <i>
      <x v="158"/>
      <x v="4"/>
    </i>
    <i>
      <x v="159"/>
      <x v="4"/>
    </i>
    <i>
      <x v="160"/>
      <x v="4"/>
    </i>
    <i>
      <x v="161"/>
      <x v="4"/>
    </i>
    <i>
      <x v="162"/>
      <x v="4"/>
    </i>
    <i>
      <x v="163"/>
      <x v="4"/>
    </i>
    <i>
      <x v="164"/>
      <x v="4"/>
    </i>
    <i>
      <x v="165"/>
      <x v="4"/>
    </i>
    <i>
      <x v="166"/>
      <x v="4"/>
    </i>
    <i>
      <x v="167"/>
      <x v="4"/>
    </i>
    <i>
      <x v="168"/>
      <x v="4"/>
    </i>
    <i>
      <x v="169"/>
      <x v="4"/>
    </i>
    <i>
      <x v="170"/>
      <x v="4"/>
    </i>
    <i>
      <x v="171"/>
      <x v="4"/>
    </i>
    <i>
      <x v="172"/>
      <x v="4"/>
    </i>
    <i>
      <x v="173"/>
      <x v="4"/>
    </i>
    <i>
      <x v="174"/>
      <x v="4"/>
    </i>
    <i>
      <x v="175"/>
      <x v="4"/>
    </i>
    <i>
      <x v="176"/>
      <x v="4"/>
    </i>
    <i>
      <x v="177"/>
      <x v="4"/>
    </i>
    <i>
      <x v="178"/>
      <x v="4"/>
    </i>
    <i>
      <x v="179"/>
      <x v="4"/>
    </i>
    <i>
      <x v="180"/>
      <x v="4"/>
    </i>
    <i>
      <x v="181"/>
      <x v="4"/>
    </i>
    <i>
      <x v="182"/>
      <x v="4"/>
    </i>
    <i>
      <x v="183"/>
      <x v="4"/>
    </i>
    <i>
      <x v="184"/>
      <x v="4"/>
    </i>
    <i>
      <x v="185"/>
      <x v="4"/>
    </i>
    <i>
      <x v="186"/>
      <x v="4"/>
    </i>
    <i>
      <x v="187"/>
      <x v="4"/>
    </i>
    <i>
      <x v="188"/>
      <x v="4"/>
    </i>
    <i>
      <x v="189"/>
      <x v="4"/>
    </i>
    <i>
      <x v="190"/>
      <x v="4"/>
    </i>
    <i>
      <x v="191"/>
      <x v="4"/>
    </i>
    <i>
      <x v="192"/>
      <x v="4"/>
    </i>
    <i>
      <x v="193"/>
      <x v="4"/>
    </i>
    <i>
      <x v="194"/>
      <x v="4"/>
    </i>
    <i>
      <x v="195"/>
      <x v="4"/>
    </i>
    <i>
      <x v="196"/>
      <x v="4"/>
    </i>
    <i>
      <x v="197"/>
      <x v="4"/>
    </i>
    <i>
      <x v="198"/>
      <x v="4"/>
    </i>
    <i>
      <x v="199"/>
      <x v="4"/>
    </i>
    <i>
      <x v="200"/>
      <x v="4"/>
    </i>
    <i>
      <x v="201"/>
      <x v="4"/>
    </i>
    <i>
      <x v="202"/>
      <x v="4"/>
    </i>
    <i>
      <x v="203"/>
      <x v="4"/>
    </i>
    <i>
      <x v="204"/>
      <x v="4"/>
    </i>
    <i>
      <x v="205"/>
      <x v="4"/>
    </i>
    <i>
      <x v="206"/>
      <x v="4"/>
    </i>
    <i>
      <x v="207"/>
      <x v="4"/>
    </i>
    <i>
      <x v="208"/>
      <x v="4"/>
    </i>
    <i>
      <x v="209"/>
      <x v="4"/>
    </i>
    <i>
      <x v="210"/>
      <x v="4"/>
    </i>
    <i>
      <x v="211"/>
      <x v="4"/>
    </i>
    <i>
      <x v="212"/>
      <x v="4"/>
    </i>
    <i>
      <x v="213"/>
      <x v="4"/>
    </i>
    <i>
      <x v="214"/>
      <x v="4"/>
    </i>
    <i>
      <x v="215"/>
      <x v="4"/>
    </i>
    <i>
      <x v="216"/>
      <x v="4"/>
    </i>
    <i>
      <x v="217"/>
      <x v="4"/>
    </i>
    <i>
      <x v="218"/>
      <x v="4"/>
    </i>
    <i>
      <x v="219"/>
      <x v="4"/>
    </i>
    <i>
      <x v="220"/>
      <x v="4"/>
    </i>
    <i>
      <x v="221"/>
      <x v="4"/>
    </i>
    <i>
      <x v="222"/>
      <x v="4"/>
    </i>
    <i>
      <x v="223"/>
      <x v="4"/>
    </i>
    <i>
      <x v="224"/>
      <x v="4"/>
    </i>
    <i>
      <x v="225"/>
      <x v="4"/>
    </i>
    <i>
      <x v="226"/>
      <x v="4"/>
    </i>
    <i>
      <x v="227"/>
      <x v="4"/>
    </i>
    <i>
      <x v="228"/>
      <x v="4"/>
    </i>
    <i>
      <x v="229"/>
      <x v="4"/>
    </i>
    <i>
      <x v="230"/>
      <x v="4"/>
    </i>
    <i>
      <x v="231"/>
      <x v="4"/>
    </i>
    <i>
      <x v="232"/>
      <x v="4"/>
    </i>
    <i>
      <x v="233"/>
      <x v="4"/>
    </i>
    <i>
      <x v="234"/>
      <x v="4"/>
    </i>
    <i>
      <x v="235"/>
      <x v="4"/>
    </i>
    <i>
      <x v="236"/>
      <x v="4"/>
    </i>
    <i>
      <x v="237"/>
      <x v="4"/>
    </i>
    <i>
      <x v="238"/>
      <x v="4"/>
    </i>
    <i>
      <x v="239"/>
      <x v="4"/>
    </i>
    <i>
      <x v="240"/>
      <x v="4"/>
    </i>
    <i>
      <x v="241"/>
      <x v="4"/>
    </i>
    <i>
      <x v="242"/>
      <x v="4"/>
    </i>
    <i>
      <x v="243"/>
      <x v="4"/>
    </i>
    <i>
      <x v="244"/>
      <x v="4"/>
    </i>
    <i>
      <x v="245"/>
      <x v="4"/>
    </i>
    <i>
      <x v="246"/>
      <x v="4"/>
    </i>
    <i>
      <x v="247"/>
      <x v="4"/>
    </i>
    <i>
      <x v="248"/>
      <x v="4"/>
    </i>
    <i>
      <x v="249"/>
      <x v="4"/>
    </i>
    <i>
      <x v="250"/>
      <x v="4"/>
    </i>
    <i>
      <x v="251"/>
      <x v="4"/>
    </i>
    <i>
      <x v="252"/>
      <x v="4"/>
    </i>
    <i>
      <x v="253"/>
      <x v="4"/>
    </i>
    <i>
      <x v="254"/>
      <x v="4"/>
    </i>
    <i>
      <x v="255"/>
      <x v="4"/>
    </i>
    <i>
      <x v="256"/>
      <x v="4"/>
    </i>
    <i>
      <x v="257"/>
      <x v="4"/>
    </i>
    <i>
      <x v="258"/>
      <x v="4"/>
    </i>
    <i>
      <x v="259"/>
      <x v="4"/>
    </i>
    <i>
      <x v="260"/>
      <x v="4"/>
    </i>
    <i>
      <x v="261"/>
      <x v="4"/>
    </i>
    <i>
      <x v="262"/>
      <x v="4"/>
    </i>
    <i>
      <x v="263"/>
      <x v="4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3"/>
      <x v="3"/>
    </i>
    <i>
      <x v="274"/>
      <x v="3"/>
    </i>
    <i>
      <x v="275"/>
      <x v="3"/>
    </i>
    <i>
      <x v="276"/>
      <x v="3"/>
    </i>
    <i>
      <x v="277"/>
      <x v="3"/>
    </i>
    <i>
      <x v="278"/>
      <x v="3"/>
    </i>
    <i>
      <x v="279"/>
      <x v="3"/>
    </i>
    <i>
      <x v="280"/>
      <x v="4"/>
    </i>
    <i>
      <x v="281"/>
      <x v="4"/>
    </i>
    <i>
      <x v="282"/>
      <x v="4"/>
    </i>
    <i>
      <x v="283"/>
      <x v="4"/>
    </i>
    <i>
      <x v="284"/>
      <x v="4"/>
    </i>
    <i>
      <x v="285"/>
      <x v="4"/>
    </i>
    <i>
      <x v="286"/>
      <x v="4"/>
    </i>
    <i>
      <x v="287"/>
      <x v="4"/>
    </i>
    <i>
      <x v="288"/>
      <x v="4"/>
    </i>
    <i>
      <x v="289"/>
      <x v="4"/>
    </i>
    <i>
      <x v="290"/>
      <x v="4"/>
    </i>
    <i>
      <x v="291"/>
      <x v="4"/>
    </i>
    <i>
      <x v="292"/>
      <x v="4"/>
    </i>
    <i>
      <x v="293"/>
      <x v="4"/>
    </i>
    <i>
      <x v="294"/>
      <x v="4"/>
    </i>
    <i>
      <x v="295"/>
      <x v="4"/>
    </i>
    <i>
      <x v="296"/>
      <x v="4"/>
    </i>
    <i>
      <x v="297"/>
      <x v="4"/>
    </i>
    <i>
      <x v="298"/>
      <x v="4"/>
    </i>
    <i>
      <x v="299"/>
      <x v="4"/>
    </i>
    <i>
      <x v="300"/>
      <x v="4"/>
    </i>
    <i>
      <x v="301"/>
      <x v="4"/>
    </i>
    <i>
      <x v="302"/>
      <x v="4"/>
    </i>
    <i>
      <x v="303"/>
      <x v="4"/>
    </i>
    <i>
      <x v="304"/>
      <x v="4"/>
    </i>
    <i>
      <x v="305"/>
      <x v="4"/>
    </i>
    <i>
      <x v="306"/>
      <x v="4"/>
    </i>
    <i>
      <x v="307"/>
      <x v="4"/>
    </i>
    <i>
      <x v="308"/>
      <x v="4"/>
    </i>
    <i>
      <x v="309"/>
      <x v="4"/>
    </i>
    <i>
      <x v="310"/>
      <x v="4"/>
    </i>
    <i>
      <x v="311"/>
      <x v="4"/>
    </i>
    <i>
      <x v="312"/>
      <x v="4"/>
    </i>
    <i>
      <x v="313"/>
      <x v="4"/>
    </i>
    <i>
      <x v="314"/>
      <x v="4"/>
    </i>
    <i>
      <x v="315"/>
      <x v="4"/>
    </i>
    <i>
      <x v="316"/>
      <x v="4"/>
    </i>
    <i>
      <x v="317"/>
      <x v="4"/>
    </i>
    <i>
      <x v="318"/>
      <x v="4"/>
    </i>
    <i>
      <x v="319"/>
      <x v="4"/>
    </i>
    <i>
      <x v="320"/>
      <x v="4"/>
    </i>
    <i>
      <x v="321"/>
      <x v="4"/>
    </i>
    <i>
      <x v="322"/>
      <x v="4"/>
    </i>
    <i>
      <x v="323"/>
      <x v="4"/>
    </i>
    <i>
      <x v="324"/>
      <x v="4"/>
    </i>
    <i>
      <x v="325"/>
      <x v="4"/>
    </i>
    <i>
      <x v="326"/>
      <x v="4"/>
    </i>
    <i>
      <x v="327"/>
      <x v="4"/>
    </i>
    <i>
      <x v="328"/>
      <x v="4"/>
    </i>
    <i>
      <x v="329"/>
      <x v="4"/>
    </i>
    <i>
      <x v="330"/>
      <x v="4"/>
    </i>
    <i>
      <x v="331"/>
      <x v="4"/>
    </i>
    <i>
      <x v="332"/>
      <x v="4"/>
    </i>
    <i>
      <x v="333"/>
      <x v="4"/>
    </i>
    <i>
      <x v="334"/>
      <x v="4"/>
    </i>
    <i>
      <x v="335"/>
      <x v="4"/>
    </i>
    <i>
      <x v="336"/>
      <x v="4"/>
    </i>
    <i>
      <x v="337"/>
      <x v="4"/>
    </i>
    <i>
      <x v="338"/>
      <x v="4"/>
    </i>
    <i>
      <x v="339"/>
      <x v="4"/>
    </i>
    <i>
      <x v="340"/>
      <x v="4"/>
    </i>
    <i>
      <x v="341"/>
      <x v="4"/>
    </i>
    <i>
      <x v="342"/>
      <x v="4"/>
    </i>
    <i>
      <x v="343"/>
      <x v="4"/>
    </i>
    <i>
      <x v="344"/>
      <x v="4"/>
    </i>
    <i>
      <x v="345"/>
      <x v="4"/>
    </i>
    <i>
      <x v="346"/>
      <x v="4"/>
    </i>
    <i>
      <x v="347"/>
      <x v="4"/>
    </i>
    <i>
      <x v="348"/>
      <x v="4"/>
    </i>
    <i>
      <x v="349"/>
      <x v="4"/>
    </i>
    <i>
      <x v="350"/>
      <x v="4"/>
    </i>
    <i>
      <x v="351"/>
      <x v="4"/>
    </i>
    <i>
      <x v="352"/>
      <x v="4"/>
    </i>
    <i>
      <x v="353"/>
      <x v="4"/>
    </i>
    <i>
      <x v="354"/>
      <x v="4"/>
    </i>
    <i>
      <x v="355"/>
      <x v="4"/>
    </i>
    <i>
      <x v="356"/>
      <x v="4"/>
    </i>
    <i>
      <x v="357"/>
      <x v="4"/>
    </i>
    <i>
      <x v="358"/>
      <x v="4"/>
    </i>
    <i>
      <x v="359"/>
      <x v="4"/>
    </i>
    <i>
      <x v="360"/>
      <x v="4"/>
    </i>
    <i>
      <x v="361"/>
      <x v="4"/>
    </i>
  </rowItems>
  <colItems count="1">
    <i/>
  </colItems>
  <formats count="1">
    <format dxfId="2">
      <pivotArea field="7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09155-381C-4432-9B5A-1D7F5E378C6D}" name="TablaDinámica7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Q3:Q18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m="1" x="15"/>
        <item m="1" x="17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5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3F3C8-DE76-42AA-BDDD-06E650266948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3023" firstHeaderRow="1" firstDataRow="1" firstDataCol="7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10"/>
        <item m="1" x="11"/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m="1" x="25"/>
        <item m="1" x="17"/>
        <item m="1" x="4"/>
        <item m="1" x="5"/>
        <item m="1" x="22"/>
        <item m="1" x="20"/>
        <item x="0"/>
        <item m="1" x="12"/>
        <item m="1" x="13"/>
        <item m="1" x="14"/>
        <item m="1" x="15"/>
        <item m="1" x="16"/>
        <item m="1" x="18"/>
        <item m="1" x="19"/>
        <item m="1" x="21"/>
        <item m="1" x="23"/>
        <item m="1" x="24"/>
        <item m="1" x="6"/>
        <item m="1" x="7"/>
        <item m="1" x="8"/>
        <item m="1" x="9"/>
        <item m="1" x="10"/>
        <item m="1" x="11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2"/>
        <item m="1" x="7"/>
        <item m="1" x="9"/>
        <item m="1" x="10"/>
        <item x="1"/>
        <item m="1" x="8"/>
        <item m="1" x="6"/>
        <item x="0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m="1" x="15"/>
        <item m="1" x="17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m="1" x="18"/>
        <item m="1" x="14"/>
        <item m="1" x="8"/>
        <item m="1" x="4"/>
        <item m="1" x="19"/>
        <item m="1" x="15"/>
        <item m="1" x="9"/>
        <item m="1" x="5"/>
        <item m="1" x="20"/>
        <item m="1" x="16"/>
        <item m="1" x="11"/>
        <item m="1" x="6"/>
        <item m="1" x="10"/>
        <item m="1" x="17"/>
        <item m="1" x="13"/>
        <item m="1" x="7"/>
        <item m="1" x="12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5"/>
    <field x="6"/>
    <field x="7"/>
    <field x="9"/>
    <field x="8"/>
    <field x="10"/>
    <field x="19"/>
  </rowFields>
  <rowItems count="3020">
    <i>
      <x v="2"/>
      <x v="6"/>
      <x v="1"/>
      <x v="4"/>
      <x v="41"/>
      <x v="3"/>
      <x/>
    </i>
    <i r="3">
      <x v="7"/>
      <x v="41"/>
      <x v="3"/>
      <x/>
    </i>
    <i r="2">
      <x v="3"/>
      <x v="7"/>
      <x v="264"/>
      <x v="3"/>
      <x v="19"/>
    </i>
    <i r="4">
      <x v="265"/>
      <x v="3"/>
      <x v="20"/>
    </i>
    <i r="4">
      <x v="266"/>
      <x v="3"/>
      <x v="20"/>
    </i>
    <i r="4">
      <x v="267"/>
      <x v="3"/>
      <x v="20"/>
    </i>
    <i r="4">
      <x v="268"/>
      <x v="3"/>
      <x v="20"/>
    </i>
    <i r="4">
      <x v="269"/>
      <x v="3"/>
      <x v="20"/>
    </i>
    <i r="4">
      <x v="270"/>
      <x v="3"/>
      <x v="20"/>
    </i>
    <i r="4">
      <x v="271"/>
      <x v="3"/>
      <x v="20"/>
    </i>
    <i r="4">
      <x v="272"/>
      <x v="3"/>
      <x v="20"/>
    </i>
    <i r="4">
      <x v="273"/>
      <x v="3"/>
      <x v="20"/>
    </i>
    <i r="4">
      <x v="274"/>
      <x v="3"/>
      <x v="20"/>
    </i>
    <i r="4">
      <x v="275"/>
      <x v="3"/>
      <x v="20"/>
    </i>
    <i r="4">
      <x v="276"/>
      <x v="3"/>
      <x v="18"/>
    </i>
    <i r="4">
      <x v="277"/>
      <x v="3"/>
      <x v="20"/>
    </i>
    <i r="4">
      <x v="278"/>
      <x v="3"/>
      <x v="20"/>
    </i>
    <i r="4">
      <x v="279"/>
      <x v="3"/>
      <x v="20"/>
    </i>
    <i>
      <x v="3"/>
      <x v="6"/>
      <x v="1"/>
      <x v="4"/>
      <x v="41"/>
      <x v="4"/>
      <x/>
    </i>
    <i r="5">
      <x v="5"/>
      <x/>
    </i>
    <i r="2">
      <x v="3"/>
      <x v="7"/>
      <x v="264"/>
      <x v="4"/>
      <x v="19"/>
    </i>
    <i r="5">
      <x v="5"/>
      <x v="19"/>
    </i>
    <i r="4">
      <x v="265"/>
      <x v="4"/>
      <x v="20"/>
    </i>
    <i r="5">
      <x v="5"/>
      <x v="20"/>
    </i>
    <i r="4">
      <x v="266"/>
      <x v="4"/>
      <x v="20"/>
    </i>
    <i r="5">
      <x v="5"/>
      <x v="20"/>
    </i>
    <i r="4">
      <x v="267"/>
      <x v="4"/>
      <x v="20"/>
    </i>
    <i r="5">
      <x v="5"/>
      <x v="20"/>
    </i>
    <i r="4">
      <x v="268"/>
      <x v="4"/>
      <x v="20"/>
    </i>
    <i r="5">
      <x v="5"/>
      <x v="20"/>
    </i>
    <i r="4">
      <x v="269"/>
      <x v="4"/>
      <x v="20"/>
    </i>
    <i r="5">
      <x v="5"/>
      <x v="20"/>
    </i>
    <i r="4">
      <x v="270"/>
      <x v="4"/>
      <x v="20"/>
    </i>
    <i r="5">
      <x v="5"/>
      <x v="20"/>
    </i>
    <i r="4">
      <x v="271"/>
      <x v="4"/>
      <x v="20"/>
    </i>
    <i r="5">
      <x v="5"/>
      <x v="20"/>
    </i>
    <i r="4">
      <x v="272"/>
      <x v="4"/>
      <x v="20"/>
    </i>
    <i r="5">
      <x v="5"/>
      <x v="20"/>
    </i>
    <i r="4">
      <x v="273"/>
      <x v="4"/>
      <x v="20"/>
    </i>
    <i r="5">
      <x v="5"/>
      <x v="20"/>
    </i>
    <i r="4">
      <x v="274"/>
      <x v="4"/>
      <x v="20"/>
    </i>
    <i r="5">
      <x v="5"/>
      <x v="20"/>
    </i>
    <i r="4">
      <x v="275"/>
      <x v="4"/>
      <x v="20"/>
    </i>
    <i r="5">
      <x v="5"/>
      <x v="20"/>
    </i>
    <i r="4">
      <x v="276"/>
      <x v="4"/>
      <x v="18"/>
    </i>
    <i r="5">
      <x v="5"/>
      <x v="18"/>
    </i>
    <i r="4">
      <x v="277"/>
      <x v="4"/>
      <x v="20"/>
    </i>
    <i r="5">
      <x v="5"/>
      <x v="20"/>
    </i>
    <i r="4">
      <x v="278"/>
      <x v="4"/>
      <x v="20"/>
    </i>
    <i r="5">
      <x v="5"/>
      <x v="20"/>
    </i>
    <i r="4">
      <x v="279"/>
      <x v="4"/>
      <x v="20"/>
    </i>
    <i r="5">
      <x v="5"/>
      <x v="20"/>
    </i>
    <i>
      <x v="4"/>
      <x v="6"/>
      <x v="1"/>
      <x v="4"/>
      <x v="41"/>
      <x v="3"/>
      <x/>
    </i>
    <i r="5">
      <x v="6"/>
      <x/>
    </i>
    <i r="3">
      <x v="7"/>
      <x v="41"/>
      <x v="7"/>
      <x/>
    </i>
    <i r="2">
      <x v="3"/>
      <x/>
      <x v="264"/>
      <x v="3"/>
      <x v="19"/>
    </i>
    <i r="5">
      <x v="6"/>
      <x v="19"/>
    </i>
    <i r="4">
      <x v="265"/>
      <x v="3"/>
      <x v="20"/>
    </i>
    <i r="5">
      <x v="6"/>
      <x v="20"/>
    </i>
    <i r="4">
      <x v="266"/>
      <x v="3"/>
      <x v="20"/>
    </i>
    <i r="5">
      <x v="6"/>
      <x v="20"/>
    </i>
    <i r="4">
      <x v="267"/>
      <x v="3"/>
      <x v="20"/>
    </i>
    <i r="5">
      <x v="6"/>
      <x v="20"/>
    </i>
    <i r="4">
      <x v="268"/>
      <x v="3"/>
      <x v="20"/>
    </i>
    <i r="5">
      <x v="6"/>
      <x v="20"/>
    </i>
    <i r="4">
      <x v="269"/>
      <x v="3"/>
      <x v="20"/>
    </i>
    <i r="5">
      <x v="6"/>
      <x v="20"/>
    </i>
    <i r="4">
      <x v="270"/>
      <x v="3"/>
      <x v="20"/>
    </i>
    <i r="5">
      <x v="6"/>
      <x v="20"/>
    </i>
    <i r="4">
      <x v="271"/>
      <x v="3"/>
      <x v="20"/>
    </i>
    <i r="5">
      <x v="6"/>
      <x v="20"/>
    </i>
    <i r="4">
      <x v="272"/>
      <x v="3"/>
      <x v="20"/>
    </i>
    <i r="5">
      <x v="6"/>
      <x v="20"/>
    </i>
    <i r="4">
      <x v="273"/>
      <x v="3"/>
      <x v="20"/>
    </i>
    <i r="5">
      <x v="6"/>
      <x v="20"/>
    </i>
    <i r="4">
      <x v="274"/>
      <x v="3"/>
      <x v="20"/>
    </i>
    <i r="5">
      <x v="6"/>
      <x v="20"/>
    </i>
    <i r="4">
      <x v="275"/>
      <x v="3"/>
      <x v="20"/>
    </i>
    <i r="5">
      <x v="6"/>
      <x v="20"/>
    </i>
    <i r="4">
      <x v="276"/>
      <x v="3"/>
      <x v="18"/>
    </i>
    <i r="5">
      <x v="6"/>
      <x v="18"/>
    </i>
    <i r="4">
      <x v="277"/>
      <x v="3"/>
      <x v="20"/>
    </i>
    <i r="5">
      <x v="6"/>
      <x v="20"/>
    </i>
    <i r="4">
      <x v="278"/>
      <x v="3"/>
      <x v="20"/>
    </i>
    <i r="5">
      <x v="6"/>
      <x v="20"/>
    </i>
    <i r="4">
      <x v="279"/>
      <x v="3"/>
      <x v="20"/>
    </i>
    <i r="5">
      <x v="6"/>
      <x v="20"/>
    </i>
    <i r="2">
      <x v="4"/>
      <x v="7"/>
      <x/>
      <x v="3"/>
      <x v="20"/>
    </i>
    <i r="5">
      <x v="6"/>
      <x v="20"/>
    </i>
    <i r="4">
      <x v="1"/>
      <x v="3"/>
      <x v="20"/>
    </i>
    <i r="5">
      <x v="6"/>
      <x v="20"/>
    </i>
    <i r="4">
      <x v="2"/>
      <x v="3"/>
      <x v="20"/>
    </i>
    <i r="5">
      <x v="6"/>
      <x v="20"/>
    </i>
    <i r="4">
      <x v="3"/>
      <x v="3"/>
      <x v="20"/>
    </i>
    <i r="5">
      <x v="6"/>
      <x v="20"/>
    </i>
    <i r="4">
      <x v="4"/>
      <x v="3"/>
      <x v="20"/>
    </i>
    <i r="5">
      <x v="6"/>
      <x v="20"/>
    </i>
    <i r="4">
      <x v="5"/>
      <x v="3"/>
      <x v="20"/>
    </i>
    <i r="5">
      <x v="6"/>
      <x v="20"/>
    </i>
    <i r="4">
      <x v="6"/>
      <x v="3"/>
      <x v="20"/>
    </i>
    <i r="5">
      <x v="6"/>
      <x v="20"/>
    </i>
    <i r="4">
      <x v="7"/>
      <x v="3"/>
      <x v="20"/>
    </i>
    <i r="5">
      <x v="6"/>
      <x v="20"/>
    </i>
    <i r="4">
      <x v="8"/>
      <x v="3"/>
      <x v="20"/>
    </i>
    <i r="5">
      <x v="6"/>
      <x v="20"/>
    </i>
    <i r="4">
      <x v="9"/>
      <x v="3"/>
      <x v="20"/>
    </i>
    <i r="5">
      <x v="6"/>
      <x v="20"/>
    </i>
    <i r="4">
      <x v="10"/>
      <x v="3"/>
      <x v="20"/>
    </i>
    <i r="5">
      <x v="6"/>
      <x v="20"/>
    </i>
    <i r="4">
      <x v="11"/>
      <x v="3"/>
      <x v="20"/>
    </i>
    <i r="5">
      <x v="6"/>
      <x v="20"/>
    </i>
    <i r="4">
      <x v="12"/>
      <x v="3"/>
      <x v="20"/>
    </i>
    <i r="5">
      <x v="6"/>
      <x v="20"/>
    </i>
    <i r="4">
      <x v="13"/>
      <x v="3"/>
      <x v="20"/>
    </i>
    <i r="5">
      <x v="6"/>
      <x v="20"/>
    </i>
    <i r="4">
      <x v="14"/>
      <x v="3"/>
      <x v="20"/>
    </i>
    <i r="5">
      <x v="6"/>
      <x v="20"/>
    </i>
    <i r="4">
      <x v="15"/>
      <x v="3"/>
      <x v="20"/>
    </i>
    <i r="5">
      <x v="6"/>
      <x v="20"/>
    </i>
    <i r="4">
      <x v="16"/>
      <x v="3"/>
      <x v="20"/>
    </i>
    <i r="5">
      <x v="6"/>
      <x v="20"/>
    </i>
    <i r="4">
      <x v="17"/>
      <x v="3"/>
      <x v="20"/>
    </i>
    <i r="5">
      <x v="6"/>
      <x v="20"/>
    </i>
    <i r="4">
      <x v="18"/>
      <x v="3"/>
      <x v="20"/>
    </i>
    <i r="5">
      <x v="6"/>
      <x v="20"/>
    </i>
    <i r="4">
      <x v="19"/>
      <x v="3"/>
      <x v="20"/>
    </i>
    <i r="5">
      <x v="6"/>
      <x v="20"/>
    </i>
    <i r="4">
      <x v="20"/>
      <x v="3"/>
      <x v="20"/>
    </i>
    <i r="5">
      <x v="6"/>
      <x v="20"/>
    </i>
    <i r="4">
      <x v="21"/>
      <x v="3"/>
      <x v="20"/>
    </i>
    <i r="5">
      <x v="6"/>
      <x v="20"/>
    </i>
    <i r="4">
      <x v="22"/>
      <x v="3"/>
      <x v="20"/>
    </i>
    <i r="5">
      <x v="6"/>
      <x v="20"/>
    </i>
    <i r="4">
      <x v="23"/>
      <x v="3"/>
      <x v="20"/>
    </i>
    <i r="5">
      <x v="6"/>
      <x v="20"/>
    </i>
    <i r="4">
      <x v="24"/>
      <x v="3"/>
      <x v="20"/>
    </i>
    <i r="5">
      <x v="6"/>
      <x v="20"/>
    </i>
    <i r="4">
      <x v="25"/>
      <x v="3"/>
      <x v="20"/>
    </i>
    <i r="5">
      <x v="6"/>
      <x v="20"/>
    </i>
    <i r="4">
      <x v="26"/>
      <x v="3"/>
      <x v="20"/>
    </i>
    <i r="5">
      <x v="6"/>
      <x v="20"/>
    </i>
    <i r="4">
      <x v="27"/>
      <x v="3"/>
      <x v="20"/>
    </i>
    <i r="5">
      <x v="6"/>
      <x v="20"/>
    </i>
    <i r="4">
      <x v="28"/>
      <x v="3"/>
      <x v="20"/>
    </i>
    <i r="5">
      <x v="6"/>
      <x v="20"/>
    </i>
    <i r="4">
      <x v="29"/>
      <x v="3"/>
      <x v="20"/>
    </i>
    <i r="5">
      <x v="6"/>
      <x v="20"/>
    </i>
    <i r="4">
      <x v="30"/>
      <x v="3"/>
      <x v="20"/>
    </i>
    <i r="5">
      <x v="6"/>
      <x v="20"/>
    </i>
    <i r="4">
      <x v="31"/>
      <x v="3"/>
      <x v="20"/>
    </i>
    <i r="5">
      <x v="6"/>
      <x v="20"/>
    </i>
    <i r="4">
      <x v="32"/>
      <x v="3"/>
      <x v="20"/>
    </i>
    <i r="5">
      <x v="6"/>
      <x v="20"/>
    </i>
    <i r="4">
      <x v="33"/>
      <x v="3"/>
      <x v="20"/>
    </i>
    <i r="5">
      <x v="6"/>
      <x v="20"/>
    </i>
    <i r="4">
      <x v="34"/>
      <x v="3"/>
      <x v="20"/>
    </i>
    <i r="5">
      <x v="6"/>
      <x v="20"/>
    </i>
    <i r="4">
      <x v="35"/>
      <x v="3"/>
      <x v="20"/>
    </i>
    <i r="5">
      <x v="6"/>
      <x v="20"/>
    </i>
    <i r="4">
      <x v="36"/>
      <x v="3"/>
      <x v="20"/>
    </i>
    <i r="5">
      <x v="6"/>
      <x v="20"/>
    </i>
    <i r="4">
      <x v="37"/>
      <x v="3"/>
      <x v="20"/>
    </i>
    <i r="5">
      <x v="6"/>
      <x v="20"/>
    </i>
    <i r="4">
      <x v="38"/>
      <x v="3"/>
      <x v="20"/>
    </i>
    <i r="5">
      <x v="6"/>
      <x v="20"/>
    </i>
    <i r="4">
      <x v="39"/>
      <x v="3"/>
      <x v="20"/>
    </i>
    <i r="5">
      <x v="6"/>
      <x v="20"/>
    </i>
    <i r="4">
      <x v="40"/>
      <x v="3"/>
      <x v="20"/>
    </i>
    <i r="5">
      <x v="6"/>
      <x v="20"/>
    </i>
    <i r="4">
      <x v="42"/>
      <x v="3"/>
      <x v="20"/>
    </i>
    <i r="5">
      <x v="6"/>
      <x v="20"/>
    </i>
    <i r="4">
      <x v="43"/>
      <x v="3"/>
      <x v="20"/>
    </i>
    <i r="5">
      <x v="6"/>
      <x v="20"/>
    </i>
    <i r="4">
      <x v="44"/>
      <x v="3"/>
      <x v="20"/>
    </i>
    <i r="5">
      <x v="6"/>
      <x v="20"/>
    </i>
    <i r="4">
      <x v="45"/>
      <x v="3"/>
      <x v="20"/>
    </i>
    <i r="5">
      <x v="6"/>
      <x v="20"/>
    </i>
    <i r="4">
      <x v="46"/>
      <x v="3"/>
      <x v="20"/>
    </i>
    <i r="5">
      <x v="6"/>
      <x v="20"/>
    </i>
    <i r="4">
      <x v="47"/>
      <x v="3"/>
      <x v="20"/>
    </i>
    <i r="5">
      <x v="6"/>
      <x v="20"/>
    </i>
    <i r="4">
      <x v="48"/>
      <x v="3"/>
      <x v="20"/>
    </i>
    <i r="5">
      <x v="6"/>
      <x v="20"/>
    </i>
    <i r="4">
      <x v="49"/>
      <x v="3"/>
      <x v="20"/>
    </i>
    <i r="5">
      <x v="6"/>
      <x v="20"/>
    </i>
    <i r="4">
      <x v="50"/>
      <x v="3"/>
      <x v="20"/>
    </i>
    <i r="5">
      <x v="6"/>
      <x v="20"/>
    </i>
    <i r="4">
      <x v="51"/>
      <x v="3"/>
      <x v="20"/>
    </i>
    <i r="5">
      <x v="6"/>
      <x v="20"/>
    </i>
    <i r="4">
      <x v="52"/>
      <x v="3"/>
      <x v="20"/>
    </i>
    <i r="5">
      <x v="6"/>
      <x v="20"/>
    </i>
    <i r="4">
      <x v="53"/>
      <x v="3"/>
      <x v="20"/>
    </i>
    <i r="5">
      <x v="6"/>
      <x v="20"/>
    </i>
    <i r="4">
      <x v="54"/>
      <x v="3"/>
      <x v="20"/>
    </i>
    <i r="5">
      <x v="6"/>
      <x v="20"/>
    </i>
    <i r="4">
      <x v="55"/>
      <x v="3"/>
      <x v="20"/>
    </i>
    <i r="5">
      <x v="6"/>
      <x v="20"/>
    </i>
    <i r="4">
      <x v="56"/>
      <x v="3"/>
      <x v="20"/>
    </i>
    <i r="5">
      <x v="6"/>
      <x v="20"/>
    </i>
    <i r="4">
      <x v="57"/>
      <x v="3"/>
      <x v="20"/>
    </i>
    <i r="5">
      <x v="6"/>
      <x v="20"/>
    </i>
    <i r="4">
      <x v="58"/>
      <x v="3"/>
      <x v="20"/>
    </i>
    <i r="5">
      <x v="6"/>
      <x v="20"/>
    </i>
    <i r="4">
      <x v="59"/>
      <x v="3"/>
      <x v="20"/>
    </i>
    <i r="5">
      <x v="6"/>
      <x v="20"/>
    </i>
    <i r="4">
      <x v="60"/>
      <x v="3"/>
      <x v="20"/>
    </i>
    <i r="5">
      <x v="6"/>
      <x v="20"/>
    </i>
    <i r="4">
      <x v="61"/>
      <x v="3"/>
      <x v="20"/>
    </i>
    <i r="5">
      <x v="6"/>
      <x v="20"/>
    </i>
    <i r="4">
      <x v="62"/>
      <x v="3"/>
      <x v="20"/>
    </i>
    <i r="5">
      <x v="6"/>
      <x v="20"/>
    </i>
    <i r="4">
      <x v="63"/>
      <x v="3"/>
      <x v="20"/>
    </i>
    <i r="5">
      <x v="6"/>
      <x v="20"/>
    </i>
    <i r="4">
      <x v="64"/>
      <x v="3"/>
      <x v="20"/>
    </i>
    <i r="5">
      <x v="6"/>
      <x v="20"/>
    </i>
    <i r="4">
      <x v="65"/>
      <x v="3"/>
      <x v="20"/>
    </i>
    <i r="5">
      <x v="6"/>
      <x v="20"/>
    </i>
    <i r="4">
      <x v="66"/>
      <x v="3"/>
      <x v="20"/>
    </i>
    <i r="5">
      <x v="6"/>
      <x v="20"/>
    </i>
    <i r="4">
      <x v="67"/>
      <x v="3"/>
      <x v="20"/>
    </i>
    <i r="5">
      <x v="6"/>
      <x v="20"/>
    </i>
    <i r="4">
      <x v="68"/>
      <x v="3"/>
      <x v="20"/>
    </i>
    <i r="5">
      <x v="6"/>
      <x v="20"/>
    </i>
    <i r="4">
      <x v="69"/>
      <x v="3"/>
      <x v="20"/>
    </i>
    <i r="5">
      <x v="6"/>
      <x v="20"/>
    </i>
    <i r="4">
      <x v="70"/>
      <x v="3"/>
      <x v="20"/>
    </i>
    <i r="5">
      <x v="6"/>
      <x v="20"/>
    </i>
    <i r="4">
      <x v="71"/>
      <x v="3"/>
      <x v="20"/>
    </i>
    <i r="5">
      <x v="6"/>
      <x v="20"/>
    </i>
    <i r="4">
      <x v="72"/>
      <x v="3"/>
      <x v="20"/>
    </i>
    <i r="5">
      <x v="6"/>
      <x v="20"/>
    </i>
    <i r="4">
      <x v="73"/>
      <x v="3"/>
      <x v="20"/>
    </i>
    <i r="5">
      <x v="6"/>
      <x v="20"/>
    </i>
    <i r="4">
      <x v="74"/>
      <x v="3"/>
      <x v="20"/>
    </i>
    <i r="5">
      <x v="6"/>
      <x v="20"/>
    </i>
    <i r="4">
      <x v="75"/>
      <x v="3"/>
      <x v="20"/>
    </i>
    <i r="5">
      <x v="6"/>
      <x v="20"/>
    </i>
    <i r="4">
      <x v="76"/>
      <x v="3"/>
      <x v="20"/>
    </i>
    <i r="5">
      <x v="6"/>
      <x v="20"/>
    </i>
    <i r="4">
      <x v="77"/>
      <x v="3"/>
      <x v="20"/>
    </i>
    <i r="5">
      <x v="6"/>
      <x v="20"/>
    </i>
    <i r="4">
      <x v="78"/>
      <x v="3"/>
      <x v="20"/>
    </i>
    <i r="5">
      <x v="6"/>
      <x v="20"/>
    </i>
    <i r="4">
      <x v="79"/>
      <x v="3"/>
      <x v="20"/>
    </i>
    <i r="5">
      <x v="6"/>
      <x v="20"/>
    </i>
    <i r="4">
      <x v="80"/>
      <x v="3"/>
      <x v="20"/>
    </i>
    <i r="5">
      <x v="6"/>
      <x v="20"/>
    </i>
    <i r="4">
      <x v="81"/>
      <x v="3"/>
      <x v="20"/>
    </i>
    <i r="5">
      <x v="6"/>
      <x v="20"/>
    </i>
    <i r="4">
      <x v="82"/>
      <x v="3"/>
      <x v="20"/>
    </i>
    <i r="5">
      <x v="6"/>
      <x v="20"/>
    </i>
    <i r="4">
      <x v="83"/>
      <x v="3"/>
      <x v="20"/>
    </i>
    <i r="5">
      <x v="6"/>
      <x v="20"/>
    </i>
    <i r="4">
      <x v="84"/>
      <x v="3"/>
      <x v="20"/>
    </i>
    <i r="5">
      <x v="6"/>
      <x v="20"/>
    </i>
    <i r="4">
      <x v="85"/>
      <x v="3"/>
      <x v="20"/>
    </i>
    <i r="5">
      <x v="6"/>
      <x v="20"/>
    </i>
    <i r="4">
      <x v="86"/>
      <x v="3"/>
      <x v="20"/>
    </i>
    <i r="5">
      <x v="6"/>
      <x v="20"/>
    </i>
    <i r="4">
      <x v="87"/>
      <x v="3"/>
      <x v="20"/>
    </i>
    <i r="5">
      <x v="6"/>
      <x v="20"/>
    </i>
    <i r="4">
      <x v="88"/>
      <x v="3"/>
      <x v="20"/>
    </i>
    <i r="5">
      <x v="6"/>
      <x v="20"/>
    </i>
    <i r="4">
      <x v="89"/>
      <x v="3"/>
      <x v="20"/>
    </i>
    <i r="5">
      <x v="6"/>
      <x v="20"/>
    </i>
    <i r="4">
      <x v="90"/>
      <x v="3"/>
      <x v="20"/>
    </i>
    <i r="5">
      <x v="6"/>
      <x v="20"/>
    </i>
    <i r="4">
      <x v="91"/>
      <x v="3"/>
      <x v="20"/>
    </i>
    <i r="5">
      <x v="6"/>
      <x v="20"/>
    </i>
    <i r="4">
      <x v="92"/>
      <x v="3"/>
      <x v="20"/>
    </i>
    <i r="5">
      <x v="6"/>
      <x v="20"/>
    </i>
    <i r="4">
      <x v="93"/>
      <x v="3"/>
      <x v="20"/>
    </i>
    <i r="5">
      <x v="6"/>
      <x v="20"/>
    </i>
    <i r="4">
      <x v="94"/>
      <x v="3"/>
      <x v="20"/>
    </i>
    <i r="5">
      <x v="6"/>
      <x v="20"/>
    </i>
    <i r="4">
      <x v="95"/>
      <x v="3"/>
      <x v="20"/>
    </i>
    <i r="5">
      <x v="6"/>
      <x v="20"/>
    </i>
    <i r="4">
      <x v="96"/>
      <x v="3"/>
      <x v="20"/>
    </i>
    <i r="5">
      <x v="6"/>
      <x v="20"/>
    </i>
    <i r="4">
      <x v="97"/>
      <x v="3"/>
      <x v="20"/>
    </i>
    <i r="5">
      <x v="6"/>
      <x v="20"/>
    </i>
    <i r="4">
      <x v="98"/>
      <x v="3"/>
      <x v="20"/>
    </i>
    <i r="5">
      <x v="6"/>
      <x v="20"/>
    </i>
    <i r="4">
      <x v="99"/>
      <x v="3"/>
      <x v="20"/>
    </i>
    <i r="5">
      <x v="6"/>
      <x v="20"/>
    </i>
    <i r="4">
      <x v="100"/>
      <x v="3"/>
      <x v="20"/>
    </i>
    <i r="5">
      <x v="6"/>
      <x v="20"/>
    </i>
    <i r="4">
      <x v="101"/>
      <x v="3"/>
      <x v="20"/>
    </i>
    <i r="5">
      <x v="6"/>
      <x v="20"/>
    </i>
    <i r="4">
      <x v="102"/>
      <x v="3"/>
      <x v="20"/>
    </i>
    <i r="5">
      <x v="6"/>
      <x v="20"/>
    </i>
    <i r="4">
      <x v="103"/>
      <x v="3"/>
      <x v="20"/>
    </i>
    <i r="5">
      <x v="6"/>
      <x v="20"/>
    </i>
    <i r="4">
      <x v="104"/>
      <x v="3"/>
      <x v="20"/>
    </i>
    <i r="5">
      <x v="6"/>
      <x v="20"/>
    </i>
    <i r="4">
      <x v="105"/>
      <x v="3"/>
      <x v="20"/>
    </i>
    <i r="5">
      <x v="6"/>
      <x v="20"/>
    </i>
    <i r="4">
      <x v="106"/>
      <x v="3"/>
      <x v="20"/>
    </i>
    <i r="5">
      <x v="6"/>
      <x v="20"/>
    </i>
    <i r="4">
      <x v="107"/>
      <x v="3"/>
      <x v="20"/>
    </i>
    <i r="5">
      <x v="6"/>
      <x v="20"/>
    </i>
    <i r="4">
      <x v="108"/>
      <x v="3"/>
      <x v="20"/>
    </i>
    <i r="5">
      <x v="6"/>
      <x v="20"/>
    </i>
    <i r="4">
      <x v="109"/>
      <x v="3"/>
      <x v="20"/>
    </i>
    <i r="5">
      <x v="6"/>
      <x v="20"/>
    </i>
    <i r="4">
      <x v="110"/>
      <x v="3"/>
      <x v="20"/>
    </i>
    <i r="5">
      <x v="6"/>
      <x v="20"/>
    </i>
    <i r="4">
      <x v="111"/>
      <x v="3"/>
      <x v="20"/>
    </i>
    <i r="5">
      <x v="6"/>
      <x v="20"/>
    </i>
    <i r="4">
      <x v="112"/>
      <x v="3"/>
      <x v="20"/>
    </i>
    <i r="5">
      <x v="6"/>
      <x v="20"/>
    </i>
    <i r="4">
      <x v="113"/>
      <x v="3"/>
      <x v="20"/>
    </i>
    <i r="5">
      <x v="6"/>
      <x v="20"/>
    </i>
    <i r="4">
      <x v="114"/>
      <x v="3"/>
      <x v="20"/>
    </i>
    <i r="5">
      <x v="6"/>
      <x v="20"/>
    </i>
    <i r="4">
      <x v="115"/>
      <x v="3"/>
      <x v="20"/>
    </i>
    <i r="5">
      <x v="6"/>
      <x v="20"/>
    </i>
    <i r="4">
      <x v="116"/>
      <x v="3"/>
      <x v="20"/>
    </i>
    <i r="5">
      <x v="6"/>
      <x v="20"/>
    </i>
    <i r="4">
      <x v="117"/>
      <x v="3"/>
      <x v="20"/>
    </i>
    <i r="5">
      <x v="6"/>
      <x v="20"/>
    </i>
    <i r="4">
      <x v="118"/>
      <x v="3"/>
      <x v="20"/>
    </i>
    <i r="5">
      <x v="6"/>
      <x v="20"/>
    </i>
    <i r="4">
      <x v="119"/>
      <x v="3"/>
      <x v="20"/>
    </i>
    <i r="5">
      <x v="6"/>
      <x v="20"/>
    </i>
    <i r="4">
      <x v="120"/>
      <x v="3"/>
      <x v="20"/>
    </i>
    <i r="5">
      <x v="6"/>
      <x v="20"/>
    </i>
    <i r="4">
      <x v="121"/>
      <x v="3"/>
      <x v="20"/>
    </i>
    <i r="5">
      <x v="6"/>
      <x v="20"/>
    </i>
    <i r="4">
      <x v="122"/>
      <x v="3"/>
      <x v="20"/>
    </i>
    <i r="5">
      <x v="6"/>
      <x v="20"/>
    </i>
    <i r="4">
      <x v="123"/>
      <x v="3"/>
      <x v="20"/>
    </i>
    <i r="5">
      <x v="6"/>
      <x v="20"/>
    </i>
    <i r="4">
      <x v="124"/>
      <x v="3"/>
      <x v="20"/>
    </i>
    <i r="5">
      <x v="6"/>
      <x v="20"/>
    </i>
    <i r="4">
      <x v="125"/>
      <x v="3"/>
      <x v="20"/>
    </i>
    <i r="5">
      <x v="6"/>
      <x v="20"/>
    </i>
    <i r="4">
      <x v="126"/>
      <x v="3"/>
      <x v="20"/>
    </i>
    <i r="5">
      <x v="6"/>
      <x v="20"/>
    </i>
    <i r="4">
      <x v="127"/>
      <x v="3"/>
      <x v="20"/>
    </i>
    <i r="5">
      <x v="6"/>
      <x v="20"/>
    </i>
    <i r="4">
      <x v="128"/>
      <x v="3"/>
      <x v="20"/>
    </i>
    <i r="5">
      <x v="6"/>
      <x v="20"/>
    </i>
    <i r="4">
      <x v="129"/>
      <x v="3"/>
      <x v="20"/>
    </i>
    <i r="5">
      <x v="6"/>
      <x v="20"/>
    </i>
    <i r="4">
      <x v="130"/>
      <x v="3"/>
      <x v="20"/>
    </i>
    <i r="5">
      <x v="6"/>
      <x v="20"/>
    </i>
    <i r="4">
      <x v="131"/>
      <x v="3"/>
      <x v="20"/>
    </i>
    <i r="5">
      <x v="6"/>
      <x v="20"/>
    </i>
    <i r="4">
      <x v="132"/>
      <x v="3"/>
      <x v="20"/>
    </i>
    <i r="5">
      <x v="6"/>
      <x v="20"/>
    </i>
    <i r="4">
      <x v="133"/>
      <x v="3"/>
      <x v="20"/>
    </i>
    <i r="5">
      <x v="6"/>
      <x v="20"/>
    </i>
    <i r="4">
      <x v="134"/>
      <x v="3"/>
      <x v="20"/>
    </i>
    <i r="5">
      <x v="6"/>
      <x v="20"/>
    </i>
    <i r="4">
      <x v="135"/>
      <x v="3"/>
      <x v="20"/>
    </i>
    <i r="5">
      <x v="6"/>
      <x v="20"/>
    </i>
    <i r="4">
      <x v="136"/>
      <x v="3"/>
      <x v="20"/>
    </i>
    <i r="5">
      <x v="6"/>
      <x v="20"/>
    </i>
    <i r="4">
      <x v="137"/>
      <x v="3"/>
      <x v="20"/>
    </i>
    <i r="5">
      <x v="6"/>
      <x v="20"/>
    </i>
    <i r="4">
      <x v="138"/>
      <x v="3"/>
      <x v="20"/>
    </i>
    <i r="5">
      <x v="6"/>
      <x v="20"/>
    </i>
    <i r="4">
      <x v="139"/>
      <x v="3"/>
      <x v="20"/>
    </i>
    <i r="5">
      <x v="6"/>
      <x v="20"/>
    </i>
    <i r="4">
      <x v="140"/>
      <x v="3"/>
      <x v="20"/>
    </i>
    <i r="5">
      <x v="6"/>
      <x v="20"/>
    </i>
    <i r="4">
      <x v="141"/>
      <x v="3"/>
      <x v="20"/>
    </i>
    <i r="5">
      <x v="6"/>
      <x v="20"/>
    </i>
    <i r="4">
      <x v="142"/>
      <x v="3"/>
      <x v="20"/>
    </i>
    <i r="5">
      <x v="6"/>
      <x v="20"/>
    </i>
    <i r="4">
      <x v="143"/>
      <x v="3"/>
      <x v="20"/>
    </i>
    <i r="5">
      <x v="6"/>
      <x v="20"/>
    </i>
    <i r="4">
      <x v="144"/>
      <x v="3"/>
      <x v="20"/>
    </i>
    <i r="5">
      <x v="6"/>
      <x v="20"/>
    </i>
    <i r="4">
      <x v="145"/>
      <x v="3"/>
      <x v="20"/>
    </i>
    <i r="5">
      <x v="6"/>
      <x v="20"/>
    </i>
    <i r="4">
      <x v="146"/>
      <x v="3"/>
      <x v="20"/>
    </i>
    <i r="5">
      <x v="6"/>
      <x v="20"/>
    </i>
    <i r="4">
      <x v="147"/>
      <x v="3"/>
      <x v="20"/>
    </i>
    <i r="5">
      <x v="6"/>
      <x v="20"/>
    </i>
    <i r="4">
      <x v="148"/>
      <x v="3"/>
      <x v="20"/>
    </i>
    <i r="5">
      <x v="6"/>
      <x v="20"/>
    </i>
    <i r="4">
      <x v="149"/>
      <x v="3"/>
      <x v="20"/>
    </i>
    <i r="5">
      <x v="6"/>
      <x v="20"/>
    </i>
    <i r="4">
      <x v="150"/>
      <x v="3"/>
      <x v="20"/>
    </i>
    <i r="5">
      <x v="6"/>
      <x v="20"/>
    </i>
    <i r="4">
      <x v="151"/>
      <x v="3"/>
      <x v="20"/>
    </i>
    <i r="5">
      <x v="6"/>
      <x v="20"/>
    </i>
    <i r="4">
      <x v="152"/>
      <x v="3"/>
      <x v="20"/>
    </i>
    <i r="5">
      <x v="6"/>
      <x v="20"/>
    </i>
    <i r="4">
      <x v="153"/>
      <x v="3"/>
      <x v="20"/>
    </i>
    <i r="5">
      <x v="6"/>
      <x v="20"/>
    </i>
    <i r="4">
      <x v="154"/>
      <x v="3"/>
      <x v="20"/>
    </i>
    <i r="5">
      <x v="6"/>
      <x v="20"/>
    </i>
    <i r="4">
      <x v="155"/>
      <x v="3"/>
      <x v="20"/>
    </i>
    <i r="5">
      <x v="6"/>
      <x v="20"/>
    </i>
    <i r="4">
      <x v="156"/>
      <x v="3"/>
      <x v="20"/>
    </i>
    <i r="5">
      <x v="6"/>
      <x v="20"/>
    </i>
    <i r="4">
      <x v="157"/>
      <x v="3"/>
      <x v="20"/>
    </i>
    <i r="5">
      <x v="6"/>
      <x v="20"/>
    </i>
    <i r="4">
      <x v="158"/>
      <x v="3"/>
      <x v="20"/>
    </i>
    <i r="5">
      <x v="6"/>
      <x v="20"/>
    </i>
    <i r="4">
      <x v="159"/>
      <x v="3"/>
      <x v="20"/>
    </i>
    <i r="5">
      <x v="6"/>
      <x v="20"/>
    </i>
    <i r="4">
      <x v="160"/>
      <x v="3"/>
      <x v="20"/>
    </i>
    <i r="5">
      <x v="6"/>
      <x v="20"/>
    </i>
    <i r="4">
      <x v="161"/>
      <x v="3"/>
      <x v="20"/>
    </i>
    <i r="5">
      <x v="6"/>
      <x v="20"/>
    </i>
    <i r="4">
      <x v="162"/>
      <x v="3"/>
      <x v="20"/>
    </i>
    <i r="5">
      <x v="6"/>
      <x v="20"/>
    </i>
    <i r="4">
      <x v="163"/>
      <x v="3"/>
      <x v="20"/>
    </i>
    <i r="5">
      <x v="6"/>
      <x v="20"/>
    </i>
    <i r="4">
      <x v="164"/>
      <x v="3"/>
      <x v="20"/>
    </i>
    <i r="5">
      <x v="6"/>
      <x v="20"/>
    </i>
    <i r="4">
      <x v="165"/>
      <x v="3"/>
      <x v="20"/>
    </i>
    <i r="5">
      <x v="6"/>
      <x v="20"/>
    </i>
    <i r="4">
      <x v="166"/>
      <x v="3"/>
      <x v="20"/>
    </i>
    <i r="5">
      <x v="6"/>
      <x v="20"/>
    </i>
    <i r="4">
      <x v="167"/>
      <x v="3"/>
      <x v="20"/>
    </i>
    <i r="5">
      <x v="6"/>
      <x v="20"/>
    </i>
    <i r="4">
      <x v="168"/>
      <x v="3"/>
      <x v="20"/>
    </i>
    <i r="5">
      <x v="6"/>
      <x v="20"/>
    </i>
    <i r="4">
      <x v="169"/>
      <x v="3"/>
      <x v="20"/>
    </i>
    <i r="5">
      <x v="6"/>
      <x v="20"/>
    </i>
    <i r="4">
      <x v="170"/>
      <x v="3"/>
      <x v="20"/>
    </i>
    <i r="5">
      <x v="6"/>
      <x v="20"/>
    </i>
    <i r="4">
      <x v="171"/>
      <x v="3"/>
      <x v="20"/>
    </i>
    <i r="5">
      <x v="6"/>
      <x v="20"/>
    </i>
    <i r="4">
      <x v="172"/>
      <x v="3"/>
      <x v="20"/>
    </i>
    <i r="5">
      <x v="6"/>
      <x v="20"/>
    </i>
    <i r="4">
      <x v="173"/>
      <x v="3"/>
      <x v="20"/>
    </i>
    <i r="5">
      <x v="6"/>
      <x v="20"/>
    </i>
    <i r="4">
      <x v="174"/>
      <x v="3"/>
      <x v="20"/>
    </i>
    <i r="5">
      <x v="6"/>
      <x v="20"/>
    </i>
    <i r="4">
      <x v="175"/>
      <x v="3"/>
      <x v="20"/>
    </i>
    <i r="5">
      <x v="6"/>
      <x v="20"/>
    </i>
    <i r="4">
      <x v="176"/>
      <x v="3"/>
      <x v="20"/>
    </i>
    <i r="5">
      <x v="6"/>
      <x v="20"/>
    </i>
    <i r="4">
      <x v="177"/>
      <x v="3"/>
      <x v="20"/>
    </i>
    <i r="5">
      <x v="6"/>
      <x v="20"/>
    </i>
    <i r="4">
      <x v="178"/>
      <x v="3"/>
      <x v="20"/>
    </i>
    <i r="5">
      <x v="6"/>
      <x v="20"/>
    </i>
    <i r="4">
      <x v="179"/>
      <x v="3"/>
      <x v="20"/>
    </i>
    <i r="5">
      <x v="6"/>
      <x v="20"/>
    </i>
    <i r="4">
      <x v="180"/>
      <x v="3"/>
      <x v="20"/>
    </i>
    <i r="5">
      <x v="6"/>
      <x v="20"/>
    </i>
    <i r="4">
      <x v="181"/>
      <x v="3"/>
      <x v="20"/>
    </i>
    <i r="5">
      <x v="6"/>
      <x v="20"/>
    </i>
    <i r="4">
      <x v="182"/>
      <x v="3"/>
      <x v="20"/>
    </i>
    <i r="5">
      <x v="6"/>
      <x v="20"/>
    </i>
    <i r="4">
      <x v="183"/>
      <x v="3"/>
      <x v="20"/>
    </i>
    <i r="5">
      <x v="6"/>
      <x v="20"/>
    </i>
    <i r="4">
      <x v="184"/>
      <x v="3"/>
      <x v="20"/>
    </i>
    <i r="5">
      <x v="6"/>
      <x v="20"/>
    </i>
    <i r="4">
      <x v="185"/>
      <x v="3"/>
      <x v="20"/>
    </i>
    <i r="5">
      <x v="6"/>
      <x v="20"/>
    </i>
    <i r="4">
      <x v="186"/>
      <x v="3"/>
      <x v="20"/>
    </i>
    <i r="5">
      <x v="6"/>
      <x v="20"/>
    </i>
    <i r="4">
      <x v="187"/>
      <x v="3"/>
      <x v="20"/>
    </i>
    <i r="5">
      <x v="6"/>
      <x v="20"/>
    </i>
    <i r="4">
      <x v="188"/>
      <x v="3"/>
      <x v="20"/>
    </i>
    <i r="5">
      <x v="6"/>
      <x v="20"/>
    </i>
    <i r="4">
      <x v="189"/>
      <x v="3"/>
      <x v="20"/>
    </i>
    <i r="5">
      <x v="6"/>
      <x v="20"/>
    </i>
    <i r="4">
      <x v="190"/>
      <x v="3"/>
      <x v="20"/>
    </i>
    <i r="5">
      <x v="6"/>
      <x v="20"/>
    </i>
    <i r="4">
      <x v="191"/>
      <x v="3"/>
      <x v="20"/>
    </i>
    <i r="5">
      <x v="6"/>
      <x v="20"/>
    </i>
    <i r="4">
      <x v="192"/>
      <x v="3"/>
      <x v="20"/>
    </i>
    <i r="5">
      <x v="6"/>
      <x v="20"/>
    </i>
    <i r="4">
      <x v="193"/>
      <x v="3"/>
      <x v="20"/>
    </i>
    <i r="5">
      <x v="6"/>
      <x v="20"/>
    </i>
    <i r="4">
      <x v="194"/>
      <x v="3"/>
      <x v="20"/>
    </i>
    <i r="5">
      <x v="6"/>
      <x v="20"/>
    </i>
    <i r="4">
      <x v="195"/>
      <x v="3"/>
      <x v="20"/>
    </i>
    <i r="5">
      <x v="6"/>
      <x v="20"/>
    </i>
    <i r="4">
      <x v="196"/>
      <x v="3"/>
      <x v="20"/>
    </i>
    <i r="5">
      <x v="6"/>
      <x v="20"/>
    </i>
    <i r="4">
      <x v="197"/>
      <x v="3"/>
      <x v="20"/>
    </i>
    <i r="5">
      <x v="6"/>
      <x v="20"/>
    </i>
    <i r="4">
      <x v="198"/>
      <x v="3"/>
      <x v="20"/>
    </i>
    <i r="5">
      <x v="6"/>
      <x v="20"/>
    </i>
    <i r="4">
      <x v="199"/>
      <x v="3"/>
      <x v="20"/>
    </i>
    <i r="5">
      <x v="6"/>
      <x v="20"/>
    </i>
    <i r="4">
      <x v="200"/>
      <x v="3"/>
      <x v="20"/>
    </i>
    <i r="5">
      <x v="6"/>
      <x v="20"/>
    </i>
    <i r="4">
      <x v="201"/>
      <x v="3"/>
      <x v="20"/>
    </i>
    <i r="5">
      <x v="6"/>
      <x v="20"/>
    </i>
    <i r="4">
      <x v="202"/>
      <x v="3"/>
      <x v="20"/>
    </i>
    <i r="5">
      <x v="6"/>
      <x v="20"/>
    </i>
    <i r="4">
      <x v="203"/>
      <x v="3"/>
      <x v="20"/>
    </i>
    <i r="5">
      <x v="6"/>
      <x v="20"/>
    </i>
    <i r="4">
      <x v="204"/>
      <x v="3"/>
      <x v="20"/>
    </i>
    <i r="5">
      <x v="6"/>
      <x v="20"/>
    </i>
    <i r="4">
      <x v="205"/>
      <x v="3"/>
      <x v="20"/>
    </i>
    <i r="5">
      <x v="6"/>
      <x v="20"/>
    </i>
    <i r="4">
      <x v="206"/>
      <x v="3"/>
      <x v="20"/>
    </i>
    <i r="5">
      <x v="6"/>
      <x v="20"/>
    </i>
    <i r="4">
      <x v="207"/>
      <x v="3"/>
      <x v="20"/>
    </i>
    <i r="5">
      <x v="6"/>
      <x v="20"/>
    </i>
    <i r="4">
      <x v="208"/>
      <x v="3"/>
      <x v="20"/>
    </i>
    <i r="5">
      <x v="6"/>
      <x v="20"/>
    </i>
    <i r="4">
      <x v="209"/>
      <x v="3"/>
      <x v="20"/>
    </i>
    <i r="5">
      <x v="6"/>
      <x v="20"/>
    </i>
    <i r="4">
      <x v="210"/>
      <x v="3"/>
      <x v="20"/>
    </i>
    <i r="5">
      <x v="6"/>
      <x v="20"/>
    </i>
    <i r="4">
      <x v="211"/>
      <x v="3"/>
      <x v="20"/>
    </i>
    <i r="5">
      <x v="6"/>
      <x v="20"/>
    </i>
    <i r="4">
      <x v="212"/>
      <x v="3"/>
      <x v="20"/>
    </i>
    <i r="5">
      <x v="6"/>
      <x v="20"/>
    </i>
    <i r="4">
      <x v="213"/>
      <x v="3"/>
      <x v="20"/>
    </i>
    <i r="5">
      <x v="6"/>
      <x v="20"/>
    </i>
    <i r="4">
      <x v="214"/>
      <x v="3"/>
      <x v="20"/>
    </i>
    <i r="5">
      <x v="6"/>
      <x v="20"/>
    </i>
    <i r="4">
      <x v="215"/>
      <x v="3"/>
      <x v="20"/>
    </i>
    <i r="5">
      <x v="6"/>
      <x v="20"/>
    </i>
    <i r="4">
      <x v="216"/>
      <x v="3"/>
      <x v="20"/>
    </i>
    <i r="5">
      <x v="6"/>
      <x v="20"/>
    </i>
    <i r="4">
      <x v="217"/>
      <x v="3"/>
      <x v="20"/>
    </i>
    <i r="5">
      <x v="6"/>
      <x v="20"/>
    </i>
    <i r="4">
      <x v="218"/>
      <x v="3"/>
      <x v="20"/>
    </i>
    <i r="5">
      <x v="6"/>
      <x v="20"/>
    </i>
    <i r="4">
      <x v="219"/>
      <x v="3"/>
      <x v="20"/>
    </i>
    <i r="5">
      <x v="6"/>
      <x v="20"/>
    </i>
    <i r="4">
      <x v="220"/>
      <x v="3"/>
      <x v="20"/>
    </i>
    <i r="5">
      <x v="6"/>
      <x v="20"/>
    </i>
    <i r="4">
      <x v="221"/>
      <x v="3"/>
      <x v="20"/>
    </i>
    <i r="5">
      <x v="6"/>
      <x v="20"/>
    </i>
    <i r="4">
      <x v="222"/>
      <x v="3"/>
      <x v="20"/>
    </i>
    <i r="5">
      <x v="6"/>
      <x v="20"/>
    </i>
    <i r="4">
      <x v="223"/>
      <x v="3"/>
      <x v="20"/>
    </i>
    <i r="5">
      <x v="6"/>
      <x v="20"/>
    </i>
    <i r="4">
      <x v="224"/>
      <x v="3"/>
      <x v="20"/>
    </i>
    <i r="5">
      <x v="6"/>
      <x v="20"/>
    </i>
    <i r="4">
      <x v="225"/>
      <x v="3"/>
      <x v="20"/>
    </i>
    <i r="5">
      <x v="6"/>
      <x v="20"/>
    </i>
    <i r="4">
      <x v="226"/>
      <x v="3"/>
      <x v="20"/>
    </i>
    <i r="5">
      <x v="6"/>
      <x v="20"/>
    </i>
    <i r="4">
      <x v="227"/>
      <x v="3"/>
      <x v="20"/>
    </i>
    <i r="5">
      <x v="6"/>
      <x v="20"/>
    </i>
    <i r="4">
      <x v="228"/>
      <x v="3"/>
      <x v="20"/>
    </i>
    <i r="5">
      <x v="6"/>
      <x v="20"/>
    </i>
    <i r="4">
      <x v="229"/>
      <x v="3"/>
      <x v="20"/>
    </i>
    <i r="5">
      <x v="6"/>
      <x v="20"/>
    </i>
    <i r="4">
      <x v="230"/>
      <x v="3"/>
      <x v="20"/>
    </i>
    <i r="5">
      <x v="6"/>
      <x v="20"/>
    </i>
    <i r="4">
      <x v="231"/>
      <x v="3"/>
      <x v="20"/>
    </i>
    <i r="5">
      <x v="6"/>
      <x v="20"/>
    </i>
    <i r="4">
      <x v="232"/>
      <x v="3"/>
      <x v="20"/>
    </i>
    <i r="5">
      <x v="6"/>
      <x v="20"/>
    </i>
    <i r="4">
      <x v="233"/>
      <x v="3"/>
      <x v="20"/>
    </i>
    <i r="5">
      <x v="6"/>
      <x v="20"/>
    </i>
    <i r="4">
      <x v="234"/>
      <x v="3"/>
      <x v="20"/>
    </i>
    <i r="5">
      <x v="6"/>
      <x v="20"/>
    </i>
    <i r="4">
      <x v="235"/>
      <x v="3"/>
      <x v="20"/>
    </i>
    <i r="5">
      <x v="6"/>
      <x v="20"/>
    </i>
    <i r="4">
      <x v="236"/>
      <x v="3"/>
      <x v="20"/>
    </i>
    <i r="5">
      <x v="6"/>
      <x v="20"/>
    </i>
    <i r="4">
      <x v="237"/>
      <x v="3"/>
      <x v="20"/>
    </i>
    <i r="5">
      <x v="6"/>
      <x v="20"/>
    </i>
    <i r="4">
      <x v="238"/>
      <x v="3"/>
      <x v="20"/>
    </i>
    <i r="5">
      <x v="6"/>
      <x v="20"/>
    </i>
    <i r="4">
      <x v="239"/>
      <x v="3"/>
      <x v="20"/>
    </i>
    <i r="5">
      <x v="6"/>
      <x v="20"/>
    </i>
    <i r="4">
      <x v="240"/>
      <x v="3"/>
      <x v="20"/>
    </i>
    <i r="5">
      <x v="6"/>
      <x v="20"/>
    </i>
    <i r="4">
      <x v="241"/>
      <x v="3"/>
      <x v="20"/>
    </i>
    <i r="5">
      <x v="6"/>
      <x v="20"/>
    </i>
    <i r="4">
      <x v="242"/>
      <x v="3"/>
      <x v="20"/>
    </i>
    <i r="5">
      <x v="6"/>
      <x v="20"/>
    </i>
    <i r="4">
      <x v="243"/>
      <x v="3"/>
      <x v="20"/>
    </i>
    <i r="5">
      <x v="6"/>
      <x v="20"/>
    </i>
    <i r="4">
      <x v="244"/>
      <x v="3"/>
      <x v="20"/>
    </i>
    <i r="5">
      <x v="6"/>
      <x v="20"/>
    </i>
    <i r="4">
      <x v="245"/>
      <x v="3"/>
      <x v="20"/>
    </i>
    <i r="5">
      <x v="6"/>
      <x v="20"/>
    </i>
    <i r="4">
      <x v="246"/>
      <x v="3"/>
      <x v="20"/>
    </i>
    <i r="5">
      <x v="6"/>
      <x v="20"/>
    </i>
    <i r="4">
      <x v="247"/>
      <x v="3"/>
      <x v="20"/>
    </i>
    <i r="5">
      <x v="6"/>
      <x v="20"/>
    </i>
    <i r="4">
      <x v="248"/>
      <x v="3"/>
      <x v="20"/>
    </i>
    <i r="5">
      <x v="6"/>
      <x v="20"/>
    </i>
    <i r="4">
      <x v="249"/>
      <x v="3"/>
      <x v="20"/>
    </i>
    <i r="5">
      <x v="6"/>
      <x v="20"/>
    </i>
    <i r="4">
      <x v="250"/>
      <x v="3"/>
      <x v="20"/>
    </i>
    <i r="5">
      <x v="6"/>
      <x v="20"/>
    </i>
    <i r="4">
      <x v="251"/>
      <x v="3"/>
      <x v="20"/>
    </i>
    <i r="5">
      <x v="6"/>
      <x v="20"/>
    </i>
    <i r="4">
      <x v="252"/>
      <x v="3"/>
      <x v="20"/>
    </i>
    <i r="5">
      <x v="6"/>
      <x v="20"/>
    </i>
    <i r="4">
      <x v="253"/>
      <x v="3"/>
      <x v="20"/>
    </i>
    <i r="5">
      <x v="6"/>
      <x v="20"/>
    </i>
    <i r="4">
      <x v="254"/>
      <x v="3"/>
      <x v="20"/>
    </i>
    <i r="5">
      <x v="6"/>
      <x v="20"/>
    </i>
    <i r="4">
      <x v="255"/>
      <x v="3"/>
      <x v="20"/>
    </i>
    <i r="5">
      <x v="6"/>
      <x v="20"/>
    </i>
    <i r="4">
      <x v="256"/>
      <x v="3"/>
      <x v="20"/>
    </i>
    <i r="5">
      <x v="6"/>
      <x v="20"/>
    </i>
    <i r="4">
      <x v="257"/>
      <x v="3"/>
      <x v="20"/>
    </i>
    <i r="5">
      <x v="6"/>
      <x v="20"/>
    </i>
    <i r="4">
      <x v="258"/>
      <x v="3"/>
      <x v="20"/>
    </i>
    <i r="5">
      <x v="6"/>
      <x v="20"/>
    </i>
    <i r="4">
      <x v="259"/>
      <x v="3"/>
      <x v="20"/>
    </i>
    <i r="5">
      <x v="6"/>
      <x v="20"/>
    </i>
    <i r="4">
      <x v="260"/>
      <x v="3"/>
      <x v="20"/>
    </i>
    <i r="5">
      <x v="6"/>
      <x v="20"/>
    </i>
    <i r="4">
      <x v="261"/>
      <x v="3"/>
      <x v="20"/>
    </i>
    <i r="5">
      <x v="6"/>
      <x v="20"/>
    </i>
    <i r="4">
      <x v="262"/>
      <x v="3"/>
      <x v="20"/>
    </i>
    <i r="5">
      <x v="6"/>
      <x v="20"/>
    </i>
    <i r="4">
      <x v="263"/>
      <x v="3"/>
      <x v="20"/>
    </i>
    <i r="5">
      <x v="6"/>
      <x v="20"/>
    </i>
    <i r="4">
      <x v="280"/>
      <x v="3"/>
      <x v="20"/>
    </i>
    <i r="5">
      <x v="6"/>
      <x v="20"/>
    </i>
    <i r="4">
      <x v="281"/>
      <x v="3"/>
      <x v="20"/>
    </i>
    <i r="5">
      <x v="6"/>
      <x v="20"/>
    </i>
    <i r="4">
      <x v="282"/>
      <x v="3"/>
      <x v="20"/>
    </i>
    <i r="5">
      <x v="6"/>
      <x v="20"/>
    </i>
    <i r="4">
      <x v="283"/>
      <x v="3"/>
      <x v="20"/>
    </i>
    <i r="5">
      <x v="6"/>
      <x v="20"/>
    </i>
    <i r="4">
      <x v="284"/>
      <x v="3"/>
      <x v="20"/>
    </i>
    <i r="5">
      <x v="6"/>
      <x v="20"/>
    </i>
    <i r="4">
      <x v="285"/>
      <x v="3"/>
      <x v="20"/>
    </i>
    <i r="5">
      <x v="6"/>
      <x v="20"/>
    </i>
    <i r="4">
      <x v="286"/>
      <x v="3"/>
      <x v="20"/>
    </i>
    <i r="5">
      <x v="6"/>
      <x v="20"/>
    </i>
    <i r="4">
      <x v="287"/>
      <x v="3"/>
      <x v="20"/>
    </i>
    <i r="5">
      <x v="6"/>
      <x v="20"/>
    </i>
    <i r="4">
      <x v="288"/>
      <x v="3"/>
      <x v="20"/>
    </i>
    <i r="5">
      <x v="6"/>
      <x v="20"/>
    </i>
    <i r="4">
      <x v="289"/>
      <x v="3"/>
      <x v="20"/>
    </i>
    <i r="5">
      <x v="6"/>
      <x v="20"/>
    </i>
    <i r="4">
      <x v="290"/>
      <x v="3"/>
      <x v="20"/>
    </i>
    <i r="5">
      <x v="6"/>
      <x v="20"/>
    </i>
    <i r="4">
      <x v="291"/>
      <x v="3"/>
      <x v="20"/>
    </i>
    <i r="5">
      <x v="6"/>
      <x v="20"/>
    </i>
    <i r="4">
      <x v="292"/>
      <x v="3"/>
      <x v="20"/>
    </i>
    <i r="5">
      <x v="6"/>
      <x v="20"/>
    </i>
    <i r="4">
      <x v="293"/>
      <x v="3"/>
      <x v="20"/>
    </i>
    <i r="5">
      <x v="6"/>
      <x v="20"/>
    </i>
    <i r="4">
      <x v="294"/>
      <x v="3"/>
      <x v="20"/>
    </i>
    <i r="5">
      <x v="6"/>
      <x v="20"/>
    </i>
    <i r="4">
      <x v="295"/>
      <x v="3"/>
      <x v="20"/>
    </i>
    <i r="5">
      <x v="6"/>
      <x v="20"/>
    </i>
    <i r="4">
      <x v="296"/>
      <x v="3"/>
      <x v="20"/>
    </i>
    <i r="5">
      <x v="6"/>
      <x v="20"/>
    </i>
    <i r="4">
      <x v="297"/>
      <x v="3"/>
      <x v="20"/>
    </i>
    <i r="5">
      <x v="6"/>
      <x v="20"/>
    </i>
    <i r="4">
      <x v="298"/>
      <x v="3"/>
      <x v="20"/>
    </i>
    <i r="5">
      <x v="6"/>
      <x v="20"/>
    </i>
    <i r="4">
      <x v="299"/>
      <x v="3"/>
      <x v="20"/>
    </i>
    <i r="5">
      <x v="6"/>
      <x v="20"/>
    </i>
    <i r="4">
      <x v="300"/>
      <x v="3"/>
      <x v="20"/>
    </i>
    <i r="5">
      <x v="6"/>
      <x v="20"/>
    </i>
    <i r="4">
      <x v="301"/>
      <x v="3"/>
      <x v="20"/>
    </i>
    <i r="5">
      <x v="6"/>
      <x v="20"/>
    </i>
    <i r="4">
      <x v="302"/>
      <x v="3"/>
      <x v="20"/>
    </i>
    <i r="5">
      <x v="6"/>
      <x v="20"/>
    </i>
    <i r="4">
      <x v="303"/>
      <x v="3"/>
      <x v="20"/>
    </i>
    <i r="5">
      <x v="6"/>
      <x v="20"/>
    </i>
    <i r="4">
      <x v="304"/>
      <x v="3"/>
      <x v="20"/>
    </i>
    <i r="5">
      <x v="6"/>
      <x v="20"/>
    </i>
    <i r="4">
      <x v="305"/>
      <x v="3"/>
      <x v="20"/>
    </i>
    <i r="5">
      <x v="6"/>
      <x v="20"/>
    </i>
    <i r="4">
      <x v="306"/>
      <x v="3"/>
      <x v="20"/>
    </i>
    <i r="5">
      <x v="6"/>
      <x v="20"/>
    </i>
    <i r="4">
      <x v="307"/>
      <x v="3"/>
      <x v="20"/>
    </i>
    <i r="5">
      <x v="6"/>
      <x v="20"/>
    </i>
    <i r="4">
      <x v="308"/>
      <x v="3"/>
      <x v="20"/>
    </i>
    <i r="5">
      <x v="6"/>
      <x v="20"/>
    </i>
    <i r="4">
      <x v="309"/>
      <x v="3"/>
      <x v="20"/>
    </i>
    <i r="5">
      <x v="6"/>
      <x v="20"/>
    </i>
    <i r="4">
      <x v="310"/>
      <x v="3"/>
      <x v="20"/>
    </i>
    <i r="5">
      <x v="6"/>
      <x v="20"/>
    </i>
    <i r="4">
      <x v="311"/>
      <x v="3"/>
      <x v="20"/>
    </i>
    <i r="5">
      <x v="6"/>
      <x v="20"/>
    </i>
    <i r="4">
      <x v="312"/>
      <x v="3"/>
      <x v="20"/>
    </i>
    <i r="5">
      <x v="6"/>
      <x v="20"/>
    </i>
    <i r="4">
      <x v="313"/>
      <x v="3"/>
      <x v="20"/>
    </i>
    <i r="5">
      <x v="6"/>
      <x v="20"/>
    </i>
    <i r="4">
      <x v="314"/>
      <x v="3"/>
      <x v="20"/>
    </i>
    <i r="5">
      <x v="6"/>
      <x v="20"/>
    </i>
    <i r="4">
      <x v="315"/>
      <x v="3"/>
      <x v="20"/>
    </i>
    <i r="5">
      <x v="6"/>
      <x v="20"/>
    </i>
    <i r="4">
      <x v="316"/>
      <x v="3"/>
      <x v="20"/>
    </i>
    <i r="5">
      <x v="6"/>
      <x v="20"/>
    </i>
    <i r="4">
      <x v="317"/>
      <x v="3"/>
      <x v="20"/>
    </i>
    <i r="5">
      <x v="6"/>
      <x v="20"/>
    </i>
    <i r="4">
      <x v="318"/>
      <x v="3"/>
      <x v="20"/>
    </i>
    <i r="5">
      <x v="6"/>
      <x v="20"/>
    </i>
    <i r="4">
      <x v="319"/>
      <x v="3"/>
      <x v="20"/>
    </i>
    <i r="5">
      <x v="6"/>
      <x v="20"/>
    </i>
    <i r="4">
      <x v="320"/>
      <x v="3"/>
      <x v="20"/>
    </i>
    <i r="5">
      <x v="6"/>
      <x v="20"/>
    </i>
    <i r="4">
      <x v="321"/>
      <x v="3"/>
      <x v="20"/>
    </i>
    <i r="5">
      <x v="6"/>
      <x v="20"/>
    </i>
    <i r="4">
      <x v="322"/>
      <x v="3"/>
      <x v="20"/>
    </i>
    <i r="5">
      <x v="6"/>
      <x v="20"/>
    </i>
    <i r="4">
      <x v="323"/>
      <x v="3"/>
      <x v="20"/>
    </i>
    <i r="5">
      <x v="6"/>
      <x v="20"/>
    </i>
    <i r="4">
      <x v="324"/>
      <x v="3"/>
      <x v="20"/>
    </i>
    <i r="5">
      <x v="6"/>
      <x v="20"/>
    </i>
    <i r="4">
      <x v="325"/>
      <x v="3"/>
      <x v="20"/>
    </i>
    <i r="5">
      <x v="6"/>
      <x v="20"/>
    </i>
    <i r="4">
      <x v="326"/>
      <x v="3"/>
      <x v="20"/>
    </i>
    <i r="5">
      <x v="6"/>
      <x v="20"/>
    </i>
    <i r="4">
      <x v="327"/>
      <x v="3"/>
      <x v="20"/>
    </i>
    <i r="5">
      <x v="6"/>
      <x v="20"/>
    </i>
    <i r="4">
      <x v="328"/>
      <x v="3"/>
      <x v="20"/>
    </i>
    <i r="5">
      <x v="6"/>
      <x v="20"/>
    </i>
    <i r="4">
      <x v="329"/>
      <x v="3"/>
      <x v="20"/>
    </i>
    <i r="5">
      <x v="6"/>
      <x v="20"/>
    </i>
    <i r="4">
      <x v="330"/>
      <x v="3"/>
      <x v="20"/>
    </i>
    <i r="5">
      <x v="6"/>
      <x v="20"/>
    </i>
    <i r="4">
      <x v="331"/>
      <x v="3"/>
      <x v="20"/>
    </i>
    <i r="5">
      <x v="6"/>
      <x v="20"/>
    </i>
    <i r="4">
      <x v="332"/>
      <x v="3"/>
      <x v="20"/>
    </i>
    <i r="5">
      <x v="6"/>
      <x v="20"/>
    </i>
    <i r="4">
      <x v="333"/>
      <x v="3"/>
      <x v="20"/>
    </i>
    <i r="5">
      <x v="6"/>
      <x v="20"/>
    </i>
    <i r="4">
      <x v="334"/>
      <x v="3"/>
      <x v="20"/>
    </i>
    <i r="5">
      <x v="6"/>
      <x v="20"/>
    </i>
    <i r="4">
      <x v="335"/>
      <x v="3"/>
      <x v="20"/>
    </i>
    <i r="5">
      <x v="6"/>
      <x v="20"/>
    </i>
    <i r="4">
      <x v="336"/>
      <x v="3"/>
      <x v="20"/>
    </i>
    <i r="5">
      <x v="6"/>
      <x v="20"/>
    </i>
    <i r="4">
      <x v="337"/>
      <x v="3"/>
      <x v="20"/>
    </i>
    <i r="5">
      <x v="6"/>
      <x v="20"/>
    </i>
    <i r="4">
      <x v="338"/>
      <x v="3"/>
      <x v="20"/>
    </i>
    <i r="5">
      <x v="6"/>
      <x v="20"/>
    </i>
    <i r="4">
      <x v="339"/>
      <x v="3"/>
      <x v="20"/>
    </i>
    <i r="5">
      <x v="6"/>
      <x v="20"/>
    </i>
    <i r="4">
      <x v="340"/>
      <x v="3"/>
      <x v="20"/>
    </i>
    <i r="5">
      <x v="6"/>
      <x v="20"/>
    </i>
    <i r="4">
      <x v="341"/>
      <x v="3"/>
      <x v="20"/>
    </i>
    <i r="5">
      <x v="6"/>
      <x v="20"/>
    </i>
    <i r="4">
      <x v="342"/>
      <x v="3"/>
      <x v="20"/>
    </i>
    <i r="5">
      <x v="6"/>
      <x v="20"/>
    </i>
    <i r="4">
      <x v="343"/>
      <x v="3"/>
      <x v="20"/>
    </i>
    <i r="5">
      <x v="6"/>
      <x v="20"/>
    </i>
    <i r="4">
      <x v="344"/>
      <x v="3"/>
      <x v="20"/>
    </i>
    <i r="5">
      <x v="6"/>
      <x v="20"/>
    </i>
    <i r="4">
      <x v="345"/>
      <x v="3"/>
      <x v="20"/>
    </i>
    <i r="5">
      <x v="6"/>
      <x v="20"/>
    </i>
    <i r="4">
      <x v="346"/>
      <x v="3"/>
      <x v="20"/>
    </i>
    <i r="5">
      <x v="6"/>
      <x v="20"/>
    </i>
    <i r="4">
      <x v="347"/>
      <x v="3"/>
      <x v="20"/>
    </i>
    <i r="5">
      <x v="6"/>
      <x v="20"/>
    </i>
    <i r="4">
      <x v="348"/>
      <x v="3"/>
      <x v="20"/>
    </i>
    <i r="5">
      <x v="6"/>
      <x v="20"/>
    </i>
    <i r="4">
      <x v="349"/>
      <x v="3"/>
      <x v="20"/>
    </i>
    <i r="5">
      <x v="6"/>
      <x v="20"/>
    </i>
    <i r="4">
      <x v="350"/>
      <x v="3"/>
      <x v="20"/>
    </i>
    <i r="5">
      <x v="6"/>
      <x v="20"/>
    </i>
    <i r="4">
      <x v="351"/>
      <x v="3"/>
      <x v="20"/>
    </i>
    <i r="5">
      <x v="6"/>
      <x v="20"/>
    </i>
    <i r="4">
      <x v="352"/>
      <x v="3"/>
      <x v="20"/>
    </i>
    <i r="5">
      <x v="6"/>
      <x v="20"/>
    </i>
    <i r="4">
      <x v="353"/>
      <x v="3"/>
      <x v="20"/>
    </i>
    <i r="5">
      <x v="6"/>
      <x v="20"/>
    </i>
    <i r="4">
      <x v="354"/>
      <x v="3"/>
      <x v="20"/>
    </i>
    <i r="5">
      <x v="6"/>
      <x v="20"/>
    </i>
    <i r="4">
      <x v="355"/>
      <x v="3"/>
      <x v="20"/>
    </i>
    <i r="5">
      <x v="6"/>
      <x v="20"/>
    </i>
    <i r="4">
      <x v="356"/>
      <x v="3"/>
      <x v="20"/>
    </i>
    <i r="5">
      <x v="6"/>
      <x v="20"/>
    </i>
    <i r="4">
      <x v="357"/>
      <x v="3"/>
      <x v="20"/>
    </i>
    <i r="5">
      <x v="6"/>
      <x v="20"/>
    </i>
    <i r="4">
      <x v="358"/>
      <x v="3"/>
      <x v="20"/>
    </i>
    <i r="5">
      <x v="6"/>
      <x v="20"/>
    </i>
    <i r="4">
      <x v="359"/>
      <x v="3"/>
      <x v="20"/>
    </i>
    <i r="5">
      <x v="6"/>
      <x v="20"/>
    </i>
    <i r="4">
      <x v="360"/>
      <x v="3"/>
      <x v="20"/>
    </i>
    <i r="5">
      <x v="6"/>
      <x v="20"/>
    </i>
    <i r="4">
      <x v="361"/>
      <x v="3"/>
      <x v="20"/>
    </i>
    <i r="5">
      <x v="6"/>
      <x v="20"/>
    </i>
    <i>
      <x v="5"/>
      <x v="23"/>
      <x v="1"/>
      <x v="4"/>
      <x v="41"/>
      <x v="8"/>
      <x/>
    </i>
    <i r="5">
      <x v="9"/>
      <x/>
    </i>
    <i r="2">
      <x v="3"/>
      <x/>
      <x v="264"/>
      <x v="8"/>
      <x v="19"/>
    </i>
    <i r="5">
      <x v="9"/>
      <x v="19"/>
    </i>
    <i r="4">
      <x v="265"/>
      <x v="8"/>
      <x v="20"/>
    </i>
    <i r="5">
      <x v="9"/>
      <x v="20"/>
    </i>
    <i r="4">
      <x v="266"/>
      <x v="8"/>
      <x v="20"/>
    </i>
    <i r="5">
      <x v="9"/>
      <x v="20"/>
    </i>
    <i r="4">
      <x v="267"/>
      <x v="8"/>
      <x v="20"/>
    </i>
    <i r="5">
      <x v="9"/>
      <x v="20"/>
    </i>
    <i r="4">
      <x v="268"/>
      <x v="8"/>
      <x v="20"/>
    </i>
    <i r="5">
      <x v="9"/>
      <x v="20"/>
    </i>
    <i r="4">
      <x v="269"/>
      <x v="8"/>
      <x v="20"/>
    </i>
    <i r="5">
      <x v="9"/>
      <x v="20"/>
    </i>
    <i r="4">
      <x v="270"/>
      <x v="8"/>
      <x v="20"/>
    </i>
    <i r="5">
      <x v="9"/>
      <x v="20"/>
    </i>
    <i r="4">
      <x v="271"/>
      <x v="8"/>
      <x v="20"/>
    </i>
    <i r="5">
      <x v="9"/>
      <x v="20"/>
    </i>
    <i r="4">
      <x v="272"/>
      <x v="8"/>
      <x v="20"/>
    </i>
    <i r="5">
      <x v="9"/>
      <x v="20"/>
    </i>
    <i r="4">
      <x v="273"/>
      <x v="8"/>
      <x v="20"/>
    </i>
    <i r="5">
      <x v="9"/>
      <x v="20"/>
    </i>
    <i r="4">
      <x v="274"/>
      <x v="8"/>
      <x v="20"/>
    </i>
    <i r="5">
      <x v="9"/>
      <x v="20"/>
    </i>
    <i r="4">
      <x v="275"/>
      <x v="8"/>
      <x v="20"/>
    </i>
    <i r="5">
      <x v="9"/>
      <x v="20"/>
    </i>
    <i r="4">
      <x v="276"/>
      <x v="8"/>
      <x v="18"/>
    </i>
    <i r="5">
      <x v="9"/>
      <x v="18"/>
    </i>
    <i r="4">
      <x v="277"/>
      <x v="8"/>
      <x v="20"/>
    </i>
    <i r="5">
      <x v="9"/>
      <x v="20"/>
    </i>
    <i r="4">
      <x v="278"/>
      <x v="8"/>
      <x v="20"/>
    </i>
    <i r="5">
      <x v="9"/>
      <x v="20"/>
    </i>
    <i r="4">
      <x v="279"/>
      <x v="8"/>
      <x v="20"/>
    </i>
    <i r="5">
      <x v="9"/>
      <x v="20"/>
    </i>
    <i r="2">
      <x v="4"/>
      <x v="7"/>
      <x/>
      <x v="8"/>
      <x v="20"/>
    </i>
    <i r="5">
      <x v="9"/>
      <x v="20"/>
    </i>
    <i r="4">
      <x v="1"/>
      <x v="8"/>
      <x v="20"/>
    </i>
    <i r="5">
      <x v="9"/>
      <x v="20"/>
    </i>
    <i r="4">
      <x v="2"/>
      <x v="8"/>
      <x v="20"/>
    </i>
    <i r="5">
      <x v="9"/>
      <x v="20"/>
    </i>
    <i r="4">
      <x v="3"/>
      <x v="8"/>
      <x v="20"/>
    </i>
    <i r="5">
      <x v="9"/>
      <x v="20"/>
    </i>
    <i r="4">
      <x v="4"/>
      <x v="8"/>
      <x v="20"/>
    </i>
    <i r="5">
      <x v="9"/>
      <x v="20"/>
    </i>
    <i r="4">
      <x v="5"/>
      <x v="8"/>
      <x v="20"/>
    </i>
    <i r="5">
      <x v="9"/>
      <x v="20"/>
    </i>
    <i r="4">
      <x v="6"/>
      <x v="8"/>
      <x v="20"/>
    </i>
    <i r="5">
      <x v="9"/>
      <x v="20"/>
    </i>
    <i r="4">
      <x v="7"/>
      <x v="8"/>
      <x v="20"/>
    </i>
    <i r="5">
      <x v="9"/>
      <x v="20"/>
    </i>
    <i r="4">
      <x v="8"/>
      <x v="8"/>
      <x v="20"/>
    </i>
    <i r="5">
      <x v="9"/>
      <x v="20"/>
    </i>
    <i r="4">
      <x v="9"/>
      <x v="8"/>
      <x v="20"/>
    </i>
    <i r="5">
      <x v="9"/>
      <x v="20"/>
    </i>
    <i r="4">
      <x v="10"/>
      <x v="8"/>
      <x v="20"/>
    </i>
    <i r="5">
      <x v="9"/>
      <x v="20"/>
    </i>
    <i r="4">
      <x v="11"/>
      <x v="8"/>
      <x v="20"/>
    </i>
    <i r="5">
      <x v="9"/>
      <x v="20"/>
    </i>
    <i r="4">
      <x v="12"/>
      <x v="8"/>
      <x v="20"/>
    </i>
    <i r="5">
      <x v="9"/>
      <x v="20"/>
    </i>
    <i r="4">
      <x v="13"/>
      <x v="8"/>
      <x v="20"/>
    </i>
    <i r="5">
      <x v="9"/>
      <x v="20"/>
    </i>
    <i r="4">
      <x v="14"/>
      <x v="8"/>
      <x v="20"/>
    </i>
    <i r="5">
      <x v="9"/>
      <x v="20"/>
    </i>
    <i r="4">
      <x v="15"/>
      <x v="8"/>
      <x v="20"/>
    </i>
    <i r="5">
      <x v="9"/>
      <x v="20"/>
    </i>
    <i r="4">
      <x v="16"/>
      <x v="8"/>
      <x v="20"/>
    </i>
    <i r="5">
      <x v="9"/>
      <x v="20"/>
    </i>
    <i r="4">
      <x v="17"/>
      <x v="8"/>
      <x v="20"/>
    </i>
    <i r="5">
      <x v="9"/>
      <x v="20"/>
    </i>
    <i r="4">
      <x v="18"/>
      <x v="8"/>
      <x v="20"/>
    </i>
    <i r="5">
      <x v="9"/>
      <x v="20"/>
    </i>
    <i r="4">
      <x v="19"/>
      <x v="8"/>
      <x v="20"/>
    </i>
    <i r="5">
      <x v="9"/>
      <x v="20"/>
    </i>
    <i r="4">
      <x v="20"/>
      <x v="8"/>
      <x v="20"/>
    </i>
    <i r="5">
      <x v="9"/>
      <x v="20"/>
    </i>
    <i r="4">
      <x v="21"/>
      <x v="8"/>
      <x v="20"/>
    </i>
    <i r="5">
      <x v="9"/>
      <x v="20"/>
    </i>
    <i r="4">
      <x v="22"/>
      <x v="8"/>
      <x v="20"/>
    </i>
    <i r="5">
      <x v="9"/>
      <x v="20"/>
    </i>
    <i r="4">
      <x v="23"/>
      <x v="8"/>
      <x v="20"/>
    </i>
    <i r="5">
      <x v="9"/>
      <x v="20"/>
    </i>
    <i r="4">
      <x v="24"/>
      <x v="8"/>
      <x v="20"/>
    </i>
    <i r="5">
      <x v="9"/>
      <x v="20"/>
    </i>
    <i r="4">
      <x v="25"/>
      <x v="8"/>
      <x v="20"/>
    </i>
    <i r="5">
      <x v="9"/>
      <x v="20"/>
    </i>
    <i r="4">
      <x v="26"/>
      <x v="8"/>
      <x v="20"/>
    </i>
    <i r="5">
      <x v="9"/>
      <x v="20"/>
    </i>
    <i r="4">
      <x v="27"/>
      <x v="8"/>
      <x v="20"/>
    </i>
    <i r="5">
      <x v="9"/>
      <x v="20"/>
    </i>
    <i r="4">
      <x v="28"/>
      <x v="8"/>
      <x v="20"/>
    </i>
    <i r="5">
      <x v="9"/>
      <x v="20"/>
    </i>
    <i r="4">
      <x v="29"/>
      <x v="8"/>
      <x v="20"/>
    </i>
    <i r="5">
      <x v="9"/>
      <x v="20"/>
    </i>
    <i r="4">
      <x v="30"/>
      <x v="8"/>
      <x v="20"/>
    </i>
    <i r="5">
      <x v="9"/>
      <x v="20"/>
    </i>
    <i r="4">
      <x v="31"/>
      <x v="8"/>
      <x v="20"/>
    </i>
    <i r="5">
      <x v="9"/>
      <x v="20"/>
    </i>
    <i r="4">
      <x v="32"/>
      <x v="8"/>
      <x v="20"/>
    </i>
    <i r="5">
      <x v="9"/>
      <x v="20"/>
    </i>
    <i r="4">
      <x v="33"/>
      <x v="8"/>
      <x v="20"/>
    </i>
    <i r="5">
      <x v="9"/>
      <x v="20"/>
    </i>
    <i r="4">
      <x v="34"/>
      <x v="8"/>
      <x v="20"/>
    </i>
    <i r="5">
      <x v="9"/>
      <x v="20"/>
    </i>
    <i r="4">
      <x v="35"/>
      <x v="8"/>
      <x v="20"/>
    </i>
    <i r="5">
      <x v="9"/>
      <x v="20"/>
    </i>
    <i r="4">
      <x v="36"/>
      <x v="8"/>
      <x v="20"/>
    </i>
    <i r="5">
      <x v="9"/>
      <x v="20"/>
    </i>
    <i r="4">
      <x v="37"/>
      <x v="8"/>
      <x v="20"/>
    </i>
    <i r="5">
      <x v="9"/>
      <x v="20"/>
    </i>
    <i r="4">
      <x v="38"/>
      <x v="8"/>
      <x v="20"/>
    </i>
    <i r="5">
      <x v="9"/>
      <x v="20"/>
    </i>
    <i r="4">
      <x v="39"/>
      <x v="8"/>
      <x v="20"/>
    </i>
    <i r="5">
      <x v="9"/>
      <x v="20"/>
    </i>
    <i r="4">
      <x v="40"/>
      <x v="8"/>
      <x v="20"/>
    </i>
    <i r="5">
      <x v="9"/>
      <x v="20"/>
    </i>
    <i r="4">
      <x v="42"/>
      <x v="8"/>
      <x v="20"/>
    </i>
    <i r="5">
      <x v="9"/>
      <x v="20"/>
    </i>
    <i r="4">
      <x v="43"/>
      <x v="8"/>
      <x v="20"/>
    </i>
    <i r="5">
      <x v="9"/>
      <x v="20"/>
    </i>
    <i r="4">
      <x v="44"/>
      <x v="8"/>
      <x v="20"/>
    </i>
    <i r="5">
      <x v="9"/>
      <x v="20"/>
    </i>
    <i r="4">
      <x v="45"/>
      <x v="8"/>
      <x v="20"/>
    </i>
    <i r="5">
      <x v="9"/>
      <x v="20"/>
    </i>
    <i r="4">
      <x v="46"/>
      <x v="8"/>
      <x v="20"/>
    </i>
    <i r="5">
      <x v="9"/>
      <x v="20"/>
    </i>
    <i r="4">
      <x v="47"/>
      <x v="8"/>
      <x v="20"/>
    </i>
    <i r="5">
      <x v="9"/>
      <x v="20"/>
    </i>
    <i r="4">
      <x v="48"/>
      <x v="8"/>
      <x v="20"/>
    </i>
    <i r="5">
      <x v="9"/>
      <x v="20"/>
    </i>
    <i r="4">
      <x v="49"/>
      <x v="8"/>
      <x v="20"/>
    </i>
    <i r="5">
      <x v="9"/>
      <x v="20"/>
    </i>
    <i r="4">
      <x v="50"/>
      <x v="8"/>
      <x v="20"/>
    </i>
    <i r="5">
      <x v="9"/>
      <x v="20"/>
    </i>
    <i r="4">
      <x v="51"/>
      <x v="8"/>
      <x v="20"/>
    </i>
    <i r="5">
      <x v="9"/>
      <x v="20"/>
    </i>
    <i r="4">
      <x v="52"/>
      <x v="8"/>
      <x v="20"/>
    </i>
    <i r="5">
      <x v="9"/>
      <x v="20"/>
    </i>
    <i r="4">
      <x v="53"/>
      <x v="8"/>
      <x v="20"/>
    </i>
    <i r="5">
      <x v="9"/>
      <x v="20"/>
    </i>
    <i r="4">
      <x v="54"/>
      <x v="8"/>
      <x v="20"/>
    </i>
    <i r="5">
      <x v="9"/>
      <x v="20"/>
    </i>
    <i r="4">
      <x v="55"/>
      <x v="8"/>
      <x v="20"/>
    </i>
    <i r="5">
      <x v="9"/>
      <x v="20"/>
    </i>
    <i r="4">
      <x v="56"/>
      <x v="8"/>
      <x v="20"/>
    </i>
    <i r="5">
      <x v="9"/>
      <x v="20"/>
    </i>
    <i r="4">
      <x v="57"/>
      <x v="8"/>
      <x v="20"/>
    </i>
    <i r="5">
      <x v="9"/>
      <x v="20"/>
    </i>
    <i r="4">
      <x v="58"/>
      <x v="8"/>
      <x v="20"/>
    </i>
    <i r="5">
      <x v="9"/>
      <x v="20"/>
    </i>
    <i r="4">
      <x v="59"/>
      <x v="8"/>
      <x v="20"/>
    </i>
    <i r="5">
      <x v="9"/>
      <x v="20"/>
    </i>
    <i r="4">
      <x v="60"/>
      <x v="8"/>
      <x v="20"/>
    </i>
    <i r="5">
      <x v="9"/>
      <x v="20"/>
    </i>
    <i r="4">
      <x v="61"/>
      <x v="8"/>
      <x v="20"/>
    </i>
    <i r="5">
      <x v="9"/>
      <x v="20"/>
    </i>
    <i r="4">
      <x v="62"/>
      <x v="8"/>
      <x v="20"/>
    </i>
    <i r="5">
      <x v="9"/>
      <x v="20"/>
    </i>
    <i r="4">
      <x v="63"/>
      <x v="8"/>
      <x v="20"/>
    </i>
    <i r="5">
      <x v="9"/>
      <x v="20"/>
    </i>
    <i r="4">
      <x v="64"/>
      <x v="8"/>
      <x v="20"/>
    </i>
    <i r="5">
      <x v="9"/>
      <x v="20"/>
    </i>
    <i r="4">
      <x v="65"/>
      <x v="8"/>
      <x v="20"/>
    </i>
    <i r="5">
      <x v="9"/>
      <x v="20"/>
    </i>
    <i r="4">
      <x v="66"/>
      <x v="8"/>
      <x v="20"/>
    </i>
    <i r="5">
      <x v="9"/>
      <x v="20"/>
    </i>
    <i r="4">
      <x v="67"/>
      <x v="8"/>
      <x v="20"/>
    </i>
    <i r="5">
      <x v="9"/>
      <x v="20"/>
    </i>
    <i r="4">
      <x v="68"/>
      <x v="8"/>
      <x v="20"/>
    </i>
    <i r="5">
      <x v="9"/>
      <x v="20"/>
    </i>
    <i r="4">
      <x v="69"/>
      <x v="8"/>
      <x v="20"/>
    </i>
    <i r="5">
      <x v="9"/>
      <x v="20"/>
    </i>
    <i r="4">
      <x v="70"/>
      <x v="8"/>
      <x v="20"/>
    </i>
    <i r="5">
      <x v="9"/>
      <x v="20"/>
    </i>
    <i r="4">
      <x v="71"/>
      <x v="8"/>
      <x v="20"/>
    </i>
    <i r="5">
      <x v="9"/>
      <x v="20"/>
    </i>
    <i r="4">
      <x v="72"/>
      <x v="8"/>
      <x v="20"/>
    </i>
    <i r="5">
      <x v="9"/>
      <x v="20"/>
    </i>
    <i r="4">
      <x v="73"/>
      <x v="8"/>
      <x v="20"/>
    </i>
    <i r="5">
      <x v="9"/>
      <x v="20"/>
    </i>
    <i r="4">
      <x v="74"/>
      <x v="8"/>
      <x v="20"/>
    </i>
    <i r="5">
      <x v="9"/>
      <x v="20"/>
    </i>
    <i r="4">
      <x v="75"/>
      <x v="8"/>
      <x v="20"/>
    </i>
    <i r="5">
      <x v="9"/>
      <x v="20"/>
    </i>
    <i r="4">
      <x v="76"/>
      <x v="8"/>
      <x v="20"/>
    </i>
    <i r="5">
      <x v="9"/>
      <x v="20"/>
    </i>
    <i r="4">
      <x v="77"/>
      <x v="8"/>
      <x v="20"/>
    </i>
    <i r="5">
      <x v="9"/>
      <x v="20"/>
    </i>
    <i r="4">
      <x v="78"/>
      <x v="8"/>
      <x v="20"/>
    </i>
    <i r="5">
      <x v="9"/>
      <x v="20"/>
    </i>
    <i r="4">
      <x v="79"/>
      <x v="8"/>
      <x v="20"/>
    </i>
    <i r="5">
      <x v="9"/>
      <x v="20"/>
    </i>
    <i r="4">
      <x v="80"/>
      <x v="8"/>
      <x v="20"/>
    </i>
    <i r="5">
      <x v="9"/>
      <x v="20"/>
    </i>
    <i r="4">
      <x v="81"/>
      <x v="8"/>
      <x v="20"/>
    </i>
    <i r="5">
      <x v="9"/>
      <x v="20"/>
    </i>
    <i r="4">
      <x v="82"/>
      <x v="8"/>
      <x v="20"/>
    </i>
    <i r="5">
      <x v="9"/>
      <x v="20"/>
    </i>
    <i r="4">
      <x v="83"/>
      <x v="8"/>
      <x v="20"/>
    </i>
    <i r="5">
      <x v="9"/>
      <x v="20"/>
    </i>
    <i r="4">
      <x v="84"/>
      <x v="8"/>
      <x v="20"/>
    </i>
    <i r="5">
      <x v="9"/>
      <x v="20"/>
    </i>
    <i r="4">
      <x v="85"/>
      <x v="8"/>
      <x v="20"/>
    </i>
    <i r="5">
      <x v="9"/>
      <x v="20"/>
    </i>
    <i r="4">
      <x v="86"/>
      <x v="8"/>
      <x v="20"/>
    </i>
    <i r="5">
      <x v="9"/>
      <x v="20"/>
    </i>
    <i r="4">
      <x v="87"/>
      <x v="8"/>
      <x v="20"/>
    </i>
    <i r="5">
      <x v="9"/>
      <x v="20"/>
    </i>
    <i r="4">
      <x v="88"/>
      <x v="8"/>
      <x v="20"/>
    </i>
    <i r="5">
      <x v="9"/>
      <x v="20"/>
    </i>
    <i r="4">
      <x v="89"/>
      <x v="8"/>
      <x v="20"/>
    </i>
    <i r="5">
      <x v="9"/>
      <x v="20"/>
    </i>
    <i r="4">
      <x v="90"/>
      <x v="8"/>
      <x v="20"/>
    </i>
    <i r="5">
      <x v="9"/>
      <x v="20"/>
    </i>
    <i r="4">
      <x v="91"/>
      <x v="8"/>
      <x v="20"/>
    </i>
    <i r="5">
      <x v="9"/>
      <x v="20"/>
    </i>
    <i r="4">
      <x v="92"/>
      <x v="8"/>
      <x v="20"/>
    </i>
    <i r="5">
      <x v="9"/>
      <x v="20"/>
    </i>
    <i r="4">
      <x v="93"/>
      <x v="8"/>
      <x v="20"/>
    </i>
    <i r="5">
      <x v="9"/>
      <x v="20"/>
    </i>
    <i r="4">
      <x v="94"/>
      <x v="8"/>
      <x v="20"/>
    </i>
    <i r="5">
      <x v="9"/>
      <x v="20"/>
    </i>
    <i r="4">
      <x v="95"/>
      <x v="8"/>
      <x v="20"/>
    </i>
    <i r="5">
      <x v="9"/>
      <x v="20"/>
    </i>
    <i r="4">
      <x v="96"/>
      <x v="8"/>
      <x v="20"/>
    </i>
    <i r="5">
      <x v="9"/>
      <x v="20"/>
    </i>
    <i r="4">
      <x v="97"/>
      <x v="8"/>
      <x v="20"/>
    </i>
    <i r="5">
      <x v="9"/>
      <x v="20"/>
    </i>
    <i r="4">
      <x v="98"/>
      <x v="8"/>
      <x v="20"/>
    </i>
    <i r="5">
      <x v="9"/>
      <x v="20"/>
    </i>
    <i r="4">
      <x v="99"/>
      <x v="8"/>
      <x v="20"/>
    </i>
    <i r="5">
      <x v="9"/>
      <x v="20"/>
    </i>
    <i r="4">
      <x v="100"/>
      <x v="8"/>
      <x v="20"/>
    </i>
    <i r="5">
      <x v="9"/>
      <x v="20"/>
    </i>
    <i r="4">
      <x v="101"/>
      <x v="8"/>
      <x v="20"/>
    </i>
    <i r="5">
      <x v="9"/>
      <x v="20"/>
    </i>
    <i r="4">
      <x v="102"/>
      <x v="8"/>
      <x v="20"/>
    </i>
    <i r="5">
      <x v="9"/>
      <x v="20"/>
    </i>
    <i r="4">
      <x v="103"/>
      <x v="8"/>
      <x v="20"/>
    </i>
    <i r="5">
      <x v="9"/>
      <x v="20"/>
    </i>
    <i r="4">
      <x v="104"/>
      <x v="8"/>
      <x v="20"/>
    </i>
    <i r="5">
      <x v="9"/>
      <x v="20"/>
    </i>
    <i r="4">
      <x v="105"/>
      <x v="8"/>
      <x v="20"/>
    </i>
    <i r="5">
      <x v="9"/>
      <x v="20"/>
    </i>
    <i r="4">
      <x v="106"/>
      <x v="8"/>
      <x v="20"/>
    </i>
    <i r="5">
      <x v="9"/>
      <x v="20"/>
    </i>
    <i r="4">
      <x v="107"/>
      <x v="8"/>
      <x v="20"/>
    </i>
    <i r="5">
      <x v="9"/>
      <x v="20"/>
    </i>
    <i r="4">
      <x v="108"/>
      <x v="8"/>
      <x v="20"/>
    </i>
    <i r="5">
      <x v="9"/>
      <x v="20"/>
    </i>
    <i r="4">
      <x v="109"/>
      <x v="8"/>
      <x v="20"/>
    </i>
    <i r="5">
      <x v="9"/>
      <x v="20"/>
    </i>
    <i r="4">
      <x v="110"/>
      <x v="8"/>
      <x v="20"/>
    </i>
    <i r="5">
      <x v="9"/>
      <x v="20"/>
    </i>
    <i r="4">
      <x v="111"/>
      <x v="8"/>
      <x v="20"/>
    </i>
    <i r="5">
      <x v="9"/>
      <x v="20"/>
    </i>
    <i r="4">
      <x v="112"/>
      <x v="8"/>
      <x v="20"/>
    </i>
    <i r="5">
      <x v="9"/>
      <x v="20"/>
    </i>
    <i r="4">
      <x v="113"/>
      <x v="8"/>
      <x v="20"/>
    </i>
    <i r="5">
      <x v="9"/>
      <x v="20"/>
    </i>
    <i r="4">
      <x v="114"/>
      <x v="8"/>
      <x v="20"/>
    </i>
    <i r="5">
      <x v="9"/>
      <x v="20"/>
    </i>
    <i r="4">
      <x v="115"/>
      <x v="8"/>
      <x v="20"/>
    </i>
    <i r="5">
      <x v="9"/>
      <x v="20"/>
    </i>
    <i r="4">
      <x v="116"/>
      <x v="8"/>
      <x v="20"/>
    </i>
    <i r="5">
      <x v="9"/>
      <x v="20"/>
    </i>
    <i r="4">
      <x v="117"/>
      <x v="8"/>
      <x v="20"/>
    </i>
    <i r="5">
      <x v="9"/>
      <x v="20"/>
    </i>
    <i r="4">
      <x v="118"/>
      <x v="8"/>
      <x v="20"/>
    </i>
    <i r="5">
      <x v="9"/>
      <x v="20"/>
    </i>
    <i r="4">
      <x v="119"/>
      <x v="8"/>
      <x v="20"/>
    </i>
    <i r="5">
      <x v="9"/>
      <x v="20"/>
    </i>
    <i r="4">
      <x v="120"/>
      <x v="8"/>
      <x v="20"/>
    </i>
    <i r="5">
      <x v="9"/>
      <x v="20"/>
    </i>
    <i r="4">
      <x v="121"/>
      <x v="8"/>
      <x v="20"/>
    </i>
    <i r="5">
      <x v="9"/>
      <x v="20"/>
    </i>
    <i r="4">
      <x v="122"/>
      <x v="8"/>
      <x v="20"/>
    </i>
    <i r="5">
      <x v="9"/>
      <x v="20"/>
    </i>
    <i r="4">
      <x v="123"/>
      <x v="8"/>
      <x v="20"/>
    </i>
    <i r="5">
      <x v="9"/>
      <x v="20"/>
    </i>
    <i r="4">
      <x v="124"/>
      <x v="8"/>
      <x v="20"/>
    </i>
    <i r="5">
      <x v="9"/>
      <x v="20"/>
    </i>
    <i r="4">
      <x v="125"/>
      <x v="8"/>
      <x v="20"/>
    </i>
    <i r="5">
      <x v="9"/>
      <x v="20"/>
    </i>
    <i r="4">
      <x v="126"/>
      <x v="8"/>
      <x v="20"/>
    </i>
    <i r="5">
      <x v="9"/>
      <x v="20"/>
    </i>
    <i r="4">
      <x v="127"/>
      <x v="8"/>
      <x v="20"/>
    </i>
    <i r="5">
      <x v="9"/>
      <x v="20"/>
    </i>
    <i r="4">
      <x v="128"/>
      <x v="8"/>
      <x v="20"/>
    </i>
    <i r="5">
      <x v="9"/>
      <x v="20"/>
    </i>
    <i r="4">
      <x v="129"/>
      <x v="8"/>
      <x v="20"/>
    </i>
    <i r="5">
      <x v="9"/>
      <x v="20"/>
    </i>
    <i r="4">
      <x v="130"/>
      <x v="8"/>
      <x v="20"/>
    </i>
    <i r="5">
      <x v="9"/>
      <x v="20"/>
    </i>
    <i r="4">
      <x v="131"/>
      <x v="8"/>
      <x v="20"/>
    </i>
    <i r="5">
      <x v="9"/>
      <x v="20"/>
    </i>
    <i r="4">
      <x v="132"/>
      <x v="8"/>
      <x v="20"/>
    </i>
    <i r="5">
      <x v="9"/>
      <x v="20"/>
    </i>
    <i r="4">
      <x v="133"/>
      <x v="8"/>
      <x v="20"/>
    </i>
    <i r="5">
      <x v="9"/>
      <x v="20"/>
    </i>
    <i r="4">
      <x v="134"/>
      <x v="8"/>
      <x v="20"/>
    </i>
    <i r="5">
      <x v="9"/>
      <x v="20"/>
    </i>
    <i r="4">
      <x v="135"/>
      <x v="8"/>
      <x v="20"/>
    </i>
    <i r="5">
      <x v="9"/>
      <x v="20"/>
    </i>
    <i r="4">
      <x v="136"/>
      <x v="8"/>
      <x v="20"/>
    </i>
    <i r="5">
      <x v="9"/>
      <x v="20"/>
    </i>
    <i r="4">
      <x v="137"/>
      <x v="8"/>
      <x v="20"/>
    </i>
    <i r="5">
      <x v="9"/>
      <x v="20"/>
    </i>
    <i r="4">
      <x v="138"/>
      <x v="8"/>
      <x v="20"/>
    </i>
    <i r="5">
      <x v="9"/>
      <x v="20"/>
    </i>
    <i r="4">
      <x v="139"/>
      <x v="8"/>
      <x v="20"/>
    </i>
    <i r="5">
      <x v="9"/>
      <x v="20"/>
    </i>
    <i r="4">
      <x v="140"/>
      <x v="8"/>
      <x v="20"/>
    </i>
    <i r="5">
      <x v="9"/>
      <x v="20"/>
    </i>
    <i r="4">
      <x v="141"/>
      <x v="8"/>
      <x v="20"/>
    </i>
    <i r="5">
      <x v="9"/>
      <x v="20"/>
    </i>
    <i r="4">
      <x v="142"/>
      <x v="8"/>
      <x v="20"/>
    </i>
    <i r="5">
      <x v="9"/>
      <x v="20"/>
    </i>
    <i r="4">
      <x v="143"/>
      <x v="8"/>
      <x v="20"/>
    </i>
    <i r="5">
      <x v="9"/>
      <x v="20"/>
    </i>
    <i r="4">
      <x v="144"/>
      <x v="8"/>
      <x v="20"/>
    </i>
    <i r="5">
      <x v="9"/>
      <x v="20"/>
    </i>
    <i r="4">
      <x v="145"/>
      <x v="8"/>
      <x v="20"/>
    </i>
    <i r="5">
      <x v="9"/>
      <x v="20"/>
    </i>
    <i r="4">
      <x v="146"/>
      <x v="8"/>
      <x v="20"/>
    </i>
    <i r="5">
      <x v="9"/>
      <x v="20"/>
    </i>
    <i r="4">
      <x v="147"/>
      <x v="8"/>
      <x v="20"/>
    </i>
    <i r="5">
      <x v="9"/>
      <x v="20"/>
    </i>
    <i r="4">
      <x v="148"/>
      <x v="8"/>
      <x v="20"/>
    </i>
    <i r="5">
      <x v="9"/>
      <x v="20"/>
    </i>
    <i r="4">
      <x v="149"/>
      <x v="8"/>
      <x v="20"/>
    </i>
    <i r="5">
      <x v="9"/>
      <x v="20"/>
    </i>
    <i r="4">
      <x v="150"/>
      <x v="8"/>
      <x v="20"/>
    </i>
    <i r="5">
      <x v="9"/>
      <x v="20"/>
    </i>
    <i r="4">
      <x v="151"/>
      <x v="8"/>
      <x v="20"/>
    </i>
    <i r="5">
      <x v="9"/>
      <x v="20"/>
    </i>
    <i r="4">
      <x v="152"/>
      <x v="8"/>
      <x v="20"/>
    </i>
    <i r="5">
      <x v="9"/>
      <x v="20"/>
    </i>
    <i r="4">
      <x v="153"/>
      <x v="8"/>
      <x v="20"/>
    </i>
    <i r="5">
      <x v="9"/>
      <x v="20"/>
    </i>
    <i r="4">
      <x v="154"/>
      <x v="8"/>
      <x v="20"/>
    </i>
    <i r="5">
      <x v="9"/>
      <x v="20"/>
    </i>
    <i r="4">
      <x v="155"/>
      <x v="8"/>
      <x v="20"/>
    </i>
    <i r="5">
      <x v="9"/>
      <x v="20"/>
    </i>
    <i r="4">
      <x v="156"/>
      <x v="8"/>
      <x v="20"/>
    </i>
    <i r="5">
      <x v="9"/>
      <x v="20"/>
    </i>
    <i r="4">
      <x v="157"/>
      <x v="8"/>
      <x v="20"/>
    </i>
    <i r="5">
      <x v="9"/>
      <x v="20"/>
    </i>
    <i r="4">
      <x v="158"/>
      <x v="8"/>
      <x v="20"/>
    </i>
    <i r="5">
      <x v="9"/>
      <x v="20"/>
    </i>
    <i r="4">
      <x v="159"/>
      <x v="8"/>
      <x v="20"/>
    </i>
    <i r="5">
      <x v="9"/>
      <x v="20"/>
    </i>
    <i r="4">
      <x v="160"/>
      <x v="8"/>
      <x v="20"/>
    </i>
    <i r="5">
      <x v="9"/>
      <x v="20"/>
    </i>
    <i r="4">
      <x v="161"/>
      <x v="8"/>
      <x v="20"/>
    </i>
    <i r="5">
      <x v="9"/>
      <x v="20"/>
    </i>
    <i r="4">
      <x v="162"/>
      <x v="8"/>
      <x v="20"/>
    </i>
    <i r="5">
      <x v="9"/>
      <x v="20"/>
    </i>
    <i r="4">
      <x v="163"/>
      <x v="8"/>
      <x v="20"/>
    </i>
    <i r="5">
      <x v="9"/>
      <x v="20"/>
    </i>
    <i r="4">
      <x v="164"/>
      <x v="8"/>
      <x v="20"/>
    </i>
    <i r="5">
      <x v="9"/>
      <x v="20"/>
    </i>
    <i r="4">
      <x v="165"/>
      <x v="8"/>
      <x v="20"/>
    </i>
    <i r="5">
      <x v="9"/>
      <x v="20"/>
    </i>
    <i r="4">
      <x v="166"/>
      <x v="8"/>
      <x v="20"/>
    </i>
    <i r="5">
      <x v="9"/>
      <x v="20"/>
    </i>
    <i r="4">
      <x v="167"/>
      <x v="8"/>
      <x v="20"/>
    </i>
    <i r="5">
      <x v="9"/>
      <x v="20"/>
    </i>
    <i r="4">
      <x v="168"/>
      <x v="8"/>
      <x v="20"/>
    </i>
    <i r="5">
      <x v="9"/>
      <x v="20"/>
    </i>
    <i r="4">
      <x v="169"/>
      <x v="8"/>
      <x v="20"/>
    </i>
    <i r="5">
      <x v="9"/>
      <x v="20"/>
    </i>
    <i r="4">
      <x v="170"/>
      <x v="8"/>
      <x v="20"/>
    </i>
    <i r="5">
      <x v="9"/>
      <x v="20"/>
    </i>
    <i r="4">
      <x v="171"/>
      <x v="8"/>
      <x v="20"/>
    </i>
    <i r="5">
      <x v="9"/>
      <x v="20"/>
    </i>
    <i r="4">
      <x v="172"/>
      <x v="8"/>
      <x v="20"/>
    </i>
    <i r="5">
      <x v="9"/>
      <x v="20"/>
    </i>
    <i r="4">
      <x v="173"/>
      <x v="8"/>
      <x v="20"/>
    </i>
    <i r="5">
      <x v="9"/>
      <x v="20"/>
    </i>
    <i r="4">
      <x v="174"/>
      <x v="8"/>
      <x v="20"/>
    </i>
    <i r="5">
      <x v="9"/>
      <x v="20"/>
    </i>
    <i r="4">
      <x v="175"/>
      <x v="8"/>
      <x v="20"/>
    </i>
    <i r="5">
      <x v="9"/>
      <x v="20"/>
    </i>
    <i r="4">
      <x v="176"/>
      <x v="8"/>
      <x v="20"/>
    </i>
    <i r="5">
      <x v="9"/>
      <x v="20"/>
    </i>
    <i r="4">
      <x v="177"/>
      <x v="8"/>
      <x v="20"/>
    </i>
    <i r="5">
      <x v="9"/>
      <x v="20"/>
    </i>
    <i r="4">
      <x v="178"/>
      <x v="8"/>
      <x v="20"/>
    </i>
    <i r="5">
      <x v="9"/>
      <x v="20"/>
    </i>
    <i r="4">
      <x v="179"/>
      <x v="8"/>
      <x v="20"/>
    </i>
    <i r="5">
      <x v="9"/>
      <x v="20"/>
    </i>
    <i r="4">
      <x v="180"/>
      <x v="8"/>
      <x v="20"/>
    </i>
    <i r="5">
      <x v="9"/>
      <x v="20"/>
    </i>
    <i r="4">
      <x v="181"/>
      <x v="8"/>
      <x v="20"/>
    </i>
    <i r="5">
      <x v="9"/>
      <x v="20"/>
    </i>
    <i r="4">
      <x v="182"/>
      <x v="8"/>
      <x v="20"/>
    </i>
    <i r="5">
      <x v="9"/>
      <x v="20"/>
    </i>
    <i r="4">
      <x v="183"/>
      <x v="8"/>
      <x v="20"/>
    </i>
    <i r="5">
      <x v="9"/>
      <x v="20"/>
    </i>
    <i r="4">
      <x v="184"/>
      <x v="8"/>
      <x v="20"/>
    </i>
    <i r="5">
      <x v="9"/>
      <x v="20"/>
    </i>
    <i r="4">
      <x v="185"/>
      <x v="8"/>
      <x v="20"/>
    </i>
    <i r="5">
      <x v="9"/>
      <x v="20"/>
    </i>
    <i r="4">
      <x v="186"/>
      <x v="8"/>
      <x v="20"/>
    </i>
    <i r="5">
      <x v="9"/>
      <x v="20"/>
    </i>
    <i r="4">
      <x v="187"/>
      <x v="8"/>
      <x v="20"/>
    </i>
    <i r="5">
      <x v="9"/>
      <x v="20"/>
    </i>
    <i r="4">
      <x v="188"/>
      <x v="8"/>
      <x v="20"/>
    </i>
    <i r="5">
      <x v="9"/>
      <x v="20"/>
    </i>
    <i r="4">
      <x v="189"/>
      <x v="8"/>
      <x v="20"/>
    </i>
    <i r="5">
      <x v="9"/>
      <x v="20"/>
    </i>
    <i r="4">
      <x v="190"/>
      <x v="8"/>
      <x v="20"/>
    </i>
    <i r="5">
      <x v="9"/>
      <x v="20"/>
    </i>
    <i r="4">
      <x v="191"/>
      <x v="8"/>
      <x v="20"/>
    </i>
    <i r="5">
      <x v="9"/>
      <x v="20"/>
    </i>
    <i r="4">
      <x v="192"/>
      <x v="8"/>
      <x v="20"/>
    </i>
    <i r="5">
      <x v="9"/>
      <x v="20"/>
    </i>
    <i r="4">
      <x v="193"/>
      <x v="8"/>
      <x v="20"/>
    </i>
    <i r="5">
      <x v="9"/>
      <x v="20"/>
    </i>
    <i r="4">
      <x v="194"/>
      <x v="8"/>
      <x v="20"/>
    </i>
    <i r="5">
      <x v="9"/>
      <x v="20"/>
    </i>
    <i r="4">
      <x v="195"/>
      <x v="8"/>
      <x v="20"/>
    </i>
    <i r="5">
      <x v="9"/>
      <x v="20"/>
    </i>
    <i r="4">
      <x v="196"/>
      <x v="8"/>
      <x v="20"/>
    </i>
    <i r="5">
      <x v="9"/>
      <x v="20"/>
    </i>
    <i r="4">
      <x v="197"/>
      <x v="8"/>
      <x v="20"/>
    </i>
    <i r="5">
      <x v="9"/>
      <x v="20"/>
    </i>
    <i r="4">
      <x v="198"/>
      <x v="8"/>
      <x v="20"/>
    </i>
    <i r="5">
      <x v="9"/>
      <x v="20"/>
    </i>
    <i r="4">
      <x v="199"/>
      <x v="8"/>
      <x v="20"/>
    </i>
    <i r="5">
      <x v="9"/>
      <x v="20"/>
    </i>
    <i r="4">
      <x v="200"/>
      <x v="8"/>
      <x v="20"/>
    </i>
    <i r="5">
      <x v="9"/>
      <x v="20"/>
    </i>
    <i r="4">
      <x v="201"/>
      <x v="8"/>
      <x v="20"/>
    </i>
    <i r="5">
      <x v="9"/>
      <x v="20"/>
    </i>
    <i r="4">
      <x v="202"/>
      <x v="8"/>
      <x v="20"/>
    </i>
    <i r="5">
      <x v="9"/>
      <x v="20"/>
    </i>
    <i r="4">
      <x v="203"/>
      <x v="8"/>
      <x v="20"/>
    </i>
    <i r="5">
      <x v="9"/>
      <x v="20"/>
    </i>
    <i r="4">
      <x v="204"/>
      <x v="8"/>
      <x v="20"/>
    </i>
    <i r="5">
      <x v="9"/>
      <x v="20"/>
    </i>
    <i r="4">
      <x v="205"/>
      <x v="8"/>
      <x v="20"/>
    </i>
    <i r="5">
      <x v="9"/>
      <x v="20"/>
    </i>
    <i r="4">
      <x v="206"/>
      <x v="8"/>
      <x v="20"/>
    </i>
    <i r="5">
      <x v="9"/>
      <x v="20"/>
    </i>
    <i r="4">
      <x v="207"/>
      <x v="8"/>
      <x v="20"/>
    </i>
    <i r="5">
      <x v="9"/>
      <x v="20"/>
    </i>
    <i r="4">
      <x v="208"/>
      <x v="8"/>
      <x v="20"/>
    </i>
    <i r="5">
      <x v="9"/>
      <x v="20"/>
    </i>
    <i r="4">
      <x v="209"/>
      <x v="8"/>
      <x v="20"/>
    </i>
    <i r="5">
      <x v="9"/>
      <x v="20"/>
    </i>
    <i r="4">
      <x v="210"/>
      <x v="8"/>
      <x v="20"/>
    </i>
    <i r="5">
      <x v="9"/>
      <x v="20"/>
    </i>
    <i r="4">
      <x v="211"/>
      <x v="8"/>
      <x v="20"/>
    </i>
    <i r="5">
      <x v="9"/>
      <x v="20"/>
    </i>
    <i r="4">
      <x v="212"/>
      <x v="8"/>
      <x v="20"/>
    </i>
    <i r="5">
      <x v="9"/>
      <x v="20"/>
    </i>
    <i r="4">
      <x v="213"/>
      <x v="8"/>
      <x v="20"/>
    </i>
    <i r="5">
      <x v="9"/>
      <x v="20"/>
    </i>
    <i r="4">
      <x v="214"/>
      <x v="8"/>
      <x v="20"/>
    </i>
    <i r="5">
      <x v="9"/>
      <x v="20"/>
    </i>
    <i r="4">
      <x v="215"/>
      <x v="8"/>
      <x v="20"/>
    </i>
    <i r="5">
      <x v="9"/>
      <x v="20"/>
    </i>
    <i r="4">
      <x v="216"/>
      <x v="8"/>
      <x v="20"/>
    </i>
    <i r="5">
      <x v="9"/>
      <x v="20"/>
    </i>
    <i r="4">
      <x v="217"/>
      <x v="8"/>
      <x v="20"/>
    </i>
    <i r="5">
      <x v="9"/>
      <x v="20"/>
    </i>
    <i r="4">
      <x v="218"/>
      <x v="8"/>
      <x v="20"/>
    </i>
    <i r="5">
      <x v="9"/>
      <x v="20"/>
    </i>
    <i r="4">
      <x v="219"/>
      <x v="8"/>
      <x v="20"/>
    </i>
    <i r="5">
      <x v="9"/>
      <x v="20"/>
    </i>
    <i r="4">
      <x v="220"/>
      <x v="8"/>
      <x v="20"/>
    </i>
    <i r="5">
      <x v="9"/>
      <x v="20"/>
    </i>
    <i r="4">
      <x v="221"/>
      <x v="8"/>
      <x v="20"/>
    </i>
    <i r="5">
      <x v="9"/>
      <x v="20"/>
    </i>
    <i r="4">
      <x v="222"/>
      <x v="8"/>
      <x v="20"/>
    </i>
    <i r="5">
      <x v="9"/>
      <x v="20"/>
    </i>
    <i r="4">
      <x v="223"/>
      <x v="8"/>
      <x v="20"/>
    </i>
    <i r="5">
      <x v="9"/>
      <x v="20"/>
    </i>
    <i r="4">
      <x v="224"/>
      <x v="8"/>
      <x v="20"/>
    </i>
    <i r="5">
      <x v="9"/>
      <x v="20"/>
    </i>
    <i r="4">
      <x v="225"/>
      <x v="8"/>
      <x v="20"/>
    </i>
    <i r="5">
      <x v="9"/>
      <x v="20"/>
    </i>
    <i r="4">
      <x v="226"/>
      <x v="8"/>
      <x v="20"/>
    </i>
    <i r="5">
      <x v="9"/>
      <x v="20"/>
    </i>
    <i r="4">
      <x v="227"/>
      <x v="8"/>
      <x v="20"/>
    </i>
    <i r="5">
      <x v="9"/>
      <x v="20"/>
    </i>
    <i r="4">
      <x v="228"/>
      <x v="8"/>
      <x v="20"/>
    </i>
    <i r="5">
      <x v="9"/>
      <x v="20"/>
    </i>
    <i r="4">
      <x v="229"/>
      <x v="8"/>
      <x v="20"/>
    </i>
    <i r="5">
      <x v="9"/>
      <x v="20"/>
    </i>
    <i r="4">
      <x v="230"/>
      <x v="8"/>
      <x v="20"/>
    </i>
    <i r="5">
      <x v="9"/>
      <x v="20"/>
    </i>
    <i r="4">
      <x v="231"/>
      <x v="8"/>
      <x v="20"/>
    </i>
    <i r="5">
      <x v="9"/>
      <x v="20"/>
    </i>
    <i r="4">
      <x v="232"/>
      <x v="8"/>
      <x v="20"/>
    </i>
    <i r="5">
      <x v="9"/>
      <x v="20"/>
    </i>
    <i r="4">
      <x v="233"/>
      <x v="8"/>
      <x v="20"/>
    </i>
    <i r="5">
      <x v="9"/>
      <x v="20"/>
    </i>
    <i r="4">
      <x v="234"/>
      <x v="8"/>
      <x v="20"/>
    </i>
    <i r="5">
      <x v="9"/>
      <x v="20"/>
    </i>
    <i r="4">
      <x v="235"/>
      <x v="8"/>
      <x v="20"/>
    </i>
    <i r="5">
      <x v="9"/>
      <x v="20"/>
    </i>
    <i r="4">
      <x v="236"/>
      <x v="8"/>
      <x v="20"/>
    </i>
    <i r="5">
      <x v="9"/>
      <x v="20"/>
    </i>
    <i r="4">
      <x v="237"/>
      <x v="8"/>
      <x v="20"/>
    </i>
    <i r="5">
      <x v="9"/>
      <x v="20"/>
    </i>
    <i r="4">
      <x v="238"/>
      <x v="8"/>
      <x v="20"/>
    </i>
    <i r="5">
      <x v="9"/>
      <x v="20"/>
    </i>
    <i r="4">
      <x v="239"/>
      <x v="8"/>
      <x v="20"/>
    </i>
    <i r="5">
      <x v="9"/>
      <x v="20"/>
    </i>
    <i r="4">
      <x v="240"/>
      <x v="8"/>
      <x v="20"/>
    </i>
    <i r="5">
      <x v="9"/>
      <x v="20"/>
    </i>
    <i r="4">
      <x v="241"/>
      <x v="8"/>
      <x v="20"/>
    </i>
    <i r="5">
      <x v="9"/>
      <x v="20"/>
    </i>
    <i r="4">
      <x v="242"/>
      <x v="8"/>
      <x v="20"/>
    </i>
    <i r="5">
      <x v="9"/>
      <x v="20"/>
    </i>
    <i r="4">
      <x v="243"/>
      <x v="8"/>
      <x v="20"/>
    </i>
    <i r="5">
      <x v="9"/>
      <x v="20"/>
    </i>
    <i r="4">
      <x v="244"/>
      <x v="8"/>
      <x v="20"/>
    </i>
    <i r="5">
      <x v="9"/>
      <x v="20"/>
    </i>
    <i r="4">
      <x v="245"/>
      <x v="8"/>
      <x v="20"/>
    </i>
    <i r="5">
      <x v="9"/>
      <x v="20"/>
    </i>
    <i r="4">
      <x v="246"/>
      <x v="8"/>
      <x v="20"/>
    </i>
    <i r="5">
      <x v="9"/>
      <x v="20"/>
    </i>
    <i r="4">
      <x v="247"/>
      <x v="8"/>
      <x v="20"/>
    </i>
    <i r="5">
      <x v="9"/>
      <x v="20"/>
    </i>
    <i r="4">
      <x v="248"/>
      <x v="8"/>
      <x v="20"/>
    </i>
    <i r="5">
      <x v="9"/>
      <x v="20"/>
    </i>
    <i r="4">
      <x v="249"/>
      <x v="8"/>
      <x v="20"/>
    </i>
    <i r="5">
      <x v="9"/>
      <x v="20"/>
    </i>
    <i r="4">
      <x v="250"/>
      <x v="8"/>
      <x v="20"/>
    </i>
    <i r="5">
      <x v="9"/>
      <x v="20"/>
    </i>
    <i r="4">
      <x v="251"/>
      <x v="8"/>
      <x v="20"/>
    </i>
    <i r="5">
      <x v="9"/>
      <x v="20"/>
    </i>
    <i r="4">
      <x v="252"/>
      <x v="8"/>
      <x v="20"/>
    </i>
    <i r="5">
      <x v="9"/>
      <x v="20"/>
    </i>
    <i r="4">
      <x v="253"/>
      <x v="8"/>
      <x v="20"/>
    </i>
    <i r="5">
      <x v="9"/>
      <x v="20"/>
    </i>
    <i r="4">
      <x v="254"/>
      <x v="8"/>
      <x v="20"/>
    </i>
    <i r="5">
      <x v="9"/>
      <x v="20"/>
    </i>
    <i r="4">
      <x v="255"/>
      <x v="8"/>
      <x v="20"/>
    </i>
    <i r="5">
      <x v="9"/>
      <x v="20"/>
    </i>
    <i r="4">
      <x v="256"/>
      <x v="8"/>
      <x v="20"/>
    </i>
    <i r="5">
      <x v="9"/>
      <x v="20"/>
    </i>
    <i r="4">
      <x v="257"/>
      <x v="8"/>
      <x v="20"/>
    </i>
    <i r="5">
      <x v="9"/>
      <x v="20"/>
    </i>
    <i r="4">
      <x v="258"/>
      <x v="8"/>
      <x v="20"/>
    </i>
    <i r="5">
      <x v="9"/>
      <x v="20"/>
    </i>
    <i r="4">
      <x v="259"/>
      <x v="8"/>
      <x v="20"/>
    </i>
    <i r="5">
      <x v="9"/>
      <x v="20"/>
    </i>
    <i r="4">
      <x v="260"/>
      <x v="8"/>
      <x v="20"/>
    </i>
    <i r="5">
      <x v="9"/>
      <x v="20"/>
    </i>
    <i r="4">
      <x v="261"/>
      <x v="8"/>
      <x v="20"/>
    </i>
    <i r="5">
      <x v="9"/>
      <x v="20"/>
    </i>
    <i r="4">
      <x v="262"/>
      <x v="8"/>
      <x v="20"/>
    </i>
    <i r="5">
      <x v="9"/>
      <x v="20"/>
    </i>
    <i r="4">
      <x v="263"/>
      <x v="8"/>
      <x v="20"/>
    </i>
    <i r="5">
      <x v="9"/>
      <x v="20"/>
    </i>
    <i r="4">
      <x v="280"/>
      <x v="8"/>
      <x v="20"/>
    </i>
    <i r="5">
      <x v="9"/>
      <x v="20"/>
    </i>
    <i r="4">
      <x v="281"/>
      <x v="8"/>
      <x v="20"/>
    </i>
    <i r="5">
      <x v="9"/>
      <x v="20"/>
    </i>
    <i r="4">
      <x v="282"/>
      <x v="8"/>
      <x v="20"/>
    </i>
    <i r="5">
      <x v="9"/>
      <x v="20"/>
    </i>
    <i r="4">
      <x v="283"/>
      <x v="8"/>
      <x v="20"/>
    </i>
    <i r="5">
      <x v="9"/>
      <x v="20"/>
    </i>
    <i r="4">
      <x v="284"/>
      <x v="8"/>
      <x v="20"/>
    </i>
    <i r="5">
      <x v="9"/>
      <x v="20"/>
    </i>
    <i r="4">
      <x v="285"/>
      <x v="8"/>
      <x v="20"/>
    </i>
    <i r="5">
      <x v="9"/>
      <x v="20"/>
    </i>
    <i r="4">
      <x v="286"/>
      <x v="8"/>
      <x v="20"/>
    </i>
    <i r="5">
      <x v="9"/>
      <x v="20"/>
    </i>
    <i r="4">
      <x v="287"/>
      <x v="8"/>
      <x v="20"/>
    </i>
    <i r="5">
      <x v="9"/>
      <x v="20"/>
    </i>
    <i r="4">
      <x v="288"/>
      <x v="8"/>
      <x v="20"/>
    </i>
    <i r="5">
      <x v="9"/>
      <x v="20"/>
    </i>
    <i r="4">
      <x v="289"/>
      <x v="8"/>
      <x v="20"/>
    </i>
    <i r="5">
      <x v="9"/>
      <x v="20"/>
    </i>
    <i r="4">
      <x v="290"/>
      <x v="8"/>
      <x v="20"/>
    </i>
    <i r="5">
      <x v="9"/>
      <x v="20"/>
    </i>
    <i r="4">
      <x v="291"/>
      <x v="8"/>
      <x v="20"/>
    </i>
    <i r="5">
      <x v="9"/>
      <x v="20"/>
    </i>
    <i r="4">
      <x v="292"/>
      <x v="8"/>
      <x v="20"/>
    </i>
    <i r="5">
      <x v="9"/>
      <x v="20"/>
    </i>
    <i r="4">
      <x v="293"/>
      <x v="8"/>
      <x v="20"/>
    </i>
    <i r="5">
      <x v="9"/>
      <x v="20"/>
    </i>
    <i r="4">
      <x v="294"/>
      <x v="8"/>
      <x v="20"/>
    </i>
    <i r="5">
      <x v="9"/>
      <x v="20"/>
    </i>
    <i r="4">
      <x v="295"/>
      <x v="8"/>
      <x v="20"/>
    </i>
    <i r="5">
      <x v="9"/>
      <x v="20"/>
    </i>
    <i r="4">
      <x v="296"/>
      <x v="8"/>
      <x v="20"/>
    </i>
    <i r="5">
      <x v="9"/>
      <x v="20"/>
    </i>
    <i r="4">
      <x v="297"/>
      <x v="8"/>
      <x v="20"/>
    </i>
    <i r="5">
      <x v="9"/>
      <x v="20"/>
    </i>
    <i r="4">
      <x v="298"/>
      <x v="8"/>
      <x v="20"/>
    </i>
    <i r="5">
      <x v="9"/>
      <x v="20"/>
    </i>
    <i r="4">
      <x v="299"/>
      <x v="8"/>
      <x v="20"/>
    </i>
    <i r="5">
      <x v="9"/>
      <x v="20"/>
    </i>
    <i r="4">
      <x v="300"/>
      <x v="8"/>
      <x v="20"/>
    </i>
    <i r="5">
      <x v="9"/>
      <x v="20"/>
    </i>
    <i r="4">
      <x v="301"/>
      <x v="8"/>
      <x v="20"/>
    </i>
    <i r="5">
      <x v="9"/>
      <x v="20"/>
    </i>
    <i r="4">
      <x v="302"/>
      <x v="8"/>
      <x v="20"/>
    </i>
    <i r="5">
      <x v="9"/>
      <x v="20"/>
    </i>
    <i r="4">
      <x v="303"/>
      <x v="8"/>
      <x v="20"/>
    </i>
    <i r="5">
      <x v="9"/>
      <x v="20"/>
    </i>
    <i r="4">
      <x v="304"/>
      <x v="8"/>
      <x v="20"/>
    </i>
    <i r="5">
      <x v="9"/>
      <x v="20"/>
    </i>
    <i r="4">
      <x v="305"/>
      <x v="8"/>
      <x v="20"/>
    </i>
    <i r="5">
      <x v="9"/>
      <x v="20"/>
    </i>
    <i r="4">
      <x v="306"/>
      <x v="8"/>
      <x v="20"/>
    </i>
    <i r="5">
      <x v="9"/>
      <x v="20"/>
    </i>
    <i r="4">
      <x v="307"/>
      <x v="8"/>
      <x v="20"/>
    </i>
    <i r="5">
      <x v="9"/>
      <x v="20"/>
    </i>
    <i r="4">
      <x v="308"/>
      <x v="8"/>
      <x v="20"/>
    </i>
    <i r="5">
      <x v="9"/>
      <x v="20"/>
    </i>
    <i r="4">
      <x v="309"/>
      <x v="8"/>
      <x v="20"/>
    </i>
    <i r="5">
      <x v="9"/>
      <x v="20"/>
    </i>
    <i r="4">
      <x v="310"/>
      <x v="8"/>
      <x v="20"/>
    </i>
    <i r="5">
      <x v="9"/>
      <x v="20"/>
    </i>
    <i r="4">
      <x v="311"/>
      <x v="8"/>
      <x v="20"/>
    </i>
    <i r="5">
      <x v="9"/>
      <x v="20"/>
    </i>
    <i r="4">
      <x v="312"/>
      <x v="8"/>
      <x v="20"/>
    </i>
    <i r="5">
      <x v="9"/>
      <x v="20"/>
    </i>
    <i r="4">
      <x v="313"/>
      <x v="8"/>
      <x v="20"/>
    </i>
    <i r="5">
      <x v="9"/>
      <x v="20"/>
    </i>
    <i r="4">
      <x v="314"/>
      <x v="8"/>
      <x v="20"/>
    </i>
    <i r="5">
      <x v="9"/>
      <x v="20"/>
    </i>
    <i r="4">
      <x v="315"/>
      <x v="8"/>
      <x v="20"/>
    </i>
    <i r="5">
      <x v="9"/>
      <x v="20"/>
    </i>
    <i r="4">
      <x v="316"/>
      <x v="8"/>
      <x v="20"/>
    </i>
    <i r="5">
      <x v="9"/>
      <x v="20"/>
    </i>
    <i r="4">
      <x v="317"/>
      <x v="8"/>
      <x v="20"/>
    </i>
    <i r="5">
      <x v="9"/>
      <x v="20"/>
    </i>
    <i r="4">
      <x v="318"/>
      <x v="8"/>
      <x v="20"/>
    </i>
    <i r="5">
      <x v="9"/>
      <x v="20"/>
    </i>
    <i r="4">
      <x v="319"/>
      <x v="8"/>
      <x v="20"/>
    </i>
    <i r="5">
      <x v="9"/>
      <x v="20"/>
    </i>
    <i r="4">
      <x v="320"/>
      <x v="8"/>
      <x v="20"/>
    </i>
    <i r="5">
      <x v="9"/>
      <x v="20"/>
    </i>
    <i r="4">
      <x v="321"/>
      <x v="8"/>
      <x v="20"/>
    </i>
    <i r="5">
      <x v="9"/>
      <x v="20"/>
    </i>
    <i r="4">
      <x v="322"/>
      <x v="8"/>
      <x v="20"/>
    </i>
    <i r="5">
      <x v="9"/>
      <x v="20"/>
    </i>
    <i r="4">
      <x v="323"/>
      <x v="8"/>
      <x v="20"/>
    </i>
    <i r="5">
      <x v="9"/>
      <x v="20"/>
    </i>
    <i r="4">
      <x v="324"/>
      <x v="8"/>
      <x v="20"/>
    </i>
    <i r="5">
      <x v="9"/>
      <x v="20"/>
    </i>
    <i r="4">
      <x v="325"/>
      <x v="8"/>
      <x v="20"/>
    </i>
    <i r="5">
      <x v="9"/>
      <x v="20"/>
    </i>
    <i r="4">
      <x v="326"/>
      <x v="8"/>
      <x v="20"/>
    </i>
    <i r="5">
      <x v="9"/>
      <x v="20"/>
    </i>
    <i r="4">
      <x v="327"/>
      <x v="8"/>
      <x v="20"/>
    </i>
    <i r="5">
      <x v="9"/>
      <x v="20"/>
    </i>
    <i r="4">
      <x v="328"/>
      <x v="8"/>
      <x v="20"/>
    </i>
    <i r="5">
      <x v="9"/>
      <x v="20"/>
    </i>
    <i r="4">
      <x v="329"/>
      <x v="8"/>
      <x v="20"/>
    </i>
    <i r="5">
      <x v="9"/>
      <x v="20"/>
    </i>
    <i r="4">
      <x v="330"/>
      <x v="8"/>
      <x v="20"/>
    </i>
    <i r="5">
      <x v="9"/>
      <x v="20"/>
    </i>
    <i r="4">
      <x v="331"/>
      <x v="8"/>
      <x v="20"/>
    </i>
    <i r="5">
      <x v="9"/>
      <x v="20"/>
    </i>
    <i r="4">
      <x v="332"/>
      <x v="8"/>
      <x v="20"/>
    </i>
    <i r="5">
      <x v="9"/>
      <x v="20"/>
    </i>
    <i r="4">
      <x v="333"/>
      <x v="8"/>
      <x v="20"/>
    </i>
    <i r="5">
      <x v="9"/>
      <x v="20"/>
    </i>
    <i r="4">
      <x v="334"/>
      <x v="8"/>
      <x v="20"/>
    </i>
    <i r="5">
      <x v="9"/>
      <x v="20"/>
    </i>
    <i r="4">
      <x v="335"/>
      <x v="8"/>
      <x v="20"/>
    </i>
    <i r="5">
      <x v="9"/>
      <x v="20"/>
    </i>
    <i r="4">
      <x v="336"/>
      <x v="8"/>
      <x v="20"/>
    </i>
    <i r="5">
      <x v="9"/>
      <x v="20"/>
    </i>
    <i r="4">
      <x v="337"/>
      <x v="8"/>
      <x v="20"/>
    </i>
    <i r="5">
      <x v="9"/>
      <x v="20"/>
    </i>
    <i r="4">
      <x v="338"/>
      <x v="8"/>
      <x v="20"/>
    </i>
    <i r="5">
      <x v="9"/>
      <x v="20"/>
    </i>
    <i r="4">
      <x v="339"/>
      <x v="8"/>
      <x v="20"/>
    </i>
    <i r="5">
      <x v="9"/>
      <x v="20"/>
    </i>
    <i r="4">
      <x v="340"/>
      <x v="8"/>
      <x v="20"/>
    </i>
    <i r="5">
      <x v="9"/>
      <x v="20"/>
    </i>
    <i r="4">
      <x v="341"/>
      <x v="8"/>
      <x v="20"/>
    </i>
    <i r="5">
      <x v="9"/>
      <x v="20"/>
    </i>
    <i r="4">
      <x v="342"/>
      <x v="8"/>
      <x v="20"/>
    </i>
    <i r="5">
      <x v="9"/>
      <x v="20"/>
    </i>
    <i r="4">
      <x v="343"/>
      <x v="8"/>
      <x v="20"/>
    </i>
    <i r="5">
      <x v="9"/>
      <x v="20"/>
    </i>
    <i r="4">
      <x v="344"/>
      <x v="8"/>
      <x v="20"/>
    </i>
    <i r="5">
      <x v="9"/>
      <x v="20"/>
    </i>
    <i r="4">
      <x v="345"/>
      <x v="8"/>
      <x v="20"/>
    </i>
    <i r="5">
      <x v="9"/>
      <x v="20"/>
    </i>
    <i r="4">
      <x v="346"/>
      <x v="8"/>
      <x v="20"/>
    </i>
    <i r="5">
      <x v="9"/>
      <x v="20"/>
    </i>
    <i r="4">
      <x v="347"/>
      <x v="8"/>
      <x v="20"/>
    </i>
    <i r="5">
      <x v="9"/>
      <x v="20"/>
    </i>
    <i r="4">
      <x v="348"/>
      <x v="8"/>
      <x v="20"/>
    </i>
    <i r="5">
      <x v="9"/>
      <x v="20"/>
    </i>
    <i r="4">
      <x v="349"/>
      <x v="8"/>
      <x v="20"/>
    </i>
    <i r="5">
      <x v="9"/>
      <x v="20"/>
    </i>
    <i r="4">
      <x v="350"/>
      <x v="8"/>
      <x v="20"/>
    </i>
    <i r="5">
      <x v="9"/>
      <x v="20"/>
    </i>
    <i r="4">
      <x v="351"/>
      <x v="8"/>
      <x v="20"/>
    </i>
    <i r="5">
      <x v="9"/>
      <x v="20"/>
    </i>
    <i r="4">
      <x v="352"/>
      <x v="8"/>
      <x v="20"/>
    </i>
    <i r="5">
      <x v="9"/>
      <x v="20"/>
    </i>
    <i r="4">
      <x v="353"/>
      <x v="8"/>
      <x v="20"/>
    </i>
    <i r="5">
      <x v="9"/>
      <x v="20"/>
    </i>
    <i r="4">
      <x v="354"/>
      <x v="8"/>
      <x v="20"/>
    </i>
    <i r="5">
      <x v="9"/>
      <x v="20"/>
    </i>
    <i r="4">
      <x v="355"/>
      <x v="8"/>
      <x v="20"/>
    </i>
    <i r="5">
      <x v="9"/>
      <x v="20"/>
    </i>
    <i r="4">
      <x v="356"/>
      <x v="8"/>
      <x v="20"/>
    </i>
    <i r="5">
      <x v="9"/>
      <x v="20"/>
    </i>
    <i r="4">
      <x v="357"/>
      <x v="8"/>
      <x v="20"/>
    </i>
    <i r="5">
      <x v="9"/>
      <x v="20"/>
    </i>
    <i r="4">
      <x v="358"/>
      <x v="8"/>
      <x v="20"/>
    </i>
    <i r="5">
      <x v="9"/>
      <x v="20"/>
    </i>
    <i r="4">
      <x v="359"/>
      <x v="8"/>
      <x v="20"/>
    </i>
    <i r="5">
      <x v="9"/>
      <x v="20"/>
    </i>
    <i r="4">
      <x v="360"/>
      <x v="8"/>
      <x v="20"/>
    </i>
    <i r="5">
      <x v="9"/>
      <x v="20"/>
    </i>
    <i r="4">
      <x v="361"/>
      <x v="8"/>
      <x v="20"/>
    </i>
    <i r="5">
      <x v="9"/>
      <x v="20"/>
    </i>
    <i>
      <x v="6"/>
      <x v="6"/>
      <x v="1"/>
      <x v="4"/>
      <x v="41"/>
      <x v="10"/>
      <x/>
    </i>
    <i r="3">
      <x v="7"/>
      <x v="41"/>
      <x v="10"/>
      <x/>
    </i>
    <i r="1">
      <x v="23"/>
      <x v="3"/>
      <x v="7"/>
      <x v="264"/>
      <x v="10"/>
      <x v="19"/>
    </i>
    <i r="4">
      <x v="265"/>
      <x v="10"/>
      <x v="20"/>
    </i>
    <i r="4">
      <x v="266"/>
      <x v="10"/>
      <x v="20"/>
    </i>
    <i r="4">
      <x v="267"/>
      <x v="10"/>
      <x v="20"/>
    </i>
    <i r="4">
      <x v="268"/>
      <x v="10"/>
      <x v="20"/>
    </i>
    <i r="4">
      <x v="269"/>
      <x v="10"/>
      <x v="20"/>
    </i>
    <i r="4">
      <x v="270"/>
      <x v="10"/>
      <x v="20"/>
    </i>
    <i r="4">
      <x v="271"/>
      <x v="10"/>
      <x v="20"/>
    </i>
    <i r="4">
      <x v="272"/>
      <x v="10"/>
      <x v="20"/>
    </i>
    <i r="4">
      <x v="273"/>
      <x v="10"/>
      <x v="20"/>
    </i>
    <i r="4">
      <x v="274"/>
      <x v="10"/>
      <x v="20"/>
    </i>
    <i r="4">
      <x v="275"/>
      <x v="10"/>
      <x v="20"/>
    </i>
    <i r="4">
      <x v="276"/>
      <x v="10"/>
      <x v="18"/>
    </i>
    <i r="4">
      <x v="277"/>
      <x v="10"/>
      <x v="20"/>
    </i>
    <i r="4">
      <x v="278"/>
      <x v="10"/>
      <x v="20"/>
    </i>
    <i r="4">
      <x v="279"/>
      <x v="10"/>
      <x v="20"/>
    </i>
    <i>
      <x v="7"/>
      <x v="24"/>
      <x v="1"/>
      <x v="4"/>
      <x v="41"/>
      <x v="11"/>
      <x/>
    </i>
    <i r="5">
      <x v="12"/>
      <x/>
    </i>
    <i r="3">
      <x v="7"/>
      <x v="41"/>
      <x v="11"/>
      <x/>
    </i>
    <i r="2">
      <x v="3"/>
      <x v="7"/>
      <x v="264"/>
      <x v="11"/>
      <x v="19"/>
    </i>
    <i r="5">
      <x v="12"/>
      <x v="19"/>
    </i>
    <i r="4">
      <x v="265"/>
      <x v="11"/>
      <x v="20"/>
    </i>
    <i r="5">
      <x v="12"/>
      <x v="20"/>
    </i>
    <i r="4">
      <x v="266"/>
      <x v="11"/>
      <x v="20"/>
    </i>
    <i r="5">
      <x v="12"/>
      <x v="20"/>
    </i>
    <i r="4">
      <x v="267"/>
      <x v="11"/>
      <x v="20"/>
    </i>
    <i r="5">
      <x v="12"/>
      <x v="20"/>
    </i>
    <i r="4">
      <x v="268"/>
      <x v="11"/>
      <x v="20"/>
    </i>
    <i r="5">
      <x v="12"/>
      <x v="20"/>
    </i>
    <i r="4">
      <x v="269"/>
      <x v="11"/>
      <x v="20"/>
    </i>
    <i r="5">
      <x v="12"/>
      <x v="20"/>
    </i>
    <i r="4">
      <x v="270"/>
      <x v="11"/>
      <x v="20"/>
    </i>
    <i r="5">
      <x v="12"/>
      <x v="20"/>
    </i>
    <i r="4">
      <x v="271"/>
      <x v="11"/>
      <x v="20"/>
    </i>
    <i r="5">
      <x v="12"/>
      <x v="20"/>
    </i>
    <i r="4">
      <x v="272"/>
      <x v="11"/>
      <x v="20"/>
    </i>
    <i r="5">
      <x v="12"/>
      <x v="20"/>
    </i>
    <i r="4">
      <x v="273"/>
      <x v="11"/>
      <x v="20"/>
    </i>
    <i r="5">
      <x v="12"/>
      <x v="20"/>
    </i>
    <i r="4">
      <x v="274"/>
      <x v="11"/>
      <x v="20"/>
    </i>
    <i r="5">
      <x v="12"/>
      <x v="20"/>
    </i>
    <i r="4">
      <x v="275"/>
      <x v="11"/>
      <x v="20"/>
    </i>
    <i r="5">
      <x v="12"/>
      <x v="20"/>
    </i>
    <i r="4">
      <x v="276"/>
      <x v="11"/>
      <x v="18"/>
    </i>
    <i r="5">
      <x v="12"/>
      <x v="18"/>
    </i>
    <i r="4">
      <x v="277"/>
      <x v="11"/>
      <x v="20"/>
    </i>
    <i r="5">
      <x v="12"/>
      <x v="20"/>
    </i>
    <i r="4">
      <x v="278"/>
      <x v="11"/>
      <x v="20"/>
    </i>
    <i r="5">
      <x v="12"/>
      <x v="20"/>
    </i>
    <i r="4">
      <x v="279"/>
      <x v="11"/>
      <x v="20"/>
    </i>
    <i r="5">
      <x v="12"/>
      <x v="20"/>
    </i>
    <i>
      <x v="8"/>
      <x v="24"/>
      <x v="1"/>
      <x v="4"/>
      <x v="41"/>
      <x v="13"/>
      <x/>
    </i>
    <i r="3">
      <x v="7"/>
      <x v="41"/>
      <x v="13"/>
      <x/>
    </i>
    <i r="2">
      <x v="3"/>
      <x v="7"/>
      <x v="264"/>
      <x v="13"/>
      <x v="19"/>
    </i>
    <i r="4">
      <x v="265"/>
      <x v="13"/>
      <x v="20"/>
    </i>
    <i r="4">
      <x v="266"/>
      <x v="13"/>
      <x v="20"/>
    </i>
    <i r="4">
      <x v="267"/>
      <x v="13"/>
      <x v="20"/>
    </i>
    <i r="4">
      <x v="268"/>
      <x v="13"/>
      <x v="20"/>
    </i>
    <i r="4">
      <x v="269"/>
      <x v="13"/>
      <x v="20"/>
    </i>
    <i r="4">
      <x v="270"/>
      <x v="13"/>
      <x v="20"/>
    </i>
    <i r="4">
      <x v="271"/>
      <x v="13"/>
      <x v="20"/>
    </i>
    <i r="4">
      <x v="272"/>
      <x v="13"/>
      <x v="20"/>
    </i>
    <i r="4">
      <x v="273"/>
      <x v="13"/>
      <x v="20"/>
    </i>
    <i r="4">
      <x v="274"/>
      <x v="13"/>
      <x v="20"/>
    </i>
    <i r="4">
      <x v="275"/>
      <x v="13"/>
      <x v="20"/>
    </i>
    <i r="4">
      <x v="276"/>
      <x v="13"/>
      <x v="18"/>
    </i>
    <i r="4">
      <x v="277"/>
      <x v="13"/>
      <x v="20"/>
    </i>
    <i r="4">
      <x v="278"/>
      <x v="13"/>
      <x v="20"/>
    </i>
    <i r="4">
      <x v="279"/>
      <x v="13"/>
      <x v="20"/>
    </i>
    <i>
      <x v="9"/>
      <x v="25"/>
      <x v="1"/>
      <x v="8"/>
      <x v="41"/>
      <x v="14"/>
      <x/>
    </i>
    <i r="5">
      <x v="15"/>
      <x/>
    </i>
    <i r="2">
      <x v="3"/>
      <x v="9"/>
      <x v="264"/>
      <x v="14"/>
      <x v="19"/>
    </i>
    <i r="5">
      <x v="15"/>
      <x v="19"/>
    </i>
    <i r="4">
      <x v="265"/>
      <x v="14"/>
      <x v="20"/>
    </i>
    <i r="5">
      <x v="15"/>
      <x v="20"/>
    </i>
    <i r="4">
      <x v="266"/>
      <x v="14"/>
      <x v="20"/>
    </i>
    <i r="5">
      <x v="15"/>
      <x v="20"/>
    </i>
    <i r="4">
      <x v="267"/>
      <x v="14"/>
      <x v="20"/>
    </i>
    <i r="5">
      <x v="15"/>
      <x v="20"/>
    </i>
    <i r="4">
      <x v="268"/>
      <x v="14"/>
      <x v="20"/>
    </i>
    <i r="5">
      <x v="15"/>
      <x v="20"/>
    </i>
    <i r="4">
      <x v="269"/>
      <x v="14"/>
      <x v="20"/>
    </i>
    <i r="5">
      <x v="15"/>
      <x v="20"/>
    </i>
    <i r="4">
      <x v="270"/>
      <x v="14"/>
      <x v="20"/>
    </i>
    <i r="5">
      <x v="15"/>
      <x v="20"/>
    </i>
    <i r="4">
      <x v="271"/>
      <x v="14"/>
      <x v="20"/>
    </i>
    <i r="5">
      <x v="15"/>
      <x v="20"/>
    </i>
    <i r="4">
      <x v="272"/>
      <x v="14"/>
      <x v="20"/>
    </i>
    <i r="5">
      <x v="15"/>
      <x v="20"/>
    </i>
    <i r="4">
      <x v="273"/>
      <x v="14"/>
      <x v="20"/>
    </i>
    <i r="5">
      <x v="15"/>
      <x v="20"/>
    </i>
    <i r="4">
      <x v="274"/>
      <x v="14"/>
      <x v="20"/>
    </i>
    <i r="5">
      <x v="15"/>
      <x v="20"/>
    </i>
    <i r="4">
      <x v="275"/>
      <x v="14"/>
      <x v="20"/>
    </i>
    <i r="5">
      <x v="15"/>
      <x v="20"/>
    </i>
    <i r="4">
      <x v="276"/>
      <x v="14"/>
      <x v="18"/>
    </i>
    <i r="5">
      <x v="15"/>
      <x v="18"/>
    </i>
    <i r="4">
      <x v="277"/>
      <x v="14"/>
      <x v="20"/>
    </i>
    <i r="5">
      <x v="15"/>
      <x v="20"/>
    </i>
    <i r="4">
      <x v="278"/>
      <x v="14"/>
      <x v="20"/>
    </i>
    <i r="5">
      <x v="15"/>
      <x v="20"/>
    </i>
    <i r="4">
      <x v="279"/>
      <x v="14"/>
      <x v="20"/>
    </i>
    <i r="5">
      <x v="15"/>
      <x v="20"/>
    </i>
    <i r="2">
      <x v="4"/>
      <x v="7"/>
      <x v="99"/>
      <x v="14"/>
      <x v="20"/>
    </i>
    <i r="3">
      <x v="10"/>
      <x/>
      <x v="14"/>
      <x v="20"/>
    </i>
    <i r="5">
      <x v="15"/>
      <x v="20"/>
    </i>
    <i r="4">
      <x v="1"/>
      <x v="14"/>
      <x v="20"/>
    </i>
    <i r="5">
      <x v="15"/>
      <x v="20"/>
    </i>
    <i r="4">
      <x v="2"/>
      <x v="14"/>
      <x v="20"/>
    </i>
    <i r="5">
      <x v="15"/>
      <x v="20"/>
    </i>
    <i r="4">
      <x v="3"/>
      <x v="14"/>
      <x v="20"/>
    </i>
    <i r="5">
      <x v="15"/>
      <x v="20"/>
    </i>
    <i r="4">
      <x v="4"/>
      <x v="14"/>
      <x v="20"/>
    </i>
    <i r="5">
      <x v="15"/>
      <x v="20"/>
    </i>
    <i r="4">
      <x v="5"/>
      <x v="14"/>
      <x v="20"/>
    </i>
    <i r="5">
      <x v="15"/>
      <x v="20"/>
    </i>
    <i r="4">
      <x v="6"/>
      <x v="14"/>
      <x v="20"/>
    </i>
    <i r="5">
      <x v="15"/>
      <x v="20"/>
    </i>
    <i r="4">
      <x v="7"/>
      <x v="14"/>
      <x v="20"/>
    </i>
    <i r="5">
      <x v="15"/>
      <x v="20"/>
    </i>
    <i r="4">
      <x v="8"/>
      <x v="14"/>
      <x v="20"/>
    </i>
    <i r="5">
      <x v="15"/>
      <x v="20"/>
    </i>
    <i r="4">
      <x v="9"/>
      <x v="14"/>
      <x v="20"/>
    </i>
    <i r="5">
      <x v="15"/>
      <x v="20"/>
    </i>
    <i r="4">
      <x v="10"/>
      <x v="14"/>
      <x v="20"/>
    </i>
    <i r="5">
      <x v="15"/>
      <x v="20"/>
    </i>
    <i r="4">
      <x v="11"/>
      <x v="14"/>
      <x v="20"/>
    </i>
    <i r="5">
      <x v="15"/>
      <x v="20"/>
    </i>
    <i r="4">
      <x v="12"/>
      <x v="14"/>
      <x v="20"/>
    </i>
    <i r="5">
      <x v="15"/>
      <x v="20"/>
    </i>
    <i r="4">
      <x v="13"/>
      <x v="14"/>
      <x v="20"/>
    </i>
    <i r="5">
      <x v="15"/>
      <x v="20"/>
    </i>
    <i r="4">
      <x v="14"/>
      <x v="14"/>
      <x v="20"/>
    </i>
    <i r="5">
      <x v="15"/>
      <x v="20"/>
    </i>
    <i r="4">
      <x v="15"/>
      <x v="14"/>
      <x v="20"/>
    </i>
    <i r="5">
      <x v="15"/>
      <x v="20"/>
    </i>
    <i r="4">
      <x v="16"/>
      <x v="14"/>
      <x v="20"/>
    </i>
    <i r="5">
      <x v="15"/>
      <x v="20"/>
    </i>
    <i r="4">
      <x v="17"/>
      <x v="14"/>
      <x v="20"/>
    </i>
    <i r="5">
      <x v="15"/>
      <x v="20"/>
    </i>
    <i r="4">
      <x v="18"/>
      <x v="14"/>
      <x v="20"/>
    </i>
    <i r="5">
      <x v="15"/>
      <x v="20"/>
    </i>
    <i r="4">
      <x v="19"/>
      <x v="14"/>
      <x v="20"/>
    </i>
    <i r="5">
      <x v="15"/>
      <x v="20"/>
    </i>
    <i r="4">
      <x v="20"/>
      <x v="14"/>
      <x v="20"/>
    </i>
    <i r="5">
      <x v="15"/>
      <x v="20"/>
    </i>
    <i r="4">
      <x v="21"/>
      <x v="14"/>
      <x v="20"/>
    </i>
    <i r="5">
      <x v="15"/>
      <x v="20"/>
    </i>
    <i r="4">
      <x v="22"/>
      <x v="14"/>
      <x v="20"/>
    </i>
    <i r="5">
      <x v="15"/>
      <x v="20"/>
    </i>
    <i r="4">
      <x v="23"/>
      <x v="14"/>
      <x v="20"/>
    </i>
    <i r="5">
      <x v="15"/>
      <x v="20"/>
    </i>
    <i r="4">
      <x v="24"/>
      <x v="14"/>
      <x v="20"/>
    </i>
    <i r="5">
      <x v="15"/>
      <x v="20"/>
    </i>
    <i r="4">
      <x v="25"/>
      <x v="14"/>
      <x v="20"/>
    </i>
    <i r="5">
      <x v="15"/>
      <x v="20"/>
    </i>
    <i r="4">
      <x v="26"/>
      <x v="14"/>
      <x v="20"/>
    </i>
    <i r="5">
      <x v="15"/>
      <x v="20"/>
    </i>
    <i r="4">
      <x v="27"/>
      <x v="14"/>
      <x v="20"/>
    </i>
    <i r="5">
      <x v="15"/>
      <x v="20"/>
    </i>
    <i r="4">
      <x v="28"/>
      <x v="14"/>
      <x v="20"/>
    </i>
    <i r="5">
      <x v="15"/>
      <x v="20"/>
    </i>
    <i r="4">
      <x v="29"/>
      <x v="14"/>
      <x v="20"/>
    </i>
    <i r="5">
      <x v="15"/>
      <x v="20"/>
    </i>
    <i r="4">
      <x v="30"/>
      <x v="14"/>
      <x v="20"/>
    </i>
    <i r="5">
      <x v="15"/>
      <x v="20"/>
    </i>
    <i r="4">
      <x v="31"/>
      <x v="14"/>
      <x v="20"/>
    </i>
    <i r="5">
      <x v="15"/>
      <x v="20"/>
    </i>
    <i r="4">
      <x v="32"/>
      <x v="14"/>
      <x v="20"/>
    </i>
    <i r="5">
      <x v="15"/>
      <x v="20"/>
    </i>
    <i r="4">
      <x v="33"/>
      <x v="14"/>
      <x v="20"/>
    </i>
    <i r="5">
      <x v="15"/>
      <x v="20"/>
    </i>
    <i r="4">
      <x v="34"/>
      <x v="14"/>
      <x v="20"/>
    </i>
    <i r="5">
      <x v="15"/>
      <x v="20"/>
    </i>
    <i r="4">
      <x v="35"/>
      <x v="14"/>
      <x v="20"/>
    </i>
    <i r="5">
      <x v="15"/>
      <x v="20"/>
    </i>
    <i r="4">
      <x v="36"/>
      <x v="14"/>
      <x v="20"/>
    </i>
    <i r="5">
      <x v="15"/>
      <x v="20"/>
    </i>
    <i r="4">
      <x v="37"/>
      <x v="14"/>
      <x v="20"/>
    </i>
    <i r="5">
      <x v="15"/>
      <x v="20"/>
    </i>
    <i r="4">
      <x v="38"/>
      <x v="14"/>
      <x v="20"/>
    </i>
    <i r="5">
      <x v="15"/>
      <x v="20"/>
    </i>
    <i r="4">
      <x v="39"/>
      <x v="14"/>
      <x v="20"/>
    </i>
    <i r="5">
      <x v="15"/>
      <x v="20"/>
    </i>
    <i r="4">
      <x v="40"/>
      <x v="14"/>
      <x v="20"/>
    </i>
    <i r="5">
      <x v="15"/>
      <x v="20"/>
    </i>
    <i r="4">
      <x v="42"/>
      <x v="14"/>
      <x v="20"/>
    </i>
    <i r="5">
      <x v="15"/>
      <x v="20"/>
    </i>
    <i r="4">
      <x v="43"/>
      <x v="14"/>
      <x v="20"/>
    </i>
    <i r="5">
      <x v="15"/>
      <x v="20"/>
    </i>
    <i r="4">
      <x v="44"/>
      <x v="14"/>
      <x v="20"/>
    </i>
    <i r="5">
      <x v="15"/>
      <x v="20"/>
    </i>
    <i r="4">
      <x v="45"/>
      <x v="14"/>
      <x v="20"/>
    </i>
    <i r="5">
      <x v="15"/>
      <x v="20"/>
    </i>
    <i r="4">
      <x v="46"/>
      <x v="14"/>
      <x v="20"/>
    </i>
    <i r="5">
      <x v="15"/>
      <x v="20"/>
    </i>
    <i r="4">
      <x v="47"/>
      <x v="14"/>
      <x v="20"/>
    </i>
    <i r="5">
      <x v="15"/>
      <x v="20"/>
    </i>
    <i r="4">
      <x v="48"/>
      <x v="14"/>
      <x v="20"/>
    </i>
    <i r="5">
      <x v="15"/>
      <x v="20"/>
    </i>
    <i r="4">
      <x v="49"/>
      <x v="14"/>
      <x v="20"/>
    </i>
    <i r="5">
      <x v="15"/>
      <x v="20"/>
    </i>
    <i r="4">
      <x v="50"/>
      <x v="14"/>
      <x v="20"/>
    </i>
    <i r="5">
      <x v="15"/>
      <x v="20"/>
    </i>
    <i r="4">
      <x v="51"/>
      <x v="14"/>
      <x v="20"/>
    </i>
    <i r="5">
      <x v="15"/>
      <x v="20"/>
    </i>
    <i r="4">
      <x v="52"/>
      <x v="14"/>
      <x v="20"/>
    </i>
    <i r="5">
      <x v="15"/>
      <x v="20"/>
    </i>
    <i r="4">
      <x v="53"/>
      <x v="14"/>
      <x v="20"/>
    </i>
    <i r="5">
      <x v="15"/>
      <x v="20"/>
    </i>
    <i r="4">
      <x v="54"/>
      <x v="14"/>
      <x v="20"/>
    </i>
    <i r="5">
      <x v="15"/>
      <x v="20"/>
    </i>
    <i r="4">
      <x v="55"/>
      <x v="14"/>
      <x v="20"/>
    </i>
    <i r="5">
      <x v="15"/>
      <x v="20"/>
    </i>
    <i r="4">
      <x v="56"/>
      <x v="14"/>
      <x v="20"/>
    </i>
    <i r="5">
      <x v="15"/>
      <x v="20"/>
    </i>
    <i r="4">
      <x v="57"/>
      <x v="14"/>
      <x v="20"/>
    </i>
    <i r="5">
      <x v="15"/>
      <x v="20"/>
    </i>
    <i r="4">
      <x v="58"/>
      <x v="14"/>
      <x v="20"/>
    </i>
    <i r="5">
      <x v="15"/>
      <x v="20"/>
    </i>
    <i r="4">
      <x v="59"/>
      <x v="14"/>
      <x v="20"/>
    </i>
    <i r="5">
      <x v="15"/>
      <x v="20"/>
    </i>
    <i r="4">
      <x v="60"/>
      <x v="14"/>
      <x v="20"/>
    </i>
    <i r="5">
      <x v="15"/>
      <x v="20"/>
    </i>
    <i r="4">
      <x v="61"/>
      <x v="14"/>
      <x v="20"/>
    </i>
    <i r="5">
      <x v="15"/>
      <x v="20"/>
    </i>
    <i r="4">
      <x v="62"/>
      <x v="14"/>
      <x v="20"/>
    </i>
    <i r="5">
      <x v="15"/>
      <x v="20"/>
    </i>
    <i r="4">
      <x v="63"/>
      <x v="14"/>
      <x v="20"/>
    </i>
    <i r="5">
      <x v="15"/>
      <x v="20"/>
    </i>
    <i r="4">
      <x v="64"/>
      <x v="14"/>
      <x v="20"/>
    </i>
    <i r="5">
      <x v="15"/>
      <x v="20"/>
    </i>
    <i r="4">
      <x v="65"/>
      <x v="14"/>
      <x v="20"/>
    </i>
    <i r="5">
      <x v="15"/>
      <x v="20"/>
    </i>
    <i r="4">
      <x v="66"/>
      <x v="14"/>
      <x v="20"/>
    </i>
    <i r="5">
      <x v="15"/>
      <x v="20"/>
    </i>
    <i r="4">
      <x v="67"/>
      <x v="14"/>
      <x v="20"/>
    </i>
    <i r="5">
      <x v="15"/>
      <x v="20"/>
    </i>
    <i r="4">
      <x v="68"/>
      <x v="14"/>
      <x v="20"/>
    </i>
    <i r="5">
      <x v="15"/>
      <x v="20"/>
    </i>
    <i r="4">
      <x v="69"/>
      <x v="14"/>
      <x v="20"/>
    </i>
    <i r="5">
      <x v="15"/>
      <x v="20"/>
    </i>
    <i r="4">
      <x v="70"/>
      <x v="14"/>
      <x v="20"/>
    </i>
    <i r="5">
      <x v="15"/>
      <x v="20"/>
    </i>
    <i r="4">
      <x v="71"/>
      <x v="14"/>
      <x v="20"/>
    </i>
    <i r="5">
      <x v="15"/>
      <x v="20"/>
    </i>
    <i r="4">
      <x v="72"/>
      <x v="14"/>
      <x v="20"/>
    </i>
    <i r="5">
      <x v="15"/>
      <x v="20"/>
    </i>
    <i r="4">
      <x v="73"/>
      <x v="14"/>
      <x v="20"/>
    </i>
    <i r="5">
      <x v="15"/>
      <x v="20"/>
    </i>
    <i r="4">
      <x v="74"/>
      <x v="14"/>
      <x v="20"/>
    </i>
    <i r="5">
      <x v="15"/>
      <x v="20"/>
    </i>
    <i r="4">
      <x v="75"/>
      <x v="14"/>
      <x v="20"/>
    </i>
    <i r="5">
      <x v="15"/>
      <x v="20"/>
    </i>
    <i r="4">
      <x v="76"/>
      <x v="14"/>
      <x v="20"/>
    </i>
    <i r="5">
      <x v="15"/>
      <x v="20"/>
    </i>
    <i r="4">
      <x v="77"/>
      <x v="14"/>
      <x v="20"/>
    </i>
    <i r="5">
      <x v="15"/>
      <x v="20"/>
    </i>
    <i r="4">
      <x v="78"/>
      <x v="14"/>
      <x v="20"/>
    </i>
    <i r="5">
      <x v="15"/>
      <x v="20"/>
    </i>
    <i r="4">
      <x v="79"/>
      <x v="14"/>
      <x v="20"/>
    </i>
    <i r="5">
      <x v="15"/>
      <x v="20"/>
    </i>
    <i r="4">
      <x v="80"/>
      <x v="14"/>
      <x v="20"/>
    </i>
    <i r="5">
      <x v="15"/>
      <x v="20"/>
    </i>
    <i r="4">
      <x v="81"/>
      <x v="14"/>
      <x v="20"/>
    </i>
    <i r="5">
      <x v="15"/>
      <x v="20"/>
    </i>
    <i r="4">
      <x v="82"/>
      <x v="14"/>
      <x v="20"/>
    </i>
    <i r="5">
      <x v="15"/>
      <x v="20"/>
    </i>
    <i r="4">
      <x v="83"/>
      <x v="14"/>
      <x v="20"/>
    </i>
    <i r="5">
      <x v="15"/>
      <x v="20"/>
    </i>
    <i r="4">
      <x v="84"/>
      <x v="14"/>
      <x v="20"/>
    </i>
    <i r="5">
      <x v="15"/>
      <x v="20"/>
    </i>
    <i r="4">
      <x v="85"/>
      <x v="14"/>
      <x v="20"/>
    </i>
    <i r="5">
      <x v="15"/>
      <x v="20"/>
    </i>
    <i r="4">
      <x v="86"/>
      <x v="14"/>
      <x v="20"/>
    </i>
    <i r="5">
      <x v="15"/>
      <x v="20"/>
    </i>
    <i r="4">
      <x v="87"/>
      <x v="14"/>
      <x v="20"/>
    </i>
    <i r="5">
      <x v="15"/>
      <x v="20"/>
    </i>
    <i r="4">
      <x v="88"/>
      <x v="14"/>
      <x v="20"/>
    </i>
    <i r="5">
      <x v="15"/>
      <x v="20"/>
    </i>
    <i r="4">
      <x v="89"/>
      <x v="14"/>
      <x v="20"/>
    </i>
    <i r="5">
      <x v="15"/>
      <x v="20"/>
    </i>
    <i r="4">
      <x v="90"/>
      <x v="14"/>
      <x v="20"/>
    </i>
    <i r="5">
      <x v="15"/>
      <x v="20"/>
    </i>
    <i r="4">
      <x v="91"/>
      <x v="14"/>
      <x v="20"/>
    </i>
    <i r="5">
      <x v="15"/>
      <x v="20"/>
    </i>
    <i r="4">
      <x v="92"/>
      <x v="14"/>
      <x v="20"/>
    </i>
    <i r="5">
      <x v="15"/>
      <x v="20"/>
    </i>
    <i r="4">
      <x v="93"/>
      <x v="14"/>
      <x v="20"/>
    </i>
    <i r="5">
      <x v="15"/>
      <x v="20"/>
    </i>
    <i r="4">
      <x v="94"/>
      <x v="14"/>
      <x v="20"/>
    </i>
    <i r="5">
      <x v="15"/>
      <x v="20"/>
    </i>
    <i r="4">
      <x v="95"/>
      <x v="14"/>
      <x v="20"/>
    </i>
    <i r="5">
      <x v="15"/>
      <x v="20"/>
    </i>
    <i r="4">
      <x v="96"/>
      <x v="14"/>
      <x v="20"/>
    </i>
    <i r="5">
      <x v="15"/>
      <x v="20"/>
    </i>
    <i r="4">
      <x v="97"/>
      <x v="14"/>
      <x v="20"/>
    </i>
    <i r="5">
      <x v="15"/>
      <x v="20"/>
    </i>
    <i r="4">
      <x v="98"/>
      <x v="14"/>
      <x v="20"/>
    </i>
    <i r="5">
      <x v="15"/>
      <x v="20"/>
    </i>
    <i r="4">
      <x v="99"/>
      <x v="15"/>
      <x v="20"/>
    </i>
    <i r="4">
      <x v="100"/>
      <x v="14"/>
      <x v="20"/>
    </i>
    <i r="5">
      <x v="15"/>
      <x v="20"/>
    </i>
    <i r="4">
      <x v="101"/>
      <x v="14"/>
      <x v="20"/>
    </i>
    <i r="5">
      <x v="15"/>
      <x v="20"/>
    </i>
    <i r="4">
      <x v="102"/>
      <x v="14"/>
      <x v="20"/>
    </i>
    <i r="5">
      <x v="15"/>
      <x v="20"/>
    </i>
    <i r="4">
      <x v="103"/>
      <x v="14"/>
      <x v="20"/>
    </i>
    <i r="5">
      <x v="15"/>
      <x v="20"/>
    </i>
    <i r="4">
      <x v="104"/>
      <x v="14"/>
      <x v="20"/>
    </i>
    <i r="5">
      <x v="15"/>
      <x v="20"/>
    </i>
    <i r="4">
      <x v="105"/>
      <x v="14"/>
      <x v="20"/>
    </i>
    <i r="5">
      <x v="15"/>
      <x v="20"/>
    </i>
    <i r="4">
      <x v="106"/>
      <x v="14"/>
      <x v="20"/>
    </i>
    <i r="5">
      <x v="15"/>
      <x v="20"/>
    </i>
    <i r="4">
      <x v="107"/>
      <x v="14"/>
      <x v="20"/>
    </i>
    <i r="5">
      <x v="15"/>
      <x v="20"/>
    </i>
    <i r="4">
      <x v="108"/>
      <x v="14"/>
      <x v="20"/>
    </i>
    <i r="5">
      <x v="15"/>
      <x v="20"/>
    </i>
    <i r="4">
      <x v="109"/>
      <x v="14"/>
      <x v="20"/>
    </i>
    <i r="5">
      <x v="15"/>
      <x v="20"/>
    </i>
    <i r="4">
      <x v="110"/>
      <x v="14"/>
      <x v="20"/>
    </i>
    <i r="5">
      <x v="15"/>
      <x v="20"/>
    </i>
    <i r="4">
      <x v="111"/>
      <x v="14"/>
      <x v="20"/>
    </i>
    <i r="5">
      <x v="15"/>
      <x v="20"/>
    </i>
    <i r="4">
      <x v="112"/>
      <x v="14"/>
      <x v="20"/>
    </i>
    <i r="5">
      <x v="15"/>
      <x v="20"/>
    </i>
    <i r="4">
      <x v="113"/>
      <x v="14"/>
      <x v="20"/>
    </i>
    <i r="5">
      <x v="15"/>
      <x v="20"/>
    </i>
    <i r="4">
      <x v="114"/>
      <x v="14"/>
      <x v="20"/>
    </i>
    <i r="5">
      <x v="15"/>
      <x v="20"/>
    </i>
    <i r="4">
      <x v="115"/>
      <x v="14"/>
      <x v="20"/>
    </i>
    <i r="5">
      <x v="15"/>
      <x v="20"/>
    </i>
    <i r="4">
      <x v="116"/>
      <x v="14"/>
      <x v="20"/>
    </i>
    <i r="5">
      <x v="15"/>
      <x v="20"/>
    </i>
    <i r="4">
      <x v="117"/>
      <x v="14"/>
      <x v="20"/>
    </i>
    <i r="5">
      <x v="15"/>
      <x v="20"/>
    </i>
    <i r="4">
      <x v="118"/>
      <x v="14"/>
      <x v="20"/>
    </i>
    <i r="5">
      <x v="15"/>
      <x v="20"/>
    </i>
    <i r="4">
      <x v="119"/>
      <x v="14"/>
      <x v="20"/>
    </i>
    <i r="5">
      <x v="15"/>
      <x v="20"/>
    </i>
    <i r="4">
      <x v="120"/>
      <x v="14"/>
      <x v="20"/>
    </i>
    <i r="5">
      <x v="15"/>
      <x v="20"/>
    </i>
    <i r="4">
      <x v="121"/>
      <x v="14"/>
      <x v="20"/>
    </i>
    <i r="5">
      <x v="15"/>
      <x v="20"/>
    </i>
    <i r="4">
      <x v="122"/>
      <x v="14"/>
      <x v="20"/>
    </i>
    <i r="5">
      <x v="15"/>
      <x v="20"/>
    </i>
    <i r="4">
      <x v="123"/>
      <x v="14"/>
      <x v="20"/>
    </i>
    <i r="5">
      <x v="15"/>
      <x v="20"/>
    </i>
    <i r="4">
      <x v="124"/>
      <x v="14"/>
      <x v="20"/>
    </i>
    <i r="5">
      <x v="15"/>
      <x v="20"/>
    </i>
    <i r="4">
      <x v="125"/>
      <x v="14"/>
      <x v="20"/>
    </i>
    <i r="5">
      <x v="15"/>
      <x v="20"/>
    </i>
    <i r="4">
      <x v="126"/>
      <x v="14"/>
      <x v="20"/>
    </i>
    <i r="5">
      <x v="15"/>
      <x v="20"/>
    </i>
    <i r="4">
      <x v="127"/>
      <x v="14"/>
      <x v="20"/>
    </i>
    <i r="5">
      <x v="15"/>
      <x v="20"/>
    </i>
    <i r="4">
      <x v="128"/>
      <x v="14"/>
      <x v="20"/>
    </i>
    <i r="5">
      <x v="15"/>
      <x v="20"/>
    </i>
    <i r="4">
      <x v="129"/>
      <x v="14"/>
      <x v="20"/>
    </i>
    <i r="5">
      <x v="15"/>
      <x v="20"/>
    </i>
    <i r="4">
      <x v="130"/>
      <x v="14"/>
      <x v="20"/>
    </i>
    <i r="5">
      <x v="15"/>
      <x v="20"/>
    </i>
    <i r="4">
      <x v="131"/>
      <x v="14"/>
      <x v="20"/>
    </i>
    <i r="5">
      <x v="15"/>
      <x v="20"/>
    </i>
    <i r="4">
      <x v="132"/>
      <x v="14"/>
      <x v="20"/>
    </i>
    <i r="5">
      <x v="15"/>
      <x v="20"/>
    </i>
    <i r="4">
      <x v="133"/>
      <x v="14"/>
      <x v="20"/>
    </i>
    <i r="5">
      <x v="15"/>
      <x v="20"/>
    </i>
    <i r="4">
      <x v="134"/>
      <x v="14"/>
      <x v="20"/>
    </i>
    <i r="5">
      <x v="15"/>
      <x v="20"/>
    </i>
    <i r="4">
      <x v="135"/>
      <x v="14"/>
      <x v="20"/>
    </i>
    <i r="5">
      <x v="15"/>
      <x v="20"/>
    </i>
    <i r="4">
      <x v="136"/>
      <x v="14"/>
      <x v="20"/>
    </i>
    <i r="5">
      <x v="15"/>
      <x v="20"/>
    </i>
    <i r="4">
      <x v="137"/>
      <x v="14"/>
      <x v="20"/>
    </i>
    <i r="5">
      <x v="15"/>
      <x v="20"/>
    </i>
    <i r="4">
      <x v="138"/>
      <x v="14"/>
      <x v="20"/>
    </i>
    <i r="5">
      <x v="15"/>
      <x v="20"/>
    </i>
    <i r="4">
      <x v="139"/>
      <x v="14"/>
      <x v="20"/>
    </i>
    <i r="5">
      <x v="15"/>
      <x v="20"/>
    </i>
    <i r="4">
      <x v="140"/>
      <x v="14"/>
      <x v="20"/>
    </i>
    <i r="5">
      <x v="15"/>
      <x v="20"/>
    </i>
    <i r="4">
      <x v="141"/>
      <x v="14"/>
      <x v="20"/>
    </i>
    <i r="5">
      <x v="15"/>
      <x v="20"/>
    </i>
    <i r="4">
      <x v="142"/>
      <x v="14"/>
      <x v="20"/>
    </i>
    <i r="5">
      <x v="15"/>
      <x v="20"/>
    </i>
    <i r="4">
      <x v="143"/>
      <x v="14"/>
      <x v="20"/>
    </i>
    <i r="5">
      <x v="15"/>
      <x v="20"/>
    </i>
    <i r="4">
      <x v="144"/>
      <x v="14"/>
      <x v="20"/>
    </i>
    <i r="5">
      <x v="15"/>
      <x v="20"/>
    </i>
    <i r="4">
      <x v="145"/>
      <x v="14"/>
      <x v="20"/>
    </i>
    <i r="5">
      <x v="15"/>
      <x v="20"/>
    </i>
    <i r="4">
      <x v="146"/>
      <x v="14"/>
      <x v="20"/>
    </i>
    <i r="5">
      <x v="15"/>
      <x v="20"/>
    </i>
    <i r="4">
      <x v="147"/>
      <x v="14"/>
      <x v="20"/>
    </i>
    <i r="5">
      <x v="15"/>
      <x v="20"/>
    </i>
    <i r="4">
      <x v="148"/>
      <x v="14"/>
      <x v="20"/>
    </i>
    <i r="5">
      <x v="15"/>
      <x v="20"/>
    </i>
    <i r="4">
      <x v="149"/>
      <x v="14"/>
      <x v="20"/>
    </i>
    <i r="5">
      <x v="15"/>
      <x v="20"/>
    </i>
    <i r="4">
      <x v="150"/>
      <x v="14"/>
      <x v="20"/>
    </i>
    <i r="5">
      <x v="15"/>
      <x v="20"/>
    </i>
    <i r="4">
      <x v="151"/>
      <x v="14"/>
      <x v="20"/>
    </i>
    <i r="5">
      <x v="15"/>
      <x v="20"/>
    </i>
    <i r="4">
      <x v="152"/>
      <x v="14"/>
      <x v="20"/>
    </i>
    <i r="5">
      <x v="15"/>
      <x v="20"/>
    </i>
    <i r="4">
      <x v="153"/>
      <x v="14"/>
      <x v="20"/>
    </i>
    <i r="5">
      <x v="15"/>
      <x v="20"/>
    </i>
    <i r="4">
      <x v="154"/>
      <x v="14"/>
      <x v="20"/>
    </i>
    <i r="5">
      <x v="15"/>
      <x v="20"/>
    </i>
    <i r="4">
      <x v="155"/>
      <x v="14"/>
      <x v="20"/>
    </i>
    <i r="5">
      <x v="15"/>
      <x v="20"/>
    </i>
    <i r="4">
      <x v="156"/>
      <x v="14"/>
      <x v="20"/>
    </i>
    <i r="5">
      <x v="15"/>
      <x v="20"/>
    </i>
    <i r="4">
      <x v="157"/>
      <x v="14"/>
      <x v="20"/>
    </i>
    <i r="5">
      <x v="15"/>
      <x v="20"/>
    </i>
    <i r="4">
      <x v="158"/>
      <x v="14"/>
      <x v="20"/>
    </i>
    <i r="5">
      <x v="15"/>
      <x v="20"/>
    </i>
    <i r="4">
      <x v="159"/>
      <x v="14"/>
      <x v="20"/>
    </i>
    <i r="5">
      <x v="15"/>
      <x v="20"/>
    </i>
    <i r="4">
      <x v="160"/>
      <x v="14"/>
      <x v="20"/>
    </i>
    <i r="5">
      <x v="15"/>
      <x v="20"/>
    </i>
    <i r="4">
      <x v="161"/>
      <x v="14"/>
      <x v="20"/>
    </i>
    <i r="5">
      <x v="15"/>
      <x v="20"/>
    </i>
    <i r="4">
      <x v="162"/>
      <x v="14"/>
      <x v="20"/>
    </i>
    <i r="5">
      <x v="15"/>
      <x v="20"/>
    </i>
    <i r="4">
      <x v="163"/>
      <x v="14"/>
      <x v="20"/>
    </i>
    <i r="5">
      <x v="15"/>
      <x v="20"/>
    </i>
    <i r="4">
      <x v="164"/>
      <x v="14"/>
      <x v="20"/>
    </i>
    <i r="5">
      <x v="15"/>
      <x v="20"/>
    </i>
    <i r="4">
      <x v="165"/>
      <x v="14"/>
      <x v="20"/>
    </i>
    <i r="5">
      <x v="15"/>
      <x v="20"/>
    </i>
    <i r="4">
      <x v="166"/>
      <x v="14"/>
      <x v="20"/>
    </i>
    <i r="5">
      <x v="15"/>
      <x v="20"/>
    </i>
    <i r="4">
      <x v="167"/>
      <x v="14"/>
      <x v="20"/>
    </i>
    <i r="5">
      <x v="15"/>
      <x v="20"/>
    </i>
    <i r="4">
      <x v="168"/>
      <x v="14"/>
      <x v="20"/>
    </i>
    <i r="5">
      <x v="15"/>
      <x v="20"/>
    </i>
    <i r="4">
      <x v="169"/>
      <x v="14"/>
      <x v="20"/>
    </i>
    <i r="5">
      <x v="15"/>
      <x v="20"/>
    </i>
    <i r="4">
      <x v="170"/>
      <x v="14"/>
      <x v="20"/>
    </i>
    <i r="5">
      <x v="15"/>
      <x v="20"/>
    </i>
    <i r="4">
      <x v="171"/>
      <x v="14"/>
      <x v="20"/>
    </i>
    <i r="5">
      <x v="15"/>
      <x v="20"/>
    </i>
    <i r="4">
      <x v="172"/>
      <x v="14"/>
      <x v="20"/>
    </i>
    <i r="5">
      <x v="15"/>
      <x v="20"/>
    </i>
    <i r="4">
      <x v="173"/>
      <x v="14"/>
      <x v="20"/>
    </i>
    <i r="5">
      <x v="15"/>
      <x v="20"/>
    </i>
    <i r="4">
      <x v="174"/>
      <x v="14"/>
      <x v="20"/>
    </i>
    <i r="5">
      <x v="15"/>
      <x v="20"/>
    </i>
    <i r="4">
      <x v="175"/>
      <x v="14"/>
      <x v="20"/>
    </i>
    <i r="5">
      <x v="15"/>
      <x v="20"/>
    </i>
    <i r="4">
      <x v="176"/>
      <x v="14"/>
      <x v="20"/>
    </i>
    <i r="5">
      <x v="15"/>
      <x v="20"/>
    </i>
    <i r="4">
      <x v="177"/>
      <x v="14"/>
      <x v="20"/>
    </i>
    <i r="5">
      <x v="15"/>
      <x v="20"/>
    </i>
    <i r="4">
      <x v="178"/>
      <x v="14"/>
      <x v="20"/>
    </i>
    <i r="5">
      <x v="15"/>
      <x v="20"/>
    </i>
    <i r="4">
      <x v="179"/>
      <x v="14"/>
      <x v="20"/>
    </i>
    <i r="5">
      <x v="15"/>
      <x v="20"/>
    </i>
    <i r="4">
      <x v="180"/>
      <x v="14"/>
      <x v="20"/>
    </i>
    <i r="5">
      <x v="15"/>
      <x v="20"/>
    </i>
    <i r="4">
      <x v="181"/>
      <x v="14"/>
      <x v="20"/>
    </i>
    <i r="5">
      <x v="15"/>
      <x v="20"/>
    </i>
    <i r="4">
      <x v="182"/>
      <x v="14"/>
      <x v="20"/>
    </i>
    <i r="5">
      <x v="15"/>
      <x v="20"/>
    </i>
    <i r="4">
      <x v="183"/>
      <x v="14"/>
      <x v="20"/>
    </i>
    <i r="5">
      <x v="15"/>
      <x v="20"/>
    </i>
    <i r="4">
      <x v="184"/>
      <x v="14"/>
      <x v="20"/>
    </i>
    <i r="5">
      <x v="15"/>
      <x v="20"/>
    </i>
    <i r="4">
      <x v="185"/>
      <x v="14"/>
      <x v="20"/>
    </i>
    <i r="5">
      <x v="15"/>
      <x v="20"/>
    </i>
    <i r="4">
      <x v="186"/>
      <x v="14"/>
      <x v="20"/>
    </i>
    <i r="5">
      <x v="15"/>
      <x v="20"/>
    </i>
    <i r="4">
      <x v="187"/>
      <x v="14"/>
      <x v="20"/>
    </i>
    <i r="5">
      <x v="15"/>
      <x v="20"/>
    </i>
    <i r="4">
      <x v="188"/>
      <x v="14"/>
      <x v="20"/>
    </i>
    <i r="5">
      <x v="15"/>
      <x v="20"/>
    </i>
    <i r="4">
      <x v="189"/>
      <x v="14"/>
      <x v="20"/>
    </i>
    <i r="5">
      <x v="15"/>
      <x v="20"/>
    </i>
    <i r="4">
      <x v="190"/>
      <x v="14"/>
      <x v="20"/>
    </i>
    <i r="5">
      <x v="15"/>
      <x v="20"/>
    </i>
    <i r="4">
      <x v="191"/>
      <x v="14"/>
      <x v="20"/>
    </i>
    <i r="5">
      <x v="15"/>
      <x v="20"/>
    </i>
    <i r="4">
      <x v="192"/>
      <x v="14"/>
      <x v="20"/>
    </i>
    <i r="5">
      <x v="15"/>
      <x v="20"/>
    </i>
    <i r="4">
      <x v="193"/>
      <x v="14"/>
      <x v="20"/>
    </i>
    <i r="5">
      <x v="15"/>
      <x v="20"/>
    </i>
    <i r="4">
      <x v="194"/>
      <x v="14"/>
      <x v="20"/>
    </i>
    <i r="5">
      <x v="15"/>
      <x v="20"/>
    </i>
    <i r="4">
      <x v="195"/>
      <x v="14"/>
      <x v="20"/>
    </i>
    <i r="5">
      <x v="15"/>
      <x v="20"/>
    </i>
    <i r="4">
      <x v="196"/>
      <x v="14"/>
      <x v="20"/>
    </i>
    <i r="5">
      <x v="15"/>
      <x v="20"/>
    </i>
    <i r="4">
      <x v="197"/>
      <x v="14"/>
      <x v="20"/>
    </i>
    <i r="5">
      <x v="15"/>
      <x v="20"/>
    </i>
    <i r="4">
      <x v="198"/>
      <x v="14"/>
      <x v="20"/>
    </i>
    <i r="5">
      <x v="15"/>
      <x v="20"/>
    </i>
    <i r="4">
      <x v="199"/>
      <x v="14"/>
      <x v="20"/>
    </i>
    <i r="5">
      <x v="15"/>
      <x v="20"/>
    </i>
    <i r="4">
      <x v="200"/>
      <x v="14"/>
      <x v="20"/>
    </i>
    <i r="5">
      <x v="15"/>
      <x v="20"/>
    </i>
    <i r="4">
      <x v="201"/>
      <x v="14"/>
      <x v="20"/>
    </i>
    <i r="5">
      <x v="15"/>
      <x v="20"/>
    </i>
    <i r="4">
      <x v="202"/>
      <x v="14"/>
      <x v="20"/>
    </i>
    <i r="5">
      <x v="15"/>
      <x v="20"/>
    </i>
    <i r="4">
      <x v="203"/>
      <x v="14"/>
      <x v="20"/>
    </i>
    <i r="5">
      <x v="15"/>
      <x v="20"/>
    </i>
    <i r="4">
      <x v="204"/>
      <x v="14"/>
      <x v="20"/>
    </i>
    <i r="5">
      <x v="15"/>
      <x v="20"/>
    </i>
    <i r="4">
      <x v="205"/>
      <x v="14"/>
      <x v="20"/>
    </i>
    <i r="5">
      <x v="15"/>
      <x v="20"/>
    </i>
    <i r="4">
      <x v="206"/>
      <x v="14"/>
      <x v="20"/>
    </i>
    <i r="5">
      <x v="15"/>
      <x v="20"/>
    </i>
    <i r="4">
      <x v="207"/>
      <x v="14"/>
      <x v="20"/>
    </i>
    <i r="5">
      <x v="15"/>
      <x v="20"/>
    </i>
    <i r="4">
      <x v="208"/>
      <x v="14"/>
      <x v="20"/>
    </i>
    <i r="5">
      <x v="15"/>
      <x v="20"/>
    </i>
    <i r="4">
      <x v="209"/>
      <x v="14"/>
      <x v="20"/>
    </i>
    <i r="5">
      <x v="15"/>
      <x v="20"/>
    </i>
    <i r="4">
      <x v="210"/>
      <x v="14"/>
      <x v="20"/>
    </i>
    <i r="5">
      <x v="15"/>
      <x v="20"/>
    </i>
    <i r="4">
      <x v="211"/>
      <x v="14"/>
      <x v="20"/>
    </i>
    <i r="5">
      <x v="15"/>
      <x v="20"/>
    </i>
    <i r="4">
      <x v="212"/>
      <x v="14"/>
      <x v="20"/>
    </i>
    <i r="5">
      <x v="15"/>
      <x v="20"/>
    </i>
    <i r="4">
      <x v="213"/>
      <x v="14"/>
      <x v="20"/>
    </i>
    <i r="5">
      <x v="15"/>
      <x v="20"/>
    </i>
    <i r="4">
      <x v="214"/>
      <x v="14"/>
      <x v="20"/>
    </i>
    <i r="5">
      <x v="15"/>
      <x v="20"/>
    </i>
    <i r="4">
      <x v="215"/>
      <x v="14"/>
      <x v="20"/>
    </i>
    <i r="5">
      <x v="15"/>
      <x v="20"/>
    </i>
    <i r="4">
      <x v="216"/>
      <x v="14"/>
      <x v="20"/>
    </i>
    <i r="5">
      <x v="15"/>
      <x v="20"/>
    </i>
    <i r="4">
      <x v="217"/>
      <x v="14"/>
      <x v="20"/>
    </i>
    <i r="5">
      <x v="15"/>
      <x v="20"/>
    </i>
    <i r="4">
      <x v="218"/>
      <x v="14"/>
      <x v="20"/>
    </i>
    <i r="5">
      <x v="15"/>
      <x v="20"/>
    </i>
    <i r="4">
      <x v="219"/>
      <x v="14"/>
      <x v="20"/>
    </i>
    <i r="5">
      <x v="15"/>
      <x v="20"/>
    </i>
    <i r="4">
      <x v="220"/>
      <x v="14"/>
      <x v="20"/>
    </i>
    <i r="5">
      <x v="15"/>
      <x v="20"/>
    </i>
    <i r="4">
      <x v="221"/>
      <x v="14"/>
      <x v="20"/>
    </i>
    <i r="5">
      <x v="15"/>
      <x v="20"/>
    </i>
    <i r="4">
      <x v="222"/>
      <x v="14"/>
      <x v="20"/>
    </i>
    <i r="5">
      <x v="15"/>
      <x v="20"/>
    </i>
    <i r="4">
      <x v="223"/>
      <x v="14"/>
      <x v="20"/>
    </i>
    <i r="5">
      <x v="15"/>
      <x v="20"/>
    </i>
    <i r="4">
      <x v="224"/>
      <x v="14"/>
      <x v="20"/>
    </i>
    <i r="5">
      <x v="15"/>
      <x v="20"/>
    </i>
    <i r="4">
      <x v="225"/>
      <x v="14"/>
      <x v="20"/>
    </i>
    <i r="5">
      <x v="15"/>
      <x v="20"/>
    </i>
    <i r="4">
      <x v="226"/>
      <x v="14"/>
      <x v="20"/>
    </i>
    <i r="5">
      <x v="15"/>
      <x v="20"/>
    </i>
    <i r="4">
      <x v="227"/>
      <x v="14"/>
      <x v="20"/>
    </i>
    <i r="5">
      <x v="15"/>
      <x v="20"/>
    </i>
    <i r="4">
      <x v="228"/>
      <x v="14"/>
      <x v="20"/>
    </i>
    <i r="5">
      <x v="15"/>
      <x v="20"/>
    </i>
    <i r="4">
      <x v="229"/>
      <x v="14"/>
      <x v="20"/>
    </i>
    <i r="5">
      <x v="15"/>
      <x v="20"/>
    </i>
    <i r="4">
      <x v="230"/>
      <x v="14"/>
      <x v="20"/>
    </i>
    <i r="5">
      <x v="15"/>
      <x v="20"/>
    </i>
    <i r="4">
      <x v="231"/>
      <x v="14"/>
      <x v="20"/>
    </i>
    <i r="5">
      <x v="15"/>
      <x v="20"/>
    </i>
    <i r="4">
      <x v="232"/>
      <x v="14"/>
      <x v="20"/>
    </i>
    <i r="5">
      <x v="15"/>
      <x v="20"/>
    </i>
    <i r="4">
      <x v="233"/>
      <x v="14"/>
      <x v="20"/>
    </i>
    <i r="5">
      <x v="15"/>
      <x v="20"/>
    </i>
    <i r="4">
      <x v="234"/>
      <x v="14"/>
      <x v="20"/>
    </i>
    <i r="5">
      <x v="15"/>
      <x v="20"/>
    </i>
    <i r="4">
      <x v="235"/>
      <x v="14"/>
      <x v="20"/>
    </i>
    <i r="5">
      <x v="15"/>
      <x v="20"/>
    </i>
    <i r="4">
      <x v="236"/>
      <x v="14"/>
      <x v="20"/>
    </i>
    <i r="5">
      <x v="15"/>
      <x v="20"/>
    </i>
    <i r="4">
      <x v="237"/>
      <x v="14"/>
      <x v="20"/>
    </i>
    <i r="5">
      <x v="15"/>
      <x v="20"/>
    </i>
    <i r="4">
      <x v="238"/>
      <x v="14"/>
      <x v="20"/>
    </i>
    <i r="5">
      <x v="15"/>
      <x v="20"/>
    </i>
    <i r="4">
      <x v="239"/>
      <x v="14"/>
      <x v="20"/>
    </i>
    <i r="5">
      <x v="15"/>
      <x v="20"/>
    </i>
    <i r="4">
      <x v="240"/>
      <x v="14"/>
      <x v="20"/>
    </i>
    <i r="5">
      <x v="15"/>
      <x v="20"/>
    </i>
    <i r="4">
      <x v="241"/>
      <x v="14"/>
      <x v="20"/>
    </i>
    <i r="5">
      <x v="15"/>
      <x v="20"/>
    </i>
    <i r="4">
      <x v="242"/>
      <x v="14"/>
      <x v="20"/>
    </i>
    <i r="5">
      <x v="15"/>
      <x v="20"/>
    </i>
    <i r="4">
      <x v="243"/>
      <x v="14"/>
      <x v="20"/>
    </i>
    <i r="5">
      <x v="15"/>
      <x v="20"/>
    </i>
    <i r="4">
      <x v="244"/>
      <x v="14"/>
      <x v="20"/>
    </i>
    <i r="5">
      <x v="15"/>
      <x v="20"/>
    </i>
    <i r="4">
      <x v="245"/>
      <x v="14"/>
      <x v="20"/>
    </i>
    <i r="5">
      <x v="15"/>
      <x v="20"/>
    </i>
    <i r="4">
      <x v="246"/>
      <x v="14"/>
      <x v="20"/>
    </i>
    <i r="5">
      <x v="15"/>
      <x v="20"/>
    </i>
    <i r="4">
      <x v="247"/>
      <x v="14"/>
      <x v="20"/>
    </i>
    <i r="5">
      <x v="15"/>
      <x v="20"/>
    </i>
    <i r="4">
      <x v="248"/>
      <x v="14"/>
      <x v="20"/>
    </i>
    <i r="5">
      <x v="15"/>
      <x v="20"/>
    </i>
    <i r="4">
      <x v="249"/>
      <x v="14"/>
      <x v="20"/>
    </i>
    <i r="5">
      <x v="15"/>
      <x v="20"/>
    </i>
    <i r="4">
      <x v="250"/>
      <x v="14"/>
      <x v="20"/>
    </i>
    <i r="5">
      <x v="15"/>
      <x v="20"/>
    </i>
    <i r="4">
      <x v="251"/>
      <x v="14"/>
      <x v="20"/>
    </i>
    <i r="5">
      <x v="15"/>
      <x v="20"/>
    </i>
    <i r="4">
      <x v="252"/>
      <x v="14"/>
      <x v="20"/>
    </i>
    <i r="5">
      <x v="15"/>
      <x v="20"/>
    </i>
    <i r="4">
      <x v="253"/>
      <x v="14"/>
      <x v="20"/>
    </i>
    <i r="5">
      <x v="15"/>
      <x v="20"/>
    </i>
    <i r="4">
      <x v="254"/>
      <x v="14"/>
      <x v="20"/>
    </i>
    <i r="5">
      <x v="15"/>
      <x v="20"/>
    </i>
    <i r="4">
      <x v="255"/>
      <x v="14"/>
      <x v="20"/>
    </i>
    <i r="5">
      <x v="15"/>
      <x v="20"/>
    </i>
    <i r="4">
      <x v="256"/>
      <x v="14"/>
      <x v="20"/>
    </i>
    <i r="5">
      <x v="15"/>
      <x v="20"/>
    </i>
    <i r="4">
      <x v="257"/>
      <x v="14"/>
      <x v="20"/>
    </i>
    <i r="5">
      <x v="15"/>
      <x v="20"/>
    </i>
    <i r="4">
      <x v="258"/>
      <x v="14"/>
      <x v="20"/>
    </i>
    <i r="5">
      <x v="15"/>
      <x v="20"/>
    </i>
    <i r="4">
      <x v="259"/>
      <x v="14"/>
      <x v="20"/>
    </i>
    <i r="5">
      <x v="15"/>
      <x v="20"/>
    </i>
    <i r="4">
      <x v="260"/>
      <x v="14"/>
      <x v="20"/>
    </i>
    <i r="5">
      <x v="15"/>
      <x v="20"/>
    </i>
    <i r="4">
      <x v="261"/>
      <x v="14"/>
      <x v="20"/>
    </i>
    <i r="5">
      <x v="15"/>
      <x v="20"/>
    </i>
    <i r="4">
      <x v="262"/>
      <x v="14"/>
      <x v="20"/>
    </i>
    <i r="5">
      <x v="15"/>
      <x v="20"/>
    </i>
    <i r="4">
      <x v="263"/>
      <x v="14"/>
      <x v="20"/>
    </i>
    <i r="5">
      <x v="15"/>
      <x v="20"/>
    </i>
    <i r="4">
      <x v="280"/>
      <x v="14"/>
      <x v="20"/>
    </i>
    <i r="5">
      <x v="15"/>
      <x v="20"/>
    </i>
    <i r="4">
      <x v="281"/>
      <x v="14"/>
      <x v="20"/>
    </i>
    <i r="5">
      <x v="15"/>
      <x v="20"/>
    </i>
    <i r="4">
      <x v="282"/>
      <x v="14"/>
      <x v="20"/>
    </i>
    <i r="5">
      <x v="15"/>
      <x v="20"/>
    </i>
    <i r="4">
      <x v="283"/>
      <x v="14"/>
      <x v="20"/>
    </i>
    <i r="5">
      <x v="15"/>
      <x v="20"/>
    </i>
    <i r="4">
      <x v="284"/>
      <x v="14"/>
      <x v="20"/>
    </i>
    <i r="5">
      <x v="15"/>
      <x v="20"/>
    </i>
    <i r="4">
      <x v="285"/>
      <x v="14"/>
      <x v="20"/>
    </i>
    <i r="5">
      <x v="15"/>
      <x v="20"/>
    </i>
    <i r="4">
      <x v="286"/>
      <x v="14"/>
      <x v="20"/>
    </i>
    <i r="5">
      <x v="15"/>
      <x v="20"/>
    </i>
    <i r="4">
      <x v="287"/>
      <x v="14"/>
      <x v="20"/>
    </i>
    <i r="5">
      <x v="15"/>
      <x v="20"/>
    </i>
    <i r="4">
      <x v="288"/>
      <x v="14"/>
      <x v="20"/>
    </i>
    <i r="5">
      <x v="15"/>
      <x v="20"/>
    </i>
    <i r="4">
      <x v="289"/>
      <x v="14"/>
      <x v="20"/>
    </i>
    <i r="5">
      <x v="15"/>
      <x v="20"/>
    </i>
    <i r="4">
      <x v="290"/>
      <x v="14"/>
      <x v="20"/>
    </i>
    <i r="5">
      <x v="15"/>
      <x v="20"/>
    </i>
    <i r="4">
      <x v="291"/>
      <x v="14"/>
      <x v="20"/>
    </i>
    <i r="5">
      <x v="15"/>
      <x v="20"/>
    </i>
    <i r="4">
      <x v="292"/>
      <x v="14"/>
      <x v="20"/>
    </i>
    <i r="5">
      <x v="15"/>
      <x v="20"/>
    </i>
    <i r="4">
      <x v="293"/>
      <x v="14"/>
      <x v="20"/>
    </i>
    <i r="5">
      <x v="15"/>
      <x v="20"/>
    </i>
    <i r="4">
      <x v="294"/>
      <x v="14"/>
      <x v="20"/>
    </i>
    <i r="5">
      <x v="15"/>
      <x v="20"/>
    </i>
    <i r="4">
      <x v="295"/>
      <x v="14"/>
      <x v="20"/>
    </i>
    <i r="5">
      <x v="15"/>
      <x v="20"/>
    </i>
    <i r="4">
      <x v="296"/>
      <x v="14"/>
      <x v="20"/>
    </i>
    <i r="5">
      <x v="15"/>
      <x v="20"/>
    </i>
    <i r="4">
      <x v="297"/>
      <x v="14"/>
      <x v="20"/>
    </i>
    <i r="5">
      <x v="15"/>
      <x v="20"/>
    </i>
    <i r="4">
      <x v="298"/>
      <x v="14"/>
      <x v="20"/>
    </i>
    <i r="5">
      <x v="15"/>
      <x v="20"/>
    </i>
    <i r="4">
      <x v="299"/>
      <x v="14"/>
      <x v="20"/>
    </i>
    <i r="5">
      <x v="15"/>
      <x v="20"/>
    </i>
    <i r="4">
      <x v="300"/>
      <x v="14"/>
      <x v="20"/>
    </i>
    <i r="5">
      <x v="15"/>
      <x v="20"/>
    </i>
    <i r="4">
      <x v="301"/>
      <x v="14"/>
      <x v="20"/>
    </i>
    <i r="5">
      <x v="15"/>
      <x v="20"/>
    </i>
    <i r="4">
      <x v="302"/>
      <x v="14"/>
      <x v="20"/>
    </i>
    <i r="5">
      <x v="15"/>
      <x v="20"/>
    </i>
    <i r="4">
      <x v="303"/>
      <x v="14"/>
      <x v="20"/>
    </i>
    <i r="5">
      <x v="15"/>
      <x v="20"/>
    </i>
    <i r="4">
      <x v="304"/>
      <x v="14"/>
      <x v="20"/>
    </i>
    <i r="5">
      <x v="15"/>
      <x v="20"/>
    </i>
    <i r="4">
      <x v="305"/>
      <x v="14"/>
      <x v="20"/>
    </i>
    <i r="5">
      <x v="15"/>
      <x v="20"/>
    </i>
    <i r="4">
      <x v="306"/>
      <x v="14"/>
      <x v="20"/>
    </i>
    <i r="5">
      <x v="15"/>
      <x v="20"/>
    </i>
    <i r="4">
      <x v="307"/>
      <x v="14"/>
      <x v="20"/>
    </i>
    <i r="5">
      <x v="15"/>
      <x v="20"/>
    </i>
    <i r="4">
      <x v="308"/>
      <x v="14"/>
      <x v="20"/>
    </i>
    <i r="5">
      <x v="15"/>
      <x v="20"/>
    </i>
    <i r="4">
      <x v="309"/>
      <x v="14"/>
      <x v="20"/>
    </i>
    <i r="5">
      <x v="15"/>
      <x v="20"/>
    </i>
    <i r="4">
      <x v="310"/>
      <x v="14"/>
      <x v="20"/>
    </i>
    <i r="5">
      <x v="15"/>
      <x v="20"/>
    </i>
    <i r="4">
      <x v="311"/>
      <x v="14"/>
      <x v="20"/>
    </i>
    <i r="5">
      <x v="15"/>
      <x v="20"/>
    </i>
    <i r="4">
      <x v="312"/>
      <x v="14"/>
      <x v="20"/>
    </i>
    <i r="5">
      <x v="15"/>
      <x v="20"/>
    </i>
    <i r="4">
      <x v="313"/>
      <x v="14"/>
      <x v="20"/>
    </i>
    <i r="5">
      <x v="15"/>
      <x v="20"/>
    </i>
    <i r="4">
      <x v="314"/>
      <x v="14"/>
      <x v="20"/>
    </i>
    <i r="5">
      <x v="15"/>
      <x v="20"/>
    </i>
    <i r="4">
      <x v="315"/>
      <x v="14"/>
      <x v="20"/>
    </i>
    <i r="5">
      <x v="15"/>
      <x v="20"/>
    </i>
    <i r="4">
      <x v="316"/>
      <x v="14"/>
      <x v="20"/>
    </i>
    <i r="5">
      <x v="15"/>
      <x v="20"/>
    </i>
    <i r="4">
      <x v="317"/>
      <x v="14"/>
      <x v="20"/>
    </i>
    <i r="5">
      <x v="15"/>
      <x v="20"/>
    </i>
    <i r="4">
      <x v="318"/>
      <x v="14"/>
      <x v="20"/>
    </i>
    <i r="5">
      <x v="15"/>
      <x v="20"/>
    </i>
    <i r="4">
      <x v="319"/>
      <x v="14"/>
      <x v="20"/>
    </i>
    <i r="5">
      <x v="15"/>
      <x v="20"/>
    </i>
    <i r="4">
      <x v="320"/>
      <x v="14"/>
      <x v="20"/>
    </i>
    <i r="5">
      <x v="15"/>
      <x v="20"/>
    </i>
    <i r="4">
      <x v="321"/>
      <x v="14"/>
      <x v="20"/>
    </i>
    <i r="5">
      <x v="15"/>
      <x v="20"/>
    </i>
    <i r="4">
      <x v="322"/>
      <x v="14"/>
      <x v="20"/>
    </i>
    <i r="5">
      <x v="15"/>
      <x v="20"/>
    </i>
    <i r="4">
      <x v="323"/>
      <x v="14"/>
      <x v="20"/>
    </i>
    <i r="5">
      <x v="15"/>
      <x v="20"/>
    </i>
    <i r="4">
      <x v="324"/>
      <x v="14"/>
      <x v="20"/>
    </i>
    <i r="5">
      <x v="15"/>
      <x v="20"/>
    </i>
    <i r="4">
      <x v="325"/>
      <x v="14"/>
      <x v="20"/>
    </i>
    <i r="5">
      <x v="15"/>
      <x v="20"/>
    </i>
    <i r="4">
      <x v="326"/>
      <x v="14"/>
      <x v="20"/>
    </i>
    <i r="5">
      <x v="15"/>
      <x v="20"/>
    </i>
    <i r="4">
      <x v="327"/>
      <x v="14"/>
      <x v="20"/>
    </i>
    <i r="5">
      <x v="15"/>
      <x v="20"/>
    </i>
    <i r="4">
      <x v="328"/>
      <x v="14"/>
      <x v="20"/>
    </i>
    <i r="5">
      <x v="15"/>
      <x v="20"/>
    </i>
    <i r="4">
      <x v="329"/>
      <x v="14"/>
      <x v="20"/>
    </i>
    <i r="5">
      <x v="15"/>
      <x v="20"/>
    </i>
    <i r="4">
      <x v="330"/>
      <x v="14"/>
      <x v="20"/>
    </i>
    <i r="5">
      <x v="15"/>
      <x v="20"/>
    </i>
    <i r="4">
      <x v="331"/>
      <x v="14"/>
      <x v="20"/>
    </i>
    <i r="5">
      <x v="15"/>
      <x v="20"/>
    </i>
    <i r="4">
      <x v="332"/>
      <x v="14"/>
      <x v="20"/>
    </i>
    <i r="5">
      <x v="15"/>
      <x v="20"/>
    </i>
    <i r="4">
      <x v="333"/>
      <x v="14"/>
      <x v="20"/>
    </i>
    <i r="5">
      <x v="15"/>
      <x v="20"/>
    </i>
    <i r="4">
      <x v="334"/>
      <x v="14"/>
      <x v="20"/>
    </i>
    <i r="5">
      <x v="15"/>
      <x v="20"/>
    </i>
    <i r="4">
      <x v="335"/>
      <x v="14"/>
      <x v="20"/>
    </i>
    <i r="5">
      <x v="15"/>
      <x v="20"/>
    </i>
    <i r="4">
      <x v="336"/>
      <x v="14"/>
      <x v="20"/>
    </i>
    <i r="5">
      <x v="15"/>
      <x v="20"/>
    </i>
    <i r="4">
      <x v="337"/>
      <x v="14"/>
      <x v="20"/>
    </i>
    <i r="5">
      <x v="15"/>
      <x v="20"/>
    </i>
    <i r="4">
      <x v="338"/>
      <x v="14"/>
      <x v="20"/>
    </i>
    <i r="5">
      <x v="15"/>
      <x v="20"/>
    </i>
    <i r="4">
      <x v="339"/>
      <x v="14"/>
      <x v="20"/>
    </i>
    <i r="5">
      <x v="15"/>
      <x v="20"/>
    </i>
    <i r="4">
      <x v="340"/>
      <x v="14"/>
      <x v="20"/>
    </i>
    <i r="5">
      <x v="15"/>
      <x v="20"/>
    </i>
    <i r="4">
      <x v="341"/>
      <x v="14"/>
      <x v="20"/>
    </i>
    <i r="5">
      <x v="15"/>
      <x v="20"/>
    </i>
    <i r="4">
      <x v="342"/>
      <x v="14"/>
      <x v="20"/>
    </i>
    <i r="5">
      <x v="15"/>
      <x v="20"/>
    </i>
    <i r="4">
      <x v="343"/>
      <x v="14"/>
      <x v="20"/>
    </i>
    <i r="5">
      <x v="15"/>
      <x v="20"/>
    </i>
    <i r="4">
      <x v="344"/>
      <x v="14"/>
      <x v="20"/>
    </i>
    <i r="5">
      <x v="15"/>
      <x v="20"/>
    </i>
    <i r="4">
      <x v="345"/>
      <x v="14"/>
      <x v="20"/>
    </i>
    <i r="5">
      <x v="15"/>
      <x v="20"/>
    </i>
    <i r="4">
      <x v="346"/>
      <x v="14"/>
      <x v="20"/>
    </i>
    <i r="5">
      <x v="15"/>
      <x v="20"/>
    </i>
    <i r="4">
      <x v="347"/>
      <x v="14"/>
      <x v="20"/>
    </i>
    <i r="5">
      <x v="15"/>
      <x v="20"/>
    </i>
    <i r="4">
      <x v="348"/>
      <x v="14"/>
      <x v="20"/>
    </i>
    <i r="5">
      <x v="15"/>
      <x v="20"/>
    </i>
    <i r="4">
      <x v="349"/>
      <x v="14"/>
      <x v="20"/>
    </i>
    <i r="5">
      <x v="15"/>
      <x v="20"/>
    </i>
    <i r="4">
      <x v="350"/>
      <x v="14"/>
      <x v="20"/>
    </i>
    <i r="5">
      <x v="15"/>
      <x v="20"/>
    </i>
    <i r="4">
      <x v="351"/>
      <x v="14"/>
      <x v="20"/>
    </i>
    <i r="5">
      <x v="15"/>
      <x v="20"/>
    </i>
    <i r="4">
      <x v="352"/>
      <x v="14"/>
      <x v="20"/>
    </i>
    <i r="5">
      <x v="15"/>
      <x v="20"/>
    </i>
    <i r="4">
      <x v="353"/>
      <x v="14"/>
      <x v="20"/>
    </i>
    <i r="5">
      <x v="15"/>
      <x v="20"/>
    </i>
    <i r="4">
      <x v="354"/>
      <x v="14"/>
      <x v="20"/>
    </i>
    <i r="5">
      <x v="15"/>
      <x v="20"/>
    </i>
    <i r="4">
      <x v="355"/>
      <x v="14"/>
      <x v="20"/>
    </i>
    <i r="5">
      <x v="15"/>
      <x v="20"/>
    </i>
    <i r="4">
      <x v="356"/>
      <x v="14"/>
      <x v="20"/>
    </i>
    <i r="5">
      <x v="15"/>
      <x v="20"/>
    </i>
    <i r="4">
      <x v="357"/>
      <x v="14"/>
      <x v="20"/>
    </i>
    <i r="5">
      <x v="15"/>
      <x v="20"/>
    </i>
    <i r="4">
      <x v="358"/>
      <x v="14"/>
      <x v="20"/>
    </i>
    <i r="5">
      <x v="15"/>
      <x v="20"/>
    </i>
    <i r="4">
      <x v="359"/>
      <x v="14"/>
      <x v="20"/>
    </i>
    <i r="5">
      <x v="15"/>
      <x v="20"/>
    </i>
    <i r="4">
      <x v="360"/>
      <x v="14"/>
      <x v="20"/>
    </i>
    <i r="5">
      <x v="15"/>
      <x v="20"/>
    </i>
    <i r="4">
      <x v="361"/>
      <x v="14"/>
      <x v="20"/>
    </i>
    <i r="5">
      <x v="15"/>
      <x v="20"/>
    </i>
    <i>
      <x v="10"/>
      <x v="25"/>
      <x v="1"/>
      <x v="8"/>
      <x v="41"/>
      <x v="16"/>
      <x/>
    </i>
    <i r="2">
      <x v="3"/>
      <x v="9"/>
      <x v="264"/>
      <x v="16"/>
      <x v="19"/>
    </i>
    <i r="4">
      <x v="265"/>
      <x v="16"/>
      <x v="20"/>
    </i>
    <i r="4">
      <x v="266"/>
      <x v="16"/>
      <x v="20"/>
    </i>
    <i r="4">
      <x v="267"/>
      <x v="16"/>
      <x v="20"/>
    </i>
    <i r="4">
      <x v="268"/>
      <x v="16"/>
      <x v="20"/>
    </i>
    <i r="4">
      <x v="269"/>
      <x v="16"/>
      <x v="20"/>
    </i>
    <i r="4">
      <x v="270"/>
      <x v="16"/>
      <x v="20"/>
    </i>
    <i r="4">
      <x v="271"/>
      <x v="16"/>
      <x v="20"/>
    </i>
    <i r="4">
      <x v="272"/>
      <x v="16"/>
      <x v="20"/>
    </i>
    <i r="4">
      <x v="273"/>
      <x v="16"/>
      <x v="20"/>
    </i>
    <i r="4">
      <x v="274"/>
      <x v="16"/>
      <x v="20"/>
    </i>
    <i r="4">
      <x v="275"/>
      <x v="16"/>
      <x v="20"/>
    </i>
    <i r="4">
      <x v="276"/>
      <x v="16"/>
      <x v="18"/>
    </i>
    <i r="4">
      <x v="277"/>
      <x v="16"/>
      <x v="20"/>
    </i>
    <i r="4">
      <x v="278"/>
      <x v="16"/>
      <x v="20"/>
    </i>
    <i r="4">
      <x v="279"/>
      <x v="16"/>
      <x v="20"/>
    </i>
    <i r="2">
      <x v="4"/>
      <x v="10"/>
      <x/>
      <x v="16"/>
      <x v="20"/>
    </i>
    <i r="4">
      <x v="1"/>
      <x v="16"/>
      <x v="20"/>
    </i>
    <i r="4">
      <x v="2"/>
      <x v="16"/>
      <x v="20"/>
    </i>
    <i r="4">
      <x v="3"/>
      <x v="16"/>
      <x v="20"/>
    </i>
    <i r="4">
      <x v="4"/>
      <x v="16"/>
      <x v="20"/>
    </i>
    <i r="4">
      <x v="5"/>
      <x v="16"/>
      <x v="20"/>
    </i>
    <i r="4">
      <x v="6"/>
      <x v="16"/>
      <x v="20"/>
    </i>
    <i r="4">
      <x v="7"/>
      <x v="16"/>
      <x v="20"/>
    </i>
    <i r="4">
      <x v="8"/>
      <x v="16"/>
      <x v="20"/>
    </i>
    <i r="4">
      <x v="9"/>
      <x v="16"/>
      <x v="20"/>
    </i>
    <i r="4">
      <x v="10"/>
      <x v="16"/>
      <x v="20"/>
    </i>
    <i r="4">
      <x v="11"/>
      <x v="16"/>
      <x v="20"/>
    </i>
    <i r="4">
      <x v="12"/>
      <x v="16"/>
      <x v="20"/>
    </i>
    <i r="4">
      <x v="13"/>
      <x v="16"/>
      <x v="20"/>
    </i>
    <i r="4">
      <x v="14"/>
      <x v="16"/>
      <x v="20"/>
    </i>
    <i r="4">
      <x v="15"/>
      <x v="16"/>
      <x v="20"/>
    </i>
    <i r="4">
      <x v="16"/>
      <x v="16"/>
      <x v="20"/>
    </i>
    <i r="4">
      <x v="17"/>
      <x v="16"/>
      <x v="20"/>
    </i>
    <i r="4">
      <x v="18"/>
      <x v="16"/>
      <x v="20"/>
    </i>
    <i r="4">
      <x v="19"/>
      <x v="16"/>
      <x v="20"/>
    </i>
    <i r="4">
      <x v="20"/>
      <x v="16"/>
      <x v="20"/>
    </i>
    <i r="4">
      <x v="21"/>
      <x v="16"/>
      <x v="20"/>
    </i>
    <i r="4">
      <x v="22"/>
      <x v="16"/>
      <x v="20"/>
    </i>
    <i r="4">
      <x v="23"/>
      <x v="16"/>
      <x v="20"/>
    </i>
    <i r="4">
      <x v="24"/>
      <x v="16"/>
      <x v="20"/>
    </i>
    <i r="4">
      <x v="25"/>
      <x v="16"/>
      <x v="20"/>
    </i>
    <i r="4">
      <x v="26"/>
      <x v="16"/>
      <x v="20"/>
    </i>
    <i r="4">
      <x v="27"/>
      <x v="16"/>
      <x v="20"/>
    </i>
    <i r="4">
      <x v="28"/>
      <x v="16"/>
      <x v="20"/>
    </i>
    <i r="4">
      <x v="29"/>
      <x v="16"/>
      <x v="20"/>
    </i>
    <i r="4">
      <x v="30"/>
      <x v="16"/>
      <x v="20"/>
    </i>
    <i r="4">
      <x v="31"/>
      <x v="16"/>
      <x v="20"/>
    </i>
    <i r="4">
      <x v="32"/>
      <x v="16"/>
      <x v="20"/>
    </i>
    <i r="4">
      <x v="33"/>
      <x v="16"/>
      <x v="20"/>
    </i>
    <i r="4">
      <x v="34"/>
      <x v="16"/>
      <x v="20"/>
    </i>
    <i r="4">
      <x v="35"/>
      <x v="16"/>
      <x v="20"/>
    </i>
    <i r="4">
      <x v="36"/>
      <x v="16"/>
      <x v="20"/>
    </i>
    <i r="4">
      <x v="37"/>
      <x v="16"/>
      <x v="20"/>
    </i>
    <i r="4">
      <x v="38"/>
      <x v="16"/>
      <x v="20"/>
    </i>
    <i r="4">
      <x v="39"/>
      <x v="16"/>
      <x v="20"/>
    </i>
    <i r="4">
      <x v="40"/>
      <x v="16"/>
      <x v="20"/>
    </i>
    <i r="4">
      <x v="42"/>
      <x v="16"/>
      <x v="20"/>
    </i>
    <i r="4">
      <x v="43"/>
      <x v="16"/>
      <x v="20"/>
    </i>
    <i r="4">
      <x v="44"/>
      <x v="16"/>
      <x v="20"/>
    </i>
    <i r="4">
      <x v="45"/>
      <x v="16"/>
      <x v="20"/>
    </i>
    <i r="4">
      <x v="46"/>
      <x v="16"/>
      <x v="20"/>
    </i>
    <i r="4">
      <x v="47"/>
      <x v="16"/>
      <x v="20"/>
    </i>
    <i r="4">
      <x v="48"/>
      <x v="16"/>
      <x v="20"/>
    </i>
    <i r="4">
      <x v="49"/>
      <x v="16"/>
      <x v="20"/>
    </i>
    <i r="4">
      <x v="50"/>
      <x v="16"/>
      <x v="20"/>
    </i>
    <i r="4">
      <x v="51"/>
      <x v="16"/>
      <x v="20"/>
    </i>
    <i r="4">
      <x v="52"/>
      <x v="16"/>
      <x v="20"/>
    </i>
    <i r="4">
      <x v="53"/>
      <x v="16"/>
      <x v="20"/>
    </i>
    <i r="4">
      <x v="54"/>
      <x v="16"/>
      <x v="20"/>
    </i>
    <i r="4">
      <x v="55"/>
      <x v="16"/>
      <x v="20"/>
    </i>
    <i r="4">
      <x v="56"/>
      <x v="16"/>
      <x v="20"/>
    </i>
    <i r="4">
      <x v="57"/>
      <x v="16"/>
      <x v="20"/>
    </i>
    <i r="4">
      <x v="58"/>
      <x v="16"/>
      <x v="20"/>
    </i>
    <i r="4">
      <x v="59"/>
      <x v="16"/>
      <x v="20"/>
    </i>
    <i r="4">
      <x v="60"/>
      <x v="16"/>
      <x v="20"/>
    </i>
    <i r="4">
      <x v="61"/>
      <x v="16"/>
      <x v="20"/>
    </i>
    <i r="4">
      <x v="62"/>
      <x v="16"/>
      <x v="20"/>
    </i>
    <i r="4">
      <x v="63"/>
      <x v="16"/>
      <x v="20"/>
    </i>
    <i r="4">
      <x v="64"/>
      <x v="16"/>
      <x v="20"/>
    </i>
    <i r="4">
      <x v="65"/>
      <x v="16"/>
      <x v="20"/>
    </i>
    <i r="4">
      <x v="66"/>
      <x v="16"/>
      <x v="20"/>
    </i>
    <i r="4">
      <x v="67"/>
      <x v="16"/>
      <x v="20"/>
    </i>
    <i r="4">
      <x v="68"/>
      <x v="16"/>
      <x v="20"/>
    </i>
    <i r="4">
      <x v="69"/>
      <x v="16"/>
      <x v="20"/>
    </i>
    <i r="4">
      <x v="70"/>
      <x v="16"/>
      <x v="20"/>
    </i>
    <i r="4">
      <x v="71"/>
      <x v="16"/>
      <x v="20"/>
    </i>
    <i r="4">
      <x v="72"/>
      <x v="16"/>
      <x v="20"/>
    </i>
    <i r="4">
      <x v="73"/>
      <x v="16"/>
      <x v="20"/>
    </i>
    <i r="4">
      <x v="74"/>
      <x v="16"/>
      <x v="20"/>
    </i>
    <i r="4">
      <x v="75"/>
      <x v="16"/>
      <x v="20"/>
    </i>
    <i r="4">
      <x v="76"/>
      <x v="16"/>
      <x v="20"/>
    </i>
    <i r="4">
      <x v="77"/>
      <x v="16"/>
      <x v="20"/>
    </i>
    <i r="4">
      <x v="78"/>
      <x v="16"/>
      <x v="20"/>
    </i>
    <i r="4">
      <x v="79"/>
      <x v="16"/>
      <x v="20"/>
    </i>
    <i r="4">
      <x v="80"/>
      <x v="16"/>
      <x v="20"/>
    </i>
    <i r="4">
      <x v="81"/>
      <x v="16"/>
      <x v="20"/>
    </i>
    <i r="4">
      <x v="82"/>
      <x v="16"/>
      <x v="20"/>
    </i>
    <i r="4">
      <x v="83"/>
      <x v="16"/>
      <x v="20"/>
    </i>
    <i r="4">
      <x v="84"/>
      <x v="16"/>
      <x v="20"/>
    </i>
    <i r="4">
      <x v="85"/>
      <x v="16"/>
      <x v="20"/>
    </i>
    <i r="4">
      <x v="86"/>
      <x v="16"/>
      <x v="20"/>
    </i>
    <i r="4">
      <x v="87"/>
      <x v="16"/>
      <x v="20"/>
    </i>
    <i r="4">
      <x v="88"/>
      <x v="16"/>
      <x v="20"/>
    </i>
    <i r="4">
      <x v="89"/>
      <x v="16"/>
      <x v="20"/>
    </i>
    <i r="4">
      <x v="90"/>
      <x v="16"/>
      <x v="20"/>
    </i>
    <i r="4">
      <x v="91"/>
      <x v="16"/>
      <x v="20"/>
    </i>
    <i r="4">
      <x v="92"/>
      <x v="16"/>
      <x v="20"/>
    </i>
    <i r="4">
      <x v="93"/>
      <x v="16"/>
      <x v="20"/>
    </i>
    <i r="4">
      <x v="94"/>
      <x v="16"/>
      <x v="20"/>
    </i>
    <i r="4">
      <x v="95"/>
      <x v="16"/>
      <x v="20"/>
    </i>
    <i r="4">
      <x v="96"/>
      <x v="16"/>
      <x v="20"/>
    </i>
    <i r="4">
      <x v="97"/>
      <x v="16"/>
      <x v="20"/>
    </i>
    <i r="4">
      <x v="98"/>
      <x v="16"/>
      <x v="20"/>
    </i>
    <i r="4">
      <x v="99"/>
      <x v="16"/>
      <x v="20"/>
    </i>
    <i r="4">
      <x v="100"/>
      <x v="16"/>
      <x v="20"/>
    </i>
    <i r="4">
      <x v="101"/>
      <x v="16"/>
      <x v="20"/>
    </i>
    <i r="4">
      <x v="102"/>
      <x v="16"/>
      <x v="20"/>
    </i>
    <i r="4">
      <x v="103"/>
      <x v="16"/>
      <x v="20"/>
    </i>
    <i r="4">
      <x v="104"/>
      <x v="16"/>
      <x v="20"/>
    </i>
    <i r="4">
      <x v="105"/>
      <x v="16"/>
      <x v="20"/>
    </i>
    <i r="4">
      <x v="106"/>
      <x v="16"/>
      <x v="20"/>
    </i>
    <i r="4">
      <x v="107"/>
      <x v="16"/>
      <x v="20"/>
    </i>
    <i r="4">
      <x v="108"/>
      <x v="16"/>
      <x v="20"/>
    </i>
    <i r="4">
      <x v="109"/>
      <x v="16"/>
      <x v="20"/>
    </i>
    <i r="4">
      <x v="110"/>
      <x v="16"/>
      <x v="20"/>
    </i>
    <i r="4">
      <x v="111"/>
      <x v="16"/>
      <x v="20"/>
    </i>
    <i r="4">
      <x v="112"/>
      <x v="16"/>
      <x v="20"/>
    </i>
    <i r="4">
      <x v="113"/>
      <x v="16"/>
      <x v="20"/>
    </i>
    <i r="4">
      <x v="114"/>
      <x v="16"/>
      <x v="20"/>
    </i>
    <i r="4">
      <x v="115"/>
      <x v="16"/>
      <x v="20"/>
    </i>
    <i r="4">
      <x v="116"/>
      <x v="16"/>
      <x v="20"/>
    </i>
    <i r="4">
      <x v="117"/>
      <x v="16"/>
      <x v="20"/>
    </i>
    <i r="4">
      <x v="118"/>
      <x v="16"/>
      <x v="20"/>
    </i>
    <i r="4">
      <x v="119"/>
      <x v="16"/>
      <x v="20"/>
    </i>
    <i r="4">
      <x v="120"/>
      <x v="16"/>
      <x v="20"/>
    </i>
    <i r="4">
      <x v="121"/>
      <x v="16"/>
      <x v="20"/>
    </i>
    <i r="4">
      <x v="122"/>
      <x v="16"/>
      <x v="20"/>
    </i>
    <i r="4">
      <x v="123"/>
      <x v="16"/>
      <x v="20"/>
    </i>
    <i r="4">
      <x v="124"/>
      <x v="16"/>
      <x v="20"/>
    </i>
    <i r="4">
      <x v="125"/>
      <x v="16"/>
      <x v="20"/>
    </i>
    <i r="4">
      <x v="126"/>
      <x v="16"/>
      <x v="20"/>
    </i>
    <i r="4">
      <x v="127"/>
      <x v="16"/>
      <x v="20"/>
    </i>
    <i r="4">
      <x v="128"/>
      <x v="16"/>
      <x v="20"/>
    </i>
    <i r="4">
      <x v="129"/>
      <x v="16"/>
      <x v="20"/>
    </i>
    <i r="4">
      <x v="130"/>
      <x v="16"/>
      <x v="20"/>
    </i>
    <i r="4">
      <x v="131"/>
      <x v="16"/>
      <x v="20"/>
    </i>
    <i r="4">
      <x v="132"/>
      <x v="16"/>
      <x v="20"/>
    </i>
    <i r="4">
      <x v="133"/>
      <x v="16"/>
      <x v="20"/>
    </i>
    <i r="4">
      <x v="134"/>
      <x v="16"/>
      <x v="20"/>
    </i>
    <i r="4">
      <x v="135"/>
      <x v="16"/>
      <x v="20"/>
    </i>
    <i r="4">
      <x v="136"/>
      <x v="16"/>
      <x v="20"/>
    </i>
    <i r="4">
      <x v="137"/>
      <x v="16"/>
      <x v="20"/>
    </i>
    <i r="4">
      <x v="138"/>
      <x v="16"/>
      <x v="20"/>
    </i>
    <i r="4">
      <x v="139"/>
      <x v="16"/>
      <x v="20"/>
    </i>
    <i r="4">
      <x v="140"/>
      <x v="16"/>
      <x v="20"/>
    </i>
    <i r="4">
      <x v="141"/>
      <x v="16"/>
      <x v="20"/>
    </i>
    <i r="4">
      <x v="142"/>
      <x v="16"/>
      <x v="20"/>
    </i>
    <i r="4">
      <x v="143"/>
      <x v="16"/>
      <x v="20"/>
    </i>
    <i r="4">
      <x v="144"/>
      <x v="16"/>
      <x v="20"/>
    </i>
    <i r="4">
      <x v="145"/>
      <x v="16"/>
      <x v="20"/>
    </i>
    <i r="4">
      <x v="146"/>
      <x v="16"/>
      <x v="20"/>
    </i>
    <i r="4">
      <x v="147"/>
      <x v="16"/>
      <x v="20"/>
    </i>
    <i r="4">
      <x v="148"/>
      <x v="16"/>
      <x v="20"/>
    </i>
    <i r="4">
      <x v="149"/>
      <x v="16"/>
      <x v="20"/>
    </i>
    <i r="4">
      <x v="150"/>
      <x v="16"/>
      <x v="20"/>
    </i>
    <i r="4">
      <x v="151"/>
      <x v="16"/>
      <x v="20"/>
    </i>
    <i r="4">
      <x v="152"/>
      <x v="16"/>
      <x v="20"/>
    </i>
    <i r="4">
      <x v="153"/>
      <x v="16"/>
      <x v="20"/>
    </i>
    <i r="4">
      <x v="154"/>
      <x v="16"/>
      <x v="20"/>
    </i>
    <i r="4">
      <x v="155"/>
      <x v="16"/>
      <x v="20"/>
    </i>
    <i r="4">
      <x v="156"/>
      <x v="16"/>
      <x v="20"/>
    </i>
    <i r="4">
      <x v="157"/>
      <x v="16"/>
      <x v="20"/>
    </i>
    <i r="4">
      <x v="158"/>
      <x v="16"/>
      <x v="20"/>
    </i>
    <i r="4">
      <x v="159"/>
      <x v="16"/>
      <x v="20"/>
    </i>
    <i r="4">
      <x v="160"/>
      <x v="16"/>
      <x v="20"/>
    </i>
    <i r="4">
      <x v="161"/>
      <x v="16"/>
      <x v="20"/>
    </i>
    <i r="4">
      <x v="162"/>
      <x v="16"/>
      <x v="20"/>
    </i>
    <i r="4">
      <x v="163"/>
      <x v="16"/>
      <x v="20"/>
    </i>
    <i r="4">
      <x v="164"/>
      <x v="16"/>
      <x v="20"/>
    </i>
    <i r="4">
      <x v="165"/>
      <x v="16"/>
      <x v="20"/>
    </i>
    <i r="4">
      <x v="166"/>
      <x v="16"/>
      <x v="20"/>
    </i>
    <i r="4">
      <x v="167"/>
      <x v="16"/>
      <x v="20"/>
    </i>
    <i r="4">
      <x v="168"/>
      <x v="16"/>
      <x v="20"/>
    </i>
    <i r="4">
      <x v="169"/>
      <x v="16"/>
      <x v="20"/>
    </i>
    <i r="4">
      <x v="170"/>
      <x v="16"/>
      <x v="20"/>
    </i>
    <i r="4">
      <x v="171"/>
      <x v="16"/>
      <x v="20"/>
    </i>
    <i r="4">
      <x v="172"/>
      <x v="16"/>
      <x v="20"/>
    </i>
    <i r="4">
      <x v="173"/>
      <x v="16"/>
      <x v="20"/>
    </i>
    <i r="4">
      <x v="174"/>
      <x v="16"/>
      <x v="20"/>
    </i>
    <i r="4">
      <x v="175"/>
      <x v="16"/>
      <x v="20"/>
    </i>
    <i r="4">
      <x v="176"/>
      <x v="16"/>
      <x v="20"/>
    </i>
    <i r="4">
      <x v="177"/>
      <x v="16"/>
      <x v="20"/>
    </i>
    <i r="4">
      <x v="178"/>
      <x v="16"/>
      <x v="20"/>
    </i>
    <i r="4">
      <x v="179"/>
      <x v="16"/>
      <x v="20"/>
    </i>
    <i r="4">
      <x v="180"/>
      <x v="16"/>
      <x v="20"/>
    </i>
    <i r="4">
      <x v="181"/>
      <x v="16"/>
      <x v="20"/>
    </i>
    <i r="4">
      <x v="182"/>
      <x v="16"/>
      <x v="20"/>
    </i>
    <i r="4">
      <x v="183"/>
      <x v="16"/>
      <x v="20"/>
    </i>
    <i r="4">
      <x v="184"/>
      <x v="16"/>
      <x v="20"/>
    </i>
    <i r="4">
      <x v="185"/>
      <x v="16"/>
      <x v="20"/>
    </i>
    <i r="4">
      <x v="186"/>
      <x v="16"/>
      <x v="20"/>
    </i>
    <i r="4">
      <x v="187"/>
      <x v="16"/>
      <x v="20"/>
    </i>
    <i r="4">
      <x v="188"/>
      <x v="16"/>
      <x v="20"/>
    </i>
    <i r="4">
      <x v="189"/>
      <x v="16"/>
      <x v="20"/>
    </i>
    <i r="4">
      <x v="190"/>
      <x v="16"/>
      <x v="20"/>
    </i>
    <i r="4">
      <x v="191"/>
      <x v="16"/>
      <x v="20"/>
    </i>
    <i r="4">
      <x v="192"/>
      <x v="16"/>
      <x v="20"/>
    </i>
    <i r="4">
      <x v="193"/>
      <x v="16"/>
      <x v="20"/>
    </i>
    <i r="4">
      <x v="194"/>
      <x v="16"/>
      <x v="20"/>
    </i>
    <i r="4">
      <x v="195"/>
      <x v="16"/>
      <x v="20"/>
    </i>
    <i r="4">
      <x v="196"/>
      <x v="16"/>
      <x v="20"/>
    </i>
    <i r="4">
      <x v="197"/>
      <x v="16"/>
      <x v="20"/>
    </i>
    <i r="4">
      <x v="198"/>
      <x v="16"/>
      <x v="20"/>
    </i>
    <i r="4">
      <x v="199"/>
      <x v="16"/>
      <x v="20"/>
    </i>
    <i r="4">
      <x v="200"/>
      <x v="16"/>
      <x v="20"/>
    </i>
    <i r="4">
      <x v="201"/>
      <x v="16"/>
      <x v="20"/>
    </i>
    <i r="4">
      <x v="202"/>
      <x v="16"/>
      <x v="20"/>
    </i>
    <i r="4">
      <x v="203"/>
      <x v="16"/>
      <x v="20"/>
    </i>
    <i r="4">
      <x v="204"/>
      <x v="16"/>
      <x v="20"/>
    </i>
    <i r="4">
      <x v="205"/>
      <x v="16"/>
      <x v="20"/>
    </i>
    <i r="4">
      <x v="206"/>
      <x v="16"/>
      <x v="20"/>
    </i>
    <i r="4">
      <x v="207"/>
      <x v="16"/>
      <x v="20"/>
    </i>
    <i r="4">
      <x v="208"/>
      <x v="16"/>
      <x v="20"/>
    </i>
    <i r="4">
      <x v="209"/>
      <x v="16"/>
      <x v="20"/>
    </i>
    <i r="4">
      <x v="210"/>
      <x v="16"/>
      <x v="20"/>
    </i>
    <i r="4">
      <x v="211"/>
      <x v="16"/>
      <x v="20"/>
    </i>
    <i r="4">
      <x v="212"/>
      <x v="16"/>
      <x v="20"/>
    </i>
    <i r="4">
      <x v="213"/>
      <x v="16"/>
      <x v="20"/>
    </i>
    <i r="4">
      <x v="214"/>
      <x v="16"/>
      <x v="20"/>
    </i>
    <i r="4">
      <x v="215"/>
      <x v="16"/>
      <x v="20"/>
    </i>
    <i r="4">
      <x v="216"/>
      <x v="16"/>
      <x v="20"/>
    </i>
    <i r="4">
      <x v="217"/>
      <x v="16"/>
      <x v="20"/>
    </i>
    <i r="4">
      <x v="218"/>
      <x v="16"/>
      <x v="20"/>
    </i>
    <i r="4">
      <x v="219"/>
      <x v="16"/>
      <x v="20"/>
    </i>
    <i r="4">
      <x v="220"/>
      <x v="16"/>
      <x v="20"/>
    </i>
    <i r="4">
      <x v="221"/>
      <x v="16"/>
      <x v="20"/>
    </i>
    <i r="4">
      <x v="222"/>
      <x v="16"/>
      <x v="20"/>
    </i>
    <i r="4">
      <x v="223"/>
      <x v="16"/>
      <x v="20"/>
    </i>
    <i r="4">
      <x v="224"/>
      <x v="16"/>
      <x v="20"/>
    </i>
    <i r="4">
      <x v="225"/>
      <x v="16"/>
      <x v="20"/>
    </i>
    <i r="4">
      <x v="226"/>
      <x v="16"/>
      <x v="20"/>
    </i>
    <i r="4">
      <x v="227"/>
      <x v="16"/>
      <x v="20"/>
    </i>
    <i r="4">
      <x v="228"/>
      <x v="16"/>
      <x v="20"/>
    </i>
    <i r="4">
      <x v="229"/>
      <x v="16"/>
      <x v="20"/>
    </i>
    <i r="4">
      <x v="230"/>
      <x v="16"/>
      <x v="20"/>
    </i>
    <i r="4">
      <x v="231"/>
      <x v="16"/>
      <x v="20"/>
    </i>
    <i r="4">
      <x v="232"/>
      <x v="16"/>
      <x v="20"/>
    </i>
    <i r="4">
      <x v="233"/>
      <x v="16"/>
      <x v="20"/>
    </i>
    <i r="4">
      <x v="234"/>
      <x v="16"/>
      <x v="20"/>
    </i>
    <i r="4">
      <x v="235"/>
      <x v="16"/>
      <x v="20"/>
    </i>
    <i r="4">
      <x v="236"/>
      <x v="16"/>
      <x v="20"/>
    </i>
    <i r="4">
      <x v="237"/>
      <x v="16"/>
      <x v="20"/>
    </i>
    <i r="4">
      <x v="238"/>
      <x v="16"/>
      <x v="20"/>
    </i>
    <i r="4">
      <x v="239"/>
      <x v="16"/>
      <x v="20"/>
    </i>
    <i r="4">
      <x v="240"/>
      <x v="16"/>
      <x v="20"/>
    </i>
    <i r="4">
      <x v="241"/>
      <x v="16"/>
      <x v="20"/>
    </i>
    <i r="4">
      <x v="242"/>
      <x v="16"/>
      <x v="20"/>
    </i>
    <i r="4">
      <x v="243"/>
      <x v="16"/>
      <x v="20"/>
    </i>
    <i r="4">
      <x v="244"/>
      <x v="16"/>
      <x v="20"/>
    </i>
    <i r="4">
      <x v="245"/>
      <x v="16"/>
      <x v="20"/>
    </i>
    <i r="4">
      <x v="246"/>
      <x v="16"/>
      <x v="20"/>
    </i>
    <i r="4">
      <x v="247"/>
      <x v="16"/>
      <x v="20"/>
    </i>
    <i r="4">
      <x v="248"/>
      <x v="16"/>
      <x v="20"/>
    </i>
    <i r="4">
      <x v="249"/>
      <x v="16"/>
      <x v="20"/>
    </i>
    <i r="4">
      <x v="250"/>
      <x v="16"/>
      <x v="20"/>
    </i>
    <i r="4">
      <x v="251"/>
      <x v="16"/>
      <x v="20"/>
    </i>
    <i r="4">
      <x v="252"/>
      <x v="16"/>
      <x v="20"/>
    </i>
    <i r="4">
      <x v="253"/>
      <x v="16"/>
      <x v="20"/>
    </i>
    <i r="4">
      <x v="254"/>
      <x v="16"/>
      <x v="20"/>
    </i>
    <i r="4">
      <x v="255"/>
      <x v="16"/>
      <x v="20"/>
    </i>
    <i r="4">
      <x v="256"/>
      <x v="16"/>
      <x v="20"/>
    </i>
    <i r="4">
      <x v="257"/>
      <x v="16"/>
      <x v="20"/>
    </i>
    <i r="4">
      <x v="258"/>
      <x v="16"/>
      <x v="20"/>
    </i>
    <i r="4">
      <x v="259"/>
      <x v="16"/>
      <x v="20"/>
    </i>
    <i r="4">
      <x v="260"/>
      <x v="16"/>
      <x v="20"/>
    </i>
    <i r="4">
      <x v="261"/>
      <x v="16"/>
      <x v="20"/>
    </i>
    <i r="4">
      <x v="262"/>
      <x v="16"/>
      <x v="20"/>
    </i>
    <i r="4">
      <x v="263"/>
      <x v="16"/>
      <x v="20"/>
    </i>
    <i r="4">
      <x v="280"/>
      <x v="16"/>
      <x v="20"/>
    </i>
    <i r="4">
      <x v="281"/>
      <x v="16"/>
      <x v="20"/>
    </i>
    <i r="4">
      <x v="282"/>
      <x v="16"/>
      <x v="20"/>
    </i>
    <i r="4">
      <x v="283"/>
      <x v="16"/>
      <x v="20"/>
    </i>
    <i r="4">
      <x v="284"/>
      <x v="16"/>
      <x v="20"/>
    </i>
    <i r="4">
      <x v="285"/>
      <x v="16"/>
      <x v="20"/>
    </i>
    <i r="4">
      <x v="286"/>
      <x v="16"/>
      <x v="20"/>
    </i>
    <i r="4">
      <x v="287"/>
      <x v="16"/>
      <x v="20"/>
    </i>
    <i r="4">
      <x v="288"/>
      <x v="16"/>
      <x v="20"/>
    </i>
    <i r="4">
      <x v="289"/>
      <x v="16"/>
      <x v="20"/>
    </i>
    <i r="4">
      <x v="290"/>
      <x v="16"/>
      <x v="20"/>
    </i>
    <i r="4">
      <x v="291"/>
      <x v="16"/>
      <x v="20"/>
    </i>
    <i r="4">
      <x v="292"/>
      <x v="16"/>
      <x v="20"/>
    </i>
    <i r="4">
      <x v="293"/>
      <x v="16"/>
      <x v="20"/>
    </i>
    <i r="4">
      <x v="294"/>
      <x v="16"/>
      <x v="20"/>
    </i>
    <i r="4">
      <x v="295"/>
      <x v="16"/>
      <x v="20"/>
    </i>
    <i r="4">
      <x v="296"/>
      <x v="16"/>
      <x v="20"/>
    </i>
    <i r="4">
      <x v="297"/>
      <x v="16"/>
      <x v="20"/>
    </i>
    <i r="4">
      <x v="298"/>
      <x v="16"/>
      <x v="20"/>
    </i>
    <i r="4">
      <x v="299"/>
      <x v="16"/>
      <x v="20"/>
    </i>
    <i r="4">
      <x v="300"/>
      <x v="16"/>
      <x v="20"/>
    </i>
    <i r="4">
      <x v="301"/>
      <x v="16"/>
      <x v="20"/>
    </i>
    <i r="4">
      <x v="302"/>
      <x v="16"/>
      <x v="20"/>
    </i>
    <i r="4">
      <x v="303"/>
      <x v="16"/>
      <x v="20"/>
    </i>
    <i r="4">
      <x v="304"/>
      <x v="16"/>
      <x v="20"/>
    </i>
    <i r="4">
      <x v="305"/>
      <x v="16"/>
      <x v="20"/>
    </i>
    <i r="4">
      <x v="306"/>
      <x v="16"/>
      <x v="20"/>
    </i>
    <i r="4">
      <x v="307"/>
      <x v="16"/>
      <x v="20"/>
    </i>
    <i r="4">
      <x v="308"/>
      <x v="16"/>
      <x v="20"/>
    </i>
    <i r="4">
      <x v="309"/>
      <x v="16"/>
      <x v="20"/>
    </i>
    <i r="4">
      <x v="310"/>
      <x v="16"/>
      <x v="20"/>
    </i>
    <i r="4">
      <x v="311"/>
      <x v="16"/>
      <x v="20"/>
    </i>
    <i r="4">
      <x v="312"/>
      <x v="16"/>
      <x v="20"/>
    </i>
    <i r="4">
      <x v="313"/>
      <x v="16"/>
      <x v="20"/>
    </i>
    <i r="4">
      <x v="314"/>
      <x v="16"/>
      <x v="20"/>
    </i>
    <i r="4">
      <x v="315"/>
      <x v="16"/>
      <x v="20"/>
    </i>
    <i r="4">
      <x v="316"/>
      <x v="16"/>
      <x v="20"/>
    </i>
    <i r="4">
      <x v="317"/>
      <x v="16"/>
      <x v="20"/>
    </i>
    <i r="4">
      <x v="318"/>
      <x v="16"/>
      <x v="20"/>
    </i>
    <i r="4">
      <x v="319"/>
      <x v="16"/>
      <x v="20"/>
    </i>
    <i r="4">
      <x v="320"/>
      <x v="16"/>
      <x v="20"/>
    </i>
    <i r="4">
      <x v="321"/>
      <x v="16"/>
      <x v="20"/>
    </i>
    <i r="4">
      <x v="322"/>
      <x v="16"/>
      <x v="20"/>
    </i>
    <i r="4">
      <x v="323"/>
      <x v="16"/>
      <x v="20"/>
    </i>
    <i r="4">
      <x v="324"/>
      <x v="16"/>
      <x v="20"/>
    </i>
    <i r="4">
      <x v="325"/>
      <x v="16"/>
      <x v="20"/>
    </i>
    <i r="4">
      <x v="326"/>
      <x v="16"/>
      <x v="20"/>
    </i>
    <i r="4">
      <x v="327"/>
      <x v="16"/>
      <x v="20"/>
    </i>
    <i r="4">
      <x v="328"/>
      <x v="16"/>
      <x v="20"/>
    </i>
    <i r="4">
      <x v="329"/>
      <x v="16"/>
      <x v="20"/>
    </i>
    <i r="4">
      <x v="330"/>
      <x v="16"/>
      <x v="20"/>
    </i>
    <i r="4">
      <x v="331"/>
      <x v="16"/>
      <x v="20"/>
    </i>
    <i r="4">
      <x v="332"/>
      <x v="16"/>
      <x v="20"/>
    </i>
    <i r="4">
      <x v="333"/>
      <x v="16"/>
      <x v="20"/>
    </i>
    <i r="4">
      <x v="334"/>
      <x v="16"/>
      <x v="20"/>
    </i>
    <i r="4">
      <x v="335"/>
      <x v="16"/>
      <x v="20"/>
    </i>
    <i r="4">
      <x v="336"/>
      <x v="16"/>
      <x v="20"/>
    </i>
    <i r="4">
      <x v="337"/>
      <x v="16"/>
      <x v="20"/>
    </i>
    <i r="4">
      <x v="338"/>
      <x v="16"/>
      <x v="20"/>
    </i>
    <i r="4">
      <x v="339"/>
      <x v="16"/>
      <x v="20"/>
    </i>
    <i r="4">
      <x v="340"/>
      <x v="16"/>
      <x v="20"/>
    </i>
    <i r="4">
      <x v="341"/>
      <x v="16"/>
      <x v="20"/>
    </i>
    <i r="4">
      <x v="342"/>
      <x v="16"/>
      <x v="20"/>
    </i>
    <i r="4">
      <x v="343"/>
      <x v="16"/>
      <x v="20"/>
    </i>
    <i r="4">
      <x v="344"/>
      <x v="16"/>
      <x v="20"/>
    </i>
    <i r="4">
      <x v="345"/>
      <x v="16"/>
      <x v="20"/>
    </i>
    <i r="4">
      <x v="346"/>
      <x v="16"/>
      <x v="20"/>
    </i>
    <i r="4">
      <x v="347"/>
      <x v="16"/>
      <x v="20"/>
    </i>
    <i r="4">
      <x v="348"/>
      <x v="16"/>
      <x v="20"/>
    </i>
    <i r="4">
      <x v="349"/>
      <x v="16"/>
      <x v="20"/>
    </i>
    <i r="4">
      <x v="350"/>
      <x v="16"/>
      <x v="20"/>
    </i>
    <i r="4">
      <x v="351"/>
      <x v="16"/>
      <x v="20"/>
    </i>
    <i r="4">
      <x v="352"/>
      <x v="16"/>
      <x v="20"/>
    </i>
    <i r="4">
      <x v="353"/>
      <x v="16"/>
      <x v="20"/>
    </i>
    <i r="4">
      <x v="354"/>
      <x v="16"/>
      <x v="20"/>
    </i>
    <i r="4">
      <x v="355"/>
      <x v="16"/>
      <x v="20"/>
    </i>
    <i r="4">
      <x v="356"/>
      <x v="16"/>
      <x v="20"/>
    </i>
    <i r="4">
      <x v="357"/>
      <x v="16"/>
      <x v="20"/>
    </i>
    <i r="4">
      <x v="358"/>
      <x v="16"/>
      <x v="20"/>
    </i>
    <i r="4">
      <x v="359"/>
      <x v="16"/>
      <x v="20"/>
    </i>
    <i r="4">
      <x v="360"/>
      <x v="16"/>
      <x v="20"/>
    </i>
    <i r="4">
      <x v="361"/>
      <x v="16"/>
      <x v="20"/>
    </i>
    <i>
      <x v="11"/>
      <x v="25"/>
      <x v="1"/>
      <x v="8"/>
      <x v="41"/>
      <x v="17"/>
      <x/>
    </i>
    <i r="2">
      <x v="3"/>
      <x v="9"/>
      <x v="264"/>
      <x v="17"/>
      <x v="19"/>
    </i>
    <i r="4">
      <x v="265"/>
      <x v="17"/>
      <x v="20"/>
    </i>
    <i r="4">
      <x v="266"/>
      <x v="17"/>
      <x v="20"/>
    </i>
    <i r="4">
      <x v="267"/>
      <x v="17"/>
      <x v="20"/>
    </i>
    <i r="4">
      <x v="268"/>
      <x v="17"/>
      <x v="20"/>
    </i>
    <i r="4">
      <x v="269"/>
      <x v="17"/>
      <x v="20"/>
    </i>
    <i r="4">
      <x v="270"/>
      <x v="17"/>
      <x v="20"/>
    </i>
    <i r="4">
      <x v="271"/>
      <x v="17"/>
      <x v="20"/>
    </i>
    <i r="4">
      <x v="272"/>
      <x v="17"/>
      <x v="20"/>
    </i>
    <i r="4">
      <x v="273"/>
      <x v="17"/>
      <x v="20"/>
    </i>
    <i r="4">
      <x v="274"/>
      <x v="17"/>
      <x v="20"/>
    </i>
    <i r="4">
      <x v="275"/>
      <x v="17"/>
      <x v="20"/>
    </i>
    <i r="4">
      <x v="276"/>
      <x v="17"/>
      <x v="18"/>
    </i>
    <i r="4">
      <x v="277"/>
      <x v="17"/>
      <x v="20"/>
    </i>
    <i r="4">
      <x v="278"/>
      <x v="17"/>
      <x v="20"/>
    </i>
    <i r="4">
      <x v="279"/>
      <x v="17"/>
      <x v="20"/>
    </i>
    <i r="2">
      <x v="4"/>
      <x v="10"/>
      <x/>
      <x v="17"/>
      <x v="20"/>
    </i>
    <i r="4">
      <x v="1"/>
      <x v="17"/>
      <x v="20"/>
    </i>
    <i r="4">
      <x v="2"/>
      <x v="17"/>
      <x v="20"/>
    </i>
    <i r="4">
      <x v="3"/>
      <x v="17"/>
      <x v="20"/>
    </i>
    <i r="4">
      <x v="4"/>
      <x v="17"/>
      <x v="20"/>
    </i>
    <i r="4">
      <x v="5"/>
      <x v="17"/>
      <x v="20"/>
    </i>
    <i r="4">
      <x v="6"/>
      <x v="17"/>
      <x v="20"/>
    </i>
    <i r="4">
      <x v="7"/>
      <x v="17"/>
      <x v="20"/>
    </i>
    <i r="4">
      <x v="8"/>
      <x v="17"/>
      <x v="20"/>
    </i>
    <i r="4">
      <x v="9"/>
      <x v="17"/>
      <x v="20"/>
    </i>
    <i r="4">
      <x v="10"/>
      <x v="17"/>
      <x v="20"/>
    </i>
    <i r="4">
      <x v="11"/>
      <x v="17"/>
      <x v="20"/>
    </i>
    <i r="4">
      <x v="12"/>
      <x v="17"/>
      <x v="20"/>
    </i>
    <i r="4">
      <x v="13"/>
      <x v="17"/>
      <x v="20"/>
    </i>
    <i r="4">
      <x v="14"/>
      <x v="17"/>
      <x v="20"/>
    </i>
    <i r="4">
      <x v="15"/>
      <x v="17"/>
      <x v="20"/>
    </i>
    <i r="4">
      <x v="16"/>
      <x v="17"/>
      <x v="20"/>
    </i>
    <i r="4">
      <x v="17"/>
      <x v="17"/>
      <x v="20"/>
    </i>
    <i r="4">
      <x v="18"/>
      <x v="17"/>
      <x v="20"/>
    </i>
    <i r="4">
      <x v="19"/>
      <x v="17"/>
      <x v="20"/>
    </i>
    <i r="4">
      <x v="20"/>
      <x v="17"/>
      <x v="20"/>
    </i>
    <i r="4">
      <x v="21"/>
      <x v="17"/>
      <x v="20"/>
    </i>
    <i r="4">
      <x v="22"/>
      <x v="17"/>
      <x v="20"/>
    </i>
    <i r="4">
      <x v="23"/>
      <x v="17"/>
      <x v="20"/>
    </i>
    <i r="4">
      <x v="24"/>
      <x v="17"/>
      <x v="20"/>
    </i>
    <i r="4">
      <x v="25"/>
      <x v="17"/>
      <x v="20"/>
    </i>
    <i r="4">
      <x v="26"/>
      <x v="17"/>
      <x v="20"/>
    </i>
    <i r="4">
      <x v="27"/>
      <x v="17"/>
      <x v="20"/>
    </i>
    <i r="4">
      <x v="28"/>
      <x v="17"/>
      <x v="20"/>
    </i>
    <i r="4">
      <x v="29"/>
      <x v="17"/>
      <x v="20"/>
    </i>
    <i r="4">
      <x v="30"/>
      <x v="17"/>
      <x v="20"/>
    </i>
    <i r="4">
      <x v="31"/>
      <x v="17"/>
      <x v="20"/>
    </i>
    <i r="4">
      <x v="32"/>
      <x v="17"/>
      <x v="20"/>
    </i>
    <i r="4">
      <x v="33"/>
      <x v="17"/>
      <x v="20"/>
    </i>
    <i r="4">
      <x v="34"/>
      <x v="17"/>
      <x v="20"/>
    </i>
    <i r="4">
      <x v="35"/>
      <x v="17"/>
      <x v="20"/>
    </i>
    <i r="4">
      <x v="36"/>
      <x v="17"/>
      <x v="20"/>
    </i>
    <i r="4">
      <x v="37"/>
      <x v="17"/>
      <x v="20"/>
    </i>
    <i r="4">
      <x v="38"/>
      <x v="17"/>
      <x v="20"/>
    </i>
    <i r="4">
      <x v="39"/>
      <x v="17"/>
      <x v="20"/>
    </i>
    <i r="4">
      <x v="40"/>
      <x v="17"/>
      <x v="20"/>
    </i>
    <i r="4">
      <x v="42"/>
      <x v="17"/>
      <x v="20"/>
    </i>
    <i r="4">
      <x v="43"/>
      <x v="17"/>
      <x v="20"/>
    </i>
    <i r="4">
      <x v="44"/>
      <x v="17"/>
      <x v="20"/>
    </i>
    <i r="4">
      <x v="45"/>
      <x v="17"/>
      <x v="20"/>
    </i>
    <i r="4">
      <x v="46"/>
      <x v="17"/>
      <x v="20"/>
    </i>
    <i r="4">
      <x v="47"/>
      <x v="17"/>
      <x v="20"/>
    </i>
    <i r="4">
      <x v="48"/>
      <x v="17"/>
      <x v="20"/>
    </i>
    <i r="4">
      <x v="49"/>
      <x v="17"/>
      <x v="20"/>
    </i>
    <i r="4">
      <x v="50"/>
      <x v="17"/>
      <x v="20"/>
    </i>
    <i r="4">
      <x v="51"/>
      <x v="17"/>
      <x v="20"/>
    </i>
    <i r="4">
      <x v="52"/>
      <x v="17"/>
      <x v="20"/>
    </i>
    <i r="4">
      <x v="53"/>
      <x v="17"/>
      <x v="20"/>
    </i>
    <i r="4">
      <x v="54"/>
      <x v="17"/>
      <x v="20"/>
    </i>
    <i r="4">
      <x v="55"/>
      <x v="17"/>
      <x v="20"/>
    </i>
    <i r="4">
      <x v="56"/>
      <x v="17"/>
      <x v="20"/>
    </i>
    <i r="4">
      <x v="57"/>
      <x v="17"/>
      <x v="20"/>
    </i>
    <i r="4">
      <x v="58"/>
      <x v="17"/>
      <x v="20"/>
    </i>
    <i r="4">
      <x v="59"/>
      <x v="17"/>
      <x v="20"/>
    </i>
    <i r="4">
      <x v="60"/>
      <x v="17"/>
      <x v="20"/>
    </i>
    <i r="4">
      <x v="61"/>
      <x v="17"/>
      <x v="20"/>
    </i>
    <i r="4">
      <x v="62"/>
      <x v="17"/>
      <x v="20"/>
    </i>
    <i r="4">
      <x v="63"/>
      <x v="17"/>
      <x v="20"/>
    </i>
    <i r="4">
      <x v="64"/>
      <x v="17"/>
      <x v="20"/>
    </i>
    <i r="4">
      <x v="65"/>
      <x v="17"/>
      <x v="20"/>
    </i>
    <i r="4">
      <x v="66"/>
      <x v="17"/>
      <x v="20"/>
    </i>
    <i r="4">
      <x v="67"/>
      <x v="17"/>
      <x v="20"/>
    </i>
    <i r="4">
      <x v="68"/>
      <x v="17"/>
      <x v="20"/>
    </i>
    <i r="4">
      <x v="69"/>
      <x v="17"/>
      <x v="20"/>
    </i>
    <i r="4">
      <x v="70"/>
      <x v="17"/>
      <x v="20"/>
    </i>
    <i r="4">
      <x v="71"/>
      <x v="17"/>
      <x v="20"/>
    </i>
    <i r="4">
      <x v="72"/>
      <x v="17"/>
      <x v="20"/>
    </i>
    <i r="4">
      <x v="73"/>
      <x v="17"/>
      <x v="20"/>
    </i>
    <i r="4">
      <x v="74"/>
      <x v="17"/>
      <x v="20"/>
    </i>
    <i r="4">
      <x v="75"/>
      <x v="17"/>
      <x v="20"/>
    </i>
    <i r="4">
      <x v="76"/>
      <x v="17"/>
      <x v="20"/>
    </i>
    <i r="4">
      <x v="77"/>
      <x v="17"/>
      <x v="20"/>
    </i>
    <i r="4">
      <x v="78"/>
      <x v="17"/>
      <x v="20"/>
    </i>
    <i r="4">
      <x v="79"/>
      <x v="17"/>
      <x v="20"/>
    </i>
    <i r="4">
      <x v="80"/>
      <x v="17"/>
      <x v="20"/>
    </i>
    <i r="4">
      <x v="81"/>
      <x v="17"/>
      <x v="20"/>
    </i>
    <i r="4">
      <x v="82"/>
      <x v="17"/>
      <x v="20"/>
    </i>
    <i r="4">
      <x v="83"/>
      <x v="17"/>
      <x v="20"/>
    </i>
    <i r="4">
      <x v="84"/>
      <x v="17"/>
      <x v="20"/>
    </i>
    <i r="4">
      <x v="85"/>
      <x v="17"/>
      <x v="20"/>
    </i>
    <i r="4">
      <x v="86"/>
      <x v="17"/>
      <x v="20"/>
    </i>
    <i r="4">
      <x v="87"/>
      <x v="17"/>
      <x v="20"/>
    </i>
    <i r="4">
      <x v="88"/>
      <x v="17"/>
      <x v="20"/>
    </i>
    <i r="4">
      <x v="89"/>
      <x v="17"/>
      <x v="20"/>
    </i>
    <i r="4">
      <x v="90"/>
      <x v="17"/>
      <x v="20"/>
    </i>
    <i r="4">
      <x v="91"/>
      <x v="17"/>
      <x v="20"/>
    </i>
    <i r="4">
      <x v="92"/>
      <x v="17"/>
      <x v="20"/>
    </i>
    <i r="4">
      <x v="93"/>
      <x v="17"/>
      <x v="20"/>
    </i>
    <i r="4">
      <x v="94"/>
      <x v="17"/>
      <x v="20"/>
    </i>
    <i r="4">
      <x v="95"/>
      <x v="17"/>
      <x v="20"/>
    </i>
    <i r="4">
      <x v="96"/>
      <x v="17"/>
      <x v="20"/>
    </i>
    <i r="4">
      <x v="97"/>
      <x v="17"/>
      <x v="20"/>
    </i>
    <i r="4">
      <x v="98"/>
      <x v="17"/>
      <x v="20"/>
    </i>
    <i r="4">
      <x v="99"/>
      <x v="17"/>
      <x v="20"/>
    </i>
    <i r="4">
      <x v="100"/>
      <x v="17"/>
      <x v="20"/>
    </i>
    <i r="4">
      <x v="101"/>
      <x v="17"/>
      <x v="20"/>
    </i>
    <i r="4">
      <x v="102"/>
      <x v="17"/>
      <x v="20"/>
    </i>
    <i r="4">
      <x v="103"/>
      <x v="17"/>
      <x v="20"/>
    </i>
    <i r="4">
      <x v="104"/>
      <x v="17"/>
      <x v="20"/>
    </i>
    <i r="4">
      <x v="105"/>
      <x v="17"/>
      <x v="20"/>
    </i>
    <i r="4">
      <x v="106"/>
      <x v="17"/>
      <x v="20"/>
    </i>
    <i r="4">
      <x v="107"/>
      <x v="17"/>
      <x v="20"/>
    </i>
    <i r="4">
      <x v="108"/>
      <x v="17"/>
      <x v="20"/>
    </i>
    <i r="4">
      <x v="109"/>
      <x v="17"/>
      <x v="20"/>
    </i>
    <i r="4">
      <x v="110"/>
      <x v="17"/>
      <x v="20"/>
    </i>
    <i r="4">
      <x v="111"/>
      <x v="17"/>
      <x v="20"/>
    </i>
    <i r="4">
      <x v="112"/>
      <x v="17"/>
      <x v="20"/>
    </i>
    <i r="4">
      <x v="113"/>
      <x v="17"/>
      <x v="20"/>
    </i>
    <i r="4">
      <x v="114"/>
      <x v="17"/>
      <x v="20"/>
    </i>
    <i r="4">
      <x v="115"/>
      <x v="17"/>
      <x v="20"/>
    </i>
    <i r="4">
      <x v="116"/>
      <x v="17"/>
      <x v="20"/>
    </i>
    <i r="4">
      <x v="117"/>
      <x v="17"/>
      <x v="20"/>
    </i>
    <i r="4">
      <x v="118"/>
      <x v="17"/>
      <x v="20"/>
    </i>
    <i r="4">
      <x v="119"/>
      <x v="17"/>
      <x v="20"/>
    </i>
    <i r="4">
      <x v="120"/>
      <x v="17"/>
      <x v="20"/>
    </i>
    <i r="4">
      <x v="121"/>
      <x v="17"/>
      <x v="20"/>
    </i>
    <i r="4">
      <x v="122"/>
      <x v="17"/>
      <x v="20"/>
    </i>
    <i r="4">
      <x v="123"/>
      <x v="17"/>
      <x v="20"/>
    </i>
    <i r="4">
      <x v="124"/>
      <x v="17"/>
      <x v="20"/>
    </i>
    <i r="4">
      <x v="125"/>
      <x v="17"/>
      <x v="20"/>
    </i>
    <i r="4">
      <x v="126"/>
      <x v="17"/>
      <x v="20"/>
    </i>
    <i r="4">
      <x v="127"/>
      <x v="17"/>
      <x v="20"/>
    </i>
    <i r="4">
      <x v="128"/>
      <x v="17"/>
      <x v="20"/>
    </i>
    <i r="4">
      <x v="129"/>
      <x v="17"/>
      <x v="20"/>
    </i>
    <i r="4">
      <x v="130"/>
      <x v="17"/>
      <x v="20"/>
    </i>
    <i r="4">
      <x v="131"/>
      <x v="17"/>
      <x v="20"/>
    </i>
    <i r="4">
      <x v="132"/>
      <x v="17"/>
      <x v="20"/>
    </i>
    <i r="4">
      <x v="133"/>
      <x v="17"/>
      <x v="20"/>
    </i>
    <i r="4">
      <x v="134"/>
      <x v="17"/>
      <x v="20"/>
    </i>
    <i r="4">
      <x v="135"/>
      <x v="17"/>
      <x v="20"/>
    </i>
    <i r="4">
      <x v="136"/>
      <x v="17"/>
      <x v="20"/>
    </i>
    <i r="4">
      <x v="137"/>
      <x v="17"/>
      <x v="20"/>
    </i>
    <i r="4">
      <x v="138"/>
      <x v="17"/>
      <x v="20"/>
    </i>
    <i r="4">
      <x v="139"/>
      <x v="17"/>
      <x v="20"/>
    </i>
    <i r="4">
      <x v="140"/>
      <x v="17"/>
      <x v="20"/>
    </i>
    <i r="4">
      <x v="141"/>
      <x v="17"/>
      <x v="20"/>
    </i>
    <i r="4">
      <x v="142"/>
      <x v="17"/>
      <x v="20"/>
    </i>
    <i r="4">
      <x v="143"/>
      <x v="17"/>
      <x v="20"/>
    </i>
    <i r="4">
      <x v="144"/>
      <x v="17"/>
      <x v="20"/>
    </i>
    <i r="4">
      <x v="145"/>
      <x v="17"/>
      <x v="20"/>
    </i>
    <i r="4">
      <x v="146"/>
      <x v="17"/>
      <x v="20"/>
    </i>
    <i r="4">
      <x v="147"/>
      <x v="17"/>
      <x v="20"/>
    </i>
    <i r="4">
      <x v="148"/>
      <x v="17"/>
      <x v="20"/>
    </i>
    <i r="4">
      <x v="149"/>
      <x v="17"/>
      <x v="20"/>
    </i>
    <i r="4">
      <x v="150"/>
      <x v="17"/>
      <x v="20"/>
    </i>
    <i r="4">
      <x v="151"/>
      <x v="17"/>
      <x v="20"/>
    </i>
    <i r="4">
      <x v="152"/>
      <x v="17"/>
      <x v="20"/>
    </i>
    <i r="4">
      <x v="153"/>
      <x v="17"/>
      <x v="20"/>
    </i>
    <i r="4">
      <x v="154"/>
      <x v="17"/>
      <x v="20"/>
    </i>
    <i r="4">
      <x v="155"/>
      <x v="17"/>
      <x v="20"/>
    </i>
    <i r="4">
      <x v="156"/>
      <x v="17"/>
      <x v="20"/>
    </i>
    <i r="4">
      <x v="157"/>
      <x v="17"/>
      <x v="20"/>
    </i>
    <i r="4">
      <x v="158"/>
      <x v="17"/>
      <x v="20"/>
    </i>
    <i r="4">
      <x v="159"/>
      <x v="17"/>
      <x v="20"/>
    </i>
    <i r="4">
      <x v="160"/>
      <x v="17"/>
      <x v="20"/>
    </i>
    <i r="4">
      <x v="161"/>
      <x v="17"/>
      <x v="20"/>
    </i>
    <i r="4">
      <x v="162"/>
      <x v="17"/>
      <x v="20"/>
    </i>
    <i r="4">
      <x v="163"/>
      <x v="17"/>
      <x v="20"/>
    </i>
    <i r="4">
      <x v="164"/>
      <x v="17"/>
      <x v="20"/>
    </i>
    <i r="4">
      <x v="165"/>
      <x v="17"/>
      <x v="20"/>
    </i>
    <i r="4">
      <x v="166"/>
      <x v="17"/>
      <x v="20"/>
    </i>
    <i r="4">
      <x v="167"/>
      <x v="17"/>
      <x v="20"/>
    </i>
    <i r="4">
      <x v="168"/>
      <x v="17"/>
      <x v="20"/>
    </i>
    <i r="4">
      <x v="169"/>
      <x v="17"/>
      <x v="20"/>
    </i>
    <i r="4">
      <x v="170"/>
      <x v="17"/>
      <x v="20"/>
    </i>
    <i r="4">
      <x v="171"/>
      <x v="17"/>
      <x v="20"/>
    </i>
    <i r="4">
      <x v="172"/>
      <x v="17"/>
      <x v="20"/>
    </i>
    <i r="4">
      <x v="173"/>
      <x v="17"/>
      <x v="20"/>
    </i>
    <i r="4">
      <x v="174"/>
      <x v="17"/>
      <x v="20"/>
    </i>
    <i r="4">
      <x v="175"/>
      <x v="17"/>
      <x v="20"/>
    </i>
    <i r="4">
      <x v="176"/>
      <x v="17"/>
      <x v="20"/>
    </i>
    <i r="4">
      <x v="177"/>
      <x v="17"/>
      <x v="20"/>
    </i>
    <i r="4">
      <x v="178"/>
      <x v="17"/>
      <x v="20"/>
    </i>
    <i r="4">
      <x v="179"/>
      <x v="17"/>
      <x v="20"/>
    </i>
    <i r="4">
      <x v="180"/>
      <x v="17"/>
      <x v="20"/>
    </i>
    <i r="4">
      <x v="181"/>
      <x v="17"/>
      <x v="20"/>
    </i>
    <i r="4">
      <x v="182"/>
      <x v="17"/>
      <x v="20"/>
    </i>
    <i r="4">
      <x v="183"/>
      <x v="17"/>
      <x v="20"/>
    </i>
    <i r="4">
      <x v="184"/>
      <x v="17"/>
      <x v="20"/>
    </i>
    <i r="4">
      <x v="185"/>
      <x v="17"/>
      <x v="20"/>
    </i>
    <i r="4">
      <x v="186"/>
      <x v="17"/>
      <x v="20"/>
    </i>
    <i r="4">
      <x v="187"/>
      <x v="17"/>
      <x v="20"/>
    </i>
    <i r="4">
      <x v="188"/>
      <x v="17"/>
      <x v="20"/>
    </i>
    <i r="4">
      <x v="189"/>
      <x v="17"/>
      <x v="20"/>
    </i>
    <i r="4">
      <x v="190"/>
      <x v="17"/>
      <x v="20"/>
    </i>
    <i r="4">
      <x v="191"/>
      <x v="17"/>
      <x v="20"/>
    </i>
    <i r="4">
      <x v="192"/>
      <x v="17"/>
      <x v="20"/>
    </i>
    <i r="4">
      <x v="193"/>
      <x v="17"/>
      <x v="20"/>
    </i>
    <i r="4">
      <x v="194"/>
      <x v="17"/>
      <x v="20"/>
    </i>
    <i r="4">
      <x v="195"/>
      <x v="17"/>
      <x v="20"/>
    </i>
    <i r="4">
      <x v="196"/>
      <x v="17"/>
      <x v="20"/>
    </i>
    <i r="4">
      <x v="197"/>
      <x v="17"/>
      <x v="20"/>
    </i>
    <i r="4">
      <x v="198"/>
      <x v="17"/>
      <x v="20"/>
    </i>
    <i r="4">
      <x v="199"/>
      <x v="17"/>
      <x v="20"/>
    </i>
    <i r="4">
      <x v="200"/>
      <x v="17"/>
      <x v="20"/>
    </i>
    <i r="4">
      <x v="201"/>
      <x v="17"/>
      <x v="20"/>
    </i>
    <i r="4">
      <x v="202"/>
      <x v="17"/>
      <x v="20"/>
    </i>
    <i r="4">
      <x v="203"/>
      <x v="17"/>
      <x v="20"/>
    </i>
    <i r="4">
      <x v="204"/>
      <x v="17"/>
      <x v="20"/>
    </i>
    <i r="4">
      <x v="205"/>
      <x v="17"/>
      <x v="20"/>
    </i>
    <i r="4">
      <x v="206"/>
      <x v="17"/>
      <x v="20"/>
    </i>
    <i r="4">
      <x v="207"/>
      <x v="17"/>
      <x v="20"/>
    </i>
    <i r="4">
      <x v="208"/>
      <x v="17"/>
      <x v="20"/>
    </i>
    <i r="4">
      <x v="209"/>
      <x v="17"/>
      <x v="20"/>
    </i>
    <i r="4">
      <x v="210"/>
      <x v="17"/>
      <x v="20"/>
    </i>
    <i r="4">
      <x v="211"/>
      <x v="17"/>
      <x v="20"/>
    </i>
    <i r="4">
      <x v="212"/>
      <x v="17"/>
      <x v="20"/>
    </i>
    <i r="4">
      <x v="213"/>
      <x v="17"/>
      <x v="20"/>
    </i>
    <i r="4">
      <x v="214"/>
      <x v="17"/>
      <x v="20"/>
    </i>
    <i r="4">
      <x v="215"/>
      <x v="17"/>
      <x v="20"/>
    </i>
    <i r="4">
      <x v="216"/>
      <x v="17"/>
      <x v="20"/>
    </i>
    <i r="4">
      <x v="217"/>
      <x v="17"/>
      <x v="20"/>
    </i>
    <i r="4">
      <x v="218"/>
      <x v="17"/>
      <x v="20"/>
    </i>
    <i r="4">
      <x v="219"/>
      <x v="17"/>
      <x v="20"/>
    </i>
    <i r="4">
      <x v="220"/>
      <x v="17"/>
      <x v="20"/>
    </i>
    <i r="4">
      <x v="221"/>
      <x v="17"/>
      <x v="20"/>
    </i>
    <i r="4">
      <x v="222"/>
      <x v="17"/>
      <x v="20"/>
    </i>
    <i r="4">
      <x v="223"/>
      <x v="17"/>
      <x v="20"/>
    </i>
    <i r="4">
      <x v="224"/>
      <x v="17"/>
      <x v="20"/>
    </i>
    <i r="4">
      <x v="225"/>
      <x v="17"/>
      <x v="20"/>
    </i>
    <i r="4">
      <x v="226"/>
      <x v="17"/>
      <x v="20"/>
    </i>
    <i r="4">
      <x v="227"/>
      <x v="17"/>
      <x v="20"/>
    </i>
    <i r="4">
      <x v="228"/>
      <x v="17"/>
      <x v="20"/>
    </i>
    <i r="4">
      <x v="229"/>
      <x v="17"/>
      <x v="20"/>
    </i>
    <i r="4">
      <x v="230"/>
      <x v="17"/>
      <x v="20"/>
    </i>
    <i r="4">
      <x v="231"/>
      <x v="17"/>
      <x v="20"/>
    </i>
    <i r="4">
      <x v="232"/>
      <x v="17"/>
      <x v="20"/>
    </i>
    <i r="4">
      <x v="233"/>
      <x v="17"/>
      <x v="20"/>
    </i>
    <i r="4">
      <x v="234"/>
      <x v="17"/>
      <x v="20"/>
    </i>
    <i r="4">
      <x v="235"/>
      <x v="17"/>
      <x v="20"/>
    </i>
    <i r="4">
      <x v="236"/>
      <x v="17"/>
      <x v="20"/>
    </i>
    <i r="4">
      <x v="237"/>
      <x v="17"/>
      <x v="20"/>
    </i>
    <i r="4">
      <x v="238"/>
      <x v="17"/>
      <x v="20"/>
    </i>
    <i r="4">
      <x v="239"/>
      <x v="17"/>
      <x v="20"/>
    </i>
    <i r="4">
      <x v="240"/>
      <x v="17"/>
      <x v="20"/>
    </i>
    <i r="4">
      <x v="241"/>
      <x v="17"/>
      <x v="20"/>
    </i>
    <i r="4">
      <x v="242"/>
      <x v="17"/>
      <x v="20"/>
    </i>
    <i r="4">
      <x v="243"/>
      <x v="17"/>
      <x v="20"/>
    </i>
    <i r="4">
      <x v="244"/>
      <x v="17"/>
      <x v="20"/>
    </i>
    <i r="4">
      <x v="245"/>
      <x v="17"/>
      <x v="20"/>
    </i>
    <i r="4">
      <x v="246"/>
      <x v="17"/>
      <x v="20"/>
    </i>
    <i r="4">
      <x v="247"/>
      <x v="17"/>
      <x v="20"/>
    </i>
    <i r="4">
      <x v="248"/>
      <x v="17"/>
      <x v="20"/>
    </i>
    <i r="4">
      <x v="249"/>
      <x v="17"/>
      <x v="20"/>
    </i>
    <i r="4">
      <x v="250"/>
      <x v="17"/>
      <x v="20"/>
    </i>
    <i r="4">
      <x v="251"/>
      <x v="17"/>
      <x v="20"/>
    </i>
    <i r="4">
      <x v="252"/>
      <x v="17"/>
      <x v="20"/>
    </i>
    <i r="4">
      <x v="253"/>
      <x v="17"/>
      <x v="20"/>
    </i>
    <i r="4">
      <x v="254"/>
      <x v="17"/>
      <x v="20"/>
    </i>
    <i r="4">
      <x v="255"/>
      <x v="17"/>
      <x v="20"/>
    </i>
    <i r="4">
      <x v="256"/>
      <x v="17"/>
      <x v="20"/>
    </i>
    <i r="4">
      <x v="257"/>
      <x v="17"/>
      <x v="20"/>
    </i>
    <i r="4">
      <x v="258"/>
      <x v="17"/>
      <x v="20"/>
    </i>
    <i r="4">
      <x v="259"/>
      <x v="17"/>
      <x v="20"/>
    </i>
    <i r="4">
      <x v="260"/>
      <x v="17"/>
      <x v="20"/>
    </i>
    <i r="4">
      <x v="261"/>
      <x v="17"/>
      <x v="20"/>
    </i>
    <i r="4">
      <x v="262"/>
      <x v="17"/>
      <x v="20"/>
    </i>
    <i r="4">
      <x v="263"/>
      <x v="17"/>
      <x v="20"/>
    </i>
    <i r="4">
      <x v="280"/>
      <x v="17"/>
      <x v="20"/>
    </i>
    <i r="4">
      <x v="281"/>
      <x v="17"/>
      <x v="20"/>
    </i>
    <i r="4">
      <x v="282"/>
      <x v="17"/>
      <x v="20"/>
    </i>
    <i r="4">
      <x v="283"/>
      <x v="17"/>
      <x v="20"/>
    </i>
    <i r="4">
      <x v="284"/>
      <x v="17"/>
      <x v="20"/>
    </i>
    <i r="4">
      <x v="285"/>
      <x v="17"/>
      <x v="20"/>
    </i>
    <i r="4">
      <x v="286"/>
      <x v="17"/>
      <x v="20"/>
    </i>
    <i r="4">
      <x v="287"/>
      <x v="17"/>
      <x v="20"/>
    </i>
    <i r="4">
      <x v="288"/>
      <x v="17"/>
      <x v="20"/>
    </i>
    <i r="4">
      <x v="289"/>
      <x v="17"/>
      <x v="20"/>
    </i>
    <i r="4">
      <x v="290"/>
      <x v="17"/>
      <x v="20"/>
    </i>
    <i r="4">
      <x v="291"/>
      <x v="17"/>
      <x v="20"/>
    </i>
    <i r="4">
      <x v="292"/>
      <x v="17"/>
      <x v="20"/>
    </i>
    <i r="4">
      <x v="293"/>
      <x v="17"/>
      <x v="20"/>
    </i>
    <i r="4">
      <x v="294"/>
      <x v="17"/>
      <x v="20"/>
    </i>
    <i r="4">
      <x v="295"/>
      <x v="17"/>
      <x v="20"/>
    </i>
    <i r="4">
      <x v="296"/>
      <x v="17"/>
      <x v="20"/>
    </i>
    <i r="4">
      <x v="297"/>
      <x v="17"/>
      <x v="20"/>
    </i>
    <i r="4">
      <x v="298"/>
      <x v="17"/>
      <x v="20"/>
    </i>
    <i r="4">
      <x v="299"/>
      <x v="17"/>
      <x v="20"/>
    </i>
    <i r="4">
      <x v="300"/>
      <x v="17"/>
      <x v="20"/>
    </i>
    <i r="4">
      <x v="301"/>
      <x v="17"/>
      <x v="20"/>
    </i>
    <i r="4">
      <x v="302"/>
      <x v="17"/>
      <x v="20"/>
    </i>
    <i r="4">
      <x v="303"/>
      <x v="17"/>
      <x v="20"/>
    </i>
    <i r="4">
      <x v="304"/>
      <x v="17"/>
      <x v="20"/>
    </i>
    <i r="4">
      <x v="305"/>
      <x v="17"/>
      <x v="20"/>
    </i>
    <i r="4">
      <x v="306"/>
      <x v="17"/>
      <x v="20"/>
    </i>
    <i r="4">
      <x v="307"/>
      <x v="17"/>
      <x v="20"/>
    </i>
    <i r="4">
      <x v="308"/>
      <x v="17"/>
      <x v="20"/>
    </i>
    <i r="4">
      <x v="309"/>
      <x v="17"/>
      <x v="20"/>
    </i>
    <i r="4">
      <x v="310"/>
      <x v="17"/>
      <x v="20"/>
    </i>
    <i r="4">
      <x v="311"/>
      <x v="17"/>
      <x v="20"/>
    </i>
    <i r="4">
      <x v="312"/>
      <x v="17"/>
      <x v="20"/>
    </i>
    <i r="4">
      <x v="313"/>
      <x v="17"/>
      <x v="20"/>
    </i>
    <i r="4">
      <x v="314"/>
      <x v="17"/>
      <x v="20"/>
    </i>
    <i r="4">
      <x v="315"/>
      <x v="17"/>
      <x v="20"/>
    </i>
    <i r="4">
      <x v="316"/>
      <x v="17"/>
      <x v="20"/>
    </i>
    <i r="4">
      <x v="317"/>
      <x v="17"/>
      <x v="20"/>
    </i>
    <i r="4">
      <x v="318"/>
      <x v="17"/>
      <x v="20"/>
    </i>
    <i r="4">
      <x v="319"/>
      <x v="17"/>
      <x v="20"/>
    </i>
    <i r="4">
      <x v="320"/>
      <x v="17"/>
      <x v="20"/>
    </i>
    <i r="4">
      <x v="321"/>
      <x v="17"/>
      <x v="20"/>
    </i>
    <i r="4">
      <x v="322"/>
      <x v="17"/>
      <x v="20"/>
    </i>
    <i r="4">
      <x v="323"/>
      <x v="17"/>
      <x v="20"/>
    </i>
    <i r="4">
      <x v="324"/>
      <x v="17"/>
      <x v="20"/>
    </i>
    <i r="4">
      <x v="325"/>
      <x v="17"/>
      <x v="20"/>
    </i>
    <i r="4">
      <x v="326"/>
      <x v="17"/>
      <x v="20"/>
    </i>
    <i r="4">
      <x v="327"/>
      <x v="17"/>
      <x v="20"/>
    </i>
    <i r="4">
      <x v="328"/>
      <x v="17"/>
      <x v="20"/>
    </i>
    <i r="4">
      <x v="329"/>
      <x v="17"/>
      <x v="20"/>
    </i>
    <i r="4">
      <x v="330"/>
      <x v="17"/>
      <x v="20"/>
    </i>
    <i r="4">
      <x v="331"/>
      <x v="17"/>
      <x v="20"/>
    </i>
    <i r="4">
      <x v="332"/>
      <x v="17"/>
      <x v="20"/>
    </i>
    <i r="4">
      <x v="333"/>
      <x v="17"/>
      <x v="20"/>
    </i>
    <i r="4">
      <x v="334"/>
      <x v="17"/>
      <x v="20"/>
    </i>
    <i r="4">
      <x v="335"/>
      <x v="17"/>
      <x v="20"/>
    </i>
    <i r="4">
      <x v="336"/>
      <x v="17"/>
      <x v="20"/>
    </i>
    <i r="4">
      <x v="337"/>
      <x v="17"/>
      <x v="20"/>
    </i>
    <i r="4">
      <x v="338"/>
      <x v="17"/>
      <x v="20"/>
    </i>
    <i r="4">
      <x v="339"/>
      <x v="17"/>
      <x v="20"/>
    </i>
    <i r="4">
      <x v="340"/>
      <x v="17"/>
      <x v="20"/>
    </i>
    <i r="4">
      <x v="341"/>
      <x v="17"/>
      <x v="20"/>
    </i>
    <i r="4">
      <x v="342"/>
      <x v="17"/>
      <x v="20"/>
    </i>
    <i r="4">
      <x v="343"/>
      <x v="17"/>
      <x v="20"/>
    </i>
    <i r="4">
      <x v="344"/>
      <x v="17"/>
      <x v="20"/>
    </i>
    <i r="4">
      <x v="345"/>
      <x v="17"/>
      <x v="20"/>
    </i>
    <i r="4">
      <x v="346"/>
      <x v="17"/>
      <x v="20"/>
    </i>
    <i r="4">
      <x v="347"/>
      <x v="17"/>
      <x v="20"/>
    </i>
    <i r="4">
      <x v="348"/>
      <x v="17"/>
      <x v="20"/>
    </i>
    <i r="4">
      <x v="349"/>
      <x v="17"/>
      <x v="20"/>
    </i>
    <i r="4">
      <x v="350"/>
      <x v="17"/>
      <x v="20"/>
    </i>
    <i r="4">
      <x v="351"/>
      <x v="17"/>
      <x v="20"/>
    </i>
    <i r="4">
      <x v="352"/>
      <x v="17"/>
      <x v="20"/>
    </i>
    <i r="4">
      <x v="353"/>
      <x v="17"/>
      <x v="20"/>
    </i>
    <i r="4">
      <x v="354"/>
      <x v="17"/>
      <x v="20"/>
    </i>
    <i r="4">
      <x v="355"/>
      <x v="17"/>
      <x v="20"/>
    </i>
    <i r="4">
      <x v="356"/>
      <x v="17"/>
      <x v="20"/>
    </i>
    <i r="4">
      <x v="357"/>
      <x v="17"/>
      <x v="20"/>
    </i>
    <i r="4">
      <x v="358"/>
      <x v="17"/>
      <x v="20"/>
    </i>
    <i r="4">
      <x v="359"/>
      <x v="17"/>
      <x v="20"/>
    </i>
    <i r="4">
      <x v="360"/>
      <x v="17"/>
      <x v="20"/>
    </i>
    <i r="4">
      <x v="361"/>
      <x v="17"/>
      <x v="2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1" xr10:uid="{F919DA22-A1BD-45AF-974B-5661312AC36B}" sourceName="tema">
  <pivotTables>
    <pivotTable tabId="7" name="TablaDinámica1"/>
  </pivotTables>
  <data>
    <tabular pivotCacheId="299270925">
      <items count="10">
        <i x="2" s="1"/>
        <i x="0" s="1"/>
        <i x="7" s="1"/>
        <i x="6" s="1"/>
        <i x="1" s="1"/>
        <i x="8" s="1"/>
        <i x="9" s="1"/>
        <i x="4" s="1"/>
        <i x="5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1" xr10:uid="{02B45344-0B6E-4604-A255-E2FFD91FA0E6}" sourceName="contenido">
  <pivotTables>
    <pivotTable tabId="7" name="TablaDinámica1"/>
  </pivotTables>
  <data>
    <tabular pivotCacheId="299270925">
      <items count="6">
        <i x="3" s="1"/>
        <i x="2" s="1"/>
        <i x="0" s="1"/>
        <i x="1" s="1"/>
        <i x="4" s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1" xr10:uid="{7ABEB9C3-1F80-4DE6-A15C-04FB251C12A1}" sourceName="escala">
  <pivotTables>
    <pivotTable tabId="7" name="TablaDinámica1"/>
  </pivotTables>
  <data>
    <tabular pivotCacheId="299270925">
      <items count="3"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1" xr10:uid="{D98A9474-154C-41FE-BB43-AB7FA2DC76B9}" sourceName="territorio">
  <pivotTables>
    <pivotTable tabId="7" name="TablaDinámica1"/>
  </pivotTables>
  <data>
    <tabular pivotCacheId="299270925">
      <items count="362">
        <i x="276" s="1"/>
        <i x="80" s="1"/>
        <i x="337" s="1"/>
        <i x="190" s="1"/>
        <i x="39" s="1"/>
        <i x="18" s="1"/>
        <i x="254" s="1"/>
        <i x="44" s="1"/>
        <i x="233" s="1"/>
        <i x="24" s="1"/>
        <i x="178" s="1"/>
        <i x="171" s="1"/>
        <i x="358" s="1"/>
        <i x="333" s="1"/>
        <i x="192" s="1"/>
        <i x="70" s="1"/>
        <i x="288" s="1"/>
        <i x="179" s="1"/>
        <i x="28" s="1"/>
        <i x="245" s="1"/>
        <i x="34" s="1"/>
        <i x="75" s="1"/>
        <i x="334" s="1"/>
        <i x="66" s="1"/>
        <i x="359" s="1"/>
        <i x="20" s="1"/>
        <i x="49" s="1"/>
        <i x="172" s="1"/>
        <i x="213" s="1"/>
        <i x="81" s="1"/>
        <i x="58" s="1"/>
        <i x="253" s="1"/>
        <i x="86" s="1"/>
        <i x="138" s="1"/>
        <i x="295" s="1"/>
        <i x="296" s="1"/>
        <i x="270" s="1"/>
        <i x="139" s="1"/>
        <i x="36" s="1"/>
        <i x="119" s="1"/>
        <i x="160" s="1"/>
        <i x="0" s="1"/>
        <i x="282" s="1"/>
        <i x="191" s="1"/>
        <i x="196" s="1"/>
        <i x="120" s="1"/>
        <i x="232" s="1"/>
        <i x="255" s="1"/>
        <i x="277" s="1"/>
        <i x="193" s="1"/>
        <i x="246" s="1"/>
        <i x="279" s="1"/>
        <i x="96" s="1"/>
        <i x="194" s="1"/>
        <i x="274" s="1"/>
        <i x="195" s="1"/>
        <i x="97" s="1"/>
        <i x="151" s="1"/>
        <i x="21" s="1"/>
        <i x="329" s="1"/>
        <i x="234" s="1"/>
        <i x="98" s="1"/>
        <i x="53" s="1"/>
        <i x="158" s="1"/>
        <i x="297" s="1"/>
        <i x="59" s="1"/>
        <i x="129" s="1"/>
        <i x="173" s="1"/>
        <i x="33" s="1"/>
        <i x="43" s="1"/>
        <i x="159" s="1"/>
        <i x="347" s="1"/>
        <i x="214" s="1"/>
        <i x="235" s="1"/>
        <i x="338" s="1"/>
        <i x="256" s="1"/>
        <i x="174" s="1"/>
        <i x="215" s="1"/>
        <i x="130" s="1"/>
        <i x="141" s="1"/>
        <i x="257" s="1"/>
        <i x="37" s="1"/>
        <i x="99" s="1"/>
        <i x="298" s="1"/>
        <i x="197" s="1"/>
        <i x="342" s="1"/>
        <i x="82" s="1"/>
        <i x="83" s="1"/>
        <i x="131" s="1"/>
        <i x="236" s="1"/>
        <i x="299" s="1"/>
        <i x="161" s="1"/>
        <i x="216" s="1"/>
        <i x="40" s="1"/>
        <i x="247" s="1"/>
        <i x="248" s="1"/>
        <i x="271" s="1"/>
        <i x="355" s="1"/>
        <i x="217" s="1"/>
        <i x="361" s="1"/>
        <i x="218" s="1"/>
        <i x="100" s="1"/>
        <i x="278" s="1"/>
        <i x="76" s="1"/>
        <i x="272" s="1"/>
        <i x="142" s="1"/>
        <i x="169" s="1"/>
        <i x="162" s="1"/>
        <i x="22" s="1"/>
        <i x="41" s="1"/>
        <i x="300" s="1"/>
        <i x="48" s="1"/>
        <i x="301" s="1"/>
        <i x="17" s="1"/>
        <i x="343" s="1"/>
        <i x="64" s="1"/>
        <i x="60" s="1"/>
        <i x="302" s="1"/>
        <i x="77" s="1"/>
        <i x="113" s="1"/>
        <i x="303" s="1"/>
        <i x="304" s="1"/>
        <i x="45" s="1"/>
        <i x="69" s="1"/>
        <i x="305" s="1"/>
        <i x="306" s="1"/>
        <i x="42" s="1"/>
        <i x="354" s="1"/>
        <i x="356" s="1"/>
        <i x="275" s="1"/>
        <i x="285" s="1"/>
        <i x="180" s="1"/>
        <i x="330" s="1"/>
        <i x="348" s="1"/>
        <i x="101" s="1"/>
        <i x="307" s="1"/>
        <i x="219" s="1"/>
        <i x="170" s="1"/>
        <i x="143" s="1"/>
        <i x="92" s="1"/>
        <i x="150" s="1"/>
        <i x="114" s="1"/>
        <i x="87" s="1"/>
        <i x="250" s="1"/>
        <i x="308" s="1"/>
        <i x="309" s="1"/>
        <i x="310" s="1"/>
        <i x="121" s="1"/>
        <i x="220" s="1"/>
        <i x="152" s="1"/>
        <i x="237" s="1"/>
        <i x="175" s="1"/>
        <i x="65" s="1"/>
        <i x="177" s="1"/>
        <i x="349" s="1"/>
        <i x="249" s="1"/>
        <i x="238" s="1"/>
        <i x="50" s="1"/>
        <i x="163" s="1"/>
        <i x="239" s="1"/>
        <i x="102" s="1"/>
        <i x="311" s="1"/>
        <i x="350" s="1"/>
        <i x="312" s="1"/>
        <i x="103" s="1"/>
        <i x="115" s="1"/>
        <i x="32" s="1"/>
        <i x="339" s="1"/>
        <i x="351" s="1"/>
        <i x="132" s="1"/>
        <i x="251" s="1"/>
        <i x="25" s="1"/>
        <i x="221" s="1"/>
        <i x="336" s="1"/>
        <i x="144" s="1"/>
        <i x="54" s="1"/>
        <i x="104" s="1"/>
        <i x="181" s="1"/>
        <i x="182" s="1"/>
        <i x="122" s="1"/>
        <i x="292" s="1"/>
        <i x="116" s="1"/>
        <i x="183" s="1"/>
        <i x="198" s="1"/>
        <i x="78" s="1"/>
        <i x="222" s="1"/>
        <i x="199" s="1"/>
        <i x="313" s="1"/>
        <i x="280" s="1"/>
        <i x="105" s="1"/>
        <i x="29" s="1"/>
        <i x="93" s="1"/>
        <i x="263" s="1"/>
        <i x="52" s="1"/>
        <i x="344" s="1"/>
        <i x="223" s="1"/>
        <i x="46" s="1"/>
        <i x="352" s="1"/>
        <i x="335" s="1"/>
        <i x="273" s="1"/>
        <i x="123" s="1"/>
        <i x="353" s="1"/>
        <i x="88" s="1"/>
        <i x="71" s="1"/>
        <i x="117" s="1"/>
        <i x="153" s="1"/>
        <i x="314" s="1"/>
        <i x="133" s="1"/>
        <i x="140" s="1"/>
        <i x="200" s="1"/>
        <i x="134" s="1"/>
        <i x="164" s="1"/>
        <i x="345" s="1"/>
        <i x="315" s="1"/>
        <i x="124" s="1"/>
        <i x="224" s="1"/>
        <i x="72" s="1"/>
        <i x="106" s="1"/>
        <i x="23" s="1"/>
        <i x="107" s="1"/>
        <i x="112" s="1"/>
        <i x="201" s="1"/>
        <i x="327" s="1"/>
        <i x="225" s="1"/>
        <i x="125" s="1"/>
        <i x="202" s="1"/>
        <i x="289" s="1"/>
        <i x="19" s="1"/>
        <i x="290" s="1"/>
        <i x="316" s="1"/>
        <i x="61" s="1"/>
        <i x="226" s="1"/>
        <i x="317" s="1"/>
        <i x="326" s="1"/>
        <i x="244" s="1"/>
        <i x="264" s="1"/>
        <i x="252" s="1"/>
        <i x="126" s="1"/>
        <i x="55" s="1"/>
        <i x="284" s="1"/>
        <i x="258" s="1"/>
        <i x="240" s="1"/>
        <i x="265" s="1"/>
        <i x="89" s="1"/>
        <i x="360" s="1"/>
        <i x="266" s="1"/>
        <i x="259" s="1"/>
        <i x="260" s="1"/>
        <i x="261" s="1"/>
        <i x="184" s="1"/>
        <i x="318" s="1"/>
        <i x="185" s="1"/>
        <i x="203" s="1"/>
        <i x="74" s="1"/>
        <i x="91" s="1"/>
        <i x="262" s="1"/>
        <i x="108" s="1"/>
        <i x="319" s="1"/>
        <i x="62" s="1"/>
        <i x="204" s="1"/>
        <i x="95" s="1"/>
        <i x="205" s="1"/>
        <i x="145" s="1"/>
        <i x="320" s="1"/>
        <i x="2" s="1"/>
        <i x="15" s="1"/>
        <i x="3" s="1"/>
        <i x="11" s="1"/>
        <i x="4" s="1"/>
        <i x="9" s="1"/>
        <i x="10" s="1"/>
        <i x="14" s="1"/>
        <i x="12" s="1"/>
        <i x="7" s="1"/>
        <i x="16" s="1"/>
        <i x="6" s="1"/>
        <i x="1" s="1"/>
        <i x="5" s="1"/>
        <i x="8" s="1"/>
        <i x="13" s="1"/>
        <i x="241" s="1"/>
        <i x="321" s="1"/>
        <i x="109" s="1"/>
        <i x="110" s="1"/>
        <i x="154" s="1"/>
        <i x="67" s="1"/>
        <i x="357" s="1"/>
        <i x="135" s="1"/>
        <i x="56" s="1"/>
        <i x="283" s="1"/>
        <i x="267" s="1"/>
        <i x="286" s="1"/>
        <i x="146" s="1"/>
        <i x="227" s="1"/>
        <i x="147" s="1"/>
        <i x="51" s="1"/>
        <i x="79" s="1"/>
        <i x="332" s="1"/>
        <i x="206" s="1"/>
        <i x="136" s="1"/>
        <i x="68" s="1"/>
        <i x="207" s="1"/>
        <i x="85" s="1"/>
        <i x="118" s="1"/>
        <i x="287" s="1"/>
        <i x="208" s="1"/>
        <i x="155" s="1"/>
        <i x="322" s="1"/>
        <i x="328" s="1"/>
        <i x="268" s="1"/>
        <i x="323" s="1"/>
        <i x="209" s="1"/>
        <i x="269" s="1"/>
        <i x="340" s="1"/>
        <i x="30" s="1"/>
        <i x="165" s="1"/>
        <i x="137" s="1"/>
        <i x="324" s="1"/>
        <i x="186" s="1"/>
        <i x="111" s="1"/>
        <i x="187" s="1"/>
        <i x="127" s="1"/>
        <i x="166" s="1"/>
        <i x="90" s="1"/>
        <i x="294" s="1"/>
        <i x="84" s="1"/>
        <i x="26" s="1"/>
        <i x="341" s="1"/>
        <i x="128" s="1"/>
        <i x="167" s="1"/>
        <i x="27" s="1"/>
        <i x="212" s="1"/>
        <i x="148" s="1"/>
        <i x="228" s="1"/>
        <i x="35" s="1"/>
        <i x="331" s="1"/>
        <i x="291" s="1"/>
        <i x="176" s="1"/>
        <i x="31" s="1"/>
        <i x="229" s="1"/>
        <i x="168" s="1"/>
        <i x="293" s="1"/>
        <i x="281" s="1"/>
        <i x="242" s="1"/>
        <i x="210" s="1"/>
        <i x="188" s="1"/>
        <i x="346" s="1"/>
        <i x="38" s="1"/>
        <i x="57" s="1"/>
        <i x="149" s="1"/>
        <i x="243" s="1"/>
        <i x="47" s="1"/>
        <i x="230" s="1"/>
        <i x="156" s="1"/>
        <i x="94" s="1"/>
        <i x="231" s="1"/>
        <i x="63" s="1"/>
        <i x="325" s="1"/>
        <i x="157" s="1"/>
        <i x="189" s="1"/>
        <i x="211" s="1"/>
        <i x="7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" xr10:uid="{7E55177B-FB12-4FD3-8006-217990E2D384}" sourceName="tema">
  <extLst>
    <x:ext xmlns:x15="http://schemas.microsoft.com/office/spreadsheetml/2010/11/main" uri="{2F2917AC-EB37-4324-AD4E-5DD8C200BD13}">
      <x15:tableSlicerCache tableId="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" xr10:uid="{E23419E6-3099-47A2-B920-AA7DA4369E0C}" sourceName="contenido">
  <extLst>
    <x:ext xmlns:x15="http://schemas.microsoft.com/office/spreadsheetml/2010/11/main" uri="{2F2917AC-EB37-4324-AD4E-5DD8C200BD13}">
      <x15:tableSlicerCache tableId="1" column="7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" xr10:uid="{799F3B83-8571-4A55-A4D0-19D4C6A836F1}" sourceName="escala">
  <extLst>
    <x:ext xmlns:x15="http://schemas.microsoft.com/office/spreadsheetml/2010/11/main" uri="{2F2917AC-EB37-4324-AD4E-5DD8C200BD13}">
      <x15:tableSlicerCache tableId="1" column="8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" xr10:uid="{E57F20D2-FC23-4998-BBEF-BF2ED95646CF}" sourceName="territorio">
  <extLst>
    <x:ext xmlns:x15="http://schemas.microsoft.com/office/spreadsheetml/2010/11/main" uri="{2F2917AC-EB37-4324-AD4E-5DD8C200BD13}">
      <x15:tableSlicerCache tableId="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iltro_Integrado" xr10:uid="{5FB6532B-722E-45DA-AB3D-3A04BE708D70}" sourceName="Filtro Integrado">
  <extLst>
    <x:ext xmlns:x15="http://schemas.microsoft.com/office/spreadsheetml/2010/11/main" uri="{2F2917AC-EB37-4324-AD4E-5DD8C200BD13}">
      <x15:tableSlicerCache tableId="1" column="10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uestra" xr10:uid="{10169271-F778-4CA1-B1AB-12342CF2C48F}" sourceName="Muestra">
  <extLst>
    <x:ext xmlns:x15="http://schemas.microsoft.com/office/spreadsheetml/2010/11/main" uri="{2F2917AC-EB37-4324-AD4E-5DD8C200BD13}">
      <x15:tableSlicerCache tableId="1" column="1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poralidad" xr10:uid="{9E374758-0B42-486F-9226-AFCAD940DAA7}" sourceName="temporalidad">
  <extLst>
    <x:ext xmlns:x15="http://schemas.microsoft.com/office/spreadsheetml/2010/11/main" uri="{2F2917AC-EB37-4324-AD4E-5DD8C200BD13}">
      <x15:tableSlicerCache tableId="1" column="12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 1" xr10:uid="{6033B123-4664-4ADE-8CEC-361AB7EC0D51}" cache="SegmentaciónDeDatos_tema1" caption="tema" columnCount="2" rowHeight="234950"/>
  <slicer name="contenido 1" xr10:uid="{83B93E5C-7227-47ED-9F32-68942A780595}" cache="SegmentaciónDeDatos_contenido1" caption="contenido" rowHeight="234950"/>
  <slicer name="escala 1" xr10:uid="{32EB6CB9-C1D1-4954-B421-06D5FD3F67C5}" cache="SegmentaciónDeDatos_escala1" caption="escala" rowHeight="234950"/>
  <slicer name="territorio 1" xr10:uid="{EBF47E92-9BC9-4AEC-9108-E245008F9797}" cache="SegmentaciónDeDatos_territorio1" caption="territorio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" xr10:uid="{A7C98DAD-6E4A-47C2-8E81-76D6DC778234}" cache="SegmentaciónDeDatos_tema" caption="tema" style="SlicerStyleDark2" rowHeight="234950"/>
  <slicer name="contenido" xr10:uid="{8DF06948-F163-4492-B03C-CEE92BF54F08}" cache="SegmentaciónDeDatos_contenido" caption="contenido" startItem="1" style="SlicerStyleDark2" rowHeight="234950"/>
  <slicer name="escala" xr10:uid="{03F171FE-3E98-47CC-9E19-C0A9E81484A3}" cache="SegmentaciónDeDatos_escala" caption="escala" style="SlicerStyleDark2" rowHeight="234950"/>
  <slicer name="territorio" xr10:uid="{02E49752-7E70-418C-BF49-1EDD124B6FAC}" cache="SegmentaciónDeDatos_territorio" caption="territorio" columnCount="2" style="SlicerStyleDark2" rowHeight="234950"/>
  <slicer name="Filtro Integrado" xr10:uid="{9CDFEA9D-1129-4A63-AD61-E0C60EB804B0}" cache="SegmentaciónDeDatos_Filtro_Integrado" caption="Filtro Integrado" style="SlicerStyleDark2" rowHeight="234950"/>
  <slicer name="Muestra" xr10:uid="{454E1B1A-26BD-4C91-9E4E-93E7AB224EE0}" cache="SegmentaciónDeDatos_Muestra" caption="Muestra" style="SlicerStyleDark2" rowHeight="234950"/>
  <slicer name="temporalidad" xr10:uid="{5DE18238-8DCC-4E58-9061-3CDB93D58F23}" cache="SegmentaciónDeDatos_temporalidad" caption="temporalidad" style="SlicerStyleDark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AC5EF3-2C70-4D90-B5E1-D528231814D8}" name="Enfermedades_Mundiales" displayName="Enfermedades_Mundiales" ref="A10:AA3100" totalsRowShown="0" headerRowDxfId="30">
  <autoFilter ref="A10:AA3100" xr:uid="{97B5C476-3F9F-4197-BB18-4AEB96A9D3D7}"/>
  <tableColumns count="27">
    <tableColumn id="1" xr3:uid="{3D431003-FED6-4551-A9A5-C20BDD800BF5}" name="id" dataDxfId="29"/>
    <tableColumn id="2" xr3:uid="{69EBE614-7415-4758-84D1-70A8BB5AD412}" name="idcoleccion" dataDxfId="28"/>
    <tableColumn id="3" xr3:uid="{00067312-1731-4475-9E54-D88AF9927A57}" name="coleccion" dataDxfId="27"/>
    <tableColumn id="4" xr3:uid="{2D5FA4E0-31EC-4F24-BE99-607D3D813655}" name="sector" dataDxfId="26"/>
    <tableColumn id="5" xr3:uid="{DAA5ABD7-005E-4726-9D0E-964ABFE6C124}" name="Filtro URL" dataDxfId="25"/>
    <tableColumn id="6" xr3:uid="{3EE64D21-CEE3-4F56-9BDB-E86405583F0C}" name="tema" dataDxfId="24"/>
    <tableColumn id="7" xr3:uid="{B18CD19C-51DC-46C2-871C-6BE101FACFEB}" name="contenido" dataDxfId="23"/>
    <tableColumn id="8" xr3:uid="{23D5C1AF-BDE4-4009-AB41-531D544CB052}" name="escala" dataDxfId="22"/>
    <tableColumn id="9" xr3:uid="{DA849DF4-1E4F-43E4-98F9-07CF968F8068}" name="territorio" dataDxfId="21"/>
    <tableColumn id="10" xr3:uid="{4CCEC976-24A6-484D-A3BB-EBEF50210414}" name="Filtro Integrado" dataDxfId="20"/>
    <tableColumn id="11" xr3:uid="{633CF37C-9475-458F-93BD-3E6C829259FE}" name="Muestra" dataDxfId="19"/>
    <tableColumn id="12" xr3:uid="{C9AD2F62-6D59-441D-86A3-D657475A5048}" name="temporalidad" dataDxfId="18"/>
    <tableColumn id="13" xr3:uid="{9C90CF92-D46C-45CC-A515-665BEFD59FD0}" name="unidad_medida" dataDxfId="17"/>
    <tableColumn id="14" xr3:uid="{A535AC73-D5CA-471D-961D-840916F57BFB}" name="fuente" dataDxfId="16"/>
    <tableColumn id="15" xr3:uid="{CE821007-F8A2-469B-90CB-A97B34EA0E0D}" name="titulo" dataDxfId="15">
      <calculatedColumnFormula>+"Resumen Indicadores de Desarrollo Personal y Social por Establecimiento para la "&amp;I11</calculatedColumnFormula>
    </tableColumn>
    <tableColumn id="16" xr3:uid="{ACF065FA-53DF-42A2-AB76-F382DF0507E9}" name="descripcion_larga" dataDxfId="14"/>
    <tableColumn id="17" xr3:uid="{B3241B34-1F28-488E-962D-702279B7FC29}" name="visualizacion" dataDxfId="13">
      <calculatedColumnFormula>+Q10</calculatedColumnFormula>
    </tableColumn>
    <tableColumn id="18" xr3:uid="{36E18FB8-B090-4513-8878-F34530369C6B}" name="tag" dataDxfId="12"/>
    <tableColumn id="19" xr3:uid="{34EAE68C-0B4D-4751-9FD6-9A20417E489D}" name="url" dataDxfId="11" dataCellStyle="Hipervínculo">
      <calculatedColumnFormula>"https://analytics.zoho.com/open-view/2395394000007087483?ZOHO_CRITERIA=%22Localiza_CL_Poblacion%22.%22Codcom%22%3D"&amp;Enfermedades_Mundiales[[#This Row],[Filtro URL]]</calculatedColumnFormula>
    </tableColumn>
    <tableColumn id="20" xr3:uid="{B53287BC-B50E-4BCC-BB6C-DE60B70DC3AF}" name="Suscripcion" dataDxfId="10"/>
    <tableColumn id="21" xr3:uid="{6658E20A-9C4E-46D0-829C-CD31924B1376}" name="Color" dataDxfId="9">
      <calculatedColumnFormula>+U10</calculatedColumnFormula>
    </tableColumn>
    <tableColumn id="22" xr3:uid="{21DBE239-F721-4DEC-9312-D9E30988F7A8}" name="id_grafico" dataDxfId="8">
      <calculatedColumnFormula>+Enfermedades_Mundiales[[#This Row],[idcoleccion]]&amp;"-"&amp;Enfermedades_Mundiales[[#This Row],[id]]</calculatedColumnFormula>
    </tableColumn>
    <tableColumn id="23" xr3:uid="{51BFA0BA-A1A2-4D6D-9A13-0B82C3B88C4E}" name="idterritorio" dataDxfId="7">
      <calculatedColumnFormula>+VLOOKUP(Enfermedades_Mundiales[[#This Row],[Filtro URL]],Estructura!$X$4:$Y$366,2,0)</calculatedColumnFormula>
    </tableColumn>
    <tableColumn id="24" xr3:uid="{223E2DD3-A78B-40CF-935F-BB4012C57299}" name="id_tema" dataDxfId="6">
      <calculatedColumnFormula>+VLOOKUP(Enfermedades_Mundiales[[#This Row],[tema]],Estructura!$A$4:$C$18,3,0)</calculatedColumnFormula>
    </tableColumn>
    <tableColumn id="25" xr3:uid="{75573ACC-C413-46F3-8534-404C576ECE29}" name="id_contenido" dataDxfId="5">
      <calculatedColumnFormula>+VLOOKUP(Enfermedades_Mundiales[[#This Row],[contenido]],Estructura!$E$4:$G$18,3,0)</calculatedColumnFormula>
    </tableColumn>
    <tableColumn id="26" xr3:uid="{B4A1188A-2AFB-4C47-96CE-A097012C4C72}" name="idfiltro" dataDxfId="4">
      <calculatedColumnFormula>+VLOOKUP(Enfermedades_Mundiales[[#This Row],[Filtro Integrado]],Estructura!$M$4:$O$367,3,0)</calculatedColumnFormula>
    </tableColumn>
    <tableColumn id="27" xr3:uid="{B70F5663-983D-46E9-A27F-F0856A7F11DA}" name="id_muestra" dataDxfId="3">
      <calculatedColumnFormula>+VLOOKUP(Enfermedades_Mundiales[[#This Row],[Muestra]],Estructura!$Q$4:$S$194,3,0)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8134857" TargetMode="External"/><Relationship Id="rId3" Type="http://schemas.openxmlformats.org/officeDocument/2006/relationships/hyperlink" Target="https://analytics.zoho.com/open-view/2395394000008129784" TargetMode="External"/><Relationship Id="rId7" Type="http://schemas.openxmlformats.org/officeDocument/2006/relationships/hyperlink" Target="https://analytics.zoho.com/open-view/2395394000008133986" TargetMode="External"/><Relationship Id="rId2" Type="http://schemas.openxmlformats.org/officeDocument/2006/relationships/hyperlink" Target="https://analytics.zoho.com/open-view/2395394000008117468" TargetMode="External"/><Relationship Id="rId1" Type="http://schemas.openxmlformats.org/officeDocument/2006/relationships/hyperlink" Target="https://analytics.zoho.com/open-view/2395394000008114762" TargetMode="External"/><Relationship Id="rId6" Type="http://schemas.openxmlformats.org/officeDocument/2006/relationships/hyperlink" Target="https://analytics.zoho.com/open-view/2395394000008133573" TargetMode="External"/><Relationship Id="rId11" Type="http://schemas.microsoft.com/office/2007/relationships/slicer" Target="../slicers/slicer2.xml"/><Relationship Id="rId5" Type="http://schemas.openxmlformats.org/officeDocument/2006/relationships/hyperlink" Target="https://analytics.zoho.com/open-view/2395394000008131055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s://analytics.zoho.com/open-view/2395394000008130352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C36F5-F35A-4E45-9655-45AC99CC70AE}">
  <dimension ref="A13:G3103"/>
  <sheetViews>
    <sheetView tabSelected="1" workbookViewId="0">
      <selection activeCell="F7" sqref="F7"/>
    </sheetView>
  </sheetViews>
  <sheetFormatPr baseColWidth="10" defaultRowHeight="14.4" x14ac:dyDescent="0.3"/>
  <cols>
    <col min="1" max="1" width="5" bestFit="1" customWidth="1"/>
    <col min="2" max="2" width="18.5546875" customWidth="1"/>
    <col min="3" max="3" width="8.33203125" bestFit="1" customWidth="1"/>
    <col min="4" max="4" width="24.33203125" bestFit="1" customWidth="1"/>
    <col min="5" max="5" width="10.6640625" bestFit="1" customWidth="1"/>
    <col min="6" max="6" width="65.44140625" customWidth="1"/>
    <col min="7" max="7" width="117.88671875" bestFit="1" customWidth="1"/>
    <col min="8" max="8" width="17.88671875" bestFit="1" customWidth="1"/>
  </cols>
  <sheetData>
    <row r="13" spans="1:7" x14ac:dyDescent="0.3">
      <c r="A13" s="4" t="s">
        <v>0</v>
      </c>
      <c r="B13" s="4" t="s">
        <v>4</v>
      </c>
      <c r="C13" s="4" t="s">
        <v>3</v>
      </c>
      <c r="D13" s="4" t="s">
        <v>5</v>
      </c>
      <c r="E13" s="4" t="s">
        <v>6</v>
      </c>
      <c r="F13" s="4" t="s">
        <v>10</v>
      </c>
      <c r="G13" s="4" t="s">
        <v>20</v>
      </c>
    </row>
    <row r="14" spans="1:7" x14ac:dyDescent="0.3">
      <c r="A14" t="s">
        <v>393</v>
      </c>
      <c r="B14" t="s">
        <v>408</v>
      </c>
      <c r="C14" t="s">
        <v>406</v>
      </c>
      <c r="D14" t="s">
        <v>19</v>
      </c>
      <c r="E14" t="s">
        <v>14</v>
      </c>
      <c r="F14" t="s">
        <v>409</v>
      </c>
      <c r="G14" t="s">
        <v>405</v>
      </c>
    </row>
    <row r="15" spans="1:7" x14ac:dyDescent="0.3">
      <c r="A15" t="s">
        <v>394</v>
      </c>
      <c r="B15" t="s">
        <v>408</v>
      </c>
      <c r="C15" t="s">
        <v>414</v>
      </c>
      <c r="D15" t="s">
        <v>19</v>
      </c>
      <c r="E15" t="s">
        <v>14</v>
      </c>
      <c r="F15" t="s">
        <v>434</v>
      </c>
      <c r="G15" t="s">
        <v>413</v>
      </c>
    </row>
    <row r="16" spans="1:7" x14ac:dyDescent="0.3">
      <c r="A16" t="s">
        <v>411</v>
      </c>
      <c r="B16" t="s">
        <v>408</v>
      </c>
      <c r="C16" t="s">
        <v>414</v>
      </c>
      <c r="D16" t="s">
        <v>15</v>
      </c>
      <c r="E16" t="s">
        <v>367</v>
      </c>
      <c r="F16" t="s">
        <v>4371</v>
      </c>
      <c r="G16" t="s">
        <v>6656</v>
      </c>
    </row>
    <row r="17" spans="1:7" x14ac:dyDescent="0.3">
      <c r="A17" t="s">
        <v>412</v>
      </c>
      <c r="B17" t="s">
        <v>408</v>
      </c>
      <c r="C17" t="s">
        <v>414</v>
      </c>
      <c r="D17" t="s">
        <v>15</v>
      </c>
      <c r="E17" t="s">
        <v>368</v>
      </c>
      <c r="F17" t="s">
        <v>4347</v>
      </c>
      <c r="G17" t="s">
        <v>6657</v>
      </c>
    </row>
    <row r="18" spans="1:7" x14ac:dyDescent="0.3">
      <c r="A18" t="s">
        <v>417</v>
      </c>
      <c r="B18" t="s">
        <v>408</v>
      </c>
      <c r="C18" t="s">
        <v>414</v>
      </c>
      <c r="D18" t="s">
        <v>15</v>
      </c>
      <c r="E18" t="s">
        <v>369</v>
      </c>
      <c r="F18" t="s">
        <v>4351</v>
      </c>
      <c r="G18" t="s">
        <v>6658</v>
      </c>
    </row>
    <row r="19" spans="1:7" x14ac:dyDescent="0.3">
      <c r="A19" t="s">
        <v>418</v>
      </c>
      <c r="B19" t="s">
        <v>408</v>
      </c>
      <c r="C19" t="s">
        <v>414</v>
      </c>
      <c r="D19" t="s">
        <v>15</v>
      </c>
      <c r="E19" t="s">
        <v>370</v>
      </c>
      <c r="F19" t="s">
        <v>4355</v>
      </c>
      <c r="G19" t="s">
        <v>6659</v>
      </c>
    </row>
    <row r="20" spans="1:7" x14ac:dyDescent="0.3">
      <c r="A20" t="s">
        <v>419</v>
      </c>
      <c r="B20" t="s">
        <v>408</v>
      </c>
      <c r="C20" t="s">
        <v>414</v>
      </c>
      <c r="D20" t="s">
        <v>15</v>
      </c>
      <c r="E20" t="s">
        <v>371</v>
      </c>
      <c r="F20" t="s">
        <v>4373</v>
      </c>
      <c r="G20" t="s">
        <v>6660</v>
      </c>
    </row>
    <row r="21" spans="1:7" x14ac:dyDescent="0.3">
      <c r="A21" t="s">
        <v>420</v>
      </c>
      <c r="B21" t="s">
        <v>408</v>
      </c>
      <c r="C21" t="s">
        <v>414</v>
      </c>
      <c r="D21" t="s">
        <v>15</v>
      </c>
      <c r="E21" t="s">
        <v>372</v>
      </c>
      <c r="F21" t="s">
        <v>4369</v>
      </c>
      <c r="G21" t="s">
        <v>6661</v>
      </c>
    </row>
    <row r="22" spans="1:7" x14ac:dyDescent="0.3">
      <c r="A22" t="s">
        <v>421</v>
      </c>
      <c r="B22" t="s">
        <v>408</v>
      </c>
      <c r="C22" t="s">
        <v>414</v>
      </c>
      <c r="D22" t="s">
        <v>15</v>
      </c>
      <c r="E22" t="s">
        <v>373</v>
      </c>
      <c r="F22" t="s">
        <v>4365</v>
      </c>
      <c r="G22" t="s">
        <v>6662</v>
      </c>
    </row>
    <row r="23" spans="1:7" x14ac:dyDescent="0.3">
      <c r="A23" t="s">
        <v>422</v>
      </c>
      <c r="B23" t="s">
        <v>408</v>
      </c>
      <c r="C23" t="s">
        <v>414</v>
      </c>
      <c r="D23" t="s">
        <v>15</v>
      </c>
      <c r="E23" t="s">
        <v>374</v>
      </c>
      <c r="F23" t="s">
        <v>4375</v>
      </c>
      <c r="G23" t="s">
        <v>6663</v>
      </c>
    </row>
    <row r="24" spans="1:7" x14ac:dyDescent="0.3">
      <c r="A24" t="s">
        <v>423</v>
      </c>
      <c r="B24" t="s">
        <v>408</v>
      </c>
      <c r="C24" t="s">
        <v>414</v>
      </c>
      <c r="D24" t="s">
        <v>15</v>
      </c>
      <c r="E24" t="s">
        <v>375</v>
      </c>
      <c r="F24" t="s">
        <v>4357</v>
      </c>
      <c r="G24" t="s">
        <v>6664</v>
      </c>
    </row>
    <row r="25" spans="1:7" x14ac:dyDescent="0.3">
      <c r="A25" t="s">
        <v>424</v>
      </c>
      <c r="B25" t="s">
        <v>408</v>
      </c>
      <c r="C25" t="s">
        <v>414</v>
      </c>
      <c r="D25" t="s">
        <v>15</v>
      </c>
      <c r="E25" t="s">
        <v>376</v>
      </c>
      <c r="F25" t="s">
        <v>4359</v>
      </c>
      <c r="G25" t="s">
        <v>6665</v>
      </c>
    </row>
    <row r="26" spans="1:7" x14ac:dyDescent="0.3">
      <c r="A26" t="s">
        <v>425</v>
      </c>
      <c r="B26" t="s">
        <v>408</v>
      </c>
      <c r="C26" t="s">
        <v>414</v>
      </c>
      <c r="D26" t="s">
        <v>15</v>
      </c>
      <c r="E26" t="s">
        <v>377</v>
      </c>
      <c r="F26" t="s">
        <v>4353</v>
      </c>
      <c r="G26" t="s">
        <v>6666</v>
      </c>
    </row>
    <row r="27" spans="1:7" x14ac:dyDescent="0.3">
      <c r="A27" t="s">
        <v>426</v>
      </c>
      <c r="B27" t="s">
        <v>408</v>
      </c>
      <c r="C27" t="s">
        <v>414</v>
      </c>
      <c r="D27" t="s">
        <v>15</v>
      </c>
      <c r="E27" t="s">
        <v>378</v>
      </c>
      <c r="F27" t="s">
        <v>4363</v>
      </c>
      <c r="G27" t="s">
        <v>6667</v>
      </c>
    </row>
    <row r="28" spans="1:7" x14ac:dyDescent="0.3">
      <c r="A28" t="s">
        <v>427</v>
      </c>
      <c r="B28" t="s">
        <v>408</v>
      </c>
      <c r="C28" t="s">
        <v>414</v>
      </c>
      <c r="D28" t="s">
        <v>15</v>
      </c>
      <c r="E28" t="s">
        <v>379</v>
      </c>
      <c r="F28" t="s">
        <v>4377</v>
      </c>
      <c r="G28" t="s">
        <v>6668</v>
      </c>
    </row>
    <row r="29" spans="1:7" x14ac:dyDescent="0.3">
      <c r="A29" t="s">
        <v>428</v>
      </c>
      <c r="B29" t="s">
        <v>408</v>
      </c>
      <c r="C29" t="s">
        <v>414</v>
      </c>
      <c r="D29" t="s">
        <v>15</v>
      </c>
      <c r="E29" t="s">
        <v>380</v>
      </c>
      <c r="F29" t="s">
        <v>4361</v>
      </c>
      <c r="G29" t="s">
        <v>6669</v>
      </c>
    </row>
    <row r="30" spans="1:7" x14ac:dyDescent="0.3">
      <c r="A30" t="s">
        <v>429</v>
      </c>
      <c r="B30" t="s">
        <v>408</v>
      </c>
      <c r="C30" t="s">
        <v>414</v>
      </c>
      <c r="D30" t="s">
        <v>15</v>
      </c>
      <c r="E30" t="s">
        <v>381</v>
      </c>
      <c r="F30" t="s">
        <v>4349</v>
      </c>
      <c r="G30" t="s">
        <v>6670</v>
      </c>
    </row>
    <row r="31" spans="1:7" x14ac:dyDescent="0.3">
      <c r="A31" t="s">
        <v>430</v>
      </c>
      <c r="B31" t="s">
        <v>408</v>
      </c>
      <c r="C31" t="s">
        <v>414</v>
      </c>
      <c r="D31" t="s">
        <v>15</v>
      </c>
      <c r="E31" t="s">
        <v>382</v>
      </c>
      <c r="F31" t="s">
        <v>4367</v>
      </c>
      <c r="G31" t="s">
        <v>6671</v>
      </c>
    </row>
    <row r="32" spans="1:7" x14ac:dyDescent="0.3">
      <c r="A32" t="s">
        <v>431</v>
      </c>
      <c r="B32" t="s">
        <v>408</v>
      </c>
      <c r="C32" t="s">
        <v>406</v>
      </c>
      <c r="D32" t="s">
        <v>19</v>
      </c>
      <c r="E32" t="s">
        <v>14</v>
      </c>
      <c r="F32" t="s">
        <v>451</v>
      </c>
      <c r="G32" t="s">
        <v>436</v>
      </c>
    </row>
    <row r="33" spans="1:7" x14ac:dyDescent="0.3">
      <c r="A33" t="s">
        <v>432</v>
      </c>
      <c r="B33" t="s">
        <v>408</v>
      </c>
      <c r="C33" t="s">
        <v>406</v>
      </c>
      <c r="D33" t="s">
        <v>15</v>
      </c>
      <c r="E33" t="s">
        <v>367</v>
      </c>
      <c r="F33" t="s">
        <v>4338</v>
      </c>
      <c r="G33" t="s">
        <v>6704</v>
      </c>
    </row>
    <row r="34" spans="1:7" x14ac:dyDescent="0.3">
      <c r="A34" t="s">
        <v>433</v>
      </c>
      <c r="B34" t="s">
        <v>408</v>
      </c>
      <c r="C34" t="s">
        <v>406</v>
      </c>
      <c r="D34" t="s">
        <v>15</v>
      </c>
      <c r="E34" t="s">
        <v>368</v>
      </c>
      <c r="F34" t="s">
        <v>4314</v>
      </c>
      <c r="G34" t="s">
        <v>6705</v>
      </c>
    </row>
    <row r="35" spans="1:7" x14ac:dyDescent="0.3">
      <c r="A35" t="s">
        <v>437</v>
      </c>
      <c r="B35" t="s">
        <v>408</v>
      </c>
      <c r="C35" t="s">
        <v>406</v>
      </c>
      <c r="D35" t="s">
        <v>15</v>
      </c>
      <c r="E35" t="s">
        <v>369</v>
      </c>
      <c r="F35" t="s">
        <v>4318</v>
      </c>
      <c r="G35" t="s">
        <v>6658</v>
      </c>
    </row>
    <row r="36" spans="1:7" x14ac:dyDescent="0.3">
      <c r="A36" t="s">
        <v>438</v>
      </c>
      <c r="B36" t="s">
        <v>408</v>
      </c>
      <c r="C36" t="s">
        <v>406</v>
      </c>
      <c r="D36" t="s">
        <v>15</v>
      </c>
      <c r="E36" t="s">
        <v>370</v>
      </c>
      <c r="F36" t="s">
        <v>4322</v>
      </c>
      <c r="G36" t="s">
        <v>6659</v>
      </c>
    </row>
    <row r="37" spans="1:7" x14ac:dyDescent="0.3">
      <c r="A37" t="s">
        <v>439</v>
      </c>
      <c r="B37" t="s">
        <v>408</v>
      </c>
      <c r="C37" t="s">
        <v>406</v>
      </c>
      <c r="D37" t="s">
        <v>15</v>
      </c>
      <c r="E37" t="s">
        <v>371</v>
      </c>
      <c r="F37" t="s">
        <v>4340</v>
      </c>
      <c r="G37" t="s">
        <v>6660</v>
      </c>
    </row>
    <row r="38" spans="1:7" x14ac:dyDescent="0.3">
      <c r="A38" t="s">
        <v>440</v>
      </c>
      <c r="B38" t="s">
        <v>408</v>
      </c>
      <c r="C38" t="s">
        <v>406</v>
      </c>
      <c r="D38" t="s">
        <v>15</v>
      </c>
      <c r="E38" t="s">
        <v>372</v>
      </c>
      <c r="F38" t="s">
        <v>4336</v>
      </c>
      <c r="G38" t="s">
        <v>6661</v>
      </c>
    </row>
    <row r="39" spans="1:7" x14ac:dyDescent="0.3">
      <c r="A39" t="s">
        <v>441</v>
      </c>
      <c r="B39" t="s">
        <v>408</v>
      </c>
      <c r="C39" t="s">
        <v>406</v>
      </c>
      <c r="D39" t="s">
        <v>15</v>
      </c>
      <c r="E39" t="s">
        <v>373</v>
      </c>
      <c r="F39" t="s">
        <v>4332</v>
      </c>
      <c r="G39" t="s">
        <v>6662</v>
      </c>
    </row>
    <row r="40" spans="1:7" x14ac:dyDescent="0.3">
      <c r="A40" t="s">
        <v>442</v>
      </c>
      <c r="B40" t="s">
        <v>408</v>
      </c>
      <c r="C40" t="s">
        <v>406</v>
      </c>
      <c r="D40" t="s">
        <v>15</v>
      </c>
      <c r="E40" t="s">
        <v>374</v>
      </c>
      <c r="F40" t="s">
        <v>4342</v>
      </c>
      <c r="G40" t="s">
        <v>6663</v>
      </c>
    </row>
    <row r="41" spans="1:7" x14ac:dyDescent="0.3">
      <c r="A41" t="s">
        <v>443</v>
      </c>
      <c r="B41" t="s">
        <v>408</v>
      </c>
      <c r="C41" t="s">
        <v>406</v>
      </c>
      <c r="D41" t="s">
        <v>15</v>
      </c>
      <c r="E41" t="s">
        <v>375</v>
      </c>
      <c r="F41" t="s">
        <v>4324</v>
      </c>
      <c r="G41" t="s">
        <v>6664</v>
      </c>
    </row>
    <row r="42" spans="1:7" x14ac:dyDescent="0.3">
      <c r="A42" t="s">
        <v>444</v>
      </c>
      <c r="B42" t="s">
        <v>408</v>
      </c>
      <c r="C42" t="s">
        <v>406</v>
      </c>
      <c r="D42" t="s">
        <v>15</v>
      </c>
      <c r="E42" t="s">
        <v>376</v>
      </c>
      <c r="F42" t="s">
        <v>4326</v>
      </c>
      <c r="G42" t="s">
        <v>6665</v>
      </c>
    </row>
    <row r="43" spans="1:7" x14ac:dyDescent="0.3">
      <c r="A43" t="s">
        <v>445</v>
      </c>
      <c r="B43" t="s">
        <v>408</v>
      </c>
      <c r="C43" t="s">
        <v>406</v>
      </c>
      <c r="D43" t="s">
        <v>15</v>
      </c>
      <c r="E43" t="s">
        <v>377</v>
      </c>
      <c r="F43" t="s">
        <v>4320</v>
      </c>
      <c r="G43" t="s">
        <v>6666</v>
      </c>
    </row>
    <row r="44" spans="1:7" x14ac:dyDescent="0.3">
      <c r="A44" t="s">
        <v>446</v>
      </c>
      <c r="B44" t="s">
        <v>408</v>
      </c>
      <c r="C44" t="s">
        <v>406</v>
      </c>
      <c r="D44" t="s">
        <v>15</v>
      </c>
      <c r="E44" t="s">
        <v>378</v>
      </c>
      <c r="F44" t="s">
        <v>4330</v>
      </c>
      <c r="G44" t="s">
        <v>6667</v>
      </c>
    </row>
    <row r="45" spans="1:7" x14ac:dyDescent="0.3">
      <c r="A45" t="s">
        <v>447</v>
      </c>
      <c r="B45" t="s">
        <v>408</v>
      </c>
      <c r="C45" t="s">
        <v>406</v>
      </c>
      <c r="D45" t="s">
        <v>15</v>
      </c>
      <c r="E45" t="s">
        <v>379</v>
      </c>
      <c r="F45" t="s">
        <v>4344</v>
      </c>
      <c r="G45" t="s">
        <v>6668</v>
      </c>
    </row>
    <row r="46" spans="1:7" x14ac:dyDescent="0.3">
      <c r="A46" t="s">
        <v>448</v>
      </c>
      <c r="B46" t="s">
        <v>408</v>
      </c>
      <c r="C46" t="s">
        <v>406</v>
      </c>
      <c r="D46" t="s">
        <v>15</v>
      </c>
      <c r="E46" t="s">
        <v>380</v>
      </c>
      <c r="F46" t="s">
        <v>4328</v>
      </c>
      <c r="G46" t="s">
        <v>6669</v>
      </c>
    </row>
    <row r="47" spans="1:7" x14ac:dyDescent="0.3">
      <c r="A47" t="s">
        <v>449</v>
      </c>
      <c r="B47" t="s">
        <v>408</v>
      </c>
      <c r="C47" t="s">
        <v>406</v>
      </c>
      <c r="D47" t="s">
        <v>15</v>
      </c>
      <c r="E47" t="s">
        <v>381</v>
      </c>
      <c r="F47" t="s">
        <v>4316</v>
      </c>
      <c r="G47" t="s">
        <v>6670</v>
      </c>
    </row>
    <row r="48" spans="1:7" x14ac:dyDescent="0.3">
      <c r="A48" t="s">
        <v>450</v>
      </c>
      <c r="B48" t="s">
        <v>408</v>
      </c>
      <c r="C48" t="s">
        <v>406</v>
      </c>
      <c r="D48" t="s">
        <v>15</v>
      </c>
      <c r="E48" t="s">
        <v>382</v>
      </c>
      <c r="F48" t="s">
        <v>4334</v>
      </c>
      <c r="G48" t="s">
        <v>6671</v>
      </c>
    </row>
    <row r="49" spans="1:7" x14ac:dyDescent="0.3">
      <c r="A49" t="s">
        <v>452</v>
      </c>
      <c r="B49" t="s">
        <v>408</v>
      </c>
      <c r="C49" t="s">
        <v>414</v>
      </c>
      <c r="D49" t="s">
        <v>19</v>
      </c>
      <c r="E49" t="s">
        <v>14</v>
      </c>
      <c r="F49" t="s">
        <v>470</v>
      </c>
      <c r="G49" t="s">
        <v>471</v>
      </c>
    </row>
    <row r="50" spans="1:7" x14ac:dyDescent="0.3">
      <c r="A50" t="s">
        <v>453</v>
      </c>
      <c r="B50" t="s">
        <v>408</v>
      </c>
      <c r="C50" t="s">
        <v>414</v>
      </c>
      <c r="D50" t="s">
        <v>15</v>
      </c>
      <c r="E50" t="s">
        <v>367</v>
      </c>
      <c r="F50" t="s">
        <v>4370</v>
      </c>
      <c r="G50" t="s">
        <v>6672</v>
      </c>
    </row>
    <row r="51" spans="1:7" x14ac:dyDescent="0.3">
      <c r="A51" t="s">
        <v>454</v>
      </c>
      <c r="B51" t="s">
        <v>408</v>
      </c>
      <c r="C51" t="s">
        <v>414</v>
      </c>
      <c r="D51" t="s">
        <v>15</v>
      </c>
      <c r="E51" t="s">
        <v>368</v>
      </c>
      <c r="F51" t="s">
        <v>4346</v>
      </c>
      <c r="G51" t="s">
        <v>6673</v>
      </c>
    </row>
    <row r="52" spans="1:7" x14ac:dyDescent="0.3">
      <c r="A52" t="s">
        <v>455</v>
      </c>
      <c r="B52" t="s">
        <v>408</v>
      </c>
      <c r="C52" t="s">
        <v>414</v>
      </c>
      <c r="D52" t="s">
        <v>15</v>
      </c>
      <c r="E52" t="s">
        <v>369</v>
      </c>
      <c r="F52" t="s">
        <v>4350</v>
      </c>
      <c r="G52" t="s">
        <v>6674</v>
      </c>
    </row>
    <row r="53" spans="1:7" x14ac:dyDescent="0.3">
      <c r="A53" t="s">
        <v>456</v>
      </c>
      <c r="B53" t="s">
        <v>408</v>
      </c>
      <c r="C53" t="s">
        <v>414</v>
      </c>
      <c r="D53" t="s">
        <v>15</v>
      </c>
      <c r="E53" t="s">
        <v>370</v>
      </c>
      <c r="F53" t="s">
        <v>4354</v>
      </c>
      <c r="G53" t="s">
        <v>6675</v>
      </c>
    </row>
    <row r="54" spans="1:7" x14ac:dyDescent="0.3">
      <c r="A54" t="s">
        <v>457</v>
      </c>
      <c r="B54" t="s">
        <v>408</v>
      </c>
      <c r="C54" t="s">
        <v>414</v>
      </c>
      <c r="D54" t="s">
        <v>15</v>
      </c>
      <c r="E54" t="s">
        <v>371</v>
      </c>
      <c r="F54" t="s">
        <v>4372</v>
      </c>
      <c r="G54" t="s">
        <v>6676</v>
      </c>
    </row>
    <row r="55" spans="1:7" x14ac:dyDescent="0.3">
      <c r="A55" t="s">
        <v>458</v>
      </c>
      <c r="B55" t="s">
        <v>408</v>
      </c>
      <c r="C55" t="s">
        <v>414</v>
      </c>
      <c r="D55" t="s">
        <v>15</v>
      </c>
      <c r="E55" t="s">
        <v>372</v>
      </c>
      <c r="F55" t="s">
        <v>4368</v>
      </c>
      <c r="G55" t="s">
        <v>6677</v>
      </c>
    </row>
    <row r="56" spans="1:7" x14ac:dyDescent="0.3">
      <c r="A56" t="s">
        <v>459</v>
      </c>
      <c r="B56" t="s">
        <v>408</v>
      </c>
      <c r="C56" t="s">
        <v>414</v>
      </c>
      <c r="D56" t="s">
        <v>15</v>
      </c>
      <c r="E56" t="s">
        <v>373</v>
      </c>
      <c r="F56" t="s">
        <v>4364</v>
      </c>
      <c r="G56" t="s">
        <v>6678</v>
      </c>
    </row>
    <row r="57" spans="1:7" x14ac:dyDescent="0.3">
      <c r="A57" t="s">
        <v>460</v>
      </c>
      <c r="B57" t="s">
        <v>408</v>
      </c>
      <c r="C57" t="s">
        <v>414</v>
      </c>
      <c r="D57" t="s">
        <v>15</v>
      </c>
      <c r="E57" t="s">
        <v>374</v>
      </c>
      <c r="F57" t="s">
        <v>4374</v>
      </c>
      <c r="G57" t="s">
        <v>6679</v>
      </c>
    </row>
    <row r="58" spans="1:7" x14ac:dyDescent="0.3">
      <c r="A58" t="s">
        <v>461</v>
      </c>
      <c r="B58" t="s">
        <v>408</v>
      </c>
      <c r="C58" t="s">
        <v>414</v>
      </c>
      <c r="D58" t="s">
        <v>15</v>
      </c>
      <c r="E58" t="s">
        <v>375</v>
      </c>
      <c r="F58" t="s">
        <v>4356</v>
      </c>
      <c r="G58" t="s">
        <v>6680</v>
      </c>
    </row>
    <row r="59" spans="1:7" x14ac:dyDescent="0.3">
      <c r="A59" t="s">
        <v>462</v>
      </c>
      <c r="B59" t="s">
        <v>408</v>
      </c>
      <c r="C59" t="s">
        <v>414</v>
      </c>
      <c r="D59" t="s">
        <v>15</v>
      </c>
      <c r="E59" t="s">
        <v>376</v>
      </c>
      <c r="F59" t="s">
        <v>4358</v>
      </c>
      <c r="G59" t="s">
        <v>6681</v>
      </c>
    </row>
    <row r="60" spans="1:7" x14ac:dyDescent="0.3">
      <c r="A60" t="s">
        <v>463</v>
      </c>
      <c r="B60" t="s">
        <v>408</v>
      </c>
      <c r="C60" t="s">
        <v>414</v>
      </c>
      <c r="D60" t="s">
        <v>15</v>
      </c>
      <c r="E60" t="s">
        <v>377</v>
      </c>
      <c r="F60" t="s">
        <v>4352</v>
      </c>
      <c r="G60" t="s">
        <v>6682</v>
      </c>
    </row>
    <row r="61" spans="1:7" x14ac:dyDescent="0.3">
      <c r="A61" t="s">
        <v>464</v>
      </c>
      <c r="B61" t="s">
        <v>408</v>
      </c>
      <c r="C61" t="s">
        <v>414</v>
      </c>
      <c r="D61" t="s">
        <v>15</v>
      </c>
      <c r="E61" t="s">
        <v>378</v>
      </c>
      <c r="F61" t="s">
        <v>4362</v>
      </c>
      <c r="G61" t="s">
        <v>6683</v>
      </c>
    </row>
    <row r="62" spans="1:7" x14ac:dyDescent="0.3">
      <c r="A62" t="s">
        <v>465</v>
      </c>
      <c r="B62" t="s">
        <v>408</v>
      </c>
      <c r="C62" t="s">
        <v>414</v>
      </c>
      <c r="D62" t="s">
        <v>15</v>
      </c>
      <c r="E62" t="s">
        <v>379</v>
      </c>
      <c r="F62" t="s">
        <v>4376</v>
      </c>
      <c r="G62" t="s">
        <v>6684</v>
      </c>
    </row>
    <row r="63" spans="1:7" x14ac:dyDescent="0.3">
      <c r="A63" t="s">
        <v>466</v>
      </c>
      <c r="B63" t="s">
        <v>408</v>
      </c>
      <c r="C63" t="s">
        <v>414</v>
      </c>
      <c r="D63" t="s">
        <v>15</v>
      </c>
      <c r="E63" t="s">
        <v>380</v>
      </c>
      <c r="F63" t="s">
        <v>4360</v>
      </c>
      <c r="G63" t="s">
        <v>6685</v>
      </c>
    </row>
    <row r="64" spans="1:7" x14ac:dyDescent="0.3">
      <c r="A64" t="s">
        <v>467</v>
      </c>
      <c r="B64" t="s">
        <v>408</v>
      </c>
      <c r="C64" t="s">
        <v>414</v>
      </c>
      <c r="D64" t="s">
        <v>15</v>
      </c>
      <c r="E64" t="s">
        <v>381</v>
      </c>
      <c r="F64" t="s">
        <v>4348</v>
      </c>
      <c r="G64" t="s">
        <v>6686</v>
      </c>
    </row>
    <row r="65" spans="1:7" x14ac:dyDescent="0.3">
      <c r="A65" t="s">
        <v>468</v>
      </c>
      <c r="B65" t="s">
        <v>408</v>
      </c>
      <c r="C65" t="s">
        <v>414</v>
      </c>
      <c r="D65" t="s">
        <v>15</v>
      </c>
      <c r="E65" t="s">
        <v>382</v>
      </c>
      <c r="F65" t="s">
        <v>4366</v>
      </c>
      <c r="G65" t="s">
        <v>6687</v>
      </c>
    </row>
    <row r="66" spans="1:7" x14ac:dyDescent="0.3">
      <c r="A66" t="s">
        <v>472</v>
      </c>
      <c r="B66" t="s">
        <v>408</v>
      </c>
      <c r="C66" t="s">
        <v>414</v>
      </c>
      <c r="D66" t="s">
        <v>19</v>
      </c>
      <c r="E66" t="s">
        <v>14</v>
      </c>
      <c r="F66" t="s">
        <v>490</v>
      </c>
      <c r="G66" t="s">
        <v>489</v>
      </c>
    </row>
    <row r="67" spans="1:7" x14ac:dyDescent="0.3">
      <c r="A67" t="s">
        <v>473</v>
      </c>
      <c r="B67" t="s">
        <v>408</v>
      </c>
      <c r="C67" t="s">
        <v>414</v>
      </c>
      <c r="D67" t="s">
        <v>15</v>
      </c>
      <c r="E67" t="s">
        <v>367</v>
      </c>
      <c r="F67" t="s">
        <v>4306</v>
      </c>
      <c r="G67" t="s">
        <v>6688</v>
      </c>
    </row>
    <row r="68" spans="1:7" x14ac:dyDescent="0.3">
      <c r="A68" t="s">
        <v>474</v>
      </c>
      <c r="B68" t="s">
        <v>408</v>
      </c>
      <c r="C68" t="s">
        <v>414</v>
      </c>
      <c r="D68" t="s">
        <v>15</v>
      </c>
      <c r="E68" t="s">
        <v>368</v>
      </c>
      <c r="F68" t="s">
        <v>4282</v>
      </c>
      <c r="G68" t="s">
        <v>6689</v>
      </c>
    </row>
    <row r="69" spans="1:7" x14ac:dyDescent="0.3">
      <c r="A69" t="s">
        <v>475</v>
      </c>
      <c r="B69" t="s">
        <v>408</v>
      </c>
      <c r="C69" t="s">
        <v>414</v>
      </c>
      <c r="D69" t="s">
        <v>15</v>
      </c>
      <c r="E69" t="s">
        <v>369</v>
      </c>
      <c r="F69" t="s">
        <v>4286</v>
      </c>
      <c r="G69" t="s">
        <v>6690</v>
      </c>
    </row>
    <row r="70" spans="1:7" x14ac:dyDescent="0.3">
      <c r="A70" t="s">
        <v>476</v>
      </c>
      <c r="B70" t="s">
        <v>408</v>
      </c>
      <c r="C70" t="s">
        <v>414</v>
      </c>
      <c r="D70" t="s">
        <v>15</v>
      </c>
      <c r="E70" t="s">
        <v>370</v>
      </c>
      <c r="F70" t="s">
        <v>4290</v>
      </c>
      <c r="G70" t="s">
        <v>6691</v>
      </c>
    </row>
    <row r="71" spans="1:7" x14ac:dyDescent="0.3">
      <c r="A71" t="s">
        <v>477</v>
      </c>
      <c r="B71" t="s">
        <v>408</v>
      </c>
      <c r="C71" t="s">
        <v>414</v>
      </c>
      <c r="D71" t="s">
        <v>15</v>
      </c>
      <c r="E71" t="s">
        <v>371</v>
      </c>
      <c r="F71" t="s">
        <v>4308</v>
      </c>
      <c r="G71" t="s">
        <v>6692</v>
      </c>
    </row>
    <row r="72" spans="1:7" x14ac:dyDescent="0.3">
      <c r="A72" t="s">
        <v>478</v>
      </c>
      <c r="B72" t="s">
        <v>408</v>
      </c>
      <c r="C72" t="s">
        <v>414</v>
      </c>
      <c r="D72" t="s">
        <v>15</v>
      </c>
      <c r="E72" t="s">
        <v>372</v>
      </c>
      <c r="F72" t="s">
        <v>4304</v>
      </c>
      <c r="G72" t="s">
        <v>6693</v>
      </c>
    </row>
    <row r="73" spans="1:7" x14ac:dyDescent="0.3">
      <c r="A73" t="s">
        <v>479</v>
      </c>
      <c r="B73" t="s">
        <v>408</v>
      </c>
      <c r="C73" t="s">
        <v>414</v>
      </c>
      <c r="D73" t="s">
        <v>15</v>
      </c>
      <c r="E73" t="s">
        <v>373</v>
      </c>
      <c r="F73" t="s">
        <v>4300</v>
      </c>
      <c r="G73" t="s">
        <v>6694</v>
      </c>
    </row>
    <row r="74" spans="1:7" x14ac:dyDescent="0.3">
      <c r="A74" t="s">
        <v>480</v>
      </c>
      <c r="B74" t="s">
        <v>408</v>
      </c>
      <c r="C74" t="s">
        <v>414</v>
      </c>
      <c r="D74" t="s">
        <v>15</v>
      </c>
      <c r="E74" t="s">
        <v>374</v>
      </c>
      <c r="F74" t="s">
        <v>4310</v>
      </c>
      <c r="G74" t="s">
        <v>6695</v>
      </c>
    </row>
    <row r="75" spans="1:7" x14ac:dyDescent="0.3">
      <c r="A75" t="s">
        <v>481</v>
      </c>
      <c r="B75" t="s">
        <v>408</v>
      </c>
      <c r="C75" t="s">
        <v>414</v>
      </c>
      <c r="D75" t="s">
        <v>15</v>
      </c>
      <c r="E75" t="s">
        <v>375</v>
      </c>
      <c r="F75" t="s">
        <v>4292</v>
      </c>
      <c r="G75" t="s">
        <v>6696</v>
      </c>
    </row>
    <row r="76" spans="1:7" x14ac:dyDescent="0.3">
      <c r="A76" t="s">
        <v>482</v>
      </c>
      <c r="B76" t="s">
        <v>408</v>
      </c>
      <c r="C76" t="s">
        <v>414</v>
      </c>
      <c r="D76" t="s">
        <v>15</v>
      </c>
      <c r="E76" t="s">
        <v>376</v>
      </c>
      <c r="F76" t="s">
        <v>4294</v>
      </c>
      <c r="G76" t="s">
        <v>6697</v>
      </c>
    </row>
    <row r="77" spans="1:7" x14ac:dyDescent="0.3">
      <c r="A77" t="s">
        <v>483</v>
      </c>
      <c r="B77" t="s">
        <v>408</v>
      </c>
      <c r="C77" t="s">
        <v>414</v>
      </c>
      <c r="D77" t="s">
        <v>15</v>
      </c>
      <c r="E77" t="s">
        <v>377</v>
      </c>
      <c r="F77" t="s">
        <v>4288</v>
      </c>
      <c r="G77" t="s">
        <v>6698</v>
      </c>
    </row>
    <row r="78" spans="1:7" x14ac:dyDescent="0.3">
      <c r="A78" t="s">
        <v>484</v>
      </c>
      <c r="B78" t="s">
        <v>408</v>
      </c>
      <c r="C78" t="s">
        <v>414</v>
      </c>
      <c r="D78" t="s">
        <v>15</v>
      </c>
      <c r="E78" t="s">
        <v>378</v>
      </c>
      <c r="F78" t="s">
        <v>4298</v>
      </c>
      <c r="G78" t="s">
        <v>6699</v>
      </c>
    </row>
    <row r="79" spans="1:7" x14ac:dyDescent="0.3">
      <c r="A79" t="s">
        <v>485</v>
      </c>
      <c r="B79" t="s">
        <v>408</v>
      </c>
      <c r="C79" t="s">
        <v>414</v>
      </c>
      <c r="D79" t="s">
        <v>15</v>
      </c>
      <c r="E79" t="s">
        <v>379</v>
      </c>
      <c r="F79" t="s">
        <v>4312</v>
      </c>
      <c r="G79" t="s">
        <v>6700</v>
      </c>
    </row>
    <row r="80" spans="1:7" x14ac:dyDescent="0.3">
      <c r="A80" t="s">
        <v>486</v>
      </c>
      <c r="B80" t="s">
        <v>408</v>
      </c>
      <c r="C80" t="s">
        <v>414</v>
      </c>
      <c r="D80" t="s">
        <v>15</v>
      </c>
      <c r="E80" t="s">
        <v>380</v>
      </c>
      <c r="F80" t="s">
        <v>4296</v>
      </c>
      <c r="G80" t="s">
        <v>6701</v>
      </c>
    </row>
    <row r="81" spans="1:7" x14ac:dyDescent="0.3">
      <c r="A81" t="s">
        <v>487</v>
      </c>
      <c r="B81" t="s">
        <v>408</v>
      </c>
      <c r="C81" t="s">
        <v>414</v>
      </c>
      <c r="D81" t="s">
        <v>15</v>
      </c>
      <c r="E81" t="s">
        <v>381</v>
      </c>
      <c r="F81" t="s">
        <v>4284</v>
      </c>
      <c r="G81" t="s">
        <v>6702</v>
      </c>
    </row>
    <row r="82" spans="1:7" x14ac:dyDescent="0.3">
      <c r="A82" t="s">
        <v>488</v>
      </c>
      <c r="B82" t="s">
        <v>408</v>
      </c>
      <c r="C82" t="s">
        <v>414</v>
      </c>
      <c r="D82" t="s">
        <v>15</v>
      </c>
      <c r="E82" t="s">
        <v>382</v>
      </c>
      <c r="F82" t="s">
        <v>4302</v>
      </c>
      <c r="G82" t="s">
        <v>6703</v>
      </c>
    </row>
    <row r="83" spans="1:7" x14ac:dyDescent="0.3">
      <c r="A83" t="s">
        <v>493</v>
      </c>
      <c r="B83" t="s">
        <v>408</v>
      </c>
      <c r="C83" t="s">
        <v>414</v>
      </c>
      <c r="D83" t="s">
        <v>17</v>
      </c>
      <c r="E83" t="s">
        <v>29</v>
      </c>
      <c r="F83" t="s">
        <v>3816</v>
      </c>
      <c r="G83" t="s">
        <v>6738</v>
      </c>
    </row>
    <row r="84" spans="1:7" x14ac:dyDescent="0.3">
      <c r="A84" t="s">
        <v>494</v>
      </c>
      <c r="B84" t="s">
        <v>408</v>
      </c>
      <c r="C84" t="s">
        <v>414</v>
      </c>
      <c r="D84" t="s">
        <v>17</v>
      </c>
      <c r="E84" t="s">
        <v>30</v>
      </c>
      <c r="F84" t="s">
        <v>3602</v>
      </c>
      <c r="G84" t="s">
        <v>6739</v>
      </c>
    </row>
    <row r="85" spans="1:7" x14ac:dyDescent="0.3">
      <c r="A85" t="s">
        <v>495</v>
      </c>
      <c r="B85" t="s">
        <v>408</v>
      </c>
      <c r="C85" t="s">
        <v>414</v>
      </c>
      <c r="D85" t="s">
        <v>17</v>
      </c>
      <c r="E85" t="s">
        <v>31</v>
      </c>
      <c r="F85" t="s">
        <v>4044</v>
      </c>
      <c r="G85" t="s">
        <v>6740</v>
      </c>
    </row>
    <row r="86" spans="1:7" x14ac:dyDescent="0.3">
      <c r="A86" t="s">
        <v>496</v>
      </c>
      <c r="B86" t="s">
        <v>408</v>
      </c>
      <c r="C86" t="s">
        <v>414</v>
      </c>
      <c r="D86" t="s">
        <v>17</v>
      </c>
      <c r="E86" t="s">
        <v>32</v>
      </c>
      <c r="F86" t="s">
        <v>3642</v>
      </c>
      <c r="G86" t="s">
        <v>6741</v>
      </c>
    </row>
    <row r="87" spans="1:7" x14ac:dyDescent="0.3">
      <c r="A87" t="s">
        <v>497</v>
      </c>
      <c r="B87" t="s">
        <v>408</v>
      </c>
      <c r="C87" t="s">
        <v>414</v>
      </c>
      <c r="D87" t="s">
        <v>17</v>
      </c>
      <c r="E87" t="s">
        <v>33</v>
      </c>
      <c r="F87" t="s">
        <v>3706</v>
      </c>
      <c r="G87" t="s">
        <v>6742</v>
      </c>
    </row>
    <row r="88" spans="1:7" x14ac:dyDescent="0.3">
      <c r="A88" t="s">
        <v>498</v>
      </c>
      <c r="B88" t="s">
        <v>408</v>
      </c>
      <c r="C88" t="s">
        <v>414</v>
      </c>
      <c r="D88" t="s">
        <v>17</v>
      </c>
      <c r="E88" t="s">
        <v>34</v>
      </c>
      <c r="F88" t="s">
        <v>3806</v>
      </c>
      <c r="G88" t="s">
        <v>6743</v>
      </c>
    </row>
    <row r="89" spans="1:7" x14ac:dyDescent="0.3">
      <c r="A89" t="s">
        <v>499</v>
      </c>
      <c r="B89" t="s">
        <v>408</v>
      </c>
      <c r="C89" t="s">
        <v>414</v>
      </c>
      <c r="D89" t="s">
        <v>17</v>
      </c>
      <c r="E89" t="s">
        <v>35</v>
      </c>
      <c r="F89" t="s">
        <v>4026</v>
      </c>
      <c r="G89" t="s">
        <v>6744</v>
      </c>
    </row>
    <row r="90" spans="1:7" x14ac:dyDescent="0.3">
      <c r="A90" t="s">
        <v>500</v>
      </c>
      <c r="B90" t="s">
        <v>408</v>
      </c>
      <c r="C90" t="s">
        <v>414</v>
      </c>
      <c r="D90" t="s">
        <v>17</v>
      </c>
      <c r="E90" t="s">
        <v>16</v>
      </c>
      <c r="F90" t="s">
        <v>3610</v>
      </c>
      <c r="G90" t="s">
        <v>6745</v>
      </c>
    </row>
    <row r="91" spans="1:7" x14ac:dyDescent="0.3">
      <c r="A91" t="s">
        <v>501</v>
      </c>
      <c r="B91" t="s">
        <v>408</v>
      </c>
      <c r="C91" t="s">
        <v>414</v>
      </c>
      <c r="D91" t="s">
        <v>17</v>
      </c>
      <c r="E91" t="s">
        <v>36</v>
      </c>
      <c r="F91" t="s">
        <v>3932</v>
      </c>
      <c r="G91" t="s">
        <v>6746</v>
      </c>
    </row>
    <row r="92" spans="1:7" x14ac:dyDescent="0.3">
      <c r="A92" t="s">
        <v>502</v>
      </c>
      <c r="B92" t="s">
        <v>408</v>
      </c>
      <c r="C92" t="s">
        <v>414</v>
      </c>
      <c r="D92" t="s">
        <v>17</v>
      </c>
      <c r="E92" t="s">
        <v>37</v>
      </c>
      <c r="F92" t="s">
        <v>4210</v>
      </c>
      <c r="G92" t="s">
        <v>6747</v>
      </c>
    </row>
    <row r="93" spans="1:7" x14ac:dyDescent="0.3">
      <c r="A93" t="s">
        <v>503</v>
      </c>
      <c r="B93" t="s">
        <v>408</v>
      </c>
      <c r="C93" t="s">
        <v>414</v>
      </c>
      <c r="D93" t="s">
        <v>17</v>
      </c>
      <c r="E93" t="s">
        <v>38</v>
      </c>
      <c r="F93" t="s">
        <v>4218</v>
      </c>
      <c r="G93" t="s">
        <v>6748</v>
      </c>
    </row>
    <row r="94" spans="1:7" x14ac:dyDescent="0.3">
      <c r="A94" t="s">
        <v>504</v>
      </c>
      <c r="B94" t="s">
        <v>408</v>
      </c>
      <c r="C94" t="s">
        <v>414</v>
      </c>
      <c r="D94" t="s">
        <v>17</v>
      </c>
      <c r="E94" t="s">
        <v>39</v>
      </c>
      <c r="F94" t="s">
        <v>3628</v>
      </c>
      <c r="G94" t="s">
        <v>6749</v>
      </c>
    </row>
    <row r="95" spans="1:7" x14ac:dyDescent="0.3">
      <c r="A95" t="s">
        <v>505</v>
      </c>
      <c r="B95" t="s">
        <v>408</v>
      </c>
      <c r="C95" t="s">
        <v>414</v>
      </c>
      <c r="D95" t="s">
        <v>17</v>
      </c>
      <c r="E95" t="s">
        <v>40</v>
      </c>
      <c r="F95" t="s">
        <v>3970</v>
      </c>
      <c r="G95" t="s">
        <v>6750</v>
      </c>
    </row>
    <row r="96" spans="1:7" x14ac:dyDescent="0.3">
      <c r="A96" t="s">
        <v>506</v>
      </c>
      <c r="B96" t="s">
        <v>408</v>
      </c>
      <c r="C96" t="s">
        <v>414</v>
      </c>
      <c r="D96" t="s">
        <v>17</v>
      </c>
      <c r="E96" t="s">
        <v>41</v>
      </c>
      <c r="F96" t="s">
        <v>4186</v>
      </c>
      <c r="G96" t="s">
        <v>6751</v>
      </c>
    </row>
    <row r="97" spans="1:7" x14ac:dyDescent="0.3">
      <c r="A97" t="s">
        <v>507</v>
      </c>
      <c r="B97" t="s">
        <v>408</v>
      </c>
      <c r="C97" t="s">
        <v>414</v>
      </c>
      <c r="D97" t="s">
        <v>17</v>
      </c>
      <c r="E97" t="s">
        <v>42</v>
      </c>
      <c r="F97" t="s">
        <v>4234</v>
      </c>
      <c r="G97" t="s">
        <v>6752</v>
      </c>
    </row>
    <row r="98" spans="1:7" x14ac:dyDescent="0.3">
      <c r="A98" t="s">
        <v>508</v>
      </c>
      <c r="B98" t="s">
        <v>408</v>
      </c>
      <c r="C98" t="s">
        <v>414</v>
      </c>
      <c r="D98" t="s">
        <v>17</v>
      </c>
      <c r="E98" t="s">
        <v>43</v>
      </c>
      <c r="F98" t="s">
        <v>3922</v>
      </c>
      <c r="G98" t="s">
        <v>6753</v>
      </c>
    </row>
    <row r="99" spans="1:7" x14ac:dyDescent="0.3">
      <c r="A99" t="s">
        <v>509</v>
      </c>
      <c r="B99" t="s">
        <v>408</v>
      </c>
      <c r="C99" t="s">
        <v>414</v>
      </c>
      <c r="D99" t="s">
        <v>17</v>
      </c>
      <c r="E99" t="s">
        <v>44</v>
      </c>
      <c r="F99" t="s">
        <v>3726</v>
      </c>
      <c r="G99" t="s">
        <v>6754</v>
      </c>
    </row>
    <row r="100" spans="1:7" x14ac:dyDescent="0.3">
      <c r="A100" t="s">
        <v>510</v>
      </c>
      <c r="B100" t="s">
        <v>408</v>
      </c>
      <c r="C100" t="s">
        <v>414</v>
      </c>
      <c r="D100" t="s">
        <v>17</v>
      </c>
      <c r="E100" t="s">
        <v>45</v>
      </c>
      <c r="F100" t="s">
        <v>3632</v>
      </c>
      <c r="G100" t="s">
        <v>6755</v>
      </c>
    </row>
    <row r="101" spans="1:7" x14ac:dyDescent="0.3">
      <c r="A101" t="s">
        <v>511</v>
      </c>
      <c r="B101" t="s">
        <v>408</v>
      </c>
      <c r="C101" t="s">
        <v>414</v>
      </c>
      <c r="D101" t="s">
        <v>17</v>
      </c>
      <c r="E101" t="s">
        <v>46</v>
      </c>
      <c r="F101" t="s">
        <v>4226</v>
      </c>
      <c r="G101" t="s">
        <v>6756</v>
      </c>
    </row>
    <row r="102" spans="1:7" x14ac:dyDescent="0.3">
      <c r="A102" t="s">
        <v>512</v>
      </c>
      <c r="B102" t="s">
        <v>408</v>
      </c>
      <c r="C102" t="s">
        <v>414</v>
      </c>
      <c r="D102" t="s">
        <v>17</v>
      </c>
      <c r="E102" t="s">
        <v>47</v>
      </c>
      <c r="F102" t="s">
        <v>3668</v>
      </c>
      <c r="G102" t="s">
        <v>6757</v>
      </c>
    </row>
    <row r="103" spans="1:7" x14ac:dyDescent="0.3">
      <c r="A103" t="s">
        <v>513</v>
      </c>
      <c r="B103" t="s">
        <v>408</v>
      </c>
      <c r="C103" t="s">
        <v>414</v>
      </c>
      <c r="D103" t="s">
        <v>17</v>
      </c>
      <c r="E103" t="s">
        <v>48</v>
      </c>
      <c r="F103" t="s">
        <v>3752</v>
      </c>
      <c r="G103" t="s">
        <v>6758</v>
      </c>
    </row>
    <row r="104" spans="1:7" x14ac:dyDescent="0.3">
      <c r="A104" t="s">
        <v>514</v>
      </c>
      <c r="B104" t="s">
        <v>408</v>
      </c>
      <c r="C104" t="s">
        <v>414</v>
      </c>
      <c r="D104" t="s">
        <v>17</v>
      </c>
      <c r="E104" t="s">
        <v>49</v>
      </c>
      <c r="F104" t="s">
        <v>4252</v>
      </c>
      <c r="G104" t="s">
        <v>6759</v>
      </c>
    </row>
    <row r="105" spans="1:7" x14ac:dyDescent="0.3">
      <c r="A105" t="s">
        <v>515</v>
      </c>
      <c r="B105" t="s">
        <v>408</v>
      </c>
      <c r="C105" t="s">
        <v>414</v>
      </c>
      <c r="D105" t="s">
        <v>17</v>
      </c>
      <c r="E105" t="s">
        <v>50</v>
      </c>
      <c r="F105" t="s">
        <v>3600</v>
      </c>
      <c r="G105" t="s">
        <v>6760</v>
      </c>
    </row>
    <row r="106" spans="1:7" x14ac:dyDescent="0.3">
      <c r="A106" t="s">
        <v>516</v>
      </c>
      <c r="B106" t="s">
        <v>408</v>
      </c>
      <c r="C106" t="s">
        <v>414</v>
      </c>
      <c r="D106" t="s">
        <v>17</v>
      </c>
      <c r="E106" t="s">
        <v>51</v>
      </c>
      <c r="F106" t="s">
        <v>3776</v>
      </c>
      <c r="G106" t="s">
        <v>6761</v>
      </c>
    </row>
    <row r="107" spans="1:7" x14ac:dyDescent="0.3">
      <c r="A107" t="s">
        <v>517</v>
      </c>
      <c r="B107" t="s">
        <v>408</v>
      </c>
      <c r="C107" t="s">
        <v>414</v>
      </c>
      <c r="D107" t="s">
        <v>17</v>
      </c>
      <c r="E107" t="s">
        <v>52</v>
      </c>
      <c r="F107" t="s">
        <v>3808</v>
      </c>
      <c r="G107" t="s">
        <v>6762</v>
      </c>
    </row>
    <row r="108" spans="1:7" x14ac:dyDescent="0.3">
      <c r="A108" t="s">
        <v>518</v>
      </c>
      <c r="B108" t="s">
        <v>408</v>
      </c>
      <c r="C108" t="s">
        <v>414</v>
      </c>
      <c r="D108" t="s">
        <v>17</v>
      </c>
      <c r="E108" t="s">
        <v>53</v>
      </c>
      <c r="F108" t="s">
        <v>3842</v>
      </c>
      <c r="G108" t="s">
        <v>6763</v>
      </c>
    </row>
    <row r="109" spans="1:7" x14ac:dyDescent="0.3">
      <c r="A109" t="s">
        <v>519</v>
      </c>
      <c r="B109" t="s">
        <v>408</v>
      </c>
      <c r="C109" t="s">
        <v>414</v>
      </c>
      <c r="D109" t="s">
        <v>17</v>
      </c>
      <c r="E109" t="s">
        <v>25</v>
      </c>
      <c r="F109" t="s">
        <v>3728</v>
      </c>
      <c r="G109" t="s">
        <v>6764</v>
      </c>
    </row>
    <row r="110" spans="1:7" x14ac:dyDescent="0.3">
      <c r="A110" t="s">
        <v>520</v>
      </c>
      <c r="B110" t="s">
        <v>408</v>
      </c>
      <c r="C110" t="s">
        <v>414</v>
      </c>
      <c r="D110" t="s">
        <v>17</v>
      </c>
      <c r="E110" t="s">
        <v>54</v>
      </c>
      <c r="F110" t="s">
        <v>3606</v>
      </c>
      <c r="G110" t="s">
        <v>6765</v>
      </c>
    </row>
    <row r="111" spans="1:7" x14ac:dyDescent="0.3">
      <c r="A111" t="s">
        <v>521</v>
      </c>
      <c r="B111" t="s">
        <v>408</v>
      </c>
      <c r="C111" t="s">
        <v>414</v>
      </c>
      <c r="D111" t="s">
        <v>17</v>
      </c>
      <c r="E111" t="s">
        <v>55</v>
      </c>
      <c r="F111" t="s">
        <v>3834</v>
      </c>
      <c r="G111" t="s">
        <v>6766</v>
      </c>
    </row>
    <row r="112" spans="1:7" x14ac:dyDescent="0.3">
      <c r="A112" t="s">
        <v>522</v>
      </c>
      <c r="B112" t="s">
        <v>408</v>
      </c>
      <c r="C112" t="s">
        <v>414</v>
      </c>
      <c r="D112" t="s">
        <v>17</v>
      </c>
      <c r="E112" t="s">
        <v>56</v>
      </c>
      <c r="F112" t="s">
        <v>3982</v>
      </c>
      <c r="G112" t="s">
        <v>6767</v>
      </c>
    </row>
    <row r="113" spans="1:7" x14ac:dyDescent="0.3">
      <c r="A113" t="s">
        <v>523</v>
      </c>
      <c r="B113" t="s">
        <v>408</v>
      </c>
      <c r="C113" t="s">
        <v>414</v>
      </c>
      <c r="D113" t="s">
        <v>17</v>
      </c>
      <c r="E113" t="s">
        <v>57</v>
      </c>
      <c r="F113" t="s">
        <v>4260</v>
      </c>
      <c r="G113" t="s">
        <v>6768</v>
      </c>
    </row>
    <row r="114" spans="1:7" x14ac:dyDescent="0.3">
      <c r="A114" t="s">
        <v>524</v>
      </c>
      <c r="B114" t="s">
        <v>408</v>
      </c>
      <c r="C114" t="s">
        <v>414</v>
      </c>
      <c r="D114" t="s">
        <v>17</v>
      </c>
      <c r="E114" t="s">
        <v>58</v>
      </c>
      <c r="F114" t="s">
        <v>3812</v>
      </c>
      <c r="G114" t="s">
        <v>6769</v>
      </c>
    </row>
    <row r="115" spans="1:7" x14ac:dyDescent="0.3">
      <c r="A115" t="s">
        <v>525</v>
      </c>
      <c r="B115" t="s">
        <v>408</v>
      </c>
      <c r="C115" t="s">
        <v>414</v>
      </c>
      <c r="D115" t="s">
        <v>17</v>
      </c>
      <c r="E115" t="s">
        <v>59</v>
      </c>
      <c r="F115" t="s">
        <v>3644</v>
      </c>
      <c r="G115" t="s">
        <v>6770</v>
      </c>
    </row>
    <row r="116" spans="1:7" x14ac:dyDescent="0.3">
      <c r="A116" t="s">
        <v>526</v>
      </c>
      <c r="B116" t="s">
        <v>408</v>
      </c>
      <c r="C116" t="s">
        <v>414</v>
      </c>
      <c r="D116" t="s">
        <v>17</v>
      </c>
      <c r="E116" t="s">
        <v>60</v>
      </c>
      <c r="F116" t="s">
        <v>3904</v>
      </c>
      <c r="G116" t="s">
        <v>6771</v>
      </c>
    </row>
    <row r="117" spans="1:7" x14ac:dyDescent="0.3">
      <c r="A117" t="s">
        <v>527</v>
      </c>
      <c r="B117" t="s">
        <v>408</v>
      </c>
      <c r="C117" t="s">
        <v>414</v>
      </c>
      <c r="D117" t="s">
        <v>17</v>
      </c>
      <c r="E117" t="s">
        <v>61</v>
      </c>
      <c r="F117" t="s">
        <v>4148</v>
      </c>
      <c r="G117" t="s">
        <v>6772</v>
      </c>
    </row>
    <row r="118" spans="1:7" x14ac:dyDescent="0.3">
      <c r="A118" t="s">
        <v>528</v>
      </c>
      <c r="B118" t="s">
        <v>408</v>
      </c>
      <c r="C118" t="s">
        <v>414</v>
      </c>
      <c r="D118" t="s">
        <v>17</v>
      </c>
      <c r="E118" t="s">
        <v>21</v>
      </c>
      <c r="F118" t="s">
        <v>3976</v>
      </c>
      <c r="G118" t="s">
        <v>6773</v>
      </c>
    </row>
    <row r="119" spans="1:7" x14ac:dyDescent="0.3">
      <c r="A119" t="s">
        <v>529</v>
      </c>
      <c r="B119" t="s">
        <v>408</v>
      </c>
      <c r="C119" t="s">
        <v>414</v>
      </c>
      <c r="D119" t="s">
        <v>17</v>
      </c>
      <c r="E119" t="s">
        <v>62</v>
      </c>
      <c r="F119" t="s">
        <v>3714</v>
      </c>
      <c r="G119" t="s">
        <v>6774</v>
      </c>
    </row>
    <row r="120" spans="1:7" x14ac:dyDescent="0.3">
      <c r="A120" t="s">
        <v>530</v>
      </c>
      <c r="B120" t="s">
        <v>408</v>
      </c>
      <c r="C120" t="s">
        <v>414</v>
      </c>
      <c r="D120" t="s">
        <v>17</v>
      </c>
      <c r="E120" t="s">
        <v>63</v>
      </c>
      <c r="F120" t="s">
        <v>3940</v>
      </c>
      <c r="G120" t="s">
        <v>6775</v>
      </c>
    </row>
    <row r="121" spans="1:7" x14ac:dyDescent="0.3">
      <c r="A121" t="s">
        <v>531</v>
      </c>
      <c r="B121" t="s">
        <v>408</v>
      </c>
      <c r="C121" t="s">
        <v>414</v>
      </c>
      <c r="D121" t="s">
        <v>17</v>
      </c>
      <c r="E121" t="s">
        <v>64</v>
      </c>
      <c r="F121" t="s">
        <v>4066</v>
      </c>
      <c r="G121" t="s">
        <v>6776</v>
      </c>
    </row>
    <row r="122" spans="1:7" x14ac:dyDescent="0.3">
      <c r="A122" t="s">
        <v>532</v>
      </c>
      <c r="B122" t="s">
        <v>408</v>
      </c>
      <c r="C122" t="s">
        <v>414</v>
      </c>
      <c r="D122" t="s">
        <v>17</v>
      </c>
      <c r="E122" t="s">
        <v>65</v>
      </c>
      <c r="F122" t="s">
        <v>4134</v>
      </c>
      <c r="G122" t="s">
        <v>6777</v>
      </c>
    </row>
    <row r="123" spans="1:7" x14ac:dyDescent="0.3">
      <c r="A123" t="s">
        <v>533</v>
      </c>
      <c r="B123" t="s">
        <v>408</v>
      </c>
      <c r="C123" t="s">
        <v>414</v>
      </c>
      <c r="D123" t="s">
        <v>17</v>
      </c>
      <c r="E123" t="s">
        <v>26</v>
      </c>
      <c r="F123" t="s">
        <v>4254</v>
      </c>
      <c r="G123" t="s">
        <v>6778</v>
      </c>
    </row>
    <row r="124" spans="1:7" x14ac:dyDescent="0.3">
      <c r="A124" t="s">
        <v>534</v>
      </c>
      <c r="B124" t="s">
        <v>408</v>
      </c>
      <c r="C124" t="s">
        <v>414</v>
      </c>
      <c r="D124" t="s">
        <v>17</v>
      </c>
      <c r="E124" t="s">
        <v>66</v>
      </c>
      <c r="F124" t="s">
        <v>3652</v>
      </c>
      <c r="G124" t="s">
        <v>6779</v>
      </c>
    </row>
    <row r="125" spans="1:7" x14ac:dyDescent="0.3">
      <c r="A125" t="s">
        <v>535</v>
      </c>
      <c r="B125" t="s">
        <v>408</v>
      </c>
      <c r="C125" t="s">
        <v>414</v>
      </c>
      <c r="D125" t="s">
        <v>17</v>
      </c>
      <c r="E125" t="s">
        <v>67</v>
      </c>
      <c r="F125" t="s">
        <v>3720</v>
      </c>
      <c r="G125" t="s">
        <v>6780</v>
      </c>
    </row>
    <row r="126" spans="1:7" x14ac:dyDescent="0.3">
      <c r="A126" t="s">
        <v>536</v>
      </c>
      <c r="B126" t="s">
        <v>408</v>
      </c>
      <c r="C126" t="s">
        <v>414</v>
      </c>
      <c r="D126" t="s">
        <v>17</v>
      </c>
      <c r="E126" t="s">
        <v>68</v>
      </c>
      <c r="F126" t="s">
        <v>3822</v>
      </c>
      <c r="G126" t="s">
        <v>6781</v>
      </c>
    </row>
    <row r="127" spans="1:7" x14ac:dyDescent="0.3">
      <c r="A127" t="s">
        <v>537</v>
      </c>
      <c r="B127" t="s">
        <v>408</v>
      </c>
      <c r="C127" t="s">
        <v>414</v>
      </c>
      <c r="D127" t="s">
        <v>17</v>
      </c>
      <c r="E127" t="s">
        <v>69</v>
      </c>
      <c r="F127" t="s">
        <v>4050</v>
      </c>
      <c r="G127" t="s">
        <v>6782</v>
      </c>
    </row>
    <row r="128" spans="1:7" x14ac:dyDescent="0.3">
      <c r="A128" t="s">
        <v>538</v>
      </c>
      <c r="B128" t="s">
        <v>408</v>
      </c>
      <c r="C128" t="s">
        <v>414</v>
      </c>
      <c r="D128" t="s">
        <v>17</v>
      </c>
      <c r="E128" t="s">
        <v>70</v>
      </c>
      <c r="F128" t="s">
        <v>4106</v>
      </c>
      <c r="G128" t="s">
        <v>6783</v>
      </c>
    </row>
    <row r="129" spans="1:7" x14ac:dyDescent="0.3">
      <c r="A129" t="s">
        <v>539</v>
      </c>
      <c r="B129" t="s">
        <v>408</v>
      </c>
      <c r="C129" t="s">
        <v>414</v>
      </c>
      <c r="D129" t="s">
        <v>17</v>
      </c>
      <c r="E129" t="s">
        <v>71</v>
      </c>
      <c r="F129" t="s">
        <v>4270</v>
      </c>
      <c r="G129" t="s">
        <v>6784</v>
      </c>
    </row>
    <row r="130" spans="1:7" x14ac:dyDescent="0.3">
      <c r="A130" t="s">
        <v>540</v>
      </c>
      <c r="B130" t="s">
        <v>408</v>
      </c>
      <c r="C130" t="s">
        <v>414</v>
      </c>
      <c r="D130" t="s">
        <v>17</v>
      </c>
      <c r="E130" t="s">
        <v>72</v>
      </c>
      <c r="F130" t="s">
        <v>3820</v>
      </c>
      <c r="G130" t="s">
        <v>6785</v>
      </c>
    </row>
    <row r="131" spans="1:7" x14ac:dyDescent="0.3">
      <c r="A131" t="s">
        <v>541</v>
      </c>
      <c r="B131" t="s">
        <v>408</v>
      </c>
      <c r="C131" t="s">
        <v>414</v>
      </c>
      <c r="D131" t="s">
        <v>17</v>
      </c>
      <c r="E131" t="s">
        <v>73</v>
      </c>
      <c r="F131" t="s">
        <v>3894</v>
      </c>
      <c r="G131" t="s">
        <v>6786</v>
      </c>
    </row>
    <row r="132" spans="1:7" x14ac:dyDescent="0.3">
      <c r="A132" t="s">
        <v>542</v>
      </c>
      <c r="B132" t="s">
        <v>408</v>
      </c>
      <c r="C132" t="s">
        <v>414</v>
      </c>
      <c r="D132" t="s">
        <v>17</v>
      </c>
      <c r="E132" t="s">
        <v>74</v>
      </c>
      <c r="F132" t="s">
        <v>3638</v>
      </c>
      <c r="G132" t="s">
        <v>6787</v>
      </c>
    </row>
    <row r="133" spans="1:7" x14ac:dyDescent="0.3">
      <c r="A133" t="s">
        <v>543</v>
      </c>
      <c r="B133" t="s">
        <v>408</v>
      </c>
      <c r="C133" t="s">
        <v>414</v>
      </c>
      <c r="D133" t="s">
        <v>17</v>
      </c>
      <c r="E133" t="s">
        <v>75</v>
      </c>
      <c r="F133" t="s">
        <v>4128</v>
      </c>
      <c r="G133" t="s">
        <v>6788</v>
      </c>
    </row>
    <row r="134" spans="1:7" x14ac:dyDescent="0.3">
      <c r="A134" t="s">
        <v>544</v>
      </c>
      <c r="B134" t="s">
        <v>408</v>
      </c>
      <c r="C134" t="s">
        <v>414</v>
      </c>
      <c r="D134" t="s">
        <v>17</v>
      </c>
      <c r="E134" t="s">
        <v>76</v>
      </c>
      <c r="F134" t="s">
        <v>4158</v>
      </c>
      <c r="G134" t="s">
        <v>6789</v>
      </c>
    </row>
    <row r="135" spans="1:7" x14ac:dyDescent="0.3">
      <c r="A135" t="s">
        <v>545</v>
      </c>
      <c r="B135" t="s">
        <v>408</v>
      </c>
      <c r="C135" t="s">
        <v>414</v>
      </c>
      <c r="D135" t="s">
        <v>17</v>
      </c>
      <c r="E135" t="s">
        <v>77</v>
      </c>
      <c r="F135" t="s">
        <v>3836</v>
      </c>
      <c r="G135" t="s">
        <v>6790</v>
      </c>
    </row>
    <row r="136" spans="1:7" x14ac:dyDescent="0.3">
      <c r="A136" t="s">
        <v>546</v>
      </c>
      <c r="B136" t="s">
        <v>408</v>
      </c>
      <c r="C136" t="s">
        <v>414</v>
      </c>
      <c r="D136" t="s">
        <v>17</v>
      </c>
      <c r="E136" t="s">
        <v>78</v>
      </c>
      <c r="F136" t="s">
        <v>3622</v>
      </c>
      <c r="G136" t="s">
        <v>6791</v>
      </c>
    </row>
    <row r="137" spans="1:7" x14ac:dyDescent="0.3">
      <c r="A137" t="s">
        <v>547</v>
      </c>
      <c r="B137" t="s">
        <v>408</v>
      </c>
      <c r="C137" t="s">
        <v>414</v>
      </c>
      <c r="D137" t="s">
        <v>17</v>
      </c>
      <c r="E137" t="s">
        <v>79</v>
      </c>
      <c r="F137" t="s">
        <v>3996</v>
      </c>
      <c r="G137" t="s">
        <v>6792</v>
      </c>
    </row>
    <row r="138" spans="1:7" x14ac:dyDescent="0.3">
      <c r="A138" t="s">
        <v>548</v>
      </c>
      <c r="B138" t="s">
        <v>408</v>
      </c>
      <c r="C138" t="s">
        <v>414</v>
      </c>
      <c r="D138" t="s">
        <v>17</v>
      </c>
      <c r="E138" t="s">
        <v>80</v>
      </c>
      <c r="F138" t="s">
        <v>4022</v>
      </c>
      <c r="G138" t="s">
        <v>6793</v>
      </c>
    </row>
    <row r="139" spans="1:7" x14ac:dyDescent="0.3">
      <c r="A139" t="s">
        <v>549</v>
      </c>
      <c r="B139" t="s">
        <v>408</v>
      </c>
      <c r="C139" t="s">
        <v>414</v>
      </c>
      <c r="D139" t="s">
        <v>17</v>
      </c>
      <c r="E139" t="s">
        <v>81</v>
      </c>
      <c r="F139" t="s">
        <v>4280</v>
      </c>
      <c r="G139" t="s">
        <v>6794</v>
      </c>
    </row>
    <row r="140" spans="1:7" x14ac:dyDescent="0.3">
      <c r="A140" t="s">
        <v>550</v>
      </c>
      <c r="B140" t="s">
        <v>408</v>
      </c>
      <c r="C140" t="s">
        <v>414</v>
      </c>
      <c r="D140" t="s">
        <v>17</v>
      </c>
      <c r="E140" t="s">
        <v>82</v>
      </c>
      <c r="F140" t="s">
        <v>4096</v>
      </c>
      <c r="G140" t="s">
        <v>6795</v>
      </c>
    </row>
    <row r="141" spans="1:7" x14ac:dyDescent="0.3">
      <c r="A141" t="s">
        <v>551</v>
      </c>
      <c r="B141" t="s">
        <v>408</v>
      </c>
      <c r="C141" t="s">
        <v>414</v>
      </c>
      <c r="D141" t="s">
        <v>17</v>
      </c>
      <c r="E141" t="s">
        <v>83</v>
      </c>
      <c r="F141" t="s">
        <v>3634</v>
      </c>
      <c r="G141" t="s">
        <v>6796</v>
      </c>
    </row>
    <row r="142" spans="1:7" x14ac:dyDescent="0.3">
      <c r="A142" t="s">
        <v>552</v>
      </c>
      <c r="B142" t="s">
        <v>408</v>
      </c>
      <c r="C142" t="s">
        <v>414</v>
      </c>
      <c r="D142" t="s">
        <v>17</v>
      </c>
      <c r="E142" t="s">
        <v>84</v>
      </c>
      <c r="F142" t="s">
        <v>3796</v>
      </c>
      <c r="G142" t="s">
        <v>6797</v>
      </c>
    </row>
    <row r="143" spans="1:7" x14ac:dyDescent="0.3">
      <c r="A143" t="s">
        <v>553</v>
      </c>
      <c r="B143" t="s">
        <v>408</v>
      </c>
      <c r="C143" t="s">
        <v>414</v>
      </c>
      <c r="D143" t="s">
        <v>17</v>
      </c>
      <c r="E143" t="s">
        <v>85</v>
      </c>
      <c r="F143" t="s">
        <v>3826</v>
      </c>
      <c r="G143" t="s">
        <v>6798</v>
      </c>
    </row>
    <row r="144" spans="1:7" x14ac:dyDescent="0.3">
      <c r="A144" t="s">
        <v>554</v>
      </c>
      <c r="B144" t="s">
        <v>408</v>
      </c>
      <c r="C144" t="s">
        <v>414</v>
      </c>
      <c r="D144" t="s">
        <v>17</v>
      </c>
      <c r="E144" t="s">
        <v>86</v>
      </c>
      <c r="F144" t="s">
        <v>3958</v>
      </c>
      <c r="G144" t="s">
        <v>6799</v>
      </c>
    </row>
    <row r="145" spans="1:7" x14ac:dyDescent="0.3">
      <c r="A145" t="s">
        <v>555</v>
      </c>
      <c r="B145" t="s">
        <v>408</v>
      </c>
      <c r="C145" t="s">
        <v>414</v>
      </c>
      <c r="D145" t="s">
        <v>17</v>
      </c>
      <c r="E145" t="s">
        <v>87</v>
      </c>
      <c r="F145" t="s">
        <v>4150</v>
      </c>
      <c r="G145" t="s">
        <v>6800</v>
      </c>
    </row>
    <row r="146" spans="1:7" x14ac:dyDescent="0.3">
      <c r="A146" t="s">
        <v>556</v>
      </c>
      <c r="B146" t="s">
        <v>408</v>
      </c>
      <c r="C146" t="s">
        <v>414</v>
      </c>
      <c r="D146" t="s">
        <v>17</v>
      </c>
      <c r="E146" t="s">
        <v>88</v>
      </c>
      <c r="F146" t="s">
        <v>3594</v>
      </c>
      <c r="G146" t="s">
        <v>6801</v>
      </c>
    </row>
    <row r="147" spans="1:7" x14ac:dyDescent="0.3">
      <c r="A147" t="s">
        <v>557</v>
      </c>
      <c r="B147" t="s">
        <v>408</v>
      </c>
      <c r="C147" t="s">
        <v>414</v>
      </c>
      <c r="D147" t="s">
        <v>17</v>
      </c>
      <c r="E147" t="s">
        <v>89</v>
      </c>
      <c r="F147" t="s">
        <v>3650</v>
      </c>
      <c r="G147" t="s">
        <v>6802</v>
      </c>
    </row>
    <row r="148" spans="1:7" x14ac:dyDescent="0.3">
      <c r="A148" t="s">
        <v>558</v>
      </c>
      <c r="B148" t="s">
        <v>408</v>
      </c>
      <c r="C148" t="s">
        <v>414</v>
      </c>
      <c r="D148" t="s">
        <v>17</v>
      </c>
      <c r="E148" t="s">
        <v>90</v>
      </c>
      <c r="F148" t="s">
        <v>3762</v>
      </c>
      <c r="G148" t="s">
        <v>6803</v>
      </c>
    </row>
    <row r="149" spans="1:7" x14ac:dyDescent="0.3">
      <c r="A149" t="s">
        <v>559</v>
      </c>
      <c r="B149" t="s">
        <v>408</v>
      </c>
      <c r="C149" t="s">
        <v>414</v>
      </c>
      <c r="D149" t="s">
        <v>17</v>
      </c>
      <c r="E149" t="s">
        <v>91</v>
      </c>
      <c r="F149" t="s">
        <v>3764</v>
      </c>
      <c r="G149" t="s">
        <v>6804</v>
      </c>
    </row>
    <row r="150" spans="1:7" x14ac:dyDescent="0.3">
      <c r="A150" t="s">
        <v>560</v>
      </c>
      <c r="B150" t="s">
        <v>408</v>
      </c>
      <c r="C150" t="s">
        <v>414</v>
      </c>
      <c r="D150" t="s">
        <v>17</v>
      </c>
      <c r="E150" t="s">
        <v>92</v>
      </c>
      <c r="F150" t="s">
        <v>4208</v>
      </c>
      <c r="G150" t="s">
        <v>6805</v>
      </c>
    </row>
    <row r="151" spans="1:7" x14ac:dyDescent="0.3">
      <c r="A151" t="s">
        <v>561</v>
      </c>
      <c r="B151" t="s">
        <v>408</v>
      </c>
      <c r="C151" t="s">
        <v>414</v>
      </c>
      <c r="D151" t="s">
        <v>17</v>
      </c>
      <c r="E151" t="s">
        <v>93</v>
      </c>
      <c r="F151" t="s">
        <v>4162</v>
      </c>
      <c r="G151" t="s">
        <v>6806</v>
      </c>
    </row>
    <row r="152" spans="1:7" x14ac:dyDescent="0.3">
      <c r="A152" t="s">
        <v>562</v>
      </c>
      <c r="B152" t="s">
        <v>408</v>
      </c>
      <c r="C152" t="s">
        <v>414</v>
      </c>
      <c r="D152" t="s">
        <v>17</v>
      </c>
      <c r="E152" t="s">
        <v>94</v>
      </c>
      <c r="F152" t="s">
        <v>3656</v>
      </c>
      <c r="G152" t="s">
        <v>6807</v>
      </c>
    </row>
    <row r="153" spans="1:7" x14ac:dyDescent="0.3">
      <c r="A153" t="s">
        <v>563</v>
      </c>
      <c r="B153" t="s">
        <v>408</v>
      </c>
      <c r="C153" t="s">
        <v>414</v>
      </c>
      <c r="D153" t="s">
        <v>17</v>
      </c>
      <c r="E153" t="s">
        <v>95</v>
      </c>
      <c r="F153" t="s">
        <v>3874</v>
      </c>
      <c r="G153" t="s">
        <v>6808</v>
      </c>
    </row>
    <row r="154" spans="1:7" x14ac:dyDescent="0.3">
      <c r="A154" t="s">
        <v>564</v>
      </c>
      <c r="B154" t="s">
        <v>408</v>
      </c>
      <c r="C154" t="s">
        <v>414</v>
      </c>
      <c r="D154" t="s">
        <v>17</v>
      </c>
      <c r="E154" t="s">
        <v>96</v>
      </c>
      <c r="F154" t="s">
        <v>3994</v>
      </c>
      <c r="G154" t="s">
        <v>6809</v>
      </c>
    </row>
    <row r="155" spans="1:7" x14ac:dyDescent="0.3">
      <c r="A155" t="s">
        <v>565</v>
      </c>
      <c r="B155" t="s">
        <v>408</v>
      </c>
      <c r="C155" t="s">
        <v>414</v>
      </c>
      <c r="D155" t="s">
        <v>17</v>
      </c>
      <c r="E155" t="s">
        <v>97</v>
      </c>
      <c r="F155" t="s">
        <v>4076</v>
      </c>
      <c r="G155" t="s">
        <v>6810</v>
      </c>
    </row>
    <row r="156" spans="1:7" x14ac:dyDescent="0.3">
      <c r="A156" t="s">
        <v>566</v>
      </c>
      <c r="B156" t="s">
        <v>408</v>
      </c>
      <c r="C156" t="s">
        <v>414</v>
      </c>
      <c r="D156" t="s">
        <v>17</v>
      </c>
      <c r="E156" t="s">
        <v>98</v>
      </c>
      <c r="F156" t="s">
        <v>4204</v>
      </c>
      <c r="G156" t="s">
        <v>6811</v>
      </c>
    </row>
    <row r="157" spans="1:7" x14ac:dyDescent="0.3">
      <c r="A157" t="s">
        <v>567</v>
      </c>
      <c r="B157" t="s">
        <v>408</v>
      </c>
      <c r="C157" t="s">
        <v>414</v>
      </c>
      <c r="D157" t="s">
        <v>17</v>
      </c>
      <c r="E157" t="s">
        <v>99</v>
      </c>
      <c r="F157" t="s">
        <v>4098</v>
      </c>
      <c r="G157" t="s">
        <v>6812</v>
      </c>
    </row>
    <row r="158" spans="1:7" x14ac:dyDescent="0.3">
      <c r="A158" t="s">
        <v>568</v>
      </c>
      <c r="B158" t="s">
        <v>408</v>
      </c>
      <c r="C158" t="s">
        <v>414</v>
      </c>
      <c r="D158" t="s">
        <v>17</v>
      </c>
      <c r="E158" t="s">
        <v>100</v>
      </c>
      <c r="F158" t="s">
        <v>3868</v>
      </c>
      <c r="G158" t="s">
        <v>6813</v>
      </c>
    </row>
    <row r="159" spans="1:7" x14ac:dyDescent="0.3">
      <c r="A159" t="s">
        <v>569</v>
      </c>
      <c r="B159" t="s">
        <v>408</v>
      </c>
      <c r="C159" t="s">
        <v>414</v>
      </c>
      <c r="D159" t="s">
        <v>17</v>
      </c>
      <c r="E159" t="s">
        <v>101</v>
      </c>
      <c r="F159" t="s">
        <v>3972</v>
      </c>
      <c r="G159" t="s">
        <v>6814</v>
      </c>
    </row>
    <row r="160" spans="1:7" x14ac:dyDescent="0.3">
      <c r="A160" t="s">
        <v>570</v>
      </c>
      <c r="B160" t="s">
        <v>408</v>
      </c>
      <c r="C160" t="s">
        <v>414</v>
      </c>
      <c r="D160" t="s">
        <v>17</v>
      </c>
      <c r="E160" t="s">
        <v>102</v>
      </c>
      <c r="F160" t="s">
        <v>4266</v>
      </c>
      <c r="G160" t="s">
        <v>6815</v>
      </c>
    </row>
    <row r="161" spans="1:7" x14ac:dyDescent="0.3">
      <c r="A161" t="s">
        <v>571</v>
      </c>
      <c r="B161" t="s">
        <v>408</v>
      </c>
      <c r="C161" t="s">
        <v>414</v>
      </c>
      <c r="D161" t="s">
        <v>17</v>
      </c>
      <c r="E161" t="s">
        <v>103</v>
      </c>
      <c r="F161" t="s">
        <v>4110</v>
      </c>
      <c r="G161" t="s">
        <v>6816</v>
      </c>
    </row>
    <row r="162" spans="1:7" x14ac:dyDescent="0.3">
      <c r="A162" t="s">
        <v>572</v>
      </c>
      <c r="B162" t="s">
        <v>408</v>
      </c>
      <c r="C162" t="s">
        <v>414</v>
      </c>
      <c r="D162" t="s">
        <v>17</v>
      </c>
      <c r="E162" t="s">
        <v>104</v>
      </c>
      <c r="F162" t="s">
        <v>3694</v>
      </c>
      <c r="G162" t="s">
        <v>6817</v>
      </c>
    </row>
    <row r="163" spans="1:7" x14ac:dyDescent="0.3">
      <c r="A163" t="s">
        <v>573</v>
      </c>
      <c r="B163" t="s">
        <v>408</v>
      </c>
      <c r="C163" t="s">
        <v>414</v>
      </c>
      <c r="D163" t="s">
        <v>17</v>
      </c>
      <c r="E163" t="s">
        <v>105</v>
      </c>
      <c r="F163" t="s">
        <v>3702</v>
      </c>
      <c r="G163" t="s">
        <v>6818</v>
      </c>
    </row>
    <row r="164" spans="1:7" x14ac:dyDescent="0.3">
      <c r="A164" t="s">
        <v>574</v>
      </c>
      <c r="B164" t="s">
        <v>408</v>
      </c>
      <c r="C164" t="s">
        <v>414</v>
      </c>
      <c r="D164" t="s">
        <v>17</v>
      </c>
      <c r="E164" t="s">
        <v>106</v>
      </c>
      <c r="F164" t="s">
        <v>3712</v>
      </c>
      <c r="G164" t="s">
        <v>6819</v>
      </c>
    </row>
    <row r="165" spans="1:7" x14ac:dyDescent="0.3">
      <c r="A165" t="s">
        <v>575</v>
      </c>
      <c r="B165" t="s">
        <v>408</v>
      </c>
      <c r="C165" t="s">
        <v>414</v>
      </c>
      <c r="D165" t="s">
        <v>17</v>
      </c>
      <c r="E165" t="s">
        <v>107</v>
      </c>
      <c r="F165" t="s">
        <v>3754</v>
      </c>
      <c r="G165" t="s">
        <v>6820</v>
      </c>
    </row>
    <row r="166" spans="1:7" x14ac:dyDescent="0.3">
      <c r="A166" t="s">
        <v>576</v>
      </c>
      <c r="B166" t="s">
        <v>408</v>
      </c>
      <c r="C166" t="s">
        <v>414</v>
      </c>
      <c r="D166" t="s">
        <v>17</v>
      </c>
      <c r="E166" t="s">
        <v>108</v>
      </c>
      <c r="F166" t="s">
        <v>3792</v>
      </c>
      <c r="G166" t="s">
        <v>6821</v>
      </c>
    </row>
    <row r="167" spans="1:7" x14ac:dyDescent="0.3">
      <c r="A167" t="s">
        <v>577</v>
      </c>
      <c r="B167" t="s">
        <v>408</v>
      </c>
      <c r="C167" t="s">
        <v>414</v>
      </c>
      <c r="D167" t="s">
        <v>17</v>
      </c>
      <c r="E167" t="s">
        <v>109</v>
      </c>
      <c r="F167" t="s">
        <v>3858</v>
      </c>
      <c r="G167" t="s">
        <v>6822</v>
      </c>
    </row>
    <row r="168" spans="1:7" x14ac:dyDescent="0.3">
      <c r="A168" t="s">
        <v>578</v>
      </c>
      <c r="B168" t="s">
        <v>408</v>
      </c>
      <c r="C168" t="s">
        <v>414</v>
      </c>
      <c r="D168" t="s">
        <v>17</v>
      </c>
      <c r="E168" t="s">
        <v>110</v>
      </c>
      <c r="F168" t="s">
        <v>3910</v>
      </c>
      <c r="G168" t="s">
        <v>6823</v>
      </c>
    </row>
    <row r="169" spans="1:7" x14ac:dyDescent="0.3">
      <c r="A169" t="s">
        <v>579</v>
      </c>
      <c r="B169" t="s">
        <v>408</v>
      </c>
      <c r="C169" t="s">
        <v>414</v>
      </c>
      <c r="D169" t="s">
        <v>17</v>
      </c>
      <c r="E169" t="s">
        <v>111</v>
      </c>
      <c r="F169" t="s">
        <v>3918</v>
      </c>
      <c r="G169" t="s">
        <v>6824</v>
      </c>
    </row>
    <row r="170" spans="1:7" x14ac:dyDescent="0.3">
      <c r="A170" t="s">
        <v>580</v>
      </c>
      <c r="B170" t="s">
        <v>408</v>
      </c>
      <c r="C170" t="s">
        <v>414</v>
      </c>
      <c r="D170" t="s">
        <v>17</v>
      </c>
      <c r="E170" t="s">
        <v>112</v>
      </c>
      <c r="F170" t="s">
        <v>3942</v>
      </c>
      <c r="G170" t="s">
        <v>6825</v>
      </c>
    </row>
    <row r="171" spans="1:7" x14ac:dyDescent="0.3">
      <c r="A171" t="s">
        <v>581</v>
      </c>
      <c r="B171" t="s">
        <v>408</v>
      </c>
      <c r="C171" t="s">
        <v>414</v>
      </c>
      <c r="D171" t="s">
        <v>17</v>
      </c>
      <c r="E171" t="s">
        <v>113</v>
      </c>
      <c r="F171" t="s">
        <v>3968</v>
      </c>
      <c r="G171" t="s">
        <v>6826</v>
      </c>
    </row>
    <row r="172" spans="1:7" x14ac:dyDescent="0.3">
      <c r="A172" t="s">
        <v>582</v>
      </c>
      <c r="B172" t="s">
        <v>408</v>
      </c>
      <c r="C172" t="s">
        <v>414</v>
      </c>
      <c r="D172" t="s">
        <v>17</v>
      </c>
      <c r="E172" t="s">
        <v>114</v>
      </c>
      <c r="F172" t="s">
        <v>4024</v>
      </c>
      <c r="G172" t="s">
        <v>6827</v>
      </c>
    </row>
    <row r="173" spans="1:7" x14ac:dyDescent="0.3">
      <c r="A173" t="s">
        <v>583</v>
      </c>
      <c r="B173" t="s">
        <v>408</v>
      </c>
      <c r="C173" t="s">
        <v>414</v>
      </c>
      <c r="D173" t="s">
        <v>17</v>
      </c>
      <c r="E173" t="s">
        <v>115</v>
      </c>
      <c r="F173" t="s">
        <v>4028</v>
      </c>
      <c r="G173" t="s">
        <v>6828</v>
      </c>
    </row>
    <row r="174" spans="1:7" x14ac:dyDescent="0.3">
      <c r="A174" t="s">
        <v>584</v>
      </c>
      <c r="B174" t="s">
        <v>408</v>
      </c>
      <c r="C174" t="s">
        <v>414</v>
      </c>
      <c r="D174" t="s">
        <v>17</v>
      </c>
      <c r="E174" t="s">
        <v>116</v>
      </c>
      <c r="F174" t="s">
        <v>4102</v>
      </c>
      <c r="G174" t="s">
        <v>6829</v>
      </c>
    </row>
    <row r="175" spans="1:7" x14ac:dyDescent="0.3">
      <c r="A175" t="s">
        <v>585</v>
      </c>
      <c r="B175" t="s">
        <v>408</v>
      </c>
      <c r="C175" t="s">
        <v>414</v>
      </c>
      <c r="D175" t="s">
        <v>17</v>
      </c>
      <c r="E175" t="s">
        <v>117</v>
      </c>
      <c r="F175" t="s">
        <v>4122</v>
      </c>
      <c r="G175" t="s">
        <v>6830</v>
      </c>
    </row>
    <row r="176" spans="1:7" x14ac:dyDescent="0.3">
      <c r="A176" t="s">
        <v>586</v>
      </c>
      <c r="B176" t="s">
        <v>408</v>
      </c>
      <c r="C176" t="s">
        <v>414</v>
      </c>
      <c r="D176" t="s">
        <v>17</v>
      </c>
      <c r="E176" t="s">
        <v>118</v>
      </c>
      <c r="F176" t="s">
        <v>4124</v>
      </c>
      <c r="G176" t="s">
        <v>6831</v>
      </c>
    </row>
    <row r="177" spans="1:7" x14ac:dyDescent="0.3">
      <c r="A177" t="s">
        <v>587</v>
      </c>
      <c r="B177" t="s">
        <v>408</v>
      </c>
      <c r="C177" t="s">
        <v>414</v>
      </c>
      <c r="D177" t="s">
        <v>17</v>
      </c>
      <c r="E177" t="s">
        <v>119</v>
      </c>
      <c r="F177" t="s">
        <v>4196</v>
      </c>
      <c r="G177" t="s">
        <v>6832</v>
      </c>
    </row>
    <row r="178" spans="1:7" x14ac:dyDescent="0.3">
      <c r="A178" t="s">
        <v>588</v>
      </c>
      <c r="B178" t="s">
        <v>408</v>
      </c>
      <c r="C178" t="s">
        <v>414</v>
      </c>
      <c r="D178" t="s">
        <v>17</v>
      </c>
      <c r="E178" t="s">
        <v>120</v>
      </c>
      <c r="F178" t="s">
        <v>4030</v>
      </c>
      <c r="G178" t="s">
        <v>6833</v>
      </c>
    </row>
    <row r="179" spans="1:7" x14ac:dyDescent="0.3">
      <c r="A179" t="s">
        <v>589</v>
      </c>
      <c r="B179" t="s">
        <v>408</v>
      </c>
      <c r="C179" t="s">
        <v>414</v>
      </c>
      <c r="D179" t="s">
        <v>17</v>
      </c>
      <c r="E179" t="s">
        <v>121</v>
      </c>
      <c r="F179" t="s">
        <v>3828</v>
      </c>
      <c r="G179" t="s">
        <v>6834</v>
      </c>
    </row>
    <row r="180" spans="1:7" x14ac:dyDescent="0.3">
      <c r="A180" t="s">
        <v>590</v>
      </c>
      <c r="B180" t="s">
        <v>408</v>
      </c>
      <c r="C180" t="s">
        <v>414</v>
      </c>
      <c r="D180" t="s">
        <v>17</v>
      </c>
      <c r="E180" t="s">
        <v>122</v>
      </c>
      <c r="F180" t="s">
        <v>3872</v>
      </c>
      <c r="G180" t="s">
        <v>6835</v>
      </c>
    </row>
    <row r="181" spans="1:7" x14ac:dyDescent="0.3">
      <c r="A181" t="s">
        <v>591</v>
      </c>
      <c r="B181" t="s">
        <v>408</v>
      </c>
      <c r="C181" t="s">
        <v>414</v>
      </c>
      <c r="D181" t="s">
        <v>17</v>
      </c>
      <c r="E181" t="s">
        <v>123</v>
      </c>
      <c r="F181" t="s">
        <v>3920</v>
      </c>
      <c r="G181" t="s">
        <v>6836</v>
      </c>
    </row>
    <row r="182" spans="1:7" x14ac:dyDescent="0.3">
      <c r="A182" t="s">
        <v>592</v>
      </c>
      <c r="B182" t="s">
        <v>408</v>
      </c>
      <c r="C182" t="s">
        <v>414</v>
      </c>
      <c r="D182" t="s">
        <v>17</v>
      </c>
      <c r="E182" t="s">
        <v>124</v>
      </c>
      <c r="F182" t="s">
        <v>3952</v>
      </c>
      <c r="G182" t="s">
        <v>6837</v>
      </c>
    </row>
    <row r="183" spans="1:7" x14ac:dyDescent="0.3">
      <c r="A183" t="s">
        <v>593</v>
      </c>
      <c r="B183" t="s">
        <v>408</v>
      </c>
      <c r="C183" t="s">
        <v>414</v>
      </c>
      <c r="D183" t="s">
        <v>17</v>
      </c>
      <c r="E183" t="s">
        <v>125</v>
      </c>
      <c r="F183" t="s">
        <v>3998</v>
      </c>
      <c r="G183" t="s">
        <v>6838</v>
      </c>
    </row>
    <row r="184" spans="1:7" x14ac:dyDescent="0.3">
      <c r="A184" t="s">
        <v>594</v>
      </c>
      <c r="B184" t="s">
        <v>408</v>
      </c>
      <c r="C184" t="s">
        <v>414</v>
      </c>
      <c r="D184" t="s">
        <v>17</v>
      </c>
      <c r="E184" t="s">
        <v>126</v>
      </c>
      <c r="F184" t="s">
        <v>4164</v>
      </c>
      <c r="G184" t="s">
        <v>6839</v>
      </c>
    </row>
    <row r="185" spans="1:7" x14ac:dyDescent="0.3">
      <c r="A185" t="s">
        <v>595</v>
      </c>
      <c r="B185" t="s">
        <v>408</v>
      </c>
      <c r="C185" t="s">
        <v>414</v>
      </c>
      <c r="D185" t="s">
        <v>17</v>
      </c>
      <c r="E185" t="s">
        <v>127</v>
      </c>
      <c r="F185" t="s">
        <v>3670</v>
      </c>
      <c r="G185" t="s">
        <v>6840</v>
      </c>
    </row>
    <row r="186" spans="1:7" x14ac:dyDescent="0.3">
      <c r="A186" t="s">
        <v>596</v>
      </c>
      <c r="B186" t="s">
        <v>408</v>
      </c>
      <c r="C186" t="s">
        <v>414</v>
      </c>
      <c r="D186" t="s">
        <v>17</v>
      </c>
      <c r="E186" t="s">
        <v>128</v>
      </c>
      <c r="F186" t="s">
        <v>3680</v>
      </c>
      <c r="G186" t="s">
        <v>6841</v>
      </c>
    </row>
    <row r="187" spans="1:7" x14ac:dyDescent="0.3">
      <c r="A187" t="s">
        <v>597</v>
      </c>
      <c r="B187" t="s">
        <v>408</v>
      </c>
      <c r="C187" t="s">
        <v>414</v>
      </c>
      <c r="D187" t="s">
        <v>17</v>
      </c>
      <c r="E187" t="s">
        <v>129</v>
      </c>
      <c r="F187" t="s">
        <v>3884</v>
      </c>
      <c r="G187" t="s">
        <v>6842</v>
      </c>
    </row>
    <row r="188" spans="1:7" x14ac:dyDescent="0.3">
      <c r="A188" t="s">
        <v>598</v>
      </c>
      <c r="B188" t="s">
        <v>408</v>
      </c>
      <c r="C188" t="s">
        <v>414</v>
      </c>
      <c r="D188" t="s">
        <v>17</v>
      </c>
      <c r="E188" t="s">
        <v>130</v>
      </c>
      <c r="F188" t="s">
        <v>3948</v>
      </c>
      <c r="G188" t="s">
        <v>6843</v>
      </c>
    </row>
    <row r="189" spans="1:7" x14ac:dyDescent="0.3">
      <c r="A189" t="s">
        <v>599</v>
      </c>
      <c r="B189" t="s">
        <v>408</v>
      </c>
      <c r="C189" t="s">
        <v>414</v>
      </c>
      <c r="D189" t="s">
        <v>17</v>
      </c>
      <c r="E189" t="s">
        <v>131</v>
      </c>
      <c r="F189" t="s">
        <v>3990</v>
      </c>
      <c r="G189" t="s">
        <v>6844</v>
      </c>
    </row>
    <row r="190" spans="1:7" x14ac:dyDescent="0.3">
      <c r="A190" t="s">
        <v>600</v>
      </c>
      <c r="B190" t="s">
        <v>408</v>
      </c>
      <c r="C190" t="s">
        <v>414</v>
      </c>
      <c r="D190" t="s">
        <v>17</v>
      </c>
      <c r="E190" t="s">
        <v>132</v>
      </c>
      <c r="F190" t="s">
        <v>4018</v>
      </c>
      <c r="G190" t="s">
        <v>6845</v>
      </c>
    </row>
    <row r="191" spans="1:7" x14ac:dyDescent="0.3">
      <c r="A191" t="s">
        <v>601</v>
      </c>
      <c r="B191" t="s">
        <v>408</v>
      </c>
      <c r="C191" t="s">
        <v>414</v>
      </c>
      <c r="D191" t="s">
        <v>17</v>
      </c>
      <c r="E191" t="s">
        <v>133</v>
      </c>
      <c r="F191" t="s">
        <v>4038</v>
      </c>
      <c r="G191" t="s">
        <v>6846</v>
      </c>
    </row>
    <row r="192" spans="1:7" x14ac:dyDescent="0.3">
      <c r="A192" t="s">
        <v>602</v>
      </c>
      <c r="B192" t="s">
        <v>408</v>
      </c>
      <c r="C192" t="s">
        <v>414</v>
      </c>
      <c r="D192" t="s">
        <v>17</v>
      </c>
      <c r="E192" t="s">
        <v>134</v>
      </c>
      <c r="F192" t="s">
        <v>4064</v>
      </c>
      <c r="G192" t="s">
        <v>6847</v>
      </c>
    </row>
    <row r="193" spans="1:7" x14ac:dyDescent="0.3">
      <c r="A193" t="s">
        <v>603</v>
      </c>
      <c r="B193" t="s">
        <v>408</v>
      </c>
      <c r="C193" t="s">
        <v>414</v>
      </c>
      <c r="D193" t="s">
        <v>17</v>
      </c>
      <c r="E193" t="s">
        <v>135</v>
      </c>
      <c r="F193" t="s">
        <v>4200</v>
      </c>
      <c r="G193" t="s">
        <v>6848</v>
      </c>
    </row>
    <row r="194" spans="1:7" x14ac:dyDescent="0.3">
      <c r="A194" t="s">
        <v>604</v>
      </c>
      <c r="B194" t="s">
        <v>408</v>
      </c>
      <c r="C194" t="s">
        <v>414</v>
      </c>
      <c r="D194" t="s">
        <v>17</v>
      </c>
      <c r="E194" t="s">
        <v>136</v>
      </c>
      <c r="F194" t="s">
        <v>4214</v>
      </c>
      <c r="G194" t="s">
        <v>6849</v>
      </c>
    </row>
    <row r="195" spans="1:7" x14ac:dyDescent="0.3">
      <c r="A195" t="s">
        <v>605</v>
      </c>
      <c r="B195" t="s">
        <v>408</v>
      </c>
      <c r="C195" t="s">
        <v>414</v>
      </c>
      <c r="D195" t="s">
        <v>17</v>
      </c>
      <c r="E195" t="s">
        <v>137</v>
      </c>
      <c r="F195" t="s">
        <v>3722</v>
      </c>
      <c r="G195" t="s">
        <v>6850</v>
      </c>
    </row>
    <row r="196" spans="1:7" x14ac:dyDescent="0.3">
      <c r="A196" t="s">
        <v>606</v>
      </c>
      <c r="B196" t="s">
        <v>408</v>
      </c>
      <c r="C196" t="s">
        <v>414</v>
      </c>
      <c r="D196" t="s">
        <v>17</v>
      </c>
      <c r="E196" t="s">
        <v>138</v>
      </c>
      <c r="F196" t="s">
        <v>3746</v>
      </c>
      <c r="G196" t="s">
        <v>6851</v>
      </c>
    </row>
    <row r="197" spans="1:7" x14ac:dyDescent="0.3">
      <c r="A197" t="s">
        <v>607</v>
      </c>
      <c r="B197" t="s">
        <v>408</v>
      </c>
      <c r="C197" t="s">
        <v>414</v>
      </c>
      <c r="D197" t="s">
        <v>17</v>
      </c>
      <c r="E197" t="s">
        <v>139</v>
      </c>
      <c r="F197" t="s">
        <v>3766</v>
      </c>
      <c r="G197" t="s">
        <v>6852</v>
      </c>
    </row>
    <row r="198" spans="1:7" x14ac:dyDescent="0.3">
      <c r="A198" t="s">
        <v>608</v>
      </c>
      <c r="B198" t="s">
        <v>408</v>
      </c>
      <c r="C198" t="s">
        <v>414</v>
      </c>
      <c r="D198" t="s">
        <v>17</v>
      </c>
      <c r="E198" t="s">
        <v>27</v>
      </c>
      <c r="F198" t="s">
        <v>3928</v>
      </c>
      <c r="G198" t="s">
        <v>6853</v>
      </c>
    </row>
    <row r="199" spans="1:7" x14ac:dyDescent="0.3">
      <c r="A199" t="s">
        <v>609</v>
      </c>
      <c r="B199" t="s">
        <v>408</v>
      </c>
      <c r="C199" t="s">
        <v>414</v>
      </c>
      <c r="D199" t="s">
        <v>17</v>
      </c>
      <c r="E199" t="s">
        <v>140</v>
      </c>
      <c r="F199" t="s">
        <v>4004</v>
      </c>
      <c r="G199" t="s">
        <v>6854</v>
      </c>
    </row>
    <row r="200" spans="1:7" x14ac:dyDescent="0.3">
      <c r="A200" t="s">
        <v>610</v>
      </c>
      <c r="B200" t="s">
        <v>408</v>
      </c>
      <c r="C200" t="s">
        <v>414</v>
      </c>
      <c r="D200" t="s">
        <v>17</v>
      </c>
      <c r="E200" t="s">
        <v>141</v>
      </c>
      <c r="F200" t="s">
        <v>4010</v>
      </c>
      <c r="G200" t="s">
        <v>6855</v>
      </c>
    </row>
    <row r="201" spans="1:7" x14ac:dyDescent="0.3">
      <c r="A201" t="s">
        <v>611</v>
      </c>
      <c r="B201" t="s">
        <v>408</v>
      </c>
      <c r="C201" t="s">
        <v>414</v>
      </c>
      <c r="D201" t="s">
        <v>17</v>
      </c>
      <c r="E201" t="s">
        <v>142</v>
      </c>
      <c r="F201" t="s">
        <v>4132</v>
      </c>
      <c r="G201" t="s">
        <v>6856</v>
      </c>
    </row>
    <row r="202" spans="1:7" x14ac:dyDescent="0.3">
      <c r="A202" t="s">
        <v>612</v>
      </c>
      <c r="B202" t="s">
        <v>408</v>
      </c>
      <c r="C202" t="s">
        <v>414</v>
      </c>
      <c r="D202" t="s">
        <v>17</v>
      </c>
      <c r="E202" t="s">
        <v>143</v>
      </c>
      <c r="F202" t="s">
        <v>4156</v>
      </c>
      <c r="G202" t="s">
        <v>6857</v>
      </c>
    </row>
    <row r="203" spans="1:7" x14ac:dyDescent="0.3">
      <c r="A203" t="s">
        <v>613</v>
      </c>
      <c r="B203" t="s">
        <v>408</v>
      </c>
      <c r="C203" t="s">
        <v>414</v>
      </c>
      <c r="D203" t="s">
        <v>17</v>
      </c>
      <c r="E203" t="s">
        <v>144</v>
      </c>
      <c r="F203" t="s">
        <v>4190</v>
      </c>
      <c r="G203" t="s">
        <v>6858</v>
      </c>
    </row>
    <row r="204" spans="1:7" x14ac:dyDescent="0.3">
      <c r="A204" t="s">
        <v>614</v>
      </c>
      <c r="B204" t="s">
        <v>408</v>
      </c>
      <c r="C204" t="s">
        <v>414</v>
      </c>
      <c r="D204" t="s">
        <v>17</v>
      </c>
      <c r="E204" t="s">
        <v>145</v>
      </c>
      <c r="F204" t="s">
        <v>3658</v>
      </c>
      <c r="G204" t="s">
        <v>6859</v>
      </c>
    </row>
    <row r="205" spans="1:7" x14ac:dyDescent="0.3">
      <c r="A205" t="s">
        <v>615</v>
      </c>
      <c r="B205" t="s">
        <v>408</v>
      </c>
      <c r="C205" t="s">
        <v>414</v>
      </c>
      <c r="D205" t="s">
        <v>17</v>
      </c>
      <c r="E205" t="s">
        <v>146</v>
      </c>
      <c r="F205" t="s">
        <v>3666</v>
      </c>
      <c r="G205" t="s">
        <v>6860</v>
      </c>
    </row>
    <row r="206" spans="1:7" x14ac:dyDescent="0.3">
      <c r="A206" t="s">
        <v>616</v>
      </c>
      <c r="B206" t="s">
        <v>408</v>
      </c>
      <c r="C206" t="s">
        <v>414</v>
      </c>
      <c r="D206" t="s">
        <v>17</v>
      </c>
      <c r="E206" t="s">
        <v>147</v>
      </c>
      <c r="F206" t="s">
        <v>4006</v>
      </c>
      <c r="G206" t="s">
        <v>6861</v>
      </c>
    </row>
    <row r="207" spans="1:7" x14ac:dyDescent="0.3">
      <c r="A207" t="s">
        <v>617</v>
      </c>
      <c r="B207" t="s">
        <v>408</v>
      </c>
      <c r="C207" t="s">
        <v>414</v>
      </c>
      <c r="D207" t="s">
        <v>17</v>
      </c>
      <c r="E207" t="s">
        <v>148</v>
      </c>
      <c r="F207" t="s">
        <v>3748</v>
      </c>
      <c r="G207" t="s">
        <v>6862</v>
      </c>
    </row>
    <row r="208" spans="1:7" x14ac:dyDescent="0.3">
      <c r="A208" t="s">
        <v>618</v>
      </c>
      <c r="B208" t="s">
        <v>408</v>
      </c>
      <c r="C208" t="s">
        <v>414</v>
      </c>
      <c r="D208" t="s">
        <v>17</v>
      </c>
      <c r="E208" t="s">
        <v>149</v>
      </c>
      <c r="F208" t="s">
        <v>3800</v>
      </c>
      <c r="G208" t="s">
        <v>6863</v>
      </c>
    </row>
    <row r="209" spans="1:7" x14ac:dyDescent="0.3">
      <c r="A209" t="s">
        <v>619</v>
      </c>
      <c r="B209" t="s">
        <v>408</v>
      </c>
      <c r="C209" t="s">
        <v>414</v>
      </c>
      <c r="D209" t="s">
        <v>17</v>
      </c>
      <c r="E209" t="s">
        <v>150</v>
      </c>
      <c r="F209" t="s">
        <v>3866</v>
      </c>
      <c r="G209" t="s">
        <v>6864</v>
      </c>
    </row>
    <row r="210" spans="1:7" x14ac:dyDescent="0.3">
      <c r="A210" t="s">
        <v>620</v>
      </c>
      <c r="B210" t="s">
        <v>408</v>
      </c>
      <c r="C210" t="s">
        <v>414</v>
      </c>
      <c r="D210" t="s">
        <v>17</v>
      </c>
      <c r="E210" t="s">
        <v>151</v>
      </c>
      <c r="F210" t="s">
        <v>3938</v>
      </c>
      <c r="G210" t="s">
        <v>6865</v>
      </c>
    </row>
    <row r="211" spans="1:7" x14ac:dyDescent="0.3">
      <c r="A211" t="s">
        <v>621</v>
      </c>
      <c r="B211" t="s">
        <v>408</v>
      </c>
      <c r="C211" t="s">
        <v>414</v>
      </c>
      <c r="D211" t="s">
        <v>17</v>
      </c>
      <c r="E211" t="s">
        <v>152</v>
      </c>
      <c r="F211" t="s">
        <v>4114</v>
      </c>
      <c r="G211" t="s">
        <v>6866</v>
      </c>
    </row>
    <row r="212" spans="1:7" x14ac:dyDescent="0.3">
      <c r="A212" t="s">
        <v>622</v>
      </c>
      <c r="B212" t="s">
        <v>408</v>
      </c>
      <c r="C212" t="s">
        <v>414</v>
      </c>
      <c r="D212" t="s">
        <v>17</v>
      </c>
      <c r="E212" t="s">
        <v>153</v>
      </c>
      <c r="F212" t="s">
        <v>4142</v>
      </c>
      <c r="G212" t="s">
        <v>6867</v>
      </c>
    </row>
    <row r="213" spans="1:7" x14ac:dyDescent="0.3">
      <c r="A213" t="s">
        <v>623</v>
      </c>
      <c r="B213" t="s">
        <v>408</v>
      </c>
      <c r="C213" t="s">
        <v>414</v>
      </c>
      <c r="D213" t="s">
        <v>17</v>
      </c>
      <c r="E213" t="s">
        <v>154</v>
      </c>
      <c r="F213" t="s">
        <v>4146</v>
      </c>
      <c r="G213" t="s">
        <v>6868</v>
      </c>
    </row>
    <row r="214" spans="1:7" x14ac:dyDescent="0.3">
      <c r="A214" t="s">
        <v>624</v>
      </c>
      <c r="B214" t="s">
        <v>408</v>
      </c>
      <c r="C214" t="s">
        <v>414</v>
      </c>
      <c r="D214" t="s">
        <v>17</v>
      </c>
      <c r="E214" t="s">
        <v>155</v>
      </c>
      <c r="F214" t="s">
        <v>4222</v>
      </c>
      <c r="G214" t="s">
        <v>6869</v>
      </c>
    </row>
    <row r="215" spans="1:7" x14ac:dyDescent="0.3">
      <c r="A215" t="s">
        <v>625</v>
      </c>
      <c r="B215" t="s">
        <v>408</v>
      </c>
      <c r="C215" t="s">
        <v>414</v>
      </c>
      <c r="D215" t="s">
        <v>17</v>
      </c>
      <c r="E215" t="s">
        <v>156</v>
      </c>
      <c r="F215" t="s">
        <v>4256</v>
      </c>
      <c r="G215" t="s">
        <v>6870</v>
      </c>
    </row>
    <row r="216" spans="1:7" x14ac:dyDescent="0.3">
      <c r="A216" t="s">
        <v>626</v>
      </c>
      <c r="B216" t="s">
        <v>408</v>
      </c>
      <c r="C216" t="s">
        <v>414</v>
      </c>
      <c r="D216" t="s">
        <v>17</v>
      </c>
      <c r="E216" t="s">
        <v>157</v>
      </c>
      <c r="F216" t="s">
        <v>3870</v>
      </c>
      <c r="G216" t="s">
        <v>6871</v>
      </c>
    </row>
    <row r="217" spans="1:7" x14ac:dyDescent="0.3">
      <c r="A217" t="s">
        <v>627</v>
      </c>
      <c r="B217" t="s">
        <v>408</v>
      </c>
      <c r="C217" t="s">
        <v>414</v>
      </c>
      <c r="D217" t="s">
        <v>17</v>
      </c>
      <c r="E217" t="s">
        <v>158</v>
      </c>
      <c r="F217" t="s">
        <v>3704</v>
      </c>
      <c r="G217" t="s">
        <v>6872</v>
      </c>
    </row>
    <row r="218" spans="1:7" x14ac:dyDescent="0.3">
      <c r="A218" t="s">
        <v>628</v>
      </c>
      <c r="B218" t="s">
        <v>408</v>
      </c>
      <c r="C218" t="s">
        <v>414</v>
      </c>
      <c r="D218" t="s">
        <v>17</v>
      </c>
      <c r="E218" t="s">
        <v>159</v>
      </c>
      <c r="F218" t="s">
        <v>3888</v>
      </c>
      <c r="G218" t="s">
        <v>6873</v>
      </c>
    </row>
    <row r="219" spans="1:7" x14ac:dyDescent="0.3">
      <c r="A219" t="s">
        <v>629</v>
      </c>
      <c r="B219" t="s">
        <v>408</v>
      </c>
      <c r="C219" t="s">
        <v>414</v>
      </c>
      <c r="D219" t="s">
        <v>17</v>
      </c>
      <c r="E219" t="s">
        <v>160</v>
      </c>
      <c r="F219" t="s">
        <v>4000</v>
      </c>
      <c r="G219" t="s">
        <v>6874</v>
      </c>
    </row>
    <row r="220" spans="1:7" x14ac:dyDescent="0.3">
      <c r="A220" t="s">
        <v>630</v>
      </c>
      <c r="B220" t="s">
        <v>408</v>
      </c>
      <c r="C220" t="s">
        <v>414</v>
      </c>
      <c r="D220" t="s">
        <v>17</v>
      </c>
      <c r="E220" t="s">
        <v>161</v>
      </c>
      <c r="F220" t="s">
        <v>4126</v>
      </c>
      <c r="G220" t="s">
        <v>6875</v>
      </c>
    </row>
    <row r="221" spans="1:7" x14ac:dyDescent="0.3">
      <c r="A221" t="s">
        <v>631</v>
      </c>
      <c r="B221" t="s">
        <v>408</v>
      </c>
      <c r="C221" t="s">
        <v>414</v>
      </c>
      <c r="D221" t="s">
        <v>17</v>
      </c>
      <c r="E221" t="s">
        <v>162</v>
      </c>
      <c r="F221" t="s">
        <v>4170</v>
      </c>
      <c r="G221" t="s">
        <v>6876</v>
      </c>
    </row>
    <row r="222" spans="1:7" x14ac:dyDescent="0.3">
      <c r="A222" t="s">
        <v>632</v>
      </c>
      <c r="B222" t="s">
        <v>408</v>
      </c>
      <c r="C222" t="s">
        <v>414</v>
      </c>
      <c r="D222" t="s">
        <v>17</v>
      </c>
      <c r="E222" t="s">
        <v>163</v>
      </c>
      <c r="F222" t="s">
        <v>4264</v>
      </c>
      <c r="G222" t="s">
        <v>6877</v>
      </c>
    </row>
    <row r="223" spans="1:7" x14ac:dyDescent="0.3">
      <c r="A223" t="s">
        <v>633</v>
      </c>
      <c r="B223" t="s">
        <v>408</v>
      </c>
      <c r="C223" t="s">
        <v>414</v>
      </c>
      <c r="D223" t="s">
        <v>17</v>
      </c>
      <c r="E223" t="s">
        <v>164</v>
      </c>
      <c r="F223" t="s">
        <v>4274</v>
      </c>
      <c r="G223" t="s">
        <v>6878</v>
      </c>
    </row>
    <row r="224" spans="1:7" x14ac:dyDescent="0.3">
      <c r="A224" t="s">
        <v>634</v>
      </c>
      <c r="B224" t="s">
        <v>408</v>
      </c>
      <c r="C224" t="s">
        <v>414</v>
      </c>
      <c r="D224" t="s">
        <v>17</v>
      </c>
      <c r="E224" t="s">
        <v>165</v>
      </c>
      <c r="F224" t="s">
        <v>3716</v>
      </c>
      <c r="G224" t="s">
        <v>6879</v>
      </c>
    </row>
    <row r="225" spans="1:7" x14ac:dyDescent="0.3">
      <c r="A225" t="s">
        <v>635</v>
      </c>
      <c r="B225" t="s">
        <v>408</v>
      </c>
      <c r="C225" t="s">
        <v>414</v>
      </c>
      <c r="D225" t="s">
        <v>17</v>
      </c>
      <c r="E225" t="s">
        <v>166</v>
      </c>
      <c r="F225" t="s">
        <v>3730</v>
      </c>
      <c r="G225" t="s">
        <v>6880</v>
      </c>
    </row>
    <row r="226" spans="1:7" x14ac:dyDescent="0.3">
      <c r="A226" t="s">
        <v>636</v>
      </c>
      <c r="B226" t="s">
        <v>408</v>
      </c>
      <c r="C226" t="s">
        <v>414</v>
      </c>
      <c r="D226" t="s">
        <v>17</v>
      </c>
      <c r="E226" t="s">
        <v>167</v>
      </c>
      <c r="F226" t="s">
        <v>3672</v>
      </c>
      <c r="G226" t="s">
        <v>6881</v>
      </c>
    </row>
    <row r="227" spans="1:7" x14ac:dyDescent="0.3">
      <c r="A227" t="s">
        <v>637</v>
      </c>
      <c r="B227" t="s">
        <v>408</v>
      </c>
      <c r="C227" t="s">
        <v>414</v>
      </c>
      <c r="D227" t="s">
        <v>17</v>
      </c>
      <c r="E227" t="s">
        <v>168</v>
      </c>
      <c r="F227" t="s">
        <v>3772</v>
      </c>
      <c r="G227" t="s">
        <v>6882</v>
      </c>
    </row>
    <row r="228" spans="1:7" x14ac:dyDescent="0.3">
      <c r="A228" t="s">
        <v>638</v>
      </c>
      <c r="B228" t="s">
        <v>408</v>
      </c>
      <c r="C228" t="s">
        <v>414</v>
      </c>
      <c r="D228" t="s">
        <v>17</v>
      </c>
      <c r="E228" t="s">
        <v>169</v>
      </c>
      <c r="F228" t="s">
        <v>3804</v>
      </c>
      <c r="G228" t="s">
        <v>6883</v>
      </c>
    </row>
    <row r="229" spans="1:7" x14ac:dyDescent="0.3">
      <c r="A229" t="s">
        <v>639</v>
      </c>
      <c r="B229" t="s">
        <v>408</v>
      </c>
      <c r="C229" t="s">
        <v>414</v>
      </c>
      <c r="D229" t="s">
        <v>17</v>
      </c>
      <c r="E229" t="s">
        <v>170</v>
      </c>
      <c r="F229" t="s">
        <v>3906</v>
      </c>
      <c r="G229" t="s">
        <v>6884</v>
      </c>
    </row>
    <row r="230" spans="1:7" x14ac:dyDescent="0.3">
      <c r="A230" t="s">
        <v>640</v>
      </c>
      <c r="B230" t="s">
        <v>408</v>
      </c>
      <c r="C230" t="s">
        <v>414</v>
      </c>
      <c r="D230" t="s">
        <v>17</v>
      </c>
      <c r="E230" t="s">
        <v>171</v>
      </c>
      <c r="F230" t="s">
        <v>4012</v>
      </c>
      <c r="G230" t="s">
        <v>6885</v>
      </c>
    </row>
    <row r="231" spans="1:7" x14ac:dyDescent="0.3">
      <c r="A231" t="s">
        <v>641</v>
      </c>
      <c r="B231" t="s">
        <v>408</v>
      </c>
      <c r="C231" t="s">
        <v>414</v>
      </c>
      <c r="D231" t="s">
        <v>17</v>
      </c>
      <c r="E231" t="s">
        <v>172</v>
      </c>
      <c r="F231" t="s">
        <v>4188</v>
      </c>
      <c r="G231" t="s">
        <v>6886</v>
      </c>
    </row>
    <row r="232" spans="1:7" x14ac:dyDescent="0.3">
      <c r="A232" t="s">
        <v>642</v>
      </c>
      <c r="B232" t="s">
        <v>408</v>
      </c>
      <c r="C232" t="s">
        <v>414</v>
      </c>
      <c r="D232" t="s">
        <v>17</v>
      </c>
      <c r="E232" t="s">
        <v>173</v>
      </c>
      <c r="F232" t="s">
        <v>4202</v>
      </c>
      <c r="G232" t="s">
        <v>6887</v>
      </c>
    </row>
    <row r="233" spans="1:7" x14ac:dyDescent="0.3">
      <c r="A233" t="s">
        <v>643</v>
      </c>
      <c r="B233" t="s">
        <v>408</v>
      </c>
      <c r="C233" t="s">
        <v>414</v>
      </c>
      <c r="D233" t="s">
        <v>17</v>
      </c>
      <c r="E233" t="s">
        <v>174</v>
      </c>
      <c r="F233" t="s">
        <v>4216</v>
      </c>
      <c r="G233" t="s">
        <v>6888</v>
      </c>
    </row>
    <row r="234" spans="1:7" x14ac:dyDescent="0.3">
      <c r="A234" t="s">
        <v>644</v>
      </c>
      <c r="B234" t="s">
        <v>408</v>
      </c>
      <c r="C234" t="s">
        <v>414</v>
      </c>
      <c r="D234" t="s">
        <v>17</v>
      </c>
      <c r="E234" t="s">
        <v>175</v>
      </c>
      <c r="F234" t="s">
        <v>4238</v>
      </c>
      <c r="G234" t="s">
        <v>6889</v>
      </c>
    </row>
    <row r="235" spans="1:7" x14ac:dyDescent="0.3">
      <c r="A235" t="s">
        <v>645</v>
      </c>
      <c r="B235" t="s">
        <v>408</v>
      </c>
      <c r="C235" t="s">
        <v>414</v>
      </c>
      <c r="D235" t="s">
        <v>17</v>
      </c>
      <c r="E235" t="s">
        <v>176</v>
      </c>
      <c r="F235" t="s">
        <v>3802</v>
      </c>
      <c r="G235" t="s">
        <v>6890</v>
      </c>
    </row>
    <row r="236" spans="1:7" x14ac:dyDescent="0.3">
      <c r="A236" t="s">
        <v>646</v>
      </c>
      <c r="B236" t="s">
        <v>408</v>
      </c>
      <c r="C236" t="s">
        <v>414</v>
      </c>
      <c r="D236" t="s">
        <v>17</v>
      </c>
      <c r="E236" t="s">
        <v>177</v>
      </c>
      <c r="F236" t="s">
        <v>3864</v>
      </c>
      <c r="G236" t="s">
        <v>6891</v>
      </c>
    </row>
    <row r="237" spans="1:7" x14ac:dyDescent="0.3">
      <c r="A237" t="s">
        <v>647</v>
      </c>
      <c r="B237" t="s">
        <v>408</v>
      </c>
      <c r="C237" t="s">
        <v>414</v>
      </c>
      <c r="D237" t="s">
        <v>17</v>
      </c>
      <c r="E237" t="s">
        <v>178</v>
      </c>
      <c r="F237" t="s">
        <v>3614</v>
      </c>
      <c r="G237" t="s">
        <v>6892</v>
      </c>
    </row>
    <row r="238" spans="1:7" x14ac:dyDescent="0.3">
      <c r="A238" t="s">
        <v>648</v>
      </c>
      <c r="B238" t="s">
        <v>408</v>
      </c>
      <c r="C238" t="s">
        <v>414</v>
      </c>
      <c r="D238" t="s">
        <v>17</v>
      </c>
      <c r="E238" t="s">
        <v>179</v>
      </c>
      <c r="F238" t="s">
        <v>3646</v>
      </c>
      <c r="G238" t="s">
        <v>6893</v>
      </c>
    </row>
    <row r="239" spans="1:7" x14ac:dyDescent="0.3">
      <c r="A239" t="s">
        <v>649</v>
      </c>
      <c r="B239" t="s">
        <v>408</v>
      </c>
      <c r="C239" t="s">
        <v>414</v>
      </c>
      <c r="D239" t="s">
        <v>17</v>
      </c>
      <c r="E239" t="s">
        <v>180</v>
      </c>
      <c r="F239" t="s">
        <v>3724</v>
      </c>
      <c r="G239" t="s">
        <v>6894</v>
      </c>
    </row>
    <row r="240" spans="1:7" x14ac:dyDescent="0.3">
      <c r="A240" t="s">
        <v>650</v>
      </c>
      <c r="B240" t="s">
        <v>408</v>
      </c>
      <c r="C240" t="s">
        <v>414</v>
      </c>
      <c r="D240" t="s">
        <v>17</v>
      </c>
      <c r="E240" t="s">
        <v>181</v>
      </c>
      <c r="F240" t="s">
        <v>3742</v>
      </c>
      <c r="G240" t="s">
        <v>6895</v>
      </c>
    </row>
    <row r="241" spans="1:7" x14ac:dyDescent="0.3">
      <c r="A241" t="s">
        <v>651</v>
      </c>
      <c r="B241" t="s">
        <v>408</v>
      </c>
      <c r="C241" t="s">
        <v>414</v>
      </c>
      <c r="D241" t="s">
        <v>17</v>
      </c>
      <c r="E241" t="s">
        <v>182</v>
      </c>
      <c r="F241" t="s">
        <v>3892</v>
      </c>
      <c r="G241" t="s">
        <v>6896</v>
      </c>
    </row>
    <row r="242" spans="1:7" x14ac:dyDescent="0.3">
      <c r="A242" t="s">
        <v>652</v>
      </c>
      <c r="B242" t="s">
        <v>408</v>
      </c>
      <c r="C242" t="s">
        <v>414</v>
      </c>
      <c r="D242" t="s">
        <v>17</v>
      </c>
      <c r="E242" t="s">
        <v>183</v>
      </c>
      <c r="F242" t="s">
        <v>4232</v>
      </c>
      <c r="G242" t="s">
        <v>6897</v>
      </c>
    </row>
    <row r="243" spans="1:7" x14ac:dyDescent="0.3">
      <c r="A243" t="s">
        <v>653</v>
      </c>
      <c r="B243" t="s">
        <v>408</v>
      </c>
      <c r="C243" t="s">
        <v>414</v>
      </c>
      <c r="D243" t="s">
        <v>17</v>
      </c>
      <c r="E243" t="s">
        <v>184</v>
      </c>
      <c r="F243" t="s">
        <v>3896</v>
      </c>
      <c r="G243" t="s">
        <v>6898</v>
      </c>
    </row>
    <row r="244" spans="1:7" x14ac:dyDescent="0.3">
      <c r="A244" t="s">
        <v>654</v>
      </c>
      <c r="B244" t="s">
        <v>408</v>
      </c>
      <c r="C244" t="s">
        <v>414</v>
      </c>
      <c r="D244" t="s">
        <v>17</v>
      </c>
      <c r="E244" t="s">
        <v>185</v>
      </c>
      <c r="F244" t="s">
        <v>3612</v>
      </c>
      <c r="G244" t="s">
        <v>6899</v>
      </c>
    </row>
    <row r="245" spans="1:7" x14ac:dyDescent="0.3">
      <c r="A245" t="s">
        <v>655</v>
      </c>
      <c r="B245" t="s">
        <v>408</v>
      </c>
      <c r="C245" t="s">
        <v>414</v>
      </c>
      <c r="D245" t="s">
        <v>17</v>
      </c>
      <c r="E245" t="s">
        <v>186</v>
      </c>
      <c r="F245" t="s">
        <v>3626</v>
      </c>
      <c r="G245" t="s">
        <v>6900</v>
      </c>
    </row>
    <row r="246" spans="1:7" x14ac:dyDescent="0.3">
      <c r="A246" t="s">
        <v>656</v>
      </c>
      <c r="B246" t="s">
        <v>408</v>
      </c>
      <c r="C246" t="s">
        <v>414</v>
      </c>
      <c r="D246" t="s">
        <v>17</v>
      </c>
      <c r="E246" t="s">
        <v>187</v>
      </c>
      <c r="F246" t="s">
        <v>3852</v>
      </c>
      <c r="G246" t="s">
        <v>6901</v>
      </c>
    </row>
    <row r="247" spans="1:7" x14ac:dyDescent="0.3">
      <c r="A247" t="s">
        <v>657</v>
      </c>
      <c r="B247" t="s">
        <v>408</v>
      </c>
      <c r="C247" t="s">
        <v>414</v>
      </c>
      <c r="D247" t="s">
        <v>17</v>
      </c>
      <c r="E247" t="s">
        <v>188</v>
      </c>
      <c r="F247" t="s">
        <v>3944</v>
      </c>
      <c r="G247" t="s">
        <v>6902</v>
      </c>
    </row>
    <row r="248" spans="1:7" x14ac:dyDescent="0.3">
      <c r="A248" t="s">
        <v>658</v>
      </c>
      <c r="B248" t="s">
        <v>408</v>
      </c>
      <c r="C248" t="s">
        <v>414</v>
      </c>
      <c r="D248" t="s">
        <v>17</v>
      </c>
      <c r="E248" t="s">
        <v>189</v>
      </c>
      <c r="F248" t="s">
        <v>3946</v>
      </c>
      <c r="G248" t="s">
        <v>6903</v>
      </c>
    </row>
    <row r="249" spans="1:7" x14ac:dyDescent="0.3">
      <c r="A249" t="s">
        <v>659</v>
      </c>
      <c r="B249" t="s">
        <v>408</v>
      </c>
      <c r="C249" t="s">
        <v>414</v>
      </c>
      <c r="D249" t="s">
        <v>17</v>
      </c>
      <c r="E249" t="s">
        <v>190</v>
      </c>
      <c r="F249" t="s">
        <v>3954</v>
      </c>
      <c r="G249" t="s">
        <v>6904</v>
      </c>
    </row>
    <row r="250" spans="1:7" x14ac:dyDescent="0.3">
      <c r="A250" t="s">
        <v>660</v>
      </c>
      <c r="B250" t="s">
        <v>408</v>
      </c>
      <c r="C250" t="s">
        <v>414</v>
      </c>
      <c r="D250" t="s">
        <v>17</v>
      </c>
      <c r="E250" t="s">
        <v>191</v>
      </c>
      <c r="F250" t="s">
        <v>4088</v>
      </c>
      <c r="G250" t="s">
        <v>6905</v>
      </c>
    </row>
    <row r="251" spans="1:7" x14ac:dyDescent="0.3">
      <c r="A251" t="s">
        <v>661</v>
      </c>
      <c r="B251" t="s">
        <v>408</v>
      </c>
      <c r="C251" t="s">
        <v>414</v>
      </c>
      <c r="D251" t="s">
        <v>17</v>
      </c>
      <c r="E251" t="s">
        <v>192</v>
      </c>
      <c r="F251" t="s">
        <v>4092</v>
      </c>
      <c r="G251" t="s">
        <v>6906</v>
      </c>
    </row>
    <row r="252" spans="1:7" x14ac:dyDescent="0.3">
      <c r="A252" t="s">
        <v>662</v>
      </c>
      <c r="B252" t="s">
        <v>408</v>
      </c>
      <c r="C252" t="s">
        <v>414</v>
      </c>
      <c r="D252" t="s">
        <v>17</v>
      </c>
      <c r="E252" t="s">
        <v>193</v>
      </c>
      <c r="F252" t="s">
        <v>4194</v>
      </c>
      <c r="G252" t="s">
        <v>6907</v>
      </c>
    </row>
    <row r="253" spans="1:7" x14ac:dyDescent="0.3">
      <c r="A253" t="s">
        <v>663</v>
      </c>
      <c r="B253" t="s">
        <v>408</v>
      </c>
      <c r="C253" t="s">
        <v>414</v>
      </c>
      <c r="D253" t="s">
        <v>17</v>
      </c>
      <c r="E253" t="s">
        <v>194</v>
      </c>
      <c r="F253" t="s">
        <v>4198</v>
      </c>
      <c r="G253" t="s">
        <v>6908</v>
      </c>
    </row>
    <row r="254" spans="1:7" x14ac:dyDescent="0.3">
      <c r="A254" t="s">
        <v>664</v>
      </c>
      <c r="B254" t="s">
        <v>408</v>
      </c>
      <c r="C254" t="s">
        <v>414</v>
      </c>
      <c r="D254" t="s">
        <v>17</v>
      </c>
      <c r="E254" t="s">
        <v>195</v>
      </c>
      <c r="F254" t="s">
        <v>4248</v>
      </c>
      <c r="G254" t="s">
        <v>6909</v>
      </c>
    </row>
    <row r="255" spans="1:7" x14ac:dyDescent="0.3">
      <c r="A255" t="s">
        <v>665</v>
      </c>
      <c r="B255" t="s">
        <v>408</v>
      </c>
      <c r="C255" t="s">
        <v>414</v>
      </c>
      <c r="D255" t="s">
        <v>17</v>
      </c>
      <c r="E255" t="s">
        <v>196</v>
      </c>
      <c r="F255" t="s">
        <v>4276</v>
      </c>
      <c r="G255" t="s">
        <v>6910</v>
      </c>
    </row>
    <row r="256" spans="1:7" x14ac:dyDescent="0.3">
      <c r="A256" t="s">
        <v>666</v>
      </c>
      <c r="B256" t="s">
        <v>408</v>
      </c>
      <c r="C256" t="s">
        <v>414</v>
      </c>
      <c r="D256" t="s">
        <v>17</v>
      </c>
      <c r="E256" t="s">
        <v>197</v>
      </c>
      <c r="F256" t="s">
        <v>3598</v>
      </c>
      <c r="G256" t="s">
        <v>6911</v>
      </c>
    </row>
    <row r="257" spans="1:7" x14ac:dyDescent="0.3">
      <c r="A257" t="s">
        <v>667</v>
      </c>
      <c r="B257" t="s">
        <v>408</v>
      </c>
      <c r="C257" t="s">
        <v>414</v>
      </c>
      <c r="D257" t="s">
        <v>17</v>
      </c>
      <c r="E257" t="s">
        <v>198</v>
      </c>
      <c r="F257" t="s">
        <v>3676</v>
      </c>
      <c r="G257" t="s">
        <v>6912</v>
      </c>
    </row>
    <row r="258" spans="1:7" x14ac:dyDescent="0.3">
      <c r="A258" t="s">
        <v>668</v>
      </c>
      <c r="B258" t="s">
        <v>408</v>
      </c>
      <c r="C258" t="s">
        <v>414</v>
      </c>
      <c r="D258" t="s">
        <v>17</v>
      </c>
      <c r="E258" t="s">
        <v>199</v>
      </c>
      <c r="F258" t="s">
        <v>3620</v>
      </c>
      <c r="G258" t="s">
        <v>6913</v>
      </c>
    </row>
    <row r="259" spans="1:7" x14ac:dyDescent="0.3">
      <c r="A259" t="s">
        <v>669</v>
      </c>
      <c r="B259" t="s">
        <v>408</v>
      </c>
      <c r="C259" t="s">
        <v>414</v>
      </c>
      <c r="D259" t="s">
        <v>17</v>
      </c>
      <c r="E259" t="s">
        <v>200</v>
      </c>
      <c r="F259" t="s">
        <v>3688</v>
      </c>
      <c r="G259" t="s">
        <v>6914</v>
      </c>
    </row>
    <row r="260" spans="1:7" x14ac:dyDescent="0.3">
      <c r="A260" t="s">
        <v>670</v>
      </c>
      <c r="B260" t="s">
        <v>408</v>
      </c>
      <c r="C260" t="s">
        <v>414</v>
      </c>
      <c r="D260" t="s">
        <v>17</v>
      </c>
      <c r="E260" t="s">
        <v>201</v>
      </c>
      <c r="F260" t="s">
        <v>3696</v>
      </c>
      <c r="G260" t="s">
        <v>6915</v>
      </c>
    </row>
    <row r="261" spans="1:7" x14ac:dyDescent="0.3">
      <c r="A261" t="s">
        <v>671</v>
      </c>
      <c r="B261" t="s">
        <v>408</v>
      </c>
      <c r="C261" t="s">
        <v>414</v>
      </c>
      <c r="D261" t="s">
        <v>17</v>
      </c>
      <c r="E261" t="s">
        <v>202</v>
      </c>
      <c r="F261" t="s">
        <v>3700</v>
      </c>
      <c r="G261" t="s">
        <v>6916</v>
      </c>
    </row>
    <row r="262" spans="1:7" x14ac:dyDescent="0.3">
      <c r="A262" t="s">
        <v>672</v>
      </c>
      <c r="B262" t="s">
        <v>408</v>
      </c>
      <c r="C262" t="s">
        <v>414</v>
      </c>
      <c r="D262" t="s">
        <v>17</v>
      </c>
      <c r="E262" t="s">
        <v>203</v>
      </c>
      <c r="F262" t="s">
        <v>3678</v>
      </c>
      <c r="G262" t="s">
        <v>6917</v>
      </c>
    </row>
    <row r="263" spans="1:7" x14ac:dyDescent="0.3">
      <c r="A263" t="s">
        <v>673</v>
      </c>
      <c r="B263" t="s">
        <v>408</v>
      </c>
      <c r="C263" t="s">
        <v>414</v>
      </c>
      <c r="D263" t="s">
        <v>17</v>
      </c>
      <c r="E263" t="s">
        <v>204</v>
      </c>
      <c r="F263" t="s">
        <v>3758</v>
      </c>
      <c r="G263" t="s">
        <v>6918</v>
      </c>
    </row>
    <row r="264" spans="1:7" x14ac:dyDescent="0.3">
      <c r="A264" t="s">
        <v>674</v>
      </c>
      <c r="B264" t="s">
        <v>408</v>
      </c>
      <c r="C264" t="s">
        <v>414</v>
      </c>
      <c r="D264" t="s">
        <v>17</v>
      </c>
      <c r="E264" t="s">
        <v>205</v>
      </c>
      <c r="F264" t="s">
        <v>3956</v>
      </c>
      <c r="G264" t="s">
        <v>6919</v>
      </c>
    </row>
    <row r="265" spans="1:7" x14ac:dyDescent="0.3">
      <c r="A265" t="s">
        <v>675</v>
      </c>
      <c r="B265" t="s">
        <v>408</v>
      </c>
      <c r="C265" t="s">
        <v>414</v>
      </c>
      <c r="D265" t="s">
        <v>17</v>
      </c>
      <c r="E265" t="s">
        <v>206</v>
      </c>
      <c r="F265" t="s">
        <v>3962</v>
      </c>
      <c r="G265" t="s">
        <v>6920</v>
      </c>
    </row>
    <row r="266" spans="1:7" x14ac:dyDescent="0.3">
      <c r="A266" t="s">
        <v>676</v>
      </c>
      <c r="B266" t="s">
        <v>408</v>
      </c>
      <c r="C266" t="s">
        <v>414</v>
      </c>
      <c r="D266" t="s">
        <v>17</v>
      </c>
      <c r="E266" t="s">
        <v>207</v>
      </c>
      <c r="F266" t="s">
        <v>4008</v>
      </c>
      <c r="G266" t="s">
        <v>6921</v>
      </c>
    </row>
    <row r="267" spans="1:7" x14ac:dyDescent="0.3">
      <c r="A267" t="s">
        <v>677</v>
      </c>
      <c r="B267" t="s">
        <v>408</v>
      </c>
      <c r="C267" t="s">
        <v>414</v>
      </c>
      <c r="D267" t="s">
        <v>17</v>
      </c>
      <c r="E267" t="s">
        <v>208</v>
      </c>
      <c r="F267" t="s">
        <v>4032</v>
      </c>
      <c r="G267" t="s">
        <v>6922</v>
      </c>
    </row>
    <row r="268" spans="1:7" x14ac:dyDescent="0.3">
      <c r="A268" t="s">
        <v>678</v>
      </c>
      <c r="B268" t="s">
        <v>408</v>
      </c>
      <c r="C268" t="s">
        <v>414</v>
      </c>
      <c r="D268" t="s">
        <v>17</v>
      </c>
      <c r="E268" t="s">
        <v>209</v>
      </c>
      <c r="F268" t="s">
        <v>4040</v>
      </c>
      <c r="G268" t="s">
        <v>6923</v>
      </c>
    </row>
    <row r="269" spans="1:7" x14ac:dyDescent="0.3">
      <c r="A269" t="s">
        <v>679</v>
      </c>
      <c r="B269" t="s">
        <v>408</v>
      </c>
      <c r="C269" t="s">
        <v>414</v>
      </c>
      <c r="D269" t="s">
        <v>17</v>
      </c>
      <c r="E269" t="s">
        <v>210</v>
      </c>
      <c r="F269" t="s">
        <v>4094</v>
      </c>
      <c r="G269" t="s">
        <v>6924</v>
      </c>
    </row>
    <row r="270" spans="1:7" x14ac:dyDescent="0.3">
      <c r="A270" t="s">
        <v>680</v>
      </c>
      <c r="B270" t="s">
        <v>408</v>
      </c>
      <c r="C270" t="s">
        <v>414</v>
      </c>
      <c r="D270" t="s">
        <v>17</v>
      </c>
      <c r="E270" t="s">
        <v>211</v>
      </c>
      <c r="F270" t="s">
        <v>4108</v>
      </c>
      <c r="G270" t="s">
        <v>6925</v>
      </c>
    </row>
    <row r="271" spans="1:7" x14ac:dyDescent="0.3">
      <c r="A271" t="s">
        <v>681</v>
      </c>
      <c r="B271" t="s">
        <v>408</v>
      </c>
      <c r="C271" t="s">
        <v>414</v>
      </c>
      <c r="D271" t="s">
        <v>17</v>
      </c>
      <c r="E271" t="s">
        <v>212</v>
      </c>
      <c r="F271" t="s">
        <v>4112</v>
      </c>
      <c r="G271" t="s">
        <v>6926</v>
      </c>
    </row>
    <row r="272" spans="1:7" x14ac:dyDescent="0.3">
      <c r="A272" t="s">
        <v>682</v>
      </c>
      <c r="B272" t="s">
        <v>408</v>
      </c>
      <c r="C272" t="s">
        <v>414</v>
      </c>
      <c r="D272" t="s">
        <v>17</v>
      </c>
      <c r="E272" t="s">
        <v>213</v>
      </c>
      <c r="F272" t="s">
        <v>4154</v>
      </c>
      <c r="G272" t="s">
        <v>6927</v>
      </c>
    </row>
    <row r="273" spans="1:7" x14ac:dyDescent="0.3">
      <c r="A273" t="s">
        <v>683</v>
      </c>
      <c r="B273" t="s">
        <v>408</v>
      </c>
      <c r="C273" t="s">
        <v>414</v>
      </c>
      <c r="D273" t="s">
        <v>17</v>
      </c>
      <c r="E273" t="s">
        <v>214</v>
      </c>
      <c r="F273" t="s">
        <v>4160</v>
      </c>
      <c r="G273" t="s">
        <v>6928</v>
      </c>
    </row>
    <row r="274" spans="1:7" x14ac:dyDescent="0.3">
      <c r="A274" t="s">
        <v>684</v>
      </c>
      <c r="B274" t="s">
        <v>408</v>
      </c>
      <c r="C274" t="s">
        <v>414</v>
      </c>
      <c r="D274" t="s">
        <v>17</v>
      </c>
      <c r="E274" t="s">
        <v>215</v>
      </c>
      <c r="F274" t="s">
        <v>4168</v>
      </c>
      <c r="G274" t="s">
        <v>6929</v>
      </c>
    </row>
    <row r="275" spans="1:7" x14ac:dyDescent="0.3">
      <c r="A275" t="s">
        <v>685</v>
      </c>
      <c r="B275" t="s">
        <v>408</v>
      </c>
      <c r="C275" t="s">
        <v>414</v>
      </c>
      <c r="D275" t="s">
        <v>17</v>
      </c>
      <c r="E275" t="s">
        <v>216</v>
      </c>
      <c r="F275" t="s">
        <v>4180</v>
      </c>
      <c r="G275" t="s">
        <v>6930</v>
      </c>
    </row>
    <row r="276" spans="1:7" x14ac:dyDescent="0.3">
      <c r="A276" t="s">
        <v>686</v>
      </c>
      <c r="B276" t="s">
        <v>408</v>
      </c>
      <c r="C276" t="s">
        <v>414</v>
      </c>
      <c r="D276" t="s">
        <v>17</v>
      </c>
      <c r="E276" t="s">
        <v>217</v>
      </c>
      <c r="F276" t="s">
        <v>4246</v>
      </c>
      <c r="G276" t="s">
        <v>6931</v>
      </c>
    </row>
    <row r="277" spans="1:7" x14ac:dyDescent="0.3">
      <c r="A277" t="s">
        <v>687</v>
      </c>
      <c r="B277" t="s">
        <v>408</v>
      </c>
      <c r="C277" t="s">
        <v>414</v>
      </c>
      <c r="D277" t="s">
        <v>17</v>
      </c>
      <c r="E277" t="s">
        <v>218</v>
      </c>
      <c r="F277" t="s">
        <v>4278</v>
      </c>
      <c r="G277" t="s">
        <v>6932</v>
      </c>
    </row>
    <row r="278" spans="1:7" x14ac:dyDescent="0.3">
      <c r="A278" t="s">
        <v>688</v>
      </c>
      <c r="B278" t="s">
        <v>408</v>
      </c>
      <c r="C278" t="s">
        <v>414</v>
      </c>
      <c r="D278" t="s">
        <v>17</v>
      </c>
      <c r="E278" t="s">
        <v>219</v>
      </c>
      <c r="F278" t="s">
        <v>4220</v>
      </c>
      <c r="G278" t="s">
        <v>6933</v>
      </c>
    </row>
    <row r="279" spans="1:7" x14ac:dyDescent="0.3">
      <c r="A279" t="s">
        <v>689</v>
      </c>
      <c r="B279" t="s">
        <v>408</v>
      </c>
      <c r="C279" t="s">
        <v>414</v>
      </c>
      <c r="D279" t="s">
        <v>17</v>
      </c>
      <c r="E279" t="s">
        <v>220</v>
      </c>
      <c r="F279" t="s">
        <v>3648</v>
      </c>
      <c r="G279" t="s">
        <v>6934</v>
      </c>
    </row>
    <row r="280" spans="1:7" x14ac:dyDescent="0.3">
      <c r="A280" t="s">
        <v>690</v>
      </c>
      <c r="B280" t="s">
        <v>408</v>
      </c>
      <c r="C280" t="s">
        <v>414</v>
      </c>
      <c r="D280" t="s">
        <v>17</v>
      </c>
      <c r="E280" t="s">
        <v>221</v>
      </c>
      <c r="F280" t="s">
        <v>3734</v>
      </c>
      <c r="G280" t="s">
        <v>6935</v>
      </c>
    </row>
    <row r="281" spans="1:7" x14ac:dyDescent="0.3">
      <c r="A281" t="s">
        <v>691</v>
      </c>
      <c r="B281" t="s">
        <v>408</v>
      </c>
      <c r="C281" t="s">
        <v>414</v>
      </c>
      <c r="D281" t="s">
        <v>17</v>
      </c>
      <c r="E281" t="s">
        <v>222</v>
      </c>
      <c r="F281" t="s">
        <v>3744</v>
      </c>
      <c r="G281" t="s">
        <v>6936</v>
      </c>
    </row>
    <row r="282" spans="1:7" x14ac:dyDescent="0.3">
      <c r="A282" t="s">
        <v>692</v>
      </c>
      <c r="B282" t="s">
        <v>408</v>
      </c>
      <c r="C282" t="s">
        <v>414</v>
      </c>
      <c r="D282" t="s">
        <v>17</v>
      </c>
      <c r="E282" t="s">
        <v>223</v>
      </c>
      <c r="F282" t="s">
        <v>3774</v>
      </c>
      <c r="G282" t="s">
        <v>6937</v>
      </c>
    </row>
    <row r="283" spans="1:7" x14ac:dyDescent="0.3">
      <c r="A283" t="s">
        <v>693</v>
      </c>
      <c r="B283" t="s">
        <v>408</v>
      </c>
      <c r="C283" t="s">
        <v>414</v>
      </c>
      <c r="D283" t="s">
        <v>17</v>
      </c>
      <c r="E283" t="s">
        <v>224</v>
      </c>
      <c r="F283" t="s">
        <v>3786</v>
      </c>
      <c r="G283" t="s">
        <v>6938</v>
      </c>
    </row>
    <row r="284" spans="1:7" x14ac:dyDescent="0.3">
      <c r="A284" t="s">
        <v>694</v>
      </c>
      <c r="B284" t="s">
        <v>408</v>
      </c>
      <c r="C284" t="s">
        <v>414</v>
      </c>
      <c r="D284" t="s">
        <v>17</v>
      </c>
      <c r="E284" t="s">
        <v>225</v>
      </c>
      <c r="F284" t="s">
        <v>3790</v>
      </c>
      <c r="G284" t="s">
        <v>6939</v>
      </c>
    </row>
    <row r="285" spans="1:7" x14ac:dyDescent="0.3">
      <c r="A285" t="s">
        <v>695</v>
      </c>
      <c r="B285" t="s">
        <v>408</v>
      </c>
      <c r="C285" t="s">
        <v>414</v>
      </c>
      <c r="D285" t="s">
        <v>17</v>
      </c>
      <c r="E285" t="s">
        <v>226</v>
      </c>
      <c r="F285" t="s">
        <v>3862</v>
      </c>
      <c r="G285" t="s">
        <v>6940</v>
      </c>
    </row>
    <row r="286" spans="1:7" x14ac:dyDescent="0.3">
      <c r="A286" t="s">
        <v>696</v>
      </c>
      <c r="B286" t="s">
        <v>408</v>
      </c>
      <c r="C286" t="s">
        <v>414</v>
      </c>
      <c r="D286" t="s">
        <v>17</v>
      </c>
      <c r="E286" t="s">
        <v>227</v>
      </c>
      <c r="F286" t="s">
        <v>3886</v>
      </c>
      <c r="G286" t="s">
        <v>6941</v>
      </c>
    </row>
    <row r="287" spans="1:7" x14ac:dyDescent="0.3">
      <c r="A287" t="s">
        <v>697</v>
      </c>
      <c r="B287" t="s">
        <v>408</v>
      </c>
      <c r="C287" t="s">
        <v>414</v>
      </c>
      <c r="D287" t="s">
        <v>17</v>
      </c>
      <c r="E287" t="s">
        <v>228</v>
      </c>
      <c r="F287" t="s">
        <v>3934</v>
      </c>
      <c r="G287" t="s">
        <v>6942</v>
      </c>
    </row>
    <row r="288" spans="1:7" x14ac:dyDescent="0.3">
      <c r="A288" t="s">
        <v>698</v>
      </c>
      <c r="B288" t="s">
        <v>408</v>
      </c>
      <c r="C288" t="s">
        <v>414</v>
      </c>
      <c r="D288" t="s">
        <v>17</v>
      </c>
      <c r="E288" t="s">
        <v>229</v>
      </c>
      <c r="F288" t="s">
        <v>3960</v>
      </c>
      <c r="G288" t="s">
        <v>6943</v>
      </c>
    </row>
    <row r="289" spans="1:7" x14ac:dyDescent="0.3">
      <c r="A289" t="s">
        <v>699</v>
      </c>
      <c r="B289" t="s">
        <v>408</v>
      </c>
      <c r="C289" t="s">
        <v>414</v>
      </c>
      <c r="D289" t="s">
        <v>17</v>
      </c>
      <c r="E289" t="s">
        <v>230</v>
      </c>
      <c r="F289" t="s">
        <v>3980</v>
      </c>
      <c r="G289" t="s">
        <v>6944</v>
      </c>
    </row>
    <row r="290" spans="1:7" x14ac:dyDescent="0.3">
      <c r="A290" t="s">
        <v>700</v>
      </c>
      <c r="B290" t="s">
        <v>408</v>
      </c>
      <c r="C290" t="s">
        <v>414</v>
      </c>
      <c r="D290" t="s">
        <v>17</v>
      </c>
      <c r="E290" t="s">
        <v>231</v>
      </c>
      <c r="F290" t="s">
        <v>4020</v>
      </c>
      <c r="G290" t="s">
        <v>6945</v>
      </c>
    </row>
    <row r="291" spans="1:7" x14ac:dyDescent="0.3">
      <c r="A291" t="s">
        <v>701</v>
      </c>
      <c r="B291" t="s">
        <v>408</v>
      </c>
      <c r="C291" t="s">
        <v>414</v>
      </c>
      <c r="D291" t="s">
        <v>17</v>
      </c>
      <c r="E291" t="s">
        <v>232</v>
      </c>
      <c r="F291" t="s">
        <v>4036</v>
      </c>
      <c r="G291" t="s">
        <v>6946</v>
      </c>
    </row>
    <row r="292" spans="1:7" x14ac:dyDescent="0.3">
      <c r="A292" t="s">
        <v>702</v>
      </c>
      <c r="B292" t="s">
        <v>408</v>
      </c>
      <c r="C292" t="s">
        <v>414</v>
      </c>
      <c r="D292" t="s">
        <v>17</v>
      </c>
      <c r="E292" t="s">
        <v>233</v>
      </c>
      <c r="F292" t="s">
        <v>4052</v>
      </c>
      <c r="G292" t="s">
        <v>6947</v>
      </c>
    </row>
    <row r="293" spans="1:7" x14ac:dyDescent="0.3">
      <c r="A293" t="s">
        <v>703</v>
      </c>
      <c r="B293" t="s">
        <v>408</v>
      </c>
      <c r="C293" t="s">
        <v>414</v>
      </c>
      <c r="D293" t="s">
        <v>17</v>
      </c>
      <c r="E293" t="s">
        <v>234</v>
      </c>
      <c r="F293" t="s">
        <v>4144</v>
      </c>
      <c r="G293" t="s">
        <v>6948</v>
      </c>
    </row>
    <row r="294" spans="1:7" x14ac:dyDescent="0.3">
      <c r="A294" t="s">
        <v>704</v>
      </c>
      <c r="B294" t="s">
        <v>408</v>
      </c>
      <c r="C294" t="s">
        <v>414</v>
      </c>
      <c r="D294" t="s">
        <v>17</v>
      </c>
      <c r="E294" t="s">
        <v>235</v>
      </c>
      <c r="F294" t="s">
        <v>4224</v>
      </c>
      <c r="G294" t="s">
        <v>6949</v>
      </c>
    </row>
    <row r="295" spans="1:7" x14ac:dyDescent="0.3">
      <c r="A295" t="s">
        <v>705</v>
      </c>
      <c r="B295" t="s">
        <v>408</v>
      </c>
      <c r="C295" t="s">
        <v>414</v>
      </c>
      <c r="D295" t="s">
        <v>17</v>
      </c>
      <c r="E295" t="s">
        <v>236</v>
      </c>
      <c r="F295" t="s">
        <v>4236</v>
      </c>
      <c r="G295" t="s">
        <v>6950</v>
      </c>
    </row>
    <row r="296" spans="1:7" x14ac:dyDescent="0.3">
      <c r="A296" t="s">
        <v>706</v>
      </c>
      <c r="B296" t="s">
        <v>408</v>
      </c>
      <c r="C296" t="s">
        <v>414</v>
      </c>
      <c r="D296" t="s">
        <v>17</v>
      </c>
      <c r="E296" t="s">
        <v>237</v>
      </c>
      <c r="F296" t="s">
        <v>4262</v>
      </c>
      <c r="G296" t="s">
        <v>6951</v>
      </c>
    </row>
    <row r="297" spans="1:7" x14ac:dyDescent="0.3">
      <c r="A297" t="s">
        <v>707</v>
      </c>
      <c r="B297" t="s">
        <v>408</v>
      </c>
      <c r="C297" t="s">
        <v>414</v>
      </c>
      <c r="D297" t="s">
        <v>17</v>
      </c>
      <c r="E297" t="s">
        <v>238</v>
      </c>
      <c r="F297" t="s">
        <v>4268</v>
      </c>
      <c r="G297" t="s">
        <v>6952</v>
      </c>
    </row>
    <row r="298" spans="1:7" x14ac:dyDescent="0.3">
      <c r="A298" t="s">
        <v>708</v>
      </c>
      <c r="B298" t="s">
        <v>408</v>
      </c>
      <c r="C298" t="s">
        <v>414</v>
      </c>
      <c r="D298" t="s">
        <v>17</v>
      </c>
      <c r="E298" t="s">
        <v>239</v>
      </c>
      <c r="F298" t="s">
        <v>3682</v>
      </c>
      <c r="G298" t="s">
        <v>6953</v>
      </c>
    </row>
    <row r="299" spans="1:7" x14ac:dyDescent="0.3">
      <c r="A299" t="s">
        <v>709</v>
      </c>
      <c r="B299" t="s">
        <v>408</v>
      </c>
      <c r="C299" t="s">
        <v>414</v>
      </c>
      <c r="D299" t="s">
        <v>17</v>
      </c>
      <c r="E299" t="s">
        <v>240</v>
      </c>
      <c r="F299" t="s">
        <v>3608</v>
      </c>
      <c r="G299" t="s">
        <v>6954</v>
      </c>
    </row>
    <row r="300" spans="1:7" x14ac:dyDescent="0.3">
      <c r="A300" t="s">
        <v>710</v>
      </c>
      <c r="B300" t="s">
        <v>408</v>
      </c>
      <c r="C300" t="s">
        <v>414</v>
      </c>
      <c r="D300" t="s">
        <v>17</v>
      </c>
      <c r="E300" t="s">
        <v>241</v>
      </c>
      <c r="F300" t="s">
        <v>3710</v>
      </c>
      <c r="G300" t="s">
        <v>6955</v>
      </c>
    </row>
    <row r="301" spans="1:7" x14ac:dyDescent="0.3">
      <c r="A301" t="s">
        <v>711</v>
      </c>
      <c r="B301" t="s">
        <v>408</v>
      </c>
      <c r="C301" t="s">
        <v>414</v>
      </c>
      <c r="D301" t="s">
        <v>17</v>
      </c>
      <c r="E301" t="s">
        <v>242</v>
      </c>
      <c r="F301" t="s">
        <v>3736</v>
      </c>
      <c r="G301" t="s">
        <v>6956</v>
      </c>
    </row>
    <row r="302" spans="1:7" x14ac:dyDescent="0.3">
      <c r="A302" t="s">
        <v>712</v>
      </c>
      <c r="B302" t="s">
        <v>408</v>
      </c>
      <c r="C302" t="s">
        <v>414</v>
      </c>
      <c r="D302" t="s">
        <v>17</v>
      </c>
      <c r="E302" t="s">
        <v>243</v>
      </c>
      <c r="F302" t="s">
        <v>3768</v>
      </c>
      <c r="G302" t="s">
        <v>6957</v>
      </c>
    </row>
    <row r="303" spans="1:7" x14ac:dyDescent="0.3">
      <c r="A303" t="s">
        <v>713</v>
      </c>
      <c r="B303" t="s">
        <v>408</v>
      </c>
      <c r="C303" t="s">
        <v>414</v>
      </c>
      <c r="D303" t="s">
        <v>17</v>
      </c>
      <c r="E303" t="s">
        <v>244</v>
      </c>
      <c r="F303" t="s">
        <v>3890</v>
      </c>
      <c r="G303" t="s">
        <v>6958</v>
      </c>
    </row>
    <row r="304" spans="1:7" x14ac:dyDescent="0.3">
      <c r="A304" t="s">
        <v>714</v>
      </c>
      <c r="B304" t="s">
        <v>408</v>
      </c>
      <c r="C304" t="s">
        <v>414</v>
      </c>
      <c r="D304" t="s">
        <v>17</v>
      </c>
      <c r="E304" t="s">
        <v>245</v>
      </c>
      <c r="F304" t="s">
        <v>3902</v>
      </c>
      <c r="G304" t="s">
        <v>6959</v>
      </c>
    </row>
    <row r="305" spans="1:7" x14ac:dyDescent="0.3">
      <c r="A305" t="s">
        <v>715</v>
      </c>
      <c r="B305" t="s">
        <v>408</v>
      </c>
      <c r="C305" t="s">
        <v>414</v>
      </c>
      <c r="D305" t="s">
        <v>17</v>
      </c>
      <c r="E305" t="s">
        <v>246</v>
      </c>
      <c r="F305" t="s">
        <v>3908</v>
      </c>
      <c r="G305" t="s">
        <v>6960</v>
      </c>
    </row>
    <row r="306" spans="1:7" x14ac:dyDescent="0.3">
      <c r="A306" t="s">
        <v>716</v>
      </c>
      <c r="B306" t="s">
        <v>408</v>
      </c>
      <c r="C306" t="s">
        <v>414</v>
      </c>
      <c r="D306" t="s">
        <v>17</v>
      </c>
      <c r="E306" t="s">
        <v>247</v>
      </c>
      <c r="F306" t="s">
        <v>4072</v>
      </c>
      <c r="G306" t="s">
        <v>6961</v>
      </c>
    </row>
    <row r="307" spans="1:7" x14ac:dyDescent="0.3">
      <c r="A307" t="s">
        <v>717</v>
      </c>
      <c r="B307" t="s">
        <v>408</v>
      </c>
      <c r="C307" t="s">
        <v>414</v>
      </c>
      <c r="D307" t="s">
        <v>17</v>
      </c>
      <c r="E307" t="s">
        <v>248</v>
      </c>
      <c r="F307" t="s">
        <v>4118</v>
      </c>
      <c r="G307" t="s">
        <v>6962</v>
      </c>
    </row>
    <row r="308" spans="1:7" x14ac:dyDescent="0.3">
      <c r="A308" t="s">
        <v>718</v>
      </c>
      <c r="B308" t="s">
        <v>408</v>
      </c>
      <c r="C308" t="s">
        <v>414</v>
      </c>
      <c r="D308" t="s">
        <v>17</v>
      </c>
      <c r="E308" t="s">
        <v>249</v>
      </c>
      <c r="F308" t="s">
        <v>4244</v>
      </c>
      <c r="G308" t="s">
        <v>6963</v>
      </c>
    </row>
    <row r="309" spans="1:7" x14ac:dyDescent="0.3">
      <c r="A309" t="s">
        <v>719</v>
      </c>
      <c r="B309" t="s">
        <v>408</v>
      </c>
      <c r="C309" t="s">
        <v>414</v>
      </c>
      <c r="D309" t="s">
        <v>17</v>
      </c>
      <c r="E309" t="s">
        <v>250</v>
      </c>
      <c r="F309" t="s">
        <v>4258</v>
      </c>
      <c r="G309" t="s">
        <v>6964</v>
      </c>
    </row>
    <row r="310" spans="1:7" x14ac:dyDescent="0.3">
      <c r="A310" t="s">
        <v>720</v>
      </c>
      <c r="B310" t="s">
        <v>408</v>
      </c>
      <c r="C310" t="s">
        <v>414</v>
      </c>
      <c r="D310" t="s">
        <v>17</v>
      </c>
      <c r="E310" t="s">
        <v>251</v>
      </c>
      <c r="F310" t="s">
        <v>4058</v>
      </c>
      <c r="G310" t="s">
        <v>6965</v>
      </c>
    </row>
    <row r="311" spans="1:7" x14ac:dyDescent="0.3">
      <c r="A311" t="s">
        <v>721</v>
      </c>
      <c r="B311" t="s">
        <v>408</v>
      </c>
      <c r="C311" t="s">
        <v>414</v>
      </c>
      <c r="D311" t="s">
        <v>17</v>
      </c>
      <c r="E311" t="s">
        <v>252</v>
      </c>
      <c r="F311" t="s">
        <v>3630</v>
      </c>
      <c r="G311" t="s">
        <v>6966</v>
      </c>
    </row>
    <row r="312" spans="1:7" x14ac:dyDescent="0.3">
      <c r="A312" t="s">
        <v>722</v>
      </c>
      <c r="B312" t="s">
        <v>408</v>
      </c>
      <c r="C312" t="s">
        <v>414</v>
      </c>
      <c r="D312" t="s">
        <v>17</v>
      </c>
      <c r="E312" t="s">
        <v>253</v>
      </c>
      <c r="F312" t="s">
        <v>3690</v>
      </c>
      <c r="G312" t="s">
        <v>6967</v>
      </c>
    </row>
    <row r="313" spans="1:7" x14ac:dyDescent="0.3">
      <c r="A313" t="s">
        <v>723</v>
      </c>
      <c r="B313" t="s">
        <v>408</v>
      </c>
      <c r="C313" t="s">
        <v>414</v>
      </c>
      <c r="D313" t="s">
        <v>17</v>
      </c>
      <c r="E313" t="s">
        <v>254</v>
      </c>
      <c r="F313" t="s">
        <v>3778</v>
      </c>
      <c r="G313" t="s">
        <v>6968</v>
      </c>
    </row>
    <row r="314" spans="1:7" x14ac:dyDescent="0.3">
      <c r="A314" t="s">
        <v>724</v>
      </c>
      <c r="B314" t="s">
        <v>408</v>
      </c>
      <c r="C314" t="s">
        <v>414</v>
      </c>
      <c r="D314" t="s">
        <v>17</v>
      </c>
      <c r="E314" t="s">
        <v>255</v>
      </c>
      <c r="F314" t="s">
        <v>3780</v>
      </c>
      <c r="G314" t="s">
        <v>6969</v>
      </c>
    </row>
    <row r="315" spans="1:7" x14ac:dyDescent="0.3">
      <c r="A315" t="s">
        <v>725</v>
      </c>
      <c r="B315" t="s">
        <v>408</v>
      </c>
      <c r="C315" t="s">
        <v>414</v>
      </c>
      <c r="D315" t="s">
        <v>17</v>
      </c>
      <c r="E315" t="s">
        <v>256</v>
      </c>
      <c r="F315" t="s">
        <v>3900</v>
      </c>
      <c r="G315" t="s">
        <v>6970</v>
      </c>
    </row>
    <row r="316" spans="1:7" x14ac:dyDescent="0.3">
      <c r="A316" t="s">
        <v>726</v>
      </c>
      <c r="B316" t="s">
        <v>408</v>
      </c>
      <c r="C316" t="s">
        <v>414</v>
      </c>
      <c r="D316" t="s">
        <v>17</v>
      </c>
      <c r="E316" t="s">
        <v>257</v>
      </c>
      <c r="F316" t="s">
        <v>3876</v>
      </c>
      <c r="G316" t="s">
        <v>6971</v>
      </c>
    </row>
    <row r="317" spans="1:7" x14ac:dyDescent="0.3">
      <c r="A317" t="s">
        <v>727</v>
      </c>
      <c r="B317" t="s">
        <v>408</v>
      </c>
      <c r="C317" t="s">
        <v>414</v>
      </c>
      <c r="D317" t="s">
        <v>17</v>
      </c>
      <c r="E317" t="s">
        <v>258</v>
      </c>
      <c r="F317" t="s">
        <v>3930</v>
      </c>
      <c r="G317" t="s">
        <v>6972</v>
      </c>
    </row>
    <row r="318" spans="1:7" x14ac:dyDescent="0.3">
      <c r="A318" t="s">
        <v>728</v>
      </c>
      <c r="B318" t="s">
        <v>408</v>
      </c>
      <c r="C318" t="s">
        <v>414</v>
      </c>
      <c r="D318" t="s">
        <v>17</v>
      </c>
      <c r="E318" t="s">
        <v>259</v>
      </c>
      <c r="F318" t="s">
        <v>4062</v>
      </c>
      <c r="G318" t="s">
        <v>6973</v>
      </c>
    </row>
    <row r="319" spans="1:7" x14ac:dyDescent="0.3">
      <c r="A319" t="s">
        <v>729</v>
      </c>
      <c r="B319" t="s">
        <v>408</v>
      </c>
      <c r="C319" t="s">
        <v>414</v>
      </c>
      <c r="D319" t="s">
        <v>17</v>
      </c>
      <c r="E319" t="s">
        <v>260</v>
      </c>
      <c r="F319" t="s">
        <v>3654</v>
      </c>
      <c r="G319" t="s">
        <v>6974</v>
      </c>
    </row>
    <row r="320" spans="1:7" x14ac:dyDescent="0.3">
      <c r="A320" t="s">
        <v>730</v>
      </c>
      <c r="B320" t="s">
        <v>408</v>
      </c>
      <c r="C320" t="s">
        <v>414</v>
      </c>
      <c r="D320" t="s">
        <v>17</v>
      </c>
      <c r="E320" t="s">
        <v>261</v>
      </c>
      <c r="F320" t="s">
        <v>3604</v>
      </c>
      <c r="G320" t="s">
        <v>6975</v>
      </c>
    </row>
    <row r="321" spans="1:7" x14ac:dyDescent="0.3">
      <c r="A321" t="s">
        <v>731</v>
      </c>
      <c r="B321" t="s">
        <v>408</v>
      </c>
      <c r="C321" t="s">
        <v>414</v>
      </c>
      <c r="D321" t="s">
        <v>17</v>
      </c>
      <c r="E321" t="s">
        <v>262</v>
      </c>
      <c r="F321" t="s">
        <v>3684</v>
      </c>
      <c r="G321" t="s">
        <v>6976</v>
      </c>
    </row>
    <row r="322" spans="1:7" x14ac:dyDescent="0.3">
      <c r="A322" t="s">
        <v>732</v>
      </c>
      <c r="B322" t="s">
        <v>408</v>
      </c>
      <c r="C322" t="s">
        <v>414</v>
      </c>
      <c r="D322" t="s">
        <v>17</v>
      </c>
      <c r="E322" t="s">
        <v>263</v>
      </c>
      <c r="F322" t="s">
        <v>3740</v>
      </c>
      <c r="G322" t="s">
        <v>6977</v>
      </c>
    </row>
    <row r="323" spans="1:7" x14ac:dyDescent="0.3">
      <c r="A323" t="s">
        <v>733</v>
      </c>
      <c r="B323" t="s">
        <v>408</v>
      </c>
      <c r="C323" t="s">
        <v>414</v>
      </c>
      <c r="D323" t="s">
        <v>17</v>
      </c>
      <c r="E323" t="s">
        <v>264</v>
      </c>
      <c r="F323" t="s">
        <v>3750</v>
      </c>
      <c r="G323" t="s">
        <v>6978</v>
      </c>
    </row>
    <row r="324" spans="1:7" x14ac:dyDescent="0.3">
      <c r="A324" t="s">
        <v>734</v>
      </c>
      <c r="B324" t="s">
        <v>408</v>
      </c>
      <c r="C324" t="s">
        <v>414</v>
      </c>
      <c r="D324" t="s">
        <v>17</v>
      </c>
      <c r="E324" t="s">
        <v>265</v>
      </c>
      <c r="F324" t="s">
        <v>4070</v>
      </c>
      <c r="G324" t="s">
        <v>6979</v>
      </c>
    </row>
    <row r="325" spans="1:7" x14ac:dyDescent="0.3">
      <c r="A325" t="s">
        <v>735</v>
      </c>
      <c r="B325" t="s">
        <v>408</v>
      </c>
      <c r="C325" t="s">
        <v>414</v>
      </c>
      <c r="D325" t="s">
        <v>17</v>
      </c>
      <c r="E325" t="s">
        <v>266</v>
      </c>
      <c r="F325" t="s">
        <v>4082</v>
      </c>
      <c r="G325" t="s">
        <v>6980</v>
      </c>
    </row>
    <row r="326" spans="1:7" x14ac:dyDescent="0.3">
      <c r="A326" t="s">
        <v>736</v>
      </c>
      <c r="B326" t="s">
        <v>408</v>
      </c>
      <c r="C326" t="s">
        <v>414</v>
      </c>
      <c r="D326" t="s">
        <v>17</v>
      </c>
      <c r="E326" t="s">
        <v>267</v>
      </c>
      <c r="F326" t="s">
        <v>4084</v>
      </c>
      <c r="G326" t="s">
        <v>6981</v>
      </c>
    </row>
    <row r="327" spans="1:7" x14ac:dyDescent="0.3">
      <c r="A327" t="s">
        <v>737</v>
      </c>
      <c r="B327" t="s">
        <v>408</v>
      </c>
      <c r="C327" t="s">
        <v>414</v>
      </c>
      <c r="D327" t="s">
        <v>17</v>
      </c>
      <c r="E327" t="s">
        <v>268</v>
      </c>
      <c r="F327" t="s">
        <v>4086</v>
      </c>
      <c r="G327" t="s">
        <v>6982</v>
      </c>
    </row>
    <row r="328" spans="1:7" x14ac:dyDescent="0.3">
      <c r="A328" t="s">
        <v>738</v>
      </c>
      <c r="B328" t="s">
        <v>408</v>
      </c>
      <c r="C328" t="s">
        <v>414</v>
      </c>
      <c r="D328" t="s">
        <v>17</v>
      </c>
      <c r="E328" t="s">
        <v>269</v>
      </c>
      <c r="F328" t="s">
        <v>4100</v>
      </c>
      <c r="G328" t="s">
        <v>6983</v>
      </c>
    </row>
    <row r="329" spans="1:7" x14ac:dyDescent="0.3">
      <c r="A329" t="s">
        <v>739</v>
      </c>
      <c r="B329" t="s">
        <v>408</v>
      </c>
      <c r="C329" t="s">
        <v>414</v>
      </c>
      <c r="D329" t="s">
        <v>17</v>
      </c>
      <c r="E329" t="s">
        <v>270</v>
      </c>
      <c r="F329" t="s">
        <v>3974</v>
      </c>
      <c r="G329" t="s">
        <v>6984</v>
      </c>
    </row>
    <row r="330" spans="1:7" x14ac:dyDescent="0.3">
      <c r="A330" t="s">
        <v>740</v>
      </c>
      <c r="B330" t="s">
        <v>408</v>
      </c>
      <c r="C330" t="s">
        <v>414</v>
      </c>
      <c r="D330" t="s">
        <v>17</v>
      </c>
      <c r="E330" t="s">
        <v>271</v>
      </c>
      <c r="F330" t="s">
        <v>4060</v>
      </c>
      <c r="G330" t="s">
        <v>6985</v>
      </c>
    </row>
    <row r="331" spans="1:7" x14ac:dyDescent="0.3">
      <c r="A331" t="s">
        <v>741</v>
      </c>
      <c r="B331" t="s">
        <v>408</v>
      </c>
      <c r="C331" t="s">
        <v>414</v>
      </c>
      <c r="D331" t="s">
        <v>17</v>
      </c>
      <c r="E331" t="s">
        <v>272</v>
      </c>
      <c r="F331" t="s">
        <v>4074</v>
      </c>
      <c r="G331" t="s">
        <v>6986</v>
      </c>
    </row>
    <row r="332" spans="1:7" x14ac:dyDescent="0.3">
      <c r="A332" t="s">
        <v>742</v>
      </c>
      <c r="B332" t="s">
        <v>408</v>
      </c>
      <c r="C332" t="s">
        <v>414</v>
      </c>
      <c r="D332" t="s">
        <v>17</v>
      </c>
      <c r="E332" t="s">
        <v>273</v>
      </c>
      <c r="F332" t="s">
        <v>4080</v>
      </c>
      <c r="G332" t="s">
        <v>6987</v>
      </c>
    </row>
    <row r="333" spans="1:7" x14ac:dyDescent="0.3">
      <c r="A333" t="s">
        <v>743</v>
      </c>
      <c r="B333" t="s">
        <v>408</v>
      </c>
      <c r="C333" t="s">
        <v>414</v>
      </c>
      <c r="D333" t="s">
        <v>17</v>
      </c>
      <c r="E333" t="s">
        <v>274</v>
      </c>
      <c r="F333" t="s">
        <v>4138</v>
      </c>
      <c r="G333" t="s">
        <v>6988</v>
      </c>
    </row>
    <row r="334" spans="1:7" x14ac:dyDescent="0.3">
      <c r="A334" t="s">
        <v>744</v>
      </c>
      <c r="B334" t="s">
        <v>408</v>
      </c>
      <c r="C334" t="s">
        <v>414</v>
      </c>
      <c r="D334" t="s">
        <v>17</v>
      </c>
      <c r="E334" t="s">
        <v>275</v>
      </c>
      <c r="F334" t="s">
        <v>4176</v>
      </c>
      <c r="G334" t="s">
        <v>6989</v>
      </c>
    </row>
    <row r="335" spans="1:7" x14ac:dyDescent="0.3">
      <c r="A335" t="s">
        <v>745</v>
      </c>
      <c r="B335" t="s">
        <v>408</v>
      </c>
      <c r="C335" t="s">
        <v>414</v>
      </c>
      <c r="D335" t="s">
        <v>17</v>
      </c>
      <c r="E335" t="s">
        <v>276</v>
      </c>
      <c r="F335" t="s">
        <v>4182</v>
      </c>
      <c r="G335" t="s">
        <v>6990</v>
      </c>
    </row>
    <row r="336" spans="1:7" x14ac:dyDescent="0.3">
      <c r="A336" t="s">
        <v>746</v>
      </c>
      <c r="B336" t="s">
        <v>408</v>
      </c>
      <c r="C336" t="s">
        <v>414</v>
      </c>
      <c r="D336" t="s">
        <v>17</v>
      </c>
      <c r="E336" t="s">
        <v>277</v>
      </c>
      <c r="F336" t="s">
        <v>3664</v>
      </c>
      <c r="G336" t="s">
        <v>6991</v>
      </c>
    </row>
    <row r="337" spans="1:7" x14ac:dyDescent="0.3">
      <c r="A337" t="s">
        <v>747</v>
      </c>
      <c r="B337" t="s">
        <v>408</v>
      </c>
      <c r="C337" t="s">
        <v>414</v>
      </c>
      <c r="D337" t="s">
        <v>17</v>
      </c>
      <c r="E337" t="s">
        <v>278</v>
      </c>
      <c r="F337" t="s">
        <v>3782</v>
      </c>
      <c r="G337" t="s">
        <v>6992</v>
      </c>
    </row>
    <row r="338" spans="1:7" x14ac:dyDescent="0.3">
      <c r="A338" t="s">
        <v>748</v>
      </c>
      <c r="B338" t="s">
        <v>408</v>
      </c>
      <c r="C338" t="s">
        <v>414</v>
      </c>
      <c r="D338" t="s">
        <v>17</v>
      </c>
      <c r="E338" t="s">
        <v>279</v>
      </c>
      <c r="F338" t="s">
        <v>3798</v>
      </c>
      <c r="G338" t="s">
        <v>6993</v>
      </c>
    </row>
    <row r="339" spans="1:7" x14ac:dyDescent="0.3">
      <c r="A339" t="s">
        <v>749</v>
      </c>
      <c r="B339" t="s">
        <v>408</v>
      </c>
      <c r="C339" t="s">
        <v>414</v>
      </c>
      <c r="D339" t="s">
        <v>17</v>
      </c>
      <c r="E339" t="s">
        <v>280</v>
      </c>
      <c r="F339" t="s">
        <v>3988</v>
      </c>
      <c r="G339" t="s">
        <v>6994</v>
      </c>
    </row>
    <row r="340" spans="1:7" x14ac:dyDescent="0.3">
      <c r="A340" t="s">
        <v>750</v>
      </c>
      <c r="B340" t="s">
        <v>408</v>
      </c>
      <c r="C340" t="s">
        <v>414</v>
      </c>
      <c r="D340" t="s">
        <v>17</v>
      </c>
      <c r="E340" t="s">
        <v>281</v>
      </c>
      <c r="F340" t="s">
        <v>3698</v>
      </c>
      <c r="G340" t="s">
        <v>6995</v>
      </c>
    </row>
    <row r="341" spans="1:7" x14ac:dyDescent="0.3">
      <c r="A341" t="s">
        <v>751</v>
      </c>
      <c r="B341" t="s">
        <v>408</v>
      </c>
      <c r="C341" t="s">
        <v>414</v>
      </c>
      <c r="D341" t="s">
        <v>17</v>
      </c>
      <c r="E341" t="s">
        <v>282</v>
      </c>
      <c r="F341" t="s">
        <v>3848</v>
      </c>
      <c r="G341" t="s">
        <v>6996</v>
      </c>
    </row>
    <row r="342" spans="1:7" x14ac:dyDescent="0.3">
      <c r="A342" t="s">
        <v>752</v>
      </c>
      <c r="B342" t="s">
        <v>408</v>
      </c>
      <c r="C342" t="s">
        <v>414</v>
      </c>
      <c r="D342" t="s">
        <v>17</v>
      </c>
      <c r="E342" t="s">
        <v>283</v>
      </c>
      <c r="F342" t="s">
        <v>3592</v>
      </c>
      <c r="G342" t="s">
        <v>6997</v>
      </c>
    </row>
    <row r="343" spans="1:7" x14ac:dyDescent="0.3">
      <c r="A343" t="s">
        <v>753</v>
      </c>
      <c r="B343" t="s">
        <v>408</v>
      </c>
      <c r="C343" t="s">
        <v>414</v>
      </c>
      <c r="D343" t="s">
        <v>17</v>
      </c>
      <c r="E343" t="s">
        <v>284</v>
      </c>
      <c r="F343" t="s">
        <v>3686</v>
      </c>
      <c r="G343" t="s">
        <v>6998</v>
      </c>
    </row>
    <row r="344" spans="1:7" x14ac:dyDescent="0.3">
      <c r="A344" t="s">
        <v>754</v>
      </c>
      <c r="B344" t="s">
        <v>408</v>
      </c>
      <c r="C344" t="s">
        <v>414</v>
      </c>
      <c r="D344" t="s">
        <v>17</v>
      </c>
      <c r="E344" t="s">
        <v>285</v>
      </c>
      <c r="F344" t="s">
        <v>3794</v>
      </c>
      <c r="G344" t="s">
        <v>6999</v>
      </c>
    </row>
    <row r="345" spans="1:7" x14ac:dyDescent="0.3">
      <c r="A345" t="s">
        <v>755</v>
      </c>
      <c r="B345" t="s">
        <v>408</v>
      </c>
      <c r="C345" t="s">
        <v>414</v>
      </c>
      <c r="D345" t="s">
        <v>17</v>
      </c>
      <c r="E345" t="s">
        <v>286</v>
      </c>
      <c r="F345" t="s">
        <v>3692</v>
      </c>
      <c r="G345" t="s">
        <v>7000</v>
      </c>
    </row>
    <row r="346" spans="1:7" x14ac:dyDescent="0.3">
      <c r="A346" t="s">
        <v>756</v>
      </c>
      <c r="B346" t="s">
        <v>408</v>
      </c>
      <c r="C346" t="s">
        <v>414</v>
      </c>
      <c r="D346" t="s">
        <v>17</v>
      </c>
      <c r="E346" t="s">
        <v>22</v>
      </c>
      <c r="F346" t="s">
        <v>3966</v>
      </c>
      <c r="G346" t="s">
        <v>7001</v>
      </c>
    </row>
    <row r="347" spans="1:7" x14ac:dyDescent="0.3">
      <c r="A347" t="s">
        <v>757</v>
      </c>
      <c r="B347" t="s">
        <v>408</v>
      </c>
      <c r="C347" t="s">
        <v>414</v>
      </c>
      <c r="D347" t="s">
        <v>17</v>
      </c>
      <c r="E347" t="s">
        <v>287</v>
      </c>
      <c r="F347" t="s">
        <v>4242</v>
      </c>
      <c r="G347" t="s">
        <v>7002</v>
      </c>
    </row>
    <row r="348" spans="1:7" x14ac:dyDescent="0.3">
      <c r="A348" t="s">
        <v>758</v>
      </c>
      <c r="B348" t="s">
        <v>408</v>
      </c>
      <c r="C348" t="s">
        <v>414</v>
      </c>
      <c r="D348" t="s">
        <v>17</v>
      </c>
      <c r="E348" t="s">
        <v>288</v>
      </c>
      <c r="F348" t="s">
        <v>3674</v>
      </c>
      <c r="G348" t="s">
        <v>7003</v>
      </c>
    </row>
    <row r="349" spans="1:7" x14ac:dyDescent="0.3">
      <c r="A349" t="s">
        <v>759</v>
      </c>
      <c r="B349" t="s">
        <v>408</v>
      </c>
      <c r="C349" t="s">
        <v>414</v>
      </c>
      <c r="D349" t="s">
        <v>17</v>
      </c>
      <c r="E349" t="s">
        <v>289</v>
      </c>
      <c r="F349" t="s">
        <v>4136</v>
      </c>
      <c r="G349" t="s">
        <v>7004</v>
      </c>
    </row>
    <row r="350" spans="1:7" x14ac:dyDescent="0.3">
      <c r="A350" t="s">
        <v>760</v>
      </c>
      <c r="B350" t="s">
        <v>408</v>
      </c>
      <c r="C350" t="s">
        <v>414</v>
      </c>
      <c r="D350" t="s">
        <v>17</v>
      </c>
      <c r="E350" t="s">
        <v>290</v>
      </c>
      <c r="F350" t="s">
        <v>4068</v>
      </c>
      <c r="G350" t="s">
        <v>7005</v>
      </c>
    </row>
    <row r="351" spans="1:7" x14ac:dyDescent="0.3">
      <c r="A351" t="s">
        <v>761</v>
      </c>
      <c r="B351" t="s">
        <v>408</v>
      </c>
      <c r="C351" t="s">
        <v>414</v>
      </c>
      <c r="D351" t="s">
        <v>17</v>
      </c>
      <c r="E351" t="s">
        <v>291</v>
      </c>
      <c r="F351" t="s">
        <v>3850</v>
      </c>
      <c r="G351" t="s">
        <v>7006</v>
      </c>
    </row>
    <row r="352" spans="1:7" x14ac:dyDescent="0.3">
      <c r="A352" t="s">
        <v>762</v>
      </c>
      <c r="B352" t="s">
        <v>408</v>
      </c>
      <c r="C352" t="s">
        <v>414</v>
      </c>
      <c r="D352" t="s">
        <v>17</v>
      </c>
      <c r="E352" t="s">
        <v>292</v>
      </c>
      <c r="F352" t="s">
        <v>4140</v>
      </c>
      <c r="G352" t="s">
        <v>7007</v>
      </c>
    </row>
    <row r="353" spans="1:7" x14ac:dyDescent="0.3">
      <c r="A353" t="s">
        <v>763</v>
      </c>
      <c r="B353" t="s">
        <v>408</v>
      </c>
      <c r="C353" t="s">
        <v>414</v>
      </c>
      <c r="D353" t="s">
        <v>17</v>
      </c>
      <c r="E353" t="s">
        <v>293</v>
      </c>
      <c r="F353" t="s">
        <v>4166</v>
      </c>
      <c r="G353" t="s">
        <v>7008</v>
      </c>
    </row>
    <row r="354" spans="1:7" x14ac:dyDescent="0.3">
      <c r="A354" t="s">
        <v>764</v>
      </c>
      <c r="B354" t="s">
        <v>408</v>
      </c>
      <c r="C354" t="s">
        <v>414</v>
      </c>
      <c r="D354" t="s">
        <v>17</v>
      </c>
      <c r="E354" t="s">
        <v>294</v>
      </c>
      <c r="F354" t="s">
        <v>3624</v>
      </c>
      <c r="G354" t="s">
        <v>7009</v>
      </c>
    </row>
    <row r="355" spans="1:7" x14ac:dyDescent="0.3">
      <c r="A355" t="s">
        <v>765</v>
      </c>
      <c r="B355" t="s">
        <v>408</v>
      </c>
      <c r="C355" t="s">
        <v>414</v>
      </c>
      <c r="D355" t="s">
        <v>17</v>
      </c>
      <c r="E355" t="s">
        <v>295</v>
      </c>
      <c r="F355" t="s">
        <v>4042</v>
      </c>
      <c r="G355" t="s">
        <v>7010</v>
      </c>
    </row>
    <row r="356" spans="1:7" x14ac:dyDescent="0.3">
      <c r="A356" t="s">
        <v>766</v>
      </c>
      <c r="B356" t="s">
        <v>408</v>
      </c>
      <c r="C356" t="s">
        <v>414</v>
      </c>
      <c r="D356" t="s">
        <v>17</v>
      </c>
      <c r="E356" t="s">
        <v>296</v>
      </c>
      <c r="F356" t="s">
        <v>4046</v>
      </c>
      <c r="G356" t="s">
        <v>7011</v>
      </c>
    </row>
    <row r="357" spans="1:7" x14ac:dyDescent="0.3">
      <c r="A357" t="s">
        <v>767</v>
      </c>
      <c r="B357" t="s">
        <v>408</v>
      </c>
      <c r="C357" t="s">
        <v>414</v>
      </c>
      <c r="D357" t="s">
        <v>17</v>
      </c>
      <c r="E357" t="s">
        <v>297</v>
      </c>
      <c r="F357" t="s">
        <v>4230</v>
      </c>
      <c r="G357" t="s">
        <v>7012</v>
      </c>
    </row>
    <row r="358" spans="1:7" x14ac:dyDescent="0.3">
      <c r="A358" t="s">
        <v>768</v>
      </c>
      <c r="B358" t="s">
        <v>408</v>
      </c>
      <c r="C358" t="s">
        <v>414</v>
      </c>
      <c r="D358" t="s">
        <v>17</v>
      </c>
      <c r="E358" t="s">
        <v>298</v>
      </c>
      <c r="F358" t="s">
        <v>3950</v>
      </c>
      <c r="G358" t="s">
        <v>7013</v>
      </c>
    </row>
    <row r="359" spans="1:7" x14ac:dyDescent="0.3">
      <c r="A359" t="s">
        <v>769</v>
      </c>
      <c r="B359" t="s">
        <v>408</v>
      </c>
      <c r="C359" t="s">
        <v>414</v>
      </c>
      <c r="D359" t="s">
        <v>17</v>
      </c>
      <c r="E359" t="s">
        <v>299</v>
      </c>
      <c r="F359" t="s">
        <v>4240</v>
      </c>
      <c r="G359" t="s">
        <v>7014</v>
      </c>
    </row>
    <row r="360" spans="1:7" x14ac:dyDescent="0.3">
      <c r="A360" t="s">
        <v>770</v>
      </c>
      <c r="B360" t="s">
        <v>408</v>
      </c>
      <c r="C360" t="s">
        <v>414</v>
      </c>
      <c r="D360" t="s">
        <v>17</v>
      </c>
      <c r="E360" t="s">
        <v>300</v>
      </c>
      <c r="F360" t="s">
        <v>4206</v>
      </c>
      <c r="G360" t="s">
        <v>7015</v>
      </c>
    </row>
    <row r="361" spans="1:7" x14ac:dyDescent="0.3">
      <c r="A361" t="s">
        <v>771</v>
      </c>
      <c r="B361" t="s">
        <v>408</v>
      </c>
      <c r="C361" t="s">
        <v>414</v>
      </c>
      <c r="D361" t="s">
        <v>17</v>
      </c>
      <c r="E361" t="s">
        <v>301</v>
      </c>
      <c r="F361" t="s">
        <v>3660</v>
      </c>
      <c r="G361" t="s">
        <v>7016</v>
      </c>
    </row>
    <row r="362" spans="1:7" x14ac:dyDescent="0.3">
      <c r="A362" t="s">
        <v>772</v>
      </c>
      <c r="B362" t="s">
        <v>408</v>
      </c>
      <c r="C362" t="s">
        <v>414</v>
      </c>
      <c r="D362" t="s">
        <v>17</v>
      </c>
      <c r="E362" t="s">
        <v>302</v>
      </c>
      <c r="F362" t="s">
        <v>3662</v>
      </c>
      <c r="G362" t="s">
        <v>7017</v>
      </c>
    </row>
    <row r="363" spans="1:7" x14ac:dyDescent="0.3">
      <c r="A363" t="s">
        <v>773</v>
      </c>
      <c r="B363" t="s">
        <v>408</v>
      </c>
      <c r="C363" t="s">
        <v>414</v>
      </c>
      <c r="D363" t="s">
        <v>17</v>
      </c>
      <c r="E363" t="s">
        <v>303</v>
      </c>
      <c r="F363" t="s">
        <v>3718</v>
      </c>
      <c r="G363" t="s">
        <v>7018</v>
      </c>
    </row>
    <row r="364" spans="1:7" x14ac:dyDescent="0.3">
      <c r="A364" t="s">
        <v>774</v>
      </c>
      <c r="B364" t="s">
        <v>408</v>
      </c>
      <c r="C364" t="s">
        <v>414</v>
      </c>
      <c r="D364" t="s">
        <v>17</v>
      </c>
      <c r="E364" t="s">
        <v>304</v>
      </c>
      <c r="F364" t="s">
        <v>3756</v>
      </c>
      <c r="G364" t="s">
        <v>7019</v>
      </c>
    </row>
    <row r="365" spans="1:7" x14ac:dyDescent="0.3">
      <c r="A365" t="s">
        <v>775</v>
      </c>
      <c r="B365" t="s">
        <v>408</v>
      </c>
      <c r="C365" t="s">
        <v>414</v>
      </c>
      <c r="D365" t="s">
        <v>17</v>
      </c>
      <c r="E365" t="s">
        <v>305</v>
      </c>
      <c r="F365" t="s">
        <v>3770</v>
      </c>
      <c r="G365" t="s">
        <v>7020</v>
      </c>
    </row>
    <row r="366" spans="1:7" x14ac:dyDescent="0.3">
      <c r="A366" t="s">
        <v>776</v>
      </c>
      <c r="B366" t="s">
        <v>408</v>
      </c>
      <c r="C366" t="s">
        <v>414</v>
      </c>
      <c r="D366" t="s">
        <v>17</v>
      </c>
      <c r="E366" t="s">
        <v>306</v>
      </c>
      <c r="F366" t="s">
        <v>3810</v>
      </c>
      <c r="G366" t="s">
        <v>7021</v>
      </c>
    </row>
    <row r="367" spans="1:7" x14ac:dyDescent="0.3">
      <c r="A367" t="s">
        <v>777</v>
      </c>
      <c r="B367" t="s">
        <v>408</v>
      </c>
      <c r="C367" t="s">
        <v>414</v>
      </c>
      <c r="D367" t="s">
        <v>17</v>
      </c>
      <c r="E367" t="s">
        <v>307</v>
      </c>
      <c r="F367" t="s">
        <v>3814</v>
      </c>
      <c r="G367" t="s">
        <v>7022</v>
      </c>
    </row>
    <row r="368" spans="1:7" x14ac:dyDescent="0.3">
      <c r="A368" t="s">
        <v>778</v>
      </c>
      <c r="B368" t="s">
        <v>408</v>
      </c>
      <c r="C368" t="s">
        <v>414</v>
      </c>
      <c r="D368" t="s">
        <v>17</v>
      </c>
      <c r="E368" t="s">
        <v>308</v>
      </c>
      <c r="F368" t="s">
        <v>3824</v>
      </c>
      <c r="G368" t="s">
        <v>7023</v>
      </c>
    </row>
    <row r="369" spans="1:7" x14ac:dyDescent="0.3">
      <c r="A369" t="s">
        <v>779</v>
      </c>
      <c r="B369" t="s">
        <v>408</v>
      </c>
      <c r="C369" t="s">
        <v>414</v>
      </c>
      <c r="D369" t="s">
        <v>17</v>
      </c>
      <c r="E369" t="s">
        <v>309</v>
      </c>
      <c r="F369" t="s">
        <v>3830</v>
      </c>
      <c r="G369" t="s">
        <v>7024</v>
      </c>
    </row>
    <row r="370" spans="1:7" x14ac:dyDescent="0.3">
      <c r="A370" t="s">
        <v>780</v>
      </c>
      <c r="B370" t="s">
        <v>408</v>
      </c>
      <c r="C370" t="s">
        <v>414</v>
      </c>
      <c r="D370" t="s">
        <v>17</v>
      </c>
      <c r="E370" t="s">
        <v>310</v>
      </c>
      <c r="F370" t="s">
        <v>3832</v>
      </c>
      <c r="G370" t="s">
        <v>7025</v>
      </c>
    </row>
    <row r="371" spans="1:7" x14ac:dyDescent="0.3">
      <c r="A371" t="s">
        <v>781</v>
      </c>
      <c r="B371" t="s">
        <v>408</v>
      </c>
      <c r="C371" t="s">
        <v>414</v>
      </c>
      <c r="D371" t="s">
        <v>17</v>
      </c>
      <c r="E371" t="s">
        <v>311</v>
      </c>
      <c r="F371" t="s">
        <v>3838</v>
      </c>
      <c r="G371" t="s">
        <v>7026</v>
      </c>
    </row>
    <row r="372" spans="1:7" x14ac:dyDescent="0.3">
      <c r="A372" t="s">
        <v>782</v>
      </c>
      <c r="B372" t="s">
        <v>408</v>
      </c>
      <c r="C372" t="s">
        <v>414</v>
      </c>
      <c r="D372" t="s">
        <v>17</v>
      </c>
      <c r="E372" t="s">
        <v>312</v>
      </c>
      <c r="F372" t="s">
        <v>3840</v>
      </c>
      <c r="G372" t="s">
        <v>7027</v>
      </c>
    </row>
    <row r="373" spans="1:7" x14ac:dyDescent="0.3">
      <c r="A373" t="s">
        <v>783</v>
      </c>
      <c r="B373" t="s">
        <v>408</v>
      </c>
      <c r="C373" t="s">
        <v>414</v>
      </c>
      <c r="D373" t="s">
        <v>17</v>
      </c>
      <c r="E373" t="s">
        <v>313</v>
      </c>
      <c r="F373" t="s">
        <v>3860</v>
      </c>
      <c r="G373" t="s">
        <v>7028</v>
      </c>
    </row>
    <row r="374" spans="1:7" x14ac:dyDescent="0.3">
      <c r="A374" t="s">
        <v>784</v>
      </c>
      <c r="B374" t="s">
        <v>408</v>
      </c>
      <c r="C374" t="s">
        <v>414</v>
      </c>
      <c r="D374" t="s">
        <v>17</v>
      </c>
      <c r="E374" t="s">
        <v>314</v>
      </c>
      <c r="F374" t="s">
        <v>3878</v>
      </c>
      <c r="G374" t="s">
        <v>7029</v>
      </c>
    </row>
    <row r="375" spans="1:7" x14ac:dyDescent="0.3">
      <c r="A375" t="s">
        <v>785</v>
      </c>
      <c r="B375" t="s">
        <v>408</v>
      </c>
      <c r="C375" t="s">
        <v>414</v>
      </c>
      <c r="D375" t="s">
        <v>17</v>
      </c>
      <c r="E375" t="s">
        <v>315</v>
      </c>
      <c r="F375" t="s">
        <v>3880</v>
      </c>
      <c r="G375" t="s">
        <v>7030</v>
      </c>
    </row>
    <row r="376" spans="1:7" x14ac:dyDescent="0.3">
      <c r="A376" t="s">
        <v>786</v>
      </c>
      <c r="B376" t="s">
        <v>408</v>
      </c>
      <c r="C376" t="s">
        <v>414</v>
      </c>
      <c r="D376" t="s">
        <v>17</v>
      </c>
      <c r="E376" t="s">
        <v>316</v>
      </c>
      <c r="F376" t="s">
        <v>3882</v>
      </c>
      <c r="G376" t="s">
        <v>7031</v>
      </c>
    </row>
    <row r="377" spans="1:7" x14ac:dyDescent="0.3">
      <c r="A377" t="s">
        <v>787</v>
      </c>
      <c r="B377" t="s">
        <v>408</v>
      </c>
      <c r="C377" t="s">
        <v>414</v>
      </c>
      <c r="D377" t="s">
        <v>17</v>
      </c>
      <c r="E377" t="s">
        <v>317</v>
      </c>
      <c r="F377" t="s">
        <v>3912</v>
      </c>
      <c r="G377" t="s">
        <v>7032</v>
      </c>
    </row>
    <row r="378" spans="1:7" x14ac:dyDescent="0.3">
      <c r="A378" t="s">
        <v>788</v>
      </c>
      <c r="B378" t="s">
        <v>408</v>
      </c>
      <c r="C378" t="s">
        <v>414</v>
      </c>
      <c r="D378" t="s">
        <v>17</v>
      </c>
      <c r="E378" t="s">
        <v>318</v>
      </c>
      <c r="F378" t="s">
        <v>3916</v>
      </c>
      <c r="G378" t="s">
        <v>7033</v>
      </c>
    </row>
    <row r="379" spans="1:7" x14ac:dyDescent="0.3">
      <c r="A379" t="s">
        <v>789</v>
      </c>
      <c r="B379" t="s">
        <v>408</v>
      </c>
      <c r="C379" t="s">
        <v>414</v>
      </c>
      <c r="D379" t="s">
        <v>17</v>
      </c>
      <c r="E379" t="s">
        <v>319</v>
      </c>
      <c r="F379" t="s">
        <v>3964</v>
      </c>
      <c r="G379" t="s">
        <v>7034</v>
      </c>
    </row>
    <row r="380" spans="1:7" x14ac:dyDescent="0.3">
      <c r="A380" t="s">
        <v>790</v>
      </c>
      <c r="B380" t="s">
        <v>408</v>
      </c>
      <c r="C380" t="s">
        <v>414</v>
      </c>
      <c r="D380" t="s">
        <v>17</v>
      </c>
      <c r="E380" t="s">
        <v>320</v>
      </c>
      <c r="F380" t="s">
        <v>4002</v>
      </c>
      <c r="G380" t="s">
        <v>7035</v>
      </c>
    </row>
    <row r="381" spans="1:7" x14ac:dyDescent="0.3">
      <c r="A381" t="s">
        <v>791</v>
      </c>
      <c r="B381" t="s">
        <v>408</v>
      </c>
      <c r="C381" t="s">
        <v>414</v>
      </c>
      <c r="D381" t="s">
        <v>17</v>
      </c>
      <c r="E381" t="s">
        <v>321</v>
      </c>
      <c r="F381" t="s">
        <v>4016</v>
      </c>
      <c r="G381" t="s">
        <v>7036</v>
      </c>
    </row>
    <row r="382" spans="1:7" x14ac:dyDescent="0.3">
      <c r="A382" t="s">
        <v>792</v>
      </c>
      <c r="B382" t="s">
        <v>408</v>
      </c>
      <c r="C382" t="s">
        <v>414</v>
      </c>
      <c r="D382" t="s">
        <v>17</v>
      </c>
      <c r="E382" t="s">
        <v>322</v>
      </c>
      <c r="F382" t="s">
        <v>4048</v>
      </c>
      <c r="G382" t="s">
        <v>7037</v>
      </c>
    </row>
    <row r="383" spans="1:7" x14ac:dyDescent="0.3">
      <c r="A383" t="s">
        <v>793</v>
      </c>
      <c r="B383" t="s">
        <v>408</v>
      </c>
      <c r="C383" t="s">
        <v>414</v>
      </c>
      <c r="D383" t="s">
        <v>17</v>
      </c>
      <c r="E383" t="s">
        <v>323</v>
      </c>
      <c r="F383" t="s">
        <v>4054</v>
      </c>
      <c r="G383" t="s">
        <v>7038</v>
      </c>
    </row>
    <row r="384" spans="1:7" x14ac:dyDescent="0.3">
      <c r="A384" t="s">
        <v>794</v>
      </c>
      <c r="B384" t="s">
        <v>408</v>
      </c>
      <c r="C384" t="s">
        <v>414</v>
      </c>
      <c r="D384" t="s">
        <v>17</v>
      </c>
      <c r="E384" t="s">
        <v>324</v>
      </c>
      <c r="F384" t="s">
        <v>4090</v>
      </c>
      <c r="G384" t="s">
        <v>7039</v>
      </c>
    </row>
    <row r="385" spans="1:7" x14ac:dyDescent="0.3">
      <c r="A385" t="s">
        <v>795</v>
      </c>
      <c r="B385" t="s">
        <v>408</v>
      </c>
      <c r="C385" t="s">
        <v>414</v>
      </c>
      <c r="D385" t="s">
        <v>17</v>
      </c>
      <c r="E385" t="s">
        <v>325</v>
      </c>
      <c r="F385" t="s">
        <v>4104</v>
      </c>
      <c r="G385" t="s">
        <v>7040</v>
      </c>
    </row>
    <row r="386" spans="1:7" x14ac:dyDescent="0.3">
      <c r="A386" t="s">
        <v>796</v>
      </c>
      <c r="B386" t="s">
        <v>408</v>
      </c>
      <c r="C386" t="s">
        <v>414</v>
      </c>
      <c r="D386" t="s">
        <v>17</v>
      </c>
      <c r="E386" t="s">
        <v>18</v>
      </c>
      <c r="F386" t="s">
        <v>4116</v>
      </c>
      <c r="G386" t="s">
        <v>7041</v>
      </c>
    </row>
    <row r="387" spans="1:7" x14ac:dyDescent="0.3">
      <c r="A387" t="s">
        <v>797</v>
      </c>
      <c r="B387" t="s">
        <v>408</v>
      </c>
      <c r="C387" t="s">
        <v>414</v>
      </c>
      <c r="D387" t="s">
        <v>17</v>
      </c>
      <c r="E387" t="s">
        <v>326</v>
      </c>
      <c r="F387" t="s">
        <v>4120</v>
      </c>
      <c r="G387" t="s">
        <v>7042</v>
      </c>
    </row>
    <row r="388" spans="1:7" x14ac:dyDescent="0.3">
      <c r="A388" t="s">
        <v>798</v>
      </c>
      <c r="B388" t="s">
        <v>408</v>
      </c>
      <c r="C388" t="s">
        <v>414</v>
      </c>
      <c r="D388" t="s">
        <v>17</v>
      </c>
      <c r="E388" t="s">
        <v>327</v>
      </c>
      <c r="F388" t="s">
        <v>4172</v>
      </c>
      <c r="G388" t="s">
        <v>7043</v>
      </c>
    </row>
    <row r="389" spans="1:7" x14ac:dyDescent="0.3">
      <c r="A389" t="s">
        <v>799</v>
      </c>
      <c r="B389" t="s">
        <v>408</v>
      </c>
      <c r="C389" t="s">
        <v>414</v>
      </c>
      <c r="D389" t="s">
        <v>17</v>
      </c>
      <c r="E389" t="s">
        <v>328</v>
      </c>
      <c r="F389" t="s">
        <v>4178</v>
      </c>
      <c r="G389" t="s">
        <v>7044</v>
      </c>
    </row>
    <row r="390" spans="1:7" x14ac:dyDescent="0.3">
      <c r="A390" t="s">
        <v>800</v>
      </c>
      <c r="B390" t="s">
        <v>408</v>
      </c>
      <c r="C390" t="s">
        <v>414</v>
      </c>
      <c r="D390" t="s">
        <v>17</v>
      </c>
      <c r="E390" t="s">
        <v>329</v>
      </c>
      <c r="F390" t="s">
        <v>4192</v>
      </c>
      <c r="G390" t="s">
        <v>7045</v>
      </c>
    </row>
    <row r="391" spans="1:7" x14ac:dyDescent="0.3">
      <c r="A391" t="s">
        <v>801</v>
      </c>
      <c r="B391" t="s">
        <v>408</v>
      </c>
      <c r="C391" t="s">
        <v>414</v>
      </c>
      <c r="D391" t="s">
        <v>17</v>
      </c>
      <c r="E391" t="s">
        <v>330</v>
      </c>
      <c r="F391" t="s">
        <v>4272</v>
      </c>
      <c r="G391" t="s">
        <v>7046</v>
      </c>
    </row>
    <row r="392" spans="1:7" x14ac:dyDescent="0.3">
      <c r="A392" t="s">
        <v>802</v>
      </c>
      <c r="B392" t="s">
        <v>408</v>
      </c>
      <c r="C392" t="s">
        <v>414</v>
      </c>
      <c r="D392" t="s">
        <v>17</v>
      </c>
      <c r="E392" t="s">
        <v>331</v>
      </c>
      <c r="F392" t="s">
        <v>4056</v>
      </c>
      <c r="G392" t="s">
        <v>7047</v>
      </c>
    </row>
    <row r="393" spans="1:7" x14ac:dyDescent="0.3">
      <c r="A393" t="s">
        <v>803</v>
      </c>
      <c r="B393" t="s">
        <v>408</v>
      </c>
      <c r="C393" t="s">
        <v>414</v>
      </c>
      <c r="D393" t="s">
        <v>17</v>
      </c>
      <c r="E393" t="s">
        <v>332</v>
      </c>
      <c r="F393" t="s">
        <v>4034</v>
      </c>
      <c r="G393" t="s">
        <v>7048</v>
      </c>
    </row>
    <row r="394" spans="1:7" x14ac:dyDescent="0.3">
      <c r="A394" t="s">
        <v>804</v>
      </c>
      <c r="B394" t="s">
        <v>408</v>
      </c>
      <c r="C394" t="s">
        <v>414</v>
      </c>
      <c r="D394" t="s">
        <v>17</v>
      </c>
      <c r="E394" t="s">
        <v>333</v>
      </c>
      <c r="F394" t="s">
        <v>4174</v>
      </c>
      <c r="G394" t="s">
        <v>7049</v>
      </c>
    </row>
    <row r="395" spans="1:7" x14ac:dyDescent="0.3">
      <c r="A395" t="s">
        <v>805</v>
      </c>
      <c r="B395" t="s">
        <v>408</v>
      </c>
      <c r="C395" t="s">
        <v>414</v>
      </c>
      <c r="D395" t="s">
        <v>17</v>
      </c>
      <c r="E395" t="s">
        <v>334</v>
      </c>
      <c r="F395" t="s">
        <v>3708</v>
      </c>
      <c r="G395" t="s">
        <v>7050</v>
      </c>
    </row>
    <row r="396" spans="1:7" x14ac:dyDescent="0.3">
      <c r="A396" t="s">
        <v>806</v>
      </c>
      <c r="B396" t="s">
        <v>408</v>
      </c>
      <c r="C396" t="s">
        <v>414</v>
      </c>
      <c r="D396" t="s">
        <v>17</v>
      </c>
      <c r="E396" t="s">
        <v>335</v>
      </c>
      <c r="F396" t="s">
        <v>3854</v>
      </c>
      <c r="G396" t="s">
        <v>7051</v>
      </c>
    </row>
    <row r="397" spans="1:7" x14ac:dyDescent="0.3">
      <c r="A397" t="s">
        <v>807</v>
      </c>
      <c r="B397" t="s">
        <v>408</v>
      </c>
      <c r="C397" t="s">
        <v>414</v>
      </c>
      <c r="D397" t="s">
        <v>17</v>
      </c>
      <c r="E397" t="s">
        <v>336</v>
      </c>
      <c r="F397" t="s">
        <v>4228</v>
      </c>
      <c r="G397" t="s">
        <v>7052</v>
      </c>
    </row>
    <row r="398" spans="1:7" x14ac:dyDescent="0.3">
      <c r="A398" t="s">
        <v>808</v>
      </c>
      <c r="B398" t="s">
        <v>408</v>
      </c>
      <c r="C398" t="s">
        <v>414</v>
      </c>
      <c r="D398" t="s">
        <v>17</v>
      </c>
      <c r="E398" t="s">
        <v>337</v>
      </c>
      <c r="F398" t="s">
        <v>4152</v>
      </c>
      <c r="G398" t="s">
        <v>7053</v>
      </c>
    </row>
    <row r="399" spans="1:7" x14ac:dyDescent="0.3">
      <c r="A399" t="s">
        <v>809</v>
      </c>
      <c r="B399" t="s">
        <v>408</v>
      </c>
      <c r="C399" t="s">
        <v>414</v>
      </c>
      <c r="D399" t="s">
        <v>17</v>
      </c>
      <c r="E399" t="s">
        <v>338</v>
      </c>
      <c r="F399" t="s">
        <v>3618</v>
      </c>
      <c r="G399" t="s">
        <v>7054</v>
      </c>
    </row>
    <row r="400" spans="1:7" x14ac:dyDescent="0.3">
      <c r="A400" t="s">
        <v>810</v>
      </c>
      <c r="B400" t="s">
        <v>408</v>
      </c>
      <c r="C400" t="s">
        <v>414</v>
      </c>
      <c r="D400" t="s">
        <v>17</v>
      </c>
      <c r="E400" t="s">
        <v>339</v>
      </c>
      <c r="F400" t="s">
        <v>3636</v>
      </c>
      <c r="G400" t="s">
        <v>7055</v>
      </c>
    </row>
    <row r="401" spans="1:7" x14ac:dyDescent="0.3">
      <c r="A401" t="s">
        <v>811</v>
      </c>
      <c r="B401" t="s">
        <v>408</v>
      </c>
      <c r="C401" t="s">
        <v>414</v>
      </c>
      <c r="D401" t="s">
        <v>17</v>
      </c>
      <c r="E401" t="s">
        <v>340</v>
      </c>
      <c r="F401" t="s">
        <v>3986</v>
      </c>
      <c r="G401" t="s">
        <v>7056</v>
      </c>
    </row>
    <row r="402" spans="1:7" x14ac:dyDescent="0.3">
      <c r="A402" t="s">
        <v>812</v>
      </c>
      <c r="B402" t="s">
        <v>408</v>
      </c>
      <c r="C402" t="s">
        <v>414</v>
      </c>
      <c r="D402" t="s">
        <v>17</v>
      </c>
      <c r="E402" t="s">
        <v>341</v>
      </c>
      <c r="F402" t="s">
        <v>3936</v>
      </c>
      <c r="G402" t="s">
        <v>7057</v>
      </c>
    </row>
    <row r="403" spans="1:7" x14ac:dyDescent="0.3">
      <c r="A403" t="s">
        <v>813</v>
      </c>
      <c r="B403" t="s">
        <v>408</v>
      </c>
      <c r="C403" t="s">
        <v>414</v>
      </c>
      <c r="D403" t="s">
        <v>17</v>
      </c>
      <c r="E403" t="s">
        <v>342</v>
      </c>
      <c r="F403" t="s">
        <v>3596</v>
      </c>
      <c r="G403" t="s">
        <v>7058</v>
      </c>
    </row>
    <row r="404" spans="1:7" x14ac:dyDescent="0.3">
      <c r="A404" t="s">
        <v>814</v>
      </c>
      <c r="B404" t="s">
        <v>408</v>
      </c>
      <c r="C404" t="s">
        <v>414</v>
      </c>
      <c r="D404" t="s">
        <v>17</v>
      </c>
      <c r="E404" t="s">
        <v>343</v>
      </c>
      <c r="F404" t="s">
        <v>3738</v>
      </c>
      <c r="G404" t="s">
        <v>7059</v>
      </c>
    </row>
    <row r="405" spans="1:7" x14ac:dyDescent="0.3">
      <c r="A405" t="s">
        <v>815</v>
      </c>
      <c r="B405" t="s">
        <v>408</v>
      </c>
      <c r="C405" t="s">
        <v>414</v>
      </c>
      <c r="D405" t="s">
        <v>17</v>
      </c>
      <c r="E405" t="s">
        <v>344</v>
      </c>
      <c r="F405" t="s">
        <v>3924</v>
      </c>
      <c r="G405" t="s">
        <v>7060</v>
      </c>
    </row>
    <row r="406" spans="1:7" x14ac:dyDescent="0.3">
      <c r="A406" t="s">
        <v>816</v>
      </c>
      <c r="B406" t="s">
        <v>408</v>
      </c>
      <c r="C406" t="s">
        <v>414</v>
      </c>
      <c r="D406" t="s">
        <v>17</v>
      </c>
      <c r="E406" t="s">
        <v>345</v>
      </c>
      <c r="F406" t="s">
        <v>4184</v>
      </c>
      <c r="G406" t="s">
        <v>7061</v>
      </c>
    </row>
    <row r="407" spans="1:7" x14ac:dyDescent="0.3">
      <c r="A407" t="s">
        <v>817</v>
      </c>
      <c r="B407" t="s">
        <v>408</v>
      </c>
      <c r="C407" t="s">
        <v>414</v>
      </c>
      <c r="D407" t="s">
        <v>17</v>
      </c>
      <c r="E407" t="s">
        <v>346</v>
      </c>
      <c r="F407" t="s">
        <v>4212</v>
      </c>
      <c r="G407" t="s">
        <v>7062</v>
      </c>
    </row>
    <row r="408" spans="1:7" x14ac:dyDescent="0.3">
      <c r="A408" t="s">
        <v>818</v>
      </c>
      <c r="B408" t="s">
        <v>408</v>
      </c>
      <c r="C408" t="s">
        <v>414</v>
      </c>
      <c r="D408" t="s">
        <v>17</v>
      </c>
      <c r="E408" t="s">
        <v>347</v>
      </c>
      <c r="F408" t="s">
        <v>3760</v>
      </c>
      <c r="G408" t="s">
        <v>7063</v>
      </c>
    </row>
    <row r="409" spans="1:7" x14ac:dyDescent="0.3">
      <c r="A409" t="s">
        <v>819</v>
      </c>
      <c r="B409" t="s">
        <v>408</v>
      </c>
      <c r="C409" t="s">
        <v>414</v>
      </c>
      <c r="D409" t="s">
        <v>17</v>
      </c>
      <c r="E409" t="s">
        <v>348</v>
      </c>
      <c r="F409" t="s">
        <v>3818</v>
      </c>
      <c r="G409" t="s">
        <v>7064</v>
      </c>
    </row>
    <row r="410" spans="1:7" x14ac:dyDescent="0.3">
      <c r="A410" t="s">
        <v>820</v>
      </c>
      <c r="B410" t="s">
        <v>408</v>
      </c>
      <c r="C410" t="s">
        <v>414</v>
      </c>
      <c r="D410" t="s">
        <v>17</v>
      </c>
      <c r="E410" t="s">
        <v>349</v>
      </c>
      <c r="F410" t="s">
        <v>3978</v>
      </c>
      <c r="G410" t="s">
        <v>7065</v>
      </c>
    </row>
    <row r="411" spans="1:7" x14ac:dyDescent="0.3">
      <c r="A411" t="s">
        <v>821</v>
      </c>
      <c r="B411" t="s">
        <v>408</v>
      </c>
      <c r="C411" t="s">
        <v>414</v>
      </c>
      <c r="D411" t="s">
        <v>17</v>
      </c>
      <c r="E411" t="s">
        <v>350</v>
      </c>
      <c r="F411" t="s">
        <v>4014</v>
      </c>
      <c r="G411" t="s">
        <v>7066</v>
      </c>
    </row>
    <row r="412" spans="1:7" x14ac:dyDescent="0.3">
      <c r="A412" t="s">
        <v>822</v>
      </c>
      <c r="B412" t="s">
        <v>408</v>
      </c>
      <c r="C412" t="s">
        <v>414</v>
      </c>
      <c r="D412" t="s">
        <v>17</v>
      </c>
      <c r="E412" t="s">
        <v>351</v>
      </c>
      <c r="F412" t="s">
        <v>4250</v>
      </c>
      <c r="G412" t="s">
        <v>7067</v>
      </c>
    </row>
    <row r="413" spans="1:7" x14ac:dyDescent="0.3">
      <c r="A413" t="s">
        <v>823</v>
      </c>
      <c r="B413" t="s">
        <v>408</v>
      </c>
      <c r="C413" t="s">
        <v>414</v>
      </c>
      <c r="D413" t="s">
        <v>17</v>
      </c>
      <c r="E413" t="s">
        <v>352</v>
      </c>
      <c r="F413" t="s">
        <v>3732</v>
      </c>
      <c r="G413" t="s">
        <v>7068</v>
      </c>
    </row>
    <row r="414" spans="1:7" x14ac:dyDescent="0.3">
      <c r="A414" t="s">
        <v>824</v>
      </c>
      <c r="B414" t="s">
        <v>408</v>
      </c>
      <c r="C414" t="s">
        <v>414</v>
      </c>
      <c r="D414" t="s">
        <v>17</v>
      </c>
      <c r="E414" t="s">
        <v>353</v>
      </c>
      <c r="F414" t="s">
        <v>3856</v>
      </c>
      <c r="G414" t="s">
        <v>7069</v>
      </c>
    </row>
    <row r="415" spans="1:7" x14ac:dyDescent="0.3">
      <c r="A415" t="s">
        <v>825</v>
      </c>
      <c r="B415" t="s">
        <v>408</v>
      </c>
      <c r="C415" t="s">
        <v>414</v>
      </c>
      <c r="D415" t="s">
        <v>17</v>
      </c>
      <c r="E415" t="s">
        <v>28</v>
      </c>
      <c r="F415" t="s">
        <v>3898</v>
      </c>
      <c r="G415" t="s">
        <v>7070</v>
      </c>
    </row>
    <row r="416" spans="1:7" x14ac:dyDescent="0.3">
      <c r="A416" t="s">
        <v>826</v>
      </c>
      <c r="B416" t="s">
        <v>408</v>
      </c>
      <c r="C416" t="s">
        <v>414</v>
      </c>
      <c r="D416" t="s">
        <v>17</v>
      </c>
      <c r="E416" t="s">
        <v>354</v>
      </c>
      <c r="F416" t="s">
        <v>3914</v>
      </c>
      <c r="G416" t="s">
        <v>7071</v>
      </c>
    </row>
    <row r="417" spans="1:7" x14ac:dyDescent="0.3">
      <c r="A417" t="s">
        <v>827</v>
      </c>
      <c r="B417" t="s">
        <v>408</v>
      </c>
      <c r="C417" t="s">
        <v>414</v>
      </c>
      <c r="D417" t="s">
        <v>17</v>
      </c>
      <c r="E417" t="s">
        <v>355</v>
      </c>
      <c r="F417" t="s">
        <v>3926</v>
      </c>
      <c r="G417" t="s">
        <v>7072</v>
      </c>
    </row>
    <row r="418" spans="1:7" x14ac:dyDescent="0.3">
      <c r="A418" t="s">
        <v>828</v>
      </c>
      <c r="B418" t="s">
        <v>408</v>
      </c>
      <c r="C418" t="s">
        <v>414</v>
      </c>
      <c r="D418" t="s">
        <v>17</v>
      </c>
      <c r="E418" t="s">
        <v>356</v>
      </c>
      <c r="F418" t="s">
        <v>3984</v>
      </c>
      <c r="G418" t="s">
        <v>7073</v>
      </c>
    </row>
    <row r="419" spans="1:7" x14ac:dyDescent="0.3">
      <c r="A419" t="s">
        <v>829</v>
      </c>
      <c r="B419" t="s">
        <v>408</v>
      </c>
      <c r="C419" t="s">
        <v>414</v>
      </c>
      <c r="D419" t="s">
        <v>17</v>
      </c>
      <c r="E419" t="s">
        <v>357</v>
      </c>
      <c r="F419" t="s">
        <v>3992</v>
      </c>
      <c r="G419" t="s">
        <v>7074</v>
      </c>
    </row>
    <row r="420" spans="1:7" x14ac:dyDescent="0.3">
      <c r="A420" t="s">
        <v>830</v>
      </c>
      <c r="B420" t="s">
        <v>408</v>
      </c>
      <c r="C420" t="s">
        <v>414</v>
      </c>
      <c r="D420" t="s">
        <v>17</v>
      </c>
      <c r="E420" t="s">
        <v>358</v>
      </c>
      <c r="F420" t="s">
        <v>3844</v>
      </c>
      <c r="G420" t="s">
        <v>7075</v>
      </c>
    </row>
    <row r="421" spans="1:7" x14ac:dyDescent="0.3">
      <c r="A421" t="s">
        <v>831</v>
      </c>
      <c r="B421" t="s">
        <v>408</v>
      </c>
      <c r="C421" t="s">
        <v>414</v>
      </c>
      <c r="D421" t="s">
        <v>17</v>
      </c>
      <c r="E421" t="s">
        <v>359</v>
      </c>
      <c r="F421" t="s">
        <v>3784</v>
      </c>
      <c r="G421" t="s">
        <v>7076</v>
      </c>
    </row>
    <row r="422" spans="1:7" x14ac:dyDescent="0.3">
      <c r="A422" t="s">
        <v>832</v>
      </c>
      <c r="B422" t="s">
        <v>408</v>
      </c>
      <c r="C422" t="s">
        <v>414</v>
      </c>
      <c r="D422" t="s">
        <v>17</v>
      </c>
      <c r="E422" t="s">
        <v>360</v>
      </c>
      <c r="F422" t="s">
        <v>3846</v>
      </c>
      <c r="G422" t="s">
        <v>7077</v>
      </c>
    </row>
    <row r="423" spans="1:7" x14ac:dyDescent="0.3">
      <c r="A423" t="s">
        <v>833</v>
      </c>
      <c r="B423" t="s">
        <v>408</v>
      </c>
      <c r="C423" t="s">
        <v>414</v>
      </c>
      <c r="D423" t="s">
        <v>17</v>
      </c>
      <c r="E423" t="s">
        <v>361</v>
      </c>
      <c r="F423" t="s">
        <v>4130</v>
      </c>
      <c r="G423" t="s">
        <v>7078</v>
      </c>
    </row>
    <row r="424" spans="1:7" x14ac:dyDescent="0.3">
      <c r="A424" t="s">
        <v>834</v>
      </c>
      <c r="B424" t="s">
        <v>408</v>
      </c>
      <c r="C424" t="s">
        <v>414</v>
      </c>
      <c r="D424" t="s">
        <v>17</v>
      </c>
      <c r="E424" t="s">
        <v>362</v>
      </c>
      <c r="F424" t="s">
        <v>3616</v>
      </c>
      <c r="G424" t="s">
        <v>7079</v>
      </c>
    </row>
    <row r="425" spans="1:7" x14ac:dyDescent="0.3">
      <c r="A425" t="s">
        <v>835</v>
      </c>
      <c r="B425" t="s">
        <v>408</v>
      </c>
      <c r="C425" t="s">
        <v>414</v>
      </c>
      <c r="D425" t="s">
        <v>17</v>
      </c>
      <c r="E425" t="s">
        <v>363</v>
      </c>
      <c r="F425" t="s">
        <v>3640</v>
      </c>
      <c r="G425" t="s">
        <v>7080</v>
      </c>
    </row>
    <row r="426" spans="1:7" x14ac:dyDescent="0.3">
      <c r="A426" t="s">
        <v>836</v>
      </c>
      <c r="B426" t="s">
        <v>408</v>
      </c>
      <c r="C426" t="s">
        <v>414</v>
      </c>
      <c r="D426" t="s">
        <v>17</v>
      </c>
      <c r="E426" t="s">
        <v>364</v>
      </c>
      <c r="F426" t="s">
        <v>4078</v>
      </c>
      <c r="G426" t="s">
        <v>7081</v>
      </c>
    </row>
    <row r="427" spans="1:7" x14ac:dyDescent="0.3">
      <c r="A427" t="s">
        <v>837</v>
      </c>
      <c r="B427" t="s">
        <v>408</v>
      </c>
      <c r="C427" t="s">
        <v>414</v>
      </c>
      <c r="D427" t="s">
        <v>17</v>
      </c>
      <c r="E427" t="s">
        <v>365</v>
      </c>
      <c r="F427" t="s">
        <v>3788</v>
      </c>
      <c r="G427" t="s">
        <v>7082</v>
      </c>
    </row>
    <row r="428" spans="1:7" x14ac:dyDescent="0.3">
      <c r="A428" t="s">
        <v>838</v>
      </c>
      <c r="B428" t="s">
        <v>408</v>
      </c>
      <c r="C428" t="s">
        <v>406</v>
      </c>
      <c r="D428" t="s">
        <v>19</v>
      </c>
      <c r="E428" t="s">
        <v>14</v>
      </c>
      <c r="F428" t="s">
        <v>840</v>
      </c>
      <c r="G428" t="s">
        <v>839</v>
      </c>
    </row>
    <row r="429" spans="1:7" x14ac:dyDescent="0.3">
      <c r="A429" t="s">
        <v>842</v>
      </c>
      <c r="B429" t="s">
        <v>408</v>
      </c>
      <c r="C429" t="s">
        <v>406</v>
      </c>
      <c r="D429" t="s">
        <v>15</v>
      </c>
      <c r="E429" t="s">
        <v>367</v>
      </c>
      <c r="F429" t="s">
        <v>4339</v>
      </c>
      <c r="G429" t="s">
        <v>6706</v>
      </c>
    </row>
    <row r="430" spans="1:7" x14ac:dyDescent="0.3">
      <c r="A430" t="s">
        <v>843</v>
      </c>
      <c r="B430" t="s">
        <v>408</v>
      </c>
      <c r="C430" t="s">
        <v>406</v>
      </c>
      <c r="D430" t="s">
        <v>15</v>
      </c>
      <c r="E430" t="s">
        <v>368</v>
      </c>
      <c r="F430" t="s">
        <v>4315</v>
      </c>
      <c r="G430" t="s">
        <v>6707</v>
      </c>
    </row>
    <row r="431" spans="1:7" x14ac:dyDescent="0.3">
      <c r="A431" t="s">
        <v>844</v>
      </c>
      <c r="B431" t="s">
        <v>408</v>
      </c>
      <c r="C431" t="s">
        <v>406</v>
      </c>
      <c r="D431" t="s">
        <v>15</v>
      </c>
      <c r="E431" t="s">
        <v>369</v>
      </c>
      <c r="F431" t="s">
        <v>4319</v>
      </c>
      <c r="G431" t="s">
        <v>6708</v>
      </c>
    </row>
    <row r="432" spans="1:7" x14ac:dyDescent="0.3">
      <c r="A432" t="s">
        <v>845</v>
      </c>
      <c r="B432" t="s">
        <v>408</v>
      </c>
      <c r="C432" t="s">
        <v>406</v>
      </c>
      <c r="D432" t="s">
        <v>15</v>
      </c>
      <c r="E432" t="s">
        <v>370</v>
      </c>
      <c r="F432" t="s">
        <v>4323</v>
      </c>
      <c r="G432" t="s">
        <v>6709</v>
      </c>
    </row>
    <row r="433" spans="1:7" x14ac:dyDescent="0.3">
      <c r="A433" t="s">
        <v>846</v>
      </c>
      <c r="B433" t="s">
        <v>408</v>
      </c>
      <c r="C433" t="s">
        <v>406</v>
      </c>
      <c r="D433" t="s">
        <v>15</v>
      </c>
      <c r="E433" t="s">
        <v>371</v>
      </c>
      <c r="F433" t="s">
        <v>4341</v>
      </c>
      <c r="G433" t="s">
        <v>6710</v>
      </c>
    </row>
    <row r="434" spans="1:7" x14ac:dyDescent="0.3">
      <c r="A434" t="s">
        <v>847</v>
      </c>
      <c r="B434" t="s">
        <v>408</v>
      </c>
      <c r="C434" t="s">
        <v>406</v>
      </c>
      <c r="D434" t="s">
        <v>15</v>
      </c>
      <c r="E434" t="s">
        <v>372</v>
      </c>
      <c r="F434" t="s">
        <v>4337</v>
      </c>
      <c r="G434" t="s">
        <v>6711</v>
      </c>
    </row>
    <row r="435" spans="1:7" x14ac:dyDescent="0.3">
      <c r="A435" t="s">
        <v>848</v>
      </c>
      <c r="B435" t="s">
        <v>408</v>
      </c>
      <c r="C435" t="s">
        <v>406</v>
      </c>
      <c r="D435" t="s">
        <v>15</v>
      </c>
      <c r="E435" t="s">
        <v>373</v>
      </c>
      <c r="F435" t="s">
        <v>4333</v>
      </c>
      <c r="G435" t="s">
        <v>6712</v>
      </c>
    </row>
    <row r="436" spans="1:7" x14ac:dyDescent="0.3">
      <c r="A436" t="s">
        <v>849</v>
      </c>
      <c r="B436" t="s">
        <v>408</v>
      </c>
      <c r="C436" t="s">
        <v>406</v>
      </c>
      <c r="D436" t="s">
        <v>15</v>
      </c>
      <c r="E436" t="s">
        <v>374</v>
      </c>
      <c r="F436" t="s">
        <v>4343</v>
      </c>
      <c r="G436" t="s">
        <v>6713</v>
      </c>
    </row>
    <row r="437" spans="1:7" x14ac:dyDescent="0.3">
      <c r="A437" t="s">
        <v>850</v>
      </c>
      <c r="B437" t="s">
        <v>408</v>
      </c>
      <c r="C437" t="s">
        <v>406</v>
      </c>
      <c r="D437" t="s">
        <v>15</v>
      </c>
      <c r="E437" t="s">
        <v>375</v>
      </c>
      <c r="F437" t="s">
        <v>4325</v>
      </c>
      <c r="G437" t="s">
        <v>6714</v>
      </c>
    </row>
    <row r="438" spans="1:7" x14ac:dyDescent="0.3">
      <c r="A438" t="s">
        <v>851</v>
      </c>
      <c r="B438" t="s">
        <v>408</v>
      </c>
      <c r="C438" t="s">
        <v>406</v>
      </c>
      <c r="D438" t="s">
        <v>15</v>
      </c>
      <c r="E438" t="s">
        <v>376</v>
      </c>
      <c r="F438" t="s">
        <v>4327</v>
      </c>
      <c r="G438" t="s">
        <v>6715</v>
      </c>
    </row>
    <row r="439" spans="1:7" x14ac:dyDescent="0.3">
      <c r="A439" t="s">
        <v>852</v>
      </c>
      <c r="B439" t="s">
        <v>408</v>
      </c>
      <c r="C439" t="s">
        <v>406</v>
      </c>
      <c r="D439" t="s">
        <v>15</v>
      </c>
      <c r="E439" t="s">
        <v>377</v>
      </c>
      <c r="F439" t="s">
        <v>4321</v>
      </c>
      <c r="G439" t="s">
        <v>6716</v>
      </c>
    </row>
    <row r="440" spans="1:7" x14ac:dyDescent="0.3">
      <c r="A440" t="s">
        <v>853</v>
      </c>
      <c r="B440" t="s">
        <v>408</v>
      </c>
      <c r="C440" t="s">
        <v>406</v>
      </c>
      <c r="D440" t="s">
        <v>15</v>
      </c>
      <c r="E440" t="s">
        <v>378</v>
      </c>
      <c r="F440" t="s">
        <v>4331</v>
      </c>
      <c r="G440" t="s">
        <v>6717</v>
      </c>
    </row>
    <row r="441" spans="1:7" x14ac:dyDescent="0.3">
      <c r="A441" t="s">
        <v>854</v>
      </c>
      <c r="B441" t="s">
        <v>408</v>
      </c>
      <c r="C441" t="s">
        <v>406</v>
      </c>
      <c r="D441" t="s">
        <v>15</v>
      </c>
      <c r="E441" t="s">
        <v>379</v>
      </c>
      <c r="F441" t="s">
        <v>4345</v>
      </c>
      <c r="G441" t="s">
        <v>6718</v>
      </c>
    </row>
    <row r="442" spans="1:7" x14ac:dyDescent="0.3">
      <c r="A442" t="s">
        <v>855</v>
      </c>
      <c r="B442" t="s">
        <v>408</v>
      </c>
      <c r="C442" t="s">
        <v>406</v>
      </c>
      <c r="D442" t="s">
        <v>15</v>
      </c>
      <c r="E442" t="s">
        <v>380</v>
      </c>
      <c r="F442" t="s">
        <v>4329</v>
      </c>
      <c r="G442" t="s">
        <v>6719</v>
      </c>
    </row>
    <row r="443" spans="1:7" x14ac:dyDescent="0.3">
      <c r="A443" t="s">
        <v>856</v>
      </c>
      <c r="B443" t="s">
        <v>408</v>
      </c>
      <c r="C443" t="s">
        <v>406</v>
      </c>
      <c r="D443" t="s">
        <v>15</v>
      </c>
      <c r="E443" t="s">
        <v>381</v>
      </c>
      <c r="F443" t="s">
        <v>4317</v>
      </c>
      <c r="G443" t="s">
        <v>6720</v>
      </c>
    </row>
    <row r="444" spans="1:7" x14ac:dyDescent="0.3">
      <c r="A444" t="s">
        <v>857</v>
      </c>
      <c r="B444" t="s">
        <v>408</v>
      </c>
      <c r="C444" t="s">
        <v>406</v>
      </c>
      <c r="D444" t="s">
        <v>15</v>
      </c>
      <c r="E444" t="s">
        <v>382</v>
      </c>
      <c r="F444" t="s">
        <v>4335</v>
      </c>
      <c r="G444" t="s">
        <v>6721</v>
      </c>
    </row>
    <row r="445" spans="1:7" x14ac:dyDescent="0.3">
      <c r="A445" t="s">
        <v>863</v>
      </c>
      <c r="B445" t="s">
        <v>408</v>
      </c>
      <c r="C445" t="s">
        <v>406</v>
      </c>
      <c r="D445" t="s">
        <v>19</v>
      </c>
      <c r="E445" t="s">
        <v>14</v>
      </c>
      <c r="F445" t="s">
        <v>859</v>
      </c>
      <c r="G445" t="s">
        <v>858</v>
      </c>
    </row>
    <row r="446" spans="1:7" x14ac:dyDescent="0.3">
      <c r="A446" t="s">
        <v>864</v>
      </c>
      <c r="B446" t="s">
        <v>408</v>
      </c>
      <c r="C446" t="s">
        <v>491</v>
      </c>
      <c r="D446" t="s">
        <v>19</v>
      </c>
      <c r="E446" t="s">
        <v>14</v>
      </c>
      <c r="F446" t="s">
        <v>861</v>
      </c>
      <c r="G446" t="s">
        <v>862</v>
      </c>
    </row>
    <row r="447" spans="1:7" x14ac:dyDescent="0.3">
      <c r="A447" t="s">
        <v>865</v>
      </c>
      <c r="B447" t="s">
        <v>408</v>
      </c>
      <c r="C447" t="s">
        <v>406</v>
      </c>
      <c r="D447" t="s">
        <v>19</v>
      </c>
      <c r="E447" t="s">
        <v>14</v>
      </c>
      <c r="F447" t="s">
        <v>1211</v>
      </c>
      <c r="G447" t="s">
        <v>1210</v>
      </c>
    </row>
    <row r="448" spans="1:7" x14ac:dyDescent="0.3">
      <c r="A448" t="s">
        <v>866</v>
      </c>
      <c r="B448" t="s">
        <v>408</v>
      </c>
      <c r="C448" t="s">
        <v>406</v>
      </c>
      <c r="D448" t="s">
        <v>15</v>
      </c>
      <c r="E448" t="s">
        <v>367</v>
      </c>
      <c r="F448" t="s">
        <v>4307</v>
      </c>
      <c r="G448" t="s">
        <v>6722</v>
      </c>
    </row>
    <row r="449" spans="1:7" x14ac:dyDescent="0.3">
      <c r="A449" t="s">
        <v>867</v>
      </c>
      <c r="B449" t="s">
        <v>408</v>
      </c>
      <c r="C449" t="s">
        <v>406</v>
      </c>
      <c r="D449" t="s">
        <v>15</v>
      </c>
      <c r="E449" t="s">
        <v>368</v>
      </c>
      <c r="F449" t="s">
        <v>4283</v>
      </c>
      <c r="G449" t="s">
        <v>6723</v>
      </c>
    </row>
    <row r="450" spans="1:7" x14ac:dyDescent="0.3">
      <c r="A450" t="s">
        <v>868</v>
      </c>
      <c r="B450" t="s">
        <v>408</v>
      </c>
      <c r="C450" t="s">
        <v>406</v>
      </c>
      <c r="D450" t="s">
        <v>15</v>
      </c>
      <c r="E450" t="s">
        <v>369</v>
      </c>
      <c r="F450" t="s">
        <v>4287</v>
      </c>
      <c r="G450" t="s">
        <v>6724</v>
      </c>
    </row>
    <row r="451" spans="1:7" x14ac:dyDescent="0.3">
      <c r="A451" t="s">
        <v>869</v>
      </c>
      <c r="B451" t="s">
        <v>408</v>
      </c>
      <c r="C451" t="s">
        <v>406</v>
      </c>
      <c r="D451" t="s">
        <v>15</v>
      </c>
      <c r="E451" t="s">
        <v>370</v>
      </c>
      <c r="F451" t="s">
        <v>4291</v>
      </c>
      <c r="G451" t="s">
        <v>6725</v>
      </c>
    </row>
    <row r="452" spans="1:7" x14ac:dyDescent="0.3">
      <c r="A452" t="s">
        <v>870</v>
      </c>
      <c r="B452" t="s">
        <v>408</v>
      </c>
      <c r="C452" t="s">
        <v>406</v>
      </c>
      <c r="D452" t="s">
        <v>15</v>
      </c>
      <c r="E452" t="s">
        <v>371</v>
      </c>
      <c r="F452" t="s">
        <v>4309</v>
      </c>
      <c r="G452" t="s">
        <v>6726</v>
      </c>
    </row>
    <row r="453" spans="1:7" x14ac:dyDescent="0.3">
      <c r="A453" t="s">
        <v>871</v>
      </c>
      <c r="B453" t="s">
        <v>408</v>
      </c>
      <c r="C453" t="s">
        <v>406</v>
      </c>
      <c r="D453" t="s">
        <v>15</v>
      </c>
      <c r="E453" t="s">
        <v>372</v>
      </c>
      <c r="F453" t="s">
        <v>4305</v>
      </c>
      <c r="G453" t="s">
        <v>6727</v>
      </c>
    </row>
    <row r="454" spans="1:7" x14ac:dyDescent="0.3">
      <c r="A454" t="s">
        <v>872</v>
      </c>
      <c r="B454" t="s">
        <v>408</v>
      </c>
      <c r="C454" t="s">
        <v>406</v>
      </c>
      <c r="D454" t="s">
        <v>15</v>
      </c>
      <c r="E454" t="s">
        <v>373</v>
      </c>
      <c r="F454" t="s">
        <v>4301</v>
      </c>
      <c r="G454" t="s">
        <v>6728</v>
      </c>
    </row>
    <row r="455" spans="1:7" x14ac:dyDescent="0.3">
      <c r="A455" t="s">
        <v>873</v>
      </c>
      <c r="B455" t="s">
        <v>408</v>
      </c>
      <c r="C455" t="s">
        <v>406</v>
      </c>
      <c r="D455" t="s">
        <v>15</v>
      </c>
      <c r="E455" t="s">
        <v>374</v>
      </c>
      <c r="F455" t="s">
        <v>4311</v>
      </c>
      <c r="G455" t="s">
        <v>6729</v>
      </c>
    </row>
    <row r="456" spans="1:7" x14ac:dyDescent="0.3">
      <c r="A456" t="s">
        <v>874</v>
      </c>
      <c r="B456" t="s">
        <v>408</v>
      </c>
      <c r="C456" t="s">
        <v>406</v>
      </c>
      <c r="D456" t="s">
        <v>15</v>
      </c>
      <c r="E456" t="s">
        <v>375</v>
      </c>
      <c r="F456" t="s">
        <v>4293</v>
      </c>
      <c r="G456" t="s">
        <v>6730</v>
      </c>
    </row>
    <row r="457" spans="1:7" x14ac:dyDescent="0.3">
      <c r="A457" t="s">
        <v>875</v>
      </c>
      <c r="B457" t="s">
        <v>408</v>
      </c>
      <c r="C457" t="s">
        <v>406</v>
      </c>
      <c r="D457" t="s">
        <v>15</v>
      </c>
      <c r="E457" t="s">
        <v>376</v>
      </c>
      <c r="F457" t="s">
        <v>4295</v>
      </c>
      <c r="G457" t="s">
        <v>6731</v>
      </c>
    </row>
    <row r="458" spans="1:7" x14ac:dyDescent="0.3">
      <c r="A458" t="s">
        <v>876</v>
      </c>
      <c r="B458" t="s">
        <v>408</v>
      </c>
      <c r="C458" t="s">
        <v>406</v>
      </c>
      <c r="D458" t="s">
        <v>15</v>
      </c>
      <c r="E458" t="s">
        <v>377</v>
      </c>
      <c r="F458" t="s">
        <v>4289</v>
      </c>
      <c r="G458" t="s">
        <v>6732</v>
      </c>
    </row>
    <row r="459" spans="1:7" x14ac:dyDescent="0.3">
      <c r="A459" t="s">
        <v>877</v>
      </c>
      <c r="B459" t="s">
        <v>408</v>
      </c>
      <c r="C459" t="s">
        <v>406</v>
      </c>
      <c r="D459" t="s">
        <v>15</v>
      </c>
      <c r="E459" t="s">
        <v>378</v>
      </c>
      <c r="F459" t="s">
        <v>4299</v>
      </c>
      <c r="G459" t="s">
        <v>6733</v>
      </c>
    </row>
    <row r="460" spans="1:7" x14ac:dyDescent="0.3">
      <c r="A460" t="s">
        <v>878</v>
      </c>
      <c r="B460" t="s">
        <v>408</v>
      </c>
      <c r="C460" t="s">
        <v>406</v>
      </c>
      <c r="D460" t="s">
        <v>15</v>
      </c>
      <c r="E460" t="s">
        <v>379</v>
      </c>
      <c r="F460" t="s">
        <v>4313</v>
      </c>
      <c r="G460" t="s">
        <v>6734</v>
      </c>
    </row>
    <row r="461" spans="1:7" x14ac:dyDescent="0.3">
      <c r="A461" t="s">
        <v>879</v>
      </c>
      <c r="B461" t="s">
        <v>408</v>
      </c>
      <c r="C461" t="s">
        <v>406</v>
      </c>
      <c r="D461" t="s">
        <v>15</v>
      </c>
      <c r="E461" t="s">
        <v>380</v>
      </c>
      <c r="F461" t="s">
        <v>4297</v>
      </c>
      <c r="G461" t="s">
        <v>6735</v>
      </c>
    </row>
    <row r="462" spans="1:7" x14ac:dyDescent="0.3">
      <c r="A462" t="s">
        <v>880</v>
      </c>
      <c r="B462" t="s">
        <v>408</v>
      </c>
      <c r="C462" t="s">
        <v>406</v>
      </c>
      <c r="D462" t="s">
        <v>15</v>
      </c>
      <c r="E462" t="s">
        <v>381</v>
      </c>
      <c r="F462" t="s">
        <v>4285</v>
      </c>
      <c r="G462" t="s">
        <v>6736</v>
      </c>
    </row>
    <row r="463" spans="1:7" x14ac:dyDescent="0.3">
      <c r="A463" t="s">
        <v>881</v>
      </c>
      <c r="B463" t="s">
        <v>408</v>
      </c>
      <c r="C463" t="s">
        <v>406</v>
      </c>
      <c r="D463" t="s">
        <v>15</v>
      </c>
      <c r="E463" t="s">
        <v>382</v>
      </c>
      <c r="F463" t="s">
        <v>4303</v>
      </c>
      <c r="G463" t="s">
        <v>6737</v>
      </c>
    </row>
    <row r="464" spans="1:7" x14ac:dyDescent="0.3">
      <c r="A464" t="s">
        <v>882</v>
      </c>
      <c r="B464" t="s">
        <v>408</v>
      </c>
      <c r="C464" t="s">
        <v>406</v>
      </c>
      <c r="D464" t="s">
        <v>17</v>
      </c>
      <c r="E464" t="s">
        <v>29</v>
      </c>
      <c r="F464" t="s">
        <v>3817</v>
      </c>
      <c r="G464" t="s">
        <v>7083</v>
      </c>
    </row>
    <row r="465" spans="1:7" x14ac:dyDescent="0.3">
      <c r="A465" t="s">
        <v>883</v>
      </c>
      <c r="B465" t="s">
        <v>408</v>
      </c>
      <c r="C465" t="s">
        <v>406</v>
      </c>
      <c r="D465" t="s">
        <v>17</v>
      </c>
      <c r="E465" t="s">
        <v>30</v>
      </c>
      <c r="F465" t="s">
        <v>3603</v>
      </c>
      <c r="G465" t="s">
        <v>7084</v>
      </c>
    </row>
    <row r="466" spans="1:7" x14ac:dyDescent="0.3">
      <c r="A466" t="s">
        <v>884</v>
      </c>
      <c r="B466" t="s">
        <v>408</v>
      </c>
      <c r="C466" t="s">
        <v>406</v>
      </c>
      <c r="D466" t="s">
        <v>17</v>
      </c>
      <c r="E466" t="s">
        <v>31</v>
      </c>
      <c r="F466" t="s">
        <v>4045</v>
      </c>
      <c r="G466" t="s">
        <v>7085</v>
      </c>
    </row>
    <row r="467" spans="1:7" x14ac:dyDescent="0.3">
      <c r="A467" t="s">
        <v>885</v>
      </c>
      <c r="B467" t="s">
        <v>408</v>
      </c>
      <c r="C467" t="s">
        <v>406</v>
      </c>
      <c r="D467" t="s">
        <v>17</v>
      </c>
      <c r="E467" t="s">
        <v>32</v>
      </c>
      <c r="F467" t="s">
        <v>3643</v>
      </c>
      <c r="G467" t="s">
        <v>7086</v>
      </c>
    </row>
    <row r="468" spans="1:7" x14ac:dyDescent="0.3">
      <c r="A468" t="s">
        <v>886</v>
      </c>
      <c r="B468" t="s">
        <v>408</v>
      </c>
      <c r="C468" t="s">
        <v>406</v>
      </c>
      <c r="D468" t="s">
        <v>17</v>
      </c>
      <c r="E468" t="s">
        <v>33</v>
      </c>
      <c r="F468" t="s">
        <v>3707</v>
      </c>
      <c r="G468" t="s">
        <v>7087</v>
      </c>
    </row>
    <row r="469" spans="1:7" x14ac:dyDescent="0.3">
      <c r="A469" t="s">
        <v>887</v>
      </c>
      <c r="B469" t="s">
        <v>408</v>
      </c>
      <c r="C469" t="s">
        <v>406</v>
      </c>
      <c r="D469" t="s">
        <v>17</v>
      </c>
      <c r="E469" t="s">
        <v>34</v>
      </c>
      <c r="F469" t="s">
        <v>3807</v>
      </c>
      <c r="G469" t="s">
        <v>7088</v>
      </c>
    </row>
    <row r="470" spans="1:7" x14ac:dyDescent="0.3">
      <c r="A470" t="s">
        <v>888</v>
      </c>
      <c r="B470" t="s">
        <v>408</v>
      </c>
      <c r="C470" t="s">
        <v>406</v>
      </c>
      <c r="D470" t="s">
        <v>17</v>
      </c>
      <c r="E470" t="s">
        <v>35</v>
      </c>
      <c r="F470" t="s">
        <v>4027</v>
      </c>
      <c r="G470" t="s">
        <v>7089</v>
      </c>
    </row>
    <row r="471" spans="1:7" x14ac:dyDescent="0.3">
      <c r="A471" t="s">
        <v>889</v>
      </c>
      <c r="B471" t="s">
        <v>408</v>
      </c>
      <c r="C471" t="s">
        <v>406</v>
      </c>
      <c r="D471" t="s">
        <v>17</v>
      </c>
      <c r="E471" t="s">
        <v>16</v>
      </c>
      <c r="F471" t="s">
        <v>3611</v>
      </c>
      <c r="G471" t="s">
        <v>7090</v>
      </c>
    </row>
    <row r="472" spans="1:7" x14ac:dyDescent="0.3">
      <c r="A472" t="s">
        <v>890</v>
      </c>
      <c r="B472" t="s">
        <v>408</v>
      </c>
      <c r="C472" t="s">
        <v>406</v>
      </c>
      <c r="D472" t="s">
        <v>17</v>
      </c>
      <c r="E472" t="s">
        <v>36</v>
      </c>
      <c r="F472" t="s">
        <v>3933</v>
      </c>
      <c r="G472" t="s">
        <v>7091</v>
      </c>
    </row>
    <row r="473" spans="1:7" x14ac:dyDescent="0.3">
      <c r="A473" t="s">
        <v>891</v>
      </c>
      <c r="B473" t="s">
        <v>408</v>
      </c>
      <c r="C473" t="s">
        <v>406</v>
      </c>
      <c r="D473" t="s">
        <v>17</v>
      </c>
      <c r="E473" t="s">
        <v>37</v>
      </c>
      <c r="F473" t="s">
        <v>4211</v>
      </c>
      <c r="G473" t="s">
        <v>7092</v>
      </c>
    </row>
    <row r="474" spans="1:7" x14ac:dyDescent="0.3">
      <c r="A474" t="s">
        <v>892</v>
      </c>
      <c r="B474" t="s">
        <v>408</v>
      </c>
      <c r="C474" t="s">
        <v>406</v>
      </c>
      <c r="D474" t="s">
        <v>17</v>
      </c>
      <c r="E474" t="s">
        <v>38</v>
      </c>
      <c r="F474" t="s">
        <v>4219</v>
      </c>
      <c r="G474" t="s">
        <v>7093</v>
      </c>
    </row>
    <row r="475" spans="1:7" x14ac:dyDescent="0.3">
      <c r="A475" t="s">
        <v>893</v>
      </c>
      <c r="B475" t="s">
        <v>408</v>
      </c>
      <c r="C475" t="s">
        <v>406</v>
      </c>
      <c r="D475" t="s">
        <v>17</v>
      </c>
      <c r="E475" t="s">
        <v>39</v>
      </c>
      <c r="F475" t="s">
        <v>3629</v>
      </c>
      <c r="G475" t="s">
        <v>7094</v>
      </c>
    </row>
    <row r="476" spans="1:7" x14ac:dyDescent="0.3">
      <c r="A476" t="s">
        <v>894</v>
      </c>
      <c r="B476" t="s">
        <v>408</v>
      </c>
      <c r="C476" t="s">
        <v>406</v>
      </c>
      <c r="D476" t="s">
        <v>17</v>
      </c>
      <c r="E476" t="s">
        <v>40</v>
      </c>
      <c r="F476" t="s">
        <v>3971</v>
      </c>
      <c r="G476" t="s">
        <v>7095</v>
      </c>
    </row>
    <row r="477" spans="1:7" x14ac:dyDescent="0.3">
      <c r="A477" t="s">
        <v>895</v>
      </c>
      <c r="B477" t="s">
        <v>408</v>
      </c>
      <c r="C477" t="s">
        <v>406</v>
      </c>
      <c r="D477" t="s">
        <v>17</v>
      </c>
      <c r="E477" t="s">
        <v>41</v>
      </c>
      <c r="F477" t="s">
        <v>4187</v>
      </c>
      <c r="G477" t="s">
        <v>7096</v>
      </c>
    </row>
    <row r="478" spans="1:7" x14ac:dyDescent="0.3">
      <c r="A478" t="s">
        <v>896</v>
      </c>
      <c r="B478" t="s">
        <v>408</v>
      </c>
      <c r="C478" t="s">
        <v>406</v>
      </c>
      <c r="D478" t="s">
        <v>17</v>
      </c>
      <c r="E478" t="s">
        <v>42</v>
      </c>
      <c r="F478" t="s">
        <v>4235</v>
      </c>
      <c r="G478" t="s">
        <v>7097</v>
      </c>
    </row>
    <row r="479" spans="1:7" x14ac:dyDescent="0.3">
      <c r="A479" t="s">
        <v>897</v>
      </c>
      <c r="B479" t="s">
        <v>408</v>
      </c>
      <c r="C479" t="s">
        <v>406</v>
      </c>
      <c r="D479" t="s">
        <v>17</v>
      </c>
      <c r="E479" t="s">
        <v>43</v>
      </c>
      <c r="F479" t="s">
        <v>3923</v>
      </c>
      <c r="G479" t="s">
        <v>7098</v>
      </c>
    </row>
    <row r="480" spans="1:7" x14ac:dyDescent="0.3">
      <c r="A480" t="s">
        <v>898</v>
      </c>
      <c r="B480" t="s">
        <v>408</v>
      </c>
      <c r="C480" t="s">
        <v>406</v>
      </c>
      <c r="D480" t="s">
        <v>17</v>
      </c>
      <c r="E480" t="s">
        <v>44</v>
      </c>
      <c r="F480" t="s">
        <v>3727</v>
      </c>
      <c r="G480" t="s">
        <v>7099</v>
      </c>
    </row>
    <row r="481" spans="1:7" x14ac:dyDescent="0.3">
      <c r="A481" t="s">
        <v>899</v>
      </c>
      <c r="B481" t="s">
        <v>408</v>
      </c>
      <c r="C481" t="s">
        <v>406</v>
      </c>
      <c r="D481" t="s">
        <v>17</v>
      </c>
      <c r="E481" t="s">
        <v>45</v>
      </c>
      <c r="F481" t="s">
        <v>3633</v>
      </c>
      <c r="G481" t="s">
        <v>7100</v>
      </c>
    </row>
    <row r="482" spans="1:7" x14ac:dyDescent="0.3">
      <c r="A482" t="s">
        <v>900</v>
      </c>
      <c r="B482" t="s">
        <v>408</v>
      </c>
      <c r="C482" t="s">
        <v>406</v>
      </c>
      <c r="D482" t="s">
        <v>17</v>
      </c>
      <c r="E482" t="s">
        <v>46</v>
      </c>
      <c r="F482" t="s">
        <v>4227</v>
      </c>
      <c r="G482" t="s">
        <v>7101</v>
      </c>
    </row>
    <row r="483" spans="1:7" x14ac:dyDescent="0.3">
      <c r="A483" t="s">
        <v>901</v>
      </c>
      <c r="B483" t="s">
        <v>408</v>
      </c>
      <c r="C483" t="s">
        <v>406</v>
      </c>
      <c r="D483" t="s">
        <v>17</v>
      </c>
      <c r="E483" t="s">
        <v>47</v>
      </c>
      <c r="F483" t="s">
        <v>3669</v>
      </c>
      <c r="G483" t="s">
        <v>7102</v>
      </c>
    </row>
    <row r="484" spans="1:7" x14ac:dyDescent="0.3">
      <c r="A484" t="s">
        <v>902</v>
      </c>
      <c r="B484" t="s">
        <v>408</v>
      </c>
      <c r="C484" t="s">
        <v>406</v>
      </c>
      <c r="D484" t="s">
        <v>17</v>
      </c>
      <c r="E484" t="s">
        <v>48</v>
      </c>
      <c r="F484" t="s">
        <v>3753</v>
      </c>
      <c r="G484" t="s">
        <v>7103</v>
      </c>
    </row>
    <row r="485" spans="1:7" x14ac:dyDescent="0.3">
      <c r="A485" t="s">
        <v>903</v>
      </c>
      <c r="B485" t="s">
        <v>408</v>
      </c>
      <c r="C485" t="s">
        <v>406</v>
      </c>
      <c r="D485" t="s">
        <v>17</v>
      </c>
      <c r="E485" t="s">
        <v>49</v>
      </c>
      <c r="F485" t="s">
        <v>4253</v>
      </c>
      <c r="G485" t="s">
        <v>7104</v>
      </c>
    </row>
    <row r="486" spans="1:7" x14ac:dyDescent="0.3">
      <c r="A486" t="s">
        <v>904</v>
      </c>
      <c r="B486" t="s">
        <v>408</v>
      </c>
      <c r="C486" t="s">
        <v>406</v>
      </c>
      <c r="D486" t="s">
        <v>17</v>
      </c>
      <c r="E486" t="s">
        <v>50</v>
      </c>
      <c r="F486" t="s">
        <v>3601</v>
      </c>
      <c r="G486" t="s">
        <v>7105</v>
      </c>
    </row>
    <row r="487" spans="1:7" x14ac:dyDescent="0.3">
      <c r="A487" t="s">
        <v>905</v>
      </c>
      <c r="B487" t="s">
        <v>408</v>
      </c>
      <c r="C487" t="s">
        <v>406</v>
      </c>
      <c r="D487" t="s">
        <v>17</v>
      </c>
      <c r="E487" t="s">
        <v>51</v>
      </c>
      <c r="F487" t="s">
        <v>3777</v>
      </c>
      <c r="G487" t="s">
        <v>7106</v>
      </c>
    </row>
    <row r="488" spans="1:7" x14ac:dyDescent="0.3">
      <c r="A488" t="s">
        <v>906</v>
      </c>
      <c r="B488" t="s">
        <v>408</v>
      </c>
      <c r="C488" t="s">
        <v>406</v>
      </c>
      <c r="D488" t="s">
        <v>17</v>
      </c>
      <c r="E488" t="s">
        <v>52</v>
      </c>
      <c r="F488" t="s">
        <v>3809</v>
      </c>
      <c r="G488" t="s">
        <v>7107</v>
      </c>
    </row>
    <row r="489" spans="1:7" x14ac:dyDescent="0.3">
      <c r="A489" t="s">
        <v>907</v>
      </c>
      <c r="B489" t="s">
        <v>408</v>
      </c>
      <c r="C489" t="s">
        <v>406</v>
      </c>
      <c r="D489" t="s">
        <v>17</v>
      </c>
      <c r="E489" t="s">
        <v>53</v>
      </c>
      <c r="F489" t="s">
        <v>3843</v>
      </c>
      <c r="G489" t="s">
        <v>7108</v>
      </c>
    </row>
    <row r="490" spans="1:7" x14ac:dyDescent="0.3">
      <c r="A490" t="s">
        <v>908</v>
      </c>
      <c r="B490" t="s">
        <v>408</v>
      </c>
      <c r="C490" t="s">
        <v>406</v>
      </c>
      <c r="D490" t="s">
        <v>17</v>
      </c>
      <c r="E490" t="s">
        <v>25</v>
      </c>
      <c r="F490" t="s">
        <v>3729</v>
      </c>
      <c r="G490" t="s">
        <v>7109</v>
      </c>
    </row>
    <row r="491" spans="1:7" x14ac:dyDescent="0.3">
      <c r="A491" t="s">
        <v>909</v>
      </c>
      <c r="B491" t="s">
        <v>408</v>
      </c>
      <c r="C491" t="s">
        <v>406</v>
      </c>
      <c r="D491" t="s">
        <v>17</v>
      </c>
      <c r="E491" t="s">
        <v>54</v>
      </c>
      <c r="F491" t="s">
        <v>3607</v>
      </c>
      <c r="G491" t="s">
        <v>7110</v>
      </c>
    </row>
    <row r="492" spans="1:7" x14ac:dyDescent="0.3">
      <c r="A492" t="s">
        <v>910</v>
      </c>
      <c r="B492" t="s">
        <v>408</v>
      </c>
      <c r="C492" t="s">
        <v>406</v>
      </c>
      <c r="D492" t="s">
        <v>17</v>
      </c>
      <c r="E492" t="s">
        <v>55</v>
      </c>
      <c r="F492" t="s">
        <v>3835</v>
      </c>
      <c r="G492" t="s">
        <v>7111</v>
      </c>
    </row>
    <row r="493" spans="1:7" x14ac:dyDescent="0.3">
      <c r="A493" t="s">
        <v>911</v>
      </c>
      <c r="B493" t="s">
        <v>408</v>
      </c>
      <c r="C493" t="s">
        <v>406</v>
      </c>
      <c r="D493" t="s">
        <v>17</v>
      </c>
      <c r="E493" t="s">
        <v>56</v>
      </c>
      <c r="F493" t="s">
        <v>3983</v>
      </c>
      <c r="G493" t="s">
        <v>7112</v>
      </c>
    </row>
    <row r="494" spans="1:7" x14ac:dyDescent="0.3">
      <c r="A494" t="s">
        <v>912</v>
      </c>
      <c r="B494" t="s">
        <v>408</v>
      </c>
      <c r="C494" t="s">
        <v>406</v>
      </c>
      <c r="D494" t="s">
        <v>17</v>
      </c>
      <c r="E494" t="s">
        <v>57</v>
      </c>
      <c r="F494" t="s">
        <v>4261</v>
      </c>
      <c r="G494" t="s">
        <v>7113</v>
      </c>
    </row>
    <row r="495" spans="1:7" x14ac:dyDescent="0.3">
      <c r="A495" t="s">
        <v>913</v>
      </c>
      <c r="B495" t="s">
        <v>408</v>
      </c>
      <c r="C495" t="s">
        <v>406</v>
      </c>
      <c r="D495" t="s">
        <v>17</v>
      </c>
      <c r="E495" t="s">
        <v>58</v>
      </c>
      <c r="F495" t="s">
        <v>3813</v>
      </c>
      <c r="G495" t="s">
        <v>7114</v>
      </c>
    </row>
    <row r="496" spans="1:7" x14ac:dyDescent="0.3">
      <c r="A496" t="s">
        <v>914</v>
      </c>
      <c r="B496" t="s">
        <v>408</v>
      </c>
      <c r="C496" t="s">
        <v>406</v>
      </c>
      <c r="D496" t="s">
        <v>17</v>
      </c>
      <c r="E496" t="s">
        <v>59</v>
      </c>
      <c r="F496" t="s">
        <v>3645</v>
      </c>
      <c r="G496" t="s">
        <v>7115</v>
      </c>
    </row>
    <row r="497" spans="1:7" x14ac:dyDescent="0.3">
      <c r="A497" t="s">
        <v>915</v>
      </c>
      <c r="B497" t="s">
        <v>408</v>
      </c>
      <c r="C497" t="s">
        <v>406</v>
      </c>
      <c r="D497" t="s">
        <v>17</v>
      </c>
      <c r="E497" t="s">
        <v>60</v>
      </c>
      <c r="F497" t="s">
        <v>3905</v>
      </c>
      <c r="G497" t="s">
        <v>7116</v>
      </c>
    </row>
    <row r="498" spans="1:7" x14ac:dyDescent="0.3">
      <c r="A498" t="s">
        <v>916</v>
      </c>
      <c r="B498" t="s">
        <v>408</v>
      </c>
      <c r="C498" t="s">
        <v>406</v>
      </c>
      <c r="D498" t="s">
        <v>17</v>
      </c>
      <c r="E498" t="s">
        <v>61</v>
      </c>
      <c r="F498" t="s">
        <v>4149</v>
      </c>
      <c r="G498" t="s">
        <v>7117</v>
      </c>
    </row>
    <row r="499" spans="1:7" x14ac:dyDescent="0.3">
      <c r="A499" t="s">
        <v>917</v>
      </c>
      <c r="B499" t="s">
        <v>408</v>
      </c>
      <c r="C499" t="s">
        <v>406</v>
      </c>
      <c r="D499" t="s">
        <v>17</v>
      </c>
      <c r="E499" t="s">
        <v>21</v>
      </c>
      <c r="F499" t="s">
        <v>3977</v>
      </c>
      <c r="G499" t="s">
        <v>7118</v>
      </c>
    </row>
    <row r="500" spans="1:7" x14ac:dyDescent="0.3">
      <c r="A500" t="s">
        <v>918</v>
      </c>
      <c r="B500" t="s">
        <v>408</v>
      </c>
      <c r="C500" t="s">
        <v>406</v>
      </c>
      <c r="D500" t="s">
        <v>17</v>
      </c>
      <c r="E500" t="s">
        <v>62</v>
      </c>
      <c r="F500" t="s">
        <v>3715</v>
      </c>
      <c r="G500" t="s">
        <v>7119</v>
      </c>
    </row>
    <row r="501" spans="1:7" x14ac:dyDescent="0.3">
      <c r="A501" t="s">
        <v>919</v>
      </c>
      <c r="B501" t="s">
        <v>408</v>
      </c>
      <c r="C501" t="s">
        <v>406</v>
      </c>
      <c r="D501" t="s">
        <v>17</v>
      </c>
      <c r="E501" t="s">
        <v>63</v>
      </c>
      <c r="F501" t="s">
        <v>3941</v>
      </c>
      <c r="G501" t="s">
        <v>7120</v>
      </c>
    </row>
    <row r="502" spans="1:7" x14ac:dyDescent="0.3">
      <c r="A502" t="s">
        <v>920</v>
      </c>
      <c r="B502" t="s">
        <v>408</v>
      </c>
      <c r="C502" t="s">
        <v>406</v>
      </c>
      <c r="D502" t="s">
        <v>17</v>
      </c>
      <c r="E502" t="s">
        <v>64</v>
      </c>
      <c r="F502" t="s">
        <v>4067</v>
      </c>
      <c r="G502" t="s">
        <v>7121</v>
      </c>
    </row>
    <row r="503" spans="1:7" x14ac:dyDescent="0.3">
      <c r="A503" t="s">
        <v>921</v>
      </c>
      <c r="B503" t="s">
        <v>408</v>
      </c>
      <c r="C503" t="s">
        <v>406</v>
      </c>
      <c r="D503" t="s">
        <v>17</v>
      </c>
      <c r="E503" t="s">
        <v>65</v>
      </c>
      <c r="F503" t="s">
        <v>4135</v>
      </c>
      <c r="G503" t="s">
        <v>7122</v>
      </c>
    </row>
    <row r="504" spans="1:7" x14ac:dyDescent="0.3">
      <c r="A504" t="s">
        <v>922</v>
      </c>
      <c r="B504" t="s">
        <v>408</v>
      </c>
      <c r="C504" t="s">
        <v>406</v>
      </c>
      <c r="D504" t="s">
        <v>17</v>
      </c>
      <c r="E504" t="s">
        <v>26</v>
      </c>
      <c r="F504" t="s">
        <v>4255</v>
      </c>
      <c r="G504" t="s">
        <v>7123</v>
      </c>
    </row>
    <row r="505" spans="1:7" x14ac:dyDescent="0.3">
      <c r="A505" t="s">
        <v>923</v>
      </c>
      <c r="B505" t="s">
        <v>408</v>
      </c>
      <c r="C505" t="s">
        <v>406</v>
      </c>
      <c r="D505" t="s">
        <v>17</v>
      </c>
      <c r="E505" t="s">
        <v>66</v>
      </c>
      <c r="F505" t="s">
        <v>3653</v>
      </c>
      <c r="G505" t="s">
        <v>7124</v>
      </c>
    </row>
    <row r="506" spans="1:7" x14ac:dyDescent="0.3">
      <c r="A506" t="s">
        <v>924</v>
      </c>
      <c r="B506" t="s">
        <v>408</v>
      </c>
      <c r="C506" t="s">
        <v>406</v>
      </c>
      <c r="D506" t="s">
        <v>17</v>
      </c>
      <c r="E506" t="s">
        <v>67</v>
      </c>
      <c r="F506" t="s">
        <v>3721</v>
      </c>
      <c r="G506" t="s">
        <v>7125</v>
      </c>
    </row>
    <row r="507" spans="1:7" x14ac:dyDescent="0.3">
      <c r="A507" t="s">
        <v>925</v>
      </c>
      <c r="B507" t="s">
        <v>408</v>
      </c>
      <c r="C507" t="s">
        <v>406</v>
      </c>
      <c r="D507" t="s">
        <v>17</v>
      </c>
      <c r="E507" t="s">
        <v>68</v>
      </c>
      <c r="F507" t="s">
        <v>3823</v>
      </c>
      <c r="G507" t="s">
        <v>7126</v>
      </c>
    </row>
    <row r="508" spans="1:7" x14ac:dyDescent="0.3">
      <c r="A508" t="s">
        <v>926</v>
      </c>
      <c r="B508" t="s">
        <v>408</v>
      </c>
      <c r="C508" t="s">
        <v>406</v>
      </c>
      <c r="D508" t="s">
        <v>17</v>
      </c>
      <c r="E508" t="s">
        <v>69</v>
      </c>
      <c r="F508" t="s">
        <v>4051</v>
      </c>
      <c r="G508" t="s">
        <v>7127</v>
      </c>
    </row>
    <row r="509" spans="1:7" x14ac:dyDescent="0.3">
      <c r="A509" t="s">
        <v>927</v>
      </c>
      <c r="B509" t="s">
        <v>408</v>
      </c>
      <c r="C509" t="s">
        <v>406</v>
      </c>
      <c r="D509" t="s">
        <v>17</v>
      </c>
      <c r="E509" t="s">
        <v>70</v>
      </c>
      <c r="F509" t="s">
        <v>4107</v>
      </c>
      <c r="G509" t="s">
        <v>7128</v>
      </c>
    </row>
    <row r="510" spans="1:7" x14ac:dyDescent="0.3">
      <c r="A510" t="s">
        <v>928</v>
      </c>
      <c r="B510" t="s">
        <v>408</v>
      </c>
      <c r="C510" t="s">
        <v>406</v>
      </c>
      <c r="D510" t="s">
        <v>17</v>
      </c>
      <c r="E510" t="s">
        <v>71</v>
      </c>
      <c r="F510" t="s">
        <v>4271</v>
      </c>
      <c r="G510" t="s">
        <v>7129</v>
      </c>
    </row>
    <row r="511" spans="1:7" x14ac:dyDescent="0.3">
      <c r="A511" t="s">
        <v>929</v>
      </c>
      <c r="B511" t="s">
        <v>408</v>
      </c>
      <c r="C511" t="s">
        <v>406</v>
      </c>
      <c r="D511" t="s">
        <v>17</v>
      </c>
      <c r="E511" t="s">
        <v>72</v>
      </c>
      <c r="F511" t="s">
        <v>3821</v>
      </c>
      <c r="G511" t="s">
        <v>7130</v>
      </c>
    </row>
    <row r="512" spans="1:7" x14ac:dyDescent="0.3">
      <c r="A512" t="s">
        <v>930</v>
      </c>
      <c r="B512" t="s">
        <v>408</v>
      </c>
      <c r="C512" t="s">
        <v>406</v>
      </c>
      <c r="D512" t="s">
        <v>17</v>
      </c>
      <c r="E512" t="s">
        <v>73</v>
      </c>
      <c r="F512" t="s">
        <v>3895</v>
      </c>
      <c r="G512" t="s">
        <v>7131</v>
      </c>
    </row>
    <row r="513" spans="1:7" x14ac:dyDescent="0.3">
      <c r="A513" t="s">
        <v>931</v>
      </c>
      <c r="B513" t="s">
        <v>408</v>
      </c>
      <c r="C513" t="s">
        <v>406</v>
      </c>
      <c r="D513" t="s">
        <v>17</v>
      </c>
      <c r="E513" t="s">
        <v>74</v>
      </c>
      <c r="F513" t="s">
        <v>3639</v>
      </c>
      <c r="G513" t="s">
        <v>7132</v>
      </c>
    </row>
    <row r="514" spans="1:7" x14ac:dyDescent="0.3">
      <c r="A514" t="s">
        <v>932</v>
      </c>
      <c r="B514" t="s">
        <v>408</v>
      </c>
      <c r="C514" t="s">
        <v>406</v>
      </c>
      <c r="D514" t="s">
        <v>17</v>
      </c>
      <c r="E514" t="s">
        <v>75</v>
      </c>
      <c r="F514" t="s">
        <v>4129</v>
      </c>
      <c r="G514" t="s">
        <v>7133</v>
      </c>
    </row>
    <row r="515" spans="1:7" x14ac:dyDescent="0.3">
      <c r="A515" t="s">
        <v>933</v>
      </c>
      <c r="B515" t="s">
        <v>408</v>
      </c>
      <c r="C515" t="s">
        <v>406</v>
      </c>
      <c r="D515" t="s">
        <v>17</v>
      </c>
      <c r="E515" t="s">
        <v>76</v>
      </c>
      <c r="F515" t="s">
        <v>4159</v>
      </c>
      <c r="G515" t="s">
        <v>7134</v>
      </c>
    </row>
    <row r="516" spans="1:7" x14ac:dyDescent="0.3">
      <c r="A516" t="s">
        <v>934</v>
      </c>
      <c r="B516" t="s">
        <v>408</v>
      </c>
      <c r="C516" t="s">
        <v>406</v>
      </c>
      <c r="D516" t="s">
        <v>17</v>
      </c>
      <c r="E516" t="s">
        <v>77</v>
      </c>
      <c r="F516" t="s">
        <v>3837</v>
      </c>
      <c r="G516" t="s">
        <v>7135</v>
      </c>
    </row>
    <row r="517" spans="1:7" x14ac:dyDescent="0.3">
      <c r="A517" t="s">
        <v>935</v>
      </c>
      <c r="B517" t="s">
        <v>408</v>
      </c>
      <c r="C517" t="s">
        <v>406</v>
      </c>
      <c r="D517" t="s">
        <v>17</v>
      </c>
      <c r="E517" t="s">
        <v>78</v>
      </c>
      <c r="F517" t="s">
        <v>3623</v>
      </c>
      <c r="G517" t="s">
        <v>7136</v>
      </c>
    </row>
    <row r="518" spans="1:7" x14ac:dyDescent="0.3">
      <c r="A518" t="s">
        <v>936</v>
      </c>
      <c r="B518" t="s">
        <v>408</v>
      </c>
      <c r="C518" t="s">
        <v>406</v>
      </c>
      <c r="D518" t="s">
        <v>17</v>
      </c>
      <c r="E518" t="s">
        <v>79</v>
      </c>
      <c r="F518" t="s">
        <v>3997</v>
      </c>
      <c r="G518" t="s">
        <v>7137</v>
      </c>
    </row>
    <row r="519" spans="1:7" x14ac:dyDescent="0.3">
      <c r="A519" t="s">
        <v>937</v>
      </c>
      <c r="B519" t="s">
        <v>408</v>
      </c>
      <c r="C519" t="s">
        <v>406</v>
      </c>
      <c r="D519" t="s">
        <v>17</v>
      </c>
      <c r="E519" t="s">
        <v>80</v>
      </c>
      <c r="F519" t="s">
        <v>4023</v>
      </c>
      <c r="G519" t="s">
        <v>7138</v>
      </c>
    </row>
    <row r="520" spans="1:7" x14ac:dyDescent="0.3">
      <c r="A520" t="s">
        <v>938</v>
      </c>
      <c r="B520" t="s">
        <v>408</v>
      </c>
      <c r="C520" t="s">
        <v>406</v>
      </c>
      <c r="D520" t="s">
        <v>17</v>
      </c>
      <c r="E520" t="s">
        <v>81</v>
      </c>
      <c r="F520" t="s">
        <v>4281</v>
      </c>
      <c r="G520" t="s">
        <v>7139</v>
      </c>
    </row>
    <row r="521" spans="1:7" x14ac:dyDescent="0.3">
      <c r="A521" t="s">
        <v>939</v>
      </c>
      <c r="B521" t="s">
        <v>408</v>
      </c>
      <c r="C521" t="s">
        <v>406</v>
      </c>
      <c r="D521" t="s">
        <v>17</v>
      </c>
      <c r="E521" t="s">
        <v>82</v>
      </c>
      <c r="F521" t="s">
        <v>4097</v>
      </c>
      <c r="G521" t="s">
        <v>7140</v>
      </c>
    </row>
    <row r="522" spans="1:7" x14ac:dyDescent="0.3">
      <c r="A522" t="s">
        <v>940</v>
      </c>
      <c r="B522" t="s">
        <v>408</v>
      </c>
      <c r="C522" t="s">
        <v>406</v>
      </c>
      <c r="D522" t="s">
        <v>17</v>
      </c>
      <c r="E522" t="s">
        <v>83</v>
      </c>
      <c r="F522" t="s">
        <v>3635</v>
      </c>
      <c r="G522" t="s">
        <v>7141</v>
      </c>
    </row>
    <row r="523" spans="1:7" x14ac:dyDescent="0.3">
      <c r="A523" t="s">
        <v>941</v>
      </c>
      <c r="B523" t="s">
        <v>408</v>
      </c>
      <c r="C523" t="s">
        <v>406</v>
      </c>
      <c r="D523" t="s">
        <v>17</v>
      </c>
      <c r="E523" t="s">
        <v>84</v>
      </c>
      <c r="F523" t="s">
        <v>3797</v>
      </c>
      <c r="G523" t="s">
        <v>7142</v>
      </c>
    </row>
    <row r="524" spans="1:7" x14ac:dyDescent="0.3">
      <c r="A524" t="s">
        <v>942</v>
      </c>
      <c r="B524" t="s">
        <v>408</v>
      </c>
      <c r="C524" t="s">
        <v>406</v>
      </c>
      <c r="D524" t="s">
        <v>17</v>
      </c>
      <c r="E524" t="s">
        <v>85</v>
      </c>
      <c r="F524" t="s">
        <v>3827</v>
      </c>
      <c r="G524" t="s">
        <v>7143</v>
      </c>
    </row>
    <row r="525" spans="1:7" x14ac:dyDescent="0.3">
      <c r="A525" t="s">
        <v>943</v>
      </c>
      <c r="B525" t="s">
        <v>408</v>
      </c>
      <c r="C525" t="s">
        <v>406</v>
      </c>
      <c r="D525" t="s">
        <v>17</v>
      </c>
      <c r="E525" t="s">
        <v>86</v>
      </c>
      <c r="F525" t="s">
        <v>3959</v>
      </c>
      <c r="G525" t="s">
        <v>7144</v>
      </c>
    </row>
    <row r="526" spans="1:7" x14ac:dyDescent="0.3">
      <c r="A526" t="s">
        <v>944</v>
      </c>
      <c r="B526" t="s">
        <v>408</v>
      </c>
      <c r="C526" t="s">
        <v>406</v>
      </c>
      <c r="D526" t="s">
        <v>17</v>
      </c>
      <c r="E526" t="s">
        <v>87</v>
      </c>
      <c r="F526" t="s">
        <v>4151</v>
      </c>
      <c r="G526" t="s">
        <v>7145</v>
      </c>
    </row>
    <row r="527" spans="1:7" x14ac:dyDescent="0.3">
      <c r="A527" t="s">
        <v>945</v>
      </c>
      <c r="B527" t="s">
        <v>408</v>
      </c>
      <c r="C527" t="s">
        <v>406</v>
      </c>
      <c r="D527" t="s">
        <v>17</v>
      </c>
      <c r="E527" t="s">
        <v>88</v>
      </c>
      <c r="F527" t="s">
        <v>3595</v>
      </c>
      <c r="G527" t="s">
        <v>7146</v>
      </c>
    </row>
    <row r="528" spans="1:7" x14ac:dyDescent="0.3">
      <c r="A528" t="s">
        <v>946</v>
      </c>
      <c r="B528" t="s">
        <v>408</v>
      </c>
      <c r="C528" t="s">
        <v>406</v>
      </c>
      <c r="D528" t="s">
        <v>17</v>
      </c>
      <c r="E528" t="s">
        <v>89</v>
      </c>
      <c r="F528" t="s">
        <v>3651</v>
      </c>
      <c r="G528" t="s">
        <v>7147</v>
      </c>
    </row>
    <row r="529" spans="1:7" x14ac:dyDescent="0.3">
      <c r="A529" t="s">
        <v>947</v>
      </c>
      <c r="B529" t="s">
        <v>408</v>
      </c>
      <c r="C529" t="s">
        <v>406</v>
      </c>
      <c r="D529" t="s">
        <v>17</v>
      </c>
      <c r="E529" t="s">
        <v>90</v>
      </c>
      <c r="F529" t="s">
        <v>3763</v>
      </c>
      <c r="G529" t="s">
        <v>7148</v>
      </c>
    </row>
    <row r="530" spans="1:7" x14ac:dyDescent="0.3">
      <c r="A530" t="s">
        <v>948</v>
      </c>
      <c r="B530" t="s">
        <v>408</v>
      </c>
      <c r="C530" t="s">
        <v>406</v>
      </c>
      <c r="D530" t="s">
        <v>17</v>
      </c>
      <c r="E530" t="s">
        <v>91</v>
      </c>
      <c r="F530" t="s">
        <v>3765</v>
      </c>
      <c r="G530" t="s">
        <v>7149</v>
      </c>
    </row>
    <row r="531" spans="1:7" x14ac:dyDescent="0.3">
      <c r="A531" t="s">
        <v>949</v>
      </c>
      <c r="B531" t="s">
        <v>408</v>
      </c>
      <c r="C531" t="s">
        <v>406</v>
      </c>
      <c r="D531" t="s">
        <v>17</v>
      </c>
      <c r="E531" t="s">
        <v>92</v>
      </c>
      <c r="F531" t="s">
        <v>4209</v>
      </c>
      <c r="G531" t="s">
        <v>7150</v>
      </c>
    </row>
    <row r="532" spans="1:7" x14ac:dyDescent="0.3">
      <c r="A532" t="s">
        <v>950</v>
      </c>
      <c r="B532" t="s">
        <v>408</v>
      </c>
      <c r="C532" t="s">
        <v>406</v>
      </c>
      <c r="D532" t="s">
        <v>17</v>
      </c>
      <c r="E532" t="s">
        <v>93</v>
      </c>
      <c r="F532" t="s">
        <v>4163</v>
      </c>
      <c r="G532" t="s">
        <v>7151</v>
      </c>
    </row>
    <row r="533" spans="1:7" x14ac:dyDescent="0.3">
      <c r="A533" t="s">
        <v>951</v>
      </c>
      <c r="B533" t="s">
        <v>408</v>
      </c>
      <c r="C533" t="s">
        <v>406</v>
      </c>
      <c r="D533" t="s">
        <v>17</v>
      </c>
      <c r="E533" t="s">
        <v>94</v>
      </c>
      <c r="F533" t="s">
        <v>3657</v>
      </c>
      <c r="G533" t="s">
        <v>7152</v>
      </c>
    </row>
    <row r="534" spans="1:7" x14ac:dyDescent="0.3">
      <c r="A534" t="s">
        <v>952</v>
      </c>
      <c r="B534" t="s">
        <v>408</v>
      </c>
      <c r="C534" t="s">
        <v>406</v>
      </c>
      <c r="D534" t="s">
        <v>17</v>
      </c>
      <c r="E534" t="s">
        <v>95</v>
      </c>
      <c r="F534" t="s">
        <v>3875</v>
      </c>
      <c r="G534" t="s">
        <v>7153</v>
      </c>
    </row>
    <row r="535" spans="1:7" x14ac:dyDescent="0.3">
      <c r="A535" t="s">
        <v>953</v>
      </c>
      <c r="B535" t="s">
        <v>408</v>
      </c>
      <c r="C535" t="s">
        <v>406</v>
      </c>
      <c r="D535" t="s">
        <v>17</v>
      </c>
      <c r="E535" t="s">
        <v>96</v>
      </c>
      <c r="F535" t="s">
        <v>3995</v>
      </c>
      <c r="G535" t="s">
        <v>7154</v>
      </c>
    </row>
    <row r="536" spans="1:7" x14ac:dyDescent="0.3">
      <c r="A536" t="s">
        <v>954</v>
      </c>
      <c r="B536" t="s">
        <v>408</v>
      </c>
      <c r="C536" t="s">
        <v>406</v>
      </c>
      <c r="D536" t="s">
        <v>17</v>
      </c>
      <c r="E536" t="s">
        <v>97</v>
      </c>
      <c r="F536" t="s">
        <v>4077</v>
      </c>
      <c r="G536" t="s">
        <v>7155</v>
      </c>
    </row>
    <row r="537" spans="1:7" x14ac:dyDescent="0.3">
      <c r="A537" t="s">
        <v>955</v>
      </c>
      <c r="B537" t="s">
        <v>408</v>
      </c>
      <c r="C537" t="s">
        <v>406</v>
      </c>
      <c r="D537" t="s">
        <v>17</v>
      </c>
      <c r="E537" t="s">
        <v>98</v>
      </c>
      <c r="F537" t="s">
        <v>4205</v>
      </c>
      <c r="G537" t="s">
        <v>7156</v>
      </c>
    </row>
    <row r="538" spans="1:7" x14ac:dyDescent="0.3">
      <c r="A538" t="s">
        <v>956</v>
      </c>
      <c r="B538" t="s">
        <v>408</v>
      </c>
      <c r="C538" t="s">
        <v>406</v>
      </c>
      <c r="D538" t="s">
        <v>17</v>
      </c>
      <c r="E538" t="s">
        <v>99</v>
      </c>
      <c r="F538" t="s">
        <v>4099</v>
      </c>
      <c r="G538" t="s">
        <v>7157</v>
      </c>
    </row>
    <row r="539" spans="1:7" x14ac:dyDescent="0.3">
      <c r="A539" t="s">
        <v>957</v>
      </c>
      <c r="B539" t="s">
        <v>408</v>
      </c>
      <c r="C539" t="s">
        <v>406</v>
      </c>
      <c r="D539" t="s">
        <v>17</v>
      </c>
      <c r="E539" t="s">
        <v>100</v>
      </c>
      <c r="F539" t="s">
        <v>3869</v>
      </c>
      <c r="G539" t="s">
        <v>7158</v>
      </c>
    </row>
    <row r="540" spans="1:7" x14ac:dyDescent="0.3">
      <c r="A540" t="s">
        <v>958</v>
      </c>
      <c r="B540" t="s">
        <v>408</v>
      </c>
      <c r="C540" t="s">
        <v>406</v>
      </c>
      <c r="D540" t="s">
        <v>17</v>
      </c>
      <c r="E540" t="s">
        <v>101</v>
      </c>
      <c r="F540" t="s">
        <v>3973</v>
      </c>
      <c r="G540" t="s">
        <v>7159</v>
      </c>
    </row>
    <row r="541" spans="1:7" x14ac:dyDescent="0.3">
      <c r="A541" t="s">
        <v>959</v>
      </c>
      <c r="B541" t="s">
        <v>408</v>
      </c>
      <c r="C541" t="s">
        <v>406</v>
      </c>
      <c r="D541" t="s">
        <v>17</v>
      </c>
      <c r="E541" t="s">
        <v>102</v>
      </c>
      <c r="F541" t="s">
        <v>4267</v>
      </c>
      <c r="G541" t="s">
        <v>7160</v>
      </c>
    </row>
    <row r="542" spans="1:7" x14ac:dyDescent="0.3">
      <c r="A542" t="s">
        <v>960</v>
      </c>
      <c r="B542" t="s">
        <v>408</v>
      </c>
      <c r="C542" t="s">
        <v>406</v>
      </c>
      <c r="D542" t="s">
        <v>17</v>
      </c>
      <c r="E542" t="s">
        <v>103</v>
      </c>
      <c r="F542" t="s">
        <v>4111</v>
      </c>
      <c r="G542" t="s">
        <v>7161</v>
      </c>
    </row>
    <row r="543" spans="1:7" x14ac:dyDescent="0.3">
      <c r="A543" t="s">
        <v>961</v>
      </c>
      <c r="B543" t="s">
        <v>408</v>
      </c>
      <c r="C543" t="s">
        <v>406</v>
      </c>
      <c r="D543" t="s">
        <v>17</v>
      </c>
      <c r="E543" t="s">
        <v>104</v>
      </c>
      <c r="F543" t="s">
        <v>3695</v>
      </c>
      <c r="G543" t="s">
        <v>7162</v>
      </c>
    </row>
    <row r="544" spans="1:7" x14ac:dyDescent="0.3">
      <c r="A544" t="s">
        <v>962</v>
      </c>
      <c r="B544" t="s">
        <v>408</v>
      </c>
      <c r="C544" t="s">
        <v>406</v>
      </c>
      <c r="D544" t="s">
        <v>17</v>
      </c>
      <c r="E544" t="s">
        <v>105</v>
      </c>
      <c r="F544" t="s">
        <v>3703</v>
      </c>
      <c r="G544" t="s">
        <v>7163</v>
      </c>
    </row>
    <row r="545" spans="1:7" x14ac:dyDescent="0.3">
      <c r="A545" t="s">
        <v>963</v>
      </c>
      <c r="B545" t="s">
        <v>408</v>
      </c>
      <c r="C545" t="s">
        <v>406</v>
      </c>
      <c r="D545" t="s">
        <v>17</v>
      </c>
      <c r="E545" t="s">
        <v>106</v>
      </c>
      <c r="F545" t="s">
        <v>3713</v>
      </c>
      <c r="G545" t="s">
        <v>7164</v>
      </c>
    </row>
    <row r="546" spans="1:7" x14ac:dyDescent="0.3">
      <c r="A546" t="s">
        <v>964</v>
      </c>
      <c r="B546" t="s">
        <v>408</v>
      </c>
      <c r="C546" t="s">
        <v>406</v>
      </c>
      <c r="D546" t="s">
        <v>17</v>
      </c>
      <c r="E546" t="s">
        <v>107</v>
      </c>
      <c r="F546" t="s">
        <v>3755</v>
      </c>
      <c r="G546" t="s">
        <v>7165</v>
      </c>
    </row>
    <row r="547" spans="1:7" x14ac:dyDescent="0.3">
      <c r="A547" t="s">
        <v>965</v>
      </c>
      <c r="B547" t="s">
        <v>408</v>
      </c>
      <c r="C547" t="s">
        <v>406</v>
      </c>
      <c r="D547" t="s">
        <v>17</v>
      </c>
      <c r="E547" t="s">
        <v>108</v>
      </c>
      <c r="F547" t="s">
        <v>3793</v>
      </c>
      <c r="G547" t="s">
        <v>7166</v>
      </c>
    </row>
    <row r="548" spans="1:7" x14ac:dyDescent="0.3">
      <c r="A548" t="s">
        <v>966</v>
      </c>
      <c r="B548" t="s">
        <v>408</v>
      </c>
      <c r="C548" t="s">
        <v>406</v>
      </c>
      <c r="D548" t="s">
        <v>17</v>
      </c>
      <c r="E548" t="s">
        <v>109</v>
      </c>
      <c r="F548" t="s">
        <v>3859</v>
      </c>
      <c r="G548" t="s">
        <v>7167</v>
      </c>
    </row>
    <row r="549" spans="1:7" x14ac:dyDescent="0.3">
      <c r="A549" t="s">
        <v>967</v>
      </c>
      <c r="B549" t="s">
        <v>408</v>
      </c>
      <c r="C549" t="s">
        <v>406</v>
      </c>
      <c r="D549" t="s">
        <v>17</v>
      </c>
      <c r="E549" t="s">
        <v>110</v>
      </c>
      <c r="F549" t="s">
        <v>3911</v>
      </c>
      <c r="G549" t="s">
        <v>7168</v>
      </c>
    </row>
    <row r="550" spans="1:7" x14ac:dyDescent="0.3">
      <c r="A550" t="s">
        <v>968</v>
      </c>
      <c r="B550" t="s">
        <v>408</v>
      </c>
      <c r="C550" t="s">
        <v>406</v>
      </c>
      <c r="D550" t="s">
        <v>17</v>
      </c>
      <c r="E550" t="s">
        <v>111</v>
      </c>
      <c r="F550" t="s">
        <v>3919</v>
      </c>
      <c r="G550" t="s">
        <v>7169</v>
      </c>
    </row>
    <row r="551" spans="1:7" x14ac:dyDescent="0.3">
      <c r="A551" t="s">
        <v>969</v>
      </c>
      <c r="B551" t="s">
        <v>408</v>
      </c>
      <c r="C551" t="s">
        <v>406</v>
      </c>
      <c r="D551" t="s">
        <v>17</v>
      </c>
      <c r="E551" t="s">
        <v>112</v>
      </c>
      <c r="F551" t="s">
        <v>3943</v>
      </c>
      <c r="G551" t="s">
        <v>7170</v>
      </c>
    </row>
    <row r="552" spans="1:7" x14ac:dyDescent="0.3">
      <c r="A552" t="s">
        <v>970</v>
      </c>
      <c r="B552" t="s">
        <v>408</v>
      </c>
      <c r="C552" t="s">
        <v>406</v>
      </c>
      <c r="D552" t="s">
        <v>17</v>
      </c>
      <c r="E552" t="s">
        <v>113</v>
      </c>
      <c r="F552" t="s">
        <v>3969</v>
      </c>
      <c r="G552" t="s">
        <v>7171</v>
      </c>
    </row>
    <row r="553" spans="1:7" x14ac:dyDescent="0.3">
      <c r="A553" t="s">
        <v>971</v>
      </c>
      <c r="B553" t="s">
        <v>408</v>
      </c>
      <c r="C553" t="s">
        <v>406</v>
      </c>
      <c r="D553" t="s">
        <v>17</v>
      </c>
      <c r="E553" t="s">
        <v>114</v>
      </c>
      <c r="F553" t="s">
        <v>4025</v>
      </c>
      <c r="G553" t="s">
        <v>7172</v>
      </c>
    </row>
    <row r="554" spans="1:7" x14ac:dyDescent="0.3">
      <c r="A554" t="s">
        <v>972</v>
      </c>
      <c r="B554" t="s">
        <v>408</v>
      </c>
      <c r="C554" t="s">
        <v>406</v>
      </c>
      <c r="D554" t="s">
        <v>17</v>
      </c>
      <c r="E554" t="s">
        <v>115</v>
      </c>
      <c r="F554" t="s">
        <v>4029</v>
      </c>
      <c r="G554" t="s">
        <v>7173</v>
      </c>
    </row>
    <row r="555" spans="1:7" x14ac:dyDescent="0.3">
      <c r="A555" t="s">
        <v>973</v>
      </c>
      <c r="B555" t="s">
        <v>408</v>
      </c>
      <c r="C555" t="s">
        <v>406</v>
      </c>
      <c r="D555" t="s">
        <v>17</v>
      </c>
      <c r="E555" t="s">
        <v>116</v>
      </c>
      <c r="F555" t="s">
        <v>4103</v>
      </c>
      <c r="G555" t="s">
        <v>7174</v>
      </c>
    </row>
    <row r="556" spans="1:7" x14ac:dyDescent="0.3">
      <c r="A556" t="s">
        <v>974</v>
      </c>
      <c r="B556" t="s">
        <v>408</v>
      </c>
      <c r="C556" t="s">
        <v>406</v>
      </c>
      <c r="D556" t="s">
        <v>17</v>
      </c>
      <c r="E556" t="s">
        <v>117</v>
      </c>
      <c r="F556" t="s">
        <v>4123</v>
      </c>
      <c r="G556" t="s">
        <v>7175</v>
      </c>
    </row>
    <row r="557" spans="1:7" x14ac:dyDescent="0.3">
      <c r="A557" t="s">
        <v>975</v>
      </c>
      <c r="B557" t="s">
        <v>408</v>
      </c>
      <c r="C557" t="s">
        <v>406</v>
      </c>
      <c r="D557" t="s">
        <v>17</v>
      </c>
      <c r="E557" t="s">
        <v>118</v>
      </c>
      <c r="F557" t="s">
        <v>4125</v>
      </c>
      <c r="G557" t="s">
        <v>7176</v>
      </c>
    </row>
    <row r="558" spans="1:7" x14ac:dyDescent="0.3">
      <c r="A558" t="s">
        <v>976</v>
      </c>
      <c r="B558" t="s">
        <v>408</v>
      </c>
      <c r="C558" t="s">
        <v>406</v>
      </c>
      <c r="D558" t="s">
        <v>17</v>
      </c>
      <c r="E558" t="s">
        <v>119</v>
      </c>
      <c r="F558" t="s">
        <v>4197</v>
      </c>
      <c r="G558" t="s">
        <v>7177</v>
      </c>
    </row>
    <row r="559" spans="1:7" x14ac:dyDescent="0.3">
      <c r="A559" t="s">
        <v>977</v>
      </c>
      <c r="B559" t="s">
        <v>408</v>
      </c>
      <c r="C559" t="s">
        <v>406</v>
      </c>
      <c r="D559" t="s">
        <v>17</v>
      </c>
      <c r="E559" t="s">
        <v>120</v>
      </c>
      <c r="F559" t="s">
        <v>4031</v>
      </c>
      <c r="G559" t="s">
        <v>7178</v>
      </c>
    </row>
    <row r="560" spans="1:7" x14ac:dyDescent="0.3">
      <c r="A560" t="s">
        <v>978</v>
      </c>
      <c r="B560" t="s">
        <v>408</v>
      </c>
      <c r="C560" t="s">
        <v>406</v>
      </c>
      <c r="D560" t="s">
        <v>17</v>
      </c>
      <c r="E560" t="s">
        <v>121</v>
      </c>
      <c r="F560" t="s">
        <v>3829</v>
      </c>
      <c r="G560" t="s">
        <v>7179</v>
      </c>
    </row>
    <row r="561" spans="1:7" x14ac:dyDescent="0.3">
      <c r="A561" t="s">
        <v>979</v>
      </c>
      <c r="B561" t="s">
        <v>408</v>
      </c>
      <c r="C561" t="s">
        <v>406</v>
      </c>
      <c r="D561" t="s">
        <v>17</v>
      </c>
      <c r="E561" t="s">
        <v>122</v>
      </c>
      <c r="F561" t="s">
        <v>3873</v>
      </c>
      <c r="G561" t="s">
        <v>7180</v>
      </c>
    </row>
    <row r="562" spans="1:7" x14ac:dyDescent="0.3">
      <c r="A562" t="s">
        <v>980</v>
      </c>
      <c r="B562" t="s">
        <v>408</v>
      </c>
      <c r="C562" t="s">
        <v>406</v>
      </c>
      <c r="D562" t="s">
        <v>17</v>
      </c>
      <c r="E562" t="s">
        <v>123</v>
      </c>
      <c r="F562" t="s">
        <v>3921</v>
      </c>
      <c r="G562" t="s">
        <v>7181</v>
      </c>
    </row>
    <row r="563" spans="1:7" x14ac:dyDescent="0.3">
      <c r="A563" t="s">
        <v>981</v>
      </c>
      <c r="B563" t="s">
        <v>408</v>
      </c>
      <c r="C563" t="s">
        <v>406</v>
      </c>
      <c r="D563" t="s">
        <v>17</v>
      </c>
      <c r="E563" t="s">
        <v>124</v>
      </c>
      <c r="F563" t="s">
        <v>3953</v>
      </c>
      <c r="G563" t="s">
        <v>7182</v>
      </c>
    </row>
    <row r="564" spans="1:7" x14ac:dyDescent="0.3">
      <c r="A564" t="s">
        <v>982</v>
      </c>
      <c r="B564" t="s">
        <v>408</v>
      </c>
      <c r="C564" t="s">
        <v>406</v>
      </c>
      <c r="D564" t="s">
        <v>17</v>
      </c>
      <c r="E564" t="s">
        <v>125</v>
      </c>
      <c r="F564" t="s">
        <v>3999</v>
      </c>
      <c r="G564" t="s">
        <v>7183</v>
      </c>
    </row>
    <row r="565" spans="1:7" x14ac:dyDescent="0.3">
      <c r="A565" t="s">
        <v>983</v>
      </c>
      <c r="B565" t="s">
        <v>408</v>
      </c>
      <c r="C565" t="s">
        <v>406</v>
      </c>
      <c r="D565" t="s">
        <v>17</v>
      </c>
      <c r="E565" t="s">
        <v>126</v>
      </c>
      <c r="F565" t="s">
        <v>4165</v>
      </c>
      <c r="G565" t="s">
        <v>7184</v>
      </c>
    </row>
    <row r="566" spans="1:7" x14ac:dyDescent="0.3">
      <c r="A566" t="s">
        <v>984</v>
      </c>
      <c r="B566" t="s">
        <v>408</v>
      </c>
      <c r="C566" t="s">
        <v>406</v>
      </c>
      <c r="D566" t="s">
        <v>17</v>
      </c>
      <c r="E566" t="s">
        <v>127</v>
      </c>
      <c r="F566" t="s">
        <v>3671</v>
      </c>
      <c r="G566" t="s">
        <v>7185</v>
      </c>
    </row>
    <row r="567" spans="1:7" x14ac:dyDescent="0.3">
      <c r="A567" t="s">
        <v>985</v>
      </c>
      <c r="B567" t="s">
        <v>408</v>
      </c>
      <c r="C567" t="s">
        <v>406</v>
      </c>
      <c r="D567" t="s">
        <v>17</v>
      </c>
      <c r="E567" t="s">
        <v>128</v>
      </c>
      <c r="F567" t="s">
        <v>3681</v>
      </c>
      <c r="G567" t="s">
        <v>7186</v>
      </c>
    </row>
    <row r="568" spans="1:7" x14ac:dyDescent="0.3">
      <c r="A568" t="s">
        <v>986</v>
      </c>
      <c r="B568" t="s">
        <v>408</v>
      </c>
      <c r="C568" t="s">
        <v>406</v>
      </c>
      <c r="D568" t="s">
        <v>17</v>
      </c>
      <c r="E568" t="s">
        <v>129</v>
      </c>
      <c r="F568" t="s">
        <v>3885</v>
      </c>
      <c r="G568" t="s">
        <v>7187</v>
      </c>
    </row>
    <row r="569" spans="1:7" x14ac:dyDescent="0.3">
      <c r="A569" t="s">
        <v>987</v>
      </c>
      <c r="B569" t="s">
        <v>408</v>
      </c>
      <c r="C569" t="s">
        <v>406</v>
      </c>
      <c r="D569" t="s">
        <v>17</v>
      </c>
      <c r="E569" t="s">
        <v>130</v>
      </c>
      <c r="F569" t="s">
        <v>3949</v>
      </c>
      <c r="G569" t="s">
        <v>7188</v>
      </c>
    </row>
    <row r="570" spans="1:7" x14ac:dyDescent="0.3">
      <c r="A570" t="s">
        <v>988</v>
      </c>
      <c r="B570" t="s">
        <v>408</v>
      </c>
      <c r="C570" t="s">
        <v>406</v>
      </c>
      <c r="D570" t="s">
        <v>17</v>
      </c>
      <c r="E570" t="s">
        <v>131</v>
      </c>
      <c r="F570" t="s">
        <v>3991</v>
      </c>
      <c r="G570" t="s">
        <v>7189</v>
      </c>
    </row>
    <row r="571" spans="1:7" x14ac:dyDescent="0.3">
      <c r="A571" t="s">
        <v>989</v>
      </c>
      <c r="B571" t="s">
        <v>408</v>
      </c>
      <c r="C571" t="s">
        <v>406</v>
      </c>
      <c r="D571" t="s">
        <v>17</v>
      </c>
      <c r="E571" t="s">
        <v>132</v>
      </c>
      <c r="F571" t="s">
        <v>4019</v>
      </c>
      <c r="G571" t="s">
        <v>7190</v>
      </c>
    </row>
    <row r="572" spans="1:7" x14ac:dyDescent="0.3">
      <c r="A572" t="s">
        <v>990</v>
      </c>
      <c r="B572" t="s">
        <v>408</v>
      </c>
      <c r="C572" t="s">
        <v>406</v>
      </c>
      <c r="D572" t="s">
        <v>17</v>
      </c>
      <c r="E572" t="s">
        <v>133</v>
      </c>
      <c r="F572" t="s">
        <v>4039</v>
      </c>
      <c r="G572" t="s">
        <v>7191</v>
      </c>
    </row>
    <row r="573" spans="1:7" x14ac:dyDescent="0.3">
      <c r="A573" t="s">
        <v>991</v>
      </c>
      <c r="B573" t="s">
        <v>408</v>
      </c>
      <c r="C573" t="s">
        <v>406</v>
      </c>
      <c r="D573" t="s">
        <v>17</v>
      </c>
      <c r="E573" t="s">
        <v>134</v>
      </c>
      <c r="F573" t="s">
        <v>4065</v>
      </c>
      <c r="G573" t="s">
        <v>7192</v>
      </c>
    </row>
    <row r="574" spans="1:7" x14ac:dyDescent="0.3">
      <c r="A574" t="s">
        <v>992</v>
      </c>
      <c r="B574" t="s">
        <v>408</v>
      </c>
      <c r="C574" t="s">
        <v>406</v>
      </c>
      <c r="D574" t="s">
        <v>17</v>
      </c>
      <c r="E574" t="s">
        <v>135</v>
      </c>
      <c r="F574" t="s">
        <v>4201</v>
      </c>
      <c r="G574" t="s">
        <v>7193</v>
      </c>
    </row>
    <row r="575" spans="1:7" x14ac:dyDescent="0.3">
      <c r="A575" t="s">
        <v>993</v>
      </c>
      <c r="B575" t="s">
        <v>408</v>
      </c>
      <c r="C575" t="s">
        <v>406</v>
      </c>
      <c r="D575" t="s">
        <v>17</v>
      </c>
      <c r="E575" t="s">
        <v>136</v>
      </c>
      <c r="F575" t="s">
        <v>4215</v>
      </c>
      <c r="G575" t="s">
        <v>7194</v>
      </c>
    </row>
    <row r="576" spans="1:7" x14ac:dyDescent="0.3">
      <c r="A576" t="s">
        <v>994</v>
      </c>
      <c r="B576" t="s">
        <v>408</v>
      </c>
      <c r="C576" t="s">
        <v>406</v>
      </c>
      <c r="D576" t="s">
        <v>17</v>
      </c>
      <c r="E576" t="s">
        <v>137</v>
      </c>
      <c r="F576" t="s">
        <v>3723</v>
      </c>
      <c r="G576" t="s">
        <v>7195</v>
      </c>
    </row>
    <row r="577" spans="1:7" x14ac:dyDescent="0.3">
      <c r="A577" t="s">
        <v>995</v>
      </c>
      <c r="B577" t="s">
        <v>408</v>
      </c>
      <c r="C577" t="s">
        <v>406</v>
      </c>
      <c r="D577" t="s">
        <v>17</v>
      </c>
      <c r="E577" t="s">
        <v>138</v>
      </c>
      <c r="F577" t="s">
        <v>3747</v>
      </c>
      <c r="G577" t="s">
        <v>7196</v>
      </c>
    </row>
    <row r="578" spans="1:7" x14ac:dyDescent="0.3">
      <c r="A578" t="s">
        <v>996</v>
      </c>
      <c r="B578" t="s">
        <v>408</v>
      </c>
      <c r="C578" t="s">
        <v>406</v>
      </c>
      <c r="D578" t="s">
        <v>17</v>
      </c>
      <c r="E578" t="s">
        <v>139</v>
      </c>
      <c r="F578" t="s">
        <v>3767</v>
      </c>
      <c r="G578" t="s">
        <v>7197</v>
      </c>
    </row>
    <row r="579" spans="1:7" x14ac:dyDescent="0.3">
      <c r="A579" t="s">
        <v>997</v>
      </c>
      <c r="B579" t="s">
        <v>408</v>
      </c>
      <c r="C579" t="s">
        <v>406</v>
      </c>
      <c r="D579" t="s">
        <v>17</v>
      </c>
      <c r="E579" t="s">
        <v>27</v>
      </c>
      <c r="F579" t="s">
        <v>3929</v>
      </c>
      <c r="G579" t="s">
        <v>7198</v>
      </c>
    </row>
    <row r="580" spans="1:7" x14ac:dyDescent="0.3">
      <c r="A580" t="s">
        <v>998</v>
      </c>
      <c r="B580" t="s">
        <v>408</v>
      </c>
      <c r="C580" t="s">
        <v>406</v>
      </c>
      <c r="D580" t="s">
        <v>17</v>
      </c>
      <c r="E580" t="s">
        <v>140</v>
      </c>
      <c r="F580" t="s">
        <v>4005</v>
      </c>
      <c r="G580" t="s">
        <v>7199</v>
      </c>
    </row>
    <row r="581" spans="1:7" x14ac:dyDescent="0.3">
      <c r="A581" t="s">
        <v>999</v>
      </c>
      <c r="B581" t="s">
        <v>408</v>
      </c>
      <c r="C581" t="s">
        <v>406</v>
      </c>
      <c r="D581" t="s">
        <v>17</v>
      </c>
      <c r="E581" t="s">
        <v>141</v>
      </c>
      <c r="F581" t="s">
        <v>4011</v>
      </c>
      <c r="G581" t="s">
        <v>7200</v>
      </c>
    </row>
    <row r="582" spans="1:7" x14ac:dyDescent="0.3">
      <c r="A582" t="s">
        <v>1000</v>
      </c>
      <c r="B582" t="s">
        <v>408</v>
      </c>
      <c r="C582" t="s">
        <v>406</v>
      </c>
      <c r="D582" t="s">
        <v>17</v>
      </c>
      <c r="E582" t="s">
        <v>142</v>
      </c>
      <c r="F582" t="s">
        <v>4133</v>
      </c>
      <c r="G582" t="s">
        <v>7201</v>
      </c>
    </row>
    <row r="583" spans="1:7" x14ac:dyDescent="0.3">
      <c r="A583" t="s">
        <v>1001</v>
      </c>
      <c r="B583" t="s">
        <v>408</v>
      </c>
      <c r="C583" t="s">
        <v>406</v>
      </c>
      <c r="D583" t="s">
        <v>17</v>
      </c>
      <c r="E583" t="s">
        <v>143</v>
      </c>
      <c r="F583" t="s">
        <v>4157</v>
      </c>
      <c r="G583" t="s">
        <v>7202</v>
      </c>
    </row>
    <row r="584" spans="1:7" x14ac:dyDescent="0.3">
      <c r="A584" t="s">
        <v>1002</v>
      </c>
      <c r="B584" t="s">
        <v>408</v>
      </c>
      <c r="C584" t="s">
        <v>406</v>
      </c>
      <c r="D584" t="s">
        <v>17</v>
      </c>
      <c r="E584" t="s">
        <v>144</v>
      </c>
      <c r="F584" t="s">
        <v>4191</v>
      </c>
      <c r="G584" t="s">
        <v>7203</v>
      </c>
    </row>
    <row r="585" spans="1:7" x14ac:dyDescent="0.3">
      <c r="A585" t="s">
        <v>1003</v>
      </c>
      <c r="B585" t="s">
        <v>408</v>
      </c>
      <c r="C585" t="s">
        <v>406</v>
      </c>
      <c r="D585" t="s">
        <v>17</v>
      </c>
      <c r="E585" t="s">
        <v>145</v>
      </c>
      <c r="F585" t="s">
        <v>3659</v>
      </c>
      <c r="G585" t="s">
        <v>7204</v>
      </c>
    </row>
    <row r="586" spans="1:7" x14ac:dyDescent="0.3">
      <c r="A586" t="s">
        <v>1004</v>
      </c>
      <c r="B586" t="s">
        <v>408</v>
      </c>
      <c r="C586" t="s">
        <v>406</v>
      </c>
      <c r="D586" t="s">
        <v>17</v>
      </c>
      <c r="E586" t="s">
        <v>146</v>
      </c>
      <c r="F586" t="s">
        <v>3667</v>
      </c>
      <c r="G586" t="s">
        <v>7205</v>
      </c>
    </row>
    <row r="587" spans="1:7" x14ac:dyDescent="0.3">
      <c r="A587" t="s">
        <v>1005</v>
      </c>
      <c r="B587" t="s">
        <v>408</v>
      </c>
      <c r="C587" t="s">
        <v>406</v>
      </c>
      <c r="D587" t="s">
        <v>17</v>
      </c>
      <c r="E587" t="s">
        <v>147</v>
      </c>
      <c r="F587" t="s">
        <v>4007</v>
      </c>
      <c r="G587" t="s">
        <v>7206</v>
      </c>
    </row>
    <row r="588" spans="1:7" x14ac:dyDescent="0.3">
      <c r="A588" t="s">
        <v>1006</v>
      </c>
      <c r="B588" t="s">
        <v>408</v>
      </c>
      <c r="C588" t="s">
        <v>406</v>
      </c>
      <c r="D588" t="s">
        <v>17</v>
      </c>
      <c r="E588" t="s">
        <v>148</v>
      </c>
      <c r="F588" t="s">
        <v>3749</v>
      </c>
      <c r="G588" t="s">
        <v>7207</v>
      </c>
    </row>
    <row r="589" spans="1:7" x14ac:dyDescent="0.3">
      <c r="A589" t="s">
        <v>1007</v>
      </c>
      <c r="B589" t="s">
        <v>408</v>
      </c>
      <c r="C589" t="s">
        <v>406</v>
      </c>
      <c r="D589" t="s">
        <v>17</v>
      </c>
      <c r="E589" t="s">
        <v>149</v>
      </c>
      <c r="F589" t="s">
        <v>3801</v>
      </c>
      <c r="G589" t="s">
        <v>7208</v>
      </c>
    </row>
    <row r="590" spans="1:7" x14ac:dyDescent="0.3">
      <c r="A590" t="s">
        <v>1008</v>
      </c>
      <c r="B590" t="s">
        <v>408</v>
      </c>
      <c r="C590" t="s">
        <v>406</v>
      </c>
      <c r="D590" t="s">
        <v>17</v>
      </c>
      <c r="E590" t="s">
        <v>150</v>
      </c>
      <c r="F590" t="s">
        <v>3867</v>
      </c>
      <c r="G590" t="s">
        <v>7209</v>
      </c>
    </row>
    <row r="591" spans="1:7" x14ac:dyDescent="0.3">
      <c r="A591" t="s">
        <v>1009</v>
      </c>
      <c r="B591" t="s">
        <v>408</v>
      </c>
      <c r="C591" t="s">
        <v>406</v>
      </c>
      <c r="D591" t="s">
        <v>17</v>
      </c>
      <c r="E591" t="s">
        <v>151</v>
      </c>
      <c r="F591" t="s">
        <v>3939</v>
      </c>
      <c r="G591" t="s">
        <v>7210</v>
      </c>
    </row>
    <row r="592" spans="1:7" x14ac:dyDescent="0.3">
      <c r="A592" t="s">
        <v>1010</v>
      </c>
      <c r="B592" t="s">
        <v>408</v>
      </c>
      <c r="C592" t="s">
        <v>406</v>
      </c>
      <c r="D592" t="s">
        <v>17</v>
      </c>
      <c r="E592" t="s">
        <v>152</v>
      </c>
      <c r="F592" t="s">
        <v>4115</v>
      </c>
      <c r="G592" t="s">
        <v>7211</v>
      </c>
    </row>
    <row r="593" spans="1:7" x14ac:dyDescent="0.3">
      <c r="A593" t="s">
        <v>1011</v>
      </c>
      <c r="B593" t="s">
        <v>408</v>
      </c>
      <c r="C593" t="s">
        <v>406</v>
      </c>
      <c r="D593" t="s">
        <v>17</v>
      </c>
      <c r="E593" t="s">
        <v>153</v>
      </c>
      <c r="F593" t="s">
        <v>4143</v>
      </c>
      <c r="G593" t="s">
        <v>7212</v>
      </c>
    </row>
    <row r="594" spans="1:7" x14ac:dyDescent="0.3">
      <c r="A594" t="s">
        <v>1012</v>
      </c>
      <c r="B594" t="s">
        <v>408</v>
      </c>
      <c r="C594" t="s">
        <v>406</v>
      </c>
      <c r="D594" t="s">
        <v>17</v>
      </c>
      <c r="E594" t="s">
        <v>154</v>
      </c>
      <c r="F594" t="s">
        <v>4147</v>
      </c>
      <c r="G594" t="s">
        <v>7213</v>
      </c>
    </row>
    <row r="595" spans="1:7" x14ac:dyDescent="0.3">
      <c r="A595" t="s">
        <v>1013</v>
      </c>
      <c r="B595" t="s">
        <v>408</v>
      </c>
      <c r="C595" t="s">
        <v>406</v>
      </c>
      <c r="D595" t="s">
        <v>17</v>
      </c>
      <c r="E595" t="s">
        <v>155</v>
      </c>
      <c r="F595" t="s">
        <v>4223</v>
      </c>
      <c r="G595" t="s">
        <v>7214</v>
      </c>
    </row>
    <row r="596" spans="1:7" x14ac:dyDescent="0.3">
      <c r="A596" t="s">
        <v>1014</v>
      </c>
      <c r="B596" t="s">
        <v>408</v>
      </c>
      <c r="C596" t="s">
        <v>406</v>
      </c>
      <c r="D596" t="s">
        <v>17</v>
      </c>
      <c r="E596" t="s">
        <v>156</v>
      </c>
      <c r="F596" t="s">
        <v>4257</v>
      </c>
      <c r="G596" t="s">
        <v>7215</v>
      </c>
    </row>
    <row r="597" spans="1:7" x14ac:dyDescent="0.3">
      <c r="A597" t="s">
        <v>1015</v>
      </c>
      <c r="B597" t="s">
        <v>408</v>
      </c>
      <c r="C597" t="s">
        <v>406</v>
      </c>
      <c r="D597" t="s">
        <v>17</v>
      </c>
      <c r="E597" t="s">
        <v>157</v>
      </c>
      <c r="F597" t="s">
        <v>3871</v>
      </c>
      <c r="G597" t="s">
        <v>7216</v>
      </c>
    </row>
    <row r="598" spans="1:7" x14ac:dyDescent="0.3">
      <c r="A598" t="s">
        <v>1016</v>
      </c>
      <c r="B598" t="s">
        <v>408</v>
      </c>
      <c r="C598" t="s">
        <v>406</v>
      </c>
      <c r="D598" t="s">
        <v>17</v>
      </c>
      <c r="E598" t="s">
        <v>158</v>
      </c>
      <c r="F598" t="s">
        <v>3705</v>
      </c>
      <c r="G598" t="s">
        <v>7217</v>
      </c>
    </row>
    <row r="599" spans="1:7" x14ac:dyDescent="0.3">
      <c r="A599" t="s">
        <v>1017</v>
      </c>
      <c r="B599" t="s">
        <v>408</v>
      </c>
      <c r="C599" t="s">
        <v>406</v>
      </c>
      <c r="D599" t="s">
        <v>17</v>
      </c>
      <c r="E599" t="s">
        <v>159</v>
      </c>
      <c r="F599" t="s">
        <v>3889</v>
      </c>
      <c r="G599" t="s">
        <v>7218</v>
      </c>
    </row>
    <row r="600" spans="1:7" x14ac:dyDescent="0.3">
      <c r="A600" t="s">
        <v>1018</v>
      </c>
      <c r="B600" t="s">
        <v>408</v>
      </c>
      <c r="C600" t="s">
        <v>406</v>
      </c>
      <c r="D600" t="s">
        <v>17</v>
      </c>
      <c r="E600" t="s">
        <v>160</v>
      </c>
      <c r="F600" t="s">
        <v>4001</v>
      </c>
      <c r="G600" t="s">
        <v>7219</v>
      </c>
    </row>
    <row r="601" spans="1:7" x14ac:dyDescent="0.3">
      <c r="A601" t="s">
        <v>1019</v>
      </c>
      <c r="B601" t="s">
        <v>408</v>
      </c>
      <c r="C601" t="s">
        <v>406</v>
      </c>
      <c r="D601" t="s">
        <v>17</v>
      </c>
      <c r="E601" t="s">
        <v>161</v>
      </c>
      <c r="F601" t="s">
        <v>4127</v>
      </c>
      <c r="G601" t="s">
        <v>7220</v>
      </c>
    </row>
    <row r="602" spans="1:7" x14ac:dyDescent="0.3">
      <c r="A602" t="s">
        <v>1020</v>
      </c>
      <c r="B602" t="s">
        <v>408</v>
      </c>
      <c r="C602" t="s">
        <v>406</v>
      </c>
      <c r="D602" t="s">
        <v>17</v>
      </c>
      <c r="E602" t="s">
        <v>162</v>
      </c>
      <c r="F602" t="s">
        <v>4171</v>
      </c>
      <c r="G602" t="s">
        <v>7221</v>
      </c>
    </row>
    <row r="603" spans="1:7" x14ac:dyDescent="0.3">
      <c r="A603" t="s">
        <v>1021</v>
      </c>
      <c r="B603" t="s">
        <v>408</v>
      </c>
      <c r="C603" t="s">
        <v>406</v>
      </c>
      <c r="D603" t="s">
        <v>17</v>
      </c>
      <c r="E603" t="s">
        <v>163</v>
      </c>
      <c r="F603" t="s">
        <v>4265</v>
      </c>
      <c r="G603" t="s">
        <v>7222</v>
      </c>
    </row>
    <row r="604" spans="1:7" x14ac:dyDescent="0.3">
      <c r="A604" t="s">
        <v>1022</v>
      </c>
      <c r="B604" t="s">
        <v>408</v>
      </c>
      <c r="C604" t="s">
        <v>406</v>
      </c>
      <c r="D604" t="s">
        <v>17</v>
      </c>
      <c r="E604" t="s">
        <v>164</v>
      </c>
      <c r="F604" t="s">
        <v>4275</v>
      </c>
      <c r="G604" t="s">
        <v>7223</v>
      </c>
    </row>
    <row r="605" spans="1:7" x14ac:dyDescent="0.3">
      <c r="A605" t="s">
        <v>1023</v>
      </c>
      <c r="B605" t="s">
        <v>408</v>
      </c>
      <c r="C605" t="s">
        <v>406</v>
      </c>
      <c r="D605" t="s">
        <v>17</v>
      </c>
      <c r="E605" t="s">
        <v>165</v>
      </c>
      <c r="F605" t="s">
        <v>3717</v>
      </c>
      <c r="G605" t="s">
        <v>7224</v>
      </c>
    </row>
    <row r="606" spans="1:7" x14ac:dyDescent="0.3">
      <c r="A606" t="s">
        <v>1024</v>
      </c>
      <c r="B606" t="s">
        <v>408</v>
      </c>
      <c r="C606" t="s">
        <v>406</v>
      </c>
      <c r="D606" t="s">
        <v>17</v>
      </c>
      <c r="E606" t="s">
        <v>166</v>
      </c>
      <c r="F606" t="s">
        <v>3731</v>
      </c>
      <c r="G606" t="s">
        <v>7225</v>
      </c>
    </row>
    <row r="607" spans="1:7" x14ac:dyDescent="0.3">
      <c r="A607" t="s">
        <v>1025</v>
      </c>
      <c r="B607" t="s">
        <v>408</v>
      </c>
      <c r="C607" t="s">
        <v>406</v>
      </c>
      <c r="D607" t="s">
        <v>17</v>
      </c>
      <c r="E607" t="s">
        <v>167</v>
      </c>
      <c r="F607" t="s">
        <v>3673</v>
      </c>
      <c r="G607" t="s">
        <v>7226</v>
      </c>
    </row>
    <row r="608" spans="1:7" x14ac:dyDescent="0.3">
      <c r="A608" t="s">
        <v>1026</v>
      </c>
      <c r="B608" t="s">
        <v>408</v>
      </c>
      <c r="C608" t="s">
        <v>406</v>
      </c>
      <c r="D608" t="s">
        <v>17</v>
      </c>
      <c r="E608" t="s">
        <v>168</v>
      </c>
      <c r="F608" t="s">
        <v>3773</v>
      </c>
      <c r="G608" t="s">
        <v>7227</v>
      </c>
    </row>
    <row r="609" spans="1:7" x14ac:dyDescent="0.3">
      <c r="A609" t="s">
        <v>1027</v>
      </c>
      <c r="B609" t="s">
        <v>408</v>
      </c>
      <c r="C609" t="s">
        <v>406</v>
      </c>
      <c r="D609" t="s">
        <v>17</v>
      </c>
      <c r="E609" t="s">
        <v>169</v>
      </c>
      <c r="F609" t="s">
        <v>3805</v>
      </c>
      <c r="G609" t="s">
        <v>7228</v>
      </c>
    </row>
    <row r="610" spans="1:7" x14ac:dyDescent="0.3">
      <c r="A610" t="s">
        <v>1028</v>
      </c>
      <c r="B610" t="s">
        <v>408</v>
      </c>
      <c r="C610" t="s">
        <v>406</v>
      </c>
      <c r="D610" t="s">
        <v>17</v>
      </c>
      <c r="E610" t="s">
        <v>170</v>
      </c>
      <c r="F610" t="s">
        <v>3907</v>
      </c>
      <c r="G610" t="s">
        <v>7229</v>
      </c>
    </row>
    <row r="611" spans="1:7" x14ac:dyDescent="0.3">
      <c r="A611" t="s">
        <v>1029</v>
      </c>
      <c r="B611" t="s">
        <v>408</v>
      </c>
      <c r="C611" t="s">
        <v>406</v>
      </c>
      <c r="D611" t="s">
        <v>17</v>
      </c>
      <c r="E611" t="s">
        <v>171</v>
      </c>
      <c r="F611" t="s">
        <v>4013</v>
      </c>
      <c r="G611" t="s">
        <v>7230</v>
      </c>
    </row>
    <row r="612" spans="1:7" x14ac:dyDescent="0.3">
      <c r="A612" t="s">
        <v>1030</v>
      </c>
      <c r="B612" t="s">
        <v>408</v>
      </c>
      <c r="C612" t="s">
        <v>406</v>
      </c>
      <c r="D612" t="s">
        <v>17</v>
      </c>
      <c r="E612" t="s">
        <v>172</v>
      </c>
      <c r="F612" t="s">
        <v>4189</v>
      </c>
      <c r="G612" t="s">
        <v>7231</v>
      </c>
    </row>
    <row r="613" spans="1:7" x14ac:dyDescent="0.3">
      <c r="A613" t="s">
        <v>1031</v>
      </c>
      <c r="B613" t="s">
        <v>408</v>
      </c>
      <c r="C613" t="s">
        <v>406</v>
      </c>
      <c r="D613" t="s">
        <v>17</v>
      </c>
      <c r="E613" t="s">
        <v>173</v>
      </c>
      <c r="F613" t="s">
        <v>4203</v>
      </c>
      <c r="G613" t="s">
        <v>7232</v>
      </c>
    </row>
    <row r="614" spans="1:7" x14ac:dyDescent="0.3">
      <c r="A614" t="s">
        <v>1032</v>
      </c>
      <c r="B614" t="s">
        <v>408</v>
      </c>
      <c r="C614" t="s">
        <v>406</v>
      </c>
      <c r="D614" t="s">
        <v>17</v>
      </c>
      <c r="E614" t="s">
        <v>174</v>
      </c>
      <c r="F614" t="s">
        <v>4217</v>
      </c>
      <c r="G614" t="s">
        <v>7233</v>
      </c>
    </row>
    <row r="615" spans="1:7" x14ac:dyDescent="0.3">
      <c r="A615" t="s">
        <v>1033</v>
      </c>
      <c r="B615" t="s">
        <v>408</v>
      </c>
      <c r="C615" t="s">
        <v>406</v>
      </c>
      <c r="D615" t="s">
        <v>17</v>
      </c>
      <c r="E615" t="s">
        <v>175</v>
      </c>
      <c r="F615" t="s">
        <v>4239</v>
      </c>
      <c r="G615" t="s">
        <v>7234</v>
      </c>
    </row>
    <row r="616" spans="1:7" x14ac:dyDescent="0.3">
      <c r="A616" t="s">
        <v>1034</v>
      </c>
      <c r="B616" t="s">
        <v>408</v>
      </c>
      <c r="C616" t="s">
        <v>406</v>
      </c>
      <c r="D616" t="s">
        <v>17</v>
      </c>
      <c r="E616" t="s">
        <v>176</v>
      </c>
      <c r="F616" t="s">
        <v>3803</v>
      </c>
      <c r="G616" t="s">
        <v>7235</v>
      </c>
    </row>
    <row r="617" spans="1:7" x14ac:dyDescent="0.3">
      <c r="A617" t="s">
        <v>1035</v>
      </c>
      <c r="B617" t="s">
        <v>408</v>
      </c>
      <c r="C617" t="s">
        <v>406</v>
      </c>
      <c r="D617" t="s">
        <v>17</v>
      </c>
      <c r="E617" t="s">
        <v>177</v>
      </c>
      <c r="F617" t="s">
        <v>3865</v>
      </c>
      <c r="G617" t="s">
        <v>7236</v>
      </c>
    </row>
    <row r="618" spans="1:7" x14ac:dyDescent="0.3">
      <c r="A618" t="s">
        <v>1036</v>
      </c>
      <c r="B618" t="s">
        <v>408</v>
      </c>
      <c r="C618" t="s">
        <v>406</v>
      </c>
      <c r="D618" t="s">
        <v>17</v>
      </c>
      <c r="E618" t="s">
        <v>178</v>
      </c>
      <c r="F618" t="s">
        <v>3615</v>
      </c>
      <c r="G618" t="s">
        <v>7237</v>
      </c>
    </row>
    <row r="619" spans="1:7" x14ac:dyDescent="0.3">
      <c r="A619" t="s">
        <v>1037</v>
      </c>
      <c r="B619" t="s">
        <v>408</v>
      </c>
      <c r="C619" t="s">
        <v>406</v>
      </c>
      <c r="D619" t="s">
        <v>17</v>
      </c>
      <c r="E619" t="s">
        <v>179</v>
      </c>
      <c r="F619" t="s">
        <v>3647</v>
      </c>
      <c r="G619" t="s">
        <v>7238</v>
      </c>
    </row>
    <row r="620" spans="1:7" x14ac:dyDescent="0.3">
      <c r="A620" t="s">
        <v>1038</v>
      </c>
      <c r="B620" t="s">
        <v>408</v>
      </c>
      <c r="C620" t="s">
        <v>406</v>
      </c>
      <c r="D620" t="s">
        <v>17</v>
      </c>
      <c r="E620" t="s">
        <v>180</v>
      </c>
      <c r="F620" t="s">
        <v>3725</v>
      </c>
      <c r="G620" t="s">
        <v>7239</v>
      </c>
    </row>
    <row r="621" spans="1:7" x14ac:dyDescent="0.3">
      <c r="A621" t="s">
        <v>1039</v>
      </c>
      <c r="B621" t="s">
        <v>408</v>
      </c>
      <c r="C621" t="s">
        <v>406</v>
      </c>
      <c r="D621" t="s">
        <v>17</v>
      </c>
      <c r="E621" t="s">
        <v>181</v>
      </c>
      <c r="F621" t="s">
        <v>3743</v>
      </c>
      <c r="G621" t="s">
        <v>7240</v>
      </c>
    </row>
    <row r="622" spans="1:7" x14ac:dyDescent="0.3">
      <c r="A622" t="s">
        <v>1040</v>
      </c>
      <c r="B622" t="s">
        <v>408</v>
      </c>
      <c r="C622" t="s">
        <v>406</v>
      </c>
      <c r="D622" t="s">
        <v>17</v>
      </c>
      <c r="E622" t="s">
        <v>182</v>
      </c>
      <c r="F622" t="s">
        <v>3893</v>
      </c>
      <c r="G622" t="s">
        <v>7241</v>
      </c>
    </row>
    <row r="623" spans="1:7" x14ac:dyDescent="0.3">
      <c r="A623" t="s">
        <v>1041</v>
      </c>
      <c r="B623" t="s">
        <v>408</v>
      </c>
      <c r="C623" t="s">
        <v>406</v>
      </c>
      <c r="D623" t="s">
        <v>17</v>
      </c>
      <c r="E623" t="s">
        <v>183</v>
      </c>
      <c r="F623" t="s">
        <v>4233</v>
      </c>
      <c r="G623" t="s">
        <v>7242</v>
      </c>
    </row>
    <row r="624" spans="1:7" x14ac:dyDescent="0.3">
      <c r="A624" t="s">
        <v>1042</v>
      </c>
      <c r="B624" t="s">
        <v>408</v>
      </c>
      <c r="C624" t="s">
        <v>406</v>
      </c>
      <c r="D624" t="s">
        <v>17</v>
      </c>
      <c r="E624" t="s">
        <v>184</v>
      </c>
      <c r="F624" t="s">
        <v>3897</v>
      </c>
      <c r="G624" t="s">
        <v>7243</v>
      </c>
    </row>
    <row r="625" spans="1:7" x14ac:dyDescent="0.3">
      <c r="A625" t="s">
        <v>1043</v>
      </c>
      <c r="B625" t="s">
        <v>408</v>
      </c>
      <c r="C625" t="s">
        <v>406</v>
      </c>
      <c r="D625" t="s">
        <v>17</v>
      </c>
      <c r="E625" t="s">
        <v>185</v>
      </c>
      <c r="F625" t="s">
        <v>3613</v>
      </c>
      <c r="G625" t="s">
        <v>7244</v>
      </c>
    </row>
    <row r="626" spans="1:7" x14ac:dyDescent="0.3">
      <c r="A626" t="s">
        <v>1044</v>
      </c>
      <c r="B626" t="s">
        <v>408</v>
      </c>
      <c r="C626" t="s">
        <v>406</v>
      </c>
      <c r="D626" t="s">
        <v>17</v>
      </c>
      <c r="E626" t="s">
        <v>186</v>
      </c>
      <c r="F626" t="s">
        <v>3627</v>
      </c>
      <c r="G626" t="s">
        <v>7245</v>
      </c>
    </row>
    <row r="627" spans="1:7" x14ac:dyDescent="0.3">
      <c r="A627" t="s">
        <v>1045</v>
      </c>
      <c r="B627" t="s">
        <v>408</v>
      </c>
      <c r="C627" t="s">
        <v>406</v>
      </c>
      <c r="D627" t="s">
        <v>17</v>
      </c>
      <c r="E627" t="s">
        <v>187</v>
      </c>
      <c r="F627" t="s">
        <v>3853</v>
      </c>
      <c r="G627" t="s">
        <v>7246</v>
      </c>
    </row>
    <row r="628" spans="1:7" x14ac:dyDescent="0.3">
      <c r="A628" t="s">
        <v>1046</v>
      </c>
      <c r="B628" t="s">
        <v>408</v>
      </c>
      <c r="C628" t="s">
        <v>406</v>
      </c>
      <c r="D628" t="s">
        <v>17</v>
      </c>
      <c r="E628" t="s">
        <v>188</v>
      </c>
      <c r="F628" t="s">
        <v>3945</v>
      </c>
      <c r="G628" t="s">
        <v>7247</v>
      </c>
    </row>
    <row r="629" spans="1:7" x14ac:dyDescent="0.3">
      <c r="A629" t="s">
        <v>1047</v>
      </c>
      <c r="B629" t="s">
        <v>408</v>
      </c>
      <c r="C629" t="s">
        <v>406</v>
      </c>
      <c r="D629" t="s">
        <v>17</v>
      </c>
      <c r="E629" t="s">
        <v>189</v>
      </c>
      <c r="F629" t="s">
        <v>3947</v>
      </c>
      <c r="G629" t="s">
        <v>7248</v>
      </c>
    </row>
    <row r="630" spans="1:7" x14ac:dyDescent="0.3">
      <c r="A630" t="s">
        <v>1048</v>
      </c>
      <c r="B630" t="s">
        <v>408</v>
      </c>
      <c r="C630" t="s">
        <v>406</v>
      </c>
      <c r="D630" t="s">
        <v>17</v>
      </c>
      <c r="E630" t="s">
        <v>190</v>
      </c>
      <c r="F630" t="s">
        <v>3955</v>
      </c>
      <c r="G630" t="s">
        <v>7249</v>
      </c>
    </row>
    <row r="631" spans="1:7" x14ac:dyDescent="0.3">
      <c r="A631" t="s">
        <v>1049</v>
      </c>
      <c r="B631" t="s">
        <v>408</v>
      </c>
      <c r="C631" t="s">
        <v>406</v>
      </c>
      <c r="D631" t="s">
        <v>17</v>
      </c>
      <c r="E631" t="s">
        <v>191</v>
      </c>
      <c r="F631" t="s">
        <v>4089</v>
      </c>
      <c r="G631" t="s">
        <v>7250</v>
      </c>
    </row>
    <row r="632" spans="1:7" x14ac:dyDescent="0.3">
      <c r="A632" t="s">
        <v>1050</v>
      </c>
      <c r="B632" t="s">
        <v>408</v>
      </c>
      <c r="C632" t="s">
        <v>406</v>
      </c>
      <c r="D632" t="s">
        <v>17</v>
      </c>
      <c r="E632" t="s">
        <v>192</v>
      </c>
      <c r="F632" t="s">
        <v>4093</v>
      </c>
      <c r="G632" t="s">
        <v>7251</v>
      </c>
    </row>
    <row r="633" spans="1:7" x14ac:dyDescent="0.3">
      <c r="A633" t="s">
        <v>1051</v>
      </c>
      <c r="B633" t="s">
        <v>408</v>
      </c>
      <c r="C633" t="s">
        <v>406</v>
      </c>
      <c r="D633" t="s">
        <v>17</v>
      </c>
      <c r="E633" t="s">
        <v>193</v>
      </c>
      <c r="F633" t="s">
        <v>4195</v>
      </c>
      <c r="G633" t="s">
        <v>7252</v>
      </c>
    </row>
    <row r="634" spans="1:7" x14ac:dyDescent="0.3">
      <c r="A634" t="s">
        <v>1052</v>
      </c>
      <c r="B634" t="s">
        <v>408</v>
      </c>
      <c r="C634" t="s">
        <v>406</v>
      </c>
      <c r="D634" t="s">
        <v>17</v>
      </c>
      <c r="E634" t="s">
        <v>194</v>
      </c>
      <c r="F634" t="s">
        <v>4199</v>
      </c>
      <c r="G634" t="s">
        <v>7253</v>
      </c>
    </row>
    <row r="635" spans="1:7" x14ac:dyDescent="0.3">
      <c r="A635" t="s">
        <v>1053</v>
      </c>
      <c r="B635" t="s">
        <v>408</v>
      </c>
      <c r="C635" t="s">
        <v>406</v>
      </c>
      <c r="D635" t="s">
        <v>17</v>
      </c>
      <c r="E635" t="s">
        <v>195</v>
      </c>
      <c r="F635" t="s">
        <v>4249</v>
      </c>
      <c r="G635" t="s">
        <v>7254</v>
      </c>
    </row>
    <row r="636" spans="1:7" x14ac:dyDescent="0.3">
      <c r="A636" t="s">
        <v>1054</v>
      </c>
      <c r="B636" t="s">
        <v>408</v>
      </c>
      <c r="C636" t="s">
        <v>406</v>
      </c>
      <c r="D636" t="s">
        <v>17</v>
      </c>
      <c r="E636" t="s">
        <v>196</v>
      </c>
      <c r="F636" t="s">
        <v>4277</v>
      </c>
      <c r="G636" t="s">
        <v>7255</v>
      </c>
    </row>
    <row r="637" spans="1:7" x14ac:dyDescent="0.3">
      <c r="A637" t="s">
        <v>1055</v>
      </c>
      <c r="B637" t="s">
        <v>408</v>
      </c>
      <c r="C637" t="s">
        <v>406</v>
      </c>
      <c r="D637" t="s">
        <v>17</v>
      </c>
      <c r="E637" t="s">
        <v>197</v>
      </c>
      <c r="F637" t="s">
        <v>3599</v>
      </c>
      <c r="G637" t="s">
        <v>7256</v>
      </c>
    </row>
    <row r="638" spans="1:7" x14ac:dyDescent="0.3">
      <c r="A638" t="s">
        <v>1056</v>
      </c>
      <c r="B638" t="s">
        <v>408</v>
      </c>
      <c r="C638" t="s">
        <v>406</v>
      </c>
      <c r="D638" t="s">
        <v>17</v>
      </c>
      <c r="E638" t="s">
        <v>198</v>
      </c>
      <c r="F638" t="s">
        <v>3677</v>
      </c>
      <c r="G638" t="s">
        <v>7257</v>
      </c>
    </row>
    <row r="639" spans="1:7" x14ac:dyDescent="0.3">
      <c r="A639" t="s">
        <v>1057</v>
      </c>
      <c r="B639" t="s">
        <v>408</v>
      </c>
      <c r="C639" t="s">
        <v>406</v>
      </c>
      <c r="D639" t="s">
        <v>17</v>
      </c>
      <c r="E639" t="s">
        <v>199</v>
      </c>
      <c r="F639" t="s">
        <v>3621</v>
      </c>
      <c r="G639" t="s">
        <v>7258</v>
      </c>
    </row>
    <row r="640" spans="1:7" x14ac:dyDescent="0.3">
      <c r="A640" t="s">
        <v>1058</v>
      </c>
      <c r="B640" t="s">
        <v>408</v>
      </c>
      <c r="C640" t="s">
        <v>406</v>
      </c>
      <c r="D640" t="s">
        <v>17</v>
      </c>
      <c r="E640" t="s">
        <v>200</v>
      </c>
      <c r="F640" t="s">
        <v>3689</v>
      </c>
      <c r="G640" t="s">
        <v>7259</v>
      </c>
    </row>
    <row r="641" spans="1:7" x14ac:dyDescent="0.3">
      <c r="A641" t="s">
        <v>1059</v>
      </c>
      <c r="B641" t="s">
        <v>408</v>
      </c>
      <c r="C641" t="s">
        <v>406</v>
      </c>
      <c r="D641" t="s">
        <v>17</v>
      </c>
      <c r="E641" t="s">
        <v>201</v>
      </c>
      <c r="F641" t="s">
        <v>3697</v>
      </c>
      <c r="G641" t="s">
        <v>7260</v>
      </c>
    </row>
    <row r="642" spans="1:7" x14ac:dyDescent="0.3">
      <c r="A642" t="s">
        <v>1060</v>
      </c>
      <c r="B642" t="s">
        <v>408</v>
      </c>
      <c r="C642" t="s">
        <v>406</v>
      </c>
      <c r="D642" t="s">
        <v>17</v>
      </c>
      <c r="E642" t="s">
        <v>202</v>
      </c>
      <c r="F642" t="s">
        <v>3701</v>
      </c>
      <c r="G642" t="s">
        <v>7261</v>
      </c>
    </row>
    <row r="643" spans="1:7" x14ac:dyDescent="0.3">
      <c r="A643" t="s">
        <v>1061</v>
      </c>
      <c r="B643" t="s">
        <v>408</v>
      </c>
      <c r="C643" t="s">
        <v>406</v>
      </c>
      <c r="D643" t="s">
        <v>17</v>
      </c>
      <c r="E643" t="s">
        <v>203</v>
      </c>
      <c r="F643" t="s">
        <v>3679</v>
      </c>
      <c r="G643" t="s">
        <v>7262</v>
      </c>
    </row>
    <row r="644" spans="1:7" x14ac:dyDescent="0.3">
      <c r="A644" t="s">
        <v>1062</v>
      </c>
      <c r="B644" t="s">
        <v>408</v>
      </c>
      <c r="C644" t="s">
        <v>406</v>
      </c>
      <c r="D644" t="s">
        <v>17</v>
      </c>
      <c r="E644" t="s">
        <v>204</v>
      </c>
      <c r="F644" t="s">
        <v>3759</v>
      </c>
      <c r="G644" t="s">
        <v>7263</v>
      </c>
    </row>
    <row r="645" spans="1:7" x14ac:dyDescent="0.3">
      <c r="A645" t="s">
        <v>1063</v>
      </c>
      <c r="B645" t="s">
        <v>408</v>
      </c>
      <c r="C645" t="s">
        <v>406</v>
      </c>
      <c r="D645" t="s">
        <v>17</v>
      </c>
      <c r="E645" t="s">
        <v>205</v>
      </c>
      <c r="F645" t="s">
        <v>3957</v>
      </c>
      <c r="G645" t="s">
        <v>7264</v>
      </c>
    </row>
    <row r="646" spans="1:7" x14ac:dyDescent="0.3">
      <c r="A646" t="s">
        <v>1064</v>
      </c>
      <c r="B646" t="s">
        <v>408</v>
      </c>
      <c r="C646" t="s">
        <v>406</v>
      </c>
      <c r="D646" t="s">
        <v>17</v>
      </c>
      <c r="E646" t="s">
        <v>206</v>
      </c>
      <c r="F646" t="s">
        <v>3963</v>
      </c>
      <c r="G646" t="s">
        <v>7265</v>
      </c>
    </row>
    <row r="647" spans="1:7" x14ac:dyDescent="0.3">
      <c r="A647" t="s">
        <v>1065</v>
      </c>
      <c r="B647" t="s">
        <v>408</v>
      </c>
      <c r="C647" t="s">
        <v>406</v>
      </c>
      <c r="D647" t="s">
        <v>17</v>
      </c>
      <c r="E647" t="s">
        <v>207</v>
      </c>
      <c r="F647" t="s">
        <v>4009</v>
      </c>
      <c r="G647" t="s">
        <v>7266</v>
      </c>
    </row>
    <row r="648" spans="1:7" x14ac:dyDescent="0.3">
      <c r="A648" t="s">
        <v>1066</v>
      </c>
      <c r="B648" t="s">
        <v>408</v>
      </c>
      <c r="C648" t="s">
        <v>406</v>
      </c>
      <c r="D648" t="s">
        <v>17</v>
      </c>
      <c r="E648" t="s">
        <v>208</v>
      </c>
      <c r="F648" t="s">
        <v>4033</v>
      </c>
      <c r="G648" t="s">
        <v>7267</v>
      </c>
    </row>
    <row r="649" spans="1:7" x14ac:dyDescent="0.3">
      <c r="A649" t="s">
        <v>1067</v>
      </c>
      <c r="B649" t="s">
        <v>408</v>
      </c>
      <c r="C649" t="s">
        <v>406</v>
      </c>
      <c r="D649" t="s">
        <v>17</v>
      </c>
      <c r="E649" t="s">
        <v>209</v>
      </c>
      <c r="F649" t="s">
        <v>4041</v>
      </c>
      <c r="G649" t="s">
        <v>7268</v>
      </c>
    </row>
    <row r="650" spans="1:7" x14ac:dyDescent="0.3">
      <c r="A650" t="s">
        <v>1068</v>
      </c>
      <c r="B650" t="s">
        <v>408</v>
      </c>
      <c r="C650" t="s">
        <v>406</v>
      </c>
      <c r="D650" t="s">
        <v>17</v>
      </c>
      <c r="E650" t="s">
        <v>210</v>
      </c>
      <c r="F650" t="s">
        <v>4095</v>
      </c>
      <c r="G650" t="s">
        <v>7269</v>
      </c>
    </row>
    <row r="651" spans="1:7" x14ac:dyDescent="0.3">
      <c r="A651" t="s">
        <v>1069</v>
      </c>
      <c r="B651" t="s">
        <v>408</v>
      </c>
      <c r="C651" t="s">
        <v>406</v>
      </c>
      <c r="D651" t="s">
        <v>17</v>
      </c>
      <c r="E651" t="s">
        <v>211</v>
      </c>
      <c r="F651" t="s">
        <v>4109</v>
      </c>
      <c r="G651" t="s">
        <v>7270</v>
      </c>
    </row>
    <row r="652" spans="1:7" x14ac:dyDescent="0.3">
      <c r="A652" t="s">
        <v>1070</v>
      </c>
      <c r="B652" t="s">
        <v>408</v>
      </c>
      <c r="C652" t="s">
        <v>406</v>
      </c>
      <c r="D652" t="s">
        <v>17</v>
      </c>
      <c r="E652" t="s">
        <v>212</v>
      </c>
      <c r="F652" t="s">
        <v>4113</v>
      </c>
      <c r="G652" t="s">
        <v>7271</v>
      </c>
    </row>
    <row r="653" spans="1:7" x14ac:dyDescent="0.3">
      <c r="A653" t="s">
        <v>1071</v>
      </c>
      <c r="B653" t="s">
        <v>408</v>
      </c>
      <c r="C653" t="s">
        <v>406</v>
      </c>
      <c r="D653" t="s">
        <v>17</v>
      </c>
      <c r="E653" t="s">
        <v>213</v>
      </c>
      <c r="F653" t="s">
        <v>4155</v>
      </c>
      <c r="G653" t="s">
        <v>7272</v>
      </c>
    </row>
    <row r="654" spans="1:7" x14ac:dyDescent="0.3">
      <c r="A654" t="s">
        <v>1072</v>
      </c>
      <c r="B654" t="s">
        <v>408</v>
      </c>
      <c r="C654" t="s">
        <v>406</v>
      </c>
      <c r="D654" t="s">
        <v>17</v>
      </c>
      <c r="E654" t="s">
        <v>214</v>
      </c>
      <c r="F654" t="s">
        <v>4161</v>
      </c>
      <c r="G654" t="s">
        <v>7273</v>
      </c>
    </row>
    <row r="655" spans="1:7" x14ac:dyDescent="0.3">
      <c r="A655" t="s">
        <v>1073</v>
      </c>
      <c r="B655" t="s">
        <v>408</v>
      </c>
      <c r="C655" t="s">
        <v>406</v>
      </c>
      <c r="D655" t="s">
        <v>17</v>
      </c>
      <c r="E655" t="s">
        <v>215</v>
      </c>
      <c r="F655" t="s">
        <v>4169</v>
      </c>
      <c r="G655" t="s">
        <v>7274</v>
      </c>
    </row>
    <row r="656" spans="1:7" x14ac:dyDescent="0.3">
      <c r="A656" t="s">
        <v>1074</v>
      </c>
      <c r="B656" t="s">
        <v>408</v>
      </c>
      <c r="C656" t="s">
        <v>406</v>
      </c>
      <c r="D656" t="s">
        <v>17</v>
      </c>
      <c r="E656" t="s">
        <v>216</v>
      </c>
      <c r="F656" t="s">
        <v>4181</v>
      </c>
      <c r="G656" t="s">
        <v>7275</v>
      </c>
    </row>
    <row r="657" spans="1:7" x14ac:dyDescent="0.3">
      <c r="A657" t="s">
        <v>1075</v>
      </c>
      <c r="B657" t="s">
        <v>408</v>
      </c>
      <c r="C657" t="s">
        <v>406</v>
      </c>
      <c r="D657" t="s">
        <v>17</v>
      </c>
      <c r="E657" t="s">
        <v>217</v>
      </c>
      <c r="F657" t="s">
        <v>4247</v>
      </c>
      <c r="G657" t="s">
        <v>7276</v>
      </c>
    </row>
    <row r="658" spans="1:7" x14ac:dyDescent="0.3">
      <c r="A658" t="s">
        <v>1076</v>
      </c>
      <c r="B658" t="s">
        <v>408</v>
      </c>
      <c r="C658" t="s">
        <v>406</v>
      </c>
      <c r="D658" t="s">
        <v>17</v>
      </c>
      <c r="E658" t="s">
        <v>218</v>
      </c>
      <c r="F658" t="s">
        <v>4279</v>
      </c>
      <c r="G658" t="s">
        <v>7277</v>
      </c>
    </row>
    <row r="659" spans="1:7" x14ac:dyDescent="0.3">
      <c r="A659" t="s">
        <v>1077</v>
      </c>
      <c r="B659" t="s">
        <v>408</v>
      </c>
      <c r="C659" t="s">
        <v>406</v>
      </c>
      <c r="D659" t="s">
        <v>17</v>
      </c>
      <c r="E659" t="s">
        <v>219</v>
      </c>
      <c r="F659" t="s">
        <v>4221</v>
      </c>
      <c r="G659" t="s">
        <v>7278</v>
      </c>
    </row>
    <row r="660" spans="1:7" x14ac:dyDescent="0.3">
      <c r="A660" t="s">
        <v>1078</v>
      </c>
      <c r="B660" t="s">
        <v>408</v>
      </c>
      <c r="C660" t="s">
        <v>406</v>
      </c>
      <c r="D660" t="s">
        <v>17</v>
      </c>
      <c r="E660" t="s">
        <v>220</v>
      </c>
      <c r="F660" t="s">
        <v>3649</v>
      </c>
      <c r="G660" t="s">
        <v>7279</v>
      </c>
    </row>
    <row r="661" spans="1:7" x14ac:dyDescent="0.3">
      <c r="A661" t="s">
        <v>1079</v>
      </c>
      <c r="B661" t="s">
        <v>408</v>
      </c>
      <c r="C661" t="s">
        <v>406</v>
      </c>
      <c r="D661" t="s">
        <v>17</v>
      </c>
      <c r="E661" t="s">
        <v>221</v>
      </c>
      <c r="F661" t="s">
        <v>3735</v>
      </c>
      <c r="G661" t="s">
        <v>7280</v>
      </c>
    </row>
    <row r="662" spans="1:7" x14ac:dyDescent="0.3">
      <c r="A662" t="s">
        <v>1080</v>
      </c>
      <c r="B662" t="s">
        <v>408</v>
      </c>
      <c r="C662" t="s">
        <v>406</v>
      </c>
      <c r="D662" t="s">
        <v>17</v>
      </c>
      <c r="E662" t="s">
        <v>222</v>
      </c>
      <c r="F662" t="s">
        <v>3745</v>
      </c>
      <c r="G662" t="s">
        <v>7281</v>
      </c>
    </row>
    <row r="663" spans="1:7" x14ac:dyDescent="0.3">
      <c r="A663" t="s">
        <v>1081</v>
      </c>
      <c r="B663" t="s">
        <v>408</v>
      </c>
      <c r="C663" t="s">
        <v>406</v>
      </c>
      <c r="D663" t="s">
        <v>17</v>
      </c>
      <c r="E663" t="s">
        <v>223</v>
      </c>
      <c r="F663" t="s">
        <v>3775</v>
      </c>
      <c r="G663" t="s">
        <v>7282</v>
      </c>
    </row>
    <row r="664" spans="1:7" x14ac:dyDescent="0.3">
      <c r="A664" t="s">
        <v>1082</v>
      </c>
      <c r="B664" t="s">
        <v>408</v>
      </c>
      <c r="C664" t="s">
        <v>406</v>
      </c>
      <c r="D664" t="s">
        <v>17</v>
      </c>
      <c r="E664" t="s">
        <v>224</v>
      </c>
      <c r="F664" t="s">
        <v>3787</v>
      </c>
      <c r="G664" t="s">
        <v>7283</v>
      </c>
    </row>
    <row r="665" spans="1:7" x14ac:dyDescent="0.3">
      <c r="A665" t="s">
        <v>1083</v>
      </c>
      <c r="B665" t="s">
        <v>408</v>
      </c>
      <c r="C665" t="s">
        <v>406</v>
      </c>
      <c r="D665" t="s">
        <v>17</v>
      </c>
      <c r="E665" t="s">
        <v>225</v>
      </c>
      <c r="F665" t="s">
        <v>3791</v>
      </c>
      <c r="G665" t="s">
        <v>7284</v>
      </c>
    </row>
    <row r="666" spans="1:7" x14ac:dyDescent="0.3">
      <c r="A666" t="s">
        <v>1084</v>
      </c>
      <c r="B666" t="s">
        <v>408</v>
      </c>
      <c r="C666" t="s">
        <v>406</v>
      </c>
      <c r="D666" t="s">
        <v>17</v>
      </c>
      <c r="E666" t="s">
        <v>226</v>
      </c>
      <c r="F666" t="s">
        <v>3863</v>
      </c>
      <c r="G666" t="s">
        <v>7285</v>
      </c>
    </row>
    <row r="667" spans="1:7" x14ac:dyDescent="0.3">
      <c r="A667" t="s">
        <v>1085</v>
      </c>
      <c r="B667" t="s">
        <v>408</v>
      </c>
      <c r="C667" t="s">
        <v>406</v>
      </c>
      <c r="D667" t="s">
        <v>17</v>
      </c>
      <c r="E667" t="s">
        <v>227</v>
      </c>
      <c r="F667" t="s">
        <v>3887</v>
      </c>
      <c r="G667" t="s">
        <v>7286</v>
      </c>
    </row>
    <row r="668" spans="1:7" x14ac:dyDescent="0.3">
      <c r="A668" t="s">
        <v>1086</v>
      </c>
      <c r="B668" t="s">
        <v>408</v>
      </c>
      <c r="C668" t="s">
        <v>406</v>
      </c>
      <c r="D668" t="s">
        <v>17</v>
      </c>
      <c r="E668" t="s">
        <v>228</v>
      </c>
      <c r="F668" t="s">
        <v>3935</v>
      </c>
      <c r="G668" t="s">
        <v>7287</v>
      </c>
    </row>
    <row r="669" spans="1:7" x14ac:dyDescent="0.3">
      <c r="A669" t="s">
        <v>1087</v>
      </c>
      <c r="B669" t="s">
        <v>408</v>
      </c>
      <c r="C669" t="s">
        <v>406</v>
      </c>
      <c r="D669" t="s">
        <v>17</v>
      </c>
      <c r="E669" t="s">
        <v>229</v>
      </c>
      <c r="F669" t="s">
        <v>3961</v>
      </c>
      <c r="G669" t="s">
        <v>7288</v>
      </c>
    </row>
    <row r="670" spans="1:7" x14ac:dyDescent="0.3">
      <c r="A670" t="s">
        <v>1088</v>
      </c>
      <c r="B670" t="s">
        <v>408</v>
      </c>
      <c r="C670" t="s">
        <v>406</v>
      </c>
      <c r="D670" t="s">
        <v>17</v>
      </c>
      <c r="E670" t="s">
        <v>230</v>
      </c>
      <c r="F670" t="s">
        <v>3981</v>
      </c>
      <c r="G670" t="s">
        <v>7289</v>
      </c>
    </row>
    <row r="671" spans="1:7" x14ac:dyDescent="0.3">
      <c r="A671" t="s">
        <v>1089</v>
      </c>
      <c r="B671" t="s">
        <v>408</v>
      </c>
      <c r="C671" t="s">
        <v>406</v>
      </c>
      <c r="D671" t="s">
        <v>17</v>
      </c>
      <c r="E671" t="s">
        <v>231</v>
      </c>
      <c r="F671" t="s">
        <v>4021</v>
      </c>
      <c r="G671" t="s">
        <v>7290</v>
      </c>
    </row>
    <row r="672" spans="1:7" x14ac:dyDescent="0.3">
      <c r="A672" t="s">
        <v>1090</v>
      </c>
      <c r="B672" t="s">
        <v>408</v>
      </c>
      <c r="C672" t="s">
        <v>406</v>
      </c>
      <c r="D672" t="s">
        <v>17</v>
      </c>
      <c r="E672" t="s">
        <v>232</v>
      </c>
      <c r="F672" t="s">
        <v>4037</v>
      </c>
      <c r="G672" t="s">
        <v>7291</v>
      </c>
    </row>
    <row r="673" spans="1:7" x14ac:dyDescent="0.3">
      <c r="A673" t="s">
        <v>1091</v>
      </c>
      <c r="B673" t="s">
        <v>408</v>
      </c>
      <c r="C673" t="s">
        <v>406</v>
      </c>
      <c r="D673" t="s">
        <v>17</v>
      </c>
      <c r="E673" t="s">
        <v>233</v>
      </c>
      <c r="F673" t="s">
        <v>4053</v>
      </c>
      <c r="G673" t="s">
        <v>7292</v>
      </c>
    </row>
    <row r="674" spans="1:7" x14ac:dyDescent="0.3">
      <c r="A674" t="s">
        <v>1092</v>
      </c>
      <c r="B674" t="s">
        <v>408</v>
      </c>
      <c r="C674" t="s">
        <v>406</v>
      </c>
      <c r="D674" t="s">
        <v>17</v>
      </c>
      <c r="E674" t="s">
        <v>234</v>
      </c>
      <c r="F674" t="s">
        <v>4145</v>
      </c>
      <c r="G674" t="s">
        <v>7293</v>
      </c>
    </row>
    <row r="675" spans="1:7" x14ac:dyDescent="0.3">
      <c r="A675" t="s">
        <v>1093</v>
      </c>
      <c r="B675" t="s">
        <v>408</v>
      </c>
      <c r="C675" t="s">
        <v>406</v>
      </c>
      <c r="D675" t="s">
        <v>17</v>
      </c>
      <c r="E675" t="s">
        <v>235</v>
      </c>
      <c r="F675" t="s">
        <v>4225</v>
      </c>
      <c r="G675" t="s">
        <v>7294</v>
      </c>
    </row>
    <row r="676" spans="1:7" x14ac:dyDescent="0.3">
      <c r="A676" t="s">
        <v>1094</v>
      </c>
      <c r="B676" t="s">
        <v>408</v>
      </c>
      <c r="C676" t="s">
        <v>406</v>
      </c>
      <c r="D676" t="s">
        <v>17</v>
      </c>
      <c r="E676" t="s">
        <v>236</v>
      </c>
      <c r="F676" t="s">
        <v>4237</v>
      </c>
      <c r="G676" t="s">
        <v>7295</v>
      </c>
    </row>
    <row r="677" spans="1:7" x14ac:dyDescent="0.3">
      <c r="A677" t="s">
        <v>1095</v>
      </c>
      <c r="B677" t="s">
        <v>408</v>
      </c>
      <c r="C677" t="s">
        <v>406</v>
      </c>
      <c r="D677" t="s">
        <v>17</v>
      </c>
      <c r="E677" t="s">
        <v>237</v>
      </c>
      <c r="F677" t="s">
        <v>4263</v>
      </c>
      <c r="G677" t="s">
        <v>7296</v>
      </c>
    </row>
    <row r="678" spans="1:7" x14ac:dyDescent="0.3">
      <c r="A678" t="s">
        <v>1096</v>
      </c>
      <c r="B678" t="s">
        <v>408</v>
      </c>
      <c r="C678" t="s">
        <v>406</v>
      </c>
      <c r="D678" t="s">
        <v>17</v>
      </c>
      <c r="E678" t="s">
        <v>238</v>
      </c>
      <c r="F678" t="s">
        <v>4269</v>
      </c>
      <c r="G678" t="s">
        <v>7297</v>
      </c>
    </row>
    <row r="679" spans="1:7" x14ac:dyDescent="0.3">
      <c r="A679" t="s">
        <v>1097</v>
      </c>
      <c r="B679" t="s">
        <v>408</v>
      </c>
      <c r="C679" t="s">
        <v>406</v>
      </c>
      <c r="D679" t="s">
        <v>17</v>
      </c>
      <c r="E679" t="s">
        <v>239</v>
      </c>
      <c r="F679" t="s">
        <v>3683</v>
      </c>
      <c r="G679" t="s">
        <v>7298</v>
      </c>
    </row>
    <row r="680" spans="1:7" x14ac:dyDescent="0.3">
      <c r="A680" t="s">
        <v>1098</v>
      </c>
      <c r="B680" t="s">
        <v>408</v>
      </c>
      <c r="C680" t="s">
        <v>406</v>
      </c>
      <c r="D680" t="s">
        <v>17</v>
      </c>
      <c r="E680" t="s">
        <v>240</v>
      </c>
      <c r="F680" t="s">
        <v>3609</v>
      </c>
      <c r="G680" t="s">
        <v>7299</v>
      </c>
    </row>
    <row r="681" spans="1:7" x14ac:dyDescent="0.3">
      <c r="A681" t="s">
        <v>1099</v>
      </c>
      <c r="B681" t="s">
        <v>408</v>
      </c>
      <c r="C681" t="s">
        <v>406</v>
      </c>
      <c r="D681" t="s">
        <v>17</v>
      </c>
      <c r="E681" t="s">
        <v>241</v>
      </c>
      <c r="F681" t="s">
        <v>3711</v>
      </c>
      <c r="G681" t="s">
        <v>7300</v>
      </c>
    </row>
    <row r="682" spans="1:7" x14ac:dyDescent="0.3">
      <c r="A682" t="s">
        <v>1100</v>
      </c>
      <c r="B682" t="s">
        <v>408</v>
      </c>
      <c r="C682" t="s">
        <v>406</v>
      </c>
      <c r="D682" t="s">
        <v>17</v>
      </c>
      <c r="E682" t="s">
        <v>242</v>
      </c>
      <c r="F682" t="s">
        <v>3737</v>
      </c>
      <c r="G682" t="s">
        <v>7301</v>
      </c>
    </row>
    <row r="683" spans="1:7" x14ac:dyDescent="0.3">
      <c r="A683" t="s">
        <v>1101</v>
      </c>
      <c r="B683" t="s">
        <v>408</v>
      </c>
      <c r="C683" t="s">
        <v>406</v>
      </c>
      <c r="D683" t="s">
        <v>17</v>
      </c>
      <c r="E683" t="s">
        <v>243</v>
      </c>
      <c r="F683" t="s">
        <v>3769</v>
      </c>
      <c r="G683" t="s">
        <v>7302</v>
      </c>
    </row>
    <row r="684" spans="1:7" x14ac:dyDescent="0.3">
      <c r="A684" t="s">
        <v>1102</v>
      </c>
      <c r="B684" t="s">
        <v>408</v>
      </c>
      <c r="C684" t="s">
        <v>406</v>
      </c>
      <c r="D684" t="s">
        <v>17</v>
      </c>
      <c r="E684" t="s">
        <v>244</v>
      </c>
      <c r="F684" t="s">
        <v>3891</v>
      </c>
      <c r="G684" t="s">
        <v>7303</v>
      </c>
    </row>
    <row r="685" spans="1:7" x14ac:dyDescent="0.3">
      <c r="A685" t="s">
        <v>1103</v>
      </c>
      <c r="B685" t="s">
        <v>408</v>
      </c>
      <c r="C685" t="s">
        <v>406</v>
      </c>
      <c r="D685" t="s">
        <v>17</v>
      </c>
      <c r="E685" t="s">
        <v>245</v>
      </c>
      <c r="F685" t="s">
        <v>3903</v>
      </c>
      <c r="G685" t="s">
        <v>7304</v>
      </c>
    </row>
    <row r="686" spans="1:7" x14ac:dyDescent="0.3">
      <c r="A686" t="s">
        <v>1104</v>
      </c>
      <c r="B686" t="s">
        <v>408</v>
      </c>
      <c r="C686" t="s">
        <v>406</v>
      </c>
      <c r="D686" t="s">
        <v>17</v>
      </c>
      <c r="E686" t="s">
        <v>246</v>
      </c>
      <c r="F686" t="s">
        <v>3909</v>
      </c>
      <c r="G686" t="s">
        <v>7305</v>
      </c>
    </row>
    <row r="687" spans="1:7" x14ac:dyDescent="0.3">
      <c r="A687" t="s">
        <v>1105</v>
      </c>
      <c r="B687" t="s">
        <v>408</v>
      </c>
      <c r="C687" t="s">
        <v>406</v>
      </c>
      <c r="D687" t="s">
        <v>17</v>
      </c>
      <c r="E687" t="s">
        <v>247</v>
      </c>
      <c r="F687" t="s">
        <v>4073</v>
      </c>
      <c r="G687" t="s">
        <v>7306</v>
      </c>
    </row>
    <row r="688" spans="1:7" x14ac:dyDescent="0.3">
      <c r="A688" t="s">
        <v>1106</v>
      </c>
      <c r="B688" t="s">
        <v>408</v>
      </c>
      <c r="C688" t="s">
        <v>406</v>
      </c>
      <c r="D688" t="s">
        <v>17</v>
      </c>
      <c r="E688" t="s">
        <v>248</v>
      </c>
      <c r="F688" t="s">
        <v>4119</v>
      </c>
      <c r="G688" t="s">
        <v>7307</v>
      </c>
    </row>
    <row r="689" spans="1:7" x14ac:dyDescent="0.3">
      <c r="A689" t="s">
        <v>1107</v>
      </c>
      <c r="B689" t="s">
        <v>408</v>
      </c>
      <c r="C689" t="s">
        <v>406</v>
      </c>
      <c r="D689" t="s">
        <v>17</v>
      </c>
      <c r="E689" t="s">
        <v>249</v>
      </c>
      <c r="F689" t="s">
        <v>4245</v>
      </c>
      <c r="G689" t="s">
        <v>7308</v>
      </c>
    </row>
    <row r="690" spans="1:7" x14ac:dyDescent="0.3">
      <c r="A690" t="s">
        <v>1108</v>
      </c>
      <c r="B690" t="s">
        <v>408</v>
      </c>
      <c r="C690" t="s">
        <v>406</v>
      </c>
      <c r="D690" t="s">
        <v>17</v>
      </c>
      <c r="E690" t="s">
        <v>250</v>
      </c>
      <c r="F690" t="s">
        <v>4259</v>
      </c>
      <c r="G690" t="s">
        <v>7309</v>
      </c>
    </row>
    <row r="691" spans="1:7" x14ac:dyDescent="0.3">
      <c r="A691" t="s">
        <v>1109</v>
      </c>
      <c r="B691" t="s">
        <v>408</v>
      </c>
      <c r="C691" t="s">
        <v>406</v>
      </c>
      <c r="D691" t="s">
        <v>17</v>
      </c>
      <c r="E691" t="s">
        <v>251</v>
      </c>
      <c r="F691" t="s">
        <v>4059</v>
      </c>
      <c r="G691" t="s">
        <v>7310</v>
      </c>
    </row>
    <row r="692" spans="1:7" x14ac:dyDescent="0.3">
      <c r="A692" t="s">
        <v>1110</v>
      </c>
      <c r="B692" t="s">
        <v>408</v>
      </c>
      <c r="C692" t="s">
        <v>406</v>
      </c>
      <c r="D692" t="s">
        <v>17</v>
      </c>
      <c r="E692" t="s">
        <v>252</v>
      </c>
      <c r="F692" t="s">
        <v>3631</v>
      </c>
      <c r="G692" t="s">
        <v>7311</v>
      </c>
    </row>
    <row r="693" spans="1:7" x14ac:dyDescent="0.3">
      <c r="A693" t="s">
        <v>1111</v>
      </c>
      <c r="B693" t="s">
        <v>408</v>
      </c>
      <c r="C693" t="s">
        <v>406</v>
      </c>
      <c r="D693" t="s">
        <v>17</v>
      </c>
      <c r="E693" t="s">
        <v>253</v>
      </c>
      <c r="F693" t="s">
        <v>3691</v>
      </c>
      <c r="G693" t="s">
        <v>7312</v>
      </c>
    </row>
    <row r="694" spans="1:7" x14ac:dyDescent="0.3">
      <c r="A694" t="s">
        <v>1112</v>
      </c>
      <c r="B694" t="s">
        <v>408</v>
      </c>
      <c r="C694" t="s">
        <v>406</v>
      </c>
      <c r="D694" t="s">
        <v>17</v>
      </c>
      <c r="E694" t="s">
        <v>254</v>
      </c>
      <c r="F694" t="s">
        <v>3779</v>
      </c>
      <c r="G694" t="s">
        <v>7313</v>
      </c>
    </row>
    <row r="695" spans="1:7" x14ac:dyDescent="0.3">
      <c r="A695" t="s">
        <v>1113</v>
      </c>
      <c r="B695" t="s">
        <v>408</v>
      </c>
      <c r="C695" t="s">
        <v>406</v>
      </c>
      <c r="D695" t="s">
        <v>17</v>
      </c>
      <c r="E695" t="s">
        <v>255</v>
      </c>
      <c r="F695" t="s">
        <v>3781</v>
      </c>
      <c r="G695" t="s">
        <v>7314</v>
      </c>
    </row>
    <row r="696" spans="1:7" x14ac:dyDescent="0.3">
      <c r="A696" t="s">
        <v>1114</v>
      </c>
      <c r="B696" t="s">
        <v>408</v>
      </c>
      <c r="C696" t="s">
        <v>406</v>
      </c>
      <c r="D696" t="s">
        <v>17</v>
      </c>
      <c r="E696" t="s">
        <v>256</v>
      </c>
      <c r="F696" t="s">
        <v>3901</v>
      </c>
      <c r="G696" t="s">
        <v>7315</v>
      </c>
    </row>
    <row r="697" spans="1:7" x14ac:dyDescent="0.3">
      <c r="A697" t="s">
        <v>1115</v>
      </c>
      <c r="B697" t="s">
        <v>408</v>
      </c>
      <c r="C697" t="s">
        <v>406</v>
      </c>
      <c r="D697" t="s">
        <v>17</v>
      </c>
      <c r="E697" t="s">
        <v>257</v>
      </c>
      <c r="F697" t="s">
        <v>3877</v>
      </c>
      <c r="G697" t="s">
        <v>7316</v>
      </c>
    </row>
    <row r="698" spans="1:7" x14ac:dyDescent="0.3">
      <c r="A698" t="s">
        <v>1116</v>
      </c>
      <c r="B698" t="s">
        <v>408</v>
      </c>
      <c r="C698" t="s">
        <v>406</v>
      </c>
      <c r="D698" t="s">
        <v>17</v>
      </c>
      <c r="E698" t="s">
        <v>258</v>
      </c>
      <c r="F698" t="s">
        <v>3931</v>
      </c>
      <c r="G698" t="s">
        <v>7317</v>
      </c>
    </row>
    <row r="699" spans="1:7" x14ac:dyDescent="0.3">
      <c r="A699" t="s">
        <v>1117</v>
      </c>
      <c r="B699" t="s">
        <v>408</v>
      </c>
      <c r="C699" t="s">
        <v>406</v>
      </c>
      <c r="D699" t="s">
        <v>17</v>
      </c>
      <c r="E699" t="s">
        <v>259</v>
      </c>
      <c r="F699" t="s">
        <v>4063</v>
      </c>
      <c r="G699" t="s">
        <v>7318</v>
      </c>
    </row>
    <row r="700" spans="1:7" x14ac:dyDescent="0.3">
      <c r="A700" t="s">
        <v>1118</v>
      </c>
      <c r="B700" t="s">
        <v>408</v>
      </c>
      <c r="C700" t="s">
        <v>406</v>
      </c>
      <c r="D700" t="s">
        <v>17</v>
      </c>
      <c r="E700" t="s">
        <v>260</v>
      </c>
      <c r="F700" t="s">
        <v>3655</v>
      </c>
      <c r="G700" t="s">
        <v>7319</v>
      </c>
    </row>
    <row r="701" spans="1:7" x14ac:dyDescent="0.3">
      <c r="A701" t="s">
        <v>1119</v>
      </c>
      <c r="B701" t="s">
        <v>408</v>
      </c>
      <c r="C701" t="s">
        <v>406</v>
      </c>
      <c r="D701" t="s">
        <v>17</v>
      </c>
      <c r="E701" t="s">
        <v>261</v>
      </c>
      <c r="F701" t="s">
        <v>3605</v>
      </c>
      <c r="G701" t="s">
        <v>7320</v>
      </c>
    </row>
    <row r="702" spans="1:7" x14ac:dyDescent="0.3">
      <c r="A702" t="s">
        <v>1120</v>
      </c>
      <c r="B702" t="s">
        <v>408</v>
      </c>
      <c r="C702" t="s">
        <v>406</v>
      </c>
      <c r="D702" t="s">
        <v>17</v>
      </c>
      <c r="E702" t="s">
        <v>262</v>
      </c>
      <c r="F702" t="s">
        <v>3685</v>
      </c>
      <c r="G702" t="s">
        <v>7321</v>
      </c>
    </row>
    <row r="703" spans="1:7" x14ac:dyDescent="0.3">
      <c r="A703" t="s">
        <v>1121</v>
      </c>
      <c r="B703" t="s">
        <v>408</v>
      </c>
      <c r="C703" t="s">
        <v>406</v>
      </c>
      <c r="D703" t="s">
        <v>17</v>
      </c>
      <c r="E703" t="s">
        <v>263</v>
      </c>
      <c r="F703" t="s">
        <v>3741</v>
      </c>
      <c r="G703" t="s">
        <v>7322</v>
      </c>
    </row>
    <row r="704" spans="1:7" x14ac:dyDescent="0.3">
      <c r="A704" t="s">
        <v>1122</v>
      </c>
      <c r="B704" t="s">
        <v>408</v>
      </c>
      <c r="C704" t="s">
        <v>406</v>
      </c>
      <c r="D704" t="s">
        <v>17</v>
      </c>
      <c r="E704" t="s">
        <v>264</v>
      </c>
      <c r="F704" t="s">
        <v>3751</v>
      </c>
      <c r="G704" t="s">
        <v>7323</v>
      </c>
    </row>
    <row r="705" spans="1:7" x14ac:dyDescent="0.3">
      <c r="A705" t="s">
        <v>1123</v>
      </c>
      <c r="B705" t="s">
        <v>408</v>
      </c>
      <c r="C705" t="s">
        <v>406</v>
      </c>
      <c r="D705" t="s">
        <v>17</v>
      </c>
      <c r="E705" t="s">
        <v>265</v>
      </c>
      <c r="F705" t="s">
        <v>4071</v>
      </c>
      <c r="G705" t="s">
        <v>7324</v>
      </c>
    </row>
    <row r="706" spans="1:7" x14ac:dyDescent="0.3">
      <c r="A706" t="s">
        <v>1124</v>
      </c>
      <c r="B706" t="s">
        <v>408</v>
      </c>
      <c r="C706" t="s">
        <v>406</v>
      </c>
      <c r="D706" t="s">
        <v>17</v>
      </c>
      <c r="E706" t="s">
        <v>266</v>
      </c>
      <c r="F706" t="s">
        <v>4083</v>
      </c>
      <c r="G706" t="s">
        <v>7325</v>
      </c>
    </row>
    <row r="707" spans="1:7" x14ac:dyDescent="0.3">
      <c r="A707" t="s">
        <v>1125</v>
      </c>
      <c r="B707" t="s">
        <v>408</v>
      </c>
      <c r="C707" t="s">
        <v>406</v>
      </c>
      <c r="D707" t="s">
        <v>17</v>
      </c>
      <c r="E707" t="s">
        <v>267</v>
      </c>
      <c r="F707" t="s">
        <v>4085</v>
      </c>
      <c r="G707" t="s">
        <v>7326</v>
      </c>
    </row>
    <row r="708" spans="1:7" x14ac:dyDescent="0.3">
      <c r="A708" t="s">
        <v>1126</v>
      </c>
      <c r="B708" t="s">
        <v>408</v>
      </c>
      <c r="C708" t="s">
        <v>406</v>
      </c>
      <c r="D708" t="s">
        <v>17</v>
      </c>
      <c r="E708" t="s">
        <v>268</v>
      </c>
      <c r="F708" t="s">
        <v>4087</v>
      </c>
      <c r="G708" t="s">
        <v>7327</v>
      </c>
    </row>
    <row r="709" spans="1:7" x14ac:dyDescent="0.3">
      <c r="A709" t="s">
        <v>1127</v>
      </c>
      <c r="B709" t="s">
        <v>408</v>
      </c>
      <c r="C709" t="s">
        <v>406</v>
      </c>
      <c r="D709" t="s">
        <v>17</v>
      </c>
      <c r="E709" t="s">
        <v>269</v>
      </c>
      <c r="F709" t="s">
        <v>4101</v>
      </c>
      <c r="G709" t="s">
        <v>7328</v>
      </c>
    </row>
    <row r="710" spans="1:7" x14ac:dyDescent="0.3">
      <c r="A710" t="s">
        <v>1128</v>
      </c>
      <c r="B710" t="s">
        <v>408</v>
      </c>
      <c r="C710" t="s">
        <v>406</v>
      </c>
      <c r="D710" t="s">
        <v>17</v>
      </c>
      <c r="E710" t="s">
        <v>270</v>
      </c>
      <c r="F710" t="s">
        <v>3975</v>
      </c>
      <c r="G710" t="s">
        <v>7329</v>
      </c>
    </row>
    <row r="711" spans="1:7" x14ac:dyDescent="0.3">
      <c r="A711" t="s">
        <v>1129</v>
      </c>
      <c r="B711" t="s">
        <v>408</v>
      </c>
      <c r="C711" t="s">
        <v>406</v>
      </c>
      <c r="D711" t="s">
        <v>17</v>
      </c>
      <c r="E711" t="s">
        <v>271</v>
      </c>
      <c r="F711" t="s">
        <v>4061</v>
      </c>
      <c r="G711" t="s">
        <v>7330</v>
      </c>
    </row>
    <row r="712" spans="1:7" x14ac:dyDescent="0.3">
      <c r="A712" t="s">
        <v>1130</v>
      </c>
      <c r="B712" t="s">
        <v>408</v>
      </c>
      <c r="C712" t="s">
        <v>406</v>
      </c>
      <c r="D712" t="s">
        <v>17</v>
      </c>
      <c r="E712" t="s">
        <v>272</v>
      </c>
      <c r="F712" t="s">
        <v>4075</v>
      </c>
      <c r="G712" t="s">
        <v>7331</v>
      </c>
    </row>
    <row r="713" spans="1:7" x14ac:dyDescent="0.3">
      <c r="A713" t="s">
        <v>1131</v>
      </c>
      <c r="B713" t="s">
        <v>408</v>
      </c>
      <c r="C713" t="s">
        <v>406</v>
      </c>
      <c r="D713" t="s">
        <v>17</v>
      </c>
      <c r="E713" t="s">
        <v>273</v>
      </c>
      <c r="F713" t="s">
        <v>4081</v>
      </c>
      <c r="G713" t="s">
        <v>7332</v>
      </c>
    </row>
    <row r="714" spans="1:7" x14ac:dyDescent="0.3">
      <c r="A714" t="s">
        <v>1132</v>
      </c>
      <c r="B714" t="s">
        <v>408</v>
      </c>
      <c r="C714" t="s">
        <v>406</v>
      </c>
      <c r="D714" t="s">
        <v>17</v>
      </c>
      <c r="E714" t="s">
        <v>274</v>
      </c>
      <c r="F714" t="s">
        <v>4139</v>
      </c>
      <c r="G714" t="s">
        <v>7333</v>
      </c>
    </row>
    <row r="715" spans="1:7" x14ac:dyDescent="0.3">
      <c r="A715" t="s">
        <v>1133</v>
      </c>
      <c r="B715" t="s">
        <v>408</v>
      </c>
      <c r="C715" t="s">
        <v>406</v>
      </c>
      <c r="D715" t="s">
        <v>17</v>
      </c>
      <c r="E715" t="s">
        <v>275</v>
      </c>
      <c r="F715" t="s">
        <v>4177</v>
      </c>
      <c r="G715" t="s">
        <v>7334</v>
      </c>
    </row>
    <row r="716" spans="1:7" x14ac:dyDescent="0.3">
      <c r="A716" t="s">
        <v>1134</v>
      </c>
      <c r="B716" t="s">
        <v>408</v>
      </c>
      <c r="C716" t="s">
        <v>406</v>
      </c>
      <c r="D716" t="s">
        <v>17</v>
      </c>
      <c r="E716" t="s">
        <v>276</v>
      </c>
      <c r="F716" t="s">
        <v>4183</v>
      </c>
      <c r="G716" t="s">
        <v>7335</v>
      </c>
    </row>
    <row r="717" spans="1:7" x14ac:dyDescent="0.3">
      <c r="A717" t="s">
        <v>1135</v>
      </c>
      <c r="B717" t="s">
        <v>408</v>
      </c>
      <c r="C717" t="s">
        <v>406</v>
      </c>
      <c r="D717" t="s">
        <v>17</v>
      </c>
      <c r="E717" t="s">
        <v>277</v>
      </c>
      <c r="F717" t="s">
        <v>3665</v>
      </c>
      <c r="G717" t="s">
        <v>7336</v>
      </c>
    </row>
    <row r="718" spans="1:7" x14ac:dyDescent="0.3">
      <c r="A718" t="s">
        <v>1136</v>
      </c>
      <c r="B718" t="s">
        <v>408</v>
      </c>
      <c r="C718" t="s">
        <v>406</v>
      </c>
      <c r="D718" t="s">
        <v>17</v>
      </c>
      <c r="E718" t="s">
        <v>278</v>
      </c>
      <c r="F718" t="s">
        <v>3783</v>
      </c>
      <c r="G718" t="s">
        <v>7337</v>
      </c>
    </row>
    <row r="719" spans="1:7" x14ac:dyDescent="0.3">
      <c r="A719" t="s">
        <v>1137</v>
      </c>
      <c r="B719" t="s">
        <v>408</v>
      </c>
      <c r="C719" t="s">
        <v>406</v>
      </c>
      <c r="D719" t="s">
        <v>17</v>
      </c>
      <c r="E719" t="s">
        <v>279</v>
      </c>
      <c r="F719" t="s">
        <v>3799</v>
      </c>
      <c r="G719" t="s">
        <v>7338</v>
      </c>
    </row>
    <row r="720" spans="1:7" x14ac:dyDescent="0.3">
      <c r="A720" t="s">
        <v>1138</v>
      </c>
      <c r="B720" t="s">
        <v>408</v>
      </c>
      <c r="C720" t="s">
        <v>406</v>
      </c>
      <c r="D720" t="s">
        <v>17</v>
      </c>
      <c r="E720" t="s">
        <v>280</v>
      </c>
      <c r="F720" t="s">
        <v>3989</v>
      </c>
      <c r="G720" t="s">
        <v>7339</v>
      </c>
    </row>
    <row r="721" spans="1:7" x14ac:dyDescent="0.3">
      <c r="A721" t="s">
        <v>1139</v>
      </c>
      <c r="B721" t="s">
        <v>408</v>
      </c>
      <c r="C721" t="s">
        <v>406</v>
      </c>
      <c r="D721" t="s">
        <v>17</v>
      </c>
      <c r="E721" t="s">
        <v>281</v>
      </c>
      <c r="F721" t="s">
        <v>3699</v>
      </c>
      <c r="G721" t="s">
        <v>7340</v>
      </c>
    </row>
    <row r="722" spans="1:7" x14ac:dyDescent="0.3">
      <c r="A722" t="s">
        <v>1140</v>
      </c>
      <c r="B722" t="s">
        <v>408</v>
      </c>
      <c r="C722" t="s">
        <v>406</v>
      </c>
      <c r="D722" t="s">
        <v>17</v>
      </c>
      <c r="E722" t="s">
        <v>282</v>
      </c>
      <c r="F722" t="s">
        <v>3849</v>
      </c>
      <c r="G722" t="s">
        <v>7341</v>
      </c>
    </row>
    <row r="723" spans="1:7" x14ac:dyDescent="0.3">
      <c r="A723" t="s">
        <v>1141</v>
      </c>
      <c r="B723" t="s">
        <v>408</v>
      </c>
      <c r="C723" t="s">
        <v>406</v>
      </c>
      <c r="D723" t="s">
        <v>17</v>
      </c>
      <c r="E723" t="s">
        <v>283</v>
      </c>
      <c r="F723" t="s">
        <v>3593</v>
      </c>
      <c r="G723" t="s">
        <v>7342</v>
      </c>
    </row>
    <row r="724" spans="1:7" x14ac:dyDescent="0.3">
      <c r="A724" t="s">
        <v>1142</v>
      </c>
      <c r="B724" t="s">
        <v>408</v>
      </c>
      <c r="C724" t="s">
        <v>406</v>
      </c>
      <c r="D724" t="s">
        <v>17</v>
      </c>
      <c r="E724" t="s">
        <v>284</v>
      </c>
      <c r="F724" t="s">
        <v>3687</v>
      </c>
      <c r="G724" t="s">
        <v>7343</v>
      </c>
    </row>
    <row r="725" spans="1:7" x14ac:dyDescent="0.3">
      <c r="A725" t="s">
        <v>1143</v>
      </c>
      <c r="B725" t="s">
        <v>408</v>
      </c>
      <c r="C725" t="s">
        <v>406</v>
      </c>
      <c r="D725" t="s">
        <v>17</v>
      </c>
      <c r="E725" t="s">
        <v>285</v>
      </c>
      <c r="F725" t="s">
        <v>3795</v>
      </c>
      <c r="G725" t="s">
        <v>7344</v>
      </c>
    </row>
    <row r="726" spans="1:7" x14ac:dyDescent="0.3">
      <c r="A726" t="s">
        <v>1144</v>
      </c>
      <c r="B726" t="s">
        <v>408</v>
      </c>
      <c r="C726" t="s">
        <v>406</v>
      </c>
      <c r="D726" t="s">
        <v>17</v>
      </c>
      <c r="E726" t="s">
        <v>286</v>
      </c>
      <c r="F726" t="s">
        <v>3693</v>
      </c>
      <c r="G726" t="s">
        <v>7345</v>
      </c>
    </row>
    <row r="727" spans="1:7" x14ac:dyDescent="0.3">
      <c r="A727" t="s">
        <v>1145</v>
      </c>
      <c r="B727" t="s">
        <v>408</v>
      </c>
      <c r="C727" t="s">
        <v>406</v>
      </c>
      <c r="D727" t="s">
        <v>17</v>
      </c>
      <c r="E727" t="s">
        <v>22</v>
      </c>
      <c r="F727" t="s">
        <v>3967</v>
      </c>
      <c r="G727" t="s">
        <v>7346</v>
      </c>
    </row>
    <row r="728" spans="1:7" x14ac:dyDescent="0.3">
      <c r="A728" t="s">
        <v>1146</v>
      </c>
      <c r="B728" t="s">
        <v>408</v>
      </c>
      <c r="C728" t="s">
        <v>406</v>
      </c>
      <c r="D728" t="s">
        <v>17</v>
      </c>
      <c r="E728" t="s">
        <v>287</v>
      </c>
      <c r="F728" t="s">
        <v>4243</v>
      </c>
      <c r="G728" t="s">
        <v>7347</v>
      </c>
    </row>
    <row r="729" spans="1:7" x14ac:dyDescent="0.3">
      <c r="A729" t="s">
        <v>1147</v>
      </c>
      <c r="B729" t="s">
        <v>408</v>
      </c>
      <c r="C729" t="s">
        <v>406</v>
      </c>
      <c r="D729" t="s">
        <v>17</v>
      </c>
      <c r="E729" t="s">
        <v>288</v>
      </c>
      <c r="F729" t="s">
        <v>3675</v>
      </c>
      <c r="G729" t="s">
        <v>7348</v>
      </c>
    </row>
    <row r="730" spans="1:7" x14ac:dyDescent="0.3">
      <c r="A730" t="s">
        <v>1148</v>
      </c>
      <c r="B730" t="s">
        <v>408</v>
      </c>
      <c r="C730" t="s">
        <v>406</v>
      </c>
      <c r="D730" t="s">
        <v>17</v>
      </c>
      <c r="E730" t="s">
        <v>289</v>
      </c>
      <c r="F730" t="s">
        <v>4137</v>
      </c>
      <c r="G730" t="s">
        <v>7349</v>
      </c>
    </row>
    <row r="731" spans="1:7" x14ac:dyDescent="0.3">
      <c r="A731" t="s">
        <v>1149</v>
      </c>
      <c r="B731" t="s">
        <v>408</v>
      </c>
      <c r="C731" t="s">
        <v>406</v>
      </c>
      <c r="D731" t="s">
        <v>17</v>
      </c>
      <c r="E731" t="s">
        <v>290</v>
      </c>
      <c r="F731" t="s">
        <v>4069</v>
      </c>
      <c r="G731" t="s">
        <v>7350</v>
      </c>
    </row>
    <row r="732" spans="1:7" x14ac:dyDescent="0.3">
      <c r="A732" t="s">
        <v>1150</v>
      </c>
      <c r="B732" t="s">
        <v>408</v>
      </c>
      <c r="C732" t="s">
        <v>406</v>
      </c>
      <c r="D732" t="s">
        <v>17</v>
      </c>
      <c r="E732" t="s">
        <v>291</v>
      </c>
      <c r="F732" t="s">
        <v>3851</v>
      </c>
      <c r="G732" t="s">
        <v>7351</v>
      </c>
    </row>
    <row r="733" spans="1:7" x14ac:dyDescent="0.3">
      <c r="A733" t="s">
        <v>1151</v>
      </c>
      <c r="B733" t="s">
        <v>408</v>
      </c>
      <c r="C733" t="s">
        <v>406</v>
      </c>
      <c r="D733" t="s">
        <v>17</v>
      </c>
      <c r="E733" t="s">
        <v>292</v>
      </c>
      <c r="F733" t="s">
        <v>4141</v>
      </c>
      <c r="G733" t="s">
        <v>7352</v>
      </c>
    </row>
    <row r="734" spans="1:7" x14ac:dyDescent="0.3">
      <c r="A734" t="s">
        <v>1152</v>
      </c>
      <c r="B734" t="s">
        <v>408</v>
      </c>
      <c r="C734" t="s">
        <v>406</v>
      </c>
      <c r="D734" t="s">
        <v>17</v>
      </c>
      <c r="E734" t="s">
        <v>293</v>
      </c>
      <c r="F734" t="s">
        <v>4167</v>
      </c>
      <c r="G734" t="s">
        <v>7353</v>
      </c>
    </row>
    <row r="735" spans="1:7" x14ac:dyDescent="0.3">
      <c r="A735" t="s">
        <v>1153</v>
      </c>
      <c r="B735" t="s">
        <v>408</v>
      </c>
      <c r="C735" t="s">
        <v>406</v>
      </c>
      <c r="D735" t="s">
        <v>17</v>
      </c>
      <c r="E735" t="s">
        <v>294</v>
      </c>
      <c r="F735" t="s">
        <v>3625</v>
      </c>
      <c r="G735" t="s">
        <v>7354</v>
      </c>
    </row>
    <row r="736" spans="1:7" x14ac:dyDescent="0.3">
      <c r="A736" t="s">
        <v>1154</v>
      </c>
      <c r="B736" t="s">
        <v>408</v>
      </c>
      <c r="C736" t="s">
        <v>406</v>
      </c>
      <c r="D736" t="s">
        <v>17</v>
      </c>
      <c r="E736" t="s">
        <v>295</v>
      </c>
      <c r="F736" t="s">
        <v>4043</v>
      </c>
      <c r="G736" t="s">
        <v>7355</v>
      </c>
    </row>
    <row r="737" spans="1:7" x14ac:dyDescent="0.3">
      <c r="A737" t="s">
        <v>1155</v>
      </c>
      <c r="B737" t="s">
        <v>408</v>
      </c>
      <c r="C737" t="s">
        <v>406</v>
      </c>
      <c r="D737" t="s">
        <v>17</v>
      </c>
      <c r="E737" t="s">
        <v>296</v>
      </c>
      <c r="F737" t="s">
        <v>4047</v>
      </c>
      <c r="G737" t="s">
        <v>7356</v>
      </c>
    </row>
    <row r="738" spans="1:7" x14ac:dyDescent="0.3">
      <c r="A738" t="s">
        <v>1156</v>
      </c>
      <c r="B738" t="s">
        <v>408</v>
      </c>
      <c r="C738" t="s">
        <v>406</v>
      </c>
      <c r="D738" t="s">
        <v>17</v>
      </c>
      <c r="E738" t="s">
        <v>297</v>
      </c>
      <c r="F738" t="s">
        <v>4231</v>
      </c>
      <c r="G738" t="s">
        <v>7357</v>
      </c>
    </row>
    <row r="739" spans="1:7" x14ac:dyDescent="0.3">
      <c r="A739" t="s">
        <v>1157</v>
      </c>
      <c r="B739" t="s">
        <v>408</v>
      </c>
      <c r="C739" t="s">
        <v>406</v>
      </c>
      <c r="D739" t="s">
        <v>17</v>
      </c>
      <c r="E739" t="s">
        <v>298</v>
      </c>
      <c r="F739" t="s">
        <v>3951</v>
      </c>
      <c r="G739" t="s">
        <v>7358</v>
      </c>
    </row>
    <row r="740" spans="1:7" x14ac:dyDescent="0.3">
      <c r="A740" t="s">
        <v>1158</v>
      </c>
      <c r="B740" t="s">
        <v>408</v>
      </c>
      <c r="C740" t="s">
        <v>406</v>
      </c>
      <c r="D740" t="s">
        <v>17</v>
      </c>
      <c r="E740" t="s">
        <v>299</v>
      </c>
      <c r="F740" t="s">
        <v>4241</v>
      </c>
      <c r="G740" t="s">
        <v>7359</v>
      </c>
    </row>
    <row r="741" spans="1:7" x14ac:dyDescent="0.3">
      <c r="A741" t="s">
        <v>1159</v>
      </c>
      <c r="B741" t="s">
        <v>408</v>
      </c>
      <c r="C741" t="s">
        <v>406</v>
      </c>
      <c r="D741" t="s">
        <v>17</v>
      </c>
      <c r="E741" t="s">
        <v>300</v>
      </c>
      <c r="F741" t="s">
        <v>4207</v>
      </c>
      <c r="G741" t="s">
        <v>7360</v>
      </c>
    </row>
    <row r="742" spans="1:7" x14ac:dyDescent="0.3">
      <c r="A742" t="s">
        <v>1160</v>
      </c>
      <c r="B742" t="s">
        <v>408</v>
      </c>
      <c r="C742" t="s">
        <v>406</v>
      </c>
      <c r="D742" t="s">
        <v>17</v>
      </c>
      <c r="E742" t="s">
        <v>301</v>
      </c>
      <c r="F742" t="s">
        <v>3661</v>
      </c>
      <c r="G742" t="s">
        <v>7361</v>
      </c>
    </row>
    <row r="743" spans="1:7" x14ac:dyDescent="0.3">
      <c r="A743" t="s">
        <v>1161</v>
      </c>
      <c r="B743" t="s">
        <v>408</v>
      </c>
      <c r="C743" t="s">
        <v>406</v>
      </c>
      <c r="D743" t="s">
        <v>17</v>
      </c>
      <c r="E743" t="s">
        <v>302</v>
      </c>
      <c r="F743" t="s">
        <v>3663</v>
      </c>
      <c r="G743" t="s">
        <v>7362</v>
      </c>
    </row>
    <row r="744" spans="1:7" x14ac:dyDescent="0.3">
      <c r="A744" t="s">
        <v>1162</v>
      </c>
      <c r="B744" t="s">
        <v>408</v>
      </c>
      <c r="C744" t="s">
        <v>406</v>
      </c>
      <c r="D744" t="s">
        <v>17</v>
      </c>
      <c r="E744" t="s">
        <v>303</v>
      </c>
      <c r="F744" t="s">
        <v>3719</v>
      </c>
      <c r="G744" t="s">
        <v>7363</v>
      </c>
    </row>
    <row r="745" spans="1:7" x14ac:dyDescent="0.3">
      <c r="A745" t="s">
        <v>1163</v>
      </c>
      <c r="B745" t="s">
        <v>408</v>
      </c>
      <c r="C745" t="s">
        <v>406</v>
      </c>
      <c r="D745" t="s">
        <v>17</v>
      </c>
      <c r="E745" t="s">
        <v>304</v>
      </c>
      <c r="F745" t="s">
        <v>3757</v>
      </c>
      <c r="G745" t="s">
        <v>7364</v>
      </c>
    </row>
    <row r="746" spans="1:7" x14ac:dyDescent="0.3">
      <c r="A746" t="s">
        <v>1164</v>
      </c>
      <c r="B746" t="s">
        <v>408</v>
      </c>
      <c r="C746" t="s">
        <v>406</v>
      </c>
      <c r="D746" t="s">
        <v>17</v>
      </c>
      <c r="E746" t="s">
        <v>305</v>
      </c>
      <c r="F746" t="s">
        <v>3771</v>
      </c>
      <c r="G746" t="s">
        <v>7365</v>
      </c>
    </row>
    <row r="747" spans="1:7" x14ac:dyDescent="0.3">
      <c r="A747" t="s">
        <v>1165</v>
      </c>
      <c r="B747" t="s">
        <v>408</v>
      </c>
      <c r="C747" t="s">
        <v>406</v>
      </c>
      <c r="D747" t="s">
        <v>17</v>
      </c>
      <c r="E747" t="s">
        <v>306</v>
      </c>
      <c r="F747" t="s">
        <v>3811</v>
      </c>
      <c r="G747" t="s">
        <v>7366</v>
      </c>
    </row>
    <row r="748" spans="1:7" x14ac:dyDescent="0.3">
      <c r="A748" t="s">
        <v>1166</v>
      </c>
      <c r="B748" t="s">
        <v>408</v>
      </c>
      <c r="C748" t="s">
        <v>406</v>
      </c>
      <c r="D748" t="s">
        <v>17</v>
      </c>
      <c r="E748" t="s">
        <v>307</v>
      </c>
      <c r="F748" t="s">
        <v>3815</v>
      </c>
      <c r="G748" t="s">
        <v>7367</v>
      </c>
    </row>
    <row r="749" spans="1:7" x14ac:dyDescent="0.3">
      <c r="A749" t="s">
        <v>1167</v>
      </c>
      <c r="B749" t="s">
        <v>408</v>
      </c>
      <c r="C749" t="s">
        <v>406</v>
      </c>
      <c r="D749" t="s">
        <v>17</v>
      </c>
      <c r="E749" t="s">
        <v>308</v>
      </c>
      <c r="F749" t="s">
        <v>3825</v>
      </c>
      <c r="G749" t="s">
        <v>7368</v>
      </c>
    </row>
    <row r="750" spans="1:7" x14ac:dyDescent="0.3">
      <c r="A750" t="s">
        <v>1168</v>
      </c>
      <c r="B750" t="s">
        <v>408</v>
      </c>
      <c r="C750" t="s">
        <v>406</v>
      </c>
      <c r="D750" t="s">
        <v>17</v>
      </c>
      <c r="E750" t="s">
        <v>309</v>
      </c>
      <c r="F750" t="s">
        <v>3831</v>
      </c>
      <c r="G750" t="s">
        <v>7369</v>
      </c>
    </row>
    <row r="751" spans="1:7" x14ac:dyDescent="0.3">
      <c r="A751" t="s">
        <v>1169</v>
      </c>
      <c r="B751" t="s">
        <v>408</v>
      </c>
      <c r="C751" t="s">
        <v>406</v>
      </c>
      <c r="D751" t="s">
        <v>17</v>
      </c>
      <c r="E751" t="s">
        <v>310</v>
      </c>
      <c r="F751" t="s">
        <v>3833</v>
      </c>
      <c r="G751" t="s">
        <v>7370</v>
      </c>
    </row>
    <row r="752" spans="1:7" x14ac:dyDescent="0.3">
      <c r="A752" t="s">
        <v>1170</v>
      </c>
      <c r="B752" t="s">
        <v>408</v>
      </c>
      <c r="C752" t="s">
        <v>406</v>
      </c>
      <c r="D752" t="s">
        <v>17</v>
      </c>
      <c r="E752" t="s">
        <v>311</v>
      </c>
      <c r="F752" t="s">
        <v>3839</v>
      </c>
      <c r="G752" t="s">
        <v>7371</v>
      </c>
    </row>
    <row r="753" spans="1:7" x14ac:dyDescent="0.3">
      <c r="A753" t="s">
        <v>1171</v>
      </c>
      <c r="B753" t="s">
        <v>408</v>
      </c>
      <c r="C753" t="s">
        <v>406</v>
      </c>
      <c r="D753" t="s">
        <v>17</v>
      </c>
      <c r="E753" t="s">
        <v>312</v>
      </c>
      <c r="F753" t="s">
        <v>3841</v>
      </c>
      <c r="G753" t="s">
        <v>7372</v>
      </c>
    </row>
    <row r="754" spans="1:7" x14ac:dyDescent="0.3">
      <c r="A754" t="s">
        <v>1172</v>
      </c>
      <c r="B754" t="s">
        <v>408</v>
      </c>
      <c r="C754" t="s">
        <v>406</v>
      </c>
      <c r="D754" t="s">
        <v>17</v>
      </c>
      <c r="E754" t="s">
        <v>313</v>
      </c>
      <c r="F754" t="s">
        <v>3861</v>
      </c>
      <c r="G754" t="s">
        <v>7373</v>
      </c>
    </row>
    <row r="755" spans="1:7" x14ac:dyDescent="0.3">
      <c r="A755" t="s">
        <v>1173</v>
      </c>
      <c r="B755" t="s">
        <v>408</v>
      </c>
      <c r="C755" t="s">
        <v>406</v>
      </c>
      <c r="D755" t="s">
        <v>17</v>
      </c>
      <c r="E755" t="s">
        <v>314</v>
      </c>
      <c r="F755" t="s">
        <v>3879</v>
      </c>
      <c r="G755" t="s">
        <v>7374</v>
      </c>
    </row>
    <row r="756" spans="1:7" x14ac:dyDescent="0.3">
      <c r="A756" t="s">
        <v>1174</v>
      </c>
      <c r="B756" t="s">
        <v>408</v>
      </c>
      <c r="C756" t="s">
        <v>406</v>
      </c>
      <c r="D756" t="s">
        <v>17</v>
      </c>
      <c r="E756" t="s">
        <v>315</v>
      </c>
      <c r="F756" t="s">
        <v>3881</v>
      </c>
      <c r="G756" t="s">
        <v>7375</v>
      </c>
    </row>
    <row r="757" spans="1:7" x14ac:dyDescent="0.3">
      <c r="A757" t="s">
        <v>1175</v>
      </c>
      <c r="B757" t="s">
        <v>408</v>
      </c>
      <c r="C757" t="s">
        <v>406</v>
      </c>
      <c r="D757" t="s">
        <v>17</v>
      </c>
      <c r="E757" t="s">
        <v>316</v>
      </c>
      <c r="F757" t="s">
        <v>3883</v>
      </c>
      <c r="G757" t="s">
        <v>7376</v>
      </c>
    </row>
    <row r="758" spans="1:7" x14ac:dyDescent="0.3">
      <c r="A758" t="s">
        <v>1176</v>
      </c>
      <c r="B758" t="s">
        <v>408</v>
      </c>
      <c r="C758" t="s">
        <v>406</v>
      </c>
      <c r="D758" t="s">
        <v>17</v>
      </c>
      <c r="E758" t="s">
        <v>317</v>
      </c>
      <c r="F758" t="s">
        <v>3913</v>
      </c>
      <c r="G758" t="s">
        <v>7377</v>
      </c>
    </row>
    <row r="759" spans="1:7" x14ac:dyDescent="0.3">
      <c r="A759" t="s">
        <v>1177</v>
      </c>
      <c r="B759" t="s">
        <v>408</v>
      </c>
      <c r="C759" t="s">
        <v>406</v>
      </c>
      <c r="D759" t="s">
        <v>17</v>
      </c>
      <c r="E759" t="s">
        <v>318</v>
      </c>
      <c r="F759" t="s">
        <v>3917</v>
      </c>
      <c r="G759" t="s">
        <v>7378</v>
      </c>
    </row>
    <row r="760" spans="1:7" x14ac:dyDescent="0.3">
      <c r="A760" t="s">
        <v>1178</v>
      </c>
      <c r="B760" t="s">
        <v>408</v>
      </c>
      <c r="C760" t="s">
        <v>406</v>
      </c>
      <c r="D760" t="s">
        <v>17</v>
      </c>
      <c r="E760" t="s">
        <v>319</v>
      </c>
      <c r="F760" t="s">
        <v>3965</v>
      </c>
      <c r="G760" t="s">
        <v>7379</v>
      </c>
    </row>
    <row r="761" spans="1:7" x14ac:dyDescent="0.3">
      <c r="A761" t="s">
        <v>1179</v>
      </c>
      <c r="B761" t="s">
        <v>408</v>
      </c>
      <c r="C761" t="s">
        <v>406</v>
      </c>
      <c r="D761" t="s">
        <v>17</v>
      </c>
      <c r="E761" t="s">
        <v>320</v>
      </c>
      <c r="F761" t="s">
        <v>4003</v>
      </c>
      <c r="G761" t="s">
        <v>7380</v>
      </c>
    </row>
    <row r="762" spans="1:7" x14ac:dyDescent="0.3">
      <c r="A762" t="s">
        <v>1180</v>
      </c>
      <c r="B762" t="s">
        <v>408</v>
      </c>
      <c r="C762" t="s">
        <v>406</v>
      </c>
      <c r="D762" t="s">
        <v>17</v>
      </c>
      <c r="E762" t="s">
        <v>321</v>
      </c>
      <c r="F762" t="s">
        <v>4017</v>
      </c>
      <c r="G762" t="s">
        <v>7381</v>
      </c>
    </row>
    <row r="763" spans="1:7" x14ac:dyDescent="0.3">
      <c r="A763" t="s">
        <v>1181</v>
      </c>
      <c r="B763" t="s">
        <v>408</v>
      </c>
      <c r="C763" t="s">
        <v>406</v>
      </c>
      <c r="D763" t="s">
        <v>17</v>
      </c>
      <c r="E763" t="s">
        <v>322</v>
      </c>
      <c r="F763" t="s">
        <v>4049</v>
      </c>
      <c r="G763" t="s">
        <v>7382</v>
      </c>
    </row>
    <row r="764" spans="1:7" x14ac:dyDescent="0.3">
      <c r="A764" t="s">
        <v>1182</v>
      </c>
      <c r="B764" t="s">
        <v>408</v>
      </c>
      <c r="C764" t="s">
        <v>406</v>
      </c>
      <c r="D764" t="s">
        <v>17</v>
      </c>
      <c r="E764" t="s">
        <v>323</v>
      </c>
      <c r="F764" t="s">
        <v>4055</v>
      </c>
      <c r="G764" t="s">
        <v>7383</v>
      </c>
    </row>
    <row r="765" spans="1:7" x14ac:dyDescent="0.3">
      <c r="A765" t="s">
        <v>1183</v>
      </c>
      <c r="B765" t="s">
        <v>408</v>
      </c>
      <c r="C765" t="s">
        <v>406</v>
      </c>
      <c r="D765" t="s">
        <v>17</v>
      </c>
      <c r="E765" t="s">
        <v>324</v>
      </c>
      <c r="F765" t="s">
        <v>4091</v>
      </c>
      <c r="G765" t="s">
        <v>7384</v>
      </c>
    </row>
    <row r="766" spans="1:7" x14ac:dyDescent="0.3">
      <c r="A766" t="s">
        <v>1184</v>
      </c>
      <c r="B766" t="s">
        <v>408</v>
      </c>
      <c r="C766" t="s">
        <v>406</v>
      </c>
      <c r="D766" t="s">
        <v>17</v>
      </c>
      <c r="E766" t="s">
        <v>325</v>
      </c>
      <c r="F766" t="s">
        <v>4105</v>
      </c>
      <c r="G766" t="s">
        <v>7385</v>
      </c>
    </row>
    <row r="767" spans="1:7" x14ac:dyDescent="0.3">
      <c r="A767" t="s">
        <v>1185</v>
      </c>
      <c r="B767" t="s">
        <v>408</v>
      </c>
      <c r="C767" t="s">
        <v>406</v>
      </c>
      <c r="D767" t="s">
        <v>17</v>
      </c>
      <c r="E767" t="s">
        <v>18</v>
      </c>
      <c r="F767" t="s">
        <v>4117</v>
      </c>
      <c r="G767" t="s">
        <v>7386</v>
      </c>
    </row>
    <row r="768" spans="1:7" x14ac:dyDescent="0.3">
      <c r="A768" t="s">
        <v>1186</v>
      </c>
      <c r="B768" t="s">
        <v>408</v>
      </c>
      <c r="C768" t="s">
        <v>406</v>
      </c>
      <c r="D768" t="s">
        <v>17</v>
      </c>
      <c r="E768" t="s">
        <v>326</v>
      </c>
      <c r="F768" t="s">
        <v>4121</v>
      </c>
      <c r="G768" t="s">
        <v>7387</v>
      </c>
    </row>
    <row r="769" spans="1:7" x14ac:dyDescent="0.3">
      <c r="A769" t="s">
        <v>1187</v>
      </c>
      <c r="B769" t="s">
        <v>408</v>
      </c>
      <c r="C769" t="s">
        <v>406</v>
      </c>
      <c r="D769" t="s">
        <v>17</v>
      </c>
      <c r="E769" t="s">
        <v>327</v>
      </c>
      <c r="F769" t="s">
        <v>4173</v>
      </c>
      <c r="G769" t="s">
        <v>7388</v>
      </c>
    </row>
    <row r="770" spans="1:7" x14ac:dyDescent="0.3">
      <c r="A770" t="s">
        <v>1188</v>
      </c>
      <c r="B770" t="s">
        <v>408</v>
      </c>
      <c r="C770" t="s">
        <v>406</v>
      </c>
      <c r="D770" t="s">
        <v>17</v>
      </c>
      <c r="E770" t="s">
        <v>328</v>
      </c>
      <c r="F770" t="s">
        <v>4179</v>
      </c>
      <c r="G770" t="s">
        <v>7389</v>
      </c>
    </row>
    <row r="771" spans="1:7" x14ac:dyDescent="0.3">
      <c r="A771" t="s">
        <v>1189</v>
      </c>
      <c r="B771" t="s">
        <v>408</v>
      </c>
      <c r="C771" t="s">
        <v>406</v>
      </c>
      <c r="D771" t="s">
        <v>17</v>
      </c>
      <c r="E771" t="s">
        <v>329</v>
      </c>
      <c r="F771" t="s">
        <v>4193</v>
      </c>
      <c r="G771" t="s">
        <v>7390</v>
      </c>
    </row>
    <row r="772" spans="1:7" x14ac:dyDescent="0.3">
      <c r="A772" t="s">
        <v>1190</v>
      </c>
      <c r="B772" t="s">
        <v>408</v>
      </c>
      <c r="C772" t="s">
        <v>406</v>
      </c>
      <c r="D772" t="s">
        <v>17</v>
      </c>
      <c r="E772" t="s">
        <v>330</v>
      </c>
      <c r="F772" t="s">
        <v>4273</v>
      </c>
      <c r="G772" t="s">
        <v>7391</v>
      </c>
    </row>
    <row r="773" spans="1:7" x14ac:dyDescent="0.3">
      <c r="A773" t="s">
        <v>1191</v>
      </c>
      <c r="B773" t="s">
        <v>408</v>
      </c>
      <c r="C773" t="s">
        <v>406</v>
      </c>
      <c r="D773" t="s">
        <v>17</v>
      </c>
      <c r="E773" t="s">
        <v>331</v>
      </c>
      <c r="F773" t="s">
        <v>4057</v>
      </c>
      <c r="G773" t="s">
        <v>7392</v>
      </c>
    </row>
    <row r="774" spans="1:7" x14ac:dyDescent="0.3">
      <c r="A774" t="s">
        <v>1192</v>
      </c>
      <c r="B774" t="s">
        <v>408</v>
      </c>
      <c r="C774" t="s">
        <v>406</v>
      </c>
      <c r="D774" t="s">
        <v>17</v>
      </c>
      <c r="E774" t="s">
        <v>332</v>
      </c>
      <c r="F774" t="s">
        <v>4035</v>
      </c>
      <c r="G774" t="s">
        <v>7393</v>
      </c>
    </row>
    <row r="775" spans="1:7" x14ac:dyDescent="0.3">
      <c r="A775" t="s">
        <v>1193</v>
      </c>
      <c r="B775" t="s">
        <v>408</v>
      </c>
      <c r="C775" t="s">
        <v>406</v>
      </c>
      <c r="D775" t="s">
        <v>17</v>
      </c>
      <c r="E775" t="s">
        <v>333</v>
      </c>
      <c r="F775" t="s">
        <v>4175</v>
      </c>
      <c r="G775" t="s">
        <v>7394</v>
      </c>
    </row>
    <row r="776" spans="1:7" x14ac:dyDescent="0.3">
      <c r="A776" t="s">
        <v>1194</v>
      </c>
      <c r="B776" t="s">
        <v>408</v>
      </c>
      <c r="C776" t="s">
        <v>406</v>
      </c>
      <c r="D776" t="s">
        <v>17</v>
      </c>
      <c r="E776" t="s">
        <v>334</v>
      </c>
      <c r="F776" t="s">
        <v>3709</v>
      </c>
      <c r="G776" t="s">
        <v>7395</v>
      </c>
    </row>
    <row r="777" spans="1:7" x14ac:dyDescent="0.3">
      <c r="A777" t="s">
        <v>1195</v>
      </c>
      <c r="B777" t="s">
        <v>408</v>
      </c>
      <c r="C777" t="s">
        <v>406</v>
      </c>
      <c r="D777" t="s">
        <v>17</v>
      </c>
      <c r="E777" t="s">
        <v>335</v>
      </c>
      <c r="F777" t="s">
        <v>3855</v>
      </c>
      <c r="G777" t="s">
        <v>7396</v>
      </c>
    </row>
    <row r="778" spans="1:7" x14ac:dyDescent="0.3">
      <c r="A778" t="s">
        <v>1196</v>
      </c>
      <c r="B778" t="s">
        <v>408</v>
      </c>
      <c r="C778" t="s">
        <v>406</v>
      </c>
      <c r="D778" t="s">
        <v>17</v>
      </c>
      <c r="E778" t="s">
        <v>336</v>
      </c>
      <c r="F778" t="s">
        <v>4229</v>
      </c>
      <c r="G778" t="s">
        <v>7397</v>
      </c>
    </row>
    <row r="779" spans="1:7" x14ac:dyDescent="0.3">
      <c r="A779" t="s">
        <v>1197</v>
      </c>
      <c r="B779" t="s">
        <v>408</v>
      </c>
      <c r="C779" t="s">
        <v>406</v>
      </c>
      <c r="D779" t="s">
        <v>17</v>
      </c>
      <c r="E779" t="s">
        <v>337</v>
      </c>
      <c r="F779" t="s">
        <v>4153</v>
      </c>
      <c r="G779" t="s">
        <v>7398</v>
      </c>
    </row>
    <row r="780" spans="1:7" x14ac:dyDescent="0.3">
      <c r="A780" t="s">
        <v>1198</v>
      </c>
      <c r="B780" t="s">
        <v>408</v>
      </c>
      <c r="C780" t="s">
        <v>406</v>
      </c>
      <c r="D780" t="s">
        <v>17</v>
      </c>
      <c r="E780" t="s">
        <v>338</v>
      </c>
      <c r="F780" t="s">
        <v>3619</v>
      </c>
      <c r="G780" t="s">
        <v>7399</v>
      </c>
    </row>
    <row r="781" spans="1:7" x14ac:dyDescent="0.3">
      <c r="A781" t="s">
        <v>1199</v>
      </c>
      <c r="B781" t="s">
        <v>408</v>
      </c>
      <c r="C781" t="s">
        <v>406</v>
      </c>
      <c r="D781" t="s">
        <v>17</v>
      </c>
      <c r="E781" t="s">
        <v>339</v>
      </c>
      <c r="F781" t="s">
        <v>3637</v>
      </c>
      <c r="G781" t="s">
        <v>7400</v>
      </c>
    </row>
    <row r="782" spans="1:7" x14ac:dyDescent="0.3">
      <c r="A782" t="s">
        <v>1200</v>
      </c>
      <c r="B782" t="s">
        <v>408</v>
      </c>
      <c r="C782" t="s">
        <v>406</v>
      </c>
      <c r="D782" t="s">
        <v>17</v>
      </c>
      <c r="E782" t="s">
        <v>340</v>
      </c>
      <c r="F782" t="s">
        <v>3987</v>
      </c>
      <c r="G782" t="s">
        <v>7401</v>
      </c>
    </row>
    <row r="783" spans="1:7" x14ac:dyDescent="0.3">
      <c r="A783" t="s">
        <v>1201</v>
      </c>
      <c r="B783" t="s">
        <v>408</v>
      </c>
      <c r="C783" t="s">
        <v>406</v>
      </c>
      <c r="D783" t="s">
        <v>17</v>
      </c>
      <c r="E783" t="s">
        <v>341</v>
      </c>
      <c r="F783" t="s">
        <v>3937</v>
      </c>
      <c r="G783" t="s">
        <v>7402</v>
      </c>
    </row>
    <row r="784" spans="1:7" x14ac:dyDescent="0.3">
      <c r="A784" t="s">
        <v>1202</v>
      </c>
      <c r="B784" t="s">
        <v>408</v>
      </c>
      <c r="C784" t="s">
        <v>406</v>
      </c>
      <c r="D784" t="s">
        <v>17</v>
      </c>
      <c r="E784" t="s">
        <v>342</v>
      </c>
      <c r="F784" t="s">
        <v>3597</v>
      </c>
      <c r="G784" t="s">
        <v>7403</v>
      </c>
    </row>
    <row r="785" spans="1:7" x14ac:dyDescent="0.3">
      <c r="A785" t="s">
        <v>1203</v>
      </c>
      <c r="B785" t="s">
        <v>408</v>
      </c>
      <c r="C785" t="s">
        <v>406</v>
      </c>
      <c r="D785" t="s">
        <v>17</v>
      </c>
      <c r="E785" t="s">
        <v>343</v>
      </c>
      <c r="F785" t="s">
        <v>3739</v>
      </c>
      <c r="G785" t="s">
        <v>7404</v>
      </c>
    </row>
    <row r="786" spans="1:7" x14ac:dyDescent="0.3">
      <c r="A786" t="s">
        <v>1204</v>
      </c>
      <c r="B786" t="s">
        <v>408</v>
      </c>
      <c r="C786" t="s">
        <v>406</v>
      </c>
      <c r="D786" t="s">
        <v>17</v>
      </c>
      <c r="E786" t="s">
        <v>344</v>
      </c>
      <c r="F786" t="s">
        <v>3925</v>
      </c>
      <c r="G786" t="s">
        <v>7405</v>
      </c>
    </row>
    <row r="787" spans="1:7" x14ac:dyDescent="0.3">
      <c r="A787" t="s">
        <v>1205</v>
      </c>
      <c r="B787" t="s">
        <v>408</v>
      </c>
      <c r="C787" t="s">
        <v>406</v>
      </c>
      <c r="D787" t="s">
        <v>17</v>
      </c>
      <c r="E787" t="s">
        <v>345</v>
      </c>
      <c r="F787" t="s">
        <v>4185</v>
      </c>
      <c r="G787" t="s">
        <v>7406</v>
      </c>
    </row>
    <row r="788" spans="1:7" x14ac:dyDescent="0.3">
      <c r="A788" t="s">
        <v>1206</v>
      </c>
      <c r="B788" t="s">
        <v>408</v>
      </c>
      <c r="C788" t="s">
        <v>406</v>
      </c>
      <c r="D788" t="s">
        <v>17</v>
      </c>
      <c r="E788" t="s">
        <v>346</v>
      </c>
      <c r="F788" t="s">
        <v>4213</v>
      </c>
      <c r="G788" t="s">
        <v>7407</v>
      </c>
    </row>
    <row r="789" spans="1:7" x14ac:dyDescent="0.3">
      <c r="A789" t="s">
        <v>1207</v>
      </c>
      <c r="B789" t="s">
        <v>408</v>
      </c>
      <c r="C789" t="s">
        <v>406</v>
      </c>
      <c r="D789" t="s">
        <v>17</v>
      </c>
      <c r="E789" t="s">
        <v>347</v>
      </c>
      <c r="F789" t="s">
        <v>3761</v>
      </c>
      <c r="G789" t="s">
        <v>7408</v>
      </c>
    </row>
    <row r="790" spans="1:7" x14ac:dyDescent="0.3">
      <c r="A790" t="s">
        <v>1208</v>
      </c>
      <c r="B790" t="s">
        <v>408</v>
      </c>
      <c r="C790" t="s">
        <v>406</v>
      </c>
      <c r="D790" t="s">
        <v>17</v>
      </c>
      <c r="E790" t="s">
        <v>348</v>
      </c>
      <c r="F790" t="s">
        <v>3819</v>
      </c>
      <c r="G790" t="s">
        <v>7409</v>
      </c>
    </row>
    <row r="791" spans="1:7" x14ac:dyDescent="0.3">
      <c r="A791" t="s">
        <v>1209</v>
      </c>
      <c r="B791" t="s">
        <v>408</v>
      </c>
      <c r="C791" t="s">
        <v>406</v>
      </c>
      <c r="D791" t="s">
        <v>17</v>
      </c>
      <c r="E791" t="s">
        <v>349</v>
      </c>
      <c r="F791" t="s">
        <v>3979</v>
      </c>
      <c r="G791" t="s">
        <v>7410</v>
      </c>
    </row>
    <row r="792" spans="1:7" x14ac:dyDescent="0.3">
      <c r="A792" t="s">
        <v>1212</v>
      </c>
      <c r="B792" t="s">
        <v>408</v>
      </c>
      <c r="C792" t="s">
        <v>406</v>
      </c>
      <c r="D792" t="s">
        <v>17</v>
      </c>
      <c r="E792" t="s">
        <v>350</v>
      </c>
      <c r="F792" t="s">
        <v>4015</v>
      </c>
      <c r="G792" t="s">
        <v>7411</v>
      </c>
    </row>
    <row r="793" spans="1:7" x14ac:dyDescent="0.3">
      <c r="A793" t="s">
        <v>1213</v>
      </c>
      <c r="B793" t="s">
        <v>408</v>
      </c>
      <c r="C793" t="s">
        <v>406</v>
      </c>
      <c r="D793" t="s">
        <v>17</v>
      </c>
      <c r="E793" t="s">
        <v>351</v>
      </c>
      <c r="F793" t="s">
        <v>4251</v>
      </c>
      <c r="G793" t="s">
        <v>7412</v>
      </c>
    </row>
    <row r="794" spans="1:7" x14ac:dyDescent="0.3">
      <c r="A794" t="s">
        <v>1214</v>
      </c>
      <c r="B794" t="s">
        <v>408</v>
      </c>
      <c r="C794" t="s">
        <v>406</v>
      </c>
      <c r="D794" t="s">
        <v>17</v>
      </c>
      <c r="E794" t="s">
        <v>352</v>
      </c>
      <c r="F794" t="s">
        <v>3733</v>
      </c>
      <c r="G794" t="s">
        <v>7413</v>
      </c>
    </row>
    <row r="795" spans="1:7" x14ac:dyDescent="0.3">
      <c r="A795" t="s">
        <v>1215</v>
      </c>
      <c r="B795" t="s">
        <v>408</v>
      </c>
      <c r="C795" t="s">
        <v>406</v>
      </c>
      <c r="D795" t="s">
        <v>17</v>
      </c>
      <c r="E795" t="s">
        <v>353</v>
      </c>
      <c r="F795" t="s">
        <v>3857</v>
      </c>
      <c r="G795" t="s">
        <v>7414</v>
      </c>
    </row>
    <row r="796" spans="1:7" x14ac:dyDescent="0.3">
      <c r="A796" t="s">
        <v>1216</v>
      </c>
      <c r="B796" t="s">
        <v>408</v>
      </c>
      <c r="C796" t="s">
        <v>406</v>
      </c>
      <c r="D796" t="s">
        <v>17</v>
      </c>
      <c r="E796" t="s">
        <v>28</v>
      </c>
      <c r="F796" t="s">
        <v>3899</v>
      </c>
      <c r="G796" t="s">
        <v>7415</v>
      </c>
    </row>
    <row r="797" spans="1:7" x14ac:dyDescent="0.3">
      <c r="A797" t="s">
        <v>1217</v>
      </c>
      <c r="B797" t="s">
        <v>408</v>
      </c>
      <c r="C797" t="s">
        <v>406</v>
      </c>
      <c r="D797" t="s">
        <v>17</v>
      </c>
      <c r="E797" t="s">
        <v>354</v>
      </c>
      <c r="F797" t="s">
        <v>3915</v>
      </c>
      <c r="G797" t="s">
        <v>7416</v>
      </c>
    </row>
    <row r="798" spans="1:7" x14ac:dyDescent="0.3">
      <c r="A798" t="s">
        <v>1218</v>
      </c>
      <c r="B798" t="s">
        <v>408</v>
      </c>
      <c r="C798" t="s">
        <v>406</v>
      </c>
      <c r="D798" t="s">
        <v>17</v>
      </c>
      <c r="E798" t="s">
        <v>355</v>
      </c>
      <c r="F798" t="s">
        <v>3927</v>
      </c>
      <c r="G798" t="s">
        <v>7417</v>
      </c>
    </row>
    <row r="799" spans="1:7" x14ac:dyDescent="0.3">
      <c r="A799" t="s">
        <v>1219</v>
      </c>
      <c r="B799" t="s">
        <v>408</v>
      </c>
      <c r="C799" t="s">
        <v>406</v>
      </c>
      <c r="D799" t="s">
        <v>17</v>
      </c>
      <c r="E799" t="s">
        <v>356</v>
      </c>
      <c r="F799" t="s">
        <v>3985</v>
      </c>
      <c r="G799" t="s">
        <v>7418</v>
      </c>
    </row>
    <row r="800" spans="1:7" x14ac:dyDescent="0.3">
      <c r="A800" t="s">
        <v>1220</v>
      </c>
      <c r="B800" t="s">
        <v>408</v>
      </c>
      <c r="C800" t="s">
        <v>406</v>
      </c>
      <c r="D800" t="s">
        <v>17</v>
      </c>
      <c r="E800" t="s">
        <v>357</v>
      </c>
      <c r="F800" t="s">
        <v>3993</v>
      </c>
      <c r="G800" t="s">
        <v>7419</v>
      </c>
    </row>
    <row r="801" spans="1:7" x14ac:dyDescent="0.3">
      <c r="A801" t="s">
        <v>1221</v>
      </c>
      <c r="B801" t="s">
        <v>408</v>
      </c>
      <c r="C801" t="s">
        <v>406</v>
      </c>
      <c r="D801" t="s">
        <v>17</v>
      </c>
      <c r="E801" t="s">
        <v>358</v>
      </c>
      <c r="F801" t="s">
        <v>3845</v>
      </c>
      <c r="G801" t="s">
        <v>7420</v>
      </c>
    </row>
    <row r="802" spans="1:7" x14ac:dyDescent="0.3">
      <c r="A802" t="s">
        <v>1222</v>
      </c>
      <c r="B802" t="s">
        <v>408</v>
      </c>
      <c r="C802" t="s">
        <v>406</v>
      </c>
      <c r="D802" t="s">
        <v>17</v>
      </c>
      <c r="E802" t="s">
        <v>359</v>
      </c>
      <c r="F802" t="s">
        <v>3785</v>
      </c>
      <c r="G802" t="s">
        <v>7421</v>
      </c>
    </row>
    <row r="803" spans="1:7" x14ac:dyDescent="0.3">
      <c r="A803" t="s">
        <v>1223</v>
      </c>
      <c r="B803" t="s">
        <v>408</v>
      </c>
      <c r="C803" t="s">
        <v>406</v>
      </c>
      <c r="D803" t="s">
        <v>17</v>
      </c>
      <c r="E803" t="s">
        <v>360</v>
      </c>
      <c r="F803" t="s">
        <v>3847</v>
      </c>
      <c r="G803" t="s">
        <v>7422</v>
      </c>
    </row>
    <row r="804" spans="1:7" x14ac:dyDescent="0.3">
      <c r="A804" t="s">
        <v>1224</v>
      </c>
      <c r="B804" t="s">
        <v>408</v>
      </c>
      <c r="C804" t="s">
        <v>406</v>
      </c>
      <c r="D804" t="s">
        <v>17</v>
      </c>
      <c r="E804" t="s">
        <v>361</v>
      </c>
      <c r="F804" t="s">
        <v>4131</v>
      </c>
      <c r="G804" t="s">
        <v>7423</v>
      </c>
    </row>
    <row r="805" spans="1:7" x14ac:dyDescent="0.3">
      <c r="A805" t="s">
        <v>1225</v>
      </c>
      <c r="B805" t="s">
        <v>408</v>
      </c>
      <c r="C805" t="s">
        <v>406</v>
      </c>
      <c r="D805" t="s">
        <v>17</v>
      </c>
      <c r="E805" t="s">
        <v>362</v>
      </c>
      <c r="F805" t="s">
        <v>3617</v>
      </c>
      <c r="G805" t="s">
        <v>7424</v>
      </c>
    </row>
    <row r="806" spans="1:7" x14ac:dyDescent="0.3">
      <c r="A806" t="s">
        <v>1226</v>
      </c>
      <c r="B806" t="s">
        <v>408</v>
      </c>
      <c r="C806" t="s">
        <v>406</v>
      </c>
      <c r="D806" t="s">
        <v>17</v>
      </c>
      <c r="E806" t="s">
        <v>363</v>
      </c>
      <c r="F806" t="s">
        <v>3641</v>
      </c>
      <c r="G806" t="s">
        <v>7425</v>
      </c>
    </row>
    <row r="807" spans="1:7" x14ac:dyDescent="0.3">
      <c r="A807" t="s">
        <v>1227</v>
      </c>
      <c r="B807" t="s">
        <v>408</v>
      </c>
      <c r="C807" t="s">
        <v>406</v>
      </c>
      <c r="D807" t="s">
        <v>17</v>
      </c>
      <c r="E807" t="s">
        <v>364</v>
      </c>
      <c r="F807" t="s">
        <v>4079</v>
      </c>
      <c r="G807" t="s">
        <v>7426</v>
      </c>
    </row>
    <row r="808" spans="1:7" x14ac:dyDescent="0.3">
      <c r="A808" t="s">
        <v>1228</v>
      </c>
      <c r="B808" t="s">
        <v>408</v>
      </c>
      <c r="C808" t="s">
        <v>406</v>
      </c>
      <c r="D808" t="s">
        <v>17</v>
      </c>
      <c r="E808" t="s">
        <v>365</v>
      </c>
      <c r="F808" t="s">
        <v>3789</v>
      </c>
      <c r="G808" t="s">
        <v>7427</v>
      </c>
    </row>
    <row r="809" spans="1:7" x14ac:dyDescent="0.3">
      <c r="A809" t="s">
        <v>1229</v>
      </c>
      <c r="B809" t="s">
        <v>1591</v>
      </c>
      <c r="C809" t="s">
        <v>1592</v>
      </c>
      <c r="D809" t="s">
        <v>19</v>
      </c>
      <c r="E809" t="s">
        <v>14</v>
      </c>
      <c r="F809" t="s">
        <v>1595</v>
      </c>
      <c r="G809" t="s">
        <v>1596</v>
      </c>
    </row>
    <row r="810" spans="1:7" x14ac:dyDescent="0.3">
      <c r="A810" t="s">
        <v>1230</v>
      </c>
      <c r="B810" t="s">
        <v>1591</v>
      </c>
      <c r="C810" t="s">
        <v>1592</v>
      </c>
      <c r="D810" t="s">
        <v>15</v>
      </c>
      <c r="E810" t="s">
        <v>367</v>
      </c>
      <c r="F810" t="s">
        <v>5092</v>
      </c>
      <c r="G810" t="s">
        <v>7428</v>
      </c>
    </row>
    <row r="811" spans="1:7" x14ac:dyDescent="0.3">
      <c r="A811" t="s">
        <v>1231</v>
      </c>
      <c r="B811" t="s">
        <v>1591</v>
      </c>
      <c r="C811" t="s">
        <v>1592</v>
      </c>
      <c r="D811" t="s">
        <v>15</v>
      </c>
      <c r="E811" t="s">
        <v>368</v>
      </c>
      <c r="F811" t="s">
        <v>5068</v>
      </c>
      <c r="G811" t="s">
        <v>7429</v>
      </c>
    </row>
    <row r="812" spans="1:7" x14ac:dyDescent="0.3">
      <c r="A812" t="s">
        <v>1232</v>
      </c>
      <c r="B812" t="s">
        <v>1591</v>
      </c>
      <c r="C812" t="s">
        <v>1592</v>
      </c>
      <c r="D812" t="s">
        <v>15</v>
      </c>
      <c r="E812" t="s">
        <v>369</v>
      </c>
      <c r="F812" t="s">
        <v>5072</v>
      </c>
      <c r="G812" t="s">
        <v>7430</v>
      </c>
    </row>
    <row r="813" spans="1:7" x14ac:dyDescent="0.3">
      <c r="A813" t="s">
        <v>1233</v>
      </c>
      <c r="B813" t="s">
        <v>1591</v>
      </c>
      <c r="C813" t="s">
        <v>1592</v>
      </c>
      <c r="D813" t="s">
        <v>15</v>
      </c>
      <c r="E813" t="s">
        <v>370</v>
      </c>
      <c r="F813" t="s">
        <v>5076</v>
      </c>
      <c r="G813" t="s">
        <v>7431</v>
      </c>
    </row>
    <row r="814" spans="1:7" x14ac:dyDescent="0.3">
      <c r="A814" t="s">
        <v>1234</v>
      </c>
      <c r="B814" t="s">
        <v>1591</v>
      </c>
      <c r="C814" t="s">
        <v>1592</v>
      </c>
      <c r="D814" t="s">
        <v>15</v>
      </c>
      <c r="E814" t="s">
        <v>371</v>
      </c>
      <c r="F814" t="s">
        <v>5094</v>
      </c>
      <c r="G814" t="s">
        <v>7432</v>
      </c>
    </row>
    <row r="815" spans="1:7" x14ac:dyDescent="0.3">
      <c r="A815" t="s">
        <v>1235</v>
      </c>
      <c r="B815" t="s">
        <v>1591</v>
      </c>
      <c r="C815" t="s">
        <v>1592</v>
      </c>
      <c r="D815" t="s">
        <v>15</v>
      </c>
      <c r="E815" t="s">
        <v>372</v>
      </c>
      <c r="F815" t="s">
        <v>5090</v>
      </c>
      <c r="G815" t="s">
        <v>7433</v>
      </c>
    </row>
    <row r="816" spans="1:7" x14ac:dyDescent="0.3">
      <c r="A816" t="s">
        <v>1236</v>
      </c>
      <c r="B816" t="s">
        <v>1591</v>
      </c>
      <c r="C816" t="s">
        <v>1592</v>
      </c>
      <c r="D816" t="s">
        <v>15</v>
      </c>
      <c r="E816" t="s">
        <v>373</v>
      </c>
      <c r="F816" t="s">
        <v>5086</v>
      </c>
      <c r="G816" t="s">
        <v>7434</v>
      </c>
    </row>
    <row r="817" spans="1:7" x14ac:dyDescent="0.3">
      <c r="A817" t="s">
        <v>1237</v>
      </c>
      <c r="B817" t="s">
        <v>1591</v>
      </c>
      <c r="C817" t="s">
        <v>1592</v>
      </c>
      <c r="D817" t="s">
        <v>15</v>
      </c>
      <c r="E817" t="s">
        <v>374</v>
      </c>
      <c r="F817" t="s">
        <v>5096</v>
      </c>
      <c r="G817" t="s">
        <v>7435</v>
      </c>
    </row>
    <row r="818" spans="1:7" x14ac:dyDescent="0.3">
      <c r="A818" t="s">
        <v>1238</v>
      </c>
      <c r="B818" t="s">
        <v>1591</v>
      </c>
      <c r="C818" t="s">
        <v>1592</v>
      </c>
      <c r="D818" t="s">
        <v>15</v>
      </c>
      <c r="E818" t="s">
        <v>375</v>
      </c>
      <c r="F818" t="s">
        <v>5078</v>
      </c>
      <c r="G818" t="s">
        <v>7436</v>
      </c>
    </row>
    <row r="819" spans="1:7" x14ac:dyDescent="0.3">
      <c r="A819" t="s">
        <v>1239</v>
      </c>
      <c r="B819" t="s">
        <v>1591</v>
      </c>
      <c r="C819" t="s">
        <v>1592</v>
      </c>
      <c r="D819" t="s">
        <v>15</v>
      </c>
      <c r="E819" t="s">
        <v>376</v>
      </c>
      <c r="F819" t="s">
        <v>5080</v>
      </c>
      <c r="G819" t="s">
        <v>7437</v>
      </c>
    </row>
    <row r="820" spans="1:7" x14ac:dyDescent="0.3">
      <c r="A820" t="s">
        <v>1240</v>
      </c>
      <c r="B820" t="s">
        <v>1591</v>
      </c>
      <c r="C820" t="s">
        <v>1592</v>
      </c>
      <c r="D820" t="s">
        <v>15</v>
      </c>
      <c r="E820" t="s">
        <v>377</v>
      </c>
      <c r="F820" t="s">
        <v>5074</v>
      </c>
      <c r="G820" t="s">
        <v>7438</v>
      </c>
    </row>
    <row r="821" spans="1:7" x14ac:dyDescent="0.3">
      <c r="A821" t="s">
        <v>1241</v>
      </c>
      <c r="B821" t="s">
        <v>1591</v>
      </c>
      <c r="C821" t="s">
        <v>1592</v>
      </c>
      <c r="D821" t="s">
        <v>15</v>
      </c>
      <c r="E821" t="s">
        <v>378</v>
      </c>
      <c r="F821" t="s">
        <v>5084</v>
      </c>
      <c r="G821" t="s">
        <v>7439</v>
      </c>
    </row>
    <row r="822" spans="1:7" x14ac:dyDescent="0.3">
      <c r="A822" t="s">
        <v>1242</v>
      </c>
      <c r="B822" t="s">
        <v>1591</v>
      </c>
      <c r="C822" t="s">
        <v>1592</v>
      </c>
      <c r="D822" t="s">
        <v>15</v>
      </c>
      <c r="E822" t="s">
        <v>379</v>
      </c>
      <c r="F822" t="s">
        <v>5098</v>
      </c>
      <c r="G822" t="s">
        <v>7440</v>
      </c>
    </row>
    <row r="823" spans="1:7" x14ac:dyDescent="0.3">
      <c r="A823" t="s">
        <v>1243</v>
      </c>
      <c r="B823" t="s">
        <v>1591</v>
      </c>
      <c r="C823" t="s">
        <v>1592</v>
      </c>
      <c r="D823" t="s">
        <v>15</v>
      </c>
      <c r="E823" t="s">
        <v>380</v>
      </c>
      <c r="F823" t="s">
        <v>5082</v>
      </c>
      <c r="G823" t="s">
        <v>7441</v>
      </c>
    </row>
    <row r="824" spans="1:7" x14ac:dyDescent="0.3">
      <c r="A824" t="s">
        <v>1244</v>
      </c>
      <c r="B824" t="s">
        <v>1591</v>
      </c>
      <c r="C824" t="s">
        <v>1592</v>
      </c>
      <c r="D824" t="s">
        <v>15</v>
      </c>
      <c r="E824" t="s">
        <v>381</v>
      </c>
      <c r="F824" t="s">
        <v>5070</v>
      </c>
      <c r="G824" t="s">
        <v>7442</v>
      </c>
    </row>
    <row r="825" spans="1:7" x14ac:dyDescent="0.3">
      <c r="A825" t="s">
        <v>1245</v>
      </c>
      <c r="B825" t="s">
        <v>1591</v>
      </c>
      <c r="C825" t="s">
        <v>1592</v>
      </c>
      <c r="D825" t="s">
        <v>15</v>
      </c>
      <c r="E825" t="s">
        <v>382</v>
      </c>
      <c r="F825" t="s">
        <v>5088</v>
      </c>
      <c r="G825" t="s">
        <v>7443</v>
      </c>
    </row>
    <row r="826" spans="1:7" x14ac:dyDescent="0.3">
      <c r="A826" t="s">
        <v>1246</v>
      </c>
      <c r="B826" t="s">
        <v>1591</v>
      </c>
      <c r="C826" t="s">
        <v>1592</v>
      </c>
      <c r="D826" t="s">
        <v>17</v>
      </c>
      <c r="E826" t="s">
        <v>29</v>
      </c>
      <c r="F826" t="s">
        <v>4602</v>
      </c>
      <c r="G826" t="s">
        <v>7444</v>
      </c>
    </row>
    <row r="827" spans="1:7" x14ac:dyDescent="0.3">
      <c r="A827" t="s">
        <v>1247</v>
      </c>
      <c r="B827" t="s">
        <v>1591</v>
      </c>
      <c r="C827" t="s">
        <v>1592</v>
      </c>
      <c r="D827" t="s">
        <v>17</v>
      </c>
      <c r="E827" t="s">
        <v>30</v>
      </c>
      <c r="F827" t="s">
        <v>4388</v>
      </c>
      <c r="G827" t="s">
        <v>7445</v>
      </c>
    </row>
    <row r="828" spans="1:7" x14ac:dyDescent="0.3">
      <c r="A828" t="s">
        <v>1248</v>
      </c>
      <c r="B828" t="s">
        <v>1591</v>
      </c>
      <c r="C828" t="s">
        <v>1592</v>
      </c>
      <c r="D828" t="s">
        <v>17</v>
      </c>
      <c r="E828" t="s">
        <v>31</v>
      </c>
      <c r="F828" t="s">
        <v>4830</v>
      </c>
      <c r="G828" t="s">
        <v>7446</v>
      </c>
    </row>
    <row r="829" spans="1:7" x14ac:dyDescent="0.3">
      <c r="A829" t="s">
        <v>1249</v>
      </c>
      <c r="B829" t="s">
        <v>1591</v>
      </c>
      <c r="C829" t="s">
        <v>1592</v>
      </c>
      <c r="D829" t="s">
        <v>17</v>
      </c>
      <c r="E829" t="s">
        <v>32</v>
      </c>
      <c r="F829" t="s">
        <v>4428</v>
      </c>
      <c r="G829" t="s">
        <v>7447</v>
      </c>
    </row>
    <row r="830" spans="1:7" x14ac:dyDescent="0.3">
      <c r="A830" t="s">
        <v>1250</v>
      </c>
      <c r="B830" t="s">
        <v>1591</v>
      </c>
      <c r="C830" t="s">
        <v>1592</v>
      </c>
      <c r="D830" t="s">
        <v>17</v>
      </c>
      <c r="E830" t="s">
        <v>33</v>
      </c>
      <c r="F830" t="s">
        <v>4492</v>
      </c>
      <c r="G830" t="s">
        <v>7448</v>
      </c>
    </row>
    <row r="831" spans="1:7" x14ac:dyDescent="0.3">
      <c r="A831" t="s">
        <v>1251</v>
      </c>
      <c r="B831" t="s">
        <v>1591</v>
      </c>
      <c r="C831" t="s">
        <v>1592</v>
      </c>
      <c r="D831" t="s">
        <v>17</v>
      </c>
      <c r="E831" t="s">
        <v>34</v>
      </c>
      <c r="F831" t="s">
        <v>4592</v>
      </c>
      <c r="G831" t="s">
        <v>7449</v>
      </c>
    </row>
    <row r="832" spans="1:7" x14ac:dyDescent="0.3">
      <c r="A832" t="s">
        <v>1252</v>
      </c>
      <c r="B832" t="s">
        <v>1591</v>
      </c>
      <c r="C832" t="s">
        <v>1592</v>
      </c>
      <c r="D832" t="s">
        <v>17</v>
      </c>
      <c r="E832" t="s">
        <v>35</v>
      </c>
      <c r="F832" t="s">
        <v>4812</v>
      </c>
      <c r="G832" t="s">
        <v>7450</v>
      </c>
    </row>
    <row r="833" spans="1:7" x14ac:dyDescent="0.3">
      <c r="A833" t="s">
        <v>1253</v>
      </c>
      <c r="B833" t="s">
        <v>1591</v>
      </c>
      <c r="C833" t="s">
        <v>1592</v>
      </c>
      <c r="D833" t="s">
        <v>17</v>
      </c>
      <c r="E833" t="s">
        <v>16</v>
      </c>
      <c r="F833" t="s">
        <v>4396</v>
      </c>
      <c r="G833" t="s">
        <v>7451</v>
      </c>
    </row>
    <row r="834" spans="1:7" x14ac:dyDescent="0.3">
      <c r="A834" t="s">
        <v>1254</v>
      </c>
      <c r="B834" t="s">
        <v>1591</v>
      </c>
      <c r="C834" t="s">
        <v>1592</v>
      </c>
      <c r="D834" t="s">
        <v>17</v>
      </c>
      <c r="E834" t="s">
        <v>36</v>
      </c>
      <c r="F834" t="s">
        <v>4718</v>
      </c>
      <c r="G834" t="s">
        <v>7452</v>
      </c>
    </row>
    <row r="835" spans="1:7" x14ac:dyDescent="0.3">
      <c r="A835" t="s">
        <v>1255</v>
      </c>
      <c r="B835" t="s">
        <v>1591</v>
      </c>
      <c r="C835" t="s">
        <v>1592</v>
      </c>
      <c r="D835" t="s">
        <v>17</v>
      </c>
      <c r="E835" t="s">
        <v>37</v>
      </c>
      <c r="F835" t="s">
        <v>4996</v>
      </c>
      <c r="G835" t="s">
        <v>7453</v>
      </c>
    </row>
    <row r="836" spans="1:7" x14ac:dyDescent="0.3">
      <c r="A836" t="s">
        <v>1256</v>
      </c>
      <c r="B836" t="s">
        <v>1591</v>
      </c>
      <c r="C836" t="s">
        <v>1592</v>
      </c>
      <c r="D836" t="s">
        <v>17</v>
      </c>
      <c r="E836" t="s">
        <v>38</v>
      </c>
      <c r="F836" t="s">
        <v>5004</v>
      </c>
      <c r="G836" t="s">
        <v>7454</v>
      </c>
    </row>
    <row r="837" spans="1:7" x14ac:dyDescent="0.3">
      <c r="A837" t="s">
        <v>1257</v>
      </c>
      <c r="B837" t="s">
        <v>1591</v>
      </c>
      <c r="C837" t="s">
        <v>1592</v>
      </c>
      <c r="D837" t="s">
        <v>17</v>
      </c>
      <c r="E837" t="s">
        <v>39</v>
      </c>
      <c r="F837" t="s">
        <v>4414</v>
      </c>
      <c r="G837" t="s">
        <v>7455</v>
      </c>
    </row>
    <row r="838" spans="1:7" x14ac:dyDescent="0.3">
      <c r="A838" t="s">
        <v>1258</v>
      </c>
      <c r="B838" t="s">
        <v>1591</v>
      </c>
      <c r="C838" t="s">
        <v>1592</v>
      </c>
      <c r="D838" t="s">
        <v>17</v>
      </c>
      <c r="E838" t="s">
        <v>40</v>
      </c>
      <c r="F838" t="s">
        <v>4756</v>
      </c>
      <c r="G838" t="s">
        <v>7456</v>
      </c>
    </row>
    <row r="839" spans="1:7" x14ac:dyDescent="0.3">
      <c r="A839" t="s">
        <v>1259</v>
      </c>
      <c r="B839" t="s">
        <v>1591</v>
      </c>
      <c r="C839" t="s">
        <v>1592</v>
      </c>
      <c r="D839" t="s">
        <v>17</v>
      </c>
      <c r="E839" t="s">
        <v>41</v>
      </c>
      <c r="F839" t="s">
        <v>4972</v>
      </c>
      <c r="G839" t="s">
        <v>7457</v>
      </c>
    </row>
    <row r="840" spans="1:7" x14ac:dyDescent="0.3">
      <c r="A840" t="s">
        <v>1260</v>
      </c>
      <c r="B840" t="s">
        <v>1591</v>
      </c>
      <c r="C840" t="s">
        <v>1592</v>
      </c>
      <c r="D840" t="s">
        <v>17</v>
      </c>
      <c r="E840" t="s">
        <v>42</v>
      </c>
      <c r="F840" t="s">
        <v>5020</v>
      </c>
      <c r="G840" t="s">
        <v>7458</v>
      </c>
    </row>
    <row r="841" spans="1:7" x14ac:dyDescent="0.3">
      <c r="A841" t="s">
        <v>1261</v>
      </c>
      <c r="B841" t="s">
        <v>1591</v>
      </c>
      <c r="C841" t="s">
        <v>1592</v>
      </c>
      <c r="D841" t="s">
        <v>17</v>
      </c>
      <c r="E841" t="s">
        <v>43</v>
      </c>
      <c r="F841" t="s">
        <v>4708</v>
      </c>
      <c r="G841" t="s">
        <v>7459</v>
      </c>
    </row>
    <row r="842" spans="1:7" x14ac:dyDescent="0.3">
      <c r="A842" t="s">
        <v>1262</v>
      </c>
      <c r="B842" t="s">
        <v>1591</v>
      </c>
      <c r="C842" t="s">
        <v>1592</v>
      </c>
      <c r="D842" t="s">
        <v>17</v>
      </c>
      <c r="E842" t="s">
        <v>44</v>
      </c>
      <c r="F842" t="s">
        <v>4512</v>
      </c>
      <c r="G842" t="s">
        <v>7460</v>
      </c>
    </row>
    <row r="843" spans="1:7" x14ac:dyDescent="0.3">
      <c r="A843" t="s">
        <v>1263</v>
      </c>
      <c r="B843" t="s">
        <v>1591</v>
      </c>
      <c r="C843" t="s">
        <v>1592</v>
      </c>
      <c r="D843" t="s">
        <v>17</v>
      </c>
      <c r="E843" t="s">
        <v>45</v>
      </c>
      <c r="F843" t="s">
        <v>4418</v>
      </c>
      <c r="G843" t="s">
        <v>7461</v>
      </c>
    </row>
    <row r="844" spans="1:7" x14ac:dyDescent="0.3">
      <c r="A844" t="s">
        <v>1264</v>
      </c>
      <c r="B844" t="s">
        <v>1591</v>
      </c>
      <c r="C844" t="s">
        <v>1592</v>
      </c>
      <c r="D844" t="s">
        <v>17</v>
      </c>
      <c r="E844" t="s">
        <v>46</v>
      </c>
      <c r="F844" t="s">
        <v>5012</v>
      </c>
      <c r="G844" t="s">
        <v>7462</v>
      </c>
    </row>
    <row r="845" spans="1:7" x14ac:dyDescent="0.3">
      <c r="A845" t="s">
        <v>1265</v>
      </c>
      <c r="B845" t="s">
        <v>1591</v>
      </c>
      <c r="C845" t="s">
        <v>1592</v>
      </c>
      <c r="D845" t="s">
        <v>17</v>
      </c>
      <c r="E845" t="s">
        <v>47</v>
      </c>
      <c r="F845" t="s">
        <v>4454</v>
      </c>
      <c r="G845" t="s">
        <v>7463</v>
      </c>
    </row>
    <row r="846" spans="1:7" x14ac:dyDescent="0.3">
      <c r="A846" t="s">
        <v>1266</v>
      </c>
      <c r="B846" t="s">
        <v>1591</v>
      </c>
      <c r="C846" t="s">
        <v>1592</v>
      </c>
      <c r="D846" t="s">
        <v>17</v>
      </c>
      <c r="E846" t="s">
        <v>48</v>
      </c>
      <c r="F846" t="s">
        <v>4538</v>
      </c>
      <c r="G846" t="s">
        <v>7464</v>
      </c>
    </row>
    <row r="847" spans="1:7" x14ac:dyDescent="0.3">
      <c r="A847" t="s">
        <v>1267</v>
      </c>
      <c r="B847" t="s">
        <v>1591</v>
      </c>
      <c r="C847" t="s">
        <v>1592</v>
      </c>
      <c r="D847" t="s">
        <v>17</v>
      </c>
      <c r="E847" t="s">
        <v>49</v>
      </c>
      <c r="F847" t="s">
        <v>5038</v>
      </c>
      <c r="G847" t="s">
        <v>7465</v>
      </c>
    </row>
    <row r="848" spans="1:7" x14ac:dyDescent="0.3">
      <c r="A848" t="s">
        <v>1268</v>
      </c>
      <c r="B848" t="s">
        <v>1591</v>
      </c>
      <c r="C848" t="s">
        <v>1592</v>
      </c>
      <c r="D848" t="s">
        <v>17</v>
      </c>
      <c r="E848" t="s">
        <v>50</v>
      </c>
      <c r="F848" t="s">
        <v>4386</v>
      </c>
      <c r="G848" t="s">
        <v>7466</v>
      </c>
    </row>
    <row r="849" spans="1:7" x14ac:dyDescent="0.3">
      <c r="A849" t="s">
        <v>1269</v>
      </c>
      <c r="B849" t="s">
        <v>1591</v>
      </c>
      <c r="C849" t="s">
        <v>1592</v>
      </c>
      <c r="D849" t="s">
        <v>17</v>
      </c>
      <c r="E849" t="s">
        <v>51</v>
      </c>
      <c r="F849" t="s">
        <v>4562</v>
      </c>
      <c r="G849" t="s">
        <v>7467</v>
      </c>
    </row>
    <row r="850" spans="1:7" x14ac:dyDescent="0.3">
      <c r="A850" t="s">
        <v>1270</v>
      </c>
      <c r="B850" t="s">
        <v>1591</v>
      </c>
      <c r="C850" t="s">
        <v>1592</v>
      </c>
      <c r="D850" t="s">
        <v>17</v>
      </c>
      <c r="E850" t="s">
        <v>52</v>
      </c>
      <c r="F850" t="s">
        <v>4594</v>
      </c>
      <c r="G850" t="s">
        <v>7468</v>
      </c>
    </row>
    <row r="851" spans="1:7" x14ac:dyDescent="0.3">
      <c r="A851" t="s">
        <v>1271</v>
      </c>
      <c r="B851" t="s">
        <v>1591</v>
      </c>
      <c r="C851" t="s">
        <v>1592</v>
      </c>
      <c r="D851" t="s">
        <v>17</v>
      </c>
      <c r="E851" t="s">
        <v>53</v>
      </c>
      <c r="F851" t="s">
        <v>4628</v>
      </c>
      <c r="G851" t="s">
        <v>7469</v>
      </c>
    </row>
    <row r="852" spans="1:7" x14ac:dyDescent="0.3">
      <c r="A852" t="s">
        <v>1272</v>
      </c>
      <c r="B852" t="s">
        <v>1591</v>
      </c>
      <c r="C852" t="s">
        <v>1592</v>
      </c>
      <c r="D852" t="s">
        <v>17</v>
      </c>
      <c r="E852" t="s">
        <v>25</v>
      </c>
      <c r="F852" t="s">
        <v>4514</v>
      </c>
      <c r="G852" t="s">
        <v>7470</v>
      </c>
    </row>
    <row r="853" spans="1:7" x14ac:dyDescent="0.3">
      <c r="A853" t="s">
        <v>1273</v>
      </c>
      <c r="B853" t="s">
        <v>1591</v>
      </c>
      <c r="C853" t="s">
        <v>1592</v>
      </c>
      <c r="D853" t="s">
        <v>17</v>
      </c>
      <c r="E853" t="s">
        <v>54</v>
      </c>
      <c r="F853" t="s">
        <v>4392</v>
      </c>
      <c r="G853" t="s">
        <v>7471</v>
      </c>
    </row>
    <row r="854" spans="1:7" x14ac:dyDescent="0.3">
      <c r="A854" t="s">
        <v>1274</v>
      </c>
      <c r="B854" t="s">
        <v>1591</v>
      </c>
      <c r="C854" t="s">
        <v>1592</v>
      </c>
      <c r="D854" t="s">
        <v>17</v>
      </c>
      <c r="E854" t="s">
        <v>55</v>
      </c>
      <c r="F854" t="s">
        <v>4620</v>
      </c>
      <c r="G854" t="s">
        <v>7472</v>
      </c>
    </row>
    <row r="855" spans="1:7" x14ac:dyDescent="0.3">
      <c r="A855" t="s">
        <v>1275</v>
      </c>
      <c r="B855" t="s">
        <v>1591</v>
      </c>
      <c r="C855" t="s">
        <v>1592</v>
      </c>
      <c r="D855" t="s">
        <v>17</v>
      </c>
      <c r="E855" t="s">
        <v>56</v>
      </c>
      <c r="F855" t="s">
        <v>4768</v>
      </c>
      <c r="G855" t="s">
        <v>7473</v>
      </c>
    </row>
    <row r="856" spans="1:7" x14ac:dyDescent="0.3">
      <c r="A856" t="s">
        <v>1276</v>
      </c>
      <c r="B856" t="s">
        <v>1591</v>
      </c>
      <c r="C856" t="s">
        <v>1592</v>
      </c>
      <c r="D856" t="s">
        <v>17</v>
      </c>
      <c r="E856" t="s">
        <v>57</v>
      </c>
      <c r="F856" t="s">
        <v>5046</v>
      </c>
      <c r="G856" t="s">
        <v>7474</v>
      </c>
    </row>
    <row r="857" spans="1:7" x14ac:dyDescent="0.3">
      <c r="A857" t="s">
        <v>1277</v>
      </c>
      <c r="B857" t="s">
        <v>1591</v>
      </c>
      <c r="C857" t="s">
        <v>1592</v>
      </c>
      <c r="D857" t="s">
        <v>17</v>
      </c>
      <c r="E857" t="s">
        <v>58</v>
      </c>
      <c r="F857" t="s">
        <v>4598</v>
      </c>
      <c r="G857" t="s">
        <v>7475</v>
      </c>
    </row>
    <row r="858" spans="1:7" x14ac:dyDescent="0.3">
      <c r="A858" t="s">
        <v>1278</v>
      </c>
      <c r="B858" t="s">
        <v>1591</v>
      </c>
      <c r="C858" t="s">
        <v>1592</v>
      </c>
      <c r="D858" t="s">
        <v>17</v>
      </c>
      <c r="E858" t="s">
        <v>59</v>
      </c>
      <c r="F858" t="s">
        <v>4430</v>
      </c>
      <c r="G858" t="s">
        <v>7476</v>
      </c>
    </row>
    <row r="859" spans="1:7" x14ac:dyDescent="0.3">
      <c r="A859" t="s">
        <v>1279</v>
      </c>
      <c r="B859" t="s">
        <v>1591</v>
      </c>
      <c r="C859" t="s">
        <v>1592</v>
      </c>
      <c r="D859" t="s">
        <v>17</v>
      </c>
      <c r="E859" t="s">
        <v>60</v>
      </c>
      <c r="F859" t="s">
        <v>4690</v>
      </c>
      <c r="G859" t="s">
        <v>7477</v>
      </c>
    </row>
    <row r="860" spans="1:7" x14ac:dyDescent="0.3">
      <c r="A860" t="s">
        <v>1280</v>
      </c>
      <c r="B860" t="s">
        <v>1591</v>
      </c>
      <c r="C860" t="s">
        <v>1592</v>
      </c>
      <c r="D860" t="s">
        <v>17</v>
      </c>
      <c r="E860" t="s">
        <v>61</v>
      </c>
      <c r="F860" t="s">
        <v>4934</v>
      </c>
      <c r="G860" t="s">
        <v>7478</v>
      </c>
    </row>
    <row r="861" spans="1:7" x14ac:dyDescent="0.3">
      <c r="A861" t="s">
        <v>1281</v>
      </c>
      <c r="B861" t="s">
        <v>1591</v>
      </c>
      <c r="C861" t="s">
        <v>1592</v>
      </c>
      <c r="D861" t="s">
        <v>17</v>
      </c>
      <c r="E861" t="s">
        <v>21</v>
      </c>
      <c r="F861" t="s">
        <v>4762</v>
      </c>
      <c r="G861" t="s">
        <v>7479</v>
      </c>
    </row>
    <row r="862" spans="1:7" x14ac:dyDescent="0.3">
      <c r="A862" t="s">
        <v>1282</v>
      </c>
      <c r="B862" t="s">
        <v>1591</v>
      </c>
      <c r="C862" t="s">
        <v>1592</v>
      </c>
      <c r="D862" t="s">
        <v>17</v>
      </c>
      <c r="E862" t="s">
        <v>62</v>
      </c>
      <c r="F862" t="s">
        <v>4500</v>
      </c>
      <c r="G862" t="s">
        <v>7480</v>
      </c>
    </row>
    <row r="863" spans="1:7" x14ac:dyDescent="0.3">
      <c r="A863" t="s">
        <v>1283</v>
      </c>
      <c r="B863" t="s">
        <v>1591</v>
      </c>
      <c r="C863" t="s">
        <v>1592</v>
      </c>
      <c r="D863" t="s">
        <v>17</v>
      </c>
      <c r="E863" t="s">
        <v>63</v>
      </c>
      <c r="F863" t="s">
        <v>4726</v>
      </c>
      <c r="G863" t="s">
        <v>7481</v>
      </c>
    </row>
    <row r="864" spans="1:7" x14ac:dyDescent="0.3">
      <c r="A864" t="s">
        <v>1284</v>
      </c>
      <c r="B864" t="s">
        <v>1591</v>
      </c>
      <c r="C864" t="s">
        <v>1592</v>
      </c>
      <c r="D864" t="s">
        <v>17</v>
      </c>
      <c r="E864" t="s">
        <v>64</v>
      </c>
      <c r="F864" t="s">
        <v>4852</v>
      </c>
      <c r="G864" t="s">
        <v>7482</v>
      </c>
    </row>
    <row r="865" spans="1:7" x14ac:dyDescent="0.3">
      <c r="A865" t="s">
        <v>1285</v>
      </c>
      <c r="B865" t="s">
        <v>1591</v>
      </c>
      <c r="C865" t="s">
        <v>1592</v>
      </c>
      <c r="D865" t="s">
        <v>17</v>
      </c>
      <c r="E865" t="s">
        <v>65</v>
      </c>
      <c r="F865" t="s">
        <v>4920</v>
      </c>
      <c r="G865" t="s">
        <v>7483</v>
      </c>
    </row>
    <row r="866" spans="1:7" x14ac:dyDescent="0.3">
      <c r="A866" t="s">
        <v>1286</v>
      </c>
      <c r="B866" t="s">
        <v>1591</v>
      </c>
      <c r="C866" t="s">
        <v>1592</v>
      </c>
      <c r="D866" t="s">
        <v>17</v>
      </c>
      <c r="E866" t="s">
        <v>26</v>
      </c>
      <c r="F866" t="s">
        <v>5040</v>
      </c>
      <c r="G866" t="s">
        <v>7484</v>
      </c>
    </row>
    <row r="867" spans="1:7" x14ac:dyDescent="0.3">
      <c r="A867" t="s">
        <v>1287</v>
      </c>
      <c r="B867" t="s">
        <v>1591</v>
      </c>
      <c r="C867" t="s">
        <v>1592</v>
      </c>
      <c r="D867" t="s">
        <v>17</v>
      </c>
      <c r="E867" t="s">
        <v>66</v>
      </c>
      <c r="F867" t="s">
        <v>4438</v>
      </c>
      <c r="G867" t="s">
        <v>7485</v>
      </c>
    </row>
    <row r="868" spans="1:7" x14ac:dyDescent="0.3">
      <c r="A868" t="s">
        <v>1288</v>
      </c>
      <c r="B868" t="s">
        <v>1591</v>
      </c>
      <c r="C868" t="s">
        <v>1592</v>
      </c>
      <c r="D868" t="s">
        <v>17</v>
      </c>
      <c r="E868" t="s">
        <v>67</v>
      </c>
      <c r="F868" t="s">
        <v>4506</v>
      </c>
      <c r="G868" t="s">
        <v>7486</v>
      </c>
    </row>
    <row r="869" spans="1:7" x14ac:dyDescent="0.3">
      <c r="A869" t="s">
        <v>1289</v>
      </c>
      <c r="B869" t="s">
        <v>1591</v>
      </c>
      <c r="C869" t="s">
        <v>1592</v>
      </c>
      <c r="D869" t="s">
        <v>17</v>
      </c>
      <c r="E869" t="s">
        <v>68</v>
      </c>
      <c r="F869" t="s">
        <v>4608</v>
      </c>
      <c r="G869" t="s">
        <v>7487</v>
      </c>
    </row>
    <row r="870" spans="1:7" x14ac:dyDescent="0.3">
      <c r="A870" t="s">
        <v>1290</v>
      </c>
      <c r="B870" t="s">
        <v>1591</v>
      </c>
      <c r="C870" t="s">
        <v>1592</v>
      </c>
      <c r="D870" t="s">
        <v>17</v>
      </c>
      <c r="E870" t="s">
        <v>69</v>
      </c>
      <c r="F870" t="s">
        <v>4836</v>
      </c>
      <c r="G870" t="s">
        <v>7488</v>
      </c>
    </row>
    <row r="871" spans="1:7" x14ac:dyDescent="0.3">
      <c r="A871" t="s">
        <v>1291</v>
      </c>
      <c r="B871" t="s">
        <v>1591</v>
      </c>
      <c r="C871" t="s">
        <v>1592</v>
      </c>
      <c r="D871" t="s">
        <v>17</v>
      </c>
      <c r="E871" t="s">
        <v>70</v>
      </c>
      <c r="F871" t="s">
        <v>4892</v>
      </c>
      <c r="G871" t="s">
        <v>7489</v>
      </c>
    </row>
    <row r="872" spans="1:7" x14ac:dyDescent="0.3">
      <c r="A872" t="s">
        <v>1292</v>
      </c>
      <c r="B872" t="s">
        <v>1591</v>
      </c>
      <c r="C872" t="s">
        <v>1592</v>
      </c>
      <c r="D872" t="s">
        <v>17</v>
      </c>
      <c r="E872" t="s">
        <v>71</v>
      </c>
      <c r="F872" t="s">
        <v>5056</v>
      </c>
      <c r="G872" t="s">
        <v>7490</v>
      </c>
    </row>
    <row r="873" spans="1:7" x14ac:dyDescent="0.3">
      <c r="A873" t="s">
        <v>1293</v>
      </c>
      <c r="B873" t="s">
        <v>1591</v>
      </c>
      <c r="C873" t="s">
        <v>1592</v>
      </c>
      <c r="D873" t="s">
        <v>17</v>
      </c>
      <c r="E873" t="s">
        <v>72</v>
      </c>
      <c r="F873" t="s">
        <v>4606</v>
      </c>
      <c r="G873" t="s">
        <v>7491</v>
      </c>
    </row>
    <row r="874" spans="1:7" x14ac:dyDescent="0.3">
      <c r="A874" t="s">
        <v>1294</v>
      </c>
      <c r="B874" t="s">
        <v>1591</v>
      </c>
      <c r="C874" t="s">
        <v>1592</v>
      </c>
      <c r="D874" t="s">
        <v>17</v>
      </c>
      <c r="E874" t="s">
        <v>73</v>
      </c>
      <c r="F874" t="s">
        <v>4680</v>
      </c>
      <c r="G874" t="s">
        <v>7492</v>
      </c>
    </row>
    <row r="875" spans="1:7" x14ac:dyDescent="0.3">
      <c r="A875" t="s">
        <v>1295</v>
      </c>
      <c r="B875" t="s">
        <v>1591</v>
      </c>
      <c r="C875" t="s">
        <v>1592</v>
      </c>
      <c r="D875" t="s">
        <v>17</v>
      </c>
      <c r="E875" t="s">
        <v>74</v>
      </c>
      <c r="F875" t="s">
        <v>4424</v>
      </c>
      <c r="G875" t="s">
        <v>7493</v>
      </c>
    </row>
    <row r="876" spans="1:7" x14ac:dyDescent="0.3">
      <c r="A876" t="s">
        <v>1296</v>
      </c>
      <c r="B876" t="s">
        <v>1591</v>
      </c>
      <c r="C876" t="s">
        <v>1592</v>
      </c>
      <c r="D876" t="s">
        <v>17</v>
      </c>
      <c r="E876" t="s">
        <v>75</v>
      </c>
      <c r="F876" t="s">
        <v>4914</v>
      </c>
      <c r="G876" t="s">
        <v>7494</v>
      </c>
    </row>
    <row r="877" spans="1:7" x14ac:dyDescent="0.3">
      <c r="A877" t="s">
        <v>1297</v>
      </c>
      <c r="B877" t="s">
        <v>1591</v>
      </c>
      <c r="C877" t="s">
        <v>1592</v>
      </c>
      <c r="D877" t="s">
        <v>17</v>
      </c>
      <c r="E877" t="s">
        <v>76</v>
      </c>
      <c r="F877" t="s">
        <v>4944</v>
      </c>
      <c r="G877" t="s">
        <v>7495</v>
      </c>
    </row>
    <row r="878" spans="1:7" x14ac:dyDescent="0.3">
      <c r="A878" t="s">
        <v>1298</v>
      </c>
      <c r="B878" t="s">
        <v>1591</v>
      </c>
      <c r="C878" t="s">
        <v>1592</v>
      </c>
      <c r="D878" t="s">
        <v>17</v>
      </c>
      <c r="E878" t="s">
        <v>77</v>
      </c>
      <c r="F878" t="s">
        <v>4622</v>
      </c>
      <c r="G878" t="s">
        <v>7496</v>
      </c>
    </row>
    <row r="879" spans="1:7" x14ac:dyDescent="0.3">
      <c r="A879" t="s">
        <v>1299</v>
      </c>
      <c r="B879" t="s">
        <v>1591</v>
      </c>
      <c r="C879" t="s">
        <v>1592</v>
      </c>
      <c r="D879" t="s">
        <v>17</v>
      </c>
      <c r="E879" t="s">
        <v>78</v>
      </c>
      <c r="F879" t="s">
        <v>4408</v>
      </c>
      <c r="G879" t="s">
        <v>7497</v>
      </c>
    </row>
    <row r="880" spans="1:7" x14ac:dyDescent="0.3">
      <c r="A880" t="s">
        <v>1300</v>
      </c>
      <c r="B880" t="s">
        <v>1591</v>
      </c>
      <c r="C880" t="s">
        <v>1592</v>
      </c>
      <c r="D880" t="s">
        <v>17</v>
      </c>
      <c r="E880" t="s">
        <v>79</v>
      </c>
      <c r="F880" t="s">
        <v>4782</v>
      </c>
      <c r="G880" t="s">
        <v>7498</v>
      </c>
    </row>
    <row r="881" spans="1:7" x14ac:dyDescent="0.3">
      <c r="A881" t="s">
        <v>1301</v>
      </c>
      <c r="B881" t="s">
        <v>1591</v>
      </c>
      <c r="C881" t="s">
        <v>1592</v>
      </c>
      <c r="D881" t="s">
        <v>17</v>
      </c>
      <c r="E881" t="s">
        <v>80</v>
      </c>
      <c r="F881" t="s">
        <v>4808</v>
      </c>
      <c r="G881" t="s">
        <v>7499</v>
      </c>
    </row>
    <row r="882" spans="1:7" x14ac:dyDescent="0.3">
      <c r="A882" t="s">
        <v>1302</v>
      </c>
      <c r="B882" t="s">
        <v>1591</v>
      </c>
      <c r="C882" t="s">
        <v>1592</v>
      </c>
      <c r="D882" t="s">
        <v>17</v>
      </c>
      <c r="E882" t="s">
        <v>81</v>
      </c>
      <c r="F882" t="s">
        <v>5066</v>
      </c>
      <c r="G882" t="s">
        <v>7500</v>
      </c>
    </row>
    <row r="883" spans="1:7" x14ac:dyDescent="0.3">
      <c r="A883" t="s">
        <v>1303</v>
      </c>
      <c r="B883" t="s">
        <v>1591</v>
      </c>
      <c r="C883" t="s">
        <v>1592</v>
      </c>
      <c r="D883" t="s">
        <v>17</v>
      </c>
      <c r="E883" t="s">
        <v>82</v>
      </c>
      <c r="F883" t="s">
        <v>4882</v>
      </c>
      <c r="G883" t="s">
        <v>7501</v>
      </c>
    </row>
    <row r="884" spans="1:7" x14ac:dyDescent="0.3">
      <c r="A884" t="s">
        <v>1304</v>
      </c>
      <c r="B884" t="s">
        <v>1591</v>
      </c>
      <c r="C884" t="s">
        <v>1592</v>
      </c>
      <c r="D884" t="s">
        <v>17</v>
      </c>
      <c r="E884" t="s">
        <v>83</v>
      </c>
      <c r="F884" t="s">
        <v>4420</v>
      </c>
      <c r="G884" t="s">
        <v>7502</v>
      </c>
    </row>
    <row r="885" spans="1:7" x14ac:dyDescent="0.3">
      <c r="A885" t="s">
        <v>1305</v>
      </c>
      <c r="B885" t="s">
        <v>1591</v>
      </c>
      <c r="C885" t="s">
        <v>1592</v>
      </c>
      <c r="D885" t="s">
        <v>17</v>
      </c>
      <c r="E885" t="s">
        <v>84</v>
      </c>
      <c r="F885" t="s">
        <v>4582</v>
      </c>
      <c r="G885" t="s">
        <v>7503</v>
      </c>
    </row>
    <row r="886" spans="1:7" x14ac:dyDescent="0.3">
      <c r="A886" t="s">
        <v>1306</v>
      </c>
      <c r="B886" t="s">
        <v>1591</v>
      </c>
      <c r="C886" t="s">
        <v>1592</v>
      </c>
      <c r="D886" t="s">
        <v>17</v>
      </c>
      <c r="E886" t="s">
        <v>85</v>
      </c>
      <c r="F886" t="s">
        <v>4612</v>
      </c>
      <c r="G886" t="s">
        <v>7504</v>
      </c>
    </row>
    <row r="887" spans="1:7" x14ac:dyDescent="0.3">
      <c r="A887" t="s">
        <v>1307</v>
      </c>
      <c r="B887" t="s">
        <v>1591</v>
      </c>
      <c r="C887" t="s">
        <v>1592</v>
      </c>
      <c r="D887" t="s">
        <v>17</v>
      </c>
      <c r="E887" t="s">
        <v>86</v>
      </c>
      <c r="F887" t="s">
        <v>4744</v>
      </c>
      <c r="G887" t="s">
        <v>7505</v>
      </c>
    </row>
    <row r="888" spans="1:7" x14ac:dyDescent="0.3">
      <c r="A888" t="s">
        <v>1308</v>
      </c>
      <c r="B888" t="s">
        <v>1591</v>
      </c>
      <c r="C888" t="s">
        <v>1592</v>
      </c>
      <c r="D888" t="s">
        <v>17</v>
      </c>
      <c r="E888" t="s">
        <v>87</v>
      </c>
      <c r="F888" t="s">
        <v>4936</v>
      </c>
      <c r="G888" t="s">
        <v>7506</v>
      </c>
    </row>
    <row r="889" spans="1:7" x14ac:dyDescent="0.3">
      <c r="A889" t="s">
        <v>1309</v>
      </c>
      <c r="B889" t="s">
        <v>1591</v>
      </c>
      <c r="C889" t="s">
        <v>1592</v>
      </c>
      <c r="D889" t="s">
        <v>17</v>
      </c>
      <c r="E889" t="s">
        <v>88</v>
      </c>
      <c r="F889" t="s">
        <v>4380</v>
      </c>
      <c r="G889" t="s">
        <v>7507</v>
      </c>
    </row>
    <row r="890" spans="1:7" x14ac:dyDescent="0.3">
      <c r="A890" t="s">
        <v>1310</v>
      </c>
      <c r="B890" t="s">
        <v>1591</v>
      </c>
      <c r="C890" t="s">
        <v>1592</v>
      </c>
      <c r="D890" t="s">
        <v>17</v>
      </c>
      <c r="E890" t="s">
        <v>89</v>
      </c>
      <c r="F890" t="s">
        <v>4436</v>
      </c>
      <c r="G890" t="s">
        <v>7508</v>
      </c>
    </row>
    <row r="891" spans="1:7" x14ac:dyDescent="0.3">
      <c r="A891" t="s">
        <v>1311</v>
      </c>
      <c r="B891" t="s">
        <v>1591</v>
      </c>
      <c r="C891" t="s">
        <v>1592</v>
      </c>
      <c r="D891" t="s">
        <v>17</v>
      </c>
      <c r="E891" t="s">
        <v>90</v>
      </c>
      <c r="F891" t="s">
        <v>4548</v>
      </c>
      <c r="G891" t="s">
        <v>7509</v>
      </c>
    </row>
    <row r="892" spans="1:7" x14ac:dyDescent="0.3">
      <c r="A892" t="s">
        <v>1312</v>
      </c>
      <c r="B892" t="s">
        <v>1591</v>
      </c>
      <c r="C892" t="s">
        <v>1592</v>
      </c>
      <c r="D892" t="s">
        <v>17</v>
      </c>
      <c r="E892" t="s">
        <v>91</v>
      </c>
      <c r="F892" t="s">
        <v>4550</v>
      </c>
      <c r="G892" t="s">
        <v>7510</v>
      </c>
    </row>
    <row r="893" spans="1:7" x14ac:dyDescent="0.3">
      <c r="A893" t="s">
        <v>1313</v>
      </c>
      <c r="B893" t="s">
        <v>1591</v>
      </c>
      <c r="C893" t="s">
        <v>1592</v>
      </c>
      <c r="D893" t="s">
        <v>17</v>
      </c>
      <c r="E893" t="s">
        <v>92</v>
      </c>
      <c r="F893" t="s">
        <v>4994</v>
      </c>
      <c r="G893" t="s">
        <v>7511</v>
      </c>
    </row>
    <row r="894" spans="1:7" x14ac:dyDescent="0.3">
      <c r="A894" t="s">
        <v>1314</v>
      </c>
      <c r="B894" t="s">
        <v>1591</v>
      </c>
      <c r="C894" t="s">
        <v>1592</v>
      </c>
      <c r="D894" t="s">
        <v>17</v>
      </c>
      <c r="E894" t="s">
        <v>93</v>
      </c>
      <c r="F894" t="s">
        <v>4948</v>
      </c>
      <c r="G894" t="s">
        <v>7512</v>
      </c>
    </row>
    <row r="895" spans="1:7" x14ac:dyDescent="0.3">
      <c r="A895" t="s">
        <v>1315</v>
      </c>
      <c r="B895" t="s">
        <v>1591</v>
      </c>
      <c r="C895" t="s">
        <v>1592</v>
      </c>
      <c r="D895" t="s">
        <v>17</v>
      </c>
      <c r="E895" t="s">
        <v>94</v>
      </c>
      <c r="F895" t="s">
        <v>4442</v>
      </c>
      <c r="G895" t="s">
        <v>7513</v>
      </c>
    </row>
    <row r="896" spans="1:7" x14ac:dyDescent="0.3">
      <c r="A896" t="s">
        <v>1316</v>
      </c>
      <c r="B896" t="s">
        <v>1591</v>
      </c>
      <c r="C896" t="s">
        <v>1592</v>
      </c>
      <c r="D896" t="s">
        <v>17</v>
      </c>
      <c r="E896" t="s">
        <v>95</v>
      </c>
      <c r="F896" t="s">
        <v>4660</v>
      </c>
      <c r="G896" t="s">
        <v>7514</v>
      </c>
    </row>
    <row r="897" spans="1:7" x14ac:dyDescent="0.3">
      <c r="A897" t="s">
        <v>1317</v>
      </c>
      <c r="B897" t="s">
        <v>1591</v>
      </c>
      <c r="C897" t="s">
        <v>1592</v>
      </c>
      <c r="D897" t="s">
        <v>17</v>
      </c>
      <c r="E897" t="s">
        <v>96</v>
      </c>
      <c r="F897" t="s">
        <v>4780</v>
      </c>
      <c r="G897" t="s">
        <v>7515</v>
      </c>
    </row>
    <row r="898" spans="1:7" x14ac:dyDescent="0.3">
      <c r="A898" t="s">
        <v>1318</v>
      </c>
      <c r="B898" t="s">
        <v>1591</v>
      </c>
      <c r="C898" t="s">
        <v>1592</v>
      </c>
      <c r="D898" t="s">
        <v>17</v>
      </c>
      <c r="E898" t="s">
        <v>97</v>
      </c>
      <c r="F898" t="s">
        <v>4862</v>
      </c>
      <c r="G898" t="s">
        <v>7516</v>
      </c>
    </row>
    <row r="899" spans="1:7" x14ac:dyDescent="0.3">
      <c r="A899" t="s">
        <v>1319</v>
      </c>
      <c r="B899" t="s">
        <v>1591</v>
      </c>
      <c r="C899" t="s">
        <v>1592</v>
      </c>
      <c r="D899" t="s">
        <v>17</v>
      </c>
      <c r="E899" t="s">
        <v>98</v>
      </c>
      <c r="F899" t="s">
        <v>4990</v>
      </c>
      <c r="G899" t="s">
        <v>7517</v>
      </c>
    </row>
    <row r="900" spans="1:7" x14ac:dyDescent="0.3">
      <c r="A900" t="s">
        <v>1320</v>
      </c>
      <c r="B900" t="s">
        <v>1591</v>
      </c>
      <c r="C900" t="s">
        <v>1592</v>
      </c>
      <c r="D900" t="s">
        <v>17</v>
      </c>
      <c r="E900" t="s">
        <v>99</v>
      </c>
      <c r="F900" t="s">
        <v>4884</v>
      </c>
      <c r="G900" t="s">
        <v>7518</v>
      </c>
    </row>
    <row r="901" spans="1:7" x14ac:dyDescent="0.3">
      <c r="A901" t="s">
        <v>1321</v>
      </c>
      <c r="B901" t="s">
        <v>1591</v>
      </c>
      <c r="C901" t="s">
        <v>1592</v>
      </c>
      <c r="D901" t="s">
        <v>17</v>
      </c>
      <c r="E901" t="s">
        <v>100</v>
      </c>
      <c r="F901" t="s">
        <v>4654</v>
      </c>
      <c r="G901" t="s">
        <v>7519</v>
      </c>
    </row>
    <row r="902" spans="1:7" x14ac:dyDescent="0.3">
      <c r="A902" t="s">
        <v>1322</v>
      </c>
      <c r="B902" t="s">
        <v>1591</v>
      </c>
      <c r="C902" t="s">
        <v>1592</v>
      </c>
      <c r="D902" t="s">
        <v>17</v>
      </c>
      <c r="E902" t="s">
        <v>101</v>
      </c>
      <c r="F902" t="s">
        <v>4758</v>
      </c>
      <c r="G902" t="s">
        <v>7520</v>
      </c>
    </row>
    <row r="903" spans="1:7" x14ac:dyDescent="0.3">
      <c r="A903" t="s">
        <v>1323</v>
      </c>
      <c r="B903" t="s">
        <v>1591</v>
      </c>
      <c r="C903" t="s">
        <v>1592</v>
      </c>
      <c r="D903" t="s">
        <v>17</v>
      </c>
      <c r="E903" t="s">
        <v>102</v>
      </c>
      <c r="F903" t="s">
        <v>5052</v>
      </c>
      <c r="G903" t="s">
        <v>7521</v>
      </c>
    </row>
    <row r="904" spans="1:7" x14ac:dyDescent="0.3">
      <c r="A904" t="s">
        <v>1324</v>
      </c>
      <c r="B904" t="s">
        <v>1591</v>
      </c>
      <c r="C904" t="s">
        <v>1592</v>
      </c>
      <c r="D904" t="s">
        <v>17</v>
      </c>
      <c r="E904" t="s">
        <v>103</v>
      </c>
      <c r="F904" t="s">
        <v>4896</v>
      </c>
      <c r="G904" t="s">
        <v>7522</v>
      </c>
    </row>
    <row r="905" spans="1:7" x14ac:dyDescent="0.3">
      <c r="A905" t="s">
        <v>1325</v>
      </c>
      <c r="B905" t="s">
        <v>1591</v>
      </c>
      <c r="C905" t="s">
        <v>1592</v>
      </c>
      <c r="D905" t="s">
        <v>17</v>
      </c>
      <c r="E905" t="s">
        <v>104</v>
      </c>
      <c r="F905" t="s">
        <v>4480</v>
      </c>
      <c r="G905" t="s">
        <v>7523</v>
      </c>
    </row>
    <row r="906" spans="1:7" x14ac:dyDescent="0.3">
      <c r="A906" t="s">
        <v>1326</v>
      </c>
      <c r="B906" t="s">
        <v>1591</v>
      </c>
      <c r="C906" t="s">
        <v>1592</v>
      </c>
      <c r="D906" t="s">
        <v>17</v>
      </c>
      <c r="E906" t="s">
        <v>105</v>
      </c>
      <c r="F906" t="s">
        <v>4488</v>
      </c>
      <c r="G906" t="s">
        <v>7524</v>
      </c>
    </row>
    <row r="907" spans="1:7" x14ac:dyDescent="0.3">
      <c r="A907" t="s">
        <v>1327</v>
      </c>
      <c r="B907" t="s">
        <v>1591</v>
      </c>
      <c r="C907" t="s">
        <v>1592</v>
      </c>
      <c r="D907" t="s">
        <v>17</v>
      </c>
      <c r="E907" t="s">
        <v>106</v>
      </c>
      <c r="F907" t="s">
        <v>4498</v>
      </c>
      <c r="G907" t="s">
        <v>7525</v>
      </c>
    </row>
    <row r="908" spans="1:7" x14ac:dyDescent="0.3">
      <c r="A908" t="s">
        <v>1328</v>
      </c>
      <c r="B908" t="s">
        <v>1591</v>
      </c>
      <c r="C908" t="s">
        <v>1592</v>
      </c>
      <c r="D908" t="s">
        <v>17</v>
      </c>
      <c r="E908" t="s">
        <v>107</v>
      </c>
      <c r="F908" t="s">
        <v>4540</v>
      </c>
      <c r="G908" t="s">
        <v>7526</v>
      </c>
    </row>
    <row r="909" spans="1:7" x14ac:dyDescent="0.3">
      <c r="A909" t="s">
        <v>1329</v>
      </c>
      <c r="B909" t="s">
        <v>1591</v>
      </c>
      <c r="C909" t="s">
        <v>1592</v>
      </c>
      <c r="D909" t="s">
        <v>17</v>
      </c>
      <c r="E909" t="s">
        <v>108</v>
      </c>
      <c r="F909" t="s">
        <v>4578</v>
      </c>
      <c r="G909" t="s">
        <v>7527</v>
      </c>
    </row>
    <row r="910" spans="1:7" x14ac:dyDescent="0.3">
      <c r="A910" t="s">
        <v>1330</v>
      </c>
      <c r="B910" t="s">
        <v>1591</v>
      </c>
      <c r="C910" t="s">
        <v>1592</v>
      </c>
      <c r="D910" t="s">
        <v>17</v>
      </c>
      <c r="E910" t="s">
        <v>109</v>
      </c>
      <c r="F910" t="s">
        <v>4644</v>
      </c>
      <c r="G910" t="s">
        <v>7528</v>
      </c>
    </row>
    <row r="911" spans="1:7" x14ac:dyDescent="0.3">
      <c r="A911" t="s">
        <v>1331</v>
      </c>
      <c r="B911" t="s">
        <v>1591</v>
      </c>
      <c r="C911" t="s">
        <v>1592</v>
      </c>
      <c r="D911" t="s">
        <v>17</v>
      </c>
      <c r="E911" t="s">
        <v>110</v>
      </c>
      <c r="F911" t="s">
        <v>4696</v>
      </c>
      <c r="G911" t="s">
        <v>7529</v>
      </c>
    </row>
    <row r="912" spans="1:7" x14ac:dyDescent="0.3">
      <c r="A912" t="s">
        <v>1332</v>
      </c>
      <c r="B912" t="s">
        <v>1591</v>
      </c>
      <c r="C912" t="s">
        <v>1592</v>
      </c>
      <c r="D912" t="s">
        <v>17</v>
      </c>
      <c r="E912" t="s">
        <v>111</v>
      </c>
      <c r="F912" t="s">
        <v>4704</v>
      </c>
      <c r="G912" t="s">
        <v>7530</v>
      </c>
    </row>
    <row r="913" spans="1:7" x14ac:dyDescent="0.3">
      <c r="A913" t="s">
        <v>1333</v>
      </c>
      <c r="B913" t="s">
        <v>1591</v>
      </c>
      <c r="C913" t="s">
        <v>1592</v>
      </c>
      <c r="D913" t="s">
        <v>17</v>
      </c>
      <c r="E913" t="s">
        <v>112</v>
      </c>
      <c r="F913" t="s">
        <v>4728</v>
      </c>
      <c r="G913" t="s">
        <v>7531</v>
      </c>
    </row>
    <row r="914" spans="1:7" x14ac:dyDescent="0.3">
      <c r="A914" t="s">
        <v>1334</v>
      </c>
      <c r="B914" t="s">
        <v>1591</v>
      </c>
      <c r="C914" t="s">
        <v>1592</v>
      </c>
      <c r="D914" t="s">
        <v>17</v>
      </c>
      <c r="E914" t="s">
        <v>113</v>
      </c>
      <c r="F914" t="s">
        <v>4754</v>
      </c>
      <c r="G914" t="s">
        <v>7532</v>
      </c>
    </row>
    <row r="915" spans="1:7" x14ac:dyDescent="0.3">
      <c r="A915" t="s">
        <v>1335</v>
      </c>
      <c r="B915" t="s">
        <v>1591</v>
      </c>
      <c r="C915" t="s">
        <v>1592</v>
      </c>
      <c r="D915" t="s">
        <v>17</v>
      </c>
      <c r="E915" t="s">
        <v>114</v>
      </c>
      <c r="F915" t="s">
        <v>4810</v>
      </c>
      <c r="G915" t="s">
        <v>7533</v>
      </c>
    </row>
    <row r="916" spans="1:7" x14ac:dyDescent="0.3">
      <c r="A916" t="s">
        <v>1336</v>
      </c>
      <c r="B916" t="s">
        <v>1591</v>
      </c>
      <c r="C916" t="s">
        <v>1592</v>
      </c>
      <c r="D916" t="s">
        <v>17</v>
      </c>
      <c r="E916" t="s">
        <v>115</v>
      </c>
      <c r="F916" t="s">
        <v>4814</v>
      </c>
      <c r="G916" t="s">
        <v>7534</v>
      </c>
    </row>
    <row r="917" spans="1:7" x14ac:dyDescent="0.3">
      <c r="A917" t="s">
        <v>1337</v>
      </c>
      <c r="B917" t="s">
        <v>1591</v>
      </c>
      <c r="C917" t="s">
        <v>1592</v>
      </c>
      <c r="D917" t="s">
        <v>17</v>
      </c>
      <c r="E917" t="s">
        <v>116</v>
      </c>
      <c r="F917" t="s">
        <v>4888</v>
      </c>
      <c r="G917" t="s">
        <v>7535</v>
      </c>
    </row>
    <row r="918" spans="1:7" x14ac:dyDescent="0.3">
      <c r="A918" t="s">
        <v>1338</v>
      </c>
      <c r="B918" t="s">
        <v>1591</v>
      </c>
      <c r="C918" t="s">
        <v>1592</v>
      </c>
      <c r="D918" t="s">
        <v>17</v>
      </c>
      <c r="E918" t="s">
        <v>117</v>
      </c>
      <c r="F918" t="s">
        <v>4908</v>
      </c>
      <c r="G918" t="s">
        <v>7536</v>
      </c>
    </row>
    <row r="919" spans="1:7" x14ac:dyDescent="0.3">
      <c r="A919" t="s">
        <v>1339</v>
      </c>
      <c r="B919" t="s">
        <v>1591</v>
      </c>
      <c r="C919" t="s">
        <v>1592</v>
      </c>
      <c r="D919" t="s">
        <v>17</v>
      </c>
      <c r="E919" t="s">
        <v>118</v>
      </c>
      <c r="F919" t="s">
        <v>4910</v>
      </c>
      <c r="G919" t="s">
        <v>7537</v>
      </c>
    </row>
    <row r="920" spans="1:7" x14ac:dyDescent="0.3">
      <c r="A920" t="s">
        <v>1340</v>
      </c>
      <c r="B920" t="s">
        <v>1591</v>
      </c>
      <c r="C920" t="s">
        <v>1592</v>
      </c>
      <c r="D920" t="s">
        <v>17</v>
      </c>
      <c r="E920" t="s">
        <v>119</v>
      </c>
      <c r="F920" t="s">
        <v>4982</v>
      </c>
      <c r="G920" t="s">
        <v>7538</v>
      </c>
    </row>
    <row r="921" spans="1:7" x14ac:dyDescent="0.3">
      <c r="A921" t="s">
        <v>1341</v>
      </c>
      <c r="B921" t="s">
        <v>1591</v>
      </c>
      <c r="C921" t="s">
        <v>1592</v>
      </c>
      <c r="D921" t="s">
        <v>17</v>
      </c>
      <c r="E921" t="s">
        <v>120</v>
      </c>
      <c r="F921" t="s">
        <v>4816</v>
      </c>
      <c r="G921" t="s">
        <v>7539</v>
      </c>
    </row>
    <row r="922" spans="1:7" x14ac:dyDescent="0.3">
      <c r="A922" t="s">
        <v>1342</v>
      </c>
      <c r="B922" t="s">
        <v>1591</v>
      </c>
      <c r="C922" t="s">
        <v>1592</v>
      </c>
      <c r="D922" t="s">
        <v>17</v>
      </c>
      <c r="E922" t="s">
        <v>121</v>
      </c>
      <c r="F922" t="s">
        <v>4614</v>
      </c>
      <c r="G922" t="s">
        <v>7540</v>
      </c>
    </row>
    <row r="923" spans="1:7" x14ac:dyDescent="0.3">
      <c r="A923" t="s">
        <v>1343</v>
      </c>
      <c r="B923" t="s">
        <v>1591</v>
      </c>
      <c r="C923" t="s">
        <v>1592</v>
      </c>
      <c r="D923" t="s">
        <v>17</v>
      </c>
      <c r="E923" t="s">
        <v>122</v>
      </c>
      <c r="F923" t="s">
        <v>4658</v>
      </c>
      <c r="G923" t="s">
        <v>7541</v>
      </c>
    </row>
    <row r="924" spans="1:7" x14ac:dyDescent="0.3">
      <c r="A924" t="s">
        <v>1344</v>
      </c>
      <c r="B924" t="s">
        <v>1591</v>
      </c>
      <c r="C924" t="s">
        <v>1592</v>
      </c>
      <c r="D924" t="s">
        <v>17</v>
      </c>
      <c r="E924" t="s">
        <v>123</v>
      </c>
      <c r="F924" t="s">
        <v>4706</v>
      </c>
      <c r="G924" t="s">
        <v>7542</v>
      </c>
    </row>
    <row r="925" spans="1:7" x14ac:dyDescent="0.3">
      <c r="A925" t="s">
        <v>1345</v>
      </c>
      <c r="B925" t="s">
        <v>1591</v>
      </c>
      <c r="C925" t="s">
        <v>1592</v>
      </c>
      <c r="D925" t="s">
        <v>17</v>
      </c>
      <c r="E925" t="s">
        <v>124</v>
      </c>
      <c r="F925" t="s">
        <v>4738</v>
      </c>
      <c r="G925" t="s">
        <v>7543</v>
      </c>
    </row>
    <row r="926" spans="1:7" x14ac:dyDescent="0.3">
      <c r="A926" t="s">
        <v>1346</v>
      </c>
      <c r="B926" t="s">
        <v>1591</v>
      </c>
      <c r="C926" t="s">
        <v>1592</v>
      </c>
      <c r="D926" t="s">
        <v>17</v>
      </c>
      <c r="E926" t="s">
        <v>125</v>
      </c>
      <c r="F926" t="s">
        <v>4784</v>
      </c>
      <c r="G926" t="s">
        <v>7544</v>
      </c>
    </row>
    <row r="927" spans="1:7" x14ac:dyDescent="0.3">
      <c r="A927" t="s">
        <v>1347</v>
      </c>
      <c r="B927" t="s">
        <v>1591</v>
      </c>
      <c r="C927" t="s">
        <v>1592</v>
      </c>
      <c r="D927" t="s">
        <v>17</v>
      </c>
      <c r="E927" t="s">
        <v>126</v>
      </c>
      <c r="F927" t="s">
        <v>4950</v>
      </c>
      <c r="G927" t="s">
        <v>7545</v>
      </c>
    </row>
    <row r="928" spans="1:7" x14ac:dyDescent="0.3">
      <c r="A928" t="s">
        <v>1348</v>
      </c>
      <c r="B928" t="s">
        <v>1591</v>
      </c>
      <c r="C928" t="s">
        <v>1592</v>
      </c>
      <c r="D928" t="s">
        <v>17</v>
      </c>
      <c r="E928" t="s">
        <v>127</v>
      </c>
      <c r="F928" t="s">
        <v>4456</v>
      </c>
      <c r="G928" t="s">
        <v>7546</v>
      </c>
    </row>
    <row r="929" spans="1:7" x14ac:dyDescent="0.3">
      <c r="A929" t="s">
        <v>1349</v>
      </c>
      <c r="B929" t="s">
        <v>1591</v>
      </c>
      <c r="C929" t="s">
        <v>1592</v>
      </c>
      <c r="D929" t="s">
        <v>17</v>
      </c>
      <c r="E929" t="s">
        <v>128</v>
      </c>
      <c r="F929" t="s">
        <v>4466</v>
      </c>
      <c r="G929" t="s">
        <v>7547</v>
      </c>
    </row>
    <row r="930" spans="1:7" x14ac:dyDescent="0.3">
      <c r="A930" t="s">
        <v>1350</v>
      </c>
      <c r="B930" t="s">
        <v>1591</v>
      </c>
      <c r="C930" t="s">
        <v>1592</v>
      </c>
      <c r="D930" t="s">
        <v>17</v>
      </c>
      <c r="E930" t="s">
        <v>129</v>
      </c>
      <c r="F930" t="s">
        <v>4670</v>
      </c>
      <c r="G930" t="s">
        <v>7548</v>
      </c>
    </row>
    <row r="931" spans="1:7" x14ac:dyDescent="0.3">
      <c r="A931" t="s">
        <v>1351</v>
      </c>
      <c r="B931" t="s">
        <v>1591</v>
      </c>
      <c r="C931" t="s">
        <v>1592</v>
      </c>
      <c r="D931" t="s">
        <v>17</v>
      </c>
      <c r="E931" t="s">
        <v>130</v>
      </c>
      <c r="F931" t="s">
        <v>4734</v>
      </c>
      <c r="G931" t="s">
        <v>7549</v>
      </c>
    </row>
    <row r="932" spans="1:7" x14ac:dyDescent="0.3">
      <c r="A932" t="s">
        <v>1352</v>
      </c>
      <c r="B932" t="s">
        <v>1591</v>
      </c>
      <c r="C932" t="s">
        <v>1592</v>
      </c>
      <c r="D932" t="s">
        <v>17</v>
      </c>
      <c r="E932" t="s">
        <v>131</v>
      </c>
      <c r="F932" t="s">
        <v>4776</v>
      </c>
      <c r="G932" t="s">
        <v>7550</v>
      </c>
    </row>
    <row r="933" spans="1:7" x14ac:dyDescent="0.3">
      <c r="A933" t="s">
        <v>1353</v>
      </c>
      <c r="B933" t="s">
        <v>1591</v>
      </c>
      <c r="C933" t="s">
        <v>1592</v>
      </c>
      <c r="D933" t="s">
        <v>17</v>
      </c>
      <c r="E933" t="s">
        <v>132</v>
      </c>
      <c r="F933" t="s">
        <v>4804</v>
      </c>
      <c r="G933" t="s">
        <v>7551</v>
      </c>
    </row>
    <row r="934" spans="1:7" x14ac:dyDescent="0.3">
      <c r="A934" t="s">
        <v>1354</v>
      </c>
      <c r="B934" t="s">
        <v>1591</v>
      </c>
      <c r="C934" t="s">
        <v>1592</v>
      </c>
      <c r="D934" t="s">
        <v>17</v>
      </c>
      <c r="E934" t="s">
        <v>133</v>
      </c>
      <c r="F934" t="s">
        <v>4824</v>
      </c>
      <c r="G934" t="s">
        <v>7552</v>
      </c>
    </row>
    <row r="935" spans="1:7" x14ac:dyDescent="0.3">
      <c r="A935" t="s">
        <v>1355</v>
      </c>
      <c r="B935" t="s">
        <v>1591</v>
      </c>
      <c r="C935" t="s">
        <v>1592</v>
      </c>
      <c r="D935" t="s">
        <v>17</v>
      </c>
      <c r="E935" t="s">
        <v>134</v>
      </c>
      <c r="F935" t="s">
        <v>4850</v>
      </c>
      <c r="G935" t="s">
        <v>7553</v>
      </c>
    </row>
    <row r="936" spans="1:7" x14ac:dyDescent="0.3">
      <c r="A936" t="s">
        <v>1356</v>
      </c>
      <c r="B936" t="s">
        <v>1591</v>
      </c>
      <c r="C936" t="s">
        <v>1592</v>
      </c>
      <c r="D936" t="s">
        <v>17</v>
      </c>
      <c r="E936" t="s">
        <v>135</v>
      </c>
      <c r="F936" t="s">
        <v>4986</v>
      </c>
      <c r="G936" t="s">
        <v>7554</v>
      </c>
    </row>
    <row r="937" spans="1:7" x14ac:dyDescent="0.3">
      <c r="A937" t="s">
        <v>1357</v>
      </c>
      <c r="B937" t="s">
        <v>1591</v>
      </c>
      <c r="C937" t="s">
        <v>1592</v>
      </c>
      <c r="D937" t="s">
        <v>17</v>
      </c>
      <c r="E937" t="s">
        <v>136</v>
      </c>
      <c r="F937" t="s">
        <v>5000</v>
      </c>
      <c r="G937" t="s">
        <v>7555</v>
      </c>
    </row>
    <row r="938" spans="1:7" x14ac:dyDescent="0.3">
      <c r="A938" t="s">
        <v>1358</v>
      </c>
      <c r="B938" t="s">
        <v>1591</v>
      </c>
      <c r="C938" t="s">
        <v>1592</v>
      </c>
      <c r="D938" t="s">
        <v>17</v>
      </c>
      <c r="E938" t="s">
        <v>137</v>
      </c>
      <c r="F938" t="s">
        <v>4508</v>
      </c>
      <c r="G938" t="s">
        <v>7556</v>
      </c>
    </row>
    <row r="939" spans="1:7" x14ac:dyDescent="0.3">
      <c r="A939" t="s">
        <v>1359</v>
      </c>
      <c r="B939" t="s">
        <v>1591</v>
      </c>
      <c r="C939" t="s">
        <v>1592</v>
      </c>
      <c r="D939" t="s">
        <v>17</v>
      </c>
      <c r="E939" t="s">
        <v>138</v>
      </c>
      <c r="F939" t="s">
        <v>4532</v>
      </c>
      <c r="G939" t="s">
        <v>7557</v>
      </c>
    </row>
    <row r="940" spans="1:7" x14ac:dyDescent="0.3">
      <c r="A940" t="s">
        <v>1360</v>
      </c>
      <c r="B940" t="s">
        <v>1591</v>
      </c>
      <c r="C940" t="s">
        <v>1592</v>
      </c>
      <c r="D940" t="s">
        <v>17</v>
      </c>
      <c r="E940" t="s">
        <v>139</v>
      </c>
      <c r="F940" t="s">
        <v>4552</v>
      </c>
      <c r="G940" t="s">
        <v>7558</v>
      </c>
    </row>
    <row r="941" spans="1:7" x14ac:dyDescent="0.3">
      <c r="A941" t="s">
        <v>1361</v>
      </c>
      <c r="B941" t="s">
        <v>1591</v>
      </c>
      <c r="C941" t="s">
        <v>1592</v>
      </c>
      <c r="D941" t="s">
        <v>17</v>
      </c>
      <c r="E941" t="s">
        <v>27</v>
      </c>
      <c r="F941" t="s">
        <v>4714</v>
      </c>
      <c r="G941" t="s">
        <v>7559</v>
      </c>
    </row>
    <row r="942" spans="1:7" x14ac:dyDescent="0.3">
      <c r="A942" t="s">
        <v>1362</v>
      </c>
      <c r="B942" t="s">
        <v>1591</v>
      </c>
      <c r="C942" t="s">
        <v>1592</v>
      </c>
      <c r="D942" t="s">
        <v>17</v>
      </c>
      <c r="E942" t="s">
        <v>140</v>
      </c>
      <c r="F942" t="s">
        <v>4790</v>
      </c>
      <c r="G942" t="s">
        <v>7560</v>
      </c>
    </row>
    <row r="943" spans="1:7" x14ac:dyDescent="0.3">
      <c r="A943" t="s">
        <v>1363</v>
      </c>
      <c r="B943" t="s">
        <v>1591</v>
      </c>
      <c r="C943" t="s">
        <v>1592</v>
      </c>
      <c r="D943" t="s">
        <v>17</v>
      </c>
      <c r="E943" t="s">
        <v>141</v>
      </c>
      <c r="F943" t="s">
        <v>4796</v>
      </c>
      <c r="G943" t="s">
        <v>7561</v>
      </c>
    </row>
    <row r="944" spans="1:7" x14ac:dyDescent="0.3">
      <c r="A944" t="s">
        <v>1364</v>
      </c>
      <c r="B944" t="s">
        <v>1591</v>
      </c>
      <c r="C944" t="s">
        <v>1592</v>
      </c>
      <c r="D944" t="s">
        <v>17</v>
      </c>
      <c r="E944" t="s">
        <v>142</v>
      </c>
      <c r="F944" t="s">
        <v>4918</v>
      </c>
      <c r="G944" t="s">
        <v>7562</v>
      </c>
    </row>
    <row r="945" spans="1:7" x14ac:dyDescent="0.3">
      <c r="A945" t="s">
        <v>1365</v>
      </c>
      <c r="B945" t="s">
        <v>1591</v>
      </c>
      <c r="C945" t="s">
        <v>1592</v>
      </c>
      <c r="D945" t="s">
        <v>17</v>
      </c>
      <c r="E945" t="s">
        <v>143</v>
      </c>
      <c r="F945" t="s">
        <v>4942</v>
      </c>
      <c r="G945" t="s">
        <v>7563</v>
      </c>
    </row>
    <row r="946" spans="1:7" x14ac:dyDescent="0.3">
      <c r="A946" t="s">
        <v>1366</v>
      </c>
      <c r="B946" t="s">
        <v>1591</v>
      </c>
      <c r="C946" t="s">
        <v>1592</v>
      </c>
      <c r="D946" t="s">
        <v>17</v>
      </c>
      <c r="E946" t="s">
        <v>144</v>
      </c>
      <c r="F946" t="s">
        <v>4976</v>
      </c>
      <c r="G946" t="s">
        <v>7564</v>
      </c>
    </row>
    <row r="947" spans="1:7" x14ac:dyDescent="0.3">
      <c r="A947" t="s">
        <v>1367</v>
      </c>
      <c r="B947" t="s">
        <v>1591</v>
      </c>
      <c r="C947" t="s">
        <v>1592</v>
      </c>
      <c r="D947" t="s">
        <v>17</v>
      </c>
      <c r="E947" t="s">
        <v>145</v>
      </c>
      <c r="F947" t="s">
        <v>4444</v>
      </c>
      <c r="G947" t="s">
        <v>7565</v>
      </c>
    </row>
    <row r="948" spans="1:7" x14ac:dyDescent="0.3">
      <c r="A948" t="s">
        <v>1368</v>
      </c>
      <c r="B948" t="s">
        <v>1591</v>
      </c>
      <c r="C948" t="s">
        <v>1592</v>
      </c>
      <c r="D948" t="s">
        <v>17</v>
      </c>
      <c r="E948" t="s">
        <v>146</v>
      </c>
      <c r="F948" t="s">
        <v>4452</v>
      </c>
      <c r="G948" t="s">
        <v>7566</v>
      </c>
    </row>
    <row r="949" spans="1:7" x14ac:dyDescent="0.3">
      <c r="A949" t="s">
        <v>1369</v>
      </c>
      <c r="B949" t="s">
        <v>1591</v>
      </c>
      <c r="C949" t="s">
        <v>1592</v>
      </c>
      <c r="D949" t="s">
        <v>17</v>
      </c>
      <c r="E949" t="s">
        <v>147</v>
      </c>
      <c r="F949" t="s">
        <v>4792</v>
      </c>
      <c r="G949" t="s">
        <v>7567</v>
      </c>
    </row>
    <row r="950" spans="1:7" x14ac:dyDescent="0.3">
      <c r="A950" t="s">
        <v>1370</v>
      </c>
      <c r="B950" t="s">
        <v>1591</v>
      </c>
      <c r="C950" t="s">
        <v>1592</v>
      </c>
      <c r="D950" t="s">
        <v>17</v>
      </c>
      <c r="E950" t="s">
        <v>148</v>
      </c>
      <c r="F950" t="s">
        <v>4534</v>
      </c>
      <c r="G950" t="s">
        <v>7568</v>
      </c>
    </row>
    <row r="951" spans="1:7" x14ac:dyDescent="0.3">
      <c r="A951" t="s">
        <v>1371</v>
      </c>
      <c r="B951" t="s">
        <v>1591</v>
      </c>
      <c r="C951" t="s">
        <v>1592</v>
      </c>
      <c r="D951" t="s">
        <v>17</v>
      </c>
      <c r="E951" t="s">
        <v>149</v>
      </c>
      <c r="F951" t="s">
        <v>4586</v>
      </c>
      <c r="G951" t="s">
        <v>7569</v>
      </c>
    </row>
    <row r="952" spans="1:7" x14ac:dyDescent="0.3">
      <c r="A952" t="s">
        <v>1372</v>
      </c>
      <c r="B952" t="s">
        <v>1591</v>
      </c>
      <c r="C952" t="s">
        <v>1592</v>
      </c>
      <c r="D952" t="s">
        <v>17</v>
      </c>
      <c r="E952" t="s">
        <v>150</v>
      </c>
      <c r="F952" t="s">
        <v>4652</v>
      </c>
      <c r="G952" t="s">
        <v>7570</v>
      </c>
    </row>
    <row r="953" spans="1:7" x14ac:dyDescent="0.3">
      <c r="A953" t="s">
        <v>1373</v>
      </c>
      <c r="B953" t="s">
        <v>1591</v>
      </c>
      <c r="C953" t="s">
        <v>1592</v>
      </c>
      <c r="D953" t="s">
        <v>17</v>
      </c>
      <c r="E953" t="s">
        <v>151</v>
      </c>
      <c r="F953" t="s">
        <v>4724</v>
      </c>
      <c r="G953" t="s">
        <v>7571</v>
      </c>
    </row>
    <row r="954" spans="1:7" x14ac:dyDescent="0.3">
      <c r="A954" t="s">
        <v>1374</v>
      </c>
      <c r="B954" t="s">
        <v>1591</v>
      </c>
      <c r="C954" t="s">
        <v>1592</v>
      </c>
      <c r="D954" t="s">
        <v>17</v>
      </c>
      <c r="E954" t="s">
        <v>152</v>
      </c>
      <c r="F954" t="s">
        <v>4900</v>
      </c>
      <c r="G954" t="s">
        <v>7572</v>
      </c>
    </row>
    <row r="955" spans="1:7" x14ac:dyDescent="0.3">
      <c r="A955" t="s">
        <v>1375</v>
      </c>
      <c r="B955" t="s">
        <v>1591</v>
      </c>
      <c r="C955" t="s">
        <v>1592</v>
      </c>
      <c r="D955" t="s">
        <v>17</v>
      </c>
      <c r="E955" t="s">
        <v>153</v>
      </c>
      <c r="F955" t="s">
        <v>4928</v>
      </c>
      <c r="G955" t="s">
        <v>7573</v>
      </c>
    </row>
    <row r="956" spans="1:7" x14ac:dyDescent="0.3">
      <c r="A956" t="s">
        <v>1376</v>
      </c>
      <c r="B956" t="s">
        <v>1591</v>
      </c>
      <c r="C956" t="s">
        <v>1592</v>
      </c>
      <c r="D956" t="s">
        <v>17</v>
      </c>
      <c r="E956" t="s">
        <v>154</v>
      </c>
      <c r="F956" t="s">
        <v>4932</v>
      </c>
      <c r="G956" t="s">
        <v>7574</v>
      </c>
    </row>
    <row r="957" spans="1:7" x14ac:dyDescent="0.3">
      <c r="A957" t="s">
        <v>1377</v>
      </c>
      <c r="B957" t="s">
        <v>1591</v>
      </c>
      <c r="C957" t="s">
        <v>1592</v>
      </c>
      <c r="D957" t="s">
        <v>17</v>
      </c>
      <c r="E957" t="s">
        <v>155</v>
      </c>
      <c r="F957" t="s">
        <v>5008</v>
      </c>
      <c r="G957" t="s">
        <v>7575</v>
      </c>
    </row>
    <row r="958" spans="1:7" x14ac:dyDescent="0.3">
      <c r="A958" t="s">
        <v>1378</v>
      </c>
      <c r="B958" t="s">
        <v>1591</v>
      </c>
      <c r="C958" t="s">
        <v>1592</v>
      </c>
      <c r="D958" t="s">
        <v>17</v>
      </c>
      <c r="E958" t="s">
        <v>156</v>
      </c>
      <c r="F958" t="s">
        <v>5042</v>
      </c>
      <c r="G958" t="s">
        <v>7576</v>
      </c>
    </row>
    <row r="959" spans="1:7" x14ac:dyDescent="0.3">
      <c r="A959" t="s">
        <v>1379</v>
      </c>
      <c r="B959" t="s">
        <v>1591</v>
      </c>
      <c r="C959" t="s">
        <v>1592</v>
      </c>
      <c r="D959" t="s">
        <v>17</v>
      </c>
      <c r="E959" t="s">
        <v>157</v>
      </c>
      <c r="F959" t="s">
        <v>4656</v>
      </c>
      <c r="G959" t="s">
        <v>7577</v>
      </c>
    </row>
    <row r="960" spans="1:7" x14ac:dyDescent="0.3">
      <c r="A960" t="s">
        <v>1380</v>
      </c>
      <c r="B960" t="s">
        <v>1591</v>
      </c>
      <c r="C960" t="s">
        <v>1592</v>
      </c>
      <c r="D960" t="s">
        <v>17</v>
      </c>
      <c r="E960" t="s">
        <v>158</v>
      </c>
      <c r="F960" t="s">
        <v>4490</v>
      </c>
      <c r="G960" t="s">
        <v>7578</v>
      </c>
    </row>
    <row r="961" spans="1:7" x14ac:dyDescent="0.3">
      <c r="A961" t="s">
        <v>1381</v>
      </c>
      <c r="B961" t="s">
        <v>1591</v>
      </c>
      <c r="C961" t="s">
        <v>1592</v>
      </c>
      <c r="D961" t="s">
        <v>17</v>
      </c>
      <c r="E961" t="s">
        <v>159</v>
      </c>
      <c r="F961" t="s">
        <v>4674</v>
      </c>
      <c r="G961" t="s">
        <v>7579</v>
      </c>
    </row>
    <row r="962" spans="1:7" x14ac:dyDescent="0.3">
      <c r="A962" t="s">
        <v>1382</v>
      </c>
      <c r="B962" t="s">
        <v>1591</v>
      </c>
      <c r="C962" t="s">
        <v>1592</v>
      </c>
      <c r="D962" t="s">
        <v>17</v>
      </c>
      <c r="E962" t="s">
        <v>160</v>
      </c>
      <c r="F962" t="s">
        <v>4786</v>
      </c>
      <c r="G962" t="s">
        <v>7580</v>
      </c>
    </row>
    <row r="963" spans="1:7" x14ac:dyDescent="0.3">
      <c r="A963" t="s">
        <v>1383</v>
      </c>
      <c r="B963" t="s">
        <v>1591</v>
      </c>
      <c r="C963" t="s">
        <v>1592</v>
      </c>
      <c r="D963" t="s">
        <v>17</v>
      </c>
      <c r="E963" t="s">
        <v>161</v>
      </c>
      <c r="F963" t="s">
        <v>4912</v>
      </c>
      <c r="G963" t="s">
        <v>7581</v>
      </c>
    </row>
    <row r="964" spans="1:7" x14ac:dyDescent="0.3">
      <c r="A964" t="s">
        <v>1384</v>
      </c>
      <c r="B964" t="s">
        <v>1591</v>
      </c>
      <c r="C964" t="s">
        <v>1592</v>
      </c>
      <c r="D964" t="s">
        <v>17</v>
      </c>
      <c r="E964" t="s">
        <v>162</v>
      </c>
      <c r="F964" t="s">
        <v>4956</v>
      </c>
      <c r="G964" t="s">
        <v>7582</v>
      </c>
    </row>
    <row r="965" spans="1:7" x14ac:dyDescent="0.3">
      <c r="A965" t="s">
        <v>1385</v>
      </c>
      <c r="B965" t="s">
        <v>1591</v>
      </c>
      <c r="C965" t="s">
        <v>1592</v>
      </c>
      <c r="D965" t="s">
        <v>17</v>
      </c>
      <c r="E965" t="s">
        <v>163</v>
      </c>
      <c r="F965" t="s">
        <v>5050</v>
      </c>
      <c r="G965" t="s">
        <v>7583</v>
      </c>
    </row>
    <row r="966" spans="1:7" x14ac:dyDescent="0.3">
      <c r="A966" t="s">
        <v>1386</v>
      </c>
      <c r="B966" t="s">
        <v>1591</v>
      </c>
      <c r="C966" t="s">
        <v>1592</v>
      </c>
      <c r="D966" t="s">
        <v>17</v>
      </c>
      <c r="E966" t="s">
        <v>164</v>
      </c>
      <c r="F966" t="s">
        <v>5060</v>
      </c>
      <c r="G966" t="s">
        <v>7584</v>
      </c>
    </row>
    <row r="967" spans="1:7" x14ac:dyDescent="0.3">
      <c r="A967" t="s">
        <v>1387</v>
      </c>
      <c r="B967" t="s">
        <v>1591</v>
      </c>
      <c r="C967" t="s">
        <v>1592</v>
      </c>
      <c r="D967" t="s">
        <v>17</v>
      </c>
      <c r="E967" t="s">
        <v>165</v>
      </c>
      <c r="F967" t="s">
        <v>4502</v>
      </c>
      <c r="G967" t="s">
        <v>7585</v>
      </c>
    </row>
    <row r="968" spans="1:7" x14ac:dyDescent="0.3">
      <c r="A968" t="s">
        <v>1388</v>
      </c>
      <c r="B968" t="s">
        <v>1591</v>
      </c>
      <c r="C968" t="s">
        <v>1592</v>
      </c>
      <c r="D968" t="s">
        <v>17</v>
      </c>
      <c r="E968" t="s">
        <v>166</v>
      </c>
      <c r="F968" t="s">
        <v>4516</v>
      </c>
      <c r="G968" t="s">
        <v>7586</v>
      </c>
    </row>
    <row r="969" spans="1:7" x14ac:dyDescent="0.3">
      <c r="A969" t="s">
        <v>1389</v>
      </c>
      <c r="B969" t="s">
        <v>1591</v>
      </c>
      <c r="C969" t="s">
        <v>1592</v>
      </c>
      <c r="D969" t="s">
        <v>17</v>
      </c>
      <c r="E969" t="s">
        <v>167</v>
      </c>
      <c r="F969" t="s">
        <v>4458</v>
      </c>
      <c r="G969" t="s">
        <v>7587</v>
      </c>
    </row>
    <row r="970" spans="1:7" x14ac:dyDescent="0.3">
      <c r="A970" t="s">
        <v>1390</v>
      </c>
      <c r="B970" t="s">
        <v>1591</v>
      </c>
      <c r="C970" t="s">
        <v>1592</v>
      </c>
      <c r="D970" t="s">
        <v>17</v>
      </c>
      <c r="E970" t="s">
        <v>168</v>
      </c>
      <c r="F970" t="s">
        <v>4558</v>
      </c>
      <c r="G970" t="s">
        <v>7588</v>
      </c>
    </row>
    <row r="971" spans="1:7" x14ac:dyDescent="0.3">
      <c r="A971" t="s">
        <v>1391</v>
      </c>
      <c r="B971" t="s">
        <v>1591</v>
      </c>
      <c r="C971" t="s">
        <v>1592</v>
      </c>
      <c r="D971" t="s">
        <v>17</v>
      </c>
      <c r="E971" t="s">
        <v>169</v>
      </c>
      <c r="F971" t="s">
        <v>4590</v>
      </c>
      <c r="G971" t="s">
        <v>7589</v>
      </c>
    </row>
    <row r="972" spans="1:7" x14ac:dyDescent="0.3">
      <c r="A972" t="s">
        <v>1392</v>
      </c>
      <c r="B972" t="s">
        <v>1591</v>
      </c>
      <c r="C972" t="s">
        <v>1592</v>
      </c>
      <c r="D972" t="s">
        <v>17</v>
      </c>
      <c r="E972" t="s">
        <v>170</v>
      </c>
      <c r="F972" t="s">
        <v>4692</v>
      </c>
      <c r="G972" t="s">
        <v>7590</v>
      </c>
    </row>
    <row r="973" spans="1:7" x14ac:dyDescent="0.3">
      <c r="A973" t="s">
        <v>1393</v>
      </c>
      <c r="B973" t="s">
        <v>1591</v>
      </c>
      <c r="C973" t="s">
        <v>1592</v>
      </c>
      <c r="D973" t="s">
        <v>17</v>
      </c>
      <c r="E973" t="s">
        <v>171</v>
      </c>
      <c r="F973" t="s">
        <v>4798</v>
      </c>
      <c r="G973" t="s">
        <v>7591</v>
      </c>
    </row>
    <row r="974" spans="1:7" x14ac:dyDescent="0.3">
      <c r="A974" t="s">
        <v>1394</v>
      </c>
      <c r="B974" t="s">
        <v>1591</v>
      </c>
      <c r="C974" t="s">
        <v>1592</v>
      </c>
      <c r="D974" t="s">
        <v>17</v>
      </c>
      <c r="E974" t="s">
        <v>172</v>
      </c>
      <c r="F974" t="s">
        <v>4974</v>
      </c>
      <c r="G974" t="s">
        <v>7592</v>
      </c>
    </row>
    <row r="975" spans="1:7" x14ac:dyDescent="0.3">
      <c r="A975" t="s">
        <v>1395</v>
      </c>
      <c r="B975" t="s">
        <v>1591</v>
      </c>
      <c r="C975" t="s">
        <v>1592</v>
      </c>
      <c r="D975" t="s">
        <v>17</v>
      </c>
      <c r="E975" t="s">
        <v>173</v>
      </c>
      <c r="F975" t="s">
        <v>4988</v>
      </c>
      <c r="G975" t="s">
        <v>7593</v>
      </c>
    </row>
    <row r="976" spans="1:7" x14ac:dyDescent="0.3">
      <c r="A976" t="s">
        <v>1396</v>
      </c>
      <c r="B976" t="s">
        <v>1591</v>
      </c>
      <c r="C976" t="s">
        <v>1592</v>
      </c>
      <c r="D976" t="s">
        <v>17</v>
      </c>
      <c r="E976" t="s">
        <v>174</v>
      </c>
      <c r="F976" t="s">
        <v>5002</v>
      </c>
      <c r="G976" t="s">
        <v>7594</v>
      </c>
    </row>
    <row r="977" spans="1:7" x14ac:dyDescent="0.3">
      <c r="A977" t="s">
        <v>1397</v>
      </c>
      <c r="B977" t="s">
        <v>1591</v>
      </c>
      <c r="C977" t="s">
        <v>1592</v>
      </c>
      <c r="D977" t="s">
        <v>17</v>
      </c>
      <c r="E977" t="s">
        <v>175</v>
      </c>
      <c r="F977" t="s">
        <v>5024</v>
      </c>
      <c r="G977" t="s">
        <v>7595</v>
      </c>
    </row>
    <row r="978" spans="1:7" x14ac:dyDescent="0.3">
      <c r="A978" t="s">
        <v>1398</v>
      </c>
      <c r="B978" t="s">
        <v>1591</v>
      </c>
      <c r="C978" t="s">
        <v>1592</v>
      </c>
      <c r="D978" t="s">
        <v>17</v>
      </c>
      <c r="E978" t="s">
        <v>176</v>
      </c>
      <c r="F978" t="s">
        <v>4588</v>
      </c>
      <c r="G978" t="s">
        <v>7596</v>
      </c>
    </row>
    <row r="979" spans="1:7" x14ac:dyDescent="0.3">
      <c r="A979" t="s">
        <v>1399</v>
      </c>
      <c r="B979" t="s">
        <v>1591</v>
      </c>
      <c r="C979" t="s">
        <v>1592</v>
      </c>
      <c r="D979" t="s">
        <v>17</v>
      </c>
      <c r="E979" t="s">
        <v>177</v>
      </c>
      <c r="F979" t="s">
        <v>4650</v>
      </c>
      <c r="G979" t="s">
        <v>7597</v>
      </c>
    </row>
    <row r="980" spans="1:7" x14ac:dyDescent="0.3">
      <c r="A980" t="s">
        <v>1400</v>
      </c>
      <c r="B980" t="s">
        <v>1591</v>
      </c>
      <c r="C980" t="s">
        <v>1592</v>
      </c>
      <c r="D980" t="s">
        <v>17</v>
      </c>
      <c r="E980" t="s">
        <v>178</v>
      </c>
      <c r="F980" t="s">
        <v>4400</v>
      </c>
      <c r="G980" t="s">
        <v>7598</v>
      </c>
    </row>
    <row r="981" spans="1:7" x14ac:dyDescent="0.3">
      <c r="A981" t="s">
        <v>1401</v>
      </c>
      <c r="B981" t="s">
        <v>1591</v>
      </c>
      <c r="C981" t="s">
        <v>1592</v>
      </c>
      <c r="D981" t="s">
        <v>17</v>
      </c>
      <c r="E981" t="s">
        <v>179</v>
      </c>
      <c r="F981" t="s">
        <v>4432</v>
      </c>
      <c r="G981" t="s">
        <v>7599</v>
      </c>
    </row>
    <row r="982" spans="1:7" x14ac:dyDescent="0.3">
      <c r="A982" t="s">
        <v>1402</v>
      </c>
      <c r="B982" t="s">
        <v>1591</v>
      </c>
      <c r="C982" t="s">
        <v>1592</v>
      </c>
      <c r="D982" t="s">
        <v>17</v>
      </c>
      <c r="E982" t="s">
        <v>180</v>
      </c>
      <c r="F982" t="s">
        <v>4510</v>
      </c>
      <c r="G982" t="s">
        <v>7600</v>
      </c>
    </row>
    <row r="983" spans="1:7" x14ac:dyDescent="0.3">
      <c r="A983" t="s">
        <v>1403</v>
      </c>
      <c r="B983" t="s">
        <v>1591</v>
      </c>
      <c r="C983" t="s">
        <v>1592</v>
      </c>
      <c r="D983" t="s">
        <v>17</v>
      </c>
      <c r="E983" t="s">
        <v>181</v>
      </c>
      <c r="F983" t="s">
        <v>4528</v>
      </c>
      <c r="G983" t="s">
        <v>7601</v>
      </c>
    </row>
    <row r="984" spans="1:7" x14ac:dyDescent="0.3">
      <c r="A984" t="s">
        <v>1404</v>
      </c>
      <c r="B984" t="s">
        <v>1591</v>
      </c>
      <c r="C984" t="s">
        <v>1592</v>
      </c>
      <c r="D984" t="s">
        <v>17</v>
      </c>
      <c r="E984" t="s">
        <v>182</v>
      </c>
      <c r="F984" t="s">
        <v>4678</v>
      </c>
      <c r="G984" t="s">
        <v>7602</v>
      </c>
    </row>
    <row r="985" spans="1:7" x14ac:dyDescent="0.3">
      <c r="A985" t="s">
        <v>1405</v>
      </c>
      <c r="B985" t="s">
        <v>1591</v>
      </c>
      <c r="C985" t="s">
        <v>1592</v>
      </c>
      <c r="D985" t="s">
        <v>17</v>
      </c>
      <c r="E985" t="s">
        <v>183</v>
      </c>
      <c r="F985" t="s">
        <v>5018</v>
      </c>
      <c r="G985" t="s">
        <v>7603</v>
      </c>
    </row>
    <row r="986" spans="1:7" x14ac:dyDescent="0.3">
      <c r="A986" t="s">
        <v>1406</v>
      </c>
      <c r="B986" t="s">
        <v>1591</v>
      </c>
      <c r="C986" t="s">
        <v>1592</v>
      </c>
      <c r="D986" t="s">
        <v>17</v>
      </c>
      <c r="E986" t="s">
        <v>184</v>
      </c>
      <c r="F986" t="s">
        <v>4682</v>
      </c>
      <c r="G986" t="s">
        <v>7604</v>
      </c>
    </row>
    <row r="987" spans="1:7" x14ac:dyDescent="0.3">
      <c r="A987" t="s">
        <v>1407</v>
      </c>
      <c r="B987" t="s">
        <v>1591</v>
      </c>
      <c r="C987" t="s">
        <v>1592</v>
      </c>
      <c r="D987" t="s">
        <v>17</v>
      </c>
      <c r="E987" t="s">
        <v>185</v>
      </c>
      <c r="F987" t="s">
        <v>4398</v>
      </c>
      <c r="G987" t="s">
        <v>7605</v>
      </c>
    </row>
    <row r="988" spans="1:7" x14ac:dyDescent="0.3">
      <c r="A988" t="s">
        <v>1408</v>
      </c>
      <c r="B988" t="s">
        <v>1591</v>
      </c>
      <c r="C988" t="s">
        <v>1592</v>
      </c>
      <c r="D988" t="s">
        <v>17</v>
      </c>
      <c r="E988" t="s">
        <v>186</v>
      </c>
      <c r="F988" t="s">
        <v>4412</v>
      </c>
      <c r="G988" t="s">
        <v>7606</v>
      </c>
    </row>
    <row r="989" spans="1:7" x14ac:dyDescent="0.3">
      <c r="A989" t="s">
        <v>1409</v>
      </c>
      <c r="B989" t="s">
        <v>1591</v>
      </c>
      <c r="C989" t="s">
        <v>1592</v>
      </c>
      <c r="D989" t="s">
        <v>17</v>
      </c>
      <c r="E989" t="s">
        <v>187</v>
      </c>
      <c r="F989" t="s">
        <v>4638</v>
      </c>
      <c r="G989" t="s">
        <v>7607</v>
      </c>
    </row>
    <row r="990" spans="1:7" x14ac:dyDescent="0.3">
      <c r="A990" t="s">
        <v>1410</v>
      </c>
      <c r="B990" t="s">
        <v>1591</v>
      </c>
      <c r="C990" t="s">
        <v>1592</v>
      </c>
      <c r="D990" t="s">
        <v>17</v>
      </c>
      <c r="E990" t="s">
        <v>188</v>
      </c>
      <c r="F990" t="s">
        <v>4730</v>
      </c>
      <c r="G990" t="s">
        <v>7608</v>
      </c>
    </row>
    <row r="991" spans="1:7" x14ac:dyDescent="0.3">
      <c r="A991" t="s">
        <v>1411</v>
      </c>
      <c r="B991" t="s">
        <v>1591</v>
      </c>
      <c r="C991" t="s">
        <v>1592</v>
      </c>
      <c r="D991" t="s">
        <v>17</v>
      </c>
      <c r="E991" t="s">
        <v>189</v>
      </c>
      <c r="F991" t="s">
        <v>4732</v>
      </c>
      <c r="G991" t="s">
        <v>7609</v>
      </c>
    </row>
    <row r="992" spans="1:7" x14ac:dyDescent="0.3">
      <c r="A992" t="s">
        <v>1412</v>
      </c>
      <c r="B992" t="s">
        <v>1591</v>
      </c>
      <c r="C992" t="s">
        <v>1592</v>
      </c>
      <c r="D992" t="s">
        <v>17</v>
      </c>
      <c r="E992" t="s">
        <v>190</v>
      </c>
      <c r="F992" t="s">
        <v>4740</v>
      </c>
      <c r="G992" t="s">
        <v>7610</v>
      </c>
    </row>
    <row r="993" spans="1:7" x14ac:dyDescent="0.3">
      <c r="A993" t="s">
        <v>1413</v>
      </c>
      <c r="B993" t="s">
        <v>1591</v>
      </c>
      <c r="C993" t="s">
        <v>1592</v>
      </c>
      <c r="D993" t="s">
        <v>17</v>
      </c>
      <c r="E993" t="s">
        <v>191</v>
      </c>
      <c r="F993" t="s">
        <v>4874</v>
      </c>
      <c r="G993" t="s">
        <v>7611</v>
      </c>
    </row>
    <row r="994" spans="1:7" x14ac:dyDescent="0.3">
      <c r="A994" t="s">
        <v>1414</v>
      </c>
      <c r="B994" t="s">
        <v>1591</v>
      </c>
      <c r="C994" t="s">
        <v>1592</v>
      </c>
      <c r="D994" t="s">
        <v>17</v>
      </c>
      <c r="E994" t="s">
        <v>192</v>
      </c>
      <c r="F994" t="s">
        <v>4878</v>
      </c>
      <c r="G994" t="s">
        <v>7612</v>
      </c>
    </row>
    <row r="995" spans="1:7" x14ac:dyDescent="0.3">
      <c r="A995" t="s">
        <v>1415</v>
      </c>
      <c r="B995" t="s">
        <v>1591</v>
      </c>
      <c r="C995" t="s">
        <v>1592</v>
      </c>
      <c r="D995" t="s">
        <v>17</v>
      </c>
      <c r="E995" t="s">
        <v>193</v>
      </c>
      <c r="F995" t="s">
        <v>4980</v>
      </c>
      <c r="G995" t="s">
        <v>7613</v>
      </c>
    </row>
    <row r="996" spans="1:7" x14ac:dyDescent="0.3">
      <c r="A996" t="s">
        <v>1416</v>
      </c>
      <c r="B996" t="s">
        <v>1591</v>
      </c>
      <c r="C996" t="s">
        <v>1592</v>
      </c>
      <c r="D996" t="s">
        <v>17</v>
      </c>
      <c r="E996" t="s">
        <v>194</v>
      </c>
      <c r="F996" t="s">
        <v>4984</v>
      </c>
      <c r="G996" t="s">
        <v>7614</v>
      </c>
    </row>
    <row r="997" spans="1:7" x14ac:dyDescent="0.3">
      <c r="A997" t="s">
        <v>1417</v>
      </c>
      <c r="B997" t="s">
        <v>1591</v>
      </c>
      <c r="C997" t="s">
        <v>1592</v>
      </c>
      <c r="D997" t="s">
        <v>17</v>
      </c>
      <c r="E997" t="s">
        <v>195</v>
      </c>
      <c r="F997" t="s">
        <v>5034</v>
      </c>
      <c r="G997" t="s">
        <v>7615</v>
      </c>
    </row>
    <row r="998" spans="1:7" x14ac:dyDescent="0.3">
      <c r="A998" t="s">
        <v>1418</v>
      </c>
      <c r="B998" t="s">
        <v>1591</v>
      </c>
      <c r="C998" t="s">
        <v>1592</v>
      </c>
      <c r="D998" t="s">
        <v>17</v>
      </c>
      <c r="E998" t="s">
        <v>196</v>
      </c>
      <c r="F998" t="s">
        <v>5062</v>
      </c>
      <c r="G998" t="s">
        <v>7616</v>
      </c>
    </row>
    <row r="999" spans="1:7" x14ac:dyDescent="0.3">
      <c r="A999" t="s">
        <v>1419</v>
      </c>
      <c r="B999" t="s">
        <v>1591</v>
      </c>
      <c r="C999" t="s">
        <v>1592</v>
      </c>
      <c r="D999" t="s">
        <v>17</v>
      </c>
      <c r="E999" t="s">
        <v>197</v>
      </c>
      <c r="F999" t="s">
        <v>4384</v>
      </c>
      <c r="G999" t="s">
        <v>7617</v>
      </c>
    </row>
    <row r="1000" spans="1:7" x14ac:dyDescent="0.3">
      <c r="A1000" t="s">
        <v>1420</v>
      </c>
      <c r="B1000" t="s">
        <v>1591</v>
      </c>
      <c r="C1000" t="s">
        <v>1592</v>
      </c>
      <c r="D1000" t="s">
        <v>17</v>
      </c>
      <c r="E1000" t="s">
        <v>198</v>
      </c>
      <c r="F1000" t="s">
        <v>4462</v>
      </c>
      <c r="G1000" t="s">
        <v>7618</v>
      </c>
    </row>
    <row r="1001" spans="1:7" x14ac:dyDescent="0.3">
      <c r="A1001" t="s">
        <v>1421</v>
      </c>
      <c r="B1001" t="s">
        <v>1591</v>
      </c>
      <c r="C1001" t="s">
        <v>1592</v>
      </c>
      <c r="D1001" t="s">
        <v>17</v>
      </c>
      <c r="E1001" t="s">
        <v>199</v>
      </c>
      <c r="F1001" t="s">
        <v>4406</v>
      </c>
      <c r="G1001" t="s">
        <v>7619</v>
      </c>
    </row>
    <row r="1002" spans="1:7" x14ac:dyDescent="0.3">
      <c r="A1002" t="s">
        <v>1422</v>
      </c>
      <c r="B1002" t="s">
        <v>1591</v>
      </c>
      <c r="C1002" t="s">
        <v>1592</v>
      </c>
      <c r="D1002" t="s">
        <v>17</v>
      </c>
      <c r="E1002" t="s">
        <v>200</v>
      </c>
      <c r="F1002" t="s">
        <v>4474</v>
      </c>
      <c r="G1002" t="s">
        <v>7620</v>
      </c>
    </row>
    <row r="1003" spans="1:7" x14ac:dyDescent="0.3">
      <c r="A1003" t="s">
        <v>1423</v>
      </c>
      <c r="B1003" t="s">
        <v>1591</v>
      </c>
      <c r="C1003" t="s">
        <v>1592</v>
      </c>
      <c r="D1003" t="s">
        <v>17</v>
      </c>
      <c r="E1003" t="s">
        <v>201</v>
      </c>
      <c r="F1003" t="s">
        <v>4482</v>
      </c>
      <c r="G1003" t="s">
        <v>7621</v>
      </c>
    </row>
    <row r="1004" spans="1:7" x14ac:dyDescent="0.3">
      <c r="A1004" t="s">
        <v>1424</v>
      </c>
      <c r="B1004" t="s">
        <v>1591</v>
      </c>
      <c r="C1004" t="s">
        <v>1592</v>
      </c>
      <c r="D1004" t="s">
        <v>17</v>
      </c>
      <c r="E1004" t="s">
        <v>202</v>
      </c>
      <c r="F1004" t="s">
        <v>4486</v>
      </c>
      <c r="G1004" t="s">
        <v>7622</v>
      </c>
    </row>
    <row r="1005" spans="1:7" x14ac:dyDescent="0.3">
      <c r="A1005" t="s">
        <v>1425</v>
      </c>
      <c r="B1005" t="s">
        <v>1591</v>
      </c>
      <c r="C1005" t="s">
        <v>1592</v>
      </c>
      <c r="D1005" t="s">
        <v>17</v>
      </c>
      <c r="E1005" t="s">
        <v>203</v>
      </c>
      <c r="F1005" t="s">
        <v>4464</v>
      </c>
      <c r="G1005" t="s">
        <v>7623</v>
      </c>
    </row>
    <row r="1006" spans="1:7" x14ac:dyDescent="0.3">
      <c r="A1006" t="s">
        <v>1426</v>
      </c>
      <c r="B1006" t="s">
        <v>1591</v>
      </c>
      <c r="C1006" t="s">
        <v>1592</v>
      </c>
      <c r="D1006" t="s">
        <v>17</v>
      </c>
      <c r="E1006" t="s">
        <v>204</v>
      </c>
      <c r="F1006" t="s">
        <v>4544</v>
      </c>
      <c r="G1006" t="s">
        <v>7624</v>
      </c>
    </row>
    <row r="1007" spans="1:7" x14ac:dyDescent="0.3">
      <c r="A1007" t="s">
        <v>1427</v>
      </c>
      <c r="B1007" t="s">
        <v>1591</v>
      </c>
      <c r="C1007" t="s">
        <v>1592</v>
      </c>
      <c r="D1007" t="s">
        <v>17</v>
      </c>
      <c r="E1007" t="s">
        <v>205</v>
      </c>
      <c r="F1007" t="s">
        <v>4742</v>
      </c>
      <c r="G1007" t="s">
        <v>7625</v>
      </c>
    </row>
    <row r="1008" spans="1:7" x14ac:dyDescent="0.3">
      <c r="A1008" t="s">
        <v>1428</v>
      </c>
      <c r="B1008" t="s">
        <v>1591</v>
      </c>
      <c r="C1008" t="s">
        <v>1592</v>
      </c>
      <c r="D1008" t="s">
        <v>17</v>
      </c>
      <c r="E1008" t="s">
        <v>206</v>
      </c>
      <c r="F1008" t="s">
        <v>4748</v>
      </c>
      <c r="G1008" t="s">
        <v>7626</v>
      </c>
    </row>
    <row r="1009" spans="1:7" x14ac:dyDescent="0.3">
      <c r="A1009" t="s">
        <v>1429</v>
      </c>
      <c r="B1009" t="s">
        <v>1591</v>
      </c>
      <c r="C1009" t="s">
        <v>1592</v>
      </c>
      <c r="D1009" t="s">
        <v>17</v>
      </c>
      <c r="E1009" t="s">
        <v>207</v>
      </c>
      <c r="F1009" t="s">
        <v>4794</v>
      </c>
      <c r="G1009" t="s">
        <v>7627</v>
      </c>
    </row>
    <row r="1010" spans="1:7" x14ac:dyDescent="0.3">
      <c r="A1010" t="s">
        <v>1430</v>
      </c>
      <c r="B1010" t="s">
        <v>1591</v>
      </c>
      <c r="C1010" t="s">
        <v>1592</v>
      </c>
      <c r="D1010" t="s">
        <v>17</v>
      </c>
      <c r="E1010" t="s">
        <v>208</v>
      </c>
      <c r="F1010" t="s">
        <v>4818</v>
      </c>
      <c r="G1010" t="s">
        <v>7628</v>
      </c>
    </row>
    <row r="1011" spans="1:7" x14ac:dyDescent="0.3">
      <c r="A1011" t="s">
        <v>1431</v>
      </c>
      <c r="B1011" t="s">
        <v>1591</v>
      </c>
      <c r="C1011" t="s">
        <v>1592</v>
      </c>
      <c r="D1011" t="s">
        <v>17</v>
      </c>
      <c r="E1011" t="s">
        <v>209</v>
      </c>
      <c r="F1011" t="s">
        <v>4826</v>
      </c>
      <c r="G1011" t="s">
        <v>7629</v>
      </c>
    </row>
    <row r="1012" spans="1:7" x14ac:dyDescent="0.3">
      <c r="A1012" t="s">
        <v>1432</v>
      </c>
      <c r="B1012" t="s">
        <v>1591</v>
      </c>
      <c r="C1012" t="s">
        <v>1592</v>
      </c>
      <c r="D1012" t="s">
        <v>17</v>
      </c>
      <c r="E1012" t="s">
        <v>210</v>
      </c>
      <c r="F1012" t="s">
        <v>4880</v>
      </c>
      <c r="G1012" t="s">
        <v>7630</v>
      </c>
    </row>
    <row r="1013" spans="1:7" x14ac:dyDescent="0.3">
      <c r="A1013" t="s">
        <v>1433</v>
      </c>
      <c r="B1013" t="s">
        <v>1591</v>
      </c>
      <c r="C1013" t="s">
        <v>1592</v>
      </c>
      <c r="D1013" t="s">
        <v>17</v>
      </c>
      <c r="E1013" t="s">
        <v>211</v>
      </c>
      <c r="F1013" t="s">
        <v>4894</v>
      </c>
      <c r="G1013" t="s">
        <v>7631</v>
      </c>
    </row>
    <row r="1014" spans="1:7" x14ac:dyDescent="0.3">
      <c r="A1014" t="s">
        <v>1434</v>
      </c>
      <c r="B1014" t="s">
        <v>1591</v>
      </c>
      <c r="C1014" t="s">
        <v>1592</v>
      </c>
      <c r="D1014" t="s">
        <v>17</v>
      </c>
      <c r="E1014" t="s">
        <v>212</v>
      </c>
      <c r="F1014" t="s">
        <v>4898</v>
      </c>
      <c r="G1014" t="s">
        <v>7632</v>
      </c>
    </row>
    <row r="1015" spans="1:7" x14ac:dyDescent="0.3">
      <c r="A1015" t="s">
        <v>1435</v>
      </c>
      <c r="B1015" t="s">
        <v>1591</v>
      </c>
      <c r="C1015" t="s">
        <v>1592</v>
      </c>
      <c r="D1015" t="s">
        <v>17</v>
      </c>
      <c r="E1015" t="s">
        <v>213</v>
      </c>
      <c r="F1015" t="s">
        <v>4940</v>
      </c>
      <c r="G1015" t="s">
        <v>7633</v>
      </c>
    </row>
    <row r="1016" spans="1:7" x14ac:dyDescent="0.3">
      <c r="A1016" t="s">
        <v>1436</v>
      </c>
      <c r="B1016" t="s">
        <v>1591</v>
      </c>
      <c r="C1016" t="s">
        <v>1592</v>
      </c>
      <c r="D1016" t="s">
        <v>17</v>
      </c>
      <c r="E1016" t="s">
        <v>214</v>
      </c>
      <c r="F1016" t="s">
        <v>4946</v>
      </c>
      <c r="G1016" t="s">
        <v>7634</v>
      </c>
    </row>
    <row r="1017" spans="1:7" x14ac:dyDescent="0.3">
      <c r="A1017" t="s">
        <v>1437</v>
      </c>
      <c r="B1017" t="s">
        <v>1591</v>
      </c>
      <c r="C1017" t="s">
        <v>1592</v>
      </c>
      <c r="D1017" t="s">
        <v>17</v>
      </c>
      <c r="E1017" t="s">
        <v>215</v>
      </c>
      <c r="F1017" t="s">
        <v>4954</v>
      </c>
      <c r="G1017" t="s">
        <v>7635</v>
      </c>
    </row>
    <row r="1018" spans="1:7" x14ac:dyDescent="0.3">
      <c r="A1018" t="s">
        <v>1438</v>
      </c>
      <c r="B1018" t="s">
        <v>1591</v>
      </c>
      <c r="C1018" t="s">
        <v>1592</v>
      </c>
      <c r="D1018" t="s">
        <v>17</v>
      </c>
      <c r="E1018" t="s">
        <v>216</v>
      </c>
      <c r="F1018" t="s">
        <v>4966</v>
      </c>
      <c r="G1018" t="s">
        <v>7636</v>
      </c>
    </row>
    <row r="1019" spans="1:7" x14ac:dyDescent="0.3">
      <c r="A1019" t="s">
        <v>1439</v>
      </c>
      <c r="B1019" t="s">
        <v>1591</v>
      </c>
      <c r="C1019" t="s">
        <v>1592</v>
      </c>
      <c r="D1019" t="s">
        <v>17</v>
      </c>
      <c r="E1019" t="s">
        <v>217</v>
      </c>
      <c r="F1019" t="s">
        <v>5032</v>
      </c>
      <c r="G1019" t="s">
        <v>7637</v>
      </c>
    </row>
    <row r="1020" spans="1:7" x14ac:dyDescent="0.3">
      <c r="A1020" t="s">
        <v>1440</v>
      </c>
      <c r="B1020" t="s">
        <v>1591</v>
      </c>
      <c r="C1020" t="s">
        <v>1592</v>
      </c>
      <c r="D1020" t="s">
        <v>17</v>
      </c>
      <c r="E1020" t="s">
        <v>218</v>
      </c>
      <c r="F1020" t="s">
        <v>5064</v>
      </c>
      <c r="G1020" t="s">
        <v>7638</v>
      </c>
    </row>
    <row r="1021" spans="1:7" x14ac:dyDescent="0.3">
      <c r="A1021" t="s">
        <v>1441</v>
      </c>
      <c r="B1021" t="s">
        <v>1591</v>
      </c>
      <c r="C1021" t="s">
        <v>1592</v>
      </c>
      <c r="D1021" t="s">
        <v>17</v>
      </c>
      <c r="E1021" t="s">
        <v>219</v>
      </c>
      <c r="F1021" t="s">
        <v>5006</v>
      </c>
      <c r="G1021" t="s">
        <v>7639</v>
      </c>
    </row>
    <row r="1022" spans="1:7" x14ac:dyDescent="0.3">
      <c r="A1022" t="s">
        <v>1442</v>
      </c>
      <c r="B1022" t="s">
        <v>1591</v>
      </c>
      <c r="C1022" t="s">
        <v>1592</v>
      </c>
      <c r="D1022" t="s">
        <v>17</v>
      </c>
      <c r="E1022" t="s">
        <v>220</v>
      </c>
      <c r="F1022" t="s">
        <v>4434</v>
      </c>
      <c r="G1022" t="s">
        <v>7640</v>
      </c>
    </row>
    <row r="1023" spans="1:7" x14ac:dyDescent="0.3">
      <c r="A1023" t="s">
        <v>1443</v>
      </c>
      <c r="B1023" t="s">
        <v>1591</v>
      </c>
      <c r="C1023" t="s">
        <v>1592</v>
      </c>
      <c r="D1023" t="s">
        <v>17</v>
      </c>
      <c r="E1023" t="s">
        <v>221</v>
      </c>
      <c r="F1023" t="s">
        <v>4520</v>
      </c>
      <c r="G1023" t="s">
        <v>7641</v>
      </c>
    </row>
    <row r="1024" spans="1:7" x14ac:dyDescent="0.3">
      <c r="A1024" t="s">
        <v>1444</v>
      </c>
      <c r="B1024" t="s">
        <v>1591</v>
      </c>
      <c r="C1024" t="s">
        <v>1592</v>
      </c>
      <c r="D1024" t="s">
        <v>17</v>
      </c>
      <c r="E1024" t="s">
        <v>222</v>
      </c>
      <c r="F1024" t="s">
        <v>4530</v>
      </c>
      <c r="G1024" t="s">
        <v>7642</v>
      </c>
    </row>
    <row r="1025" spans="1:7" x14ac:dyDescent="0.3">
      <c r="A1025" t="s">
        <v>1445</v>
      </c>
      <c r="B1025" t="s">
        <v>1591</v>
      </c>
      <c r="C1025" t="s">
        <v>1592</v>
      </c>
      <c r="D1025" t="s">
        <v>17</v>
      </c>
      <c r="E1025" t="s">
        <v>223</v>
      </c>
      <c r="F1025" t="s">
        <v>4560</v>
      </c>
      <c r="G1025" t="s">
        <v>7643</v>
      </c>
    </row>
    <row r="1026" spans="1:7" x14ac:dyDescent="0.3">
      <c r="A1026" t="s">
        <v>1446</v>
      </c>
      <c r="B1026" t="s">
        <v>1591</v>
      </c>
      <c r="C1026" t="s">
        <v>1592</v>
      </c>
      <c r="D1026" t="s">
        <v>17</v>
      </c>
      <c r="E1026" t="s">
        <v>224</v>
      </c>
      <c r="F1026" t="s">
        <v>4572</v>
      </c>
      <c r="G1026" t="s">
        <v>7644</v>
      </c>
    </row>
    <row r="1027" spans="1:7" x14ac:dyDescent="0.3">
      <c r="A1027" t="s">
        <v>1447</v>
      </c>
      <c r="B1027" t="s">
        <v>1591</v>
      </c>
      <c r="C1027" t="s">
        <v>1592</v>
      </c>
      <c r="D1027" t="s">
        <v>17</v>
      </c>
      <c r="E1027" t="s">
        <v>225</v>
      </c>
      <c r="F1027" t="s">
        <v>4576</v>
      </c>
      <c r="G1027" t="s">
        <v>7645</v>
      </c>
    </row>
    <row r="1028" spans="1:7" x14ac:dyDescent="0.3">
      <c r="A1028" t="s">
        <v>1448</v>
      </c>
      <c r="B1028" t="s">
        <v>1591</v>
      </c>
      <c r="C1028" t="s">
        <v>1592</v>
      </c>
      <c r="D1028" t="s">
        <v>17</v>
      </c>
      <c r="E1028" t="s">
        <v>226</v>
      </c>
      <c r="F1028" t="s">
        <v>4648</v>
      </c>
      <c r="G1028" t="s">
        <v>7646</v>
      </c>
    </row>
    <row r="1029" spans="1:7" x14ac:dyDescent="0.3">
      <c r="A1029" t="s">
        <v>1449</v>
      </c>
      <c r="B1029" t="s">
        <v>1591</v>
      </c>
      <c r="C1029" t="s">
        <v>1592</v>
      </c>
      <c r="D1029" t="s">
        <v>17</v>
      </c>
      <c r="E1029" t="s">
        <v>227</v>
      </c>
      <c r="F1029" t="s">
        <v>4672</v>
      </c>
      <c r="G1029" t="s">
        <v>7647</v>
      </c>
    </row>
    <row r="1030" spans="1:7" x14ac:dyDescent="0.3">
      <c r="A1030" t="s">
        <v>1450</v>
      </c>
      <c r="B1030" t="s">
        <v>1591</v>
      </c>
      <c r="C1030" t="s">
        <v>1592</v>
      </c>
      <c r="D1030" t="s">
        <v>17</v>
      </c>
      <c r="E1030" t="s">
        <v>228</v>
      </c>
      <c r="F1030" t="s">
        <v>4720</v>
      </c>
      <c r="G1030" t="s">
        <v>7648</v>
      </c>
    </row>
    <row r="1031" spans="1:7" x14ac:dyDescent="0.3">
      <c r="A1031" t="s">
        <v>1451</v>
      </c>
      <c r="B1031" t="s">
        <v>1591</v>
      </c>
      <c r="C1031" t="s">
        <v>1592</v>
      </c>
      <c r="D1031" t="s">
        <v>17</v>
      </c>
      <c r="E1031" t="s">
        <v>229</v>
      </c>
      <c r="F1031" t="s">
        <v>4746</v>
      </c>
      <c r="G1031" t="s">
        <v>7649</v>
      </c>
    </row>
    <row r="1032" spans="1:7" x14ac:dyDescent="0.3">
      <c r="A1032" t="s">
        <v>1452</v>
      </c>
      <c r="B1032" t="s">
        <v>1591</v>
      </c>
      <c r="C1032" t="s">
        <v>1592</v>
      </c>
      <c r="D1032" t="s">
        <v>17</v>
      </c>
      <c r="E1032" t="s">
        <v>230</v>
      </c>
      <c r="F1032" t="s">
        <v>4766</v>
      </c>
      <c r="G1032" t="s">
        <v>7650</v>
      </c>
    </row>
    <row r="1033" spans="1:7" x14ac:dyDescent="0.3">
      <c r="A1033" t="s">
        <v>1453</v>
      </c>
      <c r="B1033" t="s">
        <v>1591</v>
      </c>
      <c r="C1033" t="s">
        <v>1592</v>
      </c>
      <c r="D1033" t="s">
        <v>17</v>
      </c>
      <c r="E1033" t="s">
        <v>231</v>
      </c>
      <c r="F1033" t="s">
        <v>4806</v>
      </c>
      <c r="G1033" t="s">
        <v>7651</v>
      </c>
    </row>
    <row r="1034" spans="1:7" x14ac:dyDescent="0.3">
      <c r="A1034" t="s">
        <v>1454</v>
      </c>
      <c r="B1034" t="s">
        <v>1591</v>
      </c>
      <c r="C1034" t="s">
        <v>1592</v>
      </c>
      <c r="D1034" t="s">
        <v>17</v>
      </c>
      <c r="E1034" t="s">
        <v>232</v>
      </c>
      <c r="F1034" t="s">
        <v>4822</v>
      </c>
      <c r="G1034" t="s">
        <v>7652</v>
      </c>
    </row>
    <row r="1035" spans="1:7" x14ac:dyDescent="0.3">
      <c r="A1035" t="s">
        <v>1455</v>
      </c>
      <c r="B1035" t="s">
        <v>1591</v>
      </c>
      <c r="C1035" t="s">
        <v>1592</v>
      </c>
      <c r="D1035" t="s">
        <v>17</v>
      </c>
      <c r="E1035" t="s">
        <v>233</v>
      </c>
      <c r="F1035" t="s">
        <v>4838</v>
      </c>
      <c r="G1035" t="s">
        <v>7653</v>
      </c>
    </row>
    <row r="1036" spans="1:7" x14ac:dyDescent="0.3">
      <c r="A1036" t="s">
        <v>1456</v>
      </c>
      <c r="B1036" t="s">
        <v>1591</v>
      </c>
      <c r="C1036" t="s">
        <v>1592</v>
      </c>
      <c r="D1036" t="s">
        <v>17</v>
      </c>
      <c r="E1036" t="s">
        <v>234</v>
      </c>
      <c r="F1036" t="s">
        <v>4930</v>
      </c>
      <c r="G1036" t="s">
        <v>7654</v>
      </c>
    </row>
    <row r="1037" spans="1:7" x14ac:dyDescent="0.3">
      <c r="A1037" t="s">
        <v>1457</v>
      </c>
      <c r="B1037" t="s">
        <v>1591</v>
      </c>
      <c r="C1037" t="s">
        <v>1592</v>
      </c>
      <c r="D1037" t="s">
        <v>17</v>
      </c>
      <c r="E1037" t="s">
        <v>235</v>
      </c>
      <c r="F1037" t="s">
        <v>5010</v>
      </c>
      <c r="G1037" t="s">
        <v>7655</v>
      </c>
    </row>
    <row r="1038" spans="1:7" x14ac:dyDescent="0.3">
      <c r="A1038" t="s">
        <v>1458</v>
      </c>
      <c r="B1038" t="s">
        <v>1591</v>
      </c>
      <c r="C1038" t="s">
        <v>1592</v>
      </c>
      <c r="D1038" t="s">
        <v>17</v>
      </c>
      <c r="E1038" t="s">
        <v>236</v>
      </c>
      <c r="F1038" t="s">
        <v>5022</v>
      </c>
      <c r="G1038" t="s">
        <v>7656</v>
      </c>
    </row>
    <row r="1039" spans="1:7" x14ac:dyDescent="0.3">
      <c r="A1039" t="s">
        <v>1459</v>
      </c>
      <c r="B1039" t="s">
        <v>1591</v>
      </c>
      <c r="C1039" t="s">
        <v>1592</v>
      </c>
      <c r="D1039" t="s">
        <v>17</v>
      </c>
      <c r="E1039" t="s">
        <v>237</v>
      </c>
      <c r="F1039" t="s">
        <v>5048</v>
      </c>
      <c r="G1039" t="s">
        <v>7657</v>
      </c>
    </row>
    <row r="1040" spans="1:7" x14ac:dyDescent="0.3">
      <c r="A1040" t="s">
        <v>1460</v>
      </c>
      <c r="B1040" t="s">
        <v>1591</v>
      </c>
      <c r="C1040" t="s">
        <v>1592</v>
      </c>
      <c r="D1040" t="s">
        <v>17</v>
      </c>
      <c r="E1040" t="s">
        <v>238</v>
      </c>
      <c r="F1040" t="s">
        <v>5054</v>
      </c>
      <c r="G1040" t="s">
        <v>7658</v>
      </c>
    </row>
    <row r="1041" spans="1:7" x14ac:dyDescent="0.3">
      <c r="A1041" t="s">
        <v>1461</v>
      </c>
      <c r="B1041" t="s">
        <v>1591</v>
      </c>
      <c r="C1041" t="s">
        <v>1592</v>
      </c>
      <c r="D1041" t="s">
        <v>17</v>
      </c>
      <c r="E1041" t="s">
        <v>239</v>
      </c>
      <c r="F1041" t="s">
        <v>4468</v>
      </c>
      <c r="G1041" t="s">
        <v>7659</v>
      </c>
    </row>
    <row r="1042" spans="1:7" x14ac:dyDescent="0.3">
      <c r="A1042" t="s">
        <v>1462</v>
      </c>
      <c r="B1042" t="s">
        <v>1591</v>
      </c>
      <c r="C1042" t="s">
        <v>1592</v>
      </c>
      <c r="D1042" t="s">
        <v>17</v>
      </c>
      <c r="E1042" t="s">
        <v>240</v>
      </c>
      <c r="F1042" t="s">
        <v>4394</v>
      </c>
      <c r="G1042" t="s">
        <v>7660</v>
      </c>
    </row>
    <row r="1043" spans="1:7" x14ac:dyDescent="0.3">
      <c r="A1043" t="s">
        <v>1463</v>
      </c>
      <c r="B1043" t="s">
        <v>1591</v>
      </c>
      <c r="C1043" t="s">
        <v>1592</v>
      </c>
      <c r="D1043" t="s">
        <v>17</v>
      </c>
      <c r="E1043" t="s">
        <v>241</v>
      </c>
      <c r="F1043" t="s">
        <v>4496</v>
      </c>
      <c r="G1043" t="s">
        <v>7661</v>
      </c>
    </row>
    <row r="1044" spans="1:7" x14ac:dyDescent="0.3">
      <c r="A1044" t="s">
        <v>1464</v>
      </c>
      <c r="B1044" t="s">
        <v>1591</v>
      </c>
      <c r="C1044" t="s">
        <v>1592</v>
      </c>
      <c r="D1044" t="s">
        <v>17</v>
      </c>
      <c r="E1044" t="s">
        <v>242</v>
      </c>
      <c r="F1044" t="s">
        <v>4522</v>
      </c>
      <c r="G1044" t="s">
        <v>7662</v>
      </c>
    </row>
    <row r="1045" spans="1:7" x14ac:dyDescent="0.3">
      <c r="A1045" t="s">
        <v>1465</v>
      </c>
      <c r="B1045" t="s">
        <v>1591</v>
      </c>
      <c r="C1045" t="s">
        <v>1592</v>
      </c>
      <c r="D1045" t="s">
        <v>17</v>
      </c>
      <c r="E1045" t="s">
        <v>243</v>
      </c>
      <c r="F1045" t="s">
        <v>4554</v>
      </c>
      <c r="G1045" t="s">
        <v>7663</v>
      </c>
    </row>
    <row r="1046" spans="1:7" x14ac:dyDescent="0.3">
      <c r="A1046" t="s">
        <v>1466</v>
      </c>
      <c r="B1046" t="s">
        <v>1591</v>
      </c>
      <c r="C1046" t="s">
        <v>1592</v>
      </c>
      <c r="D1046" t="s">
        <v>17</v>
      </c>
      <c r="E1046" t="s">
        <v>244</v>
      </c>
      <c r="F1046" t="s">
        <v>4676</v>
      </c>
      <c r="G1046" t="s">
        <v>7664</v>
      </c>
    </row>
    <row r="1047" spans="1:7" x14ac:dyDescent="0.3">
      <c r="A1047" t="s">
        <v>1467</v>
      </c>
      <c r="B1047" t="s">
        <v>1591</v>
      </c>
      <c r="C1047" t="s">
        <v>1592</v>
      </c>
      <c r="D1047" t="s">
        <v>17</v>
      </c>
      <c r="E1047" t="s">
        <v>245</v>
      </c>
      <c r="F1047" t="s">
        <v>4688</v>
      </c>
      <c r="G1047" t="s">
        <v>7665</v>
      </c>
    </row>
    <row r="1048" spans="1:7" x14ac:dyDescent="0.3">
      <c r="A1048" t="s">
        <v>1468</v>
      </c>
      <c r="B1048" t="s">
        <v>1591</v>
      </c>
      <c r="C1048" t="s">
        <v>1592</v>
      </c>
      <c r="D1048" t="s">
        <v>17</v>
      </c>
      <c r="E1048" t="s">
        <v>246</v>
      </c>
      <c r="F1048" t="s">
        <v>4694</v>
      </c>
      <c r="G1048" t="s">
        <v>7666</v>
      </c>
    </row>
    <row r="1049" spans="1:7" x14ac:dyDescent="0.3">
      <c r="A1049" t="s">
        <v>1469</v>
      </c>
      <c r="B1049" t="s">
        <v>1591</v>
      </c>
      <c r="C1049" t="s">
        <v>1592</v>
      </c>
      <c r="D1049" t="s">
        <v>17</v>
      </c>
      <c r="E1049" t="s">
        <v>247</v>
      </c>
      <c r="F1049" t="s">
        <v>4858</v>
      </c>
      <c r="G1049" t="s">
        <v>7667</v>
      </c>
    </row>
    <row r="1050" spans="1:7" x14ac:dyDescent="0.3">
      <c r="A1050" t="s">
        <v>1470</v>
      </c>
      <c r="B1050" t="s">
        <v>1591</v>
      </c>
      <c r="C1050" t="s">
        <v>1592</v>
      </c>
      <c r="D1050" t="s">
        <v>17</v>
      </c>
      <c r="E1050" t="s">
        <v>248</v>
      </c>
      <c r="F1050" t="s">
        <v>4904</v>
      </c>
      <c r="G1050" t="s">
        <v>7668</v>
      </c>
    </row>
    <row r="1051" spans="1:7" x14ac:dyDescent="0.3">
      <c r="A1051" t="s">
        <v>1471</v>
      </c>
      <c r="B1051" t="s">
        <v>1591</v>
      </c>
      <c r="C1051" t="s">
        <v>1592</v>
      </c>
      <c r="D1051" t="s">
        <v>17</v>
      </c>
      <c r="E1051" t="s">
        <v>249</v>
      </c>
      <c r="F1051" t="s">
        <v>5030</v>
      </c>
      <c r="G1051" t="s">
        <v>7669</v>
      </c>
    </row>
    <row r="1052" spans="1:7" x14ac:dyDescent="0.3">
      <c r="A1052" t="s">
        <v>1472</v>
      </c>
      <c r="B1052" t="s">
        <v>1591</v>
      </c>
      <c r="C1052" t="s">
        <v>1592</v>
      </c>
      <c r="D1052" t="s">
        <v>17</v>
      </c>
      <c r="E1052" t="s">
        <v>250</v>
      </c>
      <c r="F1052" t="s">
        <v>5044</v>
      </c>
      <c r="G1052" t="s">
        <v>7670</v>
      </c>
    </row>
    <row r="1053" spans="1:7" x14ac:dyDescent="0.3">
      <c r="A1053" t="s">
        <v>1473</v>
      </c>
      <c r="B1053" t="s">
        <v>1591</v>
      </c>
      <c r="C1053" t="s">
        <v>1592</v>
      </c>
      <c r="D1053" t="s">
        <v>17</v>
      </c>
      <c r="E1053" t="s">
        <v>251</v>
      </c>
      <c r="F1053" t="s">
        <v>4844</v>
      </c>
      <c r="G1053" t="s">
        <v>7671</v>
      </c>
    </row>
    <row r="1054" spans="1:7" x14ac:dyDescent="0.3">
      <c r="A1054" t="s">
        <v>1474</v>
      </c>
      <c r="B1054" t="s">
        <v>1591</v>
      </c>
      <c r="C1054" t="s">
        <v>1592</v>
      </c>
      <c r="D1054" t="s">
        <v>17</v>
      </c>
      <c r="E1054" t="s">
        <v>252</v>
      </c>
      <c r="F1054" t="s">
        <v>4416</v>
      </c>
      <c r="G1054" t="s">
        <v>7672</v>
      </c>
    </row>
    <row r="1055" spans="1:7" x14ac:dyDescent="0.3">
      <c r="A1055" t="s">
        <v>1475</v>
      </c>
      <c r="B1055" t="s">
        <v>1591</v>
      </c>
      <c r="C1055" t="s">
        <v>1592</v>
      </c>
      <c r="D1055" t="s">
        <v>17</v>
      </c>
      <c r="E1055" t="s">
        <v>253</v>
      </c>
      <c r="F1055" t="s">
        <v>4476</v>
      </c>
      <c r="G1055" t="s">
        <v>7673</v>
      </c>
    </row>
    <row r="1056" spans="1:7" x14ac:dyDescent="0.3">
      <c r="A1056" t="s">
        <v>1476</v>
      </c>
      <c r="B1056" t="s">
        <v>1591</v>
      </c>
      <c r="C1056" t="s">
        <v>1592</v>
      </c>
      <c r="D1056" t="s">
        <v>17</v>
      </c>
      <c r="E1056" t="s">
        <v>254</v>
      </c>
      <c r="F1056" t="s">
        <v>4564</v>
      </c>
      <c r="G1056" t="s">
        <v>7674</v>
      </c>
    </row>
    <row r="1057" spans="1:7" x14ac:dyDescent="0.3">
      <c r="A1057" t="s">
        <v>1477</v>
      </c>
      <c r="B1057" t="s">
        <v>1591</v>
      </c>
      <c r="C1057" t="s">
        <v>1592</v>
      </c>
      <c r="D1057" t="s">
        <v>17</v>
      </c>
      <c r="E1057" t="s">
        <v>255</v>
      </c>
      <c r="F1057" t="s">
        <v>4566</v>
      </c>
      <c r="G1057" t="s">
        <v>7675</v>
      </c>
    </row>
    <row r="1058" spans="1:7" x14ac:dyDescent="0.3">
      <c r="A1058" t="s">
        <v>1478</v>
      </c>
      <c r="B1058" t="s">
        <v>1591</v>
      </c>
      <c r="C1058" t="s">
        <v>1592</v>
      </c>
      <c r="D1058" t="s">
        <v>17</v>
      </c>
      <c r="E1058" t="s">
        <v>256</v>
      </c>
      <c r="F1058" t="s">
        <v>4686</v>
      </c>
      <c r="G1058" t="s">
        <v>7676</v>
      </c>
    </row>
    <row r="1059" spans="1:7" x14ac:dyDescent="0.3">
      <c r="A1059" t="s">
        <v>1479</v>
      </c>
      <c r="B1059" t="s">
        <v>1591</v>
      </c>
      <c r="C1059" t="s">
        <v>1592</v>
      </c>
      <c r="D1059" t="s">
        <v>17</v>
      </c>
      <c r="E1059" t="s">
        <v>257</v>
      </c>
      <c r="F1059" t="s">
        <v>4662</v>
      </c>
      <c r="G1059" t="s">
        <v>7677</v>
      </c>
    </row>
    <row r="1060" spans="1:7" x14ac:dyDescent="0.3">
      <c r="A1060" t="s">
        <v>1480</v>
      </c>
      <c r="B1060" t="s">
        <v>1591</v>
      </c>
      <c r="C1060" t="s">
        <v>1592</v>
      </c>
      <c r="D1060" t="s">
        <v>17</v>
      </c>
      <c r="E1060" t="s">
        <v>258</v>
      </c>
      <c r="F1060" t="s">
        <v>4716</v>
      </c>
      <c r="G1060" t="s">
        <v>7678</v>
      </c>
    </row>
    <row r="1061" spans="1:7" x14ac:dyDescent="0.3">
      <c r="A1061" t="s">
        <v>1481</v>
      </c>
      <c r="B1061" t="s">
        <v>1591</v>
      </c>
      <c r="C1061" t="s">
        <v>1592</v>
      </c>
      <c r="D1061" t="s">
        <v>17</v>
      </c>
      <c r="E1061" t="s">
        <v>259</v>
      </c>
      <c r="F1061" t="s">
        <v>4848</v>
      </c>
      <c r="G1061" t="s">
        <v>7679</v>
      </c>
    </row>
    <row r="1062" spans="1:7" x14ac:dyDescent="0.3">
      <c r="A1062" t="s">
        <v>1482</v>
      </c>
      <c r="B1062" t="s">
        <v>1591</v>
      </c>
      <c r="C1062" t="s">
        <v>1592</v>
      </c>
      <c r="D1062" t="s">
        <v>17</v>
      </c>
      <c r="E1062" t="s">
        <v>260</v>
      </c>
      <c r="F1062" t="s">
        <v>4440</v>
      </c>
      <c r="G1062" t="s">
        <v>7680</v>
      </c>
    </row>
    <row r="1063" spans="1:7" x14ac:dyDescent="0.3">
      <c r="A1063" t="s">
        <v>1483</v>
      </c>
      <c r="B1063" t="s">
        <v>1591</v>
      </c>
      <c r="C1063" t="s">
        <v>1592</v>
      </c>
      <c r="D1063" t="s">
        <v>17</v>
      </c>
      <c r="E1063" t="s">
        <v>261</v>
      </c>
      <c r="F1063" t="s">
        <v>4390</v>
      </c>
      <c r="G1063" t="s">
        <v>7681</v>
      </c>
    </row>
    <row r="1064" spans="1:7" x14ac:dyDescent="0.3">
      <c r="A1064" t="s">
        <v>1484</v>
      </c>
      <c r="B1064" t="s">
        <v>1591</v>
      </c>
      <c r="C1064" t="s">
        <v>1592</v>
      </c>
      <c r="D1064" t="s">
        <v>17</v>
      </c>
      <c r="E1064" t="s">
        <v>262</v>
      </c>
      <c r="F1064" t="s">
        <v>4470</v>
      </c>
      <c r="G1064" t="s">
        <v>7682</v>
      </c>
    </row>
    <row r="1065" spans="1:7" x14ac:dyDescent="0.3">
      <c r="A1065" t="s">
        <v>1485</v>
      </c>
      <c r="B1065" t="s">
        <v>1591</v>
      </c>
      <c r="C1065" t="s">
        <v>1592</v>
      </c>
      <c r="D1065" t="s">
        <v>17</v>
      </c>
      <c r="E1065" t="s">
        <v>263</v>
      </c>
      <c r="F1065" t="s">
        <v>4526</v>
      </c>
      <c r="G1065" t="s">
        <v>7683</v>
      </c>
    </row>
    <row r="1066" spans="1:7" x14ac:dyDescent="0.3">
      <c r="A1066" t="s">
        <v>1486</v>
      </c>
      <c r="B1066" t="s">
        <v>1591</v>
      </c>
      <c r="C1066" t="s">
        <v>1592</v>
      </c>
      <c r="D1066" t="s">
        <v>17</v>
      </c>
      <c r="E1066" t="s">
        <v>264</v>
      </c>
      <c r="F1066" t="s">
        <v>4536</v>
      </c>
      <c r="G1066" t="s">
        <v>7684</v>
      </c>
    </row>
    <row r="1067" spans="1:7" x14ac:dyDescent="0.3">
      <c r="A1067" t="s">
        <v>1487</v>
      </c>
      <c r="B1067" t="s">
        <v>1591</v>
      </c>
      <c r="C1067" t="s">
        <v>1592</v>
      </c>
      <c r="D1067" t="s">
        <v>17</v>
      </c>
      <c r="E1067" t="s">
        <v>265</v>
      </c>
      <c r="F1067" t="s">
        <v>4856</v>
      </c>
      <c r="G1067" t="s">
        <v>7685</v>
      </c>
    </row>
    <row r="1068" spans="1:7" x14ac:dyDescent="0.3">
      <c r="A1068" t="s">
        <v>1488</v>
      </c>
      <c r="B1068" t="s">
        <v>1591</v>
      </c>
      <c r="C1068" t="s">
        <v>1592</v>
      </c>
      <c r="D1068" t="s">
        <v>17</v>
      </c>
      <c r="E1068" t="s">
        <v>266</v>
      </c>
      <c r="F1068" t="s">
        <v>4868</v>
      </c>
      <c r="G1068" t="s">
        <v>7686</v>
      </c>
    </row>
    <row r="1069" spans="1:7" x14ac:dyDescent="0.3">
      <c r="A1069" t="s">
        <v>1489</v>
      </c>
      <c r="B1069" t="s">
        <v>1591</v>
      </c>
      <c r="C1069" t="s">
        <v>1592</v>
      </c>
      <c r="D1069" t="s">
        <v>17</v>
      </c>
      <c r="E1069" t="s">
        <v>267</v>
      </c>
      <c r="F1069" t="s">
        <v>4870</v>
      </c>
      <c r="G1069" t="s">
        <v>7687</v>
      </c>
    </row>
    <row r="1070" spans="1:7" x14ac:dyDescent="0.3">
      <c r="A1070" t="s">
        <v>1490</v>
      </c>
      <c r="B1070" t="s">
        <v>1591</v>
      </c>
      <c r="C1070" t="s">
        <v>1592</v>
      </c>
      <c r="D1070" t="s">
        <v>17</v>
      </c>
      <c r="E1070" t="s">
        <v>268</v>
      </c>
      <c r="F1070" t="s">
        <v>4872</v>
      </c>
      <c r="G1070" t="s">
        <v>7688</v>
      </c>
    </row>
    <row r="1071" spans="1:7" x14ac:dyDescent="0.3">
      <c r="A1071" t="s">
        <v>1491</v>
      </c>
      <c r="B1071" t="s">
        <v>1591</v>
      </c>
      <c r="C1071" t="s">
        <v>1592</v>
      </c>
      <c r="D1071" t="s">
        <v>17</v>
      </c>
      <c r="E1071" t="s">
        <v>269</v>
      </c>
      <c r="F1071" t="s">
        <v>4886</v>
      </c>
      <c r="G1071" t="s">
        <v>7689</v>
      </c>
    </row>
    <row r="1072" spans="1:7" x14ac:dyDescent="0.3">
      <c r="A1072" t="s">
        <v>1492</v>
      </c>
      <c r="B1072" t="s">
        <v>1591</v>
      </c>
      <c r="C1072" t="s">
        <v>1592</v>
      </c>
      <c r="D1072" t="s">
        <v>17</v>
      </c>
      <c r="E1072" t="s">
        <v>270</v>
      </c>
      <c r="F1072" t="s">
        <v>4760</v>
      </c>
      <c r="G1072" t="s">
        <v>7690</v>
      </c>
    </row>
    <row r="1073" spans="1:7" x14ac:dyDescent="0.3">
      <c r="A1073" t="s">
        <v>1493</v>
      </c>
      <c r="B1073" t="s">
        <v>1591</v>
      </c>
      <c r="C1073" t="s">
        <v>1592</v>
      </c>
      <c r="D1073" t="s">
        <v>17</v>
      </c>
      <c r="E1073" t="s">
        <v>271</v>
      </c>
      <c r="F1073" t="s">
        <v>4846</v>
      </c>
      <c r="G1073" t="s">
        <v>7691</v>
      </c>
    </row>
    <row r="1074" spans="1:7" x14ac:dyDescent="0.3">
      <c r="A1074" t="s">
        <v>1494</v>
      </c>
      <c r="B1074" t="s">
        <v>1591</v>
      </c>
      <c r="C1074" t="s">
        <v>1592</v>
      </c>
      <c r="D1074" t="s">
        <v>17</v>
      </c>
      <c r="E1074" t="s">
        <v>272</v>
      </c>
      <c r="F1074" t="s">
        <v>4860</v>
      </c>
      <c r="G1074" t="s">
        <v>7692</v>
      </c>
    </row>
    <row r="1075" spans="1:7" x14ac:dyDescent="0.3">
      <c r="A1075" t="s">
        <v>1495</v>
      </c>
      <c r="B1075" t="s">
        <v>1591</v>
      </c>
      <c r="C1075" t="s">
        <v>1592</v>
      </c>
      <c r="D1075" t="s">
        <v>17</v>
      </c>
      <c r="E1075" t="s">
        <v>273</v>
      </c>
      <c r="F1075" t="s">
        <v>4866</v>
      </c>
      <c r="G1075" t="s">
        <v>7693</v>
      </c>
    </row>
    <row r="1076" spans="1:7" x14ac:dyDescent="0.3">
      <c r="A1076" t="s">
        <v>1496</v>
      </c>
      <c r="B1076" t="s">
        <v>1591</v>
      </c>
      <c r="C1076" t="s">
        <v>1592</v>
      </c>
      <c r="D1076" t="s">
        <v>17</v>
      </c>
      <c r="E1076" t="s">
        <v>274</v>
      </c>
      <c r="F1076" t="s">
        <v>4924</v>
      </c>
      <c r="G1076" t="s">
        <v>7694</v>
      </c>
    </row>
    <row r="1077" spans="1:7" x14ac:dyDescent="0.3">
      <c r="A1077" t="s">
        <v>1497</v>
      </c>
      <c r="B1077" t="s">
        <v>1591</v>
      </c>
      <c r="C1077" t="s">
        <v>1592</v>
      </c>
      <c r="D1077" t="s">
        <v>17</v>
      </c>
      <c r="E1077" t="s">
        <v>275</v>
      </c>
      <c r="F1077" t="s">
        <v>4962</v>
      </c>
      <c r="G1077" t="s">
        <v>7695</v>
      </c>
    </row>
    <row r="1078" spans="1:7" x14ac:dyDescent="0.3">
      <c r="A1078" t="s">
        <v>1498</v>
      </c>
      <c r="B1078" t="s">
        <v>1591</v>
      </c>
      <c r="C1078" t="s">
        <v>1592</v>
      </c>
      <c r="D1078" t="s">
        <v>17</v>
      </c>
      <c r="E1078" t="s">
        <v>276</v>
      </c>
      <c r="F1078" t="s">
        <v>4968</v>
      </c>
      <c r="G1078" t="s">
        <v>7696</v>
      </c>
    </row>
    <row r="1079" spans="1:7" x14ac:dyDescent="0.3">
      <c r="A1079" t="s">
        <v>1499</v>
      </c>
      <c r="B1079" t="s">
        <v>1591</v>
      </c>
      <c r="C1079" t="s">
        <v>1592</v>
      </c>
      <c r="D1079" t="s">
        <v>17</v>
      </c>
      <c r="E1079" t="s">
        <v>277</v>
      </c>
      <c r="F1079" t="s">
        <v>4450</v>
      </c>
      <c r="G1079" t="s">
        <v>7697</v>
      </c>
    </row>
    <row r="1080" spans="1:7" x14ac:dyDescent="0.3">
      <c r="A1080" t="s">
        <v>1500</v>
      </c>
      <c r="B1080" t="s">
        <v>1591</v>
      </c>
      <c r="C1080" t="s">
        <v>1592</v>
      </c>
      <c r="D1080" t="s">
        <v>17</v>
      </c>
      <c r="E1080" t="s">
        <v>278</v>
      </c>
      <c r="F1080" t="s">
        <v>4568</v>
      </c>
      <c r="G1080" t="s">
        <v>7698</v>
      </c>
    </row>
    <row r="1081" spans="1:7" x14ac:dyDescent="0.3">
      <c r="A1081" t="s">
        <v>1501</v>
      </c>
      <c r="B1081" t="s">
        <v>1591</v>
      </c>
      <c r="C1081" t="s">
        <v>1592</v>
      </c>
      <c r="D1081" t="s">
        <v>17</v>
      </c>
      <c r="E1081" t="s">
        <v>279</v>
      </c>
      <c r="F1081" t="s">
        <v>4584</v>
      </c>
      <c r="G1081" t="s">
        <v>7699</v>
      </c>
    </row>
    <row r="1082" spans="1:7" x14ac:dyDescent="0.3">
      <c r="A1082" t="s">
        <v>1502</v>
      </c>
      <c r="B1082" t="s">
        <v>1591</v>
      </c>
      <c r="C1082" t="s">
        <v>1592</v>
      </c>
      <c r="D1082" t="s">
        <v>17</v>
      </c>
      <c r="E1082" t="s">
        <v>280</v>
      </c>
      <c r="F1082" t="s">
        <v>4774</v>
      </c>
      <c r="G1082" t="s">
        <v>7700</v>
      </c>
    </row>
    <row r="1083" spans="1:7" x14ac:dyDescent="0.3">
      <c r="A1083" t="s">
        <v>1503</v>
      </c>
      <c r="B1083" t="s">
        <v>1591</v>
      </c>
      <c r="C1083" t="s">
        <v>1592</v>
      </c>
      <c r="D1083" t="s">
        <v>17</v>
      </c>
      <c r="E1083" t="s">
        <v>281</v>
      </c>
      <c r="F1083" t="s">
        <v>4484</v>
      </c>
      <c r="G1083" t="s">
        <v>7701</v>
      </c>
    </row>
    <row r="1084" spans="1:7" x14ac:dyDescent="0.3">
      <c r="A1084" t="s">
        <v>1504</v>
      </c>
      <c r="B1084" t="s">
        <v>1591</v>
      </c>
      <c r="C1084" t="s">
        <v>1592</v>
      </c>
      <c r="D1084" t="s">
        <v>17</v>
      </c>
      <c r="E1084" t="s">
        <v>282</v>
      </c>
      <c r="F1084" t="s">
        <v>4634</v>
      </c>
      <c r="G1084" t="s">
        <v>7702</v>
      </c>
    </row>
    <row r="1085" spans="1:7" x14ac:dyDescent="0.3">
      <c r="A1085" t="s">
        <v>1505</v>
      </c>
      <c r="B1085" t="s">
        <v>1591</v>
      </c>
      <c r="C1085" t="s">
        <v>1592</v>
      </c>
      <c r="D1085" t="s">
        <v>17</v>
      </c>
      <c r="E1085" t="s">
        <v>283</v>
      </c>
      <c r="F1085" t="s">
        <v>4378</v>
      </c>
      <c r="G1085" t="s">
        <v>7703</v>
      </c>
    </row>
    <row r="1086" spans="1:7" x14ac:dyDescent="0.3">
      <c r="A1086" t="s">
        <v>1506</v>
      </c>
      <c r="B1086" t="s">
        <v>1591</v>
      </c>
      <c r="C1086" t="s">
        <v>1592</v>
      </c>
      <c r="D1086" t="s">
        <v>17</v>
      </c>
      <c r="E1086" t="s">
        <v>284</v>
      </c>
      <c r="F1086" t="s">
        <v>4472</v>
      </c>
      <c r="G1086" t="s">
        <v>7704</v>
      </c>
    </row>
    <row r="1087" spans="1:7" x14ac:dyDescent="0.3">
      <c r="A1087" t="s">
        <v>1507</v>
      </c>
      <c r="B1087" t="s">
        <v>1591</v>
      </c>
      <c r="C1087" t="s">
        <v>1592</v>
      </c>
      <c r="D1087" t="s">
        <v>17</v>
      </c>
      <c r="E1087" t="s">
        <v>285</v>
      </c>
      <c r="F1087" t="s">
        <v>4580</v>
      </c>
      <c r="G1087" t="s">
        <v>7705</v>
      </c>
    </row>
    <row r="1088" spans="1:7" x14ac:dyDescent="0.3">
      <c r="A1088" t="s">
        <v>1508</v>
      </c>
      <c r="B1088" t="s">
        <v>1591</v>
      </c>
      <c r="C1088" t="s">
        <v>1592</v>
      </c>
      <c r="D1088" t="s">
        <v>17</v>
      </c>
      <c r="E1088" t="s">
        <v>286</v>
      </c>
      <c r="F1088" t="s">
        <v>4478</v>
      </c>
      <c r="G1088" t="s">
        <v>7706</v>
      </c>
    </row>
    <row r="1089" spans="1:7" x14ac:dyDescent="0.3">
      <c r="A1089" t="s">
        <v>1509</v>
      </c>
      <c r="B1089" t="s">
        <v>1591</v>
      </c>
      <c r="C1089" t="s">
        <v>1592</v>
      </c>
      <c r="D1089" t="s">
        <v>17</v>
      </c>
      <c r="E1089" t="s">
        <v>22</v>
      </c>
      <c r="F1089" t="s">
        <v>4752</v>
      </c>
      <c r="G1089" t="s">
        <v>7707</v>
      </c>
    </row>
    <row r="1090" spans="1:7" x14ac:dyDescent="0.3">
      <c r="A1090" t="s">
        <v>1510</v>
      </c>
      <c r="B1090" t="s">
        <v>1591</v>
      </c>
      <c r="C1090" t="s">
        <v>1592</v>
      </c>
      <c r="D1090" t="s">
        <v>17</v>
      </c>
      <c r="E1090" t="s">
        <v>287</v>
      </c>
      <c r="F1090" t="s">
        <v>5028</v>
      </c>
      <c r="G1090" t="s">
        <v>7708</v>
      </c>
    </row>
    <row r="1091" spans="1:7" x14ac:dyDescent="0.3">
      <c r="A1091" t="s">
        <v>1511</v>
      </c>
      <c r="B1091" t="s">
        <v>1591</v>
      </c>
      <c r="C1091" t="s">
        <v>1592</v>
      </c>
      <c r="D1091" t="s">
        <v>17</v>
      </c>
      <c r="E1091" t="s">
        <v>288</v>
      </c>
      <c r="F1091" t="s">
        <v>4460</v>
      </c>
      <c r="G1091" t="s">
        <v>7709</v>
      </c>
    </row>
    <row r="1092" spans="1:7" x14ac:dyDescent="0.3">
      <c r="A1092" t="s">
        <v>1512</v>
      </c>
      <c r="B1092" t="s">
        <v>1591</v>
      </c>
      <c r="C1092" t="s">
        <v>1592</v>
      </c>
      <c r="D1092" t="s">
        <v>17</v>
      </c>
      <c r="E1092" t="s">
        <v>289</v>
      </c>
      <c r="F1092" t="s">
        <v>4922</v>
      </c>
      <c r="G1092" t="s">
        <v>7710</v>
      </c>
    </row>
    <row r="1093" spans="1:7" x14ac:dyDescent="0.3">
      <c r="A1093" t="s">
        <v>1513</v>
      </c>
      <c r="B1093" t="s">
        <v>1591</v>
      </c>
      <c r="C1093" t="s">
        <v>1592</v>
      </c>
      <c r="D1093" t="s">
        <v>17</v>
      </c>
      <c r="E1093" t="s">
        <v>290</v>
      </c>
      <c r="F1093" t="s">
        <v>4854</v>
      </c>
      <c r="G1093" t="s">
        <v>7711</v>
      </c>
    </row>
    <row r="1094" spans="1:7" x14ac:dyDescent="0.3">
      <c r="A1094" t="s">
        <v>1514</v>
      </c>
      <c r="B1094" t="s">
        <v>1591</v>
      </c>
      <c r="C1094" t="s">
        <v>1592</v>
      </c>
      <c r="D1094" t="s">
        <v>17</v>
      </c>
      <c r="E1094" t="s">
        <v>291</v>
      </c>
      <c r="F1094" t="s">
        <v>4636</v>
      </c>
      <c r="G1094" t="s">
        <v>7712</v>
      </c>
    </row>
    <row r="1095" spans="1:7" x14ac:dyDescent="0.3">
      <c r="A1095" t="s">
        <v>1515</v>
      </c>
      <c r="B1095" t="s">
        <v>1591</v>
      </c>
      <c r="C1095" t="s">
        <v>1592</v>
      </c>
      <c r="D1095" t="s">
        <v>17</v>
      </c>
      <c r="E1095" t="s">
        <v>292</v>
      </c>
      <c r="F1095" t="s">
        <v>4926</v>
      </c>
      <c r="G1095" t="s">
        <v>7713</v>
      </c>
    </row>
    <row r="1096" spans="1:7" x14ac:dyDescent="0.3">
      <c r="A1096" t="s">
        <v>1516</v>
      </c>
      <c r="B1096" t="s">
        <v>1591</v>
      </c>
      <c r="C1096" t="s">
        <v>1592</v>
      </c>
      <c r="D1096" t="s">
        <v>17</v>
      </c>
      <c r="E1096" t="s">
        <v>293</v>
      </c>
      <c r="F1096" t="s">
        <v>4952</v>
      </c>
      <c r="G1096" t="s">
        <v>7714</v>
      </c>
    </row>
    <row r="1097" spans="1:7" x14ac:dyDescent="0.3">
      <c r="A1097" t="s">
        <v>1517</v>
      </c>
      <c r="B1097" t="s">
        <v>1591</v>
      </c>
      <c r="C1097" t="s">
        <v>1592</v>
      </c>
      <c r="D1097" t="s">
        <v>17</v>
      </c>
      <c r="E1097" t="s">
        <v>294</v>
      </c>
      <c r="F1097" t="s">
        <v>4410</v>
      </c>
      <c r="G1097" t="s">
        <v>7715</v>
      </c>
    </row>
    <row r="1098" spans="1:7" x14ac:dyDescent="0.3">
      <c r="A1098" t="s">
        <v>1518</v>
      </c>
      <c r="B1098" t="s">
        <v>1591</v>
      </c>
      <c r="C1098" t="s">
        <v>1592</v>
      </c>
      <c r="D1098" t="s">
        <v>17</v>
      </c>
      <c r="E1098" t="s">
        <v>295</v>
      </c>
      <c r="F1098" t="s">
        <v>4828</v>
      </c>
      <c r="G1098" t="s">
        <v>7716</v>
      </c>
    </row>
    <row r="1099" spans="1:7" x14ac:dyDescent="0.3">
      <c r="A1099" t="s">
        <v>1519</v>
      </c>
      <c r="B1099" t="s">
        <v>1591</v>
      </c>
      <c r="C1099" t="s">
        <v>1592</v>
      </c>
      <c r="D1099" t="s">
        <v>17</v>
      </c>
      <c r="E1099" t="s">
        <v>296</v>
      </c>
      <c r="F1099" t="s">
        <v>4832</v>
      </c>
      <c r="G1099" t="s">
        <v>7717</v>
      </c>
    </row>
    <row r="1100" spans="1:7" x14ac:dyDescent="0.3">
      <c r="A1100" t="s">
        <v>1520</v>
      </c>
      <c r="B1100" t="s">
        <v>1591</v>
      </c>
      <c r="C1100" t="s">
        <v>1592</v>
      </c>
      <c r="D1100" t="s">
        <v>17</v>
      </c>
      <c r="E1100" t="s">
        <v>297</v>
      </c>
      <c r="F1100" t="s">
        <v>5016</v>
      </c>
      <c r="G1100" t="s">
        <v>7718</v>
      </c>
    </row>
    <row r="1101" spans="1:7" x14ac:dyDescent="0.3">
      <c r="A1101" t="s">
        <v>1521</v>
      </c>
      <c r="B1101" t="s">
        <v>1591</v>
      </c>
      <c r="C1101" t="s">
        <v>1592</v>
      </c>
      <c r="D1101" t="s">
        <v>17</v>
      </c>
      <c r="E1101" t="s">
        <v>298</v>
      </c>
      <c r="F1101" t="s">
        <v>4736</v>
      </c>
      <c r="G1101" t="s">
        <v>7719</v>
      </c>
    </row>
    <row r="1102" spans="1:7" x14ac:dyDescent="0.3">
      <c r="A1102" t="s">
        <v>1522</v>
      </c>
      <c r="B1102" t="s">
        <v>1591</v>
      </c>
      <c r="C1102" t="s">
        <v>1592</v>
      </c>
      <c r="D1102" t="s">
        <v>17</v>
      </c>
      <c r="E1102" t="s">
        <v>299</v>
      </c>
      <c r="F1102" t="s">
        <v>5026</v>
      </c>
      <c r="G1102" t="s">
        <v>7720</v>
      </c>
    </row>
    <row r="1103" spans="1:7" x14ac:dyDescent="0.3">
      <c r="A1103" t="s">
        <v>1523</v>
      </c>
      <c r="B1103" t="s">
        <v>1591</v>
      </c>
      <c r="C1103" t="s">
        <v>1592</v>
      </c>
      <c r="D1103" t="s">
        <v>17</v>
      </c>
      <c r="E1103" t="s">
        <v>300</v>
      </c>
      <c r="F1103" t="s">
        <v>4992</v>
      </c>
      <c r="G1103" t="s">
        <v>7721</v>
      </c>
    </row>
    <row r="1104" spans="1:7" x14ac:dyDescent="0.3">
      <c r="A1104" t="s">
        <v>1524</v>
      </c>
      <c r="B1104" t="s">
        <v>1591</v>
      </c>
      <c r="C1104" t="s">
        <v>1592</v>
      </c>
      <c r="D1104" t="s">
        <v>17</v>
      </c>
      <c r="E1104" t="s">
        <v>301</v>
      </c>
      <c r="F1104" t="s">
        <v>4446</v>
      </c>
      <c r="G1104" t="s">
        <v>7722</v>
      </c>
    </row>
    <row r="1105" spans="1:7" x14ac:dyDescent="0.3">
      <c r="A1105" t="s">
        <v>1525</v>
      </c>
      <c r="B1105" t="s">
        <v>1591</v>
      </c>
      <c r="C1105" t="s">
        <v>1592</v>
      </c>
      <c r="D1105" t="s">
        <v>17</v>
      </c>
      <c r="E1105" t="s">
        <v>302</v>
      </c>
      <c r="F1105" t="s">
        <v>4448</v>
      </c>
      <c r="G1105" t="s">
        <v>7723</v>
      </c>
    </row>
    <row r="1106" spans="1:7" x14ac:dyDescent="0.3">
      <c r="A1106" t="s">
        <v>1526</v>
      </c>
      <c r="B1106" t="s">
        <v>1591</v>
      </c>
      <c r="C1106" t="s">
        <v>1592</v>
      </c>
      <c r="D1106" t="s">
        <v>17</v>
      </c>
      <c r="E1106" t="s">
        <v>303</v>
      </c>
      <c r="F1106" t="s">
        <v>4504</v>
      </c>
      <c r="G1106" t="s">
        <v>7724</v>
      </c>
    </row>
    <row r="1107" spans="1:7" x14ac:dyDescent="0.3">
      <c r="A1107" t="s">
        <v>1527</v>
      </c>
      <c r="B1107" t="s">
        <v>1591</v>
      </c>
      <c r="C1107" t="s">
        <v>1592</v>
      </c>
      <c r="D1107" t="s">
        <v>17</v>
      </c>
      <c r="E1107" t="s">
        <v>304</v>
      </c>
      <c r="F1107" t="s">
        <v>4542</v>
      </c>
      <c r="G1107" t="s">
        <v>7725</v>
      </c>
    </row>
    <row r="1108" spans="1:7" x14ac:dyDescent="0.3">
      <c r="A1108" t="s">
        <v>1528</v>
      </c>
      <c r="B1108" t="s">
        <v>1591</v>
      </c>
      <c r="C1108" t="s">
        <v>1592</v>
      </c>
      <c r="D1108" t="s">
        <v>17</v>
      </c>
      <c r="E1108" t="s">
        <v>305</v>
      </c>
      <c r="F1108" t="s">
        <v>4556</v>
      </c>
      <c r="G1108" t="s">
        <v>7726</v>
      </c>
    </row>
    <row r="1109" spans="1:7" x14ac:dyDescent="0.3">
      <c r="A1109" t="s">
        <v>1529</v>
      </c>
      <c r="B1109" t="s">
        <v>1591</v>
      </c>
      <c r="C1109" t="s">
        <v>1592</v>
      </c>
      <c r="D1109" t="s">
        <v>17</v>
      </c>
      <c r="E1109" t="s">
        <v>306</v>
      </c>
      <c r="F1109" t="s">
        <v>4596</v>
      </c>
      <c r="G1109" t="s">
        <v>7727</v>
      </c>
    </row>
    <row r="1110" spans="1:7" x14ac:dyDescent="0.3">
      <c r="A1110" t="s">
        <v>1530</v>
      </c>
      <c r="B1110" t="s">
        <v>1591</v>
      </c>
      <c r="C1110" t="s">
        <v>1592</v>
      </c>
      <c r="D1110" t="s">
        <v>17</v>
      </c>
      <c r="E1110" t="s">
        <v>307</v>
      </c>
      <c r="F1110" t="s">
        <v>4600</v>
      </c>
      <c r="G1110" t="s">
        <v>7728</v>
      </c>
    </row>
    <row r="1111" spans="1:7" x14ac:dyDescent="0.3">
      <c r="A1111" t="s">
        <v>1531</v>
      </c>
      <c r="B1111" t="s">
        <v>1591</v>
      </c>
      <c r="C1111" t="s">
        <v>1592</v>
      </c>
      <c r="D1111" t="s">
        <v>17</v>
      </c>
      <c r="E1111" t="s">
        <v>308</v>
      </c>
      <c r="F1111" t="s">
        <v>4610</v>
      </c>
      <c r="G1111" t="s">
        <v>7729</v>
      </c>
    </row>
    <row r="1112" spans="1:7" x14ac:dyDescent="0.3">
      <c r="A1112" t="s">
        <v>1532</v>
      </c>
      <c r="B1112" t="s">
        <v>1591</v>
      </c>
      <c r="C1112" t="s">
        <v>1592</v>
      </c>
      <c r="D1112" t="s">
        <v>17</v>
      </c>
      <c r="E1112" t="s">
        <v>309</v>
      </c>
      <c r="F1112" t="s">
        <v>4616</v>
      </c>
      <c r="G1112" t="s">
        <v>7730</v>
      </c>
    </row>
    <row r="1113" spans="1:7" x14ac:dyDescent="0.3">
      <c r="A1113" t="s">
        <v>1533</v>
      </c>
      <c r="B1113" t="s">
        <v>1591</v>
      </c>
      <c r="C1113" t="s">
        <v>1592</v>
      </c>
      <c r="D1113" t="s">
        <v>17</v>
      </c>
      <c r="E1113" t="s">
        <v>310</v>
      </c>
      <c r="F1113" t="s">
        <v>4618</v>
      </c>
      <c r="G1113" t="s">
        <v>7731</v>
      </c>
    </row>
    <row r="1114" spans="1:7" x14ac:dyDescent="0.3">
      <c r="A1114" t="s">
        <v>1534</v>
      </c>
      <c r="B1114" t="s">
        <v>1591</v>
      </c>
      <c r="C1114" t="s">
        <v>1592</v>
      </c>
      <c r="D1114" t="s">
        <v>17</v>
      </c>
      <c r="E1114" t="s">
        <v>311</v>
      </c>
      <c r="F1114" t="s">
        <v>4624</v>
      </c>
      <c r="G1114" t="s">
        <v>7732</v>
      </c>
    </row>
    <row r="1115" spans="1:7" x14ac:dyDescent="0.3">
      <c r="A1115" t="s">
        <v>1535</v>
      </c>
      <c r="B1115" t="s">
        <v>1591</v>
      </c>
      <c r="C1115" t="s">
        <v>1592</v>
      </c>
      <c r="D1115" t="s">
        <v>17</v>
      </c>
      <c r="E1115" t="s">
        <v>312</v>
      </c>
      <c r="F1115" t="s">
        <v>4626</v>
      </c>
      <c r="G1115" t="s">
        <v>7733</v>
      </c>
    </row>
    <row r="1116" spans="1:7" x14ac:dyDescent="0.3">
      <c r="A1116" t="s">
        <v>1536</v>
      </c>
      <c r="B1116" t="s">
        <v>1591</v>
      </c>
      <c r="C1116" t="s">
        <v>1592</v>
      </c>
      <c r="D1116" t="s">
        <v>17</v>
      </c>
      <c r="E1116" t="s">
        <v>313</v>
      </c>
      <c r="F1116" t="s">
        <v>4646</v>
      </c>
      <c r="G1116" t="s">
        <v>7734</v>
      </c>
    </row>
    <row r="1117" spans="1:7" x14ac:dyDescent="0.3">
      <c r="A1117" t="s">
        <v>1537</v>
      </c>
      <c r="B1117" t="s">
        <v>1591</v>
      </c>
      <c r="C1117" t="s">
        <v>1592</v>
      </c>
      <c r="D1117" t="s">
        <v>17</v>
      </c>
      <c r="E1117" t="s">
        <v>314</v>
      </c>
      <c r="F1117" t="s">
        <v>4664</v>
      </c>
      <c r="G1117" t="s">
        <v>7735</v>
      </c>
    </row>
    <row r="1118" spans="1:7" x14ac:dyDescent="0.3">
      <c r="A1118" t="s">
        <v>1538</v>
      </c>
      <c r="B1118" t="s">
        <v>1591</v>
      </c>
      <c r="C1118" t="s">
        <v>1592</v>
      </c>
      <c r="D1118" t="s">
        <v>17</v>
      </c>
      <c r="E1118" t="s">
        <v>315</v>
      </c>
      <c r="F1118" t="s">
        <v>4666</v>
      </c>
      <c r="G1118" t="s">
        <v>7736</v>
      </c>
    </row>
    <row r="1119" spans="1:7" x14ac:dyDescent="0.3">
      <c r="A1119" t="s">
        <v>1539</v>
      </c>
      <c r="B1119" t="s">
        <v>1591</v>
      </c>
      <c r="C1119" t="s">
        <v>1592</v>
      </c>
      <c r="D1119" t="s">
        <v>17</v>
      </c>
      <c r="E1119" t="s">
        <v>316</v>
      </c>
      <c r="F1119" t="s">
        <v>4668</v>
      </c>
      <c r="G1119" t="s">
        <v>7737</v>
      </c>
    </row>
    <row r="1120" spans="1:7" x14ac:dyDescent="0.3">
      <c r="A1120" t="s">
        <v>1540</v>
      </c>
      <c r="B1120" t="s">
        <v>1591</v>
      </c>
      <c r="C1120" t="s">
        <v>1592</v>
      </c>
      <c r="D1120" t="s">
        <v>17</v>
      </c>
      <c r="E1120" t="s">
        <v>317</v>
      </c>
      <c r="F1120" t="s">
        <v>4698</v>
      </c>
      <c r="G1120" t="s">
        <v>7738</v>
      </c>
    </row>
    <row r="1121" spans="1:7" x14ac:dyDescent="0.3">
      <c r="A1121" t="s">
        <v>1541</v>
      </c>
      <c r="B1121" t="s">
        <v>1591</v>
      </c>
      <c r="C1121" t="s">
        <v>1592</v>
      </c>
      <c r="D1121" t="s">
        <v>17</v>
      </c>
      <c r="E1121" t="s">
        <v>318</v>
      </c>
      <c r="F1121" t="s">
        <v>4702</v>
      </c>
      <c r="G1121" t="s">
        <v>7739</v>
      </c>
    </row>
    <row r="1122" spans="1:7" x14ac:dyDescent="0.3">
      <c r="A1122" t="s">
        <v>1542</v>
      </c>
      <c r="B1122" t="s">
        <v>1591</v>
      </c>
      <c r="C1122" t="s">
        <v>1592</v>
      </c>
      <c r="D1122" t="s">
        <v>17</v>
      </c>
      <c r="E1122" t="s">
        <v>319</v>
      </c>
      <c r="F1122" t="s">
        <v>4750</v>
      </c>
      <c r="G1122" t="s">
        <v>7740</v>
      </c>
    </row>
    <row r="1123" spans="1:7" x14ac:dyDescent="0.3">
      <c r="A1123" t="s">
        <v>1543</v>
      </c>
      <c r="B1123" t="s">
        <v>1591</v>
      </c>
      <c r="C1123" t="s">
        <v>1592</v>
      </c>
      <c r="D1123" t="s">
        <v>17</v>
      </c>
      <c r="E1123" t="s">
        <v>320</v>
      </c>
      <c r="F1123" t="s">
        <v>4788</v>
      </c>
      <c r="G1123" t="s">
        <v>7741</v>
      </c>
    </row>
    <row r="1124" spans="1:7" x14ac:dyDescent="0.3">
      <c r="A1124" t="s">
        <v>1544</v>
      </c>
      <c r="B1124" t="s">
        <v>1591</v>
      </c>
      <c r="C1124" t="s">
        <v>1592</v>
      </c>
      <c r="D1124" t="s">
        <v>17</v>
      </c>
      <c r="E1124" t="s">
        <v>321</v>
      </c>
      <c r="F1124" t="s">
        <v>4802</v>
      </c>
      <c r="G1124" t="s">
        <v>7742</v>
      </c>
    </row>
    <row r="1125" spans="1:7" x14ac:dyDescent="0.3">
      <c r="A1125" t="s">
        <v>1545</v>
      </c>
      <c r="B1125" t="s">
        <v>1591</v>
      </c>
      <c r="C1125" t="s">
        <v>1592</v>
      </c>
      <c r="D1125" t="s">
        <v>17</v>
      </c>
      <c r="E1125" t="s">
        <v>322</v>
      </c>
      <c r="F1125" t="s">
        <v>4834</v>
      </c>
      <c r="G1125" t="s">
        <v>7743</v>
      </c>
    </row>
    <row r="1126" spans="1:7" x14ac:dyDescent="0.3">
      <c r="A1126" t="s">
        <v>1546</v>
      </c>
      <c r="B1126" t="s">
        <v>1591</v>
      </c>
      <c r="C1126" t="s">
        <v>1592</v>
      </c>
      <c r="D1126" t="s">
        <v>17</v>
      </c>
      <c r="E1126" t="s">
        <v>323</v>
      </c>
      <c r="F1126" t="s">
        <v>4840</v>
      </c>
      <c r="G1126" t="s">
        <v>7744</v>
      </c>
    </row>
    <row r="1127" spans="1:7" x14ac:dyDescent="0.3">
      <c r="A1127" t="s">
        <v>1547</v>
      </c>
      <c r="B1127" t="s">
        <v>1591</v>
      </c>
      <c r="C1127" t="s">
        <v>1592</v>
      </c>
      <c r="D1127" t="s">
        <v>17</v>
      </c>
      <c r="E1127" t="s">
        <v>324</v>
      </c>
      <c r="F1127" t="s">
        <v>4876</v>
      </c>
      <c r="G1127" t="s">
        <v>7745</v>
      </c>
    </row>
    <row r="1128" spans="1:7" x14ac:dyDescent="0.3">
      <c r="A1128" t="s">
        <v>1548</v>
      </c>
      <c r="B1128" t="s">
        <v>1591</v>
      </c>
      <c r="C1128" t="s">
        <v>1592</v>
      </c>
      <c r="D1128" t="s">
        <v>17</v>
      </c>
      <c r="E1128" t="s">
        <v>325</v>
      </c>
      <c r="F1128" t="s">
        <v>4890</v>
      </c>
      <c r="G1128" t="s">
        <v>7746</v>
      </c>
    </row>
    <row r="1129" spans="1:7" x14ac:dyDescent="0.3">
      <c r="A1129" t="s">
        <v>1549</v>
      </c>
      <c r="B1129" t="s">
        <v>1591</v>
      </c>
      <c r="C1129" t="s">
        <v>1592</v>
      </c>
      <c r="D1129" t="s">
        <v>17</v>
      </c>
      <c r="E1129" t="s">
        <v>18</v>
      </c>
      <c r="F1129" t="s">
        <v>4902</v>
      </c>
      <c r="G1129" t="s">
        <v>7747</v>
      </c>
    </row>
    <row r="1130" spans="1:7" x14ac:dyDescent="0.3">
      <c r="A1130" t="s">
        <v>1550</v>
      </c>
      <c r="B1130" t="s">
        <v>1591</v>
      </c>
      <c r="C1130" t="s">
        <v>1592</v>
      </c>
      <c r="D1130" t="s">
        <v>17</v>
      </c>
      <c r="E1130" t="s">
        <v>326</v>
      </c>
      <c r="F1130" t="s">
        <v>4906</v>
      </c>
      <c r="G1130" t="s">
        <v>7748</v>
      </c>
    </row>
    <row r="1131" spans="1:7" x14ac:dyDescent="0.3">
      <c r="A1131" t="s">
        <v>1551</v>
      </c>
      <c r="B1131" t="s">
        <v>1591</v>
      </c>
      <c r="C1131" t="s">
        <v>1592</v>
      </c>
      <c r="D1131" t="s">
        <v>17</v>
      </c>
      <c r="E1131" t="s">
        <v>327</v>
      </c>
      <c r="F1131" t="s">
        <v>4958</v>
      </c>
      <c r="G1131" t="s">
        <v>7749</v>
      </c>
    </row>
    <row r="1132" spans="1:7" x14ac:dyDescent="0.3">
      <c r="A1132" t="s">
        <v>1552</v>
      </c>
      <c r="B1132" t="s">
        <v>1591</v>
      </c>
      <c r="C1132" t="s">
        <v>1592</v>
      </c>
      <c r="D1132" t="s">
        <v>17</v>
      </c>
      <c r="E1132" t="s">
        <v>328</v>
      </c>
      <c r="F1132" t="s">
        <v>4964</v>
      </c>
      <c r="G1132" t="s">
        <v>7750</v>
      </c>
    </row>
    <row r="1133" spans="1:7" x14ac:dyDescent="0.3">
      <c r="A1133" t="s">
        <v>1553</v>
      </c>
      <c r="B1133" t="s">
        <v>1591</v>
      </c>
      <c r="C1133" t="s">
        <v>1592</v>
      </c>
      <c r="D1133" t="s">
        <v>17</v>
      </c>
      <c r="E1133" t="s">
        <v>329</v>
      </c>
      <c r="F1133" t="s">
        <v>4978</v>
      </c>
      <c r="G1133" t="s">
        <v>7751</v>
      </c>
    </row>
    <row r="1134" spans="1:7" x14ac:dyDescent="0.3">
      <c r="A1134" t="s">
        <v>1554</v>
      </c>
      <c r="B1134" t="s">
        <v>1591</v>
      </c>
      <c r="C1134" t="s">
        <v>1592</v>
      </c>
      <c r="D1134" t="s">
        <v>17</v>
      </c>
      <c r="E1134" t="s">
        <v>330</v>
      </c>
      <c r="F1134" t="s">
        <v>5058</v>
      </c>
      <c r="G1134" t="s">
        <v>7752</v>
      </c>
    </row>
    <row r="1135" spans="1:7" x14ac:dyDescent="0.3">
      <c r="A1135" t="s">
        <v>1555</v>
      </c>
      <c r="B1135" t="s">
        <v>1591</v>
      </c>
      <c r="C1135" t="s">
        <v>1592</v>
      </c>
      <c r="D1135" t="s">
        <v>17</v>
      </c>
      <c r="E1135" t="s">
        <v>331</v>
      </c>
      <c r="F1135" t="s">
        <v>4842</v>
      </c>
      <c r="G1135" t="s">
        <v>7753</v>
      </c>
    </row>
    <row r="1136" spans="1:7" x14ac:dyDescent="0.3">
      <c r="A1136" t="s">
        <v>1556</v>
      </c>
      <c r="B1136" t="s">
        <v>1591</v>
      </c>
      <c r="C1136" t="s">
        <v>1592</v>
      </c>
      <c r="D1136" t="s">
        <v>17</v>
      </c>
      <c r="E1136" t="s">
        <v>332</v>
      </c>
      <c r="F1136" t="s">
        <v>4820</v>
      </c>
      <c r="G1136" t="s">
        <v>7754</v>
      </c>
    </row>
    <row r="1137" spans="1:7" x14ac:dyDescent="0.3">
      <c r="A1137" t="s">
        <v>1557</v>
      </c>
      <c r="B1137" t="s">
        <v>1591</v>
      </c>
      <c r="C1137" t="s">
        <v>1592</v>
      </c>
      <c r="D1137" t="s">
        <v>17</v>
      </c>
      <c r="E1137" t="s">
        <v>333</v>
      </c>
      <c r="F1137" t="s">
        <v>4960</v>
      </c>
      <c r="G1137" t="s">
        <v>7755</v>
      </c>
    </row>
    <row r="1138" spans="1:7" x14ac:dyDescent="0.3">
      <c r="A1138" t="s">
        <v>1558</v>
      </c>
      <c r="B1138" t="s">
        <v>1591</v>
      </c>
      <c r="C1138" t="s">
        <v>1592</v>
      </c>
      <c r="D1138" t="s">
        <v>17</v>
      </c>
      <c r="E1138" t="s">
        <v>334</v>
      </c>
      <c r="F1138" t="s">
        <v>4494</v>
      </c>
      <c r="G1138" t="s">
        <v>7756</v>
      </c>
    </row>
    <row r="1139" spans="1:7" x14ac:dyDescent="0.3">
      <c r="A1139" t="s">
        <v>1559</v>
      </c>
      <c r="B1139" t="s">
        <v>1591</v>
      </c>
      <c r="C1139" t="s">
        <v>1592</v>
      </c>
      <c r="D1139" t="s">
        <v>17</v>
      </c>
      <c r="E1139" t="s">
        <v>335</v>
      </c>
      <c r="F1139" t="s">
        <v>4640</v>
      </c>
      <c r="G1139" t="s">
        <v>7757</v>
      </c>
    </row>
    <row r="1140" spans="1:7" x14ac:dyDescent="0.3">
      <c r="A1140" t="s">
        <v>1560</v>
      </c>
      <c r="B1140" t="s">
        <v>1591</v>
      </c>
      <c r="C1140" t="s">
        <v>1592</v>
      </c>
      <c r="D1140" t="s">
        <v>17</v>
      </c>
      <c r="E1140" t="s">
        <v>336</v>
      </c>
      <c r="F1140" t="s">
        <v>5014</v>
      </c>
      <c r="G1140" t="s">
        <v>7758</v>
      </c>
    </row>
    <row r="1141" spans="1:7" x14ac:dyDescent="0.3">
      <c r="A1141" t="s">
        <v>1561</v>
      </c>
      <c r="B1141" t="s">
        <v>1591</v>
      </c>
      <c r="C1141" t="s">
        <v>1592</v>
      </c>
      <c r="D1141" t="s">
        <v>17</v>
      </c>
      <c r="E1141" t="s">
        <v>337</v>
      </c>
      <c r="F1141" t="s">
        <v>4938</v>
      </c>
      <c r="G1141" t="s">
        <v>7759</v>
      </c>
    </row>
    <row r="1142" spans="1:7" x14ac:dyDescent="0.3">
      <c r="A1142" t="s">
        <v>1562</v>
      </c>
      <c r="B1142" t="s">
        <v>1591</v>
      </c>
      <c r="C1142" t="s">
        <v>1592</v>
      </c>
      <c r="D1142" t="s">
        <v>17</v>
      </c>
      <c r="E1142" t="s">
        <v>338</v>
      </c>
      <c r="F1142" t="s">
        <v>4404</v>
      </c>
      <c r="G1142" t="s">
        <v>7760</v>
      </c>
    </row>
    <row r="1143" spans="1:7" x14ac:dyDescent="0.3">
      <c r="A1143" t="s">
        <v>1563</v>
      </c>
      <c r="B1143" t="s">
        <v>1591</v>
      </c>
      <c r="C1143" t="s">
        <v>1592</v>
      </c>
      <c r="D1143" t="s">
        <v>17</v>
      </c>
      <c r="E1143" t="s">
        <v>339</v>
      </c>
      <c r="F1143" t="s">
        <v>4422</v>
      </c>
      <c r="G1143" t="s">
        <v>7761</v>
      </c>
    </row>
    <row r="1144" spans="1:7" x14ac:dyDescent="0.3">
      <c r="A1144" t="s">
        <v>1564</v>
      </c>
      <c r="B1144" t="s">
        <v>1591</v>
      </c>
      <c r="C1144" t="s">
        <v>1592</v>
      </c>
      <c r="D1144" t="s">
        <v>17</v>
      </c>
      <c r="E1144" t="s">
        <v>340</v>
      </c>
      <c r="F1144" t="s">
        <v>4772</v>
      </c>
      <c r="G1144" t="s">
        <v>7762</v>
      </c>
    </row>
    <row r="1145" spans="1:7" x14ac:dyDescent="0.3">
      <c r="A1145" t="s">
        <v>1565</v>
      </c>
      <c r="B1145" t="s">
        <v>1591</v>
      </c>
      <c r="C1145" t="s">
        <v>1592</v>
      </c>
      <c r="D1145" t="s">
        <v>17</v>
      </c>
      <c r="E1145" t="s">
        <v>341</v>
      </c>
      <c r="F1145" t="s">
        <v>4722</v>
      </c>
      <c r="G1145" t="s">
        <v>7763</v>
      </c>
    </row>
    <row r="1146" spans="1:7" x14ac:dyDescent="0.3">
      <c r="A1146" t="s">
        <v>1566</v>
      </c>
      <c r="B1146" t="s">
        <v>1591</v>
      </c>
      <c r="C1146" t="s">
        <v>1592</v>
      </c>
      <c r="D1146" t="s">
        <v>17</v>
      </c>
      <c r="E1146" t="s">
        <v>342</v>
      </c>
      <c r="F1146" t="s">
        <v>4382</v>
      </c>
      <c r="G1146" t="s">
        <v>7764</v>
      </c>
    </row>
    <row r="1147" spans="1:7" x14ac:dyDescent="0.3">
      <c r="A1147" t="s">
        <v>1567</v>
      </c>
      <c r="B1147" t="s">
        <v>1591</v>
      </c>
      <c r="C1147" t="s">
        <v>1592</v>
      </c>
      <c r="D1147" t="s">
        <v>17</v>
      </c>
      <c r="E1147" t="s">
        <v>343</v>
      </c>
      <c r="F1147" t="s">
        <v>4524</v>
      </c>
      <c r="G1147" t="s">
        <v>7765</v>
      </c>
    </row>
    <row r="1148" spans="1:7" x14ac:dyDescent="0.3">
      <c r="A1148" t="s">
        <v>1568</v>
      </c>
      <c r="B1148" t="s">
        <v>1591</v>
      </c>
      <c r="C1148" t="s">
        <v>1592</v>
      </c>
      <c r="D1148" t="s">
        <v>17</v>
      </c>
      <c r="E1148" t="s">
        <v>344</v>
      </c>
      <c r="F1148" t="s">
        <v>4710</v>
      </c>
      <c r="G1148" t="s">
        <v>7766</v>
      </c>
    </row>
    <row r="1149" spans="1:7" x14ac:dyDescent="0.3">
      <c r="A1149" t="s">
        <v>1569</v>
      </c>
      <c r="B1149" t="s">
        <v>1591</v>
      </c>
      <c r="C1149" t="s">
        <v>1592</v>
      </c>
      <c r="D1149" t="s">
        <v>17</v>
      </c>
      <c r="E1149" t="s">
        <v>345</v>
      </c>
      <c r="F1149" t="s">
        <v>4970</v>
      </c>
      <c r="G1149" t="s">
        <v>7767</v>
      </c>
    </row>
    <row r="1150" spans="1:7" x14ac:dyDescent="0.3">
      <c r="A1150" t="s">
        <v>1570</v>
      </c>
      <c r="B1150" t="s">
        <v>1591</v>
      </c>
      <c r="C1150" t="s">
        <v>1592</v>
      </c>
      <c r="D1150" t="s">
        <v>17</v>
      </c>
      <c r="E1150" t="s">
        <v>346</v>
      </c>
      <c r="F1150" t="s">
        <v>4998</v>
      </c>
      <c r="G1150" t="s">
        <v>7768</v>
      </c>
    </row>
    <row r="1151" spans="1:7" x14ac:dyDescent="0.3">
      <c r="A1151" t="s">
        <v>1571</v>
      </c>
      <c r="B1151" t="s">
        <v>1591</v>
      </c>
      <c r="C1151" t="s">
        <v>1592</v>
      </c>
      <c r="D1151" t="s">
        <v>17</v>
      </c>
      <c r="E1151" t="s">
        <v>347</v>
      </c>
      <c r="F1151" t="s">
        <v>4546</v>
      </c>
      <c r="G1151" t="s">
        <v>7769</v>
      </c>
    </row>
    <row r="1152" spans="1:7" x14ac:dyDescent="0.3">
      <c r="A1152" t="s">
        <v>1572</v>
      </c>
      <c r="B1152" t="s">
        <v>1591</v>
      </c>
      <c r="C1152" t="s">
        <v>1592</v>
      </c>
      <c r="D1152" t="s">
        <v>17</v>
      </c>
      <c r="E1152" t="s">
        <v>348</v>
      </c>
      <c r="F1152" t="s">
        <v>4604</v>
      </c>
      <c r="G1152" t="s">
        <v>7770</v>
      </c>
    </row>
    <row r="1153" spans="1:7" x14ac:dyDescent="0.3">
      <c r="A1153" t="s">
        <v>1573</v>
      </c>
      <c r="B1153" t="s">
        <v>1591</v>
      </c>
      <c r="C1153" t="s">
        <v>1592</v>
      </c>
      <c r="D1153" t="s">
        <v>17</v>
      </c>
      <c r="E1153" t="s">
        <v>349</v>
      </c>
      <c r="F1153" t="s">
        <v>4764</v>
      </c>
      <c r="G1153" t="s">
        <v>7771</v>
      </c>
    </row>
    <row r="1154" spans="1:7" x14ac:dyDescent="0.3">
      <c r="A1154" t="s">
        <v>1574</v>
      </c>
      <c r="B1154" t="s">
        <v>1591</v>
      </c>
      <c r="C1154" t="s">
        <v>1592</v>
      </c>
      <c r="D1154" t="s">
        <v>17</v>
      </c>
      <c r="E1154" t="s">
        <v>350</v>
      </c>
      <c r="F1154" t="s">
        <v>4800</v>
      </c>
      <c r="G1154" t="s">
        <v>7772</v>
      </c>
    </row>
    <row r="1155" spans="1:7" x14ac:dyDescent="0.3">
      <c r="A1155" t="s">
        <v>1575</v>
      </c>
      <c r="B1155" t="s">
        <v>1591</v>
      </c>
      <c r="C1155" t="s">
        <v>1592</v>
      </c>
      <c r="D1155" t="s">
        <v>17</v>
      </c>
      <c r="E1155" t="s">
        <v>351</v>
      </c>
      <c r="F1155" t="s">
        <v>5036</v>
      </c>
      <c r="G1155" t="s">
        <v>7773</v>
      </c>
    </row>
    <row r="1156" spans="1:7" x14ac:dyDescent="0.3">
      <c r="A1156" t="s">
        <v>1576</v>
      </c>
      <c r="B1156" t="s">
        <v>1591</v>
      </c>
      <c r="C1156" t="s">
        <v>1592</v>
      </c>
      <c r="D1156" t="s">
        <v>17</v>
      </c>
      <c r="E1156" t="s">
        <v>352</v>
      </c>
      <c r="F1156" t="s">
        <v>4518</v>
      </c>
      <c r="G1156" t="s">
        <v>7774</v>
      </c>
    </row>
    <row r="1157" spans="1:7" x14ac:dyDescent="0.3">
      <c r="A1157" t="s">
        <v>1577</v>
      </c>
      <c r="B1157" t="s">
        <v>1591</v>
      </c>
      <c r="C1157" t="s">
        <v>1592</v>
      </c>
      <c r="D1157" t="s">
        <v>17</v>
      </c>
      <c r="E1157" t="s">
        <v>353</v>
      </c>
      <c r="F1157" t="s">
        <v>4642</v>
      </c>
      <c r="G1157" t="s">
        <v>7775</v>
      </c>
    </row>
    <row r="1158" spans="1:7" x14ac:dyDescent="0.3">
      <c r="A1158" t="s">
        <v>1578</v>
      </c>
      <c r="B1158" t="s">
        <v>1591</v>
      </c>
      <c r="C1158" t="s">
        <v>1592</v>
      </c>
      <c r="D1158" t="s">
        <v>17</v>
      </c>
      <c r="E1158" t="s">
        <v>28</v>
      </c>
      <c r="F1158" t="s">
        <v>4684</v>
      </c>
      <c r="G1158" t="s">
        <v>7776</v>
      </c>
    </row>
    <row r="1159" spans="1:7" x14ac:dyDescent="0.3">
      <c r="A1159" t="s">
        <v>1579</v>
      </c>
      <c r="B1159" t="s">
        <v>1591</v>
      </c>
      <c r="C1159" t="s">
        <v>1592</v>
      </c>
      <c r="D1159" t="s">
        <v>17</v>
      </c>
      <c r="E1159" t="s">
        <v>354</v>
      </c>
      <c r="F1159" t="s">
        <v>4700</v>
      </c>
      <c r="G1159" t="s">
        <v>7777</v>
      </c>
    </row>
    <row r="1160" spans="1:7" x14ac:dyDescent="0.3">
      <c r="A1160" t="s">
        <v>1580</v>
      </c>
      <c r="B1160" t="s">
        <v>1591</v>
      </c>
      <c r="C1160" t="s">
        <v>1592</v>
      </c>
      <c r="D1160" t="s">
        <v>17</v>
      </c>
      <c r="E1160" t="s">
        <v>355</v>
      </c>
      <c r="F1160" t="s">
        <v>4712</v>
      </c>
      <c r="G1160" t="s">
        <v>7778</v>
      </c>
    </row>
    <row r="1161" spans="1:7" x14ac:dyDescent="0.3">
      <c r="A1161" t="s">
        <v>1581</v>
      </c>
      <c r="B1161" t="s">
        <v>1591</v>
      </c>
      <c r="C1161" t="s">
        <v>1592</v>
      </c>
      <c r="D1161" t="s">
        <v>17</v>
      </c>
      <c r="E1161" t="s">
        <v>356</v>
      </c>
      <c r="F1161" t="s">
        <v>4770</v>
      </c>
      <c r="G1161" t="s">
        <v>7779</v>
      </c>
    </row>
    <row r="1162" spans="1:7" x14ac:dyDescent="0.3">
      <c r="A1162" t="s">
        <v>1582</v>
      </c>
      <c r="B1162" t="s">
        <v>1591</v>
      </c>
      <c r="C1162" t="s">
        <v>1592</v>
      </c>
      <c r="D1162" t="s">
        <v>17</v>
      </c>
      <c r="E1162" t="s">
        <v>357</v>
      </c>
      <c r="F1162" t="s">
        <v>4778</v>
      </c>
      <c r="G1162" t="s">
        <v>7780</v>
      </c>
    </row>
    <row r="1163" spans="1:7" x14ac:dyDescent="0.3">
      <c r="A1163" t="s">
        <v>1583</v>
      </c>
      <c r="B1163" t="s">
        <v>1591</v>
      </c>
      <c r="C1163" t="s">
        <v>1592</v>
      </c>
      <c r="D1163" t="s">
        <v>17</v>
      </c>
      <c r="E1163" t="s">
        <v>358</v>
      </c>
      <c r="F1163" t="s">
        <v>4630</v>
      </c>
      <c r="G1163" t="s">
        <v>7781</v>
      </c>
    </row>
    <row r="1164" spans="1:7" x14ac:dyDescent="0.3">
      <c r="A1164" t="s">
        <v>1584</v>
      </c>
      <c r="B1164" t="s">
        <v>1591</v>
      </c>
      <c r="C1164" t="s">
        <v>1592</v>
      </c>
      <c r="D1164" t="s">
        <v>17</v>
      </c>
      <c r="E1164" t="s">
        <v>359</v>
      </c>
      <c r="F1164" t="s">
        <v>4570</v>
      </c>
      <c r="G1164" t="s">
        <v>7782</v>
      </c>
    </row>
    <row r="1165" spans="1:7" x14ac:dyDescent="0.3">
      <c r="A1165" t="s">
        <v>1585</v>
      </c>
      <c r="B1165" t="s">
        <v>1591</v>
      </c>
      <c r="C1165" t="s">
        <v>1592</v>
      </c>
      <c r="D1165" t="s">
        <v>17</v>
      </c>
      <c r="E1165" t="s">
        <v>360</v>
      </c>
      <c r="F1165" t="s">
        <v>4632</v>
      </c>
      <c r="G1165" t="s">
        <v>7783</v>
      </c>
    </row>
    <row r="1166" spans="1:7" x14ac:dyDescent="0.3">
      <c r="A1166" t="s">
        <v>1586</v>
      </c>
      <c r="B1166" t="s">
        <v>1591</v>
      </c>
      <c r="C1166" t="s">
        <v>1592</v>
      </c>
      <c r="D1166" t="s">
        <v>17</v>
      </c>
      <c r="E1166" t="s">
        <v>361</v>
      </c>
      <c r="F1166" t="s">
        <v>4916</v>
      </c>
      <c r="G1166" t="s">
        <v>7784</v>
      </c>
    </row>
    <row r="1167" spans="1:7" x14ac:dyDescent="0.3">
      <c r="A1167" t="s">
        <v>1587</v>
      </c>
      <c r="B1167" t="s">
        <v>1591</v>
      </c>
      <c r="C1167" t="s">
        <v>1592</v>
      </c>
      <c r="D1167" t="s">
        <v>17</v>
      </c>
      <c r="E1167" t="s">
        <v>362</v>
      </c>
      <c r="F1167" t="s">
        <v>4402</v>
      </c>
      <c r="G1167" t="s">
        <v>7785</v>
      </c>
    </row>
    <row r="1168" spans="1:7" x14ac:dyDescent="0.3">
      <c r="A1168" t="s">
        <v>1588</v>
      </c>
      <c r="B1168" t="s">
        <v>1591</v>
      </c>
      <c r="C1168" t="s">
        <v>1592</v>
      </c>
      <c r="D1168" t="s">
        <v>17</v>
      </c>
      <c r="E1168" t="s">
        <v>363</v>
      </c>
      <c r="F1168" t="s">
        <v>4426</v>
      </c>
      <c r="G1168" t="s">
        <v>7786</v>
      </c>
    </row>
    <row r="1169" spans="1:7" x14ac:dyDescent="0.3">
      <c r="A1169" t="s">
        <v>1589</v>
      </c>
      <c r="B1169" t="s">
        <v>1591</v>
      </c>
      <c r="C1169" t="s">
        <v>1592</v>
      </c>
      <c r="D1169" t="s">
        <v>17</v>
      </c>
      <c r="E1169" t="s">
        <v>364</v>
      </c>
      <c r="F1169" t="s">
        <v>4864</v>
      </c>
      <c r="G1169" t="s">
        <v>7787</v>
      </c>
    </row>
    <row r="1170" spans="1:7" x14ac:dyDescent="0.3">
      <c r="A1170" t="s">
        <v>1590</v>
      </c>
      <c r="B1170" t="s">
        <v>1591</v>
      </c>
      <c r="C1170" t="s">
        <v>1592</v>
      </c>
      <c r="D1170" t="s">
        <v>17</v>
      </c>
      <c r="E1170" t="s">
        <v>365</v>
      </c>
      <c r="F1170" t="s">
        <v>4574</v>
      </c>
      <c r="G1170" t="s">
        <v>7788</v>
      </c>
    </row>
    <row r="1171" spans="1:7" x14ac:dyDescent="0.3">
      <c r="A1171" t="s">
        <v>1597</v>
      </c>
      <c r="B1171" t="s">
        <v>1591</v>
      </c>
      <c r="C1171" t="s">
        <v>1592</v>
      </c>
      <c r="D1171" t="s">
        <v>19</v>
      </c>
      <c r="E1171" t="s">
        <v>14</v>
      </c>
      <c r="F1171" t="s">
        <v>1960</v>
      </c>
      <c r="G1171" t="s">
        <v>1961</v>
      </c>
    </row>
    <row r="1172" spans="1:7" x14ac:dyDescent="0.3">
      <c r="A1172" t="s">
        <v>1598</v>
      </c>
      <c r="B1172" t="s">
        <v>1591</v>
      </c>
      <c r="C1172" t="s">
        <v>1592</v>
      </c>
      <c r="D1172" t="s">
        <v>15</v>
      </c>
      <c r="E1172" t="s">
        <v>367</v>
      </c>
      <c r="F1172" t="s">
        <v>5093</v>
      </c>
      <c r="G1172" t="s">
        <v>7789</v>
      </c>
    </row>
    <row r="1173" spans="1:7" x14ac:dyDescent="0.3">
      <c r="A1173" t="s">
        <v>1599</v>
      </c>
      <c r="B1173" t="s">
        <v>1591</v>
      </c>
      <c r="C1173" t="s">
        <v>1592</v>
      </c>
      <c r="D1173" t="s">
        <v>15</v>
      </c>
      <c r="E1173" t="s">
        <v>368</v>
      </c>
      <c r="F1173" t="s">
        <v>5069</v>
      </c>
      <c r="G1173" t="s">
        <v>7790</v>
      </c>
    </row>
    <row r="1174" spans="1:7" x14ac:dyDescent="0.3">
      <c r="A1174" t="s">
        <v>1600</v>
      </c>
      <c r="B1174" t="s">
        <v>1591</v>
      </c>
      <c r="C1174" t="s">
        <v>1592</v>
      </c>
      <c r="D1174" t="s">
        <v>15</v>
      </c>
      <c r="E1174" t="s">
        <v>369</v>
      </c>
      <c r="F1174" t="s">
        <v>5073</v>
      </c>
      <c r="G1174" t="s">
        <v>7791</v>
      </c>
    </row>
    <row r="1175" spans="1:7" x14ac:dyDescent="0.3">
      <c r="A1175" t="s">
        <v>1601</v>
      </c>
      <c r="B1175" t="s">
        <v>1591</v>
      </c>
      <c r="C1175" t="s">
        <v>1592</v>
      </c>
      <c r="D1175" t="s">
        <v>15</v>
      </c>
      <c r="E1175" t="s">
        <v>370</v>
      </c>
      <c r="F1175" t="s">
        <v>5077</v>
      </c>
      <c r="G1175" t="s">
        <v>7792</v>
      </c>
    </row>
    <row r="1176" spans="1:7" x14ac:dyDescent="0.3">
      <c r="A1176" t="s">
        <v>1602</v>
      </c>
      <c r="B1176" t="s">
        <v>1591</v>
      </c>
      <c r="C1176" t="s">
        <v>1592</v>
      </c>
      <c r="D1176" t="s">
        <v>15</v>
      </c>
      <c r="E1176" t="s">
        <v>371</v>
      </c>
      <c r="F1176" t="s">
        <v>5095</v>
      </c>
      <c r="G1176" t="s">
        <v>7793</v>
      </c>
    </row>
    <row r="1177" spans="1:7" x14ac:dyDescent="0.3">
      <c r="A1177" t="s">
        <v>1603</v>
      </c>
      <c r="B1177" t="s">
        <v>1591</v>
      </c>
      <c r="C1177" t="s">
        <v>1592</v>
      </c>
      <c r="D1177" t="s">
        <v>15</v>
      </c>
      <c r="E1177" t="s">
        <v>372</v>
      </c>
      <c r="F1177" t="s">
        <v>5091</v>
      </c>
      <c r="G1177" t="s">
        <v>7794</v>
      </c>
    </row>
    <row r="1178" spans="1:7" x14ac:dyDescent="0.3">
      <c r="A1178" t="s">
        <v>1604</v>
      </c>
      <c r="B1178" t="s">
        <v>1591</v>
      </c>
      <c r="C1178" t="s">
        <v>1592</v>
      </c>
      <c r="D1178" t="s">
        <v>15</v>
      </c>
      <c r="E1178" t="s">
        <v>373</v>
      </c>
      <c r="F1178" t="s">
        <v>5087</v>
      </c>
      <c r="G1178" t="s">
        <v>7795</v>
      </c>
    </row>
    <row r="1179" spans="1:7" x14ac:dyDescent="0.3">
      <c r="A1179" t="s">
        <v>1605</v>
      </c>
      <c r="B1179" t="s">
        <v>1591</v>
      </c>
      <c r="C1179" t="s">
        <v>1592</v>
      </c>
      <c r="D1179" t="s">
        <v>15</v>
      </c>
      <c r="E1179" t="s">
        <v>374</v>
      </c>
      <c r="F1179" t="s">
        <v>5097</v>
      </c>
      <c r="G1179" t="s">
        <v>7796</v>
      </c>
    </row>
    <row r="1180" spans="1:7" x14ac:dyDescent="0.3">
      <c r="A1180" t="s">
        <v>1606</v>
      </c>
      <c r="B1180" t="s">
        <v>1591</v>
      </c>
      <c r="C1180" t="s">
        <v>1592</v>
      </c>
      <c r="D1180" t="s">
        <v>15</v>
      </c>
      <c r="E1180" t="s">
        <v>375</v>
      </c>
      <c r="F1180" t="s">
        <v>5079</v>
      </c>
      <c r="G1180" t="s">
        <v>7797</v>
      </c>
    </row>
    <row r="1181" spans="1:7" x14ac:dyDescent="0.3">
      <c r="A1181" t="s">
        <v>1607</v>
      </c>
      <c r="B1181" t="s">
        <v>1591</v>
      </c>
      <c r="C1181" t="s">
        <v>1592</v>
      </c>
      <c r="D1181" t="s">
        <v>15</v>
      </c>
      <c r="E1181" t="s">
        <v>376</v>
      </c>
      <c r="F1181" t="s">
        <v>5081</v>
      </c>
      <c r="G1181" t="s">
        <v>7798</v>
      </c>
    </row>
    <row r="1182" spans="1:7" x14ac:dyDescent="0.3">
      <c r="A1182" t="s">
        <v>1608</v>
      </c>
      <c r="B1182" t="s">
        <v>1591</v>
      </c>
      <c r="C1182" t="s">
        <v>1592</v>
      </c>
      <c r="D1182" t="s">
        <v>15</v>
      </c>
      <c r="E1182" t="s">
        <v>377</v>
      </c>
      <c r="F1182" t="s">
        <v>5075</v>
      </c>
      <c r="G1182" t="s">
        <v>7799</v>
      </c>
    </row>
    <row r="1183" spans="1:7" x14ac:dyDescent="0.3">
      <c r="A1183" t="s">
        <v>1609</v>
      </c>
      <c r="B1183" t="s">
        <v>1591</v>
      </c>
      <c r="C1183" t="s">
        <v>1592</v>
      </c>
      <c r="D1183" t="s">
        <v>15</v>
      </c>
      <c r="E1183" t="s">
        <v>378</v>
      </c>
      <c r="F1183" t="s">
        <v>5085</v>
      </c>
      <c r="G1183" t="s">
        <v>7800</v>
      </c>
    </row>
    <row r="1184" spans="1:7" x14ac:dyDescent="0.3">
      <c r="A1184" t="s">
        <v>1610</v>
      </c>
      <c r="B1184" t="s">
        <v>1591</v>
      </c>
      <c r="C1184" t="s">
        <v>1592</v>
      </c>
      <c r="D1184" t="s">
        <v>15</v>
      </c>
      <c r="E1184" t="s">
        <v>379</v>
      </c>
      <c r="F1184" t="s">
        <v>5099</v>
      </c>
      <c r="G1184" t="s">
        <v>7801</v>
      </c>
    </row>
    <row r="1185" spans="1:7" x14ac:dyDescent="0.3">
      <c r="A1185" t="s">
        <v>1611</v>
      </c>
      <c r="B1185" t="s">
        <v>1591</v>
      </c>
      <c r="C1185" t="s">
        <v>1592</v>
      </c>
      <c r="D1185" t="s">
        <v>15</v>
      </c>
      <c r="E1185" t="s">
        <v>380</v>
      </c>
      <c r="F1185" t="s">
        <v>5083</v>
      </c>
      <c r="G1185" t="s">
        <v>7802</v>
      </c>
    </row>
    <row r="1186" spans="1:7" x14ac:dyDescent="0.3">
      <c r="A1186" t="s">
        <v>1612</v>
      </c>
      <c r="B1186" t="s">
        <v>1591</v>
      </c>
      <c r="C1186" t="s">
        <v>1592</v>
      </c>
      <c r="D1186" t="s">
        <v>15</v>
      </c>
      <c r="E1186" t="s">
        <v>381</v>
      </c>
      <c r="F1186" t="s">
        <v>5071</v>
      </c>
      <c r="G1186" t="s">
        <v>7803</v>
      </c>
    </row>
    <row r="1187" spans="1:7" x14ac:dyDescent="0.3">
      <c r="A1187" t="s">
        <v>1613</v>
      </c>
      <c r="B1187" t="s">
        <v>1591</v>
      </c>
      <c r="C1187" t="s">
        <v>1592</v>
      </c>
      <c r="D1187" t="s">
        <v>15</v>
      </c>
      <c r="E1187" t="s">
        <v>382</v>
      </c>
      <c r="F1187" t="s">
        <v>5089</v>
      </c>
      <c r="G1187" t="s">
        <v>7804</v>
      </c>
    </row>
    <row r="1188" spans="1:7" x14ac:dyDescent="0.3">
      <c r="A1188" t="s">
        <v>1614</v>
      </c>
      <c r="B1188" t="s">
        <v>1591</v>
      </c>
      <c r="C1188" t="s">
        <v>1592</v>
      </c>
      <c r="D1188" t="s">
        <v>17</v>
      </c>
      <c r="E1188" t="s">
        <v>29</v>
      </c>
      <c r="F1188" t="s">
        <v>4603</v>
      </c>
      <c r="G1188" t="s">
        <v>7805</v>
      </c>
    </row>
    <row r="1189" spans="1:7" x14ac:dyDescent="0.3">
      <c r="A1189" t="s">
        <v>1615</v>
      </c>
      <c r="B1189" t="s">
        <v>1591</v>
      </c>
      <c r="C1189" t="s">
        <v>1592</v>
      </c>
      <c r="D1189" t="s">
        <v>17</v>
      </c>
      <c r="E1189" t="s">
        <v>30</v>
      </c>
      <c r="F1189" t="s">
        <v>4389</v>
      </c>
      <c r="G1189" t="s">
        <v>7806</v>
      </c>
    </row>
    <row r="1190" spans="1:7" x14ac:dyDescent="0.3">
      <c r="A1190" t="s">
        <v>1616</v>
      </c>
      <c r="B1190" t="s">
        <v>1591</v>
      </c>
      <c r="C1190" t="s">
        <v>1592</v>
      </c>
      <c r="D1190" t="s">
        <v>17</v>
      </c>
      <c r="E1190" t="s">
        <v>31</v>
      </c>
      <c r="F1190" t="s">
        <v>4831</v>
      </c>
      <c r="G1190" t="s">
        <v>7807</v>
      </c>
    </row>
    <row r="1191" spans="1:7" x14ac:dyDescent="0.3">
      <c r="A1191" t="s">
        <v>1617</v>
      </c>
      <c r="B1191" t="s">
        <v>1591</v>
      </c>
      <c r="C1191" t="s">
        <v>1592</v>
      </c>
      <c r="D1191" t="s">
        <v>17</v>
      </c>
      <c r="E1191" t="s">
        <v>32</v>
      </c>
      <c r="F1191" t="s">
        <v>4429</v>
      </c>
      <c r="G1191" t="s">
        <v>7808</v>
      </c>
    </row>
    <row r="1192" spans="1:7" x14ac:dyDescent="0.3">
      <c r="A1192" t="s">
        <v>1618</v>
      </c>
      <c r="B1192" t="s">
        <v>1591</v>
      </c>
      <c r="C1192" t="s">
        <v>1592</v>
      </c>
      <c r="D1192" t="s">
        <v>17</v>
      </c>
      <c r="E1192" t="s">
        <v>33</v>
      </c>
      <c r="F1192" t="s">
        <v>4493</v>
      </c>
      <c r="G1192" t="s">
        <v>7809</v>
      </c>
    </row>
    <row r="1193" spans="1:7" x14ac:dyDescent="0.3">
      <c r="A1193" t="s">
        <v>1619</v>
      </c>
      <c r="B1193" t="s">
        <v>1591</v>
      </c>
      <c r="C1193" t="s">
        <v>1592</v>
      </c>
      <c r="D1193" t="s">
        <v>17</v>
      </c>
      <c r="E1193" t="s">
        <v>34</v>
      </c>
      <c r="F1193" t="s">
        <v>4593</v>
      </c>
      <c r="G1193" t="s">
        <v>7810</v>
      </c>
    </row>
    <row r="1194" spans="1:7" x14ac:dyDescent="0.3">
      <c r="A1194" t="s">
        <v>1620</v>
      </c>
      <c r="B1194" t="s">
        <v>1591</v>
      </c>
      <c r="C1194" t="s">
        <v>1592</v>
      </c>
      <c r="D1194" t="s">
        <v>17</v>
      </c>
      <c r="E1194" t="s">
        <v>35</v>
      </c>
      <c r="F1194" t="s">
        <v>4813</v>
      </c>
      <c r="G1194" t="s">
        <v>7811</v>
      </c>
    </row>
    <row r="1195" spans="1:7" x14ac:dyDescent="0.3">
      <c r="A1195" t="s">
        <v>1621</v>
      </c>
      <c r="B1195" t="s">
        <v>1591</v>
      </c>
      <c r="C1195" t="s">
        <v>1592</v>
      </c>
      <c r="D1195" t="s">
        <v>17</v>
      </c>
      <c r="E1195" t="s">
        <v>16</v>
      </c>
      <c r="F1195" t="s">
        <v>4397</v>
      </c>
      <c r="G1195" t="s">
        <v>7812</v>
      </c>
    </row>
    <row r="1196" spans="1:7" x14ac:dyDescent="0.3">
      <c r="A1196" t="s">
        <v>1622</v>
      </c>
      <c r="B1196" t="s">
        <v>1591</v>
      </c>
      <c r="C1196" t="s">
        <v>1592</v>
      </c>
      <c r="D1196" t="s">
        <v>17</v>
      </c>
      <c r="E1196" t="s">
        <v>36</v>
      </c>
      <c r="F1196" t="s">
        <v>4719</v>
      </c>
      <c r="G1196" t="s">
        <v>7813</v>
      </c>
    </row>
    <row r="1197" spans="1:7" x14ac:dyDescent="0.3">
      <c r="A1197" t="s">
        <v>1623</v>
      </c>
      <c r="B1197" t="s">
        <v>1591</v>
      </c>
      <c r="C1197" t="s">
        <v>1592</v>
      </c>
      <c r="D1197" t="s">
        <v>17</v>
      </c>
      <c r="E1197" t="s">
        <v>37</v>
      </c>
      <c r="F1197" t="s">
        <v>4997</v>
      </c>
      <c r="G1197" t="s">
        <v>7814</v>
      </c>
    </row>
    <row r="1198" spans="1:7" x14ac:dyDescent="0.3">
      <c r="A1198" t="s">
        <v>1624</v>
      </c>
      <c r="B1198" t="s">
        <v>1591</v>
      </c>
      <c r="C1198" t="s">
        <v>1592</v>
      </c>
      <c r="D1198" t="s">
        <v>17</v>
      </c>
      <c r="E1198" t="s">
        <v>38</v>
      </c>
      <c r="F1198" t="s">
        <v>5005</v>
      </c>
      <c r="G1198" t="s">
        <v>7815</v>
      </c>
    </row>
    <row r="1199" spans="1:7" x14ac:dyDescent="0.3">
      <c r="A1199" t="s">
        <v>1625</v>
      </c>
      <c r="B1199" t="s">
        <v>1591</v>
      </c>
      <c r="C1199" t="s">
        <v>1592</v>
      </c>
      <c r="D1199" t="s">
        <v>17</v>
      </c>
      <c r="E1199" t="s">
        <v>39</v>
      </c>
      <c r="F1199" t="s">
        <v>4415</v>
      </c>
      <c r="G1199" t="s">
        <v>7816</v>
      </c>
    </row>
    <row r="1200" spans="1:7" x14ac:dyDescent="0.3">
      <c r="A1200" t="s">
        <v>1626</v>
      </c>
      <c r="B1200" t="s">
        <v>1591</v>
      </c>
      <c r="C1200" t="s">
        <v>1592</v>
      </c>
      <c r="D1200" t="s">
        <v>17</v>
      </c>
      <c r="E1200" t="s">
        <v>40</v>
      </c>
      <c r="F1200" t="s">
        <v>4757</v>
      </c>
      <c r="G1200" t="s">
        <v>7817</v>
      </c>
    </row>
    <row r="1201" spans="1:7" x14ac:dyDescent="0.3">
      <c r="A1201" t="s">
        <v>1627</v>
      </c>
      <c r="B1201" t="s">
        <v>1591</v>
      </c>
      <c r="C1201" t="s">
        <v>1592</v>
      </c>
      <c r="D1201" t="s">
        <v>17</v>
      </c>
      <c r="E1201" t="s">
        <v>41</v>
      </c>
      <c r="F1201" t="s">
        <v>4973</v>
      </c>
      <c r="G1201" t="s">
        <v>7818</v>
      </c>
    </row>
    <row r="1202" spans="1:7" x14ac:dyDescent="0.3">
      <c r="A1202" t="s">
        <v>1628</v>
      </c>
      <c r="B1202" t="s">
        <v>1591</v>
      </c>
      <c r="C1202" t="s">
        <v>1592</v>
      </c>
      <c r="D1202" t="s">
        <v>17</v>
      </c>
      <c r="E1202" t="s">
        <v>42</v>
      </c>
      <c r="F1202" t="s">
        <v>5021</v>
      </c>
      <c r="G1202" t="s">
        <v>7819</v>
      </c>
    </row>
    <row r="1203" spans="1:7" x14ac:dyDescent="0.3">
      <c r="A1203" t="s">
        <v>1629</v>
      </c>
      <c r="B1203" t="s">
        <v>1591</v>
      </c>
      <c r="C1203" t="s">
        <v>1592</v>
      </c>
      <c r="D1203" t="s">
        <v>17</v>
      </c>
      <c r="E1203" t="s">
        <v>43</v>
      </c>
      <c r="F1203" t="s">
        <v>4709</v>
      </c>
      <c r="G1203" t="s">
        <v>7820</v>
      </c>
    </row>
    <row r="1204" spans="1:7" x14ac:dyDescent="0.3">
      <c r="A1204" t="s">
        <v>1630</v>
      </c>
      <c r="B1204" t="s">
        <v>1591</v>
      </c>
      <c r="C1204" t="s">
        <v>1592</v>
      </c>
      <c r="D1204" t="s">
        <v>17</v>
      </c>
      <c r="E1204" t="s">
        <v>44</v>
      </c>
      <c r="F1204" t="s">
        <v>4513</v>
      </c>
      <c r="G1204" t="s">
        <v>7821</v>
      </c>
    </row>
    <row r="1205" spans="1:7" x14ac:dyDescent="0.3">
      <c r="A1205" t="s">
        <v>1631</v>
      </c>
      <c r="B1205" t="s">
        <v>1591</v>
      </c>
      <c r="C1205" t="s">
        <v>1592</v>
      </c>
      <c r="D1205" t="s">
        <v>17</v>
      </c>
      <c r="E1205" t="s">
        <v>45</v>
      </c>
      <c r="F1205" t="s">
        <v>4419</v>
      </c>
      <c r="G1205" t="s">
        <v>7822</v>
      </c>
    </row>
    <row r="1206" spans="1:7" x14ac:dyDescent="0.3">
      <c r="A1206" t="s">
        <v>1632</v>
      </c>
      <c r="B1206" t="s">
        <v>1591</v>
      </c>
      <c r="C1206" t="s">
        <v>1592</v>
      </c>
      <c r="D1206" t="s">
        <v>17</v>
      </c>
      <c r="E1206" t="s">
        <v>46</v>
      </c>
      <c r="F1206" t="s">
        <v>5013</v>
      </c>
      <c r="G1206" t="s">
        <v>7823</v>
      </c>
    </row>
    <row r="1207" spans="1:7" x14ac:dyDescent="0.3">
      <c r="A1207" t="s">
        <v>1633</v>
      </c>
      <c r="B1207" t="s">
        <v>1591</v>
      </c>
      <c r="C1207" t="s">
        <v>1592</v>
      </c>
      <c r="D1207" t="s">
        <v>17</v>
      </c>
      <c r="E1207" t="s">
        <v>47</v>
      </c>
      <c r="F1207" t="s">
        <v>4455</v>
      </c>
      <c r="G1207" t="s">
        <v>7824</v>
      </c>
    </row>
    <row r="1208" spans="1:7" x14ac:dyDescent="0.3">
      <c r="A1208" t="s">
        <v>1634</v>
      </c>
      <c r="B1208" t="s">
        <v>1591</v>
      </c>
      <c r="C1208" t="s">
        <v>1592</v>
      </c>
      <c r="D1208" t="s">
        <v>17</v>
      </c>
      <c r="E1208" t="s">
        <v>48</v>
      </c>
      <c r="F1208" t="s">
        <v>4539</v>
      </c>
      <c r="G1208" t="s">
        <v>7825</v>
      </c>
    </row>
    <row r="1209" spans="1:7" x14ac:dyDescent="0.3">
      <c r="A1209" t="s">
        <v>1635</v>
      </c>
      <c r="B1209" t="s">
        <v>1591</v>
      </c>
      <c r="C1209" t="s">
        <v>1592</v>
      </c>
      <c r="D1209" t="s">
        <v>17</v>
      </c>
      <c r="E1209" t="s">
        <v>49</v>
      </c>
      <c r="F1209" t="s">
        <v>5039</v>
      </c>
      <c r="G1209" t="s">
        <v>7826</v>
      </c>
    </row>
    <row r="1210" spans="1:7" x14ac:dyDescent="0.3">
      <c r="A1210" t="s">
        <v>1636</v>
      </c>
      <c r="B1210" t="s">
        <v>1591</v>
      </c>
      <c r="C1210" t="s">
        <v>1592</v>
      </c>
      <c r="D1210" t="s">
        <v>17</v>
      </c>
      <c r="E1210" t="s">
        <v>50</v>
      </c>
      <c r="F1210" t="s">
        <v>4387</v>
      </c>
      <c r="G1210" t="s">
        <v>7827</v>
      </c>
    </row>
    <row r="1211" spans="1:7" x14ac:dyDescent="0.3">
      <c r="A1211" t="s">
        <v>1637</v>
      </c>
      <c r="B1211" t="s">
        <v>1591</v>
      </c>
      <c r="C1211" t="s">
        <v>1592</v>
      </c>
      <c r="D1211" t="s">
        <v>17</v>
      </c>
      <c r="E1211" t="s">
        <v>51</v>
      </c>
      <c r="F1211" t="s">
        <v>4563</v>
      </c>
      <c r="G1211" t="s">
        <v>7828</v>
      </c>
    </row>
    <row r="1212" spans="1:7" x14ac:dyDescent="0.3">
      <c r="A1212" t="s">
        <v>1638</v>
      </c>
      <c r="B1212" t="s">
        <v>1591</v>
      </c>
      <c r="C1212" t="s">
        <v>1592</v>
      </c>
      <c r="D1212" t="s">
        <v>17</v>
      </c>
      <c r="E1212" t="s">
        <v>52</v>
      </c>
      <c r="F1212" t="s">
        <v>4595</v>
      </c>
      <c r="G1212" t="s">
        <v>7829</v>
      </c>
    </row>
    <row r="1213" spans="1:7" x14ac:dyDescent="0.3">
      <c r="A1213" t="s">
        <v>1639</v>
      </c>
      <c r="B1213" t="s">
        <v>1591</v>
      </c>
      <c r="C1213" t="s">
        <v>1592</v>
      </c>
      <c r="D1213" t="s">
        <v>17</v>
      </c>
      <c r="E1213" t="s">
        <v>53</v>
      </c>
      <c r="F1213" t="s">
        <v>4629</v>
      </c>
      <c r="G1213" t="s">
        <v>7830</v>
      </c>
    </row>
    <row r="1214" spans="1:7" x14ac:dyDescent="0.3">
      <c r="A1214" t="s">
        <v>1640</v>
      </c>
      <c r="B1214" t="s">
        <v>1591</v>
      </c>
      <c r="C1214" t="s">
        <v>1592</v>
      </c>
      <c r="D1214" t="s">
        <v>17</v>
      </c>
      <c r="E1214" t="s">
        <v>25</v>
      </c>
      <c r="F1214" t="s">
        <v>4515</v>
      </c>
      <c r="G1214" t="s">
        <v>7831</v>
      </c>
    </row>
    <row r="1215" spans="1:7" x14ac:dyDescent="0.3">
      <c r="A1215" t="s">
        <v>1641</v>
      </c>
      <c r="B1215" t="s">
        <v>1591</v>
      </c>
      <c r="C1215" t="s">
        <v>1592</v>
      </c>
      <c r="D1215" t="s">
        <v>17</v>
      </c>
      <c r="E1215" t="s">
        <v>54</v>
      </c>
      <c r="F1215" t="s">
        <v>4393</v>
      </c>
      <c r="G1215" t="s">
        <v>7832</v>
      </c>
    </row>
    <row r="1216" spans="1:7" x14ac:dyDescent="0.3">
      <c r="A1216" t="s">
        <v>1642</v>
      </c>
      <c r="B1216" t="s">
        <v>1591</v>
      </c>
      <c r="C1216" t="s">
        <v>1592</v>
      </c>
      <c r="D1216" t="s">
        <v>17</v>
      </c>
      <c r="E1216" t="s">
        <v>55</v>
      </c>
      <c r="F1216" t="s">
        <v>4621</v>
      </c>
      <c r="G1216" t="s">
        <v>7833</v>
      </c>
    </row>
    <row r="1217" spans="1:7" x14ac:dyDescent="0.3">
      <c r="A1217" t="s">
        <v>1643</v>
      </c>
      <c r="B1217" t="s">
        <v>1591</v>
      </c>
      <c r="C1217" t="s">
        <v>1592</v>
      </c>
      <c r="D1217" t="s">
        <v>17</v>
      </c>
      <c r="E1217" t="s">
        <v>56</v>
      </c>
      <c r="F1217" t="s">
        <v>4769</v>
      </c>
      <c r="G1217" t="s">
        <v>7834</v>
      </c>
    </row>
    <row r="1218" spans="1:7" x14ac:dyDescent="0.3">
      <c r="A1218" t="s">
        <v>1644</v>
      </c>
      <c r="B1218" t="s">
        <v>1591</v>
      </c>
      <c r="C1218" t="s">
        <v>1592</v>
      </c>
      <c r="D1218" t="s">
        <v>17</v>
      </c>
      <c r="E1218" t="s">
        <v>57</v>
      </c>
      <c r="F1218" t="s">
        <v>5047</v>
      </c>
      <c r="G1218" t="s">
        <v>7835</v>
      </c>
    </row>
    <row r="1219" spans="1:7" x14ac:dyDescent="0.3">
      <c r="A1219" t="s">
        <v>1645</v>
      </c>
      <c r="B1219" t="s">
        <v>1591</v>
      </c>
      <c r="C1219" t="s">
        <v>1592</v>
      </c>
      <c r="D1219" t="s">
        <v>17</v>
      </c>
      <c r="E1219" t="s">
        <v>58</v>
      </c>
      <c r="F1219" t="s">
        <v>4599</v>
      </c>
      <c r="G1219" t="s">
        <v>7836</v>
      </c>
    </row>
    <row r="1220" spans="1:7" x14ac:dyDescent="0.3">
      <c r="A1220" t="s">
        <v>1646</v>
      </c>
      <c r="B1220" t="s">
        <v>1591</v>
      </c>
      <c r="C1220" t="s">
        <v>1592</v>
      </c>
      <c r="D1220" t="s">
        <v>17</v>
      </c>
      <c r="E1220" t="s">
        <v>59</v>
      </c>
      <c r="F1220" t="s">
        <v>4431</v>
      </c>
      <c r="G1220" t="s">
        <v>7837</v>
      </c>
    </row>
    <row r="1221" spans="1:7" x14ac:dyDescent="0.3">
      <c r="A1221" t="s">
        <v>1647</v>
      </c>
      <c r="B1221" t="s">
        <v>1591</v>
      </c>
      <c r="C1221" t="s">
        <v>1592</v>
      </c>
      <c r="D1221" t="s">
        <v>17</v>
      </c>
      <c r="E1221" t="s">
        <v>60</v>
      </c>
      <c r="F1221" t="s">
        <v>4691</v>
      </c>
      <c r="G1221" t="s">
        <v>7838</v>
      </c>
    </row>
    <row r="1222" spans="1:7" x14ac:dyDescent="0.3">
      <c r="A1222" t="s">
        <v>1648</v>
      </c>
      <c r="B1222" t="s">
        <v>1591</v>
      </c>
      <c r="C1222" t="s">
        <v>1592</v>
      </c>
      <c r="D1222" t="s">
        <v>17</v>
      </c>
      <c r="E1222" t="s">
        <v>61</v>
      </c>
      <c r="F1222" t="s">
        <v>4935</v>
      </c>
      <c r="G1222" t="s">
        <v>7839</v>
      </c>
    </row>
    <row r="1223" spans="1:7" x14ac:dyDescent="0.3">
      <c r="A1223" t="s">
        <v>1649</v>
      </c>
      <c r="B1223" t="s">
        <v>1591</v>
      </c>
      <c r="C1223" t="s">
        <v>1592</v>
      </c>
      <c r="D1223" t="s">
        <v>17</v>
      </c>
      <c r="E1223" t="s">
        <v>21</v>
      </c>
      <c r="F1223" t="s">
        <v>4763</v>
      </c>
      <c r="G1223" t="s">
        <v>7840</v>
      </c>
    </row>
    <row r="1224" spans="1:7" x14ac:dyDescent="0.3">
      <c r="A1224" t="s">
        <v>1650</v>
      </c>
      <c r="B1224" t="s">
        <v>1591</v>
      </c>
      <c r="C1224" t="s">
        <v>1592</v>
      </c>
      <c r="D1224" t="s">
        <v>17</v>
      </c>
      <c r="E1224" t="s">
        <v>62</v>
      </c>
      <c r="F1224" t="s">
        <v>4501</v>
      </c>
      <c r="G1224" t="s">
        <v>7841</v>
      </c>
    </row>
    <row r="1225" spans="1:7" x14ac:dyDescent="0.3">
      <c r="A1225" t="s">
        <v>1651</v>
      </c>
      <c r="B1225" t="s">
        <v>1591</v>
      </c>
      <c r="C1225" t="s">
        <v>1592</v>
      </c>
      <c r="D1225" t="s">
        <v>17</v>
      </c>
      <c r="E1225" t="s">
        <v>63</v>
      </c>
      <c r="F1225" t="s">
        <v>4727</v>
      </c>
      <c r="G1225" t="s">
        <v>7842</v>
      </c>
    </row>
    <row r="1226" spans="1:7" x14ac:dyDescent="0.3">
      <c r="A1226" t="s">
        <v>1652</v>
      </c>
      <c r="B1226" t="s">
        <v>1591</v>
      </c>
      <c r="C1226" t="s">
        <v>1592</v>
      </c>
      <c r="D1226" t="s">
        <v>17</v>
      </c>
      <c r="E1226" t="s">
        <v>64</v>
      </c>
      <c r="F1226" t="s">
        <v>4853</v>
      </c>
      <c r="G1226" t="s">
        <v>7843</v>
      </c>
    </row>
    <row r="1227" spans="1:7" x14ac:dyDescent="0.3">
      <c r="A1227" t="s">
        <v>1653</v>
      </c>
      <c r="B1227" t="s">
        <v>1591</v>
      </c>
      <c r="C1227" t="s">
        <v>1592</v>
      </c>
      <c r="D1227" t="s">
        <v>17</v>
      </c>
      <c r="E1227" t="s">
        <v>65</v>
      </c>
      <c r="F1227" t="s">
        <v>4921</v>
      </c>
      <c r="G1227" t="s">
        <v>7844</v>
      </c>
    </row>
    <row r="1228" spans="1:7" x14ac:dyDescent="0.3">
      <c r="A1228" t="s">
        <v>1654</v>
      </c>
      <c r="B1228" t="s">
        <v>1591</v>
      </c>
      <c r="C1228" t="s">
        <v>1592</v>
      </c>
      <c r="D1228" t="s">
        <v>17</v>
      </c>
      <c r="E1228" t="s">
        <v>26</v>
      </c>
      <c r="F1228" t="s">
        <v>5041</v>
      </c>
      <c r="G1228" t="s">
        <v>7845</v>
      </c>
    </row>
    <row r="1229" spans="1:7" x14ac:dyDescent="0.3">
      <c r="A1229" t="s">
        <v>1655</v>
      </c>
      <c r="B1229" t="s">
        <v>1591</v>
      </c>
      <c r="C1229" t="s">
        <v>1592</v>
      </c>
      <c r="D1229" t="s">
        <v>17</v>
      </c>
      <c r="E1229" t="s">
        <v>66</v>
      </c>
      <c r="F1229" t="s">
        <v>4439</v>
      </c>
      <c r="G1229" t="s">
        <v>7846</v>
      </c>
    </row>
    <row r="1230" spans="1:7" x14ac:dyDescent="0.3">
      <c r="A1230" t="s">
        <v>1656</v>
      </c>
      <c r="B1230" t="s">
        <v>1591</v>
      </c>
      <c r="C1230" t="s">
        <v>1592</v>
      </c>
      <c r="D1230" t="s">
        <v>17</v>
      </c>
      <c r="E1230" t="s">
        <v>67</v>
      </c>
      <c r="F1230" t="s">
        <v>4507</v>
      </c>
      <c r="G1230" t="s">
        <v>7847</v>
      </c>
    </row>
    <row r="1231" spans="1:7" x14ac:dyDescent="0.3">
      <c r="A1231" t="s">
        <v>1657</v>
      </c>
      <c r="B1231" t="s">
        <v>1591</v>
      </c>
      <c r="C1231" t="s">
        <v>1592</v>
      </c>
      <c r="D1231" t="s">
        <v>17</v>
      </c>
      <c r="E1231" t="s">
        <v>68</v>
      </c>
      <c r="F1231" t="s">
        <v>4609</v>
      </c>
      <c r="G1231" t="s">
        <v>7848</v>
      </c>
    </row>
    <row r="1232" spans="1:7" x14ac:dyDescent="0.3">
      <c r="A1232" t="s">
        <v>1658</v>
      </c>
      <c r="B1232" t="s">
        <v>1591</v>
      </c>
      <c r="C1232" t="s">
        <v>1592</v>
      </c>
      <c r="D1232" t="s">
        <v>17</v>
      </c>
      <c r="E1232" t="s">
        <v>69</v>
      </c>
      <c r="F1232" t="s">
        <v>4837</v>
      </c>
      <c r="G1232" t="s">
        <v>7849</v>
      </c>
    </row>
    <row r="1233" spans="1:7" x14ac:dyDescent="0.3">
      <c r="A1233" t="s">
        <v>1659</v>
      </c>
      <c r="B1233" t="s">
        <v>1591</v>
      </c>
      <c r="C1233" t="s">
        <v>1592</v>
      </c>
      <c r="D1233" t="s">
        <v>17</v>
      </c>
      <c r="E1233" t="s">
        <v>70</v>
      </c>
      <c r="F1233" t="s">
        <v>4893</v>
      </c>
      <c r="G1233" t="s">
        <v>7850</v>
      </c>
    </row>
    <row r="1234" spans="1:7" x14ac:dyDescent="0.3">
      <c r="A1234" t="s">
        <v>1660</v>
      </c>
      <c r="B1234" t="s">
        <v>1591</v>
      </c>
      <c r="C1234" t="s">
        <v>1592</v>
      </c>
      <c r="D1234" t="s">
        <v>17</v>
      </c>
      <c r="E1234" t="s">
        <v>71</v>
      </c>
      <c r="F1234" t="s">
        <v>5057</v>
      </c>
      <c r="G1234" t="s">
        <v>7851</v>
      </c>
    </row>
    <row r="1235" spans="1:7" x14ac:dyDescent="0.3">
      <c r="A1235" t="s">
        <v>1661</v>
      </c>
      <c r="B1235" t="s">
        <v>1591</v>
      </c>
      <c r="C1235" t="s">
        <v>1592</v>
      </c>
      <c r="D1235" t="s">
        <v>17</v>
      </c>
      <c r="E1235" t="s">
        <v>72</v>
      </c>
      <c r="F1235" t="s">
        <v>4607</v>
      </c>
      <c r="G1235" t="s">
        <v>7852</v>
      </c>
    </row>
    <row r="1236" spans="1:7" x14ac:dyDescent="0.3">
      <c r="A1236" t="s">
        <v>1662</v>
      </c>
      <c r="B1236" t="s">
        <v>1591</v>
      </c>
      <c r="C1236" t="s">
        <v>1592</v>
      </c>
      <c r="D1236" t="s">
        <v>17</v>
      </c>
      <c r="E1236" t="s">
        <v>73</v>
      </c>
      <c r="F1236" t="s">
        <v>4681</v>
      </c>
      <c r="G1236" t="s">
        <v>7853</v>
      </c>
    </row>
    <row r="1237" spans="1:7" x14ac:dyDescent="0.3">
      <c r="A1237" t="s">
        <v>1663</v>
      </c>
      <c r="B1237" t="s">
        <v>1591</v>
      </c>
      <c r="C1237" t="s">
        <v>1592</v>
      </c>
      <c r="D1237" t="s">
        <v>17</v>
      </c>
      <c r="E1237" t="s">
        <v>74</v>
      </c>
      <c r="F1237" t="s">
        <v>4425</v>
      </c>
      <c r="G1237" t="s">
        <v>7854</v>
      </c>
    </row>
    <row r="1238" spans="1:7" x14ac:dyDescent="0.3">
      <c r="A1238" t="s">
        <v>1664</v>
      </c>
      <c r="B1238" t="s">
        <v>1591</v>
      </c>
      <c r="C1238" t="s">
        <v>1592</v>
      </c>
      <c r="D1238" t="s">
        <v>17</v>
      </c>
      <c r="E1238" t="s">
        <v>75</v>
      </c>
      <c r="F1238" t="s">
        <v>4915</v>
      </c>
      <c r="G1238" t="s">
        <v>7855</v>
      </c>
    </row>
    <row r="1239" spans="1:7" x14ac:dyDescent="0.3">
      <c r="A1239" t="s">
        <v>1665</v>
      </c>
      <c r="B1239" t="s">
        <v>1591</v>
      </c>
      <c r="C1239" t="s">
        <v>1592</v>
      </c>
      <c r="D1239" t="s">
        <v>17</v>
      </c>
      <c r="E1239" t="s">
        <v>76</v>
      </c>
      <c r="F1239" t="s">
        <v>4945</v>
      </c>
      <c r="G1239" t="s">
        <v>7856</v>
      </c>
    </row>
    <row r="1240" spans="1:7" x14ac:dyDescent="0.3">
      <c r="A1240" t="s">
        <v>1666</v>
      </c>
      <c r="B1240" t="s">
        <v>1591</v>
      </c>
      <c r="C1240" t="s">
        <v>1592</v>
      </c>
      <c r="D1240" t="s">
        <v>17</v>
      </c>
      <c r="E1240" t="s">
        <v>77</v>
      </c>
      <c r="F1240" t="s">
        <v>4623</v>
      </c>
      <c r="G1240" t="s">
        <v>7857</v>
      </c>
    </row>
    <row r="1241" spans="1:7" x14ac:dyDescent="0.3">
      <c r="A1241" t="s">
        <v>1667</v>
      </c>
      <c r="B1241" t="s">
        <v>1591</v>
      </c>
      <c r="C1241" t="s">
        <v>1592</v>
      </c>
      <c r="D1241" t="s">
        <v>17</v>
      </c>
      <c r="E1241" t="s">
        <v>78</v>
      </c>
      <c r="F1241" t="s">
        <v>4409</v>
      </c>
      <c r="G1241" t="s">
        <v>7858</v>
      </c>
    </row>
    <row r="1242" spans="1:7" x14ac:dyDescent="0.3">
      <c r="A1242" t="s">
        <v>1668</v>
      </c>
      <c r="B1242" t="s">
        <v>1591</v>
      </c>
      <c r="C1242" t="s">
        <v>1592</v>
      </c>
      <c r="D1242" t="s">
        <v>17</v>
      </c>
      <c r="E1242" t="s">
        <v>79</v>
      </c>
      <c r="F1242" t="s">
        <v>4783</v>
      </c>
      <c r="G1242" t="s">
        <v>7859</v>
      </c>
    </row>
    <row r="1243" spans="1:7" x14ac:dyDescent="0.3">
      <c r="A1243" t="s">
        <v>1669</v>
      </c>
      <c r="B1243" t="s">
        <v>1591</v>
      </c>
      <c r="C1243" t="s">
        <v>1592</v>
      </c>
      <c r="D1243" t="s">
        <v>17</v>
      </c>
      <c r="E1243" t="s">
        <v>80</v>
      </c>
      <c r="F1243" t="s">
        <v>4809</v>
      </c>
      <c r="G1243" t="s">
        <v>7860</v>
      </c>
    </row>
    <row r="1244" spans="1:7" x14ac:dyDescent="0.3">
      <c r="A1244" t="s">
        <v>1670</v>
      </c>
      <c r="B1244" t="s">
        <v>1591</v>
      </c>
      <c r="C1244" t="s">
        <v>1592</v>
      </c>
      <c r="D1244" t="s">
        <v>17</v>
      </c>
      <c r="E1244" t="s">
        <v>81</v>
      </c>
      <c r="F1244" t="s">
        <v>5067</v>
      </c>
      <c r="G1244" t="s">
        <v>7861</v>
      </c>
    </row>
    <row r="1245" spans="1:7" x14ac:dyDescent="0.3">
      <c r="A1245" t="s">
        <v>1671</v>
      </c>
      <c r="B1245" t="s">
        <v>1591</v>
      </c>
      <c r="C1245" t="s">
        <v>1592</v>
      </c>
      <c r="D1245" t="s">
        <v>17</v>
      </c>
      <c r="E1245" t="s">
        <v>82</v>
      </c>
      <c r="F1245" t="s">
        <v>4883</v>
      </c>
      <c r="G1245" t="s">
        <v>7862</v>
      </c>
    </row>
    <row r="1246" spans="1:7" x14ac:dyDescent="0.3">
      <c r="A1246" t="s">
        <v>1672</v>
      </c>
      <c r="B1246" t="s">
        <v>1591</v>
      </c>
      <c r="C1246" t="s">
        <v>1592</v>
      </c>
      <c r="D1246" t="s">
        <v>17</v>
      </c>
      <c r="E1246" t="s">
        <v>83</v>
      </c>
      <c r="F1246" t="s">
        <v>4421</v>
      </c>
      <c r="G1246" t="s">
        <v>7863</v>
      </c>
    </row>
    <row r="1247" spans="1:7" x14ac:dyDescent="0.3">
      <c r="A1247" t="s">
        <v>1673</v>
      </c>
      <c r="B1247" t="s">
        <v>1591</v>
      </c>
      <c r="C1247" t="s">
        <v>1592</v>
      </c>
      <c r="D1247" t="s">
        <v>17</v>
      </c>
      <c r="E1247" t="s">
        <v>84</v>
      </c>
      <c r="F1247" t="s">
        <v>4583</v>
      </c>
      <c r="G1247" t="s">
        <v>7864</v>
      </c>
    </row>
    <row r="1248" spans="1:7" x14ac:dyDescent="0.3">
      <c r="A1248" t="s">
        <v>1674</v>
      </c>
      <c r="B1248" t="s">
        <v>1591</v>
      </c>
      <c r="C1248" t="s">
        <v>1592</v>
      </c>
      <c r="D1248" t="s">
        <v>17</v>
      </c>
      <c r="E1248" t="s">
        <v>85</v>
      </c>
      <c r="F1248" t="s">
        <v>4613</v>
      </c>
      <c r="G1248" t="s">
        <v>7865</v>
      </c>
    </row>
    <row r="1249" spans="1:7" x14ac:dyDescent="0.3">
      <c r="A1249" t="s">
        <v>1675</v>
      </c>
      <c r="B1249" t="s">
        <v>1591</v>
      </c>
      <c r="C1249" t="s">
        <v>1592</v>
      </c>
      <c r="D1249" t="s">
        <v>17</v>
      </c>
      <c r="E1249" t="s">
        <v>86</v>
      </c>
      <c r="F1249" t="s">
        <v>4745</v>
      </c>
      <c r="G1249" t="s">
        <v>7866</v>
      </c>
    </row>
    <row r="1250" spans="1:7" x14ac:dyDescent="0.3">
      <c r="A1250" t="s">
        <v>1676</v>
      </c>
      <c r="B1250" t="s">
        <v>1591</v>
      </c>
      <c r="C1250" t="s">
        <v>1592</v>
      </c>
      <c r="D1250" t="s">
        <v>17</v>
      </c>
      <c r="E1250" t="s">
        <v>87</v>
      </c>
      <c r="F1250" t="s">
        <v>4937</v>
      </c>
      <c r="G1250" t="s">
        <v>7867</v>
      </c>
    </row>
    <row r="1251" spans="1:7" x14ac:dyDescent="0.3">
      <c r="A1251" t="s">
        <v>1677</v>
      </c>
      <c r="B1251" t="s">
        <v>1591</v>
      </c>
      <c r="C1251" t="s">
        <v>1592</v>
      </c>
      <c r="D1251" t="s">
        <v>17</v>
      </c>
      <c r="E1251" t="s">
        <v>88</v>
      </c>
      <c r="F1251" t="s">
        <v>4381</v>
      </c>
      <c r="G1251" t="s">
        <v>7868</v>
      </c>
    </row>
    <row r="1252" spans="1:7" x14ac:dyDescent="0.3">
      <c r="A1252" t="s">
        <v>1678</v>
      </c>
      <c r="B1252" t="s">
        <v>1591</v>
      </c>
      <c r="C1252" t="s">
        <v>1592</v>
      </c>
      <c r="D1252" t="s">
        <v>17</v>
      </c>
      <c r="E1252" t="s">
        <v>89</v>
      </c>
      <c r="F1252" t="s">
        <v>4437</v>
      </c>
      <c r="G1252" t="s">
        <v>7869</v>
      </c>
    </row>
    <row r="1253" spans="1:7" x14ac:dyDescent="0.3">
      <c r="A1253" t="s">
        <v>1679</v>
      </c>
      <c r="B1253" t="s">
        <v>1591</v>
      </c>
      <c r="C1253" t="s">
        <v>1592</v>
      </c>
      <c r="D1253" t="s">
        <v>17</v>
      </c>
      <c r="E1253" t="s">
        <v>90</v>
      </c>
      <c r="F1253" t="s">
        <v>4549</v>
      </c>
      <c r="G1253" t="s">
        <v>7870</v>
      </c>
    </row>
    <row r="1254" spans="1:7" x14ac:dyDescent="0.3">
      <c r="A1254" t="s">
        <v>1680</v>
      </c>
      <c r="B1254" t="s">
        <v>1591</v>
      </c>
      <c r="C1254" t="s">
        <v>1592</v>
      </c>
      <c r="D1254" t="s">
        <v>17</v>
      </c>
      <c r="E1254" t="s">
        <v>91</v>
      </c>
      <c r="F1254" t="s">
        <v>4551</v>
      </c>
      <c r="G1254" t="s">
        <v>7871</v>
      </c>
    </row>
    <row r="1255" spans="1:7" x14ac:dyDescent="0.3">
      <c r="A1255" t="s">
        <v>1681</v>
      </c>
      <c r="B1255" t="s">
        <v>1591</v>
      </c>
      <c r="C1255" t="s">
        <v>1592</v>
      </c>
      <c r="D1255" t="s">
        <v>17</v>
      </c>
      <c r="E1255" t="s">
        <v>92</v>
      </c>
      <c r="F1255" t="s">
        <v>4995</v>
      </c>
      <c r="G1255" t="s">
        <v>7872</v>
      </c>
    </row>
    <row r="1256" spans="1:7" x14ac:dyDescent="0.3">
      <c r="A1256" t="s">
        <v>1682</v>
      </c>
      <c r="B1256" t="s">
        <v>1591</v>
      </c>
      <c r="C1256" t="s">
        <v>1592</v>
      </c>
      <c r="D1256" t="s">
        <v>17</v>
      </c>
      <c r="E1256" t="s">
        <v>93</v>
      </c>
      <c r="F1256" t="s">
        <v>4949</v>
      </c>
      <c r="G1256" t="s">
        <v>7873</v>
      </c>
    </row>
    <row r="1257" spans="1:7" x14ac:dyDescent="0.3">
      <c r="A1257" t="s">
        <v>1683</v>
      </c>
      <c r="B1257" t="s">
        <v>1591</v>
      </c>
      <c r="C1257" t="s">
        <v>1592</v>
      </c>
      <c r="D1257" t="s">
        <v>17</v>
      </c>
      <c r="E1257" t="s">
        <v>94</v>
      </c>
      <c r="F1257" t="s">
        <v>4443</v>
      </c>
      <c r="G1257" t="s">
        <v>7874</v>
      </c>
    </row>
    <row r="1258" spans="1:7" x14ac:dyDescent="0.3">
      <c r="A1258" t="s">
        <v>1684</v>
      </c>
      <c r="B1258" t="s">
        <v>1591</v>
      </c>
      <c r="C1258" t="s">
        <v>1592</v>
      </c>
      <c r="D1258" t="s">
        <v>17</v>
      </c>
      <c r="E1258" t="s">
        <v>95</v>
      </c>
      <c r="F1258" t="s">
        <v>4661</v>
      </c>
      <c r="G1258" t="s">
        <v>7875</v>
      </c>
    </row>
    <row r="1259" spans="1:7" x14ac:dyDescent="0.3">
      <c r="A1259" t="s">
        <v>1685</v>
      </c>
      <c r="B1259" t="s">
        <v>1591</v>
      </c>
      <c r="C1259" t="s">
        <v>1592</v>
      </c>
      <c r="D1259" t="s">
        <v>17</v>
      </c>
      <c r="E1259" t="s">
        <v>96</v>
      </c>
      <c r="F1259" t="s">
        <v>4781</v>
      </c>
      <c r="G1259" t="s">
        <v>7876</v>
      </c>
    </row>
    <row r="1260" spans="1:7" x14ac:dyDescent="0.3">
      <c r="A1260" t="s">
        <v>1686</v>
      </c>
      <c r="B1260" t="s">
        <v>1591</v>
      </c>
      <c r="C1260" t="s">
        <v>1592</v>
      </c>
      <c r="D1260" t="s">
        <v>17</v>
      </c>
      <c r="E1260" t="s">
        <v>97</v>
      </c>
      <c r="F1260" t="s">
        <v>4863</v>
      </c>
      <c r="G1260" t="s">
        <v>7877</v>
      </c>
    </row>
    <row r="1261" spans="1:7" x14ac:dyDescent="0.3">
      <c r="A1261" t="s">
        <v>1687</v>
      </c>
      <c r="B1261" t="s">
        <v>1591</v>
      </c>
      <c r="C1261" t="s">
        <v>1592</v>
      </c>
      <c r="D1261" t="s">
        <v>17</v>
      </c>
      <c r="E1261" t="s">
        <v>98</v>
      </c>
      <c r="F1261" t="s">
        <v>4991</v>
      </c>
      <c r="G1261" t="s">
        <v>7878</v>
      </c>
    </row>
    <row r="1262" spans="1:7" x14ac:dyDescent="0.3">
      <c r="A1262" t="s">
        <v>1688</v>
      </c>
      <c r="B1262" t="s">
        <v>1591</v>
      </c>
      <c r="C1262" t="s">
        <v>1592</v>
      </c>
      <c r="D1262" t="s">
        <v>17</v>
      </c>
      <c r="E1262" t="s">
        <v>99</v>
      </c>
      <c r="F1262" t="s">
        <v>4885</v>
      </c>
      <c r="G1262" t="s">
        <v>7879</v>
      </c>
    </row>
    <row r="1263" spans="1:7" x14ac:dyDescent="0.3">
      <c r="A1263" t="s">
        <v>1689</v>
      </c>
      <c r="B1263" t="s">
        <v>1591</v>
      </c>
      <c r="C1263" t="s">
        <v>1592</v>
      </c>
      <c r="D1263" t="s">
        <v>17</v>
      </c>
      <c r="E1263" t="s">
        <v>100</v>
      </c>
      <c r="F1263" t="s">
        <v>4655</v>
      </c>
      <c r="G1263" t="s">
        <v>7880</v>
      </c>
    </row>
    <row r="1264" spans="1:7" x14ac:dyDescent="0.3">
      <c r="A1264" t="s">
        <v>1690</v>
      </c>
      <c r="B1264" t="s">
        <v>1591</v>
      </c>
      <c r="C1264" t="s">
        <v>1592</v>
      </c>
      <c r="D1264" t="s">
        <v>17</v>
      </c>
      <c r="E1264" t="s">
        <v>101</v>
      </c>
      <c r="F1264" t="s">
        <v>4759</v>
      </c>
      <c r="G1264" t="s">
        <v>7881</v>
      </c>
    </row>
    <row r="1265" spans="1:7" x14ac:dyDescent="0.3">
      <c r="A1265" t="s">
        <v>1691</v>
      </c>
      <c r="B1265" t="s">
        <v>1591</v>
      </c>
      <c r="C1265" t="s">
        <v>1592</v>
      </c>
      <c r="D1265" t="s">
        <v>17</v>
      </c>
      <c r="E1265" t="s">
        <v>102</v>
      </c>
      <c r="F1265" t="s">
        <v>5053</v>
      </c>
      <c r="G1265" t="s">
        <v>7882</v>
      </c>
    </row>
    <row r="1266" spans="1:7" x14ac:dyDescent="0.3">
      <c r="A1266" t="s">
        <v>1692</v>
      </c>
      <c r="B1266" t="s">
        <v>1591</v>
      </c>
      <c r="C1266" t="s">
        <v>1592</v>
      </c>
      <c r="D1266" t="s">
        <v>17</v>
      </c>
      <c r="E1266" t="s">
        <v>103</v>
      </c>
      <c r="F1266" t="s">
        <v>4897</v>
      </c>
      <c r="G1266" t="s">
        <v>7883</v>
      </c>
    </row>
    <row r="1267" spans="1:7" x14ac:dyDescent="0.3">
      <c r="A1267" t="s">
        <v>1693</v>
      </c>
      <c r="B1267" t="s">
        <v>1591</v>
      </c>
      <c r="C1267" t="s">
        <v>1592</v>
      </c>
      <c r="D1267" t="s">
        <v>17</v>
      </c>
      <c r="E1267" t="s">
        <v>104</v>
      </c>
      <c r="F1267" t="s">
        <v>4481</v>
      </c>
      <c r="G1267" t="s">
        <v>7884</v>
      </c>
    </row>
    <row r="1268" spans="1:7" x14ac:dyDescent="0.3">
      <c r="A1268" t="s">
        <v>1694</v>
      </c>
      <c r="B1268" t="s">
        <v>1591</v>
      </c>
      <c r="C1268" t="s">
        <v>1592</v>
      </c>
      <c r="D1268" t="s">
        <v>17</v>
      </c>
      <c r="E1268" t="s">
        <v>105</v>
      </c>
      <c r="F1268" t="s">
        <v>4489</v>
      </c>
      <c r="G1268" t="s">
        <v>7885</v>
      </c>
    </row>
    <row r="1269" spans="1:7" x14ac:dyDescent="0.3">
      <c r="A1269" t="s">
        <v>1695</v>
      </c>
      <c r="B1269" t="s">
        <v>1591</v>
      </c>
      <c r="C1269" t="s">
        <v>1592</v>
      </c>
      <c r="D1269" t="s">
        <v>17</v>
      </c>
      <c r="E1269" t="s">
        <v>106</v>
      </c>
      <c r="F1269" t="s">
        <v>4499</v>
      </c>
      <c r="G1269" t="s">
        <v>7886</v>
      </c>
    </row>
    <row r="1270" spans="1:7" x14ac:dyDescent="0.3">
      <c r="A1270" t="s">
        <v>1696</v>
      </c>
      <c r="B1270" t="s">
        <v>1591</v>
      </c>
      <c r="C1270" t="s">
        <v>1592</v>
      </c>
      <c r="D1270" t="s">
        <v>17</v>
      </c>
      <c r="E1270" t="s">
        <v>107</v>
      </c>
      <c r="F1270" t="s">
        <v>4541</v>
      </c>
      <c r="G1270" t="s">
        <v>7887</v>
      </c>
    </row>
    <row r="1271" spans="1:7" x14ac:dyDescent="0.3">
      <c r="A1271" t="s">
        <v>1697</v>
      </c>
      <c r="B1271" t="s">
        <v>1591</v>
      </c>
      <c r="C1271" t="s">
        <v>1592</v>
      </c>
      <c r="D1271" t="s">
        <v>17</v>
      </c>
      <c r="E1271" t="s">
        <v>108</v>
      </c>
      <c r="F1271" t="s">
        <v>4579</v>
      </c>
      <c r="G1271" t="s">
        <v>7888</v>
      </c>
    </row>
    <row r="1272" spans="1:7" x14ac:dyDescent="0.3">
      <c r="A1272" t="s">
        <v>1698</v>
      </c>
      <c r="B1272" t="s">
        <v>1591</v>
      </c>
      <c r="C1272" t="s">
        <v>1592</v>
      </c>
      <c r="D1272" t="s">
        <v>17</v>
      </c>
      <c r="E1272" t="s">
        <v>109</v>
      </c>
      <c r="F1272" t="s">
        <v>4645</v>
      </c>
      <c r="G1272" t="s">
        <v>7889</v>
      </c>
    </row>
    <row r="1273" spans="1:7" x14ac:dyDescent="0.3">
      <c r="A1273" t="s">
        <v>1699</v>
      </c>
      <c r="B1273" t="s">
        <v>1591</v>
      </c>
      <c r="C1273" t="s">
        <v>1592</v>
      </c>
      <c r="D1273" t="s">
        <v>17</v>
      </c>
      <c r="E1273" t="s">
        <v>110</v>
      </c>
      <c r="F1273" t="s">
        <v>4697</v>
      </c>
      <c r="G1273" t="s">
        <v>7890</v>
      </c>
    </row>
    <row r="1274" spans="1:7" x14ac:dyDescent="0.3">
      <c r="A1274" t="s">
        <v>1700</v>
      </c>
      <c r="B1274" t="s">
        <v>1591</v>
      </c>
      <c r="C1274" t="s">
        <v>1592</v>
      </c>
      <c r="D1274" t="s">
        <v>17</v>
      </c>
      <c r="E1274" t="s">
        <v>111</v>
      </c>
      <c r="F1274" t="s">
        <v>4705</v>
      </c>
      <c r="G1274" t="s">
        <v>7891</v>
      </c>
    </row>
    <row r="1275" spans="1:7" x14ac:dyDescent="0.3">
      <c r="A1275" t="s">
        <v>1701</v>
      </c>
      <c r="B1275" t="s">
        <v>1591</v>
      </c>
      <c r="C1275" t="s">
        <v>1592</v>
      </c>
      <c r="D1275" t="s">
        <v>17</v>
      </c>
      <c r="E1275" t="s">
        <v>112</v>
      </c>
      <c r="F1275" t="s">
        <v>4729</v>
      </c>
      <c r="G1275" t="s">
        <v>7892</v>
      </c>
    </row>
    <row r="1276" spans="1:7" x14ac:dyDescent="0.3">
      <c r="A1276" t="s">
        <v>1702</v>
      </c>
      <c r="B1276" t="s">
        <v>1591</v>
      </c>
      <c r="C1276" t="s">
        <v>1592</v>
      </c>
      <c r="D1276" t="s">
        <v>17</v>
      </c>
      <c r="E1276" t="s">
        <v>113</v>
      </c>
      <c r="F1276" t="s">
        <v>4755</v>
      </c>
      <c r="G1276" t="s">
        <v>7893</v>
      </c>
    </row>
    <row r="1277" spans="1:7" x14ac:dyDescent="0.3">
      <c r="A1277" t="s">
        <v>1703</v>
      </c>
      <c r="B1277" t="s">
        <v>1591</v>
      </c>
      <c r="C1277" t="s">
        <v>1592</v>
      </c>
      <c r="D1277" t="s">
        <v>17</v>
      </c>
      <c r="E1277" t="s">
        <v>114</v>
      </c>
      <c r="F1277" t="s">
        <v>4811</v>
      </c>
      <c r="G1277" t="s">
        <v>7894</v>
      </c>
    </row>
    <row r="1278" spans="1:7" x14ac:dyDescent="0.3">
      <c r="A1278" t="s">
        <v>1704</v>
      </c>
      <c r="B1278" t="s">
        <v>1591</v>
      </c>
      <c r="C1278" t="s">
        <v>1592</v>
      </c>
      <c r="D1278" t="s">
        <v>17</v>
      </c>
      <c r="E1278" t="s">
        <v>115</v>
      </c>
      <c r="F1278" t="s">
        <v>4815</v>
      </c>
      <c r="G1278" t="s">
        <v>7895</v>
      </c>
    </row>
    <row r="1279" spans="1:7" x14ac:dyDescent="0.3">
      <c r="A1279" t="s">
        <v>1705</v>
      </c>
      <c r="B1279" t="s">
        <v>1591</v>
      </c>
      <c r="C1279" t="s">
        <v>1592</v>
      </c>
      <c r="D1279" t="s">
        <v>17</v>
      </c>
      <c r="E1279" t="s">
        <v>116</v>
      </c>
      <c r="F1279" t="s">
        <v>4889</v>
      </c>
      <c r="G1279" t="s">
        <v>7896</v>
      </c>
    </row>
    <row r="1280" spans="1:7" x14ac:dyDescent="0.3">
      <c r="A1280" t="s">
        <v>1706</v>
      </c>
      <c r="B1280" t="s">
        <v>1591</v>
      </c>
      <c r="C1280" t="s">
        <v>1592</v>
      </c>
      <c r="D1280" t="s">
        <v>17</v>
      </c>
      <c r="E1280" t="s">
        <v>117</v>
      </c>
      <c r="F1280" t="s">
        <v>4909</v>
      </c>
      <c r="G1280" t="s">
        <v>7897</v>
      </c>
    </row>
    <row r="1281" spans="1:7" x14ac:dyDescent="0.3">
      <c r="A1281" t="s">
        <v>1707</v>
      </c>
      <c r="B1281" t="s">
        <v>1591</v>
      </c>
      <c r="C1281" t="s">
        <v>1592</v>
      </c>
      <c r="D1281" t="s">
        <v>17</v>
      </c>
      <c r="E1281" t="s">
        <v>118</v>
      </c>
      <c r="F1281" t="s">
        <v>4911</v>
      </c>
      <c r="G1281" t="s">
        <v>7898</v>
      </c>
    </row>
    <row r="1282" spans="1:7" x14ac:dyDescent="0.3">
      <c r="A1282" t="s">
        <v>1708</v>
      </c>
      <c r="B1282" t="s">
        <v>1591</v>
      </c>
      <c r="C1282" t="s">
        <v>1592</v>
      </c>
      <c r="D1282" t="s">
        <v>17</v>
      </c>
      <c r="E1282" t="s">
        <v>119</v>
      </c>
      <c r="F1282" t="s">
        <v>4983</v>
      </c>
      <c r="G1282" t="s">
        <v>7899</v>
      </c>
    </row>
    <row r="1283" spans="1:7" x14ac:dyDescent="0.3">
      <c r="A1283" t="s">
        <v>1709</v>
      </c>
      <c r="B1283" t="s">
        <v>1591</v>
      </c>
      <c r="C1283" t="s">
        <v>1592</v>
      </c>
      <c r="D1283" t="s">
        <v>17</v>
      </c>
      <c r="E1283" t="s">
        <v>120</v>
      </c>
      <c r="F1283" t="s">
        <v>4817</v>
      </c>
      <c r="G1283" t="s">
        <v>7900</v>
      </c>
    </row>
    <row r="1284" spans="1:7" x14ac:dyDescent="0.3">
      <c r="A1284" t="s">
        <v>1710</v>
      </c>
      <c r="B1284" t="s">
        <v>1591</v>
      </c>
      <c r="C1284" t="s">
        <v>1592</v>
      </c>
      <c r="D1284" t="s">
        <v>17</v>
      </c>
      <c r="E1284" t="s">
        <v>121</v>
      </c>
      <c r="F1284" t="s">
        <v>4615</v>
      </c>
      <c r="G1284" t="s">
        <v>7901</v>
      </c>
    </row>
    <row r="1285" spans="1:7" x14ac:dyDescent="0.3">
      <c r="A1285" t="s">
        <v>1711</v>
      </c>
      <c r="B1285" t="s">
        <v>1591</v>
      </c>
      <c r="C1285" t="s">
        <v>1592</v>
      </c>
      <c r="D1285" t="s">
        <v>17</v>
      </c>
      <c r="E1285" t="s">
        <v>122</v>
      </c>
      <c r="F1285" t="s">
        <v>4659</v>
      </c>
      <c r="G1285" t="s">
        <v>7902</v>
      </c>
    </row>
    <row r="1286" spans="1:7" x14ac:dyDescent="0.3">
      <c r="A1286" t="s">
        <v>1712</v>
      </c>
      <c r="B1286" t="s">
        <v>1591</v>
      </c>
      <c r="C1286" t="s">
        <v>1592</v>
      </c>
      <c r="D1286" t="s">
        <v>17</v>
      </c>
      <c r="E1286" t="s">
        <v>123</v>
      </c>
      <c r="F1286" t="s">
        <v>4707</v>
      </c>
      <c r="G1286" t="s">
        <v>7903</v>
      </c>
    </row>
    <row r="1287" spans="1:7" x14ac:dyDescent="0.3">
      <c r="A1287" t="s">
        <v>1713</v>
      </c>
      <c r="B1287" t="s">
        <v>1591</v>
      </c>
      <c r="C1287" t="s">
        <v>1592</v>
      </c>
      <c r="D1287" t="s">
        <v>17</v>
      </c>
      <c r="E1287" t="s">
        <v>124</v>
      </c>
      <c r="F1287" t="s">
        <v>4739</v>
      </c>
      <c r="G1287" t="s">
        <v>7904</v>
      </c>
    </row>
    <row r="1288" spans="1:7" x14ac:dyDescent="0.3">
      <c r="A1288" t="s">
        <v>1714</v>
      </c>
      <c r="B1288" t="s">
        <v>1591</v>
      </c>
      <c r="C1288" t="s">
        <v>1592</v>
      </c>
      <c r="D1288" t="s">
        <v>17</v>
      </c>
      <c r="E1288" t="s">
        <v>125</v>
      </c>
      <c r="F1288" t="s">
        <v>4785</v>
      </c>
      <c r="G1288" t="s">
        <v>7905</v>
      </c>
    </row>
    <row r="1289" spans="1:7" x14ac:dyDescent="0.3">
      <c r="A1289" t="s">
        <v>1715</v>
      </c>
      <c r="B1289" t="s">
        <v>1591</v>
      </c>
      <c r="C1289" t="s">
        <v>1592</v>
      </c>
      <c r="D1289" t="s">
        <v>17</v>
      </c>
      <c r="E1289" t="s">
        <v>126</v>
      </c>
      <c r="F1289" t="s">
        <v>4951</v>
      </c>
      <c r="G1289" t="s">
        <v>7906</v>
      </c>
    </row>
    <row r="1290" spans="1:7" x14ac:dyDescent="0.3">
      <c r="A1290" t="s">
        <v>1716</v>
      </c>
      <c r="B1290" t="s">
        <v>1591</v>
      </c>
      <c r="C1290" t="s">
        <v>1592</v>
      </c>
      <c r="D1290" t="s">
        <v>17</v>
      </c>
      <c r="E1290" t="s">
        <v>127</v>
      </c>
      <c r="F1290" t="s">
        <v>4457</v>
      </c>
      <c r="G1290" t="s">
        <v>7907</v>
      </c>
    </row>
    <row r="1291" spans="1:7" x14ac:dyDescent="0.3">
      <c r="A1291" t="s">
        <v>1717</v>
      </c>
      <c r="B1291" t="s">
        <v>1591</v>
      </c>
      <c r="C1291" t="s">
        <v>1592</v>
      </c>
      <c r="D1291" t="s">
        <v>17</v>
      </c>
      <c r="E1291" t="s">
        <v>128</v>
      </c>
      <c r="F1291" t="s">
        <v>4467</v>
      </c>
      <c r="G1291" t="s">
        <v>7908</v>
      </c>
    </row>
    <row r="1292" spans="1:7" x14ac:dyDescent="0.3">
      <c r="A1292" t="s">
        <v>1718</v>
      </c>
      <c r="B1292" t="s">
        <v>1591</v>
      </c>
      <c r="C1292" t="s">
        <v>1592</v>
      </c>
      <c r="D1292" t="s">
        <v>17</v>
      </c>
      <c r="E1292" t="s">
        <v>129</v>
      </c>
      <c r="F1292" t="s">
        <v>4671</v>
      </c>
      <c r="G1292" t="s">
        <v>7909</v>
      </c>
    </row>
    <row r="1293" spans="1:7" x14ac:dyDescent="0.3">
      <c r="A1293" t="s">
        <v>1719</v>
      </c>
      <c r="B1293" t="s">
        <v>1591</v>
      </c>
      <c r="C1293" t="s">
        <v>1592</v>
      </c>
      <c r="D1293" t="s">
        <v>17</v>
      </c>
      <c r="E1293" t="s">
        <v>130</v>
      </c>
      <c r="F1293" t="s">
        <v>4735</v>
      </c>
      <c r="G1293" t="s">
        <v>7910</v>
      </c>
    </row>
    <row r="1294" spans="1:7" x14ac:dyDescent="0.3">
      <c r="A1294" t="s">
        <v>1720</v>
      </c>
      <c r="B1294" t="s">
        <v>1591</v>
      </c>
      <c r="C1294" t="s">
        <v>1592</v>
      </c>
      <c r="D1294" t="s">
        <v>17</v>
      </c>
      <c r="E1294" t="s">
        <v>131</v>
      </c>
      <c r="F1294" t="s">
        <v>4777</v>
      </c>
      <c r="G1294" t="s">
        <v>7911</v>
      </c>
    </row>
    <row r="1295" spans="1:7" x14ac:dyDescent="0.3">
      <c r="A1295" t="s">
        <v>1721</v>
      </c>
      <c r="B1295" t="s">
        <v>1591</v>
      </c>
      <c r="C1295" t="s">
        <v>1592</v>
      </c>
      <c r="D1295" t="s">
        <v>17</v>
      </c>
      <c r="E1295" t="s">
        <v>132</v>
      </c>
      <c r="F1295" t="s">
        <v>4805</v>
      </c>
      <c r="G1295" t="s">
        <v>7912</v>
      </c>
    </row>
    <row r="1296" spans="1:7" x14ac:dyDescent="0.3">
      <c r="A1296" t="s">
        <v>1722</v>
      </c>
      <c r="B1296" t="s">
        <v>1591</v>
      </c>
      <c r="C1296" t="s">
        <v>1592</v>
      </c>
      <c r="D1296" t="s">
        <v>17</v>
      </c>
      <c r="E1296" t="s">
        <v>133</v>
      </c>
      <c r="F1296" t="s">
        <v>4825</v>
      </c>
      <c r="G1296" t="s">
        <v>7913</v>
      </c>
    </row>
    <row r="1297" spans="1:7" x14ac:dyDescent="0.3">
      <c r="A1297" t="s">
        <v>1723</v>
      </c>
      <c r="B1297" t="s">
        <v>1591</v>
      </c>
      <c r="C1297" t="s">
        <v>1592</v>
      </c>
      <c r="D1297" t="s">
        <v>17</v>
      </c>
      <c r="E1297" t="s">
        <v>134</v>
      </c>
      <c r="F1297" t="s">
        <v>4851</v>
      </c>
      <c r="G1297" t="s">
        <v>7914</v>
      </c>
    </row>
    <row r="1298" spans="1:7" x14ac:dyDescent="0.3">
      <c r="A1298" t="s">
        <v>1724</v>
      </c>
      <c r="B1298" t="s">
        <v>1591</v>
      </c>
      <c r="C1298" t="s">
        <v>1592</v>
      </c>
      <c r="D1298" t="s">
        <v>17</v>
      </c>
      <c r="E1298" t="s">
        <v>135</v>
      </c>
      <c r="F1298" t="s">
        <v>4987</v>
      </c>
      <c r="G1298" t="s">
        <v>7915</v>
      </c>
    </row>
    <row r="1299" spans="1:7" x14ac:dyDescent="0.3">
      <c r="A1299" t="s">
        <v>1725</v>
      </c>
      <c r="B1299" t="s">
        <v>1591</v>
      </c>
      <c r="C1299" t="s">
        <v>1592</v>
      </c>
      <c r="D1299" t="s">
        <v>17</v>
      </c>
      <c r="E1299" t="s">
        <v>136</v>
      </c>
      <c r="F1299" t="s">
        <v>5001</v>
      </c>
      <c r="G1299" t="s">
        <v>7916</v>
      </c>
    </row>
    <row r="1300" spans="1:7" x14ac:dyDescent="0.3">
      <c r="A1300" t="s">
        <v>1726</v>
      </c>
      <c r="B1300" t="s">
        <v>1591</v>
      </c>
      <c r="C1300" t="s">
        <v>1592</v>
      </c>
      <c r="D1300" t="s">
        <v>17</v>
      </c>
      <c r="E1300" t="s">
        <v>137</v>
      </c>
      <c r="F1300" t="s">
        <v>4509</v>
      </c>
      <c r="G1300" t="s">
        <v>7917</v>
      </c>
    </row>
    <row r="1301" spans="1:7" x14ac:dyDescent="0.3">
      <c r="A1301" t="s">
        <v>1727</v>
      </c>
      <c r="B1301" t="s">
        <v>1591</v>
      </c>
      <c r="C1301" t="s">
        <v>1592</v>
      </c>
      <c r="D1301" t="s">
        <v>17</v>
      </c>
      <c r="E1301" t="s">
        <v>138</v>
      </c>
      <c r="F1301" t="s">
        <v>4533</v>
      </c>
      <c r="G1301" t="s">
        <v>7918</v>
      </c>
    </row>
    <row r="1302" spans="1:7" x14ac:dyDescent="0.3">
      <c r="A1302" t="s">
        <v>1728</v>
      </c>
      <c r="B1302" t="s">
        <v>1591</v>
      </c>
      <c r="C1302" t="s">
        <v>1592</v>
      </c>
      <c r="D1302" t="s">
        <v>17</v>
      </c>
      <c r="E1302" t="s">
        <v>139</v>
      </c>
      <c r="F1302" t="s">
        <v>4553</v>
      </c>
      <c r="G1302" t="s">
        <v>7919</v>
      </c>
    </row>
    <row r="1303" spans="1:7" x14ac:dyDescent="0.3">
      <c r="A1303" t="s">
        <v>1729</v>
      </c>
      <c r="B1303" t="s">
        <v>1591</v>
      </c>
      <c r="C1303" t="s">
        <v>1592</v>
      </c>
      <c r="D1303" t="s">
        <v>17</v>
      </c>
      <c r="E1303" t="s">
        <v>27</v>
      </c>
      <c r="F1303" t="s">
        <v>4715</v>
      </c>
      <c r="G1303" t="s">
        <v>7920</v>
      </c>
    </row>
    <row r="1304" spans="1:7" x14ac:dyDescent="0.3">
      <c r="A1304" t="s">
        <v>1730</v>
      </c>
      <c r="B1304" t="s">
        <v>1591</v>
      </c>
      <c r="C1304" t="s">
        <v>1592</v>
      </c>
      <c r="D1304" t="s">
        <v>17</v>
      </c>
      <c r="E1304" t="s">
        <v>140</v>
      </c>
      <c r="F1304" t="s">
        <v>4791</v>
      </c>
      <c r="G1304" t="s">
        <v>7921</v>
      </c>
    </row>
    <row r="1305" spans="1:7" x14ac:dyDescent="0.3">
      <c r="A1305" t="s">
        <v>1731</v>
      </c>
      <c r="B1305" t="s">
        <v>1591</v>
      </c>
      <c r="C1305" t="s">
        <v>1592</v>
      </c>
      <c r="D1305" t="s">
        <v>17</v>
      </c>
      <c r="E1305" t="s">
        <v>141</v>
      </c>
      <c r="F1305" t="s">
        <v>4797</v>
      </c>
      <c r="G1305" t="s">
        <v>7922</v>
      </c>
    </row>
    <row r="1306" spans="1:7" x14ac:dyDescent="0.3">
      <c r="A1306" t="s">
        <v>1732</v>
      </c>
      <c r="B1306" t="s">
        <v>1591</v>
      </c>
      <c r="C1306" t="s">
        <v>1592</v>
      </c>
      <c r="D1306" t="s">
        <v>17</v>
      </c>
      <c r="E1306" t="s">
        <v>142</v>
      </c>
      <c r="F1306" t="s">
        <v>4919</v>
      </c>
      <c r="G1306" t="s">
        <v>7923</v>
      </c>
    </row>
    <row r="1307" spans="1:7" x14ac:dyDescent="0.3">
      <c r="A1307" t="s">
        <v>1733</v>
      </c>
      <c r="B1307" t="s">
        <v>1591</v>
      </c>
      <c r="C1307" t="s">
        <v>1592</v>
      </c>
      <c r="D1307" t="s">
        <v>17</v>
      </c>
      <c r="E1307" t="s">
        <v>143</v>
      </c>
      <c r="F1307" t="s">
        <v>4943</v>
      </c>
      <c r="G1307" t="s">
        <v>7924</v>
      </c>
    </row>
    <row r="1308" spans="1:7" x14ac:dyDescent="0.3">
      <c r="A1308" t="s">
        <v>1734</v>
      </c>
      <c r="B1308" t="s">
        <v>1591</v>
      </c>
      <c r="C1308" t="s">
        <v>1592</v>
      </c>
      <c r="D1308" t="s">
        <v>17</v>
      </c>
      <c r="E1308" t="s">
        <v>144</v>
      </c>
      <c r="F1308" t="s">
        <v>4977</v>
      </c>
      <c r="G1308" t="s">
        <v>7925</v>
      </c>
    </row>
    <row r="1309" spans="1:7" x14ac:dyDescent="0.3">
      <c r="A1309" t="s">
        <v>1735</v>
      </c>
      <c r="B1309" t="s">
        <v>1591</v>
      </c>
      <c r="C1309" t="s">
        <v>1592</v>
      </c>
      <c r="D1309" t="s">
        <v>17</v>
      </c>
      <c r="E1309" t="s">
        <v>145</v>
      </c>
      <c r="F1309" t="s">
        <v>4445</v>
      </c>
      <c r="G1309" t="s">
        <v>7926</v>
      </c>
    </row>
    <row r="1310" spans="1:7" x14ac:dyDescent="0.3">
      <c r="A1310" t="s">
        <v>1736</v>
      </c>
      <c r="B1310" t="s">
        <v>1591</v>
      </c>
      <c r="C1310" t="s">
        <v>1592</v>
      </c>
      <c r="D1310" t="s">
        <v>17</v>
      </c>
      <c r="E1310" t="s">
        <v>146</v>
      </c>
      <c r="F1310" t="s">
        <v>4453</v>
      </c>
      <c r="G1310" t="s">
        <v>7927</v>
      </c>
    </row>
    <row r="1311" spans="1:7" x14ac:dyDescent="0.3">
      <c r="A1311" t="s">
        <v>1737</v>
      </c>
      <c r="B1311" t="s">
        <v>1591</v>
      </c>
      <c r="C1311" t="s">
        <v>1592</v>
      </c>
      <c r="D1311" t="s">
        <v>17</v>
      </c>
      <c r="E1311" t="s">
        <v>147</v>
      </c>
      <c r="F1311" t="s">
        <v>4793</v>
      </c>
      <c r="G1311" t="s">
        <v>7928</v>
      </c>
    </row>
    <row r="1312" spans="1:7" x14ac:dyDescent="0.3">
      <c r="A1312" t="s">
        <v>1738</v>
      </c>
      <c r="B1312" t="s">
        <v>1591</v>
      </c>
      <c r="C1312" t="s">
        <v>1592</v>
      </c>
      <c r="D1312" t="s">
        <v>17</v>
      </c>
      <c r="E1312" t="s">
        <v>148</v>
      </c>
      <c r="F1312" t="s">
        <v>4535</v>
      </c>
      <c r="G1312" t="s">
        <v>7929</v>
      </c>
    </row>
    <row r="1313" spans="1:7" x14ac:dyDescent="0.3">
      <c r="A1313" t="s">
        <v>1739</v>
      </c>
      <c r="B1313" t="s">
        <v>1591</v>
      </c>
      <c r="C1313" t="s">
        <v>1592</v>
      </c>
      <c r="D1313" t="s">
        <v>17</v>
      </c>
      <c r="E1313" t="s">
        <v>149</v>
      </c>
      <c r="F1313" t="s">
        <v>4587</v>
      </c>
      <c r="G1313" t="s">
        <v>7930</v>
      </c>
    </row>
    <row r="1314" spans="1:7" x14ac:dyDescent="0.3">
      <c r="A1314" t="s">
        <v>1740</v>
      </c>
      <c r="B1314" t="s">
        <v>1591</v>
      </c>
      <c r="C1314" t="s">
        <v>1592</v>
      </c>
      <c r="D1314" t="s">
        <v>17</v>
      </c>
      <c r="E1314" t="s">
        <v>150</v>
      </c>
      <c r="F1314" t="s">
        <v>4653</v>
      </c>
      <c r="G1314" t="s">
        <v>7931</v>
      </c>
    </row>
    <row r="1315" spans="1:7" x14ac:dyDescent="0.3">
      <c r="A1315" t="s">
        <v>1741</v>
      </c>
      <c r="B1315" t="s">
        <v>1591</v>
      </c>
      <c r="C1315" t="s">
        <v>1592</v>
      </c>
      <c r="D1315" t="s">
        <v>17</v>
      </c>
      <c r="E1315" t="s">
        <v>151</v>
      </c>
      <c r="F1315" t="s">
        <v>4725</v>
      </c>
      <c r="G1315" t="s">
        <v>7932</v>
      </c>
    </row>
    <row r="1316" spans="1:7" x14ac:dyDescent="0.3">
      <c r="A1316" t="s">
        <v>1742</v>
      </c>
      <c r="B1316" t="s">
        <v>1591</v>
      </c>
      <c r="C1316" t="s">
        <v>1592</v>
      </c>
      <c r="D1316" t="s">
        <v>17</v>
      </c>
      <c r="E1316" t="s">
        <v>152</v>
      </c>
      <c r="F1316" t="s">
        <v>4901</v>
      </c>
      <c r="G1316" t="s">
        <v>7933</v>
      </c>
    </row>
    <row r="1317" spans="1:7" x14ac:dyDescent="0.3">
      <c r="A1317" t="s">
        <v>1743</v>
      </c>
      <c r="B1317" t="s">
        <v>1591</v>
      </c>
      <c r="C1317" t="s">
        <v>1592</v>
      </c>
      <c r="D1317" t="s">
        <v>17</v>
      </c>
      <c r="E1317" t="s">
        <v>153</v>
      </c>
      <c r="F1317" t="s">
        <v>4929</v>
      </c>
      <c r="G1317" t="s">
        <v>7934</v>
      </c>
    </row>
    <row r="1318" spans="1:7" x14ac:dyDescent="0.3">
      <c r="A1318" t="s">
        <v>1744</v>
      </c>
      <c r="B1318" t="s">
        <v>1591</v>
      </c>
      <c r="C1318" t="s">
        <v>1592</v>
      </c>
      <c r="D1318" t="s">
        <v>17</v>
      </c>
      <c r="E1318" t="s">
        <v>154</v>
      </c>
      <c r="F1318" t="s">
        <v>4933</v>
      </c>
      <c r="G1318" t="s">
        <v>7935</v>
      </c>
    </row>
    <row r="1319" spans="1:7" x14ac:dyDescent="0.3">
      <c r="A1319" t="s">
        <v>1745</v>
      </c>
      <c r="B1319" t="s">
        <v>1591</v>
      </c>
      <c r="C1319" t="s">
        <v>1592</v>
      </c>
      <c r="D1319" t="s">
        <v>17</v>
      </c>
      <c r="E1319" t="s">
        <v>155</v>
      </c>
      <c r="F1319" t="s">
        <v>5009</v>
      </c>
      <c r="G1319" t="s">
        <v>7936</v>
      </c>
    </row>
    <row r="1320" spans="1:7" x14ac:dyDescent="0.3">
      <c r="A1320" t="s">
        <v>1746</v>
      </c>
      <c r="B1320" t="s">
        <v>1591</v>
      </c>
      <c r="C1320" t="s">
        <v>1592</v>
      </c>
      <c r="D1320" t="s">
        <v>17</v>
      </c>
      <c r="E1320" t="s">
        <v>156</v>
      </c>
      <c r="F1320" t="s">
        <v>5043</v>
      </c>
      <c r="G1320" t="s">
        <v>7937</v>
      </c>
    </row>
    <row r="1321" spans="1:7" x14ac:dyDescent="0.3">
      <c r="A1321" t="s">
        <v>1747</v>
      </c>
      <c r="B1321" t="s">
        <v>1591</v>
      </c>
      <c r="C1321" t="s">
        <v>1592</v>
      </c>
      <c r="D1321" t="s">
        <v>17</v>
      </c>
      <c r="E1321" t="s">
        <v>157</v>
      </c>
      <c r="F1321" t="s">
        <v>4657</v>
      </c>
      <c r="G1321" t="s">
        <v>7938</v>
      </c>
    </row>
    <row r="1322" spans="1:7" x14ac:dyDescent="0.3">
      <c r="A1322" t="s">
        <v>1748</v>
      </c>
      <c r="B1322" t="s">
        <v>1591</v>
      </c>
      <c r="C1322" t="s">
        <v>1592</v>
      </c>
      <c r="D1322" t="s">
        <v>17</v>
      </c>
      <c r="E1322" t="s">
        <v>158</v>
      </c>
      <c r="F1322" t="s">
        <v>4491</v>
      </c>
      <c r="G1322" t="s">
        <v>7939</v>
      </c>
    </row>
    <row r="1323" spans="1:7" x14ac:dyDescent="0.3">
      <c r="A1323" t="s">
        <v>1749</v>
      </c>
      <c r="B1323" t="s">
        <v>1591</v>
      </c>
      <c r="C1323" t="s">
        <v>1592</v>
      </c>
      <c r="D1323" t="s">
        <v>17</v>
      </c>
      <c r="E1323" t="s">
        <v>159</v>
      </c>
      <c r="F1323" t="s">
        <v>4675</v>
      </c>
      <c r="G1323" t="s">
        <v>7940</v>
      </c>
    </row>
    <row r="1324" spans="1:7" x14ac:dyDescent="0.3">
      <c r="A1324" t="s">
        <v>1750</v>
      </c>
      <c r="B1324" t="s">
        <v>1591</v>
      </c>
      <c r="C1324" t="s">
        <v>1592</v>
      </c>
      <c r="D1324" t="s">
        <v>17</v>
      </c>
      <c r="E1324" t="s">
        <v>160</v>
      </c>
      <c r="F1324" t="s">
        <v>4787</v>
      </c>
      <c r="G1324" t="s">
        <v>7941</v>
      </c>
    </row>
    <row r="1325" spans="1:7" x14ac:dyDescent="0.3">
      <c r="A1325" t="s">
        <v>1751</v>
      </c>
      <c r="B1325" t="s">
        <v>1591</v>
      </c>
      <c r="C1325" t="s">
        <v>1592</v>
      </c>
      <c r="D1325" t="s">
        <v>17</v>
      </c>
      <c r="E1325" t="s">
        <v>161</v>
      </c>
      <c r="F1325" t="s">
        <v>4913</v>
      </c>
      <c r="G1325" t="s">
        <v>7942</v>
      </c>
    </row>
    <row r="1326" spans="1:7" x14ac:dyDescent="0.3">
      <c r="A1326" t="s">
        <v>1752</v>
      </c>
      <c r="B1326" t="s">
        <v>1591</v>
      </c>
      <c r="C1326" t="s">
        <v>1592</v>
      </c>
      <c r="D1326" t="s">
        <v>17</v>
      </c>
      <c r="E1326" t="s">
        <v>162</v>
      </c>
      <c r="F1326" t="s">
        <v>4957</v>
      </c>
      <c r="G1326" t="s">
        <v>7943</v>
      </c>
    </row>
    <row r="1327" spans="1:7" x14ac:dyDescent="0.3">
      <c r="A1327" t="s">
        <v>1753</v>
      </c>
      <c r="B1327" t="s">
        <v>1591</v>
      </c>
      <c r="C1327" t="s">
        <v>1592</v>
      </c>
      <c r="D1327" t="s">
        <v>17</v>
      </c>
      <c r="E1327" t="s">
        <v>163</v>
      </c>
      <c r="F1327" t="s">
        <v>5051</v>
      </c>
      <c r="G1327" t="s">
        <v>7944</v>
      </c>
    </row>
    <row r="1328" spans="1:7" x14ac:dyDescent="0.3">
      <c r="A1328" t="s">
        <v>1754</v>
      </c>
      <c r="B1328" t="s">
        <v>1591</v>
      </c>
      <c r="C1328" t="s">
        <v>1592</v>
      </c>
      <c r="D1328" t="s">
        <v>17</v>
      </c>
      <c r="E1328" t="s">
        <v>164</v>
      </c>
      <c r="F1328" t="s">
        <v>5061</v>
      </c>
      <c r="G1328" t="s">
        <v>7945</v>
      </c>
    </row>
    <row r="1329" spans="1:7" x14ac:dyDescent="0.3">
      <c r="A1329" t="s">
        <v>1755</v>
      </c>
      <c r="B1329" t="s">
        <v>1591</v>
      </c>
      <c r="C1329" t="s">
        <v>1592</v>
      </c>
      <c r="D1329" t="s">
        <v>17</v>
      </c>
      <c r="E1329" t="s">
        <v>165</v>
      </c>
      <c r="F1329" t="s">
        <v>4503</v>
      </c>
      <c r="G1329" t="s">
        <v>7946</v>
      </c>
    </row>
    <row r="1330" spans="1:7" x14ac:dyDescent="0.3">
      <c r="A1330" t="s">
        <v>1756</v>
      </c>
      <c r="B1330" t="s">
        <v>1591</v>
      </c>
      <c r="C1330" t="s">
        <v>1592</v>
      </c>
      <c r="D1330" t="s">
        <v>17</v>
      </c>
      <c r="E1330" t="s">
        <v>166</v>
      </c>
      <c r="F1330" t="s">
        <v>4517</v>
      </c>
      <c r="G1330" t="s">
        <v>7947</v>
      </c>
    </row>
    <row r="1331" spans="1:7" x14ac:dyDescent="0.3">
      <c r="A1331" t="s">
        <v>1757</v>
      </c>
      <c r="B1331" t="s">
        <v>1591</v>
      </c>
      <c r="C1331" t="s">
        <v>1592</v>
      </c>
      <c r="D1331" t="s">
        <v>17</v>
      </c>
      <c r="E1331" t="s">
        <v>167</v>
      </c>
      <c r="F1331" t="s">
        <v>4459</v>
      </c>
      <c r="G1331" t="s">
        <v>7948</v>
      </c>
    </row>
    <row r="1332" spans="1:7" x14ac:dyDescent="0.3">
      <c r="A1332" t="s">
        <v>1758</v>
      </c>
      <c r="B1332" t="s">
        <v>1591</v>
      </c>
      <c r="C1332" t="s">
        <v>1592</v>
      </c>
      <c r="D1332" t="s">
        <v>17</v>
      </c>
      <c r="E1332" t="s">
        <v>168</v>
      </c>
      <c r="F1332" t="s">
        <v>4559</v>
      </c>
      <c r="G1332" t="s">
        <v>7949</v>
      </c>
    </row>
    <row r="1333" spans="1:7" x14ac:dyDescent="0.3">
      <c r="A1333" t="s">
        <v>1759</v>
      </c>
      <c r="B1333" t="s">
        <v>1591</v>
      </c>
      <c r="C1333" t="s">
        <v>1592</v>
      </c>
      <c r="D1333" t="s">
        <v>17</v>
      </c>
      <c r="E1333" t="s">
        <v>169</v>
      </c>
      <c r="F1333" t="s">
        <v>4591</v>
      </c>
      <c r="G1333" t="s">
        <v>7950</v>
      </c>
    </row>
    <row r="1334" spans="1:7" x14ac:dyDescent="0.3">
      <c r="A1334" t="s">
        <v>1760</v>
      </c>
      <c r="B1334" t="s">
        <v>1591</v>
      </c>
      <c r="C1334" t="s">
        <v>1592</v>
      </c>
      <c r="D1334" t="s">
        <v>17</v>
      </c>
      <c r="E1334" t="s">
        <v>170</v>
      </c>
      <c r="F1334" t="s">
        <v>4693</v>
      </c>
      <c r="G1334" t="s">
        <v>7951</v>
      </c>
    </row>
    <row r="1335" spans="1:7" x14ac:dyDescent="0.3">
      <c r="A1335" t="s">
        <v>1761</v>
      </c>
      <c r="B1335" t="s">
        <v>1591</v>
      </c>
      <c r="C1335" t="s">
        <v>1592</v>
      </c>
      <c r="D1335" t="s">
        <v>17</v>
      </c>
      <c r="E1335" t="s">
        <v>171</v>
      </c>
      <c r="F1335" t="s">
        <v>4799</v>
      </c>
      <c r="G1335" t="s">
        <v>7952</v>
      </c>
    </row>
    <row r="1336" spans="1:7" x14ac:dyDescent="0.3">
      <c r="A1336" t="s">
        <v>1762</v>
      </c>
      <c r="B1336" t="s">
        <v>1591</v>
      </c>
      <c r="C1336" t="s">
        <v>1592</v>
      </c>
      <c r="D1336" t="s">
        <v>17</v>
      </c>
      <c r="E1336" t="s">
        <v>172</v>
      </c>
      <c r="F1336" t="s">
        <v>4975</v>
      </c>
      <c r="G1336" t="s">
        <v>7953</v>
      </c>
    </row>
    <row r="1337" spans="1:7" x14ac:dyDescent="0.3">
      <c r="A1337" t="s">
        <v>1763</v>
      </c>
      <c r="B1337" t="s">
        <v>1591</v>
      </c>
      <c r="C1337" t="s">
        <v>1592</v>
      </c>
      <c r="D1337" t="s">
        <v>17</v>
      </c>
      <c r="E1337" t="s">
        <v>173</v>
      </c>
      <c r="F1337" t="s">
        <v>4989</v>
      </c>
      <c r="G1337" t="s">
        <v>7954</v>
      </c>
    </row>
    <row r="1338" spans="1:7" x14ac:dyDescent="0.3">
      <c r="A1338" t="s">
        <v>1764</v>
      </c>
      <c r="B1338" t="s">
        <v>1591</v>
      </c>
      <c r="C1338" t="s">
        <v>1592</v>
      </c>
      <c r="D1338" t="s">
        <v>17</v>
      </c>
      <c r="E1338" t="s">
        <v>174</v>
      </c>
      <c r="F1338" t="s">
        <v>5003</v>
      </c>
      <c r="G1338" t="s">
        <v>7955</v>
      </c>
    </row>
    <row r="1339" spans="1:7" x14ac:dyDescent="0.3">
      <c r="A1339" t="s">
        <v>1765</v>
      </c>
      <c r="B1339" t="s">
        <v>1591</v>
      </c>
      <c r="C1339" t="s">
        <v>1592</v>
      </c>
      <c r="D1339" t="s">
        <v>17</v>
      </c>
      <c r="E1339" t="s">
        <v>175</v>
      </c>
      <c r="F1339" t="s">
        <v>5025</v>
      </c>
      <c r="G1339" t="s">
        <v>7956</v>
      </c>
    </row>
    <row r="1340" spans="1:7" x14ac:dyDescent="0.3">
      <c r="A1340" t="s">
        <v>1766</v>
      </c>
      <c r="B1340" t="s">
        <v>1591</v>
      </c>
      <c r="C1340" t="s">
        <v>1592</v>
      </c>
      <c r="D1340" t="s">
        <v>17</v>
      </c>
      <c r="E1340" t="s">
        <v>176</v>
      </c>
      <c r="F1340" t="s">
        <v>4589</v>
      </c>
      <c r="G1340" t="s">
        <v>7957</v>
      </c>
    </row>
    <row r="1341" spans="1:7" x14ac:dyDescent="0.3">
      <c r="A1341" t="s">
        <v>1767</v>
      </c>
      <c r="B1341" t="s">
        <v>1591</v>
      </c>
      <c r="C1341" t="s">
        <v>1592</v>
      </c>
      <c r="D1341" t="s">
        <v>17</v>
      </c>
      <c r="E1341" t="s">
        <v>177</v>
      </c>
      <c r="F1341" t="s">
        <v>4651</v>
      </c>
      <c r="G1341" t="s">
        <v>7958</v>
      </c>
    </row>
    <row r="1342" spans="1:7" x14ac:dyDescent="0.3">
      <c r="A1342" t="s">
        <v>1768</v>
      </c>
      <c r="B1342" t="s">
        <v>1591</v>
      </c>
      <c r="C1342" t="s">
        <v>1592</v>
      </c>
      <c r="D1342" t="s">
        <v>17</v>
      </c>
      <c r="E1342" t="s">
        <v>178</v>
      </c>
      <c r="F1342" t="s">
        <v>4401</v>
      </c>
      <c r="G1342" t="s">
        <v>7959</v>
      </c>
    </row>
    <row r="1343" spans="1:7" x14ac:dyDescent="0.3">
      <c r="A1343" t="s">
        <v>1769</v>
      </c>
      <c r="B1343" t="s">
        <v>1591</v>
      </c>
      <c r="C1343" t="s">
        <v>1592</v>
      </c>
      <c r="D1343" t="s">
        <v>17</v>
      </c>
      <c r="E1343" t="s">
        <v>179</v>
      </c>
      <c r="F1343" t="s">
        <v>4433</v>
      </c>
      <c r="G1343" t="s">
        <v>7960</v>
      </c>
    </row>
    <row r="1344" spans="1:7" x14ac:dyDescent="0.3">
      <c r="A1344" t="s">
        <v>1770</v>
      </c>
      <c r="B1344" t="s">
        <v>1591</v>
      </c>
      <c r="C1344" t="s">
        <v>1592</v>
      </c>
      <c r="D1344" t="s">
        <v>17</v>
      </c>
      <c r="E1344" t="s">
        <v>180</v>
      </c>
      <c r="F1344" t="s">
        <v>4511</v>
      </c>
      <c r="G1344" t="s">
        <v>7961</v>
      </c>
    </row>
    <row r="1345" spans="1:7" x14ac:dyDescent="0.3">
      <c r="A1345" t="s">
        <v>1771</v>
      </c>
      <c r="B1345" t="s">
        <v>1591</v>
      </c>
      <c r="C1345" t="s">
        <v>1592</v>
      </c>
      <c r="D1345" t="s">
        <v>17</v>
      </c>
      <c r="E1345" t="s">
        <v>181</v>
      </c>
      <c r="F1345" t="s">
        <v>4529</v>
      </c>
      <c r="G1345" t="s">
        <v>7962</v>
      </c>
    </row>
    <row r="1346" spans="1:7" x14ac:dyDescent="0.3">
      <c r="A1346" t="s">
        <v>1772</v>
      </c>
      <c r="B1346" t="s">
        <v>1591</v>
      </c>
      <c r="C1346" t="s">
        <v>1592</v>
      </c>
      <c r="D1346" t="s">
        <v>17</v>
      </c>
      <c r="E1346" t="s">
        <v>182</v>
      </c>
      <c r="F1346" t="s">
        <v>4679</v>
      </c>
      <c r="G1346" t="s">
        <v>7963</v>
      </c>
    </row>
    <row r="1347" spans="1:7" x14ac:dyDescent="0.3">
      <c r="A1347" t="s">
        <v>1773</v>
      </c>
      <c r="B1347" t="s">
        <v>1591</v>
      </c>
      <c r="C1347" t="s">
        <v>1592</v>
      </c>
      <c r="D1347" t="s">
        <v>17</v>
      </c>
      <c r="E1347" t="s">
        <v>183</v>
      </c>
      <c r="F1347" t="s">
        <v>5019</v>
      </c>
      <c r="G1347" t="s">
        <v>7964</v>
      </c>
    </row>
    <row r="1348" spans="1:7" x14ac:dyDescent="0.3">
      <c r="A1348" t="s">
        <v>1774</v>
      </c>
      <c r="B1348" t="s">
        <v>1591</v>
      </c>
      <c r="C1348" t="s">
        <v>1592</v>
      </c>
      <c r="D1348" t="s">
        <v>17</v>
      </c>
      <c r="E1348" t="s">
        <v>184</v>
      </c>
      <c r="F1348" t="s">
        <v>4683</v>
      </c>
      <c r="G1348" t="s">
        <v>7965</v>
      </c>
    </row>
    <row r="1349" spans="1:7" x14ac:dyDescent="0.3">
      <c r="A1349" t="s">
        <v>1775</v>
      </c>
      <c r="B1349" t="s">
        <v>1591</v>
      </c>
      <c r="C1349" t="s">
        <v>1592</v>
      </c>
      <c r="D1349" t="s">
        <v>17</v>
      </c>
      <c r="E1349" t="s">
        <v>185</v>
      </c>
      <c r="F1349" t="s">
        <v>4399</v>
      </c>
      <c r="G1349" t="s">
        <v>7966</v>
      </c>
    </row>
    <row r="1350" spans="1:7" x14ac:dyDescent="0.3">
      <c r="A1350" t="s">
        <v>1776</v>
      </c>
      <c r="B1350" t="s">
        <v>1591</v>
      </c>
      <c r="C1350" t="s">
        <v>1592</v>
      </c>
      <c r="D1350" t="s">
        <v>17</v>
      </c>
      <c r="E1350" t="s">
        <v>186</v>
      </c>
      <c r="F1350" t="s">
        <v>4413</v>
      </c>
      <c r="G1350" t="s">
        <v>7967</v>
      </c>
    </row>
    <row r="1351" spans="1:7" x14ac:dyDescent="0.3">
      <c r="A1351" t="s">
        <v>1777</v>
      </c>
      <c r="B1351" t="s">
        <v>1591</v>
      </c>
      <c r="C1351" t="s">
        <v>1592</v>
      </c>
      <c r="D1351" t="s">
        <v>17</v>
      </c>
      <c r="E1351" t="s">
        <v>187</v>
      </c>
      <c r="F1351" t="s">
        <v>4639</v>
      </c>
      <c r="G1351" t="s">
        <v>7968</v>
      </c>
    </row>
    <row r="1352" spans="1:7" x14ac:dyDescent="0.3">
      <c r="A1352" t="s">
        <v>1778</v>
      </c>
      <c r="B1352" t="s">
        <v>1591</v>
      </c>
      <c r="C1352" t="s">
        <v>1592</v>
      </c>
      <c r="D1352" t="s">
        <v>17</v>
      </c>
      <c r="E1352" t="s">
        <v>188</v>
      </c>
      <c r="F1352" t="s">
        <v>4731</v>
      </c>
      <c r="G1352" t="s">
        <v>7969</v>
      </c>
    </row>
    <row r="1353" spans="1:7" x14ac:dyDescent="0.3">
      <c r="A1353" t="s">
        <v>1779</v>
      </c>
      <c r="B1353" t="s">
        <v>1591</v>
      </c>
      <c r="C1353" t="s">
        <v>1592</v>
      </c>
      <c r="D1353" t="s">
        <v>17</v>
      </c>
      <c r="E1353" t="s">
        <v>189</v>
      </c>
      <c r="F1353" t="s">
        <v>4733</v>
      </c>
      <c r="G1353" t="s">
        <v>7970</v>
      </c>
    </row>
    <row r="1354" spans="1:7" x14ac:dyDescent="0.3">
      <c r="A1354" t="s">
        <v>1780</v>
      </c>
      <c r="B1354" t="s">
        <v>1591</v>
      </c>
      <c r="C1354" t="s">
        <v>1592</v>
      </c>
      <c r="D1354" t="s">
        <v>17</v>
      </c>
      <c r="E1354" t="s">
        <v>190</v>
      </c>
      <c r="F1354" t="s">
        <v>4741</v>
      </c>
      <c r="G1354" t="s">
        <v>7971</v>
      </c>
    </row>
    <row r="1355" spans="1:7" x14ac:dyDescent="0.3">
      <c r="A1355" t="s">
        <v>1781</v>
      </c>
      <c r="B1355" t="s">
        <v>1591</v>
      </c>
      <c r="C1355" t="s">
        <v>1592</v>
      </c>
      <c r="D1355" t="s">
        <v>17</v>
      </c>
      <c r="E1355" t="s">
        <v>191</v>
      </c>
      <c r="F1355" t="s">
        <v>4875</v>
      </c>
      <c r="G1355" t="s">
        <v>7972</v>
      </c>
    </row>
    <row r="1356" spans="1:7" x14ac:dyDescent="0.3">
      <c r="A1356" t="s">
        <v>1782</v>
      </c>
      <c r="B1356" t="s">
        <v>1591</v>
      </c>
      <c r="C1356" t="s">
        <v>1592</v>
      </c>
      <c r="D1356" t="s">
        <v>17</v>
      </c>
      <c r="E1356" t="s">
        <v>192</v>
      </c>
      <c r="F1356" t="s">
        <v>4879</v>
      </c>
      <c r="G1356" t="s">
        <v>7973</v>
      </c>
    </row>
    <row r="1357" spans="1:7" x14ac:dyDescent="0.3">
      <c r="A1357" t="s">
        <v>1783</v>
      </c>
      <c r="B1357" t="s">
        <v>1591</v>
      </c>
      <c r="C1357" t="s">
        <v>1592</v>
      </c>
      <c r="D1357" t="s">
        <v>17</v>
      </c>
      <c r="E1357" t="s">
        <v>193</v>
      </c>
      <c r="F1357" t="s">
        <v>4981</v>
      </c>
      <c r="G1357" t="s">
        <v>7974</v>
      </c>
    </row>
    <row r="1358" spans="1:7" x14ac:dyDescent="0.3">
      <c r="A1358" t="s">
        <v>1784</v>
      </c>
      <c r="B1358" t="s">
        <v>1591</v>
      </c>
      <c r="C1358" t="s">
        <v>1592</v>
      </c>
      <c r="D1358" t="s">
        <v>17</v>
      </c>
      <c r="E1358" t="s">
        <v>194</v>
      </c>
      <c r="F1358" t="s">
        <v>4985</v>
      </c>
      <c r="G1358" t="s">
        <v>7975</v>
      </c>
    </row>
    <row r="1359" spans="1:7" x14ac:dyDescent="0.3">
      <c r="A1359" t="s">
        <v>1785</v>
      </c>
      <c r="B1359" t="s">
        <v>1591</v>
      </c>
      <c r="C1359" t="s">
        <v>1592</v>
      </c>
      <c r="D1359" t="s">
        <v>17</v>
      </c>
      <c r="E1359" t="s">
        <v>195</v>
      </c>
      <c r="F1359" t="s">
        <v>5035</v>
      </c>
      <c r="G1359" t="s">
        <v>7976</v>
      </c>
    </row>
    <row r="1360" spans="1:7" x14ac:dyDescent="0.3">
      <c r="A1360" t="s">
        <v>1786</v>
      </c>
      <c r="B1360" t="s">
        <v>1591</v>
      </c>
      <c r="C1360" t="s">
        <v>1592</v>
      </c>
      <c r="D1360" t="s">
        <v>17</v>
      </c>
      <c r="E1360" t="s">
        <v>196</v>
      </c>
      <c r="F1360" t="s">
        <v>5063</v>
      </c>
      <c r="G1360" t="s">
        <v>7977</v>
      </c>
    </row>
    <row r="1361" spans="1:7" x14ac:dyDescent="0.3">
      <c r="A1361" t="s">
        <v>1787</v>
      </c>
      <c r="B1361" t="s">
        <v>1591</v>
      </c>
      <c r="C1361" t="s">
        <v>1592</v>
      </c>
      <c r="D1361" t="s">
        <v>17</v>
      </c>
      <c r="E1361" t="s">
        <v>197</v>
      </c>
      <c r="F1361" t="s">
        <v>4385</v>
      </c>
      <c r="G1361" t="s">
        <v>7978</v>
      </c>
    </row>
    <row r="1362" spans="1:7" x14ac:dyDescent="0.3">
      <c r="A1362" t="s">
        <v>1788</v>
      </c>
      <c r="B1362" t="s">
        <v>1591</v>
      </c>
      <c r="C1362" t="s">
        <v>1592</v>
      </c>
      <c r="D1362" t="s">
        <v>17</v>
      </c>
      <c r="E1362" t="s">
        <v>198</v>
      </c>
      <c r="F1362" t="s">
        <v>4463</v>
      </c>
      <c r="G1362" t="s">
        <v>7979</v>
      </c>
    </row>
    <row r="1363" spans="1:7" x14ac:dyDescent="0.3">
      <c r="A1363" t="s">
        <v>1789</v>
      </c>
      <c r="B1363" t="s">
        <v>1591</v>
      </c>
      <c r="C1363" t="s">
        <v>1592</v>
      </c>
      <c r="D1363" t="s">
        <v>17</v>
      </c>
      <c r="E1363" t="s">
        <v>199</v>
      </c>
      <c r="F1363" t="s">
        <v>4407</v>
      </c>
      <c r="G1363" t="s">
        <v>7980</v>
      </c>
    </row>
    <row r="1364" spans="1:7" x14ac:dyDescent="0.3">
      <c r="A1364" t="s">
        <v>1790</v>
      </c>
      <c r="B1364" t="s">
        <v>1591</v>
      </c>
      <c r="C1364" t="s">
        <v>1592</v>
      </c>
      <c r="D1364" t="s">
        <v>17</v>
      </c>
      <c r="E1364" t="s">
        <v>200</v>
      </c>
      <c r="F1364" t="s">
        <v>4475</v>
      </c>
      <c r="G1364" t="s">
        <v>7981</v>
      </c>
    </row>
    <row r="1365" spans="1:7" x14ac:dyDescent="0.3">
      <c r="A1365" t="s">
        <v>1791</v>
      </c>
      <c r="B1365" t="s">
        <v>1591</v>
      </c>
      <c r="C1365" t="s">
        <v>1592</v>
      </c>
      <c r="D1365" t="s">
        <v>17</v>
      </c>
      <c r="E1365" t="s">
        <v>201</v>
      </c>
      <c r="F1365" t="s">
        <v>4483</v>
      </c>
      <c r="G1365" t="s">
        <v>7982</v>
      </c>
    </row>
    <row r="1366" spans="1:7" x14ac:dyDescent="0.3">
      <c r="A1366" t="s">
        <v>1792</v>
      </c>
      <c r="B1366" t="s">
        <v>1591</v>
      </c>
      <c r="C1366" t="s">
        <v>1592</v>
      </c>
      <c r="D1366" t="s">
        <v>17</v>
      </c>
      <c r="E1366" t="s">
        <v>202</v>
      </c>
      <c r="F1366" t="s">
        <v>4487</v>
      </c>
      <c r="G1366" t="s">
        <v>7983</v>
      </c>
    </row>
    <row r="1367" spans="1:7" x14ac:dyDescent="0.3">
      <c r="A1367" t="s">
        <v>1793</v>
      </c>
      <c r="B1367" t="s">
        <v>1591</v>
      </c>
      <c r="C1367" t="s">
        <v>1592</v>
      </c>
      <c r="D1367" t="s">
        <v>17</v>
      </c>
      <c r="E1367" t="s">
        <v>203</v>
      </c>
      <c r="F1367" t="s">
        <v>4465</v>
      </c>
      <c r="G1367" t="s">
        <v>7984</v>
      </c>
    </row>
    <row r="1368" spans="1:7" x14ac:dyDescent="0.3">
      <c r="A1368" t="s">
        <v>1794</v>
      </c>
      <c r="B1368" t="s">
        <v>1591</v>
      </c>
      <c r="C1368" t="s">
        <v>1592</v>
      </c>
      <c r="D1368" t="s">
        <v>17</v>
      </c>
      <c r="E1368" t="s">
        <v>204</v>
      </c>
      <c r="F1368" t="s">
        <v>4545</v>
      </c>
      <c r="G1368" t="s">
        <v>7985</v>
      </c>
    </row>
    <row r="1369" spans="1:7" x14ac:dyDescent="0.3">
      <c r="A1369" t="s">
        <v>1795</v>
      </c>
      <c r="B1369" t="s">
        <v>1591</v>
      </c>
      <c r="C1369" t="s">
        <v>1592</v>
      </c>
      <c r="D1369" t="s">
        <v>17</v>
      </c>
      <c r="E1369" t="s">
        <v>205</v>
      </c>
      <c r="F1369" t="s">
        <v>4743</v>
      </c>
      <c r="G1369" t="s">
        <v>7986</v>
      </c>
    </row>
    <row r="1370" spans="1:7" x14ac:dyDescent="0.3">
      <c r="A1370" t="s">
        <v>1796</v>
      </c>
      <c r="B1370" t="s">
        <v>1591</v>
      </c>
      <c r="C1370" t="s">
        <v>1592</v>
      </c>
      <c r="D1370" t="s">
        <v>17</v>
      </c>
      <c r="E1370" t="s">
        <v>206</v>
      </c>
      <c r="F1370" t="s">
        <v>4749</v>
      </c>
      <c r="G1370" t="s">
        <v>7987</v>
      </c>
    </row>
    <row r="1371" spans="1:7" x14ac:dyDescent="0.3">
      <c r="A1371" t="s">
        <v>1797</v>
      </c>
      <c r="B1371" t="s">
        <v>1591</v>
      </c>
      <c r="C1371" t="s">
        <v>1592</v>
      </c>
      <c r="D1371" t="s">
        <v>17</v>
      </c>
      <c r="E1371" t="s">
        <v>207</v>
      </c>
      <c r="F1371" t="s">
        <v>4795</v>
      </c>
      <c r="G1371" t="s">
        <v>7988</v>
      </c>
    </row>
    <row r="1372" spans="1:7" x14ac:dyDescent="0.3">
      <c r="A1372" t="s">
        <v>1798</v>
      </c>
      <c r="B1372" t="s">
        <v>1591</v>
      </c>
      <c r="C1372" t="s">
        <v>1592</v>
      </c>
      <c r="D1372" t="s">
        <v>17</v>
      </c>
      <c r="E1372" t="s">
        <v>208</v>
      </c>
      <c r="F1372" t="s">
        <v>4819</v>
      </c>
      <c r="G1372" t="s">
        <v>7989</v>
      </c>
    </row>
    <row r="1373" spans="1:7" x14ac:dyDescent="0.3">
      <c r="A1373" t="s">
        <v>1799</v>
      </c>
      <c r="B1373" t="s">
        <v>1591</v>
      </c>
      <c r="C1373" t="s">
        <v>1592</v>
      </c>
      <c r="D1373" t="s">
        <v>17</v>
      </c>
      <c r="E1373" t="s">
        <v>209</v>
      </c>
      <c r="F1373" t="s">
        <v>4827</v>
      </c>
      <c r="G1373" t="s">
        <v>7990</v>
      </c>
    </row>
    <row r="1374" spans="1:7" x14ac:dyDescent="0.3">
      <c r="A1374" t="s">
        <v>1800</v>
      </c>
      <c r="B1374" t="s">
        <v>1591</v>
      </c>
      <c r="C1374" t="s">
        <v>1592</v>
      </c>
      <c r="D1374" t="s">
        <v>17</v>
      </c>
      <c r="E1374" t="s">
        <v>210</v>
      </c>
      <c r="F1374" t="s">
        <v>4881</v>
      </c>
      <c r="G1374" t="s">
        <v>7991</v>
      </c>
    </row>
    <row r="1375" spans="1:7" x14ac:dyDescent="0.3">
      <c r="A1375" t="s">
        <v>1801</v>
      </c>
      <c r="B1375" t="s">
        <v>1591</v>
      </c>
      <c r="C1375" t="s">
        <v>1592</v>
      </c>
      <c r="D1375" t="s">
        <v>17</v>
      </c>
      <c r="E1375" t="s">
        <v>211</v>
      </c>
      <c r="F1375" t="s">
        <v>4895</v>
      </c>
      <c r="G1375" t="s">
        <v>7992</v>
      </c>
    </row>
    <row r="1376" spans="1:7" x14ac:dyDescent="0.3">
      <c r="A1376" t="s">
        <v>1802</v>
      </c>
      <c r="B1376" t="s">
        <v>1591</v>
      </c>
      <c r="C1376" t="s">
        <v>1592</v>
      </c>
      <c r="D1376" t="s">
        <v>17</v>
      </c>
      <c r="E1376" t="s">
        <v>212</v>
      </c>
      <c r="F1376" t="s">
        <v>4899</v>
      </c>
      <c r="G1376" t="s">
        <v>7993</v>
      </c>
    </row>
    <row r="1377" spans="1:7" x14ac:dyDescent="0.3">
      <c r="A1377" t="s">
        <v>1803</v>
      </c>
      <c r="B1377" t="s">
        <v>1591</v>
      </c>
      <c r="C1377" t="s">
        <v>1592</v>
      </c>
      <c r="D1377" t="s">
        <v>17</v>
      </c>
      <c r="E1377" t="s">
        <v>213</v>
      </c>
      <c r="F1377" t="s">
        <v>4941</v>
      </c>
      <c r="G1377" t="s">
        <v>7994</v>
      </c>
    </row>
    <row r="1378" spans="1:7" x14ac:dyDescent="0.3">
      <c r="A1378" t="s">
        <v>1804</v>
      </c>
      <c r="B1378" t="s">
        <v>1591</v>
      </c>
      <c r="C1378" t="s">
        <v>1592</v>
      </c>
      <c r="D1378" t="s">
        <v>17</v>
      </c>
      <c r="E1378" t="s">
        <v>214</v>
      </c>
      <c r="F1378" t="s">
        <v>4947</v>
      </c>
      <c r="G1378" t="s">
        <v>7995</v>
      </c>
    </row>
    <row r="1379" spans="1:7" x14ac:dyDescent="0.3">
      <c r="A1379" t="s">
        <v>1805</v>
      </c>
      <c r="B1379" t="s">
        <v>1591</v>
      </c>
      <c r="C1379" t="s">
        <v>1592</v>
      </c>
      <c r="D1379" t="s">
        <v>17</v>
      </c>
      <c r="E1379" t="s">
        <v>215</v>
      </c>
      <c r="F1379" t="s">
        <v>4955</v>
      </c>
      <c r="G1379" t="s">
        <v>7996</v>
      </c>
    </row>
    <row r="1380" spans="1:7" x14ac:dyDescent="0.3">
      <c r="A1380" t="s">
        <v>1806</v>
      </c>
      <c r="B1380" t="s">
        <v>1591</v>
      </c>
      <c r="C1380" t="s">
        <v>1592</v>
      </c>
      <c r="D1380" t="s">
        <v>17</v>
      </c>
      <c r="E1380" t="s">
        <v>216</v>
      </c>
      <c r="F1380" t="s">
        <v>4967</v>
      </c>
      <c r="G1380" t="s">
        <v>7997</v>
      </c>
    </row>
    <row r="1381" spans="1:7" x14ac:dyDescent="0.3">
      <c r="A1381" t="s">
        <v>1807</v>
      </c>
      <c r="B1381" t="s">
        <v>1591</v>
      </c>
      <c r="C1381" t="s">
        <v>1592</v>
      </c>
      <c r="D1381" t="s">
        <v>17</v>
      </c>
      <c r="E1381" t="s">
        <v>217</v>
      </c>
      <c r="F1381" t="s">
        <v>5033</v>
      </c>
      <c r="G1381" t="s">
        <v>7998</v>
      </c>
    </row>
    <row r="1382" spans="1:7" x14ac:dyDescent="0.3">
      <c r="A1382" t="s">
        <v>1808</v>
      </c>
      <c r="B1382" t="s">
        <v>1591</v>
      </c>
      <c r="C1382" t="s">
        <v>1592</v>
      </c>
      <c r="D1382" t="s">
        <v>17</v>
      </c>
      <c r="E1382" t="s">
        <v>218</v>
      </c>
      <c r="F1382" t="s">
        <v>5065</v>
      </c>
      <c r="G1382" t="s">
        <v>7999</v>
      </c>
    </row>
    <row r="1383" spans="1:7" x14ac:dyDescent="0.3">
      <c r="A1383" t="s">
        <v>1809</v>
      </c>
      <c r="B1383" t="s">
        <v>1591</v>
      </c>
      <c r="C1383" t="s">
        <v>1592</v>
      </c>
      <c r="D1383" t="s">
        <v>17</v>
      </c>
      <c r="E1383" t="s">
        <v>219</v>
      </c>
      <c r="F1383" t="s">
        <v>5007</v>
      </c>
      <c r="G1383" t="s">
        <v>8000</v>
      </c>
    </row>
    <row r="1384" spans="1:7" x14ac:dyDescent="0.3">
      <c r="A1384" t="s">
        <v>1810</v>
      </c>
      <c r="B1384" t="s">
        <v>1591</v>
      </c>
      <c r="C1384" t="s">
        <v>1592</v>
      </c>
      <c r="D1384" t="s">
        <v>17</v>
      </c>
      <c r="E1384" t="s">
        <v>220</v>
      </c>
      <c r="F1384" t="s">
        <v>4435</v>
      </c>
      <c r="G1384" t="s">
        <v>8001</v>
      </c>
    </row>
    <row r="1385" spans="1:7" x14ac:dyDescent="0.3">
      <c r="A1385" t="s">
        <v>1811</v>
      </c>
      <c r="B1385" t="s">
        <v>1591</v>
      </c>
      <c r="C1385" t="s">
        <v>1592</v>
      </c>
      <c r="D1385" t="s">
        <v>17</v>
      </c>
      <c r="E1385" t="s">
        <v>221</v>
      </c>
      <c r="F1385" t="s">
        <v>4521</v>
      </c>
      <c r="G1385" t="s">
        <v>8002</v>
      </c>
    </row>
    <row r="1386" spans="1:7" x14ac:dyDescent="0.3">
      <c r="A1386" t="s">
        <v>1812</v>
      </c>
      <c r="B1386" t="s">
        <v>1591</v>
      </c>
      <c r="C1386" t="s">
        <v>1592</v>
      </c>
      <c r="D1386" t="s">
        <v>17</v>
      </c>
      <c r="E1386" t="s">
        <v>222</v>
      </c>
      <c r="F1386" t="s">
        <v>4531</v>
      </c>
      <c r="G1386" t="s">
        <v>8003</v>
      </c>
    </row>
    <row r="1387" spans="1:7" x14ac:dyDescent="0.3">
      <c r="A1387" t="s">
        <v>1813</v>
      </c>
      <c r="B1387" t="s">
        <v>1591</v>
      </c>
      <c r="C1387" t="s">
        <v>1592</v>
      </c>
      <c r="D1387" t="s">
        <v>17</v>
      </c>
      <c r="E1387" t="s">
        <v>223</v>
      </c>
      <c r="F1387" t="s">
        <v>4561</v>
      </c>
      <c r="G1387" t="s">
        <v>8004</v>
      </c>
    </row>
    <row r="1388" spans="1:7" x14ac:dyDescent="0.3">
      <c r="A1388" t="s">
        <v>1814</v>
      </c>
      <c r="B1388" t="s">
        <v>1591</v>
      </c>
      <c r="C1388" t="s">
        <v>1592</v>
      </c>
      <c r="D1388" t="s">
        <v>17</v>
      </c>
      <c r="E1388" t="s">
        <v>224</v>
      </c>
      <c r="F1388" t="s">
        <v>4573</v>
      </c>
      <c r="G1388" t="s">
        <v>8005</v>
      </c>
    </row>
    <row r="1389" spans="1:7" x14ac:dyDescent="0.3">
      <c r="A1389" t="s">
        <v>1815</v>
      </c>
      <c r="B1389" t="s">
        <v>1591</v>
      </c>
      <c r="C1389" t="s">
        <v>1592</v>
      </c>
      <c r="D1389" t="s">
        <v>17</v>
      </c>
      <c r="E1389" t="s">
        <v>225</v>
      </c>
      <c r="F1389" t="s">
        <v>4577</v>
      </c>
      <c r="G1389" t="s">
        <v>8006</v>
      </c>
    </row>
    <row r="1390" spans="1:7" x14ac:dyDescent="0.3">
      <c r="A1390" t="s">
        <v>1816</v>
      </c>
      <c r="B1390" t="s">
        <v>1591</v>
      </c>
      <c r="C1390" t="s">
        <v>1592</v>
      </c>
      <c r="D1390" t="s">
        <v>17</v>
      </c>
      <c r="E1390" t="s">
        <v>226</v>
      </c>
      <c r="F1390" t="s">
        <v>4649</v>
      </c>
      <c r="G1390" t="s">
        <v>8007</v>
      </c>
    </row>
    <row r="1391" spans="1:7" x14ac:dyDescent="0.3">
      <c r="A1391" t="s">
        <v>1817</v>
      </c>
      <c r="B1391" t="s">
        <v>1591</v>
      </c>
      <c r="C1391" t="s">
        <v>1592</v>
      </c>
      <c r="D1391" t="s">
        <v>17</v>
      </c>
      <c r="E1391" t="s">
        <v>227</v>
      </c>
      <c r="F1391" t="s">
        <v>4673</v>
      </c>
      <c r="G1391" t="s">
        <v>8008</v>
      </c>
    </row>
    <row r="1392" spans="1:7" x14ac:dyDescent="0.3">
      <c r="A1392" t="s">
        <v>1818</v>
      </c>
      <c r="B1392" t="s">
        <v>1591</v>
      </c>
      <c r="C1392" t="s">
        <v>1592</v>
      </c>
      <c r="D1392" t="s">
        <v>17</v>
      </c>
      <c r="E1392" t="s">
        <v>228</v>
      </c>
      <c r="F1392" t="s">
        <v>4721</v>
      </c>
      <c r="G1392" t="s">
        <v>8009</v>
      </c>
    </row>
    <row r="1393" spans="1:7" x14ac:dyDescent="0.3">
      <c r="A1393" t="s">
        <v>1819</v>
      </c>
      <c r="B1393" t="s">
        <v>1591</v>
      </c>
      <c r="C1393" t="s">
        <v>1592</v>
      </c>
      <c r="D1393" t="s">
        <v>17</v>
      </c>
      <c r="E1393" t="s">
        <v>229</v>
      </c>
      <c r="F1393" t="s">
        <v>4747</v>
      </c>
      <c r="G1393" t="s">
        <v>8010</v>
      </c>
    </row>
    <row r="1394" spans="1:7" x14ac:dyDescent="0.3">
      <c r="A1394" t="s">
        <v>1820</v>
      </c>
      <c r="B1394" t="s">
        <v>1591</v>
      </c>
      <c r="C1394" t="s">
        <v>1592</v>
      </c>
      <c r="D1394" t="s">
        <v>17</v>
      </c>
      <c r="E1394" t="s">
        <v>230</v>
      </c>
      <c r="F1394" t="s">
        <v>4767</v>
      </c>
      <c r="G1394" t="s">
        <v>8011</v>
      </c>
    </row>
    <row r="1395" spans="1:7" x14ac:dyDescent="0.3">
      <c r="A1395" t="s">
        <v>1821</v>
      </c>
      <c r="B1395" t="s">
        <v>1591</v>
      </c>
      <c r="C1395" t="s">
        <v>1592</v>
      </c>
      <c r="D1395" t="s">
        <v>17</v>
      </c>
      <c r="E1395" t="s">
        <v>231</v>
      </c>
      <c r="F1395" t="s">
        <v>4807</v>
      </c>
      <c r="G1395" t="s">
        <v>8012</v>
      </c>
    </row>
    <row r="1396" spans="1:7" x14ac:dyDescent="0.3">
      <c r="A1396" t="s">
        <v>1822</v>
      </c>
      <c r="B1396" t="s">
        <v>1591</v>
      </c>
      <c r="C1396" t="s">
        <v>1592</v>
      </c>
      <c r="D1396" t="s">
        <v>17</v>
      </c>
      <c r="E1396" t="s">
        <v>232</v>
      </c>
      <c r="F1396" t="s">
        <v>4823</v>
      </c>
      <c r="G1396" t="s">
        <v>8013</v>
      </c>
    </row>
    <row r="1397" spans="1:7" x14ac:dyDescent="0.3">
      <c r="A1397" t="s">
        <v>1823</v>
      </c>
      <c r="B1397" t="s">
        <v>1591</v>
      </c>
      <c r="C1397" t="s">
        <v>1592</v>
      </c>
      <c r="D1397" t="s">
        <v>17</v>
      </c>
      <c r="E1397" t="s">
        <v>233</v>
      </c>
      <c r="F1397" t="s">
        <v>4839</v>
      </c>
      <c r="G1397" t="s">
        <v>8014</v>
      </c>
    </row>
    <row r="1398" spans="1:7" x14ac:dyDescent="0.3">
      <c r="A1398" t="s">
        <v>1824</v>
      </c>
      <c r="B1398" t="s">
        <v>1591</v>
      </c>
      <c r="C1398" t="s">
        <v>1592</v>
      </c>
      <c r="D1398" t="s">
        <v>17</v>
      </c>
      <c r="E1398" t="s">
        <v>234</v>
      </c>
      <c r="F1398" t="s">
        <v>4931</v>
      </c>
      <c r="G1398" t="s">
        <v>8015</v>
      </c>
    </row>
    <row r="1399" spans="1:7" x14ac:dyDescent="0.3">
      <c r="A1399" t="s">
        <v>1825</v>
      </c>
      <c r="B1399" t="s">
        <v>1591</v>
      </c>
      <c r="C1399" t="s">
        <v>1592</v>
      </c>
      <c r="D1399" t="s">
        <v>17</v>
      </c>
      <c r="E1399" t="s">
        <v>235</v>
      </c>
      <c r="F1399" t="s">
        <v>5011</v>
      </c>
      <c r="G1399" t="s">
        <v>8016</v>
      </c>
    </row>
    <row r="1400" spans="1:7" x14ac:dyDescent="0.3">
      <c r="A1400" t="s">
        <v>1826</v>
      </c>
      <c r="B1400" t="s">
        <v>1591</v>
      </c>
      <c r="C1400" t="s">
        <v>1592</v>
      </c>
      <c r="D1400" t="s">
        <v>17</v>
      </c>
      <c r="E1400" t="s">
        <v>236</v>
      </c>
      <c r="F1400" t="s">
        <v>5023</v>
      </c>
      <c r="G1400" t="s">
        <v>8017</v>
      </c>
    </row>
    <row r="1401" spans="1:7" x14ac:dyDescent="0.3">
      <c r="A1401" t="s">
        <v>1827</v>
      </c>
      <c r="B1401" t="s">
        <v>1591</v>
      </c>
      <c r="C1401" t="s">
        <v>1592</v>
      </c>
      <c r="D1401" t="s">
        <v>17</v>
      </c>
      <c r="E1401" t="s">
        <v>237</v>
      </c>
      <c r="F1401" t="s">
        <v>5049</v>
      </c>
      <c r="G1401" t="s">
        <v>8018</v>
      </c>
    </row>
    <row r="1402" spans="1:7" x14ac:dyDescent="0.3">
      <c r="A1402" t="s">
        <v>1828</v>
      </c>
      <c r="B1402" t="s">
        <v>1591</v>
      </c>
      <c r="C1402" t="s">
        <v>1592</v>
      </c>
      <c r="D1402" t="s">
        <v>17</v>
      </c>
      <c r="E1402" t="s">
        <v>238</v>
      </c>
      <c r="F1402" t="s">
        <v>5055</v>
      </c>
      <c r="G1402" t="s">
        <v>8019</v>
      </c>
    </row>
    <row r="1403" spans="1:7" x14ac:dyDescent="0.3">
      <c r="A1403" t="s">
        <v>1829</v>
      </c>
      <c r="B1403" t="s">
        <v>1591</v>
      </c>
      <c r="C1403" t="s">
        <v>1592</v>
      </c>
      <c r="D1403" t="s">
        <v>17</v>
      </c>
      <c r="E1403" t="s">
        <v>239</v>
      </c>
      <c r="F1403" t="s">
        <v>4469</v>
      </c>
      <c r="G1403" t="s">
        <v>8020</v>
      </c>
    </row>
    <row r="1404" spans="1:7" x14ac:dyDescent="0.3">
      <c r="A1404" t="s">
        <v>1830</v>
      </c>
      <c r="B1404" t="s">
        <v>1591</v>
      </c>
      <c r="C1404" t="s">
        <v>1592</v>
      </c>
      <c r="D1404" t="s">
        <v>17</v>
      </c>
      <c r="E1404" t="s">
        <v>240</v>
      </c>
      <c r="F1404" t="s">
        <v>4395</v>
      </c>
      <c r="G1404" t="s">
        <v>8021</v>
      </c>
    </row>
    <row r="1405" spans="1:7" x14ac:dyDescent="0.3">
      <c r="A1405" t="s">
        <v>1831</v>
      </c>
      <c r="B1405" t="s">
        <v>1591</v>
      </c>
      <c r="C1405" t="s">
        <v>1592</v>
      </c>
      <c r="D1405" t="s">
        <v>17</v>
      </c>
      <c r="E1405" t="s">
        <v>241</v>
      </c>
      <c r="F1405" t="s">
        <v>4497</v>
      </c>
      <c r="G1405" t="s">
        <v>8022</v>
      </c>
    </row>
    <row r="1406" spans="1:7" x14ac:dyDescent="0.3">
      <c r="A1406" t="s">
        <v>1832</v>
      </c>
      <c r="B1406" t="s">
        <v>1591</v>
      </c>
      <c r="C1406" t="s">
        <v>1592</v>
      </c>
      <c r="D1406" t="s">
        <v>17</v>
      </c>
      <c r="E1406" t="s">
        <v>242</v>
      </c>
      <c r="F1406" t="s">
        <v>4523</v>
      </c>
      <c r="G1406" t="s">
        <v>8023</v>
      </c>
    </row>
    <row r="1407" spans="1:7" x14ac:dyDescent="0.3">
      <c r="A1407" t="s">
        <v>1833</v>
      </c>
      <c r="B1407" t="s">
        <v>1591</v>
      </c>
      <c r="C1407" t="s">
        <v>1592</v>
      </c>
      <c r="D1407" t="s">
        <v>17</v>
      </c>
      <c r="E1407" t="s">
        <v>243</v>
      </c>
      <c r="F1407" t="s">
        <v>4555</v>
      </c>
      <c r="G1407" t="s">
        <v>8024</v>
      </c>
    </row>
    <row r="1408" spans="1:7" x14ac:dyDescent="0.3">
      <c r="A1408" t="s">
        <v>1834</v>
      </c>
      <c r="B1408" t="s">
        <v>1591</v>
      </c>
      <c r="C1408" t="s">
        <v>1592</v>
      </c>
      <c r="D1408" t="s">
        <v>17</v>
      </c>
      <c r="E1408" t="s">
        <v>244</v>
      </c>
      <c r="F1408" t="s">
        <v>4677</v>
      </c>
      <c r="G1408" t="s">
        <v>8025</v>
      </c>
    </row>
    <row r="1409" spans="1:7" x14ac:dyDescent="0.3">
      <c r="A1409" t="s">
        <v>1835</v>
      </c>
      <c r="B1409" t="s">
        <v>1591</v>
      </c>
      <c r="C1409" t="s">
        <v>1592</v>
      </c>
      <c r="D1409" t="s">
        <v>17</v>
      </c>
      <c r="E1409" t="s">
        <v>245</v>
      </c>
      <c r="F1409" t="s">
        <v>4689</v>
      </c>
      <c r="G1409" t="s">
        <v>8026</v>
      </c>
    </row>
    <row r="1410" spans="1:7" x14ac:dyDescent="0.3">
      <c r="A1410" t="s">
        <v>1836</v>
      </c>
      <c r="B1410" t="s">
        <v>1591</v>
      </c>
      <c r="C1410" t="s">
        <v>1592</v>
      </c>
      <c r="D1410" t="s">
        <v>17</v>
      </c>
      <c r="E1410" t="s">
        <v>246</v>
      </c>
      <c r="F1410" t="s">
        <v>4695</v>
      </c>
      <c r="G1410" t="s">
        <v>8027</v>
      </c>
    </row>
    <row r="1411" spans="1:7" x14ac:dyDescent="0.3">
      <c r="A1411" t="s">
        <v>1837</v>
      </c>
      <c r="B1411" t="s">
        <v>1591</v>
      </c>
      <c r="C1411" t="s">
        <v>1592</v>
      </c>
      <c r="D1411" t="s">
        <v>17</v>
      </c>
      <c r="E1411" t="s">
        <v>247</v>
      </c>
      <c r="F1411" t="s">
        <v>4859</v>
      </c>
      <c r="G1411" t="s">
        <v>8028</v>
      </c>
    </row>
    <row r="1412" spans="1:7" x14ac:dyDescent="0.3">
      <c r="A1412" t="s">
        <v>1838</v>
      </c>
      <c r="B1412" t="s">
        <v>1591</v>
      </c>
      <c r="C1412" t="s">
        <v>1592</v>
      </c>
      <c r="D1412" t="s">
        <v>17</v>
      </c>
      <c r="E1412" t="s">
        <v>248</v>
      </c>
      <c r="F1412" t="s">
        <v>4905</v>
      </c>
      <c r="G1412" t="s">
        <v>8029</v>
      </c>
    </row>
    <row r="1413" spans="1:7" x14ac:dyDescent="0.3">
      <c r="A1413" t="s">
        <v>1839</v>
      </c>
      <c r="B1413" t="s">
        <v>1591</v>
      </c>
      <c r="C1413" t="s">
        <v>1592</v>
      </c>
      <c r="D1413" t="s">
        <v>17</v>
      </c>
      <c r="E1413" t="s">
        <v>249</v>
      </c>
      <c r="F1413" t="s">
        <v>5031</v>
      </c>
      <c r="G1413" t="s">
        <v>8030</v>
      </c>
    </row>
    <row r="1414" spans="1:7" x14ac:dyDescent="0.3">
      <c r="A1414" t="s">
        <v>1840</v>
      </c>
      <c r="B1414" t="s">
        <v>1591</v>
      </c>
      <c r="C1414" t="s">
        <v>1592</v>
      </c>
      <c r="D1414" t="s">
        <v>17</v>
      </c>
      <c r="E1414" t="s">
        <v>250</v>
      </c>
      <c r="F1414" t="s">
        <v>5045</v>
      </c>
      <c r="G1414" t="s">
        <v>8031</v>
      </c>
    </row>
    <row r="1415" spans="1:7" x14ac:dyDescent="0.3">
      <c r="A1415" t="s">
        <v>1841</v>
      </c>
      <c r="B1415" t="s">
        <v>1591</v>
      </c>
      <c r="C1415" t="s">
        <v>1592</v>
      </c>
      <c r="D1415" t="s">
        <v>17</v>
      </c>
      <c r="E1415" t="s">
        <v>251</v>
      </c>
      <c r="F1415" t="s">
        <v>4845</v>
      </c>
      <c r="G1415" t="s">
        <v>8032</v>
      </c>
    </row>
    <row r="1416" spans="1:7" x14ac:dyDescent="0.3">
      <c r="A1416" t="s">
        <v>1842</v>
      </c>
      <c r="B1416" t="s">
        <v>1591</v>
      </c>
      <c r="C1416" t="s">
        <v>1592</v>
      </c>
      <c r="D1416" t="s">
        <v>17</v>
      </c>
      <c r="E1416" t="s">
        <v>252</v>
      </c>
      <c r="F1416" t="s">
        <v>4417</v>
      </c>
      <c r="G1416" t="s">
        <v>8033</v>
      </c>
    </row>
    <row r="1417" spans="1:7" x14ac:dyDescent="0.3">
      <c r="A1417" t="s">
        <v>1843</v>
      </c>
      <c r="B1417" t="s">
        <v>1591</v>
      </c>
      <c r="C1417" t="s">
        <v>1592</v>
      </c>
      <c r="D1417" t="s">
        <v>17</v>
      </c>
      <c r="E1417" t="s">
        <v>253</v>
      </c>
      <c r="F1417" t="s">
        <v>4477</v>
      </c>
      <c r="G1417" t="s">
        <v>8034</v>
      </c>
    </row>
    <row r="1418" spans="1:7" x14ac:dyDescent="0.3">
      <c r="A1418" t="s">
        <v>1844</v>
      </c>
      <c r="B1418" t="s">
        <v>1591</v>
      </c>
      <c r="C1418" t="s">
        <v>1592</v>
      </c>
      <c r="D1418" t="s">
        <v>17</v>
      </c>
      <c r="E1418" t="s">
        <v>254</v>
      </c>
      <c r="F1418" t="s">
        <v>4565</v>
      </c>
      <c r="G1418" t="s">
        <v>8035</v>
      </c>
    </row>
    <row r="1419" spans="1:7" x14ac:dyDescent="0.3">
      <c r="A1419" t="s">
        <v>1845</v>
      </c>
      <c r="B1419" t="s">
        <v>1591</v>
      </c>
      <c r="C1419" t="s">
        <v>1592</v>
      </c>
      <c r="D1419" t="s">
        <v>17</v>
      </c>
      <c r="E1419" t="s">
        <v>255</v>
      </c>
      <c r="F1419" t="s">
        <v>4567</v>
      </c>
      <c r="G1419" t="s">
        <v>8036</v>
      </c>
    </row>
    <row r="1420" spans="1:7" x14ac:dyDescent="0.3">
      <c r="A1420" t="s">
        <v>1846</v>
      </c>
      <c r="B1420" t="s">
        <v>1591</v>
      </c>
      <c r="C1420" t="s">
        <v>1592</v>
      </c>
      <c r="D1420" t="s">
        <v>17</v>
      </c>
      <c r="E1420" t="s">
        <v>256</v>
      </c>
      <c r="F1420" t="s">
        <v>4687</v>
      </c>
      <c r="G1420" t="s">
        <v>8037</v>
      </c>
    </row>
    <row r="1421" spans="1:7" x14ac:dyDescent="0.3">
      <c r="A1421" t="s">
        <v>1847</v>
      </c>
      <c r="B1421" t="s">
        <v>1591</v>
      </c>
      <c r="C1421" t="s">
        <v>1592</v>
      </c>
      <c r="D1421" t="s">
        <v>17</v>
      </c>
      <c r="E1421" t="s">
        <v>257</v>
      </c>
      <c r="F1421" t="s">
        <v>4663</v>
      </c>
      <c r="G1421" t="s">
        <v>8038</v>
      </c>
    </row>
    <row r="1422" spans="1:7" x14ac:dyDescent="0.3">
      <c r="A1422" t="s">
        <v>1848</v>
      </c>
      <c r="B1422" t="s">
        <v>1591</v>
      </c>
      <c r="C1422" t="s">
        <v>1592</v>
      </c>
      <c r="D1422" t="s">
        <v>17</v>
      </c>
      <c r="E1422" t="s">
        <v>258</v>
      </c>
      <c r="F1422" t="s">
        <v>4717</v>
      </c>
      <c r="G1422" t="s">
        <v>8039</v>
      </c>
    </row>
    <row r="1423" spans="1:7" x14ac:dyDescent="0.3">
      <c r="A1423" t="s">
        <v>1849</v>
      </c>
      <c r="B1423" t="s">
        <v>1591</v>
      </c>
      <c r="C1423" t="s">
        <v>1592</v>
      </c>
      <c r="D1423" t="s">
        <v>17</v>
      </c>
      <c r="E1423" t="s">
        <v>259</v>
      </c>
      <c r="F1423" t="s">
        <v>4849</v>
      </c>
      <c r="G1423" t="s">
        <v>8040</v>
      </c>
    </row>
    <row r="1424" spans="1:7" x14ac:dyDescent="0.3">
      <c r="A1424" t="s">
        <v>1850</v>
      </c>
      <c r="B1424" t="s">
        <v>1591</v>
      </c>
      <c r="C1424" t="s">
        <v>1592</v>
      </c>
      <c r="D1424" t="s">
        <v>17</v>
      </c>
      <c r="E1424" t="s">
        <v>260</v>
      </c>
      <c r="F1424" t="s">
        <v>4441</v>
      </c>
      <c r="G1424" t="s">
        <v>8041</v>
      </c>
    </row>
    <row r="1425" spans="1:7" x14ac:dyDescent="0.3">
      <c r="A1425" t="s">
        <v>1851</v>
      </c>
      <c r="B1425" t="s">
        <v>1591</v>
      </c>
      <c r="C1425" t="s">
        <v>1592</v>
      </c>
      <c r="D1425" t="s">
        <v>17</v>
      </c>
      <c r="E1425" t="s">
        <v>261</v>
      </c>
      <c r="F1425" t="s">
        <v>4391</v>
      </c>
      <c r="G1425" t="s">
        <v>8042</v>
      </c>
    </row>
    <row r="1426" spans="1:7" x14ac:dyDescent="0.3">
      <c r="A1426" t="s">
        <v>1852</v>
      </c>
      <c r="B1426" t="s">
        <v>1591</v>
      </c>
      <c r="C1426" t="s">
        <v>1592</v>
      </c>
      <c r="D1426" t="s">
        <v>17</v>
      </c>
      <c r="E1426" t="s">
        <v>262</v>
      </c>
      <c r="F1426" t="s">
        <v>4471</v>
      </c>
      <c r="G1426" t="s">
        <v>8043</v>
      </c>
    </row>
    <row r="1427" spans="1:7" x14ac:dyDescent="0.3">
      <c r="A1427" t="s">
        <v>1853</v>
      </c>
      <c r="B1427" t="s">
        <v>1591</v>
      </c>
      <c r="C1427" t="s">
        <v>1592</v>
      </c>
      <c r="D1427" t="s">
        <v>17</v>
      </c>
      <c r="E1427" t="s">
        <v>263</v>
      </c>
      <c r="F1427" t="s">
        <v>4527</v>
      </c>
      <c r="G1427" t="s">
        <v>8044</v>
      </c>
    </row>
    <row r="1428" spans="1:7" x14ac:dyDescent="0.3">
      <c r="A1428" t="s">
        <v>1854</v>
      </c>
      <c r="B1428" t="s">
        <v>1591</v>
      </c>
      <c r="C1428" t="s">
        <v>1592</v>
      </c>
      <c r="D1428" t="s">
        <v>17</v>
      </c>
      <c r="E1428" t="s">
        <v>264</v>
      </c>
      <c r="F1428" t="s">
        <v>4537</v>
      </c>
      <c r="G1428" t="s">
        <v>8045</v>
      </c>
    </row>
    <row r="1429" spans="1:7" x14ac:dyDescent="0.3">
      <c r="A1429" t="s">
        <v>1855</v>
      </c>
      <c r="B1429" t="s">
        <v>1591</v>
      </c>
      <c r="C1429" t="s">
        <v>1592</v>
      </c>
      <c r="D1429" t="s">
        <v>17</v>
      </c>
      <c r="E1429" t="s">
        <v>265</v>
      </c>
      <c r="F1429" t="s">
        <v>4857</v>
      </c>
      <c r="G1429" t="s">
        <v>8046</v>
      </c>
    </row>
    <row r="1430" spans="1:7" x14ac:dyDescent="0.3">
      <c r="A1430" t="s">
        <v>1856</v>
      </c>
      <c r="B1430" t="s">
        <v>1591</v>
      </c>
      <c r="C1430" t="s">
        <v>1592</v>
      </c>
      <c r="D1430" t="s">
        <v>17</v>
      </c>
      <c r="E1430" t="s">
        <v>266</v>
      </c>
      <c r="F1430" t="s">
        <v>4869</v>
      </c>
      <c r="G1430" t="s">
        <v>8047</v>
      </c>
    </row>
    <row r="1431" spans="1:7" x14ac:dyDescent="0.3">
      <c r="A1431" t="s">
        <v>1857</v>
      </c>
      <c r="B1431" t="s">
        <v>1591</v>
      </c>
      <c r="C1431" t="s">
        <v>1592</v>
      </c>
      <c r="D1431" t="s">
        <v>17</v>
      </c>
      <c r="E1431" t="s">
        <v>267</v>
      </c>
      <c r="F1431" t="s">
        <v>4871</v>
      </c>
      <c r="G1431" t="s">
        <v>8048</v>
      </c>
    </row>
    <row r="1432" spans="1:7" x14ac:dyDescent="0.3">
      <c r="A1432" t="s">
        <v>1858</v>
      </c>
      <c r="B1432" t="s">
        <v>1591</v>
      </c>
      <c r="C1432" t="s">
        <v>1592</v>
      </c>
      <c r="D1432" t="s">
        <v>17</v>
      </c>
      <c r="E1432" t="s">
        <v>268</v>
      </c>
      <c r="F1432" t="s">
        <v>4873</v>
      </c>
      <c r="G1432" t="s">
        <v>8049</v>
      </c>
    </row>
    <row r="1433" spans="1:7" x14ac:dyDescent="0.3">
      <c r="A1433" t="s">
        <v>1859</v>
      </c>
      <c r="B1433" t="s">
        <v>1591</v>
      </c>
      <c r="C1433" t="s">
        <v>1592</v>
      </c>
      <c r="D1433" t="s">
        <v>17</v>
      </c>
      <c r="E1433" t="s">
        <v>269</v>
      </c>
      <c r="F1433" t="s">
        <v>4887</v>
      </c>
      <c r="G1433" t="s">
        <v>8050</v>
      </c>
    </row>
    <row r="1434" spans="1:7" x14ac:dyDescent="0.3">
      <c r="A1434" t="s">
        <v>1860</v>
      </c>
      <c r="B1434" t="s">
        <v>1591</v>
      </c>
      <c r="C1434" t="s">
        <v>1592</v>
      </c>
      <c r="D1434" t="s">
        <v>17</v>
      </c>
      <c r="E1434" t="s">
        <v>270</v>
      </c>
      <c r="F1434" t="s">
        <v>4761</v>
      </c>
      <c r="G1434" t="s">
        <v>8051</v>
      </c>
    </row>
    <row r="1435" spans="1:7" x14ac:dyDescent="0.3">
      <c r="A1435" t="s">
        <v>1861</v>
      </c>
      <c r="B1435" t="s">
        <v>1591</v>
      </c>
      <c r="C1435" t="s">
        <v>1592</v>
      </c>
      <c r="D1435" t="s">
        <v>17</v>
      </c>
      <c r="E1435" t="s">
        <v>271</v>
      </c>
      <c r="F1435" t="s">
        <v>4847</v>
      </c>
      <c r="G1435" t="s">
        <v>8052</v>
      </c>
    </row>
    <row r="1436" spans="1:7" x14ac:dyDescent="0.3">
      <c r="A1436" t="s">
        <v>1862</v>
      </c>
      <c r="B1436" t="s">
        <v>1591</v>
      </c>
      <c r="C1436" t="s">
        <v>1592</v>
      </c>
      <c r="D1436" t="s">
        <v>17</v>
      </c>
      <c r="E1436" t="s">
        <v>272</v>
      </c>
      <c r="F1436" t="s">
        <v>4861</v>
      </c>
      <c r="G1436" t="s">
        <v>8053</v>
      </c>
    </row>
    <row r="1437" spans="1:7" x14ac:dyDescent="0.3">
      <c r="A1437" t="s">
        <v>1863</v>
      </c>
      <c r="B1437" t="s">
        <v>1591</v>
      </c>
      <c r="C1437" t="s">
        <v>1592</v>
      </c>
      <c r="D1437" t="s">
        <v>17</v>
      </c>
      <c r="E1437" t="s">
        <v>273</v>
      </c>
      <c r="F1437" t="s">
        <v>4867</v>
      </c>
      <c r="G1437" t="s">
        <v>8054</v>
      </c>
    </row>
    <row r="1438" spans="1:7" x14ac:dyDescent="0.3">
      <c r="A1438" t="s">
        <v>1864</v>
      </c>
      <c r="B1438" t="s">
        <v>1591</v>
      </c>
      <c r="C1438" t="s">
        <v>1592</v>
      </c>
      <c r="D1438" t="s">
        <v>17</v>
      </c>
      <c r="E1438" t="s">
        <v>274</v>
      </c>
      <c r="F1438" t="s">
        <v>4925</v>
      </c>
      <c r="G1438" t="s">
        <v>8055</v>
      </c>
    </row>
    <row r="1439" spans="1:7" x14ac:dyDescent="0.3">
      <c r="A1439" t="s">
        <v>1865</v>
      </c>
      <c r="B1439" t="s">
        <v>1591</v>
      </c>
      <c r="C1439" t="s">
        <v>1592</v>
      </c>
      <c r="D1439" t="s">
        <v>17</v>
      </c>
      <c r="E1439" t="s">
        <v>275</v>
      </c>
      <c r="F1439" t="s">
        <v>4963</v>
      </c>
      <c r="G1439" t="s">
        <v>8056</v>
      </c>
    </row>
    <row r="1440" spans="1:7" x14ac:dyDescent="0.3">
      <c r="A1440" t="s">
        <v>1866</v>
      </c>
      <c r="B1440" t="s">
        <v>1591</v>
      </c>
      <c r="C1440" t="s">
        <v>1592</v>
      </c>
      <c r="D1440" t="s">
        <v>17</v>
      </c>
      <c r="E1440" t="s">
        <v>276</v>
      </c>
      <c r="F1440" t="s">
        <v>4969</v>
      </c>
      <c r="G1440" t="s">
        <v>8057</v>
      </c>
    </row>
    <row r="1441" spans="1:7" x14ac:dyDescent="0.3">
      <c r="A1441" t="s">
        <v>1867</v>
      </c>
      <c r="B1441" t="s">
        <v>1591</v>
      </c>
      <c r="C1441" t="s">
        <v>1592</v>
      </c>
      <c r="D1441" t="s">
        <v>17</v>
      </c>
      <c r="E1441" t="s">
        <v>277</v>
      </c>
      <c r="F1441" t="s">
        <v>4451</v>
      </c>
      <c r="G1441" t="s">
        <v>8058</v>
      </c>
    </row>
    <row r="1442" spans="1:7" x14ac:dyDescent="0.3">
      <c r="A1442" t="s">
        <v>1868</v>
      </c>
      <c r="B1442" t="s">
        <v>1591</v>
      </c>
      <c r="C1442" t="s">
        <v>1592</v>
      </c>
      <c r="D1442" t="s">
        <v>17</v>
      </c>
      <c r="E1442" t="s">
        <v>278</v>
      </c>
      <c r="F1442" t="s">
        <v>4569</v>
      </c>
      <c r="G1442" t="s">
        <v>8059</v>
      </c>
    </row>
    <row r="1443" spans="1:7" x14ac:dyDescent="0.3">
      <c r="A1443" t="s">
        <v>1869</v>
      </c>
      <c r="B1443" t="s">
        <v>1591</v>
      </c>
      <c r="C1443" t="s">
        <v>1592</v>
      </c>
      <c r="D1443" t="s">
        <v>17</v>
      </c>
      <c r="E1443" t="s">
        <v>279</v>
      </c>
      <c r="F1443" t="s">
        <v>4585</v>
      </c>
      <c r="G1443" t="s">
        <v>8060</v>
      </c>
    </row>
    <row r="1444" spans="1:7" x14ac:dyDescent="0.3">
      <c r="A1444" t="s">
        <v>1870</v>
      </c>
      <c r="B1444" t="s">
        <v>1591</v>
      </c>
      <c r="C1444" t="s">
        <v>1592</v>
      </c>
      <c r="D1444" t="s">
        <v>17</v>
      </c>
      <c r="E1444" t="s">
        <v>280</v>
      </c>
      <c r="F1444" t="s">
        <v>4775</v>
      </c>
      <c r="G1444" t="s">
        <v>8061</v>
      </c>
    </row>
    <row r="1445" spans="1:7" x14ac:dyDescent="0.3">
      <c r="A1445" t="s">
        <v>1871</v>
      </c>
      <c r="B1445" t="s">
        <v>1591</v>
      </c>
      <c r="C1445" t="s">
        <v>1592</v>
      </c>
      <c r="D1445" t="s">
        <v>17</v>
      </c>
      <c r="E1445" t="s">
        <v>281</v>
      </c>
      <c r="F1445" t="s">
        <v>4485</v>
      </c>
      <c r="G1445" t="s">
        <v>8062</v>
      </c>
    </row>
    <row r="1446" spans="1:7" x14ac:dyDescent="0.3">
      <c r="A1446" t="s">
        <v>1872</v>
      </c>
      <c r="B1446" t="s">
        <v>1591</v>
      </c>
      <c r="C1446" t="s">
        <v>1592</v>
      </c>
      <c r="D1446" t="s">
        <v>17</v>
      </c>
      <c r="E1446" t="s">
        <v>282</v>
      </c>
      <c r="F1446" t="s">
        <v>4635</v>
      </c>
      <c r="G1446" t="s">
        <v>8063</v>
      </c>
    </row>
    <row r="1447" spans="1:7" x14ac:dyDescent="0.3">
      <c r="A1447" t="s">
        <v>1873</v>
      </c>
      <c r="B1447" t="s">
        <v>1591</v>
      </c>
      <c r="C1447" t="s">
        <v>1592</v>
      </c>
      <c r="D1447" t="s">
        <v>17</v>
      </c>
      <c r="E1447" t="s">
        <v>283</v>
      </c>
      <c r="F1447" t="s">
        <v>4379</v>
      </c>
      <c r="G1447" t="s">
        <v>8064</v>
      </c>
    </row>
    <row r="1448" spans="1:7" x14ac:dyDescent="0.3">
      <c r="A1448" t="s">
        <v>1874</v>
      </c>
      <c r="B1448" t="s">
        <v>1591</v>
      </c>
      <c r="C1448" t="s">
        <v>1592</v>
      </c>
      <c r="D1448" t="s">
        <v>17</v>
      </c>
      <c r="E1448" t="s">
        <v>284</v>
      </c>
      <c r="F1448" t="s">
        <v>4473</v>
      </c>
      <c r="G1448" t="s">
        <v>8065</v>
      </c>
    </row>
    <row r="1449" spans="1:7" x14ac:dyDescent="0.3">
      <c r="A1449" t="s">
        <v>1875</v>
      </c>
      <c r="B1449" t="s">
        <v>1591</v>
      </c>
      <c r="C1449" t="s">
        <v>1592</v>
      </c>
      <c r="D1449" t="s">
        <v>17</v>
      </c>
      <c r="E1449" t="s">
        <v>285</v>
      </c>
      <c r="F1449" t="s">
        <v>4581</v>
      </c>
      <c r="G1449" t="s">
        <v>8066</v>
      </c>
    </row>
    <row r="1450" spans="1:7" x14ac:dyDescent="0.3">
      <c r="A1450" t="s">
        <v>1876</v>
      </c>
      <c r="B1450" t="s">
        <v>1591</v>
      </c>
      <c r="C1450" t="s">
        <v>1592</v>
      </c>
      <c r="D1450" t="s">
        <v>17</v>
      </c>
      <c r="E1450" t="s">
        <v>286</v>
      </c>
      <c r="F1450" t="s">
        <v>4479</v>
      </c>
      <c r="G1450" t="s">
        <v>8067</v>
      </c>
    </row>
    <row r="1451" spans="1:7" x14ac:dyDescent="0.3">
      <c r="A1451" t="s">
        <v>1877</v>
      </c>
      <c r="B1451" t="s">
        <v>1591</v>
      </c>
      <c r="C1451" t="s">
        <v>1592</v>
      </c>
      <c r="D1451" t="s">
        <v>17</v>
      </c>
      <c r="E1451" t="s">
        <v>22</v>
      </c>
      <c r="F1451" t="s">
        <v>4753</v>
      </c>
      <c r="G1451" t="s">
        <v>8068</v>
      </c>
    </row>
    <row r="1452" spans="1:7" x14ac:dyDescent="0.3">
      <c r="A1452" t="s">
        <v>1878</v>
      </c>
      <c r="B1452" t="s">
        <v>1591</v>
      </c>
      <c r="C1452" t="s">
        <v>1592</v>
      </c>
      <c r="D1452" t="s">
        <v>17</v>
      </c>
      <c r="E1452" t="s">
        <v>287</v>
      </c>
      <c r="F1452" t="s">
        <v>5029</v>
      </c>
      <c r="G1452" t="s">
        <v>8069</v>
      </c>
    </row>
    <row r="1453" spans="1:7" x14ac:dyDescent="0.3">
      <c r="A1453" t="s">
        <v>1879</v>
      </c>
      <c r="B1453" t="s">
        <v>1591</v>
      </c>
      <c r="C1453" t="s">
        <v>1592</v>
      </c>
      <c r="D1453" t="s">
        <v>17</v>
      </c>
      <c r="E1453" t="s">
        <v>288</v>
      </c>
      <c r="F1453" t="s">
        <v>4461</v>
      </c>
      <c r="G1453" t="s">
        <v>8070</v>
      </c>
    </row>
    <row r="1454" spans="1:7" x14ac:dyDescent="0.3">
      <c r="A1454" t="s">
        <v>1880</v>
      </c>
      <c r="B1454" t="s">
        <v>1591</v>
      </c>
      <c r="C1454" t="s">
        <v>1592</v>
      </c>
      <c r="D1454" t="s">
        <v>17</v>
      </c>
      <c r="E1454" t="s">
        <v>289</v>
      </c>
      <c r="F1454" t="s">
        <v>4923</v>
      </c>
      <c r="G1454" t="s">
        <v>8071</v>
      </c>
    </row>
    <row r="1455" spans="1:7" x14ac:dyDescent="0.3">
      <c r="A1455" t="s">
        <v>1881</v>
      </c>
      <c r="B1455" t="s">
        <v>1591</v>
      </c>
      <c r="C1455" t="s">
        <v>1592</v>
      </c>
      <c r="D1455" t="s">
        <v>17</v>
      </c>
      <c r="E1455" t="s">
        <v>290</v>
      </c>
      <c r="F1455" t="s">
        <v>4855</v>
      </c>
      <c r="G1455" t="s">
        <v>8072</v>
      </c>
    </row>
    <row r="1456" spans="1:7" x14ac:dyDescent="0.3">
      <c r="A1456" t="s">
        <v>1882</v>
      </c>
      <c r="B1456" t="s">
        <v>1591</v>
      </c>
      <c r="C1456" t="s">
        <v>1592</v>
      </c>
      <c r="D1456" t="s">
        <v>17</v>
      </c>
      <c r="E1456" t="s">
        <v>291</v>
      </c>
      <c r="F1456" t="s">
        <v>4637</v>
      </c>
      <c r="G1456" t="s">
        <v>8073</v>
      </c>
    </row>
    <row r="1457" spans="1:7" x14ac:dyDescent="0.3">
      <c r="A1457" t="s">
        <v>1883</v>
      </c>
      <c r="B1457" t="s">
        <v>1591</v>
      </c>
      <c r="C1457" t="s">
        <v>1592</v>
      </c>
      <c r="D1457" t="s">
        <v>17</v>
      </c>
      <c r="E1457" t="s">
        <v>292</v>
      </c>
      <c r="F1457" t="s">
        <v>4927</v>
      </c>
      <c r="G1457" t="s">
        <v>8074</v>
      </c>
    </row>
    <row r="1458" spans="1:7" x14ac:dyDescent="0.3">
      <c r="A1458" t="s">
        <v>1884</v>
      </c>
      <c r="B1458" t="s">
        <v>1591</v>
      </c>
      <c r="C1458" t="s">
        <v>1592</v>
      </c>
      <c r="D1458" t="s">
        <v>17</v>
      </c>
      <c r="E1458" t="s">
        <v>293</v>
      </c>
      <c r="F1458" t="s">
        <v>4953</v>
      </c>
      <c r="G1458" t="s">
        <v>8075</v>
      </c>
    </row>
    <row r="1459" spans="1:7" x14ac:dyDescent="0.3">
      <c r="A1459" t="s">
        <v>1885</v>
      </c>
      <c r="B1459" t="s">
        <v>1591</v>
      </c>
      <c r="C1459" t="s">
        <v>1592</v>
      </c>
      <c r="D1459" t="s">
        <v>17</v>
      </c>
      <c r="E1459" t="s">
        <v>294</v>
      </c>
      <c r="F1459" t="s">
        <v>4411</v>
      </c>
      <c r="G1459" t="s">
        <v>8076</v>
      </c>
    </row>
    <row r="1460" spans="1:7" x14ac:dyDescent="0.3">
      <c r="A1460" t="s">
        <v>1886</v>
      </c>
      <c r="B1460" t="s">
        <v>1591</v>
      </c>
      <c r="C1460" t="s">
        <v>1592</v>
      </c>
      <c r="D1460" t="s">
        <v>17</v>
      </c>
      <c r="E1460" t="s">
        <v>295</v>
      </c>
      <c r="F1460" t="s">
        <v>4829</v>
      </c>
      <c r="G1460" t="s">
        <v>8077</v>
      </c>
    </row>
    <row r="1461" spans="1:7" x14ac:dyDescent="0.3">
      <c r="A1461" t="s">
        <v>1887</v>
      </c>
      <c r="B1461" t="s">
        <v>1591</v>
      </c>
      <c r="C1461" t="s">
        <v>1592</v>
      </c>
      <c r="D1461" t="s">
        <v>17</v>
      </c>
      <c r="E1461" t="s">
        <v>296</v>
      </c>
      <c r="F1461" t="s">
        <v>4833</v>
      </c>
      <c r="G1461" t="s">
        <v>8078</v>
      </c>
    </row>
    <row r="1462" spans="1:7" x14ac:dyDescent="0.3">
      <c r="A1462" t="s">
        <v>1888</v>
      </c>
      <c r="B1462" t="s">
        <v>1591</v>
      </c>
      <c r="C1462" t="s">
        <v>1592</v>
      </c>
      <c r="D1462" t="s">
        <v>17</v>
      </c>
      <c r="E1462" t="s">
        <v>297</v>
      </c>
      <c r="F1462" t="s">
        <v>5017</v>
      </c>
      <c r="G1462" t="s">
        <v>8079</v>
      </c>
    </row>
    <row r="1463" spans="1:7" x14ac:dyDescent="0.3">
      <c r="A1463" t="s">
        <v>1889</v>
      </c>
      <c r="B1463" t="s">
        <v>1591</v>
      </c>
      <c r="C1463" t="s">
        <v>1592</v>
      </c>
      <c r="D1463" t="s">
        <v>17</v>
      </c>
      <c r="E1463" t="s">
        <v>298</v>
      </c>
      <c r="F1463" t="s">
        <v>4737</v>
      </c>
      <c r="G1463" t="s">
        <v>8080</v>
      </c>
    </row>
    <row r="1464" spans="1:7" x14ac:dyDescent="0.3">
      <c r="A1464" t="s">
        <v>1890</v>
      </c>
      <c r="B1464" t="s">
        <v>1591</v>
      </c>
      <c r="C1464" t="s">
        <v>1592</v>
      </c>
      <c r="D1464" t="s">
        <v>17</v>
      </c>
      <c r="E1464" t="s">
        <v>299</v>
      </c>
      <c r="F1464" t="s">
        <v>5027</v>
      </c>
      <c r="G1464" t="s">
        <v>8081</v>
      </c>
    </row>
    <row r="1465" spans="1:7" x14ac:dyDescent="0.3">
      <c r="A1465" t="s">
        <v>1891</v>
      </c>
      <c r="B1465" t="s">
        <v>1591</v>
      </c>
      <c r="C1465" t="s">
        <v>1592</v>
      </c>
      <c r="D1465" t="s">
        <v>17</v>
      </c>
      <c r="E1465" t="s">
        <v>300</v>
      </c>
      <c r="F1465" t="s">
        <v>4993</v>
      </c>
      <c r="G1465" t="s">
        <v>8082</v>
      </c>
    </row>
    <row r="1466" spans="1:7" x14ac:dyDescent="0.3">
      <c r="A1466" t="s">
        <v>1892</v>
      </c>
      <c r="B1466" t="s">
        <v>1591</v>
      </c>
      <c r="C1466" t="s">
        <v>1592</v>
      </c>
      <c r="D1466" t="s">
        <v>17</v>
      </c>
      <c r="E1466" t="s">
        <v>301</v>
      </c>
      <c r="F1466" t="s">
        <v>4447</v>
      </c>
      <c r="G1466" t="s">
        <v>8083</v>
      </c>
    </row>
    <row r="1467" spans="1:7" x14ac:dyDescent="0.3">
      <c r="A1467" t="s">
        <v>1893</v>
      </c>
      <c r="B1467" t="s">
        <v>1591</v>
      </c>
      <c r="C1467" t="s">
        <v>1592</v>
      </c>
      <c r="D1467" t="s">
        <v>17</v>
      </c>
      <c r="E1467" t="s">
        <v>302</v>
      </c>
      <c r="F1467" t="s">
        <v>4449</v>
      </c>
      <c r="G1467" t="s">
        <v>8084</v>
      </c>
    </row>
    <row r="1468" spans="1:7" x14ac:dyDescent="0.3">
      <c r="A1468" t="s">
        <v>1894</v>
      </c>
      <c r="B1468" t="s">
        <v>1591</v>
      </c>
      <c r="C1468" t="s">
        <v>1592</v>
      </c>
      <c r="D1468" t="s">
        <v>17</v>
      </c>
      <c r="E1468" t="s">
        <v>303</v>
      </c>
      <c r="F1468" t="s">
        <v>4505</v>
      </c>
      <c r="G1468" t="s">
        <v>8085</v>
      </c>
    </row>
    <row r="1469" spans="1:7" x14ac:dyDescent="0.3">
      <c r="A1469" t="s">
        <v>1895</v>
      </c>
      <c r="B1469" t="s">
        <v>1591</v>
      </c>
      <c r="C1469" t="s">
        <v>1592</v>
      </c>
      <c r="D1469" t="s">
        <v>17</v>
      </c>
      <c r="E1469" t="s">
        <v>304</v>
      </c>
      <c r="F1469" t="s">
        <v>4543</v>
      </c>
      <c r="G1469" t="s">
        <v>8086</v>
      </c>
    </row>
    <row r="1470" spans="1:7" x14ac:dyDescent="0.3">
      <c r="A1470" t="s">
        <v>1896</v>
      </c>
      <c r="B1470" t="s">
        <v>1591</v>
      </c>
      <c r="C1470" t="s">
        <v>1592</v>
      </c>
      <c r="D1470" t="s">
        <v>17</v>
      </c>
      <c r="E1470" t="s">
        <v>305</v>
      </c>
      <c r="F1470" t="s">
        <v>4557</v>
      </c>
      <c r="G1470" t="s">
        <v>8087</v>
      </c>
    </row>
    <row r="1471" spans="1:7" x14ac:dyDescent="0.3">
      <c r="A1471" t="s">
        <v>1897</v>
      </c>
      <c r="B1471" t="s">
        <v>1591</v>
      </c>
      <c r="C1471" t="s">
        <v>1592</v>
      </c>
      <c r="D1471" t="s">
        <v>17</v>
      </c>
      <c r="E1471" t="s">
        <v>306</v>
      </c>
      <c r="F1471" t="s">
        <v>4597</v>
      </c>
      <c r="G1471" t="s">
        <v>8088</v>
      </c>
    </row>
    <row r="1472" spans="1:7" x14ac:dyDescent="0.3">
      <c r="A1472" t="s">
        <v>1898</v>
      </c>
      <c r="B1472" t="s">
        <v>1591</v>
      </c>
      <c r="C1472" t="s">
        <v>1592</v>
      </c>
      <c r="D1472" t="s">
        <v>17</v>
      </c>
      <c r="E1472" t="s">
        <v>307</v>
      </c>
      <c r="F1472" t="s">
        <v>4601</v>
      </c>
      <c r="G1472" t="s">
        <v>8089</v>
      </c>
    </row>
    <row r="1473" spans="1:7" x14ac:dyDescent="0.3">
      <c r="A1473" t="s">
        <v>1899</v>
      </c>
      <c r="B1473" t="s">
        <v>1591</v>
      </c>
      <c r="C1473" t="s">
        <v>1592</v>
      </c>
      <c r="D1473" t="s">
        <v>17</v>
      </c>
      <c r="E1473" t="s">
        <v>308</v>
      </c>
      <c r="F1473" t="s">
        <v>4611</v>
      </c>
      <c r="G1473" t="s">
        <v>8090</v>
      </c>
    </row>
    <row r="1474" spans="1:7" x14ac:dyDescent="0.3">
      <c r="A1474" t="s">
        <v>1900</v>
      </c>
      <c r="B1474" t="s">
        <v>1591</v>
      </c>
      <c r="C1474" t="s">
        <v>1592</v>
      </c>
      <c r="D1474" t="s">
        <v>17</v>
      </c>
      <c r="E1474" t="s">
        <v>309</v>
      </c>
      <c r="F1474" t="s">
        <v>4617</v>
      </c>
      <c r="G1474" t="s">
        <v>8091</v>
      </c>
    </row>
    <row r="1475" spans="1:7" x14ac:dyDescent="0.3">
      <c r="A1475" t="s">
        <v>1901</v>
      </c>
      <c r="B1475" t="s">
        <v>1591</v>
      </c>
      <c r="C1475" t="s">
        <v>1592</v>
      </c>
      <c r="D1475" t="s">
        <v>17</v>
      </c>
      <c r="E1475" t="s">
        <v>310</v>
      </c>
      <c r="F1475" t="s">
        <v>4619</v>
      </c>
      <c r="G1475" t="s">
        <v>8092</v>
      </c>
    </row>
    <row r="1476" spans="1:7" x14ac:dyDescent="0.3">
      <c r="A1476" t="s">
        <v>1902</v>
      </c>
      <c r="B1476" t="s">
        <v>1591</v>
      </c>
      <c r="C1476" t="s">
        <v>1592</v>
      </c>
      <c r="D1476" t="s">
        <v>17</v>
      </c>
      <c r="E1476" t="s">
        <v>311</v>
      </c>
      <c r="F1476" t="s">
        <v>4625</v>
      </c>
      <c r="G1476" t="s">
        <v>8093</v>
      </c>
    </row>
    <row r="1477" spans="1:7" x14ac:dyDescent="0.3">
      <c r="A1477" t="s">
        <v>1903</v>
      </c>
      <c r="B1477" t="s">
        <v>1591</v>
      </c>
      <c r="C1477" t="s">
        <v>1592</v>
      </c>
      <c r="D1477" t="s">
        <v>17</v>
      </c>
      <c r="E1477" t="s">
        <v>312</v>
      </c>
      <c r="F1477" t="s">
        <v>4627</v>
      </c>
      <c r="G1477" t="s">
        <v>8094</v>
      </c>
    </row>
    <row r="1478" spans="1:7" x14ac:dyDescent="0.3">
      <c r="A1478" t="s">
        <v>1904</v>
      </c>
      <c r="B1478" t="s">
        <v>1591</v>
      </c>
      <c r="C1478" t="s">
        <v>1592</v>
      </c>
      <c r="D1478" t="s">
        <v>17</v>
      </c>
      <c r="E1478" t="s">
        <v>313</v>
      </c>
      <c r="F1478" t="s">
        <v>4647</v>
      </c>
      <c r="G1478" t="s">
        <v>8095</v>
      </c>
    </row>
    <row r="1479" spans="1:7" x14ac:dyDescent="0.3">
      <c r="A1479" t="s">
        <v>1905</v>
      </c>
      <c r="B1479" t="s">
        <v>1591</v>
      </c>
      <c r="C1479" t="s">
        <v>1592</v>
      </c>
      <c r="D1479" t="s">
        <v>17</v>
      </c>
      <c r="E1479" t="s">
        <v>314</v>
      </c>
      <c r="F1479" t="s">
        <v>4665</v>
      </c>
      <c r="G1479" t="s">
        <v>8096</v>
      </c>
    </row>
    <row r="1480" spans="1:7" x14ac:dyDescent="0.3">
      <c r="A1480" t="s">
        <v>1906</v>
      </c>
      <c r="B1480" t="s">
        <v>1591</v>
      </c>
      <c r="C1480" t="s">
        <v>1592</v>
      </c>
      <c r="D1480" t="s">
        <v>17</v>
      </c>
      <c r="E1480" t="s">
        <v>315</v>
      </c>
      <c r="F1480" t="s">
        <v>4667</v>
      </c>
      <c r="G1480" t="s">
        <v>8097</v>
      </c>
    </row>
    <row r="1481" spans="1:7" x14ac:dyDescent="0.3">
      <c r="A1481" t="s">
        <v>1907</v>
      </c>
      <c r="B1481" t="s">
        <v>1591</v>
      </c>
      <c r="C1481" t="s">
        <v>1592</v>
      </c>
      <c r="D1481" t="s">
        <v>17</v>
      </c>
      <c r="E1481" t="s">
        <v>316</v>
      </c>
      <c r="F1481" t="s">
        <v>4669</v>
      </c>
      <c r="G1481" t="s">
        <v>8098</v>
      </c>
    </row>
    <row r="1482" spans="1:7" x14ac:dyDescent="0.3">
      <c r="A1482" t="s">
        <v>1908</v>
      </c>
      <c r="B1482" t="s">
        <v>1591</v>
      </c>
      <c r="C1482" t="s">
        <v>1592</v>
      </c>
      <c r="D1482" t="s">
        <v>17</v>
      </c>
      <c r="E1482" t="s">
        <v>317</v>
      </c>
      <c r="F1482" t="s">
        <v>4699</v>
      </c>
      <c r="G1482" t="s">
        <v>8099</v>
      </c>
    </row>
    <row r="1483" spans="1:7" x14ac:dyDescent="0.3">
      <c r="A1483" t="s">
        <v>1909</v>
      </c>
      <c r="B1483" t="s">
        <v>1591</v>
      </c>
      <c r="C1483" t="s">
        <v>1592</v>
      </c>
      <c r="D1483" t="s">
        <v>17</v>
      </c>
      <c r="E1483" t="s">
        <v>318</v>
      </c>
      <c r="F1483" t="s">
        <v>4703</v>
      </c>
      <c r="G1483" t="s">
        <v>8100</v>
      </c>
    </row>
    <row r="1484" spans="1:7" x14ac:dyDescent="0.3">
      <c r="A1484" t="s">
        <v>1910</v>
      </c>
      <c r="B1484" t="s">
        <v>1591</v>
      </c>
      <c r="C1484" t="s">
        <v>1592</v>
      </c>
      <c r="D1484" t="s">
        <v>17</v>
      </c>
      <c r="E1484" t="s">
        <v>319</v>
      </c>
      <c r="F1484" t="s">
        <v>4751</v>
      </c>
      <c r="G1484" t="s">
        <v>8101</v>
      </c>
    </row>
    <row r="1485" spans="1:7" x14ac:dyDescent="0.3">
      <c r="A1485" t="s">
        <v>1911</v>
      </c>
      <c r="B1485" t="s">
        <v>1591</v>
      </c>
      <c r="C1485" t="s">
        <v>1592</v>
      </c>
      <c r="D1485" t="s">
        <v>17</v>
      </c>
      <c r="E1485" t="s">
        <v>320</v>
      </c>
      <c r="F1485" t="s">
        <v>4789</v>
      </c>
      <c r="G1485" t="s">
        <v>8102</v>
      </c>
    </row>
    <row r="1486" spans="1:7" x14ac:dyDescent="0.3">
      <c r="A1486" t="s">
        <v>1912</v>
      </c>
      <c r="B1486" t="s">
        <v>1591</v>
      </c>
      <c r="C1486" t="s">
        <v>1592</v>
      </c>
      <c r="D1486" t="s">
        <v>17</v>
      </c>
      <c r="E1486" t="s">
        <v>321</v>
      </c>
      <c r="F1486" t="s">
        <v>4803</v>
      </c>
      <c r="G1486" t="s">
        <v>8103</v>
      </c>
    </row>
    <row r="1487" spans="1:7" x14ac:dyDescent="0.3">
      <c r="A1487" t="s">
        <v>1913</v>
      </c>
      <c r="B1487" t="s">
        <v>1591</v>
      </c>
      <c r="C1487" t="s">
        <v>1592</v>
      </c>
      <c r="D1487" t="s">
        <v>17</v>
      </c>
      <c r="E1487" t="s">
        <v>322</v>
      </c>
      <c r="F1487" t="s">
        <v>4835</v>
      </c>
      <c r="G1487" t="s">
        <v>8104</v>
      </c>
    </row>
    <row r="1488" spans="1:7" x14ac:dyDescent="0.3">
      <c r="A1488" t="s">
        <v>1914</v>
      </c>
      <c r="B1488" t="s">
        <v>1591</v>
      </c>
      <c r="C1488" t="s">
        <v>1592</v>
      </c>
      <c r="D1488" t="s">
        <v>17</v>
      </c>
      <c r="E1488" t="s">
        <v>323</v>
      </c>
      <c r="F1488" t="s">
        <v>4841</v>
      </c>
      <c r="G1488" t="s">
        <v>8105</v>
      </c>
    </row>
    <row r="1489" spans="1:7" x14ac:dyDescent="0.3">
      <c r="A1489" t="s">
        <v>1915</v>
      </c>
      <c r="B1489" t="s">
        <v>1591</v>
      </c>
      <c r="C1489" t="s">
        <v>1592</v>
      </c>
      <c r="D1489" t="s">
        <v>17</v>
      </c>
      <c r="E1489" t="s">
        <v>324</v>
      </c>
      <c r="F1489" t="s">
        <v>4877</v>
      </c>
      <c r="G1489" t="s">
        <v>8106</v>
      </c>
    </row>
    <row r="1490" spans="1:7" x14ac:dyDescent="0.3">
      <c r="A1490" t="s">
        <v>1916</v>
      </c>
      <c r="B1490" t="s">
        <v>1591</v>
      </c>
      <c r="C1490" t="s">
        <v>1592</v>
      </c>
      <c r="D1490" t="s">
        <v>17</v>
      </c>
      <c r="E1490" t="s">
        <v>325</v>
      </c>
      <c r="F1490" t="s">
        <v>4891</v>
      </c>
      <c r="G1490" t="s">
        <v>8107</v>
      </c>
    </row>
    <row r="1491" spans="1:7" x14ac:dyDescent="0.3">
      <c r="A1491" t="s">
        <v>1917</v>
      </c>
      <c r="B1491" t="s">
        <v>1591</v>
      </c>
      <c r="C1491" t="s">
        <v>1592</v>
      </c>
      <c r="D1491" t="s">
        <v>17</v>
      </c>
      <c r="E1491" t="s">
        <v>18</v>
      </c>
      <c r="F1491" t="s">
        <v>4903</v>
      </c>
      <c r="G1491" t="s">
        <v>8108</v>
      </c>
    </row>
    <row r="1492" spans="1:7" x14ac:dyDescent="0.3">
      <c r="A1492" t="s">
        <v>1918</v>
      </c>
      <c r="B1492" t="s">
        <v>1591</v>
      </c>
      <c r="C1492" t="s">
        <v>1592</v>
      </c>
      <c r="D1492" t="s">
        <v>17</v>
      </c>
      <c r="E1492" t="s">
        <v>326</v>
      </c>
      <c r="F1492" t="s">
        <v>4907</v>
      </c>
      <c r="G1492" t="s">
        <v>8109</v>
      </c>
    </row>
    <row r="1493" spans="1:7" x14ac:dyDescent="0.3">
      <c r="A1493" t="s">
        <v>1919</v>
      </c>
      <c r="B1493" t="s">
        <v>1591</v>
      </c>
      <c r="C1493" t="s">
        <v>1592</v>
      </c>
      <c r="D1493" t="s">
        <v>17</v>
      </c>
      <c r="E1493" t="s">
        <v>327</v>
      </c>
      <c r="F1493" t="s">
        <v>4959</v>
      </c>
      <c r="G1493" t="s">
        <v>8110</v>
      </c>
    </row>
    <row r="1494" spans="1:7" x14ac:dyDescent="0.3">
      <c r="A1494" t="s">
        <v>1920</v>
      </c>
      <c r="B1494" t="s">
        <v>1591</v>
      </c>
      <c r="C1494" t="s">
        <v>1592</v>
      </c>
      <c r="D1494" t="s">
        <v>17</v>
      </c>
      <c r="E1494" t="s">
        <v>328</v>
      </c>
      <c r="F1494" t="s">
        <v>4965</v>
      </c>
      <c r="G1494" t="s">
        <v>8111</v>
      </c>
    </row>
    <row r="1495" spans="1:7" x14ac:dyDescent="0.3">
      <c r="A1495" t="s">
        <v>1921</v>
      </c>
      <c r="B1495" t="s">
        <v>1591</v>
      </c>
      <c r="C1495" t="s">
        <v>1592</v>
      </c>
      <c r="D1495" t="s">
        <v>17</v>
      </c>
      <c r="E1495" t="s">
        <v>329</v>
      </c>
      <c r="F1495" t="s">
        <v>4979</v>
      </c>
      <c r="G1495" t="s">
        <v>8112</v>
      </c>
    </row>
    <row r="1496" spans="1:7" x14ac:dyDescent="0.3">
      <c r="A1496" t="s">
        <v>1922</v>
      </c>
      <c r="B1496" t="s">
        <v>1591</v>
      </c>
      <c r="C1496" t="s">
        <v>1592</v>
      </c>
      <c r="D1496" t="s">
        <v>17</v>
      </c>
      <c r="E1496" t="s">
        <v>330</v>
      </c>
      <c r="F1496" t="s">
        <v>5059</v>
      </c>
      <c r="G1496" t="s">
        <v>8113</v>
      </c>
    </row>
    <row r="1497" spans="1:7" x14ac:dyDescent="0.3">
      <c r="A1497" t="s">
        <v>1923</v>
      </c>
      <c r="B1497" t="s">
        <v>1591</v>
      </c>
      <c r="C1497" t="s">
        <v>1592</v>
      </c>
      <c r="D1497" t="s">
        <v>17</v>
      </c>
      <c r="E1497" t="s">
        <v>331</v>
      </c>
      <c r="F1497" t="s">
        <v>4843</v>
      </c>
      <c r="G1497" t="s">
        <v>8114</v>
      </c>
    </row>
    <row r="1498" spans="1:7" x14ac:dyDescent="0.3">
      <c r="A1498" t="s">
        <v>1924</v>
      </c>
      <c r="B1498" t="s">
        <v>1591</v>
      </c>
      <c r="C1498" t="s">
        <v>1592</v>
      </c>
      <c r="D1498" t="s">
        <v>17</v>
      </c>
      <c r="E1498" t="s">
        <v>332</v>
      </c>
      <c r="F1498" t="s">
        <v>4821</v>
      </c>
      <c r="G1498" t="s">
        <v>8115</v>
      </c>
    </row>
    <row r="1499" spans="1:7" x14ac:dyDescent="0.3">
      <c r="A1499" t="s">
        <v>1925</v>
      </c>
      <c r="B1499" t="s">
        <v>1591</v>
      </c>
      <c r="C1499" t="s">
        <v>1592</v>
      </c>
      <c r="D1499" t="s">
        <v>17</v>
      </c>
      <c r="E1499" t="s">
        <v>333</v>
      </c>
      <c r="F1499" t="s">
        <v>4961</v>
      </c>
      <c r="G1499" t="s">
        <v>8116</v>
      </c>
    </row>
    <row r="1500" spans="1:7" x14ac:dyDescent="0.3">
      <c r="A1500" t="s">
        <v>1926</v>
      </c>
      <c r="B1500" t="s">
        <v>1591</v>
      </c>
      <c r="C1500" t="s">
        <v>1592</v>
      </c>
      <c r="D1500" t="s">
        <v>17</v>
      </c>
      <c r="E1500" t="s">
        <v>334</v>
      </c>
      <c r="F1500" t="s">
        <v>4495</v>
      </c>
      <c r="G1500" t="s">
        <v>8117</v>
      </c>
    </row>
    <row r="1501" spans="1:7" x14ac:dyDescent="0.3">
      <c r="A1501" t="s">
        <v>1927</v>
      </c>
      <c r="B1501" t="s">
        <v>1591</v>
      </c>
      <c r="C1501" t="s">
        <v>1592</v>
      </c>
      <c r="D1501" t="s">
        <v>17</v>
      </c>
      <c r="E1501" t="s">
        <v>335</v>
      </c>
      <c r="F1501" t="s">
        <v>4641</v>
      </c>
      <c r="G1501" t="s">
        <v>8118</v>
      </c>
    </row>
    <row r="1502" spans="1:7" x14ac:dyDescent="0.3">
      <c r="A1502" t="s">
        <v>1928</v>
      </c>
      <c r="B1502" t="s">
        <v>1591</v>
      </c>
      <c r="C1502" t="s">
        <v>1592</v>
      </c>
      <c r="D1502" t="s">
        <v>17</v>
      </c>
      <c r="E1502" t="s">
        <v>336</v>
      </c>
      <c r="F1502" t="s">
        <v>5015</v>
      </c>
      <c r="G1502" t="s">
        <v>8119</v>
      </c>
    </row>
    <row r="1503" spans="1:7" x14ac:dyDescent="0.3">
      <c r="A1503" t="s">
        <v>1929</v>
      </c>
      <c r="B1503" t="s">
        <v>1591</v>
      </c>
      <c r="C1503" t="s">
        <v>1592</v>
      </c>
      <c r="D1503" t="s">
        <v>17</v>
      </c>
      <c r="E1503" t="s">
        <v>337</v>
      </c>
      <c r="F1503" t="s">
        <v>4939</v>
      </c>
      <c r="G1503" t="s">
        <v>8120</v>
      </c>
    </row>
    <row r="1504" spans="1:7" x14ac:dyDescent="0.3">
      <c r="A1504" t="s">
        <v>1930</v>
      </c>
      <c r="B1504" t="s">
        <v>1591</v>
      </c>
      <c r="C1504" t="s">
        <v>1592</v>
      </c>
      <c r="D1504" t="s">
        <v>17</v>
      </c>
      <c r="E1504" t="s">
        <v>338</v>
      </c>
      <c r="F1504" t="s">
        <v>4405</v>
      </c>
      <c r="G1504" t="s">
        <v>8121</v>
      </c>
    </row>
    <row r="1505" spans="1:7" x14ac:dyDescent="0.3">
      <c r="A1505" t="s">
        <v>1931</v>
      </c>
      <c r="B1505" t="s">
        <v>1591</v>
      </c>
      <c r="C1505" t="s">
        <v>1592</v>
      </c>
      <c r="D1505" t="s">
        <v>17</v>
      </c>
      <c r="E1505" t="s">
        <v>339</v>
      </c>
      <c r="F1505" t="s">
        <v>4423</v>
      </c>
      <c r="G1505" t="s">
        <v>8122</v>
      </c>
    </row>
    <row r="1506" spans="1:7" x14ac:dyDescent="0.3">
      <c r="A1506" t="s">
        <v>1932</v>
      </c>
      <c r="B1506" t="s">
        <v>1591</v>
      </c>
      <c r="C1506" t="s">
        <v>1592</v>
      </c>
      <c r="D1506" t="s">
        <v>17</v>
      </c>
      <c r="E1506" t="s">
        <v>340</v>
      </c>
      <c r="F1506" t="s">
        <v>4773</v>
      </c>
      <c r="G1506" t="s">
        <v>8123</v>
      </c>
    </row>
    <row r="1507" spans="1:7" x14ac:dyDescent="0.3">
      <c r="A1507" t="s">
        <v>1933</v>
      </c>
      <c r="B1507" t="s">
        <v>1591</v>
      </c>
      <c r="C1507" t="s">
        <v>1592</v>
      </c>
      <c r="D1507" t="s">
        <v>17</v>
      </c>
      <c r="E1507" t="s">
        <v>341</v>
      </c>
      <c r="F1507" t="s">
        <v>4723</v>
      </c>
      <c r="G1507" t="s">
        <v>8124</v>
      </c>
    </row>
    <row r="1508" spans="1:7" x14ac:dyDescent="0.3">
      <c r="A1508" t="s">
        <v>1934</v>
      </c>
      <c r="B1508" t="s">
        <v>1591</v>
      </c>
      <c r="C1508" t="s">
        <v>1592</v>
      </c>
      <c r="D1508" t="s">
        <v>17</v>
      </c>
      <c r="E1508" t="s">
        <v>342</v>
      </c>
      <c r="F1508" t="s">
        <v>4383</v>
      </c>
      <c r="G1508" t="s">
        <v>8125</v>
      </c>
    </row>
    <row r="1509" spans="1:7" x14ac:dyDescent="0.3">
      <c r="A1509" t="s">
        <v>1935</v>
      </c>
      <c r="B1509" t="s">
        <v>1591</v>
      </c>
      <c r="C1509" t="s">
        <v>1592</v>
      </c>
      <c r="D1509" t="s">
        <v>17</v>
      </c>
      <c r="E1509" t="s">
        <v>343</v>
      </c>
      <c r="F1509" t="s">
        <v>4525</v>
      </c>
      <c r="G1509" t="s">
        <v>8126</v>
      </c>
    </row>
    <row r="1510" spans="1:7" x14ac:dyDescent="0.3">
      <c r="A1510" t="s">
        <v>1936</v>
      </c>
      <c r="B1510" t="s">
        <v>1591</v>
      </c>
      <c r="C1510" t="s">
        <v>1592</v>
      </c>
      <c r="D1510" t="s">
        <v>17</v>
      </c>
      <c r="E1510" t="s">
        <v>344</v>
      </c>
      <c r="F1510" t="s">
        <v>4711</v>
      </c>
      <c r="G1510" t="s">
        <v>8127</v>
      </c>
    </row>
    <row r="1511" spans="1:7" x14ac:dyDescent="0.3">
      <c r="A1511" t="s">
        <v>1937</v>
      </c>
      <c r="B1511" t="s">
        <v>1591</v>
      </c>
      <c r="C1511" t="s">
        <v>1592</v>
      </c>
      <c r="D1511" t="s">
        <v>17</v>
      </c>
      <c r="E1511" t="s">
        <v>345</v>
      </c>
      <c r="F1511" t="s">
        <v>4971</v>
      </c>
      <c r="G1511" t="s">
        <v>8128</v>
      </c>
    </row>
    <row r="1512" spans="1:7" x14ac:dyDescent="0.3">
      <c r="A1512" t="s">
        <v>1938</v>
      </c>
      <c r="B1512" t="s">
        <v>1591</v>
      </c>
      <c r="C1512" t="s">
        <v>1592</v>
      </c>
      <c r="D1512" t="s">
        <v>17</v>
      </c>
      <c r="E1512" t="s">
        <v>346</v>
      </c>
      <c r="F1512" t="s">
        <v>4999</v>
      </c>
      <c r="G1512" t="s">
        <v>8129</v>
      </c>
    </row>
    <row r="1513" spans="1:7" x14ac:dyDescent="0.3">
      <c r="A1513" t="s">
        <v>1939</v>
      </c>
      <c r="B1513" t="s">
        <v>1591</v>
      </c>
      <c r="C1513" t="s">
        <v>1592</v>
      </c>
      <c r="D1513" t="s">
        <v>17</v>
      </c>
      <c r="E1513" t="s">
        <v>347</v>
      </c>
      <c r="F1513" t="s">
        <v>4547</v>
      </c>
      <c r="G1513" t="s">
        <v>8130</v>
      </c>
    </row>
    <row r="1514" spans="1:7" x14ac:dyDescent="0.3">
      <c r="A1514" t="s">
        <v>1940</v>
      </c>
      <c r="B1514" t="s">
        <v>1591</v>
      </c>
      <c r="C1514" t="s">
        <v>1592</v>
      </c>
      <c r="D1514" t="s">
        <v>17</v>
      </c>
      <c r="E1514" t="s">
        <v>348</v>
      </c>
      <c r="F1514" t="s">
        <v>4605</v>
      </c>
      <c r="G1514" t="s">
        <v>8131</v>
      </c>
    </row>
    <row r="1515" spans="1:7" x14ac:dyDescent="0.3">
      <c r="A1515" t="s">
        <v>1941</v>
      </c>
      <c r="B1515" t="s">
        <v>1591</v>
      </c>
      <c r="C1515" t="s">
        <v>1592</v>
      </c>
      <c r="D1515" t="s">
        <v>17</v>
      </c>
      <c r="E1515" t="s">
        <v>349</v>
      </c>
      <c r="F1515" t="s">
        <v>4765</v>
      </c>
      <c r="G1515" t="s">
        <v>8132</v>
      </c>
    </row>
    <row r="1516" spans="1:7" x14ac:dyDescent="0.3">
      <c r="A1516" t="s">
        <v>1942</v>
      </c>
      <c r="B1516" t="s">
        <v>1591</v>
      </c>
      <c r="C1516" t="s">
        <v>1592</v>
      </c>
      <c r="D1516" t="s">
        <v>17</v>
      </c>
      <c r="E1516" t="s">
        <v>350</v>
      </c>
      <c r="F1516" t="s">
        <v>4801</v>
      </c>
      <c r="G1516" t="s">
        <v>8133</v>
      </c>
    </row>
    <row r="1517" spans="1:7" x14ac:dyDescent="0.3">
      <c r="A1517" t="s">
        <v>1943</v>
      </c>
      <c r="B1517" t="s">
        <v>1591</v>
      </c>
      <c r="C1517" t="s">
        <v>1592</v>
      </c>
      <c r="D1517" t="s">
        <v>17</v>
      </c>
      <c r="E1517" t="s">
        <v>351</v>
      </c>
      <c r="F1517" t="s">
        <v>5037</v>
      </c>
      <c r="G1517" t="s">
        <v>8134</v>
      </c>
    </row>
    <row r="1518" spans="1:7" x14ac:dyDescent="0.3">
      <c r="A1518" t="s">
        <v>1944</v>
      </c>
      <c r="B1518" t="s">
        <v>1591</v>
      </c>
      <c r="C1518" t="s">
        <v>1592</v>
      </c>
      <c r="D1518" t="s">
        <v>17</v>
      </c>
      <c r="E1518" t="s">
        <v>352</v>
      </c>
      <c r="F1518" t="s">
        <v>4519</v>
      </c>
      <c r="G1518" t="s">
        <v>8135</v>
      </c>
    </row>
    <row r="1519" spans="1:7" x14ac:dyDescent="0.3">
      <c r="A1519" t="s">
        <v>1945</v>
      </c>
      <c r="B1519" t="s">
        <v>1591</v>
      </c>
      <c r="C1519" t="s">
        <v>1592</v>
      </c>
      <c r="D1519" t="s">
        <v>17</v>
      </c>
      <c r="E1519" t="s">
        <v>353</v>
      </c>
      <c r="F1519" t="s">
        <v>4643</v>
      </c>
      <c r="G1519" t="s">
        <v>8136</v>
      </c>
    </row>
    <row r="1520" spans="1:7" x14ac:dyDescent="0.3">
      <c r="A1520" t="s">
        <v>1946</v>
      </c>
      <c r="B1520" t="s">
        <v>1591</v>
      </c>
      <c r="C1520" t="s">
        <v>1592</v>
      </c>
      <c r="D1520" t="s">
        <v>17</v>
      </c>
      <c r="E1520" t="s">
        <v>28</v>
      </c>
      <c r="F1520" t="s">
        <v>4685</v>
      </c>
      <c r="G1520" t="s">
        <v>8137</v>
      </c>
    </row>
    <row r="1521" spans="1:7" x14ac:dyDescent="0.3">
      <c r="A1521" t="s">
        <v>1947</v>
      </c>
      <c r="B1521" t="s">
        <v>1591</v>
      </c>
      <c r="C1521" t="s">
        <v>1592</v>
      </c>
      <c r="D1521" t="s">
        <v>17</v>
      </c>
      <c r="E1521" t="s">
        <v>354</v>
      </c>
      <c r="F1521" t="s">
        <v>4701</v>
      </c>
      <c r="G1521" t="s">
        <v>8138</v>
      </c>
    </row>
    <row r="1522" spans="1:7" x14ac:dyDescent="0.3">
      <c r="A1522" t="s">
        <v>1948</v>
      </c>
      <c r="B1522" t="s">
        <v>1591</v>
      </c>
      <c r="C1522" t="s">
        <v>1592</v>
      </c>
      <c r="D1522" t="s">
        <v>17</v>
      </c>
      <c r="E1522" t="s">
        <v>355</v>
      </c>
      <c r="F1522" t="s">
        <v>4713</v>
      </c>
      <c r="G1522" t="s">
        <v>8139</v>
      </c>
    </row>
    <row r="1523" spans="1:7" x14ac:dyDescent="0.3">
      <c r="A1523" t="s">
        <v>1949</v>
      </c>
      <c r="B1523" t="s">
        <v>1591</v>
      </c>
      <c r="C1523" t="s">
        <v>1592</v>
      </c>
      <c r="D1523" t="s">
        <v>17</v>
      </c>
      <c r="E1523" t="s">
        <v>356</v>
      </c>
      <c r="F1523" t="s">
        <v>4771</v>
      </c>
      <c r="G1523" t="s">
        <v>8140</v>
      </c>
    </row>
    <row r="1524" spans="1:7" x14ac:dyDescent="0.3">
      <c r="A1524" t="s">
        <v>1950</v>
      </c>
      <c r="B1524" t="s">
        <v>1591</v>
      </c>
      <c r="C1524" t="s">
        <v>1592</v>
      </c>
      <c r="D1524" t="s">
        <v>17</v>
      </c>
      <c r="E1524" t="s">
        <v>357</v>
      </c>
      <c r="F1524" t="s">
        <v>4779</v>
      </c>
      <c r="G1524" t="s">
        <v>8141</v>
      </c>
    </row>
    <row r="1525" spans="1:7" x14ac:dyDescent="0.3">
      <c r="A1525" t="s">
        <v>1951</v>
      </c>
      <c r="B1525" t="s">
        <v>1591</v>
      </c>
      <c r="C1525" t="s">
        <v>1592</v>
      </c>
      <c r="D1525" t="s">
        <v>17</v>
      </c>
      <c r="E1525" t="s">
        <v>358</v>
      </c>
      <c r="F1525" t="s">
        <v>4631</v>
      </c>
      <c r="G1525" t="s">
        <v>8142</v>
      </c>
    </row>
    <row r="1526" spans="1:7" x14ac:dyDescent="0.3">
      <c r="A1526" t="s">
        <v>1952</v>
      </c>
      <c r="B1526" t="s">
        <v>1591</v>
      </c>
      <c r="C1526" t="s">
        <v>1592</v>
      </c>
      <c r="D1526" t="s">
        <v>17</v>
      </c>
      <c r="E1526" t="s">
        <v>359</v>
      </c>
      <c r="F1526" t="s">
        <v>4571</v>
      </c>
      <c r="G1526" t="s">
        <v>8143</v>
      </c>
    </row>
    <row r="1527" spans="1:7" x14ac:dyDescent="0.3">
      <c r="A1527" t="s">
        <v>1953</v>
      </c>
      <c r="B1527" t="s">
        <v>1591</v>
      </c>
      <c r="C1527" t="s">
        <v>1592</v>
      </c>
      <c r="D1527" t="s">
        <v>17</v>
      </c>
      <c r="E1527" t="s">
        <v>360</v>
      </c>
      <c r="F1527" t="s">
        <v>4633</v>
      </c>
      <c r="G1527" t="s">
        <v>8144</v>
      </c>
    </row>
    <row r="1528" spans="1:7" x14ac:dyDescent="0.3">
      <c r="A1528" t="s">
        <v>1954</v>
      </c>
      <c r="B1528" t="s">
        <v>1591</v>
      </c>
      <c r="C1528" t="s">
        <v>1592</v>
      </c>
      <c r="D1528" t="s">
        <v>17</v>
      </c>
      <c r="E1528" t="s">
        <v>361</v>
      </c>
      <c r="F1528" t="s">
        <v>4917</v>
      </c>
      <c r="G1528" t="s">
        <v>8145</v>
      </c>
    </row>
    <row r="1529" spans="1:7" x14ac:dyDescent="0.3">
      <c r="A1529" t="s">
        <v>1955</v>
      </c>
      <c r="B1529" t="s">
        <v>1591</v>
      </c>
      <c r="C1529" t="s">
        <v>1592</v>
      </c>
      <c r="D1529" t="s">
        <v>17</v>
      </c>
      <c r="E1529" t="s">
        <v>362</v>
      </c>
      <c r="F1529" t="s">
        <v>4403</v>
      </c>
      <c r="G1529" t="s">
        <v>8146</v>
      </c>
    </row>
    <row r="1530" spans="1:7" x14ac:dyDescent="0.3">
      <c r="A1530" t="s">
        <v>1956</v>
      </c>
      <c r="B1530" t="s">
        <v>1591</v>
      </c>
      <c r="C1530" t="s">
        <v>1592</v>
      </c>
      <c r="D1530" t="s">
        <v>17</v>
      </c>
      <c r="E1530" t="s">
        <v>363</v>
      </c>
      <c r="F1530" t="s">
        <v>4427</v>
      </c>
      <c r="G1530" t="s">
        <v>8147</v>
      </c>
    </row>
    <row r="1531" spans="1:7" x14ac:dyDescent="0.3">
      <c r="A1531" t="s">
        <v>1957</v>
      </c>
      <c r="B1531" t="s">
        <v>1591</v>
      </c>
      <c r="C1531" t="s">
        <v>1592</v>
      </c>
      <c r="D1531" t="s">
        <v>17</v>
      </c>
      <c r="E1531" t="s">
        <v>364</v>
      </c>
      <c r="F1531" t="s">
        <v>4865</v>
      </c>
      <c r="G1531" t="s">
        <v>8148</v>
      </c>
    </row>
    <row r="1532" spans="1:7" x14ac:dyDescent="0.3">
      <c r="A1532" t="s">
        <v>1958</v>
      </c>
      <c r="B1532" t="s">
        <v>1591</v>
      </c>
      <c r="C1532" t="s">
        <v>1592</v>
      </c>
      <c r="D1532" t="s">
        <v>17</v>
      </c>
      <c r="E1532" t="s">
        <v>365</v>
      </c>
      <c r="F1532" t="s">
        <v>4575</v>
      </c>
      <c r="G1532" t="s">
        <v>8149</v>
      </c>
    </row>
    <row r="1533" spans="1:7" x14ac:dyDescent="0.3">
      <c r="A1533" t="s">
        <v>1962</v>
      </c>
      <c r="B1533" t="s">
        <v>3591</v>
      </c>
      <c r="C1533" t="s">
        <v>1965</v>
      </c>
      <c r="D1533" t="s">
        <v>19</v>
      </c>
      <c r="E1533" t="s">
        <v>14</v>
      </c>
      <c r="F1533" t="s">
        <v>1968</v>
      </c>
      <c r="G1533" t="s">
        <v>1971</v>
      </c>
    </row>
    <row r="1534" spans="1:7" x14ac:dyDescent="0.3">
      <c r="A1534" t="s">
        <v>1963</v>
      </c>
      <c r="B1534" t="s">
        <v>3591</v>
      </c>
      <c r="C1534" t="s">
        <v>1965</v>
      </c>
      <c r="D1534" t="s">
        <v>19</v>
      </c>
      <c r="E1534" t="s">
        <v>14</v>
      </c>
      <c r="F1534" t="s">
        <v>1970</v>
      </c>
      <c r="G1534" t="s">
        <v>1972</v>
      </c>
    </row>
    <row r="1535" spans="1:7" x14ac:dyDescent="0.3">
      <c r="A1535" t="s">
        <v>1964</v>
      </c>
      <c r="B1535" t="s">
        <v>3591</v>
      </c>
      <c r="C1535" t="s">
        <v>1965</v>
      </c>
      <c r="D1535" t="s">
        <v>19</v>
      </c>
      <c r="E1535" t="s">
        <v>14</v>
      </c>
      <c r="F1535" t="s">
        <v>1974</v>
      </c>
      <c r="G1535" t="s">
        <v>1973</v>
      </c>
    </row>
    <row r="1536" spans="1:7" x14ac:dyDescent="0.3">
      <c r="A1536" t="s">
        <v>1975</v>
      </c>
      <c r="B1536" t="s">
        <v>3591</v>
      </c>
      <c r="C1536" t="s">
        <v>1965</v>
      </c>
      <c r="D1536" t="s">
        <v>15</v>
      </c>
      <c r="E1536" t="s">
        <v>367</v>
      </c>
      <c r="F1536" t="s">
        <v>6616</v>
      </c>
      <c r="G1536" t="s">
        <v>8150</v>
      </c>
    </row>
    <row r="1537" spans="1:7" x14ac:dyDescent="0.3">
      <c r="A1537" t="s">
        <v>1976</v>
      </c>
      <c r="B1537" t="s">
        <v>3591</v>
      </c>
      <c r="C1537" t="s">
        <v>1965</v>
      </c>
      <c r="D1537" t="s">
        <v>15</v>
      </c>
      <c r="E1537" t="s">
        <v>368</v>
      </c>
      <c r="F1537" t="s">
        <v>6592</v>
      </c>
      <c r="G1537" t="s">
        <v>8151</v>
      </c>
    </row>
    <row r="1538" spans="1:7" x14ac:dyDescent="0.3">
      <c r="A1538" t="s">
        <v>1977</v>
      </c>
      <c r="B1538" t="s">
        <v>3591</v>
      </c>
      <c r="C1538" t="s">
        <v>1965</v>
      </c>
      <c r="D1538" t="s">
        <v>15</v>
      </c>
      <c r="E1538" t="s">
        <v>369</v>
      </c>
      <c r="F1538" t="s">
        <v>6596</v>
      </c>
      <c r="G1538" t="s">
        <v>8152</v>
      </c>
    </row>
    <row r="1539" spans="1:7" x14ac:dyDescent="0.3">
      <c r="A1539" t="s">
        <v>1978</v>
      </c>
      <c r="B1539" t="s">
        <v>3591</v>
      </c>
      <c r="C1539" t="s">
        <v>1965</v>
      </c>
      <c r="D1539" t="s">
        <v>15</v>
      </c>
      <c r="E1539" t="s">
        <v>370</v>
      </c>
      <c r="F1539" t="s">
        <v>6600</v>
      </c>
      <c r="G1539" t="s">
        <v>8153</v>
      </c>
    </row>
    <row r="1540" spans="1:7" x14ac:dyDescent="0.3">
      <c r="A1540" t="s">
        <v>1979</v>
      </c>
      <c r="B1540" t="s">
        <v>3591</v>
      </c>
      <c r="C1540" t="s">
        <v>1965</v>
      </c>
      <c r="D1540" t="s">
        <v>15</v>
      </c>
      <c r="E1540" t="s">
        <v>371</v>
      </c>
      <c r="F1540" t="s">
        <v>6618</v>
      </c>
      <c r="G1540" t="s">
        <v>8154</v>
      </c>
    </row>
    <row r="1541" spans="1:7" x14ac:dyDescent="0.3">
      <c r="A1541" t="s">
        <v>1980</v>
      </c>
      <c r="B1541" t="s">
        <v>3591</v>
      </c>
      <c r="C1541" t="s">
        <v>1965</v>
      </c>
      <c r="D1541" t="s">
        <v>15</v>
      </c>
      <c r="E1541" t="s">
        <v>372</v>
      </c>
      <c r="F1541" t="s">
        <v>6614</v>
      </c>
      <c r="G1541" t="s">
        <v>8155</v>
      </c>
    </row>
    <row r="1542" spans="1:7" x14ac:dyDescent="0.3">
      <c r="A1542" t="s">
        <v>1981</v>
      </c>
      <c r="B1542" t="s">
        <v>3591</v>
      </c>
      <c r="C1542" t="s">
        <v>1965</v>
      </c>
      <c r="D1542" t="s">
        <v>15</v>
      </c>
      <c r="E1542" t="s">
        <v>373</v>
      </c>
      <c r="F1542" t="s">
        <v>6610</v>
      </c>
      <c r="G1542" t="s">
        <v>8156</v>
      </c>
    </row>
    <row r="1543" spans="1:7" x14ac:dyDescent="0.3">
      <c r="A1543" t="s">
        <v>1982</v>
      </c>
      <c r="B1543" t="s">
        <v>3591</v>
      </c>
      <c r="C1543" t="s">
        <v>1965</v>
      </c>
      <c r="D1543" t="s">
        <v>15</v>
      </c>
      <c r="E1543" t="s">
        <v>374</v>
      </c>
      <c r="F1543" t="s">
        <v>6620</v>
      </c>
      <c r="G1543" t="s">
        <v>8157</v>
      </c>
    </row>
    <row r="1544" spans="1:7" x14ac:dyDescent="0.3">
      <c r="A1544" t="s">
        <v>1983</v>
      </c>
      <c r="B1544" t="s">
        <v>3591</v>
      </c>
      <c r="C1544" t="s">
        <v>1965</v>
      </c>
      <c r="D1544" t="s">
        <v>15</v>
      </c>
      <c r="E1544" t="s">
        <v>375</v>
      </c>
      <c r="F1544" t="s">
        <v>6602</v>
      </c>
      <c r="G1544" t="s">
        <v>8158</v>
      </c>
    </row>
    <row r="1545" spans="1:7" x14ac:dyDescent="0.3">
      <c r="A1545" t="s">
        <v>1984</v>
      </c>
      <c r="B1545" t="s">
        <v>3591</v>
      </c>
      <c r="C1545" t="s">
        <v>1965</v>
      </c>
      <c r="D1545" t="s">
        <v>15</v>
      </c>
      <c r="E1545" t="s">
        <v>376</v>
      </c>
      <c r="F1545" t="s">
        <v>6604</v>
      </c>
      <c r="G1545" t="s">
        <v>8159</v>
      </c>
    </row>
    <row r="1546" spans="1:7" x14ac:dyDescent="0.3">
      <c r="A1546" t="s">
        <v>1985</v>
      </c>
      <c r="B1546" t="s">
        <v>3591</v>
      </c>
      <c r="C1546" t="s">
        <v>1965</v>
      </c>
      <c r="D1546" t="s">
        <v>15</v>
      </c>
      <c r="E1546" t="s">
        <v>377</v>
      </c>
      <c r="F1546" t="s">
        <v>6598</v>
      </c>
      <c r="G1546" t="s">
        <v>8160</v>
      </c>
    </row>
    <row r="1547" spans="1:7" x14ac:dyDescent="0.3">
      <c r="A1547" t="s">
        <v>1986</v>
      </c>
      <c r="B1547" t="s">
        <v>3591</v>
      </c>
      <c r="C1547" t="s">
        <v>1965</v>
      </c>
      <c r="D1547" t="s">
        <v>15</v>
      </c>
      <c r="E1547" t="s">
        <v>378</v>
      </c>
      <c r="F1547" t="s">
        <v>6608</v>
      </c>
      <c r="G1547" t="s">
        <v>8161</v>
      </c>
    </row>
    <row r="1548" spans="1:7" x14ac:dyDescent="0.3">
      <c r="A1548" t="s">
        <v>1987</v>
      </c>
      <c r="B1548" t="s">
        <v>3591</v>
      </c>
      <c r="C1548" t="s">
        <v>1965</v>
      </c>
      <c r="D1548" t="s">
        <v>15</v>
      </c>
      <c r="E1548" t="s">
        <v>379</v>
      </c>
      <c r="F1548" t="s">
        <v>6622</v>
      </c>
      <c r="G1548" t="s">
        <v>8162</v>
      </c>
    </row>
    <row r="1549" spans="1:7" x14ac:dyDescent="0.3">
      <c r="A1549" t="s">
        <v>1988</v>
      </c>
      <c r="B1549" t="s">
        <v>3591</v>
      </c>
      <c r="C1549" t="s">
        <v>1965</v>
      </c>
      <c r="D1549" t="s">
        <v>15</v>
      </c>
      <c r="E1549" t="s">
        <v>380</v>
      </c>
      <c r="F1549" t="s">
        <v>6606</v>
      </c>
      <c r="G1549" t="s">
        <v>8163</v>
      </c>
    </row>
    <row r="1550" spans="1:7" x14ac:dyDescent="0.3">
      <c r="A1550" t="s">
        <v>1989</v>
      </c>
      <c r="B1550" t="s">
        <v>3591</v>
      </c>
      <c r="C1550" t="s">
        <v>1965</v>
      </c>
      <c r="D1550" t="s">
        <v>15</v>
      </c>
      <c r="E1550" t="s">
        <v>381</v>
      </c>
      <c r="F1550" t="s">
        <v>6594</v>
      </c>
      <c r="G1550" t="s">
        <v>8164</v>
      </c>
    </row>
    <row r="1551" spans="1:7" x14ac:dyDescent="0.3">
      <c r="A1551" t="s">
        <v>1990</v>
      </c>
      <c r="B1551" t="s">
        <v>3591</v>
      </c>
      <c r="C1551" t="s">
        <v>1965</v>
      </c>
      <c r="D1551" t="s">
        <v>15</v>
      </c>
      <c r="E1551" t="s">
        <v>382</v>
      </c>
      <c r="F1551" t="s">
        <v>6612</v>
      </c>
      <c r="G1551" t="s">
        <v>8165</v>
      </c>
    </row>
    <row r="1552" spans="1:7" x14ac:dyDescent="0.3">
      <c r="A1552" t="s">
        <v>1991</v>
      </c>
      <c r="B1552" t="s">
        <v>3591</v>
      </c>
      <c r="C1552" t="s">
        <v>1965</v>
      </c>
      <c r="D1552" t="s">
        <v>19</v>
      </c>
      <c r="E1552" t="s">
        <v>14</v>
      </c>
      <c r="F1552" t="s">
        <v>2008</v>
      </c>
      <c r="G1552" t="s">
        <v>2009</v>
      </c>
    </row>
    <row r="1553" spans="1:7" x14ac:dyDescent="0.3">
      <c r="A1553" t="s">
        <v>1992</v>
      </c>
      <c r="B1553" t="s">
        <v>3591</v>
      </c>
      <c r="C1553" t="s">
        <v>1965</v>
      </c>
      <c r="D1553" t="s">
        <v>15</v>
      </c>
      <c r="E1553" t="s">
        <v>367</v>
      </c>
      <c r="F1553" t="s">
        <v>6617</v>
      </c>
      <c r="G1553" t="s">
        <v>8166</v>
      </c>
    </row>
    <row r="1554" spans="1:7" x14ac:dyDescent="0.3">
      <c r="A1554" t="s">
        <v>1993</v>
      </c>
      <c r="B1554" t="s">
        <v>3591</v>
      </c>
      <c r="C1554" t="s">
        <v>1965</v>
      </c>
      <c r="D1554" t="s">
        <v>15</v>
      </c>
      <c r="E1554" t="s">
        <v>368</v>
      </c>
      <c r="F1554" t="s">
        <v>6593</v>
      </c>
      <c r="G1554" t="s">
        <v>8167</v>
      </c>
    </row>
    <row r="1555" spans="1:7" x14ac:dyDescent="0.3">
      <c r="A1555" t="s">
        <v>1994</v>
      </c>
      <c r="B1555" t="s">
        <v>3591</v>
      </c>
      <c r="C1555" t="s">
        <v>1965</v>
      </c>
      <c r="D1555" t="s">
        <v>15</v>
      </c>
      <c r="E1555" t="s">
        <v>369</v>
      </c>
      <c r="F1555" t="s">
        <v>6597</v>
      </c>
      <c r="G1555" t="s">
        <v>8168</v>
      </c>
    </row>
    <row r="1556" spans="1:7" x14ac:dyDescent="0.3">
      <c r="A1556" t="s">
        <v>1995</v>
      </c>
      <c r="B1556" t="s">
        <v>3591</v>
      </c>
      <c r="C1556" t="s">
        <v>1965</v>
      </c>
      <c r="D1556" t="s">
        <v>15</v>
      </c>
      <c r="E1556" t="s">
        <v>370</v>
      </c>
      <c r="F1556" t="s">
        <v>6601</v>
      </c>
      <c r="G1556" t="s">
        <v>8169</v>
      </c>
    </row>
    <row r="1557" spans="1:7" x14ac:dyDescent="0.3">
      <c r="A1557" t="s">
        <v>1996</v>
      </c>
      <c r="B1557" t="s">
        <v>3591</v>
      </c>
      <c r="C1557" t="s">
        <v>1965</v>
      </c>
      <c r="D1557" t="s">
        <v>15</v>
      </c>
      <c r="E1557" t="s">
        <v>371</v>
      </c>
      <c r="F1557" t="s">
        <v>6619</v>
      </c>
      <c r="G1557" t="s">
        <v>8170</v>
      </c>
    </row>
    <row r="1558" spans="1:7" x14ac:dyDescent="0.3">
      <c r="A1558" t="s">
        <v>1997</v>
      </c>
      <c r="B1558" t="s">
        <v>3591</v>
      </c>
      <c r="C1558" t="s">
        <v>1965</v>
      </c>
      <c r="D1558" t="s">
        <v>15</v>
      </c>
      <c r="E1558" t="s">
        <v>372</v>
      </c>
      <c r="F1558" t="s">
        <v>6615</v>
      </c>
      <c r="G1558" t="s">
        <v>8171</v>
      </c>
    </row>
    <row r="1559" spans="1:7" x14ac:dyDescent="0.3">
      <c r="A1559" t="s">
        <v>1998</v>
      </c>
      <c r="B1559" t="s">
        <v>3591</v>
      </c>
      <c r="C1559" t="s">
        <v>1965</v>
      </c>
      <c r="D1559" t="s">
        <v>15</v>
      </c>
      <c r="E1559" t="s">
        <v>373</v>
      </c>
      <c r="F1559" t="s">
        <v>6611</v>
      </c>
      <c r="G1559" t="s">
        <v>8172</v>
      </c>
    </row>
    <row r="1560" spans="1:7" x14ac:dyDescent="0.3">
      <c r="A1560" t="s">
        <v>1999</v>
      </c>
      <c r="B1560" t="s">
        <v>3591</v>
      </c>
      <c r="C1560" t="s">
        <v>1965</v>
      </c>
      <c r="D1560" t="s">
        <v>15</v>
      </c>
      <c r="E1560" t="s">
        <v>374</v>
      </c>
      <c r="F1560" t="s">
        <v>6621</v>
      </c>
      <c r="G1560" t="s">
        <v>8173</v>
      </c>
    </row>
    <row r="1561" spans="1:7" x14ac:dyDescent="0.3">
      <c r="A1561" t="s">
        <v>2000</v>
      </c>
      <c r="B1561" t="s">
        <v>3591</v>
      </c>
      <c r="C1561" t="s">
        <v>1965</v>
      </c>
      <c r="D1561" t="s">
        <v>15</v>
      </c>
      <c r="E1561" t="s">
        <v>375</v>
      </c>
      <c r="F1561" t="s">
        <v>6603</v>
      </c>
      <c r="G1561" t="s">
        <v>8174</v>
      </c>
    </row>
    <row r="1562" spans="1:7" x14ac:dyDescent="0.3">
      <c r="A1562" t="s">
        <v>2001</v>
      </c>
      <c r="B1562" t="s">
        <v>3591</v>
      </c>
      <c r="C1562" t="s">
        <v>1965</v>
      </c>
      <c r="D1562" t="s">
        <v>15</v>
      </c>
      <c r="E1562" t="s">
        <v>376</v>
      </c>
      <c r="F1562" t="s">
        <v>6605</v>
      </c>
      <c r="G1562" t="s">
        <v>8175</v>
      </c>
    </row>
    <row r="1563" spans="1:7" x14ac:dyDescent="0.3">
      <c r="A1563" t="s">
        <v>2002</v>
      </c>
      <c r="B1563" t="s">
        <v>3591</v>
      </c>
      <c r="C1563" t="s">
        <v>1965</v>
      </c>
      <c r="D1563" t="s">
        <v>15</v>
      </c>
      <c r="E1563" t="s">
        <v>377</v>
      </c>
      <c r="F1563" t="s">
        <v>6599</v>
      </c>
      <c r="G1563" t="s">
        <v>8176</v>
      </c>
    </row>
    <row r="1564" spans="1:7" x14ac:dyDescent="0.3">
      <c r="A1564" t="s">
        <v>2003</v>
      </c>
      <c r="B1564" t="s">
        <v>3591</v>
      </c>
      <c r="C1564" t="s">
        <v>1965</v>
      </c>
      <c r="D1564" t="s">
        <v>15</v>
      </c>
      <c r="E1564" t="s">
        <v>378</v>
      </c>
      <c r="F1564" t="s">
        <v>6609</v>
      </c>
      <c r="G1564" t="s">
        <v>8177</v>
      </c>
    </row>
    <row r="1565" spans="1:7" x14ac:dyDescent="0.3">
      <c r="A1565" t="s">
        <v>2004</v>
      </c>
      <c r="B1565" t="s">
        <v>3591</v>
      </c>
      <c r="C1565" t="s">
        <v>1965</v>
      </c>
      <c r="D1565" t="s">
        <v>15</v>
      </c>
      <c r="E1565" t="s">
        <v>379</v>
      </c>
      <c r="F1565" t="s">
        <v>6623</v>
      </c>
      <c r="G1565" t="s">
        <v>8178</v>
      </c>
    </row>
    <row r="1566" spans="1:7" x14ac:dyDescent="0.3">
      <c r="A1566" t="s">
        <v>2005</v>
      </c>
      <c r="B1566" t="s">
        <v>3591</v>
      </c>
      <c r="C1566" t="s">
        <v>1965</v>
      </c>
      <c r="D1566" t="s">
        <v>15</v>
      </c>
      <c r="E1566" t="s">
        <v>380</v>
      </c>
      <c r="F1566" t="s">
        <v>6607</v>
      </c>
      <c r="G1566" t="s">
        <v>8179</v>
      </c>
    </row>
    <row r="1567" spans="1:7" x14ac:dyDescent="0.3">
      <c r="A1567" t="s">
        <v>2006</v>
      </c>
      <c r="B1567" t="s">
        <v>3591</v>
      </c>
      <c r="C1567" t="s">
        <v>1965</v>
      </c>
      <c r="D1567" t="s">
        <v>15</v>
      </c>
      <c r="E1567" t="s">
        <v>381</v>
      </c>
      <c r="F1567" t="s">
        <v>6595</v>
      </c>
      <c r="G1567" t="s">
        <v>8180</v>
      </c>
    </row>
    <row r="1568" spans="1:7" x14ac:dyDescent="0.3">
      <c r="A1568" t="s">
        <v>2007</v>
      </c>
      <c r="B1568" t="s">
        <v>3591</v>
      </c>
      <c r="C1568" t="s">
        <v>1965</v>
      </c>
      <c r="D1568" t="s">
        <v>15</v>
      </c>
      <c r="E1568" t="s">
        <v>382</v>
      </c>
      <c r="F1568" t="s">
        <v>6613</v>
      </c>
      <c r="G1568" t="s">
        <v>8181</v>
      </c>
    </row>
    <row r="1569" spans="1:7" x14ac:dyDescent="0.3">
      <c r="A1569" t="s">
        <v>2010</v>
      </c>
      <c r="B1569" t="s">
        <v>3590</v>
      </c>
      <c r="C1569" t="s">
        <v>2044</v>
      </c>
      <c r="D1569" t="s">
        <v>19</v>
      </c>
      <c r="E1569" t="s">
        <v>14</v>
      </c>
      <c r="F1569" t="s">
        <v>2050</v>
      </c>
      <c r="G1569" t="s">
        <v>2052</v>
      </c>
    </row>
    <row r="1570" spans="1:7" x14ac:dyDescent="0.3">
      <c r="A1570" t="s">
        <v>2011</v>
      </c>
      <c r="B1570" t="s">
        <v>3590</v>
      </c>
      <c r="C1570" t="s">
        <v>2044</v>
      </c>
      <c r="D1570" t="s">
        <v>15</v>
      </c>
      <c r="E1570" t="s">
        <v>367</v>
      </c>
      <c r="F1570" t="s">
        <v>6649</v>
      </c>
      <c r="G1570" t="s">
        <v>8230</v>
      </c>
    </row>
    <row r="1571" spans="1:7" x14ac:dyDescent="0.3">
      <c r="A1571" t="s">
        <v>2012</v>
      </c>
      <c r="B1571" t="s">
        <v>3590</v>
      </c>
      <c r="C1571" t="s">
        <v>2044</v>
      </c>
      <c r="D1571" t="s">
        <v>15</v>
      </c>
      <c r="E1571" t="s">
        <v>368</v>
      </c>
      <c r="F1571" t="s">
        <v>6625</v>
      </c>
      <c r="G1571" t="s">
        <v>8231</v>
      </c>
    </row>
    <row r="1572" spans="1:7" x14ac:dyDescent="0.3">
      <c r="A1572" t="s">
        <v>2013</v>
      </c>
      <c r="B1572" t="s">
        <v>3590</v>
      </c>
      <c r="C1572" t="s">
        <v>2044</v>
      </c>
      <c r="D1572" t="s">
        <v>15</v>
      </c>
      <c r="E1572" t="s">
        <v>369</v>
      </c>
      <c r="F1572" t="s">
        <v>6629</v>
      </c>
      <c r="G1572" t="s">
        <v>8232</v>
      </c>
    </row>
    <row r="1573" spans="1:7" x14ac:dyDescent="0.3">
      <c r="A1573" t="s">
        <v>2014</v>
      </c>
      <c r="B1573" t="s">
        <v>3590</v>
      </c>
      <c r="C1573" t="s">
        <v>2044</v>
      </c>
      <c r="D1573" t="s">
        <v>15</v>
      </c>
      <c r="E1573" t="s">
        <v>370</v>
      </c>
      <c r="F1573" t="s">
        <v>6633</v>
      </c>
      <c r="G1573" t="s">
        <v>8233</v>
      </c>
    </row>
    <row r="1574" spans="1:7" x14ac:dyDescent="0.3">
      <c r="A1574" t="s">
        <v>2015</v>
      </c>
      <c r="B1574" t="s">
        <v>3590</v>
      </c>
      <c r="C1574" t="s">
        <v>2044</v>
      </c>
      <c r="D1574" t="s">
        <v>15</v>
      </c>
      <c r="E1574" t="s">
        <v>371</v>
      </c>
      <c r="F1574" t="s">
        <v>6651</v>
      </c>
      <c r="G1574" t="s">
        <v>8234</v>
      </c>
    </row>
    <row r="1575" spans="1:7" x14ac:dyDescent="0.3">
      <c r="A1575" t="s">
        <v>2016</v>
      </c>
      <c r="B1575" t="s">
        <v>3590</v>
      </c>
      <c r="C1575" t="s">
        <v>2044</v>
      </c>
      <c r="D1575" t="s">
        <v>15</v>
      </c>
      <c r="E1575" t="s">
        <v>372</v>
      </c>
      <c r="F1575" t="s">
        <v>6647</v>
      </c>
      <c r="G1575" t="s">
        <v>8235</v>
      </c>
    </row>
    <row r="1576" spans="1:7" x14ac:dyDescent="0.3">
      <c r="A1576" t="s">
        <v>2017</v>
      </c>
      <c r="B1576" t="s">
        <v>3590</v>
      </c>
      <c r="C1576" t="s">
        <v>2044</v>
      </c>
      <c r="D1576" t="s">
        <v>15</v>
      </c>
      <c r="E1576" t="s">
        <v>373</v>
      </c>
      <c r="F1576" t="s">
        <v>6643</v>
      </c>
      <c r="G1576" t="s">
        <v>8236</v>
      </c>
    </row>
    <row r="1577" spans="1:7" x14ac:dyDescent="0.3">
      <c r="A1577" t="s">
        <v>2018</v>
      </c>
      <c r="B1577" t="s">
        <v>3590</v>
      </c>
      <c r="C1577" t="s">
        <v>2044</v>
      </c>
      <c r="D1577" t="s">
        <v>15</v>
      </c>
      <c r="E1577" t="s">
        <v>374</v>
      </c>
      <c r="F1577" t="s">
        <v>6653</v>
      </c>
      <c r="G1577" t="s">
        <v>8237</v>
      </c>
    </row>
    <row r="1578" spans="1:7" x14ac:dyDescent="0.3">
      <c r="A1578" t="s">
        <v>2019</v>
      </c>
      <c r="B1578" t="s">
        <v>3590</v>
      </c>
      <c r="C1578" t="s">
        <v>2044</v>
      </c>
      <c r="D1578" t="s">
        <v>15</v>
      </c>
      <c r="E1578" t="s">
        <v>375</v>
      </c>
      <c r="F1578" t="s">
        <v>6635</v>
      </c>
      <c r="G1578" t="s">
        <v>8238</v>
      </c>
    </row>
    <row r="1579" spans="1:7" x14ac:dyDescent="0.3">
      <c r="A1579" t="s">
        <v>2020</v>
      </c>
      <c r="B1579" t="s">
        <v>3590</v>
      </c>
      <c r="C1579" t="s">
        <v>2044</v>
      </c>
      <c r="D1579" t="s">
        <v>15</v>
      </c>
      <c r="E1579" t="s">
        <v>376</v>
      </c>
      <c r="F1579" t="s">
        <v>6637</v>
      </c>
      <c r="G1579" t="s">
        <v>8239</v>
      </c>
    </row>
    <row r="1580" spans="1:7" x14ac:dyDescent="0.3">
      <c r="A1580" t="s">
        <v>2021</v>
      </c>
      <c r="B1580" t="s">
        <v>3590</v>
      </c>
      <c r="C1580" t="s">
        <v>2044</v>
      </c>
      <c r="D1580" t="s">
        <v>15</v>
      </c>
      <c r="E1580" t="s">
        <v>377</v>
      </c>
      <c r="F1580" t="s">
        <v>6631</v>
      </c>
      <c r="G1580" t="s">
        <v>8240</v>
      </c>
    </row>
    <row r="1581" spans="1:7" x14ac:dyDescent="0.3">
      <c r="A1581" t="s">
        <v>2022</v>
      </c>
      <c r="B1581" t="s">
        <v>3590</v>
      </c>
      <c r="C1581" t="s">
        <v>2044</v>
      </c>
      <c r="D1581" t="s">
        <v>15</v>
      </c>
      <c r="E1581" t="s">
        <v>378</v>
      </c>
      <c r="F1581" t="s">
        <v>6641</v>
      </c>
      <c r="G1581" t="s">
        <v>8241</v>
      </c>
    </row>
    <row r="1582" spans="1:7" x14ac:dyDescent="0.3">
      <c r="A1582" t="s">
        <v>2023</v>
      </c>
      <c r="B1582" t="s">
        <v>3590</v>
      </c>
      <c r="C1582" t="s">
        <v>2044</v>
      </c>
      <c r="D1582" t="s">
        <v>15</v>
      </c>
      <c r="E1582" t="s">
        <v>379</v>
      </c>
      <c r="F1582" t="s">
        <v>6655</v>
      </c>
      <c r="G1582" t="s">
        <v>8242</v>
      </c>
    </row>
    <row r="1583" spans="1:7" x14ac:dyDescent="0.3">
      <c r="A1583" t="s">
        <v>2024</v>
      </c>
      <c r="B1583" t="s">
        <v>3590</v>
      </c>
      <c r="C1583" t="s">
        <v>2044</v>
      </c>
      <c r="D1583" t="s">
        <v>15</v>
      </c>
      <c r="E1583" t="s">
        <v>380</v>
      </c>
      <c r="F1583" t="s">
        <v>6639</v>
      </c>
      <c r="G1583" t="s">
        <v>8243</v>
      </c>
    </row>
    <row r="1584" spans="1:7" x14ac:dyDescent="0.3">
      <c r="A1584" t="s">
        <v>2025</v>
      </c>
      <c r="B1584" t="s">
        <v>3590</v>
      </c>
      <c r="C1584" t="s">
        <v>2044</v>
      </c>
      <c r="D1584" t="s">
        <v>15</v>
      </c>
      <c r="E1584" t="s">
        <v>381</v>
      </c>
      <c r="F1584" t="s">
        <v>6627</v>
      </c>
      <c r="G1584" t="s">
        <v>8244</v>
      </c>
    </row>
    <row r="1585" spans="1:7" x14ac:dyDescent="0.3">
      <c r="A1585" t="s">
        <v>2026</v>
      </c>
      <c r="B1585" t="s">
        <v>3590</v>
      </c>
      <c r="C1585" t="s">
        <v>2044</v>
      </c>
      <c r="D1585" t="s">
        <v>15</v>
      </c>
      <c r="E1585" t="s">
        <v>382</v>
      </c>
      <c r="F1585" t="s">
        <v>6645</v>
      </c>
      <c r="G1585" t="s">
        <v>8245</v>
      </c>
    </row>
    <row r="1586" spans="1:7" x14ac:dyDescent="0.3">
      <c r="A1586" t="s">
        <v>2027</v>
      </c>
      <c r="B1586" t="s">
        <v>3590</v>
      </c>
      <c r="C1586" t="s">
        <v>2044</v>
      </c>
      <c r="D1586" t="s">
        <v>19</v>
      </c>
      <c r="E1586" t="s">
        <v>14</v>
      </c>
      <c r="F1586" t="s">
        <v>2049</v>
      </c>
      <c r="G1586" t="s">
        <v>2051</v>
      </c>
    </row>
    <row r="1587" spans="1:7" x14ac:dyDescent="0.3">
      <c r="A1587" t="s">
        <v>2028</v>
      </c>
      <c r="B1587" t="s">
        <v>3590</v>
      </c>
      <c r="C1587" t="s">
        <v>2044</v>
      </c>
      <c r="D1587" t="s">
        <v>15</v>
      </c>
      <c r="E1587" t="s">
        <v>367</v>
      </c>
      <c r="F1587" t="s">
        <v>6648</v>
      </c>
      <c r="G1587" t="s">
        <v>8246</v>
      </c>
    </row>
    <row r="1588" spans="1:7" x14ac:dyDescent="0.3">
      <c r="A1588" t="s">
        <v>2029</v>
      </c>
      <c r="B1588" t="s">
        <v>3590</v>
      </c>
      <c r="C1588" t="s">
        <v>2044</v>
      </c>
      <c r="D1588" t="s">
        <v>15</v>
      </c>
      <c r="E1588" t="s">
        <v>368</v>
      </c>
      <c r="F1588" t="s">
        <v>6624</v>
      </c>
      <c r="G1588" t="s">
        <v>8247</v>
      </c>
    </row>
    <row r="1589" spans="1:7" x14ac:dyDescent="0.3">
      <c r="A1589" t="s">
        <v>2030</v>
      </c>
      <c r="B1589" t="s">
        <v>3590</v>
      </c>
      <c r="C1589" t="s">
        <v>2044</v>
      </c>
      <c r="D1589" t="s">
        <v>15</v>
      </c>
      <c r="E1589" t="s">
        <v>369</v>
      </c>
      <c r="F1589" t="s">
        <v>6628</v>
      </c>
      <c r="G1589" t="s">
        <v>8248</v>
      </c>
    </row>
    <row r="1590" spans="1:7" x14ac:dyDescent="0.3">
      <c r="A1590" t="s">
        <v>2031</v>
      </c>
      <c r="B1590" t="s">
        <v>3590</v>
      </c>
      <c r="C1590" t="s">
        <v>2044</v>
      </c>
      <c r="D1590" t="s">
        <v>15</v>
      </c>
      <c r="E1590" t="s">
        <v>370</v>
      </c>
      <c r="F1590" t="s">
        <v>6632</v>
      </c>
      <c r="G1590" t="s">
        <v>8249</v>
      </c>
    </row>
    <row r="1591" spans="1:7" x14ac:dyDescent="0.3">
      <c r="A1591" t="s">
        <v>2032</v>
      </c>
      <c r="B1591" t="s">
        <v>3590</v>
      </c>
      <c r="C1591" t="s">
        <v>2044</v>
      </c>
      <c r="D1591" t="s">
        <v>15</v>
      </c>
      <c r="E1591" t="s">
        <v>371</v>
      </c>
      <c r="F1591" t="s">
        <v>6650</v>
      </c>
      <c r="G1591" t="s">
        <v>8250</v>
      </c>
    </row>
    <row r="1592" spans="1:7" x14ac:dyDescent="0.3">
      <c r="A1592" t="s">
        <v>2033</v>
      </c>
      <c r="B1592" t="s">
        <v>3590</v>
      </c>
      <c r="C1592" t="s">
        <v>2044</v>
      </c>
      <c r="D1592" t="s">
        <v>15</v>
      </c>
      <c r="E1592" t="s">
        <v>372</v>
      </c>
      <c r="F1592" t="s">
        <v>6646</v>
      </c>
      <c r="G1592" t="s">
        <v>8251</v>
      </c>
    </row>
    <row r="1593" spans="1:7" x14ac:dyDescent="0.3">
      <c r="A1593" t="s">
        <v>2034</v>
      </c>
      <c r="B1593" t="s">
        <v>3590</v>
      </c>
      <c r="C1593" t="s">
        <v>2044</v>
      </c>
      <c r="D1593" t="s">
        <v>15</v>
      </c>
      <c r="E1593" t="s">
        <v>373</v>
      </c>
      <c r="F1593" t="s">
        <v>6642</v>
      </c>
      <c r="G1593" t="s">
        <v>8252</v>
      </c>
    </row>
    <row r="1594" spans="1:7" x14ac:dyDescent="0.3">
      <c r="A1594" t="s">
        <v>2035</v>
      </c>
      <c r="B1594" t="s">
        <v>3590</v>
      </c>
      <c r="C1594" t="s">
        <v>2044</v>
      </c>
      <c r="D1594" t="s">
        <v>15</v>
      </c>
      <c r="E1594" t="s">
        <v>374</v>
      </c>
      <c r="F1594" t="s">
        <v>6652</v>
      </c>
      <c r="G1594" t="s">
        <v>8253</v>
      </c>
    </row>
    <row r="1595" spans="1:7" x14ac:dyDescent="0.3">
      <c r="A1595" t="s">
        <v>2036</v>
      </c>
      <c r="B1595" t="s">
        <v>3590</v>
      </c>
      <c r="C1595" t="s">
        <v>2044</v>
      </c>
      <c r="D1595" t="s">
        <v>15</v>
      </c>
      <c r="E1595" t="s">
        <v>375</v>
      </c>
      <c r="F1595" t="s">
        <v>6634</v>
      </c>
      <c r="G1595" t="s">
        <v>8254</v>
      </c>
    </row>
    <row r="1596" spans="1:7" x14ac:dyDescent="0.3">
      <c r="A1596" t="s">
        <v>2037</v>
      </c>
      <c r="B1596" t="s">
        <v>3590</v>
      </c>
      <c r="C1596" t="s">
        <v>2044</v>
      </c>
      <c r="D1596" t="s">
        <v>15</v>
      </c>
      <c r="E1596" t="s">
        <v>376</v>
      </c>
      <c r="F1596" t="s">
        <v>6636</v>
      </c>
      <c r="G1596" t="s">
        <v>8255</v>
      </c>
    </row>
    <row r="1597" spans="1:7" x14ac:dyDescent="0.3">
      <c r="A1597" t="s">
        <v>2038</v>
      </c>
      <c r="B1597" t="s">
        <v>3590</v>
      </c>
      <c r="C1597" t="s">
        <v>2044</v>
      </c>
      <c r="D1597" t="s">
        <v>15</v>
      </c>
      <c r="E1597" t="s">
        <v>377</v>
      </c>
      <c r="F1597" t="s">
        <v>6630</v>
      </c>
      <c r="G1597" t="s">
        <v>8256</v>
      </c>
    </row>
    <row r="1598" spans="1:7" x14ac:dyDescent="0.3">
      <c r="A1598" t="s">
        <v>2039</v>
      </c>
      <c r="B1598" t="s">
        <v>3590</v>
      </c>
      <c r="C1598" t="s">
        <v>2044</v>
      </c>
      <c r="D1598" t="s">
        <v>15</v>
      </c>
      <c r="E1598" t="s">
        <v>378</v>
      </c>
      <c r="F1598" t="s">
        <v>6640</v>
      </c>
      <c r="G1598" t="s">
        <v>8257</v>
      </c>
    </row>
    <row r="1599" spans="1:7" x14ac:dyDescent="0.3">
      <c r="A1599" t="s">
        <v>2040</v>
      </c>
      <c r="B1599" t="s">
        <v>3590</v>
      </c>
      <c r="C1599" t="s">
        <v>2044</v>
      </c>
      <c r="D1599" t="s">
        <v>15</v>
      </c>
      <c r="E1599" t="s">
        <v>379</v>
      </c>
      <c r="F1599" t="s">
        <v>6654</v>
      </c>
      <c r="G1599" t="s">
        <v>8258</v>
      </c>
    </row>
    <row r="1600" spans="1:7" x14ac:dyDescent="0.3">
      <c r="A1600" t="s">
        <v>2041</v>
      </c>
      <c r="B1600" t="s">
        <v>3590</v>
      </c>
      <c r="C1600" t="s">
        <v>2044</v>
      </c>
      <c r="D1600" t="s">
        <v>15</v>
      </c>
      <c r="E1600" t="s">
        <v>380</v>
      </c>
      <c r="F1600" t="s">
        <v>6638</v>
      </c>
      <c r="G1600" t="s">
        <v>8259</v>
      </c>
    </row>
    <row r="1601" spans="1:7" x14ac:dyDescent="0.3">
      <c r="A1601" t="s">
        <v>2042</v>
      </c>
      <c r="B1601" t="s">
        <v>3590</v>
      </c>
      <c r="C1601" t="s">
        <v>2044</v>
      </c>
      <c r="D1601" t="s">
        <v>15</v>
      </c>
      <c r="E1601" t="s">
        <v>381</v>
      </c>
      <c r="F1601" t="s">
        <v>6626</v>
      </c>
      <c r="G1601" t="s">
        <v>8260</v>
      </c>
    </row>
    <row r="1602" spans="1:7" x14ac:dyDescent="0.3">
      <c r="A1602" t="s">
        <v>2043</v>
      </c>
      <c r="B1602" t="s">
        <v>3590</v>
      </c>
      <c r="C1602" t="s">
        <v>2044</v>
      </c>
      <c r="D1602" t="s">
        <v>15</v>
      </c>
      <c r="E1602" t="s">
        <v>382</v>
      </c>
      <c r="F1602" t="s">
        <v>6644</v>
      </c>
      <c r="G1602" t="s">
        <v>8261</v>
      </c>
    </row>
    <row r="1603" spans="1:7" x14ac:dyDescent="0.3">
      <c r="A1603" t="s">
        <v>2054</v>
      </c>
      <c r="B1603" t="s">
        <v>3590</v>
      </c>
      <c r="C1603" t="s">
        <v>2044</v>
      </c>
      <c r="D1603" t="s">
        <v>19</v>
      </c>
      <c r="E1603" t="s">
        <v>14</v>
      </c>
      <c r="F1603" t="s">
        <v>2060</v>
      </c>
      <c r="G1603" t="s">
        <v>2053</v>
      </c>
    </row>
    <row r="1604" spans="1:7" x14ac:dyDescent="0.3">
      <c r="A1604" t="s">
        <v>2055</v>
      </c>
      <c r="B1604" t="s">
        <v>3591</v>
      </c>
      <c r="C1604" t="s">
        <v>2057</v>
      </c>
      <c r="D1604" t="s">
        <v>19</v>
      </c>
      <c r="E1604" t="s">
        <v>14</v>
      </c>
      <c r="F1604" t="s">
        <v>2061</v>
      </c>
      <c r="G1604" t="s">
        <v>2056</v>
      </c>
    </row>
    <row r="1605" spans="1:7" x14ac:dyDescent="0.3">
      <c r="A1605" t="s">
        <v>2063</v>
      </c>
      <c r="B1605" t="s">
        <v>3591</v>
      </c>
      <c r="C1605" t="s">
        <v>2057</v>
      </c>
      <c r="D1605" t="s">
        <v>19</v>
      </c>
      <c r="E1605" t="s">
        <v>14</v>
      </c>
      <c r="F1605" t="s">
        <v>2117</v>
      </c>
      <c r="G1605" t="s">
        <v>2114</v>
      </c>
    </row>
    <row r="1606" spans="1:7" x14ac:dyDescent="0.3">
      <c r="A1606" t="s">
        <v>2064</v>
      </c>
      <c r="B1606" t="s">
        <v>3591</v>
      </c>
      <c r="C1606" t="s">
        <v>2057</v>
      </c>
      <c r="D1606" t="s">
        <v>15</v>
      </c>
      <c r="E1606" t="s">
        <v>367</v>
      </c>
      <c r="F1606" t="s">
        <v>6582</v>
      </c>
      <c r="G1606" t="s">
        <v>8182</v>
      </c>
    </row>
    <row r="1607" spans="1:7" x14ac:dyDescent="0.3">
      <c r="A1607" t="s">
        <v>2065</v>
      </c>
      <c r="B1607" t="s">
        <v>3591</v>
      </c>
      <c r="C1607" t="s">
        <v>2057</v>
      </c>
      <c r="D1607" t="s">
        <v>15</v>
      </c>
      <c r="E1607" t="s">
        <v>368</v>
      </c>
      <c r="F1607" t="s">
        <v>6546</v>
      </c>
      <c r="G1607" t="s">
        <v>8183</v>
      </c>
    </row>
    <row r="1608" spans="1:7" x14ac:dyDescent="0.3">
      <c r="A1608" t="s">
        <v>2066</v>
      </c>
      <c r="B1608" t="s">
        <v>3591</v>
      </c>
      <c r="C1608" t="s">
        <v>2057</v>
      </c>
      <c r="D1608" t="s">
        <v>15</v>
      </c>
      <c r="E1608" t="s">
        <v>369</v>
      </c>
      <c r="F1608" t="s">
        <v>6552</v>
      </c>
      <c r="G1608" t="s">
        <v>8184</v>
      </c>
    </row>
    <row r="1609" spans="1:7" x14ac:dyDescent="0.3">
      <c r="A1609" t="s">
        <v>2067</v>
      </c>
      <c r="B1609" t="s">
        <v>3591</v>
      </c>
      <c r="C1609" t="s">
        <v>2057</v>
      </c>
      <c r="D1609" t="s">
        <v>15</v>
      </c>
      <c r="E1609" t="s">
        <v>370</v>
      </c>
      <c r="F1609" t="s">
        <v>6558</v>
      </c>
      <c r="G1609" t="s">
        <v>8185</v>
      </c>
    </row>
    <row r="1610" spans="1:7" x14ac:dyDescent="0.3">
      <c r="A1610" t="s">
        <v>2068</v>
      </c>
      <c r="B1610" t="s">
        <v>3591</v>
      </c>
      <c r="C1610" t="s">
        <v>2057</v>
      </c>
      <c r="D1610" t="s">
        <v>15</v>
      </c>
      <c r="E1610" t="s">
        <v>371</v>
      </c>
      <c r="F1610" t="s">
        <v>6585</v>
      </c>
      <c r="G1610" t="s">
        <v>8186</v>
      </c>
    </row>
    <row r="1611" spans="1:7" x14ac:dyDescent="0.3">
      <c r="A1611" t="s">
        <v>2069</v>
      </c>
      <c r="B1611" t="s">
        <v>3591</v>
      </c>
      <c r="C1611" t="s">
        <v>2057</v>
      </c>
      <c r="D1611" t="s">
        <v>15</v>
      </c>
      <c r="E1611" t="s">
        <v>372</v>
      </c>
      <c r="F1611" t="s">
        <v>6579</v>
      </c>
      <c r="G1611" t="s">
        <v>8187</v>
      </c>
    </row>
    <row r="1612" spans="1:7" x14ac:dyDescent="0.3">
      <c r="A1612" t="s">
        <v>2070</v>
      </c>
      <c r="B1612" t="s">
        <v>3591</v>
      </c>
      <c r="C1612" t="s">
        <v>2057</v>
      </c>
      <c r="D1612" t="s">
        <v>15</v>
      </c>
      <c r="E1612" t="s">
        <v>373</v>
      </c>
      <c r="F1612" t="s">
        <v>6573</v>
      </c>
      <c r="G1612" t="s">
        <v>8188</v>
      </c>
    </row>
    <row r="1613" spans="1:7" x14ac:dyDescent="0.3">
      <c r="A1613" t="s">
        <v>2071</v>
      </c>
      <c r="B1613" t="s">
        <v>3591</v>
      </c>
      <c r="C1613" t="s">
        <v>2057</v>
      </c>
      <c r="D1613" t="s">
        <v>15</v>
      </c>
      <c r="E1613" t="s">
        <v>374</v>
      </c>
      <c r="F1613" t="s">
        <v>6588</v>
      </c>
      <c r="G1613" t="s">
        <v>8189</v>
      </c>
    </row>
    <row r="1614" spans="1:7" x14ac:dyDescent="0.3">
      <c r="A1614" t="s">
        <v>2072</v>
      </c>
      <c r="B1614" t="s">
        <v>3591</v>
      </c>
      <c r="C1614" t="s">
        <v>2057</v>
      </c>
      <c r="D1614" t="s">
        <v>15</v>
      </c>
      <c r="E1614" t="s">
        <v>375</v>
      </c>
      <c r="F1614" t="s">
        <v>6561</v>
      </c>
      <c r="G1614" t="s">
        <v>8190</v>
      </c>
    </row>
    <row r="1615" spans="1:7" x14ac:dyDescent="0.3">
      <c r="A1615" t="s">
        <v>2073</v>
      </c>
      <c r="B1615" t="s">
        <v>3591</v>
      </c>
      <c r="C1615" t="s">
        <v>2057</v>
      </c>
      <c r="D1615" t="s">
        <v>15</v>
      </c>
      <c r="E1615" t="s">
        <v>376</v>
      </c>
      <c r="F1615" t="s">
        <v>6564</v>
      </c>
      <c r="G1615" t="s">
        <v>8191</v>
      </c>
    </row>
    <row r="1616" spans="1:7" x14ac:dyDescent="0.3">
      <c r="A1616" t="s">
        <v>2074</v>
      </c>
      <c r="B1616" t="s">
        <v>3591</v>
      </c>
      <c r="C1616" t="s">
        <v>2057</v>
      </c>
      <c r="D1616" t="s">
        <v>15</v>
      </c>
      <c r="E1616" t="s">
        <v>377</v>
      </c>
      <c r="F1616" t="s">
        <v>6555</v>
      </c>
      <c r="G1616" t="s">
        <v>8192</v>
      </c>
    </row>
    <row r="1617" spans="1:7" x14ac:dyDescent="0.3">
      <c r="A1617" t="s">
        <v>2075</v>
      </c>
      <c r="B1617" t="s">
        <v>3591</v>
      </c>
      <c r="C1617" t="s">
        <v>2057</v>
      </c>
      <c r="D1617" t="s">
        <v>15</v>
      </c>
      <c r="E1617" t="s">
        <v>378</v>
      </c>
      <c r="F1617" t="s">
        <v>6570</v>
      </c>
      <c r="G1617" t="s">
        <v>8193</v>
      </c>
    </row>
    <row r="1618" spans="1:7" x14ac:dyDescent="0.3">
      <c r="A1618" t="s">
        <v>2076</v>
      </c>
      <c r="B1618" t="s">
        <v>3591</v>
      </c>
      <c r="C1618" t="s">
        <v>2057</v>
      </c>
      <c r="D1618" t="s">
        <v>15</v>
      </c>
      <c r="E1618" t="s">
        <v>379</v>
      </c>
      <c r="F1618" t="s">
        <v>6591</v>
      </c>
      <c r="G1618" t="s">
        <v>8194</v>
      </c>
    </row>
    <row r="1619" spans="1:7" x14ac:dyDescent="0.3">
      <c r="A1619" t="s">
        <v>2077</v>
      </c>
      <c r="B1619" t="s">
        <v>3591</v>
      </c>
      <c r="C1619" t="s">
        <v>2057</v>
      </c>
      <c r="D1619" t="s">
        <v>15</v>
      </c>
      <c r="E1619" t="s">
        <v>380</v>
      </c>
      <c r="F1619" t="s">
        <v>6567</v>
      </c>
      <c r="G1619" t="s">
        <v>8195</v>
      </c>
    </row>
    <row r="1620" spans="1:7" x14ac:dyDescent="0.3">
      <c r="A1620" t="s">
        <v>2078</v>
      </c>
      <c r="B1620" t="s">
        <v>3591</v>
      </c>
      <c r="C1620" t="s">
        <v>2057</v>
      </c>
      <c r="D1620" t="s">
        <v>15</v>
      </c>
      <c r="E1620" t="s">
        <v>381</v>
      </c>
      <c r="F1620" t="s">
        <v>6549</v>
      </c>
      <c r="G1620" t="s">
        <v>8196</v>
      </c>
    </row>
    <row r="1621" spans="1:7" x14ac:dyDescent="0.3">
      <c r="A1621" t="s">
        <v>2079</v>
      </c>
      <c r="B1621" t="s">
        <v>3591</v>
      </c>
      <c r="C1621" t="s">
        <v>2057</v>
      </c>
      <c r="D1621" t="s">
        <v>15</v>
      </c>
      <c r="E1621" t="s">
        <v>382</v>
      </c>
      <c r="F1621" t="s">
        <v>6576</v>
      </c>
      <c r="G1621" t="s">
        <v>8197</v>
      </c>
    </row>
    <row r="1622" spans="1:7" x14ac:dyDescent="0.3">
      <c r="A1622" t="s">
        <v>2080</v>
      </c>
      <c r="B1622" t="s">
        <v>3591</v>
      </c>
      <c r="C1622" t="s">
        <v>2057</v>
      </c>
      <c r="D1622" t="s">
        <v>19</v>
      </c>
      <c r="E1622" t="s">
        <v>14</v>
      </c>
      <c r="F1622" t="s">
        <v>2118</v>
      </c>
      <c r="G1622" t="s">
        <v>2115</v>
      </c>
    </row>
    <row r="1623" spans="1:7" x14ac:dyDescent="0.3">
      <c r="A1623" t="s">
        <v>2081</v>
      </c>
      <c r="B1623" t="s">
        <v>3591</v>
      </c>
      <c r="C1623" t="s">
        <v>2057</v>
      </c>
      <c r="D1623" t="s">
        <v>15</v>
      </c>
      <c r="E1623" t="s">
        <v>367</v>
      </c>
      <c r="F1623" t="s">
        <v>6580</v>
      </c>
      <c r="G1623" t="s">
        <v>8198</v>
      </c>
    </row>
    <row r="1624" spans="1:7" x14ac:dyDescent="0.3">
      <c r="A1624" t="s">
        <v>2082</v>
      </c>
      <c r="B1624" t="s">
        <v>3591</v>
      </c>
      <c r="C1624" t="s">
        <v>2057</v>
      </c>
      <c r="D1624" t="s">
        <v>15</v>
      </c>
      <c r="E1624" t="s">
        <v>368</v>
      </c>
      <c r="F1624" t="s">
        <v>6544</v>
      </c>
      <c r="G1624" t="s">
        <v>8199</v>
      </c>
    </row>
    <row r="1625" spans="1:7" x14ac:dyDescent="0.3">
      <c r="A1625" t="s">
        <v>2083</v>
      </c>
      <c r="B1625" t="s">
        <v>3591</v>
      </c>
      <c r="C1625" t="s">
        <v>2057</v>
      </c>
      <c r="D1625" t="s">
        <v>15</v>
      </c>
      <c r="E1625" t="s">
        <v>369</v>
      </c>
      <c r="F1625" t="s">
        <v>6550</v>
      </c>
      <c r="G1625" t="s">
        <v>8200</v>
      </c>
    </row>
    <row r="1626" spans="1:7" x14ac:dyDescent="0.3">
      <c r="A1626" t="s">
        <v>2084</v>
      </c>
      <c r="B1626" t="s">
        <v>3591</v>
      </c>
      <c r="C1626" t="s">
        <v>2057</v>
      </c>
      <c r="D1626" t="s">
        <v>15</v>
      </c>
      <c r="E1626" t="s">
        <v>370</v>
      </c>
      <c r="F1626" t="s">
        <v>6556</v>
      </c>
      <c r="G1626" t="s">
        <v>8201</v>
      </c>
    </row>
    <row r="1627" spans="1:7" x14ac:dyDescent="0.3">
      <c r="A1627" t="s">
        <v>2085</v>
      </c>
      <c r="B1627" t="s">
        <v>3591</v>
      </c>
      <c r="C1627" t="s">
        <v>2057</v>
      </c>
      <c r="D1627" t="s">
        <v>15</v>
      </c>
      <c r="E1627" t="s">
        <v>371</v>
      </c>
      <c r="F1627" t="s">
        <v>6583</v>
      </c>
      <c r="G1627" t="s">
        <v>8202</v>
      </c>
    </row>
    <row r="1628" spans="1:7" x14ac:dyDescent="0.3">
      <c r="A1628" t="s">
        <v>2086</v>
      </c>
      <c r="B1628" t="s">
        <v>3591</v>
      </c>
      <c r="C1628" t="s">
        <v>2057</v>
      </c>
      <c r="D1628" t="s">
        <v>15</v>
      </c>
      <c r="E1628" t="s">
        <v>372</v>
      </c>
      <c r="F1628" t="s">
        <v>6577</v>
      </c>
      <c r="G1628" t="s">
        <v>8203</v>
      </c>
    </row>
    <row r="1629" spans="1:7" x14ac:dyDescent="0.3">
      <c r="A1629" t="s">
        <v>2087</v>
      </c>
      <c r="B1629" t="s">
        <v>3591</v>
      </c>
      <c r="C1629" t="s">
        <v>2057</v>
      </c>
      <c r="D1629" t="s">
        <v>15</v>
      </c>
      <c r="E1629" t="s">
        <v>373</v>
      </c>
      <c r="F1629" t="s">
        <v>6571</v>
      </c>
      <c r="G1629" t="s">
        <v>8204</v>
      </c>
    </row>
    <row r="1630" spans="1:7" x14ac:dyDescent="0.3">
      <c r="A1630" t="s">
        <v>2088</v>
      </c>
      <c r="B1630" t="s">
        <v>3591</v>
      </c>
      <c r="C1630" t="s">
        <v>2057</v>
      </c>
      <c r="D1630" t="s">
        <v>15</v>
      </c>
      <c r="E1630" t="s">
        <v>374</v>
      </c>
      <c r="F1630" t="s">
        <v>6586</v>
      </c>
      <c r="G1630" t="s">
        <v>8205</v>
      </c>
    </row>
    <row r="1631" spans="1:7" x14ac:dyDescent="0.3">
      <c r="A1631" t="s">
        <v>2089</v>
      </c>
      <c r="B1631" t="s">
        <v>3591</v>
      </c>
      <c r="C1631" t="s">
        <v>2057</v>
      </c>
      <c r="D1631" t="s">
        <v>15</v>
      </c>
      <c r="E1631" t="s">
        <v>375</v>
      </c>
      <c r="F1631" t="s">
        <v>6559</v>
      </c>
      <c r="G1631" t="s">
        <v>8206</v>
      </c>
    </row>
    <row r="1632" spans="1:7" x14ac:dyDescent="0.3">
      <c r="A1632" t="s">
        <v>2090</v>
      </c>
      <c r="B1632" t="s">
        <v>3591</v>
      </c>
      <c r="C1632" t="s">
        <v>2057</v>
      </c>
      <c r="D1632" t="s">
        <v>15</v>
      </c>
      <c r="E1632" t="s">
        <v>376</v>
      </c>
      <c r="F1632" t="s">
        <v>6562</v>
      </c>
      <c r="G1632" t="s">
        <v>8207</v>
      </c>
    </row>
    <row r="1633" spans="1:7" x14ac:dyDescent="0.3">
      <c r="A1633" t="s">
        <v>2091</v>
      </c>
      <c r="B1633" t="s">
        <v>3591</v>
      </c>
      <c r="C1633" t="s">
        <v>2057</v>
      </c>
      <c r="D1633" t="s">
        <v>15</v>
      </c>
      <c r="E1633" t="s">
        <v>377</v>
      </c>
      <c r="F1633" t="s">
        <v>6553</v>
      </c>
      <c r="G1633" t="s">
        <v>8208</v>
      </c>
    </row>
    <row r="1634" spans="1:7" x14ac:dyDescent="0.3">
      <c r="A1634" t="s">
        <v>2092</v>
      </c>
      <c r="B1634" t="s">
        <v>3591</v>
      </c>
      <c r="C1634" t="s">
        <v>2057</v>
      </c>
      <c r="D1634" t="s">
        <v>15</v>
      </c>
      <c r="E1634" t="s">
        <v>378</v>
      </c>
      <c r="F1634" t="s">
        <v>6568</v>
      </c>
      <c r="G1634" t="s">
        <v>8209</v>
      </c>
    </row>
    <row r="1635" spans="1:7" x14ac:dyDescent="0.3">
      <c r="A1635" t="s">
        <v>2093</v>
      </c>
      <c r="B1635" t="s">
        <v>3591</v>
      </c>
      <c r="C1635" t="s">
        <v>2057</v>
      </c>
      <c r="D1635" t="s">
        <v>15</v>
      </c>
      <c r="E1635" t="s">
        <v>379</v>
      </c>
      <c r="F1635" t="s">
        <v>6589</v>
      </c>
      <c r="G1635" t="s">
        <v>8210</v>
      </c>
    </row>
    <row r="1636" spans="1:7" x14ac:dyDescent="0.3">
      <c r="A1636" t="s">
        <v>2094</v>
      </c>
      <c r="B1636" t="s">
        <v>3591</v>
      </c>
      <c r="C1636" t="s">
        <v>2057</v>
      </c>
      <c r="D1636" t="s">
        <v>15</v>
      </c>
      <c r="E1636" t="s">
        <v>380</v>
      </c>
      <c r="F1636" t="s">
        <v>6565</v>
      </c>
      <c r="G1636" t="s">
        <v>8211</v>
      </c>
    </row>
    <row r="1637" spans="1:7" x14ac:dyDescent="0.3">
      <c r="A1637" t="s">
        <v>2095</v>
      </c>
      <c r="B1637" t="s">
        <v>3591</v>
      </c>
      <c r="C1637" t="s">
        <v>2057</v>
      </c>
      <c r="D1637" t="s">
        <v>15</v>
      </c>
      <c r="E1637" t="s">
        <v>381</v>
      </c>
      <c r="F1637" t="s">
        <v>6547</v>
      </c>
      <c r="G1637" t="s">
        <v>8212</v>
      </c>
    </row>
    <row r="1638" spans="1:7" x14ac:dyDescent="0.3">
      <c r="A1638" t="s">
        <v>2096</v>
      </c>
      <c r="B1638" t="s">
        <v>3591</v>
      </c>
      <c r="C1638" t="s">
        <v>2057</v>
      </c>
      <c r="D1638" t="s">
        <v>15</v>
      </c>
      <c r="E1638" t="s">
        <v>382</v>
      </c>
      <c r="F1638" t="s">
        <v>6574</v>
      </c>
      <c r="G1638" t="s">
        <v>8213</v>
      </c>
    </row>
    <row r="1639" spans="1:7" x14ac:dyDescent="0.3">
      <c r="A1639" t="s">
        <v>2097</v>
      </c>
      <c r="B1639" t="s">
        <v>3591</v>
      </c>
      <c r="C1639" t="s">
        <v>2057</v>
      </c>
      <c r="D1639" t="s">
        <v>19</v>
      </c>
      <c r="E1639" t="s">
        <v>14</v>
      </c>
      <c r="F1639" t="s">
        <v>2119</v>
      </c>
      <c r="G1639" t="s">
        <v>2116</v>
      </c>
    </row>
    <row r="1640" spans="1:7" x14ac:dyDescent="0.3">
      <c r="A1640" t="s">
        <v>2098</v>
      </c>
      <c r="B1640" t="s">
        <v>3591</v>
      </c>
      <c r="C1640" t="s">
        <v>2057</v>
      </c>
      <c r="D1640" t="s">
        <v>15</v>
      </c>
      <c r="E1640" t="s">
        <v>367</v>
      </c>
      <c r="F1640" t="s">
        <v>6581</v>
      </c>
      <c r="G1640" t="s">
        <v>8214</v>
      </c>
    </row>
    <row r="1641" spans="1:7" x14ac:dyDescent="0.3">
      <c r="A1641" t="s">
        <v>2099</v>
      </c>
      <c r="B1641" t="s">
        <v>3591</v>
      </c>
      <c r="C1641" t="s">
        <v>2057</v>
      </c>
      <c r="D1641" t="s">
        <v>15</v>
      </c>
      <c r="E1641" t="s">
        <v>368</v>
      </c>
      <c r="F1641" t="s">
        <v>6545</v>
      </c>
      <c r="G1641" t="s">
        <v>8215</v>
      </c>
    </row>
    <row r="1642" spans="1:7" x14ac:dyDescent="0.3">
      <c r="A1642" t="s">
        <v>2100</v>
      </c>
      <c r="B1642" t="s">
        <v>3591</v>
      </c>
      <c r="C1642" t="s">
        <v>2057</v>
      </c>
      <c r="D1642" t="s">
        <v>15</v>
      </c>
      <c r="E1642" t="s">
        <v>369</v>
      </c>
      <c r="F1642" t="s">
        <v>6551</v>
      </c>
      <c r="G1642" t="s">
        <v>8216</v>
      </c>
    </row>
    <row r="1643" spans="1:7" x14ac:dyDescent="0.3">
      <c r="A1643" t="s">
        <v>2101</v>
      </c>
      <c r="B1643" t="s">
        <v>3591</v>
      </c>
      <c r="C1643" t="s">
        <v>2057</v>
      </c>
      <c r="D1643" t="s">
        <v>15</v>
      </c>
      <c r="E1643" t="s">
        <v>370</v>
      </c>
      <c r="F1643" t="s">
        <v>6557</v>
      </c>
      <c r="G1643" t="s">
        <v>8217</v>
      </c>
    </row>
    <row r="1644" spans="1:7" x14ac:dyDescent="0.3">
      <c r="A1644" t="s">
        <v>2102</v>
      </c>
      <c r="B1644" t="s">
        <v>3591</v>
      </c>
      <c r="C1644" t="s">
        <v>2057</v>
      </c>
      <c r="D1644" t="s">
        <v>15</v>
      </c>
      <c r="E1644" t="s">
        <v>371</v>
      </c>
      <c r="F1644" t="s">
        <v>6584</v>
      </c>
      <c r="G1644" t="s">
        <v>8218</v>
      </c>
    </row>
    <row r="1645" spans="1:7" x14ac:dyDescent="0.3">
      <c r="A1645" t="s">
        <v>2103</v>
      </c>
      <c r="B1645" t="s">
        <v>3591</v>
      </c>
      <c r="C1645" t="s">
        <v>2057</v>
      </c>
      <c r="D1645" t="s">
        <v>15</v>
      </c>
      <c r="E1645" t="s">
        <v>372</v>
      </c>
      <c r="F1645" t="s">
        <v>6578</v>
      </c>
      <c r="G1645" t="s">
        <v>8219</v>
      </c>
    </row>
    <row r="1646" spans="1:7" x14ac:dyDescent="0.3">
      <c r="A1646" t="s">
        <v>2104</v>
      </c>
      <c r="B1646" t="s">
        <v>3591</v>
      </c>
      <c r="C1646" t="s">
        <v>2057</v>
      </c>
      <c r="D1646" t="s">
        <v>15</v>
      </c>
      <c r="E1646" t="s">
        <v>373</v>
      </c>
      <c r="F1646" t="s">
        <v>6572</v>
      </c>
      <c r="G1646" t="s">
        <v>8220</v>
      </c>
    </row>
    <row r="1647" spans="1:7" x14ac:dyDescent="0.3">
      <c r="A1647" t="s">
        <v>2105</v>
      </c>
      <c r="B1647" t="s">
        <v>3591</v>
      </c>
      <c r="C1647" t="s">
        <v>2057</v>
      </c>
      <c r="D1647" t="s">
        <v>15</v>
      </c>
      <c r="E1647" t="s">
        <v>374</v>
      </c>
      <c r="F1647" t="s">
        <v>6587</v>
      </c>
      <c r="G1647" t="s">
        <v>8221</v>
      </c>
    </row>
    <row r="1648" spans="1:7" x14ac:dyDescent="0.3">
      <c r="A1648" t="s">
        <v>2106</v>
      </c>
      <c r="B1648" t="s">
        <v>3591</v>
      </c>
      <c r="C1648" t="s">
        <v>2057</v>
      </c>
      <c r="D1648" t="s">
        <v>15</v>
      </c>
      <c r="E1648" t="s">
        <v>375</v>
      </c>
      <c r="F1648" t="s">
        <v>6560</v>
      </c>
      <c r="G1648" t="s">
        <v>8222</v>
      </c>
    </row>
    <row r="1649" spans="1:7" x14ac:dyDescent="0.3">
      <c r="A1649" t="s">
        <v>2107</v>
      </c>
      <c r="B1649" t="s">
        <v>3591</v>
      </c>
      <c r="C1649" t="s">
        <v>2057</v>
      </c>
      <c r="D1649" t="s">
        <v>15</v>
      </c>
      <c r="E1649" t="s">
        <v>376</v>
      </c>
      <c r="F1649" t="s">
        <v>6563</v>
      </c>
      <c r="G1649" t="s">
        <v>8223</v>
      </c>
    </row>
    <row r="1650" spans="1:7" x14ac:dyDescent="0.3">
      <c r="A1650" t="s">
        <v>2108</v>
      </c>
      <c r="B1650" t="s">
        <v>3591</v>
      </c>
      <c r="C1650" t="s">
        <v>2057</v>
      </c>
      <c r="D1650" t="s">
        <v>15</v>
      </c>
      <c r="E1650" t="s">
        <v>377</v>
      </c>
      <c r="F1650" t="s">
        <v>6554</v>
      </c>
      <c r="G1650" t="s">
        <v>8224</v>
      </c>
    </row>
    <row r="1651" spans="1:7" x14ac:dyDescent="0.3">
      <c r="A1651" t="s">
        <v>2109</v>
      </c>
      <c r="B1651" t="s">
        <v>3591</v>
      </c>
      <c r="C1651" t="s">
        <v>2057</v>
      </c>
      <c r="D1651" t="s">
        <v>15</v>
      </c>
      <c r="E1651" t="s">
        <v>378</v>
      </c>
      <c r="F1651" t="s">
        <v>6569</v>
      </c>
      <c r="G1651" t="s">
        <v>8225</v>
      </c>
    </row>
    <row r="1652" spans="1:7" x14ac:dyDescent="0.3">
      <c r="A1652" t="s">
        <v>2110</v>
      </c>
      <c r="B1652" t="s">
        <v>3591</v>
      </c>
      <c r="C1652" t="s">
        <v>2057</v>
      </c>
      <c r="D1652" t="s">
        <v>15</v>
      </c>
      <c r="E1652" t="s">
        <v>379</v>
      </c>
      <c r="F1652" t="s">
        <v>6590</v>
      </c>
      <c r="G1652" t="s">
        <v>8226</v>
      </c>
    </row>
    <row r="1653" spans="1:7" x14ac:dyDescent="0.3">
      <c r="A1653" t="s">
        <v>2111</v>
      </c>
      <c r="B1653" t="s">
        <v>3591</v>
      </c>
      <c r="C1653" t="s">
        <v>2057</v>
      </c>
      <c r="D1653" t="s">
        <v>15</v>
      </c>
      <c r="E1653" t="s">
        <v>380</v>
      </c>
      <c r="F1653" t="s">
        <v>6566</v>
      </c>
      <c r="G1653" t="s">
        <v>8227</v>
      </c>
    </row>
    <row r="1654" spans="1:7" x14ac:dyDescent="0.3">
      <c r="A1654" t="s">
        <v>2112</v>
      </c>
      <c r="B1654" t="s">
        <v>3591</v>
      </c>
      <c r="C1654" t="s">
        <v>2057</v>
      </c>
      <c r="D1654" t="s">
        <v>15</v>
      </c>
      <c r="E1654" t="s">
        <v>381</v>
      </c>
      <c r="F1654" t="s">
        <v>6548</v>
      </c>
      <c r="G1654" t="s">
        <v>8228</v>
      </c>
    </row>
    <row r="1655" spans="1:7" x14ac:dyDescent="0.3">
      <c r="A1655" t="s">
        <v>2113</v>
      </c>
      <c r="B1655" t="s">
        <v>3591</v>
      </c>
      <c r="C1655" t="s">
        <v>2057</v>
      </c>
      <c r="D1655" t="s">
        <v>15</v>
      </c>
      <c r="E1655" t="s">
        <v>382</v>
      </c>
      <c r="F1655" t="s">
        <v>6575</v>
      </c>
      <c r="G1655" t="s">
        <v>8229</v>
      </c>
    </row>
    <row r="1656" spans="1:7" x14ac:dyDescent="0.3">
      <c r="A1656" t="s">
        <v>2120</v>
      </c>
      <c r="B1656" t="s">
        <v>3568</v>
      </c>
      <c r="C1656" t="s">
        <v>3571</v>
      </c>
      <c r="D1656" t="s">
        <v>19</v>
      </c>
      <c r="E1656" t="s">
        <v>14</v>
      </c>
      <c r="F1656" t="s">
        <v>3572</v>
      </c>
      <c r="G1656" t="s">
        <v>3584</v>
      </c>
    </row>
    <row r="1657" spans="1:7" x14ac:dyDescent="0.3">
      <c r="A1657" t="s">
        <v>2121</v>
      </c>
      <c r="B1657" t="s">
        <v>3568</v>
      </c>
      <c r="C1657" t="s">
        <v>3571</v>
      </c>
      <c r="D1657" t="s">
        <v>15</v>
      </c>
      <c r="E1657" t="s">
        <v>367</v>
      </c>
      <c r="F1657" t="s">
        <v>5814</v>
      </c>
      <c r="G1657" t="s">
        <v>8262</v>
      </c>
    </row>
    <row r="1658" spans="1:7" x14ac:dyDescent="0.3">
      <c r="A1658" t="s">
        <v>2122</v>
      </c>
      <c r="B1658" t="s">
        <v>3568</v>
      </c>
      <c r="C1658" t="s">
        <v>3571</v>
      </c>
      <c r="D1658" t="s">
        <v>15</v>
      </c>
      <c r="E1658" t="s">
        <v>368</v>
      </c>
      <c r="F1658" t="s">
        <v>5790</v>
      </c>
      <c r="G1658" t="s">
        <v>8263</v>
      </c>
    </row>
    <row r="1659" spans="1:7" x14ac:dyDescent="0.3">
      <c r="A1659" t="s">
        <v>2123</v>
      </c>
      <c r="B1659" t="s">
        <v>3568</v>
      </c>
      <c r="C1659" t="s">
        <v>3571</v>
      </c>
      <c r="D1659" t="s">
        <v>15</v>
      </c>
      <c r="E1659" t="s">
        <v>369</v>
      </c>
      <c r="F1659" t="s">
        <v>5794</v>
      </c>
      <c r="G1659" t="s">
        <v>8264</v>
      </c>
    </row>
    <row r="1660" spans="1:7" x14ac:dyDescent="0.3">
      <c r="A1660" t="s">
        <v>2124</v>
      </c>
      <c r="B1660" t="s">
        <v>3568</v>
      </c>
      <c r="C1660" t="s">
        <v>3571</v>
      </c>
      <c r="D1660" t="s">
        <v>15</v>
      </c>
      <c r="E1660" t="s">
        <v>370</v>
      </c>
      <c r="F1660" t="s">
        <v>5798</v>
      </c>
      <c r="G1660" t="s">
        <v>8265</v>
      </c>
    </row>
    <row r="1661" spans="1:7" x14ac:dyDescent="0.3">
      <c r="A1661" t="s">
        <v>2125</v>
      </c>
      <c r="B1661" t="s">
        <v>3568</v>
      </c>
      <c r="C1661" t="s">
        <v>3571</v>
      </c>
      <c r="D1661" t="s">
        <v>15</v>
      </c>
      <c r="E1661" t="s">
        <v>371</v>
      </c>
      <c r="F1661" t="s">
        <v>5816</v>
      </c>
      <c r="G1661" t="s">
        <v>8266</v>
      </c>
    </row>
    <row r="1662" spans="1:7" x14ac:dyDescent="0.3">
      <c r="A1662" t="s">
        <v>2126</v>
      </c>
      <c r="B1662" t="s">
        <v>3568</v>
      </c>
      <c r="C1662" t="s">
        <v>3571</v>
      </c>
      <c r="D1662" t="s">
        <v>15</v>
      </c>
      <c r="E1662" t="s">
        <v>372</v>
      </c>
      <c r="F1662" t="s">
        <v>5812</v>
      </c>
      <c r="G1662" t="s">
        <v>8267</v>
      </c>
    </row>
    <row r="1663" spans="1:7" x14ac:dyDescent="0.3">
      <c r="A1663" t="s">
        <v>2127</v>
      </c>
      <c r="B1663" t="s">
        <v>3568</v>
      </c>
      <c r="C1663" t="s">
        <v>3571</v>
      </c>
      <c r="D1663" t="s">
        <v>15</v>
      </c>
      <c r="E1663" t="s">
        <v>373</v>
      </c>
      <c r="F1663" t="s">
        <v>5808</v>
      </c>
      <c r="G1663" t="s">
        <v>8268</v>
      </c>
    </row>
    <row r="1664" spans="1:7" x14ac:dyDescent="0.3">
      <c r="A1664" t="s">
        <v>2128</v>
      </c>
      <c r="B1664" t="s">
        <v>3568</v>
      </c>
      <c r="C1664" t="s">
        <v>3571</v>
      </c>
      <c r="D1664" t="s">
        <v>15</v>
      </c>
      <c r="E1664" t="s">
        <v>374</v>
      </c>
      <c r="F1664" t="s">
        <v>5818</v>
      </c>
      <c r="G1664" t="s">
        <v>8269</v>
      </c>
    </row>
    <row r="1665" spans="1:7" x14ac:dyDescent="0.3">
      <c r="A1665" t="s">
        <v>2129</v>
      </c>
      <c r="B1665" t="s">
        <v>3568</v>
      </c>
      <c r="C1665" t="s">
        <v>3571</v>
      </c>
      <c r="D1665" t="s">
        <v>15</v>
      </c>
      <c r="E1665" t="s">
        <v>375</v>
      </c>
      <c r="F1665" t="s">
        <v>5800</v>
      </c>
      <c r="G1665" t="s">
        <v>8270</v>
      </c>
    </row>
    <row r="1666" spans="1:7" x14ac:dyDescent="0.3">
      <c r="A1666" t="s">
        <v>2130</v>
      </c>
      <c r="B1666" t="s">
        <v>3568</v>
      </c>
      <c r="C1666" t="s">
        <v>3571</v>
      </c>
      <c r="D1666" t="s">
        <v>15</v>
      </c>
      <c r="E1666" t="s">
        <v>376</v>
      </c>
      <c r="F1666" t="s">
        <v>5802</v>
      </c>
      <c r="G1666" t="s">
        <v>8271</v>
      </c>
    </row>
    <row r="1667" spans="1:7" x14ac:dyDescent="0.3">
      <c r="A1667" t="s">
        <v>2131</v>
      </c>
      <c r="B1667" t="s">
        <v>3568</v>
      </c>
      <c r="C1667" t="s">
        <v>3571</v>
      </c>
      <c r="D1667" t="s">
        <v>15</v>
      </c>
      <c r="E1667" t="s">
        <v>377</v>
      </c>
      <c r="F1667" t="s">
        <v>5796</v>
      </c>
      <c r="G1667" t="s">
        <v>8272</v>
      </c>
    </row>
    <row r="1668" spans="1:7" x14ac:dyDescent="0.3">
      <c r="A1668" t="s">
        <v>2132</v>
      </c>
      <c r="B1668" t="s">
        <v>3568</v>
      </c>
      <c r="C1668" t="s">
        <v>3571</v>
      </c>
      <c r="D1668" t="s">
        <v>15</v>
      </c>
      <c r="E1668" t="s">
        <v>378</v>
      </c>
      <c r="F1668" t="s">
        <v>5806</v>
      </c>
      <c r="G1668" t="s">
        <v>8273</v>
      </c>
    </row>
    <row r="1669" spans="1:7" x14ac:dyDescent="0.3">
      <c r="A1669" t="s">
        <v>2133</v>
      </c>
      <c r="B1669" t="s">
        <v>3568</v>
      </c>
      <c r="C1669" t="s">
        <v>3571</v>
      </c>
      <c r="D1669" t="s">
        <v>15</v>
      </c>
      <c r="E1669" t="s">
        <v>379</v>
      </c>
      <c r="F1669" t="s">
        <v>5820</v>
      </c>
      <c r="G1669" t="s">
        <v>8274</v>
      </c>
    </row>
    <row r="1670" spans="1:7" x14ac:dyDescent="0.3">
      <c r="A1670" t="s">
        <v>2134</v>
      </c>
      <c r="B1670" t="s">
        <v>3568</v>
      </c>
      <c r="C1670" t="s">
        <v>3571</v>
      </c>
      <c r="D1670" t="s">
        <v>15</v>
      </c>
      <c r="E1670" t="s">
        <v>380</v>
      </c>
      <c r="F1670" t="s">
        <v>5804</v>
      </c>
      <c r="G1670" t="s">
        <v>8275</v>
      </c>
    </row>
    <row r="1671" spans="1:7" x14ac:dyDescent="0.3">
      <c r="A1671" t="s">
        <v>2135</v>
      </c>
      <c r="B1671" t="s">
        <v>3568</v>
      </c>
      <c r="C1671" t="s">
        <v>3571</v>
      </c>
      <c r="D1671" t="s">
        <v>15</v>
      </c>
      <c r="E1671" t="s">
        <v>381</v>
      </c>
      <c r="F1671" t="s">
        <v>5792</v>
      </c>
      <c r="G1671" t="s">
        <v>8276</v>
      </c>
    </row>
    <row r="1672" spans="1:7" x14ac:dyDescent="0.3">
      <c r="A1672" t="s">
        <v>2136</v>
      </c>
      <c r="B1672" t="s">
        <v>3568</v>
      </c>
      <c r="C1672" t="s">
        <v>3571</v>
      </c>
      <c r="D1672" t="s">
        <v>15</v>
      </c>
      <c r="E1672" t="s">
        <v>382</v>
      </c>
      <c r="F1672" t="s">
        <v>5810</v>
      </c>
      <c r="G1672" t="s">
        <v>8277</v>
      </c>
    </row>
    <row r="1673" spans="1:7" x14ac:dyDescent="0.3">
      <c r="A1673" t="s">
        <v>2137</v>
      </c>
      <c r="B1673" t="s">
        <v>3568</v>
      </c>
      <c r="C1673" t="s">
        <v>3571</v>
      </c>
      <c r="D1673" t="s">
        <v>17</v>
      </c>
      <c r="E1673" t="s">
        <v>29</v>
      </c>
      <c r="F1673" t="s">
        <v>5324</v>
      </c>
      <c r="G1673" t="s">
        <v>8278</v>
      </c>
    </row>
    <row r="1674" spans="1:7" x14ac:dyDescent="0.3">
      <c r="A1674" t="s">
        <v>2138</v>
      </c>
      <c r="B1674" t="s">
        <v>3568</v>
      </c>
      <c r="C1674" t="s">
        <v>3571</v>
      </c>
      <c r="D1674" t="s">
        <v>17</v>
      </c>
      <c r="E1674" t="s">
        <v>30</v>
      </c>
      <c r="F1674" t="s">
        <v>5110</v>
      </c>
      <c r="G1674" t="s">
        <v>8279</v>
      </c>
    </row>
    <row r="1675" spans="1:7" x14ac:dyDescent="0.3">
      <c r="A1675" t="s">
        <v>2139</v>
      </c>
      <c r="B1675" t="s">
        <v>3568</v>
      </c>
      <c r="C1675" t="s">
        <v>3571</v>
      </c>
      <c r="D1675" t="s">
        <v>17</v>
      </c>
      <c r="E1675" t="s">
        <v>31</v>
      </c>
      <c r="F1675" t="s">
        <v>5552</v>
      </c>
      <c r="G1675" t="s">
        <v>8280</v>
      </c>
    </row>
    <row r="1676" spans="1:7" x14ac:dyDescent="0.3">
      <c r="A1676" t="s">
        <v>2140</v>
      </c>
      <c r="B1676" t="s">
        <v>3568</v>
      </c>
      <c r="C1676" t="s">
        <v>3571</v>
      </c>
      <c r="D1676" t="s">
        <v>17</v>
      </c>
      <c r="E1676" t="s">
        <v>32</v>
      </c>
      <c r="F1676" t="s">
        <v>5150</v>
      </c>
      <c r="G1676" t="s">
        <v>8281</v>
      </c>
    </row>
    <row r="1677" spans="1:7" x14ac:dyDescent="0.3">
      <c r="A1677" t="s">
        <v>2141</v>
      </c>
      <c r="B1677" t="s">
        <v>3568</v>
      </c>
      <c r="C1677" t="s">
        <v>3571</v>
      </c>
      <c r="D1677" t="s">
        <v>17</v>
      </c>
      <c r="E1677" t="s">
        <v>33</v>
      </c>
      <c r="F1677" t="s">
        <v>5214</v>
      </c>
      <c r="G1677" t="s">
        <v>8282</v>
      </c>
    </row>
    <row r="1678" spans="1:7" x14ac:dyDescent="0.3">
      <c r="A1678" t="s">
        <v>2142</v>
      </c>
      <c r="B1678" t="s">
        <v>3568</v>
      </c>
      <c r="C1678" t="s">
        <v>3571</v>
      </c>
      <c r="D1678" t="s">
        <v>17</v>
      </c>
      <c r="E1678" t="s">
        <v>34</v>
      </c>
      <c r="F1678" t="s">
        <v>5314</v>
      </c>
      <c r="G1678" t="s">
        <v>8283</v>
      </c>
    </row>
    <row r="1679" spans="1:7" x14ac:dyDescent="0.3">
      <c r="A1679" t="s">
        <v>2143</v>
      </c>
      <c r="B1679" t="s">
        <v>3568</v>
      </c>
      <c r="C1679" t="s">
        <v>3571</v>
      </c>
      <c r="D1679" t="s">
        <v>17</v>
      </c>
      <c r="E1679" t="s">
        <v>35</v>
      </c>
      <c r="F1679" t="s">
        <v>5534</v>
      </c>
      <c r="G1679" t="s">
        <v>8284</v>
      </c>
    </row>
    <row r="1680" spans="1:7" x14ac:dyDescent="0.3">
      <c r="A1680" t="s">
        <v>2144</v>
      </c>
      <c r="B1680" t="s">
        <v>3568</v>
      </c>
      <c r="C1680" t="s">
        <v>3571</v>
      </c>
      <c r="D1680" t="s">
        <v>17</v>
      </c>
      <c r="E1680" t="s">
        <v>16</v>
      </c>
      <c r="F1680" t="s">
        <v>5118</v>
      </c>
      <c r="G1680" t="s">
        <v>8285</v>
      </c>
    </row>
    <row r="1681" spans="1:7" x14ac:dyDescent="0.3">
      <c r="A1681" t="s">
        <v>2145</v>
      </c>
      <c r="B1681" t="s">
        <v>3568</v>
      </c>
      <c r="C1681" t="s">
        <v>3571</v>
      </c>
      <c r="D1681" t="s">
        <v>17</v>
      </c>
      <c r="E1681" t="s">
        <v>36</v>
      </c>
      <c r="F1681" t="s">
        <v>5440</v>
      </c>
      <c r="G1681" t="s">
        <v>8286</v>
      </c>
    </row>
    <row r="1682" spans="1:7" x14ac:dyDescent="0.3">
      <c r="A1682" t="s">
        <v>2146</v>
      </c>
      <c r="B1682" t="s">
        <v>3568</v>
      </c>
      <c r="C1682" t="s">
        <v>3571</v>
      </c>
      <c r="D1682" t="s">
        <v>17</v>
      </c>
      <c r="E1682" t="s">
        <v>37</v>
      </c>
      <c r="F1682" t="s">
        <v>5718</v>
      </c>
      <c r="G1682" t="s">
        <v>8287</v>
      </c>
    </row>
    <row r="1683" spans="1:7" x14ac:dyDescent="0.3">
      <c r="A1683" t="s">
        <v>2147</v>
      </c>
      <c r="B1683" t="s">
        <v>3568</v>
      </c>
      <c r="C1683" t="s">
        <v>3571</v>
      </c>
      <c r="D1683" t="s">
        <v>17</v>
      </c>
      <c r="E1683" t="s">
        <v>38</v>
      </c>
      <c r="F1683" t="s">
        <v>5726</v>
      </c>
      <c r="G1683" t="s">
        <v>8288</v>
      </c>
    </row>
    <row r="1684" spans="1:7" x14ac:dyDescent="0.3">
      <c r="A1684" t="s">
        <v>2148</v>
      </c>
      <c r="B1684" t="s">
        <v>3568</v>
      </c>
      <c r="C1684" t="s">
        <v>3571</v>
      </c>
      <c r="D1684" t="s">
        <v>17</v>
      </c>
      <c r="E1684" t="s">
        <v>39</v>
      </c>
      <c r="F1684" t="s">
        <v>5136</v>
      </c>
      <c r="G1684" t="s">
        <v>8289</v>
      </c>
    </row>
    <row r="1685" spans="1:7" x14ac:dyDescent="0.3">
      <c r="A1685" t="s">
        <v>2149</v>
      </c>
      <c r="B1685" t="s">
        <v>3568</v>
      </c>
      <c r="C1685" t="s">
        <v>3571</v>
      </c>
      <c r="D1685" t="s">
        <v>17</v>
      </c>
      <c r="E1685" t="s">
        <v>40</v>
      </c>
      <c r="F1685" t="s">
        <v>5478</v>
      </c>
      <c r="G1685" t="s">
        <v>8290</v>
      </c>
    </row>
    <row r="1686" spans="1:7" x14ac:dyDescent="0.3">
      <c r="A1686" t="s">
        <v>2150</v>
      </c>
      <c r="B1686" t="s">
        <v>3568</v>
      </c>
      <c r="C1686" t="s">
        <v>3571</v>
      </c>
      <c r="D1686" t="s">
        <v>17</v>
      </c>
      <c r="E1686" t="s">
        <v>41</v>
      </c>
      <c r="F1686" t="s">
        <v>5694</v>
      </c>
      <c r="G1686" t="s">
        <v>8291</v>
      </c>
    </row>
    <row r="1687" spans="1:7" x14ac:dyDescent="0.3">
      <c r="A1687" t="s">
        <v>2151</v>
      </c>
      <c r="B1687" t="s">
        <v>3568</v>
      </c>
      <c r="C1687" t="s">
        <v>3571</v>
      </c>
      <c r="D1687" t="s">
        <v>17</v>
      </c>
      <c r="E1687" t="s">
        <v>42</v>
      </c>
      <c r="F1687" t="s">
        <v>5742</v>
      </c>
      <c r="G1687" t="s">
        <v>8292</v>
      </c>
    </row>
    <row r="1688" spans="1:7" x14ac:dyDescent="0.3">
      <c r="A1688" t="s">
        <v>2152</v>
      </c>
      <c r="B1688" t="s">
        <v>3568</v>
      </c>
      <c r="C1688" t="s">
        <v>3571</v>
      </c>
      <c r="D1688" t="s">
        <v>17</v>
      </c>
      <c r="E1688" t="s">
        <v>43</v>
      </c>
      <c r="F1688" t="s">
        <v>5430</v>
      </c>
      <c r="G1688" t="s">
        <v>8293</v>
      </c>
    </row>
    <row r="1689" spans="1:7" x14ac:dyDescent="0.3">
      <c r="A1689" t="s">
        <v>2153</v>
      </c>
      <c r="B1689" t="s">
        <v>3568</v>
      </c>
      <c r="C1689" t="s">
        <v>3571</v>
      </c>
      <c r="D1689" t="s">
        <v>17</v>
      </c>
      <c r="E1689" t="s">
        <v>44</v>
      </c>
      <c r="F1689" t="s">
        <v>5234</v>
      </c>
      <c r="G1689" t="s">
        <v>8294</v>
      </c>
    </row>
    <row r="1690" spans="1:7" x14ac:dyDescent="0.3">
      <c r="A1690" t="s">
        <v>2154</v>
      </c>
      <c r="B1690" t="s">
        <v>3568</v>
      </c>
      <c r="C1690" t="s">
        <v>3571</v>
      </c>
      <c r="D1690" t="s">
        <v>17</v>
      </c>
      <c r="E1690" t="s">
        <v>45</v>
      </c>
      <c r="F1690" t="s">
        <v>5140</v>
      </c>
      <c r="G1690" t="s">
        <v>8295</v>
      </c>
    </row>
    <row r="1691" spans="1:7" x14ac:dyDescent="0.3">
      <c r="A1691" t="s">
        <v>2155</v>
      </c>
      <c r="B1691" t="s">
        <v>3568</v>
      </c>
      <c r="C1691" t="s">
        <v>3571</v>
      </c>
      <c r="D1691" t="s">
        <v>17</v>
      </c>
      <c r="E1691" t="s">
        <v>46</v>
      </c>
      <c r="F1691" t="s">
        <v>5734</v>
      </c>
      <c r="G1691" t="s">
        <v>8296</v>
      </c>
    </row>
    <row r="1692" spans="1:7" x14ac:dyDescent="0.3">
      <c r="A1692" t="s">
        <v>2156</v>
      </c>
      <c r="B1692" t="s">
        <v>3568</v>
      </c>
      <c r="C1692" t="s">
        <v>3571</v>
      </c>
      <c r="D1692" t="s">
        <v>17</v>
      </c>
      <c r="E1692" t="s">
        <v>47</v>
      </c>
      <c r="F1692" t="s">
        <v>5176</v>
      </c>
      <c r="G1692" t="s">
        <v>8297</v>
      </c>
    </row>
    <row r="1693" spans="1:7" x14ac:dyDescent="0.3">
      <c r="A1693" t="s">
        <v>2157</v>
      </c>
      <c r="B1693" t="s">
        <v>3568</v>
      </c>
      <c r="C1693" t="s">
        <v>3571</v>
      </c>
      <c r="D1693" t="s">
        <v>17</v>
      </c>
      <c r="E1693" t="s">
        <v>48</v>
      </c>
      <c r="F1693" t="s">
        <v>5260</v>
      </c>
      <c r="G1693" t="s">
        <v>8298</v>
      </c>
    </row>
    <row r="1694" spans="1:7" x14ac:dyDescent="0.3">
      <c r="A1694" t="s">
        <v>2158</v>
      </c>
      <c r="B1694" t="s">
        <v>3568</v>
      </c>
      <c r="C1694" t="s">
        <v>3571</v>
      </c>
      <c r="D1694" t="s">
        <v>17</v>
      </c>
      <c r="E1694" t="s">
        <v>49</v>
      </c>
      <c r="F1694" t="s">
        <v>5760</v>
      </c>
      <c r="G1694" t="s">
        <v>8299</v>
      </c>
    </row>
    <row r="1695" spans="1:7" x14ac:dyDescent="0.3">
      <c r="A1695" t="s">
        <v>2159</v>
      </c>
      <c r="B1695" t="s">
        <v>3568</v>
      </c>
      <c r="C1695" t="s">
        <v>3571</v>
      </c>
      <c r="D1695" t="s">
        <v>17</v>
      </c>
      <c r="E1695" t="s">
        <v>50</v>
      </c>
      <c r="F1695" t="s">
        <v>5108</v>
      </c>
      <c r="G1695" t="s">
        <v>8300</v>
      </c>
    </row>
    <row r="1696" spans="1:7" x14ac:dyDescent="0.3">
      <c r="A1696" t="s">
        <v>2160</v>
      </c>
      <c r="B1696" t="s">
        <v>3568</v>
      </c>
      <c r="C1696" t="s">
        <v>3571</v>
      </c>
      <c r="D1696" t="s">
        <v>17</v>
      </c>
      <c r="E1696" t="s">
        <v>51</v>
      </c>
      <c r="F1696" t="s">
        <v>5284</v>
      </c>
      <c r="G1696" t="s">
        <v>8301</v>
      </c>
    </row>
    <row r="1697" spans="1:7" x14ac:dyDescent="0.3">
      <c r="A1697" t="s">
        <v>2161</v>
      </c>
      <c r="B1697" t="s">
        <v>3568</v>
      </c>
      <c r="C1697" t="s">
        <v>3571</v>
      </c>
      <c r="D1697" t="s">
        <v>17</v>
      </c>
      <c r="E1697" t="s">
        <v>52</v>
      </c>
      <c r="F1697" t="s">
        <v>5316</v>
      </c>
      <c r="G1697" t="s">
        <v>8302</v>
      </c>
    </row>
    <row r="1698" spans="1:7" x14ac:dyDescent="0.3">
      <c r="A1698" t="s">
        <v>2162</v>
      </c>
      <c r="B1698" t="s">
        <v>3568</v>
      </c>
      <c r="C1698" t="s">
        <v>3571</v>
      </c>
      <c r="D1698" t="s">
        <v>17</v>
      </c>
      <c r="E1698" t="s">
        <v>53</v>
      </c>
      <c r="F1698" t="s">
        <v>5350</v>
      </c>
      <c r="G1698" t="s">
        <v>8303</v>
      </c>
    </row>
    <row r="1699" spans="1:7" x14ac:dyDescent="0.3">
      <c r="A1699" t="s">
        <v>2163</v>
      </c>
      <c r="B1699" t="s">
        <v>3568</v>
      </c>
      <c r="C1699" t="s">
        <v>3571</v>
      </c>
      <c r="D1699" t="s">
        <v>17</v>
      </c>
      <c r="E1699" t="s">
        <v>25</v>
      </c>
      <c r="F1699" t="s">
        <v>5236</v>
      </c>
      <c r="G1699" t="s">
        <v>8304</v>
      </c>
    </row>
    <row r="1700" spans="1:7" x14ac:dyDescent="0.3">
      <c r="A1700" t="s">
        <v>2164</v>
      </c>
      <c r="B1700" t="s">
        <v>3568</v>
      </c>
      <c r="C1700" t="s">
        <v>3571</v>
      </c>
      <c r="D1700" t="s">
        <v>17</v>
      </c>
      <c r="E1700" t="s">
        <v>54</v>
      </c>
      <c r="F1700" t="s">
        <v>5114</v>
      </c>
      <c r="G1700" t="s">
        <v>8305</v>
      </c>
    </row>
    <row r="1701" spans="1:7" x14ac:dyDescent="0.3">
      <c r="A1701" t="s">
        <v>2165</v>
      </c>
      <c r="B1701" t="s">
        <v>3568</v>
      </c>
      <c r="C1701" t="s">
        <v>3571</v>
      </c>
      <c r="D1701" t="s">
        <v>17</v>
      </c>
      <c r="E1701" t="s">
        <v>55</v>
      </c>
      <c r="F1701" t="s">
        <v>5342</v>
      </c>
      <c r="G1701" t="s">
        <v>8306</v>
      </c>
    </row>
    <row r="1702" spans="1:7" x14ac:dyDescent="0.3">
      <c r="A1702" t="s">
        <v>2166</v>
      </c>
      <c r="B1702" t="s">
        <v>3568</v>
      </c>
      <c r="C1702" t="s">
        <v>3571</v>
      </c>
      <c r="D1702" t="s">
        <v>17</v>
      </c>
      <c r="E1702" t="s">
        <v>56</v>
      </c>
      <c r="F1702" t="s">
        <v>5490</v>
      </c>
      <c r="G1702" t="s">
        <v>8307</v>
      </c>
    </row>
    <row r="1703" spans="1:7" x14ac:dyDescent="0.3">
      <c r="A1703" t="s">
        <v>2167</v>
      </c>
      <c r="B1703" t="s">
        <v>3568</v>
      </c>
      <c r="C1703" t="s">
        <v>3571</v>
      </c>
      <c r="D1703" t="s">
        <v>17</v>
      </c>
      <c r="E1703" t="s">
        <v>57</v>
      </c>
      <c r="F1703" t="s">
        <v>5768</v>
      </c>
      <c r="G1703" t="s">
        <v>8308</v>
      </c>
    </row>
    <row r="1704" spans="1:7" x14ac:dyDescent="0.3">
      <c r="A1704" t="s">
        <v>2168</v>
      </c>
      <c r="B1704" t="s">
        <v>3568</v>
      </c>
      <c r="C1704" t="s">
        <v>3571</v>
      </c>
      <c r="D1704" t="s">
        <v>17</v>
      </c>
      <c r="E1704" t="s">
        <v>58</v>
      </c>
      <c r="F1704" t="s">
        <v>5320</v>
      </c>
      <c r="G1704" t="s">
        <v>8309</v>
      </c>
    </row>
    <row r="1705" spans="1:7" x14ac:dyDescent="0.3">
      <c r="A1705" t="s">
        <v>2169</v>
      </c>
      <c r="B1705" t="s">
        <v>3568</v>
      </c>
      <c r="C1705" t="s">
        <v>3571</v>
      </c>
      <c r="D1705" t="s">
        <v>17</v>
      </c>
      <c r="E1705" t="s">
        <v>59</v>
      </c>
      <c r="F1705" t="s">
        <v>5152</v>
      </c>
      <c r="G1705" t="s">
        <v>8310</v>
      </c>
    </row>
    <row r="1706" spans="1:7" x14ac:dyDescent="0.3">
      <c r="A1706" t="s">
        <v>2170</v>
      </c>
      <c r="B1706" t="s">
        <v>3568</v>
      </c>
      <c r="C1706" t="s">
        <v>3571</v>
      </c>
      <c r="D1706" t="s">
        <v>17</v>
      </c>
      <c r="E1706" t="s">
        <v>60</v>
      </c>
      <c r="F1706" t="s">
        <v>5412</v>
      </c>
      <c r="G1706" t="s">
        <v>8311</v>
      </c>
    </row>
    <row r="1707" spans="1:7" x14ac:dyDescent="0.3">
      <c r="A1707" t="s">
        <v>2171</v>
      </c>
      <c r="B1707" t="s">
        <v>3568</v>
      </c>
      <c r="C1707" t="s">
        <v>3571</v>
      </c>
      <c r="D1707" t="s">
        <v>17</v>
      </c>
      <c r="E1707" t="s">
        <v>61</v>
      </c>
      <c r="F1707" t="s">
        <v>5656</v>
      </c>
      <c r="G1707" t="s">
        <v>8312</v>
      </c>
    </row>
    <row r="1708" spans="1:7" x14ac:dyDescent="0.3">
      <c r="A1708" t="s">
        <v>2172</v>
      </c>
      <c r="B1708" t="s">
        <v>3568</v>
      </c>
      <c r="C1708" t="s">
        <v>3571</v>
      </c>
      <c r="D1708" t="s">
        <v>17</v>
      </c>
      <c r="E1708" t="s">
        <v>21</v>
      </c>
      <c r="F1708" t="s">
        <v>5484</v>
      </c>
      <c r="G1708" t="s">
        <v>8313</v>
      </c>
    </row>
    <row r="1709" spans="1:7" x14ac:dyDescent="0.3">
      <c r="A1709" t="s">
        <v>2173</v>
      </c>
      <c r="B1709" t="s">
        <v>3568</v>
      </c>
      <c r="C1709" t="s">
        <v>3571</v>
      </c>
      <c r="D1709" t="s">
        <v>17</v>
      </c>
      <c r="E1709" t="s">
        <v>62</v>
      </c>
      <c r="F1709" t="s">
        <v>5222</v>
      </c>
      <c r="G1709" t="s">
        <v>8314</v>
      </c>
    </row>
    <row r="1710" spans="1:7" x14ac:dyDescent="0.3">
      <c r="A1710" t="s">
        <v>2174</v>
      </c>
      <c r="B1710" t="s">
        <v>3568</v>
      </c>
      <c r="C1710" t="s">
        <v>3571</v>
      </c>
      <c r="D1710" t="s">
        <v>17</v>
      </c>
      <c r="E1710" t="s">
        <v>63</v>
      </c>
      <c r="F1710" t="s">
        <v>5448</v>
      </c>
      <c r="G1710" t="s">
        <v>8315</v>
      </c>
    </row>
    <row r="1711" spans="1:7" x14ac:dyDescent="0.3">
      <c r="A1711" t="s">
        <v>2175</v>
      </c>
      <c r="B1711" t="s">
        <v>3568</v>
      </c>
      <c r="C1711" t="s">
        <v>3571</v>
      </c>
      <c r="D1711" t="s">
        <v>17</v>
      </c>
      <c r="E1711" t="s">
        <v>64</v>
      </c>
      <c r="F1711" t="s">
        <v>5574</v>
      </c>
      <c r="G1711" t="s">
        <v>8316</v>
      </c>
    </row>
    <row r="1712" spans="1:7" x14ac:dyDescent="0.3">
      <c r="A1712" t="s">
        <v>2176</v>
      </c>
      <c r="B1712" t="s">
        <v>3568</v>
      </c>
      <c r="C1712" t="s">
        <v>3571</v>
      </c>
      <c r="D1712" t="s">
        <v>17</v>
      </c>
      <c r="E1712" t="s">
        <v>65</v>
      </c>
      <c r="F1712" t="s">
        <v>5642</v>
      </c>
      <c r="G1712" t="s">
        <v>8317</v>
      </c>
    </row>
    <row r="1713" spans="1:7" x14ac:dyDescent="0.3">
      <c r="A1713" t="s">
        <v>2177</v>
      </c>
      <c r="B1713" t="s">
        <v>3568</v>
      </c>
      <c r="C1713" t="s">
        <v>3571</v>
      </c>
      <c r="D1713" t="s">
        <v>17</v>
      </c>
      <c r="E1713" t="s">
        <v>26</v>
      </c>
      <c r="F1713" t="s">
        <v>5762</v>
      </c>
      <c r="G1713" t="s">
        <v>8318</v>
      </c>
    </row>
    <row r="1714" spans="1:7" x14ac:dyDescent="0.3">
      <c r="A1714" t="s">
        <v>2178</v>
      </c>
      <c r="B1714" t="s">
        <v>3568</v>
      </c>
      <c r="C1714" t="s">
        <v>3571</v>
      </c>
      <c r="D1714" t="s">
        <v>17</v>
      </c>
      <c r="E1714" t="s">
        <v>66</v>
      </c>
      <c r="F1714" t="s">
        <v>5160</v>
      </c>
      <c r="G1714" t="s">
        <v>8319</v>
      </c>
    </row>
    <row r="1715" spans="1:7" x14ac:dyDescent="0.3">
      <c r="A1715" t="s">
        <v>2179</v>
      </c>
      <c r="B1715" t="s">
        <v>3568</v>
      </c>
      <c r="C1715" t="s">
        <v>3571</v>
      </c>
      <c r="D1715" t="s">
        <v>17</v>
      </c>
      <c r="E1715" t="s">
        <v>67</v>
      </c>
      <c r="F1715" t="s">
        <v>5228</v>
      </c>
      <c r="G1715" t="s">
        <v>8320</v>
      </c>
    </row>
    <row r="1716" spans="1:7" x14ac:dyDescent="0.3">
      <c r="A1716" t="s">
        <v>2180</v>
      </c>
      <c r="B1716" t="s">
        <v>3568</v>
      </c>
      <c r="C1716" t="s">
        <v>3571</v>
      </c>
      <c r="D1716" t="s">
        <v>17</v>
      </c>
      <c r="E1716" t="s">
        <v>68</v>
      </c>
      <c r="F1716" t="s">
        <v>5330</v>
      </c>
      <c r="G1716" t="s">
        <v>8321</v>
      </c>
    </row>
    <row r="1717" spans="1:7" x14ac:dyDescent="0.3">
      <c r="A1717" t="s">
        <v>2181</v>
      </c>
      <c r="B1717" t="s">
        <v>3568</v>
      </c>
      <c r="C1717" t="s">
        <v>3571</v>
      </c>
      <c r="D1717" t="s">
        <v>17</v>
      </c>
      <c r="E1717" t="s">
        <v>69</v>
      </c>
      <c r="F1717" t="s">
        <v>5558</v>
      </c>
      <c r="G1717" t="s">
        <v>8322</v>
      </c>
    </row>
    <row r="1718" spans="1:7" x14ac:dyDescent="0.3">
      <c r="A1718" t="s">
        <v>2182</v>
      </c>
      <c r="B1718" t="s">
        <v>3568</v>
      </c>
      <c r="C1718" t="s">
        <v>3571</v>
      </c>
      <c r="D1718" t="s">
        <v>17</v>
      </c>
      <c r="E1718" t="s">
        <v>70</v>
      </c>
      <c r="F1718" t="s">
        <v>5614</v>
      </c>
      <c r="G1718" t="s">
        <v>8323</v>
      </c>
    </row>
    <row r="1719" spans="1:7" x14ac:dyDescent="0.3">
      <c r="A1719" t="s">
        <v>2183</v>
      </c>
      <c r="B1719" t="s">
        <v>3568</v>
      </c>
      <c r="C1719" t="s">
        <v>3571</v>
      </c>
      <c r="D1719" t="s">
        <v>17</v>
      </c>
      <c r="E1719" t="s">
        <v>71</v>
      </c>
      <c r="F1719" t="s">
        <v>5778</v>
      </c>
      <c r="G1719" t="s">
        <v>8324</v>
      </c>
    </row>
    <row r="1720" spans="1:7" x14ac:dyDescent="0.3">
      <c r="A1720" t="s">
        <v>2184</v>
      </c>
      <c r="B1720" t="s">
        <v>3568</v>
      </c>
      <c r="C1720" t="s">
        <v>3571</v>
      </c>
      <c r="D1720" t="s">
        <v>17</v>
      </c>
      <c r="E1720" t="s">
        <v>72</v>
      </c>
      <c r="F1720" t="s">
        <v>5328</v>
      </c>
      <c r="G1720" t="s">
        <v>8325</v>
      </c>
    </row>
    <row r="1721" spans="1:7" x14ac:dyDescent="0.3">
      <c r="A1721" t="s">
        <v>2185</v>
      </c>
      <c r="B1721" t="s">
        <v>3568</v>
      </c>
      <c r="C1721" t="s">
        <v>3571</v>
      </c>
      <c r="D1721" t="s">
        <v>17</v>
      </c>
      <c r="E1721" t="s">
        <v>73</v>
      </c>
      <c r="F1721" t="s">
        <v>5402</v>
      </c>
      <c r="G1721" t="s">
        <v>8326</v>
      </c>
    </row>
    <row r="1722" spans="1:7" x14ac:dyDescent="0.3">
      <c r="A1722" t="s">
        <v>2186</v>
      </c>
      <c r="B1722" t="s">
        <v>3568</v>
      </c>
      <c r="C1722" t="s">
        <v>3571</v>
      </c>
      <c r="D1722" t="s">
        <v>17</v>
      </c>
      <c r="E1722" t="s">
        <v>74</v>
      </c>
      <c r="F1722" t="s">
        <v>5146</v>
      </c>
      <c r="G1722" t="s">
        <v>8327</v>
      </c>
    </row>
    <row r="1723" spans="1:7" x14ac:dyDescent="0.3">
      <c r="A1723" t="s">
        <v>2187</v>
      </c>
      <c r="B1723" t="s">
        <v>3568</v>
      </c>
      <c r="C1723" t="s">
        <v>3571</v>
      </c>
      <c r="D1723" t="s">
        <v>17</v>
      </c>
      <c r="E1723" t="s">
        <v>75</v>
      </c>
      <c r="F1723" t="s">
        <v>5636</v>
      </c>
      <c r="G1723" t="s">
        <v>8328</v>
      </c>
    </row>
    <row r="1724" spans="1:7" x14ac:dyDescent="0.3">
      <c r="A1724" t="s">
        <v>2188</v>
      </c>
      <c r="B1724" t="s">
        <v>3568</v>
      </c>
      <c r="C1724" t="s">
        <v>3571</v>
      </c>
      <c r="D1724" t="s">
        <v>17</v>
      </c>
      <c r="E1724" t="s">
        <v>76</v>
      </c>
      <c r="F1724" t="s">
        <v>5666</v>
      </c>
      <c r="G1724" t="s">
        <v>8329</v>
      </c>
    </row>
    <row r="1725" spans="1:7" x14ac:dyDescent="0.3">
      <c r="A1725" t="s">
        <v>2189</v>
      </c>
      <c r="B1725" t="s">
        <v>3568</v>
      </c>
      <c r="C1725" t="s">
        <v>3571</v>
      </c>
      <c r="D1725" t="s">
        <v>17</v>
      </c>
      <c r="E1725" t="s">
        <v>77</v>
      </c>
      <c r="F1725" t="s">
        <v>5344</v>
      </c>
      <c r="G1725" t="s">
        <v>8330</v>
      </c>
    </row>
    <row r="1726" spans="1:7" x14ac:dyDescent="0.3">
      <c r="A1726" t="s">
        <v>2190</v>
      </c>
      <c r="B1726" t="s">
        <v>3568</v>
      </c>
      <c r="C1726" t="s">
        <v>3571</v>
      </c>
      <c r="D1726" t="s">
        <v>17</v>
      </c>
      <c r="E1726" t="s">
        <v>78</v>
      </c>
      <c r="F1726" t="s">
        <v>5130</v>
      </c>
      <c r="G1726" t="s">
        <v>8331</v>
      </c>
    </row>
    <row r="1727" spans="1:7" x14ac:dyDescent="0.3">
      <c r="A1727" t="s">
        <v>2191</v>
      </c>
      <c r="B1727" t="s">
        <v>3568</v>
      </c>
      <c r="C1727" t="s">
        <v>3571</v>
      </c>
      <c r="D1727" t="s">
        <v>17</v>
      </c>
      <c r="E1727" t="s">
        <v>79</v>
      </c>
      <c r="F1727" t="s">
        <v>5504</v>
      </c>
      <c r="G1727" t="s">
        <v>8332</v>
      </c>
    </row>
    <row r="1728" spans="1:7" x14ac:dyDescent="0.3">
      <c r="A1728" t="s">
        <v>2192</v>
      </c>
      <c r="B1728" t="s">
        <v>3568</v>
      </c>
      <c r="C1728" t="s">
        <v>3571</v>
      </c>
      <c r="D1728" t="s">
        <v>17</v>
      </c>
      <c r="E1728" t="s">
        <v>80</v>
      </c>
      <c r="F1728" t="s">
        <v>5530</v>
      </c>
      <c r="G1728" t="s">
        <v>8333</v>
      </c>
    </row>
    <row r="1729" spans="1:7" x14ac:dyDescent="0.3">
      <c r="A1729" t="s">
        <v>2193</v>
      </c>
      <c r="B1729" t="s">
        <v>3568</v>
      </c>
      <c r="C1729" t="s">
        <v>3571</v>
      </c>
      <c r="D1729" t="s">
        <v>17</v>
      </c>
      <c r="E1729" t="s">
        <v>81</v>
      </c>
      <c r="F1729" t="s">
        <v>5788</v>
      </c>
      <c r="G1729" t="s">
        <v>8334</v>
      </c>
    </row>
    <row r="1730" spans="1:7" x14ac:dyDescent="0.3">
      <c r="A1730" t="s">
        <v>2194</v>
      </c>
      <c r="B1730" t="s">
        <v>3568</v>
      </c>
      <c r="C1730" t="s">
        <v>3571</v>
      </c>
      <c r="D1730" t="s">
        <v>17</v>
      </c>
      <c r="E1730" t="s">
        <v>82</v>
      </c>
      <c r="F1730" t="s">
        <v>5604</v>
      </c>
      <c r="G1730" t="s">
        <v>8335</v>
      </c>
    </row>
    <row r="1731" spans="1:7" x14ac:dyDescent="0.3">
      <c r="A1731" t="s">
        <v>2195</v>
      </c>
      <c r="B1731" t="s">
        <v>3568</v>
      </c>
      <c r="C1731" t="s">
        <v>3571</v>
      </c>
      <c r="D1731" t="s">
        <v>17</v>
      </c>
      <c r="E1731" t="s">
        <v>83</v>
      </c>
      <c r="F1731" t="s">
        <v>5142</v>
      </c>
      <c r="G1731" t="s">
        <v>8336</v>
      </c>
    </row>
    <row r="1732" spans="1:7" x14ac:dyDescent="0.3">
      <c r="A1732" t="s">
        <v>2196</v>
      </c>
      <c r="B1732" t="s">
        <v>3568</v>
      </c>
      <c r="C1732" t="s">
        <v>3571</v>
      </c>
      <c r="D1732" t="s">
        <v>17</v>
      </c>
      <c r="E1732" t="s">
        <v>84</v>
      </c>
      <c r="F1732" t="s">
        <v>5304</v>
      </c>
      <c r="G1732" t="s">
        <v>8337</v>
      </c>
    </row>
    <row r="1733" spans="1:7" x14ac:dyDescent="0.3">
      <c r="A1733" t="s">
        <v>2197</v>
      </c>
      <c r="B1733" t="s">
        <v>3568</v>
      </c>
      <c r="C1733" t="s">
        <v>3571</v>
      </c>
      <c r="D1733" t="s">
        <v>17</v>
      </c>
      <c r="E1733" t="s">
        <v>85</v>
      </c>
      <c r="F1733" t="s">
        <v>5334</v>
      </c>
      <c r="G1733" t="s">
        <v>8338</v>
      </c>
    </row>
    <row r="1734" spans="1:7" x14ac:dyDescent="0.3">
      <c r="A1734" t="s">
        <v>2198</v>
      </c>
      <c r="B1734" t="s">
        <v>3568</v>
      </c>
      <c r="C1734" t="s">
        <v>3571</v>
      </c>
      <c r="D1734" t="s">
        <v>17</v>
      </c>
      <c r="E1734" t="s">
        <v>86</v>
      </c>
      <c r="F1734" t="s">
        <v>5466</v>
      </c>
      <c r="G1734" t="s">
        <v>8339</v>
      </c>
    </row>
    <row r="1735" spans="1:7" x14ac:dyDescent="0.3">
      <c r="A1735" t="s">
        <v>2199</v>
      </c>
      <c r="B1735" t="s">
        <v>3568</v>
      </c>
      <c r="C1735" t="s">
        <v>3571</v>
      </c>
      <c r="D1735" t="s">
        <v>17</v>
      </c>
      <c r="E1735" t="s">
        <v>87</v>
      </c>
      <c r="F1735" t="s">
        <v>5658</v>
      </c>
      <c r="G1735" t="s">
        <v>8340</v>
      </c>
    </row>
    <row r="1736" spans="1:7" x14ac:dyDescent="0.3">
      <c r="A1736" t="s">
        <v>2200</v>
      </c>
      <c r="B1736" t="s">
        <v>3568</v>
      </c>
      <c r="C1736" t="s">
        <v>3571</v>
      </c>
      <c r="D1736" t="s">
        <v>17</v>
      </c>
      <c r="E1736" t="s">
        <v>88</v>
      </c>
      <c r="F1736" t="s">
        <v>5102</v>
      </c>
      <c r="G1736" t="s">
        <v>8341</v>
      </c>
    </row>
    <row r="1737" spans="1:7" x14ac:dyDescent="0.3">
      <c r="A1737" t="s">
        <v>2201</v>
      </c>
      <c r="B1737" t="s">
        <v>3568</v>
      </c>
      <c r="C1737" t="s">
        <v>3571</v>
      </c>
      <c r="D1737" t="s">
        <v>17</v>
      </c>
      <c r="E1737" t="s">
        <v>89</v>
      </c>
      <c r="F1737" t="s">
        <v>5158</v>
      </c>
      <c r="G1737" t="s">
        <v>8342</v>
      </c>
    </row>
    <row r="1738" spans="1:7" x14ac:dyDescent="0.3">
      <c r="A1738" t="s">
        <v>2202</v>
      </c>
      <c r="B1738" t="s">
        <v>3568</v>
      </c>
      <c r="C1738" t="s">
        <v>3571</v>
      </c>
      <c r="D1738" t="s">
        <v>17</v>
      </c>
      <c r="E1738" t="s">
        <v>90</v>
      </c>
      <c r="F1738" t="s">
        <v>5270</v>
      </c>
      <c r="G1738" t="s">
        <v>8343</v>
      </c>
    </row>
    <row r="1739" spans="1:7" x14ac:dyDescent="0.3">
      <c r="A1739" t="s">
        <v>2203</v>
      </c>
      <c r="B1739" t="s">
        <v>3568</v>
      </c>
      <c r="C1739" t="s">
        <v>3571</v>
      </c>
      <c r="D1739" t="s">
        <v>17</v>
      </c>
      <c r="E1739" t="s">
        <v>91</v>
      </c>
      <c r="F1739" t="s">
        <v>5272</v>
      </c>
      <c r="G1739" t="s">
        <v>8344</v>
      </c>
    </row>
    <row r="1740" spans="1:7" x14ac:dyDescent="0.3">
      <c r="A1740" t="s">
        <v>2204</v>
      </c>
      <c r="B1740" t="s">
        <v>3568</v>
      </c>
      <c r="C1740" t="s">
        <v>3571</v>
      </c>
      <c r="D1740" t="s">
        <v>17</v>
      </c>
      <c r="E1740" t="s">
        <v>92</v>
      </c>
      <c r="F1740" t="s">
        <v>5716</v>
      </c>
      <c r="G1740" t="s">
        <v>8345</v>
      </c>
    </row>
    <row r="1741" spans="1:7" x14ac:dyDescent="0.3">
      <c r="A1741" t="s">
        <v>2205</v>
      </c>
      <c r="B1741" t="s">
        <v>3568</v>
      </c>
      <c r="C1741" t="s">
        <v>3571</v>
      </c>
      <c r="D1741" t="s">
        <v>17</v>
      </c>
      <c r="E1741" t="s">
        <v>93</v>
      </c>
      <c r="F1741" t="s">
        <v>5670</v>
      </c>
      <c r="G1741" t="s">
        <v>8346</v>
      </c>
    </row>
    <row r="1742" spans="1:7" x14ac:dyDescent="0.3">
      <c r="A1742" t="s">
        <v>2206</v>
      </c>
      <c r="B1742" t="s">
        <v>3568</v>
      </c>
      <c r="C1742" t="s">
        <v>3571</v>
      </c>
      <c r="D1742" t="s">
        <v>17</v>
      </c>
      <c r="E1742" t="s">
        <v>94</v>
      </c>
      <c r="F1742" t="s">
        <v>5164</v>
      </c>
      <c r="G1742" t="s">
        <v>8347</v>
      </c>
    </row>
    <row r="1743" spans="1:7" x14ac:dyDescent="0.3">
      <c r="A1743" t="s">
        <v>2207</v>
      </c>
      <c r="B1743" t="s">
        <v>3568</v>
      </c>
      <c r="C1743" t="s">
        <v>3571</v>
      </c>
      <c r="D1743" t="s">
        <v>17</v>
      </c>
      <c r="E1743" t="s">
        <v>95</v>
      </c>
      <c r="F1743" t="s">
        <v>5382</v>
      </c>
      <c r="G1743" t="s">
        <v>8348</v>
      </c>
    </row>
    <row r="1744" spans="1:7" x14ac:dyDescent="0.3">
      <c r="A1744" t="s">
        <v>2208</v>
      </c>
      <c r="B1744" t="s">
        <v>3568</v>
      </c>
      <c r="C1744" t="s">
        <v>3571</v>
      </c>
      <c r="D1744" t="s">
        <v>17</v>
      </c>
      <c r="E1744" t="s">
        <v>96</v>
      </c>
      <c r="F1744" t="s">
        <v>5502</v>
      </c>
      <c r="G1744" t="s">
        <v>8349</v>
      </c>
    </row>
    <row r="1745" spans="1:7" x14ac:dyDescent="0.3">
      <c r="A1745" t="s">
        <v>2209</v>
      </c>
      <c r="B1745" t="s">
        <v>3568</v>
      </c>
      <c r="C1745" t="s">
        <v>3571</v>
      </c>
      <c r="D1745" t="s">
        <v>17</v>
      </c>
      <c r="E1745" t="s">
        <v>97</v>
      </c>
      <c r="F1745" t="s">
        <v>5584</v>
      </c>
      <c r="G1745" t="s">
        <v>8350</v>
      </c>
    </row>
    <row r="1746" spans="1:7" x14ac:dyDescent="0.3">
      <c r="A1746" t="s">
        <v>2210</v>
      </c>
      <c r="B1746" t="s">
        <v>3568</v>
      </c>
      <c r="C1746" t="s">
        <v>3571</v>
      </c>
      <c r="D1746" t="s">
        <v>17</v>
      </c>
      <c r="E1746" t="s">
        <v>98</v>
      </c>
      <c r="F1746" t="s">
        <v>5712</v>
      </c>
      <c r="G1746" t="s">
        <v>8351</v>
      </c>
    </row>
    <row r="1747" spans="1:7" x14ac:dyDescent="0.3">
      <c r="A1747" t="s">
        <v>2211</v>
      </c>
      <c r="B1747" t="s">
        <v>3568</v>
      </c>
      <c r="C1747" t="s">
        <v>3571</v>
      </c>
      <c r="D1747" t="s">
        <v>17</v>
      </c>
      <c r="E1747" t="s">
        <v>99</v>
      </c>
      <c r="F1747" t="s">
        <v>5606</v>
      </c>
      <c r="G1747" t="s">
        <v>8352</v>
      </c>
    </row>
    <row r="1748" spans="1:7" x14ac:dyDescent="0.3">
      <c r="A1748" t="s">
        <v>2212</v>
      </c>
      <c r="B1748" t="s">
        <v>3568</v>
      </c>
      <c r="C1748" t="s">
        <v>3571</v>
      </c>
      <c r="D1748" t="s">
        <v>17</v>
      </c>
      <c r="E1748" t="s">
        <v>100</v>
      </c>
      <c r="F1748" t="s">
        <v>5376</v>
      </c>
      <c r="G1748" t="s">
        <v>8353</v>
      </c>
    </row>
    <row r="1749" spans="1:7" x14ac:dyDescent="0.3">
      <c r="A1749" t="s">
        <v>2213</v>
      </c>
      <c r="B1749" t="s">
        <v>3568</v>
      </c>
      <c r="C1749" t="s">
        <v>3571</v>
      </c>
      <c r="D1749" t="s">
        <v>17</v>
      </c>
      <c r="E1749" t="s">
        <v>101</v>
      </c>
      <c r="F1749" t="s">
        <v>5480</v>
      </c>
      <c r="G1749" t="s">
        <v>8354</v>
      </c>
    </row>
    <row r="1750" spans="1:7" x14ac:dyDescent="0.3">
      <c r="A1750" t="s">
        <v>2214</v>
      </c>
      <c r="B1750" t="s">
        <v>3568</v>
      </c>
      <c r="C1750" t="s">
        <v>3571</v>
      </c>
      <c r="D1750" t="s">
        <v>17</v>
      </c>
      <c r="E1750" t="s">
        <v>102</v>
      </c>
      <c r="F1750" t="s">
        <v>5774</v>
      </c>
      <c r="G1750" t="s">
        <v>8355</v>
      </c>
    </row>
    <row r="1751" spans="1:7" x14ac:dyDescent="0.3">
      <c r="A1751" t="s">
        <v>2215</v>
      </c>
      <c r="B1751" t="s">
        <v>3568</v>
      </c>
      <c r="C1751" t="s">
        <v>3571</v>
      </c>
      <c r="D1751" t="s">
        <v>17</v>
      </c>
      <c r="E1751" t="s">
        <v>103</v>
      </c>
      <c r="F1751" t="s">
        <v>5618</v>
      </c>
      <c r="G1751" t="s">
        <v>8356</v>
      </c>
    </row>
    <row r="1752" spans="1:7" x14ac:dyDescent="0.3">
      <c r="A1752" t="s">
        <v>2216</v>
      </c>
      <c r="B1752" t="s">
        <v>3568</v>
      </c>
      <c r="C1752" t="s">
        <v>3571</v>
      </c>
      <c r="D1752" t="s">
        <v>17</v>
      </c>
      <c r="E1752" t="s">
        <v>104</v>
      </c>
      <c r="F1752" t="s">
        <v>5202</v>
      </c>
      <c r="G1752" t="s">
        <v>8357</v>
      </c>
    </row>
    <row r="1753" spans="1:7" x14ac:dyDescent="0.3">
      <c r="A1753" t="s">
        <v>2217</v>
      </c>
      <c r="B1753" t="s">
        <v>3568</v>
      </c>
      <c r="C1753" t="s">
        <v>3571</v>
      </c>
      <c r="D1753" t="s">
        <v>17</v>
      </c>
      <c r="E1753" t="s">
        <v>105</v>
      </c>
      <c r="F1753" t="s">
        <v>5210</v>
      </c>
      <c r="G1753" t="s">
        <v>8358</v>
      </c>
    </row>
    <row r="1754" spans="1:7" x14ac:dyDescent="0.3">
      <c r="A1754" t="s">
        <v>2218</v>
      </c>
      <c r="B1754" t="s">
        <v>3568</v>
      </c>
      <c r="C1754" t="s">
        <v>3571</v>
      </c>
      <c r="D1754" t="s">
        <v>17</v>
      </c>
      <c r="E1754" t="s">
        <v>106</v>
      </c>
      <c r="F1754" t="s">
        <v>5220</v>
      </c>
      <c r="G1754" t="s">
        <v>8359</v>
      </c>
    </row>
    <row r="1755" spans="1:7" x14ac:dyDescent="0.3">
      <c r="A1755" t="s">
        <v>2219</v>
      </c>
      <c r="B1755" t="s">
        <v>3568</v>
      </c>
      <c r="C1755" t="s">
        <v>3571</v>
      </c>
      <c r="D1755" t="s">
        <v>17</v>
      </c>
      <c r="E1755" t="s">
        <v>107</v>
      </c>
      <c r="F1755" t="s">
        <v>5262</v>
      </c>
      <c r="G1755" t="s">
        <v>8360</v>
      </c>
    </row>
    <row r="1756" spans="1:7" x14ac:dyDescent="0.3">
      <c r="A1756" t="s">
        <v>2220</v>
      </c>
      <c r="B1756" t="s">
        <v>3568</v>
      </c>
      <c r="C1756" t="s">
        <v>3571</v>
      </c>
      <c r="D1756" t="s">
        <v>17</v>
      </c>
      <c r="E1756" t="s">
        <v>108</v>
      </c>
      <c r="F1756" t="s">
        <v>5300</v>
      </c>
      <c r="G1756" t="s">
        <v>8361</v>
      </c>
    </row>
    <row r="1757" spans="1:7" x14ac:dyDescent="0.3">
      <c r="A1757" t="s">
        <v>2221</v>
      </c>
      <c r="B1757" t="s">
        <v>3568</v>
      </c>
      <c r="C1757" t="s">
        <v>3571</v>
      </c>
      <c r="D1757" t="s">
        <v>17</v>
      </c>
      <c r="E1757" t="s">
        <v>109</v>
      </c>
      <c r="F1757" t="s">
        <v>5366</v>
      </c>
      <c r="G1757" t="s">
        <v>8362</v>
      </c>
    </row>
    <row r="1758" spans="1:7" x14ac:dyDescent="0.3">
      <c r="A1758" t="s">
        <v>2222</v>
      </c>
      <c r="B1758" t="s">
        <v>3568</v>
      </c>
      <c r="C1758" t="s">
        <v>3571</v>
      </c>
      <c r="D1758" t="s">
        <v>17</v>
      </c>
      <c r="E1758" t="s">
        <v>110</v>
      </c>
      <c r="F1758" t="s">
        <v>5418</v>
      </c>
      <c r="G1758" t="s">
        <v>8363</v>
      </c>
    </row>
    <row r="1759" spans="1:7" x14ac:dyDescent="0.3">
      <c r="A1759" t="s">
        <v>2223</v>
      </c>
      <c r="B1759" t="s">
        <v>3568</v>
      </c>
      <c r="C1759" t="s">
        <v>3571</v>
      </c>
      <c r="D1759" t="s">
        <v>17</v>
      </c>
      <c r="E1759" t="s">
        <v>111</v>
      </c>
      <c r="F1759" t="s">
        <v>5426</v>
      </c>
      <c r="G1759" t="s">
        <v>8364</v>
      </c>
    </row>
    <row r="1760" spans="1:7" x14ac:dyDescent="0.3">
      <c r="A1760" t="s">
        <v>2224</v>
      </c>
      <c r="B1760" t="s">
        <v>3568</v>
      </c>
      <c r="C1760" t="s">
        <v>3571</v>
      </c>
      <c r="D1760" t="s">
        <v>17</v>
      </c>
      <c r="E1760" t="s">
        <v>112</v>
      </c>
      <c r="F1760" t="s">
        <v>5450</v>
      </c>
      <c r="G1760" t="s">
        <v>8365</v>
      </c>
    </row>
    <row r="1761" spans="1:7" x14ac:dyDescent="0.3">
      <c r="A1761" t="s">
        <v>2225</v>
      </c>
      <c r="B1761" t="s">
        <v>3568</v>
      </c>
      <c r="C1761" t="s">
        <v>3571</v>
      </c>
      <c r="D1761" t="s">
        <v>17</v>
      </c>
      <c r="E1761" t="s">
        <v>113</v>
      </c>
      <c r="F1761" t="s">
        <v>5476</v>
      </c>
      <c r="G1761" t="s">
        <v>8366</v>
      </c>
    </row>
    <row r="1762" spans="1:7" x14ac:dyDescent="0.3">
      <c r="A1762" t="s">
        <v>2226</v>
      </c>
      <c r="B1762" t="s">
        <v>3568</v>
      </c>
      <c r="C1762" t="s">
        <v>3571</v>
      </c>
      <c r="D1762" t="s">
        <v>17</v>
      </c>
      <c r="E1762" t="s">
        <v>114</v>
      </c>
      <c r="F1762" t="s">
        <v>5532</v>
      </c>
      <c r="G1762" t="s">
        <v>8367</v>
      </c>
    </row>
    <row r="1763" spans="1:7" x14ac:dyDescent="0.3">
      <c r="A1763" t="s">
        <v>2227</v>
      </c>
      <c r="B1763" t="s">
        <v>3568</v>
      </c>
      <c r="C1763" t="s">
        <v>3571</v>
      </c>
      <c r="D1763" t="s">
        <v>17</v>
      </c>
      <c r="E1763" t="s">
        <v>115</v>
      </c>
      <c r="F1763" t="s">
        <v>5536</v>
      </c>
      <c r="G1763" t="s">
        <v>8368</v>
      </c>
    </row>
    <row r="1764" spans="1:7" x14ac:dyDescent="0.3">
      <c r="A1764" t="s">
        <v>2228</v>
      </c>
      <c r="B1764" t="s">
        <v>3568</v>
      </c>
      <c r="C1764" t="s">
        <v>3571</v>
      </c>
      <c r="D1764" t="s">
        <v>17</v>
      </c>
      <c r="E1764" t="s">
        <v>116</v>
      </c>
      <c r="F1764" t="s">
        <v>5610</v>
      </c>
      <c r="G1764" t="s">
        <v>8369</v>
      </c>
    </row>
    <row r="1765" spans="1:7" x14ac:dyDescent="0.3">
      <c r="A1765" t="s">
        <v>2229</v>
      </c>
      <c r="B1765" t="s">
        <v>3568</v>
      </c>
      <c r="C1765" t="s">
        <v>3571</v>
      </c>
      <c r="D1765" t="s">
        <v>17</v>
      </c>
      <c r="E1765" t="s">
        <v>117</v>
      </c>
      <c r="F1765" t="s">
        <v>5630</v>
      </c>
      <c r="G1765" t="s">
        <v>8370</v>
      </c>
    </row>
    <row r="1766" spans="1:7" x14ac:dyDescent="0.3">
      <c r="A1766" t="s">
        <v>2230</v>
      </c>
      <c r="B1766" t="s">
        <v>3568</v>
      </c>
      <c r="C1766" t="s">
        <v>3571</v>
      </c>
      <c r="D1766" t="s">
        <v>17</v>
      </c>
      <c r="E1766" t="s">
        <v>118</v>
      </c>
      <c r="F1766" t="s">
        <v>5632</v>
      </c>
      <c r="G1766" t="s">
        <v>8371</v>
      </c>
    </row>
    <row r="1767" spans="1:7" x14ac:dyDescent="0.3">
      <c r="A1767" t="s">
        <v>2231</v>
      </c>
      <c r="B1767" t="s">
        <v>3568</v>
      </c>
      <c r="C1767" t="s">
        <v>3571</v>
      </c>
      <c r="D1767" t="s">
        <v>17</v>
      </c>
      <c r="E1767" t="s">
        <v>119</v>
      </c>
      <c r="F1767" t="s">
        <v>5704</v>
      </c>
      <c r="G1767" t="s">
        <v>8372</v>
      </c>
    </row>
    <row r="1768" spans="1:7" x14ac:dyDescent="0.3">
      <c r="A1768" t="s">
        <v>2232</v>
      </c>
      <c r="B1768" t="s">
        <v>3568</v>
      </c>
      <c r="C1768" t="s">
        <v>3571</v>
      </c>
      <c r="D1768" t="s">
        <v>17</v>
      </c>
      <c r="E1768" t="s">
        <v>120</v>
      </c>
      <c r="F1768" t="s">
        <v>5538</v>
      </c>
      <c r="G1768" t="s">
        <v>8373</v>
      </c>
    </row>
    <row r="1769" spans="1:7" x14ac:dyDescent="0.3">
      <c r="A1769" t="s">
        <v>2233</v>
      </c>
      <c r="B1769" t="s">
        <v>3568</v>
      </c>
      <c r="C1769" t="s">
        <v>3571</v>
      </c>
      <c r="D1769" t="s">
        <v>17</v>
      </c>
      <c r="E1769" t="s">
        <v>121</v>
      </c>
      <c r="F1769" t="s">
        <v>5336</v>
      </c>
      <c r="G1769" t="s">
        <v>8374</v>
      </c>
    </row>
    <row r="1770" spans="1:7" x14ac:dyDescent="0.3">
      <c r="A1770" t="s">
        <v>2234</v>
      </c>
      <c r="B1770" t="s">
        <v>3568</v>
      </c>
      <c r="C1770" t="s">
        <v>3571</v>
      </c>
      <c r="D1770" t="s">
        <v>17</v>
      </c>
      <c r="E1770" t="s">
        <v>122</v>
      </c>
      <c r="F1770" t="s">
        <v>5380</v>
      </c>
      <c r="G1770" t="s">
        <v>8375</v>
      </c>
    </row>
    <row r="1771" spans="1:7" x14ac:dyDescent="0.3">
      <c r="A1771" t="s">
        <v>2235</v>
      </c>
      <c r="B1771" t="s">
        <v>3568</v>
      </c>
      <c r="C1771" t="s">
        <v>3571</v>
      </c>
      <c r="D1771" t="s">
        <v>17</v>
      </c>
      <c r="E1771" t="s">
        <v>123</v>
      </c>
      <c r="F1771" t="s">
        <v>5428</v>
      </c>
      <c r="G1771" t="s">
        <v>8376</v>
      </c>
    </row>
    <row r="1772" spans="1:7" x14ac:dyDescent="0.3">
      <c r="A1772" t="s">
        <v>2236</v>
      </c>
      <c r="B1772" t="s">
        <v>3568</v>
      </c>
      <c r="C1772" t="s">
        <v>3571</v>
      </c>
      <c r="D1772" t="s">
        <v>17</v>
      </c>
      <c r="E1772" t="s">
        <v>124</v>
      </c>
      <c r="F1772" t="s">
        <v>5460</v>
      </c>
      <c r="G1772" t="s">
        <v>8377</v>
      </c>
    </row>
    <row r="1773" spans="1:7" x14ac:dyDescent="0.3">
      <c r="A1773" t="s">
        <v>2237</v>
      </c>
      <c r="B1773" t="s">
        <v>3568</v>
      </c>
      <c r="C1773" t="s">
        <v>3571</v>
      </c>
      <c r="D1773" t="s">
        <v>17</v>
      </c>
      <c r="E1773" t="s">
        <v>125</v>
      </c>
      <c r="F1773" t="s">
        <v>5506</v>
      </c>
      <c r="G1773" t="s">
        <v>8378</v>
      </c>
    </row>
    <row r="1774" spans="1:7" x14ac:dyDescent="0.3">
      <c r="A1774" t="s">
        <v>2238</v>
      </c>
      <c r="B1774" t="s">
        <v>3568</v>
      </c>
      <c r="C1774" t="s">
        <v>3571</v>
      </c>
      <c r="D1774" t="s">
        <v>17</v>
      </c>
      <c r="E1774" t="s">
        <v>126</v>
      </c>
      <c r="F1774" t="s">
        <v>5672</v>
      </c>
      <c r="G1774" t="s">
        <v>8379</v>
      </c>
    </row>
    <row r="1775" spans="1:7" x14ac:dyDescent="0.3">
      <c r="A1775" t="s">
        <v>2239</v>
      </c>
      <c r="B1775" t="s">
        <v>3568</v>
      </c>
      <c r="C1775" t="s">
        <v>3571</v>
      </c>
      <c r="D1775" t="s">
        <v>17</v>
      </c>
      <c r="E1775" t="s">
        <v>127</v>
      </c>
      <c r="F1775" t="s">
        <v>5178</v>
      </c>
      <c r="G1775" t="s">
        <v>8380</v>
      </c>
    </row>
    <row r="1776" spans="1:7" x14ac:dyDescent="0.3">
      <c r="A1776" t="s">
        <v>2240</v>
      </c>
      <c r="B1776" t="s">
        <v>3568</v>
      </c>
      <c r="C1776" t="s">
        <v>3571</v>
      </c>
      <c r="D1776" t="s">
        <v>17</v>
      </c>
      <c r="E1776" t="s">
        <v>128</v>
      </c>
      <c r="F1776" t="s">
        <v>5188</v>
      </c>
      <c r="G1776" t="s">
        <v>8381</v>
      </c>
    </row>
    <row r="1777" spans="1:7" x14ac:dyDescent="0.3">
      <c r="A1777" t="s">
        <v>2241</v>
      </c>
      <c r="B1777" t="s">
        <v>3568</v>
      </c>
      <c r="C1777" t="s">
        <v>3571</v>
      </c>
      <c r="D1777" t="s">
        <v>17</v>
      </c>
      <c r="E1777" t="s">
        <v>129</v>
      </c>
      <c r="F1777" t="s">
        <v>5392</v>
      </c>
      <c r="G1777" t="s">
        <v>8382</v>
      </c>
    </row>
    <row r="1778" spans="1:7" x14ac:dyDescent="0.3">
      <c r="A1778" t="s">
        <v>2242</v>
      </c>
      <c r="B1778" t="s">
        <v>3568</v>
      </c>
      <c r="C1778" t="s">
        <v>3571</v>
      </c>
      <c r="D1778" t="s">
        <v>17</v>
      </c>
      <c r="E1778" t="s">
        <v>130</v>
      </c>
      <c r="F1778" t="s">
        <v>5456</v>
      </c>
      <c r="G1778" t="s">
        <v>8383</v>
      </c>
    </row>
    <row r="1779" spans="1:7" x14ac:dyDescent="0.3">
      <c r="A1779" t="s">
        <v>2243</v>
      </c>
      <c r="B1779" t="s">
        <v>3568</v>
      </c>
      <c r="C1779" t="s">
        <v>3571</v>
      </c>
      <c r="D1779" t="s">
        <v>17</v>
      </c>
      <c r="E1779" t="s">
        <v>131</v>
      </c>
      <c r="F1779" t="s">
        <v>5498</v>
      </c>
      <c r="G1779" t="s">
        <v>8384</v>
      </c>
    </row>
    <row r="1780" spans="1:7" x14ac:dyDescent="0.3">
      <c r="A1780" t="s">
        <v>2244</v>
      </c>
      <c r="B1780" t="s">
        <v>3568</v>
      </c>
      <c r="C1780" t="s">
        <v>3571</v>
      </c>
      <c r="D1780" t="s">
        <v>17</v>
      </c>
      <c r="E1780" t="s">
        <v>132</v>
      </c>
      <c r="F1780" t="s">
        <v>5526</v>
      </c>
      <c r="G1780" t="s">
        <v>8385</v>
      </c>
    </row>
    <row r="1781" spans="1:7" x14ac:dyDescent="0.3">
      <c r="A1781" t="s">
        <v>2245</v>
      </c>
      <c r="B1781" t="s">
        <v>3568</v>
      </c>
      <c r="C1781" t="s">
        <v>3571</v>
      </c>
      <c r="D1781" t="s">
        <v>17</v>
      </c>
      <c r="E1781" t="s">
        <v>133</v>
      </c>
      <c r="F1781" t="s">
        <v>5546</v>
      </c>
      <c r="G1781" t="s">
        <v>8386</v>
      </c>
    </row>
    <row r="1782" spans="1:7" x14ac:dyDescent="0.3">
      <c r="A1782" t="s">
        <v>2246</v>
      </c>
      <c r="B1782" t="s">
        <v>3568</v>
      </c>
      <c r="C1782" t="s">
        <v>3571</v>
      </c>
      <c r="D1782" t="s">
        <v>17</v>
      </c>
      <c r="E1782" t="s">
        <v>134</v>
      </c>
      <c r="F1782" t="s">
        <v>5572</v>
      </c>
      <c r="G1782" t="s">
        <v>8387</v>
      </c>
    </row>
    <row r="1783" spans="1:7" x14ac:dyDescent="0.3">
      <c r="A1783" t="s">
        <v>2247</v>
      </c>
      <c r="B1783" t="s">
        <v>3568</v>
      </c>
      <c r="C1783" t="s">
        <v>3571</v>
      </c>
      <c r="D1783" t="s">
        <v>17</v>
      </c>
      <c r="E1783" t="s">
        <v>135</v>
      </c>
      <c r="F1783" t="s">
        <v>5708</v>
      </c>
      <c r="G1783" t="s">
        <v>8388</v>
      </c>
    </row>
    <row r="1784" spans="1:7" x14ac:dyDescent="0.3">
      <c r="A1784" t="s">
        <v>2248</v>
      </c>
      <c r="B1784" t="s">
        <v>3568</v>
      </c>
      <c r="C1784" t="s">
        <v>3571</v>
      </c>
      <c r="D1784" t="s">
        <v>17</v>
      </c>
      <c r="E1784" t="s">
        <v>136</v>
      </c>
      <c r="F1784" t="s">
        <v>5722</v>
      </c>
      <c r="G1784" t="s">
        <v>8389</v>
      </c>
    </row>
    <row r="1785" spans="1:7" x14ac:dyDescent="0.3">
      <c r="A1785" t="s">
        <v>2249</v>
      </c>
      <c r="B1785" t="s">
        <v>3568</v>
      </c>
      <c r="C1785" t="s">
        <v>3571</v>
      </c>
      <c r="D1785" t="s">
        <v>17</v>
      </c>
      <c r="E1785" t="s">
        <v>137</v>
      </c>
      <c r="F1785" t="s">
        <v>5230</v>
      </c>
      <c r="G1785" t="s">
        <v>8390</v>
      </c>
    </row>
    <row r="1786" spans="1:7" x14ac:dyDescent="0.3">
      <c r="A1786" t="s">
        <v>2250</v>
      </c>
      <c r="B1786" t="s">
        <v>3568</v>
      </c>
      <c r="C1786" t="s">
        <v>3571</v>
      </c>
      <c r="D1786" t="s">
        <v>17</v>
      </c>
      <c r="E1786" t="s">
        <v>138</v>
      </c>
      <c r="F1786" t="s">
        <v>5254</v>
      </c>
      <c r="G1786" t="s">
        <v>8391</v>
      </c>
    </row>
    <row r="1787" spans="1:7" x14ac:dyDescent="0.3">
      <c r="A1787" t="s">
        <v>2251</v>
      </c>
      <c r="B1787" t="s">
        <v>3568</v>
      </c>
      <c r="C1787" t="s">
        <v>3571</v>
      </c>
      <c r="D1787" t="s">
        <v>17</v>
      </c>
      <c r="E1787" t="s">
        <v>139</v>
      </c>
      <c r="F1787" t="s">
        <v>5274</v>
      </c>
      <c r="G1787" t="s">
        <v>8392</v>
      </c>
    </row>
    <row r="1788" spans="1:7" x14ac:dyDescent="0.3">
      <c r="A1788" t="s">
        <v>2252</v>
      </c>
      <c r="B1788" t="s">
        <v>3568</v>
      </c>
      <c r="C1788" t="s">
        <v>3571</v>
      </c>
      <c r="D1788" t="s">
        <v>17</v>
      </c>
      <c r="E1788" t="s">
        <v>27</v>
      </c>
      <c r="F1788" t="s">
        <v>5436</v>
      </c>
      <c r="G1788" t="s">
        <v>8393</v>
      </c>
    </row>
    <row r="1789" spans="1:7" x14ac:dyDescent="0.3">
      <c r="A1789" t="s">
        <v>2253</v>
      </c>
      <c r="B1789" t="s">
        <v>3568</v>
      </c>
      <c r="C1789" t="s">
        <v>3571</v>
      </c>
      <c r="D1789" t="s">
        <v>17</v>
      </c>
      <c r="E1789" t="s">
        <v>140</v>
      </c>
      <c r="F1789" t="s">
        <v>5512</v>
      </c>
      <c r="G1789" t="s">
        <v>8394</v>
      </c>
    </row>
    <row r="1790" spans="1:7" x14ac:dyDescent="0.3">
      <c r="A1790" t="s">
        <v>2254</v>
      </c>
      <c r="B1790" t="s">
        <v>3568</v>
      </c>
      <c r="C1790" t="s">
        <v>3571</v>
      </c>
      <c r="D1790" t="s">
        <v>17</v>
      </c>
      <c r="E1790" t="s">
        <v>141</v>
      </c>
      <c r="F1790" t="s">
        <v>5518</v>
      </c>
      <c r="G1790" t="s">
        <v>8395</v>
      </c>
    </row>
    <row r="1791" spans="1:7" x14ac:dyDescent="0.3">
      <c r="A1791" t="s">
        <v>2255</v>
      </c>
      <c r="B1791" t="s">
        <v>3568</v>
      </c>
      <c r="C1791" t="s">
        <v>3571</v>
      </c>
      <c r="D1791" t="s">
        <v>17</v>
      </c>
      <c r="E1791" t="s">
        <v>142</v>
      </c>
      <c r="F1791" t="s">
        <v>5640</v>
      </c>
      <c r="G1791" t="s">
        <v>8396</v>
      </c>
    </row>
    <row r="1792" spans="1:7" x14ac:dyDescent="0.3">
      <c r="A1792" t="s">
        <v>2256</v>
      </c>
      <c r="B1792" t="s">
        <v>3568</v>
      </c>
      <c r="C1792" t="s">
        <v>3571</v>
      </c>
      <c r="D1792" t="s">
        <v>17</v>
      </c>
      <c r="E1792" t="s">
        <v>143</v>
      </c>
      <c r="F1792" t="s">
        <v>5664</v>
      </c>
      <c r="G1792" t="s">
        <v>8397</v>
      </c>
    </row>
    <row r="1793" spans="1:7" x14ac:dyDescent="0.3">
      <c r="A1793" t="s">
        <v>2257</v>
      </c>
      <c r="B1793" t="s">
        <v>3568</v>
      </c>
      <c r="C1793" t="s">
        <v>3571</v>
      </c>
      <c r="D1793" t="s">
        <v>17</v>
      </c>
      <c r="E1793" t="s">
        <v>144</v>
      </c>
      <c r="F1793" t="s">
        <v>5698</v>
      </c>
      <c r="G1793" t="s">
        <v>8398</v>
      </c>
    </row>
    <row r="1794" spans="1:7" x14ac:dyDescent="0.3">
      <c r="A1794" t="s">
        <v>2258</v>
      </c>
      <c r="B1794" t="s">
        <v>3568</v>
      </c>
      <c r="C1794" t="s">
        <v>3571</v>
      </c>
      <c r="D1794" t="s">
        <v>17</v>
      </c>
      <c r="E1794" t="s">
        <v>145</v>
      </c>
      <c r="F1794" t="s">
        <v>5166</v>
      </c>
      <c r="G1794" t="s">
        <v>8399</v>
      </c>
    </row>
    <row r="1795" spans="1:7" x14ac:dyDescent="0.3">
      <c r="A1795" t="s">
        <v>2259</v>
      </c>
      <c r="B1795" t="s">
        <v>3568</v>
      </c>
      <c r="C1795" t="s">
        <v>3571</v>
      </c>
      <c r="D1795" t="s">
        <v>17</v>
      </c>
      <c r="E1795" t="s">
        <v>146</v>
      </c>
      <c r="F1795" t="s">
        <v>5174</v>
      </c>
      <c r="G1795" t="s">
        <v>8400</v>
      </c>
    </row>
    <row r="1796" spans="1:7" x14ac:dyDescent="0.3">
      <c r="A1796" t="s">
        <v>2260</v>
      </c>
      <c r="B1796" t="s">
        <v>3568</v>
      </c>
      <c r="C1796" t="s">
        <v>3571</v>
      </c>
      <c r="D1796" t="s">
        <v>17</v>
      </c>
      <c r="E1796" t="s">
        <v>147</v>
      </c>
      <c r="F1796" t="s">
        <v>5514</v>
      </c>
      <c r="G1796" t="s">
        <v>8401</v>
      </c>
    </row>
    <row r="1797" spans="1:7" x14ac:dyDescent="0.3">
      <c r="A1797" t="s">
        <v>2261</v>
      </c>
      <c r="B1797" t="s">
        <v>3568</v>
      </c>
      <c r="C1797" t="s">
        <v>3571</v>
      </c>
      <c r="D1797" t="s">
        <v>17</v>
      </c>
      <c r="E1797" t="s">
        <v>148</v>
      </c>
      <c r="F1797" t="s">
        <v>5256</v>
      </c>
      <c r="G1797" t="s">
        <v>8402</v>
      </c>
    </row>
    <row r="1798" spans="1:7" x14ac:dyDescent="0.3">
      <c r="A1798" t="s">
        <v>2262</v>
      </c>
      <c r="B1798" t="s">
        <v>3568</v>
      </c>
      <c r="C1798" t="s">
        <v>3571</v>
      </c>
      <c r="D1798" t="s">
        <v>17</v>
      </c>
      <c r="E1798" t="s">
        <v>149</v>
      </c>
      <c r="F1798" t="s">
        <v>5308</v>
      </c>
      <c r="G1798" t="s">
        <v>8403</v>
      </c>
    </row>
    <row r="1799" spans="1:7" x14ac:dyDescent="0.3">
      <c r="A1799" t="s">
        <v>2263</v>
      </c>
      <c r="B1799" t="s">
        <v>3568</v>
      </c>
      <c r="C1799" t="s">
        <v>3571</v>
      </c>
      <c r="D1799" t="s">
        <v>17</v>
      </c>
      <c r="E1799" t="s">
        <v>150</v>
      </c>
      <c r="F1799" t="s">
        <v>5374</v>
      </c>
      <c r="G1799" t="s">
        <v>8404</v>
      </c>
    </row>
    <row r="1800" spans="1:7" x14ac:dyDescent="0.3">
      <c r="A1800" t="s">
        <v>2264</v>
      </c>
      <c r="B1800" t="s">
        <v>3568</v>
      </c>
      <c r="C1800" t="s">
        <v>3571</v>
      </c>
      <c r="D1800" t="s">
        <v>17</v>
      </c>
      <c r="E1800" t="s">
        <v>151</v>
      </c>
      <c r="F1800" t="s">
        <v>5446</v>
      </c>
      <c r="G1800" t="s">
        <v>8405</v>
      </c>
    </row>
    <row r="1801" spans="1:7" x14ac:dyDescent="0.3">
      <c r="A1801" t="s">
        <v>2265</v>
      </c>
      <c r="B1801" t="s">
        <v>3568</v>
      </c>
      <c r="C1801" t="s">
        <v>3571</v>
      </c>
      <c r="D1801" t="s">
        <v>17</v>
      </c>
      <c r="E1801" t="s">
        <v>152</v>
      </c>
      <c r="F1801" t="s">
        <v>5622</v>
      </c>
      <c r="G1801" t="s">
        <v>8406</v>
      </c>
    </row>
    <row r="1802" spans="1:7" x14ac:dyDescent="0.3">
      <c r="A1802" t="s">
        <v>2266</v>
      </c>
      <c r="B1802" t="s">
        <v>3568</v>
      </c>
      <c r="C1802" t="s">
        <v>3571</v>
      </c>
      <c r="D1802" t="s">
        <v>17</v>
      </c>
      <c r="E1802" t="s">
        <v>153</v>
      </c>
      <c r="F1802" t="s">
        <v>5650</v>
      </c>
      <c r="G1802" t="s">
        <v>8407</v>
      </c>
    </row>
    <row r="1803" spans="1:7" x14ac:dyDescent="0.3">
      <c r="A1803" t="s">
        <v>2267</v>
      </c>
      <c r="B1803" t="s">
        <v>3568</v>
      </c>
      <c r="C1803" t="s">
        <v>3571</v>
      </c>
      <c r="D1803" t="s">
        <v>17</v>
      </c>
      <c r="E1803" t="s">
        <v>154</v>
      </c>
      <c r="F1803" t="s">
        <v>5654</v>
      </c>
      <c r="G1803" t="s">
        <v>8408</v>
      </c>
    </row>
    <row r="1804" spans="1:7" x14ac:dyDescent="0.3">
      <c r="A1804" t="s">
        <v>2268</v>
      </c>
      <c r="B1804" t="s">
        <v>3568</v>
      </c>
      <c r="C1804" t="s">
        <v>3571</v>
      </c>
      <c r="D1804" t="s">
        <v>17</v>
      </c>
      <c r="E1804" t="s">
        <v>155</v>
      </c>
      <c r="F1804" t="s">
        <v>5730</v>
      </c>
      <c r="G1804" t="s">
        <v>8409</v>
      </c>
    </row>
    <row r="1805" spans="1:7" x14ac:dyDescent="0.3">
      <c r="A1805" t="s">
        <v>2269</v>
      </c>
      <c r="B1805" t="s">
        <v>3568</v>
      </c>
      <c r="C1805" t="s">
        <v>3571</v>
      </c>
      <c r="D1805" t="s">
        <v>17</v>
      </c>
      <c r="E1805" t="s">
        <v>156</v>
      </c>
      <c r="F1805" t="s">
        <v>5764</v>
      </c>
      <c r="G1805" t="s">
        <v>8410</v>
      </c>
    </row>
    <row r="1806" spans="1:7" x14ac:dyDescent="0.3">
      <c r="A1806" t="s">
        <v>2270</v>
      </c>
      <c r="B1806" t="s">
        <v>3568</v>
      </c>
      <c r="C1806" t="s">
        <v>3571</v>
      </c>
      <c r="D1806" t="s">
        <v>17</v>
      </c>
      <c r="E1806" t="s">
        <v>157</v>
      </c>
      <c r="F1806" t="s">
        <v>5378</v>
      </c>
      <c r="G1806" t="s">
        <v>8411</v>
      </c>
    </row>
    <row r="1807" spans="1:7" x14ac:dyDescent="0.3">
      <c r="A1807" t="s">
        <v>2271</v>
      </c>
      <c r="B1807" t="s">
        <v>3568</v>
      </c>
      <c r="C1807" t="s">
        <v>3571</v>
      </c>
      <c r="D1807" t="s">
        <v>17</v>
      </c>
      <c r="E1807" t="s">
        <v>158</v>
      </c>
      <c r="F1807" t="s">
        <v>5212</v>
      </c>
      <c r="G1807" t="s">
        <v>8412</v>
      </c>
    </row>
    <row r="1808" spans="1:7" x14ac:dyDescent="0.3">
      <c r="A1808" t="s">
        <v>2272</v>
      </c>
      <c r="B1808" t="s">
        <v>3568</v>
      </c>
      <c r="C1808" t="s">
        <v>3571</v>
      </c>
      <c r="D1808" t="s">
        <v>17</v>
      </c>
      <c r="E1808" t="s">
        <v>159</v>
      </c>
      <c r="F1808" t="s">
        <v>5396</v>
      </c>
      <c r="G1808" t="s">
        <v>8413</v>
      </c>
    </row>
    <row r="1809" spans="1:7" x14ac:dyDescent="0.3">
      <c r="A1809" t="s">
        <v>2273</v>
      </c>
      <c r="B1809" t="s">
        <v>3568</v>
      </c>
      <c r="C1809" t="s">
        <v>3571</v>
      </c>
      <c r="D1809" t="s">
        <v>17</v>
      </c>
      <c r="E1809" t="s">
        <v>160</v>
      </c>
      <c r="F1809" t="s">
        <v>5508</v>
      </c>
      <c r="G1809" t="s">
        <v>8414</v>
      </c>
    </row>
    <row r="1810" spans="1:7" x14ac:dyDescent="0.3">
      <c r="A1810" t="s">
        <v>2274</v>
      </c>
      <c r="B1810" t="s">
        <v>3568</v>
      </c>
      <c r="C1810" t="s">
        <v>3571</v>
      </c>
      <c r="D1810" t="s">
        <v>17</v>
      </c>
      <c r="E1810" t="s">
        <v>161</v>
      </c>
      <c r="F1810" t="s">
        <v>5634</v>
      </c>
      <c r="G1810" t="s">
        <v>8415</v>
      </c>
    </row>
    <row r="1811" spans="1:7" x14ac:dyDescent="0.3">
      <c r="A1811" t="s">
        <v>2275</v>
      </c>
      <c r="B1811" t="s">
        <v>3568</v>
      </c>
      <c r="C1811" t="s">
        <v>3571</v>
      </c>
      <c r="D1811" t="s">
        <v>17</v>
      </c>
      <c r="E1811" t="s">
        <v>162</v>
      </c>
      <c r="F1811" t="s">
        <v>5678</v>
      </c>
      <c r="G1811" t="s">
        <v>8416</v>
      </c>
    </row>
    <row r="1812" spans="1:7" x14ac:dyDescent="0.3">
      <c r="A1812" t="s">
        <v>2276</v>
      </c>
      <c r="B1812" t="s">
        <v>3568</v>
      </c>
      <c r="C1812" t="s">
        <v>3571</v>
      </c>
      <c r="D1812" t="s">
        <v>17</v>
      </c>
      <c r="E1812" t="s">
        <v>163</v>
      </c>
      <c r="F1812" t="s">
        <v>5772</v>
      </c>
      <c r="G1812" t="s">
        <v>8417</v>
      </c>
    </row>
    <row r="1813" spans="1:7" x14ac:dyDescent="0.3">
      <c r="A1813" t="s">
        <v>2277</v>
      </c>
      <c r="B1813" t="s">
        <v>3568</v>
      </c>
      <c r="C1813" t="s">
        <v>3571</v>
      </c>
      <c r="D1813" t="s">
        <v>17</v>
      </c>
      <c r="E1813" t="s">
        <v>164</v>
      </c>
      <c r="F1813" t="s">
        <v>5782</v>
      </c>
      <c r="G1813" t="s">
        <v>8418</v>
      </c>
    </row>
    <row r="1814" spans="1:7" x14ac:dyDescent="0.3">
      <c r="A1814" t="s">
        <v>2278</v>
      </c>
      <c r="B1814" t="s">
        <v>3568</v>
      </c>
      <c r="C1814" t="s">
        <v>3571</v>
      </c>
      <c r="D1814" t="s">
        <v>17</v>
      </c>
      <c r="E1814" t="s">
        <v>165</v>
      </c>
      <c r="F1814" t="s">
        <v>5224</v>
      </c>
      <c r="G1814" t="s">
        <v>8419</v>
      </c>
    </row>
    <row r="1815" spans="1:7" x14ac:dyDescent="0.3">
      <c r="A1815" t="s">
        <v>2279</v>
      </c>
      <c r="B1815" t="s">
        <v>3568</v>
      </c>
      <c r="C1815" t="s">
        <v>3571</v>
      </c>
      <c r="D1815" t="s">
        <v>17</v>
      </c>
      <c r="E1815" t="s">
        <v>166</v>
      </c>
      <c r="F1815" t="s">
        <v>5238</v>
      </c>
      <c r="G1815" t="s">
        <v>8420</v>
      </c>
    </row>
    <row r="1816" spans="1:7" x14ac:dyDescent="0.3">
      <c r="A1816" t="s">
        <v>2280</v>
      </c>
      <c r="B1816" t="s">
        <v>3568</v>
      </c>
      <c r="C1816" t="s">
        <v>3571</v>
      </c>
      <c r="D1816" t="s">
        <v>17</v>
      </c>
      <c r="E1816" t="s">
        <v>167</v>
      </c>
      <c r="F1816" t="s">
        <v>5180</v>
      </c>
      <c r="G1816" t="s">
        <v>8421</v>
      </c>
    </row>
    <row r="1817" spans="1:7" x14ac:dyDescent="0.3">
      <c r="A1817" t="s">
        <v>2281</v>
      </c>
      <c r="B1817" t="s">
        <v>3568</v>
      </c>
      <c r="C1817" t="s">
        <v>3571</v>
      </c>
      <c r="D1817" t="s">
        <v>17</v>
      </c>
      <c r="E1817" t="s">
        <v>168</v>
      </c>
      <c r="F1817" t="s">
        <v>5280</v>
      </c>
      <c r="G1817" t="s">
        <v>8422</v>
      </c>
    </row>
    <row r="1818" spans="1:7" x14ac:dyDescent="0.3">
      <c r="A1818" t="s">
        <v>2282</v>
      </c>
      <c r="B1818" t="s">
        <v>3568</v>
      </c>
      <c r="C1818" t="s">
        <v>3571</v>
      </c>
      <c r="D1818" t="s">
        <v>17</v>
      </c>
      <c r="E1818" t="s">
        <v>169</v>
      </c>
      <c r="F1818" t="s">
        <v>5312</v>
      </c>
      <c r="G1818" t="s">
        <v>8423</v>
      </c>
    </row>
    <row r="1819" spans="1:7" x14ac:dyDescent="0.3">
      <c r="A1819" t="s">
        <v>2283</v>
      </c>
      <c r="B1819" t="s">
        <v>3568</v>
      </c>
      <c r="C1819" t="s">
        <v>3571</v>
      </c>
      <c r="D1819" t="s">
        <v>17</v>
      </c>
      <c r="E1819" t="s">
        <v>170</v>
      </c>
      <c r="F1819" t="s">
        <v>5414</v>
      </c>
      <c r="G1819" t="s">
        <v>8424</v>
      </c>
    </row>
    <row r="1820" spans="1:7" x14ac:dyDescent="0.3">
      <c r="A1820" t="s">
        <v>2284</v>
      </c>
      <c r="B1820" t="s">
        <v>3568</v>
      </c>
      <c r="C1820" t="s">
        <v>3571</v>
      </c>
      <c r="D1820" t="s">
        <v>17</v>
      </c>
      <c r="E1820" t="s">
        <v>171</v>
      </c>
      <c r="F1820" t="s">
        <v>5520</v>
      </c>
      <c r="G1820" t="s">
        <v>8425</v>
      </c>
    </row>
    <row r="1821" spans="1:7" x14ac:dyDescent="0.3">
      <c r="A1821" t="s">
        <v>2285</v>
      </c>
      <c r="B1821" t="s">
        <v>3568</v>
      </c>
      <c r="C1821" t="s">
        <v>3571</v>
      </c>
      <c r="D1821" t="s">
        <v>17</v>
      </c>
      <c r="E1821" t="s">
        <v>172</v>
      </c>
      <c r="F1821" t="s">
        <v>5696</v>
      </c>
      <c r="G1821" t="s">
        <v>8426</v>
      </c>
    </row>
    <row r="1822" spans="1:7" x14ac:dyDescent="0.3">
      <c r="A1822" t="s">
        <v>2286</v>
      </c>
      <c r="B1822" t="s">
        <v>3568</v>
      </c>
      <c r="C1822" t="s">
        <v>3571</v>
      </c>
      <c r="D1822" t="s">
        <v>17</v>
      </c>
      <c r="E1822" t="s">
        <v>173</v>
      </c>
      <c r="F1822" t="s">
        <v>5710</v>
      </c>
      <c r="G1822" t="s">
        <v>8427</v>
      </c>
    </row>
    <row r="1823" spans="1:7" x14ac:dyDescent="0.3">
      <c r="A1823" t="s">
        <v>2287</v>
      </c>
      <c r="B1823" t="s">
        <v>3568</v>
      </c>
      <c r="C1823" t="s">
        <v>3571</v>
      </c>
      <c r="D1823" t="s">
        <v>17</v>
      </c>
      <c r="E1823" t="s">
        <v>174</v>
      </c>
      <c r="F1823" t="s">
        <v>5724</v>
      </c>
      <c r="G1823" t="s">
        <v>8428</v>
      </c>
    </row>
    <row r="1824" spans="1:7" x14ac:dyDescent="0.3">
      <c r="A1824" t="s">
        <v>2288</v>
      </c>
      <c r="B1824" t="s">
        <v>3568</v>
      </c>
      <c r="C1824" t="s">
        <v>3571</v>
      </c>
      <c r="D1824" t="s">
        <v>17</v>
      </c>
      <c r="E1824" t="s">
        <v>175</v>
      </c>
      <c r="F1824" t="s">
        <v>5746</v>
      </c>
      <c r="G1824" t="s">
        <v>8429</v>
      </c>
    </row>
    <row r="1825" spans="1:7" x14ac:dyDescent="0.3">
      <c r="A1825" t="s">
        <v>2289</v>
      </c>
      <c r="B1825" t="s">
        <v>3568</v>
      </c>
      <c r="C1825" t="s">
        <v>3571</v>
      </c>
      <c r="D1825" t="s">
        <v>17</v>
      </c>
      <c r="E1825" t="s">
        <v>176</v>
      </c>
      <c r="F1825" t="s">
        <v>5310</v>
      </c>
      <c r="G1825" t="s">
        <v>8430</v>
      </c>
    </row>
    <row r="1826" spans="1:7" x14ac:dyDescent="0.3">
      <c r="A1826" t="s">
        <v>2290</v>
      </c>
      <c r="B1826" t="s">
        <v>3568</v>
      </c>
      <c r="C1826" t="s">
        <v>3571</v>
      </c>
      <c r="D1826" t="s">
        <v>17</v>
      </c>
      <c r="E1826" t="s">
        <v>177</v>
      </c>
      <c r="F1826" t="s">
        <v>5372</v>
      </c>
      <c r="G1826" t="s">
        <v>8431</v>
      </c>
    </row>
    <row r="1827" spans="1:7" x14ac:dyDescent="0.3">
      <c r="A1827" t="s">
        <v>2291</v>
      </c>
      <c r="B1827" t="s">
        <v>3568</v>
      </c>
      <c r="C1827" t="s">
        <v>3571</v>
      </c>
      <c r="D1827" t="s">
        <v>17</v>
      </c>
      <c r="E1827" t="s">
        <v>178</v>
      </c>
      <c r="F1827" t="s">
        <v>5122</v>
      </c>
      <c r="G1827" t="s">
        <v>8432</v>
      </c>
    </row>
    <row r="1828" spans="1:7" x14ac:dyDescent="0.3">
      <c r="A1828" t="s">
        <v>2292</v>
      </c>
      <c r="B1828" t="s">
        <v>3568</v>
      </c>
      <c r="C1828" t="s">
        <v>3571</v>
      </c>
      <c r="D1828" t="s">
        <v>17</v>
      </c>
      <c r="E1828" t="s">
        <v>179</v>
      </c>
      <c r="F1828" t="s">
        <v>5154</v>
      </c>
      <c r="G1828" t="s">
        <v>8433</v>
      </c>
    </row>
    <row r="1829" spans="1:7" x14ac:dyDescent="0.3">
      <c r="A1829" t="s">
        <v>2293</v>
      </c>
      <c r="B1829" t="s">
        <v>3568</v>
      </c>
      <c r="C1829" t="s">
        <v>3571</v>
      </c>
      <c r="D1829" t="s">
        <v>17</v>
      </c>
      <c r="E1829" t="s">
        <v>180</v>
      </c>
      <c r="F1829" t="s">
        <v>5232</v>
      </c>
      <c r="G1829" t="s">
        <v>8434</v>
      </c>
    </row>
    <row r="1830" spans="1:7" x14ac:dyDescent="0.3">
      <c r="A1830" t="s">
        <v>2294</v>
      </c>
      <c r="B1830" t="s">
        <v>3568</v>
      </c>
      <c r="C1830" t="s">
        <v>3571</v>
      </c>
      <c r="D1830" t="s">
        <v>17</v>
      </c>
      <c r="E1830" t="s">
        <v>181</v>
      </c>
      <c r="F1830" t="s">
        <v>5250</v>
      </c>
      <c r="G1830" t="s">
        <v>8435</v>
      </c>
    </row>
    <row r="1831" spans="1:7" x14ac:dyDescent="0.3">
      <c r="A1831" t="s">
        <v>2295</v>
      </c>
      <c r="B1831" t="s">
        <v>3568</v>
      </c>
      <c r="C1831" t="s">
        <v>3571</v>
      </c>
      <c r="D1831" t="s">
        <v>17</v>
      </c>
      <c r="E1831" t="s">
        <v>182</v>
      </c>
      <c r="F1831" t="s">
        <v>5400</v>
      </c>
      <c r="G1831" t="s">
        <v>8436</v>
      </c>
    </row>
    <row r="1832" spans="1:7" x14ac:dyDescent="0.3">
      <c r="A1832" t="s">
        <v>2296</v>
      </c>
      <c r="B1832" t="s">
        <v>3568</v>
      </c>
      <c r="C1832" t="s">
        <v>3571</v>
      </c>
      <c r="D1832" t="s">
        <v>17</v>
      </c>
      <c r="E1832" t="s">
        <v>183</v>
      </c>
      <c r="F1832" t="s">
        <v>5740</v>
      </c>
      <c r="G1832" t="s">
        <v>8437</v>
      </c>
    </row>
    <row r="1833" spans="1:7" x14ac:dyDescent="0.3">
      <c r="A1833" t="s">
        <v>2297</v>
      </c>
      <c r="B1833" t="s">
        <v>3568</v>
      </c>
      <c r="C1833" t="s">
        <v>3571</v>
      </c>
      <c r="D1833" t="s">
        <v>17</v>
      </c>
      <c r="E1833" t="s">
        <v>184</v>
      </c>
      <c r="F1833" t="s">
        <v>5404</v>
      </c>
      <c r="G1833" t="s">
        <v>8438</v>
      </c>
    </row>
    <row r="1834" spans="1:7" x14ac:dyDescent="0.3">
      <c r="A1834" t="s">
        <v>2298</v>
      </c>
      <c r="B1834" t="s">
        <v>3568</v>
      </c>
      <c r="C1834" t="s">
        <v>3571</v>
      </c>
      <c r="D1834" t="s">
        <v>17</v>
      </c>
      <c r="E1834" t="s">
        <v>185</v>
      </c>
      <c r="F1834" t="s">
        <v>5120</v>
      </c>
      <c r="G1834" t="s">
        <v>8439</v>
      </c>
    </row>
    <row r="1835" spans="1:7" x14ac:dyDescent="0.3">
      <c r="A1835" t="s">
        <v>2299</v>
      </c>
      <c r="B1835" t="s">
        <v>3568</v>
      </c>
      <c r="C1835" t="s">
        <v>3571</v>
      </c>
      <c r="D1835" t="s">
        <v>17</v>
      </c>
      <c r="E1835" t="s">
        <v>186</v>
      </c>
      <c r="F1835" t="s">
        <v>5134</v>
      </c>
      <c r="G1835" t="s">
        <v>8440</v>
      </c>
    </row>
    <row r="1836" spans="1:7" x14ac:dyDescent="0.3">
      <c r="A1836" t="s">
        <v>2300</v>
      </c>
      <c r="B1836" t="s">
        <v>3568</v>
      </c>
      <c r="C1836" t="s">
        <v>3571</v>
      </c>
      <c r="D1836" t="s">
        <v>17</v>
      </c>
      <c r="E1836" t="s">
        <v>187</v>
      </c>
      <c r="F1836" t="s">
        <v>5360</v>
      </c>
      <c r="G1836" t="s">
        <v>8441</v>
      </c>
    </row>
    <row r="1837" spans="1:7" x14ac:dyDescent="0.3">
      <c r="A1837" t="s">
        <v>2301</v>
      </c>
      <c r="B1837" t="s">
        <v>3568</v>
      </c>
      <c r="C1837" t="s">
        <v>3571</v>
      </c>
      <c r="D1837" t="s">
        <v>17</v>
      </c>
      <c r="E1837" t="s">
        <v>188</v>
      </c>
      <c r="F1837" t="s">
        <v>5452</v>
      </c>
      <c r="G1837" t="s">
        <v>8442</v>
      </c>
    </row>
    <row r="1838" spans="1:7" x14ac:dyDescent="0.3">
      <c r="A1838" t="s">
        <v>2302</v>
      </c>
      <c r="B1838" t="s">
        <v>3568</v>
      </c>
      <c r="C1838" t="s">
        <v>3571</v>
      </c>
      <c r="D1838" t="s">
        <v>17</v>
      </c>
      <c r="E1838" t="s">
        <v>189</v>
      </c>
      <c r="F1838" t="s">
        <v>5454</v>
      </c>
      <c r="G1838" t="s">
        <v>8443</v>
      </c>
    </row>
    <row r="1839" spans="1:7" x14ac:dyDescent="0.3">
      <c r="A1839" t="s">
        <v>2303</v>
      </c>
      <c r="B1839" t="s">
        <v>3568</v>
      </c>
      <c r="C1839" t="s">
        <v>3571</v>
      </c>
      <c r="D1839" t="s">
        <v>17</v>
      </c>
      <c r="E1839" t="s">
        <v>190</v>
      </c>
      <c r="F1839" t="s">
        <v>5462</v>
      </c>
      <c r="G1839" t="s">
        <v>8444</v>
      </c>
    </row>
    <row r="1840" spans="1:7" x14ac:dyDescent="0.3">
      <c r="A1840" t="s">
        <v>2304</v>
      </c>
      <c r="B1840" t="s">
        <v>3568</v>
      </c>
      <c r="C1840" t="s">
        <v>3571</v>
      </c>
      <c r="D1840" t="s">
        <v>17</v>
      </c>
      <c r="E1840" t="s">
        <v>191</v>
      </c>
      <c r="F1840" t="s">
        <v>5596</v>
      </c>
      <c r="G1840" t="s">
        <v>8445</v>
      </c>
    </row>
    <row r="1841" spans="1:7" x14ac:dyDescent="0.3">
      <c r="A1841" t="s">
        <v>2305</v>
      </c>
      <c r="B1841" t="s">
        <v>3568</v>
      </c>
      <c r="C1841" t="s">
        <v>3571</v>
      </c>
      <c r="D1841" t="s">
        <v>17</v>
      </c>
      <c r="E1841" t="s">
        <v>192</v>
      </c>
      <c r="F1841" t="s">
        <v>5600</v>
      </c>
      <c r="G1841" t="s">
        <v>8446</v>
      </c>
    </row>
    <row r="1842" spans="1:7" x14ac:dyDescent="0.3">
      <c r="A1842" t="s">
        <v>2306</v>
      </c>
      <c r="B1842" t="s">
        <v>3568</v>
      </c>
      <c r="C1842" t="s">
        <v>3571</v>
      </c>
      <c r="D1842" t="s">
        <v>17</v>
      </c>
      <c r="E1842" t="s">
        <v>193</v>
      </c>
      <c r="F1842" t="s">
        <v>5702</v>
      </c>
      <c r="G1842" t="s">
        <v>8447</v>
      </c>
    </row>
    <row r="1843" spans="1:7" x14ac:dyDescent="0.3">
      <c r="A1843" t="s">
        <v>2307</v>
      </c>
      <c r="B1843" t="s">
        <v>3568</v>
      </c>
      <c r="C1843" t="s">
        <v>3571</v>
      </c>
      <c r="D1843" t="s">
        <v>17</v>
      </c>
      <c r="E1843" t="s">
        <v>194</v>
      </c>
      <c r="F1843" t="s">
        <v>5706</v>
      </c>
      <c r="G1843" t="s">
        <v>8448</v>
      </c>
    </row>
    <row r="1844" spans="1:7" x14ac:dyDescent="0.3">
      <c r="A1844" t="s">
        <v>2308</v>
      </c>
      <c r="B1844" t="s">
        <v>3568</v>
      </c>
      <c r="C1844" t="s">
        <v>3571</v>
      </c>
      <c r="D1844" t="s">
        <v>17</v>
      </c>
      <c r="E1844" t="s">
        <v>195</v>
      </c>
      <c r="F1844" t="s">
        <v>5756</v>
      </c>
      <c r="G1844" t="s">
        <v>8449</v>
      </c>
    </row>
    <row r="1845" spans="1:7" x14ac:dyDescent="0.3">
      <c r="A1845" t="s">
        <v>2309</v>
      </c>
      <c r="B1845" t="s">
        <v>3568</v>
      </c>
      <c r="C1845" t="s">
        <v>3571</v>
      </c>
      <c r="D1845" t="s">
        <v>17</v>
      </c>
      <c r="E1845" t="s">
        <v>196</v>
      </c>
      <c r="F1845" t="s">
        <v>5784</v>
      </c>
      <c r="G1845" t="s">
        <v>8450</v>
      </c>
    </row>
    <row r="1846" spans="1:7" x14ac:dyDescent="0.3">
      <c r="A1846" t="s">
        <v>2310</v>
      </c>
      <c r="B1846" t="s">
        <v>3568</v>
      </c>
      <c r="C1846" t="s">
        <v>3571</v>
      </c>
      <c r="D1846" t="s">
        <v>17</v>
      </c>
      <c r="E1846" t="s">
        <v>197</v>
      </c>
      <c r="F1846" t="s">
        <v>5106</v>
      </c>
      <c r="G1846" t="s">
        <v>8451</v>
      </c>
    </row>
    <row r="1847" spans="1:7" x14ac:dyDescent="0.3">
      <c r="A1847" t="s">
        <v>2311</v>
      </c>
      <c r="B1847" t="s">
        <v>3568</v>
      </c>
      <c r="C1847" t="s">
        <v>3571</v>
      </c>
      <c r="D1847" t="s">
        <v>17</v>
      </c>
      <c r="E1847" t="s">
        <v>198</v>
      </c>
      <c r="F1847" t="s">
        <v>5184</v>
      </c>
      <c r="G1847" t="s">
        <v>8452</v>
      </c>
    </row>
    <row r="1848" spans="1:7" x14ac:dyDescent="0.3">
      <c r="A1848" t="s">
        <v>2312</v>
      </c>
      <c r="B1848" t="s">
        <v>3568</v>
      </c>
      <c r="C1848" t="s">
        <v>3571</v>
      </c>
      <c r="D1848" t="s">
        <v>17</v>
      </c>
      <c r="E1848" t="s">
        <v>199</v>
      </c>
      <c r="F1848" t="s">
        <v>5128</v>
      </c>
      <c r="G1848" t="s">
        <v>8453</v>
      </c>
    </row>
    <row r="1849" spans="1:7" x14ac:dyDescent="0.3">
      <c r="A1849" t="s">
        <v>2313</v>
      </c>
      <c r="B1849" t="s">
        <v>3568</v>
      </c>
      <c r="C1849" t="s">
        <v>3571</v>
      </c>
      <c r="D1849" t="s">
        <v>17</v>
      </c>
      <c r="E1849" t="s">
        <v>200</v>
      </c>
      <c r="F1849" t="s">
        <v>5196</v>
      </c>
      <c r="G1849" t="s">
        <v>8454</v>
      </c>
    </row>
    <row r="1850" spans="1:7" x14ac:dyDescent="0.3">
      <c r="A1850" t="s">
        <v>2314</v>
      </c>
      <c r="B1850" t="s">
        <v>3568</v>
      </c>
      <c r="C1850" t="s">
        <v>3571</v>
      </c>
      <c r="D1850" t="s">
        <v>17</v>
      </c>
      <c r="E1850" t="s">
        <v>201</v>
      </c>
      <c r="F1850" t="s">
        <v>5204</v>
      </c>
      <c r="G1850" t="s">
        <v>8455</v>
      </c>
    </row>
    <row r="1851" spans="1:7" x14ac:dyDescent="0.3">
      <c r="A1851" t="s">
        <v>2315</v>
      </c>
      <c r="B1851" t="s">
        <v>3568</v>
      </c>
      <c r="C1851" t="s">
        <v>3571</v>
      </c>
      <c r="D1851" t="s">
        <v>17</v>
      </c>
      <c r="E1851" t="s">
        <v>202</v>
      </c>
      <c r="F1851" t="s">
        <v>5208</v>
      </c>
      <c r="G1851" t="s">
        <v>8456</v>
      </c>
    </row>
    <row r="1852" spans="1:7" x14ac:dyDescent="0.3">
      <c r="A1852" t="s">
        <v>2316</v>
      </c>
      <c r="B1852" t="s">
        <v>3568</v>
      </c>
      <c r="C1852" t="s">
        <v>3571</v>
      </c>
      <c r="D1852" t="s">
        <v>17</v>
      </c>
      <c r="E1852" t="s">
        <v>203</v>
      </c>
      <c r="F1852" t="s">
        <v>5186</v>
      </c>
      <c r="G1852" t="s">
        <v>8457</v>
      </c>
    </row>
    <row r="1853" spans="1:7" x14ac:dyDescent="0.3">
      <c r="A1853" t="s">
        <v>2317</v>
      </c>
      <c r="B1853" t="s">
        <v>3568</v>
      </c>
      <c r="C1853" t="s">
        <v>3571</v>
      </c>
      <c r="D1853" t="s">
        <v>17</v>
      </c>
      <c r="E1853" t="s">
        <v>204</v>
      </c>
      <c r="F1853" t="s">
        <v>5266</v>
      </c>
      <c r="G1853" t="s">
        <v>8458</v>
      </c>
    </row>
    <row r="1854" spans="1:7" x14ac:dyDescent="0.3">
      <c r="A1854" t="s">
        <v>2318</v>
      </c>
      <c r="B1854" t="s">
        <v>3568</v>
      </c>
      <c r="C1854" t="s">
        <v>3571</v>
      </c>
      <c r="D1854" t="s">
        <v>17</v>
      </c>
      <c r="E1854" t="s">
        <v>205</v>
      </c>
      <c r="F1854" t="s">
        <v>5464</v>
      </c>
      <c r="G1854" t="s">
        <v>8459</v>
      </c>
    </row>
    <row r="1855" spans="1:7" x14ac:dyDescent="0.3">
      <c r="A1855" t="s">
        <v>2319</v>
      </c>
      <c r="B1855" t="s">
        <v>3568</v>
      </c>
      <c r="C1855" t="s">
        <v>3571</v>
      </c>
      <c r="D1855" t="s">
        <v>17</v>
      </c>
      <c r="E1855" t="s">
        <v>206</v>
      </c>
      <c r="F1855" t="s">
        <v>5470</v>
      </c>
      <c r="G1855" t="s">
        <v>8460</v>
      </c>
    </row>
    <row r="1856" spans="1:7" x14ac:dyDescent="0.3">
      <c r="A1856" t="s">
        <v>2320</v>
      </c>
      <c r="B1856" t="s">
        <v>3568</v>
      </c>
      <c r="C1856" t="s">
        <v>3571</v>
      </c>
      <c r="D1856" t="s">
        <v>17</v>
      </c>
      <c r="E1856" t="s">
        <v>207</v>
      </c>
      <c r="F1856" t="s">
        <v>5516</v>
      </c>
      <c r="G1856" t="s">
        <v>8461</v>
      </c>
    </row>
    <row r="1857" spans="1:7" x14ac:dyDescent="0.3">
      <c r="A1857" t="s">
        <v>2321</v>
      </c>
      <c r="B1857" t="s">
        <v>3568</v>
      </c>
      <c r="C1857" t="s">
        <v>3571</v>
      </c>
      <c r="D1857" t="s">
        <v>17</v>
      </c>
      <c r="E1857" t="s">
        <v>208</v>
      </c>
      <c r="F1857" t="s">
        <v>5540</v>
      </c>
      <c r="G1857" t="s">
        <v>8462</v>
      </c>
    </row>
    <row r="1858" spans="1:7" x14ac:dyDescent="0.3">
      <c r="A1858" t="s">
        <v>2322</v>
      </c>
      <c r="B1858" t="s">
        <v>3568</v>
      </c>
      <c r="C1858" t="s">
        <v>3571</v>
      </c>
      <c r="D1858" t="s">
        <v>17</v>
      </c>
      <c r="E1858" t="s">
        <v>209</v>
      </c>
      <c r="F1858" t="s">
        <v>5548</v>
      </c>
      <c r="G1858" t="s">
        <v>8463</v>
      </c>
    </row>
    <row r="1859" spans="1:7" x14ac:dyDescent="0.3">
      <c r="A1859" t="s">
        <v>2323</v>
      </c>
      <c r="B1859" t="s">
        <v>3568</v>
      </c>
      <c r="C1859" t="s">
        <v>3571</v>
      </c>
      <c r="D1859" t="s">
        <v>17</v>
      </c>
      <c r="E1859" t="s">
        <v>210</v>
      </c>
      <c r="F1859" t="s">
        <v>5602</v>
      </c>
      <c r="G1859" t="s">
        <v>8464</v>
      </c>
    </row>
    <row r="1860" spans="1:7" x14ac:dyDescent="0.3">
      <c r="A1860" t="s">
        <v>2324</v>
      </c>
      <c r="B1860" t="s">
        <v>3568</v>
      </c>
      <c r="C1860" t="s">
        <v>3571</v>
      </c>
      <c r="D1860" t="s">
        <v>17</v>
      </c>
      <c r="E1860" t="s">
        <v>211</v>
      </c>
      <c r="F1860" t="s">
        <v>5616</v>
      </c>
      <c r="G1860" t="s">
        <v>8465</v>
      </c>
    </row>
    <row r="1861" spans="1:7" x14ac:dyDescent="0.3">
      <c r="A1861" t="s">
        <v>2325</v>
      </c>
      <c r="B1861" t="s">
        <v>3568</v>
      </c>
      <c r="C1861" t="s">
        <v>3571</v>
      </c>
      <c r="D1861" t="s">
        <v>17</v>
      </c>
      <c r="E1861" t="s">
        <v>212</v>
      </c>
      <c r="F1861" t="s">
        <v>5620</v>
      </c>
      <c r="G1861" t="s">
        <v>8466</v>
      </c>
    </row>
    <row r="1862" spans="1:7" x14ac:dyDescent="0.3">
      <c r="A1862" t="s">
        <v>2326</v>
      </c>
      <c r="B1862" t="s">
        <v>3568</v>
      </c>
      <c r="C1862" t="s">
        <v>3571</v>
      </c>
      <c r="D1862" t="s">
        <v>17</v>
      </c>
      <c r="E1862" t="s">
        <v>213</v>
      </c>
      <c r="F1862" t="s">
        <v>5662</v>
      </c>
      <c r="G1862" t="s">
        <v>8467</v>
      </c>
    </row>
    <row r="1863" spans="1:7" x14ac:dyDescent="0.3">
      <c r="A1863" t="s">
        <v>2327</v>
      </c>
      <c r="B1863" t="s">
        <v>3568</v>
      </c>
      <c r="C1863" t="s">
        <v>3571</v>
      </c>
      <c r="D1863" t="s">
        <v>17</v>
      </c>
      <c r="E1863" t="s">
        <v>214</v>
      </c>
      <c r="F1863" t="s">
        <v>5668</v>
      </c>
      <c r="G1863" t="s">
        <v>8468</v>
      </c>
    </row>
    <row r="1864" spans="1:7" x14ac:dyDescent="0.3">
      <c r="A1864" t="s">
        <v>2328</v>
      </c>
      <c r="B1864" t="s">
        <v>3568</v>
      </c>
      <c r="C1864" t="s">
        <v>3571</v>
      </c>
      <c r="D1864" t="s">
        <v>17</v>
      </c>
      <c r="E1864" t="s">
        <v>215</v>
      </c>
      <c r="F1864" t="s">
        <v>5676</v>
      </c>
      <c r="G1864" t="s">
        <v>8469</v>
      </c>
    </row>
    <row r="1865" spans="1:7" x14ac:dyDescent="0.3">
      <c r="A1865" t="s">
        <v>2329</v>
      </c>
      <c r="B1865" t="s">
        <v>3568</v>
      </c>
      <c r="C1865" t="s">
        <v>3571</v>
      </c>
      <c r="D1865" t="s">
        <v>17</v>
      </c>
      <c r="E1865" t="s">
        <v>216</v>
      </c>
      <c r="F1865" t="s">
        <v>5688</v>
      </c>
      <c r="G1865" t="s">
        <v>8470</v>
      </c>
    </row>
    <row r="1866" spans="1:7" x14ac:dyDescent="0.3">
      <c r="A1866" t="s">
        <v>2330</v>
      </c>
      <c r="B1866" t="s">
        <v>3568</v>
      </c>
      <c r="C1866" t="s">
        <v>3571</v>
      </c>
      <c r="D1866" t="s">
        <v>17</v>
      </c>
      <c r="E1866" t="s">
        <v>217</v>
      </c>
      <c r="F1866" t="s">
        <v>5754</v>
      </c>
      <c r="G1866" t="s">
        <v>8471</v>
      </c>
    </row>
    <row r="1867" spans="1:7" x14ac:dyDescent="0.3">
      <c r="A1867" t="s">
        <v>2331</v>
      </c>
      <c r="B1867" t="s">
        <v>3568</v>
      </c>
      <c r="C1867" t="s">
        <v>3571</v>
      </c>
      <c r="D1867" t="s">
        <v>17</v>
      </c>
      <c r="E1867" t="s">
        <v>218</v>
      </c>
      <c r="F1867" t="s">
        <v>5786</v>
      </c>
      <c r="G1867" t="s">
        <v>8472</v>
      </c>
    </row>
    <row r="1868" spans="1:7" x14ac:dyDescent="0.3">
      <c r="A1868" t="s">
        <v>2332</v>
      </c>
      <c r="B1868" t="s">
        <v>3568</v>
      </c>
      <c r="C1868" t="s">
        <v>3571</v>
      </c>
      <c r="D1868" t="s">
        <v>17</v>
      </c>
      <c r="E1868" t="s">
        <v>219</v>
      </c>
      <c r="F1868" t="s">
        <v>5728</v>
      </c>
      <c r="G1868" t="s">
        <v>8473</v>
      </c>
    </row>
    <row r="1869" spans="1:7" x14ac:dyDescent="0.3">
      <c r="A1869" t="s">
        <v>2333</v>
      </c>
      <c r="B1869" t="s">
        <v>3568</v>
      </c>
      <c r="C1869" t="s">
        <v>3571</v>
      </c>
      <c r="D1869" t="s">
        <v>17</v>
      </c>
      <c r="E1869" t="s">
        <v>220</v>
      </c>
      <c r="F1869" t="s">
        <v>5156</v>
      </c>
      <c r="G1869" t="s">
        <v>8474</v>
      </c>
    </row>
    <row r="1870" spans="1:7" x14ac:dyDescent="0.3">
      <c r="A1870" t="s">
        <v>2334</v>
      </c>
      <c r="B1870" t="s">
        <v>3568</v>
      </c>
      <c r="C1870" t="s">
        <v>3571</v>
      </c>
      <c r="D1870" t="s">
        <v>17</v>
      </c>
      <c r="E1870" t="s">
        <v>221</v>
      </c>
      <c r="F1870" t="s">
        <v>5242</v>
      </c>
      <c r="G1870" t="s">
        <v>8475</v>
      </c>
    </row>
    <row r="1871" spans="1:7" x14ac:dyDescent="0.3">
      <c r="A1871" t="s">
        <v>2335</v>
      </c>
      <c r="B1871" t="s">
        <v>3568</v>
      </c>
      <c r="C1871" t="s">
        <v>3571</v>
      </c>
      <c r="D1871" t="s">
        <v>17</v>
      </c>
      <c r="E1871" t="s">
        <v>222</v>
      </c>
      <c r="F1871" t="s">
        <v>5252</v>
      </c>
      <c r="G1871" t="s">
        <v>8476</v>
      </c>
    </row>
    <row r="1872" spans="1:7" x14ac:dyDescent="0.3">
      <c r="A1872" t="s">
        <v>2336</v>
      </c>
      <c r="B1872" t="s">
        <v>3568</v>
      </c>
      <c r="C1872" t="s">
        <v>3571</v>
      </c>
      <c r="D1872" t="s">
        <v>17</v>
      </c>
      <c r="E1872" t="s">
        <v>223</v>
      </c>
      <c r="F1872" t="s">
        <v>5282</v>
      </c>
      <c r="G1872" t="s">
        <v>8477</v>
      </c>
    </row>
    <row r="1873" spans="1:7" x14ac:dyDescent="0.3">
      <c r="A1873" t="s">
        <v>2337</v>
      </c>
      <c r="B1873" t="s">
        <v>3568</v>
      </c>
      <c r="C1873" t="s">
        <v>3571</v>
      </c>
      <c r="D1873" t="s">
        <v>17</v>
      </c>
      <c r="E1873" t="s">
        <v>224</v>
      </c>
      <c r="F1873" t="s">
        <v>5294</v>
      </c>
      <c r="G1873" t="s">
        <v>8478</v>
      </c>
    </row>
    <row r="1874" spans="1:7" x14ac:dyDescent="0.3">
      <c r="A1874" t="s">
        <v>2338</v>
      </c>
      <c r="B1874" t="s">
        <v>3568</v>
      </c>
      <c r="C1874" t="s">
        <v>3571</v>
      </c>
      <c r="D1874" t="s">
        <v>17</v>
      </c>
      <c r="E1874" t="s">
        <v>225</v>
      </c>
      <c r="F1874" t="s">
        <v>5298</v>
      </c>
      <c r="G1874" t="s">
        <v>8479</v>
      </c>
    </row>
    <row r="1875" spans="1:7" x14ac:dyDescent="0.3">
      <c r="A1875" t="s">
        <v>2339</v>
      </c>
      <c r="B1875" t="s">
        <v>3568</v>
      </c>
      <c r="C1875" t="s">
        <v>3571</v>
      </c>
      <c r="D1875" t="s">
        <v>17</v>
      </c>
      <c r="E1875" t="s">
        <v>226</v>
      </c>
      <c r="F1875" t="s">
        <v>5370</v>
      </c>
      <c r="G1875" t="s">
        <v>8480</v>
      </c>
    </row>
    <row r="1876" spans="1:7" x14ac:dyDescent="0.3">
      <c r="A1876" t="s">
        <v>2340</v>
      </c>
      <c r="B1876" t="s">
        <v>3568</v>
      </c>
      <c r="C1876" t="s">
        <v>3571</v>
      </c>
      <c r="D1876" t="s">
        <v>17</v>
      </c>
      <c r="E1876" t="s">
        <v>227</v>
      </c>
      <c r="F1876" t="s">
        <v>5394</v>
      </c>
      <c r="G1876" t="s">
        <v>8481</v>
      </c>
    </row>
    <row r="1877" spans="1:7" x14ac:dyDescent="0.3">
      <c r="A1877" t="s">
        <v>2341</v>
      </c>
      <c r="B1877" t="s">
        <v>3568</v>
      </c>
      <c r="C1877" t="s">
        <v>3571</v>
      </c>
      <c r="D1877" t="s">
        <v>17</v>
      </c>
      <c r="E1877" t="s">
        <v>228</v>
      </c>
      <c r="F1877" t="s">
        <v>5442</v>
      </c>
      <c r="G1877" t="s">
        <v>8482</v>
      </c>
    </row>
    <row r="1878" spans="1:7" x14ac:dyDescent="0.3">
      <c r="A1878" t="s">
        <v>2342</v>
      </c>
      <c r="B1878" t="s">
        <v>3568</v>
      </c>
      <c r="C1878" t="s">
        <v>3571</v>
      </c>
      <c r="D1878" t="s">
        <v>17</v>
      </c>
      <c r="E1878" t="s">
        <v>229</v>
      </c>
      <c r="F1878" t="s">
        <v>5468</v>
      </c>
      <c r="G1878" t="s">
        <v>8483</v>
      </c>
    </row>
    <row r="1879" spans="1:7" x14ac:dyDescent="0.3">
      <c r="A1879" t="s">
        <v>2343</v>
      </c>
      <c r="B1879" t="s">
        <v>3568</v>
      </c>
      <c r="C1879" t="s">
        <v>3571</v>
      </c>
      <c r="D1879" t="s">
        <v>17</v>
      </c>
      <c r="E1879" t="s">
        <v>230</v>
      </c>
      <c r="F1879" t="s">
        <v>5488</v>
      </c>
      <c r="G1879" t="s">
        <v>8484</v>
      </c>
    </row>
    <row r="1880" spans="1:7" x14ac:dyDescent="0.3">
      <c r="A1880" t="s">
        <v>2344</v>
      </c>
      <c r="B1880" t="s">
        <v>3568</v>
      </c>
      <c r="C1880" t="s">
        <v>3571</v>
      </c>
      <c r="D1880" t="s">
        <v>17</v>
      </c>
      <c r="E1880" t="s">
        <v>231</v>
      </c>
      <c r="F1880" t="s">
        <v>5528</v>
      </c>
      <c r="G1880" t="s">
        <v>8485</v>
      </c>
    </row>
    <row r="1881" spans="1:7" x14ac:dyDescent="0.3">
      <c r="A1881" t="s">
        <v>2345</v>
      </c>
      <c r="B1881" t="s">
        <v>3568</v>
      </c>
      <c r="C1881" t="s">
        <v>3571</v>
      </c>
      <c r="D1881" t="s">
        <v>17</v>
      </c>
      <c r="E1881" t="s">
        <v>232</v>
      </c>
      <c r="F1881" t="s">
        <v>5544</v>
      </c>
      <c r="G1881" t="s">
        <v>8486</v>
      </c>
    </row>
    <row r="1882" spans="1:7" x14ac:dyDescent="0.3">
      <c r="A1882" t="s">
        <v>2346</v>
      </c>
      <c r="B1882" t="s">
        <v>3568</v>
      </c>
      <c r="C1882" t="s">
        <v>3571</v>
      </c>
      <c r="D1882" t="s">
        <v>17</v>
      </c>
      <c r="E1882" t="s">
        <v>233</v>
      </c>
      <c r="F1882" t="s">
        <v>5560</v>
      </c>
      <c r="G1882" t="s">
        <v>8487</v>
      </c>
    </row>
    <row r="1883" spans="1:7" x14ac:dyDescent="0.3">
      <c r="A1883" t="s">
        <v>2347</v>
      </c>
      <c r="B1883" t="s">
        <v>3568</v>
      </c>
      <c r="C1883" t="s">
        <v>3571</v>
      </c>
      <c r="D1883" t="s">
        <v>17</v>
      </c>
      <c r="E1883" t="s">
        <v>234</v>
      </c>
      <c r="F1883" t="s">
        <v>5652</v>
      </c>
      <c r="G1883" t="s">
        <v>8488</v>
      </c>
    </row>
    <row r="1884" spans="1:7" x14ac:dyDescent="0.3">
      <c r="A1884" t="s">
        <v>2348</v>
      </c>
      <c r="B1884" t="s">
        <v>3568</v>
      </c>
      <c r="C1884" t="s">
        <v>3571</v>
      </c>
      <c r="D1884" t="s">
        <v>17</v>
      </c>
      <c r="E1884" t="s">
        <v>235</v>
      </c>
      <c r="F1884" t="s">
        <v>5732</v>
      </c>
      <c r="G1884" t="s">
        <v>8489</v>
      </c>
    </row>
    <row r="1885" spans="1:7" x14ac:dyDescent="0.3">
      <c r="A1885" t="s">
        <v>2349</v>
      </c>
      <c r="B1885" t="s">
        <v>3568</v>
      </c>
      <c r="C1885" t="s">
        <v>3571</v>
      </c>
      <c r="D1885" t="s">
        <v>17</v>
      </c>
      <c r="E1885" t="s">
        <v>236</v>
      </c>
      <c r="F1885" t="s">
        <v>5744</v>
      </c>
      <c r="G1885" t="s">
        <v>8490</v>
      </c>
    </row>
    <row r="1886" spans="1:7" x14ac:dyDescent="0.3">
      <c r="A1886" t="s">
        <v>2350</v>
      </c>
      <c r="B1886" t="s">
        <v>3568</v>
      </c>
      <c r="C1886" t="s">
        <v>3571</v>
      </c>
      <c r="D1886" t="s">
        <v>17</v>
      </c>
      <c r="E1886" t="s">
        <v>237</v>
      </c>
      <c r="F1886" t="s">
        <v>5770</v>
      </c>
      <c r="G1886" t="s">
        <v>8491</v>
      </c>
    </row>
    <row r="1887" spans="1:7" x14ac:dyDescent="0.3">
      <c r="A1887" t="s">
        <v>2351</v>
      </c>
      <c r="B1887" t="s">
        <v>3568</v>
      </c>
      <c r="C1887" t="s">
        <v>3571</v>
      </c>
      <c r="D1887" t="s">
        <v>17</v>
      </c>
      <c r="E1887" t="s">
        <v>238</v>
      </c>
      <c r="F1887" t="s">
        <v>5776</v>
      </c>
      <c r="G1887" t="s">
        <v>8492</v>
      </c>
    </row>
    <row r="1888" spans="1:7" x14ac:dyDescent="0.3">
      <c r="A1888" t="s">
        <v>2352</v>
      </c>
      <c r="B1888" t="s">
        <v>3568</v>
      </c>
      <c r="C1888" t="s">
        <v>3571</v>
      </c>
      <c r="D1888" t="s">
        <v>17</v>
      </c>
      <c r="E1888" t="s">
        <v>239</v>
      </c>
      <c r="F1888" t="s">
        <v>5190</v>
      </c>
      <c r="G1888" t="s">
        <v>8493</v>
      </c>
    </row>
    <row r="1889" spans="1:7" x14ac:dyDescent="0.3">
      <c r="A1889" t="s">
        <v>2353</v>
      </c>
      <c r="B1889" t="s">
        <v>3568</v>
      </c>
      <c r="C1889" t="s">
        <v>3571</v>
      </c>
      <c r="D1889" t="s">
        <v>17</v>
      </c>
      <c r="E1889" t="s">
        <v>240</v>
      </c>
      <c r="F1889" t="s">
        <v>5116</v>
      </c>
      <c r="G1889" t="s">
        <v>8494</v>
      </c>
    </row>
    <row r="1890" spans="1:7" x14ac:dyDescent="0.3">
      <c r="A1890" t="s">
        <v>2354</v>
      </c>
      <c r="B1890" t="s">
        <v>3568</v>
      </c>
      <c r="C1890" t="s">
        <v>3571</v>
      </c>
      <c r="D1890" t="s">
        <v>17</v>
      </c>
      <c r="E1890" t="s">
        <v>241</v>
      </c>
      <c r="F1890" t="s">
        <v>5218</v>
      </c>
      <c r="G1890" t="s">
        <v>8495</v>
      </c>
    </row>
    <row r="1891" spans="1:7" x14ac:dyDescent="0.3">
      <c r="A1891" t="s">
        <v>2355</v>
      </c>
      <c r="B1891" t="s">
        <v>3568</v>
      </c>
      <c r="C1891" t="s">
        <v>3571</v>
      </c>
      <c r="D1891" t="s">
        <v>17</v>
      </c>
      <c r="E1891" t="s">
        <v>242</v>
      </c>
      <c r="F1891" t="s">
        <v>5244</v>
      </c>
      <c r="G1891" t="s">
        <v>8496</v>
      </c>
    </row>
    <row r="1892" spans="1:7" x14ac:dyDescent="0.3">
      <c r="A1892" t="s">
        <v>2356</v>
      </c>
      <c r="B1892" t="s">
        <v>3568</v>
      </c>
      <c r="C1892" t="s">
        <v>3571</v>
      </c>
      <c r="D1892" t="s">
        <v>17</v>
      </c>
      <c r="E1892" t="s">
        <v>243</v>
      </c>
      <c r="F1892" t="s">
        <v>5276</v>
      </c>
      <c r="G1892" t="s">
        <v>8497</v>
      </c>
    </row>
    <row r="1893" spans="1:7" x14ac:dyDescent="0.3">
      <c r="A1893" t="s">
        <v>2357</v>
      </c>
      <c r="B1893" t="s">
        <v>3568</v>
      </c>
      <c r="C1893" t="s">
        <v>3571</v>
      </c>
      <c r="D1893" t="s">
        <v>17</v>
      </c>
      <c r="E1893" t="s">
        <v>244</v>
      </c>
      <c r="F1893" t="s">
        <v>5398</v>
      </c>
      <c r="G1893" t="s">
        <v>8498</v>
      </c>
    </row>
    <row r="1894" spans="1:7" x14ac:dyDescent="0.3">
      <c r="A1894" t="s">
        <v>2358</v>
      </c>
      <c r="B1894" t="s">
        <v>3568</v>
      </c>
      <c r="C1894" t="s">
        <v>3571</v>
      </c>
      <c r="D1894" t="s">
        <v>17</v>
      </c>
      <c r="E1894" t="s">
        <v>245</v>
      </c>
      <c r="F1894" t="s">
        <v>5410</v>
      </c>
      <c r="G1894" t="s">
        <v>8499</v>
      </c>
    </row>
    <row r="1895" spans="1:7" x14ac:dyDescent="0.3">
      <c r="A1895" t="s">
        <v>2359</v>
      </c>
      <c r="B1895" t="s">
        <v>3568</v>
      </c>
      <c r="C1895" t="s">
        <v>3571</v>
      </c>
      <c r="D1895" t="s">
        <v>17</v>
      </c>
      <c r="E1895" t="s">
        <v>246</v>
      </c>
      <c r="F1895" t="s">
        <v>5416</v>
      </c>
      <c r="G1895" t="s">
        <v>8500</v>
      </c>
    </row>
    <row r="1896" spans="1:7" x14ac:dyDescent="0.3">
      <c r="A1896" t="s">
        <v>2360</v>
      </c>
      <c r="B1896" t="s">
        <v>3568</v>
      </c>
      <c r="C1896" t="s">
        <v>3571</v>
      </c>
      <c r="D1896" t="s">
        <v>17</v>
      </c>
      <c r="E1896" t="s">
        <v>247</v>
      </c>
      <c r="F1896" t="s">
        <v>5580</v>
      </c>
      <c r="G1896" t="s">
        <v>8501</v>
      </c>
    </row>
    <row r="1897" spans="1:7" x14ac:dyDescent="0.3">
      <c r="A1897" t="s">
        <v>2361</v>
      </c>
      <c r="B1897" t="s">
        <v>3568</v>
      </c>
      <c r="C1897" t="s">
        <v>3571</v>
      </c>
      <c r="D1897" t="s">
        <v>17</v>
      </c>
      <c r="E1897" t="s">
        <v>248</v>
      </c>
      <c r="F1897" t="s">
        <v>5626</v>
      </c>
      <c r="G1897" t="s">
        <v>8502</v>
      </c>
    </row>
    <row r="1898" spans="1:7" x14ac:dyDescent="0.3">
      <c r="A1898" t="s">
        <v>2362</v>
      </c>
      <c r="B1898" t="s">
        <v>3568</v>
      </c>
      <c r="C1898" t="s">
        <v>3571</v>
      </c>
      <c r="D1898" t="s">
        <v>17</v>
      </c>
      <c r="E1898" t="s">
        <v>249</v>
      </c>
      <c r="F1898" t="s">
        <v>5752</v>
      </c>
      <c r="G1898" t="s">
        <v>8503</v>
      </c>
    </row>
    <row r="1899" spans="1:7" x14ac:dyDescent="0.3">
      <c r="A1899" t="s">
        <v>2363</v>
      </c>
      <c r="B1899" t="s">
        <v>3568</v>
      </c>
      <c r="C1899" t="s">
        <v>3571</v>
      </c>
      <c r="D1899" t="s">
        <v>17</v>
      </c>
      <c r="E1899" t="s">
        <v>250</v>
      </c>
      <c r="F1899" t="s">
        <v>5766</v>
      </c>
      <c r="G1899" t="s">
        <v>8504</v>
      </c>
    </row>
    <row r="1900" spans="1:7" x14ac:dyDescent="0.3">
      <c r="A1900" t="s">
        <v>2364</v>
      </c>
      <c r="B1900" t="s">
        <v>3568</v>
      </c>
      <c r="C1900" t="s">
        <v>3571</v>
      </c>
      <c r="D1900" t="s">
        <v>17</v>
      </c>
      <c r="E1900" t="s">
        <v>251</v>
      </c>
      <c r="F1900" t="s">
        <v>5566</v>
      </c>
      <c r="G1900" t="s">
        <v>8505</v>
      </c>
    </row>
    <row r="1901" spans="1:7" x14ac:dyDescent="0.3">
      <c r="A1901" t="s">
        <v>2365</v>
      </c>
      <c r="B1901" t="s">
        <v>3568</v>
      </c>
      <c r="C1901" t="s">
        <v>3571</v>
      </c>
      <c r="D1901" t="s">
        <v>17</v>
      </c>
      <c r="E1901" t="s">
        <v>252</v>
      </c>
      <c r="F1901" t="s">
        <v>5138</v>
      </c>
      <c r="G1901" t="s">
        <v>8506</v>
      </c>
    </row>
    <row r="1902" spans="1:7" x14ac:dyDescent="0.3">
      <c r="A1902" t="s">
        <v>2366</v>
      </c>
      <c r="B1902" t="s">
        <v>3568</v>
      </c>
      <c r="C1902" t="s">
        <v>3571</v>
      </c>
      <c r="D1902" t="s">
        <v>17</v>
      </c>
      <c r="E1902" t="s">
        <v>253</v>
      </c>
      <c r="F1902" t="s">
        <v>5198</v>
      </c>
      <c r="G1902" t="s">
        <v>8507</v>
      </c>
    </row>
    <row r="1903" spans="1:7" x14ac:dyDescent="0.3">
      <c r="A1903" t="s">
        <v>2367</v>
      </c>
      <c r="B1903" t="s">
        <v>3568</v>
      </c>
      <c r="C1903" t="s">
        <v>3571</v>
      </c>
      <c r="D1903" t="s">
        <v>17</v>
      </c>
      <c r="E1903" t="s">
        <v>254</v>
      </c>
      <c r="F1903" t="s">
        <v>5286</v>
      </c>
      <c r="G1903" t="s">
        <v>8508</v>
      </c>
    </row>
    <row r="1904" spans="1:7" x14ac:dyDescent="0.3">
      <c r="A1904" t="s">
        <v>2368</v>
      </c>
      <c r="B1904" t="s">
        <v>3568</v>
      </c>
      <c r="C1904" t="s">
        <v>3571</v>
      </c>
      <c r="D1904" t="s">
        <v>17</v>
      </c>
      <c r="E1904" t="s">
        <v>255</v>
      </c>
      <c r="F1904" t="s">
        <v>5288</v>
      </c>
      <c r="G1904" t="s">
        <v>8509</v>
      </c>
    </row>
    <row r="1905" spans="1:7" x14ac:dyDescent="0.3">
      <c r="A1905" t="s">
        <v>2369</v>
      </c>
      <c r="B1905" t="s">
        <v>3568</v>
      </c>
      <c r="C1905" t="s">
        <v>3571</v>
      </c>
      <c r="D1905" t="s">
        <v>17</v>
      </c>
      <c r="E1905" t="s">
        <v>256</v>
      </c>
      <c r="F1905" t="s">
        <v>5408</v>
      </c>
      <c r="G1905" t="s">
        <v>8510</v>
      </c>
    </row>
    <row r="1906" spans="1:7" x14ac:dyDescent="0.3">
      <c r="A1906" t="s">
        <v>2370</v>
      </c>
      <c r="B1906" t="s">
        <v>3568</v>
      </c>
      <c r="C1906" t="s">
        <v>3571</v>
      </c>
      <c r="D1906" t="s">
        <v>17</v>
      </c>
      <c r="E1906" t="s">
        <v>257</v>
      </c>
      <c r="F1906" t="s">
        <v>5384</v>
      </c>
      <c r="G1906" t="s">
        <v>8511</v>
      </c>
    </row>
    <row r="1907" spans="1:7" x14ac:dyDescent="0.3">
      <c r="A1907" t="s">
        <v>2371</v>
      </c>
      <c r="B1907" t="s">
        <v>3568</v>
      </c>
      <c r="C1907" t="s">
        <v>3571</v>
      </c>
      <c r="D1907" t="s">
        <v>17</v>
      </c>
      <c r="E1907" t="s">
        <v>258</v>
      </c>
      <c r="F1907" t="s">
        <v>5438</v>
      </c>
      <c r="G1907" t="s">
        <v>8512</v>
      </c>
    </row>
    <row r="1908" spans="1:7" x14ac:dyDescent="0.3">
      <c r="A1908" t="s">
        <v>2372</v>
      </c>
      <c r="B1908" t="s">
        <v>3568</v>
      </c>
      <c r="C1908" t="s">
        <v>3571</v>
      </c>
      <c r="D1908" t="s">
        <v>17</v>
      </c>
      <c r="E1908" t="s">
        <v>259</v>
      </c>
      <c r="F1908" t="s">
        <v>5570</v>
      </c>
      <c r="G1908" t="s">
        <v>8513</v>
      </c>
    </row>
    <row r="1909" spans="1:7" x14ac:dyDescent="0.3">
      <c r="A1909" t="s">
        <v>2373</v>
      </c>
      <c r="B1909" t="s">
        <v>3568</v>
      </c>
      <c r="C1909" t="s">
        <v>3571</v>
      </c>
      <c r="D1909" t="s">
        <v>17</v>
      </c>
      <c r="E1909" t="s">
        <v>260</v>
      </c>
      <c r="F1909" t="s">
        <v>5162</v>
      </c>
      <c r="G1909" t="s">
        <v>8514</v>
      </c>
    </row>
    <row r="1910" spans="1:7" x14ac:dyDescent="0.3">
      <c r="A1910" t="s">
        <v>2374</v>
      </c>
      <c r="B1910" t="s">
        <v>3568</v>
      </c>
      <c r="C1910" t="s">
        <v>3571</v>
      </c>
      <c r="D1910" t="s">
        <v>17</v>
      </c>
      <c r="E1910" t="s">
        <v>261</v>
      </c>
      <c r="F1910" t="s">
        <v>5112</v>
      </c>
      <c r="G1910" t="s">
        <v>8515</v>
      </c>
    </row>
    <row r="1911" spans="1:7" x14ac:dyDescent="0.3">
      <c r="A1911" t="s">
        <v>2375</v>
      </c>
      <c r="B1911" t="s">
        <v>3568</v>
      </c>
      <c r="C1911" t="s">
        <v>3571</v>
      </c>
      <c r="D1911" t="s">
        <v>17</v>
      </c>
      <c r="E1911" t="s">
        <v>262</v>
      </c>
      <c r="F1911" t="s">
        <v>5192</v>
      </c>
      <c r="G1911" t="s">
        <v>8516</v>
      </c>
    </row>
    <row r="1912" spans="1:7" x14ac:dyDescent="0.3">
      <c r="A1912" t="s">
        <v>2376</v>
      </c>
      <c r="B1912" t="s">
        <v>3568</v>
      </c>
      <c r="C1912" t="s">
        <v>3571</v>
      </c>
      <c r="D1912" t="s">
        <v>17</v>
      </c>
      <c r="E1912" t="s">
        <v>263</v>
      </c>
      <c r="F1912" t="s">
        <v>5248</v>
      </c>
      <c r="G1912" t="s">
        <v>8517</v>
      </c>
    </row>
    <row r="1913" spans="1:7" x14ac:dyDescent="0.3">
      <c r="A1913" t="s">
        <v>2377</v>
      </c>
      <c r="B1913" t="s">
        <v>3568</v>
      </c>
      <c r="C1913" t="s">
        <v>3571</v>
      </c>
      <c r="D1913" t="s">
        <v>17</v>
      </c>
      <c r="E1913" t="s">
        <v>264</v>
      </c>
      <c r="F1913" t="s">
        <v>5258</v>
      </c>
      <c r="G1913" t="s">
        <v>8518</v>
      </c>
    </row>
    <row r="1914" spans="1:7" x14ac:dyDescent="0.3">
      <c r="A1914" t="s">
        <v>2378</v>
      </c>
      <c r="B1914" t="s">
        <v>3568</v>
      </c>
      <c r="C1914" t="s">
        <v>3571</v>
      </c>
      <c r="D1914" t="s">
        <v>17</v>
      </c>
      <c r="E1914" t="s">
        <v>265</v>
      </c>
      <c r="F1914" t="s">
        <v>5578</v>
      </c>
      <c r="G1914" t="s">
        <v>8519</v>
      </c>
    </row>
    <row r="1915" spans="1:7" x14ac:dyDescent="0.3">
      <c r="A1915" t="s">
        <v>2379</v>
      </c>
      <c r="B1915" t="s">
        <v>3568</v>
      </c>
      <c r="C1915" t="s">
        <v>3571</v>
      </c>
      <c r="D1915" t="s">
        <v>17</v>
      </c>
      <c r="E1915" t="s">
        <v>266</v>
      </c>
      <c r="F1915" t="s">
        <v>5590</v>
      </c>
      <c r="G1915" t="s">
        <v>8520</v>
      </c>
    </row>
    <row r="1916" spans="1:7" x14ac:dyDescent="0.3">
      <c r="A1916" t="s">
        <v>2380</v>
      </c>
      <c r="B1916" t="s">
        <v>3568</v>
      </c>
      <c r="C1916" t="s">
        <v>3571</v>
      </c>
      <c r="D1916" t="s">
        <v>17</v>
      </c>
      <c r="E1916" t="s">
        <v>267</v>
      </c>
      <c r="F1916" t="s">
        <v>5592</v>
      </c>
      <c r="G1916" t="s">
        <v>8521</v>
      </c>
    </row>
    <row r="1917" spans="1:7" x14ac:dyDescent="0.3">
      <c r="A1917" t="s">
        <v>2381</v>
      </c>
      <c r="B1917" t="s">
        <v>3568</v>
      </c>
      <c r="C1917" t="s">
        <v>3571</v>
      </c>
      <c r="D1917" t="s">
        <v>17</v>
      </c>
      <c r="E1917" t="s">
        <v>268</v>
      </c>
      <c r="F1917" t="s">
        <v>5594</v>
      </c>
      <c r="G1917" t="s">
        <v>8522</v>
      </c>
    </row>
    <row r="1918" spans="1:7" x14ac:dyDescent="0.3">
      <c r="A1918" t="s">
        <v>2382</v>
      </c>
      <c r="B1918" t="s">
        <v>3568</v>
      </c>
      <c r="C1918" t="s">
        <v>3571</v>
      </c>
      <c r="D1918" t="s">
        <v>17</v>
      </c>
      <c r="E1918" t="s">
        <v>269</v>
      </c>
      <c r="F1918" t="s">
        <v>5608</v>
      </c>
      <c r="G1918" t="s">
        <v>8523</v>
      </c>
    </row>
    <row r="1919" spans="1:7" x14ac:dyDescent="0.3">
      <c r="A1919" t="s">
        <v>2383</v>
      </c>
      <c r="B1919" t="s">
        <v>3568</v>
      </c>
      <c r="C1919" t="s">
        <v>3571</v>
      </c>
      <c r="D1919" t="s">
        <v>17</v>
      </c>
      <c r="E1919" t="s">
        <v>270</v>
      </c>
      <c r="F1919" t="s">
        <v>5482</v>
      </c>
      <c r="G1919" t="s">
        <v>8524</v>
      </c>
    </row>
    <row r="1920" spans="1:7" x14ac:dyDescent="0.3">
      <c r="A1920" t="s">
        <v>2384</v>
      </c>
      <c r="B1920" t="s">
        <v>3568</v>
      </c>
      <c r="C1920" t="s">
        <v>3571</v>
      </c>
      <c r="D1920" t="s">
        <v>17</v>
      </c>
      <c r="E1920" t="s">
        <v>271</v>
      </c>
      <c r="F1920" t="s">
        <v>5568</v>
      </c>
      <c r="G1920" t="s">
        <v>8525</v>
      </c>
    </row>
    <row r="1921" spans="1:7" x14ac:dyDescent="0.3">
      <c r="A1921" t="s">
        <v>2385</v>
      </c>
      <c r="B1921" t="s">
        <v>3568</v>
      </c>
      <c r="C1921" t="s">
        <v>3571</v>
      </c>
      <c r="D1921" t="s">
        <v>17</v>
      </c>
      <c r="E1921" t="s">
        <v>272</v>
      </c>
      <c r="F1921" t="s">
        <v>5582</v>
      </c>
      <c r="G1921" t="s">
        <v>8526</v>
      </c>
    </row>
    <row r="1922" spans="1:7" x14ac:dyDescent="0.3">
      <c r="A1922" t="s">
        <v>2386</v>
      </c>
      <c r="B1922" t="s">
        <v>3568</v>
      </c>
      <c r="C1922" t="s">
        <v>3571</v>
      </c>
      <c r="D1922" t="s">
        <v>17</v>
      </c>
      <c r="E1922" t="s">
        <v>273</v>
      </c>
      <c r="F1922" t="s">
        <v>5588</v>
      </c>
      <c r="G1922" t="s">
        <v>8527</v>
      </c>
    </row>
    <row r="1923" spans="1:7" x14ac:dyDescent="0.3">
      <c r="A1923" t="s">
        <v>2387</v>
      </c>
      <c r="B1923" t="s">
        <v>3568</v>
      </c>
      <c r="C1923" t="s">
        <v>3571</v>
      </c>
      <c r="D1923" t="s">
        <v>17</v>
      </c>
      <c r="E1923" t="s">
        <v>274</v>
      </c>
      <c r="F1923" t="s">
        <v>5646</v>
      </c>
      <c r="G1923" t="s">
        <v>8528</v>
      </c>
    </row>
    <row r="1924" spans="1:7" x14ac:dyDescent="0.3">
      <c r="A1924" t="s">
        <v>2388</v>
      </c>
      <c r="B1924" t="s">
        <v>3568</v>
      </c>
      <c r="C1924" t="s">
        <v>3571</v>
      </c>
      <c r="D1924" t="s">
        <v>17</v>
      </c>
      <c r="E1924" t="s">
        <v>275</v>
      </c>
      <c r="F1924" t="s">
        <v>5684</v>
      </c>
      <c r="G1924" t="s">
        <v>8529</v>
      </c>
    </row>
    <row r="1925" spans="1:7" x14ac:dyDescent="0.3">
      <c r="A1925" t="s">
        <v>2389</v>
      </c>
      <c r="B1925" t="s">
        <v>3568</v>
      </c>
      <c r="C1925" t="s">
        <v>3571</v>
      </c>
      <c r="D1925" t="s">
        <v>17</v>
      </c>
      <c r="E1925" t="s">
        <v>276</v>
      </c>
      <c r="F1925" t="s">
        <v>5690</v>
      </c>
      <c r="G1925" t="s">
        <v>8530</v>
      </c>
    </row>
    <row r="1926" spans="1:7" x14ac:dyDescent="0.3">
      <c r="A1926" t="s">
        <v>2390</v>
      </c>
      <c r="B1926" t="s">
        <v>3568</v>
      </c>
      <c r="C1926" t="s">
        <v>3571</v>
      </c>
      <c r="D1926" t="s">
        <v>17</v>
      </c>
      <c r="E1926" t="s">
        <v>277</v>
      </c>
      <c r="F1926" t="s">
        <v>5172</v>
      </c>
      <c r="G1926" t="s">
        <v>8531</v>
      </c>
    </row>
    <row r="1927" spans="1:7" x14ac:dyDescent="0.3">
      <c r="A1927" t="s">
        <v>2391</v>
      </c>
      <c r="B1927" t="s">
        <v>3568</v>
      </c>
      <c r="C1927" t="s">
        <v>3571</v>
      </c>
      <c r="D1927" t="s">
        <v>17</v>
      </c>
      <c r="E1927" t="s">
        <v>278</v>
      </c>
      <c r="F1927" t="s">
        <v>5290</v>
      </c>
      <c r="G1927" t="s">
        <v>8532</v>
      </c>
    </row>
    <row r="1928" spans="1:7" x14ac:dyDescent="0.3">
      <c r="A1928" t="s">
        <v>2392</v>
      </c>
      <c r="B1928" t="s">
        <v>3568</v>
      </c>
      <c r="C1928" t="s">
        <v>3571</v>
      </c>
      <c r="D1928" t="s">
        <v>17</v>
      </c>
      <c r="E1928" t="s">
        <v>279</v>
      </c>
      <c r="F1928" t="s">
        <v>5306</v>
      </c>
      <c r="G1928" t="s">
        <v>8533</v>
      </c>
    </row>
    <row r="1929" spans="1:7" x14ac:dyDescent="0.3">
      <c r="A1929" t="s">
        <v>2393</v>
      </c>
      <c r="B1929" t="s">
        <v>3568</v>
      </c>
      <c r="C1929" t="s">
        <v>3571</v>
      </c>
      <c r="D1929" t="s">
        <v>17</v>
      </c>
      <c r="E1929" t="s">
        <v>280</v>
      </c>
      <c r="F1929" t="s">
        <v>5496</v>
      </c>
      <c r="G1929" t="s">
        <v>8534</v>
      </c>
    </row>
    <row r="1930" spans="1:7" x14ac:dyDescent="0.3">
      <c r="A1930" t="s">
        <v>2394</v>
      </c>
      <c r="B1930" t="s">
        <v>3568</v>
      </c>
      <c r="C1930" t="s">
        <v>3571</v>
      </c>
      <c r="D1930" t="s">
        <v>17</v>
      </c>
      <c r="E1930" t="s">
        <v>281</v>
      </c>
      <c r="F1930" t="s">
        <v>5206</v>
      </c>
      <c r="G1930" t="s">
        <v>8535</v>
      </c>
    </row>
    <row r="1931" spans="1:7" x14ac:dyDescent="0.3">
      <c r="A1931" t="s">
        <v>2395</v>
      </c>
      <c r="B1931" t="s">
        <v>3568</v>
      </c>
      <c r="C1931" t="s">
        <v>3571</v>
      </c>
      <c r="D1931" t="s">
        <v>17</v>
      </c>
      <c r="E1931" t="s">
        <v>282</v>
      </c>
      <c r="F1931" t="s">
        <v>5356</v>
      </c>
      <c r="G1931" t="s">
        <v>8536</v>
      </c>
    </row>
    <row r="1932" spans="1:7" x14ac:dyDescent="0.3">
      <c r="A1932" t="s">
        <v>2396</v>
      </c>
      <c r="B1932" t="s">
        <v>3568</v>
      </c>
      <c r="C1932" t="s">
        <v>3571</v>
      </c>
      <c r="D1932" t="s">
        <v>17</v>
      </c>
      <c r="E1932" t="s">
        <v>283</v>
      </c>
      <c r="F1932" t="s">
        <v>5100</v>
      </c>
      <c r="G1932" t="s">
        <v>8537</v>
      </c>
    </row>
    <row r="1933" spans="1:7" x14ac:dyDescent="0.3">
      <c r="A1933" t="s">
        <v>2397</v>
      </c>
      <c r="B1933" t="s">
        <v>3568</v>
      </c>
      <c r="C1933" t="s">
        <v>3571</v>
      </c>
      <c r="D1933" t="s">
        <v>17</v>
      </c>
      <c r="E1933" t="s">
        <v>284</v>
      </c>
      <c r="F1933" t="s">
        <v>5194</v>
      </c>
      <c r="G1933" t="s">
        <v>8538</v>
      </c>
    </row>
    <row r="1934" spans="1:7" x14ac:dyDescent="0.3">
      <c r="A1934" t="s">
        <v>2398</v>
      </c>
      <c r="B1934" t="s">
        <v>3568</v>
      </c>
      <c r="C1934" t="s">
        <v>3571</v>
      </c>
      <c r="D1934" t="s">
        <v>17</v>
      </c>
      <c r="E1934" t="s">
        <v>285</v>
      </c>
      <c r="F1934" t="s">
        <v>5302</v>
      </c>
      <c r="G1934" t="s">
        <v>8539</v>
      </c>
    </row>
    <row r="1935" spans="1:7" x14ac:dyDescent="0.3">
      <c r="A1935" t="s">
        <v>2399</v>
      </c>
      <c r="B1935" t="s">
        <v>3568</v>
      </c>
      <c r="C1935" t="s">
        <v>3571</v>
      </c>
      <c r="D1935" t="s">
        <v>17</v>
      </c>
      <c r="E1935" t="s">
        <v>286</v>
      </c>
      <c r="F1935" t="s">
        <v>5200</v>
      </c>
      <c r="G1935" t="s">
        <v>8540</v>
      </c>
    </row>
    <row r="1936" spans="1:7" x14ac:dyDescent="0.3">
      <c r="A1936" t="s">
        <v>2400</v>
      </c>
      <c r="B1936" t="s">
        <v>3568</v>
      </c>
      <c r="C1936" t="s">
        <v>3571</v>
      </c>
      <c r="D1936" t="s">
        <v>17</v>
      </c>
      <c r="E1936" t="s">
        <v>22</v>
      </c>
      <c r="F1936" t="s">
        <v>5474</v>
      </c>
      <c r="G1936" t="s">
        <v>8541</v>
      </c>
    </row>
    <row r="1937" spans="1:7" x14ac:dyDescent="0.3">
      <c r="A1937" t="s">
        <v>2401</v>
      </c>
      <c r="B1937" t="s">
        <v>3568</v>
      </c>
      <c r="C1937" t="s">
        <v>3571</v>
      </c>
      <c r="D1937" t="s">
        <v>17</v>
      </c>
      <c r="E1937" t="s">
        <v>287</v>
      </c>
      <c r="F1937" t="s">
        <v>5750</v>
      </c>
      <c r="G1937" t="s">
        <v>8542</v>
      </c>
    </row>
    <row r="1938" spans="1:7" x14ac:dyDescent="0.3">
      <c r="A1938" t="s">
        <v>2402</v>
      </c>
      <c r="B1938" t="s">
        <v>3568</v>
      </c>
      <c r="C1938" t="s">
        <v>3571</v>
      </c>
      <c r="D1938" t="s">
        <v>17</v>
      </c>
      <c r="E1938" t="s">
        <v>288</v>
      </c>
      <c r="F1938" t="s">
        <v>5182</v>
      </c>
      <c r="G1938" t="s">
        <v>8543</v>
      </c>
    </row>
    <row r="1939" spans="1:7" x14ac:dyDescent="0.3">
      <c r="A1939" t="s">
        <v>2403</v>
      </c>
      <c r="B1939" t="s">
        <v>3568</v>
      </c>
      <c r="C1939" t="s">
        <v>3571</v>
      </c>
      <c r="D1939" t="s">
        <v>17</v>
      </c>
      <c r="E1939" t="s">
        <v>289</v>
      </c>
      <c r="F1939" t="s">
        <v>5644</v>
      </c>
      <c r="G1939" t="s">
        <v>8544</v>
      </c>
    </row>
    <row r="1940" spans="1:7" x14ac:dyDescent="0.3">
      <c r="A1940" t="s">
        <v>2404</v>
      </c>
      <c r="B1940" t="s">
        <v>3568</v>
      </c>
      <c r="C1940" t="s">
        <v>3571</v>
      </c>
      <c r="D1940" t="s">
        <v>17</v>
      </c>
      <c r="E1940" t="s">
        <v>290</v>
      </c>
      <c r="F1940" t="s">
        <v>5576</v>
      </c>
      <c r="G1940" t="s">
        <v>8545</v>
      </c>
    </row>
    <row r="1941" spans="1:7" x14ac:dyDescent="0.3">
      <c r="A1941" t="s">
        <v>2405</v>
      </c>
      <c r="B1941" t="s">
        <v>3568</v>
      </c>
      <c r="C1941" t="s">
        <v>3571</v>
      </c>
      <c r="D1941" t="s">
        <v>17</v>
      </c>
      <c r="E1941" t="s">
        <v>291</v>
      </c>
      <c r="F1941" t="s">
        <v>5358</v>
      </c>
      <c r="G1941" t="s">
        <v>8546</v>
      </c>
    </row>
    <row r="1942" spans="1:7" x14ac:dyDescent="0.3">
      <c r="A1942" t="s">
        <v>2406</v>
      </c>
      <c r="B1942" t="s">
        <v>3568</v>
      </c>
      <c r="C1942" t="s">
        <v>3571</v>
      </c>
      <c r="D1942" t="s">
        <v>17</v>
      </c>
      <c r="E1942" t="s">
        <v>292</v>
      </c>
      <c r="F1942" t="s">
        <v>5648</v>
      </c>
      <c r="G1942" t="s">
        <v>8547</v>
      </c>
    </row>
    <row r="1943" spans="1:7" x14ac:dyDescent="0.3">
      <c r="A1943" t="s">
        <v>2407</v>
      </c>
      <c r="B1943" t="s">
        <v>3568</v>
      </c>
      <c r="C1943" t="s">
        <v>3571</v>
      </c>
      <c r="D1943" t="s">
        <v>17</v>
      </c>
      <c r="E1943" t="s">
        <v>293</v>
      </c>
      <c r="F1943" t="s">
        <v>5674</v>
      </c>
      <c r="G1943" t="s">
        <v>8548</v>
      </c>
    </row>
    <row r="1944" spans="1:7" x14ac:dyDescent="0.3">
      <c r="A1944" t="s">
        <v>2408</v>
      </c>
      <c r="B1944" t="s">
        <v>3568</v>
      </c>
      <c r="C1944" t="s">
        <v>3571</v>
      </c>
      <c r="D1944" t="s">
        <v>17</v>
      </c>
      <c r="E1944" t="s">
        <v>294</v>
      </c>
      <c r="F1944" t="s">
        <v>5132</v>
      </c>
      <c r="G1944" t="s">
        <v>8549</v>
      </c>
    </row>
    <row r="1945" spans="1:7" x14ac:dyDescent="0.3">
      <c r="A1945" t="s">
        <v>2409</v>
      </c>
      <c r="B1945" t="s">
        <v>3568</v>
      </c>
      <c r="C1945" t="s">
        <v>3571</v>
      </c>
      <c r="D1945" t="s">
        <v>17</v>
      </c>
      <c r="E1945" t="s">
        <v>295</v>
      </c>
      <c r="F1945" t="s">
        <v>5550</v>
      </c>
      <c r="G1945" t="s">
        <v>8550</v>
      </c>
    </row>
    <row r="1946" spans="1:7" x14ac:dyDescent="0.3">
      <c r="A1946" t="s">
        <v>2410</v>
      </c>
      <c r="B1946" t="s">
        <v>3568</v>
      </c>
      <c r="C1946" t="s">
        <v>3571</v>
      </c>
      <c r="D1946" t="s">
        <v>17</v>
      </c>
      <c r="E1946" t="s">
        <v>296</v>
      </c>
      <c r="F1946" t="s">
        <v>5554</v>
      </c>
      <c r="G1946" t="s">
        <v>8551</v>
      </c>
    </row>
    <row r="1947" spans="1:7" x14ac:dyDescent="0.3">
      <c r="A1947" t="s">
        <v>2411</v>
      </c>
      <c r="B1947" t="s">
        <v>3568</v>
      </c>
      <c r="C1947" t="s">
        <v>3571</v>
      </c>
      <c r="D1947" t="s">
        <v>17</v>
      </c>
      <c r="E1947" t="s">
        <v>297</v>
      </c>
      <c r="F1947" t="s">
        <v>5738</v>
      </c>
      <c r="G1947" t="s">
        <v>8552</v>
      </c>
    </row>
    <row r="1948" spans="1:7" x14ac:dyDescent="0.3">
      <c r="A1948" t="s">
        <v>2412</v>
      </c>
      <c r="B1948" t="s">
        <v>3568</v>
      </c>
      <c r="C1948" t="s">
        <v>3571</v>
      </c>
      <c r="D1948" t="s">
        <v>17</v>
      </c>
      <c r="E1948" t="s">
        <v>298</v>
      </c>
      <c r="F1948" t="s">
        <v>5458</v>
      </c>
      <c r="G1948" t="s">
        <v>8553</v>
      </c>
    </row>
    <row r="1949" spans="1:7" x14ac:dyDescent="0.3">
      <c r="A1949" t="s">
        <v>2413</v>
      </c>
      <c r="B1949" t="s">
        <v>3568</v>
      </c>
      <c r="C1949" t="s">
        <v>3571</v>
      </c>
      <c r="D1949" t="s">
        <v>17</v>
      </c>
      <c r="E1949" t="s">
        <v>299</v>
      </c>
      <c r="F1949" t="s">
        <v>5748</v>
      </c>
      <c r="G1949" t="s">
        <v>8554</v>
      </c>
    </row>
    <row r="1950" spans="1:7" x14ac:dyDescent="0.3">
      <c r="A1950" t="s">
        <v>2414</v>
      </c>
      <c r="B1950" t="s">
        <v>3568</v>
      </c>
      <c r="C1950" t="s">
        <v>3571</v>
      </c>
      <c r="D1950" t="s">
        <v>17</v>
      </c>
      <c r="E1950" t="s">
        <v>300</v>
      </c>
      <c r="F1950" t="s">
        <v>5714</v>
      </c>
      <c r="G1950" t="s">
        <v>8555</v>
      </c>
    </row>
    <row r="1951" spans="1:7" x14ac:dyDescent="0.3">
      <c r="A1951" t="s">
        <v>2415</v>
      </c>
      <c r="B1951" t="s">
        <v>3568</v>
      </c>
      <c r="C1951" t="s">
        <v>3571</v>
      </c>
      <c r="D1951" t="s">
        <v>17</v>
      </c>
      <c r="E1951" t="s">
        <v>301</v>
      </c>
      <c r="F1951" t="s">
        <v>5168</v>
      </c>
      <c r="G1951" t="s">
        <v>8556</v>
      </c>
    </row>
    <row r="1952" spans="1:7" x14ac:dyDescent="0.3">
      <c r="A1952" t="s">
        <v>2416</v>
      </c>
      <c r="B1952" t="s">
        <v>3568</v>
      </c>
      <c r="C1952" t="s">
        <v>3571</v>
      </c>
      <c r="D1952" t="s">
        <v>17</v>
      </c>
      <c r="E1952" t="s">
        <v>302</v>
      </c>
      <c r="F1952" t="s">
        <v>5170</v>
      </c>
      <c r="G1952" t="s">
        <v>8557</v>
      </c>
    </row>
    <row r="1953" spans="1:7" x14ac:dyDescent="0.3">
      <c r="A1953" t="s">
        <v>2417</v>
      </c>
      <c r="B1953" t="s">
        <v>3568</v>
      </c>
      <c r="C1953" t="s">
        <v>3571</v>
      </c>
      <c r="D1953" t="s">
        <v>17</v>
      </c>
      <c r="E1953" t="s">
        <v>303</v>
      </c>
      <c r="F1953" t="s">
        <v>5226</v>
      </c>
      <c r="G1953" t="s">
        <v>8558</v>
      </c>
    </row>
    <row r="1954" spans="1:7" x14ac:dyDescent="0.3">
      <c r="A1954" t="s">
        <v>2418</v>
      </c>
      <c r="B1954" t="s">
        <v>3568</v>
      </c>
      <c r="C1954" t="s">
        <v>3571</v>
      </c>
      <c r="D1954" t="s">
        <v>17</v>
      </c>
      <c r="E1954" t="s">
        <v>304</v>
      </c>
      <c r="F1954" t="s">
        <v>5264</v>
      </c>
      <c r="G1954" t="s">
        <v>8559</v>
      </c>
    </row>
    <row r="1955" spans="1:7" x14ac:dyDescent="0.3">
      <c r="A1955" t="s">
        <v>2419</v>
      </c>
      <c r="B1955" t="s">
        <v>3568</v>
      </c>
      <c r="C1955" t="s">
        <v>3571</v>
      </c>
      <c r="D1955" t="s">
        <v>17</v>
      </c>
      <c r="E1955" t="s">
        <v>305</v>
      </c>
      <c r="F1955" t="s">
        <v>5278</v>
      </c>
      <c r="G1955" t="s">
        <v>8560</v>
      </c>
    </row>
    <row r="1956" spans="1:7" x14ac:dyDescent="0.3">
      <c r="A1956" t="s">
        <v>2420</v>
      </c>
      <c r="B1956" t="s">
        <v>3568</v>
      </c>
      <c r="C1956" t="s">
        <v>3571</v>
      </c>
      <c r="D1956" t="s">
        <v>17</v>
      </c>
      <c r="E1956" t="s">
        <v>306</v>
      </c>
      <c r="F1956" t="s">
        <v>5318</v>
      </c>
      <c r="G1956" t="s">
        <v>8561</v>
      </c>
    </row>
    <row r="1957" spans="1:7" x14ac:dyDescent="0.3">
      <c r="A1957" t="s">
        <v>2421</v>
      </c>
      <c r="B1957" t="s">
        <v>3568</v>
      </c>
      <c r="C1957" t="s">
        <v>3571</v>
      </c>
      <c r="D1957" t="s">
        <v>17</v>
      </c>
      <c r="E1957" t="s">
        <v>307</v>
      </c>
      <c r="F1957" t="s">
        <v>5322</v>
      </c>
      <c r="G1957" t="s">
        <v>8562</v>
      </c>
    </row>
    <row r="1958" spans="1:7" x14ac:dyDescent="0.3">
      <c r="A1958" t="s">
        <v>2422</v>
      </c>
      <c r="B1958" t="s">
        <v>3568</v>
      </c>
      <c r="C1958" t="s">
        <v>3571</v>
      </c>
      <c r="D1958" t="s">
        <v>17</v>
      </c>
      <c r="E1958" t="s">
        <v>308</v>
      </c>
      <c r="F1958" t="s">
        <v>5332</v>
      </c>
      <c r="G1958" t="s">
        <v>8563</v>
      </c>
    </row>
    <row r="1959" spans="1:7" x14ac:dyDescent="0.3">
      <c r="A1959" t="s">
        <v>2423</v>
      </c>
      <c r="B1959" t="s">
        <v>3568</v>
      </c>
      <c r="C1959" t="s">
        <v>3571</v>
      </c>
      <c r="D1959" t="s">
        <v>17</v>
      </c>
      <c r="E1959" t="s">
        <v>309</v>
      </c>
      <c r="F1959" t="s">
        <v>5338</v>
      </c>
      <c r="G1959" t="s">
        <v>8564</v>
      </c>
    </row>
    <row r="1960" spans="1:7" x14ac:dyDescent="0.3">
      <c r="A1960" t="s">
        <v>2424</v>
      </c>
      <c r="B1960" t="s">
        <v>3568</v>
      </c>
      <c r="C1960" t="s">
        <v>3571</v>
      </c>
      <c r="D1960" t="s">
        <v>17</v>
      </c>
      <c r="E1960" t="s">
        <v>310</v>
      </c>
      <c r="F1960" t="s">
        <v>5340</v>
      </c>
      <c r="G1960" t="s">
        <v>8565</v>
      </c>
    </row>
    <row r="1961" spans="1:7" x14ac:dyDescent="0.3">
      <c r="A1961" t="s">
        <v>2425</v>
      </c>
      <c r="B1961" t="s">
        <v>3568</v>
      </c>
      <c r="C1961" t="s">
        <v>3571</v>
      </c>
      <c r="D1961" t="s">
        <v>17</v>
      </c>
      <c r="E1961" t="s">
        <v>311</v>
      </c>
      <c r="F1961" t="s">
        <v>5346</v>
      </c>
      <c r="G1961" t="s">
        <v>8566</v>
      </c>
    </row>
    <row r="1962" spans="1:7" x14ac:dyDescent="0.3">
      <c r="A1962" t="s">
        <v>2426</v>
      </c>
      <c r="B1962" t="s">
        <v>3568</v>
      </c>
      <c r="C1962" t="s">
        <v>3571</v>
      </c>
      <c r="D1962" t="s">
        <v>17</v>
      </c>
      <c r="E1962" t="s">
        <v>312</v>
      </c>
      <c r="F1962" t="s">
        <v>5348</v>
      </c>
      <c r="G1962" t="s">
        <v>8567</v>
      </c>
    </row>
    <row r="1963" spans="1:7" x14ac:dyDescent="0.3">
      <c r="A1963" t="s">
        <v>2427</v>
      </c>
      <c r="B1963" t="s">
        <v>3568</v>
      </c>
      <c r="C1963" t="s">
        <v>3571</v>
      </c>
      <c r="D1963" t="s">
        <v>17</v>
      </c>
      <c r="E1963" t="s">
        <v>313</v>
      </c>
      <c r="F1963" t="s">
        <v>5368</v>
      </c>
      <c r="G1963" t="s">
        <v>8568</v>
      </c>
    </row>
    <row r="1964" spans="1:7" x14ac:dyDescent="0.3">
      <c r="A1964" t="s">
        <v>2428</v>
      </c>
      <c r="B1964" t="s">
        <v>3568</v>
      </c>
      <c r="C1964" t="s">
        <v>3571</v>
      </c>
      <c r="D1964" t="s">
        <v>17</v>
      </c>
      <c r="E1964" t="s">
        <v>314</v>
      </c>
      <c r="F1964" t="s">
        <v>5386</v>
      </c>
      <c r="G1964" t="s">
        <v>8569</v>
      </c>
    </row>
    <row r="1965" spans="1:7" x14ac:dyDescent="0.3">
      <c r="A1965" t="s">
        <v>2429</v>
      </c>
      <c r="B1965" t="s">
        <v>3568</v>
      </c>
      <c r="C1965" t="s">
        <v>3571</v>
      </c>
      <c r="D1965" t="s">
        <v>17</v>
      </c>
      <c r="E1965" t="s">
        <v>315</v>
      </c>
      <c r="F1965" t="s">
        <v>5388</v>
      </c>
      <c r="G1965" t="s">
        <v>8570</v>
      </c>
    </row>
    <row r="1966" spans="1:7" x14ac:dyDescent="0.3">
      <c r="A1966" t="s">
        <v>2430</v>
      </c>
      <c r="B1966" t="s">
        <v>3568</v>
      </c>
      <c r="C1966" t="s">
        <v>3571</v>
      </c>
      <c r="D1966" t="s">
        <v>17</v>
      </c>
      <c r="E1966" t="s">
        <v>316</v>
      </c>
      <c r="F1966" t="s">
        <v>5390</v>
      </c>
      <c r="G1966" t="s">
        <v>8571</v>
      </c>
    </row>
    <row r="1967" spans="1:7" x14ac:dyDescent="0.3">
      <c r="A1967" t="s">
        <v>2431</v>
      </c>
      <c r="B1967" t="s">
        <v>3568</v>
      </c>
      <c r="C1967" t="s">
        <v>3571</v>
      </c>
      <c r="D1967" t="s">
        <v>17</v>
      </c>
      <c r="E1967" t="s">
        <v>317</v>
      </c>
      <c r="F1967" t="s">
        <v>5420</v>
      </c>
      <c r="G1967" t="s">
        <v>8572</v>
      </c>
    </row>
    <row r="1968" spans="1:7" x14ac:dyDescent="0.3">
      <c r="A1968" t="s">
        <v>2432</v>
      </c>
      <c r="B1968" t="s">
        <v>3568</v>
      </c>
      <c r="C1968" t="s">
        <v>3571</v>
      </c>
      <c r="D1968" t="s">
        <v>17</v>
      </c>
      <c r="E1968" t="s">
        <v>318</v>
      </c>
      <c r="F1968" t="s">
        <v>5424</v>
      </c>
      <c r="G1968" t="s">
        <v>8573</v>
      </c>
    </row>
    <row r="1969" spans="1:7" x14ac:dyDescent="0.3">
      <c r="A1969" t="s">
        <v>2433</v>
      </c>
      <c r="B1969" t="s">
        <v>3568</v>
      </c>
      <c r="C1969" t="s">
        <v>3571</v>
      </c>
      <c r="D1969" t="s">
        <v>17</v>
      </c>
      <c r="E1969" t="s">
        <v>319</v>
      </c>
      <c r="F1969" t="s">
        <v>5472</v>
      </c>
      <c r="G1969" t="s">
        <v>8574</v>
      </c>
    </row>
    <row r="1970" spans="1:7" x14ac:dyDescent="0.3">
      <c r="A1970" t="s">
        <v>2434</v>
      </c>
      <c r="B1970" t="s">
        <v>3568</v>
      </c>
      <c r="C1970" t="s">
        <v>3571</v>
      </c>
      <c r="D1970" t="s">
        <v>17</v>
      </c>
      <c r="E1970" t="s">
        <v>320</v>
      </c>
      <c r="F1970" t="s">
        <v>5510</v>
      </c>
      <c r="G1970" t="s">
        <v>8575</v>
      </c>
    </row>
    <row r="1971" spans="1:7" x14ac:dyDescent="0.3">
      <c r="A1971" t="s">
        <v>2435</v>
      </c>
      <c r="B1971" t="s">
        <v>3568</v>
      </c>
      <c r="C1971" t="s">
        <v>3571</v>
      </c>
      <c r="D1971" t="s">
        <v>17</v>
      </c>
      <c r="E1971" t="s">
        <v>321</v>
      </c>
      <c r="F1971" t="s">
        <v>5524</v>
      </c>
      <c r="G1971" t="s">
        <v>8576</v>
      </c>
    </row>
    <row r="1972" spans="1:7" x14ac:dyDescent="0.3">
      <c r="A1972" t="s">
        <v>2436</v>
      </c>
      <c r="B1972" t="s">
        <v>3568</v>
      </c>
      <c r="C1972" t="s">
        <v>3571</v>
      </c>
      <c r="D1972" t="s">
        <v>17</v>
      </c>
      <c r="E1972" t="s">
        <v>322</v>
      </c>
      <c r="F1972" t="s">
        <v>5556</v>
      </c>
      <c r="G1972" t="s">
        <v>8577</v>
      </c>
    </row>
    <row r="1973" spans="1:7" x14ac:dyDescent="0.3">
      <c r="A1973" t="s">
        <v>2437</v>
      </c>
      <c r="B1973" t="s">
        <v>3568</v>
      </c>
      <c r="C1973" t="s">
        <v>3571</v>
      </c>
      <c r="D1973" t="s">
        <v>17</v>
      </c>
      <c r="E1973" t="s">
        <v>323</v>
      </c>
      <c r="F1973" t="s">
        <v>5562</v>
      </c>
      <c r="G1973" t="s">
        <v>8578</v>
      </c>
    </row>
    <row r="1974" spans="1:7" x14ac:dyDescent="0.3">
      <c r="A1974" t="s">
        <v>2438</v>
      </c>
      <c r="B1974" t="s">
        <v>3568</v>
      </c>
      <c r="C1974" t="s">
        <v>3571</v>
      </c>
      <c r="D1974" t="s">
        <v>17</v>
      </c>
      <c r="E1974" t="s">
        <v>324</v>
      </c>
      <c r="F1974" t="s">
        <v>5598</v>
      </c>
      <c r="G1974" t="s">
        <v>8579</v>
      </c>
    </row>
    <row r="1975" spans="1:7" x14ac:dyDescent="0.3">
      <c r="A1975" t="s">
        <v>2439</v>
      </c>
      <c r="B1975" t="s">
        <v>3568</v>
      </c>
      <c r="C1975" t="s">
        <v>3571</v>
      </c>
      <c r="D1975" t="s">
        <v>17</v>
      </c>
      <c r="E1975" t="s">
        <v>325</v>
      </c>
      <c r="F1975" t="s">
        <v>5612</v>
      </c>
      <c r="G1975" t="s">
        <v>8580</v>
      </c>
    </row>
    <row r="1976" spans="1:7" x14ac:dyDescent="0.3">
      <c r="A1976" t="s">
        <v>2440</v>
      </c>
      <c r="B1976" t="s">
        <v>3568</v>
      </c>
      <c r="C1976" t="s">
        <v>3571</v>
      </c>
      <c r="D1976" t="s">
        <v>17</v>
      </c>
      <c r="E1976" t="s">
        <v>18</v>
      </c>
      <c r="F1976" t="s">
        <v>5624</v>
      </c>
      <c r="G1976" t="s">
        <v>8581</v>
      </c>
    </row>
    <row r="1977" spans="1:7" x14ac:dyDescent="0.3">
      <c r="A1977" t="s">
        <v>2441</v>
      </c>
      <c r="B1977" t="s">
        <v>3568</v>
      </c>
      <c r="C1977" t="s">
        <v>3571</v>
      </c>
      <c r="D1977" t="s">
        <v>17</v>
      </c>
      <c r="E1977" t="s">
        <v>326</v>
      </c>
      <c r="F1977" t="s">
        <v>5628</v>
      </c>
      <c r="G1977" t="s">
        <v>8582</v>
      </c>
    </row>
    <row r="1978" spans="1:7" x14ac:dyDescent="0.3">
      <c r="A1978" t="s">
        <v>2442</v>
      </c>
      <c r="B1978" t="s">
        <v>3568</v>
      </c>
      <c r="C1978" t="s">
        <v>3571</v>
      </c>
      <c r="D1978" t="s">
        <v>17</v>
      </c>
      <c r="E1978" t="s">
        <v>327</v>
      </c>
      <c r="F1978" t="s">
        <v>5680</v>
      </c>
      <c r="G1978" t="s">
        <v>8583</v>
      </c>
    </row>
    <row r="1979" spans="1:7" x14ac:dyDescent="0.3">
      <c r="A1979" t="s">
        <v>2443</v>
      </c>
      <c r="B1979" t="s">
        <v>3568</v>
      </c>
      <c r="C1979" t="s">
        <v>3571</v>
      </c>
      <c r="D1979" t="s">
        <v>17</v>
      </c>
      <c r="E1979" t="s">
        <v>328</v>
      </c>
      <c r="F1979" t="s">
        <v>5686</v>
      </c>
      <c r="G1979" t="s">
        <v>8584</v>
      </c>
    </row>
    <row r="1980" spans="1:7" x14ac:dyDescent="0.3">
      <c r="A1980" t="s">
        <v>2444</v>
      </c>
      <c r="B1980" t="s">
        <v>3568</v>
      </c>
      <c r="C1980" t="s">
        <v>3571</v>
      </c>
      <c r="D1980" t="s">
        <v>17</v>
      </c>
      <c r="E1980" t="s">
        <v>329</v>
      </c>
      <c r="F1980" t="s">
        <v>5700</v>
      </c>
      <c r="G1980" t="s">
        <v>8585</v>
      </c>
    </row>
    <row r="1981" spans="1:7" x14ac:dyDescent="0.3">
      <c r="A1981" t="s">
        <v>2445</v>
      </c>
      <c r="B1981" t="s">
        <v>3568</v>
      </c>
      <c r="C1981" t="s">
        <v>3571</v>
      </c>
      <c r="D1981" t="s">
        <v>17</v>
      </c>
      <c r="E1981" t="s">
        <v>330</v>
      </c>
      <c r="F1981" t="s">
        <v>5780</v>
      </c>
      <c r="G1981" t="s">
        <v>8586</v>
      </c>
    </row>
    <row r="1982" spans="1:7" x14ac:dyDescent="0.3">
      <c r="A1982" t="s">
        <v>2446</v>
      </c>
      <c r="B1982" t="s">
        <v>3568</v>
      </c>
      <c r="C1982" t="s">
        <v>3571</v>
      </c>
      <c r="D1982" t="s">
        <v>17</v>
      </c>
      <c r="E1982" t="s">
        <v>331</v>
      </c>
      <c r="F1982" t="s">
        <v>5564</v>
      </c>
      <c r="G1982" t="s">
        <v>8587</v>
      </c>
    </row>
    <row r="1983" spans="1:7" x14ac:dyDescent="0.3">
      <c r="A1983" t="s">
        <v>2447</v>
      </c>
      <c r="B1983" t="s">
        <v>3568</v>
      </c>
      <c r="C1983" t="s">
        <v>3571</v>
      </c>
      <c r="D1983" t="s">
        <v>17</v>
      </c>
      <c r="E1983" t="s">
        <v>332</v>
      </c>
      <c r="F1983" t="s">
        <v>5542</v>
      </c>
      <c r="G1983" t="s">
        <v>8588</v>
      </c>
    </row>
    <row r="1984" spans="1:7" x14ac:dyDescent="0.3">
      <c r="A1984" t="s">
        <v>2448</v>
      </c>
      <c r="B1984" t="s">
        <v>3568</v>
      </c>
      <c r="C1984" t="s">
        <v>3571</v>
      </c>
      <c r="D1984" t="s">
        <v>17</v>
      </c>
      <c r="E1984" t="s">
        <v>333</v>
      </c>
      <c r="F1984" t="s">
        <v>5682</v>
      </c>
      <c r="G1984" t="s">
        <v>8589</v>
      </c>
    </row>
    <row r="1985" spans="1:7" x14ac:dyDescent="0.3">
      <c r="A1985" t="s">
        <v>2449</v>
      </c>
      <c r="B1985" t="s">
        <v>3568</v>
      </c>
      <c r="C1985" t="s">
        <v>3571</v>
      </c>
      <c r="D1985" t="s">
        <v>17</v>
      </c>
      <c r="E1985" t="s">
        <v>334</v>
      </c>
      <c r="F1985" t="s">
        <v>5216</v>
      </c>
      <c r="G1985" t="s">
        <v>8590</v>
      </c>
    </row>
    <row r="1986" spans="1:7" x14ac:dyDescent="0.3">
      <c r="A1986" t="s">
        <v>2450</v>
      </c>
      <c r="B1986" t="s">
        <v>3568</v>
      </c>
      <c r="C1986" t="s">
        <v>3571</v>
      </c>
      <c r="D1986" t="s">
        <v>17</v>
      </c>
      <c r="E1986" t="s">
        <v>335</v>
      </c>
      <c r="F1986" t="s">
        <v>5362</v>
      </c>
      <c r="G1986" t="s">
        <v>8591</v>
      </c>
    </row>
    <row r="1987" spans="1:7" x14ac:dyDescent="0.3">
      <c r="A1987" t="s">
        <v>2451</v>
      </c>
      <c r="B1987" t="s">
        <v>3568</v>
      </c>
      <c r="C1987" t="s">
        <v>3571</v>
      </c>
      <c r="D1987" t="s">
        <v>17</v>
      </c>
      <c r="E1987" t="s">
        <v>336</v>
      </c>
      <c r="F1987" t="s">
        <v>5736</v>
      </c>
      <c r="G1987" t="s">
        <v>8592</v>
      </c>
    </row>
    <row r="1988" spans="1:7" x14ac:dyDescent="0.3">
      <c r="A1988" t="s">
        <v>2452</v>
      </c>
      <c r="B1988" t="s">
        <v>3568</v>
      </c>
      <c r="C1988" t="s">
        <v>3571</v>
      </c>
      <c r="D1988" t="s">
        <v>17</v>
      </c>
      <c r="E1988" t="s">
        <v>337</v>
      </c>
      <c r="F1988" t="s">
        <v>5660</v>
      </c>
      <c r="G1988" t="s">
        <v>8593</v>
      </c>
    </row>
    <row r="1989" spans="1:7" x14ac:dyDescent="0.3">
      <c r="A1989" t="s">
        <v>2453</v>
      </c>
      <c r="B1989" t="s">
        <v>3568</v>
      </c>
      <c r="C1989" t="s">
        <v>3571</v>
      </c>
      <c r="D1989" t="s">
        <v>17</v>
      </c>
      <c r="E1989" t="s">
        <v>338</v>
      </c>
      <c r="F1989" t="s">
        <v>5126</v>
      </c>
      <c r="G1989" t="s">
        <v>8594</v>
      </c>
    </row>
    <row r="1990" spans="1:7" x14ac:dyDescent="0.3">
      <c r="A1990" t="s">
        <v>2454</v>
      </c>
      <c r="B1990" t="s">
        <v>3568</v>
      </c>
      <c r="C1990" t="s">
        <v>3571</v>
      </c>
      <c r="D1990" t="s">
        <v>17</v>
      </c>
      <c r="E1990" t="s">
        <v>339</v>
      </c>
      <c r="F1990" t="s">
        <v>5144</v>
      </c>
      <c r="G1990" t="s">
        <v>8595</v>
      </c>
    </row>
    <row r="1991" spans="1:7" x14ac:dyDescent="0.3">
      <c r="A1991" t="s">
        <v>2455</v>
      </c>
      <c r="B1991" t="s">
        <v>3568</v>
      </c>
      <c r="C1991" t="s">
        <v>3571</v>
      </c>
      <c r="D1991" t="s">
        <v>17</v>
      </c>
      <c r="E1991" t="s">
        <v>340</v>
      </c>
      <c r="F1991" t="s">
        <v>5494</v>
      </c>
      <c r="G1991" t="s">
        <v>8596</v>
      </c>
    </row>
    <row r="1992" spans="1:7" x14ac:dyDescent="0.3">
      <c r="A1992" t="s">
        <v>2456</v>
      </c>
      <c r="B1992" t="s">
        <v>3568</v>
      </c>
      <c r="C1992" t="s">
        <v>3571</v>
      </c>
      <c r="D1992" t="s">
        <v>17</v>
      </c>
      <c r="E1992" t="s">
        <v>341</v>
      </c>
      <c r="F1992" t="s">
        <v>5444</v>
      </c>
      <c r="G1992" t="s">
        <v>8597</v>
      </c>
    </row>
    <row r="1993" spans="1:7" x14ac:dyDescent="0.3">
      <c r="A1993" t="s">
        <v>2457</v>
      </c>
      <c r="B1993" t="s">
        <v>3568</v>
      </c>
      <c r="C1993" t="s">
        <v>3571</v>
      </c>
      <c r="D1993" t="s">
        <v>17</v>
      </c>
      <c r="E1993" t="s">
        <v>342</v>
      </c>
      <c r="F1993" t="s">
        <v>5104</v>
      </c>
      <c r="G1993" t="s">
        <v>8598</v>
      </c>
    </row>
    <row r="1994" spans="1:7" x14ac:dyDescent="0.3">
      <c r="A1994" t="s">
        <v>2458</v>
      </c>
      <c r="B1994" t="s">
        <v>3568</v>
      </c>
      <c r="C1994" t="s">
        <v>3571</v>
      </c>
      <c r="D1994" t="s">
        <v>17</v>
      </c>
      <c r="E1994" t="s">
        <v>343</v>
      </c>
      <c r="F1994" t="s">
        <v>5246</v>
      </c>
      <c r="G1994" t="s">
        <v>8599</v>
      </c>
    </row>
    <row r="1995" spans="1:7" x14ac:dyDescent="0.3">
      <c r="A1995" t="s">
        <v>2459</v>
      </c>
      <c r="B1995" t="s">
        <v>3568</v>
      </c>
      <c r="C1995" t="s">
        <v>3571</v>
      </c>
      <c r="D1995" t="s">
        <v>17</v>
      </c>
      <c r="E1995" t="s">
        <v>344</v>
      </c>
      <c r="F1995" t="s">
        <v>5432</v>
      </c>
      <c r="G1995" t="s">
        <v>8600</v>
      </c>
    </row>
    <row r="1996" spans="1:7" x14ac:dyDescent="0.3">
      <c r="A1996" t="s">
        <v>2460</v>
      </c>
      <c r="B1996" t="s">
        <v>3568</v>
      </c>
      <c r="C1996" t="s">
        <v>3571</v>
      </c>
      <c r="D1996" t="s">
        <v>17</v>
      </c>
      <c r="E1996" t="s">
        <v>345</v>
      </c>
      <c r="F1996" t="s">
        <v>5692</v>
      </c>
      <c r="G1996" t="s">
        <v>8601</v>
      </c>
    </row>
    <row r="1997" spans="1:7" x14ac:dyDescent="0.3">
      <c r="A1997" t="s">
        <v>2461</v>
      </c>
      <c r="B1997" t="s">
        <v>3568</v>
      </c>
      <c r="C1997" t="s">
        <v>3571</v>
      </c>
      <c r="D1997" t="s">
        <v>17</v>
      </c>
      <c r="E1997" t="s">
        <v>346</v>
      </c>
      <c r="F1997" t="s">
        <v>5720</v>
      </c>
      <c r="G1997" t="s">
        <v>8602</v>
      </c>
    </row>
    <row r="1998" spans="1:7" x14ac:dyDescent="0.3">
      <c r="A1998" t="s">
        <v>2462</v>
      </c>
      <c r="B1998" t="s">
        <v>3568</v>
      </c>
      <c r="C1998" t="s">
        <v>3571</v>
      </c>
      <c r="D1998" t="s">
        <v>17</v>
      </c>
      <c r="E1998" t="s">
        <v>347</v>
      </c>
      <c r="F1998" t="s">
        <v>5268</v>
      </c>
      <c r="G1998" t="s">
        <v>8603</v>
      </c>
    </row>
    <row r="1999" spans="1:7" x14ac:dyDescent="0.3">
      <c r="A1999" t="s">
        <v>2463</v>
      </c>
      <c r="B1999" t="s">
        <v>3568</v>
      </c>
      <c r="C1999" t="s">
        <v>3571</v>
      </c>
      <c r="D1999" t="s">
        <v>17</v>
      </c>
      <c r="E1999" t="s">
        <v>348</v>
      </c>
      <c r="F1999" t="s">
        <v>5326</v>
      </c>
      <c r="G1999" t="s">
        <v>8604</v>
      </c>
    </row>
    <row r="2000" spans="1:7" x14ac:dyDescent="0.3">
      <c r="A2000" t="s">
        <v>2464</v>
      </c>
      <c r="B2000" t="s">
        <v>3568</v>
      </c>
      <c r="C2000" t="s">
        <v>3571</v>
      </c>
      <c r="D2000" t="s">
        <v>17</v>
      </c>
      <c r="E2000" t="s">
        <v>349</v>
      </c>
      <c r="F2000" t="s">
        <v>5486</v>
      </c>
      <c r="G2000" t="s">
        <v>8605</v>
      </c>
    </row>
    <row r="2001" spans="1:7" x14ac:dyDescent="0.3">
      <c r="A2001" t="s">
        <v>2465</v>
      </c>
      <c r="B2001" t="s">
        <v>3568</v>
      </c>
      <c r="C2001" t="s">
        <v>3571</v>
      </c>
      <c r="D2001" t="s">
        <v>17</v>
      </c>
      <c r="E2001" t="s">
        <v>350</v>
      </c>
      <c r="F2001" t="s">
        <v>5522</v>
      </c>
      <c r="G2001" t="s">
        <v>8606</v>
      </c>
    </row>
    <row r="2002" spans="1:7" x14ac:dyDescent="0.3">
      <c r="A2002" t="s">
        <v>2466</v>
      </c>
      <c r="B2002" t="s">
        <v>3568</v>
      </c>
      <c r="C2002" t="s">
        <v>3571</v>
      </c>
      <c r="D2002" t="s">
        <v>17</v>
      </c>
      <c r="E2002" t="s">
        <v>351</v>
      </c>
      <c r="F2002" t="s">
        <v>5758</v>
      </c>
      <c r="G2002" t="s">
        <v>8607</v>
      </c>
    </row>
    <row r="2003" spans="1:7" x14ac:dyDescent="0.3">
      <c r="A2003" t="s">
        <v>2467</v>
      </c>
      <c r="B2003" t="s">
        <v>3568</v>
      </c>
      <c r="C2003" t="s">
        <v>3571</v>
      </c>
      <c r="D2003" t="s">
        <v>17</v>
      </c>
      <c r="E2003" t="s">
        <v>352</v>
      </c>
      <c r="F2003" t="s">
        <v>5240</v>
      </c>
      <c r="G2003" t="s">
        <v>8608</v>
      </c>
    </row>
    <row r="2004" spans="1:7" x14ac:dyDescent="0.3">
      <c r="A2004" t="s">
        <v>2468</v>
      </c>
      <c r="B2004" t="s">
        <v>3568</v>
      </c>
      <c r="C2004" t="s">
        <v>3571</v>
      </c>
      <c r="D2004" t="s">
        <v>17</v>
      </c>
      <c r="E2004" t="s">
        <v>353</v>
      </c>
      <c r="F2004" t="s">
        <v>5364</v>
      </c>
      <c r="G2004" t="s">
        <v>8609</v>
      </c>
    </row>
    <row r="2005" spans="1:7" x14ac:dyDescent="0.3">
      <c r="A2005" t="s">
        <v>2469</v>
      </c>
      <c r="B2005" t="s">
        <v>3568</v>
      </c>
      <c r="C2005" t="s">
        <v>3571</v>
      </c>
      <c r="D2005" t="s">
        <v>17</v>
      </c>
      <c r="E2005" t="s">
        <v>28</v>
      </c>
      <c r="F2005" t="s">
        <v>5406</v>
      </c>
      <c r="G2005" t="s">
        <v>8610</v>
      </c>
    </row>
    <row r="2006" spans="1:7" x14ac:dyDescent="0.3">
      <c r="A2006" t="s">
        <v>2470</v>
      </c>
      <c r="B2006" t="s">
        <v>3568</v>
      </c>
      <c r="C2006" t="s">
        <v>3571</v>
      </c>
      <c r="D2006" t="s">
        <v>17</v>
      </c>
      <c r="E2006" t="s">
        <v>354</v>
      </c>
      <c r="F2006" t="s">
        <v>5422</v>
      </c>
      <c r="G2006" t="s">
        <v>8611</v>
      </c>
    </row>
    <row r="2007" spans="1:7" x14ac:dyDescent="0.3">
      <c r="A2007" t="s">
        <v>2471</v>
      </c>
      <c r="B2007" t="s">
        <v>3568</v>
      </c>
      <c r="C2007" t="s">
        <v>3571</v>
      </c>
      <c r="D2007" t="s">
        <v>17</v>
      </c>
      <c r="E2007" t="s">
        <v>355</v>
      </c>
      <c r="F2007" t="s">
        <v>5434</v>
      </c>
      <c r="G2007" t="s">
        <v>8612</v>
      </c>
    </row>
    <row r="2008" spans="1:7" x14ac:dyDescent="0.3">
      <c r="A2008" t="s">
        <v>2472</v>
      </c>
      <c r="B2008" t="s">
        <v>3568</v>
      </c>
      <c r="C2008" t="s">
        <v>3571</v>
      </c>
      <c r="D2008" t="s">
        <v>17</v>
      </c>
      <c r="E2008" t="s">
        <v>356</v>
      </c>
      <c r="F2008" t="s">
        <v>5492</v>
      </c>
      <c r="G2008" t="s">
        <v>8613</v>
      </c>
    </row>
    <row r="2009" spans="1:7" x14ac:dyDescent="0.3">
      <c r="A2009" t="s">
        <v>2473</v>
      </c>
      <c r="B2009" t="s">
        <v>3568</v>
      </c>
      <c r="C2009" t="s">
        <v>3571</v>
      </c>
      <c r="D2009" t="s">
        <v>17</v>
      </c>
      <c r="E2009" t="s">
        <v>357</v>
      </c>
      <c r="F2009" t="s">
        <v>5500</v>
      </c>
      <c r="G2009" t="s">
        <v>8614</v>
      </c>
    </row>
    <row r="2010" spans="1:7" x14ac:dyDescent="0.3">
      <c r="A2010" t="s">
        <v>2474</v>
      </c>
      <c r="B2010" t="s">
        <v>3568</v>
      </c>
      <c r="C2010" t="s">
        <v>3571</v>
      </c>
      <c r="D2010" t="s">
        <v>17</v>
      </c>
      <c r="E2010" t="s">
        <v>358</v>
      </c>
      <c r="F2010" t="s">
        <v>5352</v>
      </c>
      <c r="G2010" t="s">
        <v>8615</v>
      </c>
    </row>
    <row r="2011" spans="1:7" x14ac:dyDescent="0.3">
      <c r="A2011" t="s">
        <v>2475</v>
      </c>
      <c r="B2011" t="s">
        <v>3568</v>
      </c>
      <c r="C2011" t="s">
        <v>3571</v>
      </c>
      <c r="D2011" t="s">
        <v>17</v>
      </c>
      <c r="E2011" t="s">
        <v>359</v>
      </c>
      <c r="F2011" t="s">
        <v>5292</v>
      </c>
      <c r="G2011" t="s">
        <v>8616</v>
      </c>
    </row>
    <row r="2012" spans="1:7" x14ac:dyDescent="0.3">
      <c r="A2012" t="s">
        <v>2476</v>
      </c>
      <c r="B2012" t="s">
        <v>3568</v>
      </c>
      <c r="C2012" t="s">
        <v>3571</v>
      </c>
      <c r="D2012" t="s">
        <v>17</v>
      </c>
      <c r="E2012" t="s">
        <v>360</v>
      </c>
      <c r="F2012" t="s">
        <v>5354</v>
      </c>
      <c r="G2012" t="s">
        <v>8617</v>
      </c>
    </row>
    <row r="2013" spans="1:7" x14ac:dyDescent="0.3">
      <c r="A2013" t="s">
        <v>2477</v>
      </c>
      <c r="B2013" t="s">
        <v>3568</v>
      </c>
      <c r="C2013" t="s">
        <v>3571</v>
      </c>
      <c r="D2013" t="s">
        <v>17</v>
      </c>
      <c r="E2013" t="s">
        <v>361</v>
      </c>
      <c r="F2013" t="s">
        <v>5638</v>
      </c>
      <c r="G2013" t="s">
        <v>8618</v>
      </c>
    </row>
    <row r="2014" spans="1:7" x14ac:dyDescent="0.3">
      <c r="A2014" t="s">
        <v>2484</v>
      </c>
      <c r="B2014" t="s">
        <v>3568</v>
      </c>
      <c r="C2014" t="s">
        <v>3571</v>
      </c>
      <c r="D2014" t="s">
        <v>15</v>
      </c>
      <c r="E2014" t="s">
        <v>368</v>
      </c>
      <c r="F2014" t="s">
        <v>5791</v>
      </c>
      <c r="G2014" t="s">
        <v>8619</v>
      </c>
    </row>
    <row r="2015" spans="1:7" x14ac:dyDescent="0.3">
      <c r="A2015" t="s">
        <v>2485</v>
      </c>
      <c r="B2015" t="s">
        <v>3568</v>
      </c>
      <c r="C2015" t="s">
        <v>3571</v>
      </c>
      <c r="D2015" t="s">
        <v>15</v>
      </c>
      <c r="E2015" t="s">
        <v>369</v>
      </c>
      <c r="F2015" t="s">
        <v>5795</v>
      </c>
      <c r="G2015" t="s">
        <v>8620</v>
      </c>
    </row>
    <row r="2016" spans="1:7" x14ac:dyDescent="0.3">
      <c r="A2016" t="s">
        <v>2486</v>
      </c>
      <c r="B2016" t="s">
        <v>3568</v>
      </c>
      <c r="C2016" t="s">
        <v>3571</v>
      </c>
      <c r="D2016" t="s">
        <v>15</v>
      </c>
      <c r="E2016" t="s">
        <v>370</v>
      </c>
      <c r="F2016" t="s">
        <v>5799</v>
      </c>
      <c r="G2016" t="s">
        <v>8621</v>
      </c>
    </row>
    <row r="2017" spans="1:7" x14ac:dyDescent="0.3">
      <c r="A2017" t="s">
        <v>2478</v>
      </c>
      <c r="B2017" t="s">
        <v>3568</v>
      </c>
      <c r="C2017" t="s">
        <v>3571</v>
      </c>
      <c r="D2017" t="s">
        <v>17</v>
      </c>
      <c r="E2017" t="s">
        <v>362</v>
      </c>
      <c r="F2017" t="s">
        <v>5124</v>
      </c>
      <c r="G2017" t="s">
        <v>8622</v>
      </c>
    </row>
    <row r="2018" spans="1:7" x14ac:dyDescent="0.3">
      <c r="A2018" t="s">
        <v>2487</v>
      </c>
      <c r="B2018" t="s">
        <v>3568</v>
      </c>
      <c r="C2018" t="s">
        <v>3571</v>
      </c>
      <c r="D2018" t="s">
        <v>15</v>
      </c>
      <c r="E2018" t="s">
        <v>371</v>
      </c>
      <c r="F2018" t="s">
        <v>5817</v>
      </c>
      <c r="G2018" t="s">
        <v>8623</v>
      </c>
    </row>
    <row r="2019" spans="1:7" x14ac:dyDescent="0.3">
      <c r="A2019" t="s">
        <v>2488</v>
      </c>
      <c r="B2019" t="s">
        <v>3568</v>
      </c>
      <c r="C2019" t="s">
        <v>3571</v>
      </c>
      <c r="D2019" t="s">
        <v>15</v>
      </c>
      <c r="E2019" t="s">
        <v>372</v>
      </c>
      <c r="F2019" t="s">
        <v>5813</v>
      </c>
      <c r="G2019" t="s">
        <v>8624</v>
      </c>
    </row>
    <row r="2020" spans="1:7" x14ac:dyDescent="0.3">
      <c r="A2020" t="s">
        <v>2489</v>
      </c>
      <c r="B2020" t="s">
        <v>3568</v>
      </c>
      <c r="C2020" t="s">
        <v>3571</v>
      </c>
      <c r="D2020" t="s">
        <v>15</v>
      </c>
      <c r="E2020" t="s">
        <v>373</v>
      </c>
      <c r="F2020" t="s">
        <v>5809</v>
      </c>
      <c r="G2020" t="s">
        <v>8625</v>
      </c>
    </row>
    <row r="2021" spans="1:7" x14ac:dyDescent="0.3">
      <c r="A2021" t="s">
        <v>2490</v>
      </c>
      <c r="B2021" t="s">
        <v>3568</v>
      </c>
      <c r="C2021" t="s">
        <v>3571</v>
      </c>
      <c r="D2021" t="s">
        <v>15</v>
      </c>
      <c r="E2021" t="s">
        <v>374</v>
      </c>
      <c r="F2021" t="s">
        <v>5819</v>
      </c>
      <c r="G2021" t="s">
        <v>8626</v>
      </c>
    </row>
    <row r="2022" spans="1:7" x14ac:dyDescent="0.3">
      <c r="A2022" t="s">
        <v>2491</v>
      </c>
      <c r="B2022" t="s">
        <v>3568</v>
      </c>
      <c r="C2022" t="s">
        <v>3571</v>
      </c>
      <c r="D2022" t="s">
        <v>15</v>
      </c>
      <c r="E2022" t="s">
        <v>375</v>
      </c>
      <c r="F2022" t="s">
        <v>5801</v>
      </c>
      <c r="G2022" t="s">
        <v>8627</v>
      </c>
    </row>
    <row r="2023" spans="1:7" x14ac:dyDescent="0.3">
      <c r="A2023" t="s">
        <v>2492</v>
      </c>
      <c r="B2023" t="s">
        <v>3568</v>
      </c>
      <c r="C2023" t="s">
        <v>3571</v>
      </c>
      <c r="D2023" t="s">
        <v>15</v>
      </c>
      <c r="E2023" t="s">
        <v>376</v>
      </c>
      <c r="F2023" t="s">
        <v>5803</v>
      </c>
      <c r="G2023" t="s">
        <v>8628</v>
      </c>
    </row>
    <row r="2024" spans="1:7" x14ac:dyDescent="0.3">
      <c r="A2024" t="s">
        <v>2493</v>
      </c>
      <c r="B2024" t="s">
        <v>3568</v>
      </c>
      <c r="C2024" t="s">
        <v>3571</v>
      </c>
      <c r="D2024" t="s">
        <v>15</v>
      </c>
      <c r="E2024" t="s">
        <v>377</v>
      </c>
      <c r="F2024" t="s">
        <v>5797</v>
      </c>
      <c r="G2024" t="s">
        <v>8629</v>
      </c>
    </row>
    <row r="2025" spans="1:7" x14ac:dyDescent="0.3">
      <c r="A2025" t="s">
        <v>2494</v>
      </c>
      <c r="B2025" t="s">
        <v>3568</v>
      </c>
      <c r="C2025" t="s">
        <v>3571</v>
      </c>
      <c r="D2025" t="s">
        <v>15</v>
      </c>
      <c r="E2025" t="s">
        <v>378</v>
      </c>
      <c r="F2025" t="s">
        <v>5807</v>
      </c>
      <c r="G2025" t="s">
        <v>8630</v>
      </c>
    </row>
    <row r="2026" spans="1:7" x14ac:dyDescent="0.3">
      <c r="A2026" t="s">
        <v>2495</v>
      </c>
      <c r="B2026" t="s">
        <v>3568</v>
      </c>
      <c r="C2026" t="s">
        <v>3571</v>
      </c>
      <c r="D2026" t="s">
        <v>15</v>
      </c>
      <c r="E2026" t="s">
        <v>379</v>
      </c>
      <c r="F2026" t="s">
        <v>5821</v>
      </c>
      <c r="G2026" t="s">
        <v>8631</v>
      </c>
    </row>
    <row r="2027" spans="1:7" x14ac:dyDescent="0.3">
      <c r="A2027" t="s">
        <v>2496</v>
      </c>
      <c r="B2027" t="s">
        <v>3568</v>
      </c>
      <c r="C2027" t="s">
        <v>3571</v>
      </c>
      <c r="D2027" t="s">
        <v>15</v>
      </c>
      <c r="E2027" t="s">
        <v>380</v>
      </c>
      <c r="F2027" t="s">
        <v>5805</v>
      </c>
      <c r="G2027" t="s">
        <v>8632</v>
      </c>
    </row>
    <row r="2028" spans="1:7" x14ac:dyDescent="0.3">
      <c r="A2028" t="s">
        <v>2479</v>
      </c>
      <c r="B2028" t="s">
        <v>3568</v>
      </c>
      <c r="C2028" t="s">
        <v>3571</v>
      </c>
      <c r="D2028" t="s">
        <v>17</v>
      </c>
      <c r="E2028" t="s">
        <v>363</v>
      </c>
      <c r="F2028" t="s">
        <v>5148</v>
      </c>
      <c r="G2028" t="s">
        <v>8633</v>
      </c>
    </row>
    <row r="2029" spans="1:7" x14ac:dyDescent="0.3">
      <c r="A2029" t="s">
        <v>2497</v>
      </c>
      <c r="B2029" t="s">
        <v>3568</v>
      </c>
      <c r="C2029" t="s">
        <v>3571</v>
      </c>
      <c r="D2029" t="s">
        <v>15</v>
      </c>
      <c r="E2029" t="s">
        <v>381</v>
      </c>
      <c r="F2029" t="s">
        <v>5793</v>
      </c>
      <c r="G2029" t="s">
        <v>8634</v>
      </c>
    </row>
    <row r="2030" spans="1:7" x14ac:dyDescent="0.3">
      <c r="A2030" t="s">
        <v>2498</v>
      </c>
      <c r="B2030" t="s">
        <v>3568</v>
      </c>
      <c r="C2030" t="s">
        <v>3571</v>
      </c>
      <c r="D2030" t="s">
        <v>15</v>
      </c>
      <c r="E2030" t="s">
        <v>382</v>
      </c>
      <c r="F2030" t="s">
        <v>5811</v>
      </c>
      <c r="G2030" t="s">
        <v>8635</v>
      </c>
    </row>
    <row r="2031" spans="1:7" x14ac:dyDescent="0.3">
      <c r="A2031" t="s">
        <v>2480</v>
      </c>
      <c r="B2031" t="s">
        <v>3568</v>
      </c>
      <c r="C2031" t="s">
        <v>3571</v>
      </c>
      <c r="D2031" t="s">
        <v>17</v>
      </c>
      <c r="E2031" t="s">
        <v>364</v>
      </c>
      <c r="F2031" t="s">
        <v>5586</v>
      </c>
      <c r="G2031" t="s">
        <v>8636</v>
      </c>
    </row>
    <row r="2032" spans="1:7" x14ac:dyDescent="0.3">
      <c r="A2032" t="s">
        <v>2481</v>
      </c>
      <c r="B2032" t="s">
        <v>3568</v>
      </c>
      <c r="C2032" t="s">
        <v>3571</v>
      </c>
      <c r="D2032" t="s">
        <v>17</v>
      </c>
      <c r="E2032" t="s">
        <v>365</v>
      </c>
      <c r="F2032" t="s">
        <v>5296</v>
      </c>
      <c r="G2032" t="s">
        <v>8637</v>
      </c>
    </row>
    <row r="2033" spans="1:7" x14ac:dyDescent="0.3">
      <c r="A2033" t="s">
        <v>2482</v>
      </c>
      <c r="B2033" t="s">
        <v>3568</v>
      </c>
      <c r="C2033" t="s">
        <v>3571</v>
      </c>
      <c r="D2033" t="s">
        <v>19</v>
      </c>
      <c r="E2033" t="s">
        <v>14</v>
      </c>
      <c r="F2033" t="s">
        <v>3574</v>
      </c>
      <c r="G2033" t="s">
        <v>3585</v>
      </c>
    </row>
    <row r="2034" spans="1:7" x14ac:dyDescent="0.3">
      <c r="A2034" t="s">
        <v>2483</v>
      </c>
      <c r="B2034" t="s">
        <v>3568</v>
      </c>
      <c r="C2034" t="s">
        <v>3571</v>
      </c>
      <c r="D2034" t="s">
        <v>15</v>
      </c>
      <c r="E2034" t="s">
        <v>367</v>
      </c>
      <c r="F2034" t="s">
        <v>5815</v>
      </c>
      <c r="G2034" t="s">
        <v>8638</v>
      </c>
    </row>
    <row r="2035" spans="1:7" x14ac:dyDescent="0.3">
      <c r="A2035" t="s">
        <v>2499</v>
      </c>
      <c r="B2035" t="s">
        <v>3568</v>
      </c>
      <c r="C2035" t="s">
        <v>3571</v>
      </c>
      <c r="D2035" t="s">
        <v>17</v>
      </c>
      <c r="E2035" t="s">
        <v>29</v>
      </c>
      <c r="F2035" t="s">
        <v>5325</v>
      </c>
      <c r="G2035" t="s">
        <v>8639</v>
      </c>
    </row>
    <row r="2036" spans="1:7" x14ac:dyDescent="0.3">
      <c r="A2036" t="s">
        <v>2500</v>
      </c>
      <c r="B2036" t="s">
        <v>3568</v>
      </c>
      <c r="C2036" t="s">
        <v>3571</v>
      </c>
      <c r="D2036" t="s">
        <v>17</v>
      </c>
      <c r="E2036" t="s">
        <v>30</v>
      </c>
      <c r="F2036" t="s">
        <v>5111</v>
      </c>
      <c r="G2036" t="s">
        <v>8640</v>
      </c>
    </row>
    <row r="2037" spans="1:7" x14ac:dyDescent="0.3">
      <c r="A2037" t="s">
        <v>2501</v>
      </c>
      <c r="B2037" t="s">
        <v>3568</v>
      </c>
      <c r="C2037" t="s">
        <v>3571</v>
      </c>
      <c r="D2037" t="s">
        <v>17</v>
      </c>
      <c r="E2037" t="s">
        <v>31</v>
      </c>
      <c r="F2037" t="s">
        <v>5553</v>
      </c>
      <c r="G2037" t="s">
        <v>8641</v>
      </c>
    </row>
    <row r="2038" spans="1:7" x14ac:dyDescent="0.3">
      <c r="A2038" t="s">
        <v>2502</v>
      </c>
      <c r="B2038" t="s">
        <v>3568</v>
      </c>
      <c r="C2038" t="s">
        <v>3571</v>
      </c>
      <c r="D2038" t="s">
        <v>17</v>
      </c>
      <c r="E2038" t="s">
        <v>32</v>
      </c>
      <c r="F2038" t="s">
        <v>5151</v>
      </c>
      <c r="G2038" t="s">
        <v>8642</v>
      </c>
    </row>
    <row r="2039" spans="1:7" x14ac:dyDescent="0.3">
      <c r="A2039" t="s">
        <v>2503</v>
      </c>
      <c r="B2039" t="s">
        <v>3568</v>
      </c>
      <c r="C2039" t="s">
        <v>3571</v>
      </c>
      <c r="D2039" t="s">
        <v>17</v>
      </c>
      <c r="E2039" t="s">
        <v>33</v>
      </c>
      <c r="F2039" t="s">
        <v>5215</v>
      </c>
      <c r="G2039" t="s">
        <v>8643</v>
      </c>
    </row>
    <row r="2040" spans="1:7" x14ac:dyDescent="0.3">
      <c r="A2040" t="s">
        <v>2504</v>
      </c>
      <c r="B2040" t="s">
        <v>3568</v>
      </c>
      <c r="C2040" t="s">
        <v>3571</v>
      </c>
      <c r="D2040" t="s">
        <v>17</v>
      </c>
      <c r="E2040" t="s">
        <v>34</v>
      </c>
      <c r="F2040" t="s">
        <v>5315</v>
      </c>
      <c r="G2040" t="s">
        <v>8644</v>
      </c>
    </row>
    <row r="2041" spans="1:7" x14ac:dyDescent="0.3">
      <c r="A2041" t="s">
        <v>2505</v>
      </c>
      <c r="B2041" t="s">
        <v>3568</v>
      </c>
      <c r="C2041" t="s">
        <v>3571</v>
      </c>
      <c r="D2041" t="s">
        <v>17</v>
      </c>
      <c r="E2041" t="s">
        <v>35</v>
      </c>
      <c r="F2041" t="s">
        <v>5535</v>
      </c>
      <c r="G2041" t="s">
        <v>8645</v>
      </c>
    </row>
    <row r="2042" spans="1:7" x14ac:dyDescent="0.3">
      <c r="A2042" t="s">
        <v>2506</v>
      </c>
      <c r="B2042" t="s">
        <v>3568</v>
      </c>
      <c r="C2042" t="s">
        <v>3571</v>
      </c>
      <c r="D2042" t="s">
        <v>17</v>
      </c>
      <c r="E2042" t="s">
        <v>16</v>
      </c>
      <c r="F2042" t="s">
        <v>5119</v>
      </c>
      <c r="G2042" t="s">
        <v>8646</v>
      </c>
    </row>
    <row r="2043" spans="1:7" x14ac:dyDescent="0.3">
      <c r="A2043" t="s">
        <v>2507</v>
      </c>
      <c r="B2043" t="s">
        <v>3568</v>
      </c>
      <c r="C2043" t="s">
        <v>3571</v>
      </c>
      <c r="D2043" t="s">
        <v>17</v>
      </c>
      <c r="E2043" t="s">
        <v>36</v>
      </c>
      <c r="F2043" t="s">
        <v>5441</v>
      </c>
      <c r="G2043" t="s">
        <v>8647</v>
      </c>
    </row>
    <row r="2044" spans="1:7" x14ac:dyDescent="0.3">
      <c r="A2044" t="s">
        <v>2508</v>
      </c>
      <c r="B2044" t="s">
        <v>3568</v>
      </c>
      <c r="C2044" t="s">
        <v>3571</v>
      </c>
      <c r="D2044" t="s">
        <v>17</v>
      </c>
      <c r="E2044" t="s">
        <v>37</v>
      </c>
      <c r="F2044" t="s">
        <v>5719</v>
      </c>
      <c r="G2044" t="s">
        <v>8648</v>
      </c>
    </row>
    <row r="2045" spans="1:7" x14ac:dyDescent="0.3">
      <c r="A2045" t="s">
        <v>2509</v>
      </c>
      <c r="B2045" t="s">
        <v>3568</v>
      </c>
      <c r="C2045" t="s">
        <v>3571</v>
      </c>
      <c r="D2045" t="s">
        <v>17</v>
      </c>
      <c r="E2045" t="s">
        <v>38</v>
      </c>
      <c r="F2045" t="s">
        <v>5727</v>
      </c>
      <c r="G2045" t="s">
        <v>8649</v>
      </c>
    </row>
    <row r="2046" spans="1:7" x14ac:dyDescent="0.3">
      <c r="A2046" t="s">
        <v>2510</v>
      </c>
      <c r="B2046" t="s">
        <v>3568</v>
      </c>
      <c r="C2046" t="s">
        <v>3571</v>
      </c>
      <c r="D2046" t="s">
        <v>17</v>
      </c>
      <c r="E2046" t="s">
        <v>39</v>
      </c>
      <c r="F2046" t="s">
        <v>5137</v>
      </c>
      <c r="G2046" t="s">
        <v>8650</v>
      </c>
    </row>
    <row r="2047" spans="1:7" x14ac:dyDescent="0.3">
      <c r="A2047" t="s">
        <v>2511</v>
      </c>
      <c r="B2047" t="s">
        <v>3568</v>
      </c>
      <c r="C2047" t="s">
        <v>3571</v>
      </c>
      <c r="D2047" t="s">
        <v>17</v>
      </c>
      <c r="E2047" t="s">
        <v>40</v>
      </c>
      <c r="F2047" t="s">
        <v>5479</v>
      </c>
      <c r="G2047" t="s">
        <v>8651</v>
      </c>
    </row>
    <row r="2048" spans="1:7" x14ac:dyDescent="0.3">
      <c r="A2048" t="s">
        <v>2512</v>
      </c>
      <c r="B2048" t="s">
        <v>3568</v>
      </c>
      <c r="C2048" t="s">
        <v>3571</v>
      </c>
      <c r="D2048" t="s">
        <v>17</v>
      </c>
      <c r="E2048" t="s">
        <v>41</v>
      </c>
      <c r="F2048" t="s">
        <v>5695</v>
      </c>
      <c r="G2048" t="s">
        <v>8652</v>
      </c>
    </row>
    <row r="2049" spans="1:7" x14ac:dyDescent="0.3">
      <c r="A2049" t="s">
        <v>2513</v>
      </c>
      <c r="B2049" t="s">
        <v>3568</v>
      </c>
      <c r="C2049" t="s">
        <v>3571</v>
      </c>
      <c r="D2049" t="s">
        <v>17</v>
      </c>
      <c r="E2049" t="s">
        <v>42</v>
      </c>
      <c r="F2049" t="s">
        <v>5743</v>
      </c>
      <c r="G2049" t="s">
        <v>8653</v>
      </c>
    </row>
    <row r="2050" spans="1:7" x14ac:dyDescent="0.3">
      <c r="A2050" t="s">
        <v>2514</v>
      </c>
      <c r="B2050" t="s">
        <v>3568</v>
      </c>
      <c r="C2050" t="s">
        <v>3571</v>
      </c>
      <c r="D2050" t="s">
        <v>17</v>
      </c>
      <c r="E2050" t="s">
        <v>43</v>
      </c>
      <c r="F2050" t="s">
        <v>5431</v>
      </c>
      <c r="G2050" t="s">
        <v>8654</v>
      </c>
    </row>
    <row r="2051" spans="1:7" x14ac:dyDescent="0.3">
      <c r="A2051" t="s">
        <v>2515</v>
      </c>
      <c r="B2051" t="s">
        <v>3568</v>
      </c>
      <c r="C2051" t="s">
        <v>3571</v>
      </c>
      <c r="D2051" t="s">
        <v>17</v>
      </c>
      <c r="E2051" t="s">
        <v>44</v>
      </c>
      <c r="F2051" t="s">
        <v>5235</v>
      </c>
      <c r="G2051" t="s">
        <v>8655</v>
      </c>
    </row>
    <row r="2052" spans="1:7" x14ac:dyDescent="0.3">
      <c r="A2052" t="s">
        <v>2516</v>
      </c>
      <c r="B2052" t="s">
        <v>3568</v>
      </c>
      <c r="C2052" t="s">
        <v>3571</v>
      </c>
      <c r="D2052" t="s">
        <v>17</v>
      </c>
      <c r="E2052" t="s">
        <v>45</v>
      </c>
      <c r="F2052" t="s">
        <v>5141</v>
      </c>
      <c r="G2052" t="s">
        <v>8656</v>
      </c>
    </row>
    <row r="2053" spans="1:7" x14ac:dyDescent="0.3">
      <c r="A2053" t="s">
        <v>2517</v>
      </c>
      <c r="B2053" t="s">
        <v>3568</v>
      </c>
      <c r="C2053" t="s">
        <v>3571</v>
      </c>
      <c r="D2053" t="s">
        <v>17</v>
      </c>
      <c r="E2053" t="s">
        <v>46</v>
      </c>
      <c r="F2053" t="s">
        <v>5735</v>
      </c>
      <c r="G2053" t="s">
        <v>8657</v>
      </c>
    </row>
    <row r="2054" spans="1:7" x14ac:dyDescent="0.3">
      <c r="A2054" t="s">
        <v>2518</v>
      </c>
      <c r="B2054" t="s">
        <v>3568</v>
      </c>
      <c r="C2054" t="s">
        <v>3571</v>
      </c>
      <c r="D2054" t="s">
        <v>17</v>
      </c>
      <c r="E2054" t="s">
        <v>47</v>
      </c>
      <c r="F2054" t="s">
        <v>5177</v>
      </c>
      <c r="G2054" t="s">
        <v>8658</v>
      </c>
    </row>
    <row r="2055" spans="1:7" x14ac:dyDescent="0.3">
      <c r="A2055" t="s">
        <v>2519</v>
      </c>
      <c r="B2055" t="s">
        <v>3568</v>
      </c>
      <c r="C2055" t="s">
        <v>3571</v>
      </c>
      <c r="D2055" t="s">
        <v>17</v>
      </c>
      <c r="E2055" t="s">
        <v>48</v>
      </c>
      <c r="F2055" t="s">
        <v>5261</v>
      </c>
      <c r="G2055" t="s">
        <v>8659</v>
      </c>
    </row>
    <row r="2056" spans="1:7" x14ac:dyDescent="0.3">
      <c r="A2056" t="s">
        <v>2520</v>
      </c>
      <c r="B2056" t="s">
        <v>3568</v>
      </c>
      <c r="C2056" t="s">
        <v>3571</v>
      </c>
      <c r="D2056" t="s">
        <v>17</v>
      </c>
      <c r="E2056" t="s">
        <v>49</v>
      </c>
      <c r="F2056" t="s">
        <v>5761</v>
      </c>
      <c r="G2056" t="s">
        <v>8660</v>
      </c>
    </row>
    <row r="2057" spans="1:7" x14ac:dyDescent="0.3">
      <c r="A2057" t="s">
        <v>2521</v>
      </c>
      <c r="B2057" t="s">
        <v>3568</v>
      </c>
      <c r="C2057" t="s">
        <v>3571</v>
      </c>
      <c r="D2057" t="s">
        <v>17</v>
      </c>
      <c r="E2057" t="s">
        <v>50</v>
      </c>
      <c r="F2057" t="s">
        <v>5109</v>
      </c>
      <c r="G2057" t="s">
        <v>8661</v>
      </c>
    </row>
    <row r="2058" spans="1:7" x14ac:dyDescent="0.3">
      <c r="A2058" t="s">
        <v>2522</v>
      </c>
      <c r="B2058" t="s">
        <v>3568</v>
      </c>
      <c r="C2058" t="s">
        <v>3571</v>
      </c>
      <c r="D2058" t="s">
        <v>17</v>
      </c>
      <c r="E2058" t="s">
        <v>51</v>
      </c>
      <c r="F2058" t="s">
        <v>5285</v>
      </c>
      <c r="G2058" t="s">
        <v>8662</v>
      </c>
    </row>
    <row r="2059" spans="1:7" x14ac:dyDescent="0.3">
      <c r="A2059" t="s">
        <v>2523</v>
      </c>
      <c r="B2059" t="s">
        <v>3568</v>
      </c>
      <c r="C2059" t="s">
        <v>3571</v>
      </c>
      <c r="D2059" t="s">
        <v>17</v>
      </c>
      <c r="E2059" t="s">
        <v>52</v>
      </c>
      <c r="F2059" t="s">
        <v>5317</v>
      </c>
      <c r="G2059" t="s">
        <v>8663</v>
      </c>
    </row>
    <row r="2060" spans="1:7" x14ac:dyDescent="0.3">
      <c r="A2060" t="s">
        <v>2524</v>
      </c>
      <c r="B2060" t="s">
        <v>3568</v>
      </c>
      <c r="C2060" t="s">
        <v>3571</v>
      </c>
      <c r="D2060" t="s">
        <v>17</v>
      </c>
      <c r="E2060" t="s">
        <v>53</v>
      </c>
      <c r="F2060" t="s">
        <v>5351</v>
      </c>
      <c r="G2060" t="s">
        <v>8664</v>
      </c>
    </row>
    <row r="2061" spans="1:7" x14ac:dyDescent="0.3">
      <c r="A2061" t="s">
        <v>2525</v>
      </c>
      <c r="B2061" t="s">
        <v>3568</v>
      </c>
      <c r="C2061" t="s">
        <v>3571</v>
      </c>
      <c r="D2061" t="s">
        <v>17</v>
      </c>
      <c r="E2061" t="s">
        <v>25</v>
      </c>
      <c r="F2061" t="s">
        <v>5237</v>
      </c>
      <c r="G2061" t="s">
        <v>8665</v>
      </c>
    </row>
    <row r="2062" spans="1:7" x14ac:dyDescent="0.3">
      <c r="A2062" t="s">
        <v>2526</v>
      </c>
      <c r="B2062" t="s">
        <v>3568</v>
      </c>
      <c r="C2062" t="s">
        <v>3571</v>
      </c>
      <c r="D2062" t="s">
        <v>17</v>
      </c>
      <c r="E2062" t="s">
        <v>54</v>
      </c>
      <c r="F2062" t="s">
        <v>5115</v>
      </c>
      <c r="G2062" t="s">
        <v>8666</v>
      </c>
    </row>
    <row r="2063" spans="1:7" x14ac:dyDescent="0.3">
      <c r="A2063" t="s">
        <v>2527</v>
      </c>
      <c r="B2063" t="s">
        <v>3568</v>
      </c>
      <c r="C2063" t="s">
        <v>3571</v>
      </c>
      <c r="D2063" t="s">
        <v>17</v>
      </c>
      <c r="E2063" t="s">
        <v>55</v>
      </c>
      <c r="F2063" t="s">
        <v>5343</v>
      </c>
      <c r="G2063" t="s">
        <v>8667</v>
      </c>
    </row>
    <row r="2064" spans="1:7" x14ac:dyDescent="0.3">
      <c r="A2064" t="s">
        <v>2528</v>
      </c>
      <c r="B2064" t="s">
        <v>3568</v>
      </c>
      <c r="C2064" t="s">
        <v>3571</v>
      </c>
      <c r="D2064" t="s">
        <v>17</v>
      </c>
      <c r="E2064" t="s">
        <v>56</v>
      </c>
      <c r="F2064" t="s">
        <v>5491</v>
      </c>
      <c r="G2064" t="s">
        <v>8668</v>
      </c>
    </row>
    <row r="2065" spans="1:7" x14ac:dyDescent="0.3">
      <c r="A2065" t="s">
        <v>2529</v>
      </c>
      <c r="B2065" t="s">
        <v>3568</v>
      </c>
      <c r="C2065" t="s">
        <v>3571</v>
      </c>
      <c r="D2065" t="s">
        <v>17</v>
      </c>
      <c r="E2065" t="s">
        <v>57</v>
      </c>
      <c r="F2065" t="s">
        <v>5769</v>
      </c>
      <c r="G2065" t="s">
        <v>8669</v>
      </c>
    </row>
    <row r="2066" spans="1:7" x14ac:dyDescent="0.3">
      <c r="A2066" t="s">
        <v>2530</v>
      </c>
      <c r="B2066" t="s">
        <v>3568</v>
      </c>
      <c r="C2066" t="s">
        <v>3571</v>
      </c>
      <c r="D2066" t="s">
        <v>17</v>
      </c>
      <c r="E2066" t="s">
        <v>58</v>
      </c>
      <c r="F2066" t="s">
        <v>5321</v>
      </c>
      <c r="G2066" t="s">
        <v>8670</v>
      </c>
    </row>
    <row r="2067" spans="1:7" x14ac:dyDescent="0.3">
      <c r="A2067" t="s">
        <v>2531</v>
      </c>
      <c r="B2067" t="s">
        <v>3568</v>
      </c>
      <c r="C2067" t="s">
        <v>3571</v>
      </c>
      <c r="D2067" t="s">
        <v>17</v>
      </c>
      <c r="E2067" t="s">
        <v>59</v>
      </c>
      <c r="F2067" t="s">
        <v>5153</v>
      </c>
      <c r="G2067" t="s">
        <v>8671</v>
      </c>
    </row>
    <row r="2068" spans="1:7" x14ac:dyDescent="0.3">
      <c r="A2068" t="s">
        <v>2532</v>
      </c>
      <c r="B2068" t="s">
        <v>3568</v>
      </c>
      <c r="C2068" t="s">
        <v>3571</v>
      </c>
      <c r="D2068" t="s">
        <v>17</v>
      </c>
      <c r="E2068" t="s">
        <v>60</v>
      </c>
      <c r="F2068" t="s">
        <v>5413</v>
      </c>
      <c r="G2068" t="s">
        <v>8672</v>
      </c>
    </row>
    <row r="2069" spans="1:7" x14ac:dyDescent="0.3">
      <c r="A2069" t="s">
        <v>2533</v>
      </c>
      <c r="B2069" t="s">
        <v>3568</v>
      </c>
      <c r="C2069" t="s">
        <v>3571</v>
      </c>
      <c r="D2069" t="s">
        <v>17</v>
      </c>
      <c r="E2069" t="s">
        <v>61</v>
      </c>
      <c r="F2069" t="s">
        <v>5657</v>
      </c>
      <c r="G2069" t="s">
        <v>8673</v>
      </c>
    </row>
    <row r="2070" spans="1:7" x14ac:dyDescent="0.3">
      <c r="A2070" t="s">
        <v>2534</v>
      </c>
      <c r="B2070" t="s">
        <v>3568</v>
      </c>
      <c r="C2070" t="s">
        <v>3571</v>
      </c>
      <c r="D2070" t="s">
        <v>17</v>
      </c>
      <c r="E2070" t="s">
        <v>21</v>
      </c>
      <c r="F2070" t="s">
        <v>5485</v>
      </c>
      <c r="G2070" t="s">
        <v>8674</v>
      </c>
    </row>
    <row r="2071" spans="1:7" x14ac:dyDescent="0.3">
      <c r="A2071" t="s">
        <v>2535</v>
      </c>
      <c r="B2071" t="s">
        <v>3568</v>
      </c>
      <c r="C2071" t="s">
        <v>3571</v>
      </c>
      <c r="D2071" t="s">
        <v>17</v>
      </c>
      <c r="E2071" t="s">
        <v>62</v>
      </c>
      <c r="F2071" t="s">
        <v>5223</v>
      </c>
      <c r="G2071" t="s">
        <v>8675</v>
      </c>
    </row>
    <row r="2072" spans="1:7" x14ac:dyDescent="0.3">
      <c r="A2072" t="s">
        <v>2536</v>
      </c>
      <c r="B2072" t="s">
        <v>3568</v>
      </c>
      <c r="C2072" t="s">
        <v>3571</v>
      </c>
      <c r="D2072" t="s">
        <v>17</v>
      </c>
      <c r="E2072" t="s">
        <v>63</v>
      </c>
      <c r="F2072" t="s">
        <v>5449</v>
      </c>
      <c r="G2072" t="s">
        <v>8676</v>
      </c>
    </row>
    <row r="2073" spans="1:7" x14ac:dyDescent="0.3">
      <c r="A2073" t="s">
        <v>2537</v>
      </c>
      <c r="B2073" t="s">
        <v>3568</v>
      </c>
      <c r="C2073" t="s">
        <v>3571</v>
      </c>
      <c r="D2073" t="s">
        <v>17</v>
      </c>
      <c r="E2073" t="s">
        <v>64</v>
      </c>
      <c r="F2073" t="s">
        <v>5575</v>
      </c>
      <c r="G2073" t="s">
        <v>8677</v>
      </c>
    </row>
    <row r="2074" spans="1:7" x14ac:dyDescent="0.3">
      <c r="A2074" t="s">
        <v>2538</v>
      </c>
      <c r="B2074" t="s">
        <v>3568</v>
      </c>
      <c r="C2074" t="s">
        <v>3571</v>
      </c>
      <c r="D2074" t="s">
        <v>17</v>
      </c>
      <c r="E2074" t="s">
        <v>65</v>
      </c>
      <c r="F2074" t="s">
        <v>5643</v>
      </c>
      <c r="G2074" t="s">
        <v>8678</v>
      </c>
    </row>
    <row r="2075" spans="1:7" x14ac:dyDescent="0.3">
      <c r="A2075" t="s">
        <v>2539</v>
      </c>
      <c r="B2075" t="s">
        <v>3568</v>
      </c>
      <c r="C2075" t="s">
        <v>3571</v>
      </c>
      <c r="D2075" t="s">
        <v>17</v>
      </c>
      <c r="E2075" t="s">
        <v>26</v>
      </c>
      <c r="F2075" t="s">
        <v>5763</v>
      </c>
      <c r="G2075" t="s">
        <v>8679</v>
      </c>
    </row>
    <row r="2076" spans="1:7" x14ac:dyDescent="0.3">
      <c r="A2076" t="s">
        <v>2540</v>
      </c>
      <c r="B2076" t="s">
        <v>3568</v>
      </c>
      <c r="C2076" t="s">
        <v>3571</v>
      </c>
      <c r="D2076" t="s">
        <v>17</v>
      </c>
      <c r="E2076" t="s">
        <v>66</v>
      </c>
      <c r="F2076" t="s">
        <v>5161</v>
      </c>
      <c r="G2076" t="s">
        <v>8680</v>
      </c>
    </row>
    <row r="2077" spans="1:7" x14ac:dyDescent="0.3">
      <c r="A2077" t="s">
        <v>2541</v>
      </c>
      <c r="B2077" t="s">
        <v>3568</v>
      </c>
      <c r="C2077" t="s">
        <v>3571</v>
      </c>
      <c r="D2077" t="s">
        <v>17</v>
      </c>
      <c r="E2077" t="s">
        <v>67</v>
      </c>
      <c r="F2077" t="s">
        <v>5229</v>
      </c>
      <c r="G2077" t="s">
        <v>8681</v>
      </c>
    </row>
    <row r="2078" spans="1:7" x14ac:dyDescent="0.3">
      <c r="A2078" t="s">
        <v>2542</v>
      </c>
      <c r="B2078" t="s">
        <v>3568</v>
      </c>
      <c r="C2078" t="s">
        <v>3571</v>
      </c>
      <c r="D2078" t="s">
        <v>17</v>
      </c>
      <c r="E2078" t="s">
        <v>68</v>
      </c>
      <c r="F2078" t="s">
        <v>5331</v>
      </c>
      <c r="G2078" t="s">
        <v>8682</v>
      </c>
    </row>
    <row r="2079" spans="1:7" x14ac:dyDescent="0.3">
      <c r="A2079" t="s">
        <v>2543</v>
      </c>
      <c r="B2079" t="s">
        <v>3568</v>
      </c>
      <c r="C2079" t="s">
        <v>3571</v>
      </c>
      <c r="D2079" t="s">
        <v>17</v>
      </c>
      <c r="E2079" t="s">
        <v>69</v>
      </c>
      <c r="F2079" t="s">
        <v>5559</v>
      </c>
      <c r="G2079" t="s">
        <v>8683</v>
      </c>
    </row>
    <row r="2080" spans="1:7" x14ac:dyDescent="0.3">
      <c r="A2080" t="s">
        <v>2544</v>
      </c>
      <c r="B2080" t="s">
        <v>3568</v>
      </c>
      <c r="C2080" t="s">
        <v>3571</v>
      </c>
      <c r="D2080" t="s">
        <v>17</v>
      </c>
      <c r="E2080" t="s">
        <v>70</v>
      </c>
      <c r="F2080" t="s">
        <v>5615</v>
      </c>
      <c r="G2080" t="s">
        <v>8684</v>
      </c>
    </row>
    <row r="2081" spans="1:7" x14ac:dyDescent="0.3">
      <c r="A2081" t="s">
        <v>2545</v>
      </c>
      <c r="B2081" t="s">
        <v>3568</v>
      </c>
      <c r="C2081" t="s">
        <v>3571</v>
      </c>
      <c r="D2081" t="s">
        <v>17</v>
      </c>
      <c r="E2081" t="s">
        <v>71</v>
      </c>
      <c r="F2081" t="s">
        <v>5779</v>
      </c>
      <c r="G2081" t="s">
        <v>8685</v>
      </c>
    </row>
    <row r="2082" spans="1:7" x14ac:dyDescent="0.3">
      <c r="A2082" t="s">
        <v>2546</v>
      </c>
      <c r="B2082" t="s">
        <v>3568</v>
      </c>
      <c r="C2082" t="s">
        <v>3571</v>
      </c>
      <c r="D2082" t="s">
        <v>17</v>
      </c>
      <c r="E2082" t="s">
        <v>72</v>
      </c>
      <c r="F2082" t="s">
        <v>5329</v>
      </c>
      <c r="G2082" t="s">
        <v>8686</v>
      </c>
    </row>
    <row r="2083" spans="1:7" x14ac:dyDescent="0.3">
      <c r="A2083" t="s">
        <v>2547</v>
      </c>
      <c r="B2083" t="s">
        <v>3568</v>
      </c>
      <c r="C2083" t="s">
        <v>3571</v>
      </c>
      <c r="D2083" t="s">
        <v>17</v>
      </c>
      <c r="E2083" t="s">
        <v>73</v>
      </c>
      <c r="F2083" t="s">
        <v>5403</v>
      </c>
      <c r="G2083" t="s">
        <v>8687</v>
      </c>
    </row>
    <row r="2084" spans="1:7" x14ac:dyDescent="0.3">
      <c r="A2084" t="s">
        <v>2548</v>
      </c>
      <c r="B2084" t="s">
        <v>3568</v>
      </c>
      <c r="C2084" t="s">
        <v>3571</v>
      </c>
      <c r="D2084" t="s">
        <v>17</v>
      </c>
      <c r="E2084" t="s">
        <v>74</v>
      </c>
      <c r="F2084" t="s">
        <v>5147</v>
      </c>
      <c r="G2084" t="s">
        <v>8688</v>
      </c>
    </row>
    <row r="2085" spans="1:7" x14ac:dyDescent="0.3">
      <c r="A2085" t="s">
        <v>2549</v>
      </c>
      <c r="B2085" t="s">
        <v>3568</v>
      </c>
      <c r="C2085" t="s">
        <v>3571</v>
      </c>
      <c r="D2085" t="s">
        <v>17</v>
      </c>
      <c r="E2085" t="s">
        <v>75</v>
      </c>
      <c r="F2085" t="s">
        <v>5637</v>
      </c>
      <c r="G2085" t="s">
        <v>8689</v>
      </c>
    </row>
    <row r="2086" spans="1:7" x14ac:dyDescent="0.3">
      <c r="A2086" t="s">
        <v>2550</v>
      </c>
      <c r="B2086" t="s">
        <v>3568</v>
      </c>
      <c r="C2086" t="s">
        <v>3571</v>
      </c>
      <c r="D2086" t="s">
        <v>17</v>
      </c>
      <c r="E2086" t="s">
        <v>76</v>
      </c>
      <c r="F2086" t="s">
        <v>5667</v>
      </c>
      <c r="G2086" t="s">
        <v>8690</v>
      </c>
    </row>
    <row r="2087" spans="1:7" x14ac:dyDescent="0.3">
      <c r="A2087" t="s">
        <v>2551</v>
      </c>
      <c r="B2087" t="s">
        <v>3568</v>
      </c>
      <c r="C2087" t="s">
        <v>3571</v>
      </c>
      <c r="D2087" t="s">
        <v>17</v>
      </c>
      <c r="E2087" t="s">
        <v>77</v>
      </c>
      <c r="F2087" t="s">
        <v>5345</v>
      </c>
      <c r="G2087" t="s">
        <v>8691</v>
      </c>
    </row>
    <row r="2088" spans="1:7" x14ac:dyDescent="0.3">
      <c r="A2088" t="s">
        <v>2552</v>
      </c>
      <c r="B2088" t="s">
        <v>3568</v>
      </c>
      <c r="C2088" t="s">
        <v>3571</v>
      </c>
      <c r="D2088" t="s">
        <v>17</v>
      </c>
      <c r="E2088" t="s">
        <v>78</v>
      </c>
      <c r="F2088" t="s">
        <v>5131</v>
      </c>
      <c r="G2088" t="s">
        <v>8692</v>
      </c>
    </row>
    <row r="2089" spans="1:7" x14ac:dyDescent="0.3">
      <c r="A2089" t="s">
        <v>2553</v>
      </c>
      <c r="B2089" t="s">
        <v>3568</v>
      </c>
      <c r="C2089" t="s">
        <v>3571</v>
      </c>
      <c r="D2089" t="s">
        <v>17</v>
      </c>
      <c r="E2089" t="s">
        <v>79</v>
      </c>
      <c r="F2089" t="s">
        <v>5505</v>
      </c>
      <c r="G2089" t="s">
        <v>8693</v>
      </c>
    </row>
    <row r="2090" spans="1:7" x14ac:dyDescent="0.3">
      <c r="A2090" t="s">
        <v>2554</v>
      </c>
      <c r="B2090" t="s">
        <v>3568</v>
      </c>
      <c r="C2090" t="s">
        <v>3571</v>
      </c>
      <c r="D2090" t="s">
        <v>17</v>
      </c>
      <c r="E2090" t="s">
        <v>80</v>
      </c>
      <c r="F2090" t="s">
        <v>5531</v>
      </c>
      <c r="G2090" t="s">
        <v>8694</v>
      </c>
    </row>
    <row r="2091" spans="1:7" x14ac:dyDescent="0.3">
      <c r="A2091" t="s">
        <v>2555</v>
      </c>
      <c r="B2091" t="s">
        <v>3568</v>
      </c>
      <c r="C2091" t="s">
        <v>3571</v>
      </c>
      <c r="D2091" t="s">
        <v>17</v>
      </c>
      <c r="E2091" t="s">
        <v>81</v>
      </c>
      <c r="F2091" t="s">
        <v>5789</v>
      </c>
      <c r="G2091" t="s">
        <v>8695</v>
      </c>
    </row>
    <row r="2092" spans="1:7" x14ac:dyDescent="0.3">
      <c r="A2092" t="s">
        <v>2556</v>
      </c>
      <c r="B2092" t="s">
        <v>3568</v>
      </c>
      <c r="C2092" t="s">
        <v>3571</v>
      </c>
      <c r="D2092" t="s">
        <v>17</v>
      </c>
      <c r="E2092" t="s">
        <v>82</v>
      </c>
      <c r="F2092" t="s">
        <v>5605</v>
      </c>
      <c r="G2092" t="s">
        <v>8696</v>
      </c>
    </row>
    <row r="2093" spans="1:7" x14ac:dyDescent="0.3">
      <c r="A2093" t="s">
        <v>2557</v>
      </c>
      <c r="B2093" t="s">
        <v>3568</v>
      </c>
      <c r="C2093" t="s">
        <v>3571</v>
      </c>
      <c r="D2093" t="s">
        <v>17</v>
      </c>
      <c r="E2093" t="s">
        <v>83</v>
      </c>
      <c r="F2093" t="s">
        <v>5143</v>
      </c>
      <c r="G2093" t="s">
        <v>8697</v>
      </c>
    </row>
    <row r="2094" spans="1:7" x14ac:dyDescent="0.3">
      <c r="A2094" t="s">
        <v>2558</v>
      </c>
      <c r="B2094" t="s">
        <v>3568</v>
      </c>
      <c r="C2094" t="s">
        <v>3571</v>
      </c>
      <c r="D2094" t="s">
        <v>17</v>
      </c>
      <c r="E2094" t="s">
        <v>84</v>
      </c>
      <c r="F2094" t="s">
        <v>5305</v>
      </c>
      <c r="G2094" t="s">
        <v>8698</v>
      </c>
    </row>
    <row r="2095" spans="1:7" x14ac:dyDescent="0.3">
      <c r="A2095" t="s">
        <v>2559</v>
      </c>
      <c r="B2095" t="s">
        <v>3568</v>
      </c>
      <c r="C2095" t="s">
        <v>3571</v>
      </c>
      <c r="D2095" t="s">
        <v>17</v>
      </c>
      <c r="E2095" t="s">
        <v>85</v>
      </c>
      <c r="F2095" t="s">
        <v>5335</v>
      </c>
      <c r="G2095" t="s">
        <v>8699</v>
      </c>
    </row>
    <row r="2096" spans="1:7" x14ac:dyDescent="0.3">
      <c r="A2096" t="s">
        <v>2560</v>
      </c>
      <c r="B2096" t="s">
        <v>3568</v>
      </c>
      <c r="C2096" t="s">
        <v>3571</v>
      </c>
      <c r="D2096" t="s">
        <v>17</v>
      </c>
      <c r="E2096" t="s">
        <v>86</v>
      </c>
      <c r="F2096" t="s">
        <v>5467</v>
      </c>
      <c r="G2096" t="s">
        <v>8700</v>
      </c>
    </row>
    <row r="2097" spans="1:7" x14ac:dyDescent="0.3">
      <c r="A2097" t="s">
        <v>2561</v>
      </c>
      <c r="B2097" t="s">
        <v>3568</v>
      </c>
      <c r="C2097" t="s">
        <v>3571</v>
      </c>
      <c r="D2097" t="s">
        <v>17</v>
      </c>
      <c r="E2097" t="s">
        <v>87</v>
      </c>
      <c r="F2097" t="s">
        <v>5659</v>
      </c>
      <c r="G2097" t="s">
        <v>8701</v>
      </c>
    </row>
    <row r="2098" spans="1:7" x14ac:dyDescent="0.3">
      <c r="A2098" t="s">
        <v>2562</v>
      </c>
      <c r="B2098" t="s">
        <v>3568</v>
      </c>
      <c r="C2098" t="s">
        <v>3571</v>
      </c>
      <c r="D2098" t="s">
        <v>17</v>
      </c>
      <c r="E2098" t="s">
        <v>88</v>
      </c>
      <c r="F2098" t="s">
        <v>5103</v>
      </c>
      <c r="G2098" t="s">
        <v>8702</v>
      </c>
    </row>
    <row r="2099" spans="1:7" x14ac:dyDescent="0.3">
      <c r="A2099" t="s">
        <v>2563</v>
      </c>
      <c r="B2099" t="s">
        <v>3568</v>
      </c>
      <c r="C2099" t="s">
        <v>3571</v>
      </c>
      <c r="D2099" t="s">
        <v>17</v>
      </c>
      <c r="E2099" t="s">
        <v>89</v>
      </c>
      <c r="F2099" t="s">
        <v>5159</v>
      </c>
      <c r="G2099" t="s">
        <v>8703</v>
      </c>
    </row>
    <row r="2100" spans="1:7" x14ac:dyDescent="0.3">
      <c r="A2100" t="s">
        <v>2564</v>
      </c>
      <c r="B2100" t="s">
        <v>3568</v>
      </c>
      <c r="C2100" t="s">
        <v>3571</v>
      </c>
      <c r="D2100" t="s">
        <v>17</v>
      </c>
      <c r="E2100" t="s">
        <v>90</v>
      </c>
      <c r="F2100" t="s">
        <v>5271</v>
      </c>
      <c r="G2100" t="s">
        <v>8704</v>
      </c>
    </row>
    <row r="2101" spans="1:7" x14ac:dyDescent="0.3">
      <c r="A2101" t="s">
        <v>2565</v>
      </c>
      <c r="B2101" t="s">
        <v>3568</v>
      </c>
      <c r="C2101" t="s">
        <v>3571</v>
      </c>
      <c r="D2101" t="s">
        <v>17</v>
      </c>
      <c r="E2101" t="s">
        <v>91</v>
      </c>
      <c r="F2101" t="s">
        <v>5273</v>
      </c>
      <c r="G2101" t="s">
        <v>8705</v>
      </c>
    </row>
    <row r="2102" spans="1:7" x14ac:dyDescent="0.3">
      <c r="A2102" t="s">
        <v>2566</v>
      </c>
      <c r="B2102" t="s">
        <v>3568</v>
      </c>
      <c r="C2102" t="s">
        <v>3571</v>
      </c>
      <c r="D2102" t="s">
        <v>17</v>
      </c>
      <c r="E2102" t="s">
        <v>92</v>
      </c>
      <c r="F2102" t="s">
        <v>5717</v>
      </c>
      <c r="G2102" t="s">
        <v>8706</v>
      </c>
    </row>
    <row r="2103" spans="1:7" x14ac:dyDescent="0.3">
      <c r="A2103" t="s">
        <v>2567</v>
      </c>
      <c r="B2103" t="s">
        <v>3568</v>
      </c>
      <c r="C2103" t="s">
        <v>3571</v>
      </c>
      <c r="D2103" t="s">
        <v>17</v>
      </c>
      <c r="E2103" t="s">
        <v>93</v>
      </c>
      <c r="F2103" t="s">
        <v>5671</v>
      </c>
      <c r="G2103" t="s">
        <v>8707</v>
      </c>
    </row>
    <row r="2104" spans="1:7" x14ac:dyDescent="0.3">
      <c r="A2104" t="s">
        <v>2568</v>
      </c>
      <c r="B2104" t="s">
        <v>3568</v>
      </c>
      <c r="C2104" t="s">
        <v>3571</v>
      </c>
      <c r="D2104" t="s">
        <v>17</v>
      </c>
      <c r="E2104" t="s">
        <v>94</v>
      </c>
      <c r="F2104" t="s">
        <v>5165</v>
      </c>
      <c r="G2104" t="s">
        <v>8708</v>
      </c>
    </row>
    <row r="2105" spans="1:7" x14ac:dyDescent="0.3">
      <c r="A2105" t="s">
        <v>2569</v>
      </c>
      <c r="B2105" t="s">
        <v>3568</v>
      </c>
      <c r="C2105" t="s">
        <v>3571</v>
      </c>
      <c r="D2105" t="s">
        <v>17</v>
      </c>
      <c r="E2105" t="s">
        <v>95</v>
      </c>
      <c r="F2105" t="s">
        <v>5383</v>
      </c>
      <c r="G2105" t="s">
        <v>8709</v>
      </c>
    </row>
    <row r="2106" spans="1:7" x14ac:dyDescent="0.3">
      <c r="A2106" t="s">
        <v>2570</v>
      </c>
      <c r="B2106" t="s">
        <v>3568</v>
      </c>
      <c r="C2106" t="s">
        <v>3571</v>
      </c>
      <c r="D2106" t="s">
        <v>17</v>
      </c>
      <c r="E2106" t="s">
        <v>96</v>
      </c>
      <c r="F2106" t="s">
        <v>5503</v>
      </c>
      <c r="G2106" t="s">
        <v>8710</v>
      </c>
    </row>
    <row r="2107" spans="1:7" x14ac:dyDescent="0.3">
      <c r="A2107" t="s">
        <v>2571</v>
      </c>
      <c r="B2107" t="s">
        <v>3568</v>
      </c>
      <c r="C2107" t="s">
        <v>3571</v>
      </c>
      <c r="D2107" t="s">
        <v>17</v>
      </c>
      <c r="E2107" t="s">
        <v>97</v>
      </c>
      <c r="F2107" t="s">
        <v>5585</v>
      </c>
      <c r="G2107" t="s">
        <v>8711</v>
      </c>
    </row>
    <row r="2108" spans="1:7" x14ac:dyDescent="0.3">
      <c r="A2108" t="s">
        <v>2572</v>
      </c>
      <c r="B2108" t="s">
        <v>3568</v>
      </c>
      <c r="C2108" t="s">
        <v>3571</v>
      </c>
      <c r="D2108" t="s">
        <v>17</v>
      </c>
      <c r="E2108" t="s">
        <v>98</v>
      </c>
      <c r="F2108" t="s">
        <v>5713</v>
      </c>
      <c r="G2108" t="s">
        <v>8712</v>
      </c>
    </row>
    <row r="2109" spans="1:7" x14ac:dyDescent="0.3">
      <c r="A2109" t="s">
        <v>2573</v>
      </c>
      <c r="B2109" t="s">
        <v>3568</v>
      </c>
      <c r="C2109" t="s">
        <v>3571</v>
      </c>
      <c r="D2109" t="s">
        <v>17</v>
      </c>
      <c r="E2109" t="s">
        <v>99</v>
      </c>
      <c r="F2109" t="s">
        <v>5607</v>
      </c>
      <c r="G2109" t="s">
        <v>8713</v>
      </c>
    </row>
    <row r="2110" spans="1:7" x14ac:dyDescent="0.3">
      <c r="A2110" t="s">
        <v>2574</v>
      </c>
      <c r="B2110" t="s">
        <v>3568</v>
      </c>
      <c r="C2110" t="s">
        <v>3571</v>
      </c>
      <c r="D2110" t="s">
        <v>17</v>
      </c>
      <c r="E2110" t="s">
        <v>100</v>
      </c>
      <c r="F2110" t="s">
        <v>5377</v>
      </c>
      <c r="G2110" t="s">
        <v>8714</v>
      </c>
    </row>
    <row r="2111" spans="1:7" x14ac:dyDescent="0.3">
      <c r="A2111" t="s">
        <v>2575</v>
      </c>
      <c r="B2111" t="s">
        <v>3568</v>
      </c>
      <c r="C2111" t="s">
        <v>3571</v>
      </c>
      <c r="D2111" t="s">
        <v>17</v>
      </c>
      <c r="E2111" t="s">
        <v>101</v>
      </c>
      <c r="F2111" t="s">
        <v>5481</v>
      </c>
      <c r="G2111" t="s">
        <v>8715</v>
      </c>
    </row>
    <row r="2112" spans="1:7" x14ac:dyDescent="0.3">
      <c r="A2112" t="s">
        <v>2576</v>
      </c>
      <c r="B2112" t="s">
        <v>3568</v>
      </c>
      <c r="C2112" t="s">
        <v>3571</v>
      </c>
      <c r="D2112" t="s">
        <v>17</v>
      </c>
      <c r="E2112" t="s">
        <v>102</v>
      </c>
      <c r="F2112" t="s">
        <v>5775</v>
      </c>
      <c r="G2112" t="s">
        <v>8716</v>
      </c>
    </row>
    <row r="2113" spans="1:7" x14ac:dyDescent="0.3">
      <c r="A2113" t="s">
        <v>2577</v>
      </c>
      <c r="B2113" t="s">
        <v>3568</v>
      </c>
      <c r="C2113" t="s">
        <v>3571</v>
      </c>
      <c r="D2113" t="s">
        <v>17</v>
      </c>
      <c r="E2113" t="s">
        <v>103</v>
      </c>
      <c r="F2113" t="s">
        <v>5619</v>
      </c>
      <c r="G2113" t="s">
        <v>8717</v>
      </c>
    </row>
    <row r="2114" spans="1:7" x14ac:dyDescent="0.3">
      <c r="A2114" t="s">
        <v>2578</v>
      </c>
      <c r="B2114" t="s">
        <v>3568</v>
      </c>
      <c r="C2114" t="s">
        <v>3571</v>
      </c>
      <c r="D2114" t="s">
        <v>17</v>
      </c>
      <c r="E2114" t="s">
        <v>104</v>
      </c>
      <c r="F2114" t="s">
        <v>5203</v>
      </c>
      <c r="G2114" t="s">
        <v>8718</v>
      </c>
    </row>
    <row r="2115" spans="1:7" x14ac:dyDescent="0.3">
      <c r="A2115" t="s">
        <v>2579</v>
      </c>
      <c r="B2115" t="s">
        <v>3568</v>
      </c>
      <c r="C2115" t="s">
        <v>3571</v>
      </c>
      <c r="D2115" t="s">
        <v>17</v>
      </c>
      <c r="E2115" t="s">
        <v>105</v>
      </c>
      <c r="F2115" t="s">
        <v>5211</v>
      </c>
      <c r="G2115" t="s">
        <v>8719</v>
      </c>
    </row>
    <row r="2116" spans="1:7" x14ac:dyDescent="0.3">
      <c r="A2116" t="s">
        <v>2580</v>
      </c>
      <c r="B2116" t="s">
        <v>3568</v>
      </c>
      <c r="C2116" t="s">
        <v>3571</v>
      </c>
      <c r="D2116" t="s">
        <v>17</v>
      </c>
      <c r="E2116" t="s">
        <v>106</v>
      </c>
      <c r="F2116" t="s">
        <v>5221</v>
      </c>
      <c r="G2116" t="s">
        <v>8720</v>
      </c>
    </row>
    <row r="2117" spans="1:7" x14ac:dyDescent="0.3">
      <c r="A2117" t="s">
        <v>2581</v>
      </c>
      <c r="B2117" t="s">
        <v>3568</v>
      </c>
      <c r="C2117" t="s">
        <v>3571</v>
      </c>
      <c r="D2117" t="s">
        <v>17</v>
      </c>
      <c r="E2117" t="s">
        <v>107</v>
      </c>
      <c r="F2117" t="s">
        <v>5263</v>
      </c>
      <c r="G2117" t="s">
        <v>8721</v>
      </c>
    </row>
    <row r="2118" spans="1:7" x14ac:dyDescent="0.3">
      <c r="A2118" t="s">
        <v>2582</v>
      </c>
      <c r="B2118" t="s">
        <v>3568</v>
      </c>
      <c r="C2118" t="s">
        <v>3571</v>
      </c>
      <c r="D2118" t="s">
        <v>17</v>
      </c>
      <c r="E2118" t="s">
        <v>108</v>
      </c>
      <c r="F2118" t="s">
        <v>5301</v>
      </c>
      <c r="G2118" t="s">
        <v>8722</v>
      </c>
    </row>
    <row r="2119" spans="1:7" x14ac:dyDescent="0.3">
      <c r="A2119" t="s">
        <v>2583</v>
      </c>
      <c r="B2119" t="s">
        <v>3568</v>
      </c>
      <c r="C2119" t="s">
        <v>3571</v>
      </c>
      <c r="D2119" t="s">
        <v>17</v>
      </c>
      <c r="E2119" t="s">
        <v>109</v>
      </c>
      <c r="F2119" t="s">
        <v>5367</v>
      </c>
      <c r="G2119" t="s">
        <v>8723</v>
      </c>
    </row>
    <row r="2120" spans="1:7" x14ac:dyDescent="0.3">
      <c r="A2120" t="s">
        <v>2584</v>
      </c>
      <c r="B2120" t="s">
        <v>3568</v>
      </c>
      <c r="C2120" t="s">
        <v>3571</v>
      </c>
      <c r="D2120" t="s">
        <v>17</v>
      </c>
      <c r="E2120" t="s">
        <v>110</v>
      </c>
      <c r="F2120" t="s">
        <v>5419</v>
      </c>
      <c r="G2120" t="s">
        <v>8724</v>
      </c>
    </row>
    <row r="2121" spans="1:7" x14ac:dyDescent="0.3">
      <c r="A2121" t="s">
        <v>2585</v>
      </c>
      <c r="B2121" t="s">
        <v>3568</v>
      </c>
      <c r="C2121" t="s">
        <v>3571</v>
      </c>
      <c r="D2121" t="s">
        <v>17</v>
      </c>
      <c r="E2121" t="s">
        <v>111</v>
      </c>
      <c r="F2121" t="s">
        <v>5427</v>
      </c>
      <c r="G2121" t="s">
        <v>8725</v>
      </c>
    </row>
    <row r="2122" spans="1:7" x14ac:dyDescent="0.3">
      <c r="A2122" t="s">
        <v>2586</v>
      </c>
      <c r="B2122" t="s">
        <v>3568</v>
      </c>
      <c r="C2122" t="s">
        <v>3571</v>
      </c>
      <c r="D2122" t="s">
        <v>17</v>
      </c>
      <c r="E2122" t="s">
        <v>112</v>
      </c>
      <c r="F2122" t="s">
        <v>5451</v>
      </c>
      <c r="G2122" t="s">
        <v>8726</v>
      </c>
    </row>
    <row r="2123" spans="1:7" x14ac:dyDescent="0.3">
      <c r="A2123" t="s">
        <v>2587</v>
      </c>
      <c r="B2123" t="s">
        <v>3568</v>
      </c>
      <c r="C2123" t="s">
        <v>3571</v>
      </c>
      <c r="D2123" t="s">
        <v>17</v>
      </c>
      <c r="E2123" t="s">
        <v>113</v>
      </c>
      <c r="F2123" t="s">
        <v>5477</v>
      </c>
      <c r="G2123" t="s">
        <v>8727</v>
      </c>
    </row>
    <row r="2124" spans="1:7" x14ac:dyDescent="0.3">
      <c r="A2124" t="s">
        <v>2588</v>
      </c>
      <c r="B2124" t="s">
        <v>3568</v>
      </c>
      <c r="C2124" t="s">
        <v>3571</v>
      </c>
      <c r="D2124" t="s">
        <v>17</v>
      </c>
      <c r="E2124" t="s">
        <v>114</v>
      </c>
      <c r="F2124" t="s">
        <v>5533</v>
      </c>
      <c r="G2124" t="s">
        <v>8728</v>
      </c>
    </row>
    <row r="2125" spans="1:7" x14ac:dyDescent="0.3">
      <c r="A2125" t="s">
        <v>2589</v>
      </c>
      <c r="B2125" t="s">
        <v>3568</v>
      </c>
      <c r="C2125" t="s">
        <v>3571</v>
      </c>
      <c r="D2125" t="s">
        <v>17</v>
      </c>
      <c r="E2125" t="s">
        <v>115</v>
      </c>
      <c r="F2125" t="s">
        <v>5537</v>
      </c>
      <c r="G2125" t="s">
        <v>8729</v>
      </c>
    </row>
    <row r="2126" spans="1:7" x14ac:dyDescent="0.3">
      <c r="A2126" t="s">
        <v>2590</v>
      </c>
      <c r="B2126" t="s">
        <v>3568</v>
      </c>
      <c r="C2126" t="s">
        <v>3571</v>
      </c>
      <c r="D2126" t="s">
        <v>17</v>
      </c>
      <c r="E2126" t="s">
        <v>116</v>
      </c>
      <c r="F2126" t="s">
        <v>5611</v>
      </c>
      <c r="G2126" t="s">
        <v>8730</v>
      </c>
    </row>
    <row r="2127" spans="1:7" x14ac:dyDescent="0.3">
      <c r="A2127" t="s">
        <v>2591</v>
      </c>
      <c r="B2127" t="s">
        <v>3568</v>
      </c>
      <c r="C2127" t="s">
        <v>3571</v>
      </c>
      <c r="D2127" t="s">
        <v>17</v>
      </c>
      <c r="E2127" t="s">
        <v>117</v>
      </c>
      <c r="F2127" t="s">
        <v>5631</v>
      </c>
      <c r="G2127" t="s">
        <v>8731</v>
      </c>
    </row>
    <row r="2128" spans="1:7" x14ac:dyDescent="0.3">
      <c r="A2128" t="s">
        <v>2592</v>
      </c>
      <c r="B2128" t="s">
        <v>3568</v>
      </c>
      <c r="C2128" t="s">
        <v>3571</v>
      </c>
      <c r="D2128" t="s">
        <v>17</v>
      </c>
      <c r="E2128" t="s">
        <v>118</v>
      </c>
      <c r="F2128" t="s">
        <v>5633</v>
      </c>
      <c r="G2128" t="s">
        <v>8732</v>
      </c>
    </row>
    <row r="2129" spans="1:7" x14ac:dyDescent="0.3">
      <c r="A2129" t="s">
        <v>2593</v>
      </c>
      <c r="B2129" t="s">
        <v>3568</v>
      </c>
      <c r="C2129" t="s">
        <v>3571</v>
      </c>
      <c r="D2129" t="s">
        <v>17</v>
      </c>
      <c r="E2129" t="s">
        <v>119</v>
      </c>
      <c r="F2129" t="s">
        <v>5705</v>
      </c>
      <c r="G2129" t="s">
        <v>8733</v>
      </c>
    </row>
    <row r="2130" spans="1:7" x14ac:dyDescent="0.3">
      <c r="A2130" t="s">
        <v>2594</v>
      </c>
      <c r="B2130" t="s">
        <v>3568</v>
      </c>
      <c r="C2130" t="s">
        <v>3571</v>
      </c>
      <c r="D2130" t="s">
        <v>17</v>
      </c>
      <c r="E2130" t="s">
        <v>120</v>
      </c>
      <c r="F2130" t="s">
        <v>5539</v>
      </c>
      <c r="G2130" t="s">
        <v>8734</v>
      </c>
    </row>
    <row r="2131" spans="1:7" x14ac:dyDescent="0.3">
      <c r="A2131" t="s">
        <v>2595</v>
      </c>
      <c r="B2131" t="s">
        <v>3568</v>
      </c>
      <c r="C2131" t="s">
        <v>3571</v>
      </c>
      <c r="D2131" t="s">
        <v>17</v>
      </c>
      <c r="E2131" t="s">
        <v>121</v>
      </c>
      <c r="F2131" t="s">
        <v>5337</v>
      </c>
      <c r="G2131" t="s">
        <v>8735</v>
      </c>
    </row>
    <row r="2132" spans="1:7" x14ac:dyDescent="0.3">
      <c r="A2132" t="s">
        <v>2596</v>
      </c>
      <c r="B2132" t="s">
        <v>3568</v>
      </c>
      <c r="C2132" t="s">
        <v>3571</v>
      </c>
      <c r="D2132" t="s">
        <v>17</v>
      </c>
      <c r="E2132" t="s">
        <v>122</v>
      </c>
      <c r="F2132" t="s">
        <v>5381</v>
      </c>
      <c r="G2132" t="s">
        <v>8736</v>
      </c>
    </row>
    <row r="2133" spans="1:7" x14ac:dyDescent="0.3">
      <c r="A2133" t="s">
        <v>2597</v>
      </c>
      <c r="B2133" t="s">
        <v>3568</v>
      </c>
      <c r="C2133" t="s">
        <v>3571</v>
      </c>
      <c r="D2133" t="s">
        <v>17</v>
      </c>
      <c r="E2133" t="s">
        <v>123</v>
      </c>
      <c r="F2133" t="s">
        <v>5429</v>
      </c>
      <c r="G2133" t="s">
        <v>8737</v>
      </c>
    </row>
    <row r="2134" spans="1:7" x14ac:dyDescent="0.3">
      <c r="A2134" t="s">
        <v>2598</v>
      </c>
      <c r="B2134" t="s">
        <v>3568</v>
      </c>
      <c r="C2134" t="s">
        <v>3571</v>
      </c>
      <c r="D2134" t="s">
        <v>17</v>
      </c>
      <c r="E2134" t="s">
        <v>124</v>
      </c>
      <c r="F2134" t="s">
        <v>5461</v>
      </c>
      <c r="G2134" t="s">
        <v>8738</v>
      </c>
    </row>
    <row r="2135" spans="1:7" x14ac:dyDescent="0.3">
      <c r="A2135" t="s">
        <v>2599</v>
      </c>
      <c r="B2135" t="s">
        <v>3568</v>
      </c>
      <c r="C2135" t="s">
        <v>3571</v>
      </c>
      <c r="D2135" t="s">
        <v>17</v>
      </c>
      <c r="E2135" t="s">
        <v>125</v>
      </c>
      <c r="F2135" t="s">
        <v>5507</v>
      </c>
      <c r="G2135" t="s">
        <v>8739</v>
      </c>
    </row>
    <row r="2136" spans="1:7" x14ac:dyDescent="0.3">
      <c r="A2136" t="s">
        <v>2600</v>
      </c>
      <c r="B2136" t="s">
        <v>3568</v>
      </c>
      <c r="C2136" t="s">
        <v>3571</v>
      </c>
      <c r="D2136" t="s">
        <v>17</v>
      </c>
      <c r="E2136" t="s">
        <v>126</v>
      </c>
      <c r="F2136" t="s">
        <v>5673</v>
      </c>
      <c r="G2136" t="s">
        <v>8740</v>
      </c>
    </row>
    <row r="2137" spans="1:7" x14ac:dyDescent="0.3">
      <c r="A2137" t="s">
        <v>2601</v>
      </c>
      <c r="B2137" t="s">
        <v>3568</v>
      </c>
      <c r="C2137" t="s">
        <v>3571</v>
      </c>
      <c r="D2137" t="s">
        <v>17</v>
      </c>
      <c r="E2137" t="s">
        <v>127</v>
      </c>
      <c r="F2137" t="s">
        <v>5179</v>
      </c>
      <c r="G2137" t="s">
        <v>8741</v>
      </c>
    </row>
    <row r="2138" spans="1:7" x14ac:dyDescent="0.3">
      <c r="A2138" t="s">
        <v>2602</v>
      </c>
      <c r="B2138" t="s">
        <v>3568</v>
      </c>
      <c r="C2138" t="s">
        <v>3571</v>
      </c>
      <c r="D2138" t="s">
        <v>17</v>
      </c>
      <c r="E2138" t="s">
        <v>128</v>
      </c>
      <c r="F2138" t="s">
        <v>5189</v>
      </c>
      <c r="G2138" t="s">
        <v>8742</v>
      </c>
    </row>
    <row r="2139" spans="1:7" x14ac:dyDescent="0.3">
      <c r="A2139" t="s">
        <v>2603</v>
      </c>
      <c r="B2139" t="s">
        <v>3568</v>
      </c>
      <c r="C2139" t="s">
        <v>3571</v>
      </c>
      <c r="D2139" t="s">
        <v>17</v>
      </c>
      <c r="E2139" t="s">
        <v>129</v>
      </c>
      <c r="F2139" t="s">
        <v>5393</v>
      </c>
      <c r="G2139" t="s">
        <v>8743</v>
      </c>
    </row>
    <row r="2140" spans="1:7" x14ac:dyDescent="0.3">
      <c r="A2140" t="s">
        <v>2604</v>
      </c>
      <c r="B2140" t="s">
        <v>3568</v>
      </c>
      <c r="C2140" t="s">
        <v>3571</v>
      </c>
      <c r="D2140" t="s">
        <v>17</v>
      </c>
      <c r="E2140" t="s">
        <v>130</v>
      </c>
      <c r="F2140" t="s">
        <v>5457</v>
      </c>
      <c r="G2140" t="s">
        <v>8744</v>
      </c>
    </row>
    <row r="2141" spans="1:7" x14ac:dyDescent="0.3">
      <c r="A2141" t="s">
        <v>2605</v>
      </c>
      <c r="B2141" t="s">
        <v>3568</v>
      </c>
      <c r="C2141" t="s">
        <v>3571</v>
      </c>
      <c r="D2141" t="s">
        <v>17</v>
      </c>
      <c r="E2141" t="s">
        <v>131</v>
      </c>
      <c r="F2141" t="s">
        <v>5499</v>
      </c>
      <c r="G2141" t="s">
        <v>8745</v>
      </c>
    </row>
    <row r="2142" spans="1:7" x14ac:dyDescent="0.3">
      <c r="A2142" t="s">
        <v>2606</v>
      </c>
      <c r="B2142" t="s">
        <v>3568</v>
      </c>
      <c r="C2142" t="s">
        <v>3571</v>
      </c>
      <c r="D2142" t="s">
        <v>17</v>
      </c>
      <c r="E2142" t="s">
        <v>132</v>
      </c>
      <c r="F2142" t="s">
        <v>5527</v>
      </c>
      <c r="G2142" t="s">
        <v>8746</v>
      </c>
    </row>
    <row r="2143" spans="1:7" x14ac:dyDescent="0.3">
      <c r="A2143" t="s">
        <v>2607</v>
      </c>
      <c r="B2143" t="s">
        <v>3568</v>
      </c>
      <c r="C2143" t="s">
        <v>3571</v>
      </c>
      <c r="D2143" t="s">
        <v>17</v>
      </c>
      <c r="E2143" t="s">
        <v>133</v>
      </c>
      <c r="F2143" t="s">
        <v>5547</v>
      </c>
      <c r="G2143" t="s">
        <v>8747</v>
      </c>
    </row>
    <row r="2144" spans="1:7" x14ac:dyDescent="0.3">
      <c r="A2144" t="s">
        <v>2608</v>
      </c>
      <c r="B2144" t="s">
        <v>3568</v>
      </c>
      <c r="C2144" t="s">
        <v>3571</v>
      </c>
      <c r="D2144" t="s">
        <v>17</v>
      </c>
      <c r="E2144" t="s">
        <v>134</v>
      </c>
      <c r="F2144" t="s">
        <v>5573</v>
      </c>
      <c r="G2144" t="s">
        <v>8748</v>
      </c>
    </row>
    <row r="2145" spans="1:7" x14ac:dyDescent="0.3">
      <c r="A2145" t="s">
        <v>2609</v>
      </c>
      <c r="B2145" t="s">
        <v>3568</v>
      </c>
      <c r="C2145" t="s">
        <v>3571</v>
      </c>
      <c r="D2145" t="s">
        <v>17</v>
      </c>
      <c r="E2145" t="s">
        <v>135</v>
      </c>
      <c r="F2145" t="s">
        <v>5709</v>
      </c>
      <c r="G2145" t="s">
        <v>8749</v>
      </c>
    </row>
    <row r="2146" spans="1:7" x14ac:dyDescent="0.3">
      <c r="A2146" t="s">
        <v>2610</v>
      </c>
      <c r="B2146" t="s">
        <v>3568</v>
      </c>
      <c r="C2146" t="s">
        <v>3571</v>
      </c>
      <c r="D2146" t="s">
        <v>17</v>
      </c>
      <c r="E2146" t="s">
        <v>136</v>
      </c>
      <c r="F2146" t="s">
        <v>5723</v>
      </c>
      <c r="G2146" t="s">
        <v>8750</v>
      </c>
    </row>
    <row r="2147" spans="1:7" x14ac:dyDescent="0.3">
      <c r="A2147" t="s">
        <v>2611</v>
      </c>
      <c r="B2147" t="s">
        <v>3568</v>
      </c>
      <c r="C2147" t="s">
        <v>3571</v>
      </c>
      <c r="D2147" t="s">
        <v>17</v>
      </c>
      <c r="E2147" t="s">
        <v>137</v>
      </c>
      <c r="F2147" t="s">
        <v>5231</v>
      </c>
      <c r="G2147" t="s">
        <v>8751</v>
      </c>
    </row>
    <row r="2148" spans="1:7" x14ac:dyDescent="0.3">
      <c r="A2148" t="s">
        <v>2612</v>
      </c>
      <c r="B2148" t="s">
        <v>3568</v>
      </c>
      <c r="C2148" t="s">
        <v>3571</v>
      </c>
      <c r="D2148" t="s">
        <v>17</v>
      </c>
      <c r="E2148" t="s">
        <v>138</v>
      </c>
      <c r="F2148" t="s">
        <v>5255</v>
      </c>
      <c r="G2148" t="s">
        <v>8752</v>
      </c>
    </row>
    <row r="2149" spans="1:7" x14ac:dyDescent="0.3">
      <c r="A2149" t="s">
        <v>2613</v>
      </c>
      <c r="B2149" t="s">
        <v>3568</v>
      </c>
      <c r="C2149" t="s">
        <v>3571</v>
      </c>
      <c r="D2149" t="s">
        <v>17</v>
      </c>
      <c r="E2149" t="s">
        <v>139</v>
      </c>
      <c r="F2149" t="s">
        <v>5275</v>
      </c>
      <c r="G2149" t="s">
        <v>8753</v>
      </c>
    </row>
    <row r="2150" spans="1:7" x14ac:dyDescent="0.3">
      <c r="A2150" t="s">
        <v>2614</v>
      </c>
      <c r="B2150" t="s">
        <v>3568</v>
      </c>
      <c r="C2150" t="s">
        <v>3571</v>
      </c>
      <c r="D2150" t="s">
        <v>17</v>
      </c>
      <c r="E2150" t="s">
        <v>27</v>
      </c>
      <c r="F2150" t="s">
        <v>5437</v>
      </c>
      <c r="G2150" t="s">
        <v>8754</v>
      </c>
    </row>
    <row r="2151" spans="1:7" x14ac:dyDescent="0.3">
      <c r="A2151" t="s">
        <v>2615</v>
      </c>
      <c r="B2151" t="s">
        <v>3568</v>
      </c>
      <c r="C2151" t="s">
        <v>3571</v>
      </c>
      <c r="D2151" t="s">
        <v>17</v>
      </c>
      <c r="E2151" t="s">
        <v>140</v>
      </c>
      <c r="F2151" t="s">
        <v>5513</v>
      </c>
      <c r="G2151" t="s">
        <v>8755</v>
      </c>
    </row>
    <row r="2152" spans="1:7" x14ac:dyDescent="0.3">
      <c r="A2152" t="s">
        <v>2616</v>
      </c>
      <c r="B2152" t="s">
        <v>3568</v>
      </c>
      <c r="C2152" t="s">
        <v>3571</v>
      </c>
      <c r="D2152" t="s">
        <v>17</v>
      </c>
      <c r="E2152" t="s">
        <v>141</v>
      </c>
      <c r="F2152" t="s">
        <v>5519</v>
      </c>
      <c r="G2152" t="s">
        <v>8756</v>
      </c>
    </row>
    <row r="2153" spans="1:7" x14ac:dyDescent="0.3">
      <c r="A2153" t="s">
        <v>2617</v>
      </c>
      <c r="B2153" t="s">
        <v>3568</v>
      </c>
      <c r="C2153" t="s">
        <v>3571</v>
      </c>
      <c r="D2153" t="s">
        <v>17</v>
      </c>
      <c r="E2153" t="s">
        <v>142</v>
      </c>
      <c r="F2153" t="s">
        <v>5641</v>
      </c>
      <c r="G2153" t="s">
        <v>8757</v>
      </c>
    </row>
    <row r="2154" spans="1:7" x14ac:dyDescent="0.3">
      <c r="A2154" t="s">
        <v>2618</v>
      </c>
      <c r="B2154" t="s">
        <v>3568</v>
      </c>
      <c r="C2154" t="s">
        <v>3571</v>
      </c>
      <c r="D2154" t="s">
        <v>17</v>
      </c>
      <c r="E2154" t="s">
        <v>143</v>
      </c>
      <c r="F2154" t="s">
        <v>5665</v>
      </c>
      <c r="G2154" t="s">
        <v>8758</v>
      </c>
    </row>
    <row r="2155" spans="1:7" x14ac:dyDescent="0.3">
      <c r="A2155" t="s">
        <v>2619</v>
      </c>
      <c r="B2155" t="s">
        <v>3568</v>
      </c>
      <c r="C2155" t="s">
        <v>3571</v>
      </c>
      <c r="D2155" t="s">
        <v>17</v>
      </c>
      <c r="E2155" t="s">
        <v>144</v>
      </c>
      <c r="F2155" t="s">
        <v>5699</v>
      </c>
      <c r="G2155" t="s">
        <v>8759</v>
      </c>
    </row>
    <row r="2156" spans="1:7" x14ac:dyDescent="0.3">
      <c r="A2156" t="s">
        <v>2620</v>
      </c>
      <c r="B2156" t="s">
        <v>3568</v>
      </c>
      <c r="C2156" t="s">
        <v>3571</v>
      </c>
      <c r="D2156" t="s">
        <v>17</v>
      </c>
      <c r="E2156" t="s">
        <v>145</v>
      </c>
      <c r="F2156" t="s">
        <v>5167</v>
      </c>
      <c r="G2156" t="s">
        <v>8760</v>
      </c>
    </row>
    <row r="2157" spans="1:7" x14ac:dyDescent="0.3">
      <c r="A2157" t="s">
        <v>2621</v>
      </c>
      <c r="B2157" t="s">
        <v>3568</v>
      </c>
      <c r="C2157" t="s">
        <v>3571</v>
      </c>
      <c r="D2157" t="s">
        <v>17</v>
      </c>
      <c r="E2157" t="s">
        <v>146</v>
      </c>
      <c r="F2157" t="s">
        <v>5175</v>
      </c>
      <c r="G2157" t="s">
        <v>8761</v>
      </c>
    </row>
    <row r="2158" spans="1:7" x14ac:dyDescent="0.3">
      <c r="A2158" t="s">
        <v>2622</v>
      </c>
      <c r="B2158" t="s">
        <v>3568</v>
      </c>
      <c r="C2158" t="s">
        <v>3571</v>
      </c>
      <c r="D2158" t="s">
        <v>17</v>
      </c>
      <c r="E2158" t="s">
        <v>147</v>
      </c>
      <c r="F2158" t="s">
        <v>5515</v>
      </c>
      <c r="G2158" t="s">
        <v>8762</v>
      </c>
    </row>
    <row r="2159" spans="1:7" x14ac:dyDescent="0.3">
      <c r="A2159" t="s">
        <v>2623</v>
      </c>
      <c r="B2159" t="s">
        <v>3568</v>
      </c>
      <c r="C2159" t="s">
        <v>3571</v>
      </c>
      <c r="D2159" t="s">
        <v>17</v>
      </c>
      <c r="E2159" t="s">
        <v>148</v>
      </c>
      <c r="F2159" t="s">
        <v>5257</v>
      </c>
      <c r="G2159" t="s">
        <v>8763</v>
      </c>
    </row>
    <row r="2160" spans="1:7" x14ac:dyDescent="0.3">
      <c r="A2160" t="s">
        <v>2624</v>
      </c>
      <c r="B2160" t="s">
        <v>3568</v>
      </c>
      <c r="C2160" t="s">
        <v>3571</v>
      </c>
      <c r="D2160" t="s">
        <v>17</v>
      </c>
      <c r="E2160" t="s">
        <v>149</v>
      </c>
      <c r="F2160" t="s">
        <v>5309</v>
      </c>
      <c r="G2160" t="s">
        <v>8764</v>
      </c>
    </row>
    <row r="2161" spans="1:7" x14ac:dyDescent="0.3">
      <c r="A2161" t="s">
        <v>2625</v>
      </c>
      <c r="B2161" t="s">
        <v>3568</v>
      </c>
      <c r="C2161" t="s">
        <v>3571</v>
      </c>
      <c r="D2161" t="s">
        <v>17</v>
      </c>
      <c r="E2161" t="s">
        <v>150</v>
      </c>
      <c r="F2161" t="s">
        <v>5375</v>
      </c>
      <c r="G2161" t="s">
        <v>8765</v>
      </c>
    </row>
    <row r="2162" spans="1:7" x14ac:dyDescent="0.3">
      <c r="A2162" t="s">
        <v>2626</v>
      </c>
      <c r="B2162" t="s">
        <v>3568</v>
      </c>
      <c r="C2162" t="s">
        <v>3571</v>
      </c>
      <c r="D2162" t="s">
        <v>17</v>
      </c>
      <c r="E2162" t="s">
        <v>151</v>
      </c>
      <c r="F2162" t="s">
        <v>5447</v>
      </c>
      <c r="G2162" t="s">
        <v>8766</v>
      </c>
    </row>
    <row r="2163" spans="1:7" x14ac:dyDescent="0.3">
      <c r="A2163" t="s">
        <v>2627</v>
      </c>
      <c r="B2163" t="s">
        <v>3568</v>
      </c>
      <c r="C2163" t="s">
        <v>3571</v>
      </c>
      <c r="D2163" t="s">
        <v>17</v>
      </c>
      <c r="E2163" t="s">
        <v>152</v>
      </c>
      <c r="F2163" t="s">
        <v>5623</v>
      </c>
      <c r="G2163" t="s">
        <v>8767</v>
      </c>
    </row>
    <row r="2164" spans="1:7" x14ac:dyDescent="0.3">
      <c r="A2164" t="s">
        <v>2628</v>
      </c>
      <c r="B2164" t="s">
        <v>3568</v>
      </c>
      <c r="C2164" t="s">
        <v>3571</v>
      </c>
      <c r="D2164" t="s">
        <v>17</v>
      </c>
      <c r="E2164" t="s">
        <v>153</v>
      </c>
      <c r="F2164" t="s">
        <v>5651</v>
      </c>
      <c r="G2164" t="s">
        <v>8768</v>
      </c>
    </row>
    <row r="2165" spans="1:7" x14ac:dyDescent="0.3">
      <c r="A2165" t="s">
        <v>2629</v>
      </c>
      <c r="B2165" t="s">
        <v>3568</v>
      </c>
      <c r="C2165" t="s">
        <v>3571</v>
      </c>
      <c r="D2165" t="s">
        <v>17</v>
      </c>
      <c r="E2165" t="s">
        <v>154</v>
      </c>
      <c r="F2165" t="s">
        <v>5655</v>
      </c>
      <c r="G2165" t="s">
        <v>8769</v>
      </c>
    </row>
    <row r="2166" spans="1:7" x14ac:dyDescent="0.3">
      <c r="A2166" t="s">
        <v>2630</v>
      </c>
      <c r="B2166" t="s">
        <v>3568</v>
      </c>
      <c r="C2166" t="s">
        <v>3571</v>
      </c>
      <c r="D2166" t="s">
        <v>17</v>
      </c>
      <c r="E2166" t="s">
        <v>155</v>
      </c>
      <c r="F2166" t="s">
        <v>5731</v>
      </c>
      <c r="G2166" t="s">
        <v>8770</v>
      </c>
    </row>
    <row r="2167" spans="1:7" x14ac:dyDescent="0.3">
      <c r="A2167" t="s">
        <v>2631</v>
      </c>
      <c r="B2167" t="s">
        <v>3568</v>
      </c>
      <c r="C2167" t="s">
        <v>3571</v>
      </c>
      <c r="D2167" t="s">
        <v>17</v>
      </c>
      <c r="E2167" t="s">
        <v>156</v>
      </c>
      <c r="F2167" t="s">
        <v>5765</v>
      </c>
      <c r="G2167" t="s">
        <v>8771</v>
      </c>
    </row>
    <row r="2168" spans="1:7" x14ac:dyDescent="0.3">
      <c r="A2168" t="s">
        <v>2632</v>
      </c>
      <c r="B2168" t="s">
        <v>3568</v>
      </c>
      <c r="C2168" t="s">
        <v>3571</v>
      </c>
      <c r="D2168" t="s">
        <v>17</v>
      </c>
      <c r="E2168" t="s">
        <v>157</v>
      </c>
      <c r="F2168" t="s">
        <v>5379</v>
      </c>
      <c r="G2168" t="s">
        <v>8772</v>
      </c>
    </row>
    <row r="2169" spans="1:7" x14ac:dyDescent="0.3">
      <c r="A2169" t="s">
        <v>2633</v>
      </c>
      <c r="B2169" t="s">
        <v>3568</v>
      </c>
      <c r="C2169" t="s">
        <v>3571</v>
      </c>
      <c r="D2169" t="s">
        <v>17</v>
      </c>
      <c r="E2169" t="s">
        <v>158</v>
      </c>
      <c r="F2169" t="s">
        <v>5213</v>
      </c>
      <c r="G2169" t="s">
        <v>8773</v>
      </c>
    </row>
    <row r="2170" spans="1:7" x14ac:dyDescent="0.3">
      <c r="A2170" t="s">
        <v>2634</v>
      </c>
      <c r="B2170" t="s">
        <v>3568</v>
      </c>
      <c r="C2170" t="s">
        <v>3571</v>
      </c>
      <c r="D2170" t="s">
        <v>17</v>
      </c>
      <c r="E2170" t="s">
        <v>159</v>
      </c>
      <c r="F2170" t="s">
        <v>5397</v>
      </c>
      <c r="G2170" t="s">
        <v>8774</v>
      </c>
    </row>
    <row r="2171" spans="1:7" x14ac:dyDescent="0.3">
      <c r="A2171" t="s">
        <v>2635</v>
      </c>
      <c r="B2171" t="s">
        <v>3568</v>
      </c>
      <c r="C2171" t="s">
        <v>3571</v>
      </c>
      <c r="D2171" t="s">
        <v>17</v>
      </c>
      <c r="E2171" t="s">
        <v>160</v>
      </c>
      <c r="F2171" t="s">
        <v>5509</v>
      </c>
      <c r="G2171" t="s">
        <v>8775</v>
      </c>
    </row>
    <row r="2172" spans="1:7" x14ac:dyDescent="0.3">
      <c r="A2172" t="s">
        <v>2636</v>
      </c>
      <c r="B2172" t="s">
        <v>3568</v>
      </c>
      <c r="C2172" t="s">
        <v>3571</v>
      </c>
      <c r="D2172" t="s">
        <v>17</v>
      </c>
      <c r="E2172" t="s">
        <v>161</v>
      </c>
      <c r="F2172" t="s">
        <v>5635</v>
      </c>
      <c r="G2172" t="s">
        <v>8776</v>
      </c>
    </row>
    <row r="2173" spans="1:7" x14ac:dyDescent="0.3">
      <c r="A2173" t="s">
        <v>2637</v>
      </c>
      <c r="B2173" t="s">
        <v>3568</v>
      </c>
      <c r="C2173" t="s">
        <v>3571</v>
      </c>
      <c r="D2173" t="s">
        <v>17</v>
      </c>
      <c r="E2173" t="s">
        <v>162</v>
      </c>
      <c r="F2173" t="s">
        <v>5679</v>
      </c>
      <c r="G2173" t="s">
        <v>8777</v>
      </c>
    </row>
    <row r="2174" spans="1:7" x14ac:dyDescent="0.3">
      <c r="A2174" t="s">
        <v>2638</v>
      </c>
      <c r="B2174" t="s">
        <v>3568</v>
      </c>
      <c r="C2174" t="s">
        <v>3571</v>
      </c>
      <c r="D2174" t="s">
        <v>17</v>
      </c>
      <c r="E2174" t="s">
        <v>163</v>
      </c>
      <c r="F2174" t="s">
        <v>5773</v>
      </c>
      <c r="G2174" t="s">
        <v>8778</v>
      </c>
    </row>
    <row r="2175" spans="1:7" x14ac:dyDescent="0.3">
      <c r="A2175" t="s">
        <v>2639</v>
      </c>
      <c r="B2175" t="s">
        <v>3568</v>
      </c>
      <c r="C2175" t="s">
        <v>3571</v>
      </c>
      <c r="D2175" t="s">
        <v>17</v>
      </c>
      <c r="E2175" t="s">
        <v>164</v>
      </c>
      <c r="F2175" t="s">
        <v>5783</v>
      </c>
      <c r="G2175" t="s">
        <v>8779</v>
      </c>
    </row>
    <row r="2176" spans="1:7" x14ac:dyDescent="0.3">
      <c r="A2176" t="s">
        <v>2640</v>
      </c>
      <c r="B2176" t="s">
        <v>3568</v>
      </c>
      <c r="C2176" t="s">
        <v>3571</v>
      </c>
      <c r="D2176" t="s">
        <v>17</v>
      </c>
      <c r="E2176" t="s">
        <v>165</v>
      </c>
      <c r="F2176" t="s">
        <v>5225</v>
      </c>
      <c r="G2176" t="s">
        <v>8780</v>
      </c>
    </row>
    <row r="2177" spans="1:7" x14ac:dyDescent="0.3">
      <c r="A2177" t="s">
        <v>2641</v>
      </c>
      <c r="B2177" t="s">
        <v>3568</v>
      </c>
      <c r="C2177" t="s">
        <v>3571</v>
      </c>
      <c r="D2177" t="s">
        <v>17</v>
      </c>
      <c r="E2177" t="s">
        <v>166</v>
      </c>
      <c r="F2177" t="s">
        <v>5239</v>
      </c>
      <c r="G2177" t="s">
        <v>8781</v>
      </c>
    </row>
    <row r="2178" spans="1:7" x14ac:dyDescent="0.3">
      <c r="A2178" t="s">
        <v>2642</v>
      </c>
      <c r="B2178" t="s">
        <v>3568</v>
      </c>
      <c r="C2178" t="s">
        <v>3571</v>
      </c>
      <c r="D2178" t="s">
        <v>17</v>
      </c>
      <c r="E2178" t="s">
        <v>167</v>
      </c>
      <c r="F2178" t="s">
        <v>5181</v>
      </c>
      <c r="G2178" t="s">
        <v>8782</v>
      </c>
    </row>
    <row r="2179" spans="1:7" x14ac:dyDescent="0.3">
      <c r="A2179" t="s">
        <v>2643</v>
      </c>
      <c r="B2179" t="s">
        <v>3568</v>
      </c>
      <c r="C2179" t="s">
        <v>3571</v>
      </c>
      <c r="D2179" t="s">
        <v>17</v>
      </c>
      <c r="E2179" t="s">
        <v>168</v>
      </c>
      <c r="F2179" t="s">
        <v>5281</v>
      </c>
      <c r="G2179" t="s">
        <v>8783</v>
      </c>
    </row>
    <row r="2180" spans="1:7" x14ac:dyDescent="0.3">
      <c r="A2180" t="s">
        <v>2644</v>
      </c>
      <c r="B2180" t="s">
        <v>3568</v>
      </c>
      <c r="C2180" t="s">
        <v>3571</v>
      </c>
      <c r="D2180" t="s">
        <v>17</v>
      </c>
      <c r="E2180" t="s">
        <v>169</v>
      </c>
      <c r="F2180" t="s">
        <v>5313</v>
      </c>
      <c r="G2180" t="s">
        <v>8784</v>
      </c>
    </row>
    <row r="2181" spans="1:7" x14ac:dyDescent="0.3">
      <c r="A2181" t="s">
        <v>2645</v>
      </c>
      <c r="B2181" t="s">
        <v>3568</v>
      </c>
      <c r="C2181" t="s">
        <v>3571</v>
      </c>
      <c r="D2181" t="s">
        <v>17</v>
      </c>
      <c r="E2181" t="s">
        <v>170</v>
      </c>
      <c r="F2181" t="s">
        <v>5415</v>
      </c>
      <c r="G2181" t="s">
        <v>8785</v>
      </c>
    </row>
    <row r="2182" spans="1:7" x14ac:dyDescent="0.3">
      <c r="A2182" t="s">
        <v>2646</v>
      </c>
      <c r="B2182" t="s">
        <v>3568</v>
      </c>
      <c r="C2182" t="s">
        <v>3571</v>
      </c>
      <c r="D2182" t="s">
        <v>17</v>
      </c>
      <c r="E2182" t="s">
        <v>171</v>
      </c>
      <c r="F2182" t="s">
        <v>5521</v>
      </c>
      <c r="G2182" t="s">
        <v>8786</v>
      </c>
    </row>
    <row r="2183" spans="1:7" x14ac:dyDescent="0.3">
      <c r="A2183" t="s">
        <v>2647</v>
      </c>
      <c r="B2183" t="s">
        <v>3568</v>
      </c>
      <c r="C2183" t="s">
        <v>3571</v>
      </c>
      <c r="D2183" t="s">
        <v>17</v>
      </c>
      <c r="E2183" t="s">
        <v>172</v>
      </c>
      <c r="F2183" t="s">
        <v>5697</v>
      </c>
      <c r="G2183" t="s">
        <v>8787</v>
      </c>
    </row>
    <row r="2184" spans="1:7" x14ac:dyDescent="0.3">
      <c r="A2184" t="s">
        <v>2648</v>
      </c>
      <c r="B2184" t="s">
        <v>3568</v>
      </c>
      <c r="C2184" t="s">
        <v>3571</v>
      </c>
      <c r="D2184" t="s">
        <v>17</v>
      </c>
      <c r="E2184" t="s">
        <v>173</v>
      </c>
      <c r="F2184" t="s">
        <v>5711</v>
      </c>
      <c r="G2184" t="s">
        <v>8788</v>
      </c>
    </row>
    <row r="2185" spans="1:7" x14ac:dyDescent="0.3">
      <c r="A2185" t="s">
        <v>2649</v>
      </c>
      <c r="B2185" t="s">
        <v>3568</v>
      </c>
      <c r="C2185" t="s">
        <v>3571</v>
      </c>
      <c r="D2185" t="s">
        <v>17</v>
      </c>
      <c r="E2185" t="s">
        <v>174</v>
      </c>
      <c r="F2185" t="s">
        <v>5725</v>
      </c>
      <c r="G2185" t="s">
        <v>8789</v>
      </c>
    </row>
    <row r="2186" spans="1:7" x14ac:dyDescent="0.3">
      <c r="A2186" t="s">
        <v>2650</v>
      </c>
      <c r="B2186" t="s">
        <v>3568</v>
      </c>
      <c r="C2186" t="s">
        <v>3571</v>
      </c>
      <c r="D2186" t="s">
        <v>17</v>
      </c>
      <c r="E2186" t="s">
        <v>175</v>
      </c>
      <c r="F2186" t="s">
        <v>5747</v>
      </c>
      <c r="G2186" t="s">
        <v>8790</v>
      </c>
    </row>
    <row r="2187" spans="1:7" x14ac:dyDescent="0.3">
      <c r="A2187" t="s">
        <v>2651</v>
      </c>
      <c r="B2187" t="s">
        <v>3568</v>
      </c>
      <c r="C2187" t="s">
        <v>3571</v>
      </c>
      <c r="D2187" t="s">
        <v>17</v>
      </c>
      <c r="E2187" t="s">
        <v>176</v>
      </c>
      <c r="F2187" t="s">
        <v>5311</v>
      </c>
      <c r="G2187" t="s">
        <v>8791</v>
      </c>
    </row>
    <row r="2188" spans="1:7" x14ac:dyDescent="0.3">
      <c r="A2188" t="s">
        <v>2652</v>
      </c>
      <c r="B2188" t="s">
        <v>3568</v>
      </c>
      <c r="C2188" t="s">
        <v>3571</v>
      </c>
      <c r="D2188" t="s">
        <v>17</v>
      </c>
      <c r="E2188" t="s">
        <v>177</v>
      </c>
      <c r="F2188" t="s">
        <v>5373</v>
      </c>
      <c r="G2188" t="s">
        <v>8792</v>
      </c>
    </row>
    <row r="2189" spans="1:7" x14ac:dyDescent="0.3">
      <c r="A2189" t="s">
        <v>2653</v>
      </c>
      <c r="B2189" t="s">
        <v>3568</v>
      </c>
      <c r="C2189" t="s">
        <v>3571</v>
      </c>
      <c r="D2189" t="s">
        <v>17</v>
      </c>
      <c r="E2189" t="s">
        <v>178</v>
      </c>
      <c r="F2189" t="s">
        <v>5123</v>
      </c>
      <c r="G2189" t="s">
        <v>8793</v>
      </c>
    </row>
    <row r="2190" spans="1:7" x14ac:dyDescent="0.3">
      <c r="A2190" t="s">
        <v>2654</v>
      </c>
      <c r="B2190" t="s">
        <v>3568</v>
      </c>
      <c r="C2190" t="s">
        <v>3571</v>
      </c>
      <c r="D2190" t="s">
        <v>17</v>
      </c>
      <c r="E2190" t="s">
        <v>179</v>
      </c>
      <c r="F2190" t="s">
        <v>5155</v>
      </c>
      <c r="G2190" t="s">
        <v>8794</v>
      </c>
    </row>
    <row r="2191" spans="1:7" x14ac:dyDescent="0.3">
      <c r="A2191" t="s">
        <v>2655</v>
      </c>
      <c r="B2191" t="s">
        <v>3568</v>
      </c>
      <c r="C2191" t="s">
        <v>3571</v>
      </c>
      <c r="D2191" t="s">
        <v>17</v>
      </c>
      <c r="E2191" t="s">
        <v>180</v>
      </c>
      <c r="F2191" t="s">
        <v>5233</v>
      </c>
      <c r="G2191" t="s">
        <v>8795</v>
      </c>
    </row>
    <row r="2192" spans="1:7" x14ac:dyDescent="0.3">
      <c r="A2192" t="s">
        <v>2656</v>
      </c>
      <c r="B2192" t="s">
        <v>3568</v>
      </c>
      <c r="C2192" t="s">
        <v>3571</v>
      </c>
      <c r="D2192" t="s">
        <v>17</v>
      </c>
      <c r="E2192" t="s">
        <v>181</v>
      </c>
      <c r="F2192" t="s">
        <v>5251</v>
      </c>
      <c r="G2192" t="s">
        <v>8796</v>
      </c>
    </row>
    <row r="2193" spans="1:7" x14ac:dyDescent="0.3">
      <c r="A2193" t="s">
        <v>2657</v>
      </c>
      <c r="B2193" t="s">
        <v>3568</v>
      </c>
      <c r="C2193" t="s">
        <v>3571</v>
      </c>
      <c r="D2193" t="s">
        <v>17</v>
      </c>
      <c r="E2193" t="s">
        <v>182</v>
      </c>
      <c r="F2193" t="s">
        <v>5401</v>
      </c>
      <c r="G2193" t="s">
        <v>8797</v>
      </c>
    </row>
    <row r="2194" spans="1:7" x14ac:dyDescent="0.3">
      <c r="A2194" t="s">
        <v>2658</v>
      </c>
      <c r="B2194" t="s">
        <v>3568</v>
      </c>
      <c r="C2194" t="s">
        <v>3571</v>
      </c>
      <c r="D2194" t="s">
        <v>17</v>
      </c>
      <c r="E2194" t="s">
        <v>183</v>
      </c>
      <c r="F2194" t="s">
        <v>5741</v>
      </c>
      <c r="G2194" t="s">
        <v>8798</v>
      </c>
    </row>
    <row r="2195" spans="1:7" x14ac:dyDescent="0.3">
      <c r="A2195" t="s">
        <v>2659</v>
      </c>
      <c r="B2195" t="s">
        <v>3568</v>
      </c>
      <c r="C2195" t="s">
        <v>3571</v>
      </c>
      <c r="D2195" t="s">
        <v>17</v>
      </c>
      <c r="E2195" t="s">
        <v>184</v>
      </c>
      <c r="F2195" t="s">
        <v>5405</v>
      </c>
      <c r="G2195" t="s">
        <v>8799</v>
      </c>
    </row>
    <row r="2196" spans="1:7" x14ac:dyDescent="0.3">
      <c r="A2196" t="s">
        <v>2660</v>
      </c>
      <c r="B2196" t="s">
        <v>3568</v>
      </c>
      <c r="C2196" t="s">
        <v>3571</v>
      </c>
      <c r="D2196" t="s">
        <v>17</v>
      </c>
      <c r="E2196" t="s">
        <v>185</v>
      </c>
      <c r="F2196" t="s">
        <v>5121</v>
      </c>
      <c r="G2196" t="s">
        <v>8800</v>
      </c>
    </row>
    <row r="2197" spans="1:7" x14ac:dyDescent="0.3">
      <c r="A2197" t="s">
        <v>2661</v>
      </c>
      <c r="B2197" t="s">
        <v>3568</v>
      </c>
      <c r="C2197" t="s">
        <v>3571</v>
      </c>
      <c r="D2197" t="s">
        <v>17</v>
      </c>
      <c r="E2197" t="s">
        <v>186</v>
      </c>
      <c r="F2197" t="s">
        <v>5135</v>
      </c>
      <c r="G2197" t="s">
        <v>8801</v>
      </c>
    </row>
    <row r="2198" spans="1:7" x14ac:dyDescent="0.3">
      <c r="A2198" t="s">
        <v>2662</v>
      </c>
      <c r="B2198" t="s">
        <v>3568</v>
      </c>
      <c r="C2198" t="s">
        <v>3571</v>
      </c>
      <c r="D2198" t="s">
        <v>17</v>
      </c>
      <c r="E2198" t="s">
        <v>187</v>
      </c>
      <c r="F2198" t="s">
        <v>5361</v>
      </c>
      <c r="G2198" t="s">
        <v>8802</v>
      </c>
    </row>
    <row r="2199" spans="1:7" x14ac:dyDescent="0.3">
      <c r="A2199" t="s">
        <v>2663</v>
      </c>
      <c r="B2199" t="s">
        <v>3568</v>
      </c>
      <c r="C2199" t="s">
        <v>3571</v>
      </c>
      <c r="D2199" t="s">
        <v>17</v>
      </c>
      <c r="E2199" t="s">
        <v>188</v>
      </c>
      <c r="F2199" t="s">
        <v>5453</v>
      </c>
      <c r="G2199" t="s">
        <v>8803</v>
      </c>
    </row>
    <row r="2200" spans="1:7" x14ac:dyDescent="0.3">
      <c r="A2200" t="s">
        <v>2664</v>
      </c>
      <c r="B2200" t="s">
        <v>3568</v>
      </c>
      <c r="C2200" t="s">
        <v>3571</v>
      </c>
      <c r="D2200" t="s">
        <v>17</v>
      </c>
      <c r="E2200" t="s">
        <v>189</v>
      </c>
      <c r="F2200" t="s">
        <v>5455</v>
      </c>
      <c r="G2200" t="s">
        <v>8804</v>
      </c>
    </row>
    <row r="2201" spans="1:7" x14ac:dyDescent="0.3">
      <c r="A2201" t="s">
        <v>2665</v>
      </c>
      <c r="B2201" t="s">
        <v>3568</v>
      </c>
      <c r="C2201" t="s">
        <v>3571</v>
      </c>
      <c r="D2201" t="s">
        <v>17</v>
      </c>
      <c r="E2201" t="s">
        <v>190</v>
      </c>
      <c r="F2201" t="s">
        <v>5463</v>
      </c>
      <c r="G2201" t="s">
        <v>8805</v>
      </c>
    </row>
    <row r="2202" spans="1:7" x14ac:dyDescent="0.3">
      <c r="A2202" t="s">
        <v>2666</v>
      </c>
      <c r="B2202" t="s">
        <v>3568</v>
      </c>
      <c r="C2202" t="s">
        <v>3571</v>
      </c>
      <c r="D2202" t="s">
        <v>17</v>
      </c>
      <c r="E2202" t="s">
        <v>191</v>
      </c>
      <c r="F2202" t="s">
        <v>5597</v>
      </c>
      <c r="G2202" t="s">
        <v>8806</v>
      </c>
    </row>
    <row r="2203" spans="1:7" x14ac:dyDescent="0.3">
      <c r="A2203" t="s">
        <v>2667</v>
      </c>
      <c r="B2203" t="s">
        <v>3568</v>
      </c>
      <c r="C2203" t="s">
        <v>3571</v>
      </c>
      <c r="D2203" t="s">
        <v>17</v>
      </c>
      <c r="E2203" t="s">
        <v>192</v>
      </c>
      <c r="F2203" t="s">
        <v>5601</v>
      </c>
      <c r="G2203" t="s">
        <v>8807</v>
      </c>
    </row>
    <row r="2204" spans="1:7" x14ac:dyDescent="0.3">
      <c r="A2204" t="s">
        <v>2668</v>
      </c>
      <c r="B2204" t="s">
        <v>3568</v>
      </c>
      <c r="C2204" t="s">
        <v>3571</v>
      </c>
      <c r="D2204" t="s">
        <v>17</v>
      </c>
      <c r="E2204" t="s">
        <v>193</v>
      </c>
      <c r="F2204" t="s">
        <v>5703</v>
      </c>
      <c r="G2204" t="s">
        <v>8808</v>
      </c>
    </row>
    <row r="2205" spans="1:7" x14ac:dyDescent="0.3">
      <c r="A2205" t="s">
        <v>2669</v>
      </c>
      <c r="B2205" t="s">
        <v>3568</v>
      </c>
      <c r="C2205" t="s">
        <v>3571</v>
      </c>
      <c r="D2205" t="s">
        <v>17</v>
      </c>
      <c r="E2205" t="s">
        <v>194</v>
      </c>
      <c r="F2205" t="s">
        <v>5707</v>
      </c>
      <c r="G2205" t="s">
        <v>8809</v>
      </c>
    </row>
    <row r="2206" spans="1:7" x14ac:dyDescent="0.3">
      <c r="A2206" t="s">
        <v>2670</v>
      </c>
      <c r="B2206" t="s">
        <v>3568</v>
      </c>
      <c r="C2206" t="s">
        <v>3571</v>
      </c>
      <c r="D2206" t="s">
        <v>17</v>
      </c>
      <c r="E2206" t="s">
        <v>195</v>
      </c>
      <c r="F2206" t="s">
        <v>5757</v>
      </c>
      <c r="G2206" t="s">
        <v>8810</v>
      </c>
    </row>
    <row r="2207" spans="1:7" x14ac:dyDescent="0.3">
      <c r="A2207" t="s">
        <v>2671</v>
      </c>
      <c r="B2207" t="s">
        <v>3568</v>
      </c>
      <c r="C2207" t="s">
        <v>3571</v>
      </c>
      <c r="D2207" t="s">
        <v>17</v>
      </c>
      <c r="E2207" t="s">
        <v>196</v>
      </c>
      <c r="F2207" t="s">
        <v>5785</v>
      </c>
      <c r="G2207" t="s">
        <v>8811</v>
      </c>
    </row>
    <row r="2208" spans="1:7" x14ac:dyDescent="0.3">
      <c r="A2208" t="s">
        <v>2672</v>
      </c>
      <c r="B2208" t="s">
        <v>3568</v>
      </c>
      <c r="C2208" t="s">
        <v>3571</v>
      </c>
      <c r="D2208" t="s">
        <v>17</v>
      </c>
      <c r="E2208" t="s">
        <v>197</v>
      </c>
      <c r="F2208" t="s">
        <v>5107</v>
      </c>
      <c r="G2208" t="s">
        <v>8812</v>
      </c>
    </row>
    <row r="2209" spans="1:7" x14ac:dyDescent="0.3">
      <c r="A2209" t="s">
        <v>2673</v>
      </c>
      <c r="B2209" t="s">
        <v>3568</v>
      </c>
      <c r="C2209" t="s">
        <v>3571</v>
      </c>
      <c r="D2209" t="s">
        <v>17</v>
      </c>
      <c r="E2209" t="s">
        <v>198</v>
      </c>
      <c r="F2209" t="s">
        <v>5185</v>
      </c>
      <c r="G2209" t="s">
        <v>8813</v>
      </c>
    </row>
    <row r="2210" spans="1:7" x14ac:dyDescent="0.3">
      <c r="A2210" t="s">
        <v>2674</v>
      </c>
      <c r="B2210" t="s">
        <v>3568</v>
      </c>
      <c r="C2210" t="s">
        <v>3571</v>
      </c>
      <c r="D2210" t="s">
        <v>17</v>
      </c>
      <c r="E2210" t="s">
        <v>199</v>
      </c>
      <c r="F2210" t="s">
        <v>5129</v>
      </c>
      <c r="G2210" t="s">
        <v>8814</v>
      </c>
    </row>
    <row r="2211" spans="1:7" x14ac:dyDescent="0.3">
      <c r="A2211" t="s">
        <v>2675</v>
      </c>
      <c r="B2211" t="s">
        <v>3568</v>
      </c>
      <c r="C2211" t="s">
        <v>3571</v>
      </c>
      <c r="D2211" t="s">
        <v>17</v>
      </c>
      <c r="E2211" t="s">
        <v>200</v>
      </c>
      <c r="F2211" t="s">
        <v>5197</v>
      </c>
      <c r="G2211" t="s">
        <v>8815</v>
      </c>
    </row>
    <row r="2212" spans="1:7" x14ac:dyDescent="0.3">
      <c r="A2212" t="s">
        <v>2676</v>
      </c>
      <c r="B2212" t="s">
        <v>3568</v>
      </c>
      <c r="C2212" t="s">
        <v>3571</v>
      </c>
      <c r="D2212" t="s">
        <v>17</v>
      </c>
      <c r="E2212" t="s">
        <v>201</v>
      </c>
      <c r="F2212" t="s">
        <v>5205</v>
      </c>
      <c r="G2212" t="s">
        <v>8816</v>
      </c>
    </row>
    <row r="2213" spans="1:7" x14ac:dyDescent="0.3">
      <c r="A2213" t="s">
        <v>2677</v>
      </c>
      <c r="B2213" t="s">
        <v>3568</v>
      </c>
      <c r="C2213" t="s">
        <v>3571</v>
      </c>
      <c r="D2213" t="s">
        <v>17</v>
      </c>
      <c r="E2213" t="s">
        <v>202</v>
      </c>
      <c r="F2213" t="s">
        <v>5209</v>
      </c>
      <c r="G2213" t="s">
        <v>8817</v>
      </c>
    </row>
    <row r="2214" spans="1:7" x14ac:dyDescent="0.3">
      <c r="A2214" t="s">
        <v>2678</v>
      </c>
      <c r="B2214" t="s">
        <v>3568</v>
      </c>
      <c r="C2214" t="s">
        <v>3571</v>
      </c>
      <c r="D2214" t="s">
        <v>17</v>
      </c>
      <c r="E2214" t="s">
        <v>203</v>
      </c>
      <c r="F2214" t="s">
        <v>5187</v>
      </c>
      <c r="G2214" t="s">
        <v>8818</v>
      </c>
    </row>
    <row r="2215" spans="1:7" x14ac:dyDescent="0.3">
      <c r="A2215" t="s">
        <v>2679</v>
      </c>
      <c r="B2215" t="s">
        <v>3568</v>
      </c>
      <c r="C2215" t="s">
        <v>3571</v>
      </c>
      <c r="D2215" t="s">
        <v>17</v>
      </c>
      <c r="E2215" t="s">
        <v>204</v>
      </c>
      <c r="F2215" t="s">
        <v>5267</v>
      </c>
      <c r="G2215" t="s">
        <v>8819</v>
      </c>
    </row>
    <row r="2216" spans="1:7" x14ac:dyDescent="0.3">
      <c r="A2216" t="s">
        <v>2680</v>
      </c>
      <c r="B2216" t="s">
        <v>3568</v>
      </c>
      <c r="C2216" t="s">
        <v>3571</v>
      </c>
      <c r="D2216" t="s">
        <v>17</v>
      </c>
      <c r="E2216" t="s">
        <v>205</v>
      </c>
      <c r="F2216" t="s">
        <v>5465</v>
      </c>
      <c r="G2216" t="s">
        <v>8820</v>
      </c>
    </row>
    <row r="2217" spans="1:7" x14ac:dyDescent="0.3">
      <c r="A2217" t="s">
        <v>2681</v>
      </c>
      <c r="B2217" t="s">
        <v>3568</v>
      </c>
      <c r="C2217" t="s">
        <v>3571</v>
      </c>
      <c r="D2217" t="s">
        <v>17</v>
      </c>
      <c r="E2217" t="s">
        <v>206</v>
      </c>
      <c r="F2217" t="s">
        <v>5471</v>
      </c>
      <c r="G2217" t="s">
        <v>8821</v>
      </c>
    </row>
    <row r="2218" spans="1:7" x14ac:dyDescent="0.3">
      <c r="A2218" t="s">
        <v>2682</v>
      </c>
      <c r="B2218" t="s">
        <v>3568</v>
      </c>
      <c r="C2218" t="s">
        <v>3571</v>
      </c>
      <c r="D2218" t="s">
        <v>17</v>
      </c>
      <c r="E2218" t="s">
        <v>207</v>
      </c>
      <c r="F2218" t="s">
        <v>5517</v>
      </c>
      <c r="G2218" t="s">
        <v>8822</v>
      </c>
    </row>
    <row r="2219" spans="1:7" x14ac:dyDescent="0.3">
      <c r="A2219" t="s">
        <v>2683</v>
      </c>
      <c r="B2219" t="s">
        <v>3568</v>
      </c>
      <c r="C2219" t="s">
        <v>3571</v>
      </c>
      <c r="D2219" t="s">
        <v>17</v>
      </c>
      <c r="E2219" t="s">
        <v>208</v>
      </c>
      <c r="F2219" t="s">
        <v>5541</v>
      </c>
      <c r="G2219" t="s">
        <v>8823</v>
      </c>
    </row>
    <row r="2220" spans="1:7" x14ac:dyDescent="0.3">
      <c r="A2220" t="s">
        <v>2684</v>
      </c>
      <c r="B2220" t="s">
        <v>3568</v>
      </c>
      <c r="C2220" t="s">
        <v>3571</v>
      </c>
      <c r="D2220" t="s">
        <v>17</v>
      </c>
      <c r="E2220" t="s">
        <v>209</v>
      </c>
      <c r="F2220" t="s">
        <v>5549</v>
      </c>
      <c r="G2220" t="s">
        <v>8824</v>
      </c>
    </row>
    <row r="2221" spans="1:7" x14ac:dyDescent="0.3">
      <c r="A2221" t="s">
        <v>2685</v>
      </c>
      <c r="B2221" t="s">
        <v>3568</v>
      </c>
      <c r="C2221" t="s">
        <v>3571</v>
      </c>
      <c r="D2221" t="s">
        <v>17</v>
      </c>
      <c r="E2221" t="s">
        <v>210</v>
      </c>
      <c r="F2221" t="s">
        <v>5603</v>
      </c>
      <c r="G2221" t="s">
        <v>8825</v>
      </c>
    </row>
    <row r="2222" spans="1:7" x14ac:dyDescent="0.3">
      <c r="A2222" t="s">
        <v>2686</v>
      </c>
      <c r="B2222" t="s">
        <v>3568</v>
      </c>
      <c r="C2222" t="s">
        <v>3571</v>
      </c>
      <c r="D2222" t="s">
        <v>17</v>
      </c>
      <c r="E2222" t="s">
        <v>211</v>
      </c>
      <c r="F2222" t="s">
        <v>5617</v>
      </c>
      <c r="G2222" t="s">
        <v>8826</v>
      </c>
    </row>
    <row r="2223" spans="1:7" x14ac:dyDescent="0.3">
      <c r="A2223" t="s">
        <v>2687</v>
      </c>
      <c r="B2223" t="s">
        <v>3568</v>
      </c>
      <c r="C2223" t="s">
        <v>3571</v>
      </c>
      <c r="D2223" t="s">
        <v>17</v>
      </c>
      <c r="E2223" t="s">
        <v>212</v>
      </c>
      <c r="F2223" t="s">
        <v>5621</v>
      </c>
      <c r="G2223" t="s">
        <v>8827</v>
      </c>
    </row>
    <row r="2224" spans="1:7" x14ac:dyDescent="0.3">
      <c r="A2224" t="s">
        <v>2688</v>
      </c>
      <c r="B2224" t="s">
        <v>3568</v>
      </c>
      <c r="C2224" t="s">
        <v>3571</v>
      </c>
      <c r="D2224" t="s">
        <v>17</v>
      </c>
      <c r="E2224" t="s">
        <v>213</v>
      </c>
      <c r="F2224" t="s">
        <v>5663</v>
      </c>
      <c r="G2224" t="s">
        <v>8828</v>
      </c>
    </row>
    <row r="2225" spans="1:7" x14ac:dyDescent="0.3">
      <c r="A2225" t="s">
        <v>2689</v>
      </c>
      <c r="B2225" t="s">
        <v>3568</v>
      </c>
      <c r="C2225" t="s">
        <v>3571</v>
      </c>
      <c r="D2225" t="s">
        <v>17</v>
      </c>
      <c r="E2225" t="s">
        <v>214</v>
      </c>
      <c r="F2225" t="s">
        <v>5669</v>
      </c>
      <c r="G2225" t="s">
        <v>8829</v>
      </c>
    </row>
    <row r="2226" spans="1:7" x14ac:dyDescent="0.3">
      <c r="A2226" t="s">
        <v>2690</v>
      </c>
      <c r="B2226" t="s">
        <v>3568</v>
      </c>
      <c r="C2226" t="s">
        <v>3571</v>
      </c>
      <c r="D2226" t="s">
        <v>17</v>
      </c>
      <c r="E2226" t="s">
        <v>215</v>
      </c>
      <c r="F2226" t="s">
        <v>5677</v>
      </c>
      <c r="G2226" t="s">
        <v>8830</v>
      </c>
    </row>
    <row r="2227" spans="1:7" x14ac:dyDescent="0.3">
      <c r="A2227" t="s">
        <v>2691</v>
      </c>
      <c r="B2227" t="s">
        <v>3568</v>
      </c>
      <c r="C2227" t="s">
        <v>3571</v>
      </c>
      <c r="D2227" t="s">
        <v>17</v>
      </c>
      <c r="E2227" t="s">
        <v>216</v>
      </c>
      <c r="F2227" t="s">
        <v>5689</v>
      </c>
      <c r="G2227" t="s">
        <v>8831</v>
      </c>
    </row>
    <row r="2228" spans="1:7" x14ac:dyDescent="0.3">
      <c r="A2228" t="s">
        <v>2692</v>
      </c>
      <c r="B2228" t="s">
        <v>3568</v>
      </c>
      <c r="C2228" t="s">
        <v>3571</v>
      </c>
      <c r="D2228" t="s">
        <v>17</v>
      </c>
      <c r="E2228" t="s">
        <v>217</v>
      </c>
      <c r="F2228" t="s">
        <v>5755</v>
      </c>
      <c r="G2228" t="s">
        <v>8832</v>
      </c>
    </row>
    <row r="2229" spans="1:7" x14ac:dyDescent="0.3">
      <c r="A2229" t="s">
        <v>2693</v>
      </c>
      <c r="B2229" t="s">
        <v>3568</v>
      </c>
      <c r="C2229" t="s">
        <v>3571</v>
      </c>
      <c r="D2229" t="s">
        <v>17</v>
      </c>
      <c r="E2229" t="s">
        <v>218</v>
      </c>
      <c r="F2229" t="s">
        <v>5787</v>
      </c>
      <c r="G2229" t="s">
        <v>8833</v>
      </c>
    </row>
    <row r="2230" spans="1:7" x14ac:dyDescent="0.3">
      <c r="A2230" t="s">
        <v>2694</v>
      </c>
      <c r="B2230" t="s">
        <v>3568</v>
      </c>
      <c r="C2230" t="s">
        <v>3571</v>
      </c>
      <c r="D2230" t="s">
        <v>17</v>
      </c>
      <c r="E2230" t="s">
        <v>219</v>
      </c>
      <c r="F2230" t="s">
        <v>5729</v>
      </c>
      <c r="G2230" t="s">
        <v>8834</v>
      </c>
    </row>
    <row r="2231" spans="1:7" x14ac:dyDescent="0.3">
      <c r="A2231" t="s">
        <v>2695</v>
      </c>
      <c r="B2231" t="s">
        <v>3568</v>
      </c>
      <c r="C2231" t="s">
        <v>3571</v>
      </c>
      <c r="D2231" t="s">
        <v>17</v>
      </c>
      <c r="E2231" t="s">
        <v>220</v>
      </c>
      <c r="F2231" t="s">
        <v>5157</v>
      </c>
      <c r="G2231" t="s">
        <v>8835</v>
      </c>
    </row>
    <row r="2232" spans="1:7" x14ac:dyDescent="0.3">
      <c r="A2232" t="s">
        <v>2696</v>
      </c>
      <c r="B2232" t="s">
        <v>3568</v>
      </c>
      <c r="C2232" t="s">
        <v>3571</v>
      </c>
      <c r="D2232" t="s">
        <v>17</v>
      </c>
      <c r="E2232" t="s">
        <v>221</v>
      </c>
      <c r="F2232" t="s">
        <v>5243</v>
      </c>
      <c r="G2232" t="s">
        <v>8836</v>
      </c>
    </row>
    <row r="2233" spans="1:7" x14ac:dyDescent="0.3">
      <c r="A2233" t="s">
        <v>2697</v>
      </c>
      <c r="B2233" t="s">
        <v>3568</v>
      </c>
      <c r="C2233" t="s">
        <v>3571</v>
      </c>
      <c r="D2233" t="s">
        <v>17</v>
      </c>
      <c r="E2233" t="s">
        <v>222</v>
      </c>
      <c r="F2233" t="s">
        <v>5253</v>
      </c>
      <c r="G2233" t="s">
        <v>8837</v>
      </c>
    </row>
    <row r="2234" spans="1:7" x14ac:dyDescent="0.3">
      <c r="A2234" t="s">
        <v>2698</v>
      </c>
      <c r="B2234" t="s">
        <v>3568</v>
      </c>
      <c r="C2234" t="s">
        <v>3571</v>
      </c>
      <c r="D2234" t="s">
        <v>17</v>
      </c>
      <c r="E2234" t="s">
        <v>223</v>
      </c>
      <c r="F2234" t="s">
        <v>5283</v>
      </c>
      <c r="G2234" t="s">
        <v>8838</v>
      </c>
    </row>
    <row r="2235" spans="1:7" x14ac:dyDescent="0.3">
      <c r="A2235" t="s">
        <v>2699</v>
      </c>
      <c r="B2235" t="s">
        <v>3568</v>
      </c>
      <c r="C2235" t="s">
        <v>3571</v>
      </c>
      <c r="D2235" t="s">
        <v>17</v>
      </c>
      <c r="E2235" t="s">
        <v>224</v>
      </c>
      <c r="F2235" t="s">
        <v>5295</v>
      </c>
      <c r="G2235" t="s">
        <v>8839</v>
      </c>
    </row>
    <row r="2236" spans="1:7" x14ac:dyDescent="0.3">
      <c r="A2236" t="s">
        <v>2700</v>
      </c>
      <c r="B2236" t="s">
        <v>3568</v>
      </c>
      <c r="C2236" t="s">
        <v>3571</v>
      </c>
      <c r="D2236" t="s">
        <v>17</v>
      </c>
      <c r="E2236" t="s">
        <v>225</v>
      </c>
      <c r="F2236" t="s">
        <v>5299</v>
      </c>
      <c r="G2236" t="s">
        <v>8840</v>
      </c>
    </row>
    <row r="2237" spans="1:7" x14ac:dyDescent="0.3">
      <c r="A2237" t="s">
        <v>2701</v>
      </c>
      <c r="B2237" t="s">
        <v>3568</v>
      </c>
      <c r="C2237" t="s">
        <v>3571</v>
      </c>
      <c r="D2237" t="s">
        <v>17</v>
      </c>
      <c r="E2237" t="s">
        <v>226</v>
      </c>
      <c r="F2237" t="s">
        <v>5371</v>
      </c>
      <c r="G2237" t="s">
        <v>8841</v>
      </c>
    </row>
    <row r="2238" spans="1:7" x14ac:dyDescent="0.3">
      <c r="A2238" t="s">
        <v>2702</v>
      </c>
      <c r="B2238" t="s">
        <v>3568</v>
      </c>
      <c r="C2238" t="s">
        <v>3571</v>
      </c>
      <c r="D2238" t="s">
        <v>17</v>
      </c>
      <c r="E2238" t="s">
        <v>227</v>
      </c>
      <c r="F2238" t="s">
        <v>5395</v>
      </c>
      <c r="G2238" t="s">
        <v>8842</v>
      </c>
    </row>
    <row r="2239" spans="1:7" x14ac:dyDescent="0.3">
      <c r="A2239" t="s">
        <v>2703</v>
      </c>
      <c r="B2239" t="s">
        <v>3568</v>
      </c>
      <c r="C2239" t="s">
        <v>3571</v>
      </c>
      <c r="D2239" t="s">
        <v>17</v>
      </c>
      <c r="E2239" t="s">
        <v>228</v>
      </c>
      <c r="F2239" t="s">
        <v>5443</v>
      </c>
      <c r="G2239" t="s">
        <v>8843</v>
      </c>
    </row>
    <row r="2240" spans="1:7" x14ac:dyDescent="0.3">
      <c r="A2240" t="s">
        <v>2704</v>
      </c>
      <c r="B2240" t="s">
        <v>3568</v>
      </c>
      <c r="C2240" t="s">
        <v>3571</v>
      </c>
      <c r="D2240" t="s">
        <v>17</v>
      </c>
      <c r="E2240" t="s">
        <v>229</v>
      </c>
      <c r="F2240" t="s">
        <v>5469</v>
      </c>
      <c r="G2240" t="s">
        <v>8844</v>
      </c>
    </row>
    <row r="2241" spans="1:7" x14ac:dyDescent="0.3">
      <c r="A2241" t="s">
        <v>2705</v>
      </c>
      <c r="B2241" t="s">
        <v>3568</v>
      </c>
      <c r="C2241" t="s">
        <v>3571</v>
      </c>
      <c r="D2241" t="s">
        <v>17</v>
      </c>
      <c r="E2241" t="s">
        <v>230</v>
      </c>
      <c r="F2241" t="s">
        <v>5489</v>
      </c>
      <c r="G2241" t="s">
        <v>8845</v>
      </c>
    </row>
    <row r="2242" spans="1:7" x14ac:dyDescent="0.3">
      <c r="A2242" t="s">
        <v>2706</v>
      </c>
      <c r="B2242" t="s">
        <v>3568</v>
      </c>
      <c r="C2242" t="s">
        <v>3571</v>
      </c>
      <c r="D2242" t="s">
        <v>17</v>
      </c>
      <c r="E2242" t="s">
        <v>231</v>
      </c>
      <c r="F2242" t="s">
        <v>5529</v>
      </c>
      <c r="G2242" t="s">
        <v>8846</v>
      </c>
    </row>
    <row r="2243" spans="1:7" x14ac:dyDescent="0.3">
      <c r="A2243" t="s">
        <v>2707</v>
      </c>
      <c r="B2243" t="s">
        <v>3568</v>
      </c>
      <c r="C2243" t="s">
        <v>3571</v>
      </c>
      <c r="D2243" t="s">
        <v>17</v>
      </c>
      <c r="E2243" t="s">
        <v>232</v>
      </c>
      <c r="F2243" t="s">
        <v>5545</v>
      </c>
      <c r="G2243" t="s">
        <v>8847</v>
      </c>
    </row>
    <row r="2244" spans="1:7" x14ac:dyDescent="0.3">
      <c r="A2244" t="s">
        <v>2708</v>
      </c>
      <c r="B2244" t="s">
        <v>3568</v>
      </c>
      <c r="C2244" t="s">
        <v>3571</v>
      </c>
      <c r="D2244" t="s">
        <v>17</v>
      </c>
      <c r="E2244" t="s">
        <v>233</v>
      </c>
      <c r="F2244" t="s">
        <v>5561</v>
      </c>
      <c r="G2244" t="s">
        <v>8848</v>
      </c>
    </row>
    <row r="2245" spans="1:7" x14ac:dyDescent="0.3">
      <c r="A2245" t="s">
        <v>2709</v>
      </c>
      <c r="B2245" t="s">
        <v>3568</v>
      </c>
      <c r="C2245" t="s">
        <v>3571</v>
      </c>
      <c r="D2245" t="s">
        <v>17</v>
      </c>
      <c r="E2245" t="s">
        <v>234</v>
      </c>
      <c r="F2245" t="s">
        <v>5653</v>
      </c>
      <c r="G2245" t="s">
        <v>8849</v>
      </c>
    </row>
    <row r="2246" spans="1:7" x14ac:dyDescent="0.3">
      <c r="A2246" t="s">
        <v>2710</v>
      </c>
      <c r="B2246" t="s">
        <v>3568</v>
      </c>
      <c r="C2246" t="s">
        <v>3571</v>
      </c>
      <c r="D2246" t="s">
        <v>17</v>
      </c>
      <c r="E2246" t="s">
        <v>235</v>
      </c>
      <c r="F2246" t="s">
        <v>5733</v>
      </c>
      <c r="G2246" t="s">
        <v>8850</v>
      </c>
    </row>
    <row r="2247" spans="1:7" x14ac:dyDescent="0.3">
      <c r="A2247" t="s">
        <v>2711</v>
      </c>
      <c r="B2247" t="s">
        <v>3568</v>
      </c>
      <c r="C2247" t="s">
        <v>3571</v>
      </c>
      <c r="D2247" t="s">
        <v>17</v>
      </c>
      <c r="E2247" t="s">
        <v>236</v>
      </c>
      <c r="F2247" t="s">
        <v>5745</v>
      </c>
      <c r="G2247" t="s">
        <v>8851</v>
      </c>
    </row>
    <row r="2248" spans="1:7" x14ac:dyDescent="0.3">
      <c r="A2248" t="s">
        <v>2712</v>
      </c>
      <c r="B2248" t="s">
        <v>3568</v>
      </c>
      <c r="C2248" t="s">
        <v>3571</v>
      </c>
      <c r="D2248" t="s">
        <v>17</v>
      </c>
      <c r="E2248" t="s">
        <v>237</v>
      </c>
      <c r="F2248" t="s">
        <v>5771</v>
      </c>
      <c r="G2248" t="s">
        <v>8852</v>
      </c>
    </row>
    <row r="2249" spans="1:7" x14ac:dyDescent="0.3">
      <c r="A2249" t="s">
        <v>2713</v>
      </c>
      <c r="B2249" t="s">
        <v>3568</v>
      </c>
      <c r="C2249" t="s">
        <v>3571</v>
      </c>
      <c r="D2249" t="s">
        <v>17</v>
      </c>
      <c r="E2249" t="s">
        <v>238</v>
      </c>
      <c r="F2249" t="s">
        <v>5777</v>
      </c>
      <c r="G2249" t="s">
        <v>8853</v>
      </c>
    </row>
    <row r="2250" spans="1:7" x14ac:dyDescent="0.3">
      <c r="A2250" t="s">
        <v>2714</v>
      </c>
      <c r="B2250" t="s">
        <v>3568</v>
      </c>
      <c r="C2250" t="s">
        <v>3571</v>
      </c>
      <c r="D2250" t="s">
        <v>17</v>
      </c>
      <c r="E2250" t="s">
        <v>239</v>
      </c>
      <c r="F2250" t="s">
        <v>5191</v>
      </c>
      <c r="G2250" t="s">
        <v>8854</v>
      </c>
    </row>
    <row r="2251" spans="1:7" x14ac:dyDescent="0.3">
      <c r="A2251" t="s">
        <v>2715</v>
      </c>
      <c r="B2251" t="s">
        <v>3568</v>
      </c>
      <c r="C2251" t="s">
        <v>3571</v>
      </c>
      <c r="D2251" t="s">
        <v>17</v>
      </c>
      <c r="E2251" t="s">
        <v>240</v>
      </c>
      <c r="F2251" t="s">
        <v>5117</v>
      </c>
      <c r="G2251" t="s">
        <v>8855</v>
      </c>
    </row>
    <row r="2252" spans="1:7" x14ac:dyDescent="0.3">
      <c r="A2252" t="s">
        <v>2716</v>
      </c>
      <c r="B2252" t="s">
        <v>3568</v>
      </c>
      <c r="C2252" t="s">
        <v>3571</v>
      </c>
      <c r="D2252" t="s">
        <v>17</v>
      </c>
      <c r="E2252" t="s">
        <v>241</v>
      </c>
      <c r="F2252" t="s">
        <v>5219</v>
      </c>
      <c r="G2252" t="s">
        <v>8856</v>
      </c>
    </row>
    <row r="2253" spans="1:7" x14ac:dyDescent="0.3">
      <c r="A2253" t="s">
        <v>2717</v>
      </c>
      <c r="B2253" t="s">
        <v>3568</v>
      </c>
      <c r="C2253" t="s">
        <v>3571</v>
      </c>
      <c r="D2253" t="s">
        <v>17</v>
      </c>
      <c r="E2253" t="s">
        <v>242</v>
      </c>
      <c r="F2253" t="s">
        <v>5245</v>
      </c>
      <c r="G2253" t="s">
        <v>8857</v>
      </c>
    </row>
    <row r="2254" spans="1:7" x14ac:dyDescent="0.3">
      <c r="A2254" t="s">
        <v>2718</v>
      </c>
      <c r="B2254" t="s">
        <v>3568</v>
      </c>
      <c r="C2254" t="s">
        <v>3571</v>
      </c>
      <c r="D2254" t="s">
        <v>17</v>
      </c>
      <c r="E2254" t="s">
        <v>243</v>
      </c>
      <c r="F2254" t="s">
        <v>5277</v>
      </c>
      <c r="G2254" t="s">
        <v>8858</v>
      </c>
    </row>
    <row r="2255" spans="1:7" x14ac:dyDescent="0.3">
      <c r="A2255" t="s">
        <v>2719</v>
      </c>
      <c r="B2255" t="s">
        <v>3568</v>
      </c>
      <c r="C2255" t="s">
        <v>3571</v>
      </c>
      <c r="D2255" t="s">
        <v>17</v>
      </c>
      <c r="E2255" t="s">
        <v>244</v>
      </c>
      <c r="F2255" t="s">
        <v>5399</v>
      </c>
      <c r="G2255" t="s">
        <v>8859</v>
      </c>
    </row>
    <row r="2256" spans="1:7" x14ac:dyDescent="0.3">
      <c r="A2256" t="s">
        <v>2720</v>
      </c>
      <c r="B2256" t="s">
        <v>3568</v>
      </c>
      <c r="C2256" t="s">
        <v>3571</v>
      </c>
      <c r="D2256" t="s">
        <v>17</v>
      </c>
      <c r="E2256" t="s">
        <v>245</v>
      </c>
      <c r="F2256" t="s">
        <v>5411</v>
      </c>
      <c r="G2256" t="s">
        <v>8860</v>
      </c>
    </row>
    <row r="2257" spans="1:7" x14ac:dyDescent="0.3">
      <c r="A2257" t="s">
        <v>2721</v>
      </c>
      <c r="B2257" t="s">
        <v>3568</v>
      </c>
      <c r="C2257" t="s">
        <v>3571</v>
      </c>
      <c r="D2257" t="s">
        <v>17</v>
      </c>
      <c r="E2257" t="s">
        <v>246</v>
      </c>
      <c r="F2257" t="s">
        <v>5417</v>
      </c>
      <c r="G2257" t="s">
        <v>8861</v>
      </c>
    </row>
    <row r="2258" spans="1:7" x14ac:dyDescent="0.3">
      <c r="A2258" t="s">
        <v>2722</v>
      </c>
      <c r="B2258" t="s">
        <v>3568</v>
      </c>
      <c r="C2258" t="s">
        <v>3571</v>
      </c>
      <c r="D2258" t="s">
        <v>17</v>
      </c>
      <c r="E2258" t="s">
        <v>247</v>
      </c>
      <c r="F2258" t="s">
        <v>5581</v>
      </c>
      <c r="G2258" t="s">
        <v>8862</v>
      </c>
    </row>
    <row r="2259" spans="1:7" x14ac:dyDescent="0.3">
      <c r="A2259" t="s">
        <v>2723</v>
      </c>
      <c r="B2259" t="s">
        <v>3568</v>
      </c>
      <c r="C2259" t="s">
        <v>3571</v>
      </c>
      <c r="D2259" t="s">
        <v>17</v>
      </c>
      <c r="E2259" t="s">
        <v>248</v>
      </c>
      <c r="F2259" t="s">
        <v>5627</v>
      </c>
      <c r="G2259" t="s">
        <v>8863</v>
      </c>
    </row>
    <row r="2260" spans="1:7" x14ac:dyDescent="0.3">
      <c r="A2260" t="s">
        <v>2724</v>
      </c>
      <c r="B2260" t="s">
        <v>3568</v>
      </c>
      <c r="C2260" t="s">
        <v>3571</v>
      </c>
      <c r="D2260" t="s">
        <v>17</v>
      </c>
      <c r="E2260" t="s">
        <v>249</v>
      </c>
      <c r="F2260" t="s">
        <v>5753</v>
      </c>
      <c r="G2260" t="s">
        <v>8864</v>
      </c>
    </row>
    <row r="2261" spans="1:7" x14ac:dyDescent="0.3">
      <c r="A2261" t="s">
        <v>2725</v>
      </c>
      <c r="B2261" t="s">
        <v>3568</v>
      </c>
      <c r="C2261" t="s">
        <v>3571</v>
      </c>
      <c r="D2261" t="s">
        <v>17</v>
      </c>
      <c r="E2261" t="s">
        <v>250</v>
      </c>
      <c r="F2261" t="s">
        <v>5767</v>
      </c>
      <c r="G2261" t="s">
        <v>8865</v>
      </c>
    </row>
    <row r="2262" spans="1:7" x14ac:dyDescent="0.3">
      <c r="A2262" t="s">
        <v>2726</v>
      </c>
      <c r="B2262" t="s">
        <v>3568</v>
      </c>
      <c r="C2262" t="s">
        <v>3571</v>
      </c>
      <c r="D2262" t="s">
        <v>17</v>
      </c>
      <c r="E2262" t="s">
        <v>251</v>
      </c>
      <c r="F2262" t="s">
        <v>5567</v>
      </c>
      <c r="G2262" t="s">
        <v>8866</v>
      </c>
    </row>
    <row r="2263" spans="1:7" x14ac:dyDescent="0.3">
      <c r="A2263" t="s">
        <v>2727</v>
      </c>
      <c r="B2263" t="s">
        <v>3568</v>
      </c>
      <c r="C2263" t="s">
        <v>3571</v>
      </c>
      <c r="D2263" t="s">
        <v>17</v>
      </c>
      <c r="E2263" t="s">
        <v>252</v>
      </c>
      <c r="F2263" t="s">
        <v>5139</v>
      </c>
      <c r="G2263" t="s">
        <v>8867</v>
      </c>
    </row>
    <row r="2264" spans="1:7" x14ac:dyDescent="0.3">
      <c r="A2264" t="s">
        <v>2728</v>
      </c>
      <c r="B2264" t="s">
        <v>3568</v>
      </c>
      <c r="C2264" t="s">
        <v>3571</v>
      </c>
      <c r="D2264" t="s">
        <v>17</v>
      </c>
      <c r="E2264" t="s">
        <v>253</v>
      </c>
      <c r="F2264" t="s">
        <v>5199</v>
      </c>
      <c r="G2264" t="s">
        <v>8868</v>
      </c>
    </row>
    <row r="2265" spans="1:7" x14ac:dyDescent="0.3">
      <c r="A2265" t="s">
        <v>2729</v>
      </c>
      <c r="B2265" t="s">
        <v>3568</v>
      </c>
      <c r="C2265" t="s">
        <v>3571</v>
      </c>
      <c r="D2265" t="s">
        <v>17</v>
      </c>
      <c r="E2265" t="s">
        <v>254</v>
      </c>
      <c r="F2265" t="s">
        <v>5287</v>
      </c>
      <c r="G2265" t="s">
        <v>8869</v>
      </c>
    </row>
    <row r="2266" spans="1:7" x14ac:dyDescent="0.3">
      <c r="A2266" t="s">
        <v>2730</v>
      </c>
      <c r="B2266" t="s">
        <v>3568</v>
      </c>
      <c r="C2266" t="s">
        <v>3571</v>
      </c>
      <c r="D2266" t="s">
        <v>17</v>
      </c>
      <c r="E2266" t="s">
        <v>255</v>
      </c>
      <c r="F2266" t="s">
        <v>5289</v>
      </c>
      <c r="G2266" t="s">
        <v>8870</v>
      </c>
    </row>
    <row r="2267" spans="1:7" x14ac:dyDescent="0.3">
      <c r="A2267" t="s">
        <v>2731</v>
      </c>
      <c r="B2267" t="s">
        <v>3568</v>
      </c>
      <c r="C2267" t="s">
        <v>3571</v>
      </c>
      <c r="D2267" t="s">
        <v>17</v>
      </c>
      <c r="E2267" t="s">
        <v>256</v>
      </c>
      <c r="F2267" t="s">
        <v>5409</v>
      </c>
      <c r="G2267" t="s">
        <v>8871</v>
      </c>
    </row>
    <row r="2268" spans="1:7" x14ac:dyDescent="0.3">
      <c r="A2268" t="s">
        <v>2732</v>
      </c>
      <c r="B2268" t="s">
        <v>3568</v>
      </c>
      <c r="C2268" t="s">
        <v>3571</v>
      </c>
      <c r="D2268" t="s">
        <v>17</v>
      </c>
      <c r="E2268" t="s">
        <v>257</v>
      </c>
      <c r="F2268" t="s">
        <v>5385</v>
      </c>
      <c r="G2268" t="s">
        <v>8872</v>
      </c>
    </row>
    <row r="2269" spans="1:7" x14ac:dyDescent="0.3">
      <c r="A2269" t="s">
        <v>2733</v>
      </c>
      <c r="B2269" t="s">
        <v>3568</v>
      </c>
      <c r="C2269" t="s">
        <v>3571</v>
      </c>
      <c r="D2269" t="s">
        <v>17</v>
      </c>
      <c r="E2269" t="s">
        <v>258</v>
      </c>
      <c r="F2269" t="s">
        <v>5439</v>
      </c>
      <c r="G2269" t="s">
        <v>8873</v>
      </c>
    </row>
    <row r="2270" spans="1:7" x14ac:dyDescent="0.3">
      <c r="A2270" t="s">
        <v>2734</v>
      </c>
      <c r="B2270" t="s">
        <v>3568</v>
      </c>
      <c r="C2270" t="s">
        <v>3571</v>
      </c>
      <c r="D2270" t="s">
        <v>17</v>
      </c>
      <c r="E2270" t="s">
        <v>259</v>
      </c>
      <c r="F2270" t="s">
        <v>5571</v>
      </c>
      <c r="G2270" t="s">
        <v>8874</v>
      </c>
    </row>
    <row r="2271" spans="1:7" x14ac:dyDescent="0.3">
      <c r="A2271" t="s">
        <v>2735</v>
      </c>
      <c r="B2271" t="s">
        <v>3568</v>
      </c>
      <c r="C2271" t="s">
        <v>3571</v>
      </c>
      <c r="D2271" t="s">
        <v>17</v>
      </c>
      <c r="E2271" t="s">
        <v>260</v>
      </c>
      <c r="F2271" t="s">
        <v>5163</v>
      </c>
      <c r="G2271" t="s">
        <v>8875</v>
      </c>
    </row>
    <row r="2272" spans="1:7" x14ac:dyDescent="0.3">
      <c r="A2272" t="s">
        <v>2736</v>
      </c>
      <c r="B2272" t="s">
        <v>3568</v>
      </c>
      <c r="C2272" t="s">
        <v>3571</v>
      </c>
      <c r="D2272" t="s">
        <v>17</v>
      </c>
      <c r="E2272" t="s">
        <v>261</v>
      </c>
      <c r="F2272" t="s">
        <v>5113</v>
      </c>
      <c r="G2272" t="s">
        <v>8876</v>
      </c>
    </row>
    <row r="2273" spans="1:7" x14ac:dyDescent="0.3">
      <c r="A2273" t="s">
        <v>2737</v>
      </c>
      <c r="B2273" t="s">
        <v>3568</v>
      </c>
      <c r="C2273" t="s">
        <v>3571</v>
      </c>
      <c r="D2273" t="s">
        <v>17</v>
      </c>
      <c r="E2273" t="s">
        <v>262</v>
      </c>
      <c r="F2273" t="s">
        <v>5193</v>
      </c>
      <c r="G2273" t="s">
        <v>8877</v>
      </c>
    </row>
    <row r="2274" spans="1:7" x14ac:dyDescent="0.3">
      <c r="A2274" t="s">
        <v>2738</v>
      </c>
      <c r="B2274" t="s">
        <v>3568</v>
      </c>
      <c r="C2274" t="s">
        <v>3571</v>
      </c>
      <c r="D2274" t="s">
        <v>17</v>
      </c>
      <c r="E2274" t="s">
        <v>263</v>
      </c>
      <c r="F2274" t="s">
        <v>5249</v>
      </c>
      <c r="G2274" t="s">
        <v>8878</v>
      </c>
    </row>
    <row r="2275" spans="1:7" x14ac:dyDescent="0.3">
      <c r="A2275" t="s">
        <v>2739</v>
      </c>
      <c r="B2275" t="s">
        <v>3568</v>
      </c>
      <c r="C2275" t="s">
        <v>3571</v>
      </c>
      <c r="D2275" t="s">
        <v>17</v>
      </c>
      <c r="E2275" t="s">
        <v>264</v>
      </c>
      <c r="F2275" t="s">
        <v>5259</v>
      </c>
      <c r="G2275" t="s">
        <v>8879</v>
      </c>
    </row>
    <row r="2276" spans="1:7" x14ac:dyDescent="0.3">
      <c r="A2276" t="s">
        <v>2740</v>
      </c>
      <c r="B2276" t="s">
        <v>3568</v>
      </c>
      <c r="C2276" t="s">
        <v>3571</v>
      </c>
      <c r="D2276" t="s">
        <v>17</v>
      </c>
      <c r="E2276" t="s">
        <v>265</v>
      </c>
      <c r="F2276" t="s">
        <v>5579</v>
      </c>
      <c r="G2276" t="s">
        <v>8880</v>
      </c>
    </row>
    <row r="2277" spans="1:7" x14ac:dyDescent="0.3">
      <c r="A2277" t="s">
        <v>2741</v>
      </c>
      <c r="B2277" t="s">
        <v>3568</v>
      </c>
      <c r="C2277" t="s">
        <v>3571</v>
      </c>
      <c r="D2277" t="s">
        <v>17</v>
      </c>
      <c r="E2277" t="s">
        <v>266</v>
      </c>
      <c r="F2277" t="s">
        <v>5591</v>
      </c>
      <c r="G2277" t="s">
        <v>8881</v>
      </c>
    </row>
    <row r="2278" spans="1:7" x14ac:dyDescent="0.3">
      <c r="A2278" t="s">
        <v>2742</v>
      </c>
      <c r="B2278" t="s">
        <v>3568</v>
      </c>
      <c r="C2278" t="s">
        <v>3571</v>
      </c>
      <c r="D2278" t="s">
        <v>17</v>
      </c>
      <c r="E2278" t="s">
        <v>267</v>
      </c>
      <c r="F2278" t="s">
        <v>5593</v>
      </c>
      <c r="G2278" t="s">
        <v>8882</v>
      </c>
    </row>
    <row r="2279" spans="1:7" x14ac:dyDescent="0.3">
      <c r="A2279" t="s">
        <v>2743</v>
      </c>
      <c r="B2279" t="s">
        <v>3568</v>
      </c>
      <c r="C2279" t="s">
        <v>3571</v>
      </c>
      <c r="D2279" t="s">
        <v>17</v>
      </c>
      <c r="E2279" t="s">
        <v>268</v>
      </c>
      <c r="F2279" t="s">
        <v>5595</v>
      </c>
      <c r="G2279" t="s">
        <v>8883</v>
      </c>
    </row>
    <row r="2280" spans="1:7" x14ac:dyDescent="0.3">
      <c r="A2280" t="s">
        <v>2744</v>
      </c>
      <c r="B2280" t="s">
        <v>3568</v>
      </c>
      <c r="C2280" t="s">
        <v>3571</v>
      </c>
      <c r="D2280" t="s">
        <v>17</v>
      </c>
      <c r="E2280" t="s">
        <v>269</v>
      </c>
      <c r="F2280" t="s">
        <v>5609</v>
      </c>
      <c r="G2280" t="s">
        <v>8884</v>
      </c>
    </row>
    <row r="2281" spans="1:7" x14ac:dyDescent="0.3">
      <c r="A2281" t="s">
        <v>2745</v>
      </c>
      <c r="B2281" t="s">
        <v>3568</v>
      </c>
      <c r="C2281" t="s">
        <v>3571</v>
      </c>
      <c r="D2281" t="s">
        <v>17</v>
      </c>
      <c r="E2281" t="s">
        <v>270</v>
      </c>
      <c r="F2281" t="s">
        <v>5483</v>
      </c>
      <c r="G2281" t="s">
        <v>8885</v>
      </c>
    </row>
    <row r="2282" spans="1:7" x14ac:dyDescent="0.3">
      <c r="A2282" t="s">
        <v>2746</v>
      </c>
      <c r="B2282" t="s">
        <v>3568</v>
      </c>
      <c r="C2282" t="s">
        <v>3571</v>
      </c>
      <c r="D2282" t="s">
        <v>17</v>
      </c>
      <c r="E2282" t="s">
        <v>271</v>
      </c>
      <c r="F2282" t="s">
        <v>5569</v>
      </c>
      <c r="G2282" t="s">
        <v>8886</v>
      </c>
    </row>
    <row r="2283" spans="1:7" x14ac:dyDescent="0.3">
      <c r="A2283" t="s">
        <v>2747</v>
      </c>
      <c r="B2283" t="s">
        <v>3568</v>
      </c>
      <c r="C2283" t="s">
        <v>3571</v>
      </c>
      <c r="D2283" t="s">
        <v>17</v>
      </c>
      <c r="E2283" t="s">
        <v>272</v>
      </c>
      <c r="F2283" t="s">
        <v>5583</v>
      </c>
      <c r="G2283" t="s">
        <v>8887</v>
      </c>
    </row>
    <row r="2284" spans="1:7" x14ac:dyDescent="0.3">
      <c r="A2284" t="s">
        <v>2748</v>
      </c>
      <c r="B2284" t="s">
        <v>3568</v>
      </c>
      <c r="C2284" t="s">
        <v>3571</v>
      </c>
      <c r="D2284" t="s">
        <v>17</v>
      </c>
      <c r="E2284" t="s">
        <v>273</v>
      </c>
      <c r="F2284" t="s">
        <v>5589</v>
      </c>
      <c r="G2284" t="s">
        <v>8888</v>
      </c>
    </row>
    <row r="2285" spans="1:7" x14ac:dyDescent="0.3">
      <c r="A2285" t="s">
        <v>2749</v>
      </c>
      <c r="B2285" t="s">
        <v>3568</v>
      </c>
      <c r="C2285" t="s">
        <v>3571</v>
      </c>
      <c r="D2285" t="s">
        <v>17</v>
      </c>
      <c r="E2285" t="s">
        <v>274</v>
      </c>
      <c r="F2285" t="s">
        <v>5647</v>
      </c>
      <c r="G2285" t="s">
        <v>8889</v>
      </c>
    </row>
    <row r="2286" spans="1:7" x14ac:dyDescent="0.3">
      <c r="A2286" t="s">
        <v>2750</v>
      </c>
      <c r="B2286" t="s">
        <v>3568</v>
      </c>
      <c r="C2286" t="s">
        <v>3571</v>
      </c>
      <c r="D2286" t="s">
        <v>17</v>
      </c>
      <c r="E2286" t="s">
        <v>275</v>
      </c>
      <c r="F2286" t="s">
        <v>5685</v>
      </c>
      <c r="G2286" t="s">
        <v>8890</v>
      </c>
    </row>
    <row r="2287" spans="1:7" x14ac:dyDescent="0.3">
      <c r="A2287" t="s">
        <v>2751</v>
      </c>
      <c r="B2287" t="s">
        <v>3568</v>
      </c>
      <c r="C2287" t="s">
        <v>3571</v>
      </c>
      <c r="D2287" t="s">
        <v>17</v>
      </c>
      <c r="E2287" t="s">
        <v>276</v>
      </c>
      <c r="F2287" t="s">
        <v>5691</v>
      </c>
      <c r="G2287" t="s">
        <v>8891</v>
      </c>
    </row>
    <row r="2288" spans="1:7" x14ac:dyDescent="0.3">
      <c r="A2288" t="s">
        <v>2752</v>
      </c>
      <c r="B2288" t="s">
        <v>3568</v>
      </c>
      <c r="C2288" t="s">
        <v>3571</v>
      </c>
      <c r="D2288" t="s">
        <v>17</v>
      </c>
      <c r="E2288" t="s">
        <v>277</v>
      </c>
      <c r="F2288" t="s">
        <v>5173</v>
      </c>
      <c r="G2288" t="s">
        <v>8892</v>
      </c>
    </row>
    <row r="2289" spans="1:7" x14ac:dyDescent="0.3">
      <c r="A2289" t="s">
        <v>2753</v>
      </c>
      <c r="B2289" t="s">
        <v>3568</v>
      </c>
      <c r="C2289" t="s">
        <v>3571</v>
      </c>
      <c r="D2289" t="s">
        <v>17</v>
      </c>
      <c r="E2289" t="s">
        <v>278</v>
      </c>
      <c r="F2289" t="s">
        <v>5291</v>
      </c>
      <c r="G2289" t="s">
        <v>8893</v>
      </c>
    </row>
    <row r="2290" spans="1:7" x14ac:dyDescent="0.3">
      <c r="A2290" t="s">
        <v>2754</v>
      </c>
      <c r="B2290" t="s">
        <v>3568</v>
      </c>
      <c r="C2290" t="s">
        <v>3571</v>
      </c>
      <c r="D2290" t="s">
        <v>17</v>
      </c>
      <c r="E2290" t="s">
        <v>279</v>
      </c>
      <c r="F2290" t="s">
        <v>5307</v>
      </c>
      <c r="G2290" t="s">
        <v>8894</v>
      </c>
    </row>
    <row r="2291" spans="1:7" x14ac:dyDescent="0.3">
      <c r="A2291" t="s">
        <v>2755</v>
      </c>
      <c r="B2291" t="s">
        <v>3568</v>
      </c>
      <c r="C2291" t="s">
        <v>3571</v>
      </c>
      <c r="D2291" t="s">
        <v>17</v>
      </c>
      <c r="E2291" t="s">
        <v>280</v>
      </c>
      <c r="F2291" t="s">
        <v>5497</v>
      </c>
      <c r="G2291" t="s">
        <v>8895</v>
      </c>
    </row>
    <row r="2292" spans="1:7" x14ac:dyDescent="0.3">
      <c r="A2292" t="s">
        <v>2756</v>
      </c>
      <c r="B2292" t="s">
        <v>3568</v>
      </c>
      <c r="C2292" t="s">
        <v>3571</v>
      </c>
      <c r="D2292" t="s">
        <v>17</v>
      </c>
      <c r="E2292" t="s">
        <v>281</v>
      </c>
      <c r="F2292" t="s">
        <v>5207</v>
      </c>
      <c r="G2292" t="s">
        <v>8896</v>
      </c>
    </row>
    <row r="2293" spans="1:7" x14ac:dyDescent="0.3">
      <c r="A2293" t="s">
        <v>2757</v>
      </c>
      <c r="B2293" t="s">
        <v>3568</v>
      </c>
      <c r="C2293" t="s">
        <v>3571</v>
      </c>
      <c r="D2293" t="s">
        <v>17</v>
      </c>
      <c r="E2293" t="s">
        <v>282</v>
      </c>
      <c r="F2293" t="s">
        <v>5357</v>
      </c>
      <c r="G2293" t="s">
        <v>8897</v>
      </c>
    </row>
    <row r="2294" spans="1:7" x14ac:dyDescent="0.3">
      <c r="A2294" t="s">
        <v>2758</v>
      </c>
      <c r="B2294" t="s">
        <v>3568</v>
      </c>
      <c r="C2294" t="s">
        <v>3571</v>
      </c>
      <c r="D2294" t="s">
        <v>17</v>
      </c>
      <c r="E2294" t="s">
        <v>283</v>
      </c>
      <c r="F2294" t="s">
        <v>5101</v>
      </c>
      <c r="G2294" t="s">
        <v>8898</v>
      </c>
    </row>
    <row r="2295" spans="1:7" x14ac:dyDescent="0.3">
      <c r="A2295" t="s">
        <v>2759</v>
      </c>
      <c r="B2295" t="s">
        <v>3568</v>
      </c>
      <c r="C2295" t="s">
        <v>3571</v>
      </c>
      <c r="D2295" t="s">
        <v>17</v>
      </c>
      <c r="E2295" t="s">
        <v>284</v>
      </c>
      <c r="F2295" t="s">
        <v>5195</v>
      </c>
      <c r="G2295" t="s">
        <v>8899</v>
      </c>
    </row>
    <row r="2296" spans="1:7" x14ac:dyDescent="0.3">
      <c r="A2296" t="s">
        <v>2760</v>
      </c>
      <c r="B2296" t="s">
        <v>3568</v>
      </c>
      <c r="C2296" t="s">
        <v>3571</v>
      </c>
      <c r="D2296" t="s">
        <v>17</v>
      </c>
      <c r="E2296" t="s">
        <v>285</v>
      </c>
      <c r="F2296" t="s">
        <v>5303</v>
      </c>
      <c r="G2296" t="s">
        <v>8900</v>
      </c>
    </row>
    <row r="2297" spans="1:7" x14ac:dyDescent="0.3">
      <c r="A2297" t="s">
        <v>2761</v>
      </c>
      <c r="B2297" t="s">
        <v>3568</v>
      </c>
      <c r="C2297" t="s">
        <v>3571</v>
      </c>
      <c r="D2297" t="s">
        <v>17</v>
      </c>
      <c r="E2297" t="s">
        <v>286</v>
      </c>
      <c r="F2297" t="s">
        <v>5201</v>
      </c>
      <c r="G2297" t="s">
        <v>8901</v>
      </c>
    </row>
    <row r="2298" spans="1:7" x14ac:dyDescent="0.3">
      <c r="A2298" t="s">
        <v>2762</v>
      </c>
      <c r="B2298" t="s">
        <v>3568</v>
      </c>
      <c r="C2298" t="s">
        <v>3571</v>
      </c>
      <c r="D2298" t="s">
        <v>17</v>
      </c>
      <c r="E2298" t="s">
        <v>22</v>
      </c>
      <c r="F2298" t="s">
        <v>5475</v>
      </c>
      <c r="G2298" t="s">
        <v>8902</v>
      </c>
    </row>
    <row r="2299" spans="1:7" x14ac:dyDescent="0.3">
      <c r="A2299" t="s">
        <v>2763</v>
      </c>
      <c r="B2299" t="s">
        <v>3568</v>
      </c>
      <c r="C2299" t="s">
        <v>3571</v>
      </c>
      <c r="D2299" t="s">
        <v>17</v>
      </c>
      <c r="E2299" t="s">
        <v>287</v>
      </c>
      <c r="F2299" t="s">
        <v>5751</v>
      </c>
      <c r="G2299" t="s">
        <v>8903</v>
      </c>
    </row>
    <row r="2300" spans="1:7" x14ac:dyDescent="0.3">
      <c r="A2300" t="s">
        <v>2764</v>
      </c>
      <c r="B2300" t="s">
        <v>3568</v>
      </c>
      <c r="C2300" t="s">
        <v>3571</v>
      </c>
      <c r="D2300" t="s">
        <v>17</v>
      </c>
      <c r="E2300" t="s">
        <v>288</v>
      </c>
      <c r="F2300" t="s">
        <v>5183</v>
      </c>
      <c r="G2300" t="s">
        <v>8904</v>
      </c>
    </row>
    <row r="2301" spans="1:7" x14ac:dyDescent="0.3">
      <c r="A2301" t="s">
        <v>2765</v>
      </c>
      <c r="B2301" t="s">
        <v>3568</v>
      </c>
      <c r="C2301" t="s">
        <v>3571</v>
      </c>
      <c r="D2301" t="s">
        <v>17</v>
      </c>
      <c r="E2301" t="s">
        <v>289</v>
      </c>
      <c r="F2301" t="s">
        <v>5645</v>
      </c>
      <c r="G2301" t="s">
        <v>8905</v>
      </c>
    </row>
    <row r="2302" spans="1:7" x14ac:dyDescent="0.3">
      <c r="A2302" t="s">
        <v>2766</v>
      </c>
      <c r="B2302" t="s">
        <v>3568</v>
      </c>
      <c r="C2302" t="s">
        <v>3571</v>
      </c>
      <c r="D2302" t="s">
        <v>17</v>
      </c>
      <c r="E2302" t="s">
        <v>290</v>
      </c>
      <c r="F2302" t="s">
        <v>5577</v>
      </c>
      <c r="G2302" t="s">
        <v>8906</v>
      </c>
    </row>
    <row r="2303" spans="1:7" x14ac:dyDescent="0.3">
      <c r="A2303" t="s">
        <v>2767</v>
      </c>
      <c r="B2303" t="s">
        <v>3568</v>
      </c>
      <c r="C2303" t="s">
        <v>3571</v>
      </c>
      <c r="D2303" t="s">
        <v>17</v>
      </c>
      <c r="E2303" t="s">
        <v>291</v>
      </c>
      <c r="F2303" t="s">
        <v>5359</v>
      </c>
      <c r="G2303" t="s">
        <v>8907</v>
      </c>
    </row>
    <row r="2304" spans="1:7" x14ac:dyDescent="0.3">
      <c r="A2304" t="s">
        <v>2768</v>
      </c>
      <c r="B2304" t="s">
        <v>3568</v>
      </c>
      <c r="C2304" t="s">
        <v>3571</v>
      </c>
      <c r="D2304" t="s">
        <v>17</v>
      </c>
      <c r="E2304" t="s">
        <v>292</v>
      </c>
      <c r="F2304" t="s">
        <v>5649</v>
      </c>
      <c r="G2304" t="s">
        <v>8908</v>
      </c>
    </row>
    <row r="2305" spans="1:7" x14ac:dyDescent="0.3">
      <c r="A2305" t="s">
        <v>2769</v>
      </c>
      <c r="B2305" t="s">
        <v>3568</v>
      </c>
      <c r="C2305" t="s">
        <v>3571</v>
      </c>
      <c r="D2305" t="s">
        <v>17</v>
      </c>
      <c r="E2305" t="s">
        <v>293</v>
      </c>
      <c r="F2305" t="s">
        <v>5675</v>
      </c>
      <c r="G2305" t="s">
        <v>8909</v>
      </c>
    </row>
    <row r="2306" spans="1:7" x14ac:dyDescent="0.3">
      <c r="A2306" t="s">
        <v>2770</v>
      </c>
      <c r="B2306" t="s">
        <v>3568</v>
      </c>
      <c r="C2306" t="s">
        <v>3571</v>
      </c>
      <c r="D2306" t="s">
        <v>17</v>
      </c>
      <c r="E2306" t="s">
        <v>294</v>
      </c>
      <c r="F2306" t="s">
        <v>5133</v>
      </c>
      <c r="G2306" t="s">
        <v>8910</v>
      </c>
    </row>
    <row r="2307" spans="1:7" x14ac:dyDescent="0.3">
      <c r="A2307" t="s">
        <v>2771</v>
      </c>
      <c r="B2307" t="s">
        <v>3568</v>
      </c>
      <c r="C2307" t="s">
        <v>3571</v>
      </c>
      <c r="D2307" t="s">
        <v>17</v>
      </c>
      <c r="E2307" t="s">
        <v>295</v>
      </c>
      <c r="F2307" t="s">
        <v>5551</v>
      </c>
      <c r="G2307" t="s">
        <v>8911</v>
      </c>
    </row>
    <row r="2308" spans="1:7" x14ac:dyDescent="0.3">
      <c r="A2308" t="s">
        <v>2772</v>
      </c>
      <c r="B2308" t="s">
        <v>3568</v>
      </c>
      <c r="C2308" t="s">
        <v>3571</v>
      </c>
      <c r="D2308" t="s">
        <v>17</v>
      </c>
      <c r="E2308" t="s">
        <v>296</v>
      </c>
      <c r="F2308" t="s">
        <v>5555</v>
      </c>
      <c r="G2308" t="s">
        <v>8912</v>
      </c>
    </row>
    <row r="2309" spans="1:7" x14ac:dyDescent="0.3">
      <c r="A2309" t="s">
        <v>2773</v>
      </c>
      <c r="B2309" t="s">
        <v>3568</v>
      </c>
      <c r="C2309" t="s">
        <v>3571</v>
      </c>
      <c r="D2309" t="s">
        <v>17</v>
      </c>
      <c r="E2309" t="s">
        <v>297</v>
      </c>
      <c r="F2309" t="s">
        <v>5739</v>
      </c>
      <c r="G2309" t="s">
        <v>8913</v>
      </c>
    </row>
    <row r="2310" spans="1:7" x14ac:dyDescent="0.3">
      <c r="A2310" t="s">
        <v>2774</v>
      </c>
      <c r="B2310" t="s">
        <v>3568</v>
      </c>
      <c r="C2310" t="s">
        <v>3571</v>
      </c>
      <c r="D2310" t="s">
        <v>17</v>
      </c>
      <c r="E2310" t="s">
        <v>298</v>
      </c>
      <c r="F2310" t="s">
        <v>5459</v>
      </c>
      <c r="G2310" t="s">
        <v>8914</v>
      </c>
    </row>
    <row r="2311" spans="1:7" x14ac:dyDescent="0.3">
      <c r="A2311" t="s">
        <v>2775</v>
      </c>
      <c r="B2311" t="s">
        <v>3568</v>
      </c>
      <c r="C2311" t="s">
        <v>3571</v>
      </c>
      <c r="D2311" t="s">
        <v>17</v>
      </c>
      <c r="E2311" t="s">
        <v>299</v>
      </c>
      <c r="F2311" t="s">
        <v>5749</v>
      </c>
      <c r="G2311" t="s">
        <v>8915</v>
      </c>
    </row>
    <row r="2312" spans="1:7" x14ac:dyDescent="0.3">
      <c r="A2312" t="s">
        <v>2776</v>
      </c>
      <c r="B2312" t="s">
        <v>3568</v>
      </c>
      <c r="C2312" t="s">
        <v>3571</v>
      </c>
      <c r="D2312" t="s">
        <v>17</v>
      </c>
      <c r="E2312" t="s">
        <v>300</v>
      </c>
      <c r="F2312" t="s">
        <v>5715</v>
      </c>
      <c r="G2312" t="s">
        <v>8916</v>
      </c>
    </row>
    <row r="2313" spans="1:7" x14ac:dyDescent="0.3">
      <c r="A2313" t="s">
        <v>2777</v>
      </c>
      <c r="B2313" t="s">
        <v>3568</v>
      </c>
      <c r="C2313" t="s">
        <v>3571</v>
      </c>
      <c r="D2313" t="s">
        <v>17</v>
      </c>
      <c r="E2313" t="s">
        <v>301</v>
      </c>
      <c r="F2313" t="s">
        <v>5169</v>
      </c>
      <c r="G2313" t="s">
        <v>8917</v>
      </c>
    </row>
    <row r="2314" spans="1:7" x14ac:dyDescent="0.3">
      <c r="A2314" t="s">
        <v>2778</v>
      </c>
      <c r="B2314" t="s">
        <v>3568</v>
      </c>
      <c r="C2314" t="s">
        <v>3571</v>
      </c>
      <c r="D2314" t="s">
        <v>17</v>
      </c>
      <c r="E2314" t="s">
        <v>302</v>
      </c>
      <c r="F2314" t="s">
        <v>5171</v>
      </c>
      <c r="G2314" t="s">
        <v>8918</v>
      </c>
    </row>
    <row r="2315" spans="1:7" x14ac:dyDescent="0.3">
      <c r="A2315" t="s">
        <v>2779</v>
      </c>
      <c r="B2315" t="s">
        <v>3568</v>
      </c>
      <c r="C2315" t="s">
        <v>3571</v>
      </c>
      <c r="D2315" t="s">
        <v>17</v>
      </c>
      <c r="E2315" t="s">
        <v>303</v>
      </c>
      <c r="F2315" t="s">
        <v>5227</v>
      </c>
      <c r="G2315" t="s">
        <v>8919</v>
      </c>
    </row>
    <row r="2316" spans="1:7" x14ac:dyDescent="0.3">
      <c r="A2316" t="s">
        <v>2780</v>
      </c>
      <c r="B2316" t="s">
        <v>3568</v>
      </c>
      <c r="C2316" t="s">
        <v>3571</v>
      </c>
      <c r="D2316" t="s">
        <v>17</v>
      </c>
      <c r="E2316" t="s">
        <v>304</v>
      </c>
      <c r="F2316" t="s">
        <v>5265</v>
      </c>
      <c r="G2316" t="s">
        <v>8920</v>
      </c>
    </row>
    <row r="2317" spans="1:7" x14ac:dyDescent="0.3">
      <c r="A2317" t="s">
        <v>2781</v>
      </c>
      <c r="B2317" t="s">
        <v>3568</v>
      </c>
      <c r="C2317" t="s">
        <v>3571</v>
      </c>
      <c r="D2317" t="s">
        <v>17</v>
      </c>
      <c r="E2317" t="s">
        <v>305</v>
      </c>
      <c r="F2317" t="s">
        <v>5279</v>
      </c>
      <c r="G2317" t="s">
        <v>8921</v>
      </c>
    </row>
    <row r="2318" spans="1:7" x14ac:dyDescent="0.3">
      <c r="A2318" t="s">
        <v>2782</v>
      </c>
      <c r="B2318" t="s">
        <v>3568</v>
      </c>
      <c r="C2318" t="s">
        <v>3571</v>
      </c>
      <c r="D2318" t="s">
        <v>17</v>
      </c>
      <c r="E2318" t="s">
        <v>306</v>
      </c>
      <c r="F2318" t="s">
        <v>5319</v>
      </c>
      <c r="G2318" t="s">
        <v>8922</v>
      </c>
    </row>
    <row r="2319" spans="1:7" x14ac:dyDescent="0.3">
      <c r="A2319" t="s">
        <v>2783</v>
      </c>
      <c r="B2319" t="s">
        <v>3568</v>
      </c>
      <c r="C2319" t="s">
        <v>3571</v>
      </c>
      <c r="D2319" t="s">
        <v>17</v>
      </c>
      <c r="E2319" t="s">
        <v>307</v>
      </c>
      <c r="F2319" t="s">
        <v>5323</v>
      </c>
      <c r="G2319" t="s">
        <v>8923</v>
      </c>
    </row>
    <row r="2320" spans="1:7" x14ac:dyDescent="0.3">
      <c r="A2320" t="s">
        <v>2784</v>
      </c>
      <c r="B2320" t="s">
        <v>3568</v>
      </c>
      <c r="C2320" t="s">
        <v>3571</v>
      </c>
      <c r="D2320" t="s">
        <v>17</v>
      </c>
      <c r="E2320" t="s">
        <v>308</v>
      </c>
      <c r="F2320" t="s">
        <v>5333</v>
      </c>
      <c r="G2320" t="s">
        <v>8924</v>
      </c>
    </row>
    <row r="2321" spans="1:7" x14ac:dyDescent="0.3">
      <c r="A2321" t="s">
        <v>2785</v>
      </c>
      <c r="B2321" t="s">
        <v>3568</v>
      </c>
      <c r="C2321" t="s">
        <v>3571</v>
      </c>
      <c r="D2321" t="s">
        <v>17</v>
      </c>
      <c r="E2321" t="s">
        <v>309</v>
      </c>
      <c r="F2321" t="s">
        <v>5339</v>
      </c>
      <c r="G2321" t="s">
        <v>8925</v>
      </c>
    </row>
    <row r="2322" spans="1:7" x14ac:dyDescent="0.3">
      <c r="A2322" t="s">
        <v>2786</v>
      </c>
      <c r="B2322" t="s">
        <v>3568</v>
      </c>
      <c r="C2322" t="s">
        <v>3571</v>
      </c>
      <c r="D2322" t="s">
        <v>17</v>
      </c>
      <c r="E2322" t="s">
        <v>310</v>
      </c>
      <c r="F2322" t="s">
        <v>5341</v>
      </c>
      <c r="G2322" t="s">
        <v>8926</v>
      </c>
    </row>
    <row r="2323" spans="1:7" x14ac:dyDescent="0.3">
      <c r="A2323" t="s">
        <v>2787</v>
      </c>
      <c r="B2323" t="s">
        <v>3568</v>
      </c>
      <c r="C2323" t="s">
        <v>3571</v>
      </c>
      <c r="D2323" t="s">
        <v>17</v>
      </c>
      <c r="E2323" t="s">
        <v>311</v>
      </c>
      <c r="F2323" t="s">
        <v>5347</v>
      </c>
      <c r="G2323" t="s">
        <v>8927</v>
      </c>
    </row>
    <row r="2324" spans="1:7" x14ac:dyDescent="0.3">
      <c r="A2324" t="s">
        <v>2788</v>
      </c>
      <c r="B2324" t="s">
        <v>3568</v>
      </c>
      <c r="C2324" t="s">
        <v>3571</v>
      </c>
      <c r="D2324" t="s">
        <v>17</v>
      </c>
      <c r="E2324" t="s">
        <v>312</v>
      </c>
      <c r="F2324" t="s">
        <v>5349</v>
      </c>
      <c r="G2324" t="s">
        <v>8928</v>
      </c>
    </row>
    <row r="2325" spans="1:7" x14ac:dyDescent="0.3">
      <c r="A2325" t="s">
        <v>2789</v>
      </c>
      <c r="B2325" t="s">
        <v>3568</v>
      </c>
      <c r="C2325" t="s">
        <v>3571</v>
      </c>
      <c r="D2325" t="s">
        <v>17</v>
      </c>
      <c r="E2325" t="s">
        <v>313</v>
      </c>
      <c r="F2325" t="s">
        <v>5369</v>
      </c>
      <c r="G2325" t="s">
        <v>8929</v>
      </c>
    </row>
    <row r="2326" spans="1:7" x14ac:dyDescent="0.3">
      <c r="A2326" t="s">
        <v>2790</v>
      </c>
      <c r="B2326" t="s">
        <v>3568</v>
      </c>
      <c r="C2326" t="s">
        <v>3571</v>
      </c>
      <c r="D2326" t="s">
        <v>17</v>
      </c>
      <c r="E2326" t="s">
        <v>314</v>
      </c>
      <c r="F2326" t="s">
        <v>5387</v>
      </c>
      <c r="G2326" t="s">
        <v>8930</v>
      </c>
    </row>
    <row r="2327" spans="1:7" x14ac:dyDescent="0.3">
      <c r="A2327" t="s">
        <v>2791</v>
      </c>
      <c r="B2327" t="s">
        <v>3568</v>
      </c>
      <c r="C2327" t="s">
        <v>3571</v>
      </c>
      <c r="D2327" t="s">
        <v>17</v>
      </c>
      <c r="E2327" t="s">
        <v>315</v>
      </c>
      <c r="F2327" t="s">
        <v>5389</v>
      </c>
      <c r="G2327" t="s">
        <v>8931</v>
      </c>
    </row>
    <row r="2328" spans="1:7" x14ac:dyDescent="0.3">
      <c r="A2328" t="s">
        <v>2792</v>
      </c>
      <c r="B2328" t="s">
        <v>3568</v>
      </c>
      <c r="C2328" t="s">
        <v>3571</v>
      </c>
      <c r="D2328" t="s">
        <v>17</v>
      </c>
      <c r="E2328" t="s">
        <v>316</v>
      </c>
      <c r="F2328" t="s">
        <v>5391</v>
      </c>
      <c r="G2328" t="s">
        <v>8932</v>
      </c>
    </row>
    <row r="2329" spans="1:7" x14ac:dyDescent="0.3">
      <c r="A2329" t="s">
        <v>2793</v>
      </c>
      <c r="B2329" t="s">
        <v>3568</v>
      </c>
      <c r="C2329" t="s">
        <v>3571</v>
      </c>
      <c r="D2329" t="s">
        <v>17</v>
      </c>
      <c r="E2329" t="s">
        <v>317</v>
      </c>
      <c r="F2329" t="s">
        <v>5421</v>
      </c>
      <c r="G2329" t="s">
        <v>8933</v>
      </c>
    </row>
    <row r="2330" spans="1:7" x14ac:dyDescent="0.3">
      <c r="A2330" t="s">
        <v>2794</v>
      </c>
      <c r="B2330" t="s">
        <v>3568</v>
      </c>
      <c r="C2330" t="s">
        <v>3571</v>
      </c>
      <c r="D2330" t="s">
        <v>17</v>
      </c>
      <c r="E2330" t="s">
        <v>318</v>
      </c>
      <c r="F2330" t="s">
        <v>5425</v>
      </c>
      <c r="G2330" t="s">
        <v>8934</v>
      </c>
    </row>
    <row r="2331" spans="1:7" x14ac:dyDescent="0.3">
      <c r="A2331" t="s">
        <v>2795</v>
      </c>
      <c r="B2331" t="s">
        <v>3568</v>
      </c>
      <c r="C2331" t="s">
        <v>3571</v>
      </c>
      <c r="D2331" t="s">
        <v>17</v>
      </c>
      <c r="E2331" t="s">
        <v>319</v>
      </c>
      <c r="F2331" t="s">
        <v>5473</v>
      </c>
      <c r="G2331" t="s">
        <v>8935</v>
      </c>
    </row>
    <row r="2332" spans="1:7" x14ac:dyDescent="0.3">
      <c r="A2332" t="s">
        <v>2796</v>
      </c>
      <c r="B2332" t="s">
        <v>3568</v>
      </c>
      <c r="C2332" t="s">
        <v>3571</v>
      </c>
      <c r="D2332" t="s">
        <v>17</v>
      </c>
      <c r="E2332" t="s">
        <v>320</v>
      </c>
      <c r="F2332" t="s">
        <v>5511</v>
      </c>
      <c r="G2332" t="s">
        <v>8936</v>
      </c>
    </row>
    <row r="2333" spans="1:7" x14ac:dyDescent="0.3">
      <c r="A2333" t="s">
        <v>2797</v>
      </c>
      <c r="B2333" t="s">
        <v>3568</v>
      </c>
      <c r="C2333" t="s">
        <v>3571</v>
      </c>
      <c r="D2333" t="s">
        <v>17</v>
      </c>
      <c r="E2333" t="s">
        <v>321</v>
      </c>
      <c r="F2333" t="s">
        <v>5525</v>
      </c>
      <c r="G2333" t="s">
        <v>8937</v>
      </c>
    </row>
    <row r="2334" spans="1:7" x14ac:dyDescent="0.3">
      <c r="A2334" t="s">
        <v>2798</v>
      </c>
      <c r="B2334" t="s">
        <v>3568</v>
      </c>
      <c r="C2334" t="s">
        <v>3571</v>
      </c>
      <c r="D2334" t="s">
        <v>17</v>
      </c>
      <c r="E2334" t="s">
        <v>322</v>
      </c>
      <c r="F2334" t="s">
        <v>5557</v>
      </c>
      <c r="G2334" t="s">
        <v>8938</v>
      </c>
    </row>
    <row r="2335" spans="1:7" x14ac:dyDescent="0.3">
      <c r="A2335" t="s">
        <v>2799</v>
      </c>
      <c r="B2335" t="s">
        <v>3568</v>
      </c>
      <c r="C2335" t="s">
        <v>3571</v>
      </c>
      <c r="D2335" t="s">
        <v>17</v>
      </c>
      <c r="E2335" t="s">
        <v>323</v>
      </c>
      <c r="F2335" t="s">
        <v>5563</v>
      </c>
      <c r="G2335" t="s">
        <v>8939</v>
      </c>
    </row>
    <row r="2336" spans="1:7" x14ac:dyDescent="0.3">
      <c r="A2336" t="s">
        <v>2800</v>
      </c>
      <c r="B2336" t="s">
        <v>3568</v>
      </c>
      <c r="C2336" t="s">
        <v>3571</v>
      </c>
      <c r="D2336" t="s">
        <v>17</v>
      </c>
      <c r="E2336" t="s">
        <v>324</v>
      </c>
      <c r="F2336" t="s">
        <v>5599</v>
      </c>
      <c r="G2336" t="s">
        <v>8940</v>
      </c>
    </row>
    <row r="2337" spans="1:7" x14ac:dyDescent="0.3">
      <c r="A2337" t="s">
        <v>2801</v>
      </c>
      <c r="B2337" t="s">
        <v>3568</v>
      </c>
      <c r="C2337" t="s">
        <v>3571</v>
      </c>
      <c r="D2337" t="s">
        <v>17</v>
      </c>
      <c r="E2337" t="s">
        <v>325</v>
      </c>
      <c r="F2337" t="s">
        <v>5613</v>
      </c>
      <c r="G2337" t="s">
        <v>8941</v>
      </c>
    </row>
    <row r="2338" spans="1:7" x14ac:dyDescent="0.3">
      <c r="A2338" t="s">
        <v>2802</v>
      </c>
      <c r="B2338" t="s">
        <v>3568</v>
      </c>
      <c r="C2338" t="s">
        <v>3571</v>
      </c>
      <c r="D2338" t="s">
        <v>17</v>
      </c>
      <c r="E2338" t="s">
        <v>18</v>
      </c>
      <c r="F2338" t="s">
        <v>5625</v>
      </c>
      <c r="G2338" t="s">
        <v>8942</v>
      </c>
    </row>
    <row r="2339" spans="1:7" x14ac:dyDescent="0.3">
      <c r="A2339" t="s">
        <v>2803</v>
      </c>
      <c r="B2339" t="s">
        <v>3568</v>
      </c>
      <c r="C2339" t="s">
        <v>3571</v>
      </c>
      <c r="D2339" t="s">
        <v>17</v>
      </c>
      <c r="E2339" t="s">
        <v>326</v>
      </c>
      <c r="F2339" t="s">
        <v>5629</v>
      </c>
      <c r="G2339" t="s">
        <v>8943</v>
      </c>
    </row>
    <row r="2340" spans="1:7" x14ac:dyDescent="0.3">
      <c r="A2340" t="s">
        <v>2804</v>
      </c>
      <c r="B2340" t="s">
        <v>3568</v>
      </c>
      <c r="C2340" t="s">
        <v>3571</v>
      </c>
      <c r="D2340" t="s">
        <v>17</v>
      </c>
      <c r="E2340" t="s">
        <v>327</v>
      </c>
      <c r="F2340" t="s">
        <v>5681</v>
      </c>
      <c r="G2340" t="s">
        <v>8944</v>
      </c>
    </row>
    <row r="2341" spans="1:7" x14ac:dyDescent="0.3">
      <c r="A2341" t="s">
        <v>2805</v>
      </c>
      <c r="B2341" t="s">
        <v>3568</v>
      </c>
      <c r="C2341" t="s">
        <v>3571</v>
      </c>
      <c r="D2341" t="s">
        <v>17</v>
      </c>
      <c r="E2341" t="s">
        <v>328</v>
      </c>
      <c r="F2341" t="s">
        <v>5687</v>
      </c>
      <c r="G2341" t="s">
        <v>8945</v>
      </c>
    </row>
    <row r="2342" spans="1:7" x14ac:dyDescent="0.3">
      <c r="A2342" t="s">
        <v>2806</v>
      </c>
      <c r="B2342" t="s">
        <v>3568</v>
      </c>
      <c r="C2342" t="s">
        <v>3571</v>
      </c>
      <c r="D2342" t="s">
        <v>17</v>
      </c>
      <c r="E2342" t="s">
        <v>329</v>
      </c>
      <c r="F2342" t="s">
        <v>5701</v>
      </c>
      <c r="G2342" t="s">
        <v>8946</v>
      </c>
    </row>
    <row r="2343" spans="1:7" x14ac:dyDescent="0.3">
      <c r="A2343" t="s">
        <v>2807</v>
      </c>
      <c r="B2343" t="s">
        <v>3568</v>
      </c>
      <c r="C2343" t="s">
        <v>3571</v>
      </c>
      <c r="D2343" t="s">
        <v>17</v>
      </c>
      <c r="E2343" t="s">
        <v>330</v>
      </c>
      <c r="F2343" t="s">
        <v>5781</v>
      </c>
      <c r="G2343" t="s">
        <v>8947</v>
      </c>
    </row>
    <row r="2344" spans="1:7" x14ac:dyDescent="0.3">
      <c r="A2344" t="s">
        <v>2808</v>
      </c>
      <c r="B2344" t="s">
        <v>3568</v>
      </c>
      <c r="C2344" t="s">
        <v>3571</v>
      </c>
      <c r="D2344" t="s">
        <v>17</v>
      </c>
      <c r="E2344" t="s">
        <v>331</v>
      </c>
      <c r="F2344" t="s">
        <v>5565</v>
      </c>
      <c r="G2344" t="s">
        <v>8948</v>
      </c>
    </row>
    <row r="2345" spans="1:7" x14ac:dyDescent="0.3">
      <c r="A2345" t="s">
        <v>2809</v>
      </c>
      <c r="B2345" t="s">
        <v>3568</v>
      </c>
      <c r="C2345" t="s">
        <v>3571</v>
      </c>
      <c r="D2345" t="s">
        <v>17</v>
      </c>
      <c r="E2345" t="s">
        <v>332</v>
      </c>
      <c r="F2345" t="s">
        <v>5543</v>
      </c>
      <c r="G2345" t="s">
        <v>8949</v>
      </c>
    </row>
    <row r="2346" spans="1:7" x14ac:dyDescent="0.3">
      <c r="A2346" t="s">
        <v>2810</v>
      </c>
      <c r="B2346" t="s">
        <v>3568</v>
      </c>
      <c r="C2346" t="s">
        <v>3571</v>
      </c>
      <c r="D2346" t="s">
        <v>17</v>
      </c>
      <c r="E2346" t="s">
        <v>333</v>
      </c>
      <c r="F2346" t="s">
        <v>5683</v>
      </c>
      <c r="G2346" t="s">
        <v>8950</v>
      </c>
    </row>
    <row r="2347" spans="1:7" x14ac:dyDescent="0.3">
      <c r="A2347" t="s">
        <v>2811</v>
      </c>
      <c r="B2347" t="s">
        <v>3568</v>
      </c>
      <c r="C2347" t="s">
        <v>3571</v>
      </c>
      <c r="D2347" t="s">
        <v>17</v>
      </c>
      <c r="E2347" t="s">
        <v>334</v>
      </c>
      <c r="F2347" t="s">
        <v>5217</v>
      </c>
      <c r="G2347" t="s">
        <v>8951</v>
      </c>
    </row>
    <row r="2348" spans="1:7" x14ac:dyDescent="0.3">
      <c r="A2348" t="s">
        <v>2812</v>
      </c>
      <c r="B2348" t="s">
        <v>3568</v>
      </c>
      <c r="C2348" t="s">
        <v>3571</v>
      </c>
      <c r="D2348" t="s">
        <v>17</v>
      </c>
      <c r="E2348" t="s">
        <v>335</v>
      </c>
      <c r="F2348" t="s">
        <v>5363</v>
      </c>
      <c r="G2348" t="s">
        <v>8952</v>
      </c>
    </row>
    <row r="2349" spans="1:7" x14ac:dyDescent="0.3">
      <c r="A2349" t="s">
        <v>2813</v>
      </c>
      <c r="B2349" t="s">
        <v>3568</v>
      </c>
      <c r="C2349" t="s">
        <v>3571</v>
      </c>
      <c r="D2349" t="s">
        <v>17</v>
      </c>
      <c r="E2349" t="s">
        <v>336</v>
      </c>
      <c r="F2349" t="s">
        <v>5737</v>
      </c>
      <c r="G2349" t="s">
        <v>8953</v>
      </c>
    </row>
    <row r="2350" spans="1:7" x14ac:dyDescent="0.3">
      <c r="A2350" t="s">
        <v>2814</v>
      </c>
      <c r="B2350" t="s">
        <v>3568</v>
      </c>
      <c r="C2350" t="s">
        <v>3571</v>
      </c>
      <c r="D2350" t="s">
        <v>17</v>
      </c>
      <c r="E2350" t="s">
        <v>337</v>
      </c>
      <c r="F2350" t="s">
        <v>5661</v>
      </c>
      <c r="G2350" t="s">
        <v>8954</v>
      </c>
    </row>
    <row r="2351" spans="1:7" x14ac:dyDescent="0.3">
      <c r="A2351" t="s">
        <v>2815</v>
      </c>
      <c r="B2351" t="s">
        <v>3568</v>
      </c>
      <c r="C2351" t="s">
        <v>3571</v>
      </c>
      <c r="D2351" t="s">
        <v>17</v>
      </c>
      <c r="E2351" t="s">
        <v>338</v>
      </c>
      <c r="F2351" t="s">
        <v>5127</v>
      </c>
      <c r="G2351" t="s">
        <v>8955</v>
      </c>
    </row>
    <row r="2352" spans="1:7" x14ac:dyDescent="0.3">
      <c r="A2352" t="s">
        <v>2816</v>
      </c>
      <c r="B2352" t="s">
        <v>3568</v>
      </c>
      <c r="C2352" t="s">
        <v>3571</v>
      </c>
      <c r="D2352" t="s">
        <v>17</v>
      </c>
      <c r="E2352" t="s">
        <v>339</v>
      </c>
      <c r="F2352" t="s">
        <v>5145</v>
      </c>
      <c r="G2352" t="s">
        <v>8956</v>
      </c>
    </row>
    <row r="2353" spans="1:7" x14ac:dyDescent="0.3">
      <c r="A2353" t="s">
        <v>2817</v>
      </c>
      <c r="B2353" t="s">
        <v>3568</v>
      </c>
      <c r="C2353" t="s">
        <v>3571</v>
      </c>
      <c r="D2353" t="s">
        <v>17</v>
      </c>
      <c r="E2353" t="s">
        <v>340</v>
      </c>
      <c r="F2353" t="s">
        <v>5495</v>
      </c>
      <c r="G2353" t="s">
        <v>8957</v>
      </c>
    </row>
    <row r="2354" spans="1:7" x14ac:dyDescent="0.3">
      <c r="A2354" t="s">
        <v>2818</v>
      </c>
      <c r="B2354" t="s">
        <v>3568</v>
      </c>
      <c r="C2354" t="s">
        <v>3571</v>
      </c>
      <c r="D2354" t="s">
        <v>17</v>
      </c>
      <c r="E2354" t="s">
        <v>341</v>
      </c>
      <c r="F2354" t="s">
        <v>5445</v>
      </c>
      <c r="G2354" t="s">
        <v>8958</v>
      </c>
    </row>
    <row r="2355" spans="1:7" x14ac:dyDescent="0.3">
      <c r="A2355" t="s">
        <v>2819</v>
      </c>
      <c r="B2355" t="s">
        <v>3568</v>
      </c>
      <c r="C2355" t="s">
        <v>3571</v>
      </c>
      <c r="D2355" t="s">
        <v>17</v>
      </c>
      <c r="E2355" t="s">
        <v>342</v>
      </c>
      <c r="F2355" t="s">
        <v>5105</v>
      </c>
      <c r="G2355" t="s">
        <v>8959</v>
      </c>
    </row>
    <row r="2356" spans="1:7" x14ac:dyDescent="0.3">
      <c r="A2356" t="s">
        <v>2820</v>
      </c>
      <c r="B2356" t="s">
        <v>3568</v>
      </c>
      <c r="C2356" t="s">
        <v>3571</v>
      </c>
      <c r="D2356" t="s">
        <v>17</v>
      </c>
      <c r="E2356" t="s">
        <v>343</v>
      </c>
      <c r="F2356" t="s">
        <v>5247</v>
      </c>
      <c r="G2356" t="s">
        <v>8960</v>
      </c>
    </row>
    <row r="2357" spans="1:7" x14ac:dyDescent="0.3">
      <c r="A2357" t="s">
        <v>2821</v>
      </c>
      <c r="B2357" t="s">
        <v>3568</v>
      </c>
      <c r="C2357" t="s">
        <v>3571</v>
      </c>
      <c r="D2357" t="s">
        <v>17</v>
      </c>
      <c r="E2357" t="s">
        <v>344</v>
      </c>
      <c r="F2357" t="s">
        <v>5433</v>
      </c>
      <c r="G2357" t="s">
        <v>8961</v>
      </c>
    </row>
    <row r="2358" spans="1:7" x14ac:dyDescent="0.3">
      <c r="A2358" t="s">
        <v>2822</v>
      </c>
      <c r="B2358" t="s">
        <v>3568</v>
      </c>
      <c r="C2358" t="s">
        <v>3571</v>
      </c>
      <c r="D2358" t="s">
        <v>17</v>
      </c>
      <c r="E2358" t="s">
        <v>345</v>
      </c>
      <c r="F2358" t="s">
        <v>5693</v>
      </c>
      <c r="G2358" t="s">
        <v>8962</v>
      </c>
    </row>
    <row r="2359" spans="1:7" x14ac:dyDescent="0.3">
      <c r="A2359" t="s">
        <v>2823</v>
      </c>
      <c r="B2359" t="s">
        <v>3568</v>
      </c>
      <c r="C2359" t="s">
        <v>3571</v>
      </c>
      <c r="D2359" t="s">
        <v>17</v>
      </c>
      <c r="E2359" t="s">
        <v>346</v>
      </c>
      <c r="F2359" t="s">
        <v>5721</v>
      </c>
      <c r="G2359" t="s">
        <v>8963</v>
      </c>
    </row>
    <row r="2360" spans="1:7" x14ac:dyDescent="0.3">
      <c r="A2360" t="s">
        <v>2824</v>
      </c>
      <c r="B2360" t="s">
        <v>3568</v>
      </c>
      <c r="C2360" t="s">
        <v>3571</v>
      </c>
      <c r="D2360" t="s">
        <v>17</v>
      </c>
      <c r="E2360" t="s">
        <v>347</v>
      </c>
      <c r="F2360" t="s">
        <v>5269</v>
      </c>
      <c r="G2360" t="s">
        <v>8964</v>
      </c>
    </row>
    <row r="2361" spans="1:7" x14ac:dyDescent="0.3">
      <c r="A2361" t="s">
        <v>2825</v>
      </c>
      <c r="B2361" t="s">
        <v>3568</v>
      </c>
      <c r="C2361" t="s">
        <v>3571</v>
      </c>
      <c r="D2361" t="s">
        <v>17</v>
      </c>
      <c r="E2361" t="s">
        <v>348</v>
      </c>
      <c r="F2361" t="s">
        <v>5327</v>
      </c>
      <c r="G2361" t="s">
        <v>8965</v>
      </c>
    </row>
    <row r="2362" spans="1:7" x14ac:dyDescent="0.3">
      <c r="A2362" t="s">
        <v>2826</v>
      </c>
      <c r="B2362" t="s">
        <v>3568</v>
      </c>
      <c r="C2362" t="s">
        <v>3571</v>
      </c>
      <c r="D2362" t="s">
        <v>17</v>
      </c>
      <c r="E2362" t="s">
        <v>349</v>
      </c>
      <c r="F2362" t="s">
        <v>5487</v>
      </c>
      <c r="G2362" t="s">
        <v>8966</v>
      </c>
    </row>
    <row r="2363" spans="1:7" x14ac:dyDescent="0.3">
      <c r="A2363" t="s">
        <v>2827</v>
      </c>
      <c r="B2363" t="s">
        <v>3568</v>
      </c>
      <c r="C2363" t="s">
        <v>3571</v>
      </c>
      <c r="D2363" t="s">
        <v>17</v>
      </c>
      <c r="E2363" t="s">
        <v>350</v>
      </c>
      <c r="F2363" t="s">
        <v>5523</v>
      </c>
      <c r="G2363" t="s">
        <v>8967</v>
      </c>
    </row>
    <row r="2364" spans="1:7" x14ac:dyDescent="0.3">
      <c r="A2364" t="s">
        <v>2828</v>
      </c>
      <c r="B2364" t="s">
        <v>3568</v>
      </c>
      <c r="C2364" t="s">
        <v>3571</v>
      </c>
      <c r="D2364" t="s">
        <v>17</v>
      </c>
      <c r="E2364" t="s">
        <v>351</v>
      </c>
      <c r="F2364" t="s">
        <v>5759</v>
      </c>
      <c r="G2364" t="s">
        <v>8968</v>
      </c>
    </row>
    <row r="2365" spans="1:7" x14ac:dyDescent="0.3">
      <c r="A2365" t="s">
        <v>2829</v>
      </c>
      <c r="B2365" t="s">
        <v>3568</v>
      </c>
      <c r="C2365" t="s">
        <v>3571</v>
      </c>
      <c r="D2365" t="s">
        <v>17</v>
      </c>
      <c r="E2365" t="s">
        <v>352</v>
      </c>
      <c r="F2365" t="s">
        <v>5241</v>
      </c>
      <c r="G2365" t="s">
        <v>8969</v>
      </c>
    </row>
    <row r="2366" spans="1:7" x14ac:dyDescent="0.3">
      <c r="A2366" t="s">
        <v>2830</v>
      </c>
      <c r="B2366" t="s">
        <v>3568</v>
      </c>
      <c r="C2366" t="s">
        <v>3571</v>
      </c>
      <c r="D2366" t="s">
        <v>17</v>
      </c>
      <c r="E2366" t="s">
        <v>353</v>
      </c>
      <c r="F2366" t="s">
        <v>5365</v>
      </c>
      <c r="G2366" t="s">
        <v>8970</v>
      </c>
    </row>
    <row r="2367" spans="1:7" x14ac:dyDescent="0.3">
      <c r="A2367" t="s">
        <v>2831</v>
      </c>
      <c r="B2367" t="s">
        <v>3568</v>
      </c>
      <c r="C2367" t="s">
        <v>3571</v>
      </c>
      <c r="D2367" t="s">
        <v>17</v>
      </c>
      <c r="E2367" t="s">
        <v>28</v>
      </c>
      <c r="F2367" t="s">
        <v>5407</v>
      </c>
      <c r="G2367" t="s">
        <v>8971</v>
      </c>
    </row>
    <row r="2368" spans="1:7" x14ac:dyDescent="0.3">
      <c r="A2368" t="s">
        <v>2832</v>
      </c>
      <c r="B2368" t="s">
        <v>3568</v>
      </c>
      <c r="C2368" t="s">
        <v>3571</v>
      </c>
      <c r="D2368" t="s">
        <v>17</v>
      </c>
      <c r="E2368" t="s">
        <v>354</v>
      </c>
      <c r="F2368" t="s">
        <v>5423</v>
      </c>
      <c r="G2368" t="s">
        <v>8972</v>
      </c>
    </row>
    <row r="2369" spans="1:7" x14ac:dyDescent="0.3">
      <c r="A2369" t="s">
        <v>2833</v>
      </c>
      <c r="B2369" t="s">
        <v>3568</v>
      </c>
      <c r="C2369" t="s">
        <v>3571</v>
      </c>
      <c r="D2369" t="s">
        <v>17</v>
      </c>
      <c r="E2369" t="s">
        <v>355</v>
      </c>
      <c r="F2369" t="s">
        <v>5435</v>
      </c>
      <c r="G2369" t="s">
        <v>8973</v>
      </c>
    </row>
    <row r="2370" spans="1:7" x14ac:dyDescent="0.3">
      <c r="A2370" t="s">
        <v>2834</v>
      </c>
      <c r="B2370" t="s">
        <v>3568</v>
      </c>
      <c r="C2370" t="s">
        <v>3571</v>
      </c>
      <c r="D2370" t="s">
        <v>17</v>
      </c>
      <c r="E2370" t="s">
        <v>356</v>
      </c>
      <c r="F2370" t="s">
        <v>5493</v>
      </c>
      <c r="G2370" t="s">
        <v>8974</v>
      </c>
    </row>
    <row r="2371" spans="1:7" x14ac:dyDescent="0.3">
      <c r="A2371" t="s">
        <v>2835</v>
      </c>
      <c r="B2371" t="s">
        <v>3568</v>
      </c>
      <c r="C2371" t="s">
        <v>3571</v>
      </c>
      <c r="D2371" t="s">
        <v>17</v>
      </c>
      <c r="E2371" t="s">
        <v>357</v>
      </c>
      <c r="F2371" t="s">
        <v>5501</v>
      </c>
      <c r="G2371" t="s">
        <v>8975</v>
      </c>
    </row>
    <row r="2372" spans="1:7" x14ac:dyDescent="0.3">
      <c r="A2372" t="s">
        <v>2836</v>
      </c>
      <c r="B2372" t="s">
        <v>3568</v>
      </c>
      <c r="C2372" t="s">
        <v>3571</v>
      </c>
      <c r="D2372" t="s">
        <v>17</v>
      </c>
      <c r="E2372" t="s">
        <v>358</v>
      </c>
      <c r="F2372" t="s">
        <v>5353</v>
      </c>
      <c r="G2372" t="s">
        <v>8976</v>
      </c>
    </row>
    <row r="2373" spans="1:7" x14ac:dyDescent="0.3">
      <c r="A2373" t="s">
        <v>2837</v>
      </c>
      <c r="B2373" t="s">
        <v>3568</v>
      </c>
      <c r="C2373" t="s">
        <v>3571</v>
      </c>
      <c r="D2373" t="s">
        <v>17</v>
      </c>
      <c r="E2373" t="s">
        <v>359</v>
      </c>
      <c r="F2373" t="s">
        <v>5293</v>
      </c>
      <c r="G2373" t="s">
        <v>8977</v>
      </c>
    </row>
    <row r="2374" spans="1:7" x14ac:dyDescent="0.3">
      <c r="A2374" t="s">
        <v>2838</v>
      </c>
      <c r="B2374" t="s">
        <v>3568</v>
      </c>
      <c r="C2374" t="s">
        <v>3571</v>
      </c>
      <c r="D2374" t="s">
        <v>17</v>
      </c>
      <c r="E2374" t="s">
        <v>360</v>
      </c>
      <c r="F2374" t="s">
        <v>5355</v>
      </c>
      <c r="G2374" t="s">
        <v>8978</v>
      </c>
    </row>
    <row r="2375" spans="1:7" x14ac:dyDescent="0.3">
      <c r="A2375" t="s">
        <v>2839</v>
      </c>
      <c r="B2375" t="s">
        <v>3568</v>
      </c>
      <c r="C2375" t="s">
        <v>3571</v>
      </c>
      <c r="D2375" t="s">
        <v>17</v>
      </c>
      <c r="E2375" t="s">
        <v>361</v>
      </c>
      <c r="F2375" t="s">
        <v>5639</v>
      </c>
      <c r="G2375" t="s">
        <v>8979</v>
      </c>
    </row>
    <row r="2376" spans="1:7" x14ac:dyDescent="0.3">
      <c r="A2376" t="s">
        <v>2840</v>
      </c>
      <c r="B2376" t="s">
        <v>3568</v>
      </c>
      <c r="C2376" t="s">
        <v>3571</v>
      </c>
      <c r="D2376" t="s">
        <v>17</v>
      </c>
      <c r="E2376" t="s">
        <v>362</v>
      </c>
      <c r="F2376" t="s">
        <v>5125</v>
      </c>
      <c r="G2376" t="s">
        <v>8980</v>
      </c>
    </row>
    <row r="2377" spans="1:7" x14ac:dyDescent="0.3">
      <c r="A2377" t="s">
        <v>2841</v>
      </c>
      <c r="B2377" t="s">
        <v>3568</v>
      </c>
      <c r="C2377" t="s">
        <v>3571</v>
      </c>
      <c r="D2377" t="s">
        <v>17</v>
      </c>
      <c r="E2377" t="s">
        <v>363</v>
      </c>
      <c r="F2377" t="s">
        <v>5149</v>
      </c>
      <c r="G2377" t="s">
        <v>8981</v>
      </c>
    </row>
    <row r="2378" spans="1:7" x14ac:dyDescent="0.3">
      <c r="A2378" t="s">
        <v>2842</v>
      </c>
      <c r="B2378" t="s">
        <v>3568</v>
      </c>
      <c r="C2378" t="s">
        <v>3571</v>
      </c>
      <c r="D2378" t="s">
        <v>17</v>
      </c>
      <c r="E2378" t="s">
        <v>364</v>
      </c>
      <c r="F2378" t="s">
        <v>5587</v>
      </c>
      <c r="G2378" t="s">
        <v>8982</v>
      </c>
    </row>
    <row r="2379" spans="1:7" x14ac:dyDescent="0.3">
      <c r="A2379" t="s">
        <v>2843</v>
      </c>
      <c r="B2379" t="s">
        <v>3568</v>
      </c>
      <c r="C2379" t="s">
        <v>3571</v>
      </c>
      <c r="D2379" t="s">
        <v>17</v>
      </c>
      <c r="E2379" t="s">
        <v>365</v>
      </c>
      <c r="F2379" t="s">
        <v>5297</v>
      </c>
      <c r="G2379" t="s">
        <v>8983</v>
      </c>
    </row>
    <row r="2380" spans="1:7" x14ac:dyDescent="0.3">
      <c r="A2380" t="s">
        <v>2844</v>
      </c>
      <c r="B2380" t="s">
        <v>3568</v>
      </c>
      <c r="C2380" t="s">
        <v>3575</v>
      </c>
      <c r="D2380" t="s">
        <v>19</v>
      </c>
      <c r="E2380" t="s">
        <v>14</v>
      </c>
      <c r="F2380" t="s">
        <v>3577</v>
      </c>
      <c r="G2380" t="s">
        <v>3586</v>
      </c>
    </row>
    <row r="2381" spans="1:7" x14ac:dyDescent="0.3">
      <c r="A2381" t="s">
        <v>2845</v>
      </c>
      <c r="B2381" t="s">
        <v>3568</v>
      </c>
      <c r="C2381" t="s">
        <v>3575</v>
      </c>
      <c r="D2381" t="s">
        <v>15</v>
      </c>
      <c r="E2381" t="s">
        <v>367</v>
      </c>
      <c r="F2381" t="s">
        <v>6179</v>
      </c>
      <c r="G2381" t="s">
        <v>8984</v>
      </c>
    </row>
    <row r="2382" spans="1:7" x14ac:dyDescent="0.3">
      <c r="A2382" t="s">
        <v>2846</v>
      </c>
      <c r="B2382" t="s">
        <v>3568</v>
      </c>
      <c r="C2382" t="s">
        <v>3575</v>
      </c>
      <c r="D2382" t="s">
        <v>15</v>
      </c>
      <c r="E2382" t="s">
        <v>368</v>
      </c>
      <c r="F2382" t="s">
        <v>6167</v>
      </c>
      <c r="G2382" t="s">
        <v>8985</v>
      </c>
    </row>
    <row r="2383" spans="1:7" x14ac:dyDescent="0.3">
      <c r="A2383" t="s">
        <v>2847</v>
      </c>
      <c r="B2383" t="s">
        <v>3568</v>
      </c>
      <c r="C2383" t="s">
        <v>3575</v>
      </c>
      <c r="D2383" t="s">
        <v>15</v>
      </c>
      <c r="E2383" t="s">
        <v>369</v>
      </c>
      <c r="F2383" t="s">
        <v>6169</v>
      </c>
      <c r="G2383" t="s">
        <v>8986</v>
      </c>
    </row>
    <row r="2384" spans="1:7" x14ac:dyDescent="0.3">
      <c r="A2384" t="s">
        <v>2848</v>
      </c>
      <c r="B2384" t="s">
        <v>3568</v>
      </c>
      <c r="C2384" t="s">
        <v>3575</v>
      </c>
      <c r="D2384" t="s">
        <v>15</v>
      </c>
      <c r="E2384" t="s">
        <v>370</v>
      </c>
      <c r="F2384" t="s">
        <v>6171</v>
      </c>
      <c r="G2384" t="s">
        <v>8987</v>
      </c>
    </row>
    <row r="2385" spans="1:7" x14ac:dyDescent="0.3">
      <c r="A2385" t="s">
        <v>2849</v>
      </c>
      <c r="B2385" t="s">
        <v>3568</v>
      </c>
      <c r="C2385" t="s">
        <v>3575</v>
      </c>
      <c r="D2385" t="s">
        <v>15</v>
      </c>
      <c r="E2385" t="s">
        <v>371</v>
      </c>
      <c r="F2385" t="s">
        <v>6180</v>
      </c>
      <c r="G2385" t="s">
        <v>8988</v>
      </c>
    </row>
    <row r="2386" spans="1:7" x14ac:dyDescent="0.3">
      <c r="A2386" t="s">
        <v>2850</v>
      </c>
      <c r="B2386" t="s">
        <v>3568</v>
      </c>
      <c r="C2386" t="s">
        <v>3575</v>
      </c>
      <c r="D2386" t="s">
        <v>15</v>
      </c>
      <c r="E2386" t="s">
        <v>372</v>
      </c>
      <c r="F2386" t="s">
        <v>6178</v>
      </c>
      <c r="G2386" t="s">
        <v>8989</v>
      </c>
    </row>
    <row r="2387" spans="1:7" x14ac:dyDescent="0.3">
      <c r="A2387" t="s">
        <v>2851</v>
      </c>
      <c r="B2387" t="s">
        <v>3568</v>
      </c>
      <c r="C2387" t="s">
        <v>3575</v>
      </c>
      <c r="D2387" t="s">
        <v>15</v>
      </c>
      <c r="E2387" t="s">
        <v>373</v>
      </c>
      <c r="F2387" t="s">
        <v>6176</v>
      </c>
      <c r="G2387" t="s">
        <v>8990</v>
      </c>
    </row>
    <row r="2388" spans="1:7" x14ac:dyDescent="0.3">
      <c r="A2388" t="s">
        <v>2852</v>
      </c>
      <c r="B2388" t="s">
        <v>3568</v>
      </c>
      <c r="C2388" t="s">
        <v>3575</v>
      </c>
      <c r="D2388" t="s">
        <v>15</v>
      </c>
      <c r="E2388" t="s">
        <v>374</v>
      </c>
      <c r="F2388" t="s">
        <v>6181</v>
      </c>
      <c r="G2388" t="s">
        <v>8991</v>
      </c>
    </row>
    <row r="2389" spans="1:7" x14ac:dyDescent="0.3">
      <c r="A2389" t="s">
        <v>2853</v>
      </c>
      <c r="B2389" t="s">
        <v>3568</v>
      </c>
      <c r="C2389" t="s">
        <v>3575</v>
      </c>
      <c r="D2389" t="s">
        <v>15</v>
      </c>
      <c r="E2389" t="s">
        <v>375</v>
      </c>
      <c r="F2389" t="s">
        <v>6172</v>
      </c>
      <c r="G2389" t="s">
        <v>8992</v>
      </c>
    </row>
    <row r="2390" spans="1:7" x14ac:dyDescent="0.3">
      <c r="A2390" t="s">
        <v>2854</v>
      </c>
      <c r="B2390" t="s">
        <v>3568</v>
      </c>
      <c r="C2390" t="s">
        <v>3575</v>
      </c>
      <c r="D2390" t="s">
        <v>15</v>
      </c>
      <c r="E2390" t="s">
        <v>376</v>
      </c>
      <c r="F2390" t="s">
        <v>6173</v>
      </c>
      <c r="G2390" t="s">
        <v>8993</v>
      </c>
    </row>
    <row r="2391" spans="1:7" x14ac:dyDescent="0.3">
      <c r="A2391" t="s">
        <v>2855</v>
      </c>
      <c r="B2391" t="s">
        <v>3568</v>
      </c>
      <c r="C2391" t="s">
        <v>3575</v>
      </c>
      <c r="D2391" t="s">
        <v>15</v>
      </c>
      <c r="E2391" t="s">
        <v>377</v>
      </c>
      <c r="F2391" t="s">
        <v>6170</v>
      </c>
      <c r="G2391" t="s">
        <v>8994</v>
      </c>
    </row>
    <row r="2392" spans="1:7" x14ac:dyDescent="0.3">
      <c r="A2392" t="s">
        <v>2856</v>
      </c>
      <c r="B2392" t="s">
        <v>3568</v>
      </c>
      <c r="C2392" t="s">
        <v>3575</v>
      </c>
      <c r="D2392" t="s">
        <v>15</v>
      </c>
      <c r="E2392" t="s">
        <v>378</v>
      </c>
      <c r="F2392" t="s">
        <v>6175</v>
      </c>
      <c r="G2392" t="s">
        <v>8995</v>
      </c>
    </row>
    <row r="2393" spans="1:7" x14ac:dyDescent="0.3">
      <c r="A2393" t="s">
        <v>2857</v>
      </c>
      <c r="B2393" t="s">
        <v>3568</v>
      </c>
      <c r="C2393" t="s">
        <v>3575</v>
      </c>
      <c r="D2393" t="s">
        <v>15</v>
      </c>
      <c r="E2393" t="s">
        <v>379</v>
      </c>
      <c r="F2393" t="s">
        <v>6182</v>
      </c>
      <c r="G2393" t="s">
        <v>8996</v>
      </c>
    </row>
    <row r="2394" spans="1:7" x14ac:dyDescent="0.3">
      <c r="A2394" t="s">
        <v>2858</v>
      </c>
      <c r="B2394" t="s">
        <v>3568</v>
      </c>
      <c r="C2394" t="s">
        <v>3575</v>
      </c>
      <c r="D2394" t="s">
        <v>15</v>
      </c>
      <c r="E2394" t="s">
        <v>380</v>
      </c>
      <c r="F2394" t="s">
        <v>6174</v>
      </c>
      <c r="G2394" t="s">
        <v>8997</v>
      </c>
    </row>
    <row r="2395" spans="1:7" x14ac:dyDescent="0.3">
      <c r="A2395" t="s">
        <v>2859</v>
      </c>
      <c r="B2395" t="s">
        <v>3568</v>
      </c>
      <c r="C2395" t="s">
        <v>3575</v>
      </c>
      <c r="D2395" t="s">
        <v>15</v>
      </c>
      <c r="E2395" t="s">
        <v>381</v>
      </c>
      <c r="F2395" t="s">
        <v>6168</v>
      </c>
      <c r="G2395" t="s">
        <v>8998</v>
      </c>
    </row>
    <row r="2396" spans="1:7" x14ac:dyDescent="0.3">
      <c r="A2396" t="s">
        <v>2860</v>
      </c>
      <c r="B2396" t="s">
        <v>3568</v>
      </c>
      <c r="C2396" t="s">
        <v>3575</v>
      </c>
      <c r="D2396" t="s">
        <v>15</v>
      </c>
      <c r="E2396" t="s">
        <v>382</v>
      </c>
      <c r="F2396" t="s">
        <v>6177</v>
      </c>
      <c r="G2396" t="s">
        <v>8999</v>
      </c>
    </row>
    <row r="2397" spans="1:7" x14ac:dyDescent="0.3">
      <c r="A2397" t="s">
        <v>2861</v>
      </c>
      <c r="B2397" t="s">
        <v>3568</v>
      </c>
      <c r="C2397" t="s">
        <v>3575</v>
      </c>
      <c r="D2397" t="s">
        <v>17</v>
      </c>
      <c r="E2397" t="s">
        <v>29</v>
      </c>
      <c r="F2397" t="s">
        <v>5934</v>
      </c>
      <c r="G2397" t="s">
        <v>9000</v>
      </c>
    </row>
    <row r="2398" spans="1:7" x14ac:dyDescent="0.3">
      <c r="A2398" t="s">
        <v>2862</v>
      </c>
      <c r="B2398" t="s">
        <v>3568</v>
      </c>
      <c r="C2398" t="s">
        <v>3575</v>
      </c>
      <c r="D2398" t="s">
        <v>17</v>
      </c>
      <c r="E2398" t="s">
        <v>30</v>
      </c>
      <c r="F2398" t="s">
        <v>5827</v>
      </c>
      <c r="G2398" t="s">
        <v>9001</v>
      </c>
    </row>
    <row r="2399" spans="1:7" x14ac:dyDescent="0.3">
      <c r="A2399" t="s">
        <v>2863</v>
      </c>
      <c r="B2399" t="s">
        <v>3568</v>
      </c>
      <c r="C2399" t="s">
        <v>3575</v>
      </c>
      <c r="D2399" t="s">
        <v>17</v>
      </c>
      <c r="E2399" t="s">
        <v>31</v>
      </c>
      <c r="F2399" t="s">
        <v>6048</v>
      </c>
      <c r="G2399" t="s">
        <v>9002</v>
      </c>
    </row>
    <row r="2400" spans="1:7" x14ac:dyDescent="0.3">
      <c r="A2400" t="s">
        <v>2864</v>
      </c>
      <c r="B2400" t="s">
        <v>3568</v>
      </c>
      <c r="C2400" t="s">
        <v>3575</v>
      </c>
      <c r="D2400" t="s">
        <v>17</v>
      </c>
      <c r="E2400" t="s">
        <v>32</v>
      </c>
      <c r="F2400" t="s">
        <v>5847</v>
      </c>
      <c r="G2400" t="s">
        <v>9003</v>
      </c>
    </row>
    <row r="2401" spans="1:7" x14ac:dyDescent="0.3">
      <c r="A2401" t="s">
        <v>2865</v>
      </c>
      <c r="B2401" t="s">
        <v>3568</v>
      </c>
      <c r="C2401" t="s">
        <v>3575</v>
      </c>
      <c r="D2401" t="s">
        <v>17</v>
      </c>
      <c r="E2401" t="s">
        <v>33</v>
      </c>
      <c r="F2401" t="s">
        <v>5879</v>
      </c>
      <c r="G2401" t="s">
        <v>9004</v>
      </c>
    </row>
    <row r="2402" spans="1:7" x14ac:dyDescent="0.3">
      <c r="A2402" t="s">
        <v>2866</v>
      </c>
      <c r="B2402" t="s">
        <v>3568</v>
      </c>
      <c r="C2402" t="s">
        <v>3575</v>
      </c>
      <c r="D2402" t="s">
        <v>17</v>
      </c>
      <c r="E2402" t="s">
        <v>34</v>
      </c>
      <c r="F2402" t="s">
        <v>5929</v>
      </c>
      <c r="G2402" t="s">
        <v>9005</v>
      </c>
    </row>
    <row r="2403" spans="1:7" x14ac:dyDescent="0.3">
      <c r="A2403" t="s">
        <v>2867</v>
      </c>
      <c r="B2403" t="s">
        <v>3568</v>
      </c>
      <c r="C2403" t="s">
        <v>3575</v>
      </c>
      <c r="D2403" t="s">
        <v>17</v>
      </c>
      <c r="E2403" t="s">
        <v>35</v>
      </c>
      <c r="F2403" t="s">
        <v>6039</v>
      </c>
      <c r="G2403" t="s">
        <v>9006</v>
      </c>
    </row>
    <row r="2404" spans="1:7" x14ac:dyDescent="0.3">
      <c r="A2404" t="s">
        <v>2868</v>
      </c>
      <c r="B2404" t="s">
        <v>3568</v>
      </c>
      <c r="C2404" t="s">
        <v>3575</v>
      </c>
      <c r="D2404" t="s">
        <v>17</v>
      </c>
      <c r="E2404" t="s">
        <v>16</v>
      </c>
      <c r="F2404" t="s">
        <v>5831</v>
      </c>
      <c r="G2404" t="s">
        <v>9007</v>
      </c>
    </row>
    <row r="2405" spans="1:7" x14ac:dyDescent="0.3">
      <c r="A2405" t="s">
        <v>2869</v>
      </c>
      <c r="B2405" t="s">
        <v>3568</v>
      </c>
      <c r="C2405" t="s">
        <v>3575</v>
      </c>
      <c r="D2405" t="s">
        <v>17</v>
      </c>
      <c r="E2405" t="s">
        <v>36</v>
      </c>
      <c r="F2405" t="s">
        <v>5992</v>
      </c>
      <c r="G2405" t="s">
        <v>9008</v>
      </c>
    </row>
    <row r="2406" spans="1:7" x14ac:dyDescent="0.3">
      <c r="A2406" t="s">
        <v>2870</v>
      </c>
      <c r="B2406" t="s">
        <v>3568</v>
      </c>
      <c r="C2406" t="s">
        <v>3575</v>
      </c>
      <c r="D2406" t="s">
        <v>17</v>
      </c>
      <c r="E2406" t="s">
        <v>37</v>
      </c>
      <c r="F2406" t="s">
        <v>6131</v>
      </c>
      <c r="G2406" t="s">
        <v>9009</v>
      </c>
    </row>
    <row r="2407" spans="1:7" x14ac:dyDescent="0.3">
      <c r="A2407" t="s">
        <v>2871</v>
      </c>
      <c r="B2407" t="s">
        <v>3568</v>
      </c>
      <c r="C2407" t="s">
        <v>3575</v>
      </c>
      <c r="D2407" t="s">
        <v>17</v>
      </c>
      <c r="E2407" t="s">
        <v>38</v>
      </c>
      <c r="F2407" t="s">
        <v>6135</v>
      </c>
      <c r="G2407" t="s">
        <v>9010</v>
      </c>
    </row>
    <row r="2408" spans="1:7" x14ac:dyDescent="0.3">
      <c r="A2408" t="s">
        <v>2872</v>
      </c>
      <c r="B2408" t="s">
        <v>3568</v>
      </c>
      <c r="C2408" t="s">
        <v>3575</v>
      </c>
      <c r="D2408" t="s">
        <v>17</v>
      </c>
      <c r="E2408" t="s">
        <v>39</v>
      </c>
      <c r="F2408" t="s">
        <v>5840</v>
      </c>
      <c r="G2408" t="s">
        <v>9011</v>
      </c>
    </row>
    <row r="2409" spans="1:7" x14ac:dyDescent="0.3">
      <c r="A2409" t="s">
        <v>2873</v>
      </c>
      <c r="B2409" t="s">
        <v>3568</v>
      </c>
      <c r="C2409" t="s">
        <v>3575</v>
      </c>
      <c r="D2409" t="s">
        <v>17</v>
      </c>
      <c r="E2409" t="s">
        <v>40</v>
      </c>
      <c r="F2409" t="s">
        <v>6011</v>
      </c>
      <c r="G2409" t="s">
        <v>9012</v>
      </c>
    </row>
    <row r="2410" spans="1:7" x14ac:dyDescent="0.3">
      <c r="A2410" t="s">
        <v>2874</v>
      </c>
      <c r="B2410" t="s">
        <v>3568</v>
      </c>
      <c r="C2410" t="s">
        <v>3575</v>
      </c>
      <c r="D2410" t="s">
        <v>17</v>
      </c>
      <c r="E2410" t="s">
        <v>41</v>
      </c>
      <c r="F2410" t="s">
        <v>6119</v>
      </c>
      <c r="G2410" t="s">
        <v>9013</v>
      </c>
    </row>
    <row r="2411" spans="1:7" x14ac:dyDescent="0.3">
      <c r="A2411" t="s">
        <v>2875</v>
      </c>
      <c r="B2411" t="s">
        <v>3568</v>
      </c>
      <c r="C2411" t="s">
        <v>3575</v>
      </c>
      <c r="D2411" t="s">
        <v>17</v>
      </c>
      <c r="E2411" t="s">
        <v>42</v>
      </c>
      <c r="F2411" t="s">
        <v>6143</v>
      </c>
      <c r="G2411" t="s">
        <v>9014</v>
      </c>
    </row>
    <row r="2412" spans="1:7" x14ac:dyDescent="0.3">
      <c r="A2412" t="s">
        <v>2876</v>
      </c>
      <c r="B2412" t="s">
        <v>3568</v>
      </c>
      <c r="C2412" t="s">
        <v>3575</v>
      </c>
      <c r="D2412" t="s">
        <v>17</v>
      </c>
      <c r="E2412" t="s">
        <v>43</v>
      </c>
      <c r="F2412" t="s">
        <v>5987</v>
      </c>
      <c r="G2412" t="s">
        <v>9015</v>
      </c>
    </row>
    <row r="2413" spans="1:7" x14ac:dyDescent="0.3">
      <c r="A2413" t="s">
        <v>2877</v>
      </c>
      <c r="B2413" t="s">
        <v>3568</v>
      </c>
      <c r="C2413" t="s">
        <v>3575</v>
      </c>
      <c r="D2413" t="s">
        <v>17</v>
      </c>
      <c r="E2413" t="s">
        <v>44</v>
      </c>
      <c r="F2413" t="s">
        <v>5889</v>
      </c>
      <c r="G2413" t="s">
        <v>9016</v>
      </c>
    </row>
    <row r="2414" spans="1:7" x14ac:dyDescent="0.3">
      <c r="A2414" t="s">
        <v>2878</v>
      </c>
      <c r="B2414" t="s">
        <v>3568</v>
      </c>
      <c r="C2414" t="s">
        <v>3575</v>
      </c>
      <c r="D2414" t="s">
        <v>17</v>
      </c>
      <c r="E2414" t="s">
        <v>45</v>
      </c>
      <c r="F2414" t="s">
        <v>5842</v>
      </c>
      <c r="G2414" t="s">
        <v>9017</v>
      </c>
    </row>
    <row r="2415" spans="1:7" x14ac:dyDescent="0.3">
      <c r="A2415" t="s">
        <v>2879</v>
      </c>
      <c r="B2415" t="s">
        <v>3568</v>
      </c>
      <c r="C2415" t="s">
        <v>3575</v>
      </c>
      <c r="D2415" t="s">
        <v>17</v>
      </c>
      <c r="E2415" t="s">
        <v>46</v>
      </c>
      <c r="F2415" t="s">
        <v>6139</v>
      </c>
      <c r="G2415" t="s">
        <v>9018</v>
      </c>
    </row>
    <row r="2416" spans="1:7" x14ac:dyDescent="0.3">
      <c r="A2416" t="s">
        <v>2880</v>
      </c>
      <c r="B2416" t="s">
        <v>3568</v>
      </c>
      <c r="C2416" t="s">
        <v>3575</v>
      </c>
      <c r="D2416" t="s">
        <v>17</v>
      </c>
      <c r="E2416" t="s">
        <v>47</v>
      </c>
      <c r="F2416" t="s">
        <v>5860</v>
      </c>
      <c r="G2416" t="s">
        <v>9019</v>
      </c>
    </row>
    <row r="2417" spans="1:7" x14ac:dyDescent="0.3">
      <c r="A2417" t="s">
        <v>2881</v>
      </c>
      <c r="B2417" t="s">
        <v>3568</v>
      </c>
      <c r="C2417" t="s">
        <v>3575</v>
      </c>
      <c r="D2417" t="s">
        <v>17</v>
      </c>
      <c r="E2417" t="s">
        <v>48</v>
      </c>
      <c r="F2417" t="s">
        <v>5902</v>
      </c>
      <c r="G2417" t="s">
        <v>9020</v>
      </c>
    </row>
    <row r="2418" spans="1:7" x14ac:dyDescent="0.3">
      <c r="A2418" t="s">
        <v>2882</v>
      </c>
      <c r="B2418" t="s">
        <v>3568</v>
      </c>
      <c r="C2418" t="s">
        <v>3575</v>
      </c>
      <c r="D2418" t="s">
        <v>17</v>
      </c>
      <c r="E2418" t="s">
        <v>49</v>
      </c>
      <c r="F2418" t="s">
        <v>6152</v>
      </c>
      <c r="G2418" t="s">
        <v>9021</v>
      </c>
    </row>
    <row r="2419" spans="1:7" x14ac:dyDescent="0.3">
      <c r="A2419" t="s">
        <v>2883</v>
      </c>
      <c r="B2419" t="s">
        <v>3568</v>
      </c>
      <c r="C2419" t="s">
        <v>3575</v>
      </c>
      <c r="D2419" t="s">
        <v>17</v>
      </c>
      <c r="E2419" t="s">
        <v>50</v>
      </c>
      <c r="F2419" t="s">
        <v>5826</v>
      </c>
      <c r="G2419" t="s">
        <v>9022</v>
      </c>
    </row>
    <row r="2420" spans="1:7" x14ac:dyDescent="0.3">
      <c r="A2420" t="s">
        <v>2884</v>
      </c>
      <c r="B2420" t="s">
        <v>3568</v>
      </c>
      <c r="C2420" t="s">
        <v>3575</v>
      </c>
      <c r="D2420" t="s">
        <v>17</v>
      </c>
      <c r="E2420" t="s">
        <v>51</v>
      </c>
      <c r="F2420" t="s">
        <v>5914</v>
      </c>
      <c r="G2420" t="s">
        <v>9023</v>
      </c>
    </row>
    <row r="2421" spans="1:7" x14ac:dyDescent="0.3">
      <c r="A2421" t="s">
        <v>2885</v>
      </c>
      <c r="B2421" t="s">
        <v>3568</v>
      </c>
      <c r="C2421" t="s">
        <v>3575</v>
      </c>
      <c r="D2421" t="s">
        <v>17</v>
      </c>
      <c r="E2421" t="s">
        <v>52</v>
      </c>
      <c r="F2421" t="s">
        <v>5930</v>
      </c>
      <c r="G2421" t="s">
        <v>9024</v>
      </c>
    </row>
    <row r="2422" spans="1:7" x14ac:dyDescent="0.3">
      <c r="A2422" t="s">
        <v>2886</v>
      </c>
      <c r="B2422" t="s">
        <v>3568</v>
      </c>
      <c r="C2422" t="s">
        <v>3575</v>
      </c>
      <c r="D2422" t="s">
        <v>17</v>
      </c>
      <c r="E2422" t="s">
        <v>53</v>
      </c>
      <c r="F2422" t="s">
        <v>5947</v>
      </c>
      <c r="G2422" t="s">
        <v>9025</v>
      </c>
    </row>
    <row r="2423" spans="1:7" x14ac:dyDescent="0.3">
      <c r="A2423" t="s">
        <v>2887</v>
      </c>
      <c r="B2423" t="s">
        <v>3568</v>
      </c>
      <c r="C2423" t="s">
        <v>3575</v>
      </c>
      <c r="D2423" t="s">
        <v>17</v>
      </c>
      <c r="E2423" t="s">
        <v>25</v>
      </c>
      <c r="F2423" t="s">
        <v>5890</v>
      </c>
      <c r="G2423" t="s">
        <v>9026</v>
      </c>
    </row>
    <row r="2424" spans="1:7" x14ac:dyDescent="0.3">
      <c r="A2424" t="s">
        <v>2888</v>
      </c>
      <c r="B2424" t="s">
        <v>3568</v>
      </c>
      <c r="C2424" t="s">
        <v>3575</v>
      </c>
      <c r="D2424" t="s">
        <v>17</v>
      </c>
      <c r="E2424" t="s">
        <v>54</v>
      </c>
      <c r="F2424" t="s">
        <v>5829</v>
      </c>
      <c r="G2424" t="s">
        <v>9027</v>
      </c>
    </row>
    <row r="2425" spans="1:7" x14ac:dyDescent="0.3">
      <c r="A2425" t="s">
        <v>2889</v>
      </c>
      <c r="B2425" t="s">
        <v>3568</v>
      </c>
      <c r="C2425" t="s">
        <v>3575</v>
      </c>
      <c r="D2425" t="s">
        <v>17</v>
      </c>
      <c r="E2425" t="s">
        <v>55</v>
      </c>
      <c r="F2425" t="s">
        <v>5943</v>
      </c>
      <c r="G2425" t="s">
        <v>9028</v>
      </c>
    </row>
    <row r="2426" spans="1:7" x14ac:dyDescent="0.3">
      <c r="A2426" t="s">
        <v>2890</v>
      </c>
      <c r="B2426" t="s">
        <v>3568</v>
      </c>
      <c r="C2426" t="s">
        <v>3575</v>
      </c>
      <c r="D2426" t="s">
        <v>17</v>
      </c>
      <c r="E2426" t="s">
        <v>56</v>
      </c>
      <c r="F2426" t="s">
        <v>6017</v>
      </c>
      <c r="G2426" t="s">
        <v>9029</v>
      </c>
    </row>
    <row r="2427" spans="1:7" x14ac:dyDescent="0.3">
      <c r="A2427" t="s">
        <v>2891</v>
      </c>
      <c r="B2427" t="s">
        <v>3568</v>
      </c>
      <c r="C2427" t="s">
        <v>3575</v>
      </c>
      <c r="D2427" t="s">
        <v>17</v>
      </c>
      <c r="E2427" t="s">
        <v>57</v>
      </c>
      <c r="F2427" t="s">
        <v>6156</v>
      </c>
      <c r="G2427" t="s">
        <v>9030</v>
      </c>
    </row>
    <row r="2428" spans="1:7" x14ac:dyDescent="0.3">
      <c r="A2428" t="s">
        <v>2892</v>
      </c>
      <c r="B2428" t="s">
        <v>3568</v>
      </c>
      <c r="C2428" t="s">
        <v>3575</v>
      </c>
      <c r="D2428" t="s">
        <v>17</v>
      </c>
      <c r="E2428" t="s">
        <v>58</v>
      </c>
      <c r="F2428" t="s">
        <v>5932</v>
      </c>
      <c r="G2428" t="s">
        <v>9031</v>
      </c>
    </row>
    <row r="2429" spans="1:7" x14ac:dyDescent="0.3">
      <c r="A2429" t="s">
        <v>2893</v>
      </c>
      <c r="B2429" t="s">
        <v>3568</v>
      </c>
      <c r="C2429" t="s">
        <v>3575</v>
      </c>
      <c r="D2429" t="s">
        <v>17</v>
      </c>
      <c r="E2429" t="s">
        <v>59</v>
      </c>
      <c r="F2429" t="s">
        <v>5848</v>
      </c>
      <c r="G2429" t="s">
        <v>9032</v>
      </c>
    </row>
    <row r="2430" spans="1:7" x14ac:dyDescent="0.3">
      <c r="A2430" t="s">
        <v>2894</v>
      </c>
      <c r="B2430" t="s">
        <v>3568</v>
      </c>
      <c r="C2430" t="s">
        <v>3575</v>
      </c>
      <c r="D2430" t="s">
        <v>17</v>
      </c>
      <c r="E2430" t="s">
        <v>60</v>
      </c>
      <c r="F2430" t="s">
        <v>5978</v>
      </c>
      <c r="G2430" t="s">
        <v>9033</v>
      </c>
    </row>
    <row r="2431" spans="1:7" x14ac:dyDescent="0.3">
      <c r="A2431" t="s">
        <v>2895</v>
      </c>
      <c r="B2431" t="s">
        <v>3568</v>
      </c>
      <c r="C2431" t="s">
        <v>3575</v>
      </c>
      <c r="D2431" t="s">
        <v>17</v>
      </c>
      <c r="E2431" t="s">
        <v>61</v>
      </c>
      <c r="F2431" t="s">
        <v>6100</v>
      </c>
      <c r="G2431" t="s">
        <v>9034</v>
      </c>
    </row>
    <row r="2432" spans="1:7" x14ac:dyDescent="0.3">
      <c r="A2432" t="s">
        <v>2896</v>
      </c>
      <c r="B2432" t="s">
        <v>3568</v>
      </c>
      <c r="C2432" t="s">
        <v>3575</v>
      </c>
      <c r="D2432" t="s">
        <v>17</v>
      </c>
      <c r="E2432" t="s">
        <v>21</v>
      </c>
      <c r="F2432" t="s">
        <v>6014</v>
      </c>
      <c r="G2432" t="s">
        <v>9035</v>
      </c>
    </row>
    <row r="2433" spans="1:7" x14ac:dyDescent="0.3">
      <c r="A2433" t="s">
        <v>2897</v>
      </c>
      <c r="B2433" t="s">
        <v>3568</v>
      </c>
      <c r="C2433" t="s">
        <v>3575</v>
      </c>
      <c r="D2433" t="s">
        <v>17</v>
      </c>
      <c r="E2433" t="s">
        <v>62</v>
      </c>
      <c r="F2433" t="s">
        <v>5883</v>
      </c>
      <c r="G2433" t="s">
        <v>9036</v>
      </c>
    </row>
    <row r="2434" spans="1:7" x14ac:dyDescent="0.3">
      <c r="A2434" t="s">
        <v>2898</v>
      </c>
      <c r="B2434" t="s">
        <v>3568</v>
      </c>
      <c r="C2434" t="s">
        <v>3575</v>
      </c>
      <c r="D2434" t="s">
        <v>17</v>
      </c>
      <c r="E2434" t="s">
        <v>63</v>
      </c>
      <c r="F2434" t="s">
        <v>5996</v>
      </c>
      <c r="G2434" t="s">
        <v>9037</v>
      </c>
    </row>
    <row r="2435" spans="1:7" x14ac:dyDescent="0.3">
      <c r="A2435" t="s">
        <v>2899</v>
      </c>
      <c r="B2435" t="s">
        <v>3568</v>
      </c>
      <c r="C2435" t="s">
        <v>3575</v>
      </c>
      <c r="D2435" t="s">
        <v>17</v>
      </c>
      <c r="E2435" t="s">
        <v>64</v>
      </c>
      <c r="F2435" t="s">
        <v>6059</v>
      </c>
      <c r="G2435" t="s">
        <v>9038</v>
      </c>
    </row>
    <row r="2436" spans="1:7" x14ac:dyDescent="0.3">
      <c r="A2436" t="s">
        <v>2900</v>
      </c>
      <c r="B2436" t="s">
        <v>3568</v>
      </c>
      <c r="C2436" t="s">
        <v>3575</v>
      </c>
      <c r="D2436" t="s">
        <v>17</v>
      </c>
      <c r="E2436" t="s">
        <v>65</v>
      </c>
      <c r="F2436" t="s">
        <v>6093</v>
      </c>
      <c r="G2436" t="s">
        <v>9039</v>
      </c>
    </row>
    <row r="2437" spans="1:7" x14ac:dyDescent="0.3">
      <c r="A2437" t="s">
        <v>2901</v>
      </c>
      <c r="B2437" t="s">
        <v>3568</v>
      </c>
      <c r="C2437" t="s">
        <v>3575</v>
      </c>
      <c r="D2437" t="s">
        <v>17</v>
      </c>
      <c r="E2437" t="s">
        <v>26</v>
      </c>
      <c r="F2437" t="s">
        <v>6153</v>
      </c>
      <c r="G2437" t="s">
        <v>9040</v>
      </c>
    </row>
    <row r="2438" spans="1:7" x14ac:dyDescent="0.3">
      <c r="A2438" t="s">
        <v>2902</v>
      </c>
      <c r="B2438" t="s">
        <v>3568</v>
      </c>
      <c r="C2438" t="s">
        <v>3575</v>
      </c>
      <c r="D2438" t="s">
        <v>17</v>
      </c>
      <c r="E2438" t="s">
        <v>66</v>
      </c>
      <c r="F2438" t="s">
        <v>5852</v>
      </c>
      <c r="G2438" t="s">
        <v>9041</v>
      </c>
    </row>
    <row r="2439" spans="1:7" x14ac:dyDescent="0.3">
      <c r="A2439" t="s">
        <v>2903</v>
      </c>
      <c r="B2439" t="s">
        <v>3568</v>
      </c>
      <c r="C2439" t="s">
        <v>3575</v>
      </c>
      <c r="D2439" t="s">
        <v>17</v>
      </c>
      <c r="E2439" t="s">
        <v>67</v>
      </c>
      <c r="F2439" t="s">
        <v>5886</v>
      </c>
      <c r="G2439" t="s">
        <v>9042</v>
      </c>
    </row>
    <row r="2440" spans="1:7" x14ac:dyDescent="0.3">
      <c r="A2440" t="s">
        <v>2904</v>
      </c>
      <c r="B2440" t="s">
        <v>3568</v>
      </c>
      <c r="C2440" t="s">
        <v>3575</v>
      </c>
      <c r="D2440" t="s">
        <v>17</v>
      </c>
      <c r="E2440" t="s">
        <v>68</v>
      </c>
      <c r="F2440" t="s">
        <v>5937</v>
      </c>
      <c r="G2440" t="s">
        <v>9043</v>
      </c>
    </row>
    <row r="2441" spans="1:7" x14ac:dyDescent="0.3">
      <c r="A2441" t="s">
        <v>2905</v>
      </c>
      <c r="B2441" t="s">
        <v>3568</v>
      </c>
      <c r="C2441" t="s">
        <v>3575</v>
      </c>
      <c r="D2441" t="s">
        <v>17</v>
      </c>
      <c r="E2441" t="s">
        <v>69</v>
      </c>
      <c r="F2441" t="s">
        <v>6051</v>
      </c>
      <c r="G2441" t="s">
        <v>9044</v>
      </c>
    </row>
    <row r="2442" spans="1:7" x14ac:dyDescent="0.3">
      <c r="A2442" t="s">
        <v>2906</v>
      </c>
      <c r="B2442" t="s">
        <v>3568</v>
      </c>
      <c r="C2442" t="s">
        <v>3575</v>
      </c>
      <c r="D2442" t="s">
        <v>17</v>
      </c>
      <c r="E2442" t="s">
        <v>70</v>
      </c>
      <c r="F2442" t="s">
        <v>6079</v>
      </c>
      <c r="G2442" t="s">
        <v>9045</v>
      </c>
    </row>
    <row r="2443" spans="1:7" x14ac:dyDescent="0.3">
      <c r="A2443" t="s">
        <v>2907</v>
      </c>
      <c r="B2443" t="s">
        <v>3568</v>
      </c>
      <c r="C2443" t="s">
        <v>3575</v>
      </c>
      <c r="D2443" t="s">
        <v>17</v>
      </c>
      <c r="E2443" t="s">
        <v>71</v>
      </c>
      <c r="F2443" t="s">
        <v>6161</v>
      </c>
      <c r="G2443" t="s">
        <v>9046</v>
      </c>
    </row>
    <row r="2444" spans="1:7" x14ac:dyDescent="0.3">
      <c r="A2444" t="s">
        <v>2908</v>
      </c>
      <c r="B2444" t="s">
        <v>3568</v>
      </c>
      <c r="C2444" t="s">
        <v>3575</v>
      </c>
      <c r="D2444" t="s">
        <v>17</v>
      </c>
      <c r="E2444" t="s">
        <v>72</v>
      </c>
      <c r="F2444" t="s">
        <v>5936</v>
      </c>
      <c r="G2444" t="s">
        <v>9047</v>
      </c>
    </row>
    <row r="2445" spans="1:7" x14ac:dyDescent="0.3">
      <c r="A2445" t="s">
        <v>2909</v>
      </c>
      <c r="B2445" t="s">
        <v>3568</v>
      </c>
      <c r="C2445" t="s">
        <v>3575</v>
      </c>
      <c r="D2445" t="s">
        <v>17</v>
      </c>
      <c r="E2445" t="s">
        <v>73</v>
      </c>
      <c r="F2445" t="s">
        <v>5973</v>
      </c>
      <c r="G2445" t="s">
        <v>9048</v>
      </c>
    </row>
    <row r="2446" spans="1:7" x14ac:dyDescent="0.3">
      <c r="A2446" t="s">
        <v>2910</v>
      </c>
      <c r="B2446" t="s">
        <v>3568</v>
      </c>
      <c r="C2446" t="s">
        <v>3575</v>
      </c>
      <c r="D2446" t="s">
        <v>17</v>
      </c>
      <c r="E2446" t="s">
        <v>74</v>
      </c>
      <c r="F2446" t="s">
        <v>5845</v>
      </c>
      <c r="G2446" t="s">
        <v>9049</v>
      </c>
    </row>
    <row r="2447" spans="1:7" x14ac:dyDescent="0.3">
      <c r="A2447" t="s">
        <v>2911</v>
      </c>
      <c r="B2447" t="s">
        <v>3568</v>
      </c>
      <c r="C2447" t="s">
        <v>3575</v>
      </c>
      <c r="D2447" t="s">
        <v>17</v>
      </c>
      <c r="E2447" t="s">
        <v>75</v>
      </c>
      <c r="F2447" t="s">
        <v>6090</v>
      </c>
      <c r="G2447" t="s">
        <v>9050</v>
      </c>
    </row>
    <row r="2448" spans="1:7" x14ac:dyDescent="0.3">
      <c r="A2448" t="s">
        <v>2912</v>
      </c>
      <c r="B2448" t="s">
        <v>3568</v>
      </c>
      <c r="C2448" t="s">
        <v>3575</v>
      </c>
      <c r="D2448" t="s">
        <v>17</v>
      </c>
      <c r="E2448" t="s">
        <v>76</v>
      </c>
      <c r="F2448" t="s">
        <v>6105</v>
      </c>
      <c r="G2448" t="s">
        <v>9051</v>
      </c>
    </row>
    <row r="2449" spans="1:7" x14ac:dyDescent="0.3">
      <c r="A2449" t="s">
        <v>2913</v>
      </c>
      <c r="B2449" t="s">
        <v>3568</v>
      </c>
      <c r="C2449" t="s">
        <v>3575</v>
      </c>
      <c r="D2449" t="s">
        <v>17</v>
      </c>
      <c r="E2449" t="s">
        <v>77</v>
      </c>
      <c r="F2449" t="s">
        <v>5944</v>
      </c>
      <c r="G2449" t="s">
        <v>9052</v>
      </c>
    </row>
    <row r="2450" spans="1:7" x14ac:dyDescent="0.3">
      <c r="A2450" t="s">
        <v>2914</v>
      </c>
      <c r="B2450" t="s">
        <v>3568</v>
      </c>
      <c r="C2450" t="s">
        <v>3575</v>
      </c>
      <c r="D2450" t="s">
        <v>17</v>
      </c>
      <c r="E2450" t="s">
        <v>78</v>
      </c>
      <c r="F2450" t="s">
        <v>5837</v>
      </c>
      <c r="G2450" t="s">
        <v>9053</v>
      </c>
    </row>
    <row r="2451" spans="1:7" x14ac:dyDescent="0.3">
      <c r="A2451" t="s">
        <v>2915</v>
      </c>
      <c r="B2451" t="s">
        <v>3568</v>
      </c>
      <c r="C2451" t="s">
        <v>3575</v>
      </c>
      <c r="D2451" t="s">
        <v>17</v>
      </c>
      <c r="E2451" t="s">
        <v>79</v>
      </c>
      <c r="F2451" t="s">
        <v>6024</v>
      </c>
      <c r="G2451" t="s">
        <v>9054</v>
      </c>
    </row>
    <row r="2452" spans="1:7" x14ac:dyDescent="0.3">
      <c r="A2452" t="s">
        <v>2916</v>
      </c>
      <c r="B2452" t="s">
        <v>3568</v>
      </c>
      <c r="C2452" t="s">
        <v>3575</v>
      </c>
      <c r="D2452" t="s">
        <v>17</v>
      </c>
      <c r="E2452" t="s">
        <v>80</v>
      </c>
      <c r="F2452" t="s">
        <v>6037</v>
      </c>
      <c r="G2452" t="s">
        <v>9055</v>
      </c>
    </row>
    <row r="2453" spans="1:7" x14ac:dyDescent="0.3">
      <c r="A2453" t="s">
        <v>2917</v>
      </c>
      <c r="B2453" t="s">
        <v>3568</v>
      </c>
      <c r="C2453" t="s">
        <v>3575</v>
      </c>
      <c r="D2453" t="s">
        <v>17</v>
      </c>
      <c r="E2453" t="s">
        <v>81</v>
      </c>
      <c r="F2453" t="s">
        <v>6166</v>
      </c>
      <c r="G2453" t="s">
        <v>9056</v>
      </c>
    </row>
    <row r="2454" spans="1:7" x14ac:dyDescent="0.3">
      <c r="A2454" t="s">
        <v>2918</v>
      </c>
      <c r="B2454" t="s">
        <v>3568</v>
      </c>
      <c r="C2454" t="s">
        <v>3575</v>
      </c>
      <c r="D2454" t="s">
        <v>17</v>
      </c>
      <c r="E2454" t="s">
        <v>82</v>
      </c>
      <c r="F2454" t="s">
        <v>6074</v>
      </c>
      <c r="G2454" t="s">
        <v>9057</v>
      </c>
    </row>
    <row r="2455" spans="1:7" x14ac:dyDescent="0.3">
      <c r="A2455" t="s">
        <v>2919</v>
      </c>
      <c r="B2455" t="s">
        <v>3568</v>
      </c>
      <c r="C2455" t="s">
        <v>3575</v>
      </c>
      <c r="D2455" t="s">
        <v>17</v>
      </c>
      <c r="E2455" t="s">
        <v>83</v>
      </c>
      <c r="F2455" t="s">
        <v>5843</v>
      </c>
      <c r="G2455" t="s">
        <v>9058</v>
      </c>
    </row>
    <row r="2456" spans="1:7" x14ac:dyDescent="0.3">
      <c r="A2456" t="s">
        <v>2920</v>
      </c>
      <c r="B2456" t="s">
        <v>3568</v>
      </c>
      <c r="C2456" t="s">
        <v>3575</v>
      </c>
      <c r="D2456" t="s">
        <v>17</v>
      </c>
      <c r="E2456" t="s">
        <v>84</v>
      </c>
      <c r="F2456" t="s">
        <v>5924</v>
      </c>
      <c r="G2456" t="s">
        <v>9059</v>
      </c>
    </row>
    <row r="2457" spans="1:7" x14ac:dyDescent="0.3">
      <c r="A2457" t="s">
        <v>2921</v>
      </c>
      <c r="B2457" t="s">
        <v>3568</v>
      </c>
      <c r="C2457" t="s">
        <v>3575</v>
      </c>
      <c r="D2457" t="s">
        <v>17</v>
      </c>
      <c r="E2457" t="s">
        <v>85</v>
      </c>
      <c r="F2457" t="s">
        <v>5939</v>
      </c>
      <c r="G2457" t="s">
        <v>9060</v>
      </c>
    </row>
    <row r="2458" spans="1:7" x14ac:dyDescent="0.3">
      <c r="A2458" t="s">
        <v>2922</v>
      </c>
      <c r="B2458" t="s">
        <v>3568</v>
      </c>
      <c r="C2458" t="s">
        <v>3575</v>
      </c>
      <c r="D2458" t="s">
        <v>17</v>
      </c>
      <c r="E2458" t="s">
        <v>86</v>
      </c>
      <c r="F2458" t="s">
        <v>6005</v>
      </c>
      <c r="G2458" t="s">
        <v>9061</v>
      </c>
    </row>
    <row r="2459" spans="1:7" x14ac:dyDescent="0.3">
      <c r="A2459" t="s">
        <v>2923</v>
      </c>
      <c r="B2459" t="s">
        <v>3568</v>
      </c>
      <c r="C2459" t="s">
        <v>3575</v>
      </c>
      <c r="D2459" t="s">
        <v>17</v>
      </c>
      <c r="E2459" t="s">
        <v>87</v>
      </c>
      <c r="F2459" t="s">
        <v>6101</v>
      </c>
      <c r="G2459" t="s">
        <v>9062</v>
      </c>
    </row>
    <row r="2460" spans="1:7" x14ac:dyDescent="0.3">
      <c r="A2460" t="s">
        <v>2924</v>
      </c>
      <c r="B2460" t="s">
        <v>3568</v>
      </c>
      <c r="C2460" t="s">
        <v>3575</v>
      </c>
      <c r="D2460" t="s">
        <v>17</v>
      </c>
      <c r="E2460" t="s">
        <v>88</v>
      </c>
      <c r="F2460" t="s">
        <v>5823</v>
      </c>
      <c r="G2460" t="s">
        <v>9063</v>
      </c>
    </row>
    <row r="2461" spans="1:7" x14ac:dyDescent="0.3">
      <c r="A2461" t="s">
        <v>2925</v>
      </c>
      <c r="B2461" t="s">
        <v>3568</v>
      </c>
      <c r="C2461" t="s">
        <v>3575</v>
      </c>
      <c r="D2461" t="s">
        <v>17</v>
      </c>
      <c r="E2461" t="s">
        <v>89</v>
      </c>
      <c r="F2461" t="s">
        <v>5851</v>
      </c>
      <c r="G2461" t="s">
        <v>9064</v>
      </c>
    </row>
    <row r="2462" spans="1:7" x14ac:dyDescent="0.3">
      <c r="A2462" t="s">
        <v>2926</v>
      </c>
      <c r="B2462" t="s">
        <v>3568</v>
      </c>
      <c r="C2462" t="s">
        <v>3575</v>
      </c>
      <c r="D2462" t="s">
        <v>17</v>
      </c>
      <c r="E2462" t="s">
        <v>90</v>
      </c>
      <c r="F2462" t="s">
        <v>5907</v>
      </c>
      <c r="G2462" t="s">
        <v>9065</v>
      </c>
    </row>
    <row r="2463" spans="1:7" x14ac:dyDescent="0.3">
      <c r="A2463" t="s">
        <v>2927</v>
      </c>
      <c r="B2463" t="s">
        <v>3568</v>
      </c>
      <c r="C2463" t="s">
        <v>3575</v>
      </c>
      <c r="D2463" t="s">
        <v>17</v>
      </c>
      <c r="E2463" t="s">
        <v>91</v>
      </c>
      <c r="F2463" t="s">
        <v>5908</v>
      </c>
      <c r="G2463" t="s">
        <v>9066</v>
      </c>
    </row>
    <row r="2464" spans="1:7" x14ac:dyDescent="0.3">
      <c r="A2464" t="s">
        <v>2928</v>
      </c>
      <c r="B2464" t="s">
        <v>3568</v>
      </c>
      <c r="C2464" t="s">
        <v>3575</v>
      </c>
      <c r="D2464" t="s">
        <v>17</v>
      </c>
      <c r="E2464" t="s">
        <v>92</v>
      </c>
      <c r="F2464" t="s">
        <v>6130</v>
      </c>
      <c r="G2464" t="s">
        <v>9067</v>
      </c>
    </row>
    <row r="2465" spans="1:7" x14ac:dyDescent="0.3">
      <c r="A2465" t="s">
        <v>2929</v>
      </c>
      <c r="B2465" t="s">
        <v>3568</v>
      </c>
      <c r="C2465" t="s">
        <v>3575</v>
      </c>
      <c r="D2465" t="s">
        <v>17</v>
      </c>
      <c r="E2465" t="s">
        <v>93</v>
      </c>
      <c r="F2465" t="s">
        <v>6107</v>
      </c>
      <c r="G2465" t="s">
        <v>9068</v>
      </c>
    </row>
    <row r="2466" spans="1:7" x14ac:dyDescent="0.3">
      <c r="A2466" t="s">
        <v>2930</v>
      </c>
      <c r="B2466" t="s">
        <v>3568</v>
      </c>
      <c r="C2466" t="s">
        <v>3575</v>
      </c>
      <c r="D2466" t="s">
        <v>17</v>
      </c>
      <c r="E2466" t="s">
        <v>94</v>
      </c>
      <c r="F2466" t="s">
        <v>5854</v>
      </c>
      <c r="G2466" t="s">
        <v>9069</v>
      </c>
    </row>
    <row r="2467" spans="1:7" x14ac:dyDescent="0.3">
      <c r="A2467" t="s">
        <v>2931</v>
      </c>
      <c r="B2467" t="s">
        <v>3568</v>
      </c>
      <c r="C2467" t="s">
        <v>3575</v>
      </c>
      <c r="D2467" t="s">
        <v>17</v>
      </c>
      <c r="E2467" t="s">
        <v>95</v>
      </c>
      <c r="F2467" t="s">
        <v>5963</v>
      </c>
      <c r="G2467" t="s">
        <v>9070</v>
      </c>
    </row>
    <row r="2468" spans="1:7" x14ac:dyDescent="0.3">
      <c r="A2468" t="s">
        <v>2932</v>
      </c>
      <c r="B2468" t="s">
        <v>3568</v>
      </c>
      <c r="C2468" t="s">
        <v>3575</v>
      </c>
      <c r="D2468" t="s">
        <v>17</v>
      </c>
      <c r="E2468" t="s">
        <v>96</v>
      </c>
      <c r="F2468" t="s">
        <v>6023</v>
      </c>
      <c r="G2468" t="s">
        <v>9071</v>
      </c>
    </row>
    <row r="2469" spans="1:7" x14ac:dyDescent="0.3">
      <c r="A2469" t="s">
        <v>2933</v>
      </c>
      <c r="B2469" t="s">
        <v>3568</v>
      </c>
      <c r="C2469" t="s">
        <v>3575</v>
      </c>
      <c r="D2469" t="s">
        <v>17</v>
      </c>
      <c r="E2469" t="s">
        <v>97</v>
      </c>
      <c r="F2469" t="s">
        <v>6064</v>
      </c>
      <c r="G2469" t="s">
        <v>9072</v>
      </c>
    </row>
    <row r="2470" spans="1:7" x14ac:dyDescent="0.3">
      <c r="A2470" t="s">
        <v>2934</v>
      </c>
      <c r="B2470" t="s">
        <v>3568</v>
      </c>
      <c r="C2470" t="s">
        <v>3575</v>
      </c>
      <c r="D2470" t="s">
        <v>17</v>
      </c>
      <c r="E2470" t="s">
        <v>98</v>
      </c>
      <c r="F2470" t="s">
        <v>6128</v>
      </c>
      <c r="G2470" t="s">
        <v>9073</v>
      </c>
    </row>
    <row r="2471" spans="1:7" x14ac:dyDescent="0.3">
      <c r="A2471" t="s">
        <v>2935</v>
      </c>
      <c r="B2471" t="s">
        <v>3568</v>
      </c>
      <c r="C2471" t="s">
        <v>3575</v>
      </c>
      <c r="D2471" t="s">
        <v>17</v>
      </c>
      <c r="E2471" t="s">
        <v>99</v>
      </c>
      <c r="F2471" t="s">
        <v>6075</v>
      </c>
      <c r="G2471" t="s">
        <v>9074</v>
      </c>
    </row>
    <row r="2472" spans="1:7" x14ac:dyDescent="0.3">
      <c r="A2472" t="s">
        <v>2936</v>
      </c>
      <c r="B2472" t="s">
        <v>3568</v>
      </c>
      <c r="C2472" t="s">
        <v>3575</v>
      </c>
      <c r="D2472" t="s">
        <v>17</v>
      </c>
      <c r="E2472" t="s">
        <v>100</v>
      </c>
      <c r="F2472" t="s">
        <v>5960</v>
      </c>
      <c r="G2472" t="s">
        <v>9075</v>
      </c>
    </row>
    <row r="2473" spans="1:7" x14ac:dyDescent="0.3">
      <c r="A2473" t="s">
        <v>2937</v>
      </c>
      <c r="B2473" t="s">
        <v>3568</v>
      </c>
      <c r="C2473" t="s">
        <v>3575</v>
      </c>
      <c r="D2473" t="s">
        <v>17</v>
      </c>
      <c r="E2473" t="s">
        <v>101</v>
      </c>
      <c r="F2473" t="s">
        <v>6012</v>
      </c>
      <c r="G2473" t="s">
        <v>9076</v>
      </c>
    </row>
    <row r="2474" spans="1:7" x14ac:dyDescent="0.3">
      <c r="A2474" t="s">
        <v>2938</v>
      </c>
      <c r="B2474" t="s">
        <v>3568</v>
      </c>
      <c r="C2474" t="s">
        <v>3575</v>
      </c>
      <c r="D2474" t="s">
        <v>17</v>
      </c>
      <c r="E2474" t="s">
        <v>102</v>
      </c>
      <c r="F2474" t="s">
        <v>6159</v>
      </c>
      <c r="G2474" t="s">
        <v>9077</v>
      </c>
    </row>
    <row r="2475" spans="1:7" x14ac:dyDescent="0.3">
      <c r="A2475" t="s">
        <v>2939</v>
      </c>
      <c r="B2475" t="s">
        <v>3568</v>
      </c>
      <c r="C2475" t="s">
        <v>3575</v>
      </c>
      <c r="D2475" t="s">
        <v>17</v>
      </c>
      <c r="E2475" t="s">
        <v>103</v>
      </c>
      <c r="F2475" t="s">
        <v>6081</v>
      </c>
      <c r="G2475" t="s">
        <v>9078</v>
      </c>
    </row>
    <row r="2476" spans="1:7" x14ac:dyDescent="0.3">
      <c r="A2476" t="s">
        <v>2940</v>
      </c>
      <c r="B2476" t="s">
        <v>3568</v>
      </c>
      <c r="C2476" t="s">
        <v>3575</v>
      </c>
      <c r="D2476" t="s">
        <v>17</v>
      </c>
      <c r="E2476" t="s">
        <v>104</v>
      </c>
      <c r="F2476" t="s">
        <v>5873</v>
      </c>
      <c r="G2476" t="s">
        <v>9079</v>
      </c>
    </row>
    <row r="2477" spans="1:7" x14ac:dyDescent="0.3">
      <c r="A2477" t="s">
        <v>2941</v>
      </c>
      <c r="B2477" t="s">
        <v>3568</v>
      </c>
      <c r="C2477" t="s">
        <v>3575</v>
      </c>
      <c r="D2477" t="s">
        <v>17</v>
      </c>
      <c r="E2477" t="s">
        <v>105</v>
      </c>
      <c r="F2477" t="s">
        <v>5877</v>
      </c>
      <c r="G2477" t="s">
        <v>9080</v>
      </c>
    </row>
    <row r="2478" spans="1:7" x14ac:dyDescent="0.3">
      <c r="A2478" t="s">
        <v>2942</v>
      </c>
      <c r="B2478" t="s">
        <v>3568</v>
      </c>
      <c r="C2478" t="s">
        <v>3575</v>
      </c>
      <c r="D2478" t="s">
        <v>17</v>
      </c>
      <c r="E2478" t="s">
        <v>106</v>
      </c>
      <c r="F2478" t="s">
        <v>5882</v>
      </c>
      <c r="G2478" t="s">
        <v>9081</v>
      </c>
    </row>
    <row r="2479" spans="1:7" x14ac:dyDescent="0.3">
      <c r="A2479" t="s">
        <v>2943</v>
      </c>
      <c r="B2479" t="s">
        <v>3568</v>
      </c>
      <c r="C2479" t="s">
        <v>3575</v>
      </c>
      <c r="D2479" t="s">
        <v>17</v>
      </c>
      <c r="E2479" t="s">
        <v>107</v>
      </c>
      <c r="F2479" t="s">
        <v>5903</v>
      </c>
      <c r="G2479" t="s">
        <v>9082</v>
      </c>
    </row>
    <row r="2480" spans="1:7" x14ac:dyDescent="0.3">
      <c r="A2480" t="s">
        <v>2944</v>
      </c>
      <c r="B2480" t="s">
        <v>3568</v>
      </c>
      <c r="C2480" t="s">
        <v>3575</v>
      </c>
      <c r="D2480" t="s">
        <v>17</v>
      </c>
      <c r="E2480" t="s">
        <v>108</v>
      </c>
      <c r="F2480" t="s">
        <v>5922</v>
      </c>
      <c r="G2480" t="s">
        <v>9083</v>
      </c>
    </row>
    <row r="2481" spans="1:7" x14ac:dyDescent="0.3">
      <c r="A2481" t="s">
        <v>2945</v>
      </c>
      <c r="B2481" t="s">
        <v>3568</v>
      </c>
      <c r="C2481" t="s">
        <v>3575</v>
      </c>
      <c r="D2481" t="s">
        <v>17</v>
      </c>
      <c r="E2481" t="s">
        <v>109</v>
      </c>
      <c r="F2481" t="s">
        <v>5955</v>
      </c>
      <c r="G2481" t="s">
        <v>9084</v>
      </c>
    </row>
    <row r="2482" spans="1:7" x14ac:dyDescent="0.3">
      <c r="A2482" t="s">
        <v>2946</v>
      </c>
      <c r="B2482" t="s">
        <v>3568</v>
      </c>
      <c r="C2482" t="s">
        <v>3575</v>
      </c>
      <c r="D2482" t="s">
        <v>17</v>
      </c>
      <c r="E2482" t="s">
        <v>110</v>
      </c>
      <c r="F2482" t="s">
        <v>5981</v>
      </c>
      <c r="G2482" t="s">
        <v>9085</v>
      </c>
    </row>
    <row r="2483" spans="1:7" x14ac:dyDescent="0.3">
      <c r="A2483" t="s">
        <v>2947</v>
      </c>
      <c r="B2483" t="s">
        <v>3568</v>
      </c>
      <c r="C2483" t="s">
        <v>3575</v>
      </c>
      <c r="D2483" t="s">
        <v>17</v>
      </c>
      <c r="E2483" t="s">
        <v>111</v>
      </c>
      <c r="F2483" t="s">
        <v>5985</v>
      </c>
      <c r="G2483" t="s">
        <v>9086</v>
      </c>
    </row>
    <row r="2484" spans="1:7" x14ac:dyDescent="0.3">
      <c r="A2484" t="s">
        <v>2948</v>
      </c>
      <c r="B2484" t="s">
        <v>3568</v>
      </c>
      <c r="C2484" t="s">
        <v>3575</v>
      </c>
      <c r="D2484" t="s">
        <v>17</v>
      </c>
      <c r="E2484" t="s">
        <v>112</v>
      </c>
      <c r="F2484" t="s">
        <v>5997</v>
      </c>
      <c r="G2484" t="s">
        <v>9087</v>
      </c>
    </row>
    <row r="2485" spans="1:7" x14ac:dyDescent="0.3">
      <c r="A2485" t="s">
        <v>2949</v>
      </c>
      <c r="B2485" t="s">
        <v>3568</v>
      </c>
      <c r="C2485" t="s">
        <v>3575</v>
      </c>
      <c r="D2485" t="s">
        <v>17</v>
      </c>
      <c r="E2485" t="s">
        <v>113</v>
      </c>
      <c r="F2485" t="s">
        <v>6010</v>
      </c>
      <c r="G2485" t="s">
        <v>9088</v>
      </c>
    </row>
    <row r="2486" spans="1:7" x14ac:dyDescent="0.3">
      <c r="A2486" t="s">
        <v>2950</v>
      </c>
      <c r="B2486" t="s">
        <v>3568</v>
      </c>
      <c r="C2486" t="s">
        <v>3575</v>
      </c>
      <c r="D2486" t="s">
        <v>17</v>
      </c>
      <c r="E2486" t="s">
        <v>114</v>
      </c>
      <c r="F2486" t="s">
        <v>6038</v>
      </c>
      <c r="G2486" t="s">
        <v>9089</v>
      </c>
    </row>
    <row r="2487" spans="1:7" x14ac:dyDescent="0.3">
      <c r="A2487" t="s">
        <v>2951</v>
      </c>
      <c r="B2487" t="s">
        <v>3568</v>
      </c>
      <c r="C2487" t="s">
        <v>3575</v>
      </c>
      <c r="D2487" t="s">
        <v>17</v>
      </c>
      <c r="E2487" t="s">
        <v>115</v>
      </c>
      <c r="F2487" t="s">
        <v>6040</v>
      </c>
      <c r="G2487" t="s">
        <v>9090</v>
      </c>
    </row>
    <row r="2488" spans="1:7" x14ac:dyDescent="0.3">
      <c r="A2488" t="s">
        <v>2952</v>
      </c>
      <c r="B2488" t="s">
        <v>3568</v>
      </c>
      <c r="C2488" t="s">
        <v>3575</v>
      </c>
      <c r="D2488" t="s">
        <v>17</v>
      </c>
      <c r="E2488" t="s">
        <v>116</v>
      </c>
      <c r="F2488" t="s">
        <v>6077</v>
      </c>
      <c r="G2488" t="s">
        <v>9091</v>
      </c>
    </row>
    <row r="2489" spans="1:7" x14ac:dyDescent="0.3">
      <c r="A2489" t="s">
        <v>2953</v>
      </c>
      <c r="B2489" t="s">
        <v>3568</v>
      </c>
      <c r="C2489" t="s">
        <v>3575</v>
      </c>
      <c r="D2489" t="s">
        <v>17</v>
      </c>
      <c r="E2489" t="s">
        <v>117</v>
      </c>
      <c r="F2489" t="s">
        <v>6087</v>
      </c>
      <c r="G2489" t="s">
        <v>9092</v>
      </c>
    </row>
    <row r="2490" spans="1:7" x14ac:dyDescent="0.3">
      <c r="A2490" t="s">
        <v>2954</v>
      </c>
      <c r="B2490" t="s">
        <v>3568</v>
      </c>
      <c r="C2490" t="s">
        <v>3575</v>
      </c>
      <c r="D2490" t="s">
        <v>17</v>
      </c>
      <c r="E2490" t="s">
        <v>118</v>
      </c>
      <c r="F2490" t="s">
        <v>6088</v>
      </c>
      <c r="G2490" t="s">
        <v>9093</v>
      </c>
    </row>
    <row r="2491" spans="1:7" x14ac:dyDescent="0.3">
      <c r="A2491" t="s">
        <v>2955</v>
      </c>
      <c r="B2491" t="s">
        <v>3568</v>
      </c>
      <c r="C2491" t="s">
        <v>3575</v>
      </c>
      <c r="D2491" t="s">
        <v>17</v>
      </c>
      <c r="E2491" t="s">
        <v>119</v>
      </c>
      <c r="F2491" t="s">
        <v>6124</v>
      </c>
      <c r="G2491" t="s">
        <v>9094</v>
      </c>
    </row>
    <row r="2492" spans="1:7" x14ac:dyDescent="0.3">
      <c r="A2492" t="s">
        <v>2956</v>
      </c>
      <c r="B2492" t="s">
        <v>3568</v>
      </c>
      <c r="C2492" t="s">
        <v>3575</v>
      </c>
      <c r="D2492" t="s">
        <v>17</v>
      </c>
      <c r="E2492" t="s">
        <v>120</v>
      </c>
      <c r="F2492" t="s">
        <v>6041</v>
      </c>
      <c r="G2492" t="s">
        <v>9095</v>
      </c>
    </row>
    <row r="2493" spans="1:7" x14ac:dyDescent="0.3">
      <c r="A2493" t="s">
        <v>2957</v>
      </c>
      <c r="B2493" t="s">
        <v>3568</v>
      </c>
      <c r="C2493" t="s">
        <v>3575</v>
      </c>
      <c r="D2493" t="s">
        <v>17</v>
      </c>
      <c r="E2493" t="s">
        <v>121</v>
      </c>
      <c r="F2493" t="s">
        <v>5940</v>
      </c>
      <c r="G2493" t="s">
        <v>9096</v>
      </c>
    </row>
    <row r="2494" spans="1:7" x14ac:dyDescent="0.3">
      <c r="A2494" t="s">
        <v>2958</v>
      </c>
      <c r="B2494" t="s">
        <v>3568</v>
      </c>
      <c r="C2494" t="s">
        <v>3575</v>
      </c>
      <c r="D2494" t="s">
        <v>17</v>
      </c>
      <c r="E2494" t="s">
        <v>122</v>
      </c>
      <c r="F2494" t="s">
        <v>5962</v>
      </c>
      <c r="G2494" t="s">
        <v>9097</v>
      </c>
    </row>
    <row r="2495" spans="1:7" x14ac:dyDescent="0.3">
      <c r="A2495" t="s">
        <v>2959</v>
      </c>
      <c r="B2495" t="s">
        <v>3568</v>
      </c>
      <c r="C2495" t="s">
        <v>3575</v>
      </c>
      <c r="D2495" t="s">
        <v>17</v>
      </c>
      <c r="E2495" t="s">
        <v>123</v>
      </c>
      <c r="F2495" t="s">
        <v>5986</v>
      </c>
      <c r="G2495" t="s">
        <v>9098</v>
      </c>
    </row>
    <row r="2496" spans="1:7" x14ac:dyDescent="0.3">
      <c r="A2496" t="s">
        <v>2960</v>
      </c>
      <c r="B2496" t="s">
        <v>3568</v>
      </c>
      <c r="C2496" t="s">
        <v>3575</v>
      </c>
      <c r="D2496" t="s">
        <v>17</v>
      </c>
      <c r="E2496" t="s">
        <v>124</v>
      </c>
      <c r="F2496" t="s">
        <v>6002</v>
      </c>
      <c r="G2496" t="s">
        <v>9099</v>
      </c>
    </row>
    <row r="2497" spans="1:7" x14ac:dyDescent="0.3">
      <c r="A2497" t="s">
        <v>2961</v>
      </c>
      <c r="B2497" t="s">
        <v>3568</v>
      </c>
      <c r="C2497" t="s">
        <v>3575</v>
      </c>
      <c r="D2497" t="s">
        <v>17</v>
      </c>
      <c r="E2497" t="s">
        <v>125</v>
      </c>
      <c r="F2497" t="s">
        <v>6025</v>
      </c>
      <c r="G2497" t="s">
        <v>9100</v>
      </c>
    </row>
    <row r="2498" spans="1:7" x14ac:dyDescent="0.3">
      <c r="A2498" t="s">
        <v>2962</v>
      </c>
      <c r="B2498" t="s">
        <v>3568</v>
      </c>
      <c r="C2498" t="s">
        <v>3575</v>
      </c>
      <c r="D2498" t="s">
        <v>17</v>
      </c>
      <c r="E2498" t="s">
        <v>126</v>
      </c>
      <c r="F2498" t="s">
        <v>6108</v>
      </c>
      <c r="G2498" t="s">
        <v>9101</v>
      </c>
    </row>
    <row r="2499" spans="1:7" x14ac:dyDescent="0.3">
      <c r="A2499" t="s">
        <v>2963</v>
      </c>
      <c r="B2499" t="s">
        <v>3568</v>
      </c>
      <c r="C2499" t="s">
        <v>3575</v>
      </c>
      <c r="D2499" t="s">
        <v>17</v>
      </c>
      <c r="E2499" t="s">
        <v>127</v>
      </c>
      <c r="F2499" t="s">
        <v>5861</v>
      </c>
      <c r="G2499" t="s">
        <v>9102</v>
      </c>
    </row>
    <row r="2500" spans="1:7" x14ac:dyDescent="0.3">
      <c r="A2500" t="s">
        <v>2964</v>
      </c>
      <c r="B2500" t="s">
        <v>3568</v>
      </c>
      <c r="C2500" t="s">
        <v>3575</v>
      </c>
      <c r="D2500" t="s">
        <v>17</v>
      </c>
      <c r="E2500" t="s">
        <v>128</v>
      </c>
      <c r="F2500" t="s">
        <v>5866</v>
      </c>
      <c r="G2500" t="s">
        <v>9103</v>
      </c>
    </row>
    <row r="2501" spans="1:7" x14ac:dyDescent="0.3">
      <c r="A2501" t="s">
        <v>2965</v>
      </c>
      <c r="B2501" t="s">
        <v>3568</v>
      </c>
      <c r="C2501" t="s">
        <v>3575</v>
      </c>
      <c r="D2501" t="s">
        <v>17</v>
      </c>
      <c r="E2501" t="s">
        <v>129</v>
      </c>
      <c r="F2501" t="s">
        <v>5968</v>
      </c>
      <c r="G2501" t="s">
        <v>9104</v>
      </c>
    </row>
    <row r="2502" spans="1:7" x14ac:dyDescent="0.3">
      <c r="A2502" t="s">
        <v>2966</v>
      </c>
      <c r="B2502" t="s">
        <v>3568</v>
      </c>
      <c r="C2502" t="s">
        <v>3575</v>
      </c>
      <c r="D2502" t="s">
        <v>17</v>
      </c>
      <c r="E2502" t="s">
        <v>130</v>
      </c>
      <c r="F2502" t="s">
        <v>6000</v>
      </c>
      <c r="G2502" t="s">
        <v>9105</v>
      </c>
    </row>
    <row r="2503" spans="1:7" x14ac:dyDescent="0.3">
      <c r="A2503" t="s">
        <v>2967</v>
      </c>
      <c r="B2503" t="s">
        <v>3568</v>
      </c>
      <c r="C2503" t="s">
        <v>3575</v>
      </c>
      <c r="D2503" t="s">
        <v>17</v>
      </c>
      <c r="E2503" t="s">
        <v>131</v>
      </c>
      <c r="F2503" t="s">
        <v>6021</v>
      </c>
      <c r="G2503" t="s">
        <v>9106</v>
      </c>
    </row>
    <row r="2504" spans="1:7" x14ac:dyDescent="0.3">
      <c r="A2504" t="s">
        <v>2968</v>
      </c>
      <c r="B2504" t="s">
        <v>3568</v>
      </c>
      <c r="C2504" t="s">
        <v>3575</v>
      </c>
      <c r="D2504" t="s">
        <v>17</v>
      </c>
      <c r="E2504" t="s">
        <v>132</v>
      </c>
      <c r="F2504" t="s">
        <v>6035</v>
      </c>
      <c r="G2504" t="s">
        <v>9107</v>
      </c>
    </row>
    <row r="2505" spans="1:7" x14ac:dyDescent="0.3">
      <c r="A2505" t="s">
        <v>2969</v>
      </c>
      <c r="B2505" t="s">
        <v>3568</v>
      </c>
      <c r="C2505" t="s">
        <v>3575</v>
      </c>
      <c r="D2505" t="s">
        <v>17</v>
      </c>
      <c r="E2505" t="s">
        <v>133</v>
      </c>
      <c r="F2505" t="s">
        <v>6045</v>
      </c>
      <c r="G2505" t="s">
        <v>9108</v>
      </c>
    </row>
    <row r="2506" spans="1:7" x14ac:dyDescent="0.3">
      <c r="A2506" t="s">
        <v>2970</v>
      </c>
      <c r="B2506" t="s">
        <v>3568</v>
      </c>
      <c r="C2506" t="s">
        <v>3575</v>
      </c>
      <c r="D2506" t="s">
        <v>17</v>
      </c>
      <c r="E2506" t="s">
        <v>134</v>
      </c>
      <c r="F2506" t="s">
        <v>6058</v>
      </c>
      <c r="G2506" t="s">
        <v>9109</v>
      </c>
    </row>
    <row r="2507" spans="1:7" x14ac:dyDescent="0.3">
      <c r="A2507" t="s">
        <v>2971</v>
      </c>
      <c r="B2507" t="s">
        <v>3568</v>
      </c>
      <c r="C2507" t="s">
        <v>3575</v>
      </c>
      <c r="D2507" t="s">
        <v>17</v>
      </c>
      <c r="E2507" t="s">
        <v>135</v>
      </c>
      <c r="F2507" t="s">
        <v>6126</v>
      </c>
      <c r="G2507" t="s">
        <v>9110</v>
      </c>
    </row>
    <row r="2508" spans="1:7" x14ac:dyDescent="0.3">
      <c r="A2508" t="s">
        <v>2972</v>
      </c>
      <c r="B2508" t="s">
        <v>3568</v>
      </c>
      <c r="C2508" t="s">
        <v>3575</v>
      </c>
      <c r="D2508" t="s">
        <v>17</v>
      </c>
      <c r="E2508" t="s">
        <v>136</v>
      </c>
      <c r="F2508" t="s">
        <v>6133</v>
      </c>
      <c r="G2508" t="s">
        <v>9111</v>
      </c>
    </row>
    <row r="2509" spans="1:7" x14ac:dyDescent="0.3">
      <c r="A2509" t="s">
        <v>2973</v>
      </c>
      <c r="B2509" t="s">
        <v>3568</v>
      </c>
      <c r="C2509" t="s">
        <v>3575</v>
      </c>
      <c r="D2509" t="s">
        <v>17</v>
      </c>
      <c r="E2509" t="s">
        <v>137</v>
      </c>
      <c r="F2509" t="s">
        <v>5887</v>
      </c>
      <c r="G2509" t="s">
        <v>9112</v>
      </c>
    </row>
    <row r="2510" spans="1:7" x14ac:dyDescent="0.3">
      <c r="A2510" t="s">
        <v>2974</v>
      </c>
      <c r="B2510" t="s">
        <v>3568</v>
      </c>
      <c r="C2510" t="s">
        <v>3575</v>
      </c>
      <c r="D2510" t="s">
        <v>17</v>
      </c>
      <c r="E2510" t="s">
        <v>138</v>
      </c>
      <c r="F2510" t="s">
        <v>5899</v>
      </c>
      <c r="G2510" t="s">
        <v>9113</v>
      </c>
    </row>
    <row r="2511" spans="1:7" x14ac:dyDescent="0.3">
      <c r="A2511" t="s">
        <v>2975</v>
      </c>
      <c r="B2511" t="s">
        <v>3568</v>
      </c>
      <c r="C2511" t="s">
        <v>3575</v>
      </c>
      <c r="D2511" t="s">
        <v>17</v>
      </c>
      <c r="E2511" t="s">
        <v>139</v>
      </c>
      <c r="F2511" t="s">
        <v>5909</v>
      </c>
      <c r="G2511" t="s">
        <v>9114</v>
      </c>
    </row>
    <row r="2512" spans="1:7" x14ac:dyDescent="0.3">
      <c r="A2512" t="s">
        <v>2976</v>
      </c>
      <c r="B2512" t="s">
        <v>3568</v>
      </c>
      <c r="C2512" t="s">
        <v>3575</v>
      </c>
      <c r="D2512" t="s">
        <v>17</v>
      </c>
      <c r="E2512" t="s">
        <v>27</v>
      </c>
      <c r="F2512" t="s">
        <v>5990</v>
      </c>
      <c r="G2512" t="s">
        <v>9115</v>
      </c>
    </row>
    <row r="2513" spans="1:7" x14ac:dyDescent="0.3">
      <c r="A2513" t="s">
        <v>2977</v>
      </c>
      <c r="B2513" t="s">
        <v>3568</v>
      </c>
      <c r="C2513" t="s">
        <v>3575</v>
      </c>
      <c r="D2513" t="s">
        <v>17</v>
      </c>
      <c r="E2513" t="s">
        <v>140</v>
      </c>
      <c r="F2513" t="s">
        <v>6028</v>
      </c>
      <c r="G2513" t="s">
        <v>9116</v>
      </c>
    </row>
    <row r="2514" spans="1:7" x14ac:dyDescent="0.3">
      <c r="A2514" t="s">
        <v>2978</v>
      </c>
      <c r="B2514" t="s">
        <v>3568</v>
      </c>
      <c r="C2514" t="s">
        <v>3575</v>
      </c>
      <c r="D2514" t="s">
        <v>17</v>
      </c>
      <c r="E2514" t="s">
        <v>141</v>
      </c>
      <c r="F2514" t="s">
        <v>6031</v>
      </c>
      <c r="G2514" t="s">
        <v>9117</v>
      </c>
    </row>
    <row r="2515" spans="1:7" x14ac:dyDescent="0.3">
      <c r="A2515" t="s">
        <v>2979</v>
      </c>
      <c r="B2515" t="s">
        <v>3568</v>
      </c>
      <c r="C2515" t="s">
        <v>3575</v>
      </c>
      <c r="D2515" t="s">
        <v>17</v>
      </c>
      <c r="E2515" t="s">
        <v>142</v>
      </c>
      <c r="F2515" t="s">
        <v>6092</v>
      </c>
      <c r="G2515" t="s">
        <v>9118</v>
      </c>
    </row>
    <row r="2516" spans="1:7" x14ac:dyDescent="0.3">
      <c r="A2516" t="s">
        <v>2980</v>
      </c>
      <c r="B2516" t="s">
        <v>3568</v>
      </c>
      <c r="C2516" t="s">
        <v>3575</v>
      </c>
      <c r="D2516" t="s">
        <v>17</v>
      </c>
      <c r="E2516" t="s">
        <v>143</v>
      </c>
      <c r="F2516" t="s">
        <v>6104</v>
      </c>
      <c r="G2516" t="s">
        <v>9119</v>
      </c>
    </row>
    <row r="2517" spans="1:7" x14ac:dyDescent="0.3">
      <c r="A2517" t="s">
        <v>2981</v>
      </c>
      <c r="B2517" t="s">
        <v>3568</v>
      </c>
      <c r="C2517" t="s">
        <v>3575</v>
      </c>
      <c r="D2517" t="s">
        <v>17</v>
      </c>
      <c r="E2517" t="s">
        <v>144</v>
      </c>
      <c r="F2517" t="s">
        <v>6121</v>
      </c>
      <c r="G2517" t="s">
        <v>9120</v>
      </c>
    </row>
    <row r="2518" spans="1:7" x14ac:dyDescent="0.3">
      <c r="A2518" t="s">
        <v>2982</v>
      </c>
      <c r="B2518" t="s">
        <v>3568</v>
      </c>
      <c r="C2518" t="s">
        <v>3575</v>
      </c>
      <c r="D2518" t="s">
        <v>17</v>
      </c>
      <c r="E2518" t="s">
        <v>145</v>
      </c>
      <c r="F2518" t="s">
        <v>5855</v>
      </c>
      <c r="G2518" t="s">
        <v>9121</v>
      </c>
    </row>
    <row r="2519" spans="1:7" x14ac:dyDescent="0.3">
      <c r="A2519" t="s">
        <v>2983</v>
      </c>
      <c r="B2519" t="s">
        <v>3568</v>
      </c>
      <c r="C2519" t="s">
        <v>3575</v>
      </c>
      <c r="D2519" t="s">
        <v>17</v>
      </c>
      <c r="E2519" t="s">
        <v>146</v>
      </c>
      <c r="F2519" t="s">
        <v>5859</v>
      </c>
      <c r="G2519" t="s">
        <v>9122</v>
      </c>
    </row>
    <row r="2520" spans="1:7" x14ac:dyDescent="0.3">
      <c r="A2520" t="s">
        <v>2984</v>
      </c>
      <c r="B2520" t="s">
        <v>3568</v>
      </c>
      <c r="C2520" t="s">
        <v>3575</v>
      </c>
      <c r="D2520" t="s">
        <v>17</v>
      </c>
      <c r="E2520" t="s">
        <v>147</v>
      </c>
      <c r="F2520" t="s">
        <v>6029</v>
      </c>
      <c r="G2520" t="s">
        <v>9123</v>
      </c>
    </row>
    <row r="2521" spans="1:7" x14ac:dyDescent="0.3">
      <c r="A2521" t="s">
        <v>2985</v>
      </c>
      <c r="B2521" t="s">
        <v>3568</v>
      </c>
      <c r="C2521" t="s">
        <v>3575</v>
      </c>
      <c r="D2521" t="s">
        <v>17</v>
      </c>
      <c r="E2521" t="s">
        <v>148</v>
      </c>
      <c r="F2521" t="s">
        <v>5900</v>
      </c>
      <c r="G2521" t="s">
        <v>9124</v>
      </c>
    </row>
    <row r="2522" spans="1:7" x14ac:dyDescent="0.3">
      <c r="A2522" t="s">
        <v>2986</v>
      </c>
      <c r="B2522" t="s">
        <v>3568</v>
      </c>
      <c r="C2522" t="s">
        <v>3575</v>
      </c>
      <c r="D2522" t="s">
        <v>17</v>
      </c>
      <c r="E2522" t="s">
        <v>149</v>
      </c>
      <c r="F2522" t="s">
        <v>5926</v>
      </c>
      <c r="G2522" t="s">
        <v>9125</v>
      </c>
    </row>
    <row r="2523" spans="1:7" x14ac:dyDescent="0.3">
      <c r="A2523" t="s">
        <v>2987</v>
      </c>
      <c r="B2523" t="s">
        <v>3568</v>
      </c>
      <c r="C2523" t="s">
        <v>3575</v>
      </c>
      <c r="D2523" t="s">
        <v>17</v>
      </c>
      <c r="E2523" t="s">
        <v>150</v>
      </c>
      <c r="F2523" t="s">
        <v>5959</v>
      </c>
      <c r="G2523" t="s">
        <v>9126</v>
      </c>
    </row>
    <row r="2524" spans="1:7" x14ac:dyDescent="0.3">
      <c r="A2524" t="s">
        <v>2988</v>
      </c>
      <c r="B2524" t="s">
        <v>3568</v>
      </c>
      <c r="C2524" t="s">
        <v>3575</v>
      </c>
      <c r="D2524" t="s">
        <v>17</v>
      </c>
      <c r="E2524" t="s">
        <v>151</v>
      </c>
      <c r="F2524" t="s">
        <v>5995</v>
      </c>
      <c r="G2524" t="s">
        <v>9127</v>
      </c>
    </row>
    <row r="2525" spans="1:7" x14ac:dyDescent="0.3">
      <c r="A2525" t="s">
        <v>2989</v>
      </c>
      <c r="B2525" t="s">
        <v>3568</v>
      </c>
      <c r="C2525" t="s">
        <v>3575</v>
      </c>
      <c r="D2525" t="s">
        <v>17</v>
      </c>
      <c r="E2525" t="s">
        <v>152</v>
      </c>
      <c r="F2525" t="s">
        <v>6083</v>
      </c>
      <c r="G2525" t="s">
        <v>9128</v>
      </c>
    </row>
    <row r="2526" spans="1:7" x14ac:dyDescent="0.3">
      <c r="A2526" t="s">
        <v>2990</v>
      </c>
      <c r="B2526" t="s">
        <v>3568</v>
      </c>
      <c r="C2526" t="s">
        <v>3575</v>
      </c>
      <c r="D2526" t="s">
        <v>17</v>
      </c>
      <c r="E2526" t="s">
        <v>153</v>
      </c>
      <c r="F2526" t="s">
        <v>6097</v>
      </c>
      <c r="G2526" t="s">
        <v>9129</v>
      </c>
    </row>
    <row r="2527" spans="1:7" x14ac:dyDescent="0.3">
      <c r="A2527" t="s">
        <v>2991</v>
      </c>
      <c r="B2527" t="s">
        <v>3568</v>
      </c>
      <c r="C2527" t="s">
        <v>3575</v>
      </c>
      <c r="D2527" t="s">
        <v>17</v>
      </c>
      <c r="E2527" t="s">
        <v>154</v>
      </c>
      <c r="F2527" t="s">
        <v>6099</v>
      </c>
      <c r="G2527" t="s">
        <v>9130</v>
      </c>
    </row>
    <row r="2528" spans="1:7" x14ac:dyDescent="0.3">
      <c r="A2528" t="s">
        <v>2992</v>
      </c>
      <c r="B2528" t="s">
        <v>3568</v>
      </c>
      <c r="C2528" t="s">
        <v>3575</v>
      </c>
      <c r="D2528" t="s">
        <v>17</v>
      </c>
      <c r="E2528" t="s">
        <v>155</v>
      </c>
      <c r="F2528" t="s">
        <v>6137</v>
      </c>
      <c r="G2528" t="s">
        <v>9131</v>
      </c>
    </row>
    <row r="2529" spans="1:7" x14ac:dyDescent="0.3">
      <c r="A2529" t="s">
        <v>2993</v>
      </c>
      <c r="B2529" t="s">
        <v>3568</v>
      </c>
      <c r="C2529" t="s">
        <v>3575</v>
      </c>
      <c r="D2529" t="s">
        <v>17</v>
      </c>
      <c r="E2529" t="s">
        <v>156</v>
      </c>
      <c r="F2529" t="s">
        <v>6154</v>
      </c>
      <c r="G2529" t="s">
        <v>9132</v>
      </c>
    </row>
    <row r="2530" spans="1:7" x14ac:dyDescent="0.3">
      <c r="A2530" t="s">
        <v>2994</v>
      </c>
      <c r="B2530" t="s">
        <v>3568</v>
      </c>
      <c r="C2530" t="s">
        <v>3575</v>
      </c>
      <c r="D2530" t="s">
        <v>17</v>
      </c>
      <c r="E2530" t="s">
        <v>157</v>
      </c>
      <c r="F2530" t="s">
        <v>5961</v>
      </c>
      <c r="G2530" t="s">
        <v>9133</v>
      </c>
    </row>
    <row r="2531" spans="1:7" x14ac:dyDescent="0.3">
      <c r="A2531" t="s">
        <v>2995</v>
      </c>
      <c r="B2531" t="s">
        <v>3568</v>
      </c>
      <c r="C2531" t="s">
        <v>3575</v>
      </c>
      <c r="D2531" t="s">
        <v>17</v>
      </c>
      <c r="E2531" t="s">
        <v>158</v>
      </c>
      <c r="F2531" t="s">
        <v>5878</v>
      </c>
      <c r="G2531" t="s">
        <v>9134</v>
      </c>
    </row>
    <row r="2532" spans="1:7" x14ac:dyDescent="0.3">
      <c r="A2532" t="s">
        <v>2996</v>
      </c>
      <c r="B2532" t="s">
        <v>3568</v>
      </c>
      <c r="C2532" t="s">
        <v>3575</v>
      </c>
      <c r="D2532" t="s">
        <v>17</v>
      </c>
      <c r="E2532" t="s">
        <v>159</v>
      </c>
      <c r="F2532" t="s">
        <v>5970</v>
      </c>
      <c r="G2532" t="s">
        <v>9135</v>
      </c>
    </row>
    <row r="2533" spans="1:7" x14ac:dyDescent="0.3">
      <c r="A2533" t="s">
        <v>2997</v>
      </c>
      <c r="B2533" t="s">
        <v>3568</v>
      </c>
      <c r="C2533" t="s">
        <v>3575</v>
      </c>
      <c r="D2533" t="s">
        <v>17</v>
      </c>
      <c r="E2533" t="s">
        <v>160</v>
      </c>
      <c r="F2533" t="s">
        <v>6026</v>
      </c>
      <c r="G2533" t="s">
        <v>9136</v>
      </c>
    </row>
    <row r="2534" spans="1:7" x14ac:dyDescent="0.3">
      <c r="A2534" t="s">
        <v>2998</v>
      </c>
      <c r="B2534" t="s">
        <v>3568</v>
      </c>
      <c r="C2534" t="s">
        <v>3575</v>
      </c>
      <c r="D2534" t="s">
        <v>17</v>
      </c>
      <c r="E2534" t="s">
        <v>161</v>
      </c>
      <c r="F2534" t="s">
        <v>6089</v>
      </c>
      <c r="G2534" t="s">
        <v>9137</v>
      </c>
    </row>
    <row r="2535" spans="1:7" x14ac:dyDescent="0.3">
      <c r="A2535" t="s">
        <v>2999</v>
      </c>
      <c r="B2535" t="s">
        <v>3568</v>
      </c>
      <c r="C2535" t="s">
        <v>3575</v>
      </c>
      <c r="D2535" t="s">
        <v>17</v>
      </c>
      <c r="E2535" t="s">
        <v>162</v>
      </c>
      <c r="F2535" t="s">
        <v>6111</v>
      </c>
      <c r="G2535" t="s">
        <v>9138</v>
      </c>
    </row>
    <row r="2536" spans="1:7" x14ac:dyDescent="0.3">
      <c r="A2536" t="s">
        <v>3000</v>
      </c>
      <c r="B2536" t="s">
        <v>3568</v>
      </c>
      <c r="C2536" t="s">
        <v>3575</v>
      </c>
      <c r="D2536" t="s">
        <v>17</v>
      </c>
      <c r="E2536" t="s">
        <v>163</v>
      </c>
      <c r="F2536" t="s">
        <v>6158</v>
      </c>
      <c r="G2536" t="s">
        <v>9139</v>
      </c>
    </row>
    <row r="2537" spans="1:7" x14ac:dyDescent="0.3">
      <c r="A2537" t="s">
        <v>3001</v>
      </c>
      <c r="B2537" t="s">
        <v>3568</v>
      </c>
      <c r="C2537" t="s">
        <v>3575</v>
      </c>
      <c r="D2537" t="s">
        <v>17</v>
      </c>
      <c r="E2537" t="s">
        <v>164</v>
      </c>
      <c r="F2537" t="s">
        <v>6163</v>
      </c>
      <c r="G2537" t="s">
        <v>9140</v>
      </c>
    </row>
    <row r="2538" spans="1:7" x14ac:dyDescent="0.3">
      <c r="A2538" t="s">
        <v>3002</v>
      </c>
      <c r="B2538" t="s">
        <v>3568</v>
      </c>
      <c r="C2538" t="s">
        <v>3575</v>
      </c>
      <c r="D2538" t="s">
        <v>17</v>
      </c>
      <c r="E2538" t="s">
        <v>165</v>
      </c>
      <c r="F2538" t="s">
        <v>5884</v>
      </c>
      <c r="G2538" t="s">
        <v>9141</v>
      </c>
    </row>
    <row r="2539" spans="1:7" x14ac:dyDescent="0.3">
      <c r="A2539" t="s">
        <v>3003</v>
      </c>
      <c r="B2539" t="s">
        <v>3568</v>
      </c>
      <c r="C2539" t="s">
        <v>3575</v>
      </c>
      <c r="D2539" t="s">
        <v>17</v>
      </c>
      <c r="E2539" t="s">
        <v>166</v>
      </c>
      <c r="F2539" t="s">
        <v>5891</v>
      </c>
      <c r="G2539" t="s">
        <v>9142</v>
      </c>
    </row>
    <row r="2540" spans="1:7" x14ac:dyDescent="0.3">
      <c r="A2540" t="s">
        <v>3004</v>
      </c>
      <c r="B2540" t="s">
        <v>3568</v>
      </c>
      <c r="C2540" t="s">
        <v>3575</v>
      </c>
      <c r="D2540" t="s">
        <v>17</v>
      </c>
      <c r="E2540" t="s">
        <v>167</v>
      </c>
      <c r="F2540" t="s">
        <v>5862</v>
      </c>
      <c r="G2540" t="s">
        <v>9143</v>
      </c>
    </row>
    <row r="2541" spans="1:7" x14ac:dyDescent="0.3">
      <c r="A2541" t="s">
        <v>3005</v>
      </c>
      <c r="B2541" t="s">
        <v>3568</v>
      </c>
      <c r="C2541" t="s">
        <v>3575</v>
      </c>
      <c r="D2541" t="s">
        <v>17</v>
      </c>
      <c r="E2541" t="s">
        <v>168</v>
      </c>
      <c r="F2541" t="s">
        <v>5912</v>
      </c>
      <c r="G2541" t="s">
        <v>9144</v>
      </c>
    </row>
    <row r="2542" spans="1:7" x14ac:dyDescent="0.3">
      <c r="A2542" t="s">
        <v>3006</v>
      </c>
      <c r="B2542" t="s">
        <v>3568</v>
      </c>
      <c r="C2542" t="s">
        <v>3575</v>
      </c>
      <c r="D2542" t="s">
        <v>17</v>
      </c>
      <c r="E2542" t="s">
        <v>169</v>
      </c>
      <c r="F2542" t="s">
        <v>5928</v>
      </c>
      <c r="G2542" t="s">
        <v>9145</v>
      </c>
    </row>
    <row r="2543" spans="1:7" x14ac:dyDescent="0.3">
      <c r="A2543" t="s">
        <v>3007</v>
      </c>
      <c r="B2543" t="s">
        <v>3568</v>
      </c>
      <c r="C2543" t="s">
        <v>3575</v>
      </c>
      <c r="D2543" t="s">
        <v>17</v>
      </c>
      <c r="E2543" t="s">
        <v>170</v>
      </c>
      <c r="F2543" t="s">
        <v>5979</v>
      </c>
      <c r="G2543" t="s">
        <v>9146</v>
      </c>
    </row>
    <row r="2544" spans="1:7" x14ac:dyDescent="0.3">
      <c r="A2544" t="s">
        <v>3008</v>
      </c>
      <c r="B2544" t="s">
        <v>3568</v>
      </c>
      <c r="C2544" t="s">
        <v>3575</v>
      </c>
      <c r="D2544" t="s">
        <v>17</v>
      </c>
      <c r="E2544" t="s">
        <v>171</v>
      </c>
      <c r="F2544" t="s">
        <v>6032</v>
      </c>
      <c r="G2544" t="s">
        <v>9147</v>
      </c>
    </row>
    <row r="2545" spans="1:7" x14ac:dyDescent="0.3">
      <c r="A2545" t="s">
        <v>3009</v>
      </c>
      <c r="B2545" t="s">
        <v>3568</v>
      </c>
      <c r="C2545" t="s">
        <v>3575</v>
      </c>
      <c r="D2545" t="s">
        <v>17</v>
      </c>
      <c r="E2545" t="s">
        <v>172</v>
      </c>
      <c r="F2545" t="s">
        <v>6120</v>
      </c>
      <c r="G2545" t="s">
        <v>9148</v>
      </c>
    </row>
    <row r="2546" spans="1:7" x14ac:dyDescent="0.3">
      <c r="A2546" t="s">
        <v>3010</v>
      </c>
      <c r="B2546" t="s">
        <v>3568</v>
      </c>
      <c r="C2546" t="s">
        <v>3575</v>
      </c>
      <c r="D2546" t="s">
        <v>17</v>
      </c>
      <c r="E2546" t="s">
        <v>173</v>
      </c>
      <c r="F2546" t="s">
        <v>6127</v>
      </c>
      <c r="G2546" t="s">
        <v>9149</v>
      </c>
    </row>
    <row r="2547" spans="1:7" x14ac:dyDescent="0.3">
      <c r="A2547" t="s">
        <v>3011</v>
      </c>
      <c r="B2547" t="s">
        <v>3568</v>
      </c>
      <c r="C2547" t="s">
        <v>3575</v>
      </c>
      <c r="D2547" t="s">
        <v>17</v>
      </c>
      <c r="E2547" t="s">
        <v>174</v>
      </c>
      <c r="F2547" t="s">
        <v>6134</v>
      </c>
      <c r="G2547" t="s">
        <v>9150</v>
      </c>
    </row>
    <row r="2548" spans="1:7" x14ac:dyDescent="0.3">
      <c r="A2548" t="s">
        <v>3012</v>
      </c>
      <c r="B2548" t="s">
        <v>3568</v>
      </c>
      <c r="C2548" t="s">
        <v>3575</v>
      </c>
      <c r="D2548" t="s">
        <v>17</v>
      </c>
      <c r="E2548" t="s">
        <v>175</v>
      </c>
      <c r="F2548" t="s">
        <v>6145</v>
      </c>
      <c r="G2548" t="s">
        <v>9151</v>
      </c>
    </row>
    <row r="2549" spans="1:7" x14ac:dyDescent="0.3">
      <c r="A2549" t="s">
        <v>3013</v>
      </c>
      <c r="B2549" t="s">
        <v>3568</v>
      </c>
      <c r="C2549" t="s">
        <v>3575</v>
      </c>
      <c r="D2549" t="s">
        <v>17</v>
      </c>
      <c r="E2549" t="s">
        <v>176</v>
      </c>
      <c r="F2549" t="s">
        <v>5927</v>
      </c>
      <c r="G2549" t="s">
        <v>9152</v>
      </c>
    </row>
    <row r="2550" spans="1:7" x14ac:dyDescent="0.3">
      <c r="A2550" t="s">
        <v>3014</v>
      </c>
      <c r="B2550" t="s">
        <v>3568</v>
      </c>
      <c r="C2550" t="s">
        <v>3575</v>
      </c>
      <c r="D2550" t="s">
        <v>17</v>
      </c>
      <c r="E2550" t="s">
        <v>177</v>
      </c>
      <c r="F2550" t="s">
        <v>5958</v>
      </c>
      <c r="G2550" t="s">
        <v>9153</v>
      </c>
    </row>
    <row r="2551" spans="1:7" x14ac:dyDescent="0.3">
      <c r="A2551" t="s">
        <v>3015</v>
      </c>
      <c r="B2551" t="s">
        <v>3568</v>
      </c>
      <c r="C2551" t="s">
        <v>3575</v>
      </c>
      <c r="D2551" t="s">
        <v>17</v>
      </c>
      <c r="E2551" t="s">
        <v>178</v>
      </c>
      <c r="F2551" t="s">
        <v>5833</v>
      </c>
      <c r="G2551" t="s">
        <v>9154</v>
      </c>
    </row>
    <row r="2552" spans="1:7" x14ac:dyDescent="0.3">
      <c r="A2552" t="s">
        <v>3016</v>
      </c>
      <c r="B2552" t="s">
        <v>3568</v>
      </c>
      <c r="C2552" t="s">
        <v>3575</v>
      </c>
      <c r="D2552" t="s">
        <v>17</v>
      </c>
      <c r="E2552" t="s">
        <v>179</v>
      </c>
      <c r="F2552" t="s">
        <v>5849</v>
      </c>
      <c r="G2552" t="s">
        <v>9155</v>
      </c>
    </row>
    <row r="2553" spans="1:7" x14ac:dyDescent="0.3">
      <c r="A2553" t="s">
        <v>3017</v>
      </c>
      <c r="B2553" t="s">
        <v>3568</v>
      </c>
      <c r="C2553" t="s">
        <v>3575</v>
      </c>
      <c r="D2553" t="s">
        <v>17</v>
      </c>
      <c r="E2553" t="s">
        <v>180</v>
      </c>
      <c r="F2553" t="s">
        <v>5888</v>
      </c>
      <c r="G2553" t="s">
        <v>9156</v>
      </c>
    </row>
    <row r="2554" spans="1:7" x14ac:dyDescent="0.3">
      <c r="A2554" t="s">
        <v>3018</v>
      </c>
      <c r="B2554" t="s">
        <v>3568</v>
      </c>
      <c r="C2554" t="s">
        <v>3575</v>
      </c>
      <c r="D2554" t="s">
        <v>17</v>
      </c>
      <c r="E2554" t="s">
        <v>181</v>
      </c>
      <c r="F2554" t="s">
        <v>5897</v>
      </c>
      <c r="G2554" t="s">
        <v>9157</v>
      </c>
    </row>
    <row r="2555" spans="1:7" x14ac:dyDescent="0.3">
      <c r="A2555" t="s">
        <v>3019</v>
      </c>
      <c r="B2555" t="s">
        <v>3568</v>
      </c>
      <c r="C2555" t="s">
        <v>3575</v>
      </c>
      <c r="D2555" t="s">
        <v>17</v>
      </c>
      <c r="E2555" t="s">
        <v>182</v>
      </c>
      <c r="F2555" t="s">
        <v>5972</v>
      </c>
      <c r="G2555" t="s">
        <v>9158</v>
      </c>
    </row>
    <row r="2556" spans="1:7" x14ac:dyDescent="0.3">
      <c r="A2556" t="s">
        <v>3020</v>
      </c>
      <c r="B2556" t="s">
        <v>3568</v>
      </c>
      <c r="C2556" t="s">
        <v>3575</v>
      </c>
      <c r="D2556" t="s">
        <v>17</v>
      </c>
      <c r="E2556" t="s">
        <v>183</v>
      </c>
      <c r="F2556" t="s">
        <v>6142</v>
      </c>
      <c r="G2556" t="s">
        <v>9159</v>
      </c>
    </row>
    <row r="2557" spans="1:7" x14ac:dyDescent="0.3">
      <c r="A2557" t="s">
        <v>3021</v>
      </c>
      <c r="B2557" t="s">
        <v>3568</v>
      </c>
      <c r="C2557" t="s">
        <v>3575</v>
      </c>
      <c r="D2557" t="s">
        <v>17</v>
      </c>
      <c r="E2557" t="s">
        <v>184</v>
      </c>
      <c r="F2557" t="s">
        <v>5974</v>
      </c>
      <c r="G2557" t="s">
        <v>9160</v>
      </c>
    </row>
    <row r="2558" spans="1:7" x14ac:dyDescent="0.3">
      <c r="A2558" t="s">
        <v>3022</v>
      </c>
      <c r="B2558" t="s">
        <v>3568</v>
      </c>
      <c r="C2558" t="s">
        <v>3575</v>
      </c>
      <c r="D2558" t="s">
        <v>17</v>
      </c>
      <c r="E2558" t="s">
        <v>185</v>
      </c>
      <c r="F2558" t="s">
        <v>5832</v>
      </c>
      <c r="G2558" t="s">
        <v>9161</v>
      </c>
    </row>
    <row r="2559" spans="1:7" x14ac:dyDescent="0.3">
      <c r="A2559" t="s">
        <v>3023</v>
      </c>
      <c r="B2559" t="s">
        <v>3568</v>
      </c>
      <c r="C2559" t="s">
        <v>3575</v>
      </c>
      <c r="D2559" t="s">
        <v>17</v>
      </c>
      <c r="E2559" t="s">
        <v>186</v>
      </c>
      <c r="F2559" t="s">
        <v>5839</v>
      </c>
      <c r="G2559" t="s">
        <v>9162</v>
      </c>
    </row>
    <row r="2560" spans="1:7" x14ac:dyDescent="0.3">
      <c r="A2560" t="s">
        <v>3024</v>
      </c>
      <c r="B2560" t="s">
        <v>3568</v>
      </c>
      <c r="C2560" t="s">
        <v>3575</v>
      </c>
      <c r="D2560" t="s">
        <v>17</v>
      </c>
      <c r="E2560" t="s">
        <v>187</v>
      </c>
      <c r="F2560" t="s">
        <v>5952</v>
      </c>
      <c r="G2560" t="s">
        <v>9163</v>
      </c>
    </row>
    <row r="2561" spans="1:7" x14ac:dyDescent="0.3">
      <c r="A2561" t="s">
        <v>3025</v>
      </c>
      <c r="B2561" t="s">
        <v>3568</v>
      </c>
      <c r="C2561" t="s">
        <v>3575</v>
      </c>
      <c r="D2561" t="s">
        <v>17</v>
      </c>
      <c r="E2561" t="s">
        <v>188</v>
      </c>
      <c r="F2561" t="s">
        <v>5998</v>
      </c>
      <c r="G2561" t="s">
        <v>9164</v>
      </c>
    </row>
    <row r="2562" spans="1:7" x14ac:dyDescent="0.3">
      <c r="A2562" t="s">
        <v>3026</v>
      </c>
      <c r="B2562" t="s">
        <v>3568</v>
      </c>
      <c r="C2562" t="s">
        <v>3575</v>
      </c>
      <c r="D2562" t="s">
        <v>17</v>
      </c>
      <c r="E2562" t="s">
        <v>189</v>
      </c>
      <c r="F2562" t="s">
        <v>5999</v>
      </c>
      <c r="G2562" t="s">
        <v>9165</v>
      </c>
    </row>
    <row r="2563" spans="1:7" x14ac:dyDescent="0.3">
      <c r="A2563" t="s">
        <v>3027</v>
      </c>
      <c r="B2563" t="s">
        <v>3568</v>
      </c>
      <c r="C2563" t="s">
        <v>3575</v>
      </c>
      <c r="D2563" t="s">
        <v>17</v>
      </c>
      <c r="E2563" t="s">
        <v>190</v>
      </c>
      <c r="F2563" t="s">
        <v>6003</v>
      </c>
      <c r="G2563" t="s">
        <v>9166</v>
      </c>
    </row>
    <row r="2564" spans="1:7" x14ac:dyDescent="0.3">
      <c r="A2564" t="s">
        <v>3028</v>
      </c>
      <c r="B2564" t="s">
        <v>3568</v>
      </c>
      <c r="C2564" t="s">
        <v>3575</v>
      </c>
      <c r="D2564" t="s">
        <v>17</v>
      </c>
      <c r="E2564" t="s">
        <v>191</v>
      </c>
      <c r="F2564" t="s">
        <v>6070</v>
      </c>
      <c r="G2564" t="s">
        <v>9167</v>
      </c>
    </row>
    <row r="2565" spans="1:7" x14ac:dyDescent="0.3">
      <c r="A2565" t="s">
        <v>3029</v>
      </c>
      <c r="B2565" t="s">
        <v>3568</v>
      </c>
      <c r="C2565" t="s">
        <v>3575</v>
      </c>
      <c r="D2565" t="s">
        <v>17</v>
      </c>
      <c r="E2565" t="s">
        <v>192</v>
      </c>
      <c r="F2565" t="s">
        <v>6072</v>
      </c>
      <c r="G2565" t="s">
        <v>9168</v>
      </c>
    </row>
    <row r="2566" spans="1:7" x14ac:dyDescent="0.3">
      <c r="A2566" t="s">
        <v>3030</v>
      </c>
      <c r="B2566" t="s">
        <v>3568</v>
      </c>
      <c r="C2566" t="s">
        <v>3575</v>
      </c>
      <c r="D2566" t="s">
        <v>17</v>
      </c>
      <c r="E2566" t="s">
        <v>193</v>
      </c>
      <c r="F2566" t="s">
        <v>6123</v>
      </c>
      <c r="G2566" t="s">
        <v>9169</v>
      </c>
    </row>
    <row r="2567" spans="1:7" x14ac:dyDescent="0.3">
      <c r="A2567" t="s">
        <v>3031</v>
      </c>
      <c r="B2567" t="s">
        <v>3568</v>
      </c>
      <c r="C2567" t="s">
        <v>3575</v>
      </c>
      <c r="D2567" t="s">
        <v>17</v>
      </c>
      <c r="E2567" t="s">
        <v>194</v>
      </c>
      <c r="F2567" t="s">
        <v>6125</v>
      </c>
      <c r="G2567" t="s">
        <v>9170</v>
      </c>
    </row>
    <row r="2568" spans="1:7" x14ac:dyDescent="0.3">
      <c r="A2568" t="s">
        <v>3032</v>
      </c>
      <c r="B2568" t="s">
        <v>3568</v>
      </c>
      <c r="C2568" t="s">
        <v>3575</v>
      </c>
      <c r="D2568" t="s">
        <v>17</v>
      </c>
      <c r="E2568" t="s">
        <v>195</v>
      </c>
      <c r="F2568" t="s">
        <v>6150</v>
      </c>
      <c r="G2568" t="s">
        <v>9171</v>
      </c>
    </row>
    <row r="2569" spans="1:7" x14ac:dyDescent="0.3">
      <c r="A2569" t="s">
        <v>3033</v>
      </c>
      <c r="B2569" t="s">
        <v>3568</v>
      </c>
      <c r="C2569" t="s">
        <v>3575</v>
      </c>
      <c r="D2569" t="s">
        <v>17</v>
      </c>
      <c r="E2569" t="s">
        <v>196</v>
      </c>
      <c r="F2569" t="s">
        <v>6164</v>
      </c>
      <c r="G2569" t="s">
        <v>9172</v>
      </c>
    </row>
    <row r="2570" spans="1:7" x14ac:dyDescent="0.3">
      <c r="A2570" t="s">
        <v>3034</v>
      </c>
      <c r="B2570" t="s">
        <v>3568</v>
      </c>
      <c r="C2570" t="s">
        <v>3575</v>
      </c>
      <c r="D2570" t="s">
        <v>17</v>
      </c>
      <c r="E2570" t="s">
        <v>197</v>
      </c>
      <c r="F2570" t="s">
        <v>5825</v>
      </c>
      <c r="G2570" t="s">
        <v>9173</v>
      </c>
    </row>
    <row r="2571" spans="1:7" x14ac:dyDescent="0.3">
      <c r="A2571" t="s">
        <v>3035</v>
      </c>
      <c r="B2571" t="s">
        <v>3568</v>
      </c>
      <c r="C2571" t="s">
        <v>3575</v>
      </c>
      <c r="D2571" t="s">
        <v>17</v>
      </c>
      <c r="E2571" t="s">
        <v>198</v>
      </c>
      <c r="F2571" t="s">
        <v>5864</v>
      </c>
      <c r="G2571" t="s">
        <v>9174</v>
      </c>
    </row>
    <row r="2572" spans="1:7" x14ac:dyDescent="0.3">
      <c r="A2572" t="s">
        <v>3036</v>
      </c>
      <c r="B2572" t="s">
        <v>3568</v>
      </c>
      <c r="C2572" t="s">
        <v>3575</v>
      </c>
      <c r="D2572" t="s">
        <v>17</v>
      </c>
      <c r="E2572" t="s">
        <v>199</v>
      </c>
      <c r="F2572" t="s">
        <v>5836</v>
      </c>
      <c r="G2572" t="s">
        <v>9175</v>
      </c>
    </row>
    <row r="2573" spans="1:7" x14ac:dyDescent="0.3">
      <c r="A2573" t="s">
        <v>3037</v>
      </c>
      <c r="B2573" t="s">
        <v>3568</v>
      </c>
      <c r="C2573" t="s">
        <v>3575</v>
      </c>
      <c r="D2573" t="s">
        <v>17</v>
      </c>
      <c r="E2573" t="s">
        <v>200</v>
      </c>
      <c r="F2573" t="s">
        <v>5870</v>
      </c>
      <c r="G2573" t="s">
        <v>9176</v>
      </c>
    </row>
    <row r="2574" spans="1:7" x14ac:dyDescent="0.3">
      <c r="A2574" t="s">
        <v>3038</v>
      </c>
      <c r="B2574" t="s">
        <v>3568</v>
      </c>
      <c r="C2574" t="s">
        <v>3575</v>
      </c>
      <c r="D2574" t="s">
        <v>17</v>
      </c>
      <c r="E2574" t="s">
        <v>201</v>
      </c>
      <c r="F2574" t="s">
        <v>5874</v>
      </c>
      <c r="G2574" t="s">
        <v>9177</v>
      </c>
    </row>
    <row r="2575" spans="1:7" x14ac:dyDescent="0.3">
      <c r="A2575" t="s">
        <v>3039</v>
      </c>
      <c r="B2575" t="s">
        <v>3568</v>
      </c>
      <c r="C2575" t="s">
        <v>3575</v>
      </c>
      <c r="D2575" t="s">
        <v>17</v>
      </c>
      <c r="E2575" t="s">
        <v>202</v>
      </c>
      <c r="F2575" t="s">
        <v>5876</v>
      </c>
      <c r="G2575" t="s">
        <v>9178</v>
      </c>
    </row>
    <row r="2576" spans="1:7" x14ac:dyDescent="0.3">
      <c r="A2576" t="s">
        <v>3040</v>
      </c>
      <c r="B2576" t="s">
        <v>3568</v>
      </c>
      <c r="C2576" t="s">
        <v>3575</v>
      </c>
      <c r="D2576" t="s">
        <v>17</v>
      </c>
      <c r="E2576" t="s">
        <v>203</v>
      </c>
      <c r="F2576" t="s">
        <v>5865</v>
      </c>
      <c r="G2576" t="s">
        <v>9179</v>
      </c>
    </row>
    <row r="2577" spans="1:7" x14ac:dyDescent="0.3">
      <c r="A2577" t="s">
        <v>3041</v>
      </c>
      <c r="B2577" t="s">
        <v>3568</v>
      </c>
      <c r="C2577" t="s">
        <v>3575</v>
      </c>
      <c r="D2577" t="s">
        <v>17</v>
      </c>
      <c r="E2577" t="s">
        <v>204</v>
      </c>
      <c r="F2577" t="s">
        <v>5905</v>
      </c>
      <c r="G2577" t="s">
        <v>9180</v>
      </c>
    </row>
    <row r="2578" spans="1:7" x14ac:dyDescent="0.3">
      <c r="A2578" t="s">
        <v>3042</v>
      </c>
      <c r="B2578" t="s">
        <v>3568</v>
      </c>
      <c r="C2578" t="s">
        <v>3575</v>
      </c>
      <c r="D2578" t="s">
        <v>17</v>
      </c>
      <c r="E2578" t="s">
        <v>205</v>
      </c>
      <c r="F2578" t="s">
        <v>6004</v>
      </c>
      <c r="G2578" t="s">
        <v>9181</v>
      </c>
    </row>
    <row r="2579" spans="1:7" x14ac:dyDescent="0.3">
      <c r="A2579" t="s">
        <v>3043</v>
      </c>
      <c r="B2579" t="s">
        <v>3568</v>
      </c>
      <c r="C2579" t="s">
        <v>3575</v>
      </c>
      <c r="D2579" t="s">
        <v>17</v>
      </c>
      <c r="E2579" t="s">
        <v>206</v>
      </c>
      <c r="F2579" t="s">
        <v>6007</v>
      </c>
      <c r="G2579" t="s">
        <v>9182</v>
      </c>
    </row>
    <row r="2580" spans="1:7" x14ac:dyDescent="0.3">
      <c r="A2580" t="s">
        <v>3044</v>
      </c>
      <c r="B2580" t="s">
        <v>3568</v>
      </c>
      <c r="C2580" t="s">
        <v>3575</v>
      </c>
      <c r="D2580" t="s">
        <v>17</v>
      </c>
      <c r="E2580" t="s">
        <v>207</v>
      </c>
      <c r="F2580" t="s">
        <v>6030</v>
      </c>
      <c r="G2580" t="s">
        <v>9183</v>
      </c>
    </row>
    <row r="2581" spans="1:7" x14ac:dyDescent="0.3">
      <c r="A2581" t="s">
        <v>3045</v>
      </c>
      <c r="B2581" t="s">
        <v>3568</v>
      </c>
      <c r="C2581" t="s">
        <v>3575</v>
      </c>
      <c r="D2581" t="s">
        <v>17</v>
      </c>
      <c r="E2581" t="s">
        <v>208</v>
      </c>
      <c r="F2581" t="s">
        <v>6042</v>
      </c>
      <c r="G2581" t="s">
        <v>9184</v>
      </c>
    </row>
    <row r="2582" spans="1:7" x14ac:dyDescent="0.3">
      <c r="A2582" t="s">
        <v>3046</v>
      </c>
      <c r="B2582" t="s">
        <v>3568</v>
      </c>
      <c r="C2582" t="s">
        <v>3575</v>
      </c>
      <c r="D2582" t="s">
        <v>17</v>
      </c>
      <c r="E2582" t="s">
        <v>209</v>
      </c>
      <c r="F2582" t="s">
        <v>6046</v>
      </c>
      <c r="G2582" t="s">
        <v>9185</v>
      </c>
    </row>
    <row r="2583" spans="1:7" x14ac:dyDescent="0.3">
      <c r="A2583" t="s">
        <v>3047</v>
      </c>
      <c r="B2583" t="s">
        <v>3568</v>
      </c>
      <c r="C2583" t="s">
        <v>3575</v>
      </c>
      <c r="D2583" t="s">
        <v>17</v>
      </c>
      <c r="E2583" t="s">
        <v>210</v>
      </c>
      <c r="F2583" t="s">
        <v>6073</v>
      </c>
      <c r="G2583" t="s">
        <v>9186</v>
      </c>
    </row>
    <row r="2584" spans="1:7" x14ac:dyDescent="0.3">
      <c r="A2584" t="s">
        <v>3048</v>
      </c>
      <c r="B2584" t="s">
        <v>3568</v>
      </c>
      <c r="C2584" t="s">
        <v>3575</v>
      </c>
      <c r="D2584" t="s">
        <v>17</v>
      </c>
      <c r="E2584" t="s">
        <v>211</v>
      </c>
      <c r="F2584" t="s">
        <v>6080</v>
      </c>
      <c r="G2584" t="s">
        <v>9187</v>
      </c>
    </row>
    <row r="2585" spans="1:7" x14ac:dyDescent="0.3">
      <c r="A2585" t="s">
        <v>3049</v>
      </c>
      <c r="B2585" t="s">
        <v>3568</v>
      </c>
      <c r="C2585" t="s">
        <v>3575</v>
      </c>
      <c r="D2585" t="s">
        <v>17</v>
      </c>
      <c r="E2585" t="s">
        <v>212</v>
      </c>
      <c r="F2585" t="s">
        <v>6082</v>
      </c>
      <c r="G2585" t="s">
        <v>9188</v>
      </c>
    </row>
    <row r="2586" spans="1:7" x14ac:dyDescent="0.3">
      <c r="A2586" t="s">
        <v>3050</v>
      </c>
      <c r="B2586" t="s">
        <v>3568</v>
      </c>
      <c r="C2586" t="s">
        <v>3575</v>
      </c>
      <c r="D2586" t="s">
        <v>17</v>
      </c>
      <c r="E2586" t="s">
        <v>213</v>
      </c>
      <c r="F2586" t="s">
        <v>6103</v>
      </c>
      <c r="G2586" t="s">
        <v>9189</v>
      </c>
    </row>
    <row r="2587" spans="1:7" x14ac:dyDescent="0.3">
      <c r="A2587" t="s">
        <v>3051</v>
      </c>
      <c r="B2587" t="s">
        <v>3568</v>
      </c>
      <c r="C2587" t="s">
        <v>3575</v>
      </c>
      <c r="D2587" t="s">
        <v>17</v>
      </c>
      <c r="E2587" t="s">
        <v>214</v>
      </c>
      <c r="F2587" t="s">
        <v>6106</v>
      </c>
      <c r="G2587" t="s">
        <v>9190</v>
      </c>
    </row>
    <row r="2588" spans="1:7" x14ac:dyDescent="0.3">
      <c r="A2588" t="s">
        <v>3052</v>
      </c>
      <c r="B2588" t="s">
        <v>3568</v>
      </c>
      <c r="C2588" t="s">
        <v>3575</v>
      </c>
      <c r="D2588" t="s">
        <v>17</v>
      </c>
      <c r="E2588" t="s">
        <v>215</v>
      </c>
      <c r="F2588" t="s">
        <v>6110</v>
      </c>
      <c r="G2588" t="s">
        <v>9191</v>
      </c>
    </row>
    <row r="2589" spans="1:7" x14ac:dyDescent="0.3">
      <c r="A2589" t="s">
        <v>3053</v>
      </c>
      <c r="B2589" t="s">
        <v>3568</v>
      </c>
      <c r="C2589" t="s">
        <v>3575</v>
      </c>
      <c r="D2589" t="s">
        <v>17</v>
      </c>
      <c r="E2589" t="s">
        <v>216</v>
      </c>
      <c r="F2589" t="s">
        <v>6116</v>
      </c>
      <c r="G2589" t="s">
        <v>9192</v>
      </c>
    </row>
    <row r="2590" spans="1:7" x14ac:dyDescent="0.3">
      <c r="A2590" t="s">
        <v>3054</v>
      </c>
      <c r="B2590" t="s">
        <v>3568</v>
      </c>
      <c r="C2590" t="s">
        <v>3575</v>
      </c>
      <c r="D2590" t="s">
        <v>17</v>
      </c>
      <c r="E2590" t="s">
        <v>217</v>
      </c>
      <c r="F2590" t="s">
        <v>6149</v>
      </c>
      <c r="G2590" t="s">
        <v>9193</v>
      </c>
    </row>
    <row r="2591" spans="1:7" x14ac:dyDescent="0.3">
      <c r="A2591" t="s">
        <v>3055</v>
      </c>
      <c r="B2591" t="s">
        <v>3568</v>
      </c>
      <c r="C2591" t="s">
        <v>3575</v>
      </c>
      <c r="D2591" t="s">
        <v>17</v>
      </c>
      <c r="E2591" t="s">
        <v>218</v>
      </c>
      <c r="F2591" t="s">
        <v>6165</v>
      </c>
      <c r="G2591" t="s">
        <v>9194</v>
      </c>
    </row>
    <row r="2592" spans="1:7" x14ac:dyDescent="0.3">
      <c r="A2592" t="s">
        <v>3056</v>
      </c>
      <c r="B2592" t="s">
        <v>3568</v>
      </c>
      <c r="C2592" t="s">
        <v>3575</v>
      </c>
      <c r="D2592" t="s">
        <v>17</v>
      </c>
      <c r="E2592" t="s">
        <v>219</v>
      </c>
      <c r="F2592" t="s">
        <v>6136</v>
      </c>
      <c r="G2592" t="s">
        <v>9195</v>
      </c>
    </row>
    <row r="2593" spans="1:7" x14ac:dyDescent="0.3">
      <c r="A2593" t="s">
        <v>3057</v>
      </c>
      <c r="B2593" t="s">
        <v>3568</v>
      </c>
      <c r="C2593" t="s">
        <v>3575</v>
      </c>
      <c r="D2593" t="s">
        <v>17</v>
      </c>
      <c r="E2593" t="s">
        <v>220</v>
      </c>
      <c r="F2593" t="s">
        <v>5850</v>
      </c>
      <c r="G2593" t="s">
        <v>9196</v>
      </c>
    </row>
    <row r="2594" spans="1:7" x14ac:dyDescent="0.3">
      <c r="A2594" t="s">
        <v>3058</v>
      </c>
      <c r="B2594" t="s">
        <v>3568</v>
      </c>
      <c r="C2594" t="s">
        <v>3575</v>
      </c>
      <c r="D2594" t="s">
        <v>17</v>
      </c>
      <c r="E2594" t="s">
        <v>221</v>
      </c>
      <c r="F2594" t="s">
        <v>5893</v>
      </c>
      <c r="G2594" t="s">
        <v>9197</v>
      </c>
    </row>
    <row r="2595" spans="1:7" x14ac:dyDescent="0.3">
      <c r="A2595" t="s">
        <v>3059</v>
      </c>
      <c r="B2595" t="s">
        <v>3568</v>
      </c>
      <c r="C2595" t="s">
        <v>3575</v>
      </c>
      <c r="D2595" t="s">
        <v>17</v>
      </c>
      <c r="E2595" t="s">
        <v>222</v>
      </c>
      <c r="F2595" t="s">
        <v>5898</v>
      </c>
      <c r="G2595" t="s">
        <v>9198</v>
      </c>
    </row>
    <row r="2596" spans="1:7" x14ac:dyDescent="0.3">
      <c r="A2596" t="s">
        <v>3060</v>
      </c>
      <c r="B2596" t="s">
        <v>3568</v>
      </c>
      <c r="C2596" t="s">
        <v>3575</v>
      </c>
      <c r="D2596" t="s">
        <v>17</v>
      </c>
      <c r="E2596" t="s">
        <v>223</v>
      </c>
      <c r="F2596" t="s">
        <v>5913</v>
      </c>
      <c r="G2596" t="s">
        <v>9199</v>
      </c>
    </row>
    <row r="2597" spans="1:7" x14ac:dyDescent="0.3">
      <c r="A2597" t="s">
        <v>3061</v>
      </c>
      <c r="B2597" t="s">
        <v>3568</v>
      </c>
      <c r="C2597" t="s">
        <v>3575</v>
      </c>
      <c r="D2597" t="s">
        <v>17</v>
      </c>
      <c r="E2597" t="s">
        <v>224</v>
      </c>
      <c r="F2597" t="s">
        <v>5919</v>
      </c>
      <c r="G2597" t="s">
        <v>9200</v>
      </c>
    </row>
    <row r="2598" spans="1:7" x14ac:dyDescent="0.3">
      <c r="A2598" t="s">
        <v>3062</v>
      </c>
      <c r="B2598" t="s">
        <v>3568</v>
      </c>
      <c r="C2598" t="s">
        <v>3575</v>
      </c>
      <c r="D2598" t="s">
        <v>17</v>
      </c>
      <c r="E2598" t="s">
        <v>225</v>
      </c>
      <c r="F2598" t="s">
        <v>5921</v>
      </c>
      <c r="G2598" t="s">
        <v>9201</v>
      </c>
    </row>
    <row r="2599" spans="1:7" x14ac:dyDescent="0.3">
      <c r="A2599" t="s">
        <v>3063</v>
      </c>
      <c r="B2599" t="s">
        <v>3568</v>
      </c>
      <c r="C2599" t="s">
        <v>3575</v>
      </c>
      <c r="D2599" t="s">
        <v>17</v>
      </c>
      <c r="E2599" t="s">
        <v>226</v>
      </c>
      <c r="F2599" t="s">
        <v>5957</v>
      </c>
      <c r="G2599" t="s">
        <v>9202</v>
      </c>
    </row>
    <row r="2600" spans="1:7" x14ac:dyDescent="0.3">
      <c r="A2600" t="s">
        <v>3064</v>
      </c>
      <c r="B2600" t="s">
        <v>3568</v>
      </c>
      <c r="C2600" t="s">
        <v>3575</v>
      </c>
      <c r="D2600" t="s">
        <v>17</v>
      </c>
      <c r="E2600" t="s">
        <v>227</v>
      </c>
      <c r="F2600" t="s">
        <v>5969</v>
      </c>
      <c r="G2600" t="s">
        <v>9203</v>
      </c>
    </row>
    <row r="2601" spans="1:7" x14ac:dyDescent="0.3">
      <c r="A2601" t="s">
        <v>3065</v>
      </c>
      <c r="B2601" t="s">
        <v>3568</v>
      </c>
      <c r="C2601" t="s">
        <v>3575</v>
      </c>
      <c r="D2601" t="s">
        <v>17</v>
      </c>
      <c r="E2601" t="s">
        <v>228</v>
      </c>
      <c r="F2601" t="s">
        <v>5993</v>
      </c>
      <c r="G2601" t="s">
        <v>9204</v>
      </c>
    </row>
    <row r="2602" spans="1:7" x14ac:dyDescent="0.3">
      <c r="A2602" t="s">
        <v>3066</v>
      </c>
      <c r="B2602" t="s">
        <v>3568</v>
      </c>
      <c r="C2602" t="s">
        <v>3575</v>
      </c>
      <c r="D2602" t="s">
        <v>17</v>
      </c>
      <c r="E2602" t="s">
        <v>229</v>
      </c>
      <c r="F2602" t="s">
        <v>6006</v>
      </c>
      <c r="G2602" t="s">
        <v>9205</v>
      </c>
    </row>
    <row r="2603" spans="1:7" x14ac:dyDescent="0.3">
      <c r="A2603" t="s">
        <v>3067</v>
      </c>
      <c r="B2603" t="s">
        <v>3568</v>
      </c>
      <c r="C2603" t="s">
        <v>3575</v>
      </c>
      <c r="D2603" t="s">
        <v>17</v>
      </c>
      <c r="E2603" t="s">
        <v>230</v>
      </c>
      <c r="F2603" t="s">
        <v>6016</v>
      </c>
      <c r="G2603" t="s">
        <v>9206</v>
      </c>
    </row>
    <row r="2604" spans="1:7" x14ac:dyDescent="0.3">
      <c r="A2604" t="s">
        <v>3068</v>
      </c>
      <c r="B2604" t="s">
        <v>3568</v>
      </c>
      <c r="C2604" t="s">
        <v>3575</v>
      </c>
      <c r="D2604" t="s">
        <v>17</v>
      </c>
      <c r="E2604" t="s">
        <v>231</v>
      </c>
      <c r="F2604" t="s">
        <v>6036</v>
      </c>
      <c r="G2604" t="s">
        <v>9207</v>
      </c>
    </row>
    <row r="2605" spans="1:7" x14ac:dyDescent="0.3">
      <c r="A2605" t="s">
        <v>3069</v>
      </c>
      <c r="B2605" t="s">
        <v>3568</v>
      </c>
      <c r="C2605" t="s">
        <v>3575</v>
      </c>
      <c r="D2605" t="s">
        <v>17</v>
      </c>
      <c r="E2605" t="s">
        <v>232</v>
      </c>
      <c r="F2605" t="s">
        <v>6044</v>
      </c>
      <c r="G2605" t="s">
        <v>9208</v>
      </c>
    </row>
    <row r="2606" spans="1:7" x14ac:dyDescent="0.3">
      <c r="A2606" t="s">
        <v>3070</v>
      </c>
      <c r="B2606" t="s">
        <v>3568</v>
      </c>
      <c r="C2606" t="s">
        <v>3575</v>
      </c>
      <c r="D2606" t="s">
        <v>17</v>
      </c>
      <c r="E2606" t="s">
        <v>233</v>
      </c>
      <c r="F2606" t="s">
        <v>6052</v>
      </c>
      <c r="G2606" t="s">
        <v>9209</v>
      </c>
    </row>
    <row r="2607" spans="1:7" x14ac:dyDescent="0.3">
      <c r="A2607" t="s">
        <v>3071</v>
      </c>
      <c r="B2607" t="s">
        <v>3568</v>
      </c>
      <c r="C2607" t="s">
        <v>3575</v>
      </c>
      <c r="D2607" t="s">
        <v>17</v>
      </c>
      <c r="E2607" t="s">
        <v>234</v>
      </c>
      <c r="F2607" t="s">
        <v>6098</v>
      </c>
      <c r="G2607" t="s">
        <v>9210</v>
      </c>
    </row>
    <row r="2608" spans="1:7" x14ac:dyDescent="0.3">
      <c r="A2608" t="s">
        <v>3072</v>
      </c>
      <c r="B2608" t="s">
        <v>3568</v>
      </c>
      <c r="C2608" t="s">
        <v>3575</v>
      </c>
      <c r="D2608" t="s">
        <v>17</v>
      </c>
      <c r="E2608" t="s">
        <v>235</v>
      </c>
      <c r="F2608" t="s">
        <v>6138</v>
      </c>
      <c r="G2608" t="s">
        <v>9211</v>
      </c>
    </row>
    <row r="2609" spans="1:7" x14ac:dyDescent="0.3">
      <c r="A2609" t="s">
        <v>3073</v>
      </c>
      <c r="B2609" t="s">
        <v>3568</v>
      </c>
      <c r="C2609" t="s">
        <v>3575</v>
      </c>
      <c r="D2609" t="s">
        <v>17</v>
      </c>
      <c r="E2609" t="s">
        <v>236</v>
      </c>
      <c r="F2609" t="s">
        <v>6144</v>
      </c>
      <c r="G2609" t="s">
        <v>9212</v>
      </c>
    </row>
    <row r="2610" spans="1:7" x14ac:dyDescent="0.3">
      <c r="A2610" t="s">
        <v>3074</v>
      </c>
      <c r="B2610" t="s">
        <v>3568</v>
      </c>
      <c r="C2610" t="s">
        <v>3575</v>
      </c>
      <c r="D2610" t="s">
        <v>17</v>
      </c>
      <c r="E2610" t="s">
        <v>237</v>
      </c>
      <c r="F2610" t="s">
        <v>6157</v>
      </c>
      <c r="G2610" t="s">
        <v>9213</v>
      </c>
    </row>
    <row r="2611" spans="1:7" x14ac:dyDescent="0.3">
      <c r="A2611" t="s">
        <v>3075</v>
      </c>
      <c r="B2611" t="s">
        <v>3568</v>
      </c>
      <c r="C2611" t="s">
        <v>3575</v>
      </c>
      <c r="D2611" t="s">
        <v>17</v>
      </c>
      <c r="E2611" t="s">
        <v>238</v>
      </c>
      <c r="F2611" t="s">
        <v>6160</v>
      </c>
      <c r="G2611" t="s">
        <v>9214</v>
      </c>
    </row>
    <row r="2612" spans="1:7" x14ac:dyDescent="0.3">
      <c r="A2612" t="s">
        <v>3076</v>
      </c>
      <c r="B2612" t="s">
        <v>3568</v>
      </c>
      <c r="C2612" t="s">
        <v>3575</v>
      </c>
      <c r="D2612" t="s">
        <v>17</v>
      </c>
      <c r="E2612" t="s">
        <v>239</v>
      </c>
      <c r="F2612" t="s">
        <v>5867</v>
      </c>
      <c r="G2612" t="s">
        <v>9215</v>
      </c>
    </row>
    <row r="2613" spans="1:7" x14ac:dyDescent="0.3">
      <c r="A2613" t="s">
        <v>3077</v>
      </c>
      <c r="B2613" t="s">
        <v>3568</v>
      </c>
      <c r="C2613" t="s">
        <v>3575</v>
      </c>
      <c r="D2613" t="s">
        <v>17</v>
      </c>
      <c r="E2613" t="s">
        <v>240</v>
      </c>
      <c r="F2613" t="s">
        <v>5830</v>
      </c>
      <c r="G2613" t="s">
        <v>9216</v>
      </c>
    </row>
    <row r="2614" spans="1:7" x14ac:dyDescent="0.3">
      <c r="A2614" t="s">
        <v>3078</v>
      </c>
      <c r="B2614" t="s">
        <v>3568</v>
      </c>
      <c r="C2614" t="s">
        <v>3575</v>
      </c>
      <c r="D2614" t="s">
        <v>17</v>
      </c>
      <c r="E2614" t="s">
        <v>241</v>
      </c>
      <c r="F2614" t="s">
        <v>5881</v>
      </c>
      <c r="G2614" t="s">
        <v>9217</v>
      </c>
    </row>
    <row r="2615" spans="1:7" x14ac:dyDescent="0.3">
      <c r="A2615" t="s">
        <v>3079</v>
      </c>
      <c r="B2615" t="s">
        <v>3568</v>
      </c>
      <c r="C2615" t="s">
        <v>3575</v>
      </c>
      <c r="D2615" t="s">
        <v>17</v>
      </c>
      <c r="E2615" t="s">
        <v>242</v>
      </c>
      <c r="F2615" t="s">
        <v>5894</v>
      </c>
      <c r="G2615" t="s">
        <v>9218</v>
      </c>
    </row>
    <row r="2616" spans="1:7" x14ac:dyDescent="0.3">
      <c r="A2616" t="s">
        <v>3080</v>
      </c>
      <c r="B2616" t="s">
        <v>3568</v>
      </c>
      <c r="C2616" t="s">
        <v>3575</v>
      </c>
      <c r="D2616" t="s">
        <v>17</v>
      </c>
      <c r="E2616" t="s">
        <v>243</v>
      </c>
      <c r="F2616" t="s">
        <v>5910</v>
      </c>
      <c r="G2616" t="s">
        <v>9219</v>
      </c>
    </row>
    <row r="2617" spans="1:7" x14ac:dyDescent="0.3">
      <c r="A2617" t="s">
        <v>3081</v>
      </c>
      <c r="B2617" t="s">
        <v>3568</v>
      </c>
      <c r="C2617" t="s">
        <v>3575</v>
      </c>
      <c r="D2617" t="s">
        <v>17</v>
      </c>
      <c r="E2617" t="s">
        <v>244</v>
      </c>
      <c r="F2617" t="s">
        <v>5971</v>
      </c>
      <c r="G2617" t="s">
        <v>9220</v>
      </c>
    </row>
    <row r="2618" spans="1:7" x14ac:dyDescent="0.3">
      <c r="A2618" t="s">
        <v>3082</v>
      </c>
      <c r="B2618" t="s">
        <v>3568</v>
      </c>
      <c r="C2618" t="s">
        <v>3575</v>
      </c>
      <c r="D2618" t="s">
        <v>17</v>
      </c>
      <c r="E2618" t="s">
        <v>245</v>
      </c>
      <c r="F2618" t="s">
        <v>5977</v>
      </c>
      <c r="G2618" t="s">
        <v>9221</v>
      </c>
    </row>
    <row r="2619" spans="1:7" x14ac:dyDescent="0.3">
      <c r="A2619" t="s">
        <v>3083</v>
      </c>
      <c r="B2619" t="s">
        <v>3568</v>
      </c>
      <c r="C2619" t="s">
        <v>3575</v>
      </c>
      <c r="D2619" t="s">
        <v>17</v>
      </c>
      <c r="E2619" t="s">
        <v>246</v>
      </c>
      <c r="F2619" t="s">
        <v>5980</v>
      </c>
      <c r="G2619" t="s">
        <v>9222</v>
      </c>
    </row>
    <row r="2620" spans="1:7" x14ac:dyDescent="0.3">
      <c r="A2620" t="s">
        <v>3084</v>
      </c>
      <c r="B2620" t="s">
        <v>3568</v>
      </c>
      <c r="C2620" t="s">
        <v>3575</v>
      </c>
      <c r="D2620" t="s">
        <v>17</v>
      </c>
      <c r="E2620" t="s">
        <v>247</v>
      </c>
      <c r="F2620" t="s">
        <v>6062</v>
      </c>
      <c r="G2620" t="s">
        <v>9223</v>
      </c>
    </row>
    <row r="2621" spans="1:7" x14ac:dyDescent="0.3">
      <c r="A2621" t="s">
        <v>3085</v>
      </c>
      <c r="B2621" t="s">
        <v>3568</v>
      </c>
      <c r="C2621" t="s">
        <v>3575</v>
      </c>
      <c r="D2621" t="s">
        <v>17</v>
      </c>
      <c r="E2621" t="s">
        <v>248</v>
      </c>
      <c r="F2621" t="s">
        <v>6085</v>
      </c>
      <c r="G2621" t="s">
        <v>9224</v>
      </c>
    </row>
    <row r="2622" spans="1:7" x14ac:dyDescent="0.3">
      <c r="A2622" t="s">
        <v>3086</v>
      </c>
      <c r="B2622" t="s">
        <v>3568</v>
      </c>
      <c r="C2622" t="s">
        <v>3575</v>
      </c>
      <c r="D2622" t="s">
        <v>17</v>
      </c>
      <c r="E2622" t="s">
        <v>249</v>
      </c>
      <c r="F2622" t="s">
        <v>6148</v>
      </c>
      <c r="G2622" t="s">
        <v>9225</v>
      </c>
    </row>
    <row r="2623" spans="1:7" x14ac:dyDescent="0.3">
      <c r="A2623" t="s">
        <v>3087</v>
      </c>
      <c r="B2623" t="s">
        <v>3568</v>
      </c>
      <c r="C2623" t="s">
        <v>3575</v>
      </c>
      <c r="D2623" t="s">
        <v>17</v>
      </c>
      <c r="E2623" t="s">
        <v>250</v>
      </c>
      <c r="F2623" t="s">
        <v>6155</v>
      </c>
      <c r="G2623" t="s">
        <v>9226</v>
      </c>
    </row>
    <row r="2624" spans="1:7" x14ac:dyDescent="0.3">
      <c r="A2624" t="s">
        <v>3088</v>
      </c>
      <c r="B2624" t="s">
        <v>3568</v>
      </c>
      <c r="C2624" t="s">
        <v>3575</v>
      </c>
      <c r="D2624" t="s">
        <v>17</v>
      </c>
      <c r="E2624" t="s">
        <v>251</v>
      </c>
      <c r="F2624" t="s">
        <v>6055</v>
      </c>
      <c r="G2624" t="s">
        <v>9227</v>
      </c>
    </row>
    <row r="2625" spans="1:7" x14ac:dyDescent="0.3">
      <c r="A2625" t="s">
        <v>3089</v>
      </c>
      <c r="B2625" t="s">
        <v>3568</v>
      </c>
      <c r="C2625" t="s">
        <v>3575</v>
      </c>
      <c r="D2625" t="s">
        <v>17</v>
      </c>
      <c r="E2625" t="s">
        <v>252</v>
      </c>
      <c r="F2625" t="s">
        <v>5841</v>
      </c>
      <c r="G2625" t="s">
        <v>9228</v>
      </c>
    </row>
    <row r="2626" spans="1:7" x14ac:dyDescent="0.3">
      <c r="A2626" t="s">
        <v>3090</v>
      </c>
      <c r="B2626" t="s">
        <v>3568</v>
      </c>
      <c r="C2626" t="s">
        <v>3575</v>
      </c>
      <c r="D2626" t="s">
        <v>17</v>
      </c>
      <c r="E2626" t="s">
        <v>253</v>
      </c>
      <c r="F2626" t="s">
        <v>5871</v>
      </c>
      <c r="G2626" t="s">
        <v>9229</v>
      </c>
    </row>
    <row r="2627" spans="1:7" x14ac:dyDescent="0.3">
      <c r="A2627" t="s">
        <v>3091</v>
      </c>
      <c r="B2627" t="s">
        <v>3568</v>
      </c>
      <c r="C2627" t="s">
        <v>3575</v>
      </c>
      <c r="D2627" t="s">
        <v>17</v>
      </c>
      <c r="E2627" t="s">
        <v>254</v>
      </c>
      <c r="F2627" t="s">
        <v>5915</v>
      </c>
      <c r="G2627" t="s">
        <v>9230</v>
      </c>
    </row>
    <row r="2628" spans="1:7" x14ac:dyDescent="0.3">
      <c r="A2628" t="s">
        <v>3092</v>
      </c>
      <c r="B2628" t="s">
        <v>3568</v>
      </c>
      <c r="C2628" t="s">
        <v>3575</v>
      </c>
      <c r="D2628" t="s">
        <v>17</v>
      </c>
      <c r="E2628" t="s">
        <v>255</v>
      </c>
      <c r="F2628" t="s">
        <v>5916</v>
      </c>
      <c r="G2628" t="s">
        <v>9231</v>
      </c>
    </row>
    <row r="2629" spans="1:7" x14ac:dyDescent="0.3">
      <c r="A2629" t="s">
        <v>3093</v>
      </c>
      <c r="B2629" t="s">
        <v>3568</v>
      </c>
      <c r="C2629" t="s">
        <v>3575</v>
      </c>
      <c r="D2629" t="s">
        <v>17</v>
      </c>
      <c r="E2629" t="s">
        <v>256</v>
      </c>
      <c r="F2629" t="s">
        <v>5976</v>
      </c>
      <c r="G2629" t="s">
        <v>9232</v>
      </c>
    </row>
    <row r="2630" spans="1:7" x14ac:dyDescent="0.3">
      <c r="A2630" t="s">
        <v>3094</v>
      </c>
      <c r="B2630" t="s">
        <v>3568</v>
      </c>
      <c r="C2630" t="s">
        <v>3575</v>
      </c>
      <c r="D2630" t="s">
        <v>17</v>
      </c>
      <c r="E2630" t="s">
        <v>257</v>
      </c>
      <c r="F2630" t="s">
        <v>5964</v>
      </c>
      <c r="G2630" t="s">
        <v>9233</v>
      </c>
    </row>
    <row r="2631" spans="1:7" x14ac:dyDescent="0.3">
      <c r="A2631" t="s">
        <v>3095</v>
      </c>
      <c r="B2631" t="s">
        <v>3568</v>
      </c>
      <c r="C2631" t="s">
        <v>3575</v>
      </c>
      <c r="D2631" t="s">
        <v>17</v>
      </c>
      <c r="E2631" t="s">
        <v>258</v>
      </c>
      <c r="F2631" t="s">
        <v>5991</v>
      </c>
      <c r="G2631" t="s">
        <v>9234</v>
      </c>
    </row>
    <row r="2632" spans="1:7" x14ac:dyDescent="0.3">
      <c r="A2632" t="s">
        <v>3096</v>
      </c>
      <c r="B2632" t="s">
        <v>3568</v>
      </c>
      <c r="C2632" t="s">
        <v>3575</v>
      </c>
      <c r="D2632" t="s">
        <v>17</v>
      </c>
      <c r="E2632" t="s">
        <v>259</v>
      </c>
      <c r="F2632" t="s">
        <v>6057</v>
      </c>
      <c r="G2632" t="s">
        <v>9235</v>
      </c>
    </row>
    <row r="2633" spans="1:7" x14ac:dyDescent="0.3">
      <c r="A2633" t="s">
        <v>3097</v>
      </c>
      <c r="B2633" t="s">
        <v>3568</v>
      </c>
      <c r="C2633" t="s">
        <v>3575</v>
      </c>
      <c r="D2633" t="s">
        <v>17</v>
      </c>
      <c r="E2633" t="s">
        <v>260</v>
      </c>
      <c r="F2633" t="s">
        <v>5853</v>
      </c>
      <c r="G2633" t="s">
        <v>9236</v>
      </c>
    </row>
    <row r="2634" spans="1:7" x14ac:dyDescent="0.3">
      <c r="A2634" t="s">
        <v>3098</v>
      </c>
      <c r="B2634" t="s">
        <v>3568</v>
      </c>
      <c r="C2634" t="s">
        <v>3575</v>
      </c>
      <c r="D2634" t="s">
        <v>17</v>
      </c>
      <c r="E2634" t="s">
        <v>261</v>
      </c>
      <c r="F2634" t="s">
        <v>5828</v>
      </c>
      <c r="G2634" t="s">
        <v>9237</v>
      </c>
    </row>
    <row r="2635" spans="1:7" x14ac:dyDescent="0.3">
      <c r="A2635" t="s">
        <v>3099</v>
      </c>
      <c r="B2635" t="s">
        <v>3568</v>
      </c>
      <c r="C2635" t="s">
        <v>3575</v>
      </c>
      <c r="D2635" t="s">
        <v>17</v>
      </c>
      <c r="E2635" t="s">
        <v>262</v>
      </c>
      <c r="F2635" t="s">
        <v>5868</v>
      </c>
      <c r="G2635" t="s">
        <v>9238</v>
      </c>
    </row>
    <row r="2636" spans="1:7" x14ac:dyDescent="0.3">
      <c r="A2636" t="s">
        <v>3100</v>
      </c>
      <c r="B2636" t="s">
        <v>3568</v>
      </c>
      <c r="C2636" t="s">
        <v>3575</v>
      </c>
      <c r="D2636" t="s">
        <v>17</v>
      </c>
      <c r="E2636" t="s">
        <v>263</v>
      </c>
      <c r="F2636" t="s">
        <v>5896</v>
      </c>
      <c r="G2636" t="s">
        <v>9239</v>
      </c>
    </row>
    <row r="2637" spans="1:7" x14ac:dyDescent="0.3">
      <c r="A2637" t="s">
        <v>3101</v>
      </c>
      <c r="B2637" t="s">
        <v>3568</v>
      </c>
      <c r="C2637" t="s">
        <v>3575</v>
      </c>
      <c r="D2637" t="s">
        <v>17</v>
      </c>
      <c r="E2637" t="s">
        <v>264</v>
      </c>
      <c r="F2637" t="s">
        <v>5901</v>
      </c>
      <c r="G2637" t="s">
        <v>9240</v>
      </c>
    </row>
    <row r="2638" spans="1:7" x14ac:dyDescent="0.3">
      <c r="A2638" t="s">
        <v>3102</v>
      </c>
      <c r="B2638" t="s">
        <v>3568</v>
      </c>
      <c r="C2638" t="s">
        <v>3575</v>
      </c>
      <c r="D2638" t="s">
        <v>17</v>
      </c>
      <c r="E2638" t="s">
        <v>265</v>
      </c>
      <c r="F2638" t="s">
        <v>6061</v>
      </c>
      <c r="G2638" t="s">
        <v>9241</v>
      </c>
    </row>
    <row r="2639" spans="1:7" x14ac:dyDescent="0.3">
      <c r="A2639" t="s">
        <v>3103</v>
      </c>
      <c r="B2639" t="s">
        <v>3568</v>
      </c>
      <c r="C2639" t="s">
        <v>3575</v>
      </c>
      <c r="D2639" t="s">
        <v>17</v>
      </c>
      <c r="E2639" t="s">
        <v>266</v>
      </c>
      <c r="F2639" t="s">
        <v>6067</v>
      </c>
      <c r="G2639" t="s">
        <v>9242</v>
      </c>
    </row>
    <row r="2640" spans="1:7" x14ac:dyDescent="0.3">
      <c r="A2640" t="s">
        <v>3104</v>
      </c>
      <c r="B2640" t="s">
        <v>3568</v>
      </c>
      <c r="C2640" t="s">
        <v>3575</v>
      </c>
      <c r="D2640" t="s">
        <v>17</v>
      </c>
      <c r="E2640" t="s">
        <v>267</v>
      </c>
      <c r="F2640" t="s">
        <v>6068</v>
      </c>
      <c r="G2640" t="s">
        <v>9243</v>
      </c>
    </row>
    <row r="2641" spans="1:7" x14ac:dyDescent="0.3">
      <c r="A2641" t="s">
        <v>3105</v>
      </c>
      <c r="B2641" t="s">
        <v>3568</v>
      </c>
      <c r="C2641" t="s">
        <v>3575</v>
      </c>
      <c r="D2641" t="s">
        <v>17</v>
      </c>
      <c r="E2641" t="s">
        <v>268</v>
      </c>
      <c r="F2641" t="s">
        <v>6069</v>
      </c>
      <c r="G2641" t="s">
        <v>9244</v>
      </c>
    </row>
    <row r="2642" spans="1:7" x14ac:dyDescent="0.3">
      <c r="A2642" t="s">
        <v>3106</v>
      </c>
      <c r="B2642" t="s">
        <v>3568</v>
      </c>
      <c r="C2642" t="s">
        <v>3575</v>
      </c>
      <c r="D2642" t="s">
        <v>17</v>
      </c>
      <c r="E2642" t="s">
        <v>269</v>
      </c>
      <c r="F2642" t="s">
        <v>6076</v>
      </c>
      <c r="G2642" t="s">
        <v>9245</v>
      </c>
    </row>
    <row r="2643" spans="1:7" x14ac:dyDescent="0.3">
      <c r="A2643" t="s">
        <v>3107</v>
      </c>
      <c r="B2643" t="s">
        <v>3568</v>
      </c>
      <c r="C2643" t="s">
        <v>3575</v>
      </c>
      <c r="D2643" t="s">
        <v>17</v>
      </c>
      <c r="E2643" t="s">
        <v>270</v>
      </c>
      <c r="F2643" t="s">
        <v>6013</v>
      </c>
      <c r="G2643" t="s">
        <v>9246</v>
      </c>
    </row>
    <row r="2644" spans="1:7" x14ac:dyDescent="0.3">
      <c r="A2644" t="s">
        <v>3108</v>
      </c>
      <c r="B2644" t="s">
        <v>3568</v>
      </c>
      <c r="C2644" t="s">
        <v>3575</v>
      </c>
      <c r="D2644" t="s">
        <v>17</v>
      </c>
      <c r="E2644" t="s">
        <v>271</v>
      </c>
      <c r="F2644" t="s">
        <v>6056</v>
      </c>
      <c r="G2644" t="s">
        <v>9247</v>
      </c>
    </row>
    <row r="2645" spans="1:7" x14ac:dyDescent="0.3">
      <c r="A2645" t="s">
        <v>3109</v>
      </c>
      <c r="B2645" t="s">
        <v>3568</v>
      </c>
      <c r="C2645" t="s">
        <v>3575</v>
      </c>
      <c r="D2645" t="s">
        <v>17</v>
      </c>
      <c r="E2645" t="s">
        <v>272</v>
      </c>
      <c r="F2645" t="s">
        <v>6063</v>
      </c>
      <c r="G2645" t="s">
        <v>9248</v>
      </c>
    </row>
    <row r="2646" spans="1:7" x14ac:dyDescent="0.3">
      <c r="A2646" t="s">
        <v>3110</v>
      </c>
      <c r="B2646" t="s">
        <v>3568</v>
      </c>
      <c r="C2646" t="s">
        <v>3575</v>
      </c>
      <c r="D2646" t="s">
        <v>17</v>
      </c>
      <c r="E2646" t="s">
        <v>273</v>
      </c>
      <c r="F2646" t="s">
        <v>6066</v>
      </c>
      <c r="G2646" t="s">
        <v>9249</v>
      </c>
    </row>
    <row r="2647" spans="1:7" x14ac:dyDescent="0.3">
      <c r="A2647" t="s">
        <v>3111</v>
      </c>
      <c r="B2647" t="s">
        <v>3568</v>
      </c>
      <c r="C2647" t="s">
        <v>3575</v>
      </c>
      <c r="D2647" t="s">
        <v>17</v>
      </c>
      <c r="E2647" t="s">
        <v>274</v>
      </c>
      <c r="F2647" t="s">
        <v>6095</v>
      </c>
      <c r="G2647" t="s">
        <v>9250</v>
      </c>
    </row>
    <row r="2648" spans="1:7" x14ac:dyDescent="0.3">
      <c r="A2648" t="s">
        <v>3112</v>
      </c>
      <c r="B2648" t="s">
        <v>3568</v>
      </c>
      <c r="C2648" t="s">
        <v>3575</v>
      </c>
      <c r="D2648" t="s">
        <v>17</v>
      </c>
      <c r="E2648" t="s">
        <v>275</v>
      </c>
      <c r="F2648" t="s">
        <v>6114</v>
      </c>
      <c r="G2648" t="s">
        <v>9251</v>
      </c>
    </row>
    <row r="2649" spans="1:7" x14ac:dyDescent="0.3">
      <c r="A2649" t="s">
        <v>3113</v>
      </c>
      <c r="B2649" t="s">
        <v>3568</v>
      </c>
      <c r="C2649" t="s">
        <v>3575</v>
      </c>
      <c r="D2649" t="s">
        <v>17</v>
      </c>
      <c r="E2649" t="s">
        <v>276</v>
      </c>
      <c r="F2649" t="s">
        <v>6117</v>
      </c>
      <c r="G2649" t="s">
        <v>9252</v>
      </c>
    </row>
    <row r="2650" spans="1:7" x14ac:dyDescent="0.3">
      <c r="A2650" t="s">
        <v>3114</v>
      </c>
      <c r="B2650" t="s">
        <v>3568</v>
      </c>
      <c r="C2650" t="s">
        <v>3575</v>
      </c>
      <c r="D2650" t="s">
        <v>17</v>
      </c>
      <c r="E2650" t="s">
        <v>277</v>
      </c>
      <c r="F2650" t="s">
        <v>5858</v>
      </c>
      <c r="G2650" t="s">
        <v>9253</v>
      </c>
    </row>
    <row r="2651" spans="1:7" x14ac:dyDescent="0.3">
      <c r="A2651" t="s">
        <v>3115</v>
      </c>
      <c r="B2651" t="s">
        <v>3568</v>
      </c>
      <c r="C2651" t="s">
        <v>3575</v>
      </c>
      <c r="D2651" t="s">
        <v>17</v>
      </c>
      <c r="E2651" t="s">
        <v>278</v>
      </c>
      <c r="F2651" t="s">
        <v>5917</v>
      </c>
      <c r="G2651" t="s">
        <v>9254</v>
      </c>
    </row>
    <row r="2652" spans="1:7" x14ac:dyDescent="0.3">
      <c r="A2652" t="s">
        <v>3116</v>
      </c>
      <c r="B2652" t="s">
        <v>3568</v>
      </c>
      <c r="C2652" t="s">
        <v>3575</v>
      </c>
      <c r="D2652" t="s">
        <v>17</v>
      </c>
      <c r="E2652" t="s">
        <v>279</v>
      </c>
      <c r="F2652" t="s">
        <v>5925</v>
      </c>
      <c r="G2652" t="s">
        <v>9255</v>
      </c>
    </row>
    <row r="2653" spans="1:7" x14ac:dyDescent="0.3">
      <c r="A2653" t="s">
        <v>3117</v>
      </c>
      <c r="B2653" t="s">
        <v>3568</v>
      </c>
      <c r="C2653" t="s">
        <v>3575</v>
      </c>
      <c r="D2653" t="s">
        <v>17</v>
      </c>
      <c r="E2653" t="s">
        <v>280</v>
      </c>
      <c r="F2653" t="s">
        <v>6020</v>
      </c>
      <c r="G2653" t="s">
        <v>9256</v>
      </c>
    </row>
    <row r="2654" spans="1:7" x14ac:dyDescent="0.3">
      <c r="A2654" t="s">
        <v>3118</v>
      </c>
      <c r="B2654" t="s">
        <v>3568</v>
      </c>
      <c r="C2654" t="s">
        <v>3575</v>
      </c>
      <c r="D2654" t="s">
        <v>17</v>
      </c>
      <c r="E2654" t="s">
        <v>281</v>
      </c>
      <c r="F2654" t="s">
        <v>5875</v>
      </c>
      <c r="G2654" t="s">
        <v>9257</v>
      </c>
    </row>
    <row r="2655" spans="1:7" x14ac:dyDescent="0.3">
      <c r="A2655" t="s">
        <v>3119</v>
      </c>
      <c r="B2655" t="s">
        <v>3568</v>
      </c>
      <c r="C2655" t="s">
        <v>3575</v>
      </c>
      <c r="D2655" t="s">
        <v>17</v>
      </c>
      <c r="E2655" t="s">
        <v>282</v>
      </c>
      <c r="F2655" t="s">
        <v>5950</v>
      </c>
      <c r="G2655" t="s">
        <v>9258</v>
      </c>
    </row>
    <row r="2656" spans="1:7" x14ac:dyDescent="0.3">
      <c r="A2656" t="s">
        <v>3120</v>
      </c>
      <c r="B2656" t="s">
        <v>3568</v>
      </c>
      <c r="C2656" t="s">
        <v>3575</v>
      </c>
      <c r="D2656" t="s">
        <v>17</v>
      </c>
      <c r="E2656" t="s">
        <v>283</v>
      </c>
      <c r="F2656" t="s">
        <v>5822</v>
      </c>
      <c r="G2656" t="s">
        <v>9259</v>
      </c>
    </row>
    <row r="2657" spans="1:7" x14ac:dyDescent="0.3">
      <c r="A2657" t="s">
        <v>3121</v>
      </c>
      <c r="B2657" t="s">
        <v>3568</v>
      </c>
      <c r="C2657" t="s">
        <v>3575</v>
      </c>
      <c r="D2657" t="s">
        <v>17</v>
      </c>
      <c r="E2657" t="s">
        <v>284</v>
      </c>
      <c r="F2657" t="s">
        <v>5869</v>
      </c>
      <c r="G2657" t="s">
        <v>9260</v>
      </c>
    </row>
    <row r="2658" spans="1:7" x14ac:dyDescent="0.3">
      <c r="A2658" t="s">
        <v>3122</v>
      </c>
      <c r="B2658" t="s">
        <v>3568</v>
      </c>
      <c r="C2658" t="s">
        <v>3575</v>
      </c>
      <c r="D2658" t="s">
        <v>17</v>
      </c>
      <c r="E2658" t="s">
        <v>285</v>
      </c>
      <c r="F2658" t="s">
        <v>5923</v>
      </c>
      <c r="G2658" t="s">
        <v>9261</v>
      </c>
    </row>
    <row r="2659" spans="1:7" x14ac:dyDescent="0.3">
      <c r="A2659" t="s">
        <v>3123</v>
      </c>
      <c r="B2659" t="s">
        <v>3568</v>
      </c>
      <c r="C2659" t="s">
        <v>3575</v>
      </c>
      <c r="D2659" t="s">
        <v>17</v>
      </c>
      <c r="E2659" t="s">
        <v>286</v>
      </c>
      <c r="F2659" t="s">
        <v>5872</v>
      </c>
      <c r="G2659" t="s">
        <v>9262</v>
      </c>
    </row>
    <row r="2660" spans="1:7" x14ac:dyDescent="0.3">
      <c r="A2660" t="s">
        <v>3124</v>
      </c>
      <c r="B2660" t="s">
        <v>3568</v>
      </c>
      <c r="C2660" t="s">
        <v>3575</v>
      </c>
      <c r="D2660" t="s">
        <v>17</v>
      </c>
      <c r="E2660" t="s">
        <v>22</v>
      </c>
      <c r="F2660" t="s">
        <v>6009</v>
      </c>
      <c r="G2660" t="s">
        <v>9263</v>
      </c>
    </row>
    <row r="2661" spans="1:7" x14ac:dyDescent="0.3">
      <c r="A2661" t="s">
        <v>3125</v>
      </c>
      <c r="B2661" t="s">
        <v>3568</v>
      </c>
      <c r="C2661" t="s">
        <v>3575</v>
      </c>
      <c r="D2661" t="s">
        <v>17</v>
      </c>
      <c r="E2661" t="s">
        <v>287</v>
      </c>
      <c r="F2661" t="s">
        <v>6147</v>
      </c>
      <c r="G2661" t="s">
        <v>9264</v>
      </c>
    </row>
    <row r="2662" spans="1:7" x14ac:dyDescent="0.3">
      <c r="A2662" t="s">
        <v>3126</v>
      </c>
      <c r="B2662" t="s">
        <v>3568</v>
      </c>
      <c r="C2662" t="s">
        <v>3575</v>
      </c>
      <c r="D2662" t="s">
        <v>17</v>
      </c>
      <c r="E2662" t="s">
        <v>288</v>
      </c>
      <c r="F2662" t="s">
        <v>5863</v>
      </c>
      <c r="G2662" t="s">
        <v>9265</v>
      </c>
    </row>
    <row r="2663" spans="1:7" x14ac:dyDescent="0.3">
      <c r="A2663" t="s">
        <v>3127</v>
      </c>
      <c r="B2663" t="s">
        <v>3568</v>
      </c>
      <c r="C2663" t="s">
        <v>3575</v>
      </c>
      <c r="D2663" t="s">
        <v>17</v>
      </c>
      <c r="E2663" t="s">
        <v>289</v>
      </c>
      <c r="F2663" t="s">
        <v>6094</v>
      </c>
      <c r="G2663" t="s">
        <v>9266</v>
      </c>
    </row>
    <row r="2664" spans="1:7" x14ac:dyDescent="0.3">
      <c r="A2664" t="s">
        <v>3128</v>
      </c>
      <c r="B2664" t="s">
        <v>3568</v>
      </c>
      <c r="C2664" t="s">
        <v>3575</v>
      </c>
      <c r="D2664" t="s">
        <v>17</v>
      </c>
      <c r="E2664" t="s">
        <v>290</v>
      </c>
      <c r="F2664" t="s">
        <v>6060</v>
      </c>
      <c r="G2664" t="s">
        <v>9267</v>
      </c>
    </row>
    <row r="2665" spans="1:7" x14ac:dyDescent="0.3">
      <c r="A2665" t="s">
        <v>3129</v>
      </c>
      <c r="B2665" t="s">
        <v>3568</v>
      </c>
      <c r="C2665" t="s">
        <v>3575</v>
      </c>
      <c r="D2665" t="s">
        <v>17</v>
      </c>
      <c r="E2665" t="s">
        <v>291</v>
      </c>
      <c r="F2665" t="s">
        <v>5951</v>
      </c>
      <c r="G2665" t="s">
        <v>9268</v>
      </c>
    </row>
    <row r="2666" spans="1:7" x14ac:dyDescent="0.3">
      <c r="A2666" t="s">
        <v>3130</v>
      </c>
      <c r="B2666" t="s">
        <v>3568</v>
      </c>
      <c r="C2666" t="s">
        <v>3575</v>
      </c>
      <c r="D2666" t="s">
        <v>17</v>
      </c>
      <c r="E2666" t="s">
        <v>292</v>
      </c>
      <c r="F2666" t="s">
        <v>6096</v>
      </c>
      <c r="G2666" t="s">
        <v>9269</v>
      </c>
    </row>
    <row r="2667" spans="1:7" x14ac:dyDescent="0.3">
      <c r="A2667" t="s">
        <v>3131</v>
      </c>
      <c r="B2667" t="s">
        <v>3568</v>
      </c>
      <c r="C2667" t="s">
        <v>3575</v>
      </c>
      <c r="D2667" t="s">
        <v>17</v>
      </c>
      <c r="E2667" t="s">
        <v>293</v>
      </c>
      <c r="F2667" t="s">
        <v>6109</v>
      </c>
      <c r="G2667" t="s">
        <v>9270</v>
      </c>
    </row>
    <row r="2668" spans="1:7" x14ac:dyDescent="0.3">
      <c r="A2668" t="s">
        <v>3132</v>
      </c>
      <c r="B2668" t="s">
        <v>3568</v>
      </c>
      <c r="C2668" t="s">
        <v>3575</v>
      </c>
      <c r="D2668" t="s">
        <v>17</v>
      </c>
      <c r="E2668" t="s">
        <v>294</v>
      </c>
      <c r="F2668" t="s">
        <v>5838</v>
      </c>
      <c r="G2668" t="s">
        <v>9271</v>
      </c>
    </row>
    <row r="2669" spans="1:7" x14ac:dyDescent="0.3">
      <c r="A2669" t="s">
        <v>3133</v>
      </c>
      <c r="B2669" t="s">
        <v>3568</v>
      </c>
      <c r="C2669" t="s">
        <v>3575</v>
      </c>
      <c r="D2669" t="s">
        <v>17</v>
      </c>
      <c r="E2669" t="s">
        <v>295</v>
      </c>
      <c r="F2669" t="s">
        <v>6047</v>
      </c>
      <c r="G2669" t="s">
        <v>9272</v>
      </c>
    </row>
    <row r="2670" spans="1:7" x14ac:dyDescent="0.3">
      <c r="A2670" t="s">
        <v>3134</v>
      </c>
      <c r="B2670" t="s">
        <v>3568</v>
      </c>
      <c r="C2670" t="s">
        <v>3575</v>
      </c>
      <c r="D2670" t="s">
        <v>17</v>
      </c>
      <c r="E2670" t="s">
        <v>296</v>
      </c>
      <c r="F2670" t="s">
        <v>6049</v>
      </c>
      <c r="G2670" t="s">
        <v>9273</v>
      </c>
    </row>
    <row r="2671" spans="1:7" x14ac:dyDescent="0.3">
      <c r="A2671" t="s">
        <v>3135</v>
      </c>
      <c r="B2671" t="s">
        <v>3568</v>
      </c>
      <c r="C2671" t="s">
        <v>3575</v>
      </c>
      <c r="D2671" t="s">
        <v>17</v>
      </c>
      <c r="E2671" t="s">
        <v>297</v>
      </c>
      <c r="F2671" t="s">
        <v>6141</v>
      </c>
      <c r="G2671" t="s">
        <v>9274</v>
      </c>
    </row>
    <row r="2672" spans="1:7" x14ac:dyDescent="0.3">
      <c r="A2672" t="s">
        <v>3136</v>
      </c>
      <c r="B2672" t="s">
        <v>3568</v>
      </c>
      <c r="C2672" t="s">
        <v>3575</v>
      </c>
      <c r="D2672" t="s">
        <v>17</v>
      </c>
      <c r="E2672" t="s">
        <v>298</v>
      </c>
      <c r="F2672" t="s">
        <v>6001</v>
      </c>
      <c r="G2672" t="s">
        <v>9275</v>
      </c>
    </row>
    <row r="2673" spans="1:7" x14ac:dyDescent="0.3">
      <c r="A2673" t="s">
        <v>3137</v>
      </c>
      <c r="B2673" t="s">
        <v>3568</v>
      </c>
      <c r="C2673" t="s">
        <v>3575</v>
      </c>
      <c r="D2673" t="s">
        <v>17</v>
      </c>
      <c r="E2673" t="s">
        <v>299</v>
      </c>
      <c r="F2673" t="s">
        <v>6146</v>
      </c>
      <c r="G2673" t="s">
        <v>9276</v>
      </c>
    </row>
    <row r="2674" spans="1:7" x14ac:dyDescent="0.3">
      <c r="A2674" t="s">
        <v>3138</v>
      </c>
      <c r="B2674" t="s">
        <v>3568</v>
      </c>
      <c r="C2674" t="s">
        <v>3575</v>
      </c>
      <c r="D2674" t="s">
        <v>17</v>
      </c>
      <c r="E2674" t="s">
        <v>300</v>
      </c>
      <c r="F2674" t="s">
        <v>6129</v>
      </c>
      <c r="G2674" t="s">
        <v>9277</v>
      </c>
    </row>
    <row r="2675" spans="1:7" x14ac:dyDescent="0.3">
      <c r="A2675" t="s">
        <v>3139</v>
      </c>
      <c r="B2675" t="s">
        <v>3568</v>
      </c>
      <c r="C2675" t="s">
        <v>3575</v>
      </c>
      <c r="D2675" t="s">
        <v>17</v>
      </c>
      <c r="E2675" t="s">
        <v>301</v>
      </c>
      <c r="F2675" t="s">
        <v>5856</v>
      </c>
      <c r="G2675" t="s">
        <v>9278</v>
      </c>
    </row>
    <row r="2676" spans="1:7" x14ac:dyDescent="0.3">
      <c r="A2676" t="s">
        <v>3140</v>
      </c>
      <c r="B2676" t="s">
        <v>3568</v>
      </c>
      <c r="C2676" t="s">
        <v>3575</v>
      </c>
      <c r="D2676" t="s">
        <v>17</v>
      </c>
      <c r="E2676" t="s">
        <v>302</v>
      </c>
      <c r="F2676" t="s">
        <v>5857</v>
      </c>
      <c r="G2676" t="s">
        <v>9279</v>
      </c>
    </row>
    <row r="2677" spans="1:7" x14ac:dyDescent="0.3">
      <c r="A2677" t="s">
        <v>3141</v>
      </c>
      <c r="B2677" t="s">
        <v>3568</v>
      </c>
      <c r="C2677" t="s">
        <v>3575</v>
      </c>
      <c r="D2677" t="s">
        <v>17</v>
      </c>
      <c r="E2677" t="s">
        <v>303</v>
      </c>
      <c r="F2677" t="s">
        <v>5885</v>
      </c>
      <c r="G2677" t="s">
        <v>9280</v>
      </c>
    </row>
    <row r="2678" spans="1:7" x14ac:dyDescent="0.3">
      <c r="A2678" t="s">
        <v>3142</v>
      </c>
      <c r="B2678" t="s">
        <v>3568</v>
      </c>
      <c r="C2678" t="s">
        <v>3575</v>
      </c>
      <c r="D2678" t="s">
        <v>17</v>
      </c>
      <c r="E2678" t="s">
        <v>304</v>
      </c>
      <c r="F2678" t="s">
        <v>5904</v>
      </c>
      <c r="G2678" t="s">
        <v>9281</v>
      </c>
    </row>
    <row r="2679" spans="1:7" x14ac:dyDescent="0.3">
      <c r="A2679" t="s">
        <v>3143</v>
      </c>
      <c r="B2679" t="s">
        <v>3568</v>
      </c>
      <c r="C2679" t="s">
        <v>3575</v>
      </c>
      <c r="D2679" t="s">
        <v>17</v>
      </c>
      <c r="E2679" t="s">
        <v>305</v>
      </c>
      <c r="F2679" t="s">
        <v>5911</v>
      </c>
      <c r="G2679" t="s">
        <v>9282</v>
      </c>
    </row>
    <row r="2680" spans="1:7" x14ac:dyDescent="0.3">
      <c r="A2680" t="s">
        <v>3144</v>
      </c>
      <c r="B2680" t="s">
        <v>3568</v>
      </c>
      <c r="C2680" t="s">
        <v>3575</v>
      </c>
      <c r="D2680" t="s">
        <v>17</v>
      </c>
      <c r="E2680" t="s">
        <v>306</v>
      </c>
      <c r="F2680" t="s">
        <v>5931</v>
      </c>
      <c r="G2680" t="s">
        <v>9283</v>
      </c>
    </row>
    <row r="2681" spans="1:7" x14ac:dyDescent="0.3">
      <c r="A2681" t="s">
        <v>3145</v>
      </c>
      <c r="B2681" t="s">
        <v>3568</v>
      </c>
      <c r="C2681" t="s">
        <v>3575</v>
      </c>
      <c r="D2681" t="s">
        <v>17</v>
      </c>
      <c r="E2681" t="s">
        <v>307</v>
      </c>
      <c r="F2681" t="s">
        <v>5933</v>
      </c>
      <c r="G2681" t="s">
        <v>9284</v>
      </c>
    </row>
    <row r="2682" spans="1:7" x14ac:dyDescent="0.3">
      <c r="A2682" t="s">
        <v>3146</v>
      </c>
      <c r="B2682" t="s">
        <v>3568</v>
      </c>
      <c r="C2682" t="s">
        <v>3575</v>
      </c>
      <c r="D2682" t="s">
        <v>17</v>
      </c>
      <c r="E2682" t="s">
        <v>308</v>
      </c>
      <c r="F2682" t="s">
        <v>5938</v>
      </c>
      <c r="G2682" t="s">
        <v>9285</v>
      </c>
    </row>
    <row r="2683" spans="1:7" x14ac:dyDescent="0.3">
      <c r="A2683" t="s">
        <v>3147</v>
      </c>
      <c r="B2683" t="s">
        <v>3568</v>
      </c>
      <c r="C2683" t="s">
        <v>3575</v>
      </c>
      <c r="D2683" t="s">
        <v>17</v>
      </c>
      <c r="E2683" t="s">
        <v>309</v>
      </c>
      <c r="F2683" t="s">
        <v>5941</v>
      </c>
      <c r="G2683" t="s">
        <v>9286</v>
      </c>
    </row>
    <row r="2684" spans="1:7" x14ac:dyDescent="0.3">
      <c r="A2684" t="s">
        <v>3148</v>
      </c>
      <c r="B2684" t="s">
        <v>3568</v>
      </c>
      <c r="C2684" t="s">
        <v>3575</v>
      </c>
      <c r="D2684" t="s">
        <v>17</v>
      </c>
      <c r="E2684" t="s">
        <v>310</v>
      </c>
      <c r="F2684" t="s">
        <v>5942</v>
      </c>
      <c r="G2684" t="s">
        <v>9287</v>
      </c>
    </row>
    <row r="2685" spans="1:7" x14ac:dyDescent="0.3">
      <c r="A2685" t="s">
        <v>3149</v>
      </c>
      <c r="B2685" t="s">
        <v>3568</v>
      </c>
      <c r="C2685" t="s">
        <v>3575</v>
      </c>
      <c r="D2685" t="s">
        <v>17</v>
      </c>
      <c r="E2685" t="s">
        <v>311</v>
      </c>
      <c r="F2685" t="s">
        <v>5945</v>
      </c>
      <c r="G2685" t="s">
        <v>9288</v>
      </c>
    </row>
    <row r="2686" spans="1:7" x14ac:dyDescent="0.3">
      <c r="A2686" t="s">
        <v>3150</v>
      </c>
      <c r="B2686" t="s">
        <v>3568</v>
      </c>
      <c r="C2686" t="s">
        <v>3575</v>
      </c>
      <c r="D2686" t="s">
        <v>17</v>
      </c>
      <c r="E2686" t="s">
        <v>312</v>
      </c>
      <c r="F2686" t="s">
        <v>5946</v>
      </c>
      <c r="G2686" t="s">
        <v>9289</v>
      </c>
    </row>
    <row r="2687" spans="1:7" x14ac:dyDescent="0.3">
      <c r="A2687" t="s">
        <v>3151</v>
      </c>
      <c r="B2687" t="s">
        <v>3568</v>
      </c>
      <c r="C2687" t="s">
        <v>3575</v>
      </c>
      <c r="D2687" t="s">
        <v>17</v>
      </c>
      <c r="E2687" t="s">
        <v>313</v>
      </c>
      <c r="F2687" t="s">
        <v>5956</v>
      </c>
      <c r="G2687" t="s">
        <v>9290</v>
      </c>
    </row>
    <row r="2688" spans="1:7" x14ac:dyDescent="0.3">
      <c r="A2688" t="s">
        <v>3152</v>
      </c>
      <c r="B2688" t="s">
        <v>3568</v>
      </c>
      <c r="C2688" t="s">
        <v>3575</v>
      </c>
      <c r="D2688" t="s">
        <v>17</v>
      </c>
      <c r="E2688" t="s">
        <v>314</v>
      </c>
      <c r="F2688" t="s">
        <v>5965</v>
      </c>
      <c r="G2688" t="s">
        <v>9291</v>
      </c>
    </row>
    <row r="2689" spans="1:7" x14ac:dyDescent="0.3">
      <c r="A2689" t="s">
        <v>3153</v>
      </c>
      <c r="B2689" t="s">
        <v>3568</v>
      </c>
      <c r="C2689" t="s">
        <v>3575</v>
      </c>
      <c r="D2689" t="s">
        <v>17</v>
      </c>
      <c r="E2689" t="s">
        <v>315</v>
      </c>
      <c r="F2689" t="s">
        <v>5966</v>
      </c>
      <c r="G2689" t="s">
        <v>9292</v>
      </c>
    </row>
    <row r="2690" spans="1:7" x14ac:dyDescent="0.3">
      <c r="A2690" t="s">
        <v>3154</v>
      </c>
      <c r="B2690" t="s">
        <v>3568</v>
      </c>
      <c r="C2690" t="s">
        <v>3575</v>
      </c>
      <c r="D2690" t="s">
        <v>17</v>
      </c>
      <c r="E2690" t="s">
        <v>316</v>
      </c>
      <c r="F2690" t="s">
        <v>5967</v>
      </c>
      <c r="G2690" t="s">
        <v>9293</v>
      </c>
    </row>
    <row r="2691" spans="1:7" x14ac:dyDescent="0.3">
      <c r="A2691" t="s">
        <v>3155</v>
      </c>
      <c r="B2691" t="s">
        <v>3568</v>
      </c>
      <c r="C2691" t="s">
        <v>3575</v>
      </c>
      <c r="D2691" t="s">
        <v>17</v>
      </c>
      <c r="E2691" t="s">
        <v>317</v>
      </c>
      <c r="F2691" t="s">
        <v>5982</v>
      </c>
      <c r="G2691" t="s">
        <v>9294</v>
      </c>
    </row>
    <row r="2692" spans="1:7" x14ac:dyDescent="0.3">
      <c r="A2692" t="s">
        <v>3156</v>
      </c>
      <c r="B2692" t="s">
        <v>3568</v>
      </c>
      <c r="C2692" t="s">
        <v>3575</v>
      </c>
      <c r="D2692" t="s">
        <v>17</v>
      </c>
      <c r="E2692" t="s">
        <v>318</v>
      </c>
      <c r="F2692" t="s">
        <v>5984</v>
      </c>
      <c r="G2692" t="s">
        <v>9295</v>
      </c>
    </row>
    <row r="2693" spans="1:7" x14ac:dyDescent="0.3">
      <c r="A2693" t="s">
        <v>3157</v>
      </c>
      <c r="B2693" t="s">
        <v>3568</v>
      </c>
      <c r="C2693" t="s">
        <v>3575</v>
      </c>
      <c r="D2693" t="s">
        <v>17</v>
      </c>
      <c r="E2693" t="s">
        <v>319</v>
      </c>
      <c r="F2693" t="s">
        <v>6008</v>
      </c>
      <c r="G2693" t="s">
        <v>9296</v>
      </c>
    </row>
    <row r="2694" spans="1:7" x14ac:dyDescent="0.3">
      <c r="A2694" t="s">
        <v>3158</v>
      </c>
      <c r="B2694" t="s">
        <v>3568</v>
      </c>
      <c r="C2694" t="s">
        <v>3575</v>
      </c>
      <c r="D2694" t="s">
        <v>17</v>
      </c>
      <c r="E2694" t="s">
        <v>320</v>
      </c>
      <c r="F2694" t="s">
        <v>6027</v>
      </c>
      <c r="G2694" t="s">
        <v>9297</v>
      </c>
    </row>
    <row r="2695" spans="1:7" x14ac:dyDescent="0.3">
      <c r="A2695" t="s">
        <v>3159</v>
      </c>
      <c r="B2695" t="s">
        <v>3568</v>
      </c>
      <c r="C2695" t="s">
        <v>3575</v>
      </c>
      <c r="D2695" t="s">
        <v>17</v>
      </c>
      <c r="E2695" t="s">
        <v>321</v>
      </c>
      <c r="F2695" t="s">
        <v>6034</v>
      </c>
      <c r="G2695" t="s">
        <v>9298</v>
      </c>
    </row>
    <row r="2696" spans="1:7" x14ac:dyDescent="0.3">
      <c r="A2696" t="s">
        <v>3160</v>
      </c>
      <c r="B2696" t="s">
        <v>3568</v>
      </c>
      <c r="C2696" t="s">
        <v>3575</v>
      </c>
      <c r="D2696" t="s">
        <v>17</v>
      </c>
      <c r="E2696" t="s">
        <v>322</v>
      </c>
      <c r="F2696" t="s">
        <v>6050</v>
      </c>
      <c r="G2696" t="s">
        <v>9299</v>
      </c>
    </row>
    <row r="2697" spans="1:7" x14ac:dyDescent="0.3">
      <c r="A2697" t="s">
        <v>3161</v>
      </c>
      <c r="B2697" t="s">
        <v>3568</v>
      </c>
      <c r="C2697" t="s">
        <v>3575</v>
      </c>
      <c r="D2697" t="s">
        <v>17</v>
      </c>
      <c r="E2697" t="s">
        <v>323</v>
      </c>
      <c r="F2697" t="s">
        <v>6053</v>
      </c>
      <c r="G2697" t="s">
        <v>9300</v>
      </c>
    </row>
    <row r="2698" spans="1:7" x14ac:dyDescent="0.3">
      <c r="A2698" t="s">
        <v>3162</v>
      </c>
      <c r="B2698" t="s">
        <v>3568</v>
      </c>
      <c r="C2698" t="s">
        <v>3575</v>
      </c>
      <c r="D2698" t="s">
        <v>17</v>
      </c>
      <c r="E2698" t="s">
        <v>324</v>
      </c>
      <c r="F2698" t="s">
        <v>6071</v>
      </c>
      <c r="G2698" t="s">
        <v>9301</v>
      </c>
    </row>
    <row r="2699" spans="1:7" x14ac:dyDescent="0.3">
      <c r="A2699" t="s">
        <v>3163</v>
      </c>
      <c r="B2699" t="s">
        <v>3568</v>
      </c>
      <c r="C2699" t="s">
        <v>3575</v>
      </c>
      <c r="D2699" t="s">
        <v>17</v>
      </c>
      <c r="E2699" t="s">
        <v>325</v>
      </c>
      <c r="F2699" t="s">
        <v>6078</v>
      </c>
      <c r="G2699" t="s">
        <v>9302</v>
      </c>
    </row>
    <row r="2700" spans="1:7" x14ac:dyDescent="0.3">
      <c r="A2700" t="s">
        <v>3164</v>
      </c>
      <c r="B2700" t="s">
        <v>3568</v>
      </c>
      <c r="C2700" t="s">
        <v>3575</v>
      </c>
      <c r="D2700" t="s">
        <v>17</v>
      </c>
      <c r="E2700" t="s">
        <v>18</v>
      </c>
      <c r="F2700" t="s">
        <v>6084</v>
      </c>
      <c r="G2700" t="s">
        <v>9303</v>
      </c>
    </row>
    <row r="2701" spans="1:7" x14ac:dyDescent="0.3">
      <c r="A2701" t="s">
        <v>3165</v>
      </c>
      <c r="B2701" t="s">
        <v>3568</v>
      </c>
      <c r="C2701" t="s">
        <v>3575</v>
      </c>
      <c r="D2701" t="s">
        <v>17</v>
      </c>
      <c r="E2701" t="s">
        <v>326</v>
      </c>
      <c r="F2701" t="s">
        <v>6086</v>
      </c>
      <c r="G2701" t="s">
        <v>9304</v>
      </c>
    </row>
    <row r="2702" spans="1:7" x14ac:dyDescent="0.3">
      <c r="A2702" t="s">
        <v>3166</v>
      </c>
      <c r="B2702" t="s">
        <v>3568</v>
      </c>
      <c r="C2702" t="s">
        <v>3575</v>
      </c>
      <c r="D2702" t="s">
        <v>17</v>
      </c>
      <c r="E2702" t="s">
        <v>327</v>
      </c>
      <c r="F2702" t="s">
        <v>6112</v>
      </c>
      <c r="G2702" t="s">
        <v>9305</v>
      </c>
    </row>
    <row r="2703" spans="1:7" x14ac:dyDescent="0.3">
      <c r="A2703" t="s">
        <v>3167</v>
      </c>
      <c r="B2703" t="s">
        <v>3568</v>
      </c>
      <c r="C2703" t="s">
        <v>3575</v>
      </c>
      <c r="D2703" t="s">
        <v>17</v>
      </c>
      <c r="E2703" t="s">
        <v>328</v>
      </c>
      <c r="F2703" t="s">
        <v>6115</v>
      </c>
      <c r="G2703" t="s">
        <v>9306</v>
      </c>
    </row>
    <row r="2704" spans="1:7" x14ac:dyDescent="0.3">
      <c r="A2704" t="s">
        <v>3168</v>
      </c>
      <c r="B2704" t="s">
        <v>3568</v>
      </c>
      <c r="C2704" t="s">
        <v>3575</v>
      </c>
      <c r="D2704" t="s">
        <v>17</v>
      </c>
      <c r="E2704" t="s">
        <v>329</v>
      </c>
      <c r="F2704" t="s">
        <v>6122</v>
      </c>
      <c r="G2704" t="s">
        <v>9307</v>
      </c>
    </row>
    <row r="2705" spans="1:7" x14ac:dyDescent="0.3">
      <c r="A2705" t="s">
        <v>3169</v>
      </c>
      <c r="B2705" t="s">
        <v>3568</v>
      </c>
      <c r="C2705" t="s">
        <v>3575</v>
      </c>
      <c r="D2705" t="s">
        <v>17</v>
      </c>
      <c r="E2705" t="s">
        <v>330</v>
      </c>
      <c r="F2705" t="s">
        <v>6162</v>
      </c>
      <c r="G2705" t="s">
        <v>9308</v>
      </c>
    </row>
    <row r="2706" spans="1:7" x14ac:dyDescent="0.3">
      <c r="A2706" t="s">
        <v>3170</v>
      </c>
      <c r="B2706" t="s">
        <v>3568</v>
      </c>
      <c r="C2706" t="s">
        <v>3575</v>
      </c>
      <c r="D2706" t="s">
        <v>17</v>
      </c>
      <c r="E2706" t="s">
        <v>331</v>
      </c>
      <c r="F2706" t="s">
        <v>6054</v>
      </c>
      <c r="G2706" t="s">
        <v>9309</v>
      </c>
    </row>
    <row r="2707" spans="1:7" x14ac:dyDescent="0.3">
      <c r="A2707" t="s">
        <v>3171</v>
      </c>
      <c r="B2707" t="s">
        <v>3568</v>
      </c>
      <c r="C2707" t="s">
        <v>3575</v>
      </c>
      <c r="D2707" t="s">
        <v>17</v>
      </c>
      <c r="E2707" t="s">
        <v>332</v>
      </c>
      <c r="F2707" t="s">
        <v>6043</v>
      </c>
      <c r="G2707" t="s">
        <v>9310</v>
      </c>
    </row>
    <row r="2708" spans="1:7" x14ac:dyDescent="0.3">
      <c r="A2708" t="s">
        <v>3172</v>
      </c>
      <c r="B2708" t="s">
        <v>3568</v>
      </c>
      <c r="C2708" t="s">
        <v>3575</v>
      </c>
      <c r="D2708" t="s">
        <v>17</v>
      </c>
      <c r="E2708" t="s">
        <v>333</v>
      </c>
      <c r="F2708" t="s">
        <v>6113</v>
      </c>
      <c r="G2708" t="s">
        <v>9311</v>
      </c>
    </row>
    <row r="2709" spans="1:7" x14ac:dyDescent="0.3">
      <c r="A2709" t="s">
        <v>3173</v>
      </c>
      <c r="B2709" t="s">
        <v>3568</v>
      </c>
      <c r="C2709" t="s">
        <v>3575</v>
      </c>
      <c r="D2709" t="s">
        <v>17</v>
      </c>
      <c r="E2709" t="s">
        <v>334</v>
      </c>
      <c r="F2709" t="s">
        <v>5880</v>
      </c>
      <c r="G2709" t="s">
        <v>9312</v>
      </c>
    </row>
    <row r="2710" spans="1:7" x14ac:dyDescent="0.3">
      <c r="A2710" t="s">
        <v>3174</v>
      </c>
      <c r="B2710" t="s">
        <v>3568</v>
      </c>
      <c r="C2710" t="s">
        <v>3575</v>
      </c>
      <c r="D2710" t="s">
        <v>17</v>
      </c>
      <c r="E2710" t="s">
        <v>335</v>
      </c>
      <c r="F2710" t="s">
        <v>5953</v>
      </c>
      <c r="G2710" t="s">
        <v>9313</v>
      </c>
    </row>
    <row r="2711" spans="1:7" x14ac:dyDescent="0.3">
      <c r="A2711" t="s">
        <v>3175</v>
      </c>
      <c r="B2711" t="s">
        <v>3568</v>
      </c>
      <c r="C2711" t="s">
        <v>3575</v>
      </c>
      <c r="D2711" t="s">
        <v>17</v>
      </c>
      <c r="E2711" t="s">
        <v>336</v>
      </c>
      <c r="F2711" t="s">
        <v>6140</v>
      </c>
      <c r="G2711" t="s">
        <v>9314</v>
      </c>
    </row>
    <row r="2712" spans="1:7" x14ac:dyDescent="0.3">
      <c r="A2712" t="s">
        <v>3176</v>
      </c>
      <c r="B2712" t="s">
        <v>3568</v>
      </c>
      <c r="C2712" t="s">
        <v>3575</v>
      </c>
      <c r="D2712" t="s">
        <v>17</v>
      </c>
      <c r="E2712" t="s">
        <v>337</v>
      </c>
      <c r="F2712" t="s">
        <v>6102</v>
      </c>
      <c r="G2712" t="s">
        <v>9315</v>
      </c>
    </row>
    <row r="2713" spans="1:7" x14ac:dyDescent="0.3">
      <c r="A2713" t="s">
        <v>3177</v>
      </c>
      <c r="B2713" t="s">
        <v>3568</v>
      </c>
      <c r="C2713" t="s">
        <v>3575</v>
      </c>
      <c r="D2713" t="s">
        <v>17</v>
      </c>
      <c r="E2713" t="s">
        <v>338</v>
      </c>
      <c r="F2713" t="s">
        <v>5835</v>
      </c>
      <c r="G2713" t="s">
        <v>9316</v>
      </c>
    </row>
    <row r="2714" spans="1:7" x14ac:dyDescent="0.3">
      <c r="A2714" t="s">
        <v>3178</v>
      </c>
      <c r="B2714" t="s">
        <v>3568</v>
      </c>
      <c r="C2714" t="s">
        <v>3575</v>
      </c>
      <c r="D2714" t="s">
        <v>17</v>
      </c>
      <c r="E2714" t="s">
        <v>339</v>
      </c>
      <c r="F2714" t="s">
        <v>5844</v>
      </c>
      <c r="G2714" t="s">
        <v>9317</v>
      </c>
    </row>
    <row r="2715" spans="1:7" x14ac:dyDescent="0.3">
      <c r="A2715" t="s">
        <v>3179</v>
      </c>
      <c r="B2715" t="s">
        <v>3568</v>
      </c>
      <c r="C2715" t="s">
        <v>3575</v>
      </c>
      <c r="D2715" t="s">
        <v>17</v>
      </c>
      <c r="E2715" t="s">
        <v>340</v>
      </c>
      <c r="F2715" t="s">
        <v>6019</v>
      </c>
      <c r="G2715" t="s">
        <v>9318</v>
      </c>
    </row>
    <row r="2716" spans="1:7" x14ac:dyDescent="0.3">
      <c r="A2716" t="s">
        <v>3180</v>
      </c>
      <c r="B2716" t="s">
        <v>3568</v>
      </c>
      <c r="C2716" t="s">
        <v>3575</v>
      </c>
      <c r="D2716" t="s">
        <v>17</v>
      </c>
      <c r="E2716" t="s">
        <v>341</v>
      </c>
      <c r="F2716" t="s">
        <v>5994</v>
      </c>
      <c r="G2716" t="s">
        <v>9319</v>
      </c>
    </row>
    <row r="2717" spans="1:7" x14ac:dyDescent="0.3">
      <c r="A2717" t="s">
        <v>3181</v>
      </c>
      <c r="B2717" t="s">
        <v>3568</v>
      </c>
      <c r="C2717" t="s">
        <v>3575</v>
      </c>
      <c r="D2717" t="s">
        <v>17</v>
      </c>
      <c r="E2717" t="s">
        <v>342</v>
      </c>
      <c r="F2717" t="s">
        <v>5824</v>
      </c>
      <c r="G2717" t="s">
        <v>9320</v>
      </c>
    </row>
    <row r="2718" spans="1:7" x14ac:dyDescent="0.3">
      <c r="A2718" t="s">
        <v>3182</v>
      </c>
      <c r="B2718" t="s">
        <v>3568</v>
      </c>
      <c r="C2718" t="s">
        <v>3575</v>
      </c>
      <c r="D2718" t="s">
        <v>17</v>
      </c>
      <c r="E2718" t="s">
        <v>343</v>
      </c>
      <c r="F2718" t="s">
        <v>5895</v>
      </c>
      <c r="G2718" t="s">
        <v>9321</v>
      </c>
    </row>
    <row r="2719" spans="1:7" x14ac:dyDescent="0.3">
      <c r="A2719" t="s">
        <v>3183</v>
      </c>
      <c r="B2719" t="s">
        <v>3568</v>
      </c>
      <c r="C2719" t="s">
        <v>3575</v>
      </c>
      <c r="D2719" t="s">
        <v>17</v>
      </c>
      <c r="E2719" t="s">
        <v>344</v>
      </c>
      <c r="F2719" t="s">
        <v>5988</v>
      </c>
      <c r="G2719" t="s">
        <v>9322</v>
      </c>
    </row>
    <row r="2720" spans="1:7" x14ac:dyDescent="0.3">
      <c r="A2720" t="s">
        <v>3184</v>
      </c>
      <c r="B2720" t="s">
        <v>3568</v>
      </c>
      <c r="C2720" t="s">
        <v>3575</v>
      </c>
      <c r="D2720" t="s">
        <v>17</v>
      </c>
      <c r="E2720" t="s">
        <v>345</v>
      </c>
      <c r="F2720" t="s">
        <v>6118</v>
      </c>
      <c r="G2720" t="s">
        <v>9323</v>
      </c>
    </row>
    <row r="2721" spans="1:7" x14ac:dyDescent="0.3">
      <c r="A2721" t="s">
        <v>3185</v>
      </c>
      <c r="B2721" t="s">
        <v>3568</v>
      </c>
      <c r="C2721" t="s">
        <v>3575</v>
      </c>
      <c r="D2721" t="s">
        <v>17</v>
      </c>
      <c r="E2721" t="s">
        <v>346</v>
      </c>
      <c r="F2721" t="s">
        <v>6132</v>
      </c>
      <c r="G2721" t="s">
        <v>9324</v>
      </c>
    </row>
    <row r="2722" spans="1:7" x14ac:dyDescent="0.3">
      <c r="A2722" t="s">
        <v>3186</v>
      </c>
      <c r="B2722" t="s">
        <v>3568</v>
      </c>
      <c r="C2722" t="s">
        <v>3575</v>
      </c>
      <c r="D2722" t="s">
        <v>17</v>
      </c>
      <c r="E2722" t="s">
        <v>347</v>
      </c>
      <c r="F2722" t="s">
        <v>5906</v>
      </c>
      <c r="G2722" t="s">
        <v>9325</v>
      </c>
    </row>
    <row r="2723" spans="1:7" x14ac:dyDescent="0.3">
      <c r="A2723" t="s">
        <v>3187</v>
      </c>
      <c r="B2723" t="s">
        <v>3568</v>
      </c>
      <c r="C2723" t="s">
        <v>3575</v>
      </c>
      <c r="D2723" t="s">
        <v>17</v>
      </c>
      <c r="E2723" t="s">
        <v>348</v>
      </c>
      <c r="F2723" t="s">
        <v>5935</v>
      </c>
      <c r="G2723" t="s">
        <v>9326</v>
      </c>
    </row>
    <row r="2724" spans="1:7" x14ac:dyDescent="0.3">
      <c r="A2724" t="s">
        <v>3188</v>
      </c>
      <c r="B2724" t="s">
        <v>3568</v>
      </c>
      <c r="C2724" t="s">
        <v>3575</v>
      </c>
      <c r="D2724" t="s">
        <v>17</v>
      </c>
      <c r="E2724" t="s">
        <v>349</v>
      </c>
      <c r="F2724" t="s">
        <v>6015</v>
      </c>
      <c r="G2724" t="s">
        <v>9327</v>
      </c>
    </row>
    <row r="2725" spans="1:7" x14ac:dyDescent="0.3">
      <c r="A2725" t="s">
        <v>3189</v>
      </c>
      <c r="B2725" t="s">
        <v>3568</v>
      </c>
      <c r="C2725" t="s">
        <v>3575</v>
      </c>
      <c r="D2725" t="s">
        <v>17</v>
      </c>
      <c r="E2725" t="s">
        <v>350</v>
      </c>
      <c r="F2725" t="s">
        <v>6033</v>
      </c>
      <c r="G2725" t="s">
        <v>9328</v>
      </c>
    </row>
    <row r="2726" spans="1:7" x14ac:dyDescent="0.3">
      <c r="A2726" t="s">
        <v>3190</v>
      </c>
      <c r="B2726" t="s">
        <v>3568</v>
      </c>
      <c r="C2726" t="s">
        <v>3575</v>
      </c>
      <c r="D2726" t="s">
        <v>17</v>
      </c>
      <c r="E2726" t="s">
        <v>351</v>
      </c>
      <c r="F2726" t="s">
        <v>6151</v>
      </c>
      <c r="G2726" t="s">
        <v>9329</v>
      </c>
    </row>
    <row r="2727" spans="1:7" x14ac:dyDescent="0.3">
      <c r="A2727" t="s">
        <v>3191</v>
      </c>
      <c r="B2727" t="s">
        <v>3568</v>
      </c>
      <c r="C2727" t="s">
        <v>3575</v>
      </c>
      <c r="D2727" t="s">
        <v>17</v>
      </c>
      <c r="E2727" t="s">
        <v>352</v>
      </c>
      <c r="F2727" t="s">
        <v>5892</v>
      </c>
      <c r="G2727" t="s">
        <v>9330</v>
      </c>
    </row>
    <row r="2728" spans="1:7" x14ac:dyDescent="0.3">
      <c r="A2728" t="s">
        <v>3192</v>
      </c>
      <c r="B2728" t="s">
        <v>3568</v>
      </c>
      <c r="C2728" t="s">
        <v>3575</v>
      </c>
      <c r="D2728" t="s">
        <v>17</v>
      </c>
      <c r="E2728" t="s">
        <v>353</v>
      </c>
      <c r="F2728" t="s">
        <v>5954</v>
      </c>
      <c r="G2728" t="s">
        <v>9331</v>
      </c>
    </row>
    <row r="2729" spans="1:7" x14ac:dyDescent="0.3">
      <c r="A2729" t="s">
        <v>3193</v>
      </c>
      <c r="B2729" t="s">
        <v>3568</v>
      </c>
      <c r="C2729" t="s">
        <v>3575</v>
      </c>
      <c r="D2729" t="s">
        <v>17</v>
      </c>
      <c r="E2729" t="s">
        <v>28</v>
      </c>
      <c r="F2729" t="s">
        <v>5975</v>
      </c>
      <c r="G2729" t="s">
        <v>9332</v>
      </c>
    </row>
    <row r="2730" spans="1:7" x14ac:dyDescent="0.3">
      <c r="A2730" t="s">
        <v>3194</v>
      </c>
      <c r="B2730" t="s">
        <v>3568</v>
      </c>
      <c r="C2730" t="s">
        <v>3575</v>
      </c>
      <c r="D2730" t="s">
        <v>17</v>
      </c>
      <c r="E2730" t="s">
        <v>354</v>
      </c>
      <c r="F2730" t="s">
        <v>5983</v>
      </c>
      <c r="G2730" t="s">
        <v>9333</v>
      </c>
    </row>
    <row r="2731" spans="1:7" x14ac:dyDescent="0.3">
      <c r="A2731" t="s">
        <v>3195</v>
      </c>
      <c r="B2731" t="s">
        <v>3568</v>
      </c>
      <c r="C2731" t="s">
        <v>3575</v>
      </c>
      <c r="D2731" t="s">
        <v>17</v>
      </c>
      <c r="E2731" t="s">
        <v>355</v>
      </c>
      <c r="F2731" t="s">
        <v>5989</v>
      </c>
      <c r="G2731" t="s">
        <v>9334</v>
      </c>
    </row>
    <row r="2732" spans="1:7" x14ac:dyDescent="0.3">
      <c r="A2732" t="s">
        <v>3196</v>
      </c>
      <c r="B2732" t="s">
        <v>3568</v>
      </c>
      <c r="C2732" t="s">
        <v>3575</v>
      </c>
      <c r="D2732" t="s">
        <v>17</v>
      </c>
      <c r="E2732" t="s">
        <v>356</v>
      </c>
      <c r="F2732" t="s">
        <v>6018</v>
      </c>
      <c r="G2732" t="s">
        <v>9335</v>
      </c>
    </row>
    <row r="2733" spans="1:7" x14ac:dyDescent="0.3">
      <c r="A2733" t="s">
        <v>3197</v>
      </c>
      <c r="B2733" t="s">
        <v>3568</v>
      </c>
      <c r="C2733" t="s">
        <v>3575</v>
      </c>
      <c r="D2733" t="s">
        <v>17</v>
      </c>
      <c r="E2733" t="s">
        <v>357</v>
      </c>
      <c r="F2733" t="s">
        <v>6022</v>
      </c>
      <c r="G2733" t="s">
        <v>9336</v>
      </c>
    </row>
    <row r="2734" spans="1:7" x14ac:dyDescent="0.3">
      <c r="A2734" t="s">
        <v>3198</v>
      </c>
      <c r="B2734" t="s">
        <v>3568</v>
      </c>
      <c r="C2734" t="s">
        <v>3575</v>
      </c>
      <c r="D2734" t="s">
        <v>17</v>
      </c>
      <c r="E2734" t="s">
        <v>358</v>
      </c>
      <c r="F2734" t="s">
        <v>5948</v>
      </c>
      <c r="G2734" t="s">
        <v>9337</v>
      </c>
    </row>
    <row r="2735" spans="1:7" x14ac:dyDescent="0.3">
      <c r="A2735" t="s">
        <v>3199</v>
      </c>
      <c r="B2735" t="s">
        <v>3568</v>
      </c>
      <c r="C2735" t="s">
        <v>3575</v>
      </c>
      <c r="D2735" t="s">
        <v>17</v>
      </c>
      <c r="E2735" t="s">
        <v>359</v>
      </c>
      <c r="F2735" t="s">
        <v>5918</v>
      </c>
      <c r="G2735" t="s">
        <v>9338</v>
      </c>
    </row>
    <row r="2736" spans="1:7" x14ac:dyDescent="0.3">
      <c r="A2736" t="s">
        <v>3200</v>
      </c>
      <c r="B2736" t="s">
        <v>3568</v>
      </c>
      <c r="C2736" t="s">
        <v>3575</v>
      </c>
      <c r="D2736" t="s">
        <v>17</v>
      </c>
      <c r="E2736" t="s">
        <v>360</v>
      </c>
      <c r="F2736" t="s">
        <v>5949</v>
      </c>
      <c r="G2736" t="s">
        <v>9339</v>
      </c>
    </row>
    <row r="2737" spans="1:7" x14ac:dyDescent="0.3">
      <c r="A2737" t="s">
        <v>3201</v>
      </c>
      <c r="B2737" t="s">
        <v>3568</v>
      </c>
      <c r="C2737" t="s">
        <v>3575</v>
      </c>
      <c r="D2737" t="s">
        <v>17</v>
      </c>
      <c r="E2737" t="s">
        <v>361</v>
      </c>
      <c r="F2737" t="s">
        <v>6091</v>
      </c>
      <c r="G2737" t="s">
        <v>9340</v>
      </c>
    </row>
    <row r="2738" spans="1:7" x14ac:dyDescent="0.3">
      <c r="A2738" t="s">
        <v>3202</v>
      </c>
      <c r="B2738" t="s">
        <v>3568</v>
      </c>
      <c r="C2738" t="s">
        <v>3575</v>
      </c>
      <c r="D2738" t="s">
        <v>17</v>
      </c>
      <c r="E2738" t="s">
        <v>362</v>
      </c>
      <c r="F2738" t="s">
        <v>5834</v>
      </c>
      <c r="G2738" t="s">
        <v>9341</v>
      </c>
    </row>
    <row r="2739" spans="1:7" x14ac:dyDescent="0.3">
      <c r="A2739" t="s">
        <v>3203</v>
      </c>
      <c r="B2739" t="s">
        <v>3568</v>
      </c>
      <c r="C2739" t="s">
        <v>3575</v>
      </c>
      <c r="D2739" t="s">
        <v>17</v>
      </c>
      <c r="E2739" t="s">
        <v>363</v>
      </c>
      <c r="F2739" t="s">
        <v>5846</v>
      </c>
      <c r="G2739" t="s">
        <v>9342</v>
      </c>
    </row>
    <row r="2740" spans="1:7" x14ac:dyDescent="0.3">
      <c r="A2740" t="s">
        <v>3204</v>
      </c>
      <c r="B2740" t="s">
        <v>3568</v>
      </c>
      <c r="C2740" t="s">
        <v>3575</v>
      </c>
      <c r="D2740" t="s">
        <v>17</v>
      </c>
      <c r="E2740" t="s">
        <v>364</v>
      </c>
      <c r="F2740" t="s">
        <v>6065</v>
      </c>
      <c r="G2740" t="s">
        <v>9343</v>
      </c>
    </row>
    <row r="2741" spans="1:7" x14ac:dyDescent="0.3">
      <c r="A2741" t="s">
        <v>3205</v>
      </c>
      <c r="B2741" t="s">
        <v>3568</v>
      </c>
      <c r="C2741" t="s">
        <v>3575</v>
      </c>
      <c r="D2741" t="s">
        <v>17</v>
      </c>
      <c r="E2741" t="s">
        <v>365</v>
      </c>
      <c r="F2741" t="s">
        <v>5920</v>
      </c>
      <c r="G2741" t="s">
        <v>9344</v>
      </c>
    </row>
    <row r="2742" spans="1:7" x14ac:dyDescent="0.3">
      <c r="A2742" t="s">
        <v>3206</v>
      </c>
      <c r="B2742" t="s">
        <v>3568</v>
      </c>
      <c r="C2742" t="s">
        <v>3579</v>
      </c>
      <c r="D2742" t="s">
        <v>19</v>
      </c>
      <c r="E2742" t="s">
        <v>14</v>
      </c>
      <c r="F2742" t="s">
        <v>3578</v>
      </c>
      <c r="G2742" t="s">
        <v>3587</v>
      </c>
    </row>
    <row r="2743" spans="1:7" x14ac:dyDescent="0.3">
      <c r="A2743" t="s">
        <v>3207</v>
      </c>
      <c r="B2743" t="s">
        <v>3568</v>
      </c>
      <c r="C2743" t="s">
        <v>3579</v>
      </c>
      <c r="D2743" t="s">
        <v>15</v>
      </c>
      <c r="E2743" t="s">
        <v>367</v>
      </c>
      <c r="F2743" t="s">
        <v>6540</v>
      </c>
      <c r="G2743" t="s">
        <v>9345</v>
      </c>
    </row>
    <row r="2744" spans="1:7" x14ac:dyDescent="0.3">
      <c r="A2744" t="s">
        <v>3208</v>
      </c>
      <c r="B2744" t="s">
        <v>3568</v>
      </c>
      <c r="C2744" t="s">
        <v>3579</v>
      </c>
      <c r="D2744" t="s">
        <v>15</v>
      </c>
      <c r="E2744" t="s">
        <v>368</v>
      </c>
      <c r="F2744" t="s">
        <v>6528</v>
      </c>
      <c r="G2744" t="s">
        <v>9346</v>
      </c>
    </row>
    <row r="2745" spans="1:7" x14ac:dyDescent="0.3">
      <c r="A2745" t="s">
        <v>3209</v>
      </c>
      <c r="B2745" t="s">
        <v>3568</v>
      </c>
      <c r="C2745" t="s">
        <v>3579</v>
      </c>
      <c r="D2745" t="s">
        <v>15</v>
      </c>
      <c r="E2745" t="s">
        <v>369</v>
      </c>
      <c r="F2745" t="s">
        <v>6530</v>
      </c>
      <c r="G2745" t="s">
        <v>9347</v>
      </c>
    </row>
    <row r="2746" spans="1:7" x14ac:dyDescent="0.3">
      <c r="A2746" t="s">
        <v>3210</v>
      </c>
      <c r="B2746" t="s">
        <v>3568</v>
      </c>
      <c r="C2746" t="s">
        <v>3579</v>
      </c>
      <c r="D2746" t="s">
        <v>15</v>
      </c>
      <c r="E2746" t="s">
        <v>370</v>
      </c>
      <c r="F2746" t="s">
        <v>6532</v>
      </c>
      <c r="G2746" t="s">
        <v>9348</v>
      </c>
    </row>
    <row r="2747" spans="1:7" x14ac:dyDescent="0.3">
      <c r="A2747" t="s">
        <v>3211</v>
      </c>
      <c r="B2747" t="s">
        <v>3568</v>
      </c>
      <c r="C2747" t="s">
        <v>3579</v>
      </c>
      <c r="D2747" t="s">
        <v>15</v>
      </c>
      <c r="E2747" t="s">
        <v>371</v>
      </c>
      <c r="F2747" t="s">
        <v>6541</v>
      </c>
      <c r="G2747" t="s">
        <v>9349</v>
      </c>
    </row>
    <row r="2748" spans="1:7" x14ac:dyDescent="0.3">
      <c r="A2748" t="s">
        <v>3212</v>
      </c>
      <c r="B2748" t="s">
        <v>3568</v>
      </c>
      <c r="C2748" t="s">
        <v>3579</v>
      </c>
      <c r="D2748" t="s">
        <v>15</v>
      </c>
      <c r="E2748" t="s">
        <v>372</v>
      </c>
      <c r="F2748" t="s">
        <v>6539</v>
      </c>
      <c r="G2748" t="s">
        <v>9350</v>
      </c>
    </row>
    <row r="2749" spans="1:7" x14ac:dyDescent="0.3">
      <c r="A2749" t="s">
        <v>3213</v>
      </c>
      <c r="B2749" t="s">
        <v>3568</v>
      </c>
      <c r="C2749" t="s">
        <v>3579</v>
      </c>
      <c r="D2749" t="s">
        <v>15</v>
      </c>
      <c r="E2749" t="s">
        <v>373</v>
      </c>
      <c r="F2749" t="s">
        <v>6537</v>
      </c>
      <c r="G2749" t="s">
        <v>9351</v>
      </c>
    </row>
    <row r="2750" spans="1:7" x14ac:dyDescent="0.3">
      <c r="A2750" t="s">
        <v>3214</v>
      </c>
      <c r="B2750" t="s">
        <v>3568</v>
      </c>
      <c r="C2750" t="s">
        <v>3579</v>
      </c>
      <c r="D2750" t="s">
        <v>15</v>
      </c>
      <c r="E2750" t="s">
        <v>374</v>
      </c>
      <c r="F2750" t="s">
        <v>6542</v>
      </c>
      <c r="G2750" t="s">
        <v>9352</v>
      </c>
    </row>
    <row r="2751" spans="1:7" x14ac:dyDescent="0.3">
      <c r="A2751" t="s">
        <v>3215</v>
      </c>
      <c r="B2751" t="s">
        <v>3568</v>
      </c>
      <c r="C2751" t="s">
        <v>3579</v>
      </c>
      <c r="D2751" t="s">
        <v>15</v>
      </c>
      <c r="E2751" t="s">
        <v>375</v>
      </c>
      <c r="F2751" t="s">
        <v>6533</v>
      </c>
      <c r="G2751" t="s">
        <v>9353</v>
      </c>
    </row>
    <row r="2752" spans="1:7" x14ac:dyDescent="0.3">
      <c r="A2752" t="s">
        <v>3216</v>
      </c>
      <c r="B2752" t="s">
        <v>3568</v>
      </c>
      <c r="C2752" t="s">
        <v>3579</v>
      </c>
      <c r="D2752" t="s">
        <v>15</v>
      </c>
      <c r="E2752" t="s">
        <v>376</v>
      </c>
      <c r="F2752" t="s">
        <v>6534</v>
      </c>
      <c r="G2752" t="s">
        <v>9354</v>
      </c>
    </row>
    <row r="2753" spans="1:7" x14ac:dyDescent="0.3">
      <c r="A2753" t="s">
        <v>3217</v>
      </c>
      <c r="B2753" t="s">
        <v>3568</v>
      </c>
      <c r="C2753" t="s">
        <v>3579</v>
      </c>
      <c r="D2753" t="s">
        <v>15</v>
      </c>
      <c r="E2753" t="s">
        <v>377</v>
      </c>
      <c r="F2753" t="s">
        <v>6531</v>
      </c>
      <c r="G2753" t="s">
        <v>9355</v>
      </c>
    </row>
    <row r="2754" spans="1:7" x14ac:dyDescent="0.3">
      <c r="A2754" t="s">
        <v>3218</v>
      </c>
      <c r="B2754" t="s">
        <v>3568</v>
      </c>
      <c r="C2754" t="s">
        <v>3579</v>
      </c>
      <c r="D2754" t="s">
        <v>15</v>
      </c>
      <c r="E2754" t="s">
        <v>378</v>
      </c>
      <c r="F2754" t="s">
        <v>6536</v>
      </c>
      <c r="G2754" t="s">
        <v>9356</v>
      </c>
    </row>
    <row r="2755" spans="1:7" x14ac:dyDescent="0.3">
      <c r="A2755" t="s">
        <v>3219</v>
      </c>
      <c r="B2755" t="s">
        <v>3568</v>
      </c>
      <c r="C2755" t="s">
        <v>3579</v>
      </c>
      <c r="D2755" t="s">
        <v>15</v>
      </c>
      <c r="E2755" t="s">
        <v>379</v>
      </c>
      <c r="F2755" t="s">
        <v>6543</v>
      </c>
      <c r="G2755" t="s">
        <v>9357</v>
      </c>
    </row>
    <row r="2756" spans="1:7" x14ac:dyDescent="0.3">
      <c r="A2756" t="s">
        <v>3220</v>
      </c>
      <c r="B2756" t="s">
        <v>3568</v>
      </c>
      <c r="C2756" t="s">
        <v>3579</v>
      </c>
      <c r="D2756" t="s">
        <v>15</v>
      </c>
      <c r="E2756" t="s">
        <v>380</v>
      </c>
      <c r="F2756" t="s">
        <v>6535</v>
      </c>
      <c r="G2756" t="s">
        <v>9358</v>
      </c>
    </row>
    <row r="2757" spans="1:7" x14ac:dyDescent="0.3">
      <c r="A2757" t="s">
        <v>3221</v>
      </c>
      <c r="B2757" t="s">
        <v>3568</v>
      </c>
      <c r="C2757" t="s">
        <v>3579</v>
      </c>
      <c r="D2757" t="s">
        <v>15</v>
      </c>
      <c r="E2757" t="s">
        <v>381</v>
      </c>
      <c r="F2757" t="s">
        <v>6529</v>
      </c>
      <c r="G2757" t="s">
        <v>9359</v>
      </c>
    </row>
    <row r="2758" spans="1:7" x14ac:dyDescent="0.3">
      <c r="A2758" t="s">
        <v>3222</v>
      </c>
      <c r="B2758" t="s">
        <v>3568</v>
      </c>
      <c r="C2758" t="s">
        <v>3579</v>
      </c>
      <c r="D2758" t="s">
        <v>15</v>
      </c>
      <c r="E2758" t="s">
        <v>382</v>
      </c>
      <c r="F2758" t="s">
        <v>6538</v>
      </c>
      <c r="G2758" t="s">
        <v>9360</v>
      </c>
    </row>
    <row r="2759" spans="1:7" x14ac:dyDescent="0.3">
      <c r="A2759" t="s">
        <v>3223</v>
      </c>
      <c r="B2759" t="s">
        <v>3568</v>
      </c>
      <c r="C2759" t="s">
        <v>3579</v>
      </c>
      <c r="D2759" t="s">
        <v>17</v>
      </c>
      <c r="E2759" t="s">
        <v>29</v>
      </c>
      <c r="F2759" t="s">
        <v>6295</v>
      </c>
      <c r="G2759" t="s">
        <v>9361</v>
      </c>
    </row>
    <row r="2760" spans="1:7" x14ac:dyDescent="0.3">
      <c r="A2760" t="s">
        <v>3224</v>
      </c>
      <c r="B2760" t="s">
        <v>3568</v>
      </c>
      <c r="C2760" t="s">
        <v>3579</v>
      </c>
      <c r="D2760" t="s">
        <v>17</v>
      </c>
      <c r="E2760" t="s">
        <v>30</v>
      </c>
      <c r="F2760" t="s">
        <v>6188</v>
      </c>
      <c r="G2760" t="s">
        <v>9362</v>
      </c>
    </row>
    <row r="2761" spans="1:7" x14ac:dyDescent="0.3">
      <c r="A2761" t="s">
        <v>3225</v>
      </c>
      <c r="B2761" t="s">
        <v>3568</v>
      </c>
      <c r="C2761" t="s">
        <v>3579</v>
      </c>
      <c r="D2761" t="s">
        <v>17</v>
      </c>
      <c r="E2761" t="s">
        <v>31</v>
      </c>
      <c r="F2761" t="s">
        <v>6409</v>
      </c>
      <c r="G2761" t="s">
        <v>9363</v>
      </c>
    </row>
    <row r="2762" spans="1:7" x14ac:dyDescent="0.3">
      <c r="A2762" t="s">
        <v>3226</v>
      </c>
      <c r="B2762" t="s">
        <v>3568</v>
      </c>
      <c r="C2762" t="s">
        <v>3579</v>
      </c>
      <c r="D2762" t="s">
        <v>17</v>
      </c>
      <c r="E2762" t="s">
        <v>32</v>
      </c>
      <c r="F2762" t="s">
        <v>6208</v>
      </c>
      <c r="G2762" t="s">
        <v>9364</v>
      </c>
    </row>
    <row r="2763" spans="1:7" x14ac:dyDescent="0.3">
      <c r="A2763" t="s">
        <v>3227</v>
      </c>
      <c r="B2763" t="s">
        <v>3568</v>
      </c>
      <c r="C2763" t="s">
        <v>3579</v>
      </c>
      <c r="D2763" t="s">
        <v>17</v>
      </c>
      <c r="E2763" t="s">
        <v>33</v>
      </c>
      <c r="F2763" t="s">
        <v>6240</v>
      </c>
      <c r="G2763" t="s">
        <v>9365</v>
      </c>
    </row>
    <row r="2764" spans="1:7" x14ac:dyDescent="0.3">
      <c r="A2764" t="s">
        <v>3228</v>
      </c>
      <c r="B2764" t="s">
        <v>3568</v>
      </c>
      <c r="C2764" t="s">
        <v>3579</v>
      </c>
      <c r="D2764" t="s">
        <v>17</v>
      </c>
      <c r="E2764" t="s">
        <v>34</v>
      </c>
      <c r="F2764" t="s">
        <v>6290</v>
      </c>
      <c r="G2764" t="s">
        <v>9366</v>
      </c>
    </row>
    <row r="2765" spans="1:7" x14ac:dyDescent="0.3">
      <c r="A2765" t="s">
        <v>3229</v>
      </c>
      <c r="B2765" t="s">
        <v>3568</v>
      </c>
      <c r="C2765" t="s">
        <v>3579</v>
      </c>
      <c r="D2765" t="s">
        <v>17</v>
      </c>
      <c r="E2765" t="s">
        <v>35</v>
      </c>
      <c r="F2765" t="s">
        <v>6400</v>
      </c>
      <c r="G2765" t="s">
        <v>9367</v>
      </c>
    </row>
    <row r="2766" spans="1:7" x14ac:dyDescent="0.3">
      <c r="A2766" t="s">
        <v>3230</v>
      </c>
      <c r="B2766" t="s">
        <v>3568</v>
      </c>
      <c r="C2766" t="s">
        <v>3579</v>
      </c>
      <c r="D2766" t="s">
        <v>17</v>
      </c>
      <c r="E2766" t="s">
        <v>16</v>
      </c>
      <c r="F2766" t="s">
        <v>6192</v>
      </c>
      <c r="G2766" t="s">
        <v>9368</v>
      </c>
    </row>
    <row r="2767" spans="1:7" x14ac:dyDescent="0.3">
      <c r="A2767" t="s">
        <v>3231</v>
      </c>
      <c r="B2767" t="s">
        <v>3568</v>
      </c>
      <c r="C2767" t="s">
        <v>3579</v>
      </c>
      <c r="D2767" t="s">
        <v>17</v>
      </c>
      <c r="E2767" t="s">
        <v>36</v>
      </c>
      <c r="F2767" t="s">
        <v>6353</v>
      </c>
      <c r="G2767" t="s">
        <v>9369</v>
      </c>
    </row>
    <row r="2768" spans="1:7" x14ac:dyDescent="0.3">
      <c r="A2768" t="s">
        <v>3232</v>
      </c>
      <c r="B2768" t="s">
        <v>3568</v>
      </c>
      <c r="C2768" t="s">
        <v>3579</v>
      </c>
      <c r="D2768" t="s">
        <v>17</v>
      </c>
      <c r="E2768" t="s">
        <v>37</v>
      </c>
      <c r="F2768" t="s">
        <v>6492</v>
      </c>
      <c r="G2768" t="s">
        <v>9370</v>
      </c>
    </row>
    <row r="2769" spans="1:7" x14ac:dyDescent="0.3">
      <c r="A2769" t="s">
        <v>3233</v>
      </c>
      <c r="B2769" t="s">
        <v>3568</v>
      </c>
      <c r="C2769" t="s">
        <v>3579</v>
      </c>
      <c r="D2769" t="s">
        <v>17</v>
      </c>
      <c r="E2769" t="s">
        <v>38</v>
      </c>
      <c r="F2769" t="s">
        <v>6496</v>
      </c>
      <c r="G2769" t="s">
        <v>9371</v>
      </c>
    </row>
    <row r="2770" spans="1:7" x14ac:dyDescent="0.3">
      <c r="A2770" t="s">
        <v>3234</v>
      </c>
      <c r="B2770" t="s">
        <v>3568</v>
      </c>
      <c r="C2770" t="s">
        <v>3579</v>
      </c>
      <c r="D2770" t="s">
        <v>17</v>
      </c>
      <c r="E2770" t="s">
        <v>39</v>
      </c>
      <c r="F2770" t="s">
        <v>6201</v>
      </c>
      <c r="G2770" t="s">
        <v>9372</v>
      </c>
    </row>
    <row r="2771" spans="1:7" x14ac:dyDescent="0.3">
      <c r="A2771" t="s">
        <v>3235</v>
      </c>
      <c r="B2771" t="s">
        <v>3568</v>
      </c>
      <c r="C2771" t="s">
        <v>3579</v>
      </c>
      <c r="D2771" t="s">
        <v>17</v>
      </c>
      <c r="E2771" t="s">
        <v>40</v>
      </c>
      <c r="F2771" t="s">
        <v>6372</v>
      </c>
      <c r="G2771" t="s">
        <v>9373</v>
      </c>
    </row>
    <row r="2772" spans="1:7" x14ac:dyDescent="0.3">
      <c r="A2772" t="s">
        <v>3236</v>
      </c>
      <c r="B2772" t="s">
        <v>3568</v>
      </c>
      <c r="C2772" t="s">
        <v>3579</v>
      </c>
      <c r="D2772" t="s">
        <v>17</v>
      </c>
      <c r="E2772" t="s">
        <v>41</v>
      </c>
      <c r="F2772" t="s">
        <v>6480</v>
      </c>
      <c r="G2772" t="s">
        <v>9374</v>
      </c>
    </row>
    <row r="2773" spans="1:7" x14ac:dyDescent="0.3">
      <c r="A2773" t="s">
        <v>3237</v>
      </c>
      <c r="B2773" t="s">
        <v>3568</v>
      </c>
      <c r="C2773" t="s">
        <v>3579</v>
      </c>
      <c r="D2773" t="s">
        <v>17</v>
      </c>
      <c r="E2773" t="s">
        <v>42</v>
      </c>
      <c r="F2773" t="s">
        <v>6504</v>
      </c>
      <c r="G2773" t="s">
        <v>9375</v>
      </c>
    </row>
    <row r="2774" spans="1:7" x14ac:dyDescent="0.3">
      <c r="A2774" t="s">
        <v>3238</v>
      </c>
      <c r="B2774" t="s">
        <v>3568</v>
      </c>
      <c r="C2774" t="s">
        <v>3579</v>
      </c>
      <c r="D2774" t="s">
        <v>17</v>
      </c>
      <c r="E2774" t="s">
        <v>43</v>
      </c>
      <c r="F2774" t="s">
        <v>6348</v>
      </c>
      <c r="G2774" t="s">
        <v>9376</v>
      </c>
    </row>
    <row r="2775" spans="1:7" x14ac:dyDescent="0.3">
      <c r="A2775" t="s">
        <v>3239</v>
      </c>
      <c r="B2775" t="s">
        <v>3568</v>
      </c>
      <c r="C2775" t="s">
        <v>3579</v>
      </c>
      <c r="D2775" t="s">
        <v>17</v>
      </c>
      <c r="E2775" t="s">
        <v>44</v>
      </c>
      <c r="F2775" t="s">
        <v>6250</v>
      </c>
      <c r="G2775" t="s">
        <v>9377</v>
      </c>
    </row>
    <row r="2776" spans="1:7" x14ac:dyDescent="0.3">
      <c r="A2776" t="s">
        <v>3240</v>
      </c>
      <c r="B2776" t="s">
        <v>3568</v>
      </c>
      <c r="C2776" t="s">
        <v>3579</v>
      </c>
      <c r="D2776" t="s">
        <v>17</v>
      </c>
      <c r="E2776" t="s">
        <v>45</v>
      </c>
      <c r="F2776" t="s">
        <v>6203</v>
      </c>
      <c r="G2776" t="s">
        <v>9378</v>
      </c>
    </row>
    <row r="2777" spans="1:7" x14ac:dyDescent="0.3">
      <c r="A2777" t="s">
        <v>3241</v>
      </c>
      <c r="B2777" t="s">
        <v>3568</v>
      </c>
      <c r="C2777" t="s">
        <v>3579</v>
      </c>
      <c r="D2777" t="s">
        <v>17</v>
      </c>
      <c r="E2777" t="s">
        <v>46</v>
      </c>
      <c r="F2777" t="s">
        <v>6500</v>
      </c>
      <c r="G2777" t="s">
        <v>9379</v>
      </c>
    </row>
    <row r="2778" spans="1:7" x14ac:dyDescent="0.3">
      <c r="A2778" t="s">
        <v>3242</v>
      </c>
      <c r="B2778" t="s">
        <v>3568</v>
      </c>
      <c r="C2778" t="s">
        <v>3579</v>
      </c>
      <c r="D2778" t="s">
        <v>17</v>
      </c>
      <c r="E2778" t="s">
        <v>47</v>
      </c>
      <c r="F2778" t="s">
        <v>6221</v>
      </c>
      <c r="G2778" t="s">
        <v>9380</v>
      </c>
    </row>
    <row r="2779" spans="1:7" x14ac:dyDescent="0.3">
      <c r="A2779" t="s">
        <v>3243</v>
      </c>
      <c r="B2779" t="s">
        <v>3568</v>
      </c>
      <c r="C2779" t="s">
        <v>3579</v>
      </c>
      <c r="D2779" t="s">
        <v>17</v>
      </c>
      <c r="E2779" t="s">
        <v>48</v>
      </c>
      <c r="F2779" t="s">
        <v>6263</v>
      </c>
      <c r="G2779" t="s">
        <v>9381</v>
      </c>
    </row>
    <row r="2780" spans="1:7" x14ac:dyDescent="0.3">
      <c r="A2780" t="s">
        <v>3244</v>
      </c>
      <c r="B2780" t="s">
        <v>3568</v>
      </c>
      <c r="C2780" t="s">
        <v>3579</v>
      </c>
      <c r="D2780" t="s">
        <v>17</v>
      </c>
      <c r="E2780" t="s">
        <v>49</v>
      </c>
      <c r="F2780" t="s">
        <v>6513</v>
      </c>
      <c r="G2780" t="s">
        <v>9382</v>
      </c>
    </row>
    <row r="2781" spans="1:7" x14ac:dyDescent="0.3">
      <c r="A2781" t="s">
        <v>3245</v>
      </c>
      <c r="B2781" t="s">
        <v>3568</v>
      </c>
      <c r="C2781" t="s">
        <v>3579</v>
      </c>
      <c r="D2781" t="s">
        <v>17</v>
      </c>
      <c r="E2781" t="s">
        <v>50</v>
      </c>
      <c r="F2781" t="s">
        <v>6187</v>
      </c>
      <c r="G2781" t="s">
        <v>9383</v>
      </c>
    </row>
    <row r="2782" spans="1:7" x14ac:dyDescent="0.3">
      <c r="A2782" t="s">
        <v>3246</v>
      </c>
      <c r="B2782" t="s">
        <v>3568</v>
      </c>
      <c r="C2782" t="s">
        <v>3579</v>
      </c>
      <c r="D2782" t="s">
        <v>17</v>
      </c>
      <c r="E2782" t="s">
        <v>51</v>
      </c>
      <c r="F2782" t="s">
        <v>6275</v>
      </c>
      <c r="G2782" t="s">
        <v>9384</v>
      </c>
    </row>
    <row r="2783" spans="1:7" x14ac:dyDescent="0.3">
      <c r="A2783" t="s">
        <v>3247</v>
      </c>
      <c r="B2783" t="s">
        <v>3568</v>
      </c>
      <c r="C2783" t="s">
        <v>3579</v>
      </c>
      <c r="D2783" t="s">
        <v>17</v>
      </c>
      <c r="E2783" t="s">
        <v>52</v>
      </c>
      <c r="F2783" t="s">
        <v>6291</v>
      </c>
      <c r="G2783" t="s">
        <v>9385</v>
      </c>
    </row>
    <row r="2784" spans="1:7" x14ac:dyDescent="0.3">
      <c r="A2784" t="s">
        <v>3248</v>
      </c>
      <c r="B2784" t="s">
        <v>3568</v>
      </c>
      <c r="C2784" t="s">
        <v>3579</v>
      </c>
      <c r="D2784" t="s">
        <v>17</v>
      </c>
      <c r="E2784" t="s">
        <v>53</v>
      </c>
      <c r="F2784" t="s">
        <v>6308</v>
      </c>
      <c r="G2784" t="s">
        <v>9386</v>
      </c>
    </row>
    <row r="2785" spans="1:7" x14ac:dyDescent="0.3">
      <c r="A2785" t="s">
        <v>3249</v>
      </c>
      <c r="B2785" t="s">
        <v>3568</v>
      </c>
      <c r="C2785" t="s">
        <v>3579</v>
      </c>
      <c r="D2785" t="s">
        <v>17</v>
      </c>
      <c r="E2785" t="s">
        <v>25</v>
      </c>
      <c r="F2785" t="s">
        <v>6251</v>
      </c>
      <c r="G2785" t="s">
        <v>9387</v>
      </c>
    </row>
    <row r="2786" spans="1:7" x14ac:dyDescent="0.3">
      <c r="A2786" t="s">
        <v>3250</v>
      </c>
      <c r="B2786" t="s">
        <v>3568</v>
      </c>
      <c r="C2786" t="s">
        <v>3579</v>
      </c>
      <c r="D2786" t="s">
        <v>17</v>
      </c>
      <c r="E2786" t="s">
        <v>54</v>
      </c>
      <c r="F2786" t="s">
        <v>6190</v>
      </c>
      <c r="G2786" t="s">
        <v>9388</v>
      </c>
    </row>
    <row r="2787" spans="1:7" x14ac:dyDescent="0.3">
      <c r="A2787" t="s">
        <v>3251</v>
      </c>
      <c r="B2787" t="s">
        <v>3568</v>
      </c>
      <c r="C2787" t="s">
        <v>3579</v>
      </c>
      <c r="D2787" t="s">
        <v>17</v>
      </c>
      <c r="E2787" t="s">
        <v>55</v>
      </c>
      <c r="F2787" t="s">
        <v>6304</v>
      </c>
      <c r="G2787" t="s">
        <v>9389</v>
      </c>
    </row>
    <row r="2788" spans="1:7" x14ac:dyDescent="0.3">
      <c r="A2788" t="s">
        <v>3252</v>
      </c>
      <c r="B2788" t="s">
        <v>3568</v>
      </c>
      <c r="C2788" t="s">
        <v>3579</v>
      </c>
      <c r="D2788" t="s">
        <v>17</v>
      </c>
      <c r="E2788" t="s">
        <v>56</v>
      </c>
      <c r="F2788" t="s">
        <v>6378</v>
      </c>
      <c r="G2788" t="s">
        <v>9390</v>
      </c>
    </row>
    <row r="2789" spans="1:7" x14ac:dyDescent="0.3">
      <c r="A2789" t="s">
        <v>3253</v>
      </c>
      <c r="B2789" t="s">
        <v>3568</v>
      </c>
      <c r="C2789" t="s">
        <v>3579</v>
      </c>
      <c r="D2789" t="s">
        <v>17</v>
      </c>
      <c r="E2789" t="s">
        <v>57</v>
      </c>
      <c r="F2789" t="s">
        <v>6517</v>
      </c>
      <c r="G2789" t="s">
        <v>9391</v>
      </c>
    </row>
    <row r="2790" spans="1:7" x14ac:dyDescent="0.3">
      <c r="A2790" t="s">
        <v>3254</v>
      </c>
      <c r="B2790" t="s">
        <v>3568</v>
      </c>
      <c r="C2790" t="s">
        <v>3579</v>
      </c>
      <c r="D2790" t="s">
        <v>17</v>
      </c>
      <c r="E2790" t="s">
        <v>58</v>
      </c>
      <c r="F2790" t="s">
        <v>6293</v>
      </c>
      <c r="G2790" t="s">
        <v>9392</v>
      </c>
    </row>
    <row r="2791" spans="1:7" x14ac:dyDescent="0.3">
      <c r="A2791" t="s">
        <v>3255</v>
      </c>
      <c r="B2791" t="s">
        <v>3568</v>
      </c>
      <c r="C2791" t="s">
        <v>3579</v>
      </c>
      <c r="D2791" t="s">
        <v>17</v>
      </c>
      <c r="E2791" t="s">
        <v>59</v>
      </c>
      <c r="F2791" t="s">
        <v>6209</v>
      </c>
      <c r="G2791" t="s">
        <v>9393</v>
      </c>
    </row>
    <row r="2792" spans="1:7" x14ac:dyDescent="0.3">
      <c r="A2792" t="s">
        <v>3256</v>
      </c>
      <c r="B2792" t="s">
        <v>3568</v>
      </c>
      <c r="C2792" t="s">
        <v>3579</v>
      </c>
      <c r="D2792" t="s">
        <v>17</v>
      </c>
      <c r="E2792" t="s">
        <v>60</v>
      </c>
      <c r="F2792" t="s">
        <v>6339</v>
      </c>
      <c r="G2792" t="s">
        <v>9394</v>
      </c>
    </row>
    <row r="2793" spans="1:7" x14ac:dyDescent="0.3">
      <c r="A2793" t="s">
        <v>3257</v>
      </c>
      <c r="B2793" t="s">
        <v>3568</v>
      </c>
      <c r="C2793" t="s">
        <v>3579</v>
      </c>
      <c r="D2793" t="s">
        <v>17</v>
      </c>
      <c r="E2793" t="s">
        <v>61</v>
      </c>
      <c r="F2793" t="s">
        <v>6461</v>
      </c>
      <c r="G2793" t="s">
        <v>9395</v>
      </c>
    </row>
    <row r="2794" spans="1:7" x14ac:dyDescent="0.3">
      <c r="A2794" t="s">
        <v>3258</v>
      </c>
      <c r="B2794" t="s">
        <v>3568</v>
      </c>
      <c r="C2794" t="s">
        <v>3579</v>
      </c>
      <c r="D2794" t="s">
        <v>17</v>
      </c>
      <c r="E2794" t="s">
        <v>21</v>
      </c>
      <c r="F2794" t="s">
        <v>6375</v>
      </c>
      <c r="G2794" t="s">
        <v>9396</v>
      </c>
    </row>
    <row r="2795" spans="1:7" x14ac:dyDescent="0.3">
      <c r="A2795" t="s">
        <v>3259</v>
      </c>
      <c r="B2795" t="s">
        <v>3568</v>
      </c>
      <c r="C2795" t="s">
        <v>3579</v>
      </c>
      <c r="D2795" t="s">
        <v>17</v>
      </c>
      <c r="E2795" t="s">
        <v>62</v>
      </c>
      <c r="F2795" t="s">
        <v>6244</v>
      </c>
      <c r="G2795" t="s">
        <v>9397</v>
      </c>
    </row>
    <row r="2796" spans="1:7" x14ac:dyDescent="0.3">
      <c r="A2796" t="s">
        <v>3260</v>
      </c>
      <c r="B2796" t="s">
        <v>3568</v>
      </c>
      <c r="C2796" t="s">
        <v>3579</v>
      </c>
      <c r="D2796" t="s">
        <v>17</v>
      </c>
      <c r="E2796" t="s">
        <v>63</v>
      </c>
      <c r="F2796" t="s">
        <v>6357</v>
      </c>
      <c r="G2796" t="s">
        <v>9398</v>
      </c>
    </row>
    <row r="2797" spans="1:7" x14ac:dyDescent="0.3">
      <c r="A2797" t="s">
        <v>3261</v>
      </c>
      <c r="B2797" t="s">
        <v>3568</v>
      </c>
      <c r="C2797" t="s">
        <v>3579</v>
      </c>
      <c r="D2797" t="s">
        <v>17</v>
      </c>
      <c r="E2797" t="s">
        <v>64</v>
      </c>
      <c r="F2797" t="s">
        <v>6420</v>
      </c>
      <c r="G2797" t="s">
        <v>9399</v>
      </c>
    </row>
    <row r="2798" spans="1:7" x14ac:dyDescent="0.3">
      <c r="A2798" t="s">
        <v>3262</v>
      </c>
      <c r="B2798" t="s">
        <v>3568</v>
      </c>
      <c r="C2798" t="s">
        <v>3579</v>
      </c>
      <c r="D2798" t="s">
        <v>17</v>
      </c>
      <c r="E2798" t="s">
        <v>65</v>
      </c>
      <c r="F2798" t="s">
        <v>6454</v>
      </c>
      <c r="G2798" t="s">
        <v>9400</v>
      </c>
    </row>
    <row r="2799" spans="1:7" x14ac:dyDescent="0.3">
      <c r="A2799" t="s">
        <v>3263</v>
      </c>
      <c r="B2799" t="s">
        <v>3568</v>
      </c>
      <c r="C2799" t="s">
        <v>3579</v>
      </c>
      <c r="D2799" t="s">
        <v>17</v>
      </c>
      <c r="E2799" t="s">
        <v>26</v>
      </c>
      <c r="F2799" t="s">
        <v>6514</v>
      </c>
      <c r="G2799" t="s">
        <v>9401</v>
      </c>
    </row>
    <row r="2800" spans="1:7" x14ac:dyDescent="0.3">
      <c r="A2800" t="s">
        <v>3264</v>
      </c>
      <c r="B2800" t="s">
        <v>3568</v>
      </c>
      <c r="C2800" t="s">
        <v>3579</v>
      </c>
      <c r="D2800" t="s">
        <v>17</v>
      </c>
      <c r="E2800" t="s">
        <v>66</v>
      </c>
      <c r="F2800" t="s">
        <v>6213</v>
      </c>
      <c r="G2800" t="s">
        <v>9402</v>
      </c>
    </row>
    <row r="2801" spans="1:7" x14ac:dyDescent="0.3">
      <c r="A2801" t="s">
        <v>3265</v>
      </c>
      <c r="B2801" t="s">
        <v>3568</v>
      </c>
      <c r="C2801" t="s">
        <v>3579</v>
      </c>
      <c r="D2801" t="s">
        <v>17</v>
      </c>
      <c r="E2801" t="s">
        <v>67</v>
      </c>
      <c r="F2801" t="s">
        <v>6247</v>
      </c>
      <c r="G2801" t="s">
        <v>9403</v>
      </c>
    </row>
    <row r="2802" spans="1:7" x14ac:dyDescent="0.3">
      <c r="A2802" t="s">
        <v>3266</v>
      </c>
      <c r="B2802" t="s">
        <v>3568</v>
      </c>
      <c r="C2802" t="s">
        <v>3579</v>
      </c>
      <c r="D2802" t="s">
        <v>17</v>
      </c>
      <c r="E2802" t="s">
        <v>68</v>
      </c>
      <c r="F2802" t="s">
        <v>6298</v>
      </c>
      <c r="G2802" t="s">
        <v>9404</v>
      </c>
    </row>
    <row r="2803" spans="1:7" x14ac:dyDescent="0.3">
      <c r="A2803" t="s">
        <v>3267</v>
      </c>
      <c r="B2803" t="s">
        <v>3568</v>
      </c>
      <c r="C2803" t="s">
        <v>3579</v>
      </c>
      <c r="D2803" t="s">
        <v>17</v>
      </c>
      <c r="E2803" t="s">
        <v>69</v>
      </c>
      <c r="F2803" t="s">
        <v>6412</v>
      </c>
      <c r="G2803" t="s">
        <v>9405</v>
      </c>
    </row>
    <row r="2804" spans="1:7" x14ac:dyDescent="0.3">
      <c r="A2804" t="s">
        <v>3268</v>
      </c>
      <c r="B2804" t="s">
        <v>3568</v>
      </c>
      <c r="C2804" t="s">
        <v>3579</v>
      </c>
      <c r="D2804" t="s">
        <v>17</v>
      </c>
      <c r="E2804" t="s">
        <v>70</v>
      </c>
      <c r="F2804" t="s">
        <v>6440</v>
      </c>
      <c r="G2804" t="s">
        <v>9406</v>
      </c>
    </row>
    <row r="2805" spans="1:7" x14ac:dyDescent="0.3">
      <c r="A2805" t="s">
        <v>3269</v>
      </c>
      <c r="B2805" t="s">
        <v>3568</v>
      </c>
      <c r="C2805" t="s">
        <v>3579</v>
      </c>
      <c r="D2805" t="s">
        <v>17</v>
      </c>
      <c r="E2805" t="s">
        <v>71</v>
      </c>
      <c r="F2805" t="s">
        <v>6522</v>
      </c>
      <c r="G2805" t="s">
        <v>9407</v>
      </c>
    </row>
    <row r="2806" spans="1:7" x14ac:dyDescent="0.3">
      <c r="A2806" t="s">
        <v>3270</v>
      </c>
      <c r="B2806" t="s">
        <v>3568</v>
      </c>
      <c r="C2806" t="s">
        <v>3579</v>
      </c>
      <c r="D2806" t="s">
        <v>17</v>
      </c>
      <c r="E2806" t="s">
        <v>72</v>
      </c>
      <c r="F2806" t="s">
        <v>6297</v>
      </c>
      <c r="G2806" t="s">
        <v>9408</v>
      </c>
    </row>
    <row r="2807" spans="1:7" x14ac:dyDescent="0.3">
      <c r="A2807" t="s">
        <v>3271</v>
      </c>
      <c r="B2807" t="s">
        <v>3568</v>
      </c>
      <c r="C2807" t="s">
        <v>3579</v>
      </c>
      <c r="D2807" t="s">
        <v>17</v>
      </c>
      <c r="E2807" t="s">
        <v>73</v>
      </c>
      <c r="F2807" t="s">
        <v>6334</v>
      </c>
      <c r="G2807" t="s">
        <v>9409</v>
      </c>
    </row>
    <row r="2808" spans="1:7" x14ac:dyDescent="0.3">
      <c r="A2808" t="s">
        <v>3272</v>
      </c>
      <c r="B2808" t="s">
        <v>3568</v>
      </c>
      <c r="C2808" t="s">
        <v>3579</v>
      </c>
      <c r="D2808" t="s">
        <v>17</v>
      </c>
      <c r="E2808" t="s">
        <v>74</v>
      </c>
      <c r="F2808" t="s">
        <v>6206</v>
      </c>
      <c r="G2808" t="s">
        <v>9410</v>
      </c>
    </row>
    <row r="2809" spans="1:7" x14ac:dyDescent="0.3">
      <c r="A2809" t="s">
        <v>3273</v>
      </c>
      <c r="B2809" t="s">
        <v>3568</v>
      </c>
      <c r="C2809" t="s">
        <v>3579</v>
      </c>
      <c r="D2809" t="s">
        <v>17</v>
      </c>
      <c r="E2809" t="s">
        <v>75</v>
      </c>
      <c r="F2809" t="s">
        <v>6451</v>
      </c>
      <c r="G2809" t="s">
        <v>9411</v>
      </c>
    </row>
    <row r="2810" spans="1:7" x14ac:dyDescent="0.3">
      <c r="A2810" t="s">
        <v>3274</v>
      </c>
      <c r="B2810" t="s">
        <v>3568</v>
      </c>
      <c r="C2810" t="s">
        <v>3579</v>
      </c>
      <c r="D2810" t="s">
        <v>17</v>
      </c>
      <c r="E2810" t="s">
        <v>76</v>
      </c>
      <c r="F2810" t="s">
        <v>6466</v>
      </c>
      <c r="G2810" t="s">
        <v>9412</v>
      </c>
    </row>
    <row r="2811" spans="1:7" x14ac:dyDescent="0.3">
      <c r="A2811" t="s">
        <v>3275</v>
      </c>
      <c r="B2811" t="s">
        <v>3568</v>
      </c>
      <c r="C2811" t="s">
        <v>3579</v>
      </c>
      <c r="D2811" t="s">
        <v>17</v>
      </c>
      <c r="E2811" t="s">
        <v>77</v>
      </c>
      <c r="F2811" t="s">
        <v>6305</v>
      </c>
      <c r="G2811" t="s">
        <v>9413</v>
      </c>
    </row>
    <row r="2812" spans="1:7" x14ac:dyDescent="0.3">
      <c r="A2812" t="s">
        <v>3276</v>
      </c>
      <c r="B2812" t="s">
        <v>3568</v>
      </c>
      <c r="C2812" t="s">
        <v>3579</v>
      </c>
      <c r="D2812" t="s">
        <v>17</v>
      </c>
      <c r="E2812" t="s">
        <v>78</v>
      </c>
      <c r="F2812" t="s">
        <v>6198</v>
      </c>
      <c r="G2812" t="s">
        <v>9414</v>
      </c>
    </row>
    <row r="2813" spans="1:7" x14ac:dyDescent="0.3">
      <c r="A2813" t="s">
        <v>3277</v>
      </c>
      <c r="B2813" t="s">
        <v>3568</v>
      </c>
      <c r="C2813" t="s">
        <v>3579</v>
      </c>
      <c r="D2813" t="s">
        <v>17</v>
      </c>
      <c r="E2813" t="s">
        <v>79</v>
      </c>
      <c r="F2813" t="s">
        <v>6385</v>
      </c>
      <c r="G2813" t="s">
        <v>9415</v>
      </c>
    </row>
    <row r="2814" spans="1:7" x14ac:dyDescent="0.3">
      <c r="A2814" t="s">
        <v>3278</v>
      </c>
      <c r="B2814" t="s">
        <v>3568</v>
      </c>
      <c r="C2814" t="s">
        <v>3579</v>
      </c>
      <c r="D2814" t="s">
        <v>17</v>
      </c>
      <c r="E2814" t="s">
        <v>80</v>
      </c>
      <c r="F2814" t="s">
        <v>6398</v>
      </c>
      <c r="G2814" t="s">
        <v>9416</v>
      </c>
    </row>
    <row r="2815" spans="1:7" x14ac:dyDescent="0.3">
      <c r="A2815" t="s">
        <v>3279</v>
      </c>
      <c r="B2815" t="s">
        <v>3568</v>
      </c>
      <c r="C2815" t="s">
        <v>3579</v>
      </c>
      <c r="D2815" t="s">
        <v>17</v>
      </c>
      <c r="E2815" t="s">
        <v>81</v>
      </c>
      <c r="F2815" t="s">
        <v>6527</v>
      </c>
      <c r="G2815" t="s">
        <v>9417</v>
      </c>
    </row>
    <row r="2816" spans="1:7" x14ac:dyDescent="0.3">
      <c r="A2816" t="s">
        <v>3280</v>
      </c>
      <c r="B2816" t="s">
        <v>3568</v>
      </c>
      <c r="C2816" t="s">
        <v>3579</v>
      </c>
      <c r="D2816" t="s">
        <v>17</v>
      </c>
      <c r="E2816" t="s">
        <v>82</v>
      </c>
      <c r="F2816" t="s">
        <v>6435</v>
      </c>
      <c r="G2816" t="s">
        <v>9418</v>
      </c>
    </row>
    <row r="2817" spans="1:7" x14ac:dyDescent="0.3">
      <c r="A2817" t="s">
        <v>3281</v>
      </c>
      <c r="B2817" t="s">
        <v>3568</v>
      </c>
      <c r="C2817" t="s">
        <v>3579</v>
      </c>
      <c r="D2817" t="s">
        <v>17</v>
      </c>
      <c r="E2817" t="s">
        <v>83</v>
      </c>
      <c r="F2817" t="s">
        <v>6204</v>
      </c>
      <c r="G2817" t="s">
        <v>9419</v>
      </c>
    </row>
    <row r="2818" spans="1:7" x14ac:dyDescent="0.3">
      <c r="A2818" t="s">
        <v>3282</v>
      </c>
      <c r="B2818" t="s">
        <v>3568</v>
      </c>
      <c r="C2818" t="s">
        <v>3579</v>
      </c>
      <c r="D2818" t="s">
        <v>17</v>
      </c>
      <c r="E2818" t="s">
        <v>84</v>
      </c>
      <c r="F2818" t="s">
        <v>6285</v>
      </c>
      <c r="G2818" t="s">
        <v>9420</v>
      </c>
    </row>
    <row r="2819" spans="1:7" x14ac:dyDescent="0.3">
      <c r="A2819" t="s">
        <v>3283</v>
      </c>
      <c r="B2819" t="s">
        <v>3568</v>
      </c>
      <c r="C2819" t="s">
        <v>3579</v>
      </c>
      <c r="D2819" t="s">
        <v>17</v>
      </c>
      <c r="E2819" t="s">
        <v>85</v>
      </c>
      <c r="F2819" t="s">
        <v>6300</v>
      </c>
      <c r="G2819" t="s">
        <v>9421</v>
      </c>
    </row>
    <row r="2820" spans="1:7" x14ac:dyDescent="0.3">
      <c r="A2820" t="s">
        <v>3284</v>
      </c>
      <c r="B2820" t="s">
        <v>3568</v>
      </c>
      <c r="C2820" t="s">
        <v>3579</v>
      </c>
      <c r="D2820" t="s">
        <v>17</v>
      </c>
      <c r="E2820" t="s">
        <v>86</v>
      </c>
      <c r="F2820" t="s">
        <v>6366</v>
      </c>
      <c r="G2820" t="s">
        <v>9422</v>
      </c>
    </row>
    <row r="2821" spans="1:7" x14ac:dyDescent="0.3">
      <c r="A2821" t="s">
        <v>3285</v>
      </c>
      <c r="B2821" t="s">
        <v>3568</v>
      </c>
      <c r="C2821" t="s">
        <v>3579</v>
      </c>
      <c r="D2821" t="s">
        <v>17</v>
      </c>
      <c r="E2821" t="s">
        <v>87</v>
      </c>
      <c r="F2821" t="s">
        <v>6462</v>
      </c>
      <c r="G2821" t="s">
        <v>9423</v>
      </c>
    </row>
    <row r="2822" spans="1:7" x14ac:dyDescent="0.3">
      <c r="A2822" t="s">
        <v>3286</v>
      </c>
      <c r="B2822" t="s">
        <v>3568</v>
      </c>
      <c r="C2822" t="s">
        <v>3579</v>
      </c>
      <c r="D2822" t="s">
        <v>17</v>
      </c>
      <c r="E2822" t="s">
        <v>88</v>
      </c>
      <c r="F2822" t="s">
        <v>6184</v>
      </c>
      <c r="G2822" t="s">
        <v>9424</v>
      </c>
    </row>
    <row r="2823" spans="1:7" x14ac:dyDescent="0.3">
      <c r="A2823" t="s">
        <v>3287</v>
      </c>
      <c r="B2823" t="s">
        <v>3568</v>
      </c>
      <c r="C2823" t="s">
        <v>3579</v>
      </c>
      <c r="D2823" t="s">
        <v>17</v>
      </c>
      <c r="E2823" t="s">
        <v>89</v>
      </c>
      <c r="F2823" t="s">
        <v>6212</v>
      </c>
      <c r="G2823" t="s">
        <v>9425</v>
      </c>
    </row>
    <row r="2824" spans="1:7" x14ac:dyDescent="0.3">
      <c r="A2824" t="s">
        <v>3288</v>
      </c>
      <c r="B2824" t="s">
        <v>3568</v>
      </c>
      <c r="C2824" t="s">
        <v>3579</v>
      </c>
      <c r="D2824" t="s">
        <v>17</v>
      </c>
      <c r="E2824" t="s">
        <v>90</v>
      </c>
      <c r="F2824" t="s">
        <v>6268</v>
      </c>
      <c r="G2824" t="s">
        <v>9426</v>
      </c>
    </row>
    <row r="2825" spans="1:7" x14ac:dyDescent="0.3">
      <c r="A2825" t="s">
        <v>3289</v>
      </c>
      <c r="B2825" t="s">
        <v>3568</v>
      </c>
      <c r="C2825" t="s">
        <v>3579</v>
      </c>
      <c r="D2825" t="s">
        <v>17</v>
      </c>
      <c r="E2825" t="s">
        <v>91</v>
      </c>
      <c r="F2825" t="s">
        <v>6269</v>
      </c>
      <c r="G2825" t="s">
        <v>9427</v>
      </c>
    </row>
    <row r="2826" spans="1:7" x14ac:dyDescent="0.3">
      <c r="A2826" t="s">
        <v>3290</v>
      </c>
      <c r="B2826" t="s">
        <v>3568</v>
      </c>
      <c r="C2826" t="s">
        <v>3579</v>
      </c>
      <c r="D2826" t="s">
        <v>17</v>
      </c>
      <c r="E2826" t="s">
        <v>92</v>
      </c>
      <c r="F2826" t="s">
        <v>6491</v>
      </c>
      <c r="G2826" t="s">
        <v>9428</v>
      </c>
    </row>
    <row r="2827" spans="1:7" x14ac:dyDescent="0.3">
      <c r="A2827" t="s">
        <v>3291</v>
      </c>
      <c r="B2827" t="s">
        <v>3568</v>
      </c>
      <c r="C2827" t="s">
        <v>3579</v>
      </c>
      <c r="D2827" t="s">
        <v>17</v>
      </c>
      <c r="E2827" t="s">
        <v>93</v>
      </c>
      <c r="F2827" t="s">
        <v>6468</v>
      </c>
      <c r="G2827" t="s">
        <v>9429</v>
      </c>
    </row>
    <row r="2828" spans="1:7" x14ac:dyDescent="0.3">
      <c r="A2828" t="s">
        <v>3292</v>
      </c>
      <c r="B2828" t="s">
        <v>3568</v>
      </c>
      <c r="C2828" t="s">
        <v>3579</v>
      </c>
      <c r="D2828" t="s">
        <v>17</v>
      </c>
      <c r="E2828" t="s">
        <v>94</v>
      </c>
      <c r="F2828" t="s">
        <v>6215</v>
      </c>
      <c r="G2828" t="s">
        <v>9430</v>
      </c>
    </row>
    <row r="2829" spans="1:7" x14ac:dyDescent="0.3">
      <c r="A2829" t="s">
        <v>3293</v>
      </c>
      <c r="B2829" t="s">
        <v>3568</v>
      </c>
      <c r="C2829" t="s">
        <v>3579</v>
      </c>
      <c r="D2829" t="s">
        <v>17</v>
      </c>
      <c r="E2829" t="s">
        <v>95</v>
      </c>
      <c r="F2829" t="s">
        <v>6324</v>
      </c>
      <c r="G2829" t="s">
        <v>9431</v>
      </c>
    </row>
    <row r="2830" spans="1:7" x14ac:dyDescent="0.3">
      <c r="A2830" t="s">
        <v>3294</v>
      </c>
      <c r="B2830" t="s">
        <v>3568</v>
      </c>
      <c r="C2830" t="s">
        <v>3579</v>
      </c>
      <c r="D2830" t="s">
        <v>17</v>
      </c>
      <c r="E2830" t="s">
        <v>96</v>
      </c>
      <c r="F2830" t="s">
        <v>6384</v>
      </c>
      <c r="G2830" t="s">
        <v>9432</v>
      </c>
    </row>
    <row r="2831" spans="1:7" x14ac:dyDescent="0.3">
      <c r="A2831" t="s">
        <v>3295</v>
      </c>
      <c r="B2831" t="s">
        <v>3568</v>
      </c>
      <c r="C2831" t="s">
        <v>3579</v>
      </c>
      <c r="D2831" t="s">
        <v>17</v>
      </c>
      <c r="E2831" t="s">
        <v>97</v>
      </c>
      <c r="F2831" t="s">
        <v>6425</v>
      </c>
      <c r="G2831" t="s">
        <v>9433</v>
      </c>
    </row>
    <row r="2832" spans="1:7" x14ac:dyDescent="0.3">
      <c r="A2832" t="s">
        <v>3296</v>
      </c>
      <c r="B2832" t="s">
        <v>3568</v>
      </c>
      <c r="C2832" t="s">
        <v>3579</v>
      </c>
      <c r="D2832" t="s">
        <v>17</v>
      </c>
      <c r="E2832" t="s">
        <v>98</v>
      </c>
      <c r="F2832" t="s">
        <v>6489</v>
      </c>
      <c r="G2832" t="s">
        <v>9434</v>
      </c>
    </row>
    <row r="2833" spans="1:7" x14ac:dyDescent="0.3">
      <c r="A2833" t="s">
        <v>3297</v>
      </c>
      <c r="B2833" t="s">
        <v>3568</v>
      </c>
      <c r="C2833" t="s">
        <v>3579</v>
      </c>
      <c r="D2833" t="s">
        <v>17</v>
      </c>
      <c r="E2833" t="s">
        <v>99</v>
      </c>
      <c r="F2833" t="s">
        <v>6436</v>
      </c>
      <c r="G2833" t="s">
        <v>9435</v>
      </c>
    </row>
    <row r="2834" spans="1:7" x14ac:dyDescent="0.3">
      <c r="A2834" t="s">
        <v>3298</v>
      </c>
      <c r="B2834" t="s">
        <v>3568</v>
      </c>
      <c r="C2834" t="s">
        <v>3579</v>
      </c>
      <c r="D2834" t="s">
        <v>17</v>
      </c>
      <c r="E2834" t="s">
        <v>100</v>
      </c>
      <c r="F2834" t="s">
        <v>6321</v>
      </c>
      <c r="G2834" t="s">
        <v>9436</v>
      </c>
    </row>
    <row r="2835" spans="1:7" x14ac:dyDescent="0.3">
      <c r="A2835" t="s">
        <v>3299</v>
      </c>
      <c r="B2835" t="s">
        <v>3568</v>
      </c>
      <c r="C2835" t="s">
        <v>3579</v>
      </c>
      <c r="D2835" t="s">
        <v>17</v>
      </c>
      <c r="E2835" t="s">
        <v>101</v>
      </c>
      <c r="F2835" t="s">
        <v>6373</v>
      </c>
      <c r="G2835" t="s">
        <v>9437</v>
      </c>
    </row>
    <row r="2836" spans="1:7" x14ac:dyDescent="0.3">
      <c r="A2836" t="s">
        <v>3300</v>
      </c>
      <c r="B2836" t="s">
        <v>3568</v>
      </c>
      <c r="C2836" t="s">
        <v>3579</v>
      </c>
      <c r="D2836" t="s">
        <v>17</v>
      </c>
      <c r="E2836" t="s">
        <v>102</v>
      </c>
      <c r="F2836" t="s">
        <v>6520</v>
      </c>
      <c r="G2836" t="s">
        <v>9438</v>
      </c>
    </row>
    <row r="2837" spans="1:7" x14ac:dyDescent="0.3">
      <c r="A2837" t="s">
        <v>3301</v>
      </c>
      <c r="B2837" t="s">
        <v>3568</v>
      </c>
      <c r="C2837" t="s">
        <v>3579</v>
      </c>
      <c r="D2837" t="s">
        <v>17</v>
      </c>
      <c r="E2837" t="s">
        <v>103</v>
      </c>
      <c r="F2837" t="s">
        <v>6442</v>
      </c>
      <c r="G2837" t="s">
        <v>9439</v>
      </c>
    </row>
    <row r="2838" spans="1:7" x14ac:dyDescent="0.3">
      <c r="A2838" t="s">
        <v>3302</v>
      </c>
      <c r="B2838" t="s">
        <v>3568</v>
      </c>
      <c r="C2838" t="s">
        <v>3579</v>
      </c>
      <c r="D2838" t="s">
        <v>17</v>
      </c>
      <c r="E2838" t="s">
        <v>104</v>
      </c>
      <c r="F2838" t="s">
        <v>6234</v>
      </c>
      <c r="G2838" t="s">
        <v>9440</v>
      </c>
    </row>
    <row r="2839" spans="1:7" x14ac:dyDescent="0.3">
      <c r="A2839" t="s">
        <v>3303</v>
      </c>
      <c r="B2839" t="s">
        <v>3568</v>
      </c>
      <c r="C2839" t="s">
        <v>3579</v>
      </c>
      <c r="D2839" t="s">
        <v>17</v>
      </c>
      <c r="E2839" t="s">
        <v>105</v>
      </c>
      <c r="F2839" t="s">
        <v>6238</v>
      </c>
      <c r="G2839" t="s">
        <v>9441</v>
      </c>
    </row>
    <row r="2840" spans="1:7" x14ac:dyDescent="0.3">
      <c r="A2840" t="s">
        <v>3304</v>
      </c>
      <c r="B2840" t="s">
        <v>3568</v>
      </c>
      <c r="C2840" t="s">
        <v>3579</v>
      </c>
      <c r="D2840" t="s">
        <v>17</v>
      </c>
      <c r="E2840" t="s">
        <v>106</v>
      </c>
      <c r="F2840" t="s">
        <v>6243</v>
      </c>
      <c r="G2840" t="s">
        <v>9442</v>
      </c>
    </row>
    <row r="2841" spans="1:7" x14ac:dyDescent="0.3">
      <c r="A2841" t="s">
        <v>3305</v>
      </c>
      <c r="B2841" t="s">
        <v>3568</v>
      </c>
      <c r="C2841" t="s">
        <v>3579</v>
      </c>
      <c r="D2841" t="s">
        <v>17</v>
      </c>
      <c r="E2841" t="s">
        <v>107</v>
      </c>
      <c r="F2841" t="s">
        <v>6264</v>
      </c>
      <c r="G2841" t="s">
        <v>9443</v>
      </c>
    </row>
    <row r="2842" spans="1:7" x14ac:dyDescent="0.3">
      <c r="A2842" t="s">
        <v>3306</v>
      </c>
      <c r="B2842" t="s">
        <v>3568</v>
      </c>
      <c r="C2842" t="s">
        <v>3579</v>
      </c>
      <c r="D2842" t="s">
        <v>17</v>
      </c>
      <c r="E2842" t="s">
        <v>108</v>
      </c>
      <c r="F2842" t="s">
        <v>6283</v>
      </c>
      <c r="G2842" t="s">
        <v>9444</v>
      </c>
    </row>
    <row r="2843" spans="1:7" x14ac:dyDescent="0.3">
      <c r="A2843" t="s">
        <v>3307</v>
      </c>
      <c r="B2843" t="s">
        <v>3568</v>
      </c>
      <c r="C2843" t="s">
        <v>3579</v>
      </c>
      <c r="D2843" t="s">
        <v>17</v>
      </c>
      <c r="E2843" t="s">
        <v>109</v>
      </c>
      <c r="F2843" t="s">
        <v>6316</v>
      </c>
      <c r="G2843" t="s">
        <v>9445</v>
      </c>
    </row>
    <row r="2844" spans="1:7" x14ac:dyDescent="0.3">
      <c r="A2844" t="s">
        <v>3308</v>
      </c>
      <c r="B2844" t="s">
        <v>3568</v>
      </c>
      <c r="C2844" t="s">
        <v>3579</v>
      </c>
      <c r="D2844" t="s">
        <v>17</v>
      </c>
      <c r="E2844" t="s">
        <v>110</v>
      </c>
      <c r="F2844" t="s">
        <v>6342</v>
      </c>
      <c r="G2844" t="s">
        <v>9446</v>
      </c>
    </row>
    <row r="2845" spans="1:7" x14ac:dyDescent="0.3">
      <c r="A2845" t="s">
        <v>3309</v>
      </c>
      <c r="B2845" t="s">
        <v>3568</v>
      </c>
      <c r="C2845" t="s">
        <v>3579</v>
      </c>
      <c r="D2845" t="s">
        <v>17</v>
      </c>
      <c r="E2845" t="s">
        <v>111</v>
      </c>
      <c r="F2845" t="s">
        <v>6346</v>
      </c>
      <c r="G2845" t="s">
        <v>9447</v>
      </c>
    </row>
    <row r="2846" spans="1:7" x14ac:dyDescent="0.3">
      <c r="A2846" t="s">
        <v>3310</v>
      </c>
      <c r="B2846" t="s">
        <v>3568</v>
      </c>
      <c r="C2846" t="s">
        <v>3579</v>
      </c>
      <c r="D2846" t="s">
        <v>17</v>
      </c>
      <c r="E2846" t="s">
        <v>112</v>
      </c>
      <c r="F2846" t="s">
        <v>6358</v>
      </c>
      <c r="G2846" t="s">
        <v>9448</v>
      </c>
    </row>
    <row r="2847" spans="1:7" x14ac:dyDescent="0.3">
      <c r="A2847" t="s">
        <v>3311</v>
      </c>
      <c r="B2847" t="s">
        <v>3568</v>
      </c>
      <c r="C2847" t="s">
        <v>3579</v>
      </c>
      <c r="D2847" t="s">
        <v>17</v>
      </c>
      <c r="E2847" t="s">
        <v>113</v>
      </c>
      <c r="F2847" t="s">
        <v>6371</v>
      </c>
      <c r="G2847" t="s">
        <v>9449</v>
      </c>
    </row>
    <row r="2848" spans="1:7" x14ac:dyDescent="0.3">
      <c r="A2848" t="s">
        <v>3312</v>
      </c>
      <c r="B2848" t="s">
        <v>3568</v>
      </c>
      <c r="C2848" t="s">
        <v>3579</v>
      </c>
      <c r="D2848" t="s">
        <v>17</v>
      </c>
      <c r="E2848" t="s">
        <v>114</v>
      </c>
      <c r="F2848" t="s">
        <v>6399</v>
      </c>
      <c r="G2848" t="s">
        <v>9450</v>
      </c>
    </row>
    <row r="2849" spans="1:7" x14ac:dyDescent="0.3">
      <c r="A2849" t="s">
        <v>3313</v>
      </c>
      <c r="B2849" t="s">
        <v>3568</v>
      </c>
      <c r="C2849" t="s">
        <v>3579</v>
      </c>
      <c r="D2849" t="s">
        <v>17</v>
      </c>
      <c r="E2849" t="s">
        <v>115</v>
      </c>
      <c r="F2849" t="s">
        <v>6401</v>
      </c>
      <c r="G2849" t="s">
        <v>9451</v>
      </c>
    </row>
    <row r="2850" spans="1:7" x14ac:dyDescent="0.3">
      <c r="A2850" t="s">
        <v>3314</v>
      </c>
      <c r="B2850" t="s">
        <v>3568</v>
      </c>
      <c r="C2850" t="s">
        <v>3579</v>
      </c>
      <c r="D2850" t="s">
        <v>17</v>
      </c>
      <c r="E2850" t="s">
        <v>116</v>
      </c>
      <c r="F2850" t="s">
        <v>6438</v>
      </c>
      <c r="G2850" t="s">
        <v>9452</v>
      </c>
    </row>
    <row r="2851" spans="1:7" x14ac:dyDescent="0.3">
      <c r="A2851" t="s">
        <v>3315</v>
      </c>
      <c r="B2851" t="s">
        <v>3568</v>
      </c>
      <c r="C2851" t="s">
        <v>3579</v>
      </c>
      <c r="D2851" t="s">
        <v>17</v>
      </c>
      <c r="E2851" t="s">
        <v>117</v>
      </c>
      <c r="F2851" t="s">
        <v>6448</v>
      </c>
      <c r="G2851" t="s">
        <v>9453</v>
      </c>
    </row>
    <row r="2852" spans="1:7" x14ac:dyDescent="0.3">
      <c r="A2852" t="s">
        <v>3316</v>
      </c>
      <c r="B2852" t="s">
        <v>3568</v>
      </c>
      <c r="C2852" t="s">
        <v>3579</v>
      </c>
      <c r="D2852" t="s">
        <v>17</v>
      </c>
      <c r="E2852" t="s">
        <v>118</v>
      </c>
      <c r="F2852" t="s">
        <v>6449</v>
      </c>
      <c r="G2852" t="s">
        <v>9454</v>
      </c>
    </row>
    <row r="2853" spans="1:7" x14ac:dyDescent="0.3">
      <c r="A2853" t="s">
        <v>3317</v>
      </c>
      <c r="B2853" t="s">
        <v>3568</v>
      </c>
      <c r="C2853" t="s">
        <v>3579</v>
      </c>
      <c r="D2853" t="s">
        <v>17</v>
      </c>
      <c r="E2853" t="s">
        <v>119</v>
      </c>
      <c r="F2853" t="s">
        <v>6485</v>
      </c>
      <c r="G2853" t="s">
        <v>9455</v>
      </c>
    </row>
    <row r="2854" spans="1:7" x14ac:dyDescent="0.3">
      <c r="A2854" t="s">
        <v>3318</v>
      </c>
      <c r="B2854" t="s">
        <v>3568</v>
      </c>
      <c r="C2854" t="s">
        <v>3579</v>
      </c>
      <c r="D2854" t="s">
        <v>17</v>
      </c>
      <c r="E2854" t="s">
        <v>120</v>
      </c>
      <c r="F2854" t="s">
        <v>6402</v>
      </c>
      <c r="G2854" t="s">
        <v>9456</v>
      </c>
    </row>
    <row r="2855" spans="1:7" x14ac:dyDescent="0.3">
      <c r="A2855" t="s">
        <v>3319</v>
      </c>
      <c r="B2855" t="s">
        <v>3568</v>
      </c>
      <c r="C2855" t="s">
        <v>3579</v>
      </c>
      <c r="D2855" t="s">
        <v>17</v>
      </c>
      <c r="E2855" t="s">
        <v>121</v>
      </c>
      <c r="F2855" t="s">
        <v>6301</v>
      </c>
      <c r="G2855" t="s">
        <v>9457</v>
      </c>
    </row>
    <row r="2856" spans="1:7" x14ac:dyDescent="0.3">
      <c r="A2856" t="s">
        <v>3320</v>
      </c>
      <c r="B2856" t="s">
        <v>3568</v>
      </c>
      <c r="C2856" t="s">
        <v>3579</v>
      </c>
      <c r="D2856" t="s">
        <v>17</v>
      </c>
      <c r="E2856" t="s">
        <v>122</v>
      </c>
      <c r="F2856" t="s">
        <v>6323</v>
      </c>
      <c r="G2856" t="s">
        <v>9458</v>
      </c>
    </row>
    <row r="2857" spans="1:7" x14ac:dyDescent="0.3">
      <c r="A2857" t="s">
        <v>3321</v>
      </c>
      <c r="B2857" t="s">
        <v>3568</v>
      </c>
      <c r="C2857" t="s">
        <v>3579</v>
      </c>
      <c r="D2857" t="s">
        <v>17</v>
      </c>
      <c r="E2857" t="s">
        <v>123</v>
      </c>
      <c r="F2857" t="s">
        <v>6347</v>
      </c>
      <c r="G2857" t="s">
        <v>9459</v>
      </c>
    </row>
    <row r="2858" spans="1:7" x14ac:dyDescent="0.3">
      <c r="A2858" t="s">
        <v>3322</v>
      </c>
      <c r="B2858" t="s">
        <v>3568</v>
      </c>
      <c r="C2858" t="s">
        <v>3579</v>
      </c>
      <c r="D2858" t="s">
        <v>17</v>
      </c>
      <c r="E2858" t="s">
        <v>124</v>
      </c>
      <c r="F2858" t="s">
        <v>6363</v>
      </c>
      <c r="G2858" t="s">
        <v>9460</v>
      </c>
    </row>
    <row r="2859" spans="1:7" x14ac:dyDescent="0.3">
      <c r="A2859" t="s">
        <v>3323</v>
      </c>
      <c r="B2859" t="s">
        <v>3568</v>
      </c>
      <c r="C2859" t="s">
        <v>3579</v>
      </c>
      <c r="D2859" t="s">
        <v>17</v>
      </c>
      <c r="E2859" t="s">
        <v>125</v>
      </c>
      <c r="F2859" t="s">
        <v>6386</v>
      </c>
      <c r="G2859" t="s">
        <v>9461</v>
      </c>
    </row>
    <row r="2860" spans="1:7" x14ac:dyDescent="0.3">
      <c r="A2860" t="s">
        <v>3324</v>
      </c>
      <c r="B2860" t="s">
        <v>3568</v>
      </c>
      <c r="C2860" t="s">
        <v>3579</v>
      </c>
      <c r="D2860" t="s">
        <v>17</v>
      </c>
      <c r="E2860" t="s">
        <v>126</v>
      </c>
      <c r="F2860" t="s">
        <v>6469</v>
      </c>
      <c r="G2860" t="s">
        <v>9462</v>
      </c>
    </row>
    <row r="2861" spans="1:7" x14ac:dyDescent="0.3">
      <c r="A2861" t="s">
        <v>3325</v>
      </c>
      <c r="B2861" t="s">
        <v>3568</v>
      </c>
      <c r="C2861" t="s">
        <v>3579</v>
      </c>
      <c r="D2861" t="s">
        <v>17</v>
      </c>
      <c r="E2861" t="s">
        <v>127</v>
      </c>
      <c r="F2861" t="s">
        <v>6222</v>
      </c>
      <c r="G2861" t="s">
        <v>9463</v>
      </c>
    </row>
    <row r="2862" spans="1:7" x14ac:dyDescent="0.3">
      <c r="A2862" t="s">
        <v>3326</v>
      </c>
      <c r="B2862" t="s">
        <v>3568</v>
      </c>
      <c r="C2862" t="s">
        <v>3579</v>
      </c>
      <c r="D2862" t="s">
        <v>17</v>
      </c>
      <c r="E2862" t="s">
        <v>128</v>
      </c>
      <c r="F2862" t="s">
        <v>6227</v>
      </c>
      <c r="G2862" t="s">
        <v>9464</v>
      </c>
    </row>
    <row r="2863" spans="1:7" x14ac:dyDescent="0.3">
      <c r="A2863" t="s">
        <v>3327</v>
      </c>
      <c r="B2863" t="s">
        <v>3568</v>
      </c>
      <c r="C2863" t="s">
        <v>3579</v>
      </c>
      <c r="D2863" t="s">
        <v>17</v>
      </c>
      <c r="E2863" t="s">
        <v>129</v>
      </c>
      <c r="F2863" t="s">
        <v>6329</v>
      </c>
      <c r="G2863" t="s">
        <v>9465</v>
      </c>
    </row>
    <row r="2864" spans="1:7" x14ac:dyDescent="0.3">
      <c r="A2864" t="s">
        <v>3328</v>
      </c>
      <c r="B2864" t="s">
        <v>3568</v>
      </c>
      <c r="C2864" t="s">
        <v>3579</v>
      </c>
      <c r="D2864" t="s">
        <v>17</v>
      </c>
      <c r="E2864" t="s">
        <v>130</v>
      </c>
      <c r="F2864" t="s">
        <v>6361</v>
      </c>
      <c r="G2864" t="s">
        <v>9466</v>
      </c>
    </row>
    <row r="2865" spans="1:7" x14ac:dyDescent="0.3">
      <c r="A2865" t="s">
        <v>3329</v>
      </c>
      <c r="B2865" t="s">
        <v>3568</v>
      </c>
      <c r="C2865" t="s">
        <v>3579</v>
      </c>
      <c r="D2865" t="s">
        <v>17</v>
      </c>
      <c r="E2865" t="s">
        <v>131</v>
      </c>
      <c r="F2865" t="s">
        <v>6382</v>
      </c>
      <c r="G2865" t="s">
        <v>9467</v>
      </c>
    </row>
    <row r="2866" spans="1:7" x14ac:dyDescent="0.3">
      <c r="A2866" t="s">
        <v>3330</v>
      </c>
      <c r="B2866" t="s">
        <v>3568</v>
      </c>
      <c r="C2866" t="s">
        <v>3579</v>
      </c>
      <c r="D2866" t="s">
        <v>17</v>
      </c>
      <c r="E2866" t="s">
        <v>132</v>
      </c>
      <c r="F2866" t="s">
        <v>6396</v>
      </c>
      <c r="G2866" t="s">
        <v>9468</v>
      </c>
    </row>
    <row r="2867" spans="1:7" x14ac:dyDescent="0.3">
      <c r="A2867" t="s">
        <v>3331</v>
      </c>
      <c r="B2867" t="s">
        <v>3568</v>
      </c>
      <c r="C2867" t="s">
        <v>3579</v>
      </c>
      <c r="D2867" t="s">
        <v>17</v>
      </c>
      <c r="E2867" t="s">
        <v>133</v>
      </c>
      <c r="F2867" t="s">
        <v>6406</v>
      </c>
      <c r="G2867" t="s">
        <v>9469</v>
      </c>
    </row>
    <row r="2868" spans="1:7" x14ac:dyDescent="0.3">
      <c r="A2868" t="s">
        <v>3332</v>
      </c>
      <c r="B2868" t="s">
        <v>3568</v>
      </c>
      <c r="C2868" t="s">
        <v>3579</v>
      </c>
      <c r="D2868" t="s">
        <v>17</v>
      </c>
      <c r="E2868" t="s">
        <v>134</v>
      </c>
      <c r="F2868" t="s">
        <v>6419</v>
      </c>
      <c r="G2868" t="s">
        <v>9470</v>
      </c>
    </row>
    <row r="2869" spans="1:7" x14ac:dyDescent="0.3">
      <c r="A2869" t="s">
        <v>3333</v>
      </c>
      <c r="B2869" t="s">
        <v>3568</v>
      </c>
      <c r="C2869" t="s">
        <v>3579</v>
      </c>
      <c r="D2869" t="s">
        <v>17</v>
      </c>
      <c r="E2869" t="s">
        <v>135</v>
      </c>
      <c r="F2869" t="s">
        <v>6487</v>
      </c>
      <c r="G2869" t="s">
        <v>9471</v>
      </c>
    </row>
    <row r="2870" spans="1:7" x14ac:dyDescent="0.3">
      <c r="A2870" t="s">
        <v>3334</v>
      </c>
      <c r="B2870" t="s">
        <v>3568</v>
      </c>
      <c r="C2870" t="s">
        <v>3579</v>
      </c>
      <c r="D2870" t="s">
        <v>17</v>
      </c>
      <c r="E2870" t="s">
        <v>136</v>
      </c>
      <c r="F2870" t="s">
        <v>6494</v>
      </c>
      <c r="G2870" t="s">
        <v>9472</v>
      </c>
    </row>
    <row r="2871" spans="1:7" x14ac:dyDescent="0.3">
      <c r="A2871" t="s">
        <v>3335</v>
      </c>
      <c r="B2871" t="s">
        <v>3568</v>
      </c>
      <c r="C2871" t="s">
        <v>3579</v>
      </c>
      <c r="D2871" t="s">
        <v>17</v>
      </c>
      <c r="E2871" t="s">
        <v>137</v>
      </c>
      <c r="F2871" t="s">
        <v>6248</v>
      </c>
      <c r="G2871" t="s">
        <v>9473</v>
      </c>
    </row>
    <row r="2872" spans="1:7" x14ac:dyDescent="0.3">
      <c r="A2872" t="s">
        <v>3336</v>
      </c>
      <c r="B2872" t="s">
        <v>3568</v>
      </c>
      <c r="C2872" t="s">
        <v>3579</v>
      </c>
      <c r="D2872" t="s">
        <v>17</v>
      </c>
      <c r="E2872" t="s">
        <v>138</v>
      </c>
      <c r="F2872" t="s">
        <v>6260</v>
      </c>
      <c r="G2872" t="s">
        <v>9474</v>
      </c>
    </row>
    <row r="2873" spans="1:7" x14ac:dyDescent="0.3">
      <c r="A2873" t="s">
        <v>3337</v>
      </c>
      <c r="B2873" t="s">
        <v>3568</v>
      </c>
      <c r="C2873" t="s">
        <v>3579</v>
      </c>
      <c r="D2873" t="s">
        <v>17</v>
      </c>
      <c r="E2873" t="s">
        <v>139</v>
      </c>
      <c r="F2873" t="s">
        <v>6270</v>
      </c>
      <c r="G2873" t="s">
        <v>9475</v>
      </c>
    </row>
    <row r="2874" spans="1:7" x14ac:dyDescent="0.3">
      <c r="A2874" t="s">
        <v>3338</v>
      </c>
      <c r="B2874" t="s">
        <v>3568</v>
      </c>
      <c r="C2874" t="s">
        <v>3579</v>
      </c>
      <c r="D2874" t="s">
        <v>17</v>
      </c>
      <c r="E2874" t="s">
        <v>27</v>
      </c>
      <c r="F2874" t="s">
        <v>6351</v>
      </c>
      <c r="G2874" t="s">
        <v>9476</v>
      </c>
    </row>
    <row r="2875" spans="1:7" x14ac:dyDescent="0.3">
      <c r="A2875" t="s">
        <v>3339</v>
      </c>
      <c r="B2875" t="s">
        <v>3568</v>
      </c>
      <c r="C2875" t="s">
        <v>3579</v>
      </c>
      <c r="D2875" t="s">
        <v>17</v>
      </c>
      <c r="E2875" t="s">
        <v>140</v>
      </c>
      <c r="F2875" t="s">
        <v>6389</v>
      </c>
      <c r="G2875" t="s">
        <v>9477</v>
      </c>
    </row>
    <row r="2876" spans="1:7" x14ac:dyDescent="0.3">
      <c r="A2876" t="s">
        <v>3340</v>
      </c>
      <c r="B2876" t="s">
        <v>3568</v>
      </c>
      <c r="C2876" t="s">
        <v>3579</v>
      </c>
      <c r="D2876" t="s">
        <v>17</v>
      </c>
      <c r="E2876" t="s">
        <v>141</v>
      </c>
      <c r="F2876" t="s">
        <v>6392</v>
      </c>
      <c r="G2876" t="s">
        <v>9478</v>
      </c>
    </row>
    <row r="2877" spans="1:7" x14ac:dyDescent="0.3">
      <c r="A2877" t="s">
        <v>3341</v>
      </c>
      <c r="B2877" t="s">
        <v>3568</v>
      </c>
      <c r="C2877" t="s">
        <v>3579</v>
      </c>
      <c r="D2877" t="s">
        <v>17</v>
      </c>
      <c r="E2877" t="s">
        <v>142</v>
      </c>
      <c r="F2877" t="s">
        <v>6453</v>
      </c>
      <c r="G2877" t="s">
        <v>9479</v>
      </c>
    </row>
    <row r="2878" spans="1:7" x14ac:dyDescent="0.3">
      <c r="A2878" t="s">
        <v>3342</v>
      </c>
      <c r="B2878" t="s">
        <v>3568</v>
      </c>
      <c r="C2878" t="s">
        <v>3579</v>
      </c>
      <c r="D2878" t="s">
        <v>17</v>
      </c>
      <c r="E2878" t="s">
        <v>143</v>
      </c>
      <c r="F2878" t="s">
        <v>6465</v>
      </c>
      <c r="G2878" t="s">
        <v>9480</v>
      </c>
    </row>
    <row r="2879" spans="1:7" x14ac:dyDescent="0.3">
      <c r="A2879" t="s">
        <v>3343</v>
      </c>
      <c r="B2879" t="s">
        <v>3568</v>
      </c>
      <c r="C2879" t="s">
        <v>3579</v>
      </c>
      <c r="D2879" t="s">
        <v>17</v>
      </c>
      <c r="E2879" t="s">
        <v>144</v>
      </c>
      <c r="F2879" t="s">
        <v>6482</v>
      </c>
      <c r="G2879" t="s">
        <v>9481</v>
      </c>
    </row>
    <row r="2880" spans="1:7" x14ac:dyDescent="0.3">
      <c r="A2880" t="s">
        <v>3344</v>
      </c>
      <c r="B2880" t="s">
        <v>3568</v>
      </c>
      <c r="C2880" t="s">
        <v>3579</v>
      </c>
      <c r="D2880" t="s">
        <v>17</v>
      </c>
      <c r="E2880" t="s">
        <v>145</v>
      </c>
      <c r="F2880" t="s">
        <v>6216</v>
      </c>
      <c r="G2880" t="s">
        <v>9482</v>
      </c>
    </row>
    <row r="2881" spans="1:7" x14ac:dyDescent="0.3">
      <c r="A2881" t="s">
        <v>3345</v>
      </c>
      <c r="B2881" t="s">
        <v>3568</v>
      </c>
      <c r="C2881" t="s">
        <v>3579</v>
      </c>
      <c r="D2881" t="s">
        <v>17</v>
      </c>
      <c r="E2881" t="s">
        <v>146</v>
      </c>
      <c r="F2881" t="s">
        <v>6220</v>
      </c>
      <c r="G2881" t="s">
        <v>9483</v>
      </c>
    </row>
    <row r="2882" spans="1:7" x14ac:dyDescent="0.3">
      <c r="A2882" t="s">
        <v>3346</v>
      </c>
      <c r="B2882" t="s">
        <v>3568</v>
      </c>
      <c r="C2882" t="s">
        <v>3579</v>
      </c>
      <c r="D2882" t="s">
        <v>17</v>
      </c>
      <c r="E2882" t="s">
        <v>147</v>
      </c>
      <c r="F2882" t="s">
        <v>6390</v>
      </c>
      <c r="G2882" t="s">
        <v>9484</v>
      </c>
    </row>
    <row r="2883" spans="1:7" x14ac:dyDescent="0.3">
      <c r="A2883" t="s">
        <v>3347</v>
      </c>
      <c r="B2883" t="s">
        <v>3568</v>
      </c>
      <c r="C2883" t="s">
        <v>3579</v>
      </c>
      <c r="D2883" t="s">
        <v>17</v>
      </c>
      <c r="E2883" t="s">
        <v>148</v>
      </c>
      <c r="F2883" t="s">
        <v>6261</v>
      </c>
      <c r="G2883" t="s">
        <v>9485</v>
      </c>
    </row>
    <row r="2884" spans="1:7" x14ac:dyDescent="0.3">
      <c r="A2884" t="s">
        <v>3348</v>
      </c>
      <c r="B2884" t="s">
        <v>3568</v>
      </c>
      <c r="C2884" t="s">
        <v>3579</v>
      </c>
      <c r="D2884" t="s">
        <v>17</v>
      </c>
      <c r="E2884" t="s">
        <v>149</v>
      </c>
      <c r="F2884" t="s">
        <v>6287</v>
      </c>
      <c r="G2884" t="s">
        <v>9486</v>
      </c>
    </row>
    <row r="2885" spans="1:7" x14ac:dyDescent="0.3">
      <c r="A2885" t="s">
        <v>3349</v>
      </c>
      <c r="B2885" t="s">
        <v>3568</v>
      </c>
      <c r="C2885" t="s">
        <v>3579</v>
      </c>
      <c r="D2885" t="s">
        <v>17</v>
      </c>
      <c r="E2885" t="s">
        <v>150</v>
      </c>
      <c r="F2885" t="s">
        <v>6320</v>
      </c>
      <c r="G2885" t="s">
        <v>9487</v>
      </c>
    </row>
    <row r="2886" spans="1:7" x14ac:dyDescent="0.3">
      <c r="A2886" t="s">
        <v>3350</v>
      </c>
      <c r="B2886" t="s">
        <v>3568</v>
      </c>
      <c r="C2886" t="s">
        <v>3579</v>
      </c>
      <c r="D2886" t="s">
        <v>17</v>
      </c>
      <c r="E2886" t="s">
        <v>151</v>
      </c>
      <c r="F2886" t="s">
        <v>6356</v>
      </c>
      <c r="G2886" t="s">
        <v>9488</v>
      </c>
    </row>
    <row r="2887" spans="1:7" x14ac:dyDescent="0.3">
      <c r="A2887" t="s">
        <v>3351</v>
      </c>
      <c r="B2887" t="s">
        <v>3568</v>
      </c>
      <c r="C2887" t="s">
        <v>3579</v>
      </c>
      <c r="D2887" t="s">
        <v>17</v>
      </c>
      <c r="E2887" t="s">
        <v>152</v>
      </c>
      <c r="F2887" t="s">
        <v>6444</v>
      </c>
      <c r="G2887" t="s">
        <v>9489</v>
      </c>
    </row>
    <row r="2888" spans="1:7" x14ac:dyDescent="0.3">
      <c r="A2888" t="s">
        <v>3352</v>
      </c>
      <c r="B2888" t="s">
        <v>3568</v>
      </c>
      <c r="C2888" t="s">
        <v>3579</v>
      </c>
      <c r="D2888" t="s">
        <v>17</v>
      </c>
      <c r="E2888" t="s">
        <v>153</v>
      </c>
      <c r="F2888" t="s">
        <v>6458</v>
      </c>
      <c r="G2888" t="s">
        <v>9490</v>
      </c>
    </row>
    <row r="2889" spans="1:7" x14ac:dyDescent="0.3">
      <c r="A2889" t="s">
        <v>3353</v>
      </c>
      <c r="B2889" t="s">
        <v>3568</v>
      </c>
      <c r="C2889" t="s">
        <v>3579</v>
      </c>
      <c r="D2889" t="s">
        <v>17</v>
      </c>
      <c r="E2889" t="s">
        <v>154</v>
      </c>
      <c r="F2889" t="s">
        <v>6460</v>
      </c>
      <c r="G2889" t="s">
        <v>9491</v>
      </c>
    </row>
    <row r="2890" spans="1:7" x14ac:dyDescent="0.3">
      <c r="A2890" t="s">
        <v>3354</v>
      </c>
      <c r="B2890" t="s">
        <v>3568</v>
      </c>
      <c r="C2890" t="s">
        <v>3579</v>
      </c>
      <c r="D2890" t="s">
        <v>17</v>
      </c>
      <c r="E2890" t="s">
        <v>155</v>
      </c>
      <c r="F2890" t="s">
        <v>6498</v>
      </c>
      <c r="G2890" t="s">
        <v>9492</v>
      </c>
    </row>
    <row r="2891" spans="1:7" x14ac:dyDescent="0.3">
      <c r="A2891" t="s">
        <v>3355</v>
      </c>
      <c r="B2891" t="s">
        <v>3568</v>
      </c>
      <c r="C2891" t="s">
        <v>3579</v>
      </c>
      <c r="D2891" t="s">
        <v>17</v>
      </c>
      <c r="E2891" t="s">
        <v>156</v>
      </c>
      <c r="F2891" t="s">
        <v>6515</v>
      </c>
      <c r="G2891" t="s">
        <v>9493</v>
      </c>
    </row>
    <row r="2892" spans="1:7" x14ac:dyDescent="0.3">
      <c r="A2892" t="s">
        <v>3356</v>
      </c>
      <c r="B2892" t="s">
        <v>3568</v>
      </c>
      <c r="C2892" t="s">
        <v>3579</v>
      </c>
      <c r="D2892" t="s">
        <v>17</v>
      </c>
      <c r="E2892" t="s">
        <v>157</v>
      </c>
      <c r="F2892" t="s">
        <v>6322</v>
      </c>
      <c r="G2892" t="s">
        <v>9494</v>
      </c>
    </row>
    <row r="2893" spans="1:7" x14ac:dyDescent="0.3">
      <c r="A2893" t="s">
        <v>3357</v>
      </c>
      <c r="B2893" t="s">
        <v>3568</v>
      </c>
      <c r="C2893" t="s">
        <v>3579</v>
      </c>
      <c r="D2893" t="s">
        <v>17</v>
      </c>
      <c r="E2893" t="s">
        <v>158</v>
      </c>
      <c r="F2893" t="s">
        <v>6239</v>
      </c>
      <c r="G2893" t="s">
        <v>9495</v>
      </c>
    </row>
    <row r="2894" spans="1:7" x14ac:dyDescent="0.3">
      <c r="A2894" t="s">
        <v>3358</v>
      </c>
      <c r="B2894" t="s">
        <v>3568</v>
      </c>
      <c r="C2894" t="s">
        <v>3579</v>
      </c>
      <c r="D2894" t="s">
        <v>17</v>
      </c>
      <c r="E2894" t="s">
        <v>159</v>
      </c>
      <c r="F2894" t="s">
        <v>6331</v>
      </c>
      <c r="G2894" t="s">
        <v>9496</v>
      </c>
    </row>
    <row r="2895" spans="1:7" x14ac:dyDescent="0.3">
      <c r="A2895" t="s">
        <v>3359</v>
      </c>
      <c r="B2895" t="s">
        <v>3568</v>
      </c>
      <c r="C2895" t="s">
        <v>3579</v>
      </c>
      <c r="D2895" t="s">
        <v>17</v>
      </c>
      <c r="E2895" t="s">
        <v>160</v>
      </c>
      <c r="F2895" t="s">
        <v>6387</v>
      </c>
      <c r="G2895" t="s">
        <v>9497</v>
      </c>
    </row>
    <row r="2896" spans="1:7" x14ac:dyDescent="0.3">
      <c r="A2896" t="s">
        <v>3360</v>
      </c>
      <c r="B2896" t="s">
        <v>3568</v>
      </c>
      <c r="C2896" t="s">
        <v>3579</v>
      </c>
      <c r="D2896" t="s">
        <v>17</v>
      </c>
      <c r="E2896" t="s">
        <v>161</v>
      </c>
      <c r="F2896" t="s">
        <v>6450</v>
      </c>
      <c r="G2896" t="s">
        <v>9498</v>
      </c>
    </row>
    <row r="2897" spans="1:7" x14ac:dyDescent="0.3">
      <c r="A2897" t="s">
        <v>3361</v>
      </c>
      <c r="B2897" t="s">
        <v>3568</v>
      </c>
      <c r="C2897" t="s">
        <v>3579</v>
      </c>
      <c r="D2897" t="s">
        <v>17</v>
      </c>
      <c r="E2897" t="s">
        <v>162</v>
      </c>
      <c r="F2897" t="s">
        <v>6472</v>
      </c>
      <c r="G2897" t="s">
        <v>9499</v>
      </c>
    </row>
    <row r="2898" spans="1:7" x14ac:dyDescent="0.3">
      <c r="A2898" t="s">
        <v>3362</v>
      </c>
      <c r="B2898" t="s">
        <v>3568</v>
      </c>
      <c r="C2898" t="s">
        <v>3579</v>
      </c>
      <c r="D2898" t="s">
        <v>17</v>
      </c>
      <c r="E2898" t="s">
        <v>163</v>
      </c>
      <c r="F2898" t="s">
        <v>6519</v>
      </c>
      <c r="G2898" t="s">
        <v>9500</v>
      </c>
    </row>
    <row r="2899" spans="1:7" x14ac:dyDescent="0.3">
      <c r="A2899" t="s">
        <v>3363</v>
      </c>
      <c r="B2899" t="s">
        <v>3568</v>
      </c>
      <c r="C2899" t="s">
        <v>3579</v>
      </c>
      <c r="D2899" t="s">
        <v>17</v>
      </c>
      <c r="E2899" t="s">
        <v>164</v>
      </c>
      <c r="F2899" t="s">
        <v>6524</v>
      </c>
      <c r="G2899" t="s">
        <v>9501</v>
      </c>
    </row>
    <row r="2900" spans="1:7" x14ac:dyDescent="0.3">
      <c r="A2900" t="s">
        <v>3364</v>
      </c>
      <c r="B2900" t="s">
        <v>3568</v>
      </c>
      <c r="C2900" t="s">
        <v>3579</v>
      </c>
      <c r="D2900" t="s">
        <v>17</v>
      </c>
      <c r="E2900" t="s">
        <v>165</v>
      </c>
      <c r="F2900" t="s">
        <v>6245</v>
      </c>
      <c r="G2900" t="s">
        <v>9502</v>
      </c>
    </row>
    <row r="2901" spans="1:7" x14ac:dyDescent="0.3">
      <c r="A2901" t="s">
        <v>3365</v>
      </c>
      <c r="B2901" t="s">
        <v>3568</v>
      </c>
      <c r="C2901" t="s">
        <v>3579</v>
      </c>
      <c r="D2901" t="s">
        <v>17</v>
      </c>
      <c r="E2901" t="s">
        <v>166</v>
      </c>
      <c r="F2901" t="s">
        <v>6252</v>
      </c>
      <c r="G2901" t="s">
        <v>9503</v>
      </c>
    </row>
    <row r="2902" spans="1:7" x14ac:dyDescent="0.3">
      <c r="A2902" t="s">
        <v>3366</v>
      </c>
      <c r="B2902" t="s">
        <v>3568</v>
      </c>
      <c r="C2902" t="s">
        <v>3579</v>
      </c>
      <c r="D2902" t="s">
        <v>17</v>
      </c>
      <c r="E2902" t="s">
        <v>167</v>
      </c>
      <c r="F2902" t="s">
        <v>6223</v>
      </c>
      <c r="G2902" t="s">
        <v>9504</v>
      </c>
    </row>
    <row r="2903" spans="1:7" x14ac:dyDescent="0.3">
      <c r="A2903" t="s">
        <v>3367</v>
      </c>
      <c r="B2903" t="s">
        <v>3568</v>
      </c>
      <c r="C2903" t="s">
        <v>3579</v>
      </c>
      <c r="D2903" t="s">
        <v>17</v>
      </c>
      <c r="E2903" t="s">
        <v>168</v>
      </c>
      <c r="F2903" t="s">
        <v>6273</v>
      </c>
      <c r="G2903" t="s">
        <v>9505</v>
      </c>
    </row>
    <row r="2904" spans="1:7" x14ac:dyDescent="0.3">
      <c r="A2904" t="s">
        <v>3368</v>
      </c>
      <c r="B2904" t="s">
        <v>3568</v>
      </c>
      <c r="C2904" t="s">
        <v>3579</v>
      </c>
      <c r="D2904" t="s">
        <v>17</v>
      </c>
      <c r="E2904" t="s">
        <v>169</v>
      </c>
      <c r="F2904" t="s">
        <v>6289</v>
      </c>
      <c r="G2904" t="s">
        <v>9506</v>
      </c>
    </row>
    <row r="2905" spans="1:7" x14ac:dyDescent="0.3">
      <c r="A2905" t="s">
        <v>3369</v>
      </c>
      <c r="B2905" t="s">
        <v>3568</v>
      </c>
      <c r="C2905" t="s">
        <v>3579</v>
      </c>
      <c r="D2905" t="s">
        <v>17</v>
      </c>
      <c r="E2905" t="s">
        <v>170</v>
      </c>
      <c r="F2905" t="s">
        <v>6340</v>
      </c>
      <c r="G2905" t="s">
        <v>9507</v>
      </c>
    </row>
    <row r="2906" spans="1:7" x14ac:dyDescent="0.3">
      <c r="A2906" t="s">
        <v>3370</v>
      </c>
      <c r="B2906" t="s">
        <v>3568</v>
      </c>
      <c r="C2906" t="s">
        <v>3579</v>
      </c>
      <c r="D2906" t="s">
        <v>17</v>
      </c>
      <c r="E2906" t="s">
        <v>171</v>
      </c>
      <c r="F2906" t="s">
        <v>6393</v>
      </c>
      <c r="G2906" t="s">
        <v>9508</v>
      </c>
    </row>
    <row r="2907" spans="1:7" x14ac:dyDescent="0.3">
      <c r="A2907" t="s">
        <v>3371</v>
      </c>
      <c r="B2907" t="s">
        <v>3568</v>
      </c>
      <c r="C2907" t="s">
        <v>3579</v>
      </c>
      <c r="D2907" t="s">
        <v>17</v>
      </c>
      <c r="E2907" t="s">
        <v>172</v>
      </c>
      <c r="F2907" t="s">
        <v>6481</v>
      </c>
      <c r="G2907" t="s">
        <v>9509</v>
      </c>
    </row>
    <row r="2908" spans="1:7" x14ac:dyDescent="0.3">
      <c r="A2908" t="s">
        <v>3372</v>
      </c>
      <c r="B2908" t="s">
        <v>3568</v>
      </c>
      <c r="C2908" t="s">
        <v>3579</v>
      </c>
      <c r="D2908" t="s">
        <v>17</v>
      </c>
      <c r="E2908" t="s">
        <v>173</v>
      </c>
      <c r="F2908" t="s">
        <v>6488</v>
      </c>
      <c r="G2908" t="s">
        <v>9510</v>
      </c>
    </row>
    <row r="2909" spans="1:7" x14ac:dyDescent="0.3">
      <c r="A2909" t="s">
        <v>3373</v>
      </c>
      <c r="B2909" t="s">
        <v>3568</v>
      </c>
      <c r="C2909" t="s">
        <v>3579</v>
      </c>
      <c r="D2909" t="s">
        <v>17</v>
      </c>
      <c r="E2909" t="s">
        <v>174</v>
      </c>
      <c r="F2909" t="s">
        <v>6495</v>
      </c>
      <c r="G2909" t="s">
        <v>9511</v>
      </c>
    </row>
    <row r="2910" spans="1:7" x14ac:dyDescent="0.3">
      <c r="A2910" t="s">
        <v>3374</v>
      </c>
      <c r="B2910" t="s">
        <v>3568</v>
      </c>
      <c r="C2910" t="s">
        <v>3579</v>
      </c>
      <c r="D2910" t="s">
        <v>17</v>
      </c>
      <c r="E2910" t="s">
        <v>175</v>
      </c>
      <c r="F2910" t="s">
        <v>6506</v>
      </c>
      <c r="G2910" t="s">
        <v>9512</v>
      </c>
    </row>
    <row r="2911" spans="1:7" x14ac:dyDescent="0.3">
      <c r="A2911" t="s">
        <v>3375</v>
      </c>
      <c r="B2911" t="s">
        <v>3568</v>
      </c>
      <c r="C2911" t="s">
        <v>3579</v>
      </c>
      <c r="D2911" t="s">
        <v>17</v>
      </c>
      <c r="E2911" t="s">
        <v>176</v>
      </c>
      <c r="F2911" t="s">
        <v>6288</v>
      </c>
      <c r="G2911" t="s">
        <v>9513</v>
      </c>
    </row>
    <row r="2912" spans="1:7" x14ac:dyDescent="0.3">
      <c r="A2912" t="s">
        <v>3376</v>
      </c>
      <c r="B2912" t="s">
        <v>3568</v>
      </c>
      <c r="C2912" t="s">
        <v>3579</v>
      </c>
      <c r="D2912" t="s">
        <v>17</v>
      </c>
      <c r="E2912" t="s">
        <v>177</v>
      </c>
      <c r="F2912" t="s">
        <v>6319</v>
      </c>
      <c r="G2912" t="s">
        <v>9514</v>
      </c>
    </row>
    <row r="2913" spans="1:7" x14ac:dyDescent="0.3">
      <c r="A2913" t="s">
        <v>3377</v>
      </c>
      <c r="B2913" t="s">
        <v>3568</v>
      </c>
      <c r="C2913" t="s">
        <v>3579</v>
      </c>
      <c r="D2913" t="s">
        <v>17</v>
      </c>
      <c r="E2913" t="s">
        <v>178</v>
      </c>
      <c r="F2913" t="s">
        <v>6194</v>
      </c>
      <c r="G2913" t="s">
        <v>9515</v>
      </c>
    </row>
    <row r="2914" spans="1:7" x14ac:dyDescent="0.3">
      <c r="A2914" t="s">
        <v>3378</v>
      </c>
      <c r="B2914" t="s">
        <v>3568</v>
      </c>
      <c r="C2914" t="s">
        <v>3579</v>
      </c>
      <c r="D2914" t="s">
        <v>17</v>
      </c>
      <c r="E2914" t="s">
        <v>179</v>
      </c>
      <c r="F2914" t="s">
        <v>6210</v>
      </c>
      <c r="G2914" t="s">
        <v>9516</v>
      </c>
    </row>
    <row r="2915" spans="1:7" x14ac:dyDescent="0.3">
      <c r="A2915" t="s">
        <v>3379</v>
      </c>
      <c r="B2915" t="s">
        <v>3568</v>
      </c>
      <c r="C2915" t="s">
        <v>3579</v>
      </c>
      <c r="D2915" t="s">
        <v>17</v>
      </c>
      <c r="E2915" t="s">
        <v>180</v>
      </c>
      <c r="F2915" t="s">
        <v>6249</v>
      </c>
      <c r="G2915" t="s">
        <v>9517</v>
      </c>
    </row>
    <row r="2916" spans="1:7" x14ac:dyDescent="0.3">
      <c r="A2916" t="s">
        <v>3380</v>
      </c>
      <c r="B2916" t="s">
        <v>3568</v>
      </c>
      <c r="C2916" t="s">
        <v>3579</v>
      </c>
      <c r="D2916" t="s">
        <v>17</v>
      </c>
      <c r="E2916" t="s">
        <v>181</v>
      </c>
      <c r="F2916" t="s">
        <v>6258</v>
      </c>
      <c r="G2916" t="s">
        <v>9518</v>
      </c>
    </row>
    <row r="2917" spans="1:7" x14ac:dyDescent="0.3">
      <c r="A2917" t="s">
        <v>3381</v>
      </c>
      <c r="B2917" t="s">
        <v>3568</v>
      </c>
      <c r="C2917" t="s">
        <v>3579</v>
      </c>
      <c r="D2917" t="s">
        <v>17</v>
      </c>
      <c r="E2917" t="s">
        <v>182</v>
      </c>
      <c r="F2917" t="s">
        <v>6333</v>
      </c>
      <c r="G2917" t="s">
        <v>9519</v>
      </c>
    </row>
    <row r="2918" spans="1:7" x14ac:dyDescent="0.3">
      <c r="A2918" t="s">
        <v>3382</v>
      </c>
      <c r="B2918" t="s">
        <v>3568</v>
      </c>
      <c r="C2918" t="s">
        <v>3579</v>
      </c>
      <c r="D2918" t="s">
        <v>17</v>
      </c>
      <c r="E2918" t="s">
        <v>183</v>
      </c>
      <c r="F2918" t="s">
        <v>6503</v>
      </c>
      <c r="G2918" t="s">
        <v>9520</v>
      </c>
    </row>
    <row r="2919" spans="1:7" x14ac:dyDescent="0.3">
      <c r="A2919" t="s">
        <v>3383</v>
      </c>
      <c r="B2919" t="s">
        <v>3568</v>
      </c>
      <c r="C2919" t="s">
        <v>3579</v>
      </c>
      <c r="D2919" t="s">
        <v>17</v>
      </c>
      <c r="E2919" t="s">
        <v>184</v>
      </c>
      <c r="F2919" t="s">
        <v>6335</v>
      </c>
      <c r="G2919" t="s">
        <v>9521</v>
      </c>
    </row>
    <row r="2920" spans="1:7" x14ac:dyDescent="0.3">
      <c r="A2920" t="s">
        <v>3384</v>
      </c>
      <c r="B2920" t="s">
        <v>3568</v>
      </c>
      <c r="C2920" t="s">
        <v>3579</v>
      </c>
      <c r="D2920" t="s">
        <v>17</v>
      </c>
      <c r="E2920" t="s">
        <v>185</v>
      </c>
      <c r="F2920" t="s">
        <v>6193</v>
      </c>
      <c r="G2920" t="s">
        <v>9522</v>
      </c>
    </row>
    <row r="2921" spans="1:7" x14ac:dyDescent="0.3">
      <c r="A2921" t="s">
        <v>3385</v>
      </c>
      <c r="B2921" t="s">
        <v>3568</v>
      </c>
      <c r="C2921" t="s">
        <v>3579</v>
      </c>
      <c r="D2921" t="s">
        <v>17</v>
      </c>
      <c r="E2921" t="s">
        <v>186</v>
      </c>
      <c r="F2921" t="s">
        <v>6200</v>
      </c>
      <c r="G2921" t="s">
        <v>9523</v>
      </c>
    </row>
    <row r="2922" spans="1:7" x14ac:dyDescent="0.3">
      <c r="A2922" t="s">
        <v>3386</v>
      </c>
      <c r="B2922" t="s">
        <v>3568</v>
      </c>
      <c r="C2922" t="s">
        <v>3579</v>
      </c>
      <c r="D2922" t="s">
        <v>17</v>
      </c>
      <c r="E2922" t="s">
        <v>187</v>
      </c>
      <c r="F2922" t="s">
        <v>6313</v>
      </c>
      <c r="G2922" t="s">
        <v>9524</v>
      </c>
    </row>
    <row r="2923" spans="1:7" x14ac:dyDescent="0.3">
      <c r="A2923" t="s">
        <v>3387</v>
      </c>
      <c r="B2923" t="s">
        <v>3568</v>
      </c>
      <c r="C2923" t="s">
        <v>3579</v>
      </c>
      <c r="D2923" t="s">
        <v>17</v>
      </c>
      <c r="E2923" t="s">
        <v>188</v>
      </c>
      <c r="F2923" t="s">
        <v>6359</v>
      </c>
      <c r="G2923" t="s">
        <v>9525</v>
      </c>
    </row>
    <row r="2924" spans="1:7" x14ac:dyDescent="0.3">
      <c r="A2924" t="s">
        <v>3388</v>
      </c>
      <c r="B2924" t="s">
        <v>3568</v>
      </c>
      <c r="C2924" t="s">
        <v>3579</v>
      </c>
      <c r="D2924" t="s">
        <v>17</v>
      </c>
      <c r="E2924" t="s">
        <v>189</v>
      </c>
      <c r="F2924" t="s">
        <v>6360</v>
      </c>
      <c r="G2924" t="s">
        <v>9526</v>
      </c>
    </row>
    <row r="2925" spans="1:7" x14ac:dyDescent="0.3">
      <c r="A2925" t="s">
        <v>3389</v>
      </c>
      <c r="B2925" t="s">
        <v>3568</v>
      </c>
      <c r="C2925" t="s">
        <v>3579</v>
      </c>
      <c r="D2925" t="s">
        <v>17</v>
      </c>
      <c r="E2925" t="s">
        <v>190</v>
      </c>
      <c r="F2925" t="s">
        <v>6364</v>
      </c>
      <c r="G2925" t="s">
        <v>9527</v>
      </c>
    </row>
    <row r="2926" spans="1:7" x14ac:dyDescent="0.3">
      <c r="A2926" t="s">
        <v>3390</v>
      </c>
      <c r="B2926" t="s">
        <v>3568</v>
      </c>
      <c r="C2926" t="s">
        <v>3579</v>
      </c>
      <c r="D2926" t="s">
        <v>17</v>
      </c>
      <c r="E2926" t="s">
        <v>191</v>
      </c>
      <c r="F2926" t="s">
        <v>6431</v>
      </c>
      <c r="G2926" t="s">
        <v>9528</v>
      </c>
    </row>
    <row r="2927" spans="1:7" x14ac:dyDescent="0.3">
      <c r="A2927" t="s">
        <v>3391</v>
      </c>
      <c r="B2927" t="s">
        <v>3568</v>
      </c>
      <c r="C2927" t="s">
        <v>3579</v>
      </c>
      <c r="D2927" t="s">
        <v>17</v>
      </c>
      <c r="E2927" t="s">
        <v>192</v>
      </c>
      <c r="F2927" t="s">
        <v>6433</v>
      </c>
      <c r="G2927" t="s">
        <v>9529</v>
      </c>
    </row>
    <row r="2928" spans="1:7" x14ac:dyDescent="0.3">
      <c r="A2928" t="s">
        <v>3392</v>
      </c>
      <c r="B2928" t="s">
        <v>3568</v>
      </c>
      <c r="C2928" t="s">
        <v>3579</v>
      </c>
      <c r="D2928" t="s">
        <v>17</v>
      </c>
      <c r="E2928" t="s">
        <v>193</v>
      </c>
      <c r="F2928" t="s">
        <v>6484</v>
      </c>
      <c r="G2928" t="s">
        <v>9530</v>
      </c>
    </row>
    <row r="2929" spans="1:7" x14ac:dyDescent="0.3">
      <c r="A2929" t="s">
        <v>3393</v>
      </c>
      <c r="B2929" t="s">
        <v>3568</v>
      </c>
      <c r="C2929" t="s">
        <v>3579</v>
      </c>
      <c r="D2929" t="s">
        <v>17</v>
      </c>
      <c r="E2929" t="s">
        <v>194</v>
      </c>
      <c r="F2929" t="s">
        <v>6486</v>
      </c>
      <c r="G2929" t="s">
        <v>9531</v>
      </c>
    </row>
    <row r="2930" spans="1:7" x14ac:dyDescent="0.3">
      <c r="A2930" t="s">
        <v>3394</v>
      </c>
      <c r="B2930" t="s">
        <v>3568</v>
      </c>
      <c r="C2930" t="s">
        <v>3579</v>
      </c>
      <c r="D2930" t="s">
        <v>17</v>
      </c>
      <c r="E2930" t="s">
        <v>195</v>
      </c>
      <c r="F2930" t="s">
        <v>6511</v>
      </c>
      <c r="G2930" t="s">
        <v>9532</v>
      </c>
    </row>
    <row r="2931" spans="1:7" x14ac:dyDescent="0.3">
      <c r="A2931" t="s">
        <v>3395</v>
      </c>
      <c r="B2931" t="s">
        <v>3568</v>
      </c>
      <c r="C2931" t="s">
        <v>3579</v>
      </c>
      <c r="D2931" t="s">
        <v>17</v>
      </c>
      <c r="E2931" t="s">
        <v>196</v>
      </c>
      <c r="F2931" t="s">
        <v>6525</v>
      </c>
      <c r="G2931" t="s">
        <v>9533</v>
      </c>
    </row>
    <row r="2932" spans="1:7" x14ac:dyDescent="0.3">
      <c r="A2932" t="s">
        <v>3396</v>
      </c>
      <c r="B2932" t="s">
        <v>3568</v>
      </c>
      <c r="C2932" t="s">
        <v>3579</v>
      </c>
      <c r="D2932" t="s">
        <v>17</v>
      </c>
      <c r="E2932" t="s">
        <v>197</v>
      </c>
      <c r="F2932" t="s">
        <v>6186</v>
      </c>
      <c r="G2932" t="s">
        <v>9534</v>
      </c>
    </row>
    <row r="2933" spans="1:7" x14ac:dyDescent="0.3">
      <c r="A2933" t="s">
        <v>3397</v>
      </c>
      <c r="B2933" t="s">
        <v>3568</v>
      </c>
      <c r="C2933" t="s">
        <v>3579</v>
      </c>
      <c r="D2933" t="s">
        <v>17</v>
      </c>
      <c r="E2933" t="s">
        <v>198</v>
      </c>
      <c r="F2933" t="s">
        <v>6225</v>
      </c>
      <c r="G2933" t="s">
        <v>9535</v>
      </c>
    </row>
    <row r="2934" spans="1:7" x14ac:dyDescent="0.3">
      <c r="A2934" t="s">
        <v>3398</v>
      </c>
      <c r="B2934" t="s">
        <v>3568</v>
      </c>
      <c r="C2934" t="s">
        <v>3579</v>
      </c>
      <c r="D2934" t="s">
        <v>17</v>
      </c>
      <c r="E2934" t="s">
        <v>199</v>
      </c>
      <c r="F2934" t="s">
        <v>6197</v>
      </c>
      <c r="G2934" t="s">
        <v>9536</v>
      </c>
    </row>
    <row r="2935" spans="1:7" x14ac:dyDescent="0.3">
      <c r="A2935" t="s">
        <v>3399</v>
      </c>
      <c r="B2935" t="s">
        <v>3568</v>
      </c>
      <c r="C2935" t="s">
        <v>3579</v>
      </c>
      <c r="D2935" t="s">
        <v>17</v>
      </c>
      <c r="E2935" t="s">
        <v>200</v>
      </c>
      <c r="F2935" t="s">
        <v>6231</v>
      </c>
      <c r="G2935" t="s">
        <v>9537</v>
      </c>
    </row>
    <row r="2936" spans="1:7" x14ac:dyDescent="0.3">
      <c r="A2936" t="s">
        <v>3400</v>
      </c>
      <c r="B2936" t="s">
        <v>3568</v>
      </c>
      <c r="C2936" t="s">
        <v>3579</v>
      </c>
      <c r="D2936" t="s">
        <v>17</v>
      </c>
      <c r="E2936" t="s">
        <v>201</v>
      </c>
      <c r="F2936" t="s">
        <v>6235</v>
      </c>
      <c r="G2936" t="s">
        <v>9538</v>
      </c>
    </row>
    <row r="2937" spans="1:7" x14ac:dyDescent="0.3">
      <c r="A2937" t="s">
        <v>3401</v>
      </c>
      <c r="B2937" t="s">
        <v>3568</v>
      </c>
      <c r="C2937" t="s">
        <v>3579</v>
      </c>
      <c r="D2937" t="s">
        <v>17</v>
      </c>
      <c r="E2937" t="s">
        <v>202</v>
      </c>
      <c r="F2937" t="s">
        <v>6237</v>
      </c>
      <c r="G2937" t="s">
        <v>9539</v>
      </c>
    </row>
    <row r="2938" spans="1:7" x14ac:dyDescent="0.3">
      <c r="A2938" t="s">
        <v>3402</v>
      </c>
      <c r="B2938" t="s">
        <v>3568</v>
      </c>
      <c r="C2938" t="s">
        <v>3579</v>
      </c>
      <c r="D2938" t="s">
        <v>17</v>
      </c>
      <c r="E2938" t="s">
        <v>203</v>
      </c>
      <c r="F2938" t="s">
        <v>6226</v>
      </c>
      <c r="G2938" t="s">
        <v>9540</v>
      </c>
    </row>
    <row r="2939" spans="1:7" x14ac:dyDescent="0.3">
      <c r="A2939" t="s">
        <v>3403</v>
      </c>
      <c r="B2939" t="s">
        <v>3568</v>
      </c>
      <c r="C2939" t="s">
        <v>3579</v>
      </c>
      <c r="D2939" t="s">
        <v>17</v>
      </c>
      <c r="E2939" t="s">
        <v>204</v>
      </c>
      <c r="F2939" t="s">
        <v>6266</v>
      </c>
      <c r="G2939" t="s">
        <v>9541</v>
      </c>
    </row>
    <row r="2940" spans="1:7" x14ac:dyDescent="0.3">
      <c r="A2940" t="s">
        <v>3404</v>
      </c>
      <c r="B2940" t="s">
        <v>3568</v>
      </c>
      <c r="C2940" t="s">
        <v>3579</v>
      </c>
      <c r="D2940" t="s">
        <v>17</v>
      </c>
      <c r="E2940" t="s">
        <v>205</v>
      </c>
      <c r="F2940" t="s">
        <v>6365</v>
      </c>
      <c r="G2940" t="s">
        <v>9542</v>
      </c>
    </row>
    <row r="2941" spans="1:7" x14ac:dyDescent="0.3">
      <c r="A2941" t="s">
        <v>3405</v>
      </c>
      <c r="B2941" t="s">
        <v>3568</v>
      </c>
      <c r="C2941" t="s">
        <v>3579</v>
      </c>
      <c r="D2941" t="s">
        <v>17</v>
      </c>
      <c r="E2941" t="s">
        <v>206</v>
      </c>
      <c r="F2941" t="s">
        <v>6368</v>
      </c>
      <c r="G2941" t="s">
        <v>9543</v>
      </c>
    </row>
    <row r="2942" spans="1:7" x14ac:dyDescent="0.3">
      <c r="A2942" t="s">
        <v>3406</v>
      </c>
      <c r="B2942" t="s">
        <v>3568</v>
      </c>
      <c r="C2942" t="s">
        <v>3579</v>
      </c>
      <c r="D2942" t="s">
        <v>17</v>
      </c>
      <c r="E2942" t="s">
        <v>207</v>
      </c>
      <c r="F2942" t="s">
        <v>6391</v>
      </c>
      <c r="G2942" t="s">
        <v>9544</v>
      </c>
    </row>
    <row r="2943" spans="1:7" x14ac:dyDescent="0.3">
      <c r="A2943" t="s">
        <v>3407</v>
      </c>
      <c r="B2943" t="s">
        <v>3568</v>
      </c>
      <c r="C2943" t="s">
        <v>3579</v>
      </c>
      <c r="D2943" t="s">
        <v>17</v>
      </c>
      <c r="E2943" t="s">
        <v>208</v>
      </c>
      <c r="F2943" t="s">
        <v>6403</v>
      </c>
      <c r="G2943" t="s">
        <v>9545</v>
      </c>
    </row>
    <row r="2944" spans="1:7" x14ac:dyDescent="0.3">
      <c r="A2944" t="s">
        <v>3408</v>
      </c>
      <c r="B2944" t="s">
        <v>3568</v>
      </c>
      <c r="C2944" t="s">
        <v>3579</v>
      </c>
      <c r="D2944" t="s">
        <v>17</v>
      </c>
      <c r="E2944" t="s">
        <v>209</v>
      </c>
      <c r="F2944" t="s">
        <v>6407</v>
      </c>
      <c r="G2944" t="s">
        <v>9546</v>
      </c>
    </row>
    <row r="2945" spans="1:7" x14ac:dyDescent="0.3">
      <c r="A2945" t="s">
        <v>3409</v>
      </c>
      <c r="B2945" t="s">
        <v>3568</v>
      </c>
      <c r="C2945" t="s">
        <v>3579</v>
      </c>
      <c r="D2945" t="s">
        <v>17</v>
      </c>
      <c r="E2945" t="s">
        <v>210</v>
      </c>
      <c r="F2945" t="s">
        <v>6434</v>
      </c>
      <c r="G2945" t="s">
        <v>9547</v>
      </c>
    </row>
    <row r="2946" spans="1:7" x14ac:dyDescent="0.3">
      <c r="A2946" t="s">
        <v>3410</v>
      </c>
      <c r="B2946" t="s">
        <v>3568</v>
      </c>
      <c r="C2946" t="s">
        <v>3579</v>
      </c>
      <c r="D2946" t="s">
        <v>17</v>
      </c>
      <c r="E2946" t="s">
        <v>211</v>
      </c>
      <c r="F2946" t="s">
        <v>6441</v>
      </c>
      <c r="G2946" t="s">
        <v>9548</v>
      </c>
    </row>
    <row r="2947" spans="1:7" x14ac:dyDescent="0.3">
      <c r="A2947" t="s">
        <v>3411</v>
      </c>
      <c r="B2947" t="s">
        <v>3568</v>
      </c>
      <c r="C2947" t="s">
        <v>3579</v>
      </c>
      <c r="D2947" t="s">
        <v>17</v>
      </c>
      <c r="E2947" t="s">
        <v>212</v>
      </c>
      <c r="F2947" t="s">
        <v>6443</v>
      </c>
      <c r="G2947" t="s">
        <v>9549</v>
      </c>
    </row>
    <row r="2948" spans="1:7" x14ac:dyDescent="0.3">
      <c r="A2948" t="s">
        <v>3412</v>
      </c>
      <c r="B2948" t="s">
        <v>3568</v>
      </c>
      <c r="C2948" t="s">
        <v>3579</v>
      </c>
      <c r="D2948" t="s">
        <v>17</v>
      </c>
      <c r="E2948" t="s">
        <v>213</v>
      </c>
      <c r="F2948" t="s">
        <v>6464</v>
      </c>
      <c r="G2948" t="s">
        <v>9550</v>
      </c>
    </row>
    <row r="2949" spans="1:7" x14ac:dyDescent="0.3">
      <c r="A2949" t="s">
        <v>3413</v>
      </c>
      <c r="B2949" t="s">
        <v>3568</v>
      </c>
      <c r="C2949" t="s">
        <v>3579</v>
      </c>
      <c r="D2949" t="s">
        <v>17</v>
      </c>
      <c r="E2949" t="s">
        <v>214</v>
      </c>
      <c r="F2949" t="s">
        <v>6467</v>
      </c>
      <c r="G2949" t="s">
        <v>9551</v>
      </c>
    </row>
    <row r="2950" spans="1:7" x14ac:dyDescent="0.3">
      <c r="A2950" t="s">
        <v>3414</v>
      </c>
      <c r="B2950" t="s">
        <v>3568</v>
      </c>
      <c r="C2950" t="s">
        <v>3579</v>
      </c>
      <c r="D2950" t="s">
        <v>17</v>
      </c>
      <c r="E2950" t="s">
        <v>215</v>
      </c>
      <c r="F2950" t="s">
        <v>6471</v>
      </c>
      <c r="G2950" t="s">
        <v>9552</v>
      </c>
    </row>
    <row r="2951" spans="1:7" x14ac:dyDescent="0.3">
      <c r="A2951" t="s">
        <v>3415</v>
      </c>
      <c r="B2951" t="s">
        <v>3568</v>
      </c>
      <c r="C2951" t="s">
        <v>3579</v>
      </c>
      <c r="D2951" t="s">
        <v>17</v>
      </c>
      <c r="E2951" t="s">
        <v>216</v>
      </c>
      <c r="F2951" t="s">
        <v>6477</v>
      </c>
      <c r="G2951" t="s">
        <v>9553</v>
      </c>
    </row>
    <row r="2952" spans="1:7" x14ac:dyDescent="0.3">
      <c r="A2952" t="s">
        <v>3416</v>
      </c>
      <c r="B2952" t="s">
        <v>3568</v>
      </c>
      <c r="C2952" t="s">
        <v>3579</v>
      </c>
      <c r="D2952" t="s">
        <v>17</v>
      </c>
      <c r="E2952" t="s">
        <v>217</v>
      </c>
      <c r="F2952" t="s">
        <v>6510</v>
      </c>
      <c r="G2952" t="s">
        <v>9554</v>
      </c>
    </row>
    <row r="2953" spans="1:7" x14ac:dyDescent="0.3">
      <c r="A2953" t="s">
        <v>3417</v>
      </c>
      <c r="B2953" t="s">
        <v>3568</v>
      </c>
      <c r="C2953" t="s">
        <v>3579</v>
      </c>
      <c r="D2953" t="s">
        <v>17</v>
      </c>
      <c r="E2953" t="s">
        <v>218</v>
      </c>
      <c r="F2953" t="s">
        <v>6526</v>
      </c>
      <c r="G2953" t="s">
        <v>9555</v>
      </c>
    </row>
    <row r="2954" spans="1:7" x14ac:dyDescent="0.3">
      <c r="A2954" t="s">
        <v>3418</v>
      </c>
      <c r="B2954" t="s">
        <v>3568</v>
      </c>
      <c r="C2954" t="s">
        <v>3579</v>
      </c>
      <c r="D2954" t="s">
        <v>17</v>
      </c>
      <c r="E2954" t="s">
        <v>219</v>
      </c>
      <c r="F2954" t="s">
        <v>6497</v>
      </c>
      <c r="G2954" t="s">
        <v>9556</v>
      </c>
    </row>
    <row r="2955" spans="1:7" x14ac:dyDescent="0.3">
      <c r="A2955" t="s">
        <v>3419</v>
      </c>
      <c r="B2955" t="s">
        <v>3568</v>
      </c>
      <c r="C2955" t="s">
        <v>3579</v>
      </c>
      <c r="D2955" t="s">
        <v>17</v>
      </c>
      <c r="E2955" t="s">
        <v>220</v>
      </c>
      <c r="F2955" t="s">
        <v>6211</v>
      </c>
      <c r="G2955" t="s">
        <v>9557</v>
      </c>
    </row>
    <row r="2956" spans="1:7" x14ac:dyDescent="0.3">
      <c r="A2956" t="s">
        <v>3420</v>
      </c>
      <c r="B2956" t="s">
        <v>3568</v>
      </c>
      <c r="C2956" t="s">
        <v>3579</v>
      </c>
      <c r="D2956" t="s">
        <v>17</v>
      </c>
      <c r="E2956" t="s">
        <v>221</v>
      </c>
      <c r="F2956" t="s">
        <v>6254</v>
      </c>
      <c r="G2956" t="s">
        <v>9558</v>
      </c>
    </row>
    <row r="2957" spans="1:7" x14ac:dyDescent="0.3">
      <c r="A2957" t="s">
        <v>3421</v>
      </c>
      <c r="B2957" t="s">
        <v>3568</v>
      </c>
      <c r="C2957" t="s">
        <v>3579</v>
      </c>
      <c r="D2957" t="s">
        <v>17</v>
      </c>
      <c r="E2957" t="s">
        <v>222</v>
      </c>
      <c r="F2957" t="s">
        <v>6259</v>
      </c>
      <c r="G2957" t="s">
        <v>9559</v>
      </c>
    </row>
    <row r="2958" spans="1:7" x14ac:dyDescent="0.3">
      <c r="A2958" t="s">
        <v>3422</v>
      </c>
      <c r="B2958" t="s">
        <v>3568</v>
      </c>
      <c r="C2958" t="s">
        <v>3579</v>
      </c>
      <c r="D2958" t="s">
        <v>17</v>
      </c>
      <c r="E2958" t="s">
        <v>223</v>
      </c>
      <c r="F2958" t="s">
        <v>6274</v>
      </c>
      <c r="G2958" t="s">
        <v>9560</v>
      </c>
    </row>
    <row r="2959" spans="1:7" x14ac:dyDescent="0.3">
      <c r="A2959" t="s">
        <v>3423</v>
      </c>
      <c r="B2959" t="s">
        <v>3568</v>
      </c>
      <c r="C2959" t="s">
        <v>3579</v>
      </c>
      <c r="D2959" t="s">
        <v>17</v>
      </c>
      <c r="E2959" t="s">
        <v>224</v>
      </c>
      <c r="F2959" t="s">
        <v>6280</v>
      </c>
      <c r="G2959" t="s">
        <v>9561</v>
      </c>
    </row>
    <row r="2960" spans="1:7" x14ac:dyDescent="0.3">
      <c r="A2960" t="s">
        <v>3424</v>
      </c>
      <c r="B2960" t="s">
        <v>3568</v>
      </c>
      <c r="C2960" t="s">
        <v>3579</v>
      </c>
      <c r="D2960" t="s">
        <v>17</v>
      </c>
      <c r="E2960" t="s">
        <v>225</v>
      </c>
      <c r="F2960" t="s">
        <v>6282</v>
      </c>
      <c r="G2960" t="s">
        <v>9562</v>
      </c>
    </row>
    <row r="2961" spans="1:7" x14ac:dyDescent="0.3">
      <c r="A2961" t="s">
        <v>3425</v>
      </c>
      <c r="B2961" t="s">
        <v>3568</v>
      </c>
      <c r="C2961" t="s">
        <v>3579</v>
      </c>
      <c r="D2961" t="s">
        <v>17</v>
      </c>
      <c r="E2961" t="s">
        <v>226</v>
      </c>
      <c r="F2961" t="s">
        <v>6318</v>
      </c>
      <c r="G2961" t="s">
        <v>9563</v>
      </c>
    </row>
    <row r="2962" spans="1:7" x14ac:dyDescent="0.3">
      <c r="A2962" t="s">
        <v>3426</v>
      </c>
      <c r="B2962" t="s">
        <v>3568</v>
      </c>
      <c r="C2962" t="s">
        <v>3579</v>
      </c>
      <c r="D2962" t="s">
        <v>17</v>
      </c>
      <c r="E2962" t="s">
        <v>227</v>
      </c>
      <c r="F2962" t="s">
        <v>6330</v>
      </c>
      <c r="G2962" t="s">
        <v>9564</v>
      </c>
    </row>
    <row r="2963" spans="1:7" x14ac:dyDescent="0.3">
      <c r="A2963" t="s">
        <v>3427</v>
      </c>
      <c r="B2963" t="s">
        <v>3568</v>
      </c>
      <c r="C2963" t="s">
        <v>3579</v>
      </c>
      <c r="D2963" t="s">
        <v>17</v>
      </c>
      <c r="E2963" t="s">
        <v>228</v>
      </c>
      <c r="F2963" t="s">
        <v>6354</v>
      </c>
      <c r="G2963" t="s">
        <v>9565</v>
      </c>
    </row>
    <row r="2964" spans="1:7" x14ac:dyDescent="0.3">
      <c r="A2964" t="s">
        <v>3428</v>
      </c>
      <c r="B2964" t="s">
        <v>3568</v>
      </c>
      <c r="C2964" t="s">
        <v>3579</v>
      </c>
      <c r="D2964" t="s">
        <v>17</v>
      </c>
      <c r="E2964" t="s">
        <v>229</v>
      </c>
      <c r="F2964" t="s">
        <v>6367</v>
      </c>
      <c r="G2964" t="s">
        <v>9566</v>
      </c>
    </row>
    <row r="2965" spans="1:7" x14ac:dyDescent="0.3">
      <c r="A2965" t="s">
        <v>3429</v>
      </c>
      <c r="B2965" t="s">
        <v>3568</v>
      </c>
      <c r="C2965" t="s">
        <v>3579</v>
      </c>
      <c r="D2965" t="s">
        <v>17</v>
      </c>
      <c r="E2965" t="s">
        <v>230</v>
      </c>
      <c r="F2965" t="s">
        <v>6377</v>
      </c>
      <c r="G2965" t="s">
        <v>9567</v>
      </c>
    </row>
    <row r="2966" spans="1:7" x14ac:dyDescent="0.3">
      <c r="A2966" t="s">
        <v>3430</v>
      </c>
      <c r="B2966" t="s">
        <v>3568</v>
      </c>
      <c r="C2966" t="s">
        <v>3579</v>
      </c>
      <c r="D2966" t="s">
        <v>17</v>
      </c>
      <c r="E2966" t="s">
        <v>231</v>
      </c>
      <c r="F2966" t="s">
        <v>6397</v>
      </c>
      <c r="G2966" t="s">
        <v>9568</v>
      </c>
    </row>
    <row r="2967" spans="1:7" x14ac:dyDescent="0.3">
      <c r="A2967" t="s">
        <v>3431</v>
      </c>
      <c r="B2967" t="s">
        <v>3568</v>
      </c>
      <c r="C2967" t="s">
        <v>3579</v>
      </c>
      <c r="D2967" t="s">
        <v>17</v>
      </c>
      <c r="E2967" t="s">
        <v>232</v>
      </c>
      <c r="F2967" t="s">
        <v>6405</v>
      </c>
      <c r="G2967" t="s">
        <v>9569</v>
      </c>
    </row>
    <row r="2968" spans="1:7" x14ac:dyDescent="0.3">
      <c r="A2968" t="s">
        <v>3432</v>
      </c>
      <c r="B2968" t="s">
        <v>3568</v>
      </c>
      <c r="C2968" t="s">
        <v>3579</v>
      </c>
      <c r="D2968" t="s">
        <v>17</v>
      </c>
      <c r="E2968" t="s">
        <v>233</v>
      </c>
      <c r="F2968" t="s">
        <v>6413</v>
      </c>
      <c r="G2968" t="s">
        <v>9570</v>
      </c>
    </row>
    <row r="2969" spans="1:7" x14ac:dyDescent="0.3">
      <c r="A2969" t="s">
        <v>3433</v>
      </c>
      <c r="B2969" t="s">
        <v>3568</v>
      </c>
      <c r="C2969" t="s">
        <v>3579</v>
      </c>
      <c r="D2969" t="s">
        <v>17</v>
      </c>
      <c r="E2969" t="s">
        <v>234</v>
      </c>
      <c r="F2969" t="s">
        <v>6459</v>
      </c>
      <c r="G2969" t="s">
        <v>9571</v>
      </c>
    </row>
    <row r="2970" spans="1:7" x14ac:dyDescent="0.3">
      <c r="A2970" t="s">
        <v>3434</v>
      </c>
      <c r="B2970" t="s">
        <v>3568</v>
      </c>
      <c r="C2970" t="s">
        <v>3579</v>
      </c>
      <c r="D2970" t="s">
        <v>17</v>
      </c>
      <c r="E2970" t="s">
        <v>235</v>
      </c>
      <c r="F2970" t="s">
        <v>6499</v>
      </c>
      <c r="G2970" t="s">
        <v>9572</v>
      </c>
    </row>
    <row r="2971" spans="1:7" x14ac:dyDescent="0.3">
      <c r="A2971" t="s">
        <v>3435</v>
      </c>
      <c r="B2971" t="s">
        <v>3568</v>
      </c>
      <c r="C2971" t="s">
        <v>3579</v>
      </c>
      <c r="D2971" t="s">
        <v>17</v>
      </c>
      <c r="E2971" t="s">
        <v>236</v>
      </c>
      <c r="F2971" t="s">
        <v>6505</v>
      </c>
      <c r="G2971" t="s">
        <v>9573</v>
      </c>
    </row>
    <row r="2972" spans="1:7" x14ac:dyDescent="0.3">
      <c r="A2972" t="s">
        <v>3436</v>
      </c>
      <c r="B2972" t="s">
        <v>3568</v>
      </c>
      <c r="C2972" t="s">
        <v>3579</v>
      </c>
      <c r="D2972" t="s">
        <v>17</v>
      </c>
      <c r="E2972" t="s">
        <v>237</v>
      </c>
      <c r="F2972" t="s">
        <v>6518</v>
      </c>
      <c r="G2972" t="s">
        <v>9574</v>
      </c>
    </row>
    <row r="2973" spans="1:7" x14ac:dyDescent="0.3">
      <c r="A2973" t="s">
        <v>3437</v>
      </c>
      <c r="B2973" t="s">
        <v>3568</v>
      </c>
      <c r="C2973" t="s">
        <v>3579</v>
      </c>
      <c r="D2973" t="s">
        <v>17</v>
      </c>
      <c r="E2973" t="s">
        <v>238</v>
      </c>
      <c r="F2973" t="s">
        <v>6521</v>
      </c>
      <c r="G2973" t="s">
        <v>9575</v>
      </c>
    </row>
    <row r="2974" spans="1:7" x14ac:dyDescent="0.3">
      <c r="A2974" t="s">
        <v>3438</v>
      </c>
      <c r="B2974" t="s">
        <v>3568</v>
      </c>
      <c r="C2974" t="s">
        <v>3579</v>
      </c>
      <c r="D2974" t="s">
        <v>17</v>
      </c>
      <c r="E2974" t="s">
        <v>239</v>
      </c>
      <c r="F2974" t="s">
        <v>6228</v>
      </c>
      <c r="G2974" t="s">
        <v>9576</v>
      </c>
    </row>
    <row r="2975" spans="1:7" x14ac:dyDescent="0.3">
      <c r="A2975" t="s">
        <v>3439</v>
      </c>
      <c r="B2975" t="s">
        <v>3568</v>
      </c>
      <c r="C2975" t="s">
        <v>3579</v>
      </c>
      <c r="D2975" t="s">
        <v>17</v>
      </c>
      <c r="E2975" t="s">
        <v>240</v>
      </c>
      <c r="F2975" t="s">
        <v>6191</v>
      </c>
      <c r="G2975" t="s">
        <v>9577</v>
      </c>
    </row>
    <row r="2976" spans="1:7" x14ac:dyDescent="0.3">
      <c r="A2976" t="s">
        <v>3440</v>
      </c>
      <c r="B2976" t="s">
        <v>3568</v>
      </c>
      <c r="C2976" t="s">
        <v>3579</v>
      </c>
      <c r="D2976" t="s">
        <v>17</v>
      </c>
      <c r="E2976" t="s">
        <v>241</v>
      </c>
      <c r="F2976" t="s">
        <v>6242</v>
      </c>
      <c r="G2976" t="s">
        <v>9578</v>
      </c>
    </row>
    <row r="2977" spans="1:7" x14ac:dyDescent="0.3">
      <c r="A2977" t="s">
        <v>3441</v>
      </c>
      <c r="B2977" t="s">
        <v>3568</v>
      </c>
      <c r="C2977" t="s">
        <v>3579</v>
      </c>
      <c r="D2977" t="s">
        <v>17</v>
      </c>
      <c r="E2977" t="s">
        <v>242</v>
      </c>
      <c r="F2977" t="s">
        <v>6255</v>
      </c>
      <c r="G2977" t="s">
        <v>9579</v>
      </c>
    </row>
    <row r="2978" spans="1:7" x14ac:dyDescent="0.3">
      <c r="A2978" t="s">
        <v>3442</v>
      </c>
      <c r="B2978" t="s">
        <v>3568</v>
      </c>
      <c r="C2978" t="s">
        <v>3579</v>
      </c>
      <c r="D2978" t="s">
        <v>17</v>
      </c>
      <c r="E2978" t="s">
        <v>243</v>
      </c>
      <c r="F2978" t="s">
        <v>6271</v>
      </c>
      <c r="G2978" t="s">
        <v>9580</v>
      </c>
    </row>
    <row r="2979" spans="1:7" x14ac:dyDescent="0.3">
      <c r="A2979" t="s">
        <v>3443</v>
      </c>
      <c r="B2979" t="s">
        <v>3568</v>
      </c>
      <c r="C2979" t="s">
        <v>3579</v>
      </c>
      <c r="D2979" t="s">
        <v>17</v>
      </c>
      <c r="E2979" t="s">
        <v>244</v>
      </c>
      <c r="F2979" t="s">
        <v>6332</v>
      </c>
      <c r="G2979" t="s">
        <v>9581</v>
      </c>
    </row>
    <row r="2980" spans="1:7" x14ac:dyDescent="0.3">
      <c r="A2980" t="s">
        <v>3444</v>
      </c>
      <c r="B2980" t="s">
        <v>3568</v>
      </c>
      <c r="C2980" t="s">
        <v>3579</v>
      </c>
      <c r="D2980" t="s">
        <v>17</v>
      </c>
      <c r="E2980" t="s">
        <v>245</v>
      </c>
      <c r="F2980" t="s">
        <v>6338</v>
      </c>
      <c r="G2980" t="s">
        <v>9582</v>
      </c>
    </row>
    <row r="2981" spans="1:7" x14ac:dyDescent="0.3">
      <c r="A2981" t="s">
        <v>3445</v>
      </c>
      <c r="B2981" t="s">
        <v>3568</v>
      </c>
      <c r="C2981" t="s">
        <v>3579</v>
      </c>
      <c r="D2981" t="s">
        <v>17</v>
      </c>
      <c r="E2981" t="s">
        <v>246</v>
      </c>
      <c r="F2981" t="s">
        <v>6341</v>
      </c>
      <c r="G2981" t="s">
        <v>9583</v>
      </c>
    </row>
    <row r="2982" spans="1:7" x14ac:dyDescent="0.3">
      <c r="A2982" t="s">
        <v>3446</v>
      </c>
      <c r="B2982" t="s">
        <v>3568</v>
      </c>
      <c r="C2982" t="s">
        <v>3579</v>
      </c>
      <c r="D2982" t="s">
        <v>17</v>
      </c>
      <c r="E2982" t="s">
        <v>247</v>
      </c>
      <c r="F2982" t="s">
        <v>6423</v>
      </c>
      <c r="G2982" t="s">
        <v>9584</v>
      </c>
    </row>
    <row r="2983" spans="1:7" x14ac:dyDescent="0.3">
      <c r="A2983" t="s">
        <v>3447</v>
      </c>
      <c r="B2983" t="s">
        <v>3568</v>
      </c>
      <c r="C2983" t="s">
        <v>3579</v>
      </c>
      <c r="D2983" t="s">
        <v>17</v>
      </c>
      <c r="E2983" t="s">
        <v>248</v>
      </c>
      <c r="F2983" t="s">
        <v>6446</v>
      </c>
      <c r="G2983" t="s">
        <v>9585</v>
      </c>
    </row>
    <row r="2984" spans="1:7" x14ac:dyDescent="0.3">
      <c r="A2984" t="s">
        <v>3448</v>
      </c>
      <c r="B2984" t="s">
        <v>3568</v>
      </c>
      <c r="C2984" t="s">
        <v>3579</v>
      </c>
      <c r="D2984" t="s">
        <v>17</v>
      </c>
      <c r="E2984" t="s">
        <v>249</v>
      </c>
      <c r="F2984" t="s">
        <v>6509</v>
      </c>
      <c r="G2984" t="s">
        <v>9586</v>
      </c>
    </row>
    <row r="2985" spans="1:7" x14ac:dyDescent="0.3">
      <c r="A2985" t="s">
        <v>3449</v>
      </c>
      <c r="B2985" t="s">
        <v>3568</v>
      </c>
      <c r="C2985" t="s">
        <v>3579</v>
      </c>
      <c r="D2985" t="s">
        <v>17</v>
      </c>
      <c r="E2985" t="s">
        <v>250</v>
      </c>
      <c r="F2985" t="s">
        <v>6516</v>
      </c>
      <c r="G2985" t="s">
        <v>9587</v>
      </c>
    </row>
    <row r="2986" spans="1:7" x14ac:dyDescent="0.3">
      <c r="A2986" t="s">
        <v>3450</v>
      </c>
      <c r="B2986" t="s">
        <v>3568</v>
      </c>
      <c r="C2986" t="s">
        <v>3579</v>
      </c>
      <c r="D2986" t="s">
        <v>17</v>
      </c>
      <c r="E2986" t="s">
        <v>251</v>
      </c>
      <c r="F2986" t="s">
        <v>6416</v>
      </c>
      <c r="G2986" t="s">
        <v>9588</v>
      </c>
    </row>
    <row r="2987" spans="1:7" x14ac:dyDescent="0.3">
      <c r="A2987" t="s">
        <v>3451</v>
      </c>
      <c r="B2987" t="s">
        <v>3568</v>
      </c>
      <c r="C2987" t="s">
        <v>3579</v>
      </c>
      <c r="D2987" t="s">
        <v>17</v>
      </c>
      <c r="E2987" t="s">
        <v>252</v>
      </c>
      <c r="F2987" t="s">
        <v>6202</v>
      </c>
      <c r="G2987" t="s">
        <v>9589</v>
      </c>
    </row>
    <row r="2988" spans="1:7" x14ac:dyDescent="0.3">
      <c r="A2988" t="s">
        <v>3452</v>
      </c>
      <c r="B2988" t="s">
        <v>3568</v>
      </c>
      <c r="C2988" t="s">
        <v>3579</v>
      </c>
      <c r="D2988" t="s">
        <v>17</v>
      </c>
      <c r="E2988" t="s">
        <v>253</v>
      </c>
      <c r="F2988" t="s">
        <v>6232</v>
      </c>
      <c r="G2988" t="s">
        <v>9590</v>
      </c>
    </row>
    <row r="2989" spans="1:7" x14ac:dyDescent="0.3">
      <c r="A2989" t="s">
        <v>3453</v>
      </c>
      <c r="B2989" t="s">
        <v>3568</v>
      </c>
      <c r="C2989" t="s">
        <v>3579</v>
      </c>
      <c r="D2989" t="s">
        <v>17</v>
      </c>
      <c r="E2989" t="s">
        <v>254</v>
      </c>
      <c r="F2989" t="s">
        <v>6276</v>
      </c>
      <c r="G2989" t="s">
        <v>9591</v>
      </c>
    </row>
    <row r="2990" spans="1:7" x14ac:dyDescent="0.3">
      <c r="A2990" t="s">
        <v>3454</v>
      </c>
      <c r="B2990" t="s">
        <v>3568</v>
      </c>
      <c r="C2990" t="s">
        <v>3579</v>
      </c>
      <c r="D2990" t="s">
        <v>17</v>
      </c>
      <c r="E2990" t="s">
        <v>255</v>
      </c>
      <c r="F2990" t="s">
        <v>6277</v>
      </c>
      <c r="G2990" t="s">
        <v>9592</v>
      </c>
    </row>
    <row r="2991" spans="1:7" x14ac:dyDescent="0.3">
      <c r="A2991" t="s">
        <v>3455</v>
      </c>
      <c r="B2991" t="s">
        <v>3568</v>
      </c>
      <c r="C2991" t="s">
        <v>3579</v>
      </c>
      <c r="D2991" t="s">
        <v>17</v>
      </c>
      <c r="E2991" t="s">
        <v>256</v>
      </c>
      <c r="F2991" t="s">
        <v>6337</v>
      </c>
      <c r="G2991" t="s">
        <v>9593</v>
      </c>
    </row>
    <row r="2992" spans="1:7" x14ac:dyDescent="0.3">
      <c r="A2992" t="s">
        <v>3456</v>
      </c>
      <c r="B2992" t="s">
        <v>3568</v>
      </c>
      <c r="C2992" t="s">
        <v>3579</v>
      </c>
      <c r="D2992" t="s">
        <v>17</v>
      </c>
      <c r="E2992" t="s">
        <v>257</v>
      </c>
      <c r="F2992" t="s">
        <v>6325</v>
      </c>
      <c r="G2992" t="s">
        <v>9594</v>
      </c>
    </row>
    <row r="2993" spans="1:7" x14ac:dyDescent="0.3">
      <c r="A2993" t="s">
        <v>3457</v>
      </c>
      <c r="B2993" t="s">
        <v>3568</v>
      </c>
      <c r="C2993" t="s">
        <v>3579</v>
      </c>
      <c r="D2993" t="s">
        <v>17</v>
      </c>
      <c r="E2993" t="s">
        <v>258</v>
      </c>
      <c r="F2993" t="s">
        <v>6352</v>
      </c>
      <c r="G2993" t="s">
        <v>9595</v>
      </c>
    </row>
    <row r="2994" spans="1:7" x14ac:dyDescent="0.3">
      <c r="A2994" t="s">
        <v>3458</v>
      </c>
      <c r="B2994" t="s">
        <v>3568</v>
      </c>
      <c r="C2994" t="s">
        <v>3579</v>
      </c>
      <c r="D2994" t="s">
        <v>17</v>
      </c>
      <c r="E2994" t="s">
        <v>259</v>
      </c>
      <c r="F2994" t="s">
        <v>6418</v>
      </c>
      <c r="G2994" t="s">
        <v>9596</v>
      </c>
    </row>
    <row r="2995" spans="1:7" x14ac:dyDescent="0.3">
      <c r="A2995" t="s">
        <v>3459</v>
      </c>
      <c r="B2995" t="s">
        <v>3568</v>
      </c>
      <c r="C2995" t="s">
        <v>3579</v>
      </c>
      <c r="D2995" t="s">
        <v>17</v>
      </c>
      <c r="E2995" t="s">
        <v>260</v>
      </c>
      <c r="F2995" t="s">
        <v>6214</v>
      </c>
      <c r="G2995" t="s">
        <v>9597</v>
      </c>
    </row>
    <row r="2996" spans="1:7" x14ac:dyDescent="0.3">
      <c r="A2996" t="s">
        <v>3460</v>
      </c>
      <c r="B2996" t="s">
        <v>3568</v>
      </c>
      <c r="C2996" t="s">
        <v>3579</v>
      </c>
      <c r="D2996" t="s">
        <v>17</v>
      </c>
      <c r="E2996" t="s">
        <v>261</v>
      </c>
      <c r="F2996" t="s">
        <v>6189</v>
      </c>
      <c r="G2996" t="s">
        <v>9598</v>
      </c>
    </row>
    <row r="2997" spans="1:7" x14ac:dyDescent="0.3">
      <c r="A2997" t="s">
        <v>3461</v>
      </c>
      <c r="B2997" t="s">
        <v>3568</v>
      </c>
      <c r="C2997" t="s">
        <v>3579</v>
      </c>
      <c r="D2997" t="s">
        <v>17</v>
      </c>
      <c r="E2997" t="s">
        <v>262</v>
      </c>
      <c r="F2997" t="s">
        <v>6229</v>
      </c>
      <c r="G2997" t="s">
        <v>9599</v>
      </c>
    </row>
    <row r="2998" spans="1:7" x14ac:dyDescent="0.3">
      <c r="A2998" t="s">
        <v>3462</v>
      </c>
      <c r="B2998" t="s">
        <v>3568</v>
      </c>
      <c r="C2998" t="s">
        <v>3579</v>
      </c>
      <c r="D2998" t="s">
        <v>17</v>
      </c>
      <c r="E2998" t="s">
        <v>263</v>
      </c>
      <c r="F2998" t="s">
        <v>6257</v>
      </c>
      <c r="G2998" t="s">
        <v>9600</v>
      </c>
    </row>
    <row r="2999" spans="1:7" x14ac:dyDescent="0.3">
      <c r="A2999" t="s">
        <v>3463</v>
      </c>
      <c r="B2999" t="s">
        <v>3568</v>
      </c>
      <c r="C2999" t="s">
        <v>3579</v>
      </c>
      <c r="D2999" t="s">
        <v>17</v>
      </c>
      <c r="E2999" t="s">
        <v>264</v>
      </c>
      <c r="F2999" t="s">
        <v>6262</v>
      </c>
      <c r="G2999" t="s">
        <v>9601</v>
      </c>
    </row>
    <row r="3000" spans="1:7" x14ac:dyDescent="0.3">
      <c r="A3000" t="s">
        <v>3464</v>
      </c>
      <c r="B3000" t="s">
        <v>3568</v>
      </c>
      <c r="C3000" t="s">
        <v>3579</v>
      </c>
      <c r="D3000" t="s">
        <v>17</v>
      </c>
      <c r="E3000" t="s">
        <v>265</v>
      </c>
      <c r="F3000" t="s">
        <v>6422</v>
      </c>
      <c r="G3000" t="s">
        <v>9602</v>
      </c>
    </row>
    <row r="3001" spans="1:7" x14ac:dyDescent="0.3">
      <c r="A3001" t="s">
        <v>3465</v>
      </c>
      <c r="B3001" t="s">
        <v>3568</v>
      </c>
      <c r="C3001" t="s">
        <v>3579</v>
      </c>
      <c r="D3001" t="s">
        <v>17</v>
      </c>
      <c r="E3001" t="s">
        <v>266</v>
      </c>
      <c r="F3001" t="s">
        <v>6428</v>
      </c>
      <c r="G3001" t="s">
        <v>9603</v>
      </c>
    </row>
    <row r="3002" spans="1:7" x14ac:dyDescent="0.3">
      <c r="A3002" t="s">
        <v>3466</v>
      </c>
      <c r="B3002" t="s">
        <v>3568</v>
      </c>
      <c r="C3002" t="s">
        <v>3579</v>
      </c>
      <c r="D3002" t="s">
        <v>17</v>
      </c>
      <c r="E3002" t="s">
        <v>267</v>
      </c>
      <c r="F3002" t="s">
        <v>6429</v>
      </c>
      <c r="G3002" t="s">
        <v>9604</v>
      </c>
    </row>
    <row r="3003" spans="1:7" x14ac:dyDescent="0.3">
      <c r="A3003" t="s">
        <v>3467</v>
      </c>
      <c r="B3003" t="s">
        <v>3568</v>
      </c>
      <c r="C3003" t="s">
        <v>3579</v>
      </c>
      <c r="D3003" t="s">
        <v>17</v>
      </c>
      <c r="E3003" t="s">
        <v>268</v>
      </c>
      <c r="F3003" t="s">
        <v>6430</v>
      </c>
      <c r="G3003" t="s">
        <v>9605</v>
      </c>
    </row>
    <row r="3004" spans="1:7" x14ac:dyDescent="0.3">
      <c r="A3004" t="s">
        <v>3468</v>
      </c>
      <c r="B3004" t="s">
        <v>3568</v>
      </c>
      <c r="C3004" t="s">
        <v>3579</v>
      </c>
      <c r="D3004" t="s">
        <v>17</v>
      </c>
      <c r="E3004" t="s">
        <v>269</v>
      </c>
      <c r="F3004" t="s">
        <v>6437</v>
      </c>
      <c r="G3004" t="s">
        <v>9606</v>
      </c>
    </row>
    <row r="3005" spans="1:7" x14ac:dyDescent="0.3">
      <c r="A3005" t="s">
        <v>3469</v>
      </c>
      <c r="B3005" t="s">
        <v>3568</v>
      </c>
      <c r="C3005" t="s">
        <v>3579</v>
      </c>
      <c r="D3005" t="s">
        <v>17</v>
      </c>
      <c r="E3005" t="s">
        <v>270</v>
      </c>
      <c r="F3005" t="s">
        <v>6374</v>
      </c>
      <c r="G3005" t="s">
        <v>9607</v>
      </c>
    </row>
    <row r="3006" spans="1:7" x14ac:dyDescent="0.3">
      <c r="A3006" t="s">
        <v>3470</v>
      </c>
      <c r="B3006" t="s">
        <v>3568</v>
      </c>
      <c r="C3006" t="s">
        <v>3579</v>
      </c>
      <c r="D3006" t="s">
        <v>17</v>
      </c>
      <c r="E3006" t="s">
        <v>271</v>
      </c>
      <c r="F3006" t="s">
        <v>6417</v>
      </c>
      <c r="G3006" t="s">
        <v>9608</v>
      </c>
    </row>
    <row r="3007" spans="1:7" x14ac:dyDescent="0.3">
      <c r="A3007" t="s">
        <v>3471</v>
      </c>
      <c r="B3007" t="s">
        <v>3568</v>
      </c>
      <c r="C3007" t="s">
        <v>3579</v>
      </c>
      <c r="D3007" t="s">
        <v>17</v>
      </c>
      <c r="E3007" t="s">
        <v>272</v>
      </c>
      <c r="F3007" t="s">
        <v>6424</v>
      </c>
      <c r="G3007" t="s">
        <v>9609</v>
      </c>
    </row>
    <row r="3008" spans="1:7" x14ac:dyDescent="0.3">
      <c r="A3008" t="s">
        <v>3472</v>
      </c>
      <c r="B3008" t="s">
        <v>3568</v>
      </c>
      <c r="C3008" t="s">
        <v>3579</v>
      </c>
      <c r="D3008" t="s">
        <v>17</v>
      </c>
      <c r="E3008" t="s">
        <v>273</v>
      </c>
      <c r="F3008" t="s">
        <v>6427</v>
      </c>
      <c r="G3008" t="s">
        <v>9610</v>
      </c>
    </row>
    <row r="3009" spans="1:7" x14ac:dyDescent="0.3">
      <c r="A3009" t="s">
        <v>3473</v>
      </c>
      <c r="B3009" t="s">
        <v>3568</v>
      </c>
      <c r="C3009" t="s">
        <v>3579</v>
      </c>
      <c r="D3009" t="s">
        <v>17</v>
      </c>
      <c r="E3009" t="s">
        <v>274</v>
      </c>
      <c r="F3009" t="s">
        <v>6456</v>
      </c>
      <c r="G3009" t="s">
        <v>9611</v>
      </c>
    </row>
    <row r="3010" spans="1:7" x14ac:dyDescent="0.3">
      <c r="A3010" t="s">
        <v>3474</v>
      </c>
      <c r="B3010" t="s">
        <v>3568</v>
      </c>
      <c r="C3010" t="s">
        <v>3579</v>
      </c>
      <c r="D3010" t="s">
        <v>17</v>
      </c>
      <c r="E3010" t="s">
        <v>275</v>
      </c>
      <c r="F3010" t="s">
        <v>6475</v>
      </c>
      <c r="G3010" t="s">
        <v>9612</v>
      </c>
    </row>
    <row r="3011" spans="1:7" x14ac:dyDescent="0.3">
      <c r="A3011" t="s">
        <v>3475</v>
      </c>
      <c r="B3011" t="s">
        <v>3568</v>
      </c>
      <c r="C3011" t="s">
        <v>3579</v>
      </c>
      <c r="D3011" t="s">
        <v>17</v>
      </c>
      <c r="E3011" t="s">
        <v>276</v>
      </c>
      <c r="F3011" t="s">
        <v>6478</v>
      </c>
      <c r="G3011" t="s">
        <v>9613</v>
      </c>
    </row>
    <row r="3012" spans="1:7" x14ac:dyDescent="0.3">
      <c r="A3012" t="s">
        <v>3476</v>
      </c>
      <c r="B3012" t="s">
        <v>3568</v>
      </c>
      <c r="C3012" t="s">
        <v>3579</v>
      </c>
      <c r="D3012" t="s">
        <v>17</v>
      </c>
      <c r="E3012" t="s">
        <v>277</v>
      </c>
      <c r="F3012" t="s">
        <v>6219</v>
      </c>
      <c r="G3012" t="s">
        <v>9614</v>
      </c>
    </row>
    <row r="3013" spans="1:7" x14ac:dyDescent="0.3">
      <c r="A3013" t="s">
        <v>3477</v>
      </c>
      <c r="B3013" t="s">
        <v>3568</v>
      </c>
      <c r="C3013" t="s">
        <v>3579</v>
      </c>
      <c r="D3013" t="s">
        <v>17</v>
      </c>
      <c r="E3013" t="s">
        <v>278</v>
      </c>
      <c r="F3013" t="s">
        <v>6278</v>
      </c>
      <c r="G3013" t="s">
        <v>9615</v>
      </c>
    </row>
    <row r="3014" spans="1:7" x14ac:dyDescent="0.3">
      <c r="A3014" t="s">
        <v>3478</v>
      </c>
      <c r="B3014" t="s">
        <v>3568</v>
      </c>
      <c r="C3014" t="s">
        <v>3579</v>
      </c>
      <c r="D3014" t="s">
        <v>17</v>
      </c>
      <c r="E3014" t="s">
        <v>279</v>
      </c>
      <c r="F3014" t="s">
        <v>6286</v>
      </c>
      <c r="G3014" t="s">
        <v>9616</v>
      </c>
    </row>
    <row r="3015" spans="1:7" x14ac:dyDescent="0.3">
      <c r="A3015" t="s">
        <v>3479</v>
      </c>
      <c r="B3015" t="s">
        <v>3568</v>
      </c>
      <c r="C3015" t="s">
        <v>3579</v>
      </c>
      <c r="D3015" t="s">
        <v>17</v>
      </c>
      <c r="E3015" t="s">
        <v>280</v>
      </c>
      <c r="F3015" t="s">
        <v>6381</v>
      </c>
      <c r="G3015" t="s">
        <v>9617</v>
      </c>
    </row>
    <row r="3016" spans="1:7" x14ac:dyDescent="0.3">
      <c r="A3016" t="s">
        <v>3480</v>
      </c>
      <c r="B3016" t="s">
        <v>3568</v>
      </c>
      <c r="C3016" t="s">
        <v>3579</v>
      </c>
      <c r="D3016" t="s">
        <v>17</v>
      </c>
      <c r="E3016" t="s">
        <v>281</v>
      </c>
      <c r="F3016" t="s">
        <v>6236</v>
      </c>
      <c r="G3016" t="s">
        <v>9618</v>
      </c>
    </row>
    <row r="3017" spans="1:7" x14ac:dyDescent="0.3">
      <c r="A3017" t="s">
        <v>3481</v>
      </c>
      <c r="B3017" t="s">
        <v>3568</v>
      </c>
      <c r="C3017" t="s">
        <v>3579</v>
      </c>
      <c r="D3017" t="s">
        <v>17</v>
      </c>
      <c r="E3017" t="s">
        <v>282</v>
      </c>
      <c r="F3017" t="s">
        <v>6311</v>
      </c>
      <c r="G3017" t="s">
        <v>9619</v>
      </c>
    </row>
    <row r="3018" spans="1:7" x14ac:dyDescent="0.3">
      <c r="A3018" t="s">
        <v>3482</v>
      </c>
      <c r="B3018" t="s">
        <v>3568</v>
      </c>
      <c r="C3018" t="s">
        <v>3579</v>
      </c>
      <c r="D3018" t="s">
        <v>17</v>
      </c>
      <c r="E3018" t="s">
        <v>283</v>
      </c>
      <c r="F3018" t="s">
        <v>6183</v>
      </c>
      <c r="G3018" t="s">
        <v>9620</v>
      </c>
    </row>
    <row r="3019" spans="1:7" x14ac:dyDescent="0.3">
      <c r="A3019" t="s">
        <v>3483</v>
      </c>
      <c r="B3019" t="s">
        <v>3568</v>
      </c>
      <c r="C3019" t="s">
        <v>3579</v>
      </c>
      <c r="D3019" t="s">
        <v>17</v>
      </c>
      <c r="E3019" t="s">
        <v>284</v>
      </c>
      <c r="F3019" t="s">
        <v>6230</v>
      </c>
      <c r="G3019" t="s">
        <v>9621</v>
      </c>
    </row>
    <row r="3020" spans="1:7" x14ac:dyDescent="0.3">
      <c r="A3020" t="s">
        <v>3484</v>
      </c>
      <c r="B3020" t="s">
        <v>3568</v>
      </c>
      <c r="C3020" t="s">
        <v>3579</v>
      </c>
      <c r="D3020" t="s">
        <v>17</v>
      </c>
      <c r="E3020" t="s">
        <v>285</v>
      </c>
      <c r="F3020" t="s">
        <v>6284</v>
      </c>
      <c r="G3020" t="s">
        <v>9622</v>
      </c>
    </row>
    <row r="3021" spans="1:7" x14ac:dyDescent="0.3">
      <c r="A3021" t="s">
        <v>3485</v>
      </c>
      <c r="B3021" t="s">
        <v>3568</v>
      </c>
      <c r="C3021" t="s">
        <v>3579</v>
      </c>
      <c r="D3021" t="s">
        <v>17</v>
      </c>
      <c r="E3021" t="s">
        <v>286</v>
      </c>
      <c r="F3021" t="s">
        <v>6233</v>
      </c>
      <c r="G3021" t="s">
        <v>9623</v>
      </c>
    </row>
    <row r="3022" spans="1:7" x14ac:dyDescent="0.3">
      <c r="A3022" t="s">
        <v>3486</v>
      </c>
      <c r="B3022" t="s">
        <v>3568</v>
      </c>
      <c r="C3022" t="s">
        <v>3579</v>
      </c>
      <c r="D3022" t="s">
        <v>17</v>
      </c>
      <c r="E3022" t="s">
        <v>22</v>
      </c>
      <c r="F3022" t="s">
        <v>6370</v>
      </c>
      <c r="G3022" t="s">
        <v>9624</v>
      </c>
    </row>
    <row r="3023" spans="1:7" x14ac:dyDescent="0.3">
      <c r="A3023" t="s">
        <v>3487</v>
      </c>
      <c r="B3023" t="s">
        <v>3568</v>
      </c>
      <c r="C3023" t="s">
        <v>3579</v>
      </c>
      <c r="D3023" t="s">
        <v>17</v>
      </c>
      <c r="E3023" t="s">
        <v>287</v>
      </c>
      <c r="F3023" t="s">
        <v>6508</v>
      </c>
      <c r="G3023" t="s">
        <v>9625</v>
      </c>
    </row>
    <row r="3024" spans="1:7" x14ac:dyDescent="0.3">
      <c r="A3024" t="s">
        <v>3488</v>
      </c>
      <c r="B3024" t="s">
        <v>3568</v>
      </c>
      <c r="C3024" t="s">
        <v>3579</v>
      </c>
      <c r="D3024" t="s">
        <v>17</v>
      </c>
      <c r="E3024" t="s">
        <v>288</v>
      </c>
      <c r="F3024" t="s">
        <v>6224</v>
      </c>
      <c r="G3024" t="s">
        <v>9626</v>
      </c>
    </row>
    <row r="3025" spans="1:7" x14ac:dyDescent="0.3">
      <c r="A3025" t="s">
        <v>3489</v>
      </c>
      <c r="B3025" t="s">
        <v>3568</v>
      </c>
      <c r="C3025" t="s">
        <v>3579</v>
      </c>
      <c r="D3025" t="s">
        <v>17</v>
      </c>
      <c r="E3025" t="s">
        <v>289</v>
      </c>
      <c r="F3025" t="s">
        <v>6455</v>
      </c>
      <c r="G3025" t="s">
        <v>9627</v>
      </c>
    </row>
    <row r="3026" spans="1:7" x14ac:dyDescent="0.3">
      <c r="A3026" t="s">
        <v>3490</v>
      </c>
      <c r="B3026" t="s">
        <v>3568</v>
      </c>
      <c r="C3026" t="s">
        <v>3579</v>
      </c>
      <c r="D3026" t="s">
        <v>17</v>
      </c>
      <c r="E3026" t="s">
        <v>290</v>
      </c>
      <c r="F3026" t="s">
        <v>6421</v>
      </c>
      <c r="G3026" t="s">
        <v>9628</v>
      </c>
    </row>
    <row r="3027" spans="1:7" x14ac:dyDescent="0.3">
      <c r="A3027" t="s">
        <v>3491</v>
      </c>
      <c r="B3027" t="s">
        <v>3568</v>
      </c>
      <c r="C3027" t="s">
        <v>3579</v>
      </c>
      <c r="D3027" t="s">
        <v>17</v>
      </c>
      <c r="E3027" t="s">
        <v>291</v>
      </c>
      <c r="F3027" t="s">
        <v>6312</v>
      </c>
      <c r="G3027" t="s">
        <v>9629</v>
      </c>
    </row>
    <row r="3028" spans="1:7" x14ac:dyDescent="0.3">
      <c r="A3028" t="s">
        <v>3492</v>
      </c>
      <c r="B3028" t="s">
        <v>3568</v>
      </c>
      <c r="C3028" t="s">
        <v>3579</v>
      </c>
      <c r="D3028" t="s">
        <v>17</v>
      </c>
      <c r="E3028" t="s">
        <v>292</v>
      </c>
      <c r="F3028" t="s">
        <v>6457</v>
      </c>
      <c r="G3028" t="s">
        <v>9630</v>
      </c>
    </row>
    <row r="3029" spans="1:7" x14ac:dyDescent="0.3">
      <c r="A3029" t="s">
        <v>3493</v>
      </c>
      <c r="B3029" t="s">
        <v>3568</v>
      </c>
      <c r="C3029" t="s">
        <v>3579</v>
      </c>
      <c r="D3029" t="s">
        <v>17</v>
      </c>
      <c r="E3029" t="s">
        <v>293</v>
      </c>
      <c r="F3029" t="s">
        <v>6470</v>
      </c>
      <c r="G3029" t="s">
        <v>9631</v>
      </c>
    </row>
    <row r="3030" spans="1:7" x14ac:dyDescent="0.3">
      <c r="A3030" t="s">
        <v>3494</v>
      </c>
      <c r="B3030" t="s">
        <v>3568</v>
      </c>
      <c r="C3030" t="s">
        <v>3579</v>
      </c>
      <c r="D3030" t="s">
        <v>17</v>
      </c>
      <c r="E3030" t="s">
        <v>294</v>
      </c>
      <c r="F3030" t="s">
        <v>6199</v>
      </c>
      <c r="G3030" t="s">
        <v>9632</v>
      </c>
    </row>
    <row r="3031" spans="1:7" x14ac:dyDescent="0.3">
      <c r="A3031" t="s">
        <v>3495</v>
      </c>
      <c r="B3031" t="s">
        <v>3568</v>
      </c>
      <c r="C3031" t="s">
        <v>3579</v>
      </c>
      <c r="D3031" t="s">
        <v>17</v>
      </c>
      <c r="E3031" t="s">
        <v>295</v>
      </c>
      <c r="F3031" t="s">
        <v>6408</v>
      </c>
      <c r="G3031" t="s">
        <v>9633</v>
      </c>
    </row>
    <row r="3032" spans="1:7" x14ac:dyDescent="0.3">
      <c r="A3032" t="s">
        <v>3496</v>
      </c>
      <c r="B3032" t="s">
        <v>3568</v>
      </c>
      <c r="C3032" t="s">
        <v>3579</v>
      </c>
      <c r="D3032" t="s">
        <v>17</v>
      </c>
      <c r="E3032" t="s">
        <v>296</v>
      </c>
      <c r="F3032" t="s">
        <v>6410</v>
      </c>
      <c r="G3032" t="s">
        <v>9634</v>
      </c>
    </row>
    <row r="3033" spans="1:7" x14ac:dyDescent="0.3">
      <c r="A3033" t="s">
        <v>3497</v>
      </c>
      <c r="B3033" t="s">
        <v>3568</v>
      </c>
      <c r="C3033" t="s">
        <v>3579</v>
      </c>
      <c r="D3033" t="s">
        <v>17</v>
      </c>
      <c r="E3033" t="s">
        <v>297</v>
      </c>
      <c r="F3033" t="s">
        <v>6502</v>
      </c>
      <c r="G3033" t="s">
        <v>9635</v>
      </c>
    </row>
    <row r="3034" spans="1:7" x14ac:dyDescent="0.3">
      <c r="A3034" t="s">
        <v>3498</v>
      </c>
      <c r="B3034" t="s">
        <v>3568</v>
      </c>
      <c r="C3034" t="s">
        <v>3579</v>
      </c>
      <c r="D3034" t="s">
        <v>17</v>
      </c>
      <c r="E3034" t="s">
        <v>298</v>
      </c>
      <c r="F3034" t="s">
        <v>6362</v>
      </c>
      <c r="G3034" t="s">
        <v>9636</v>
      </c>
    </row>
    <row r="3035" spans="1:7" x14ac:dyDescent="0.3">
      <c r="A3035" t="s">
        <v>3499</v>
      </c>
      <c r="B3035" t="s">
        <v>3568</v>
      </c>
      <c r="C3035" t="s">
        <v>3579</v>
      </c>
      <c r="D3035" t="s">
        <v>17</v>
      </c>
      <c r="E3035" t="s">
        <v>299</v>
      </c>
      <c r="F3035" t="s">
        <v>6507</v>
      </c>
      <c r="G3035" t="s">
        <v>9637</v>
      </c>
    </row>
    <row r="3036" spans="1:7" x14ac:dyDescent="0.3">
      <c r="A3036" t="s">
        <v>3500</v>
      </c>
      <c r="B3036" t="s">
        <v>3568</v>
      </c>
      <c r="C3036" t="s">
        <v>3579</v>
      </c>
      <c r="D3036" t="s">
        <v>17</v>
      </c>
      <c r="E3036" t="s">
        <v>300</v>
      </c>
      <c r="F3036" t="s">
        <v>6490</v>
      </c>
      <c r="G3036" t="s">
        <v>9638</v>
      </c>
    </row>
    <row r="3037" spans="1:7" x14ac:dyDescent="0.3">
      <c r="A3037" t="s">
        <v>3501</v>
      </c>
      <c r="B3037" t="s">
        <v>3568</v>
      </c>
      <c r="C3037" t="s">
        <v>3579</v>
      </c>
      <c r="D3037" t="s">
        <v>17</v>
      </c>
      <c r="E3037" t="s">
        <v>301</v>
      </c>
      <c r="F3037" t="s">
        <v>6217</v>
      </c>
      <c r="G3037" t="s">
        <v>9639</v>
      </c>
    </row>
    <row r="3038" spans="1:7" x14ac:dyDescent="0.3">
      <c r="A3038" t="s">
        <v>3502</v>
      </c>
      <c r="B3038" t="s">
        <v>3568</v>
      </c>
      <c r="C3038" t="s">
        <v>3579</v>
      </c>
      <c r="D3038" t="s">
        <v>17</v>
      </c>
      <c r="E3038" t="s">
        <v>302</v>
      </c>
      <c r="F3038" t="s">
        <v>6218</v>
      </c>
      <c r="G3038" t="s">
        <v>9640</v>
      </c>
    </row>
    <row r="3039" spans="1:7" x14ac:dyDescent="0.3">
      <c r="A3039" t="s">
        <v>3503</v>
      </c>
      <c r="B3039" t="s">
        <v>3568</v>
      </c>
      <c r="C3039" t="s">
        <v>3579</v>
      </c>
      <c r="D3039" t="s">
        <v>17</v>
      </c>
      <c r="E3039" t="s">
        <v>303</v>
      </c>
      <c r="F3039" t="s">
        <v>6246</v>
      </c>
      <c r="G3039" t="s">
        <v>9641</v>
      </c>
    </row>
    <row r="3040" spans="1:7" x14ac:dyDescent="0.3">
      <c r="A3040" t="s">
        <v>3504</v>
      </c>
      <c r="B3040" t="s">
        <v>3568</v>
      </c>
      <c r="C3040" t="s">
        <v>3579</v>
      </c>
      <c r="D3040" t="s">
        <v>17</v>
      </c>
      <c r="E3040" t="s">
        <v>304</v>
      </c>
      <c r="F3040" t="s">
        <v>6265</v>
      </c>
      <c r="G3040" t="s">
        <v>9642</v>
      </c>
    </row>
    <row r="3041" spans="1:7" x14ac:dyDescent="0.3">
      <c r="A3041" t="s">
        <v>3505</v>
      </c>
      <c r="B3041" t="s">
        <v>3568</v>
      </c>
      <c r="C3041" t="s">
        <v>3579</v>
      </c>
      <c r="D3041" t="s">
        <v>17</v>
      </c>
      <c r="E3041" t="s">
        <v>305</v>
      </c>
      <c r="F3041" t="s">
        <v>6272</v>
      </c>
      <c r="G3041" t="s">
        <v>9643</v>
      </c>
    </row>
    <row r="3042" spans="1:7" x14ac:dyDescent="0.3">
      <c r="A3042" t="s">
        <v>3506</v>
      </c>
      <c r="B3042" t="s">
        <v>3568</v>
      </c>
      <c r="C3042" t="s">
        <v>3579</v>
      </c>
      <c r="D3042" t="s">
        <v>17</v>
      </c>
      <c r="E3042" t="s">
        <v>306</v>
      </c>
      <c r="F3042" t="s">
        <v>6292</v>
      </c>
      <c r="G3042" t="s">
        <v>9644</v>
      </c>
    </row>
    <row r="3043" spans="1:7" x14ac:dyDescent="0.3">
      <c r="A3043" t="s">
        <v>3507</v>
      </c>
      <c r="B3043" t="s">
        <v>3568</v>
      </c>
      <c r="C3043" t="s">
        <v>3579</v>
      </c>
      <c r="D3043" t="s">
        <v>17</v>
      </c>
      <c r="E3043" t="s">
        <v>307</v>
      </c>
      <c r="F3043" t="s">
        <v>6294</v>
      </c>
      <c r="G3043" t="s">
        <v>9645</v>
      </c>
    </row>
    <row r="3044" spans="1:7" x14ac:dyDescent="0.3">
      <c r="A3044" t="s">
        <v>3508</v>
      </c>
      <c r="B3044" t="s">
        <v>3568</v>
      </c>
      <c r="C3044" t="s">
        <v>3579</v>
      </c>
      <c r="D3044" t="s">
        <v>17</v>
      </c>
      <c r="E3044" t="s">
        <v>308</v>
      </c>
      <c r="F3044" t="s">
        <v>6299</v>
      </c>
      <c r="G3044" t="s">
        <v>9646</v>
      </c>
    </row>
    <row r="3045" spans="1:7" x14ac:dyDescent="0.3">
      <c r="A3045" t="s">
        <v>3509</v>
      </c>
      <c r="B3045" t="s">
        <v>3568</v>
      </c>
      <c r="C3045" t="s">
        <v>3579</v>
      </c>
      <c r="D3045" t="s">
        <v>17</v>
      </c>
      <c r="E3045" t="s">
        <v>309</v>
      </c>
      <c r="F3045" t="s">
        <v>6302</v>
      </c>
      <c r="G3045" t="s">
        <v>9647</v>
      </c>
    </row>
    <row r="3046" spans="1:7" x14ac:dyDescent="0.3">
      <c r="A3046" t="s">
        <v>3510</v>
      </c>
      <c r="B3046" t="s">
        <v>3568</v>
      </c>
      <c r="C3046" t="s">
        <v>3579</v>
      </c>
      <c r="D3046" t="s">
        <v>17</v>
      </c>
      <c r="E3046" t="s">
        <v>310</v>
      </c>
      <c r="F3046" t="s">
        <v>6303</v>
      </c>
      <c r="G3046" t="s">
        <v>9648</v>
      </c>
    </row>
    <row r="3047" spans="1:7" x14ac:dyDescent="0.3">
      <c r="A3047" t="s">
        <v>3511</v>
      </c>
      <c r="B3047" t="s">
        <v>3568</v>
      </c>
      <c r="C3047" t="s">
        <v>3579</v>
      </c>
      <c r="D3047" t="s">
        <v>17</v>
      </c>
      <c r="E3047" t="s">
        <v>311</v>
      </c>
      <c r="F3047" t="s">
        <v>6306</v>
      </c>
      <c r="G3047" t="s">
        <v>9649</v>
      </c>
    </row>
    <row r="3048" spans="1:7" x14ac:dyDescent="0.3">
      <c r="A3048" t="s">
        <v>3512</v>
      </c>
      <c r="B3048" t="s">
        <v>3568</v>
      </c>
      <c r="C3048" t="s">
        <v>3579</v>
      </c>
      <c r="D3048" t="s">
        <v>17</v>
      </c>
      <c r="E3048" t="s">
        <v>312</v>
      </c>
      <c r="F3048" t="s">
        <v>6307</v>
      </c>
      <c r="G3048" t="s">
        <v>9650</v>
      </c>
    </row>
    <row r="3049" spans="1:7" x14ac:dyDescent="0.3">
      <c r="A3049" t="s">
        <v>3513</v>
      </c>
      <c r="B3049" t="s">
        <v>3568</v>
      </c>
      <c r="C3049" t="s">
        <v>3579</v>
      </c>
      <c r="D3049" t="s">
        <v>17</v>
      </c>
      <c r="E3049" t="s">
        <v>313</v>
      </c>
      <c r="F3049" t="s">
        <v>6317</v>
      </c>
      <c r="G3049" t="s">
        <v>9651</v>
      </c>
    </row>
    <row r="3050" spans="1:7" x14ac:dyDescent="0.3">
      <c r="A3050" t="s">
        <v>3514</v>
      </c>
      <c r="B3050" t="s">
        <v>3568</v>
      </c>
      <c r="C3050" t="s">
        <v>3579</v>
      </c>
      <c r="D3050" t="s">
        <v>17</v>
      </c>
      <c r="E3050" t="s">
        <v>314</v>
      </c>
      <c r="F3050" t="s">
        <v>6326</v>
      </c>
      <c r="G3050" t="s">
        <v>9652</v>
      </c>
    </row>
    <row r="3051" spans="1:7" x14ac:dyDescent="0.3">
      <c r="A3051" t="s">
        <v>3515</v>
      </c>
      <c r="B3051" t="s">
        <v>3568</v>
      </c>
      <c r="C3051" t="s">
        <v>3579</v>
      </c>
      <c r="D3051" t="s">
        <v>17</v>
      </c>
      <c r="E3051" t="s">
        <v>315</v>
      </c>
      <c r="F3051" t="s">
        <v>6327</v>
      </c>
      <c r="G3051" t="s">
        <v>9653</v>
      </c>
    </row>
    <row r="3052" spans="1:7" x14ac:dyDescent="0.3">
      <c r="A3052" t="s">
        <v>3516</v>
      </c>
      <c r="B3052" t="s">
        <v>3568</v>
      </c>
      <c r="C3052" t="s">
        <v>3579</v>
      </c>
      <c r="D3052" t="s">
        <v>17</v>
      </c>
      <c r="E3052" t="s">
        <v>316</v>
      </c>
      <c r="F3052" t="s">
        <v>6328</v>
      </c>
      <c r="G3052" t="s">
        <v>9654</v>
      </c>
    </row>
    <row r="3053" spans="1:7" x14ac:dyDescent="0.3">
      <c r="A3053" t="s">
        <v>3517</v>
      </c>
      <c r="B3053" t="s">
        <v>3568</v>
      </c>
      <c r="C3053" t="s">
        <v>3579</v>
      </c>
      <c r="D3053" t="s">
        <v>17</v>
      </c>
      <c r="E3053" t="s">
        <v>317</v>
      </c>
      <c r="F3053" t="s">
        <v>6343</v>
      </c>
      <c r="G3053" t="s">
        <v>9655</v>
      </c>
    </row>
    <row r="3054" spans="1:7" x14ac:dyDescent="0.3">
      <c r="A3054" t="s">
        <v>3518</v>
      </c>
      <c r="B3054" t="s">
        <v>3568</v>
      </c>
      <c r="C3054" t="s">
        <v>3579</v>
      </c>
      <c r="D3054" t="s">
        <v>17</v>
      </c>
      <c r="E3054" t="s">
        <v>318</v>
      </c>
      <c r="F3054" t="s">
        <v>6345</v>
      </c>
      <c r="G3054" t="s">
        <v>9656</v>
      </c>
    </row>
    <row r="3055" spans="1:7" x14ac:dyDescent="0.3">
      <c r="A3055" t="s">
        <v>3519</v>
      </c>
      <c r="B3055" t="s">
        <v>3568</v>
      </c>
      <c r="C3055" t="s">
        <v>3579</v>
      </c>
      <c r="D3055" t="s">
        <v>17</v>
      </c>
      <c r="E3055" t="s">
        <v>319</v>
      </c>
      <c r="F3055" t="s">
        <v>6369</v>
      </c>
      <c r="G3055" t="s">
        <v>9657</v>
      </c>
    </row>
    <row r="3056" spans="1:7" x14ac:dyDescent="0.3">
      <c r="A3056" t="s">
        <v>3520</v>
      </c>
      <c r="B3056" t="s">
        <v>3568</v>
      </c>
      <c r="C3056" t="s">
        <v>3579</v>
      </c>
      <c r="D3056" t="s">
        <v>17</v>
      </c>
      <c r="E3056" t="s">
        <v>320</v>
      </c>
      <c r="F3056" t="s">
        <v>6388</v>
      </c>
      <c r="G3056" t="s">
        <v>9658</v>
      </c>
    </row>
    <row r="3057" spans="1:7" x14ac:dyDescent="0.3">
      <c r="A3057" t="s">
        <v>3521</v>
      </c>
      <c r="B3057" t="s">
        <v>3568</v>
      </c>
      <c r="C3057" t="s">
        <v>3579</v>
      </c>
      <c r="D3057" t="s">
        <v>17</v>
      </c>
      <c r="E3057" t="s">
        <v>321</v>
      </c>
      <c r="F3057" t="s">
        <v>6395</v>
      </c>
      <c r="G3057" t="s">
        <v>9659</v>
      </c>
    </row>
    <row r="3058" spans="1:7" x14ac:dyDescent="0.3">
      <c r="A3058" t="s">
        <v>3522</v>
      </c>
      <c r="B3058" t="s">
        <v>3568</v>
      </c>
      <c r="C3058" t="s">
        <v>3579</v>
      </c>
      <c r="D3058" t="s">
        <v>17</v>
      </c>
      <c r="E3058" t="s">
        <v>322</v>
      </c>
      <c r="F3058" t="s">
        <v>6411</v>
      </c>
      <c r="G3058" t="s">
        <v>9660</v>
      </c>
    </row>
    <row r="3059" spans="1:7" x14ac:dyDescent="0.3">
      <c r="A3059" t="s">
        <v>3523</v>
      </c>
      <c r="B3059" t="s">
        <v>3568</v>
      </c>
      <c r="C3059" t="s">
        <v>3579</v>
      </c>
      <c r="D3059" t="s">
        <v>17</v>
      </c>
      <c r="E3059" t="s">
        <v>323</v>
      </c>
      <c r="F3059" t="s">
        <v>6414</v>
      </c>
      <c r="G3059" t="s">
        <v>9661</v>
      </c>
    </row>
    <row r="3060" spans="1:7" x14ac:dyDescent="0.3">
      <c r="A3060" t="s">
        <v>3524</v>
      </c>
      <c r="B3060" t="s">
        <v>3568</v>
      </c>
      <c r="C3060" t="s">
        <v>3579</v>
      </c>
      <c r="D3060" t="s">
        <v>17</v>
      </c>
      <c r="E3060" t="s">
        <v>324</v>
      </c>
      <c r="F3060" t="s">
        <v>6432</v>
      </c>
      <c r="G3060" t="s">
        <v>9662</v>
      </c>
    </row>
    <row r="3061" spans="1:7" x14ac:dyDescent="0.3">
      <c r="A3061" t="s">
        <v>3525</v>
      </c>
      <c r="B3061" t="s">
        <v>3568</v>
      </c>
      <c r="C3061" t="s">
        <v>3579</v>
      </c>
      <c r="D3061" t="s">
        <v>17</v>
      </c>
      <c r="E3061" t="s">
        <v>325</v>
      </c>
      <c r="F3061" t="s">
        <v>6439</v>
      </c>
      <c r="G3061" t="s">
        <v>9663</v>
      </c>
    </row>
    <row r="3062" spans="1:7" x14ac:dyDescent="0.3">
      <c r="A3062" t="s">
        <v>3526</v>
      </c>
      <c r="B3062" t="s">
        <v>3568</v>
      </c>
      <c r="C3062" t="s">
        <v>3579</v>
      </c>
      <c r="D3062" t="s">
        <v>17</v>
      </c>
      <c r="E3062" t="s">
        <v>18</v>
      </c>
      <c r="F3062" t="s">
        <v>6445</v>
      </c>
      <c r="G3062" t="s">
        <v>9664</v>
      </c>
    </row>
    <row r="3063" spans="1:7" x14ac:dyDescent="0.3">
      <c r="A3063" t="s">
        <v>3527</v>
      </c>
      <c r="B3063" t="s">
        <v>3568</v>
      </c>
      <c r="C3063" t="s">
        <v>3579</v>
      </c>
      <c r="D3063" t="s">
        <v>17</v>
      </c>
      <c r="E3063" t="s">
        <v>326</v>
      </c>
      <c r="F3063" t="s">
        <v>6447</v>
      </c>
      <c r="G3063" t="s">
        <v>9665</v>
      </c>
    </row>
    <row r="3064" spans="1:7" x14ac:dyDescent="0.3">
      <c r="A3064" t="s">
        <v>3528</v>
      </c>
      <c r="B3064" t="s">
        <v>3568</v>
      </c>
      <c r="C3064" t="s">
        <v>3579</v>
      </c>
      <c r="D3064" t="s">
        <v>17</v>
      </c>
      <c r="E3064" t="s">
        <v>327</v>
      </c>
      <c r="F3064" t="s">
        <v>6473</v>
      </c>
      <c r="G3064" t="s">
        <v>9666</v>
      </c>
    </row>
    <row r="3065" spans="1:7" x14ac:dyDescent="0.3">
      <c r="A3065" t="s">
        <v>3529</v>
      </c>
      <c r="B3065" t="s">
        <v>3568</v>
      </c>
      <c r="C3065" t="s">
        <v>3579</v>
      </c>
      <c r="D3065" t="s">
        <v>17</v>
      </c>
      <c r="E3065" t="s">
        <v>328</v>
      </c>
      <c r="F3065" t="s">
        <v>6476</v>
      </c>
      <c r="G3065" t="s">
        <v>9667</v>
      </c>
    </row>
    <row r="3066" spans="1:7" x14ac:dyDescent="0.3">
      <c r="A3066" t="s">
        <v>3530</v>
      </c>
      <c r="B3066" t="s">
        <v>3568</v>
      </c>
      <c r="C3066" t="s">
        <v>3579</v>
      </c>
      <c r="D3066" t="s">
        <v>17</v>
      </c>
      <c r="E3066" t="s">
        <v>329</v>
      </c>
      <c r="F3066" t="s">
        <v>6483</v>
      </c>
      <c r="G3066" t="s">
        <v>9668</v>
      </c>
    </row>
    <row r="3067" spans="1:7" x14ac:dyDescent="0.3">
      <c r="A3067" t="s">
        <v>3531</v>
      </c>
      <c r="B3067" t="s">
        <v>3568</v>
      </c>
      <c r="C3067" t="s">
        <v>3579</v>
      </c>
      <c r="D3067" t="s">
        <v>17</v>
      </c>
      <c r="E3067" t="s">
        <v>330</v>
      </c>
      <c r="F3067" t="s">
        <v>6523</v>
      </c>
      <c r="G3067" t="s">
        <v>9669</v>
      </c>
    </row>
    <row r="3068" spans="1:7" x14ac:dyDescent="0.3">
      <c r="A3068" t="s">
        <v>3532</v>
      </c>
      <c r="B3068" t="s">
        <v>3568</v>
      </c>
      <c r="C3068" t="s">
        <v>3579</v>
      </c>
      <c r="D3068" t="s">
        <v>17</v>
      </c>
      <c r="E3068" t="s">
        <v>331</v>
      </c>
      <c r="F3068" t="s">
        <v>6415</v>
      </c>
      <c r="G3068" t="s">
        <v>9670</v>
      </c>
    </row>
    <row r="3069" spans="1:7" x14ac:dyDescent="0.3">
      <c r="A3069" t="s">
        <v>3533</v>
      </c>
      <c r="B3069" t="s">
        <v>3568</v>
      </c>
      <c r="C3069" t="s">
        <v>3579</v>
      </c>
      <c r="D3069" t="s">
        <v>17</v>
      </c>
      <c r="E3069" t="s">
        <v>332</v>
      </c>
      <c r="F3069" t="s">
        <v>6404</v>
      </c>
      <c r="G3069" t="s">
        <v>9671</v>
      </c>
    </row>
    <row r="3070" spans="1:7" x14ac:dyDescent="0.3">
      <c r="A3070" t="s">
        <v>3534</v>
      </c>
      <c r="B3070" t="s">
        <v>3568</v>
      </c>
      <c r="C3070" t="s">
        <v>3579</v>
      </c>
      <c r="D3070" t="s">
        <v>17</v>
      </c>
      <c r="E3070" t="s">
        <v>333</v>
      </c>
      <c r="F3070" t="s">
        <v>6474</v>
      </c>
      <c r="G3070" t="s">
        <v>9672</v>
      </c>
    </row>
    <row r="3071" spans="1:7" x14ac:dyDescent="0.3">
      <c r="A3071" t="s">
        <v>3535</v>
      </c>
      <c r="B3071" t="s">
        <v>3568</v>
      </c>
      <c r="C3071" t="s">
        <v>3579</v>
      </c>
      <c r="D3071" t="s">
        <v>17</v>
      </c>
      <c r="E3071" t="s">
        <v>334</v>
      </c>
      <c r="F3071" t="s">
        <v>6241</v>
      </c>
      <c r="G3071" t="s">
        <v>9673</v>
      </c>
    </row>
    <row r="3072" spans="1:7" x14ac:dyDescent="0.3">
      <c r="A3072" t="s">
        <v>3536</v>
      </c>
      <c r="B3072" t="s">
        <v>3568</v>
      </c>
      <c r="C3072" t="s">
        <v>3579</v>
      </c>
      <c r="D3072" t="s">
        <v>17</v>
      </c>
      <c r="E3072" t="s">
        <v>335</v>
      </c>
      <c r="F3072" t="s">
        <v>6314</v>
      </c>
      <c r="G3072" t="s">
        <v>9674</v>
      </c>
    </row>
    <row r="3073" spans="1:7" x14ac:dyDescent="0.3">
      <c r="A3073" t="s">
        <v>3537</v>
      </c>
      <c r="B3073" t="s">
        <v>3568</v>
      </c>
      <c r="C3073" t="s">
        <v>3579</v>
      </c>
      <c r="D3073" t="s">
        <v>17</v>
      </c>
      <c r="E3073" t="s">
        <v>336</v>
      </c>
      <c r="F3073" t="s">
        <v>6501</v>
      </c>
      <c r="G3073" t="s">
        <v>9675</v>
      </c>
    </row>
    <row r="3074" spans="1:7" x14ac:dyDescent="0.3">
      <c r="A3074" t="s">
        <v>3538</v>
      </c>
      <c r="B3074" t="s">
        <v>3568</v>
      </c>
      <c r="C3074" t="s">
        <v>3579</v>
      </c>
      <c r="D3074" t="s">
        <v>17</v>
      </c>
      <c r="E3074" t="s">
        <v>337</v>
      </c>
      <c r="F3074" t="s">
        <v>6463</v>
      </c>
      <c r="G3074" t="s">
        <v>9676</v>
      </c>
    </row>
    <row r="3075" spans="1:7" x14ac:dyDescent="0.3">
      <c r="A3075" t="s">
        <v>3539</v>
      </c>
      <c r="B3075" t="s">
        <v>3568</v>
      </c>
      <c r="C3075" t="s">
        <v>3579</v>
      </c>
      <c r="D3075" t="s">
        <v>17</v>
      </c>
      <c r="E3075" t="s">
        <v>338</v>
      </c>
      <c r="F3075" t="s">
        <v>6196</v>
      </c>
      <c r="G3075" t="s">
        <v>9677</v>
      </c>
    </row>
    <row r="3076" spans="1:7" x14ac:dyDescent="0.3">
      <c r="A3076" t="s">
        <v>3540</v>
      </c>
      <c r="B3076" t="s">
        <v>3568</v>
      </c>
      <c r="C3076" t="s">
        <v>3579</v>
      </c>
      <c r="D3076" t="s">
        <v>17</v>
      </c>
      <c r="E3076" t="s">
        <v>339</v>
      </c>
      <c r="F3076" t="s">
        <v>6205</v>
      </c>
      <c r="G3076" t="s">
        <v>9678</v>
      </c>
    </row>
    <row r="3077" spans="1:7" x14ac:dyDescent="0.3">
      <c r="A3077" t="s">
        <v>3541</v>
      </c>
      <c r="B3077" t="s">
        <v>3568</v>
      </c>
      <c r="C3077" t="s">
        <v>3579</v>
      </c>
      <c r="D3077" t="s">
        <v>17</v>
      </c>
      <c r="E3077" t="s">
        <v>340</v>
      </c>
      <c r="F3077" t="s">
        <v>6380</v>
      </c>
      <c r="G3077" t="s">
        <v>9679</v>
      </c>
    </row>
    <row r="3078" spans="1:7" x14ac:dyDescent="0.3">
      <c r="A3078" t="s">
        <v>3542</v>
      </c>
      <c r="B3078" t="s">
        <v>3568</v>
      </c>
      <c r="C3078" t="s">
        <v>3579</v>
      </c>
      <c r="D3078" t="s">
        <v>17</v>
      </c>
      <c r="E3078" t="s">
        <v>341</v>
      </c>
      <c r="F3078" t="s">
        <v>6355</v>
      </c>
      <c r="G3078" t="s">
        <v>9680</v>
      </c>
    </row>
    <row r="3079" spans="1:7" x14ac:dyDescent="0.3">
      <c r="A3079" t="s">
        <v>3543</v>
      </c>
      <c r="B3079" t="s">
        <v>3568</v>
      </c>
      <c r="C3079" t="s">
        <v>3579</v>
      </c>
      <c r="D3079" t="s">
        <v>17</v>
      </c>
      <c r="E3079" t="s">
        <v>342</v>
      </c>
      <c r="F3079" t="s">
        <v>6185</v>
      </c>
      <c r="G3079" t="s">
        <v>9681</v>
      </c>
    </row>
    <row r="3080" spans="1:7" x14ac:dyDescent="0.3">
      <c r="A3080" t="s">
        <v>3544</v>
      </c>
      <c r="B3080" t="s">
        <v>3568</v>
      </c>
      <c r="C3080" t="s">
        <v>3579</v>
      </c>
      <c r="D3080" t="s">
        <v>17</v>
      </c>
      <c r="E3080" t="s">
        <v>343</v>
      </c>
      <c r="F3080" t="s">
        <v>6256</v>
      </c>
      <c r="G3080" t="s">
        <v>9682</v>
      </c>
    </row>
    <row r="3081" spans="1:7" x14ac:dyDescent="0.3">
      <c r="A3081" t="s">
        <v>3545</v>
      </c>
      <c r="B3081" t="s">
        <v>3568</v>
      </c>
      <c r="C3081" t="s">
        <v>3579</v>
      </c>
      <c r="D3081" t="s">
        <v>17</v>
      </c>
      <c r="E3081" t="s">
        <v>344</v>
      </c>
      <c r="F3081" t="s">
        <v>6349</v>
      </c>
      <c r="G3081" t="s">
        <v>9683</v>
      </c>
    </row>
    <row r="3082" spans="1:7" x14ac:dyDescent="0.3">
      <c r="A3082" t="s">
        <v>3546</v>
      </c>
      <c r="B3082" t="s">
        <v>3568</v>
      </c>
      <c r="C3082" t="s">
        <v>3579</v>
      </c>
      <c r="D3082" t="s">
        <v>17</v>
      </c>
      <c r="E3082" t="s">
        <v>345</v>
      </c>
      <c r="F3082" t="s">
        <v>6479</v>
      </c>
      <c r="G3082" t="s">
        <v>9684</v>
      </c>
    </row>
    <row r="3083" spans="1:7" x14ac:dyDescent="0.3">
      <c r="A3083" t="s">
        <v>3547</v>
      </c>
      <c r="B3083" t="s">
        <v>3568</v>
      </c>
      <c r="C3083" t="s">
        <v>3579</v>
      </c>
      <c r="D3083" t="s">
        <v>17</v>
      </c>
      <c r="E3083" t="s">
        <v>346</v>
      </c>
      <c r="F3083" t="s">
        <v>6493</v>
      </c>
      <c r="G3083" t="s">
        <v>9685</v>
      </c>
    </row>
    <row r="3084" spans="1:7" x14ac:dyDescent="0.3">
      <c r="A3084" t="s">
        <v>3548</v>
      </c>
      <c r="B3084" t="s">
        <v>3568</v>
      </c>
      <c r="C3084" t="s">
        <v>3579</v>
      </c>
      <c r="D3084" t="s">
        <v>17</v>
      </c>
      <c r="E3084" t="s">
        <v>347</v>
      </c>
      <c r="F3084" t="s">
        <v>6267</v>
      </c>
      <c r="G3084" t="s">
        <v>9686</v>
      </c>
    </row>
    <row r="3085" spans="1:7" x14ac:dyDescent="0.3">
      <c r="A3085" t="s">
        <v>3549</v>
      </c>
      <c r="B3085" t="s">
        <v>3568</v>
      </c>
      <c r="C3085" t="s">
        <v>3579</v>
      </c>
      <c r="D3085" t="s">
        <v>17</v>
      </c>
      <c r="E3085" t="s">
        <v>348</v>
      </c>
      <c r="F3085" t="s">
        <v>6296</v>
      </c>
      <c r="G3085" t="s">
        <v>9687</v>
      </c>
    </row>
    <row r="3086" spans="1:7" x14ac:dyDescent="0.3">
      <c r="A3086" t="s">
        <v>3550</v>
      </c>
      <c r="B3086" t="s">
        <v>3568</v>
      </c>
      <c r="C3086" t="s">
        <v>3579</v>
      </c>
      <c r="D3086" t="s">
        <v>17</v>
      </c>
      <c r="E3086" t="s">
        <v>349</v>
      </c>
      <c r="F3086" t="s">
        <v>6376</v>
      </c>
      <c r="G3086" t="s">
        <v>9688</v>
      </c>
    </row>
    <row r="3087" spans="1:7" x14ac:dyDescent="0.3">
      <c r="A3087" t="s">
        <v>3551</v>
      </c>
      <c r="B3087" t="s">
        <v>3568</v>
      </c>
      <c r="C3087" t="s">
        <v>3579</v>
      </c>
      <c r="D3087" t="s">
        <v>17</v>
      </c>
      <c r="E3087" t="s">
        <v>350</v>
      </c>
      <c r="F3087" t="s">
        <v>6394</v>
      </c>
      <c r="G3087" t="s">
        <v>9689</v>
      </c>
    </row>
    <row r="3088" spans="1:7" x14ac:dyDescent="0.3">
      <c r="A3088" t="s">
        <v>3552</v>
      </c>
      <c r="B3088" t="s">
        <v>3568</v>
      </c>
      <c r="C3088" t="s">
        <v>3579</v>
      </c>
      <c r="D3088" t="s">
        <v>17</v>
      </c>
      <c r="E3088" t="s">
        <v>351</v>
      </c>
      <c r="F3088" t="s">
        <v>6512</v>
      </c>
      <c r="G3088" t="s">
        <v>9690</v>
      </c>
    </row>
    <row r="3089" spans="1:7" x14ac:dyDescent="0.3">
      <c r="A3089" t="s">
        <v>3553</v>
      </c>
      <c r="B3089" t="s">
        <v>3568</v>
      </c>
      <c r="C3089" t="s">
        <v>3579</v>
      </c>
      <c r="D3089" t="s">
        <v>17</v>
      </c>
      <c r="E3089" t="s">
        <v>352</v>
      </c>
      <c r="F3089" t="s">
        <v>6253</v>
      </c>
      <c r="G3089" t="s">
        <v>9691</v>
      </c>
    </row>
    <row r="3090" spans="1:7" x14ac:dyDescent="0.3">
      <c r="A3090" t="s">
        <v>3554</v>
      </c>
      <c r="B3090" t="s">
        <v>3568</v>
      </c>
      <c r="C3090" t="s">
        <v>3579</v>
      </c>
      <c r="D3090" t="s">
        <v>17</v>
      </c>
      <c r="E3090" t="s">
        <v>353</v>
      </c>
      <c r="F3090" t="s">
        <v>6315</v>
      </c>
      <c r="G3090" t="s">
        <v>9692</v>
      </c>
    </row>
    <row r="3091" spans="1:7" x14ac:dyDescent="0.3">
      <c r="A3091" t="s">
        <v>3555</v>
      </c>
      <c r="B3091" t="s">
        <v>3568</v>
      </c>
      <c r="C3091" t="s">
        <v>3579</v>
      </c>
      <c r="D3091" t="s">
        <v>17</v>
      </c>
      <c r="E3091" t="s">
        <v>28</v>
      </c>
      <c r="F3091" t="s">
        <v>6336</v>
      </c>
      <c r="G3091" t="s">
        <v>9693</v>
      </c>
    </row>
    <row r="3092" spans="1:7" x14ac:dyDescent="0.3">
      <c r="A3092" t="s">
        <v>3556</v>
      </c>
      <c r="B3092" t="s">
        <v>3568</v>
      </c>
      <c r="C3092" t="s">
        <v>3579</v>
      </c>
      <c r="D3092" t="s">
        <v>17</v>
      </c>
      <c r="E3092" t="s">
        <v>354</v>
      </c>
      <c r="F3092" t="s">
        <v>6344</v>
      </c>
      <c r="G3092" t="s">
        <v>9694</v>
      </c>
    </row>
    <row r="3093" spans="1:7" x14ac:dyDescent="0.3">
      <c r="A3093" t="s">
        <v>3557</v>
      </c>
      <c r="B3093" t="s">
        <v>3568</v>
      </c>
      <c r="C3093" t="s">
        <v>3579</v>
      </c>
      <c r="D3093" t="s">
        <v>17</v>
      </c>
      <c r="E3093" t="s">
        <v>355</v>
      </c>
      <c r="F3093" t="s">
        <v>6350</v>
      </c>
      <c r="G3093" t="s">
        <v>9695</v>
      </c>
    </row>
    <row r="3094" spans="1:7" x14ac:dyDescent="0.3">
      <c r="A3094" t="s">
        <v>3558</v>
      </c>
      <c r="B3094" t="s">
        <v>3568</v>
      </c>
      <c r="C3094" t="s">
        <v>3579</v>
      </c>
      <c r="D3094" t="s">
        <v>17</v>
      </c>
      <c r="E3094" t="s">
        <v>356</v>
      </c>
      <c r="F3094" t="s">
        <v>6379</v>
      </c>
      <c r="G3094" t="s">
        <v>9696</v>
      </c>
    </row>
    <row r="3095" spans="1:7" x14ac:dyDescent="0.3">
      <c r="A3095" t="s">
        <v>3559</v>
      </c>
      <c r="B3095" t="s">
        <v>3568</v>
      </c>
      <c r="C3095" t="s">
        <v>3579</v>
      </c>
      <c r="D3095" t="s">
        <v>17</v>
      </c>
      <c r="E3095" t="s">
        <v>357</v>
      </c>
      <c r="F3095" t="s">
        <v>6383</v>
      </c>
      <c r="G3095" t="s">
        <v>9697</v>
      </c>
    </row>
    <row r="3096" spans="1:7" x14ac:dyDescent="0.3">
      <c r="A3096" t="s">
        <v>3560</v>
      </c>
      <c r="B3096" t="s">
        <v>3568</v>
      </c>
      <c r="C3096" t="s">
        <v>3579</v>
      </c>
      <c r="D3096" t="s">
        <v>17</v>
      </c>
      <c r="E3096" t="s">
        <v>358</v>
      </c>
      <c r="F3096" t="s">
        <v>6309</v>
      </c>
      <c r="G3096" t="s">
        <v>9698</v>
      </c>
    </row>
    <row r="3097" spans="1:7" x14ac:dyDescent="0.3">
      <c r="A3097" t="s">
        <v>3561</v>
      </c>
      <c r="B3097" t="s">
        <v>3568</v>
      </c>
      <c r="C3097" t="s">
        <v>3579</v>
      </c>
      <c r="D3097" t="s">
        <v>17</v>
      </c>
      <c r="E3097" t="s">
        <v>359</v>
      </c>
      <c r="F3097" t="s">
        <v>6279</v>
      </c>
      <c r="G3097" t="s">
        <v>9699</v>
      </c>
    </row>
    <row r="3098" spans="1:7" x14ac:dyDescent="0.3">
      <c r="A3098" t="s">
        <v>3562</v>
      </c>
      <c r="B3098" t="s">
        <v>3568</v>
      </c>
      <c r="C3098" t="s">
        <v>3579</v>
      </c>
      <c r="D3098" t="s">
        <v>17</v>
      </c>
      <c r="E3098" t="s">
        <v>360</v>
      </c>
      <c r="F3098" t="s">
        <v>6310</v>
      </c>
      <c r="G3098" t="s">
        <v>9700</v>
      </c>
    </row>
    <row r="3099" spans="1:7" x14ac:dyDescent="0.3">
      <c r="A3099" t="s">
        <v>3563</v>
      </c>
      <c r="B3099" t="s">
        <v>3568</v>
      </c>
      <c r="C3099" t="s">
        <v>3579</v>
      </c>
      <c r="D3099" t="s">
        <v>17</v>
      </c>
      <c r="E3099" t="s">
        <v>361</v>
      </c>
      <c r="F3099" t="s">
        <v>6452</v>
      </c>
      <c r="G3099" t="s">
        <v>9701</v>
      </c>
    </row>
    <row r="3100" spans="1:7" x14ac:dyDescent="0.3">
      <c r="A3100" t="s">
        <v>3564</v>
      </c>
      <c r="B3100" t="s">
        <v>3568</v>
      </c>
      <c r="C3100" t="s">
        <v>3579</v>
      </c>
      <c r="D3100" t="s">
        <v>17</v>
      </c>
      <c r="E3100" t="s">
        <v>362</v>
      </c>
      <c r="F3100" t="s">
        <v>6195</v>
      </c>
      <c r="G3100" t="s">
        <v>9702</v>
      </c>
    </row>
    <row r="3101" spans="1:7" x14ac:dyDescent="0.3">
      <c r="A3101" t="s">
        <v>3565</v>
      </c>
      <c r="B3101" t="s">
        <v>3568</v>
      </c>
      <c r="C3101" t="s">
        <v>3579</v>
      </c>
      <c r="D3101" t="s">
        <v>17</v>
      </c>
      <c r="E3101" t="s">
        <v>363</v>
      </c>
      <c r="F3101" t="s">
        <v>6207</v>
      </c>
      <c r="G3101" t="s">
        <v>9703</v>
      </c>
    </row>
    <row r="3102" spans="1:7" x14ac:dyDescent="0.3">
      <c r="A3102" t="s">
        <v>3566</v>
      </c>
      <c r="B3102" t="s">
        <v>3568</v>
      </c>
      <c r="C3102" t="s">
        <v>3579</v>
      </c>
      <c r="D3102" t="s">
        <v>17</v>
      </c>
      <c r="E3102" t="s">
        <v>364</v>
      </c>
      <c r="F3102" t="s">
        <v>6426</v>
      </c>
      <c r="G3102" t="s">
        <v>9704</v>
      </c>
    </row>
    <row r="3103" spans="1:7" x14ac:dyDescent="0.3">
      <c r="A3103" t="s">
        <v>3567</v>
      </c>
      <c r="B3103" t="s">
        <v>3568</v>
      </c>
      <c r="C3103" t="s">
        <v>3579</v>
      </c>
      <c r="D3103" t="s">
        <v>17</v>
      </c>
      <c r="E3103" t="s">
        <v>365</v>
      </c>
      <c r="F3103" t="s">
        <v>6281</v>
      </c>
      <c r="G3103" t="s">
        <v>9705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C476-3F9F-4197-BB18-4AEB96A9D3D7}">
  <sheetPr>
    <tabColor rgb="FF00B050"/>
  </sheetPr>
  <dimension ref="A8:AA3100"/>
  <sheetViews>
    <sheetView showGridLines="0" workbookViewId="0">
      <pane xSplit="1" ySplit="10" topLeftCell="B439" activePane="bottomRight" state="frozen"/>
      <selection pane="topRight" activeCell="B1" sqref="B1"/>
      <selection pane="bottomLeft" activeCell="A2" sqref="A2"/>
      <selection pane="bottomRight" activeCell="F445" sqref="F445"/>
    </sheetView>
  </sheetViews>
  <sheetFormatPr baseColWidth="10" defaultRowHeight="14.4" x14ac:dyDescent="0.3"/>
  <cols>
    <col min="1" max="1" width="5.33203125" style="2" customWidth="1"/>
    <col min="2" max="2" width="5.5546875" customWidth="1"/>
    <col min="3" max="3" width="11.5546875" customWidth="1"/>
    <col min="4" max="4" width="7.109375" bestFit="1" customWidth="1"/>
    <col min="5" max="5" width="5.44140625" customWidth="1"/>
    <col min="6" max="6" width="9.33203125" customWidth="1"/>
    <col min="7" max="7" width="10.109375" customWidth="1"/>
    <col min="8" max="8" width="8.21875" customWidth="1"/>
    <col min="9" max="9" width="11.44140625" style="2" customWidth="1"/>
    <col min="10" max="10" width="14.6640625" style="2" bestFit="1" customWidth="1"/>
    <col min="11" max="11" width="14.44140625" customWidth="1"/>
    <col min="12" max="12" width="12.109375" customWidth="1"/>
    <col min="13" max="13" width="10.88671875" customWidth="1"/>
    <col min="14" max="14" width="18.5546875" customWidth="1"/>
    <col min="15" max="15" width="31.44140625" customWidth="1"/>
    <col min="16" max="16" width="21.109375" customWidth="1"/>
    <col min="17" max="17" width="15.33203125" customWidth="1"/>
    <col min="18" max="18" width="8.88671875" customWidth="1"/>
    <col min="19" max="19" width="36.77734375" style="1" customWidth="1"/>
    <col min="20" max="20" width="12.77734375" bestFit="1" customWidth="1"/>
    <col min="21" max="21" width="6.33203125" bestFit="1" customWidth="1"/>
    <col min="22" max="22" width="9.33203125" bestFit="1" customWidth="1"/>
    <col min="23" max="23" width="9.6640625" bestFit="1" customWidth="1"/>
    <col min="24" max="24" width="8.109375" bestFit="1" customWidth="1"/>
    <col min="25" max="25" width="11.109375" bestFit="1" customWidth="1"/>
    <col min="26" max="26" width="7" bestFit="1" customWidth="1"/>
    <col min="27" max="27" width="10.21875" bestFit="1" customWidth="1"/>
  </cols>
  <sheetData>
    <row r="8" spans="1:27" ht="12" customHeight="1" x14ac:dyDescent="0.3"/>
    <row r="9" spans="1:27" ht="15" customHeight="1" x14ac:dyDescent="0.3">
      <c r="L9" s="56">
        <f>+SUBTOTAL(3,Enfermedades_Mundiales[id])</f>
        <v>3090</v>
      </c>
      <c r="M9" s="57">
        <f>+COUNTA(A11:A1048576)</f>
        <v>3090</v>
      </c>
    </row>
    <row r="10" spans="1:27" ht="19.2" customHeight="1" x14ac:dyDescent="0.3">
      <c r="A10" s="7" t="s">
        <v>0</v>
      </c>
      <c r="B10" s="8" t="s">
        <v>384</v>
      </c>
      <c r="C10" s="8" t="s">
        <v>1</v>
      </c>
      <c r="D10" s="8" t="s">
        <v>2</v>
      </c>
      <c r="E10" s="9" t="s">
        <v>366</v>
      </c>
      <c r="F10" s="8" t="s">
        <v>3</v>
      </c>
      <c r="G10" s="8" t="s">
        <v>4</v>
      </c>
      <c r="H10" s="7" t="s">
        <v>5</v>
      </c>
      <c r="I10" s="7" t="s">
        <v>6</v>
      </c>
      <c r="J10" s="10" t="s">
        <v>23</v>
      </c>
      <c r="K10" s="10" t="s">
        <v>24</v>
      </c>
      <c r="L10" s="8" t="s">
        <v>7</v>
      </c>
      <c r="M10" s="8" t="s">
        <v>8</v>
      </c>
      <c r="N10" s="8" t="s">
        <v>9</v>
      </c>
      <c r="O10" s="8" t="s">
        <v>10</v>
      </c>
      <c r="P10" s="8" t="s">
        <v>11</v>
      </c>
      <c r="Q10" s="8" t="s">
        <v>12</v>
      </c>
      <c r="R10" s="8" t="s">
        <v>13</v>
      </c>
      <c r="S10" s="8" t="s">
        <v>20</v>
      </c>
      <c r="T10" s="11" t="s">
        <v>383</v>
      </c>
      <c r="U10" s="3" t="s">
        <v>385</v>
      </c>
      <c r="V10" s="19" t="s">
        <v>395</v>
      </c>
      <c r="W10" s="19" t="s">
        <v>396</v>
      </c>
      <c r="X10" s="19" t="s">
        <v>388</v>
      </c>
      <c r="Y10" s="19" t="s">
        <v>389</v>
      </c>
      <c r="Z10" s="19" t="s">
        <v>392</v>
      </c>
      <c r="AA10" s="19" t="s">
        <v>391</v>
      </c>
    </row>
    <row r="11" spans="1:27" ht="36" x14ac:dyDescent="0.3">
      <c r="A11" s="37" t="s">
        <v>393</v>
      </c>
      <c r="B11" s="12">
        <v>360</v>
      </c>
      <c r="C11" s="13" t="s">
        <v>400</v>
      </c>
      <c r="D11" s="13" t="s">
        <v>401</v>
      </c>
      <c r="E11" s="20">
        <v>0</v>
      </c>
      <c r="F11" s="13" t="s">
        <v>406</v>
      </c>
      <c r="G11" s="13" t="s">
        <v>408</v>
      </c>
      <c r="H11" s="35" t="s">
        <v>19</v>
      </c>
      <c r="I11" s="36" t="s">
        <v>14</v>
      </c>
      <c r="J11" s="12" t="s">
        <v>407</v>
      </c>
      <c r="K11" s="12" t="s">
        <v>406</v>
      </c>
      <c r="L11" s="12" t="s">
        <v>403</v>
      </c>
      <c r="M11" s="12" t="s">
        <v>404</v>
      </c>
      <c r="N11" s="38" t="s">
        <v>402</v>
      </c>
      <c r="O11" s="15" t="s">
        <v>409</v>
      </c>
      <c r="P11" s="67"/>
      <c r="Q11" s="15" t="s">
        <v>410</v>
      </c>
      <c r="R11" s="15"/>
      <c r="S11" s="28" t="s">
        <v>405</v>
      </c>
      <c r="T11" s="17">
        <v>100200300</v>
      </c>
      <c r="U11" s="26" t="s">
        <v>399</v>
      </c>
      <c r="V11" s="21" t="str">
        <f>+Enfermedades_Mundiales[[#This Row],[idcoleccion]]&amp;"-"&amp;Enfermedades_Mundiales[[#This Row],[id]]</f>
        <v>360-0001</v>
      </c>
      <c r="W11" s="21">
        <f>+VLOOKUP(Enfermedades_Mundiales[[#This Row],[Filtro URL]],Estructura!$X$4:$Y$366,2,0)</f>
        <v>36100000</v>
      </c>
      <c r="X11" s="21" t="str">
        <f>+VLOOKUP(Enfermedades_Mundiales[[#This Row],[tema]],Estructura!$A$4:$C$18,3,0)</f>
        <v>T-361</v>
      </c>
      <c r="Y11" s="21" t="str">
        <f>+VLOOKUP(Enfermedades_Mundiales[[#This Row],[contenido]],Estructura!$E$4:$G$18,3,0)</f>
        <v>C-361</v>
      </c>
      <c r="Z11" s="21" t="str">
        <f>+VLOOKUP(Enfermedades_Mundiales[[#This Row],[Filtro Integrado]],Estructura!$M$4:$O$367,3,0)</f>
        <v>FI-363</v>
      </c>
      <c r="AA11" s="21" t="str">
        <f>+VLOOKUP(Enfermedades_Mundiales[[#This Row],[Muestra]],Estructura!$Q$4:$S$194,3,0)</f>
        <v>M-361</v>
      </c>
    </row>
    <row r="12" spans="1:27" ht="36" x14ac:dyDescent="0.3">
      <c r="A12" s="37" t="s">
        <v>394</v>
      </c>
      <c r="B12" s="12">
        <f>+B11</f>
        <v>360</v>
      </c>
      <c r="C12" s="13" t="str">
        <f>+C11</f>
        <v>Enfermedades Mundiales</v>
      </c>
      <c r="D12" s="13" t="str">
        <f>+D11</f>
        <v>Salud</v>
      </c>
      <c r="E12" s="20">
        <v>0</v>
      </c>
      <c r="F12" s="13" t="s">
        <v>414</v>
      </c>
      <c r="G12" s="13" t="s">
        <v>408</v>
      </c>
      <c r="H12" s="35" t="s">
        <v>19</v>
      </c>
      <c r="I12" s="36" t="s">
        <v>14</v>
      </c>
      <c r="J12" s="12" t="s">
        <v>15</v>
      </c>
      <c r="K12" s="12" t="s">
        <v>416</v>
      </c>
      <c r="L12" s="12" t="str">
        <f>+L11</f>
        <v>Periodo 2020-2021</v>
      </c>
      <c r="M12" s="12" t="s">
        <v>435</v>
      </c>
      <c r="N12" s="38" t="str">
        <f>+N11</f>
        <v>Ministerio de Ciencias, Tecnología, Conocimiento e Innovación</v>
      </c>
      <c r="O12" s="15" t="s">
        <v>434</v>
      </c>
      <c r="P12" s="67"/>
      <c r="Q12" s="15" t="s">
        <v>415</v>
      </c>
      <c r="R12" s="15"/>
      <c r="S12" s="28" t="s">
        <v>413</v>
      </c>
      <c r="T12" s="17">
        <v>100200300</v>
      </c>
      <c r="U12" s="26" t="str">
        <f>+U11</f>
        <v>#1774B9</v>
      </c>
      <c r="V12" s="21" t="str">
        <f>+Enfermedades_Mundiales[[#This Row],[idcoleccion]]&amp;"-"&amp;Enfermedades_Mundiales[[#This Row],[id]]</f>
        <v>360-0002</v>
      </c>
      <c r="W12" s="21">
        <f>+VLOOKUP(Enfermedades_Mundiales[[#This Row],[Filtro URL]],Estructura!$X$4:$Y$366,2,0)</f>
        <v>36100000</v>
      </c>
      <c r="X12" s="21" t="str">
        <f>+VLOOKUP(Enfermedades_Mundiales[[#This Row],[tema]],Estructura!$A$4:$C$18,3,0)</f>
        <v>T-362</v>
      </c>
      <c r="Y12" s="21" t="str">
        <f>+VLOOKUP(Enfermedades_Mundiales[[#This Row],[contenido]],Estructura!$E$4:$G$18,3,0)</f>
        <v>C-361</v>
      </c>
      <c r="Z12" s="21" t="str">
        <f>+VLOOKUP(Enfermedades_Mundiales[[#This Row],[Filtro Integrado]],Estructura!$M$4:$O$367,3,0)</f>
        <v>FI-362</v>
      </c>
      <c r="AA12" s="21" t="str">
        <f>+VLOOKUP(Enfermedades_Mundiales[[#This Row],[Muestra]],Estructura!$Q$4:$S$194,3,0)</f>
        <v>M-362</v>
      </c>
    </row>
    <row r="13" spans="1:27" ht="36" x14ac:dyDescent="0.3">
      <c r="A13" s="42" t="s">
        <v>411</v>
      </c>
      <c r="B13" s="12">
        <f t="shared" ref="B13:B14" si="0">+B12</f>
        <v>360</v>
      </c>
      <c r="C13" s="13" t="str">
        <f t="shared" ref="C13:C14" si="1">+C12</f>
        <v>Enfermedades Mundiales</v>
      </c>
      <c r="D13" s="13" t="str">
        <f t="shared" ref="D13:D14" si="2">+D12</f>
        <v>Salud</v>
      </c>
      <c r="E13" s="29">
        <v>1</v>
      </c>
      <c r="F13" s="13" t="s">
        <v>414</v>
      </c>
      <c r="G13" s="13" t="s">
        <v>408</v>
      </c>
      <c r="H13" s="34" t="s">
        <v>15</v>
      </c>
      <c r="I13" s="33" t="s">
        <v>367</v>
      </c>
      <c r="J13" s="12" t="s">
        <v>407</v>
      </c>
      <c r="K13" s="12" t="s">
        <v>416</v>
      </c>
      <c r="L13" s="12" t="str">
        <f t="shared" ref="L13:L14" si="3">+L12</f>
        <v>Periodo 2020-2021</v>
      </c>
      <c r="M13" s="12" t="str">
        <f t="shared" ref="M13:M14" si="4">+M12</f>
        <v>Casos por Millón de habitantes</v>
      </c>
      <c r="N13" s="38" t="str">
        <f t="shared" ref="N13:N14" si="5">+N12</f>
        <v>Ministerio de Ciencias, Tecnología, Conocimiento e Innovación</v>
      </c>
      <c r="O13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Tarapacá</v>
      </c>
      <c r="P13" s="67"/>
      <c r="Q13" s="15" t="str">
        <f t="shared" ref="Q13:Q14" si="6">+Q12</f>
        <v>Representación Geográfica</v>
      </c>
      <c r="R13" s="15"/>
      <c r="S13" s="16" t="str">
        <f>"https://analytics.zoho.com/open-view/2395394000008117468?ZOHO_CRITERIA=%22Localiza_CL_Poblacion%22.%22Codreg%22%3D"&amp;Enfermedades_Mundiales[[#This Row],[Filtro URL]]</f>
        <v>https://analytics.zoho.com/open-view/2395394000008117468?ZOHO_CRITERIA=%22Localiza_CL_Poblacion%22.%22Codreg%22%3D1</v>
      </c>
      <c r="T13" s="17">
        <v>100200301</v>
      </c>
      <c r="U13" s="26" t="str">
        <f t="shared" ref="U13:U28" si="7">+U12</f>
        <v>#1774B9</v>
      </c>
      <c r="V13" s="21" t="str">
        <f>+Enfermedades_Mundiales[[#This Row],[idcoleccion]]&amp;"-"&amp;Enfermedades_Mundiales[[#This Row],[id]]</f>
        <v>360-0003</v>
      </c>
      <c r="W13" s="21">
        <f>+VLOOKUP(Enfermedades_Mundiales[[#This Row],[Filtro URL]],Estructura!$X$4:$Y$366,2,0)</f>
        <v>36200001</v>
      </c>
      <c r="X13" s="21" t="str">
        <f>+VLOOKUP(Enfermedades_Mundiales[[#This Row],[tema]],Estructura!$A$4:$C$18,3,0)</f>
        <v>T-362</v>
      </c>
      <c r="Y13" s="21" t="str">
        <f>+VLOOKUP(Enfermedades_Mundiales[[#This Row],[contenido]],Estructura!$E$4:$G$18,3,0)</f>
        <v>C-361</v>
      </c>
      <c r="Z13" s="21" t="str">
        <f>+VLOOKUP(Enfermedades_Mundiales[[#This Row],[Filtro Integrado]],Estructura!$M$4:$O$367,3,0)</f>
        <v>FI-363</v>
      </c>
      <c r="AA13" s="21" t="str">
        <f>+VLOOKUP(Enfermedades_Mundiales[[#This Row],[Muestra]],Estructura!$Q$4:$S$194,3,0)</f>
        <v>M-362</v>
      </c>
    </row>
    <row r="14" spans="1:27" ht="36" x14ac:dyDescent="0.3">
      <c r="A14" s="41" t="s">
        <v>412</v>
      </c>
      <c r="B14" s="12">
        <f t="shared" si="0"/>
        <v>360</v>
      </c>
      <c r="C14" s="13" t="str">
        <f t="shared" si="1"/>
        <v>Enfermedades Mundiales</v>
      </c>
      <c r="D14" s="13" t="str">
        <f t="shared" si="2"/>
        <v>Salud</v>
      </c>
      <c r="E14" s="29">
        <v>2</v>
      </c>
      <c r="F14" s="13" t="s">
        <v>414</v>
      </c>
      <c r="G14" s="13" t="s">
        <v>408</v>
      </c>
      <c r="H14" s="34" t="s">
        <v>15</v>
      </c>
      <c r="I14" s="33" t="s">
        <v>368</v>
      </c>
      <c r="J14" s="12" t="s">
        <v>407</v>
      </c>
      <c r="K14" s="12" t="s">
        <v>416</v>
      </c>
      <c r="L14" s="12" t="str">
        <f t="shared" si="3"/>
        <v>Periodo 2020-2021</v>
      </c>
      <c r="M14" s="12" t="str">
        <f t="shared" si="4"/>
        <v>Casos por Millón de habitantes</v>
      </c>
      <c r="N14" s="38" t="str">
        <f t="shared" si="5"/>
        <v>Ministerio de Ciencias, Tecnología, Conocimiento e Innovación</v>
      </c>
      <c r="O14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Antofagasta</v>
      </c>
      <c r="P14" s="67"/>
      <c r="Q14" s="15" t="str">
        <f t="shared" si="6"/>
        <v>Representación Geográfica</v>
      </c>
      <c r="R14" s="15"/>
      <c r="S14" s="16" t="str">
        <f>"https://analytics.zoho.com/open-view/2395394000008117468?ZOHO_CRITERIA=%22Localiza_CL_Poblacion%22.%22Codreg%22%3D"&amp;Enfermedades_Mundiales[[#This Row],[Filtro URL]]</f>
        <v>https://analytics.zoho.com/open-view/2395394000008117468?ZOHO_CRITERIA=%22Localiza_CL_Poblacion%22.%22Codreg%22%3D2</v>
      </c>
      <c r="T14" s="17">
        <v>100200302</v>
      </c>
      <c r="U14" s="26" t="str">
        <f t="shared" si="7"/>
        <v>#1774B9</v>
      </c>
      <c r="V14" s="21" t="str">
        <f>+Enfermedades_Mundiales[[#This Row],[idcoleccion]]&amp;"-"&amp;Enfermedades_Mundiales[[#This Row],[id]]</f>
        <v>360-0004</v>
      </c>
      <c r="W14" s="21">
        <f>+VLOOKUP(Enfermedades_Mundiales[[#This Row],[Filtro URL]],Estructura!$X$4:$Y$366,2,0)</f>
        <v>36200002</v>
      </c>
      <c r="X14" s="21" t="str">
        <f>+VLOOKUP(Enfermedades_Mundiales[[#This Row],[tema]],Estructura!$A$4:$C$18,3,0)</f>
        <v>T-362</v>
      </c>
      <c r="Y14" s="21" t="str">
        <f>+VLOOKUP(Enfermedades_Mundiales[[#This Row],[contenido]],Estructura!$E$4:$G$18,3,0)</f>
        <v>C-361</v>
      </c>
      <c r="Z14" s="21" t="str">
        <f>+VLOOKUP(Enfermedades_Mundiales[[#This Row],[Filtro Integrado]],Estructura!$M$4:$O$367,3,0)</f>
        <v>FI-363</v>
      </c>
      <c r="AA14" s="21" t="str">
        <f>+VLOOKUP(Enfermedades_Mundiales[[#This Row],[Muestra]],Estructura!$Q$4:$S$194,3,0)</f>
        <v>M-362</v>
      </c>
    </row>
    <row r="15" spans="1:27" ht="36" x14ac:dyDescent="0.3">
      <c r="A15" s="41" t="s">
        <v>417</v>
      </c>
      <c r="B15" s="12">
        <f t="shared" ref="B15:B28" si="8">+B14</f>
        <v>360</v>
      </c>
      <c r="C15" s="13" t="str">
        <f t="shared" ref="C15:C28" si="9">+C14</f>
        <v>Enfermedades Mundiales</v>
      </c>
      <c r="D15" s="13" t="str">
        <f t="shared" ref="D15:D28" si="10">+D14</f>
        <v>Salud</v>
      </c>
      <c r="E15" s="29">
        <v>3</v>
      </c>
      <c r="F15" s="13" t="s">
        <v>414</v>
      </c>
      <c r="G15" s="13" t="s">
        <v>408</v>
      </c>
      <c r="H15" s="34" t="s">
        <v>15</v>
      </c>
      <c r="I15" s="33" t="s">
        <v>369</v>
      </c>
      <c r="J15" s="12" t="s">
        <v>407</v>
      </c>
      <c r="K15" s="12" t="s">
        <v>416</v>
      </c>
      <c r="L15" s="12" t="str">
        <f t="shared" ref="L15:L28" si="11">+L14</f>
        <v>Periodo 2020-2021</v>
      </c>
      <c r="M15" s="12" t="str">
        <f t="shared" ref="M15:M28" si="12">+M14</f>
        <v>Casos por Millón de habitantes</v>
      </c>
      <c r="N15" s="38" t="str">
        <f t="shared" ref="N15:N28" si="13">+N14</f>
        <v>Ministerio de Ciencias, Tecnología, Conocimiento e Innovación</v>
      </c>
      <c r="O15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Atacama</v>
      </c>
      <c r="P15" s="68"/>
      <c r="Q15" s="15" t="str">
        <f t="shared" ref="Q15:Q28" si="14">+Q14</f>
        <v>Representación Geográfica</v>
      </c>
      <c r="R15" s="30"/>
      <c r="S15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https://analytics.zoho.com/open-view/2395394000007087483?ZOHO_CRITERIA=%22Localiza_CL_Poblacion%22.%22Codcom%22%3D3</v>
      </c>
      <c r="T15" s="17"/>
      <c r="U15" s="26" t="str">
        <f t="shared" si="7"/>
        <v>#1774B9</v>
      </c>
      <c r="V15" s="21" t="str">
        <f>+Enfermedades_Mundiales[[#This Row],[idcoleccion]]&amp;"-"&amp;Enfermedades_Mundiales[[#This Row],[id]]</f>
        <v>360-0005</v>
      </c>
      <c r="W15" s="21">
        <f>+VLOOKUP(Enfermedades_Mundiales[[#This Row],[Filtro URL]],Estructura!$X$4:$Y$366,2,0)</f>
        <v>36200003</v>
      </c>
      <c r="X15" s="21" t="str">
        <f>+VLOOKUP(Enfermedades_Mundiales[[#This Row],[tema]],Estructura!$A$4:$C$18,3,0)</f>
        <v>T-362</v>
      </c>
      <c r="Y15" s="32" t="str">
        <f>+VLOOKUP(Enfermedades_Mundiales[[#This Row],[contenido]],Estructura!$E$4:$G$18,3,0)</f>
        <v>C-361</v>
      </c>
      <c r="Z15" s="21" t="str">
        <f>+VLOOKUP(Enfermedades_Mundiales[[#This Row],[Filtro Integrado]],Estructura!$M$4:$O$367,3,0)</f>
        <v>FI-363</v>
      </c>
      <c r="AA15" s="21" t="str">
        <f>+VLOOKUP(Enfermedades_Mundiales[[#This Row],[Muestra]],Estructura!$Q$4:$S$194,3,0)</f>
        <v>M-362</v>
      </c>
    </row>
    <row r="16" spans="1:27" ht="36" x14ac:dyDescent="0.3">
      <c r="A16" s="41" t="s">
        <v>418</v>
      </c>
      <c r="B16" s="12">
        <f t="shared" si="8"/>
        <v>360</v>
      </c>
      <c r="C16" s="13" t="str">
        <f t="shared" si="9"/>
        <v>Enfermedades Mundiales</v>
      </c>
      <c r="D16" s="13" t="str">
        <f t="shared" si="10"/>
        <v>Salud</v>
      </c>
      <c r="E16" s="29">
        <v>4</v>
      </c>
      <c r="F16" s="13" t="s">
        <v>414</v>
      </c>
      <c r="G16" s="13" t="s">
        <v>408</v>
      </c>
      <c r="H16" s="34" t="s">
        <v>15</v>
      </c>
      <c r="I16" s="33" t="s">
        <v>370</v>
      </c>
      <c r="J16" s="12" t="s">
        <v>407</v>
      </c>
      <c r="K16" s="12" t="s">
        <v>416</v>
      </c>
      <c r="L16" s="12" t="str">
        <f t="shared" si="11"/>
        <v>Periodo 2020-2021</v>
      </c>
      <c r="M16" s="12" t="str">
        <f t="shared" si="12"/>
        <v>Casos por Millón de habitantes</v>
      </c>
      <c r="N16" s="38" t="str">
        <f t="shared" si="13"/>
        <v>Ministerio de Ciencias, Tecnología, Conocimiento e Innovación</v>
      </c>
      <c r="O16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Coquimbo</v>
      </c>
      <c r="P16" s="68"/>
      <c r="Q16" s="15" t="str">
        <f t="shared" si="14"/>
        <v>Representación Geográfica</v>
      </c>
      <c r="R16" s="30"/>
      <c r="S16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https://analytics.zoho.com/open-view/2395394000007087483?ZOHO_CRITERIA=%22Localiza_CL_Poblacion%22.%22Codcom%22%3D4</v>
      </c>
      <c r="T16" s="17"/>
      <c r="U16" s="26" t="str">
        <f t="shared" si="7"/>
        <v>#1774B9</v>
      </c>
      <c r="V16" s="21" t="str">
        <f>+Enfermedades_Mundiales[[#This Row],[idcoleccion]]&amp;"-"&amp;Enfermedades_Mundiales[[#This Row],[id]]</f>
        <v>360-0006</v>
      </c>
      <c r="W16" s="21">
        <f>+VLOOKUP(Enfermedades_Mundiales[[#This Row],[Filtro URL]],Estructura!$X$4:$Y$366,2,0)</f>
        <v>36200004</v>
      </c>
      <c r="X16" s="21" t="str">
        <f>+VLOOKUP(Enfermedades_Mundiales[[#This Row],[tema]],Estructura!$A$4:$C$18,3,0)</f>
        <v>T-362</v>
      </c>
      <c r="Y16" s="32" t="str">
        <f>+VLOOKUP(Enfermedades_Mundiales[[#This Row],[contenido]],Estructura!$E$4:$G$18,3,0)</f>
        <v>C-361</v>
      </c>
      <c r="Z16" s="21" t="str">
        <f>+VLOOKUP(Enfermedades_Mundiales[[#This Row],[Filtro Integrado]],Estructura!$M$4:$O$367,3,0)</f>
        <v>FI-363</v>
      </c>
      <c r="AA16" s="21" t="str">
        <f>+VLOOKUP(Enfermedades_Mundiales[[#This Row],[Muestra]],Estructura!$Q$4:$S$194,3,0)</f>
        <v>M-362</v>
      </c>
    </row>
    <row r="17" spans="1:27" ht="36" x14ac:dyDescent="0.3">
      <c r="A17" s="41" t="s">
        <v>419</v>
      </c>
      <c r="B17" s="12">
        <f t="shared" si="8"/>
        <v>360</v>
      </c>
      <c r="C17" s="13" t="str">
        <f t="shared" si="9"/>
        <v>Enfermedades Mundiales</v>
      </c>
      <c r="D17" s="13" t="str">
        <f t="shared" si="10"/>
        <v>Salud</v>
      </c>
      <c r="E17" s="29">
        <v>5</v>
      </c>
      <c r="F17" s="13" t="s">
        <v>414</v>
      </c>
      <c r="G17" s="13" t="s">
        <v>408</v>
      </c>
      <c r="H17" s="34" t="s">
        <v>15</v>
      </c>
      <c r="I17" s="33" t="s">
        <v>371</v>
      </c>
      <c r="J17" s="12" t="s">
        <v>407</v>
      </c>
      <c r="K17" s="12" t="s">
        <v>416</v>
      </c>
      <c r="L17" s="12" t="str">
        <f t="shared" si="11"/>
        <v>Periodo 2020-2021</v>
      </c>
      <c r="M17" s="12" t="str">
        <f t="shared" si="12"/>
        <v>Casos por Millón de habitantes</v>
      </c>
      <c r="N17" s="38" t="str">
        <f t="shared" si="13"/>
        <v>Ministerio de Ciencias, Tecnología, Conocimiento e Innovación</v>
      </c>
      <c r="O17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Valparaíso</v>
      </c>
      <c r="P17" s="68"/>
      <c r="Q17" s="15" t="str">
        <f t="shared" si="14"/>
        <v>Representación Geográfica</v>
      </c>
      <c r="R17" s="30"/>
      <c r="S17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https://analytics.zoho.com/open-view/2395394000007087483?ZOHO_CRITERIA=%22Localiza_CL_Poblacion%22.%22Codcom%22%3D5</v>
      </c>
      <c r="T17" s="17"/>
      <c r="U17" s="26" t="str">
        <f t="shared" si="7"/>
        <v>#1774B9</v>
      </c>
      <c r="V17" s="21" t="str">
        <f>+Enfermedades_Mundiales[[#This Row],[idcoleccion]]&amp;"-"&amp;Enfermedades_Mundiales[[#This Row],[id]]</f>
        <v>360-0007</v>
      </c>
      <c r="W17" s="21">
        <f>+VLOOKUP(Enfermedades_Mundiales[[#This Row],[Filtro URL]],Estructura!$X$4:$Y$366,2,0)</f>
        <v>36200005</v>
      </c>
      <c r="X17" s="21" t="str">
        <f>+VLOOKUP(Enfermedades_Mundiales[[#This Row],[tema]],Estructura!$A$4:$C$18,3,0)</f>
        <v>T-362</v>
      </c>
      <c r="Y17" s="32" t="str">
        <f>+VLOOKUP(Enfermedades_Mundiales[[#This Row],[contenido]],Estructura!$E$4:$G$18,3,0)</f>
        <v>C-361</v>
      </c>
      <c r="Z17" s="21" t="str">
        <f>+VLOOKUP(Enfermedades_Mundiales[[#This Row],[Filtro Integrado]],Estructura!$M$4:$O$367,3,0)</f>
        <v>FI-363</v>
      </c>
      <c r="AA17" s="21" t="str">
        <f>+VLOOKUP(Enfermedades_Mundiales[[#This Row],[Muestra]],Estructura!$Q$4:$S$194,3,0)</f>
        <v>M-362</v>
      </c>
    </row>
    <row r="18" spans="1:27" ht="36" x14ac:dyDescent="0.3">
      <c r="A18" s="41" t="s">
        <v>420</v>
      </c>
      <c r="B18" s="12">
        <f t="shared" si="8"/>
        <v>360</v>
      </c>
      <c r="C18" s="13" t="str">
        <f t="shared" si="9"/>
        <v>Enfermedades Mundiales</v>
      </c>
      <c r="D18" s="13" t="str">
        <f t="shared" si="10"/>
        <v>Salud</v>
      </c>
      <c r="E18" s="29">
        <v>6</v>
      </c>
      <c r="F18" s="13" t="s">
        <v>414</v>
      </c>
      <c r="G18" s="13" t="s">
        <v>408</v>
      </c>
      <c r="H18" s="34" t="s">
        <v>15</v>
      </c>
      <c r="I18" s="33" t="s">
        <v>372</v>
      </c>
      <c r="J18" s="12" t="s">
        <v>407</v>
      </c>
      <c r="K18" s="12" t="s">
        <v>416</v>
      </c>
      <c r="L18" s="12" t="str">
        <f t="shared" si="11"/>
        <v>Periodo 2020-2021</v>
      </c>
      <c r="M18" s="12" t="str">
        <f t="shared" si="12"/>
        <v>Casos por Millón de habitantes</v>
      </c>
      <c r="N18" s="38" t="str">
        <f t="shared" si="13"/>
        <v>Ministerio de Ciencias, Tecnología, Conocimiento e Innovación</v>
      </c>
      <c r="O18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O'Higgins</v>
      </c>
      <c r="P18" s="68"/>
      <c r="Q18" s="15" t="str">
        <f t="shared" si="14"/>
        <v>Representación Geográfica</v>
      </c>
      <c r="R18" s="30"/>
      <c r="S18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https://analytics.zoho.com/open-view/2395394000007087483?ZOHO_CRITERIA=%22Localiza_CL_Poblacion%22.%22Codcom%22%3D6</v>
      </c>
      <c r="T18" s="17"/>
      <c r="U18" s="26" t="str">
        <f t="shared" si="7"/>
        <v>#1774B9</v>
      </c>
      <c r="V18" s="21" t="str">
        <f>+Enfermedades_Mundiales[[#This Row],[idcoleccion]]&amp;"-"&amp;Enfermedades_Mundiales[[#This Row],[id]]</f>
        <v>360-0008</v>
      </c>
      <c r="W18" s="21">
        <f>+VLOOKUP(Enfermedades_Mundiales[[#This Row],[Filtro URL]],Estructura!$X$4:$Y$366,2,0)</f>
        <v>36200006</v>
      </c>
      <c r="X18" s="21" t="str">
        <f>+VLOOKUP(Enfermedades_Mundiales[[#This Row],[tema]],Estructura!$A$4:$C$18,3,0)</f>
        <v>T-362</v>
      </c>
      <c r="Y18" s="32" t="str">
        <f>+VLOOKUP(Enfermedades_Mundiales[[#This Row],[contenido]],Estructura!$E$4:$G$18,3,0)</f>
        <v>C-361</v>
      </c>
      <c r="Z18" s="21" t="str">
        <f>+VLOOKUP(Enfermedades_Mundiales[[#This Row],[Filtro Integrado]],Estructura!$M$4:$O$367,3,0)</f>
        <v>FI-363</v>
      </c>
      <c r="AA18" s="21" t="str">
        <f>+VLOOKUP(Enfermedades_Mundiales[[#This Row],[Muestra]],Estructura!$Q$4:$S$194,3,0)</f>
        <v>M-362</v>
      </c>
    </row>
    <row r="19" spans="1:27" ht="36" x14ac:dyDescent="0.3">
      <c r="A19" s="41" t="s">
        <v>421</v>
      </c>
      <c r="B19" s="12">
        <f t="shared" si="8"/>
        <v>360</v>
      </c>
      <c r="C19" s="13" t="str">
        <f t="shared" si="9"/>
        <v>Enfermedades Mundiales</v>
      </c>
      <c r="D19" s="13" t="str">
        <f t="shared" si="10"/>
        <v>Salud</v>
      </c>
      <c r="E19" s="29">
        <v>7</v>
      </c>
      <c r="F19" s="13" t="s">
        <v>414</v>
      </c>
      <c r="G19" s="13" t="s">
        <v>408</v>
      </c>
      <c r="H19" s="34" t="s">
        <v>15</v>
      </c>
      <c r="I19" s="33" t="s">
        <v>373</v>
      </c>
      <c r="J19" s="12" t="s">
        <v>407</v>
      </c>
      <c r="K19" s="12" t="s">
        <v>416</v>
      </c>
      <c r="L19" s="12" t="str">
        <f t="shared" si="11"/>
        <v>Periodo 2020-2021</v>
      </c>
      <c r="M19" s="12" t="str">
        <f t="shared" si="12"/>
        <v>Casos por Millón de habitantes</v>
      </c>
      <c r="N19" s="38" t="str">
        <f t="shared" si="13"/>
        <v>Ministerio de Ciencias, Tecnología, Conocimiento e Innovación</v>
      </c>
      <c r="O19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Maule</v>
      </c>
      <c r="P19" s="68"/>
      <c r="Q19" s="15" t="str">
        <f t="shared" si="14"/>
        <v>Representación Geográfica</v>
      </c>
      <c r="R19" s="30"/>
      <c r="S19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https://analytics.zoho.com/open-view/2395394000007087483?ZOHO_CRITERIA=%22Localiza_CL_Poblacion%22.%22Codcom%22%3D7</v>
      </c>
      <c r="T19" s="17"/>
      <c r="U19" s="26" t="str">
        <f t="shared" si="7"/>
        <v>#1774B9</v>
      </c>
      <c r="V19" s="21" t="str">
        <f>+Enfermedades_Mundiales[[#This Row],[idcoleccion]]&amp;"-"&amp;Enfermedades_Mundiales[[#This Row],[id]]</f>
        <v>360-0009</v>
      </c>
      <c r="W19" s="21">
        <f>+VLOOKUP(Enfermedades_Mundiales[[#This Row],[Filtro URL]],Estructura!$X$4:$Y$366,2,0)</f>
        <v>36200007</v>
      </c>
      <c r="X19" s="21" t="str">
        <f>+VLOOKUP(Enfermedades_Mundiales[[#This Row],[tema]],Estructura!$A$4:$C$18,3,0)</f>
        <v>T-362</v>
      </c>
      <c r="Y19" s="32" t="str">
        <f>+VLOOKUP(Enfermedades_Mundiales[[#This Row],[contenido]],Estructura!$E$4:$G$18,3,0)</f>
        <v>C-361</v>
      </c>
      <c r="Z19" s="21" t="str">
        <f>+VLOOKUP(Enfermedades_Mundiales[[#This Row],[Filtro Integrado]],Estructura!$M$4:$O$367,3,0)</f>
        <v>FI-363</v>
      </c>
      <c r="AA19" s="21" t="str">
        <f>+VLOOKUP(Enfermedades_Mundiales[[#This Row],[Muestra]],Estructura!$Q$4:$S$194,3,0)</f>
        <v>M-362</v>
      </c>
    </row>
    <row r="20" spans="1:27" ht="36" x14ac:dyDescent="0.3">
      <c r="A20" s="41" t="s">
        <v>422</v>
      </c>
      <c r="B20" s="12">
        <f t="shared" si="8"/>
        <v>360</v>
      </c>
      <c r="C20" s="13" t="str">
        <f t="shared" si="9"/>
        <v>Enfermedades Mundiales</v>
      </c>
      <c r="D20" s="13" t="str">
        <f t="shared" si="10"/>
        <v>Salud</v>
      </c>
      <c r="E20" s="29">
        <v>8</v>
      </c>
      <c r="F20" s="13" t="s">
        <v>414</v>
      </c>
      <c r="G20" s="13" t="s">
        <v>408</v>
      </c>
      <c r="H20" s="34" t="s">
        <v>15</v>
      </c>
      <c r="I20" s="33" t="s">
        <v>374</v>
      </c>
      <c r="J20" s="12" t="s">
        <v>407</v>
      </c>
      <c r="K20" s="12" t="s">
        <v>416</v>
      </c>
      <c r="L20" s="12" t="str">
        <f t="shared" si="11"/>
        <v>Periodo 2020-2021</v>
      </c>
      <c r="M20" s="12" t="str">
        <f t="shared" si="12"/>
        <v>Casos por Millón de habitantes</v>
      </c>
      <c r="N20" s="38" t="str">
        <f t="shared" si="13"/>
        <v>Ministerio de Ciencias, Tecnología, Conocimiento e Innovación</v>
      </c>
      <c r="O20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del Biobío</v>
      </c>
      <c r="P20" s="68"/>
      <c r="Q20" s="15" t="str">
        <f t="shared" si="14"/>
        <v>Representación Geográfica</v>
      </c>
      <c r="R20" s="30"/>
      <c r="S20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https://analytics.zoho.com/open-view/2395394000007087483?ZOHO_CRITERIA=%22Localiza_CL_Poblacion%22.%22Codcom%22%3D8</v>
      </c>
      <c r="T20" s="17"/>
      <c r="U20" s="26" t="str">
        <f t="shared" si="7"/>
        <v>#1774B9</v>
      </c>
      <c r="V20" s="21" t="str">
        <f>+Enfermedades_Mundiales[[#This Row],[idcoleccion]]&amp;"-"&amp;Enfermedades_Mundiales[[#This Row],[id]]</f>
        <v>360-0010</v>
      </c>
      <c r="W20" s="21">
        <f>+VLOOKUP(Enfermedades_Mundiales[[#This Row],[Filtro URL]],Estructura!$X$4:$Y$366,2,0)</f>
        <v>36200008</v>
      </c>
      <c r="X20" s="21" t="str">
        <f>+VLOOKUP(Enfermedades_Mundiales[[#This Row],[tema]],Estructura!$A$4:$C$18,3,0)</f>
        <v>T-362</v>
      </c>
      <c r="Y20" s="32" t="str">
        <f>+VLOOKUP(Enfermedades_Mundiales[[#This Row],[contenido]],Estructura!$E$4:$G$18,3,0)</f>
        <v>C-361</v>
      </c>
      <c r="Z20" s="21" t="str">
        <f>+VLOOKUP(Enfermedades_Mundiales[[#This Row],[Filtro Integrado]],Estructura!$M$4:$O$367,3,0)</f>
        <v>FI-363</v>
      </c>
      <c r="AA20" s="21" t="str">
        <f>+VLOOKUP(Enfermedades_Mundiales[[#This Row],[Muestra]],Estructura!$Q$4:$S$194,3,0)</f>
        <v>M-362</v>
      </c>
    </row>
    <row r="21" spans="1:27" ht="36" x14ac:dyDescent="0.3">
      <c r="A21" s="41" t="s">
        <v>423</v>
      </c>
      <c r="B21" s="12">
        <f t="shared" si="8"/>
        <v>360</v>
      </c>
      <c r="C21" s="13" t="str">
        <f t="shared" si="9"/>
        <v>Enfermedades Mundiales</v>
      </c>
      <c r="D21" s="13" t="str">
        <f t="shared" si="10"/>
        <v>Salud</v>
      </c>
      <c r="E21" s="29">
        <v>9</v>
      </c>
      <c r="F21" s="13" t="s">
        <v>414</v>
      </c>
      <c r="G21" s="13" t="s">
        <v>408</v>
      </c>
      <c r="H21" s="34" t="s">
        <v>15</v>
      </c>
      <c r="I21" s="33" t="s">
        <v>375</v>
      </c>
      <c r="J21" s="12" t="s">
        <v>407</v>
      </c>
      <c r="K21" s="12" t="s">
        <v>416</v>
      </c>
      <c r="L21" s="12" t="str">
        <f t="shared" si="11"/>
        <v>Periodo 2020-2021</v>
      </c>
      <c r="M21" s="12" t="str">
        <f t="shared" si="12"/>
        <v>Casos por Millón de habitantes</v>
      </c>
      <c r="N21" s="38" t="str">
        <f t="shared" si="13"/>
        <v>Ministerio de Ciencias, Tecnología, Conocimiento e Innovación</v>
      </c>
      <c r="O21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La Araucanía</v>
      </c>
      <c r="P21" s="68"/>
      <c r="Q21" s="15" t="str">
        <f t="shared" si="14"/>
        <v>Representación Geográfica</v>
      </c>
      <c r="R21" s="30"/>
      <c r="S21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https://analytics.zoho.com/open-view/2395394000007087483?ZOHO_CRITERIA=%22Localiza_CL_Poblacion%22.%22Codcom%22%3D9</v>
      </c>
      <c r="T21" s="17"/>
      <c r="U21" s="26" t="str">
        <f t="shared" si="7"/>
        <v>#1774B9</v>
      </c>
      <c r="V21" s="21" t="str">
        <f>+Enfermedades_Mundiales[[#This Row],[idcoleccion]]&amp;"-"&amp;Enfermedades_Mundiales[[#This Row],[id]]</f>
        <v>360-0011</v>
      </c>
      <c r="W21" s="21">
        <f>+VLOOKUP(Enfermedades_Mundiales[[#This Row],[Filtro URL]],Estructura!$X$4:$Y$366,2,0)</f>
        <v>36200009</v>
      </c>
      <c r="X21" s="21" t="str">
        <f>+VLOOKUP(Enfermedades_Mundiales[[#This Row],[tema]],Estructura!$A$4:$C$18,3,0)</f>
        <v>T-362</v>
      </c>
      <c r="Y21" s="32" t="str">
        <f>+VLOOKUP(Enfermedades_Mundiales[[#This Row],[contenido]],Estructura!$E$4:$G$18,3,0)</f>
        <v>C-361</v>
      </c>
      <c r="Z21" s="21" t="str">
        <f>+VLOOKUP(Enfermedades_Mundiales[[#This Row],[Filtro Integrado]],Estructura!$M$4:$O$367,3,0)</f>
        <v>FI-363</v>
      </c>
      <c r="AA21" s="21" t="str">
        <f>+VLOOKUP(Enfermedades_Mundiales[[#This Row],[Muestra]],Estructura!$Q$4:$S$194,3,0)</f>
        <v>M-362</v>
      </c>
    </row>
    <row r="22" spans="1:27" ht="36" x14ac:dyDescent="0.3">
      <c r="A22" s="41" t="s">
        <v>424</v>
      </c>
      <c r="B22" s="12">
        <f t="shared" si="8"/>
        <v>360</v>
      </c>
      <c r="C22" s="13" t="str">
        <f t="shared" si="9"/>
        <v>Enfermedades Mundiales</v>
      </c>
      <c r="D22" s="13" t="str">
        <f t="shared" si="10"/>
        <v>Salud</v>
      </c>
      <c r="E22" s="29">
        <v>10</v>
      </c>
      <c r="F22" s="13" t="s">
        <v>414</v>
      </c>
      <c r="G22" s="13" t="s">
        <v>408</v>
      </c>
      <c r="H22" s="34" t="s">
        <v>15</v>
      </c>
      <c r="I22" s="33" t="s">
        <v>376</v>
      </c>
      <c r="J22" s="12" t="s">
        <v>407</v>
      </c>
      <c r="K22" s="12" t="s">
        <v>416</v>
      </c>
      <c r="L22" s="12" t="str">
        <f t="shared" si="11"/>
        <v>Periodo 2020-2021</v>
      </c>
      <c r="M22" s="12" t="str">
        <f t="shared" si="12"/>
        <v>Casos por Millón de habitantes</v>
      </c>
      <c r="N22" s="38" t="str">
        <f t="shared" si="13"/>
        <v>Ministerio de Ciencias, Tecnología, Conocimiento e Innovación</v>
      </c>
      <c r="O22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Los Lagos</v>
      </c>
      <c r="P22" s="68"/>
      <c r="Q22" s="15" t="str">
        <f t="shared" si="14"/>
        <v>Representación Geográfica</v>
      </c>
      <c r="R22" s="30"/>
      <c r="S22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https://analytics.zoho.com/open-view/2395394000007087483?ZOHO_CRITERIA=%22Localiza_CL_Poblacion%22.%22Codcom%22%3D10</v>
      </c>
      <c r="T22" s="17"/>
      <c r="U22" s="26" t="str">
        <f t="shared" si="7"/>
        <v>#1774B9</v>
      </c>
      <c r="V22" s="21" t="str">
        <f>+Enfermedades_Mundiales[[#This Row],[idcoleccion]]&amp;"-"&amp;Enfermedades_Mundiales[[#This Row],[id]]</f>
        <v>360-0012</v>
      </c>
      <c r="W22" s="21">
        <f>+VLOOKUP(Enfermedades_Mundiales[[#This Row],[Filtro URL]],Estructura!$X$4:$Y$366,2,0)</f>
        <v>36200010</v>
      </c>
      <c r="X22" s="21" t="str">
        <f>+VLOOKUP(Enfermedades_Mundiales[[#This Row],[tema]],Estructura!$A$4:$C$18,3,0)</f>
        <v>T-362</v>
      </c>
      <c r="Y22" s="32" t="str">
        <f>+VLOOKUP(Enfermedades_Mundiales[[#This Row],[contenido]],Estructura!$E$4:$G$18,3,0)</f>
        <v>C-361</v>
      </c>
      <c r="Z22" s="21" t="str">
        <f>+VLOOKUP(Enfermedades_Mundiales[[#This Row],[Filtro Integrado]],Estructura!$M$4:$O$367,3,0)</f>
        <v>FI-363</v>
      </c>
      <c r="AA22" s="21" t="str">
        <f>+VLOOKUP(Enfermedades_Mundiales[[#This Row],[Muestra]],Estructura!$Q$4:$S$194,3,0)</f>
        <v>M-362</v>
      </c>
    </row>
    <row r="23" spans="1:27" ht="36" x14ac:dyDescent="0.3">
      <c r="A23" s="41" t="s">
        <v>425</v>
      </c>
      <c r="B23" s="12">
        <f t="shared" si="8"/>
        <v>360</v>
      </c>
      <c r="C23" s="13" t="str">
        <f t="shared" si="9"/>
        <v>Enfermedades Mundiales</v>
      </c>
      <c r="D23" s="13" t="str">
        <f t="shared" si="10"/>
        <v>Salud</v>
      </c>
      <c r="E23" s="29">
        <v>11</v>
      </c>
      <c r="F23" s="13" t="s">
        <v>414</v>
      </c>
      <c r="G23" s="13" t="s">
        <v>408</v>
      </c>
      <c r="H23" s="34" t="s">
        <v>15</v>
      </c>
      <c r="I23" s="33" t="s">
        <v>377</v>
      </c>
      <c r="J23" s="12" t="s">
        <v>407</v>
      </c>
      <c r="K23" s="12" t="s">
        <v>416</v>
      </c>
      <c r="L23" s="12" t="str">
        <f t="shared" si="11"/>
        <v>Periodo 2020-2021</v>
      </c>
      <c r="M23" s="12" t="str">
        <f t="shared" si="12"/>
        <v>Casos por Millón de habitantes</v>
      </c>
      <c r="N23" s="38" t="str">
        <f t="shared" si="13"/>
        <v>Ministerio de Ciencias, Tecnología, Conocimiento e Innovación</v>
      </c>
      <c r="O23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Aysén</v>
      </c>
      <c r="P23" s="68"/>
      <c r="Q23" s="15" t="str">
        <f t="shared" si="14"/>
        <v>Representación Geográfica</v>
      </c>
      <c r="R23" s="30"/>
      <c r="S23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https://analytics.zoho.com/open-view/2395394000007087483?ZOHO_CRITERIA=%22Localiza_CL_Poblacion%22.%22Codcom%22%3D11</v>
      </c>
      <c r="T23" s="17"/>
      <c r="U23" s="26" t="str">
        <f t="shared" si="7"/>
        <v>#1774B9</v>
      </c>
      <c r="V23" s="21" t="str">
        <f>+Enfermedades_Mundiales[[#This Row],[idcoleccion]]&amp;"-"&amp;Enfermedades_Mundiales[[#This Row],[id]]</f>
        <v>360-0013</v>
      </c>
      <c r="W23" s="21">
        <f>+VLOOKUP(Enfermedades_Mundiales[[#This Row],[Filtro URL]],Estructura!$X$4:$Y$366,2,0)</f>
        <v>36200011</v>
      </c>
      <c r="X23" s="21" t="str">
        <f>+VLOOKUP(Enfermedades_Mundiales[[#This Row],[tema]],Estructura!$A$4:$C$18,3,0)</f>
        <v>T-362</v>
      </c>
      <c r="Y23" s="32" t="str">
        <f>+VLOOKUP(Enfermedades_Mundiales[[#This Row],[contenido]],Estructura!$E$4:$G$18,3,0)</f>
        <v>C-361</v>
      </c>
      <c r="Z23" s="21" t="str">
        <f>+VLOOKUP(Enfermedades_Mundiales[[#This Row],[Filtro Integrado]],Estructura!$M$4:$O$367,3,0)</f>
        <v>FI-363</v>
      </c>
      <c r="AA23" s="21" t="str">
        <f>+VLOOKUP(Enfermedades_Mundiales[[#This Row],[Muestra]],Estructura!$Q$4:$S$194,3,0)</f>
        <v>M-362</v>
      </c>
    </row>
    <row r="24" spans="1:27" ht="36" x14ac:dyDescent="0.3">
      <c r="A24" s="41" t="s">
        <v>426</v>
      </c>
      <c r="B24" s="12">
        <f t="shared" si="8"/>
        <v>360</v>
      </c>
      <c r="C24" s="13" t="str">
        <f t="shared" si="9"/>
        <v>Enfermedades Mundiales</v>
      </c>
      <c r="D24" s="13" t="str">
        <f t="shared" si="10"/>
        <v>Salud</v>
      </c>
      <c r="E24" s="29">
        <v>12</v>
      </c>
      <c r="F24" s="13" t="s">
        <v>414</v>
      </c>
      <c r="G24" s="13" t="s">
        <v>408</v>
      </c>
      <c r="H24" s="34" t="s">
        <v>15</v>
      </c>
      <c r="I24" s="33" t="s">
        <v>378</v>
      </c>
      <c r="J24" s="12" t="s">
        <v>407</v>
      </c>
      <c r="K24" s="12" t="s">
        <v>416</v>
      </c>
      <c r="L24" s="12" t="str">
        <f t="shared" si="11"/>
        <v>Periodo 2020-2021</v>
      </c>
      <c r="M24" s="12" t="str">
        <f t="shared" si="12"/>
        <v>Casos por Millón de habitantes</v>
      </c>
      <c r="N24" s="38" t="str">
        <f t="shared" si="13"/>
        <v>Ministerio de Ciencias, Tecnología, Conocimiento e Innovación</v>
      </c>
      <c r="O24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Magallanes</v>
      </c>
      <c r="P24" s="68"/>
      <c r="Q24" s="15" t="str">
        <f t="shared" si="14"/>
        <v>Representación Geográfica</v>
      </c>
      <c r="R24" s="30"/>
      <c r="S24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https://analytics.zoho.com/open-view/2395394000007087483?ZOHO_CRITERIA=%22Localiza_CL_Poblacion%22.%22Codcom%22%3D12</v>
      </c>
      <c r="T24" s="17"/>
      <c r="U24" s="26" t="str">
        <f t="shared" si="7"/>
        <v>#1774B9</v>
      </c>
      <c r="V24" s="21" t="str">
        <f>+Enfermedades_Mundiales[[#This Row],[idcoleccion]]&amp;"-"&amp;Enfermedades_Mundiales[[#This Row],[id]]</f>
        <v>360-0014</v>
      </c>
      <c r="W24" s="21">
        <f>+VLOOKUP(Enfermedades_Mundiales[[#This Row],[Filtro URL]],Estructura!$X$4:$Y$366,2,0)</f>
        <v>36200012</v>
      </c>
      <c r="X24" s="21" t="str">
        <f>+VLOOKUP(Enfermedades_Mundiales[[#This Row],[tema]],Estructura!$A$4:$C$18,3,0)</f>
        <v>T-362</v>
      </c>
      <c r="Y24" s="32" t="str">
        <f>+VLOOKUP(Enfermedades_Mundiales[[#This Row],[contenido]],Estructura!$E$4:$G$18,3,0)</f>
        <v>C-361</v>
      </c>
      <c r="Z24" s="21" t="str">
        <f>+VLOOKUP(Enfermedades_Mundiales[[#This Row],[Filtro Integrado]],Estructura!$M$4:$O$367,3,0)</f>
        <v>FI-363</v>
      </c>
      <c r="AA24" s="21" t="str">
        <f>+VLOOKUP(Enfermedades_Mundiales[[#This Row],[Muestra]],Estructura!$Q$4:$S$194,3,0)</f>
        <v>M-362</v>
      </c>
    </row>
    <row r="25" spans="1:27" ht="36" x14ac:dyDescent="0.3">
      <c r="A25" s="41" t="s">
        <v>427</v>
      </c>
      <c r="B25" s="12">
        <f t="shared" si="8"/>
        <v>360</v>
      </c>
      <c r="C25" s="13" t="str">
        <f t="shared" si="9"/>
        <v>Enfermedades Mundiales</v>
      </c>
      <c r="D25" s="13" t="str">
        <f t="shared" si="10"/>
        <v>Salud</v>
      </c>
      <c r="E25" s="29">
        <v>13</v>
      </c>
      <c r="F25" s="13" t="s">
        <v>414</v>
      </c>
      <c r="G25" s="13" t="s">
        <v>408</v>
      </c>
      <c r="H25" s="34" t="s">
        <v>15</v>
      </c>
      <c r="I25" s="33" t="s">
        <v>379</v>
      </c>
      <c r="J25" s="12" t="s">
        <v>407</v>
      </c>
      <c r="K25" s="12" t="s">
        <v>416</v>
      </c>
      <c r="L25" s="12" t="str">
        <f t="shared" si="11"/>
        <v>Periodo 2020-2021</v>
      </c>
      <c r="M25" s="12" t="str">
        <f t="shared" si="12"/>
        <v>Casos por Millón de habitantes</v>
      </c>
      <c r="N25" s="38" t="str">
        <f t="shared" si="13"/>
        <v>Ministerio de Ciencias, Tecnología, Conocimiento e Innovación</v>
      </c>
      <c r="O25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Metropolitana</v>
      </c>
      <c r="P25" s="68"/>
      <c r="Q25" s="15" t="str">
        <f t="shared" si="14"/>
        <v>Representación Geográfica</v>
      </c>
      <c r="R25" s="30"/>
      <c r="S25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https://analytics.zoho.com/open-view/2395394000007087483?ZOHO_CRITERIA=%22Localiza_CL_Poblacion%22.%22Codcom%22%3D13</v>
      </c>
      <c r="T25" s="17"/>
      <c r="U25" s="26" t="str">
        <f t="shared" si="7"/>
        <v>#1774B9</v>
      </c>
      <c r="V25" s="21" t="str">
        <f>+Enfermedades_Mundiales[[#This Row],[idcoleccion]]&amp;"-"&amp;Enfermedades_Mundiales[[#This Row],[id]]</f>
        <v>360-0015</v>
      </c>
      <c r="W25" s="21">
        <f>+VLOOKUP(Enfermedades_Mundiales[[#This Row],[Filtro URL]],Estructura!$X$4:$Y$366,2,0)</f>
        <v>36200013</v>
      </c>
      <c r="X25" s="21" t="str">
        <f>+VLOOKUP(Enfermedades_Mundiales[[#This Row],[tema]],Estructura!$A$4:$C$18,3,0)</f>
        <v>T-362</v>
      </c>
      <c r="Y25" s="32" t="str">
        <f>+VLOOKUP(Enfermedades_Mundiales[[#This Row],[contenido]],Estructura!$E$4:$G$18,3,0)</f>
        <v>C-361</v>
      </c>
      <c r="Z25" s="21" t="str">
        <f>+VLOOKUP(Enfermedades_Mundiales[[#This Row],[Filtro Integrado]],Estructura!$M$4:$O$367,3,0)</f>
        <v>FI-363</v>
      </c>
      <c r="AA25" s="21" t="str">
        <f>+VLOOKUP(Enfermedades_Mundiales[[#This Row],[Muestra]],Estructura!$Q$4:$S$194,3,0)</f>
        <v>M-362</v>
      </c>
    </row>
    <row r="26" spans="1:27" ht="36" x14ac:dyDescent="0.3">
      <c r="A26" s="41" t="s">
        <v>428</v>
      </c>
      <c r="B26" s="12">
        <f t="shared" si="8"/>
        <v>360</v>
      </c>
      <c r="C26" s="13" t="str">
        <f t="shared" si="9"/>
        <v>Enfermedades Mundiales</v>
      </c>
      <c r="D26" s="13" t="str">
        <f t="shared" si="10"/>
        <v>Salud</v>
      </c>
      <c r="E26" s="29">
        <v>14</v>
      </c>
      <c r="F26" s="13" t="s">
        <v>414</v>
      </c>
      <c r="G26" s="13" t="s">
        <v>408</v>
      </c>
      <c r="H26" s="34" t="s">
        <v>15</v>
      </c>
      <c r="I26" s="33" t="s">
        <v>380</v>
      </c>
      <c r="J26" s="12" t="s">
        <v>407</v>
      </c>
      <c r="K26" s="12" t="s">
        <v>416</v>
      </c>
      <c r="L26" s="12" t="str">
        <f t="shared" si="11"/>
        <v>Periodo 2020-2021</v>
      </c>
      <c r="M26" s="12" t="str">
        <f t="shared" si="12"/>
        <v>Casos por Millón de habitantes</v>
      </c>
      <c r="N26" s="38" t="str">
        <f t="shared" si="13"/>
        <v>Ministerio de Ciencias, Tecnología, Conocimiento e Innovación</v>
      </c>
      <c r="O26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Los Ríos</v>
      </c>
      <c r="P26" s="68"/>
      <c r="Q26" s="15" t="str">
        <f t="shared" si="14"/>
        <v>Representación Geográfica</v>
      </c>
      <c r="R26" s="30"/>
      <c r="S26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https://analytics.zoho.com/open-view/2395394000007087483?ZOHO_CRITERIA=%22Localiza_CL_Poblacion%22.%22Codcom%22%3D14</v>
      </c>
      <c r="T26" s="17"/>
      <c r="U26" s="26" t="str">
        <f t="shared" si="7"/>
        <v>#1774B9</v>
      </c>
      <c r="V26" s="21" t="str">
        <f>+Enfermedades_Mundiales[[#This Row],[idcoleccion]]&amp;"-"&amp;Enfermedades_Mundiales[[#This Row],[id]]</f>
        <v>360-0016</v>
      </c>
      <c r="W26" s="21">
        <f>+VLOOKUP(Enfermedades_Mundiales[[#This Row],[Filtro URL]],Estructura!$X$4:$Y$366,2,0)</f>
        <v>36200014</v>
      </c>
      <c r="X26" s="21" t="str">
        <f>+VLOOKUP(Enfermedades_Mundiales[[#This Row],[tema]],Estructura!$A$4:$C$18,3,0)</f>
        <v>T-362</v>
      </c>
      <c r="Y26" s="32" t="str">
        <f>+VLOOKUP(Enfermedades_Mundiales[[#This Row],[contenido]],Estructura!$E$4:$G$18,3,0)</f>
        <v>C-361</v>
      </c>
      <c r="Z26" s="21" t="str">
        <f>+VLOOKUP(Enfermedades_Mundiales[[#This Row],[Filtro Integrado]],Estructura!$M$4:$O$367,3,0)</f>
        <v>FI-363</v>
      </c>
      <c r="AA26" s="21" t="str">
        <f>+VLOOKUP(Enfermedades_Mundiales[[#This Row],[Muestra]],Estructura!$Q$4:$S$194,3,0)</f>
        <v>M-362</v>
      </c>
    </row>
    <row r="27" spans="1:27" ht="36" x14ac:dyDescent="0.3">
      <c r="A27" s="41" t="s">
        <v>429</v>
      </c>
      <c r="B27" s="12">
        <f t="shared" si="8"/>
        <v>360</v>
      </c>
      <c r="C27" s="13" t="str">
        <f t="shared" si="9"/>
        <v>Enfermedades Mundiales</v>
      </c>
      <c r="D27" s="13" t="str">
        <f t="shared" si="10"/>
        <v>Salud</v>
      </c>
      <c r="E27" s="29">
        <v>15</v>
      </c>
      <c r="F27" s="13" t="s">
        <v>414</v>
      </c>
      <c r="G27" s="13" t="s">
        <v>408</v>
      </c>
      <c r="H27" s="34" t="s">
        <v>15</v>
      </c>
      <c r="I27" s="33" t="s">
        <v>381</v>
      </c>
      <c r="J27" s="12" t="s">
        <v>407</v>
      </c>
      <c r="K27" s="12" t="s">
        <v>416</v>
      </c>
      <c r="L27" s="12" t="str">
        <f t="shared" si="11"/>
        <v>Periodo 2020-2021</v>
      </c>
      <c r="M27" s="12" t="str">
        <f t="shared" si="12"/>
        <v>Casos por Millón de habitantes</v>
      </c>
      <c r="N27" s="38" t="str">
        <f t="shared" si="13"/>
        <v>Ministerio de Ciencias, Tecnología, Conocimiento e Innovación</v>
      </c>
      <c r="O27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Arica y Parinacota</v>
      </c>
      <c r="P27" s="68"/>
      <c r="Q27" s="15" t="str">
        <f t="shared" si="14"/>
        <v>Representación Geográfica</v>
      </c>
      <c r="R27" s="30"/>
      <c r="S27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https://analytics.zoho.com/open-view/2395394000007087483?ZOHO_CRITERIA=%22Localiza_CL_Poblacion%22.%22Codcom%22%3D15</v>
      </c>
      <c r="T27" s="17"/>
      <c r="U27" s="26" t="str">
        <f t="shared" si="7"/>
        <v>#1774B9</v>
      </c>
      <c r="V27" s="21" t="str">
        <f>+Enfermedades_Mundiales[[#This Row],[idcoleccion]]&amp;"-"&amp;Enfermedades_Mundiales[[#This Row],[id]]</f>
        <v>360-0017</v>
      </c>
      <c r="W27" s="21">
        <f>+VLOOKUP(Enfermedades_Mundiales[[#This Row],[Filtro URL]],Estructura!$X$4:$Y$366,2,0)</f>
        <v>36200015</v>
      </c>
      <c r="X27" s="21" t="str">
        <f>+VLOOKUP(Enfermedades_Mundiales[[#This Row],[tema]],Estructura!$A$4:$C$18,3,0)</f>
        <v>T-362</v>
      </c>
      <c r="Y27" s="32" t="str">
        <f>+VLOOKUP(Enfermedades_Mundiales[[#This Row],[contenido]],Estructura!$E$4:$G$18,3,0)</f>
        <v>C-361</v>
      </c>
      <c r="Z27" s="21" t="str">
        <f>+VLOOKUP(Enfermedades_Mundiales[[#This Row],[Filtro Integrado]],Estructura!$M$4:$O$367,3,0)</f>
        <v>FI-363</v>
      </c>
      <c r="AA27" s="21" t="str">
        <f>+VLOOKUP(Enfermedades_Mundiales[[#This Row],[Muestra]],Estructura!$Q$4:$S$194,3,0)</f>
        <v>M-362</v>
      </c>
    </row>
    <row r="28" spans="1:27" ht="36" x14ac:dyDescent="0.3">
      <c r="A28" s="41" t="s">
        <v>430</v>
      </c>
      <c r="B28" s="12">
        <f t="shared" si="8"/>
        <v>360</v>
      </c>
      <c r="C28" s="13" t="str">
        <f t="shared" si="9"/>
        <v>Enfermedades Mundiales</v>
      </c>
      <c r="D28" s="13" t="str">
        <f t="shared" si="10"/>
        <v>Salud</v>
      </c>
      <c r="E28" s="29">
        <v>16</v>
      </c>
      <c r="F28" s="13" t="s">
        <v>414</v>
      </c>
      <c r="G28" s="13" t="s">
        <v>408</v>
      </c>
      <c r="H28" s="34" t="s">
        <v>15</v>
      </c>
      <c r="I28" s="33" t="s">
        <v>382</v>
      </c>
      <c r="J28" s="12" t="s">
        <v>407</v>
      </c>
      <c r="K28" s="12" t="s">
        <v>416</v>
      </c>
      <c r="L28" s="12" t="str">
        <f t="shared" si="11"/>
        <v>Periodo 2020-2021</v>
      </c>
      <c r="M28" s="12" t="str">
        <f t="shared" si="12"/>
        <v>Casos por Millón de habitantes</v>
      </c>
      <c r="N28" s="38" t="str">
        <f t="shared" si="13"/>
        <v>Ministerio de Ciencias, Tecnología, Conocimiento e Innovación</v>
      </c>
      <c r="O28" s="15" t="str">
        <f>+"Representación Geográfica del Número de Fallecidos por 1 millón de habitantes por comuna para la "&amp;Enfermedades_Mundiales[[#This Row],[territorio]]</f>
        <v>Representación Geográfica del Número de Fallecidos por 1 millón de habitantes por comuna para la Región de Ñuble</v>
      </c>
      <c r="P28" s="68"/>
      <c r="Q28" s="15" t="str">
        <f t="shared" si="14"/>
        <v>Representación Geográfica</v>
      </c>
      <c r="R28" s="30"/>
      <c r="S28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https://analytics.zoho.com/open-view/2395394000007087483?ZOHO_CRITERIA=%22Localiza_CL_Poblacion%22.%22Codcom%22%3D16</v>
      </c>
      <c r="T28" s="17"/>
      <c r="U28" s="26" t="str">
        <f t="shared" si="7"/>
        <v>#1774B9</v>
      </c>
      <c r="V28" s="21" t="str">
        <f>+Enfermedades_Mundiales[[#This Row],[idcoleccion]]&amp;"-"&amp;Enfermedades_Mundiales[[#This Row],[id]]</f>
        <v>360-0018</v>
      </c>
      <c r="W28" s="21">
        <f>+VLOOKUP(Enfermedades_Mundiales[[#This Row],[Filtro URL]],Estructura!$X$4:$Y$366,2,0)</f>
        <v>36200016</v>
      </c>
      <c r="X28" s="21" t="str">
        <f>+VLOOKUP(Enfermedades_Mundiales[[#This Row],[tema]],Estructura!$A$4:$C$18,3,0)</f>
        <v>T-362</v>
      </c>
      <c r="Y28" s="32" t="str">
        <f>+VLOOKUP(Enfermedades_Mundiales[[#This Row],[contenido]],Estructura!$E$4:$G$18,3,0)</f>
        <v>C-361</v>
      </c>
      <c r="Z28" s="21" t="str">
        <f>+VLOOKUP(Enfermedades_Mundiales[[#This Row],[Filtro Integrado]],Estructura!$M$4:$O$367,3,0)</f>
        <v>FI-363</v>
      </c>
      <c r="AA28" s="21" t="str">
        <f>+VLOOKUP(Enfermedades_Mundiales[[#This Row],[Muestra]],Estructura!$Q$4:$S$194,3,0)</f>
        <v>M-362</v>
      </c>
    </row>
    <row r="29" spans="1:27" ht="36" x14ac:dyDescent="0.3">
      <c r="A29" s="37" t="s">
        <v>431</v>
      </c>
      <c r="B29" s="12">
        <f>+B28</f>
        <v>360</v>
      </c>
      <c r="C29" s="13" t="str">
        <f>+C28</f>
        <v>Enfermedades Mundiales</v>
      </c>
      <c r="D29" s="13" t="str">
        <f>+D28</f>
        <v>Salud</v>
      </c>
      <c r="E29" s="20">
        <v>0</v>
      </c>
      <c r="F29" s="13" t="s">
        <v>406</v>
      </c>
      <c r="G29" s="27" t="s">
        <v>408</v>
      </c>
      <c r="H29" s="35" t="s">
        <v>19</v>
      </c>
      <c r="I29" s="36" t="s">
        <v>14</v>
      </c>
      <c r="J29" s="12" t="s">
        <v>15</v>
      </c>
      <c r="K29" s="12" t="s">
        <v>406</v>
      </c>
      <c r="L29" s="12" t="str">
        <f>+L28</f>
        <v>Periodo 2020-2021</v>
      </c>
      <c r="M29" s="12" t="s">
        <v>404</v>
      </c>
      <c r="N29" s="38" t="str">
        <f>+N28</f>
        <v>Ministerio de Ciencias, Tecnología, Conocimiento e Innovación</v>
      </c>
      <c r="O29" s="15" t="s">
        <v>451</v>
      </c>
      <c r="P29" s="68"/>
      <c r="Q29" s="15" t="s">
        <v>387</v>
      </c>
      <c r="R29" s="30"/>
      <c r="S29" s="28" t="s">
        <v>436</v>
      </c>
      <c r="T29" s="17">
        <v>100200300</v>
      </c>
      <c r="U29" s="31" t="str">
        <f>+U28</f>
        <v>#1774B9</v>
      </c>
      <c r="V29" s="32" t="str">
        <f>+Enfermedades_Mundiales[[#This Row],[idcoleccion]]&amp;"-"&amp;Enfermedades_Mundiales[[#This Row],[id]]</f>
        <v>360-0019</v>
      </c>
      <c r="W29" s="21">
        <f>+VLOOKUP(Enfermedades_Mundiales[[#This Row],[Filtro URL]],Estructura!$X$4:$Y$366,2,0)</f>
        <v>36100000</v>
      </c>
      <c r="X29" s="21" t="str">
        <f>+VLOOKUP(Enfermedades_Mundiales[[#This Row],[tema]],Estructura!$A$4:$C$18,3,0)</f>
        <v>T-361</v>
      </c>
      <c r="Y29" s="32" t="str">
        <f>+VLOOKUP(Enfermedades_Mundiales[[#This Row],[contenido]],Estructura!$E$4:$G$18,3,0)</f>
        <v>C-361</v>
      </c>
      <c r="Z29" s="32" t="str">
        <f>+VLOOKUP(Enfermedades_Mundiales[[#This Row],[Filtro Integrado]],Estructura!$M$4:$O$367,3,0)</f>
        <v>FI-362</v>
      </c>
      <c r="AA29" s="32" t="str">
        <f>+VLOOKUP(Enfermedades_Mundiales[[#This Row],[Muestra]],Estructura!$Q$4:$S$194,3,0)</f>
        <v>M-361</v>
      </c>
    </row>
    <row r="30" spans="1:27" ht="36" x14ac:dyDescent="0.3">
      <c r="A30" s="42" t="s">
        <v>432</v>
      </c>
      <c r="B30" s="12">
        <f t="shared" ref="B30:B31" si="15">+B29</f>
        <v>360</v>
      </c>
      <c r="C30" s="13" t="str">
        <f t="shared" ref="C30:C31" si="16">+C29</f>
        <v>Enfermedades Mundiales</v>
      </c>
      <c r="D30" s="13" t="str">
        <f t="shared" ref="D30:D31" si="17">+D29</f>
        <v>Salud</v>
      </c>
      <c r="E30" s="29">
        <v>1</v>
      </c>
      <c r="F30" s="13" t="s">
        <v>406</v>
      </c>
      <c r="G30" s="27" t="s">
        <v>408</v>
      </c>
      <c r="H30" s="34" t="s">
        <v>15</v>
      </c>
      <c r="I30" s="33" t="s">
        <v>367</v>
      </c>
      <c r="J30" s="12" t="s">
        <v>407</v>
      </c>
      <c r="K30" s="12" t="s">
        <v>406</v>
      </c>
      <c r="L30" s="12" t="str">
        <f t="shared" ref="L30:L31" si="18">+L29</f>
        <v>Periodo 2020-2021</v>
      </c>
      <c r="M30" s="12" t="str">
        <f t="shared" ref="M30:M31" si="19">+M29</f>
        <v>Casos</v>
      </c>
      <c r="N30" s="38" t="str">
        <f t="shared" ref="N30:N31" si="20">+N29</f>
        <v>Ministerio de Ciencias, Tecnología, Conocimiento e Innovación</v>
      </c>
      <c r="O30" s="15" t="str">
        <f>+"Evolución del Número de Casos Confirmados con COVID-19 para la "&amp;Enfermedades_Mundiales[[#This Row],[territorio]]</f>
        <v>Evolución del Número de Casos Confirmados con COVID-19 para la Región de Tarapacá</v>
      </c>
      <c r="P30" s="68"/>
      <c r="Q30" s="15" t="str">
        <f t="shared" ref="Q30:Q31" si="21">+Q29</f>
        <v>Gráfico Evolución</v>
      </c>
      <c r="R30" s="30"/>
      <c r="S30" s="16" t="str">
        <f>"https://analytics.zoho.com/open-view/2395394000008129784?ZOHO_CRITERIA=%22Localiza_CL_Poblacion%22.%22Codreg%22%3D"&amp;Enfermedades_Mundiales[[#This Row],[Filtro URL]]</f>
        <v>https://analytics.zoho.com/open-view/2395394000008129784?ZOHO_CRITERIA=%22Localiza_CL_Poblacion%22.%22Codreg%22%3D1</v>
      </c>
      <c r="T30" s="17">
        <v>100200301</v>
      </c>
      <c r="U30" s="31" t="str">
        <f t="shared" ref="U30" si="22">+U29</f>
        <v>#1774B9</v>
      </c>
      <c r="V30" s="32" t="str">
        <f>+Enfermedades_Mundiales[[#This Row],[idcoleccion]]&amp;"-"&amp;Enfermedades_Mundiales[[#This Row],[id]]</f>
        <v>360-0020</v>
      </c>
      <c r="W30" s="21">
        <f>+VLOOKUP(Enfermedades_Mundiales[[#This Row],[Filtro URL]],Estructura!$X$4:$Y$366,2,0)</f>
        <v>36200001</v>
      </c>
      <c r="X30" s="21" t="str">
        <f>+VLOOKUP(Enfermedades_Mundiales[[#This Row],[tema]],Estructura!$A$4:$C$18,3,0)</f>
        <v>T-361</v>
      </c>
      <c r="Y30" s="32" t="str">
        <f>+VLOOKUP(Enfermedades_Mundiales[[#This Row],[contenido]],Estructura!$E$4:$G$18,3,0)</f>
        <v>C-361</v>
      </c>
      <c r="Z30" s="32" t="str">
        <f>+VLOOKUP(Enfermedades_Mundiales[[#This Row],[Filtro Integrado]],Estructura!$M$4:$O$367,3,0)</f>
        <v>FI-363</v>
      </c>
      <c r="AA30" s="32" t="str">
        <f>+VLOOKUP(Enfermedades_Mundiales[[#This Row],[Muestra]],Estructura!$Q$4:$S$194,3,0)</f>
        <v>M-361</v>
      </c>
    </row>
    <row r="31" spans="1:27" ht="36" x14ac:dyDescent="0.3">
      <c r="A31" s="41" t="s">
        <v>433</v>
      </c>
      <c r="B31" s="43">
        <f t="shared" si="15"/>
        <v>360</v>
      </c>
      <c r="C31" s="44" t="str">
        <f t="shared" si="16"/>
        <v>Enfermedades Mundiales</v>
      </c>
      <c r="D31" s="44" t="str">
        <f t="shared" si="17"/>
        <v>Salud</v>
      </c>
      <c r="E31" s="45">
        <v>2</v>
      </c>
      <c r="F31" s="13" t="s">
        <v>406</v>
      </c>
      <c r="G31" s="27" t="s">
        <v>408</v>
      </c>
      <c r="H31" s="34" t="s">
        <v>15</v>
      </c>
      <c r="I31" s="48" t="s">
        <v>368</v>
      </c>
      <c r="J31" s="43" t="s">
        <v>407</v>
      </c>
      <c r="K31" s="12" t="s">
        <v>406</v>
      </c>
      <c r="L31" s="43" t="str">
        <f t="shared" si="18"/>
        <v>Periodo 2020-2021</v>
      </c>
      <c r="M31" s="43" t="str">
        <f t="shared" si="19"/>
        <v>Casos</v>
      </c>
      <c r="N31" s="49" t="str">
        <f t="shared" si="20"/>
        <v>Ministerio de Ciencias, Tecnología, Conocimiento e Innovación</v>
      </c>
      <c r="O31" s="15" t="str">
        <f>+"Evolución del Número de Casos Confirmados con COVID-19 para la "&amp;Enfermedades_Mundiales[[#This Row],[territorio]]</f>
        <v>Evolución del Número de Casos Confirmados con COVID-19 para la Región de Antofagasta</v>
      </c>
      <c r="P31" s="69"/>
      <c r="Q31" s="51" t="str">
        <f t="shared" si="21"/>
        <v>Gráfico Evolución</v>
      </c>
      <c r="R31" s="50"/>
      <c r="S31" s="16" t="str">
        <f>"https://analytics.zoho.com/open-view/2395394000008129784?ZOHO_CRITERIA=%22Localiza_CL_Poblacion%22.%22Codreg%22%3D"&amp;Enfermedades_Mundiales[[#This Row],[Filtro URL]]</f>
        <v>https://analytics.zoho.com/open-view/2395394000008129784?ZOHO_CRITERIA=%22Localiza_CL_Poblacion%22.%22Codreg%22%3D2</v>
      </c>
      <c r="T31" s="53">
        <v>100200302</v>
      </c>
      <c r="U31" s="31" t="str">
        <f t="shared" ref="U31:U45" si="23">+U30</f>
        <v>#1774B9</v>
      </c>
      <c r="V31" s="32" t="str">
        <f>+Enfermedades_Mundiales[[#This Row],[idcoleccion]]&amp;"-"&amp;Enfermedades_Mundiales[[#This Row],[id]]</f>
        <v>360-0021</v>
      </c>
      <c r="W31" s="21">
        <f>+VLOOKUP(Enfermedades_Mundiales[[#This Row],[Filtro URL]],Estructura!$X$4:$Y$366,2,0)</f>
        <v>36200002</v>
      </c>
      <c r="X31" s="21" t="str">
        <f>+VLOOKUP(Enfermedades_Mundiales[[#This Row],[tema]],Estructura!$A$4:$C$18,3,0)</f>
        <v>T-361</v>
      </c>
      <c r="Y31" s="32" t="str">
        <f>+VLOOKUP(Enfermedades_Mundiales[[#This Row],[contenido]],Estructura!$E$4:$G$18,3,0)</f>
        <v>C-361</v>
      </c>
      <c r="Z31" s="32" t="str">
        <f>+VLOOKUP(Enfermedades_Mundiales[[#This Row],[Filtro Integrado]],Estructura!$M$4:$O$367,3,0)</f>
        <v>FI-363</v>
      </c>
      <c r="AA31" s="32" t="str">
        <f>+VLOOKUP(Enfermedades_Mundiales[[#This Row],[Muestra]],Estructura!$Q$4:$S$194,3,0)</f>
        <v>M-361</v>
      </c>
    </row>
    <row r="32" spans="1:27" ht="36" x14ac:dyDescent="0.3">
      <c r="A32" s="41" t="s">
        <v>437</v>
      </c>
      <c r="B32" s="43">
        <f t="shared" ref="B32:B45" si="24">+B31</f>
        <v>360</v>
      </c>
      <c r="C32" s="44" t="str">
        <f t="shared" ref="C32:C45" si="25">+C31</f>
        <v>Enfermedades Mundiales</v>
      </c>
      <c r="D32" s="44" t="str">
        <f t="shared" ref="D32:D45" si="26">+D31</f>
        <v>Salud</v>
      </c>
      <c r="E32" s="29">
        <v>3</v>
      </c>
      <c r="F32" s="13" t="s">
        <v>406</v>
      </c>
      <c r="G32" s="27" t="s">
        <v>408</v>
      </c>
      <c r="H32" s="34" t="s">
        <v>15</v>
      </c>
      <c r="I32" s="33" t="s">
        <v>369</v>
      </c>
      <c r="J32" s="43" t="s">
        <v>407</v>
      </c>
      <c r="K32" s="12" t="s">
        <v>406</v>
      </c>
      <c r="L32" s="43" t="str">
        <f t="shared" ref="L32:L45" si="27">+L31</f>
        <v>Periodo 2020-2021</v>
      </c>
      <c r="M32" s="43" t="str">
        <f t="shared" ref="M32:M45" si="28">+M31</f>
        <v>Casos</v>
      </c>
      <c r="N32" s="49" t="str">
        <f t="shared" ref="N32:N45" si="29">+N31</f>
        <v>Ministerio de Ciencias, Tecnología, Conocimiento e Innovación</v>
      </c>
      <c r="O32" s="15" t="str">
        <f>+"Evolución del Número de Casos Confirmados con COVID-19 para la "&amp;Enfermedades_Mundiales[[#This Row],[territorio]]</f>
        <v>Evolución del Número de Casos Confirmados con COVID-19 para la Región de Atacama</v>
      </c>
      <c r="P32" s="68"/>
      <c r="Q32" s="15" t="str">
        <f t="shared" ref="Q32:Q45" si="30">+Q31</f>
        <v>Gráfico Evolución</v>
      </c>
      <c r="R32" s="30"/>
      <c r="S32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https://analytics.zoho.com/open-view/2395394000007087483?ZOHO_CRITERIA=%22Localiza_CL_Poblacion%22.%22Codcom%22%3D3</v>
      </c>
      <c r="T32" s="17"/>
      <c r="U32" s="31" t="str">
        <f t="shared" si="23"/>
        <v>#1774B9</v>
      </c>
      <c r="V32" s="32" t="str">
        <f>+Enfermedades_Mundiales[[#This Row],[idcoleccion]]&amp;"-"&amp;Enfermedades_Mundiales[[#This Row],[id]]</f>
        <v>360-0022</v>
      </c>
      <c r="W32" s="21">
        <f>+VLOOKUP(Enfermedades_Mundiales[[#This Row],[Filtro URL]],Estructura!$X$4:$Y$366,2,0)</f>
        <v>36200003</v>
      </c>
      <c r="X32" s="21" t="str">
        <f>+VLOOKUP(Enfermedades_Mundiales[[#This Row],[tema]],Estructura!$A$4:$C$18,3,0)</f>
        <v>T-361</v>
      </c>
      <c r="Y32" s="32" t="str">
        <f>+VLOOKUP(Enfermedades_Mundiales[[#This Row],[contenido]],Estructura!$E$4:$G$18,3,0)</f>
        <v>C-361</v>
      </c>
      <c r="Z32" s="32" t="str">
        <f>+VLOOKUP(Enfermedades_Mundiales[[#This Row],[Filtro Integrado]],Estructura!$M$4:$O$367,3,0)</f>
        <v>FI-363</v>
      </c>
      <c r="AA32" s="32" t="str">
        <f>+VLOOKUP(Enfermedades_Mundiales[[#This Row],[Muestra]],Estructura!$Q$4:$S$194,3,0)</f>
        <v>M-361</v>
      </c>
    </row>
    <row r="33" spans="1:27" ht="36" x14ac:dyDescent="0.3">
      <c r="A33" s="41" t="s">
        <v>438</v>
      </c>
      <c r="B33" s="43">
        <f t="shared" si="24"/>
        <v>360</v>
      </c>
      <c r="C33" s="44" t="str">
        <f t="shared" si="25"/>
        <v>Enfermedades Mundiales</v>
      </c>
      <c r="D33" s="44" t="str">
        <f t="shared" si="26"/>
        <v>Salud</v>
      </c>
      <c r="E33" s="29">
        <v>4</v>
      </c>
      <c r="F33" s="13" t="s">
        <v>406</v>
      </c>
      <c r="G33" s="27" t="s">
        <v>408</v>
      </c>
      <c r="H33" s="34" t="s">
        <v>15</v>
      </c>
      <c r="I33" s="33" t="s">
        <v>370</v>
      </c>
      <c r="J33" s="43" t="s">
        <v>407</v>
      </c>
      <c r="K33" s="12" t="s">
        <v>406</v>
      </c>
      <c r="L33" s="43" t="str">
        <f t="shared" si="27"/>
        <v>Periodo 2020-2021</v>
      </c>
      <c r="M33" s="43" t="str">
        <f t="shared" si="28"/>
        <v>Casos</v>
      </c>
      <c r="N33" s="49" t="str">
        <f t="shared" si="29"/>
        <v>Ministerio de Ciencias, Tecnología, Conocimiento e Innovación</v>
      </c>
      <c r="O33" s="15" t="str">
        <f>+"Evolución del Número de Casos Confirmados con COVID-19 para la "&amp;Enfermedades_Mundiales[[#This Row],[territorio]]</f>
        <v>Evolución del Número de Casos Confirmados con COVID-19 para la Región de Coquimbo</v>
      </c>
      <c r="P33" s="68"/>
      <c r="Q33" s="15" t="str">
        <f t="shared" si="30"/>
        <v>Gráfico Evolución</v>
      </c>
      <c r="R33" s="30"/>
      <c r="S33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https://analytics.zoho.com/open-view/2395394000007087483?ZOHO_CRITERIA=%22Localiza_CL_Poblacion%22.%22Codcom%22%3D4</v>
      </c>
      <c r="T33" s="17"/>
      <c r="U33" s="31" t="str">
        <f t="shared" si="23"/>
        <v>#1774B9</v>
      </c>
      <c r="V33" s="32" t="str">
        <f>+Enfermedades_Mundiales[[#This Row],[idcoleccion]]&amp;"-"&amp;Enfermedades_Mundiales[[#This Row],[id]]</f>
        <v>360-0023</v>
      </c>
      <c r="W33" s="21">
        <f>+VLOOKUP(Enfermedades_Mundiales[[#This Row],[Filtro URL]],Estructura!$X$4:$Y$366,2,0)</f>
        <v>36200004</v>
      </c>
      <c r="X33" s="21" t="str">
        <f>+VLOOKUP(Enfermedades_Mundiales[[#This Row],[tema]],Estructura!$A$4:$C$18,3,0)</f>
        <v>T-361</v>
      </c>
      <c r="Y33" s="32" t="str">
        <f>+VLOOKUP(Enfermedades_Mundiales[[#This Row],[contenido]],Estructura!$E$4:$G$18,3,0)</f>
        <v>C-361</v>
      </c>
      <c r="Z33" s="32" t="str">
        <f>+VLOOKUP(Enfermedades_Mundiales[[#This Row],[Filtro Integrado]],Estructura!$M$4:$O$367,3,0)</f>
        <v>FI-363</v>
      </c>
      <c r="AA33" s="32" t="str">
        <f>+VLOOKUP(Enfermedades_Mundiales[[#This Row],[Muestra]],Estructura!$Q$4:$S$194,3,0)</f>
        <v>M-361</v>
      </c>
    </row>
    <row r="34" spans="1:27" ht="36" x14ac:dyDescent="0.3">
      <c r="A34" s="41" t="s">
        <v>439</v>
      </c>
      <c r="B34" s="43">
        <f t="shared" si="24"/>
        <v>360</v>
      </c>
      <c r="C34" s="44" t="str">
        <f t="shared" si="25"/>
        <v>Enfermedades Mundiales</v>
      </c>
      <c r="D34" s="44" t="str">
        <f t="shared" si="26"/>
        <v>Salud</v>
      </c>
      <c r="E34" s="29">
        <v>5</v>
      </c>
      <c r="F34" s="13" t="s">
        <v>406</v>
      </c>
      <c r="G34" s="27" t="s">
        <v>408</v>
      </c>
      <c r="H34" s="34" t="s">
        <v>15</v>
      </c>
      <c r="I34" s="33" t="s">
        <v>371</v>
      </c>
      <c r="J34" s="43" t="s">
        <v>407</v>
      </c>
      <c r="K34" s="12" t="s">
        <v>406</v>
      </c>
      <c r="L34" s="43" t="str">
        <f t="shared" si="27"/>
        <v>Periodo 2020-2021</v>
      </c>
      <c r="M34" s="43" t="str">
        <f t="shared" si="28"/>
        <v>Casos</v>
      </c>
      <c r="N34" s="49" t="str">
        <f t="shared" si="29"/>
        <v>Ministerio de Ciencias, Tecnología, Conocimiento e Innovación</v>
      </c>
      <c r="O34" s="15" t="str">
        <f>+"Evolución del Número de Casos Confirmados con COVID-19 para la "&amp;Enfermedades_Mundiales[[#This Row],[territorio]]</f>
        <v>Evolución del Número de Casos Confirmados con COVID-19 para la Región de Valparaíso</v>
      </c>
      <c r="P34" s="68"/>
      <c r="Q34" s="15" t="str">
        <f t="shared" si="30"/>
        <v>Gráfico Evolución</v>
      </c>
      <c r="R34" s="30"/>
      <c r="S34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https://analytics.zoho.com/open-view/2395394000007087483?ZOHO_CRITERIA=%22Localiza_CL_Poblacion%22.%22Codcom%22%3D5</v>
      </c>
      <c r="T34" s="17"/>
      <c r="U34" s="31" t="str">
        <f t="shared" si="23"/>
        <v>#1774B9</v>
      </c>
      <c r="V34" s="32" t="str">
        <f>+Enfermedades_Mundiales[[#This Row],[idcoleccion]]&amp;"-"&amp;Enfermedades_Mundiales[[#This Row],[id]]</f>
        <v>360-0024</v>
      </c>
      <c r="W34" s="21">
        <f>+VLOOKUP(Enfermedades_Mundiales[[#This Row],[Filtro URL]],Estructura!$X$4:$Y$366,2,0)</f>
        <v>36200005</v>
      </c>
      <c r="X34" s="21" t="str">
        <f>+VLOOKUP(Enfermedades_Mundiales[[#This Row],[tema]],Estructura!$A$4:$C$18,3,0)</f>
        <v>T-361</v>
      </c>
      <c r="Y34" s="32" t="str">
        <f>+VLOOKUP(Enfermedades_Mundiales[[#This Row],[contenido]],Estructura!$E$4:$G$18,3,0)</f>
        <v>C-361</v>
      </c>
      <c r="Z34" s="32" t="str">
        <f>+VLOOKUP(Enfermedades_Mundiales[[#This Row],[Filtro Integrado]],Estructura!$M$4:$O$367,3,0)</f>
        <v>FI-363</v>
      </c>
      <c r="AA34" s="32" t="str">
        <f>+VLOOKUP(Enfermedades_Mundiales[[#This Row],[Muestra]],Estructura!$Q$4:$S$194,3,0)</f>
        <v>M-361</v>
      </c>
    </row>
    <row r="35" spans="1:27" ht="36" x14ac:dyDescent="0.3">
      <c r="A35" s="41" t="s">
        <v>440</v>
      </c>
      <c r="B35" s="43">
        <f t="shared" si="24"/>
        <v>360</v>
      </c>
      <c r="C35" s="44" t="str">
        <f t="shared" si="25"/>
        <v>Enfermedades Mundiales</v>
      </c>
      <c r="D35" s="44" t="str">
        <f t="shared" si="26"/>
        <v>Salud</v>
      </c>
      <c r="E35" s="29">
        <v>6</v>
      </c>
      <c r="F35" s="13" t="s">
        <v>406</v>
      </c>
      <c r="G35" s="27" t="s">
        <v>408</v>
      </c>
      <c r="H35" s="34" t="s">
        <v>15</v>
      </c>
      <c r="I35" s="33" t="s">
        <v>372</v>
      </c>
      <c r="J35" s="43" t="s">
        <v>407</v>
      </c>
      <c r="K35" s="12" t="s">
        <v>406</v>
      </c>
      <c r="L35" s="43" t="str">
        <f t="shared" si="27"/>
        <v>Periodo 2020-2021</v>
      </c>
      <c r="M35" s="43" t="str">
        <f t="shared" si="28"/>
        <v>Casos</v>
      </c>
      <c r="N35" s="49" t="str">
        <f t="shared" si="29"/>
        <v>Ministerio de Ciencias, Tecnología, Conocimiento e Innovación</v>
      </c>
      <c r="O35" s="15" t="str">
        <f>+"Evolución del Número de Casos Confirmados con COVID-19 para la "&amp;Enfermedades_Mundiales[[#This Row],[territorio]]</f>
        <v>Evolución del Número de Casos Confirmados con COVID-19 para la Región de O'Higgins</v>
      </c>
      <c r="P35" s="68"/>
      <c r="Q35" s="15" t="str">
        <f t="shared" si="30"/>
        <v>Gráfico Evolución</v>
      </c>
      <c r="R35" s="30"/>
      <c r="S35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https://analytics.zoho.com/open-view/2395394000007087483?ZOHO_CRITERIA=%22Localiza_CL_Poblacion%22.%22Codcom%22%3D6</v>
      </c>
      <c r="T35" s="17"/>
      <c r="U35" s="31" t="str">
        <f t="shared" si="23"/>
        <v>#1774B9</v>
      </c>
      <c r="V35" s="32" t="str">
        <f>+Enfermedades_Mundiales[[#This Row],[idcoleccion]]&amp;"-"&amp;Enfermedades_Mundiales[[#This Row],[id]]</f>
        <v>360-0025</v>
      </c>
      <c r="W35" s="21">
        <f>+VLOOKUP(Enfermedades_Mundiales[[#This Row],[Filtro URL]],Estructura!$X$4:$Y$366,2,0)</f>
        <v>36200006</v>
      </c>
      <c r="X35" s="21" t="str">
        <f>+VLOOKUP(Enfermedades_Mundiales[[#This Row],[tema]],Estructura!$A$4:$C$18,3,0)</f>
        <v>T-361</v>
      </c>
      <c r="Y35" s="32" t="str">
        <f>+VLOOKUP(Enfermedades_Mundiales[[#This Row],[contenido]],Estructura!$E$4:$G$18,3,0)</f>
        <v>C-361</v>
      </c>
      <c r="Z35" s="32" t="str">
        <f>+VLOOKUP(Enfermedades_Mundiales[[#This Row],[Filtro Integrado]],Estructura!$M$4:$O$367,3,0)</f>
        <v>FI-363</v>
      </c>
      <c r="AA35" s="32" t="str">
        <f>+VLOOKUP(Enfermedades_Mundiales[[#This Row],[Muestra]],Estructura!$Q$4:$S$194,3,0)</f>
        <v>M-361</v>
      </c>
    </row>
    <row r="36" spans="1:27" ht="36" x14ac:dyDescent="0.3">
      <c r="A36" s="41" t="s">
        <v>441</v>
      </c>
      <c r="B36" s="43">
        <f t="shared" si="24"/>
        <v>360</v>
      </c>
      <c r="C36" s="44" t="str">
        <f t="shared" si="25"/>
        <v>Enfermedades Mundiales</v>
      </c>
      <c r="D36" s="44" t="str">
        <f t="shared" si="26"/>
        <v>Salud</v>
      </c>
      <c r="E36" s="29">
        <v>7</v>
      </c>
      <c r="F36" s="13" t="s">
        <v>406</v>
      </c>
      <c r="G36" s="27" t="s">
        <v>408</v>
      </c>
      <c r="H36" s="34" t="s">
        <v>15</v>
      </c>
      <c r="I36" s="33" t="s">
        <v>373</v>
      </c>
      <c r="J36" s="43" t="s">
        <v>407</v>
      </c>
      <c r="K36" s="12" t="s">
        <v>406</v>
      </c>
      <c r="L36" s="43" t="str">
        <f t="shared" si="27"/>
        <v>Periodo 2020-2021</v>
      </c>
      <c r="M36" s="43" t="str">
        <f t="shared" si="28"/>
        <v>Casos</v>
      </c>
      <c r="N36" s="49" t="str">
        <f t="shared" si="29"/>
        <v>Ministerio de Ciencias, Tecnología, Conocimiento e Innovación</v>
      </c>
      <c r="O36" s="15" t="str">
        <f>+"Evolución del Número de Casos Confirmados con COVID-19 para la "&amp;Enfermedades_Mundiales[[#This Row],[territorio]]</f>
        <v>Evolución del Número de Casos Confirmados con COVID-19 para la Región de Maule</v>
      </c>
      <c r="P36" s="68"/>
      <c r="Q36" s="15" t="str">
        <f t="shared" si="30"/>
        <v>Gráfico Evolución</v>
      </c>
      <c r="R36" s="30"/>
      <c r="S36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https://analytics.zoho.com/open-view/2395394000007087483?ZOHO_CRITERIA=%22Localiza_CL_Poblacion%22.%22Codcom%22%3D7</v>
      </c>
      <c r="T36" s="17"/>
      <c r="U36" s="31" t="str">
        <f t="shared" si="23"/>
        <v>#1774B9</v>
      </c>
      <c r="V36" s="32" t="str">
        <f>+Enfermedades_Mundiales[[#This Row],[idcoleccion]]&amp;"-"&amp;Enfermedades_Mundiales[[#This Row],[id]]</f>
        <v>360-0026</v>
      </c>
      <c r="W36" s="21">
        <f>+VLOOKUP(Enfermedades_Mundiales[[#This Row],[Filtro URL]],Estructura!$X$4:$Y$366,2,0)</f>
        <v>36200007</v>
      </c>
      <c r="X36" s="21" t="str">
        <f>+VLOOKUP(Enfermedades_Mundiales[[#This Row],[tema]],Estructura!$A$4:$C$18,3,0)</f>
        <v>T-361</v>
      </c>
      <c r="Y36" s="32" t="str">
        <f>+VLOOKUP(Enfermedades_Mundiales[[#This Row],[contenido]],Estructura!$E$4:$G$18,3,0)</f>
        <v>C-361</v>
      </c>
      <c r="Z36" s="32" t="str">
        <f>+VLOOKUP(Enfermedades_Mundiales[[#This Row],[Filtro Integrado]],Estructura!$M$4:$O$367,3,0)</f>
        <v>FI-363</v>
      </c>
      <c r="AA36" s="32" t="str">
        <f>+VLOOKUP(Enfermedades_Mundiales[[#This Row],[Muestra]],Estructura!$Q$4:$S$194,3,0)</f>
        <v>M-361</v>
      </c>
    </row>
    <row r="37" spans="1:27" ht="36" x14ac:dyDescent="0.3">
      <c r="A37" s="41" t="s">
        <v>442</v>
      </c>
      <c r="B37" s="43">
        <f t="shared" si="24"/>
        <v>360</v>
      </c>
      <c r="C37" s="44" t="str">
        <f t="shared" si="25"/>
        <v>Enfermedades Mundiales</v>
      </c>
      <c r="D37" s="44" t="str">
        <f t="shared" si="26"/>
        <v>Salud</v>
      </c>
      <c r="E37" s="29">
        <v>8</v>
      </c>
      <c r="F37" s="13" t="s">
        <v>406</v>
      </c>
      <c r="G37" s="27" t="s">
        <v>408</v>
      </c>
      <c r="H37" s="34" t="s">
        <v>15</v>
      </c>
      <c r="I37" s="33" t="s">
        <v>374</v>
      </c>
      <c r="J37" s="43" t="s">
        <v>407</v>
      </c>
      <c r="K37" s="12" t="s">
        <v>406</v>
      </c>
      <c r="L37" s="43" t="str">
        <f t="shared" si="27"/>
        <v>Periodo 2020-2021</v>
      </c>
      <c r="M37" s="43" t="str">
        <f t="shared" si="28"/>
        <v>Casos</v>
      </c>
      <c r="N37" s="49" t="str">
        <f t="shared" si="29"/>
        <v>Ministerio de Ciencias, Tecnología, Conocimiento e Innovación</v>
      </c>
      <c r="O37" s="15" t="str">
        <f>+"Evolución del Número de Casos Confirmados con COVID-19 para la "&amp;Enfermedades_Mundiales[[#This Row],[territorio]]</f>
        <v>Evolución del Número de Casos Confirmados con COVID-19 para la Región del Biobío</v>
      </c>
      <c r="P37" s="68"/>
      <c r="Q37" s="15" t="str">
        <f t="shared" si="30"/>
        <v>Gráfico Evolución</v>
      </c>
      <c r="R37" s="30"/>
      <c r="S37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https://analytics.zoho.com/open-view/2395394000007087483?ZOHO_CRITERIA=%22Localiza_CL_Poblacion%22.%22Codcom%22%3D8</v>
      </c>
      <c r="T37" s="17"/>
      <c r="U37" s="31" t="str">
        <f t="shared" si="23"/>
        <v>#1774B9</v>
      </c>
      <c r="V37" s="32" t="str">
        <f>+Enfermedades_Mundiales[[#This Row],[idcoleccion]]&amp;"-"&amp;Enfermedades_Mundiales[[#This Row],[id]]</f>
        <v>360-0027</v>
      </c>
      <c r="W37" s="21">
        <f>+VLOOKUP(Enfermedades_Mundiales[[#This Row],[Filtro URL]],Estructura!$X$4:$Y$366,2,0)</f>
        <v>36200008</v>
      </c>
      <c r="X37" s="21" t="str">
        <f>+VLOOKUP(Enfermedades_Mundiales[[#This Row],[tema]],Estructura!$A$4:$C$18,3,0)</f>
        <v>T-361</v>
      </c>
      <c r="Y37" s="32" t="str">
        <f>+VLOOKUP(Enfermedades_Mundiales[[#This Row],[contenido]],Estructura!$E$4:$G$18,3,0)</f>
        <v>C-361</v>
      </c>
      <c r="Z37" s="32" t="str">
        <f>+VLOOKUP(Enfermedades_Mundiales[[#This Row],[Filtro Integrado]],Estructura!$M$4:$O$367,3,0)</f>
        <v>FI-363</v>
      </c>
      <c r="AA37" s="32" t="str">
        <f>+VLOOKUP(Enfermedades_Mundiales[[#This Row],[Muestra]],Estructura!$Q$4:$S$194,3,0)</f>
        <v>M-361</v>
      </c>
    </row>
    <row r="38" spans="1:27" ht="36" x14ac:dyDescent="0.3">
      <c r="A38" s="41" t="s">
        <v>443</v>
      </c>
      <c r="B38" s="43">
        <f t="shared" si="24"/>
        <v>360</v>
      </c>
      <c r="C38" s="44" t="str">
        <f t="shared" si="25"/>
        <v>Enfermedades Mundiales</v>
      </c>
      <c r="D38" s="44" t="str">
        <f t="shared" si="26"/>
        <v>Salud</v>
      </c>
      <c r="E38" s="29">
        <v>9</v>
      </c>
      <c r="F38" s="13" t="s">
        <v>406</v>
      </c>
      <c r="G38" s="27" t="s">
        <v>408</v>
      </c>
      <c r="H38" s="34" t="s">
        <v>15</v>
      </c>
      <c r="I38" s="33" t="s">
        <v>375</v>
      </c>
      <c r="J38" s="43" t="s">
        <v>407</v>
      </c>
      <c r="K38" s="12" t="s">
        <v>406</v>
      </c>
      <c r="L38" s="43" t="str">
        <f t="shared" si="27"/>
        <v>Periodo 2020-2021</v>
      </c>
      <c r="M38" s="43" t="str">
        <f t="shared" si="28"/>
        <v>Casos</v>
      </c>
      <c r="N38" s="49" t="str">
        <f t="shared" si="29"/>
        <v>Ministerio de Ciencias, Tecnología, Conocimiento e Innovación</v>
      </c>
      <c r="O38" s="15" t="str">
        <f>+"Evolución del Número de Casos Confirmados con COVID-19 para la "&amp;Enfermedades_Mundiales[[#This Row],[territorio]]</f>
        <v>Evolución del Número de Casos Confirmados con COVID-19 para la Región de La Araucanía</v>
      </c>
      <c r="P38" s="68"/>
      <c r="Q38" s="15" t="str">
        <f t="shared" si="30"/>
        <v>Gráfico Evolución</v>
      </c>
      <c r="R38" s="30"/>
      <c r="S38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https://analytics.zoho.com/open-view/2395394000007087483?ZOHO_CRITERIA=%22Localiza_CL_Poblacion%22.%22Codcom%22%3D9</v>
      </c>
      <c r="T38" s="17"/>
      <c r="U38" s="31" t="str">
        <f t="shared" si="23"/>
        <v>#1774B9</v>
      </c>
      <c r="V38" s="32" t="str">
        <f>+Enfermedades_Mundiales[[#This Row],[idcoleccion]]&amp;"-"&amp;Enfermedades_Mundiales[[#This Row],[id]]</f>
        <v>360-0028</v>
      </c>
      <c r="W38" s="21">
        <f>+VLOOKUP(Enfermedades_Mundiales[[#This Row],[Filtro URL]],Estructura!$X$4:$Y$366,2,0)</f>
        <v>36200009</v>
      </c>
      <c r="X38" s="21" t="str">
        <f>+VLOOKUP(Enfermedades_Mundiales[[#This Row],[tema]],Estructura!$A$4:$C$18,3,0)</f>
        <v>T-361</v>
      </c>
      <c r="Y38" s="32" t="str">
        <f>+VLOOKUP(Enfermedades_Mundiales[[#This Row],[contenido]],Estructura!$E$4:$G$18,3,0)</f>
        <v>C-361</v>
      </c>
      <c r="Z38" s="32" t="str">
        <f>+VLOOKUP(Enfermedades_Mundiales[[#This Row],[Filtro Integrado]],Estructura!$M$4:$O$367,3,0)</f>
        <v>FI-363</v>
      </c>
      <c r="AA38" s="32" t="str">
        <f>+VLOOKUP(Enfermedades_Mundiales[[#This Row],[Muestra]],Estructura!$Q$4:$S$194,3,0)</f>
        <v>M-361</v>
      </c>
    </row>
    <row r="39" spans="1:27" ht="36" x14ac:dyDescent="0.3">
      <c r="A39" s="41" t="s">
        <v>444</v>
      </c>
      <c r="B39" s="43">
        <f t="shared" si="24"/>
        <v>360</v>
      </c>
      <c r="C39" s="44" t="str">
        <f t="shared" si="25"/>
        <v>Enfermedades Mundiales</v>
      </c>
      <c r="D39" s="44" t="str">
        <f t="shared" si="26"/>
        <v>Salud</v>
      </c>
      <c r="E39" s="29">
        <v>10</v>
      </c>
      <c r="F39" s="13" t="s">
        <v>406</v>
      </c>
      <c r="G39" s="27" t="s">
        <v>408</v>
      </c>
      <c r="H39" s="34" t="s">
        <v>15</v>
      </c>
      <c r="I39" s="33" t="s">
        <v>376</v>
      </c>
      <c r="J39" s="43" t="s">
        <v>407</v>
      </c>
      <c r="K39" s="12" t="s">
        <v>406</v>
      </c>
      <c r="L39" s="43" t="str">
        <f t="shared" si="27"/>
        <v>Periodo 2020-2021</v>
      </c>
      <c r="M39" s="43" t="str">
        <f t="shared" si="28"/>
        <v>Casos</v>
      </c>
      <c r="N39" s="49" t="str">
        <f t="shared" si="29"/>
        <v>Ministerio de Ciencias, Tecnología, Conocimiento e Innovación</v>
      </c>
      <c r="O39" s="15" t="str">
        <f>+"Evolución del Número de Casos Confirmados con COVID-19 para la "&amp;Enfermedades_Mundiales[[#This Row],[territorio]]</f>
        <v>Evolución del Número de Casos Confirmados con COVID-19 para la Región de Los Lagos</v>
      </c>
      <c r="P39" s="68"/>
      <c r="Q39" s="15" t="str">
        <f t="shared" si="30"/>
        <v>Gráfico Evolución</v>
      </c>
      <c r="R39" s="30"/>
      <c r="S39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https://analytics.zoho.com/open-view/2395394000007087483?ZOHO_CRITERIA=%22Localiza_CL_Poblacion%22.%22Codcom%22%3D10</v>
      </c>
      <c r="T39" s="17"/>
      <c r="U39" s="31" t="str">
        <f t="shared" si="23"/>
        <v>#1774B9</v>
      </c>
      <c r="V39" s="32" t="str">
        <f>+Enfermedades_Mundiales[[#This Row],[idcoleccion]]&amp;"-"&amp;Enfermedades_Mundiales[[#This Row],[id]]</f>
        <v>360-0029</v>
      </c>
      <c r="W39" s="21">
        <f>+VLOOKUP(Enfermedades_Mundiales[[#This Row],[Filtro URL]],Estructura!$X$4:$Y$366,2,0)</f>
        <v>36200010</v>
      </c>
      <c r="X39" s="21" t="str">
        <f>+VLOOKUP(Enfermedades_Mundiales[[#This Row],[tema]],Estructura!$A$4:$C$18,3,0)</f>
        <v>T-361</v>
      </c>
      <c r="Y39" s="32" t="str">
        <f>+VLOOKUP(Enfermedades_Mundiales[[#This Row],[contenido]],Estructura!$E$4:$G$18,3,0)</f>
        <v>C-361</v>
      </c>
      <c r="Z39" s="32" t="str">
        <f>+VLOOKUP(Enfermedades_Mundiales[[#This Row],[Filtro Integrado]],Estructura!$M$4:$O$367,3,0)</f>
        <v>FI-363</v>
      </c>
      <c r="AA39" s="32" t="str">
        <f>+VLOOKUP(Enfermedades_Mundiales[[#This Row],[Muestra]],Estructura!$Q$4:$S$194,3,0)</f>
        <v>M-361</v>
      </c>
    </row>
    <row r="40" spans="1:27" ht="36" x14ac:dyDescent="0.3">
      <c r="A40" s="41" t="s">
        <v>445</v>
      </c>
      <c r="B40" s="43">
        <f t="shared" si="24"/>
        <v>360</v>
      </c>
      <c r="C40" s="44" t="str">
        <f t="shared" si="25"/>
        <v>Enfermedades Mundiales</v>
      </c>
      <c r="D40" s="44" t="str">
        <f t="shared" si="26"/>
        <v>Salud</v>
      </c>
      <c r="E40" s="29">
        <v>11</v>
      </c>
      <c r="F40" s="13" t="s">
        <v>406</v>
      </c>
      <c r="G40" s="27" t="s">
        <v>408</v>
      </c>
      <c r="H40" s="34" t="s">
        <v>15</v>
      </c>
      <c r="I40" s="33" t="s">
        <v>377</v>
      </c>
      <c r="J40" s="43" t="s">
        <v>407</v>
      </c>
      <c r="K40" s="12" t="s">
        <v>406</v>
      </c>
      <c r="L40" s="43" t="str">
        <f t="shared" si="27"/>
        <v>Periodo 2020-2021</v>
      </c>
      <c r="M40" s="43" t="str">
        <f t="shared" si="28"/>
        <v>Casos</v>
      </c>
      <c r="N40" s="49" t="str">
        <f t="shared" si="29"/>
        <v>Ministerio de Ciencias, Tecnología, Conocimiento e Innovación</v>
      </c>
      <c r="O40" s="15" t="str">
        <f>+"Evolución del Número de Casos Confirmados con COVID-19 para la "&amp;Enfermedades_Mundiales[[#This Row],[territorio]]</f>
        <v>Evolución del Número de Casos Confirmados con COVID-19 para la Región de Aysén</v>
      </c>
      <c r="P40" s="68"/>
      <c r="Q40" s="15" t="str">
        <f t="shared" si="30"/>
        <v>Gráfico Evolución</v>
      </c>
      <c r="R40" s="30"/>
      <c r="S40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https://analytics.zoho.com/open-view/2395394000007087483?ZOHO_CRITERIA=%22Localiza_CL_Poblacion%22.%22Codcom%22%3D11</v>
      </c>
      <c r="T40" s="17"/>
      <c r="U40" s="31" t="str">
        <f t="shared" si="23"/>
        <v>#1774B9</v>
      </c>
      <c r="V40" s="32" t="str">
        <f>+Enfermedades_Mundiales[[#This Row],[idcoleccion]]&amp;"-"&amp;Enfermedades_Mundiales[[#This Row],[id]]</f>
        <v>360-0030</v>
      </c>
      <c r="W40" s="21">
        <f>+VLOOKUP(Enfermedades_Mundiales[[#This Row],[Filtro URL]],Estructura!$X$4:$Y$366,2,0)</f>
        <v>36200011</v>
      </c>
      <c r="X40" s="21" t="str">
        <f>+VLOOKUP(Enfermedades_Mundiales[[#This Row],[tema]],Estructura!$A$4:$C$18,3,0)</f>
        <v>T-361</v>
      </c>
      <c r="Y40" s="32" t="str">
        <f>+VLOOKUP(Enfermedades_Mundiales[[#This Row],[contenido]],Estructura!$E$4:$G$18,3,0)</f>
        <v>C-361</v>
      </c>
      <c r="Z40" s="32" t="str">
        <f>+VLOOKUP(Enfermedades_Mundiales[[#This Row],[Filtro Integrado]],Estructura!$M$4:$O$367,3,0)</f>
        <v>FI-363</v>
      </c>
      <c r="AA40" s="32" t="str">
        <f>+VLOOKUP(Enfermedades_Mundiales[[#This Row],[Muestra]],Estructura!$Q$4:$S$194,3,0)</f>
        <v>M-361</v>
      </c>
    </row>
    <row r="41" spans="1:27" ht="36" x14ac:dyDescent="0.3">
      <c r="A41" s="41" t="s">
        <v>446</v>
      </c>
      <c r="B41" s="43">
        <f t="shared" si="24"/>
        <v>360</v>
      </c>
      <c r="C41" s="44" t="str">
        <f t="shared" si="25"/>
        <v>Enfermedades Mundiales</v>
      </c>
      <c r="D41" s="44" t="str">
        <f t="shared" si="26"/>
        <v>Salud</v>
      </c>
      <c r="E41" s="29">
        <v>12</v>
      </c>
      <c r="F41" s="13" t="s">
        <v>406</v>
      </c>
      <c r="G41" s="27" t="s">
        <v>408</v>
      </c>
      <c r="H41" s="34" t="s">
        <v>15</v>
      </c>
      <c r="I41" s="33" t="s">
        <v>378</v>
      </c>
      <c r="J41" s="43" t="s">
        <v>407</v>
      </c>
      <c r="K41" s="12" t="s">
        <v>406</v>
      </c>
      <c r="L41" s="43" t="str">
        <f t="shared" si="27"/>
        <v>Periodo 2020-2021</v>
      </c>
      <c r="M41" s="43" t="str">
        <f t="shared" si="28"/>
        <v>Casos</v>
      </c>
      <c r="N41" s="49" t="str">
        <f t="shared" si="29"/>
        <v>Ministerio de Ciencias, Tecnología, Conocimiento e Innovación</v>
      </c>
      <c r="O41" s="15" t="str">
        <f>+"Evolución del Número de Casos Confirmados con COVID-19 para la "&amp;Enfermedades_Mundiales[[#This Row],[territorio]]</f>
        <v>Evolución del Número de Casos Confirmados con COVID-19 para la Región de Magallanes</v>
      </c>
      <c r="P41" s="68"/>
      <c r="Q41" s="15" t="str">
        <f t="shared" si="30"/>
        <v>Gráfico Evolución</v>
      </c>
      <c r="R41" s="30"/>
      <c r="S41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https://analytics.zoho.com/open-view/2395394000007087483?ZOHO_CRITERIA=%22Localiza_CL_Poblacion%22.%22Codcom%22%3D12</v>
      </c>
      <c r="T41" s="17"/>
      <c r="U41" s="31" t="str">
        <f t="shared" si="23"/>
        <v>#1774B9</v>
      </c>
      <c r="V41" s="32" t="str">
        <f>+Enfermedades_Mundiales[[#This Row],[idcoleccion]]&amp;"-"&amp;Enfermedades_Mundiales[[#This Row],[id]]</f>
        <v>360-0031</v>
      </c>
      <c r="W41" s="21">
        <f>+VLOOKUP(Enfermedades_Mundiales[[#This Row],[Filtro URL]],Estructura!$X$4:$Y$366,2,0)</f>
        <v>36200012</v>
      </c>
      <c r="X41" s="21" t="str">
        <f>+VLOOKUP(Enfermedades_Mundiales[[#This Row],[tema]],Estructura!$A$4:$C$18,3,0)</f>
        <v>T-361</v>
      </c>
      <c r="Y41" s="32" t="str">
        <f>+VLOOKUP(Enfermedades_Mundiales[[#This Row],[contenido]],Estructura!$E$4:$G$18,3,0)</f>
        <v>C-361</v>
      </c>
      <c r="Z41" s="32" t="str">
        <f>+VLOOKUP(Enfermedades_Mundiales[[#This Row],[Filtro Integrado]],Estructura!$M$4:$O$367,3,0)</f>
        <v>FI-363</v>
      </c>
      <c r="AA41" s="32" t="str">
        <f>+VLOOKUP(Enfermedades_Mundiales[[#This Row],[Muestra]],Estructura!$Q$4:$S$194,3,0)</f>
        <v>M-361</v>
      </c>
    </row>
    <row r="42" spans="1:27" ht="36" x14ac:dyDescent="0.3">
      <c r="A42" s="41" t="s">
        <v>447</v>
      </c>
      <c r="B42" s="43">
        <f t="shared" si="24"/>
        <v>360</v>
      </c>
      <c r="C42" s="44" t="str">
        <f t="shared" si="25"/>
        <v>Enfermedades Mundiales</v>
      </c>
      <c r="D42" s="44" t="str">
        <f t="shared" si="26"/>
        <v>Salud</v>
      </c>
      <c r="E42" s="29">
        <v>13</v>
      </c>
      <c r="F42" s="13" t="s">
        <v>406</v>
      </c>
      <c r="G42" s="27" t="s">
        <v>408</v>
      </c>
      <c r="H42" s="34" t="s">
        <v>15</v>
      </c>
      <c r="I42" s="33" t="s">
        <v>379</v>
      </c>
      <c r="J42" s="43" t="s">
        <v>407</v>
      </c>
      <c r="K42" s="12" t="s">
        <v>406</v>
      </c>
      <c r="L42" s="43" t="str">
        <f t="shared" si="27"/>
        <v>Periodo 2020-2021</v>
      </c>
      <c r="M42" s="43" t="str">
        <f t="shared" si="28"/>
        <v>Casos</v>
      </c>
      <c r="N42" s="49" t="str">
        <f t="shared" si="29"/>
        <v>Ministerio de Ciencias, Tecnología, Conocimiento e Innovación</v>
      </c>
      <c r="O42" s="15" t="str">
        <f>+"Evolución del Número de Casos Confirmados con COVID-19 para la "&amp;Enfermedades_Mundiales[[#This Row],[territorio]]</f>
        <v>Evolución del Número de Casos Confirmados con COVID-19 para la Región Metropolitana</v>
      </c>
      <c r="P42" s="68"/>
      <c r="Q42" s="15" t="str">
        <f t="shared" si="30"/>
        <v>Gráfico Evolución</v>
      </c>
      <c r="R42" s="30"/>
      <c r="S42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https://analytics.zoho.com/open-view/2395394000007087483?ZOHO_CRITERIA=%22Localiza_CL_Poblacion%22.%22Codcom%22%3D13</v>
      </c>
      <c r="T42" s="17"/>
      <c r="U42" s="31" t="str">
        <f t="shared" si="23"/>
        <v>#1774B9</v>
      </c>
      <c r="V42" s="32" t="str">
        <f>+Enfermedades_Mundiales[[#This Row],[idcoleccion]]&amp;"-"&amp;Enfermedades_Mundiales[[#This Row],[id]]</f>
        <v>360-0032</v>
      </c>
      <c r="W42" s="21">
        <f>+VLOOKUP(Enfermedades_Mundiales[[#This Row],[Filtro URL]],Estructura!$X$4:$Y$366,2,0)</f>
        <v>36200013</v>
      </c>
      <c r="X42" s="21" t="str">
        <f>+VLOOKUP(Enfermedades_Mundiales[[#This Row],[tema]],Estructura!$A$4:$C$18,3,0)</f>
        <v>T-361</v>
      </c>
      <c r="Y42" s="32" t="str">
        <f>+VLOOKUP(Enfermedades_Mundiales[[#This Row],[contenido]],Estructura!$E$4:$G$18,3,0)</f>
        <v>C-361</v>
      </c>
      <c r="Z42" s="32" t="str">
        <f>+VLOOKUP(Enfermedades_Mundiales[[#This Row],[Filtro Integrado]],Estructura!$M$4:$O$367,3,0)</f>
        <v>FI-363</v>
      </c>
      <c r="AA42" s="32" t="str">
        <f>+VLOOKUP(Enfermedades_Mundiales[[#This Row],[Muestra]],Estructura!$Q$4:$S$194,3,0)</f>
        <v>M-361</v>
      </c>
    </row>
    <row r="43" spans="1:27" ht="36" x14ac:dyDescent="0.3">
      <c r="A43" s="41" t="s">
        <v>448</v>
      </c>
      <c r="B43" s="43">
        <f t="shared" si="24"/>
        <v>360</v>
      </c>
      <c r="C43" s="44" t="str">
        <f t="shared" si="25"/>
        <v>Enfermedades Mundiales</v>
      </c>
      <c r="D43" s="44" t="str">
        <f t="shared" si="26"/>
        <v>Salud</v>
      </c>
      <c r="E43" s="29">
        <v>14</v>
      </c>
      <c r="F43" s="13" t="s">
        <v>406</v>
      </c>
      <c r="G43" s="27" t="s">
        <v>408</v>
      </c>
      <c r="H43" s="34" t="s">
        <v>15</v>
      </c>
      <c r="I43" s="33" t="s">
        <v>380</v>
      </c>
      <c r="J43" s="43" t="s">
        <v>407</v>
      </c>
      <c r="K43" s="12" t="s">
        <v>406</v>
      </c>
      <c r="L43" s="43" t="str">
        <f t="shared" si="27"/>
        <v>Periodo 2020-2021</v>
      </c>
      <c r="M43" s="43" t="str">
        <f t="shared" si="28"/>
        <v>Casos</v>
      </c>
      <c r="N43" s="49" t="str">
        <f t="shared" si="29"/>
        <v>Ministerio de Ciencias, Tecnología, Conocimiento e Innovación</v>
      </c>
      <c r="O43" s="15" t="str">
        <f>+"Evolución del Número de Casos Confirmados con COVID-19 para la "&amp;Enfermedades_Mundiales[[#This Row],[territorio]]</f>
        <v>Evolución del Número de Casos Confirmados con COVID-19 para la Región de Los Ríos</v>
      </c>
      <c r="P43" s="68"/>
      <c r="Q43" s="15" t="str">
        <f t="shared" si="30"/>
        <v>Gráfico Evolución</v>
      </c>
      <c r="R43" s="30"/>
      <c r="S43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https://analytics.zoho.com/open-view/2395394000007087483?ZOHO_CRITERIA=%22Localiza_CL_Poblacion%22.%22Codcom%22%3D14</v>
      </c>
      <c r="T43" s="17"/>
      <c r="U43" s="31" t="str">
        <f t="shared" si="23"/>
        <v>#1774B9</v>
      </c>
      <c r="V43" s="32" t="str">
        <f>+Enfermedades_Mundiales[[#This Row],[idcoleccion]]&amp;"-"&amp;Enfermedades_Mundiales[[#This Row],[id]]</f>
        <v>360-0033</v>
      </c>
      <c r="W43" s="21">
        <f>+VLOOKUP(Enfermedades_Mundiales[[#This Row],[Filtro URL]],Estructura!$X$4:$Y$366,2,0)</f>
        <v>36200014</v>
      </c>
      <c r="X43" s="21" t="str">
        <f>+VLOOKUP(Enfermedades_Mundiales[[#This Row],[tema]],Estructura!$A$4:$C$18,3,0)</f>
        <v>T-361</v>
      </c>
      <c r="Y43" s="32" t="str">
        <f>+VLOOKUP(Enfermedades_Mundiales[[#This Row],[contenido]],Estructura!$E$4:$G$18,3,0)</f>
        <v>C-361</v>
      </c>
      <c r="Z43" s="32" t="str">
        <f>+VLOOKUP(Enfermedades_Mundiales[[#This Row],[Filtro Integrado]],Estructura!$M$4:$O$367,3,0)</f>
        <v>FI-363</v>
      </c>
      <c r="AA43" s="32" t="str">
        <f>+VLOOKUP(Enfermedades_Mundiales[[#This Row],[Muestra]],Estructura!$Q$4:$S$194,3,0)</f>
        <v>M-361</v>
      </c>
    </row>
    <row r="44" spans="1:27" ht="36" x14ac:dyDescent="0.3">
      <c r="A44" s="41" t="s">
        <v>449</v>
      </c>
      <c r="B44" s="43">
        <f t="shared" si="24"/>
        <v>360</v>
      </c>
      <c r="C44" s="44" t="str">
        <f t="shared" si="25"/>
        <v>Enfermedades Mundiales</v>
      </c>
      <c r="D44" s="44" t="str">
        <f t="shared" si="26"/>
        <v>Salud</v>
      </c>
      <c r="E44" s="29">
        <v>15</v>
      </c>
      <c r="F44" s="13" t="s">
        <v>406</v>
      </c>
      <c r="G44" s="27" t="s">
        <v>408</v>
      </c>
      <c r="H44" s="34" t="s">
        <v>15</v>
      </c>
      <c r="I44" s="33" t="s">
        <v>381</v>
      </c>
      <c r="J44" s="43" t="s">
        <v>407</v>
      </c>
      <c r="K44" s="12" t="s">
        <v>406</v>
      </c>
      <c r="L44" s="43" t="str">
        <f t="shared" si="27"/>
        <v>Periodo 2020-2021</v>
      </c>
      <c r="M44" s="43" t="str">
        <f t="shared" si="28"/>
        <v>Casos</v>
      </c>
      <c r="N44" s="49" t="str">
        <f t="shared" si="29"/>
        <v>Ministerio de Ciencias, Tecnología, Conocimiento e Innovación</v>
      </c>
      <c r="O44" s="15" t="str">
        <f>+"Evolución del Número de Casos Confirmados con COVID-19 para la "&amp;Enfermedades_Mundiales[[#This Row],[territorio]]</f>
        <v>Evolución del Número de Casos Confirmados con COVID-19 para la Región de Arica y Parinacota</v>
      </c>
      <c r="P44" s="68"/>
      <c r="Q44" s="15" t="str">
        <f t="shared" si="30"/>
        <v>Gráfico Evolución</v>
      </c>
      <c r="R44" s="30"/>
      <c r="S44" s="16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https://analytics.zoho.com/open-view/2395394000007087483?ZOHO_CRITERIA=%22Localiza_CL_Poblacion%22.%22Codcom%22%3D15</v>
      </c>
      <c r="T44" s="17"/>
      <c r="U44" s="31" t="str">
        <f t="shared" si="23"/>
        <v>#1774B9</v>
      </c>
      <c r="V44" s="32" t="str">
        <f>+Enfermedades_Mundiales[[#This Row],[idcoleccion]]&amp;"-"&amp;Enfermedades_Mundiales[[#This Row],[id]]</f>
        <v>360-0034</v>
      </c>
      <c r="W44" s="21">
        <f>+VLOOKUP(Enfermedades_Mundiales[[#This Row],[Filtro URL]],Estructura!$X$4:$Y$366,2,0)</f>
        <v>36200015</v>
      </c>
      <c r="X44" s="21" t="str">
        <f>+VLOOKUP(Enfermedades_Mundiales[[#This Row],[tema]],Estructura!$A$4:$C$18,3,0)</f>
        <v>T-361</v>
      </c>
      <c r="Y44" s="32" t="str">
        <f>+VLOOKUP(Enfermedades_Mundiales[[#This Row],[contenido]],Estructura!$E$4:$G$18,3,0)</f>
        <v>C-361</v>
      </c>
      <c r="Z44" s="32" t="str">
        <f>+VLOOKUP(Enfermedades_Mundiales[[#This Row],[Filtro Integrado]],Estructura!$M$4:$O$367,3,0)</f>
        <v>FI-363</v>
      </c>
      <c r="AA44" s="32" t="str">
        <f>+VLOOKUP(Enfermedades_Mundiales[[#This Row],[Muestra]],Estructura!$Q$4:$S$194,3,0)</f>
        <v>M-361</v>
      </c>
    </row>
    <row r="45" spans="1:27" ht="36" x14ac:dyDescent="0.3">
      <c r="A45" s="41" t="s">
        <v>450</v>
      </c>
      <c r="B45" s="43">
        <f t="shared" si="24"/>
        <v>360</v>
      </c>
      <c r="C45" s="44" t="str">
        <f t="shared" si="25"/>
        <v>Enfermedades Mundiales</v>
      </c>
      <c r="D45" s="44" t="str">
        <f t="shared" si="26"/>
        <v>Salud</v>
      </c>
      <c r="E45" s="45">
        <v>16</v>
      </c>
      <c r="F45" s="13" t="s">
        <v>406</v>
      </c>
      <c r="G45" s="27" t="s">
        <v>408</v>
      </c>
      <c r="H45" s="34" t="s">
        <v>15</v>
      </c>
      <c r="I45" s="33" t="s">
        <v>382</v>
      </c>
      <c r="J45" s="43" t="s">
        <v>407</v>
      </c>
      <c r="K45" s="12" t="s">
        <v>406</v>
      </c>
      <c r="L45" s="43" t="str">
        <f t="shared" si="27"/>
        <v>Periodo 2020-2021</v>
      </c>
      <c r="M45" s="43" t="str">
        <f t="shared" si="28"/>
        <v>Casos</v>
      </c>
      <c r="N45" s="49" t="str">
        <f t="shared" si="29"/>
        <v>Ministerio de Ciencias, Tecnología, Conocimiento e Innovación</v>
      </c>
      <c r="O45" s="15" t="str">
        <f>+"Evolución del Número de Casos Confirmados con COVID-19 para la "&amp;Enfermedades_Mundiales[[#This Row],[territorio]]</f>
        <v>Evolución del Número de Casos Confirmados con COVID-19 para la Región de Ñuble</v>
      </c>
      <c r="P45" s="69"/>
      <c r="Q45" s="51" t="str">
        <f t="shared" si="30"/>
        <v>Gráfico Evolución</v>
      </c>
      <c r="R45" s="50"/>
      <c r="S45" s="52" t="str">
        <f>"https://analytics.zoho.com/open-view/2395394000007087483?ZOHO_CRITERIA=%22Localiza_CL_Poblacion%22.%22Codcom%22%3D"&amp;Enfermedades_Mundiales[[#This Row],[Filtro URL]]</f>
        <v>https://analytics.zoho.com/open-view/2395394000007087483?ZOHO_CRITERIA=%22Localiza_CL_Poblacion%22.%22Codcom%22%3D16</v>
      </c>
      <c r="T45" s="53"/>
      <c r="U45" s="31" t="str">
        <f t="shared" si="23"/>
        <v>#1774B9</v>
      </c>
      <c r="V45" s="32" t="str">
        <f>+Enfermedades_Mundiales[[#This Row],[idcoleccion]]&amp;"-"&amp;Enfermedades_Mundiales[[#This Row],[id]]</f>
        <v>360-0035</v>
      </c>
      <c r="W45" s="21">
        <f>+VLOOKUP(Enfermedades_Mundiales[[#This Row],[Filtro URL]],Estructura!$X$4:$Y$366,2,0)</f>
        <v>36200016</v>
      </c>
      <c r="X45" s="21" t="str">
        <f>+VLOOKUP(Enfermedades_Mundiales[[#This Row],[tema]],Estructura!$A$4:$C$18,3,0)</f>
        <v>T-361</v>
      </c>
      <c r="Y45" s="32" t="str">
        <f>+VLOOKUP(Enfermedades_Mundiales[[#This Row],[contenido]],Estructura!$E$4:$G$18,3,0)</f>
        <v>C-361</v>
      </c>
      <c r="Z45" s="32" t="str">
        <f>+VLOOKUP(Enfermedades_Mundiales[[#This Row],[Filtro Integrado]],Estructura!$M$4:$O$367,3,0)</f>
        <v>FI-363</v>
      </c>
      <c r="AA45" s="32" t="str">
        <f>+VLOOKUP(Enfermedades_Mundiales[[#This Row],[Muestra]],Estructura!$Q$4:$S$194,3,0)</f>
        <v>M-361</v>
      </c>
    </row>
    <row r="46" spans="1:27" ht="30.6" x14ac:dyDescent="0.3">
      <c r="A46" s="37" t="s">
        <v>452</v>
      </c>
      <c r="B46" s="12">
        <f>+B45</f>
        <v>360</v>
      </c>
      <c r="C46" s="13" t="str">
        <f>+C45</f>
        <v>Enfermedades Mundiales</v>
      </c>
      <c r="D46" s="13" t="str">
        <f>+D45</f>
        <v>Salud</v>
      </c>
      <c r="E46" s="20">
        <v>0</v>
      </c>
      <c r="F46" s="13" t="s">
        <v>414</v>
      </c>
      <c r="G46" s="27" t="s">
        <v>408</v>
      </c>
      <c r="H46" s="35" t="s">
        <v>19</v>
      </c>
      <c r="I46" s="36" t="s">
        <v>14</v>
      </c>
      <c r="J46" s="12" t="s">
        <v>15</v>
      </c>
      <c r="K46" s="12" t="s">
        <v>469</v>
      </c>
      <c r="L46" s="12" t="str">
        <f>+L45</f>
        <v>Periodo 2020-2021</v>
      </c>
      <c r="M46" s="12" t="s">
        <v>404</v>
      </c>
      <c r="N46" s="38" t="str">
        <f>+N45</f>
        <v>Ministerio de Ciencias, Tecnología, Conocimiento e Innovación</v>
      </c>
      <c r="O46" s="30" t="s">
        <v>470</v>
      </c>
      <c r="P46" s="68"/>
      <c r="Q46" s="15" t="s">
        <v>387</v>
      </c>
      <c r="R46" s="30"/>
      <c r="S46" s="28" t="s">
        <v>471</v>
      </c>
      <c r="T46" s="17">
        <v>100200300</v>
      </c>
      <c r="U46" s="31" t="str">
        <f>+U45</f>
        <v>#1774B9</v>
      </c>
      <c r="V46" s="32" t="str">
        <f>+Enfermedades_Mundiales[[#This Row],[idcoleccion]]&amp;"-"&amp;Enfermedades_Mundiales[[#This Row],[id]]</f>
        <v>360-0036</v>
      </c>
      <c r="W46" s="21">
        <f>+VLOOKUP(Enfermedades_Mundiales[[#This Row],[Filtro URL]],Estructura!$X$4:$Y$366,2,0)</f>
        <v>36100000</v>
      </c>
      <c r="X46" s="21" t="str">
        <f>+VLOOKUP(Enfermedades_Mundiales[[#This Row],[tema]],Estructura!$A$4:$C$18,3,0)</f>
        <v>T-362</v>
      </c>
      <c r="Y46" s="32" t="str">
        <f>+VLOOKUP(Enfermedades_Mundiales[[#This Row],[contenido]],Estructura!$E$4:$G$18,3,0)</f>
        <v>C-361</v>
      </c>
      <c r="Z46" s="32" t="str">
        <f>+VLOOKUP(Enfermedades_Mundiales[[#This Row],[Filtro Integrado]],Estructura!$M$4:$O$367,3,0)</f>
        <v>FI-362</v>
      </c>
      <c r="AA46" s="32" t="str">
        <f>+VLOOKUP(Enfermedades_Mundiales[[#This Row],[Muestra]],Estructura!$Q$4:$S$194,3,0)</f>
        <v>M-363</v>
      </c>
    </row>
    <row r="47" spans="1:27" ht="30.6" x14ac:dyDescent="0.3">
      <c r="A47" s="42" t="s">
        <v>453</v>
      </c>
      <c r="B47" s="12">
        <f t="shared" ref="B47:B62" si="31">+B46</f>
        <v>360</v>
      </c>
      <c r="C47" s="13" t="str">
        <f t="shared" ref="C47:C62" si="32">+C46</f>
        <v>Enfermedades Mundiales</v>
      </c>
      <c r="D47" s="13" t="str">
        <f t="shared" ref="D47:D62" si="33">+D46</f>
        <v>Salud</v>
      </c>
      <c r="E47" s="29">
        <v>1</v>
      </c>
      <c r="F47" s="13" t="s">
        <v>414</v>
      </c>
      <c r="G47" s="27" t="s">
        <v>408</v>
      </c>
      <c r="H47" s="34" t="s">
        <v>15</v>
      </c>
      <c r="I47" s="33" t="s">
        <v>367</v>
      </c>
      <c r="J47" s="12" t="s">
        <v>407</v>
      </c>
      <c r="K47" s="12" t="s">
        <v>469</v>
      </c>
      <c r="L47" s="12" t="str">
        <f t="shared" ref="L47:L62" si="34">+L46</f>
        <v>Periodo 2020-2021</v>
      </c>
      <c r="M47" s="12" t="str">
        <f t="shared" ref="M47:M62" si="35">+M46</f>
        <v>Casos</v>
      </c>
      <c r="N47" s="38" t="str">
        <f t="shared" ref="N47:N62" si="36">+N46</f>
        <v>Ministerio de Ciencias, Tecnología, Conocimiento e Innovación</v>
      </c>
      <c r="O47" s="30" t="str">
        <f>+"Evolución del Número de Fallecidos Diarios por COVID-19 en la "&amp;Enfermedades_Mundiales[[#This Row],[territorio]]</f>
        <v>Evolución del Número de Fallecidos Diarios por COVID-19 en la Región de Tarapacá</v>
      </c>
      <c r="P47" s="68"/>
      <c r="Q47" s="15" t="str">
        <f t="shared" ref="Q47:Q62" si="37">+Q46</f>
        <v>Gráfico Evolución</v>
      </c>
      <c r="R47" s="30"/>
      <c r="S47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</v>
      </c>
      <c r="T47" s="17">
        <v>100200301</v>
      </c>
      <c r="U47" s="31" t="str">
        <f t="shared" ref="U47:U62" si="38">+U46</f>
        <v>#1774B9</v>
      </c>
      <c r="V47" s="32" t="str">
        <f>+Enfermedades_Mundiales[[#This Row],[idcoleccion]]&amp;"-"&amp;Enfermedades_Mundiales[[#This Row],[id]]</f>
        <v>360-0037</v>
      </c>
      <c r="W47" s="21">
        <f>+VLOOKUP(Enfermedades_Mundiales[[#This Row],[Filtro URL]],Estructura!$X$4:$Y$366,2,0)</f>
        <v>36200001</v>
      </c>
      <c r="X47" s="21" t="str">
        <f>+VLOOKUP(Enfermedades_Mundiales[[#This Row],[tema]],Estructura!$A$4:$C$18,3,0)</f>
        <v>T-362</v>
      </c>
      <c r="Y47" s="32" t="str">
        <f>+VLOOKUP(Enfermedades_Mundiales[[#This Row],[contenido]],Estructura!$E$4:$G$18,3,0)</f>
        <v>C-361</v>
      </c>
      <c r="Z47" s="32" t="str">
        <f>+VLOOKUP(Enfermedades_Mundiales[[#This Row],[Filtro Integrado]],Estructura!$M$4:$O$367,3,0)</f>
        <v>FI-363</v>
      </c>
      <c r="AA47" s="32" t="str">
        <f>+VLOOKUP(Enfermedades_Mundiales[[#This Row],[Muestra]],Estructura!$Q$4:$S$194,3,0)</f>
        <v>M-363</v>
      </c>
    </row>
    <row r="48" spans="1:27" ht="30.6" x14ac:dyDescent="0.3">
      <c r="A48" s="41" t="s">
        <v>454</v>
      </c>
      <c r="B48" s="12">
        <f t="shared" si="31"/>
        <v>360</v>
      </c>
      <c r="C48" s="13" t="str">
        <f t="shared" si="32"/>
        <v>Enfermedades Mundiales</v>
      </c>
      <c r="D48" s="13" t="str">
        <f t="shared" si="33"/>
        <v>Salud</v>
      </c>
      <c r="E48" s="29">
        <v>2</v>
      </c>
      <c r="F48" s="13" t="s">
        <v>414</v>
      </c>
      <c r="G48" s="27" t="s">
        <v>408</v>
      </c>
      <c r="H48" s="34" t="s">
        <v>15</v>
      </c>
      <c r="I48" s="33" t="s">
        <v>368</v>
      </c>
      <c r="J48" s="12" t="s">
        <v>407</v>
      </c>
      <c r="K48" s="12" t="s">
        <v>469</v>
      </c>
      <c r="L48" s="12" t="str">
        <f t="shared" si="34"/>
        <v>Periodo 2020-2021</v>
      </c>
      <c r="M48" s="12" t="str">
        <f t="shared" si="35"/>
        <v>Casos</v>
      </c>
      <c r="N48" s="38" t="str">
        <f t="shared" si="36"/>
        <v>Ministerio de Ciencias, Tecnología, Conocimiento e Innovación</v>
      </c>
      <c r="O48" s="30" t="str">
        <f>+"Evolución del Número de Fallecidos Diarios por COVID-19 en la "&amp;Enfermedades_Mundiales[[#This Row],[territorio]]</f>
        <v>Evolución del Número de Fallecidos Diarios por COVID-19 en la Región de Antofagasta</v>
      </c>
      <c r="P48" s="68"/>
      <c r="Q48" s="15" t="str">
        <f t="shared" si="37"/>
        <v>Gráfico Evolución</v>
      </c>
      <c r="R48" s="30"/>
      <c r="S48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https://analytics.zoho.com/open-view/2395394000008130352?ZOHO_CRITERIA=%22Localiza_CL_Poblacion%22.%22Codreg%22%3D2</v>
      </c>
      <c r="T48" s="17">
        <v>100200302</v>
      </c>
      <c r="U48" s="31" t="str">
        <f t="shared" si="38"/>
        <v>#1774B9</v>
      </c>
      <c r="V48" s="32" t="str">
        <f>+Enfermedades_Mundiales[[#This Row],[idcoleccion]]&amp;"-"&amp;Enfermedades_Mundiales[[#This Row],[id]]</f>
        <v>360-0038</v>
      </c>
      <c r="W48" s="21">
        <f>+VLOOKUP(Enfermedades_Mundiales[[#This Row],[Filtro URL]],Estructura!$X$4:$Y$366,2,0)</f>
        <v>36200002</v>
      </c>
      <c r="X48" s="21" t="str">
        <f>+VLOOKUP(Enfermedades_Mundiales[[#This Row],[tema]],Estructura!$A$4:$C$18,3,0)</f>
        <v>T-362</v>
      </c>
      <c r="Y48" s="32" t="str">
        <f>+VLOOKUP(Enfermedades_Mundiales[[#This Row],[contenido]],Estructura!$E$4:$G$18,3,0)</f>
        <v>C-361</v>
      </c>
      <c r="Z48" s="32" t="str">
        <f>+VLOOKUP(Enfermedades_Mundiales[[#This Row],[Filtro Integrado]],Estructura!$M$4:$O$367,3,0)</f>
        <v>FI-363</v>
      </c>
      <c r="AA48" s="32" t="str">
        <f>+VLOOKUP(Enfermedades_Mundiales[[#This Row],[Muestra]],Estructura!$Q$4:$S$194,3,0)</f>
        <v>M-363</v>
      </c>
    </row>
    <row r="49" spans="1:27" ht="30.6" x14ac:dyDescent="0.3">
      <c r="A49" s="41" t="s">
        <v>455</v>
      </c>
      <c r="B49" s="12">
        <f t="shared" si="31"/>
        <v>360</v>
      </c>
      <c r="C49" s="13" t="str">
        <f t="shared" si="32"/>
        <v>Enfermedades Mundiales</v>
      </c>
      <c r="D49" s="13" t="str">
        <f t="shared" si="33"/>
        <v>Salud</v>
      </c>
      <c r="E49" s="29">
        <v>3</v>
      </c>
      <c r="F49" s="13" t="s">
        <v>414</v>
      </c>
      <c r="G49" s="27" t="s">
        <v>408</v>
      </c>
      <c r="H49" s="34" t="s">
        <v>15</v>
      </c>
      <c r="I49" s="33" t="s">
        <v>369</v>
      </c>
      <c r="J49" s="12" t="s">
        <v>407</v>
      </c>
      <c r="K49" s="12" t="s">
        <v>469</v>
      </c>
      <c r="L49" s="12" t="str">
        <f t="shared" si="34"/>
        <v>Periodo 2020-2021</v>
      </c>
      <c r="M49" s="12" t="str">
        <f t="shared" si="35"/>
        <v>Casos</v>
      </c>
      <c r="N49" s="38" t="str">
        <f t="shared" si="36"/>
        <v>Ministerio de Ciencias, Tecnología, Conocimiento e Innovación</v>
      </c>
      <c r="O49" s="30" t="str">
        <f>+"Evolución del Número de Fallecidos Diarios por COVID-19 en la "&amp;Enfermedades_Mundiales[[#This Row],[territorio]]</f>
        <v>Evolución del Número de Fallecidos Diarios por COVID-19 en la Región de Atacama</v>
      </c>
      <c r="P49" s="68"/>
      <c r="Q49" s="15" t="str">
        <f t="shared" si="37"/>
        <v>Gráfico Evolución</v>
      </c>
      <c r="R49" s="30"/>
      <c r="S49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https://analytics.zoho.com/open-view/2395394000008130352?ZOHO_CRITERIA=%22Localiza_CL_Poblacion%22.%22Codreg%22%3D3</v>
      </c>
      <c r="T49" s="17"/>
      <c r="U49" s="31" t="str">
        <f t="shared" si="38"/>
        <v>#1774B9</v>
      </c>
      <c r="V49" s="32" t="str">
        <f>+Enfermedades_Mundiales[[#This Row],[idcoleccion]]&amp;"-"&amp;Enfermedades_Mundiales[[#This Row],[id]]</f>
        <v>360-0039</v>
      </c>
      <c r="W49" s="21">
        <f>+VLOOKUP(Enfermedades_Mundiales[[#This Row],[Filtro URL]],Estructura!$X$4:$Y$366,2,0)</f>
        <v>36200003</v>
      </c>
      <c r="X49" s="21" t="str">
        <f>+VLOOKUP(Enfermedades_Mundiales[[#This Row],[tema]],Estructura!$A$4:$C$18,3,0)</f>
        <v>T-362</v>
      </c>
      <c r="Y49" s="32" t="str">
        <f>+VLOOKUP(Enfermedades_Mundiales[[#This Row],[contenido]],Estructura!$E$4:$G$18,3,0)</f>
        <v>C-361</v>
      </c>
      <c r="Z49" s="32" t="str">
        <f>+VLOOKUP(Enfermedades_Mundiales[[#This Row],[Filtro Integrado]],Estructura!$M$4:$O$367,3,0)</f>
        <v>FI-363</v>
      </c>
      <c r="AA49" s="32" t="str">
        <f>+VLOOKUP(Enfermedades_Mundiales[[#This Row],[Muestra]],Estructura!$Q$4:$S$194,3,0)</f>
        <v>M-363</v>
      </c>
    </row>
    <row r="50" spans="1:27" ht="30.6" x14ac:dyDescent="0.3">
      <c r="A50" s="41" t="s">
        <v>456</v>
      </c>
      <c r="B50" s="12">
        <f t="shared" si="31"/>
        <v>360</v>
      </c>
      <c r="C50" s="13" t="str">
        <f t="shared" si="32"/>
        <v>Enfermedades Mundiales</v>
      </c>
      <c r="D50" s="13" t="str">
        <f t="shared" si="33"/>
        <v>Salud</v>
      </c>
      <c r="E50" s="29">
        <v>4</v>
      </c>
      <c r="F50" s="13" t="s">
        <v>414</v>
      </c>
      <c r="G50" s="27" t="s">
        <v>408</v>
      </c>
      <c r="H50" s="34" t="s">
        <v>15</v>
      </c>
      <c r="I50" s="33" t="s">
        <v>370</v>
      </c>
      <c r="J50" s="12" t="s">
        <v>407</v>
      </c>
      <c r="K50" s="12" t="s">
        <v>469</v>
      </c>
      <c r="L50" s="12" t="str">
        <f t="shared" si="34"/>
        <v>Periodo 2020-2021</v>
      </c>
      <c r="M50" s="12" t="str">
        <f t="shared" si="35"/>
        <v>Casos</v>
      </c>
      <c r="N50" s="38" t="str">
        <f t="shared" si="36"/>
        <v>Ministerio de Ciencias, Tecnología, Conocimiento e Innovación</v>
      </c>
      <c r="O50" s="30" t="str">
        <f>+"Evolución del Número de Fallecidos Diarios por COVID-19 en la "&amp;Enfermedades_Mundiales[[#This Row],[territorio]]</f>
        <v>Evolución del Número de Fallecidos Diarios por COVID-19 en la Región de Coquimbo</v>
      </c>
      <c r="P50" s="68"/>
      <c r="Q50" s="15" t="str">
        <f t="shared" si="37"/>
        <v>Gráfico Evolución</v>
      </c>
      <c r="R50" s="30"/>
      <c r="S50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https://analytics.zoho.com/open-view/2395394000008130352?ZOHO_CRITERIA=%22Localiza_CL_Poblacion%22.%22Codreg%22%3D4</v>
      </c>
      <c r="T50" s="17"/>
      <c r="U50" s="31" t="str">
        <f t="shared" si="38"/>
        <v>#1774B9</v>
      </c>
      <c r="V50" s="32" t="str">
        <f>+Enfermedades_Mundiales[[#This Row],[idcoleccion]]&amp;"-"&amp;Enfermedades_Mundiales[[#This Row],[id]]</f>
        <v>360-0040</v>
      </c>
      <c r="W50" s="21">
        <f>+VLOOKUP(Enfermedades_Mundiales[[#This Row],[Filtro URL]],Estructura!$X$4:$Y$366,2,0)</f>
        <v>36200004</v>
      </c>
      <c r="X50" s="21" t="str">
        <f>+VLOOKUP(Enfermedades_Mundiales[[#This Row],[tema]],Estructura!$A$4:$C$18,3,0)</f>
        <v>T-362</v>
      </c>
      <c r="Y50" s="32" t="str">
        <f>+VLOOKUP(Enfermedades_Mundiales[[#This Row],[contenido]],Estructura!$E$4:$G$18,3,0)</f>
        <v>C-361</v>
      </c>
      <c r="Z50" s="32" t="str">
        <f>+VLOOKUP(Enfermedades_Mundiales[[#This Row],[Filtro Integrado]],Estructura!$M$4:$O$367,3,0)</f>
        <v>FI-363</v>
      </c>
      <c r="AA50" s="32" t="str">
        <f>+VLOOKUP(Enfermedades_Mundiales[[#This Row],[Muestra]],Estructura!$Q$4:$S$194,3,0)</f>
        <v>M-363</v>
      </c>
    </row>
    <row r="51" spans="1:27" ht="30.6" x14ac:dyDescent="0.3">
      <c r="A51" s="41" t="s">
        <v>457</v>
      </c>
      <c r="B51" s="12">
        <f t="shared" si="31"/>
        <v>360</v>
      </c>
      <c r="C51" s="13" t="str">
        <f t="shared" si="32"/>
        <v>Enfermedades Mundiales</v>
      </c>
      <c r="D51" s="13" t="str">
        <f t="shared" si="33"/>
        <v>Salud</v>
      </c>
      <c r="E51" s="29">
        <v>5</v>
      </c>
      <c r="F51" s="13" t="s">
        <v>414</v>
      </c>
      <c r="G51" s="27" t="s">
        <v>408</v>
      </c>
      <c r="H51" s="34" t="s">
        <v>15</v>
      </c>
      <c r="I51" s="33" t="s">
        <v>371</v>
      </c>
      <c r="J51" s="12" t="s">
        <v>407</v>
      </c>
      <c r="K51" s="12" t="s">
        <v>469</v>
      </c>
      <c r="L51" s="12" t="str">
        <f t="shared" si="34"/>
        <v>Periodo 2020-2021</v>
      </c>
      <c r="M51" s="12" t="str">
        <f t="shared" si="35"/>
        <v>Casos</v>
      </c>
      <c r="N51" s="38" t="str">
        <f t="shared" si="36"/>
        <v>Ministerio de Ciencias, Tecnología, Conocimiento e Innovación</v>
      </c>
      <c r="O51" s="30" t="str">
        <f>+"Evolución del Número de Fallecidos Diarios por COVID-19 en la "&amp;Enfermedades_Mundiales[[#This Row],[territorio]]</f>
        <v>Evolución del Número de Fallecidos Diarios por COVID-19 en la Región de Valparaíso</v>
      </c>
      <c r="P51" s="68"/>
      <c r="Q51" s="15" t="str">
        <f t="shared" si="37"/>
        <v>Gráfico Evolución</v>
      </c>
      <c r="R51" s="30"/>
      <c r="S51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https://analytics.zoho.com/open-view/2395394000008130352?ZOHO_CRITERIA=%22Localiza_CL_Poblacion%22.%22Codreg%22%3D5</v>
      </c>
      <c r="T51" s="17"/>
      <c r="U51" s="31" t="str">
        <f t="shared" si="38"/>
        <v>#1774B9</v>
      </c>
      <c r="V51" s="32" t="str">
        <f>+Enfermedades_Mundiales[[#This Row],[idcoleccion]]&amp;"-"&amp;Enfermedades_Mundiales[[#This Row],[id]]</f>
        <v>360-0041</v>
      </c>
      <c r="W51" s="21">
        <f>+VLOOKUP(Enfermedades_Mundiales[[#This Row],[Filtro URL]],Estructura!$X$4:$Y$366,2,0)</f>
        <v>36200005</v>
      </c>
      <c r="X51" s="21" t="str">
        <f>+VLOOKUP(Enfermedades_Mundiales[[#This Row],[tema]],Estructura!$A$4:$C$18,3,0)</f>
        <v>T-362</v>
      </c>
      <c r="Y51" s="32" t="str">
        <f>+VLOOKUP(Enfermedades_Mundiales[[#This Row],[contenido]],Estructura!$E$4:$G$18,3,0)</f>
        <v>C-361</v>
      </c>
      <c r="Z51" s="32" t="str">
        <f>+VLOOKUP(Enfermedades_Mundiales[[#This Row],[Filtro Integrado]],Estructura!$M$4:$O$367,3,0)</f>
        <v>FI-363</v>
      </c>
      <c r="AA51" s="32" t="str">
        <f>+VLOOKUP(Enfermedades_Mundiales[[#This Row],[Muestra]],Estructura!$Q$4:$S$194,3,0)</f>
        <v>M-363</v>
      </c>
    </row>
    <row r="52" spans="1:27" ht="30.6" x14ac:dyDescent="0.3">
      <c r="A52" s="41" t="s">
        <v>458</v>
      </c>
      <c r="B52" s="12">
        <f t="shared" si="31"/>
        <v>360</v>
      </c>
      <c r="C52" s="13" t="str">
        <f t="shared" si="32"/>
        <v>Enfermedades Mundiales</v>
      </c>
      <c r="D52" s="13" t="str">
        <f t="shared" si="33"/>
        <v>Salud</v>
      </c>
      <c r="E52" s="29">
        <v>6</v>
      </c>
      <c r="F52" s="13" t="s">
        <v>414</v>
      </c>
      <c r="G52" s="27" t="s">
        <v>408</v>
      </c>
      <c r="H52" s="34" t="s">
        <v>15</v>
      </c>
      <c r="I52" s="33" t="s">
        <v>372</v>
      </c>
      <c r="J52" s="12" t="s">
        <v>407</v>
      </c>
      <c r="K52" s="12" t="s">
        <v>469</v>
      </c>
      <c r="L52" s="12" t="str">
        <f t="shared" si="34"/>
        <v>Periodo 2020-2021</v>
      </c>
      <c r="M52" s="12" t="str">
        <f t="shared" si="35"/>
        <v>Casos</v>
      </c>
      <c r="N52" s="38" t="str">
        <f t="shared" si="36"/>
        <v>Ministerio de Ciencias, Tecnología, Conocimiento e Innovación</v>
      </c>
      <c r="O52" s="30" t="str">
        <f>+"Evolución del Número de Fallecidos Diarios por COVID-19 en la "&amp;Enfermedades_Mundiales[[#This Row],[territorio]]</f>
        <v>Evolución del Número de Fallecidos Diarios por COVID-19 en la Región de O'Higgins</v>
      </c>
      <c r="P52" s="68"/>
      <c r="Q52" s="15" t="str">
        <f t="shared" si="37"/>
        <v>Gráfico Evolución</v>
      </c>
      <c r="R52" s="30"/>
      <c r="S52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https://analytics.zoho.com/open-view/2395394000008130352?ZOHO_CRITERIA=%22Localiza_CL_Poblacion%22.%22Codreg%22%3D6</v>
      </c>
      <c r="T52" s="17"/>
      <c r="U52" s="31" t="str">
        <f t="shared" si="38"/>
        <v>#1774B9</v>
      </c>
      <c r="V52" s="32" t="str">
        <f>+Enfermedades_Mundiales[[#This Row],[idcoleccion]]&amp;"-"&amp;Enfermedades_Mundiales[[#This Row],[id]]</f>
        <v>360-0042</v>
      </c>
      <c r="W52" s="21">
        <f>+VLOOKUP(Enfermedades_Mundiales[[#This Row],[Filtro URL]],Estructura!$X$4:$Y$366,2,0)</f>
        <v>36200006</v>
      </c>
      <c r="X52" s="21" t="str">
        <f>+VLOOKUP(Enfermedades_Mundiales[[#This Row],[tema]],Estructura!$A$4:$C$18,3,0)</f>
        <v>T-362</v>
      </c>
      <c r="Y52" s="32" t="str">
        <f>+VLOOKUP(Enfermedades_Mundiales[[#This Row],[contenido]],Estructura!$E$4:$G$18,3,0)</f>
        <v>C-361</v>
      </c>
      <c r="Z52" s="32" t="str">
        <f>+VLOOKUP(Enfermedades_Mundiales[[#This Row],[Filtro Integrado]],Estructura!$M$4:$O$367,3,0)</f>
        <v>FI-363</v>
      </c>
      <c r="AA52" s="32" t="str">
        <f>+VLOOKUP(Enfermedades_Mundiales[[#This Row],[Muestra]],Estructura!$Q$4:$S$194,3,0)</f>
        <v>M-363</v>
      </c>
    </row>
    <row r="53" spans="1:27" ht="30.6" x14ac:dyDescent="0.3">
      <c r="A53" s="41" t="s">
        <v>459</v>
      </c>
      <c r="B53" s="12">
        <f t="shared" si="31"/>
        <v>360</v>
      </c>
      <c r="C53" s="13" t="str">
        <f t="shared" si="32"/>
        <v>Enfermedades Mundiales</v>
      </c>
      <c r="D53" s="13" t="str">
        <f t="shared" si="33"/>
        <v>Salud</v>
      </c>
      <c r="E53" s="29">
        <v>7</v>
      </c>
      <c r="F53" s="13" t="s">
        <v>414</v>
      </c>
      <c r="G53" s="27" t="s">
        <v>408</v>
      </c>
      <c r="H53" s="34" t="s">
        <v>15</v>
      </c>
      <c r="I53" s="33" t="s">
        <v>373</v>
      </c>
      <c r="J53" s="12" t="s">
        <v>407</v>
      </c>
      <c r="K53" s="12" t="s">
        <v>469</v>
      </c>
      <c r="L53" s="12" t="str">
        <f t="shared" si="34"/>
        <v>Periodo 2020-2021</v>
      </c>
      <c r="M53" s="12" t="str">
        <f t="shared" si="35"/>
        <v>Casos</v>
      </c>
      <c r="N53" s="38" t="str">
        <f t="shared" si="36"/>
        <v>Ministerio de Ciencias, Tecnología, Conocimiento e Innovación</v>
      </c>
      <c r="O53" s="30" t="str">
        <f>+"Evolución del Número de Fallecidos Diarios por COVID-19 en la "&amp;Enfermedades_Mundiales[[#This Row],[territorio]]</f>
        <v>Evolución del Número de Fallecidos Diarios por COVID-19 en la Región de Maule</v>
      </c>
      <c r="P53" s="68"/>
      <c r="Q53" s="15" t="str">
        <f t="shared" si="37"/>
        <v>Gráfico Evolución</v>
      </c>
      <c r="R53" s="30"/>
      <c r="S53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https://analytics.zoho.com/open-view/2395394000008130352?ZOHO_CRITERIA=%22Localiza_CL_Poblacion%22.%22Codreg%22%3D7</v>
      </c>
      <c r="T53" s="17"/>
      <c r="U53" s="31" t="str">
        <f t="shared" si="38"/>
        <v>#1774B9</v>
      </c>
      <c r="V53" s="32" t="str">
        <f>+Enfermedades_Mundiales[[#This Row],[idcoleccion]]&amp;"-"&amp;Enfermedades_Mundiales[[#This Row],[id]]</f>
        <v>360-0043</v>
      </c>
      <c r="W53" s="21">
        <f>+VLOOKUP(Enfermedades_Mundiales[[#This Row],[Filtro URL]],Estructura!$X$4:$Y$366,2,0)</f>
        <v>36200007</v>
      </c>
      <c r="X53" s="21" t="str">
        <f>+VLOOKUP(Enfermedades_Mundiales[[#This Row],[tema]],Estructura!$A$4:$C$18,3,0)</f>
        <v>T-362</v>
      </c>
      <c r="Y53" s="32" t="str">
        <f>+VLOOKUP(Enfermedades_Mundiales[[#This Row],[contenido]],Estructura!$E$4:$G$18,3,0)</f>
        <v>C-361</v>
      </c>
      <c r="Z53" s="32" t="str">
        <f>+VLOOKUP(Enfermedades_Mundiales[[#This Row],[Filtro Integrado]],Estructura!$M$4:$O$367,3,0)</f>
        <v>FI-363</v>
      </c>
      <c r="AA53" s="32" t="str">
        <f>+VLOOKUP(Enfermedades_Mundiales[[#This Row],[Muestra]],Estructura!$Q$4:$S$194,3,0)</f>
        <v>M-363</v>
      </c>
    </row>
    <row r="54" spans="1:27" ht="30.6" x14ac:dyDescent="0.3">
      <c r="A54" s="41" t="s">
        <v>460</v>
      </c>
      <c r="B54" s="12">
        <f t="shared" si="31"/>
        <v>360</v>
      </c>
      <c r="C54" s="13" t="str">
        <f t="shared" si="32"/>
        <v>Enfermedades Mundiales</v>
      </c>
      <c r="D54" s="13" t="str">
        <f t="shared" si="33"/>
        <v>Salud</v>
      </c>
      <c r="E54" s="29">
        <v>8</v>
      </c>
      <c r="F54" s="13" t="s">
        <v>414</v>
      </c>
      <c r="G54" s="27" t="s">
        <v>408</v>
      </c>
      <c r="H54" s="34" t="s">
        <v>15</v>
      </c>
      <c r="I54" s="33" t="s">
        <v>374</v>
      </c>
      <c r="J54" s="12" t="s">
        <v>407</v>
      </c>
      <c r="K54" s="12" t="s">
        <v>469</v>
      </c>
      <c r="L54" s="12" t="str">
        <f t="shared" si="34"/>
        <v>Periodo 2020-2021</v>
      </c>
      <c r="M54" s="12" t="str">
        <f t="shared" si="35"/>
        <v>Casos</v>
      </c>
      <c r="N54" s="38" t="str">
        <f t="shared" si="36"/>
        <v>Ministerio de Ciencias, Tecnología, Conocimiento e Innovación</v>
      </c>
      <c r="O54" s="30" t="str">
        <f>+"Evolución del Número de Fallecidos Diarios por COVID-19 en la "&amp;Enfermedades_Mundiales[[#This Row],[territorio]]</f>
        <v>Evolución del Número de Fallecidos Diarios por COVID-19 en la Región del Biobío</v>
      </c>
      <c r="P54" s="68"/>
      <c r="Q54" s="15" t="str">
        <f t="shared" si="37"/>
        <v>Gráfico Evolución</v>
      </c>
      <c r="R54" s="30"/>
      <c r="S54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https://analytics.zoho.com/open-view/2395394000008130352?ZOHO_CRITERIA=%22Localiza_CL_Poblacion%22.%22Codreg%22%3D8</v>
      </c>
      <c r="T54" s="17"/>
      <c r="U54" s="31" t="str">
        <f t="shared" si="38"/>
        <v>#1774B9</v>
      </c>
      <c r="V54" s="32" t="str">
        <f>+Enfermedades_Mundiales[[#This Row],[idcoleccion]]&amp;"-"&amp;Enfermedades_Mundiales[[#This Row],[id]]</f>
        <v>360-0044</v>
      </c>
      <c r="W54" s="21">
        <f>+VLOOKUP(Enfermedades_Mundiales[[#This Row],[Filtro URL]],Estructura!$X$4:$Y$366,2,0)</f>
        <v>36200008</v>
      </c>
      <c r="X54" s="21" t="str">
        <f>+VLOOKUP(Enfermedades_Mundiales[[#This Row],[tema]],Estructura!$A$4:$C$18,3,0)</f>
        <v>T-362</v>
      </c>
      <c r="Y54" s="32" t="str">
        <f>+VLOOKUP(Enfermedades_Mundiales[[#This Row],[contenido]],Estructura!$E$4:$G$18,3,0)</f>
        <v>C-361</v>
      </c>
      <c r="Z54" s="32" t="str">
        <f>+VLOOKUP(Enfermedades_Mundiales[[#This Row],[Filtro Integrado]],Estructura!$M$4:$O$367,3,0)</f>
        <v>FI-363</v>
      </c>
      <c r="AA54" s="32" t="str">
        <f>+VLOOKUP(Enfermedades_Mundiales[[#This Row],[Muestra]],Estructura!$Q$4:$S$194,3,0)</f>
        <v>M-363</v>
      </c>
    </row>
    <row r="55" spans="1:27" ht="30.6" x14ac:dyDescent="0.3">
      <c r="A55" s="41" t="s">
        <v>461</v>
      </c>
      <c r="B55" s="12">
        <f t="shared" si="31"/>
        <v>360</v>
      </c>
      <c r="C55" s="13" t="str">
        <f t="shared" si="32"/>
        <v>Enfermedades Mundiales</v>
      </c>
      <c r="D55" s="13" t="str">
        <f t="shared" si="33"/>
        <v>Salud</v>
      </c>
      <c r="E55" s="29">
        <v>9</v>
      </c>
      <c r="F55" s="13" t="s">
        <v>414</v>
      </c>
      <c r="G55" s="27" t="s">
        <v>408</v>
      </c>
      <c r="H55" s="34" t="s">
        <v>15</v>
      </c>
      <c r="I55" s="33" t="s">
        <v>375</v>
      </c>
      <c r="J55" s="12" t="s">
        <v>407</v>
      </c>
      <c r="K55" s="12" t="s">
        <v>469</v>
      </c>
      <c r="L55" s="12" t="str">
        <f t="shared" si="34"/>
        <v>Periodo 2020-2021</v>
      </c>
      <c r="M55" s="12" t="str">
        <f t="shared" si="35"/>
        <v>Casos</v>
      </c>
      <c r="N55" s="38" t="str">
        <f t="shared" si="36"/>
        <v>Ministerio de Ciencias, Tecnología, Conocimiento e Innovación</v>
      </c>
      <c r="O55" s="30" t="str">
        <f>+"Evolución del Número de Fallecidos Diarios por COVID-19 en la "&amp;Enfermedades_Mundiales[[#This Row],[territorio]]</f>
        <v>Evolución del Número de Fallecidos Diarios por COVID-19 en la Región de La Araucanía</v>
      </c>
      <c r="P55" s="68"/>
      <c r="Q55" s="15" t="str">
        <f t="shared" si="37"/>
        <v>Gráfico Evolución</v>
      </c>
      <c r="R55" s="30"/>
      <c r="S55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https://analytics.zoho.com/open-view/2395394000008130352?ZOHO_CRITERIA=%22Localiza_CL_Poblacion%22.%22Codreg%22%3D9</v>
      </c>
      <c r="T55" s="17"/>
      <c r="U55" s="31" t="str">
        <f t="shared" si="38"/>
        <v>#1774B9</v>
      </c>
      <c r="V55" s="32" t="str">
        <f>+Enfermedades_Mundiales[[#This Row],[idcoleccion]]&amp;"-"&amp;Enfermedades_Mundiales[[#This Row],[id]]</f>
        <v>360-0045</v>
      </c>
      <c r="W55" s="21">
        <f>+VLOOKUP(Enfermedades_Mundiales[[#This Row],[Filtro URL]],Estructura!$X$4:$Y$366,2,0)</f>
        <v>36200009</v>
      </c>
      <c r="X55" s="21" t="str">
        <f>+VLOOKUP(Enfermedades_Mundiales[[#This Row],[tema]],Estructura!$A$4:$C$18,3,0)</f>
        <v>T-362</v>
      </c>
      <c r="Y55" s="32" t="str">
        <f>+VLOOKUP(Enfermedades_Mundiales[[#This Row],[contenido]],Estructura!$E$4:$G$18,3,0)</f>
        <v>C-361</v>
      </c>
      <c r="Z55" s="32" t="str">
        <f>+VLOOKUP(Enfermedades_Mundiales[[#This Row],[Filtro Integrado]],Estructura!$M$4:$O$367,3,0)</f>
        <v>FI-363</v>
      </c>
      <c r="AA55" s="32" t="str">
        <f>+VLOOKUP(Enfermedades_Mundiales[[#This Row],[Muestra]],Estructura!$Q$4:$S$194,3,0)</f>
        <v>M-363</v>
      </c>
    </row>
    <row r="56" spans="1:27" ht="30.6" x14ac:dyDescent="0.3">
      <c r="A56" s="41" t="s">
        <v>462</v>
      </c>
      <c r="B56" s="12">
        <f t="shared" si="31"/>
        <v>360</v>
      </c>
      <c r="C56" s="13" t="str">
        <f t="shared" si="32"/>
        <v>Enfermedades Mundiales</v>
      </c>
      <c r="D56" s="13" t="str">
        <f t="shared" si="33"/>
        <v>Salud</v>
      </c>
      <c r="E56" s="29">
        <v>10</v>
      </c>
      <c r="F56" s="13" t="s">
        <v>414</v>
      </c>
      <c r="G56" s="27" t="s">
        <v>408</v>
      </c>
      <c r="H56" s="34" t="s">
        <v>15</v>
      </c>
      <c r="I56" s="33" t="s">
        <v>376</v>
      </c>
      <c r="J56" s="12" t="s">
        <v>407</v>
      </c>
      <c r="K56" s="12" t="s">
        <v>469</v>
      </c>
      <c r="L56" s="12" t="str">
        <f t="shared" si="34"/>
        <v>Periodo 2020-2021</v>
      </c>
      <c r="M56" s="12" t="str">
        <f t="shared" si="35"/>
        <v>Casos</v>
      </c>
      <c r="N56" s="38" t="str">
        <f t="shared" si="36"/>
        <v>Ministerio de Ciencias, Tecnología, Conocimiento e Innovación</v>
      </c>
      <c r="O56" s="30" t="str">
        <f>+"Evolución del Número de Fallecidos Diarios por COVID-19 en la "&amp;Enfermedades_Mundiales[[#This Row],[territorio]]</f>
        <v>Evolución del Número de Fallecidos Diarios por COVID-19 en la Región de Los Lagos</v>
      </c>
      <c r="P56" s="68"/>
      <c r="Q56" s="15" t="str">
        <f t="shared" si="37"/>
        <v>Gráfico Evolución</v>
      </c>
      <c r="R56" s="30"/>
      <c r="S56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https://analytics.zoho.com/open-view/2395394000008130352?ZOHO_CRITERIA=%22Localiza_CL_Poblacion%22.%22Codreg%22%3D10</v>
      </c>
      <c r="T56" s="17"/>
      <c r="U56" s="31" t="str">
        <f t="shared" si="38"/>
        <v>#1774B9</v>
      </c>
      <c r="V56" s="32" t="str">
        <f>+Enfermedades_Mundiales[[#This Row],[idcoleccion]]&amp;"-"&amp;Enfermedades_Mundiales[[#This Row],[id]]</f>
        <v>360-0046</v>
      </c>
      <c r="W56" s="21">
        <f>+VLOOKUP(Enfermedades_Mundiales[[#This Row],[Filtro URL]],Estructura!$X$4:$Y$366,2,0)</f>
        <v>36200010</v>
      </c>
      <c r="X56" s="21" t="str">
        <f>+VLOOKUP(Enfermedades_Mundiales[[#This Row],[tema]],Estructura!$A$4:$C$18,3,0)</f>
        <v>T-362</v>
      </c>
      <c r="Y56" s="32" t="str">
        <f>+VLOOKUP(Enfermedades_Mundiales[[#This Row],[contenido]],Estructura!$E$4:$G$18,3,0)</f>
        <v>C-361</v>
      </c>
      <c r="Z56" s="32" t="str">
        <f>+VLOOKUP(Enfermedades_Mundiales[[#This Row],[Filtro Integrado]],Estructura!$M$4:$O$367,3,0)</f>
        <v>FI-363</v>
      </c>
      <c r="AA56" s="32" t="str">
        <f>+VLOOKUP(Enfermedades_Mundiales[[#This Row],[Muestra]],Estructura!$Q$4:$S$194,3,0)</f>
        <v>M-363</v>
      </c>
    </row>
    <row r="57" spans="1:27" ht="30.6" x14ac:dyDescent="0.3">
      <c r="A57" s="41" t="s">
        <v>463</v>
      </c>
      <c r="B57" s="12">
        <f t="shared" si="31"/>
        <v>360</v>
      </c>
      <c r="C57" s="13" t="str">
        <f t="shared" si="32"/>
        <v>Enfermedades Mundiales</v>
      </c>
      <c r="D57" s="13" t="str">
        <f t="shared" si="33"/>
        <v>Salud</v>
      </c>
      <c r="E57" s="29">
        <v>11</v>
      </c>
      <c r="F57" s="13" t="s">
        <v>414</v>
      </c>
      <c r="G57" s="27" t="s">
        <v>408</v>
      </c>
      <c r="H57" s="34" t="s">
        <v>15</v>
      </c>
      <c r="I57" s="33" t="s">
        <v>377</v>
      </c>
      <c r="J57" s="12" t="s">
        <v>407</v>
      </c>
      <c r="K57" s="12" t="s">
        <v>469</v>
      </c>
      <c r="L57" s="12" t="str">
        <f t="shared" si="34"/>
        <v>Periodo 2020-2021</v>
      </c>
      <c r="M57" s="12" t="str">
        <f t="shared" si="35"/>
        <v>Casos</v>
      </c>
      <c r="N57" s="38" t="str">
        <f t="shared" si="36"/>
        <v>Ministerio de Ciencias, Tecnología, Conocimiento e Innovación</v>
      </c>
      <c r="O57" s="30" t="str">
        <f>+"Evolución del Número de Fallecidos Diarios por COVID-19 en la "&amp;Enfermedades_Mundiales[[#This Row],[territorio]]</f>
        <v>Evolución del Número de Fallecidos Diarios por COVID-19 en la Región de Aysén</v>
      </c>
      <c r="P57" s="68"/>
      <c r="Q57" s="15" t="str">
        <f t="shared" si="37"/>
        <v>Gráfico Evolución</v>
      </c>
      <c r="R57" s="30"/>
      <c r="S57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https://analytics.zoho.com/open-view/2395394000008130352?ZOHO_CRITERIA=%22Localiza_CL_Poblacion%22.%22Codreg%22%3D11</v>
      </c>
      <c r="T57" s="17"/>
      <c r="U57" s="31" t="str">
        <f t="shared" si="38"/>
        <v>#1774B9</v>
      </c>
      <c r="V57" s="32" t="str">
        <f>+Enfermedades_Mundiales[[#This Row],[idcoleccion]]&amp;"-"&amp;Enfermedades_Mundiales[[#This Row],[id]]</f>
        <v>360-0047</v>
      </c>
      <c r="W57" s="21">
        <f>+VLOOKUP(Enfermedades_Mundiales[[#This Row],[Filtro URL]],Estructura!$X$4:$Y$366,2,0)</f>
        <v>36200011</v>
      </c>
      <c r="X57" s="21" t="str">
        <f>+VLOOKUP(Enfermedades_Mundiales[[#This Row],[tema]],Estructura!$A$4:$C$18,3,0)</f>
        <v>T-362</v>
      </c>
      <c r="Y57" s="32" t="str">
        <f>+VLOOKUP(Enfermedades_Mundiales[[#This Row],[contenido]],Estructura!$E$4:$G$18,3,0)</f>
        <v>C-361</v>
      </c>
      <c r="Z57" s="32" t="str">
        <f>+VLOOKUP(Enfermedades_Mundiales[[#This Row],[Filtro Integrado]],Estructura!$M$4:$O$367,3,0)</f>
        <v>FI-363</v>
      </c>
      <c r="AA57" s="32" t="str">
        <f>+VLOOKUP(Enfermedades_Mundiales[[#This Row],[Muestra]],Estructura!$Q$4:$S$194,3,0)</f>
        <v>M-363</v>
      </c>
    </row>
    <row r="58" spans="1:27" ht="30.6" x14ac:dyDescent="0.3">
      <c r="A58" s="41" t="s">
        <v>464</v>
      </c>
      <c r="B58" s="12">
        <f t="shared" si="31"/>
        <v>360</v>
      </c>
      <c r="C58" s="13" t="str">
        <f t="shared" si="32"/>
        <v>Enfermedades Mundiales</v>
      </c>
      <c r="D58" s="13" t="str">
        <f t="shared" si="33"/>
        <v>Salud</v>
      </c>
      <c r="E58" s="29">
        <v>12</v>
      </c>
      <c r="F58" s="13" t="s">
        <v>414</v>
      </c>
      <c r="G58" s="27" t="s">
        <v>408</v>
      </c>
      <c r="H58" s="34" t="s">
        <v>15</v>
      </c>
      <c r="I58" s="33" t="s">
        <v>378</v>
      </c>
      <c r="J58" s="12" t="s">
        <v>407</v>
      </c>
      <c r="K58" s="12" t="s">
        <v>469</v>
      </c>
      <c r="L58" s="12" t="str">
        <f t="shared" si="34"/>
        <v>Periodo 2020-2021</v>
      </c>
      <c r="M58" s="12" t="str">
        <f t="shared" si="35"/>
        <v>Casos</v>
      </c>
      <c r="N58" s="38" t="str">
        <f t="shared" si="36"/>
        <v>Ministerio de Ciencias, Tecnología, Conocimiento e Innovación</v>
      </c>
      <c r="O58" s="30" t="str">
        <f>+"Evolución del Número de Fallecidos Diarios por COVID-19 en la "&amp;Enfermedades_Mundiales[[#This Row],[territorio]]</f>
        <v>Evolución del Número de Fallecidos Diarios por COVID-19 en la Región de Magallanes</v>
      </c>
      <c r="P58" s="68"/>
      <c r="Q58" s="15" t="str">
        <f t="shared" si="37"/>
        <v>Gráfico Evolución</v>
      </c>
      <c r="R58" s="30"/>
      <c r="S58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https://analytics.zoho.com/open-view/2395394000008130352?ZOHO_CRITERIA=%22Localiza_CL_Poblacion%22.%22Codreg%22%3D12</v>
      </c>
      <c r="T58" s="17"/>
      <c r="U58" s="31" t="str">
        <f t="shared" si="38"/>
        <v>#1774B9</v>
      </c>
      <c r="V58" s="32" t="str">
        <f>+Enfermedades_Mundiales[[#This Row],[idcoleccion]]&amp;"-"&amp;Enfermedades_Mundiales[[#This Row],[id]]</f>
        <v>360-0048</v>
      </c>
      <c r="W58" s="21">
        <f>+VLOOKUP(Enfermedades_Mundiales[[#This Row],[Filtro URL]],Estructura!$X$4:$Y$366,2,0)</f>
        <v>36200012</v>
      </c>
      <c r="X58" s="21" t="str">
        <f>+VLOOKUP(Enfermedades_Mundiales[[#This Row],[tema]],Estructura!$A$4:$C$18,3,0)</f>
        <v>T-362</v>
      </c>
      <c r="Y58" s="32" t="str">
        <f>+VLOOKUP(Enfermedades_Mundiales[[#This Row],[contenido]],Estructura!$E$4:$G$18,3,0)</f>
        <v>C-361</v>
      </c>
      <c r="Z58" s="32" t="str">
        <f>+VLOOKUP(Enfermedades_Mundiales[[#This Row],[Filtro Integrado]],Estructura!$M$4:$O$367,3,0)</f>
        <v>FI-363</v>
      </c>
      <c r="AA58" s="32" t="str">
        <f>+VLOOKUP(Enfermedades_Mundiales[[#This Row],[Muestra]],Estructura!$Q$4:$S$194,3,0)</f>
        <v>M-363</v>
      </c>
    </row>
    <row r="59" spans="1:27" ht="30.6" x14ac:dyDescent="0.3">
      <c r="A59" s="41" t="s">
        <v>465</v>
      </c>
      <c r="B59" s="12">
        <f t="shared" si="31"/>
        <v>360</v>
      </c>
      <c r="C59" s="13" t="str">
        <f t="shared" si="32"/>
        <v>Enfermedades Mundiales</v>
      </c>
      <c r="D59" s="13" t="str">
        <f t="shared" si="33"/>
        <v>Salud</v>
      </c>
      <c r="E59" s="29">
        <v>13</v>
      </c>
      <c r="F59" s="13" t="s">
        <v>414</v>
      </c>
      <c r="G59" s="27" t="s">
        <v>408</v>
      </c>
      <c r="H59" s="34" t="s">
        <v>15</v>
      </c>
      <c r="I59" s="33" t="s">
        <v>379</v>
      </c>
      <c r="J59" s="12" t="s">
        <v>407</v>
      </c>
      <c r="K59" s="12" t="s">
        <v>469</v>
      </c>
      <c r="L59" s="12" t="str">
        <f t="shared" si="34"/>
        <v>Periodo 2020-2021</v>
      </c>
      <c r="M59" s="12" t="str">
        <f t="shared" si="35"/>
        <v>Casos</v>
      </c>
      <c r="N59" s="38" t="str">
        <f t="shared" si="36"/>
        <v>Ministerio de Ciencias, Tecnología, Conocimiento e Innovación</v>
      </c>
      <c r="O59" s="30" t="str">
        <f>+"Evolución del Número de Fallecidos Diarios por COVID-19 en la "&amp;Enfermedades_Mundiales[[#This Row],[territorio]]</f>
        <v>Evolución del Número de Fallecidos Diarios por COVID-19 en la Región Metropolitana</v>
      </c>
      <c r="P59" s="68"/>
      <c r="Q59" s="15" t="str">
        <f t="shared" si="37"/>
        <v>Gráfico Evolución</v>
      </c>
      <c r="R59" s="30"/>
      <c r="S59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https://analytics.zoho.com/open-view/2395394000008130352?ZOHO_CRITERIA=%22Localiza_CL_Poblacion%22.%22Codreg%22%3D13</v>
      </c>
      <c r="T59" s="17"/>
      <c r="U59" s="31" t="str">
        <f t="shared" si="38"/>
        <v>#1774B9</v>
      </c>
      <c r="V59" s="32" t="str">
        <f>+Enfermedades_Mundiales[[#This Row],[idcoleccion]]&amp;"-"&amp;Enfermedades_Mundiales[[#This Row],[id]]</f>
        <v>360-0049</v>
      </c>
      <c r="W59" s="21">
        <f>+VLOOKUP(Enfermedades_Mundiales[[#This Row],[Filtro URL]],Estructura!$X$4:$Y$366,2,0)</f>
        <v>36200013</v>
      </c>
      <c r="X59" s="21" t="str">
        <f>+VLOOKUP(Enfermedades_Mundiales[[#This Row],[tema]],Estructura!$A$4:$C$18,3,0)</f>
        <v>T-362</v>
      </c>
      <c r="Y59" s="32" t="str">
        <f>+VLOOKUP(Enfermedades_Mundiales[[#This Row],[contenido]],Estructura!$E$4:$G$18,3,0)</f>
        <v>C-361</v>
      </c>
      <c r="Z59" s="32" t="str">
        <f>+VLOOKUP(Enfermedades_Mundiales[[#This Row],[Filtro Integrado]],Estructura!$M$4:$O$367,3,0)</f>
        <v>FI-363</v>
      </c>
      <c r="AA59" s="32" t="str">
        <f>+VLOOKUP(Enfermedades_Mundiales[[#This Row],[Muestra]],Estructura!$Q$4:$S$194,3,0)</f>
        <v>M-363</v>
      </c>
    </row>
    <row r="60" spans="1:27" ht="30.6" x14ac:dyDescent="0.3">
      <c r="A60" s="41" t="s">
        <v>466</v>
      </c>
      <c r="B60" s="12">
        <f t="shared" si="31"/>
        <v>360</v>
      </c>
      <c r="C60" s="13" t="str">
        <f t="shared" si="32"/>
        <v>Enfermedades Mundiales</v>
      </c>
      <c r="D60" s="13" t="str">
        <f t="shared" si="33"/>
        <v>Salud</v>
      </c>
      <c r="E60" s="29">
        <v>14</v>
      </c>
      <c r="F60" s="13" t="s">
        <v>414</v>
      </c>
      <c r="G60" s="27" t="s">
        <v>408</v>
      </c>
      <c r="H60" s="34" t="s">
        <v>15</v>
      </c>
      <c r="I60" s="33" t="s">
        <v>380</v>
      </c>
      <c r="J60" s="12" t="s">
        <v>407</v>
      </c>
      <c r="K60" s="12" t="s">
        <v>469</v>
      </c>
      <c r="L60" s="12" t="str">
        <f t="shared" si="34"/>
        <v>Periodo 2020-2021</v>
      </c>
      <c r="M60" s="12" t="str">
        <f t="shared" si="35"/>
        <v>Casos</v>
      </c>
      <c r="N60" s="38" t="str">
        <f t="shared" si="36"/>
        <v>Ministerio de Ciencias, Tecnología, Conocimiento e Innovación</v>
      </c>
      <c r="O60" s="30" t="str">
        <f>+"Evolución del Número de Fallecidos Diarios por COVID-19 en la "&amp;Enfermedades_Mundiales[[#This Row],[territorio]]</f>
        <v>Evolución del Número de Fallecidos Diarios por COVID-19 en la Región de Los Ríos</v>
      </c>
      <c r="P60" s="68"/>
      <c r="Q60" s="15" t="str">
        <f t="shared" si="37"/>
        <v>Gráfico Evolución</v>
      </c>
      <c r="R60" s="30"/>
      <c r="S60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https://analytics.zoho.com/open-view/2395394000008130352?ZOHO_CRITERIA=%22Localiza_CL_Poblacion%22.%22Codreg%22%3D14</v>
      </c>
      <c r="T60" s="17"/>
      <c r="U60" s="31" t="str">
        <f t="shared" si="38"/>
        <v>#1774B9</v>
      </c>
      <c r="V60" s="32" t="str">
        <f>+Enfermedades_Mundiales[[#This Row],[idcoleccion]]&amp;"-"&amp;Enfermedades_Mundiales[[#This Row],[id]]</f>
        <v>360-0050</v>
      </c>
      <c r="W60" s="21">
        <f>+VLOOKUP(Enfermedades_Mundiales[[#This Row],[Filtro URL]],Estructura!$X$4:$Y$366,2,0)</f>
        <v>36200014</v>
      </c>
      <c r="X60" s="21" t="str">
        <f>+VLOOKUP(Enfermedades_Mundiales[[#This Row],[tema]],Estructura!$A$4:$C$18,3,0)</f>
        <v>T-362</v>
      </c>
      <c r="Y60" s="32" t="str">
        <f>+VLOOKUP(Enfermedades_Mundiales[[#This Row],[contenido]],Estructura!$E$4:$G$18,3,0)</f>
        <v>C-361</v>
      </c>
      <c r="Z60" s="32" t="str">
        <f>+VLOOKUP(Enfermedades_Mundiales[[#This Row],[Filtro Integrado]],Estructura!$M$4:$O$367,3,0)</f>
        <v>FI-363</v>
      </c>
      <c r="AA60" s="32" t="str">
        <f>+VLOOKUP(Enfermedades_Mundiales[[#This Row],[Muestra]],Estructura!$Q$4:$S$194,3,0)</f>
        <v>M-363</v>
      </c>
    </row>
    <row r="61" spans="1:27" ht="30.6" x14ac:dyDescent="0.3">
      <c r="A61" s="41" t="s">
        <v>467</v>
      </c>
      <c r="B61" s="12">
        <f t="shared" si="31"/>
        <v>360</v>
      </c>
      <c r="C61" s="13" t="str">
        <f t="shared" si="32"/>
        <v>Enfermedades Mundiales</v>
      </c>
      <c r="D61" s="13" t="str">
        <f t="shared" si="33"/>
        <v>Salud</v>
      </c>
      <c r="E61" s="29">
        <v>15</v>
      </c>
      <c r="F61" s="13" t="s">
        <v>414</v>
      </c>
      <c r="G61" s="27" t="s">
        <v>408</v>
      </c>
      <c r="H61" s="34" t="s">
        <v>15</v>
      </c>
      <c r="I61" s="33" t="s">
        <v>381</v>
      </c>
      <c r="J61" s="12" t="s">
        <v>407</v>
      </c>
      <c r="K61" s="12" t="s">
        <v>469</v>
      </c>
      <c r="L61" s="12" t="str">
        <f t="shared" si="34"/>
        <v>Periodo 2020-2021</v>
      </c>
      <c r="M61" s="12" t="str">
        <f t="shared" si="35"/>
        <v>Casos</v>
      </c>
      <c r="N61" s="38" t="str">
        <f t="shared" si="36"/>
        <v>Ministerio de Ciencias, Tecnología, Conocimiento e Innovación</v>
      </c>
      <c r="O61" s="30" t="str">
        <f>+"Evolución del Número de Fallecidos Diarios por COVID-19 en la "&amp;Enfermedades_Mundiales[[#This Row],[territorio]]</f>
        <v>Evolución del Número de Fallecidos Diarios por COVID-19 en la Región de Arica y Parinacota</v>
      </c>
      <c r="P61" s="68"/>
      <c r="Q61" s="15" t="str">
        <f t="shared" si="37"/>
        <v>Gráfico Evolución</v>
      </c>
      <c r="R61" s="30"/>
      <c r="S61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https://analytics.zoho.com/open-view/2395394000008130352?ZOHO_CRITERIA=%22Localiza_CL_Poblacion%22.%22Codreg%22%3D15</v>
      </c>
      <c r="T61" s="17"/>
      <c r="U61" s="31" t="str">
        <f t="shared" si="38"/>
        <v>#1774B9</v>
      </c>
      <c r="V61" s="32" t="str">
        <f>+Enfermedades_Mundiales[[#This Row],[idcoleccion]]&amp;"-"&amp;Enfermedades_Mundiales[[#This Row],[id]]</f>
        <v>360-0051</v>
      </c>
      <c r="W61" s="21">
        <f>+VLOOKUP(Enfermedades_Mundiales[[#This Row],[Filtro URL]],Estructura!$X$4:$Y$366,2,0)</f>
        <v>36200015</v>
      </c>
      <c r="X61" s="21" t="str">
        <f>+VLOOKUP(Enfermedades_Mundiales[[#This Row],[tema]],Estructura!$A$4:$C$18,3,0)</f>
        <v>T-362</v>
      </c>
      <c r="Y61" s="32" t="str">
        <f>+VLOOKUP(Enfermedades_Mundiales[[#This Row],[contenido]],Estructura!$E$4:$G$18,3,0)</f>
        <v>C-361</v>
      </c>
      <c r="Z61" s="32" t="str">
        <f>+VLOOKUP(Enfermedades_Mundiales[[#This Row],[Filtro Integrado]],Estructura!$M$4:$O$367,3,0)</f>
        <v>FI-363</v>
      </c>
      <c r="AA61" s="32" t="str">
        <f>+VLOOKUP(Enfermedades_Mundiales[[#This Row],[Muestra]],Estructura!$Q$4:$S$194,3,0)</f>
        <v>M-363</v>
      </c>
    </row>
    <row r="62" spans="1:27" ht="30.6" x14ac:dyDescent="0.3">
      <c r="A62" s="41" t="s">
        <v>468</v>
      </c>
      <c r="B62" s="43">
        <f t="shared" si="31"/>
        <v>360</v>
      </c>
      <c r="C62" s="44" t="str">
        <f t="shared" si="32"/>
        <v>Enfermedades Mundiales</v>
      </c>
      <c r="D62" s="44" t="str">
        <f t="shared" si="33"/>
        <v>Salud</v>
      </c>
      <c r="E62" s="45">
        <v>16</v>
      </c>
      <c r="F62" s="13" t="s">
        <v>414</v>
      </c>
      <c r="G62" s="46" t="s">
        <v>408</v>
      </c>
      <c r="H62" s="34" t="s">
        <v>15</v>
      </c>
      <c r="I62" s="48" t="s">
        <v>382</v>
      </c>
      <c r="J62" s="43" t="s">
        <v>407</v>
      </c>
      <c r="K62" s="12" t="s">
        <v>469</v>
      </c>
      <c r="L62" s="43" t="str">
        <f t="shared" si="34"/>
        <v>Periodo 2020-2021</v>
      </c>
      <c r="M62" s="43" t="str">
        <f t="shared" si="35"/>
        <v>Casos</v>
      </c>
      <c r="N62" s="49" t="str">
        <f t="shared" si="36"/>
        <v>Ministerio de Ciencias, Tecnología, Conocimiento e Innovación</v>
      </c>
      <c r="O62" s="30" t="str">
        <f>+"Evolución del Número de Fallecidos Diarios por COVID-19 en la "&amp;Enfermedades_Mundiales[[#This Row],[territorio]]</f>
        <v>Evolución del Número de Fallecidos Diarios por COVID-19 en la Región de Ñuble</v>
      </c>
      <c r="P62" s="69"/>
      <c r="Q62" s="51" t="str">
        <f t="shared" si="37"/>
        <v>Gráfico Evolución</v>
      </c>
      <c r="R62" s="50"/>
      <c r="S62" s="16" t="str">
        <f>"https://analytics.zoho.com/open-view/2395394000008130352?ZOHO_CRITERIA=%22Localiza_CL_Poblacion%22.%22Codreg%22%3D"&amp;Enfermedades_Mundiales[[#This Row],[Filtro URL]]</f>
        <v>https://analytics.zoho.com/open-view/2395394000008130352?ZOHO_CRITERIA=%22Localiza_CL_Poblacion%22.%22Codreg%22%3D16</v>
      </c>
      <c r="T62" s="53"/>
      <c r="U62" s="54" t="str">
        <f t="shared" si="38"/>
        <v>#1774B9</v>
      </c>
      <c r="V62" s="55" t="str">
        <f>+Enfermedades_Mundiales[[#This Row],[idcoleccion]]&amp;"-"&amp;Enfermedades_Mundiales[[#This Row],[id]]</f>
        <v>360-0052</v>
      </c>
      <c r="W62" s="21">
        <f>+VLOOKUP(Enfermedades_Mundiales[[#This Row],[Filtro URL]],Estructura!$X$4:$Y$366,2,0)</f>
        <v>36200016</v>
      </c>
      <c r="X62" s="21" t="str">
        <f>+VLOOKUP(Enfermedades_Mundiales[[#This Row],[tema]],Estructura!$A$4:$C$18,3,0)</f>
        <v>T-362</v>
      </c>
      <c r="Y62" s="55" t="str">
        <f>+VLOOKUP(Enfermedades_Mundiales[[#This Row],[contenido]],Estructura!$E$4:$G$18,3,0)</f>
        <v>C-361</v>
      </c>
      <c r="Z62" s="55" t="str">
        <f>+VLOOKUP(Enfermedades_Mundiales[[#This Row],[Filtro Integrado]],Estructura!$M$4:$O$367,3,0)</f>
        <v>FI-363</v>
      </c>
      <c r="AA62" s="55" t="str">
        <f>+VLOOKUP(Enfermedades_Mundiales[[#This Row],[Muestra]],Estructura!$Q$4:$S$194,3,0)</f>
        <v>M-363</v>
      </c>
    </row>
    <row r="63" spans="1:27" ht="30.6" x14ac:dyDescent="0.3">
      <c r="A63" s="37" t="s">
        <v>472</v>
      </c>
      <c r="B63" s="12">
        <f>+B62</f>
        <v>360</v>
      </c>
      <c r="C63" s="13" t="str">
        <f>+C62</f>
        <v>Enfermedades Mundiales</v>
      </c>
      <c r="D63" s="13" t="str">
        <f>+D62</f>
        <v>Salud</v>
      </c>
      <c r="E63" s="20">
        <v>0</v>
      </c>
      <c r="F63" s="13" t="s">
        <v>414</v>
      </c>
      <c r="G63" s="27" t="s">
        <v>408</v>
      </c>
      <c r="H63" s="35" t="s">
        <v>19</v>
      </c>
      <c r="I63" s="36" t="s">
        <v>14</v>
      </c>
      <c r="J63" s="12" t="s">
        <v>15</v>
      </c>
      <c r="K63" s="12" t="s">
        <v>492</v>
      </c>
      <c r="L63" s="12" t="str">
        <f>+L62</f>
        <v>Periodo 2020-2021</v>
      </c>
      <c r="M63" s="12" t="s">
        <v>404</v>
      </c>
      <c r="N63" s="38" t="str">
        <f>+N62</f>
        <v>Ministerio de Ciencias, Tecnología, Conocimiento e Innovación</v>
      </c>
      <c r="O63" s="30" t="s">
        <v>490</v>
      </c>
      <c r="P63" s="68"/>
      <c r="Q63" s="15" t="s">
        <v>387</v>
      </c>
      <c r="R63" s="30"/>
      <c r="S63" s="28" t="s">
        <v>489</v>
      </c>
      <c r="T63" s="17">
        <v>100200300</v>
      </c>
      <c r="U63" s="31" t="str">
        <f>+U62</f>
        <v>#1774B9</v>
      </c>
      <c r="V63" s="32" t="str">
        <f>+Enfermedades_Mundiales[[#This Row],[idcoleccion]]&amp;"-"&amp;Enfermedades_Mundiales[[#This Row],[id]]</f>
        <v>360-0053</v>
      </c>
      <c r="W63" s="21">
        <f>+VLOOKUP(Enfermedades_Mundiales[[#This Row],[Filtro URL]],Estructura!$X$4:$Y$366,2,0)</f>
        <v>36100000</v>
      </c>
      <c r="X63" s="21" t="str">
        <f>+VLOOKUP(Enfermedades_Mundiales[[#This Row],[tema]],Estructura!$A$4:$C$18,3,0)</f>
        <v>T-362</v>
      </c>
      <c r="Y63" s="32" t="str">
        <f>+VLOOKUP(Enfermedades_Mundiales[[#This Row],[contenido]],Estructura!$E$4:$G$18,3,0)</f>
        <v>C-361</v>
      </c>
      <c r="Z63" s="32" t="str">
        <f>+VLOOKUP(Enfermedades_Mundiales[[#This Row],[Filtro Integrado]],Estructura!$M$4:$O$367,3,0)</f>
        <v>FI-362</v>
      </c>
      <c r="AA63" s="32" t="str">
        <f>+VLOOKUP(Enfermedades_Mundiales[[#This Row],[Muestra]],Estructura!$Q$4:$S$194,3,0)</f>
        <v>M-364</v>
      </c>
    </row>
    <row r="64" spans="1:27" ht="30.6" x14ac:dyDescent="0.3">
      <c r="A64" s="42" t="s">
        <v>473</v>
      </c>
      <c r="B64" s="12">
        <f t="shared" ref="B64:B79" si="39">+B63</f>
        <v>360</v>
      </c>
      <c r="C64" s="13" t="str">
        <f t="shared" ref="C64:C79" si="40">+C63</f>
        <v>Enfermedades Mundiales</v>
      </c>
      <c r="D64" s="13" t="str">
        <f t="shared" ref="D64:D79" si="41">+D63</f>
        <v>Salud</v>
      </c>
      <c r="E64" s="29">
        <v>1</v>
      </c>
      <c r="F64" s="13" t="str">
        <f>+F63</f>
        <v>Fallecidos</v>
      </c>
      <c r="G64" s="27" t="s">
        <v>408</v>
      </c>
      <c r="H64" s="34" t="s">
        <v>15</v>
      </c>
      <c r="I64" s="33" t="s">
        <v>367</v>
      </c>
      <c r="J64" s="12" t="s">
        <v>17</v>
      </c>
      <c r="K64" s="12" t="str">
        <f>+K63</f>
        <v>Activos por 1 Millón Habitantes</v>
      </c>
      <c r="L64" s="12" t="str">
        <f t="shared" ref="L64:L79" si="42">+L63</f>
        <v>Periodo 2020-2021</v>
      </c>
      <c r="M64" s="12" t="str">
        <f t="shared" ref="M64:M79" si="43">+M63</f>
        <v>Casos</v>
      </c>
      <c r="N64" s="38" t="str">
        <f t="shared" ref="N64:N79" si="44">+N63</f>
        <v>Ministerio de Ciencias, Tecnología, Conocimiento e Innovación</v>
      </c>
      <c r="O64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Tarapacá</v>
      </c>
      <c r="P64" s="68"/>
      <c r="Q64" s="15" t="str">
        <f t="shared" ref="Q64:Q79" si="45">+Q63</f>
        <v>Gráfico Evolución</v>
      </c>
      <c r="R64" s="30"/>
      <c r="S64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</v>
      </c>
      <c r="T64" s="17">
        <v>100200301</v>
      </c>
      <c r="U64" s="31" t="str">
        <f t="shared" ref="U64:U79" si="46">+U63</f>
        <v>#1774B9</v>
      </c>
      <c r="V64" s="32" t="str">
        <f>+Enfermedades_Mundiales[[#This Row],[idcoleccion]]&amp;"-"&amp;Enfermedades_Mundiales[[#This Row],[id]]</f>
        <v>360-0054</v>
      </c>
      <c r="W64" s="21">
        <f>+VLOOKUP(Enfermedades_Mundiales[[#This Row],[Filtro URL]],Estructura!$X$4:$Y$366,2,0)</f>
        <v>36200001</v>
      </c>
      <c r="X64" s="21" t="str">
        <f>+VLOOKUP(Enfermedades_Mundiales[[#This Row],[tema]],Estructura!$A$4:$C$18,3,0)</f>
        <v>T-362</v>
      </c>
      <c r="Y64" s="32" t="str">
        <f>+VLOOKUP(Enfermedades_Mundiales[[#This Row],[contenido]],Estructura!$E$4:$G$18,3,0)</f>
        <v>C-361</v>
      </c>
      <c r="Z64" s="32" t="str">
        <f>+VLOOKUP(Enfermedades_Mundiales[[#This Row],[Filtro Integrado]],Estructura!$M$4:$O$367,3,0)</f>
        <v>FI-361</v>
      </c>
      <c r="AA64" s="32" t="str">
        <f>+VLOOKUP(Enfermedades_Mundiales[[#This Row],[Muestra]],Estructura!$Q$4:$S$194,3,0)</f>
        <v>M-364</v>
      </c>
    </row>
    <row r="65" spans="1:27" ht="30.6" x14ac:dyDescent="0.3">
      <c r="A65" s="41" t="s">
        <v>474</v>
      </c>
      <c r="B65" s="12">
        <f t="shared" si="39"/>
        <v>360</v>
      </c>
      <c r="C65" s="13" t="str">
        <f t="shared" si="40"/>
        <v>Enfermedades Mundiales</v>
      </c>
      <c r="D65" s="13" t="str">
        <f t="shared" si="41"/>
        <v>Salud</v>
      </c>
      <c r="E65" s="29">
        <v>2</v>
      </c>
      <c r="F65" s="13" t="str">
        <f t="shared" ref="F65:F79" si="47">+F64</f>
        <v>Fallecidos</v>
      </c>
      <c r="G65" s="27" t="s">
        <v>408</v>
      </c>
      <c r="H65" s="34" t="s">
        <v>15</v>
      </c>
      <c r="I65" s="33" t="s">
        <v>368</v>
      </c>
      <c r="J65" s="12" t="str">
        <f>+J64</f>
        <v>Comuna</v>
      </c>
      <c r="K65" s="12" t="str">
        <f t="shared" ref="K65:K79" si="48">+K64</f>
        <v>Activos por 1 Millón Habitantes</v>
      </c>
      <c r="L65" s="12" t="str">
        <f t="shared" si="42"/>
        <v>Periodo 2020-2021</v>
      </c>
      <c r="M65" s="12" t="str">
        <f t="shared" si="43"/>
        <v>Casos</v>
      </c>
      <c r="N65" s="38" t="str">
        <f t="shared" si="44"/>
        <v>Ministerio de Ciencias, Tecnología, Conocimiento e Innovación</v>
      </c>
      <c r="O65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Antofagasta</v>
      </c>
      <c r="P65" s="68"/>
      <c r="Q65" s="15" t="str">
        <f t="shared" si="45"/>
        <v>Gráfico Evolución</v>
      </c>
      <c r="R65" s="30"/>
      <c r="S65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https://analytics.zoho.com/open-view/2395394000008131953?ZOHO_CRITERIA=%22Localiza_CL_Poblacion%22.%22Codreg%22%3D2</v>
      </c>
      <c r="T65" s="17">
        <v>100200302</v>
      </c>
      <c r="U65" s="31" t="str">
        <f t="shared" si="46"/>
        <v>#1774B9</v>
      </c>
      <c r="V65" s="32" t="str">
        <f>+Enfermedades_Mundiales[[#This Row],[idcoleccion]]&amp;"-"&amp;Enfermedades_Mundiales[[#This Row],[id]]</f>
        <v>360-0055</v>
      </c>
      <c r="W65" s="21">
        <f>+VLOOKUP(Enfermedades_Mundiales[[#This Row],[Filtro URL]],Estructura!$X$4:$Y$366,2,0)</f>
        <v>36200002</v>
      </c>
      <c r="X65" s="21" t="str">
        <f>+VLOOKUP(Enfermedades_Mundiales[[#This Row],[tema]],Estructura!$A$4:$C$18,3,0)</f>
        <v>T-362</v>
      </c>
      <c r="Y65" s="32" t="str">
        <f>+VLOOKUP(Enfermedades_Mundiales[[#This Row],[contenido]],Estructura!$E$4:$G$18,3,0)</f>
        <v>C-361</v>
      </c>
      <c r="Z65" s="32" t="str">
        <f>+VLOOKUP(Enfermedades_Mundiales[[#This Row],[Filtro Integrado]],Estructura!$M$4:$O$367,3,0)</f>
        <v>FI-361</v>
      </c>
      <c r="AA65" s="32" t="str">
        <f>+VLOOKUP(Enfermedades_Mundiales[[#This Row],[Muestra]],Estructura!$Q$4:$S$194,3,0)</f>
        <v>M-364</v>
      </c>
    </row>
    <row r="66" spans="1:27" ht="30.6" x14ac:dyDescent="0.3">
      <c r="A66" s="41" t="s">
        <v>475</v>
      </c>
      <c r="B66" s="12">
        <f t="shared" si="39"/>
        <v>360</v>
      </c>
      <c r="C66" s="13" t="str">
        <f t="shared" si="40"/>
        <v>Enfermedades Mundiales</v>
      </c>
      <c r="D66" s="13" t="str">
        <f t="shared" si="41"/>
        <v>Salud</v>
      </c>
      <c r="E66" s="29">
        <v>3</v>
      </c>
      <c r="F66" s="13" t="str">
        <f t="shared" si="47"/>
        <v>Fallecidos</v>
      </c>
      <c r="G66" s="27" t="s">
        <v>408</v>
      </c>
      <c r="H66" s="34" t="s">
        <v>15</v>
      </c>
      <c r="I66" s="33" t="s">
        <v>369</v>
      </c>
      <c r="J66" s="12" t="str">
        <f t="shared" ref="J66:J79" si="49">+J65</f>
        <v>Comuna</v>
      </c>
      <c r="K66" s="12" t="str">
        <f t="shared" si="48"/>
        <v>Activos por 1 Millón Habitantes</v>
      </c>
      <c r="L66" s="12" t="str">
        <f t="shared" si="42"/>
        <v>Periodo 2020-2021</v>
      </c>
      <c r="M66" s="12" t="str">
        <f t="shared" si="43"/>
        <v>Casos</v>
      </c>
      <c r="N66" s="38" t="str">
        <f t="shared" si="44"/>
        <v>Ministerio de Ciencias, Tecnología, Conocimiento e Innovación</v>
      </c>
      <c r="O66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Atacama</v>
      </c>
      <c r="P66" s="68"/>
      <c r="Q66" s="15" t="str">
        <f t="shared" si="45"/>
        <v>Gráfico Evolución</v>
      </c>
      <c r="R66" s="30"/>
      <c r="S66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https://analytics.zoho.com/open-view/2395394000008131953?ZOHO_CRITERIA=%22Localiza_CL_Poblacion%22.%22Codreg%22%3D3</v>
      </c>
      <c r="T66" s="17"/>
      <c r="U66" s="31" t="str">
        <f t="shared" si="46"/>
        <v>#1774B9</v>
      </c>
      <c r="V66" s="32" t="str">
        <f>+Enfermedades_Mundiales[[#This Row],[idcoleccion]]&amp;"-"&amp;Enfermedades_Mundiales[[#This Row],[id]]</f>
        <v>360-0056</v>
      </c>
      <c r="W66" s="21">
        <f>+VLOOKUP(Enfermedades_Mundiales[[#This Row],[Filtro URL]],Estructura!$X$4:$Y$366,2,0)</f>
        <v>36200003</v>
      </c>
      <c r="X66" s="21" t="str">
        <f>+VLOOKUP(Enfermedades_Mundiales[[#This Row],[tema]],Estructura!$A$4:$C$18,3,0)</f>
        <v>T-362</v>
      </c>
      <c r="Y66" s="32" t="str">
        <f>+VLOOKUP(Enfermedades_Mundiales[[#This Row],[contenido]],Estructura!$E$4:$G$18,3,0)</f>
        <v>C-361</v>
      </c>
      <c r="Z66" s="32" t="str">
        <f>+VLOOKUP(Enfermedades_Mundiales[[#This Row],[Filtro Integrado]],Estructura!$M$4:$O$367,3,0)</f>
        <v>FI-361</v>
      </c>
      <c r="AA66" s="32" t="str">
        <f>+VLOOKUP(Enfermedades_Mundiales[[#This Row],[Muestra]],Estructura!$Q$4:$S$194,3,0)</f>
        <v>M-364</v>
      </c>
    </row>
    <row r="67" spans="1:27" ht="30.6" x14ac:dyDescent="0.3">
      <c r="A67" s="41" t="s">
        <v>476</v>
      </c>
      <c r="B67" s="12">
        <f t="shared" si="39"/>
        <v>360</v>
      </c>
      <c r="C67" s="13" t="str">
        <f t="shared" si="40"/>
        <v>Enfermedades Mundiales</v>
      </c>
      <c r="D67" s="13" t="str">
        <f t="shared" si="41"/>
        <v>Salud</v>
      </c>
      <c r="E67" s="29">
        <v>4</v>
      </c>
      <c r="F67" s="13" t="str">
        <f t="shared" si="47"/>
        <v>Fallecidos</v>
      </c>
      <c r="G67" s="27" t="s">
        <v>408</v>
      </c>
      <c r="H67" s="34" t="s">
        <v>15</v>
      </c>
      <c r="I67" s="33" t="s">
        <v>370</v>
      </c>
      <c r="J67" s="12" t="str">
        <f t="shared" si="49"/>
        <v>Comuna</v>
      </c>
      <c r="K67" s="12" t="str">
        <f t="shared" si="48"/>
        <v>Activos por 1 Millón Habitantes</v>
      </c>
      <c r="L67" s="12" t="str">
        <f t="shared" si="42"/>
        <v>Periodo 2020-2021</v>
      </c>
      <c r="M67" s="12" t="str">
        <f t="shared" si="43"/>
        <v>Casos</v>
      </c>
      <c r="N67" s="38" t="str">
        <f t="shared" si="44"/>
        <v>Ministerio de Ciencias, Tecnología, Conocimiento e Innovación</v>
      </c>
      <c r="O67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Coquimbo</v>
      </c>
      <c r="P67" s="68"/>
      <c r="Q67" s="15" t="str">
        <f t="shared" si="45"/>
        <v>Gráfico Evolución</v>
      </c>
      <c r="R67" s="30"/>
      <c r="S67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https://analytics.zoho.com/open-view/2395394000008131953?ZOHO_CRITERIA=%22Localiza_CL_Poblacion%22.%22Codreg%22%3D4</v>
      </c>
      <c r="T67" s="17"/>
      <c r="U67" s="31" t="str">
        <f t="shared" si="46"/>
        <v>#1774B9</v>
      </c>
      <c r="V67" s="32" t="str">
        <f>+Enfermedades_Mundiales[[#This Row],[idcoleccion]]&amp;"-"&amp;Enfermedades_Mundiales[[#This Row],[id]]</f>
        <v>360-0057</v>
      </c>
      <c r="W67" s="21">
        <f>+VLOOKUP(Enfermedades_Mundiales[[#This Row],[Filtro URL]],Estructura!$X$4:$Y$366,2,0)</f>
        <v>36200004</v>
      </c>
      <c r="X67" s="21" t="str">
        <f>+VLOOKUP(Enfermedades_Mundiales[[#This Row],[tema]],Estructura!$A$4:$C$18,3,0)</f>
        <v>T-362</v>
      </c>
      <c r="Y67" s="32" t="str">
        <f>+VLOOKUP(Enfermedades_Mundiales[[#This Row],[contenido]],Estructura!$E$4:$G$18,3,0)</f>
        <v>C-361</v>
      </c>
      <c r="Z67" s="32" t="str">
        <f>+VLOOKUP(Enfermedades_Mundiales[[#This Row],[Filtro Integrado]],Estructura!$M$4:$O$367,3,0)</f>
        <v>FI-361</v>
      </c>
      <c r="AA67" s="32" t="str">
        <f>+VLOOKUP(Enfermedades_Mundiales[[#This Row],[Muestra]],Estructura!$Q$4:$S$194,3,0)</f>
        <v>M-364</v>
      </c>
    </row>
    <row r="68" spans="1:27" ht="30.6" x14ac:dyDescent="0.3">
      <c r="A68" s="41" t="s">
        <v>477</v>
      </c>
      <c r="B68" s="12">
        <f t="shared" si="39"/>
        <v>360</v>
      </c>
      <c r="C68" s="13" t="str">
        <f t="shared" si="40"/>
        <v>Enfermedades Mundiales</v>
      </c>
      <c r="D68" s="13" t="str">
        <f t="shared" si="41"/>
        <v>Salud</v>
      </c>
      <c r="E68" s="29">
        <v>5</v>
      </c>
      <c r="F68" s="13" t="str">
        <f t="shared" si="47"/>
        <v>Fallecidos</v>
      </c>
      <c r="G68" s="27" t="s">
        <v>408</v>
      </c>
      <c r="H68" s="34" t="s">
        <v>15</v>
      </c>
      <c r="I68" s="33" t="s">
        <v>371</v>
      </c>
      <c r="J68" s="12" t="str">
        <f t="shared" si="49"/>
        <v>Comuna</v>
      </c>
      <c r="K68" s="12" t="str">
        <f t="shared" si="48"/>
        <v>Activos por 1 Millón Habitantes</v>
      </c>
      <c r="L68" s="12" t="str">
        <f t="shared" si="42"/>
        <v>Periodo 2020-2021</v>
      </c>
      <c r="M68" s="12" t="str">
        <f t="shared" si="43"/>
        <v>Casos</v>
      </c>
      <c r="N68" s="38" t="str">
        <f t="shared" si="44"/>
        <v>Ministerio de Ciencias, Tecnología, Conocimiento e Innovación</v>
      </c>
      <c r="O68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Valparaíso</v>
      </c>
      <c r="P68" s="68"/>
      <c r="Q68" s="15" t="str">
        <f t="shared" si="45"/>
        <v>Gráfico Evolución</v>
      </c>
      <c r="R68" s="30"/>
      <c r="S68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https://analytics.zoho.com/open-view/2395394000008131953?ZOHO_CRITERIA=%22Localiza_CL_Poblacion%22.%22Codreg%22%3D5</v>
      </c>
      <c r="T68" s="17"/>
      <c r="U68" s="31" t="str">
        <f t="shared" si="46"/>
        <v>#1774B9</v>
      </c>
      <c r="V68" s="32" t="str">
        <f>+Enfermedades_Mundiales[[#This Row],[idcoleccion]]&amp;"-"&amp;Enfermedades_Mundiales[[#This Row],[id]]</f>
        <v>360-0058</v>
      </c>
      <c r="W68" s="21">
        <f>+VLOOKUP(Enfermedades_Mundiales[[#This Row],[Filtro URL]],Estructura!$X$4:$Y$366,2,0)</f>
        <v>36200005</v>
      </c>
      <c r="X68" s="21" t="str">
        <f>+VLOOKUP(Enfermedades_Mundiales[[#This Row],[tema]],Estructura!$A$4:$C$18,3,0)</f>
        <v>T-362</v>
      </c>
      <c r="Y68" s="32" t="str">
        <f>+VLOOKUP(Enfermedades_Mundiales[[#This Row],[contenido]],Estructura!$E$4:$G$18,3,0)</f>
        <v>C-361</v>
      </c>
      <c r="Z68" s="32" t="str">
        <f>+VLOOKUP(Enfermedades_Mundiales[[#This Row],[Filtro Integrado]],Estructura!$M$4:$O$367,3,0)</f>
        <v>FI-361</v>
      </c>
      <c r="AA68" s="32" t="str">
        <f>+VLOOKUP(Enfermedades_Mundiales[[#This Row],[Muestra]],Estructura!$Q$4:$S$194,3,0)</f>
        <v>M-364</v>
      </c>
    </row>
    <row r="69" spans="1:27" ht="30.6" x14ac:dyDescent="0.3">
      <c r="A69" s="41" t="s">
        <v>478</v>
      </c>
      <c r="B69" s="12">
        <f t="shared" si="39"/>
        <v>360</v>
      </c>
      <c r="C69" s="13" t="str">
        <f t="shared" si="40"/>
        <v>Enfermedades Mundiales</v>
      </c>
      <c r="D69" s="13" t="str">
        <f t="shared" si="41"/>
        <v>Salud</v>
      </c>
      <c r="E69" s="29">
        <v>6</v>
      </c>
      <c r="F69" s="13" t="str">
        <f t="shared" si="47"/>
        <v>Fallecidos</v>
      </c>
      <c r="G69" s="27" t="s">
        <v>408</v>
      </c>
      <c r="H69" s="34" t="s">
        <v>15</v>
      </c>
      <c r="I69" s="33" t="s">
        <v>372</v>
      </c>
      <c r="J69" s="12" t="str">
        <f t="shared" si="49"/>
        <v>Comuna</v>
      </c>
      <c r="K69" s="12" t="str">
        <f t="shared" si="48"/>
        <v>Activos por 1 Millón Habitantes</v>
      </c>
      <c r="L69" s="12" t="str">
        <f t="shared" si="42"/>
        <v>Periodo 2020-2021</v>
      </c>
      <c r="M69" s="12" t="str">
        <f t="shared" si="43"/>
        <v>Casos</v>
      </c>
      <c r="N69" s="38" t="str">
        <f t="shared" si="44"/>
        <v>Ministerio de Ciencias, Tecnología, Conocimiento e Innovación</v>
      </c>
      <c r="O69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O'Higgins</v>
      </c>
      <c r="P69" s="68"/>
      <c r="Q69" s="15" t="str">
        <f t="shared" si="45"/>
        <v>Gráfico Evolución</v>
      </c>
      <c r="R69" s="30"/>
      <c r="S69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https://analytics.zoho.com/open-view/2395394000008131953?ZOHO_CRITERIA=%22Localiza_CL_Poblacion%22.%22Codreg%22%3D6</v>
      </c>
      <c r="T69" s="17"/>
      <c r="U69" s="31" t="str">
        <f t="shared" si="46"/>
        <v>#1774B9</v>
      </c>
      <c r="V69" s="32" t="str">
        <f>+Enfermedades_Mundiales[[#This Row],[idcoleccion]]&amp;"-"&amp;Enfermedades_Mundiales[[#This Row],[id]]</f>
        <v>360-0059</v>
      </c>
      <c r="W69" s="21">
        <f>+VLOOKUP(Enfermedades_Mundiales[[#This Row],[Filtro URL]],Estructura!$X$4:$Y$366,2,0)</f>
        <v>36200006</v>
      </c>
      <c r="X69" s="21" t="str">
        <f>+VLOOKUP(Enfermedades_Mundiales[[#This Row],[tema]],Estructura!$A$4:$C$18,3,0)</f>
        <v>T-362</v>
      </c>
      <c r="Y69" s="32" t="str">
        <f>+VLOOKUP(Enfermedades_Mundiales[[#This Row],[contenido]],Estructura!$E$4:$G$18,3,0)</f>
        <v>C-361</v>
      </c>
      <c r="Z69" s="32" t="str">
        <f>+VLOOKUP(Enfermedades_Mundiales[[#This Row],[Filtro Integrado]],Estructura!$M$4:$O$367,3,0)</f>
        <v>FI-361</v>
      </c>
      <c r="AA69" s="32" t="str">
        <f>+VLOOKUP(Enfermedades_Mundiales[[#This Row],[Muestra]],Estructura!$Q$4:$S$194,3,0)</f>
        <v>M-364</v>
      </c>
    </row>
    <row r="70" spans="1:27" ht="30.6" x14ac:dyDescent="0.3">
      <c r="A70" s="41" t="s">
        <v>479</v>
      </c>
      <c r="B70" s="12">
        <f t="shared" si="39"/>
        <v>360</v>
      </c>
      <c r="C70" s="13" t="str">
        <f t="shared" si="40"/>
        <v>Enfermedades Mundiales</v>
      </c>
      <c r="D70" s="13" t="str">
        <f t="shared" si="41"/>
        <v>Salud</v>
      </c>
      <c r="E70" s="29">
        <v>7</v>
      </c>
      <c r="F70" s="13" t="str">
        <f t="shared" si="47"/>
        <v>Fallecidos</v>
      </c>
      <c r="G70" s="27" t="s">
        <v>408</v>
      </c>
      <c r="H70" s="34" t="s">
        <v>15</v>
      </c>
      <c r="I70" s="33" t="s">
        <v>373</v>
      </c>
      <c r="J70" s="12" t="str">
        <f t="shared" si="49"/>
        <v>Comuna</v>
      </c>
      <c r="K70" s="12" t="str">
        <f t="shared" si="48"/>
        <v>Activos por 1 Millón Habitantes</v>
      </c>
      <c r="L70" s="12" t="str">
        <f t="shared" si="42"/>
        <v>Periodo 2020-2021</v>
      </c>
      <c r="M70" s="12" t="str">
        <f t="shared" si="43"/>
        <v>Casos</v>
      </c>
      <c r="N70" s="38" t="str">
        <f t="shared" si="44"/>
        <v>Ministerio de Ciencias, Tecnología, Conocimiento e Innovación</v>
      </c>
      <c r="O70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Maule</v>
      </c>
      <c r="P70" s="68"/>
      <c r="Q70" s="15" t="str">
        <f t="shared" si="45"/>
        <v>Gráfico Evolución</v>
      </c>
      <c r="R70" s="30"/>
      <c r="S70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https://analytics.zoho.com/open-view/2395394000008131953?ZOHO_CRITERIA=%22Localiza_CL_Poblacion%22.%22Codreg%22%3D7</v>
      </c>
      <c r="T70" s="17"/>
      <c r="U70" s="31" t="str">
        <f t="shared" si="46"/>
        <v>#1774B9</v>
      </c>
      <c r="V70" s="32" t="str">
        <f>+Enfermedades_Mundiales[[#This Row],[idcoleccion]]&amp;"-"&amp;Enfermedades_Mundiales[[#This Row],[id]]</f>
        <v>360-0060</v>
      </c>
      <c r="W70" s="21">
        <f>+VLOOKUP(Enfermedades_Mundiales[[#This Row],[Filtro URL]],Estructura!$X$4:$Y$366,2,0)</f>
        <v>36200007</v>
      </c>
      <c r="X70" s="21" t="str">
        <f>+VLOOKUP(Enfermedades_Mundiales[[#This Row],[tema]],Estructura!$A$4:$C$18,3,0)</f>
        <v>T-362</v>
      </c>
      <c r="Y70" s="32" t="str">
        <f>+VLOOKUP(Enfermedades_Mundiales[[#This Row],[contenido]],Estructura!$E$4:$G$18,3,0)</f>
        <v>C-361</v>
      </c>
      <c r="Z70" s="32" t="str">
        <f>+VLOOKUP(Enfermedades_Mundiales[[#This Row],[Filtro Integrado]],Estructura!$M$4:$O$367,3,0)</f>
        <v>FI-361</v>
      </c>
      <c r="AA70" s="32" t="str">
        <f>+VLOOKUP(Enfermedades_Mundiales[[#This Row],[Muestra]],Estructura!$Q$4:$S$194,3,0)</f>
        <v>M-364</v>
      </c>
    </row>
    <row r="71" spans="1:27" ht="30.6" x14ac:dyDescent="0.3">
      <c r="A71" s="41" t="s">
        <v>480</v>
      </c>
      <c r="B71" s="12">
        <f t="shared" si="39"/>
        <v>360</v>
      </c>
      <c r="C71" s="13" t="str">
        <f t="shared" si="40"/>
        <v>Enfermedades Mundiales</v>
      </c>
      <c r="D71" s="13" t="str">
        <f t="shared" si="41"/>
        <v>Salud</v>
      </c>
      <c r="E71" s="29">
        <v>8</v>
      </c>
      <c r="F71" s="13" t="str">
        <f t="shared" si="47"/>
        <v>Fallecidos</v>
      </c>
      <c r="G71" s="27" t="s">
        <v>408</v>
      </c>
      <c r="H71" s="34" t="s">
        <v>15</v>
      </c>
      <c r="I71" s="33" t="s">
        <v>374</v>
      </c>
      <c r="J71" s="12" t="str">
        <f t="shared" si="49"/>
        <v>Comuna</v>
      </c>
      <c r="K71" s="12" t="str">
        <f t="shared" si="48"/>
        <v>Activos por 1 Millón Habitantes</v>
      </c>
      <c r="L71" s="12" t="str">
        <f t="shared" si="42"/>
        <v>Periodo 2020-2021</v>
      </c>
      <c r="M71" s="12" t="str">
        <f t="shared" si="43"/>
        <v>Casos</v>
      </c>
      <c r="N71" s="38" t="str">
        <f t="shared" si="44"/>
        <v>Ministerio de Ciencias, Tecnología, Conocimiento e Innovación</v>
      </c>
      <c r="O71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del Biobío</v>
      </c>
      <c r="P71" s="68"/>
      <c r="Q71" s="15" t="str">
        <f t="shared" si="45"/>
        <v>Gráfico Evolución</v>
      </c>
      <c r="R71" s="30"/>
      <c r="S71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https://analytics.zoho.com/open-view/2395394000008131953?ZOHO_CRITERIA=%22Localiza_CL_Poblacion%22.%22Codreg%22%3D8</v>
      </c>
      <c r="T71" s="17"/>
      <c r="U71" s="31" t="str">
        <f t="shared" si="46"/>
        <v>#1774B9</v>
      </c>
      <c r="V71" s="32" t="str">
        <f>+Enfermedades_Mundiales[[#This Row],[idcoleccion]]&amp;"-"&amp;Enfermedades_Mundiales[[#This Row],[id]]</f>
        <v>360-0061</v>
      </c>
      <c r="W71" s="21">
        <f>+VLOOKUP(Enfermedades_Mundiales[[#This Row],[Filtro URL]],Estructura!$X$4:$Y$366,2,0)</f>
        <v>36200008</v>
      </c>
      <c r="X71" s="21" t="str">
        <f>+VLOOKUP(Enfermedades_Mundiales[[#This Row],[tema]],Estructura!$A$4:$C$18,3,0)</f>
        <v>T-362</v>
      </c>
      <c r="Y71" s="32" t="str">
        <f>+VLOOKUP(Enfermedades_Mundiales[[#This Row],[contenido]],Estructura!$E$4:$G$18,3,0)</f>
        <v>C-361</v>
      </c>
      <c r="Z71" s="32" t="str">
        <f>+VLOOKUP(Enfermedades_Mundiales[[#This Row],[Filtro Integrado]],Estructura!$M$4:$O$367,3,0)</f>
        <v>FI-361</v>
      </c>
      <c r="AA71" s="32" t="str">
        <f>+VLOOKUP(Enfermedades_Mundiales[[#This Row],[Muestra]],Estructura!$Q$4:$S$194,3,0)</f>
        <v>M-364</v>
      </c>
    </row>
    <row r="72" spans="1:27" ht="30.6" x14ac:dyDescent="0.3">
      <c r="A72" s="41" t="s">
        <v>481</v>
      </c>
      <c r="B72" s="12">
        <f t="shared" si="39"/>
        <v>360</v>
      </c>
      <c r="C72" s="13" t="str">
        <f t="shared" si="40"/>
        <v>Enfermedades Mundiales</v>
      </c>
      <c r="D72" s="13" t="str">
        <f t="shared" si="41"/>
        <v>Salud</v>
      </c>
      <c r="E72" s="29">
        <v>9</v>
      </c>
      <c r="F72" s="13" t="str">
        <f t="shared" si="47"/>
        <v>Fallecidos</v>
      </c>
      <c r="G72" s="27" t="s">
        <v>408</v>
      </c>
      <c r="H72" s="34" t="s">
        <v>15</v>
      </c>
      <c r="I72" s="33" t="s">
        <v>375</v>
      </c>
      <c r="J72" s="12" t="str">
        <f t="shared" si="49"/>
        <v>Comuna</v>
      </c>
      <c r="K72" s="12" t="str">
        <f t="shared" si="48"/>
        <v>Activos por 1 Millón Habitantes</v>
      </c>
      <c r="L72" s="12" t="str">
        <f t="shared" si="42"/>
        <v>Periodo 2020-2021</v>
      </c>
      <c r="M72" s="12" t="str">
        <f t="shared" si="43"/>
        <v>Casos</v>
      </c>
      <c r="N72" s="38" t="str">
        <f t="shared" si="44"/>
        <v>Ministerio de Ciencias, Tecnología, Conocimiento e Innovación</v>
      </c>
      <c r="O72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La Araucanía</v>
      </c>
      <c r="P72" s="68"/>
      <c r="Q72" s="15" t="str">
        <f t="shared" si="45"/>
        <v>Gráfico Evolución</v>
      </c>
      <c r="R72" s="30"/>
      <c r="S72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https://analytics.zoho.com/open-view/2395394000008131953?ZOHO_CRITERIA=%22Localiza_CL_Poblacion%22.%22Codreg%22%3D9</v>
      </c>
      <c r="T72" s="17"/>
      <c r="U72" s="31" t="str">
        <f t="shared" si="46"/>
        <v>#1774B9</v>
      </c>
      <c r="V72" s="32" t="str">
        <f>+Enfermedades_Mundiales[[#This Row],[idcoleccion]]&amp;"-"&amp;Enfermedades_Mundiales[[#This Row],[id]]</f>
        <v>360-0062</v>
      </c>
      <c r="W72" s="21">
        <f>+VLOOKUP(Enfermedades_Mundiales[[#This Row],[Filtro URL]],Estructura!$X$4:$Y$366,2,0)</f>
        <v>36200009</v>
      </c>
      <c r="X72" s="21" t="str">
        <f>+VLOOKUP(Enfermedades_Mundiales[[#This Row],[tema]],Estructura!$A$4:$C$18,3,0)</f>
        <v>T-362</v>
      </c>
      <c r="Y72" s="32" t="str">
        <f>+VLOOKUP(Enfermedades_Mundiales[[#This Row],[contenido]],Estructura!$E$4:$G$18,3,0)</f>
        <v>C-361</v>
      </c>
      <c r="Z72" s="32" t="str">
        <f>+VLOOKUP(Enfermedades_Mundiales[[#This Row],[Filtro Integrado]],Estructura!$M$4:$O$367,3,0)</f>
        <v>FI-361</v>
      </c>
      <c r="AA72" s="32" t="str">
        <f>+VLOOKUP(Enfermedades_Mundiales[[#This Row],[Muestra]],Estructura!$Q$4:$S$194,3,0)</f>
        <v>M-364</v>
      </c>
    </row>
    <row r="73" spans="1:27" ht="30.6" x14ac:dyDescent="0.3">
      <c r="A73" s="41" t="s">
        <v>482</v>
      </c>
      <c r="B73" s="12">
        <f t="shared" si="39"/>
        <v>360</v>
      </c>
      <c r="C73" s="13" t="str">
        <f t="shared" si="40"/>
        <v>Enfermedades Mundiales</v>
      </c>
      <c r="D73" s="13" t="str">
        <f t="shared" si="41"/>
        <v>Salud</v>
      </c>
      <c r="E73" s="29">
        <v>10</v>
      </c>
      <c r="F73" s="13" t="str">
        <f t="shared" si="47"/>
        <v>Fallecidos</v>
      </c>
      <c r="G73" s="27" t="s">
        <v>408</v>
      </c>
      <c r="H73" s="34" t="s">
        <v>15</v>
      </c>
      <c r="I73" s="33" t="s">
        <v>376</v>
      </c>
      <c r="J73" s="12" t="str">
        <f t="shared" si="49"/>
        <v>Comuna</v>
      </c>
      <c r="K73" s="12" t="str">
        <f t="shared" si="48"/>
        <v>Activos por 1 Millón Habitantes</v>
      </c>
      <c r="L73" s="12" t="str">
        <f t="shared" si="42"/>
        <v>Periodo 2020-2021</v>
      </c>
      <c r="M73" s="12" t="str">
        <f t="shared" si="43"/>
        <v>Casos</v>
      </c>
      <c r="N73" s="38" t="str">
        <f t="shared" si="44"/>
        <v>Ministerio de Ciencias, Tecnología, Conocimiento e Innovación</v>
      </c>
      <c r="O73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Los Lagos</v>
      </c>
      <c r="P73" s="68"/>
      <c r="Q73" s="15" t="str">
        <f t="shared" si="45"/>
        <v>Gráfico Evolución</v>
      </c>
      <c r="R73" s="30"/>
      <c r="S73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https://analytics.zoho.com/open-view/2395394000008131953?ZOHO_CRITERIA=%22Localiza_CL_Poblacion%22.%22Codreg%22%3D10</v>
      </c>
      <c r="T73" s="17"/>
      <c r="U73" s="31" t="str">
        <f t="shared" si="46"/>
        <v>#1774B9</v>
      </c>
      <c r="V73" s="32" t="str">
        <f>+Enfermedades_Mundiales[[#This Row],[idcoleccion]]&amp;"-"&amp;Enfermedades_Mundiales[[#This Row],[id]]</f>
        <v>360-0063</v>
      </c>
      <c r="W73" s="21">
        <f>+VLOOKUP(Enfermedades_Mundiales[[#This Row],[Filtro URL]],Estructura!$X$4:$Y$366,2,0)</f>
        <v>36200010</v>
      </c>
      <c r="X73" s="21" t="str">
        <f>+VLOOKUP(Enfermedades_Mundiales[[#This Row],[tema]],Estructura!$A$4:$C$18,3,0)</f>
        <v>T-362</v>
      </c>
      <c r="Y73" s="32" t="str">
        <f>+VLOOKUP(Enfermedades_Mundiales[[#This Row],[contenido]],Estructura!$E$4:$G$18,3,0)</f>
        <v>C-361</v>
      </c>
      <c r="Z73" s="32" t="str">
        <f>+VLOOKUP(Enfermedades_Mundiales[[#This Row],[Filtro Integrado]],Estructura!$M$4:$O$367,3,0)</f>
        <v>FI-361</v>
      </c>
      <c r="AA73" s="32" t="str">
        <f>+VLOOKUP(Enfermedades_Mundiales[[#This Row],[Muestra]],Estructura!$Q$4:$S$194,3,0)</f>
        <v>M-364</v>
      </c>
    </row>
    <row r="74" spans="1:27" ht="30.6" x14ac:dyDescent="0.3">
      <c r="A74" s="41" t="s">
        <v>483</v>
      </c>
      <c r="B74" s="12">
        <f t="shared" si="39"/>
        <v>360</v>
      </c>
      <c r="C74" s="13" t="str">
        <f t="shared" si="40"/>
        <v>Enfermedades Mundiales</v>
      </c>
      <c r="D74" s="13" t="str">
        <f t="shared" si="41"/>
        <v>Salud</v>
      </c>
      <c r="E74" s="29">
        <v>11</v>
      </c>
      <c r="F74" s="13" t="str">
        <f t="shared" si="47"/>
        <v>Fallecidos</v>
      </c>
      <c r="G74" s="27" t="s">
        <v>408</v>
      </c>
      <c r="H74" s="34" t="s">
        <v>15</v>
      </c>
      <c r="I74" s="33" t="s">
        <v>377</v>
      </c>
      <c r="J74" s="12" t="str">
        <f t="shared" si="49"/>
        <v>Comuna</v>
      </c>
      <c r="K74" s="12" t="str">
        <f t="shared" si="48"/>
        <v>Activos por 1 Millón Habitantes</v>
      </c>
      <c r="L74" s="12" t="str">
        <f t="shared" si="42"/>
        <v>Periodo 2020-2021</v>
      </c>
      <c r="M74" s="12" t="str">
        <f t="shared" si="43"/>
        <v>Casos</v>
      </c>
      <c r="N74" s="38" t="str">
        <f t="shared" si="44"/>
        <v>Ministerio de Ciencias, Tecnología, Conocimiento e Innovación</v>
      </c>
      <c r="O74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Aysén</v>
      </c>
      <c r="P74" s="68"/>
      <c r="Q74" s="15" t="str">
        <f t="shared" si="45"/>
        <v>Gráfico Evolución</v>
      </c>
      <c r="R74" s="30"/>
      <c r="S74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https://analytics.zoho.com/open-view/2395394000008131953?ZOHO_CRITERIA=%22Localiza_CL_Poblacion%22.%22Codreg%22%3D11</v>
      </c>
      <c r="T74" s="17"/>
      <c r="U74" s="31" t="str">
        <f t="shared" si="46"/>
        <v>#1774B9</v>
      </c>
      <c r="V74" s="32" t="str">
        <f>+Enfermedades_Mundiales[[#This Row],[idcoleccion]]&amp;"-"&amp;Enfermedades_Mundiales[[#This Row],[id]]</f>
        <v>360-0064</v>
      </c>
      <c r="W74" s="21">
        <f>+VLOOKUP(Enfermedades_Mundiales[[#This Row],[Filtro URL]],Estructura!$X$4:$Y$366,2,0)</f>
        <v>36200011</v>
      </c>
      <c r="X74" s="21" t="str">
        <f>+VLOOKUP(Enfermedades_Mundiales[[#This Row],[tema]],Estructura!$A$4:$C$18,3,0)</f>
        <v>T-362</v>
      </c>
      <c r="Y74" s="32" t="str">
        <f>+VLOOKUP(Enfermedades_Mundiales[[#This Row],[contenido]],Estructura!$E$4:$G$18,3,0)</f>
        <v>C-361</v>
      </c>
      <c r="Z74" s="32" t="str">
        <f>+VLOOKUP(Enfermedades_Mundiales[[#This Row],[Filtro Integrado]],Estructura!$M$4:$O$367,3,0)</f>
        <v>FI-361</v>
      </c>
      <c r="AA74" s="32" t="str">
        <f>+VLOOKUP(Enfermedades_Mundiales[[#This Row],[Muestra]],Estructura!$Q$4:$S$194,3,0)</f>
        <v>M-364</v>
      </c>
    </row>
    <row r="75" spans="1:27" ht="30.6" x14ac:dyDescent="0.3">
      <c r="A75" s="41" t="s">
        <v>484</v>
      </c>
      <c r="B75" s="12">
        <f t="shared" si="39"/>
        <v>360</v>
      </c>
      <c r="C75" s="13" t="str">
        <f t="shared" si="40"/>
        <v>Enfermedades Mundiales</v>
      </c>
      <c r="D75" s="13" t="str">
        <f t="shared" si="41"/>
        <v>Salud</v>
      </c>
      <c r="E75" s="29">
        <v>12</v>
      </c>
      <c r="F75" s="13" t="str">
        <f t="shared" si="47"/>
        <v>Fallecidos</v>
      </c>
      <c r="G75" s="27" t="s">
        <v>408</v>
      </c>
      <c r="H75" s="34" t="s">
        <v>15</v>
      </c>
      <c r="I75" s="33" t="s">
        <v>378</v>
      </c>
      <c r="J75" s="12" t="str">
        <f t="shared" si="49"/>
        <v>Comuna</v>
      </c>
      <c r="K75" s="12" t="str">
        <f t="shared" si="48"/>
        <v>Activos por 1 Millón Habitantes</v>
      </c>
      <c r="L75" s="12" t="str">
        <f t="shared" si="42"/>
        <v>Periodo 2020-2021</v>
      </c>
      <c r="M75" s="12" t="str">
        <f t="shared" si="43"/>
        <v>Casos</v>
      </c>
      <c r="N75" s="38" t="str">
        <f t="shared" si="44"/>
        <v>Ministerio de Ciencias, Tecnología, Conocimiento e Innovación</v>
      </c>
      <c r="O75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Magallanes</v>
      </c>
      <c r="P75" s="68"/>
      <c r="Q75" s="15" t="str">
        <f t="shared" si="45"/>
        <v>Gráfico Evolución</v>
      </c>
      <c r="R75" s="30"/>
      <c r="S75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https://analytics.zoho.com/open-view/2395394000008131953?ZOHO_CRITERIA=%22Localiza_CL_Poblacion%22.%22Codreg%22%3D12</v>
      </c>
      <c r="T75" s="17"/>
      <c r="U75" s="31" t="str">
        <f t="shared" si="46"/>
        <v>#1774B9</v>
      </c>
      <c r="V75" s="32" t="str">
        <f>+Enfermedades_Mundiales[[#This Row],[idcoleccion]]&amp;"-"&amp;Enfermedades_Mundiales[[#This Row],[id]]</f>
        <v>360-0065</v>
      </c>
      <c r="W75" s="21">
        <f>+VLOOKUP(Enfermedades_Mundiales[[#This Row],[Filtro URL]],Estructura!$X$4:$Y$366,2,0)</f>
        <v>36200012</v>
      </c>
      <c r="X75" s="21" t="str">
        <f>+VLOOKUP(Enfermedades_Mundiales[[#This Row],[tema]],Estructura!$A$4:$C$18,3,0)</f>
        <v>T-362</v>
      </c>
      <c r="Y75" s="32" t="str">
        <f>+VLOOKUP(Enfermedades_Mundiales[[#This Row],[contenido]],Estructura!$E$4:$G$18,3,0)</f>
        <v>C-361</v>
      </c>
      <c r="Z75" s="32" t="str">
        <f>+VLOOKUP(Enfermedades_Mundiales[[#This Row],[Filtro Integrado]],Estructura!$M$4:$O$367,3,0)</f>
        <v>FI-361</v>
      </c>
      <c r="AA75" s="32" t="str">
        <f>+VLOOKUP(Enfermedades_Mundiales[[#This Row],[Muestra]],Estructura!$Q$4:$S$194,3,0)</f>
        <v>M-364</v>
      </c>
    </row>
    <row r="76" spans="1:27" ht="30.6" x14ac:dyDescent="0.3">
      <c r="A76" s="41" t="s">
        <v>485</v>
      </c>
      <c r="B76" s="12">
        <f t="shared" si="39"/>
        <v>360</v>
      </c>
      <c r="C76" s="13" t="str">
        <f t="shared" si="40"/>
        <v>Enfermedades Mundiales</v>
      </c>
      <c r="D76" s="13" t="str">
        <f t="shared" si="41"/>
        <v>Salud</v>
      </c>
      <c r="E76" s="29">
        <v>13</v>
      </c>
      <c r="F76" s="13" t="str">
        <f t="shared" si="47"/>
        <v>Fallecidos</v>
      </c>
      <c r="G76" s="27" t="s">
        <v>408</v>
      </c>
      <c r="H76" s="34" t="s">
        <v>15</v>
      </c>
      <c r="I76" s="33" t="s">
        <v>379</v>
      </c>
      <c r="J76" s="12" t="str">
        <f t="shared" si="49"/>
        <v>Comuna</v>
      </c>
      <c r="K76" s="12" t="str">
        <f t="shared" si="48"/>
        <v>Activos por 1 Millón Habitantes</v>
      </c>
      <c r="L76" s="12" t="str">
        <f t="shared" si="42"/>
        <v>Periodo 2020-2021</v>
      </c>
      <c r="M76" s="12" t="str">
        <f t="shared" si="43"/>
        <v>Casos</v>
      </c>
      <c r="N76" s="38" t="str">
        <f t="shared" si="44"/>
        <v>Ministerio de Ciencias, Tecnología, Conocimiento e Innovación</v>
      </c>
      <c r="O76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Metropolitana</v>
      </c>
      <c r="P76" s="68"/>
      <c r="Q76" s="15" t="str">
        <f t="shared" si="45"/>
        <v>Gráfico Evolución</v>
      </c>
      <c r="R76" s="30"/>
      <c r="S76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https://analytics.zoho.com/open-view/2395394000008131953?ZOHO_CRITERIA=%22Localiza_CL_Poblacion%22.%22Codreg%22%3D13</v>
      </c>
      <c r="T76" s="17"/>
      <c r="U76" s="31" t="str">
        <f t="shared" si="46"/>
        <v>#1774B9</v>
      </c>
      <c r="V76" s="32" t="str">
        <f>+Enfermedades_Mundiales[[#This Row],[idcoleccion]]&amp;"-"&amp;Enfermedades_Mundiales[[#This Row],[id]]</f>
        <v>360-0066</v>
      </c>
      <c r="W76" s="21">
        <f>+VLOOKUP(Enfermedades_Mundiales[[#This Row],[Filtro URL]],Estructura!$X$4:$Y$366,2,0)</f>
        <v>36200013</v>
      </c>
      <c r="X76" s="21" t="str">
        <f>+VLOOKUP(Enfermedades_Mundiales[[#This Row],[tema]],Estructura!$A$4:$C$18,3,0)</f>
        <v>T-362</v>
      </c>
      <c r="Y76" s="32" t="str">
        <f>+VLOOKUP(Enfermedades_Mundiales[[#This Row],[contenido]],Estructura!$E$4:$G$18,3,0)</f>
        <v>C-361</v>
      </c>
      <c r="Z76" s="32" t="str">
        <f>+VLOOKUP(Enfermedades_Mundiales[[#This Row],[Filtro Integrado]],Estructura!$M$4:$O$367,3,0)</f>
        <v>FI-361</v>
      </c>
      <c r="AA76" s="32" t="str">
        <f>+VLOOKUP(Enfermedades_Mundiales[[#This Row],[Muestra]],Estructura!$Q$4:$S$194,3,0)</f>
        <v>M-364</v>
      </c>
    </row>
    <row r="77" spans="1:27" ht="30.6" x14ac:dyDescent="0.3">
      <c r="A77" s="41" t="s">
        <v>486</v>
      </c>
      <c r="B77" s="12">
        <f t="shared" si="39"/>
        <v>360</v>
      </c>
      <c r="C77" s="13" t="str">
        <f t="shared" si="40"/>
        <v>Enfermedades Mundiales</v>
      </c>
      <c r="D77" s="13" t="str">
        <f t="shared" si="41"/>
        <v>Salud</v>
      </c>
      <c r="E77" s="29">
        <v>14</v>
      </c>
      <c r="F77" s="13" t="str">
        <f t="shared" si="47"/>
        <v>Fallecidos</v>
      </c>
      <c r="G77" s="27" t="s">
        <v>408</v>
      </c>
      <c r="H77" s="34" t="s">
        <v>15</v>
      </c>
      <c r="I77" s="33" t="s">
        <v>380</v>
      </c>
      <c r="J77" s="12" t="str">
        <f t="shared" si="49"/>
        <v>Comuna</v>
      </c>
      <c r="K77" s="12" t="str">
        <f t="shared" si="48"/>
        <v>Activos por 1 Millón Habitantes</v>
      </c>
      <c r="L77" s="12" t="str">
        <f t="shared" si="42"/>
        <v>Periodo 2020-2021</v>
      </c>
      <c r="M77" s="12" t="str">
        <f t="shared" si="43"/>
        <v>Casos</v>
      </c>
      <c r="N77" s="38" t="str">
        <f t="shared" si="44"/>
        <v>Ministerio de Ciencias, Tecnología, Conocimiento e Innovación</v>
      </c>
      <c r="O77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Los Ríos</v>
      </c>
      <c r="P77" s="68"/>
      <c r="Q77" s="15" t="str">
        <f t="shared" si="45"/>
        <v>Gráfico Evolución</v>
      </c>
      <c r="R77" s="30"/>
      <c r="S77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https://analytics.zoho.com/open-view/2395394000008131953?ZOHO_CRITERIA=%22Localiza_CL_Poblacion%22.%22Codreg%22%3D14</v>
      </c>
      <c r="T77" s="17"/>
      <c r="U77" s="31" t="str">
        <f t="shared" si="46"/>
        <v>#1774B9</v>
      </c>
      <c r="V77" s="32" t="str">
        <f>+Enfermedades_Mundiales[[#This Row],[idcoleccion]]&amp;"-"&amp;Enfermedades_Mundiales[[#This Row],[id]]</f>
        <v>360-0067</v>
      </c>
      <c r="W77" s="21">
        <f>+VLOOKUP(Enfermedades_Mundiales[[#This Row],[Filtro URL]],Estructura!$X$4:$Y$366,2,0)</f>
        <v>36200014</v>
      </c>
      <c r="X77" s="21" t="str">
        <f>+VLOOKUP(Enfermedades_Mundiales[[#This Row],[tema]],Estructura!$A$4:$C$18,3,0)</f>
        <v>T-362</v>
      </c>
      <c r="Y77" s="32" t="str">
        <f>+VLOOKUP(Enfermedades_Mundiales[[#This Row],[contenido]],Estructura!$E$4:$G$18,3,0)</f>
        <v>C-361</v>
      </c>
      <c r="Z77" s="32" t="str">
        <f>+VLOOKUP(Enfermedades_Mundiales[[#This Row],[Filtro Integrado]],Estructura!$M$4:$O$367,3,0)</f>
        <v>FI-361</v>
      </c>
      <c r="AA77" s="32" t="str">
        <f>+VLOOKUP(Enfermedades_Mundiales[[#This Row],[Muestra]],Estructura!$Q$4:$S$194,3,0)</f>
        <v>M-364</v>
      </c>
    </row>
    <row r="78" spans="1:27" ht="30.6" x14ac:dyDescent="0.3">
      <c r="A78" s="41" t="s">
        <v>487</v>
      </c>
      <c r="B78" s="12">
        <f t="shared" si="39"/>
        <v>360</v>
      </c>
      <c r="C78" s="13" t="str">
        <f t="shared" si="40"/>
        <v>Enfermedades Mundiales</v>
      </c>
      <c r="D78" s="13" t="str">
        <f t="shared" si="41"/>
        <v>Salud</v>
      </c>
      <c r="E78" s="29">
        <v>15</v>
      </c>
      <c r="F78" s="13" t="str">
        <f t="shared" si="47"/>
        <v>Fallecidos</v>
      </c>
      <c r="G78" s="27" t="s">
        <v>408</v>
      </c>
      <c r="H78" s="34" t="s">
        <v>15</v>
      </c>
      <c r="I78" s="33" t="s">
        <v>381</v>
      </c>
      <c r="J78" s="12" t="str">
        <f t="shared" si="49"/>
        <v>Comuna</v>
      </c>
      <c r="K78" s="12" t="str">
        <f t="shared" si="48"/>
        <v>Activos por 1 Millón Habitantes</v>
      </c>
      <c r="L78" s="12" t="str">
        <f t="shared" si="42"/>
        <v>Periodo 2020-2021</v>
      </c>
      <c r="M78" s="12" t="str">
        <f t="shared" si="43"/>
        <v>Casos</v>
      </c>
      <c r="N78" s="38" t="str">
        <f t="shared" si="44"/>
        <v>Ministerio de Ciencias, Tecnología, Conocimiento e Innovación</v>
      </c>
      <c r="O78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Arica y Parinacota</v>
      </c>
      <c r="P78" s="68"/>
      <c r="Q78" s="15" t="str">
        <f t="shared" si="45"/>
        <v>Gráfico Evolución</v>
      </c>
      <c r="R78" s="30"/>
      <c r="S78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https://analytics.zoho.com/open-view/2395394000008131953?ZOHO_CRITERIA=%22Localiza_CL_Poblacion%22.%22Codreg%22%3D15</v>
      </c>
      <c r="T78" s="17"/>
      <c r="U78" s="31" t="str">
        <f t="shared" si="46"/>
        <v>#1774B9</v>
      </c>
      <c r="V78" s="32" t="str">
        <f>+Enfermedades_Mundiales[[#This Row],[idcoleccion]]&amp;"-"&amp;Enfermedades_Mundiales[[#This Row],[id]]</f>
        <v>360-0068</v>
      </c>
      <c r="W78" s="21">
        <f>+VLOOKUP(Enfermedades_Mundiales[[#This Row],[Filtro URL]],Estructura!$X$4:$Y$366,2,0)</f>
        <v>36200015</v>
      </c>
      <c r="X78" s="21" t="str">
        <f>+VLOOKUP(Enfermedades_Mundiales[[#This Row],[tema]],Estructura!$A$4:$C$18,3,0)</f>
        <v>T-362</v>
      </c>
      <c r="Y78" s="32" t="str">
        <f>+VLOOKUP(Enfermedades_Mundiales[[#This Row],[contenido]],Estructura!$E$4:$G$18,3,0)</f>
        <v>C-361</v>
      </c>
      <c r="Z78" s="32" t="str">
        <f>+VLOOKUP(Enfermedades_Mundiales[[#This Row],[Filtro Integrado]],Estructura!$M$4:$O$367,3,0)</f>
        <v>FI-361</v>
      </c>
      <c r="AA78" s="32" t="str">
        <f>+VLOOKUP(Enfermedades_Mundiales[[#This Row],[Muestra]],Estructura!$Q$4:$S$194,3,0)</f>
        <v>M-364</v>
      </c>
    </row>
    <row r="79" spans="1:27" ht="30.6" x14ac:dyDescent="0.3">
      <c r="A79" s="41" t="s">
        <v>488</v>
      </c>
      <c r="B79" s="43">
        <f t="shared" si="39"/>
        <v>360</v>
      </c>
      <c r="C79" s="44" t="str">
        <f t="shared" si="40"/>
        <v>Enfermedades Mundiales</v>
      </c>
      <c r="D79" s="44" t="str">
        <f t="shared" si="41"/>
        <v>Salud</v>
      </c>
      <c r="E79" s="45">
        <v>16</v>
      </c>
      <c r="F79" s="13" t="str">
        <f t="shared" si="47"/>
        <v>Fallecidos</v>
      </c>
      <c r="G79" s="46" t="s">
        <v>408</v>
      </c>
      <c r="H79" s="34" t="s">
        <v>15</v>
      </c>
      <c r="I79" s="48" t="s">
        <v>382</v>
      </c>
      <c r="J79" s="12" t="str">
        <f t="shared" si="49"/>
        <v>Comuna</v>
      </c>
      <c r="K79" s="12" t="str">
        <f t="shared" si="48"/>
        <v>Activos por 1 Millón Habitantes</v>
      </c>
      <c r="L79" s="43" t="str">
        <f t="shared" si="42"/>
        <v>Periodo 2020-2021</v>
      </c>
      <c r="M79" s="43" t="str">
        <f t="shared" si="43"/>
        <v>Casos</v>
      </c>
      <c r="N79" s="49" t="str">
        <f t="shared" si="44"/>
        <v>Ministerio de Ciencias, Tecnología, Conocimiento e Innovación</v>
      </c>
      <c r="O79" s="30" t="str">
        <f>+"Evolución del Número de Fallecidos por COVID-19 por 1 millón de habitantes por Comuna en la "&amp;Enfermedades_Mundiales[[#This Row],[territorio]]</f>
        <v>Evolución del Número de Fallecidos por COVID-19 por 1 millón de habitantes por Comuna en la Región de Ñuble</v>
      </c>
      <c r="P79" s="69"/>
      <c r="Q79" s="51" t="str">
        <f t="shared" si="45"/>
        <v>Gráfico Evolución</v>
      </c>
      <c r="R79" s="50"/>
      <c r="S79" s="16" t="str">
        <f>"https://analytics.zoho.com/open-view/2395394000008131953?ZOHO_CRITERIA=%22Localiza_CL_Poblacion%22.%22Codreg%22%3D"&amp;Enfermedades_Mundiales[[#This Row],[Filtro URL]]</f>
        <v>https://analytics.zoho.com/open-view/2395394000008131953?ZOHO_CRITERIA=%22Localiza_CL_Poblacion%22.%22Codreg%22%3D16</v>
      </c>
      <c r="T79" s="53"/>
      <c r="U79" s="54" t="str">
        <f t="shared" si="46"/>
        <v>#1774B9</v>
      </c>
      <c r="V79" s="55" t="str">
        <f>+Enfermedades_Mundiales[[#This Row],[idcoleccion]]&amp;"-"&amp;Enfermedades_Mundiales[[#This Row],[id]]</f>
        <v>360-0069</v>
      </c>
      <c r="W79" s="21">
        <f>+VLOOKUP(Enfermedades_Mundiales[[#This Row],[Filtro URL]],Estructura!$X$4:$Y$366,2,0)</f>
        <v>36200016</v>
      </c>
      <c r="X79" s="21" t="str">
        <f>+VLOOKUP(Enfermedades_Mundiales[[#This Row],[tema]],Estructura!$A$4:$C$18,3,0)</f>
        <v>T-362</v>
      </c>
      <c r="Y79" s="55" t="str">
        <f>+VLOOKUP(Enfermedades_Mundiales[[#This Row],[contenido]],Estructura!$E$4:$G$18,3,0)</f>
        <v>C-361</v>
      </c>
      <c r="Z79" s="55" t="str">
        <f>+VLOOKUP(Enfermedades_Mundiales[[#This Row],[Filtro Integrado]],Estructura!$M$4:$O$367,3,0)</f>
        <v>FI-361</v>
      </c>
      <c r="AA79" s="55" t="str">
        <f>+VLOOKUP(Enfermedades_Mundiales[[#This Row],[Muestra]],Estructura!$Q$4:$S$194,3,0)</f>
        <v>M-364</v>
      </c>
    </row>
    <row r="80" spans="1:27" ht="30.6" x14ac:dyDescent="0.3">
      <c r="A80" s="62" t="s">
        <v>493</v>
      </c>
      <c r="B80" s="12">
        <f t="shared" ref="B80:B81" si="50">+B79</f>
        <v>360</v>
      </c>
      <c r="C80" s="13" t="str">
        <f t="shared" ref="C80:C81" si="51">+C79</f>
        <v>Enfermedades Mundiales</v>
      </c>
      <c r="D80" s="13" t="str">
        <f t="shared" ref="D80:D81" si="52">+D79</f>
        <v>Salud</v>
      </c>
      <c r="E80" s="63">
        <v>1101</v>
      </c>
      <c r="F80" s="13" t="str">
        <f t="shared" ref="F80:F143" si="53">+F79</f>
        <v>Fallecidos</v>
      </c>
      <c r="G80" s="27" t="s">
        <v>408</v>
      </c>
      <c r="H80" s="60" t="s">
        <v>17</v>
      </c>
      <c r="I80" s="58" t="s">
        <v>29</v>
      </c>
      <c r="J80" s="12" t="s">
        <v>407</v>
      </c>
      <c r="K80" s="12" t="str">
        <f t="shared" ref="K80:K143" si="54">+K79</f>
        <v>Activos por 1 Millón Habitantes</v>
      </c>
      <c r="L80" s="12" t="str">
        <f t="shared" ref="L80:L143" si="55">+L79</f>
        <v>Periodo 2020-2021</v>
      </c>
      <c r="M80" s="12" t="str">
        <f t="shared" ref="M80:M81" si="56">+M79</f>
        <v>Casos</v>
      </c>
      <c r="N80" s="38" t="str">
        <f t="shared" ref="N80:N81" si="57">+N79</f>
        <v>Ministerio de Ciencias, Tecnología, Conocimiento e Innovación</v>
      </c>
      <c r="O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Iquique</v>
      </c>
      <c r="P80" s="68"/>
      <c r="Q80" s="15" t="str">
        <f t="shared" ref="Q80:Q81" si="58">+Q79</f>
        <v>Gráfico Evolución</v>
      </c>
      <c r="R80" s="30"/>
      <c r="S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https://analytics.zoho.com/open-view/2395394000008132313?ZOHO_CRITERIA=%22Localiza_CL_Poblacion%22.%22Codcom%22%3D1101</v>
      </c>
      <c r="T80" s="17"/>
      <c r="U80" s="31" t="str">
        <f t="shared" ref="U80:U81" si="59">+U79</f>
        <v>#1774B9</v>
      </c>
      <c r="V80" s="32" t="str">
        <f>+Enfermedades_Mundiales[[#This Row],[idcoleccion]]&amp;"-"&amp;Enfermedades_Mundiales[[#This Row],[id]]</f>
        <v>360-0070</v>
      </c>
      <c r="W80" s="21">
        <f>+VLOOKUP(Enfermedades_Mundiales[[#This Row],[Filtro URL]],Estructura!$X$4:$Y$366,2,0)</f>
        <v>36301101</v>
      </c>
      <c r="X80" s="21" t="str">
        <f>+VLOOKUP(Enfermedades_Mundiales[[#This Row],[tema]],Estructura!$A$4:$C$18,3,0)</f>
        <v>T-362</v>
      </c>
      <c r="Y80" s="32" t="str">
        <f>+VLOOKUP(Enfermedades_Mundiales[[#This Row],[contenido]],Estructura!$E$4:$G$18,3,0)</f>
        <v>C-361</v>
      </c>
      <c r="Z80" s="32" t="str">
        <f>+VLOOKUP(Enfermedades_Mundiales[[#This Row],[Filtro Integrado]],Estructura!$M$4:$O$367,3,0)</f>
        <v>FI-363</v>
      </c>
      <c r="AA80" s="32" t="str">
        <f>+VLOOKUP(Enfermedades_Mundiales[[#This Row],[Muestra]],Estructura!$Q$4:$S$194,3,0)</f>
        <v>M-364</v>
      </c>
    </row>
    <row r="81" spans="1:27" ht="30.6" x14ac:dyDescent="0.3">
      <c r="A81" s="61" t="s">
        <v>494</v>
      </c>
      <c r="B81" s="43">
        <f t="shared" si="50"/>
        <v>360</v>
      </c>
      <c r="C81" s="44" t="str">
        <f t="shared" si="51"/>
        <v>Enfermedades Mundiales</v>
      </c>
      <c r="D81" s="44" t="str">
        <f t="shared" si="52"/>
        <v>Salud</v>
      </c>
      <c r="E81" s="64">
        <v>1107</v>
      </c>
      <c r="F81" s="44" t="str">
        <f t="shared" si="53"/>
        <v>Fallecidos</v>
      </c>
      <c r="G81" s="46" t="s">
        <v>408</v>
      </c>
      <c r="H81" s="60" t="s">
        <v>17</v>
      </c>
      <c r="I81" s="59" t="s">
        <v>30</v>
      </c>
      <c r="J81" s="43" t="s">
        <v>407</v>
      </c>
      <c r="K81" s="43" t="str">
        <f t="shared" si="54"/>
        <v>Activos por 1 Millón Habitantes</v>
      </c>
      <c r="L81" s="43" t="str">
        <f t="shared" si="55"/>
        <v>Periodo 2020-2021</v>
      </c>
      <c r="M81" s="43" t="str">
        <f t="shared" si="56"/>
        <v>Casos</v>
      </c>
      <c r="N81" s="49" t="str">
        <f t="shared" si="57"/>
        <v>Ministerio de Ciencias, Tecnología, Conocimiento e Innovación</v>
      </c>
      <c r="O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Alto Hospicio</v>
      </c>
      <c r="P81" s="69"/>
      <c r="Q81" s="51" t="str">
        <f t="shared" si="58"/>
        <v>Gráfico Evolución</v>
      </c>
      <c r="R81" s="50"/>
      <c r="S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https://analytics.zoho.com/open-view/2395394000008132313?ZOHO_CRITERIA=%22Localiza_CL_Poblacion%22.%22Codcom%22%3D1107</v>
      </c>
      <c r="T81" s="53"/>
      <c r="U81" s="54" t="str">
        <f t="shared" si="59"/>
        <v>#1774B9</v>
      </c>
      <c r="V81" s="55" t="str">
        <f>+Enfermedades_Mundiales[[#This Row],[idcoleccion]]&amp;"-"&amp;Enfermedades_Mundiales[[#This Row],[id]]</f>
        <v>360-0071</v>
      </c>
      <c r="W81" s="21">
        <f>+VLOOKUP(Enfermedades_Mundiales[[#This Row],[Filtro URL]],Estructura!$X$4:$Y$366,2,0)</f>
        <v>36301107</v>
      </c>
      <c r="X81" s="21" t="str">
        <f>+VLOOKUP(Enfermedades_Mundiales[[#This Row],[tema]],Estructura!$A$4:$C$18,3,0)</f>
        <v>T-362</v>
      </c>
      <c r="Y81" s="55" t="str">
        <f>+VLOOKUP(Enfermedades_Mundiales[[#This Row],[contenido]],Estructura!$E$4:$G$18,3,0)</f>
        <v>C-361</v>
      </c>
      <c r="Z81" s="55" t="str">
        <f>+VLOOKUP(Enfermedades_Mundiales[[#This Row],[Filtro Integrado]],Estructura!$M$4:$O$367,3,0)</f>
        <v>FI-363</v>
      </c>
      <c r="AA81" s="55" t="str">
        <f>+VLOOKUP(Enfermedades_Mundiales[[#This Row],[Muestra]],Estructura!$Q$4:$S$194,3,0)</f>
        <v>M-364</v>
      </c>
    </row>
    <row r="82" spans="1:27" ht="30.6" x14ac:dyDescent="0.3">
      <c r="A82" s="61" t="s">
        <v>495</v>
      </c>
      <c r="B82" s="43">
        <f t="shared" ref="B82:B145" si="60">+B81</f>
        <v>360</v>
      </c>
      <c r="C82" s="44" t="str">
        <f t="shared" ref="C82:C145" si="61">+C81</f>
        <v>Enfermedades Mundiales</v>
      </c>
      <c r="D82" s="44" t="str">
        <f t="shared" ref="D82:D145" si="62">+D81</f>
        <v>Salud</v>
      </c>
      <c r="E82" s="64">
        <v>1401</v>
      </c>
      <c r="F82" s="44" t="str">
        <f t="shared" si="53"/>
        <v>Fallecidos</v>
      </c>
      <c r="G82" s="46" t="s">
        <v>408</v>
      </c>
      <c r="H82" s="60" t="s">
        <v>17</v>
      </c>
      <c r="I82" s="58" t="s">
        <v>31</v>
      </c>
      <c r="J82" s="43" t="s">
        <v>407</v>
      </c>
      <c r="K82" s="43" t="str">
        <f t="shared" si="54"/>
        <v>Activos por 1 Millón Habitantes</v>
      </c>
      <c r="L82" s="43" t="str">
        <f t="shared" si="55"/>
        <v>Periodo 2020-2021</v>
      </c>
      <c r="M82" s="43" t="str">
        <f t="shared" ref="M82:M145" si="63">+M81</f>
        <v>Casos</v>
      </c>
      <c r="N82" s="49" t="str">
        <f t="shared" ref="N82:N145" si="64">+N81</f>
        <v>Ministerio de Ciencias, Tecnología, Conocimiento e Innovación</v>
      </c>
      <c r="O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Pozo Almonte</v>
      </c>
      <c r="P82" s="68"/>
      <c r="Q82" s="15" t="str">
        <f t="shared" ref="Q82:Q145" si="65">+Q81</f>
        <v>Gráfico Evolución</v>
      </c>
      <c r="R82" s="30"/>
      <c r="S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https://analytics.zoho.com/open-view/2395394000008132313?ZOHO_CRITERIA=%22Localiza_CL_Poblacion%22.%22Codcom%22%3D1401</v>
      </c>
      <c r="T82" s="17"/>
      <c r="U82" s="31" t="str">
        <f t="shared" ref="U82:U145" si="66">+U81</f>
        <v>#1774B9</v>
      </c>
      <c r="V82" s="32" t="str">
        <f>+Enfermedades_Mundiales[[#This Row],[idcoleccion]]&amp;"-"&amp;Enfermedades_Mundiales[[#This Row],[id]]</f>
        <v>360-0072</v>
      </c>
      <c r="W82" s="21">
        <f>+VLOOKUP(Enfermedades_Mundiales[[#This Row],[Filtro URL]],Estructura!$X$4:$Y$366,2,0)</f>
        <v>36301401</v>
      </c>
      <c r="X82" s="21" t="str">
        <f>+VLOOKUP(Enfermedades_Mundiales[[#This Row],[tema]],Estructura!$A$4:$C$18,3,0)</f>
        <v>T-362</v>
      </c>
      <c r="Y82" s="32" t="str">
        <f>+VLOOKUP(Enfermedades_Mundiales[[#This Row],[contenido]],Estructura!$E$4:$G$18,3,0)</f>
        <v>C-361</v>
      </c>
      <c r="Z82" s="32" t="str">
        <f>+VLOOKUP(Enfermedades_Mundiales[[#This Row],[Filtro Integrado]],Estructura!$M$4:$O$367,3,0)</f>
        <v>FI-363</v>
      </c>
      <c r="AA82" s="32" t="str">
        <f>+VLOOKUP(Enfermedades_Mundiales[[#This Row],[Muestra]],Estructura!$Q$4:$S$194,3,0)</f>
        <v>M-364</v>
      </c>
    </row>
    <row r="83" spans="1:27" ht="30.6" x14ac:dyDescent="0.3">
      <c r="A83" s="61" t="s">
        <v>496</v>
      </c>
      <c r="B83" s="43">
        <f t="shared" si="60"/>
        <v>360</v>
      </c>
      <c r="C83" s="44" t="str">
        <f t="shared" si="61"/>
        <v>Enfermedades Mundiales</v>
      </c>
      <c r="D83" s="44" t="str">
        <f t="shared" si="62"/>
        <v>Salud</v>
      </c>
      <c r="E83" s="64">
        <v>1402</v>
      </c>
      <c r="F83" s="44" t="str">
        <f t="shared" si="53"/>
        <v>Fallecidos</v>
      </c>
      <c r="G83" s="46" t="s">
        <v>408</v>
      </c>
      <c r="H83" s="60" t="s">
        <v>17</v>
      </c>
      <c r="I83" s="58" t="s">
        <v>32</v>
      </c>
      <c r="J83" s="43" t="s">
        <v>407</v>
      </c>
      <c r="K83" s="43" t="str">
        <f t="shared" si="54"/>
        <v>Activos por 1 Millón Habitantes</v>
      </c>
      <c r="L83" s="43" t="str">
        <f t="shared" si="55"/>
        <v>Periodo 2020-2021</v>
      </c>
      <c r="M83" s="43" t="str">
        <f t="shared" si="63"/>
        <v>Casos</v>
      </c>
      <c r="N83" s="49" t="str">
        <f t="shared" si="64"/>
        <v>Ministerio de Ciencias, Tecnología, Conocimiento e Innovación</v>
      </c>
      <c r="O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Camiña</v>
      </c>
      <c r="P83" s="68"/>
      <c r="Q83" s="15" t="str">
        <f t="shared" si="65"/>
        <v>Gráfico Evolución</v>
      </c>
      <c r="R83" s="30"/>
      <c r="S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https://analytics.zoho.com/open-view/2395394000008132313?ZOHO_CRITERIA=%22Localiza_CL_Poblacion%22.%22Codcom%22%3D1402</v>
      </c>
      <c r="T83" s="17"/>
      <c r="U83" s="31" t="str">
        <f t="shared" si="66"/>
        <v>#1774B9</v>
      </c>
      <c r="V83" s="32" t="str">
        <f>+Enfermedades_Mundiales[[#This Row],[idcoleccion]]&amp;"-"&amp;Enfermedades_Mundiales[[#This Row],[id]]</f>
        <v>360-0073</v>
      </c>
      <c r="W83" s="21">
        <f>+VLOOKUP(Enfermedades_Mundiales[[#This Row],[Filtro URL]],Estructura!$X$4:$Y$366,2,0)</f>
        <v>36301402</v>
      </c>
      <c r="X83" s="21" t="str">
        <f>+VLOOKUP(Enfermedades_Mundiales[[#This Row],[tema]],Estructura!$A$4:$C$18,3,0)</f>
        <v>T-362</v>
      </c>
      <c r="Y83" s="32" t="str">
        <f>+VLOOKUP(Enfermedades_Mundiales[[#This Row],[contenido]],Estructura!$E$4:$G$18,3,0)</f>
        <v>C-361</v>
      </c>
      <c r="Z83" s="32" t="str">
        <f>+VLOOKUP(Enfermedades_Mundiales[[#This Row],[Filtro Integrado]],Estructura!$M$4:$O$367,3,0)</f>
        <v>FI-363</v>
      </c>
      <c r="AA83" s="32" t="str">
        <f>+VLOOKUP(Enfermedades_Mundiales[[#This Row],[Muestra]],Estructura!$Q$4:$S$194,3,0)</f>
        <v>M-364</v>
      </c>
    </row>
    <row r="84" spans="1:27" ht="30.6" x14ac:dyDescent="0.3">
      <c r="A84" s="61" t="s">
        <v>497</v>
      </c>
      <c r="B84" s="43">
        <f t="shared" si="60"/>
        <v>360</v>
      </c>
      <c r="C84" s="44" t="str">
        <f t="shared" si="61"/>
        <v>Enfermedades Mundiales</v>
      </c>
      <c r="D84" s="44" t="str">
        <f t="shared" si="62"/>
        <v>Salud</v>
      </c>
      <c r="E84" s="64">
        <v>1403</v>
      </c>
      <c r="F84" s="44" t="str">
        <f t="shared" si="53"/>
        <v>Fallecidos</v>
      </c>
      <c r="G84" s="46" t="s">
        <v>408</v>
      </c>
      <c r="H84" s="60" t="s">
        <v>17</v>
      </c>
      <c r="I84" s="58" t="s">
        <v>33</v>
      </c>
      <c r="J84" s="43" t="s">
        <v>407</v>
      </c>
      <c r="K84" s="43" t="str">
        <f t="shared" si="54"/>
        <v>Activos por 1 Millón Habitantes</v>
      </c>
      <c r="L84" s="43" t="str">
        <f t="shared" si="55"/>
        <v>Periodo 2020-2021</v>
      </c>
      <c r="M84" s="43" t="str">
        <f t="shared" si="63"/>
        <v>Casos</v>
      </c>
      <c r="N84" s="49" t="str">
        <f t="shared" si="64"/>
        <v>Ministerio de Ciencias, Tecnología, Conocimiento e Innovación</v>
      </c>
      <c r="O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Colchane</v>
      </c>
      <c r="P84" s="68"/>
      <c r="Q84" s="15" t="str">
        <f t="shared" si="65"/>
        <v>Gráfico Evolución</v>
      </c>
      <c r="R84" s="30"/>
      <c r="S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https://analytics.zoho.com/open-view/2395394000008132313?ZOHO_CRITERIA=%22Localiza_CL_Poblacion%22.%22Codcom%22%3D1403</v>
      </c>
      <c r="T84" s="17"/>
      <c r="U84" s="31" t="str">
        <f t="shared" si="66"/>
        <v>#1774B9</v>
      </c>
      <c r="V84" s="32" t="str">
        <f>+Enfermedades_Mundiales[[#This Row],[idcoleccion]]&amp;"-"&amp;Enfermedades_Mundiales[[#This Row],[id]]</f>
        <v>360-0074</v>
      </c>
      <c r="W84" s="21">
        <f>+VLOOKUP(Enfermedades_Mundiales[[#This Row],[Filtro URL]],Estructura!$X$4:$Y$366,2,0)</f>
        <v>36301403</v>
      </c>
      <c r="X84" s="21" t="str">
        <f>+VLOOKUP(Enfermedades_Mundiales[[#This Row],[tema]],Estructura!$A$4:$C$18,3,0)</f>
        <v>T-362</v>
      </c>
      <c r="Y84" s="32" t="str">
        <f>+VLOOKUP(Enfermedades_Mundiales[[#This Row],[contenido]],Estructura!$E$4:$G$18,3,0)</f>
        <v>C-361</v>
      </c>
      <c r="Z84" s="32" t="str">
        <f>+VLOOKUP(Enfermedades_Mundiales[[#This Row],[Filtro Integrado]],Estructura!$M$4:$O$367,3,0)</f>
        <v>FI-363</v>
      </c>
      <c r="AA84" s="32" t="str">
        <f>+VLOOKUP(Enfermedades_Mundiales[[#This Row],[Muestra]],Estructura!$Q$4:$S$194,3,0)</f>
        <v>M-364</v>
      </c>
    </row>
    <row r="85" spans="1:27" ht="30.6" x14ac:dyDescent="0.3">
      <c r="A85" s="61" t="s">
        <v>498</v>
      </c>
      <c r="B85" s="43">
        <f t="shared" si="60"/>
        <v>360</v>
      </c>
      <c r="C85" s="44" t="str">
        <f t="shared" si="61"/>
        <v>Enfermedades Mundiales</v>
      </c>
      <c r="D85" s="44" t="str">
        <f t="shared" si="62"/>
        <v>Salud</v>
      </c>
      <c r="E85" s="64">
        <v>1404</v>
      </c>
      <c r="F85" s="44" t="str">
        <f t="shared" si="53"/>
        <v>Fallecidos</v>
      </c>
      <c r="G85" s="46" t="s">
        <v>408</v>
      </c>
      <c r="H85" s="60" t="s">
        <v>17</v>
      </c>
      <c r="I85" s="58" t="s">
        <v>34</v>
      </c>
      <c r="J85" s="43" t="s">
        <v>407</v>
      </c>
      <c r="K85" s="43" t="str">
        <f t="shared" si="54"/>
        <v>Activos por 1 Millón Habitantes</v>
      </c>
      <c r="L85" s="43" t="str">
        <f t="shared" si="55"/>
        <v>Periodo 2020-2021</v>
      </c>
      <c r="M85" s="43" t="str">
        <f t="shared" si="63"/>
        <v>Casos</v>
      </c>
      <c r="N85" s="49" t="str">
        <f t="shared" si="64"/>
        <v>Ministerio de Ciencias, Tecnología, Conocimiento e Innovación</v>
      </c>
      <c r="O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Huara</v>
      </c>
      <c r="P85" s="68"/>
      <c r="Q85" s="15" t="str">
        <f t="shared" si="65"/>
        <v>Gráfico Evolución</v>
      </c>
      <c r="R85" s="30"/>
      <c r="S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https://analytics.zoho.com/open-view/2395394000008132313?ZOHO_CRITERIA=%22Localiza_CL_Poblacion%22.%22Codcom%22%3D1404</v>
      </c>
      <c r="T85" s="17"/>
      <c r="U85" s="31" t="str">
        <f t="shared" si="66"/>
        <v>#1774B9</v>
      </c>
      <c r="V85" s="32" t="str">
        <f>+Enfermedades_Mundiales[[#This Row],[idcoleccion]]&amp;"-"&amp;Enfermedades_Mundiales[[#This Row],[id]]</f>
        <v>360-0075</v>
      </c>
      <c r="W85" s="21">
        <f>+VLOOKUP(Enfermedades_Mundiales[[#This Row],[Filtro URL]],Estructura!$X$4:$Y$366,2,0)</f>
        <v>36301404</v>
      </c>
      <c r="X85" s="21" t="str">
        <f>+VLOOKUP(Enfermedades_Mundiales[[#This Row],[tema]],Estructura!$A$4:$C$18,3,0)</f>
        <v>T-362</v>
      </c>
      <c r="Y85" s="32" t="str">
        <f>+VLOOKUP(Enfermedades_Mundiales[[#This Row],[contenido]],Estructura!$E$4:$G$18,3,0)</f>
        <v>C-361</v>
      </c>
      <c r="Z85" s="32" t="str">
        <f>+VLOOKUP(Enfermedades_Mundiales[[#This Row],[Filtro Integrado]],Estructura!$M$4:$O$367,3,0)</f>
        <v>FI-363</v>
      </c>
      <c r="AA85" s="32" t="str">
        <f>+VLOOKUP(Enfermedades_Mundiales[[#This Row],[Muestra]],Estructura!$Q$4:$S$194,3,0)</f>
        <v>M-364</v>
      </c>
    </row>
    <row r="86" spans="1:27" ht="30.6" x14ac:dyDescent="0.3">
      <c r="A86" s="61" t="s">
        <v>499</v>
      </c>
      <c r="B86" s="43">
        <f t="shared" si="60"/>
        <v>360</v>
      </c>
      <c r="C86" s="44" t="str">
        <f t="shared" si="61"/>
        <v>Enfermedades Mundiales</v>
      </c>
      <c r="D86" s="44" t="str">
        <f t="shared" si="62"/>
        <v>Salud</v>
      </c>
      <c r="E86" s="64">
        <v>1405</v>
      </c>
      <c r="F86" s="44" t="str">
        <f t="shared" si="53"/>
        <v>Fallecidos</v>
      </c>
      <c r="G86" s="46" t="s">
        <v>408</v>
      </c>
      <c r="H86" s="60" t="s">
        <v>17</v>
      </c>
      <c r="I86" s="58" t="s">
        <v>35</v>
      </c>
      <c r="J86" s="43" t="s">
        <v>407</v>
      </c>
      <c r="K86" s="43" t="str">
        <f t="shared" si="54"/>
        <v>Activos por 1 Millón Habitantes</v>
      </c>
      <c r="L86" s="43" t="str">
        <f t="shared" si="55"/>
        <v>Periodo 2020-2021</v>
      </c>
      <c r="M86" s="43" t="str">
        <f t="shared" si="63"/>
        <v>Casos</v>
      </c>
      <c r="N86" s="49" t="str">
        <f t="shared" si="64"/>
        <v>Ministerio de Ciencias, Tecnología, Conocimiento e Innovación</v>
      </c>
      <c r="O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Pica</v>
      </c>
      <c r="P86" s="68"/>
      <c r="Q86" s="15" t="str">
        <f t="shared" si="65"/>
        <v>Gráfico Evolución</v>
      </c>
      <c r="R86" s="30"/>
      <c r="S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https://analytics.zoho.com/open-view/2395394000008132313?ZOHO_CRITERIA=%22Localiza_CL_Poblacion%22.%22Codcom%22%3D1405</v>
      </c>
      <c r="T86" s="17"/>
      <c r="U86" s="31" t="str">
        <f t="shared" si="66"/>
        <v>#1774B9</v>
      </c>
      <c r="V86" s="32" t="str">
        <f>+Enfermedades_Mundiales[[#This Row],[idcoleccion]]&amp;"-"&amp;Enfermedades_Mundiales[[#This Row],[id]]</f>
        <v>360-0076</v>
      </c>
      <c r="W86" s="21">
        <f>+VLOOKUP(Enfermedades_Mundiales[[#This Row],[Filtro URL]],Estructura!$X$4:$Y$366,2,0)</f>
        <v>36301405</v>
      </c>
      <c r="X86" s="21" t="str">
        <f>+VLOOKUP(Enfermedades_Mundiales[[#This Row],[tema]],Estructura!$A$4:$C$18,3,0)</f>
        <v>T-362</v>
      </c>
      <c r="Y86" s="32" t="str">
        <f>+VLOOKUP(Enfermedades_Mundiales[[#This Row],[contenido]],Estructura!$E$4:$G$18,3,0)</f>
        <v>C-361</v>
      </c>
      <c r="Z86" s="32" t="str">
        <f>+VLOOKUP(Enfermedades_Mundiales[[#This Row],[Filtro Integrado]],Estructura!$M$4:$O$367,3,0)</f>
        <v>FI-363</v>
      </c>
      <c r="AA86" s="32" t="str">
        <f>+VLOOKUP(Enfermedades_Mundiales[[#This Row],[Muestra]],Estructura!$Q$4:$S$194,3,0)</f>
        <v>M-364</v>
      </c>
    </row>
    <row r="87" spans="1:27" ht="30.6" x14ac:dyDescent="0.3">
      <c r="A87" s="61" t="s">
        <v>500</v>
      </c>
      <c r="B87" s="43">
        <f t="shared" si="60"/>
        <v>360</v>
      </c>
      <c r="C87" s="44" t="str">
        <f t="shared" si="61"/>
        <v>Enfermedades Mundiales</v>
      </c>
      <c r="D87" s="44" t="str">
        <f t="shared" si="62"/>
        <v>Salud</v>
      </c>
      <c r="E87" s="64">
        <v>2101</v>
      </c>
      <c r="F87" s="44" t="str">
        <f t="shared" si="53"/>
        <v>Fallecidos</v>
      </c>
      <c r="G87" s="46" t="s">
        <v>408</v>
      </c>
      <c r="H87" s="60" t="s">
        <v>17</v>
      </c>
      <c r="I87" s="58" t="s">
        <v>16</v>
      </c>
      <c r="J87" s="43" t="s">
        <v>407</v>
      </c>
      <c r="K87" s="43" t="str">
        <f t="shared" si="54"/>
        <v>Activos por 1 Millón Habitantes</v>
      </c>
      <c r="L87" s="43" t="str">
        <f t="shared" si="55"/>
        <v>Periodo 2020-2021</v>
      </c>
      <c r="M87" s="43" t="str">
        <f t="shared" si="63"/>
        <v>Casos</v>
      </c>
      <c r="N87" s="49" t="str">
        <f t="shared" si="64"/>
        <v>Ministerio de Ciencias, Tecnología, Conocimiento e Innovación</v>
      </c>
      <c r="O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Antofagasta</v>
      </c>
      <c r="P87" s="68"/>
      <c r="Q87" s="15" t="str">
        <f t="shared" si="65"/>
        <v>Gráfico Evolución</v>
      </c>
      <c r="R87" s="30"/>
      <c r="S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https://analytics.zoho.com/open-view/2395394000008132313?ZOHO_CRITERIA=%22Localiza_CL_Poblacion%22.%22Codcom%22%3D2101</v>
      </c>
      <c r="T87" s="17"/>
      <c r="U87" s="31" t="str">
        <f t="shared" si="66"/>
        <v>#1774B9</v>
      </c>
      <c r="V87" s="32" t="str">
        <f>+Enfermedades_Mundiales[[#This Row],[idcoleccion]]&amp;"-"&amp;Enfermedades_Mundiales[[#This Row],[id]]</f>
        <v>360-0077</v>
      </c>
      <c r="W87" s="21">
        <f>+VLOOKUP(Enfermedades_Mundiales[[#This Row],[Filtro URL]],Estructura!$X$4:$Y$366,2,0)</f>
        <v>36302101</v>
      </c>
      <c r="X87" s="21" t="str">
        <f>+VLOOKUP(Enfermedades_Mundiales[[#This Row],[tema]],Estructura!$A$4:$C$18,3,0)</f>
        <v>T-362</v>
      </c>
      <c r="Y87" s="32" t="str">
        <f>+VLOOKUP(Enfermedades_Mundiales[[#This Row],[contenido]],Estructura!$E$4:$G$18,3,0)</f>
        <v>C-361</v>
      </c>
      <c r="Z87" s="32" t="str">
        <f>+VLOOKUP(Enfermedades_Mundiales[[#This Row],[Filtro Integrado]],Estructura!$M$4:$O$367,3,0)</f>
        <v>FI-363</v>
      </c>
      <c r="AA87" s="32" t="str">
        <f>+VLOOKUP(Enfermedades_Mundiales[[#This Row],[Muestra]],Estructura!$Q$4:$S$194,3,0)</f>
        <v>M-364</v>
      </c>
    </row>
    <row r="88" spans="1:27" ht="30.6" x14ac:dyDescent="0.3">
      <c r="A88" s="61" t="s">
        <v>501</v>
      </c>
      <c r="B88" s="43">
        <f t="shared" si="60"/>
        <v>360</v>
      </c>
      <c r="C88" s="44" t="str">
        <f t="shared" si="61"/>
        <v>Enfermedades Mundiales</v>
      </c>
      <c r="D88" s="44" t="str">
        <f t="shared" si="62"/>
        <v>Salud</v>
      </c>
      <c r="E88" s="64">
        <v>2102</v>
      </c>
      <c r="F88" s="44" t="str">
        <f t="shared" si="53"/>
        <v>Fallecidos</v>
      </c>
      <c r="G88" s="46" t="s">
        <v>408</v>
      </c>
      <c r="H88" s="60" t="s">
        <v>17</v>
      </c>
      <c r="I88" s="58" t="s">
        <v>36</v>
      </c>
      <c r="J88" s="43" t="s">
        <v>407</v>
      </c>
      <c r="K88" s="43" t="str">
        <f t="shared" si="54"/>
        <v>Activos por 1 Millón Habitantes</v>
      </c>
      <c r="L88" s="43" t="str">
        <f t="shared" si="55"/>
        <v>Periodo 2020-2021</v>
      </c>
      <c r="M88" s="43" t="str">
        <f t="shared" si="63"/>
        <v>Casos</v>
      </c>
      <c r="N88" s="49" t="str">
        <f t="shared" si="64"/>
        <v>Ministerio de Ciencias, Tecnología, Conocimiento e Innovación</v>
      </c>
      <c r="O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Mejillones</v>
      </c>
      <c r="P88" s="68"/>
      <c r="Q88" s="15" t="str">
        <f t="shared" si="65"/>
        <v>Gráfico Evolución</v>
      </c>
      <c r="R88" s="30"/>
      <c r="S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https://analytics.zoho.com/open-view/2395394000008132313?ZOHO_CRITERIA=%22Localiza_CL_Poblacion%22.%22Codcom%22%3D2102</v>
      </c>
      <c r="T88" s="17"/>
      <c r="U88" s="31" t="str">
        <f t="shared" si="66"/>
        <v>#1774B9</v>
      </c>
      <c r="V88" s="32" t="str">
        <f>+Enfermedades_Mundiales[[#This Row],[idcoleccion]]&amp;"-"&amp;Enfermedades_Mundiales[[#This Row],[id]]</f>
        <v>360-0078</v>
      </c>
      <c r="W88" s="21">
        <f>+VLOOKUP(Enfermedades_Mundiales[[#This Row],[Filtro URL]],Estructura!$X$4:$Y$366,2,0)</f>
        <v>36302102</v>
      </c>
      <c r="X88" s="21" t="str">
        <f>+VLOOKUP(Enfermedades_Mundiales[[#This Row],[tema]],Estructura!$A$4:$C$18,3,0)</f>
        <v>T-362</v>
      </c>
      <c r="Y88" s="32" t="str">
        <f>+VLOOKUP(Enfermedades_Mundiales[[#This Row],[contenido]],Estructura!$E$4:$G$18,3,0)</f>
        <v>C-361</v>
      </c>
      <c r="Z88" s="32" t="str">
        <f>+VLOOKUP(Enfermedades_Mundiales[[#This Row],[Filtro Integrado]],Estructura!$M$4:$O$367,3,0)</f>
        <v>FI-363</v>
      </c>
      <c r="AA88" s="32" t="str">
        <f>+VLOOKUP(Enfermedades_Mundiales[[#This Row],[Muestra]],Estructura!$Q$4:$S$194,3,0)</f>
        <v>M-364</v>
      </c>
    </row>
    <row r="89" spans="1:27" ht="30.6" x14ac:dyDescent="0.3">
      <c r="A89" s="61" t="s">
        <v>502</v>
      </c>
      <c r="B89" s="43">
        <f t="shared" si="60"/>
        <v>360</v>
      </c>
      <c r="C89" s="44" t="str">
        <f t="shared" si="61"/>
        <v>Enfermedades Mundiales</v>
      </c>
      <c r="D89" s="44" t="str">
        <f t="shared" si="62"/>
        <v>Salud</v>
      </c>
      <c r="E89" s="64">
        <v>2103</v>
      </c>
      <c r="F89" s="44" t="str">
        <f t="shared" si="53"/>
        <v>Fallecidos</v>
      </c>
      <c r="G89" s="46" t="s">
        <v>408</v>
      </c>
      <c r="H89" s="60" t="s">
        <v>17</v>
      </c>
      <c r="I89" s="58" t="s">
        <v>37</v>
      </c>
      <c r="J89" s="43" t="s">
        <v>407</v>
      </c>
      <c r="K89" s="43" t="str">
        <f t="shared" si="54"/>
        <v>Activos por 1 Millón Habitantes</v>
      </c>
      <c r="L89" s="43" t="str">
        <f t="shared" si="55"/>
        <v>Periodo 2020-2021</v>
      </c>
      <c r="M89" s="43" t="str">
        <f t="shared" si="63"/>
        <v>Casos</v>
      </c>
      <c r="N89" s="49" t="str">
        <f t="shared" si="64"/>
        <v>Ministerio de Ciencias, Tecnología, Conocimiento e Innovación</v>
      </c>
      <c r="O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Sierra Gorda</v>
      </c>
      <c r="P89" s="68"/>
      <c r="Q89" s="15" t="str">
        <f t="shared" si="65"/>
        <v>Gráfico Evolución</v>
      </c>
      <c r="R89" s="30"/>
      <c r="S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https://analytics.zoho.com/open-view/2395394000008132313?ZOHO_CRITERIA=%22Localiza_CL_Poblacion%22.%22Codcom%22%3D2103</v>
      </c>
      <c r="T89" s="17"/>
      <c r="U89" s="31" t="str">
        <f t="shared" si="66"/>
        <v>#1774B9</v>
      </c>
      <c r="V89" s="32" t="str">
        <f>+Enfermedades_Mundiales[[#This Row],[idcoleccion]]&amp;"-"&amp;Enfermedades_Mundiales[[#This Row],[id]]</f>
        <v>360-0079</v>
      </c>
      <c r="W89" s="21">
        <f>+VLOOKUP(Enfermedades_Mundiales[[#This Row],[Filtro URL]],Estructura!$X$4:$Y$366,2,0)</f>
        <v>36302103</v>
      </c>
      <c r="X89" s="21" t="str">
        <f>+VLOOKUP(Enfermedades_Mundiales[[#This Row],[tema]],Estructura!$A$4:$C$18,3,0)</f>
        <v>T-362</v>
      </c>
      <c r="Y89" s="32" t="str">
        <f>+VLOOKUP(Enfermedades_Mundiales[[#This Row],[contenido]],Estructura!$E$4:$G$18,3,0)</f>
        <v>C-361</v>
      </c>
      <c r="Z89" s="32" t="str">
        <f>+VLOOKUP(Enfermedades_Mundiales[[#This Row],[Filtro Integrado]],Estructura!$M$4:$O$367,3,0)</f>
        <v>FI-363</v>
      </c>
      <c r="AA89" s="32" t="str">
        <f>+VLOOKUP(Enfermedades_Mundiales[[#This Row],[Muestra]],Estructura!$Q$4:$S$194,3,0)</f>
        <v>M-364</v>
      </c>
    </row>
    <row r="90" spans="1:27" ht="30.6" x14ac:dyDescent="0.3">
      <c r="A90" s="61" t="s">
        <v>503</v>
      </c>
      <c r="B90" s="43">
        <f t="shared" si="60"/>
        <v>360</v>
      </c>
      <c r="C90" s="44" t="str">
        <f t="shared" si="61"/>
        <v>Enfermedades Mundiales</v>
      </c>
      <c r="D90" s="44" t="str">
        <f t="shared" si="62"/>
        <v>Salud</v>
      </c>
      <c r="E90" s="64">
        <v>2104</v>
      </c>
      <c r="F90" s="44" t="str">
        <f t="shared" si="53"/>
        <v>Fallecidos</v>
      </c>
      <c r="G90" s="46" t="s">
        <v>408</v>
      </c>
      <c r="H90" s="60" t="s">
        <v>17</v>
      </c>
      <c r="I90" s="58" t="s">
        <v>38</v>
      </c>
      <c r="J90" s="43" t="s">
        <v>407</v>
      </c>
      <c r="K90" s="43" t="str">
        <f t="shared" si="54"/>
        <v>Activos por 1 Millón Habitantes</v>
      </c>
      <c r="L90" s="43" t="str">
        <f t="shared" si="55"/>
        <v>Periodo 2020-2021</v>
      </c>
      <c r="M90" s="43" t="str">
        <f t="shared" si="63"/>
        <v>Casos</v>
      </c>
      <c r="N90" s="49" t="str">
        <f t="shared" si="64"/>
        <v>Ministerio de Ciencias, Tecnología, Conocimiento e Innovación</v>
      </c>
      <c r="O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Taltal</v>
      </c>
      <c r="P90" s="68"/>
      <c r="Q90" s="15" t="str">
        <f t="shared" si="65"/>
        <v>Gráfico Evolución</v>
      </c>
      <c r="R90" s="30"/>
      <c r="S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https://analytics.zoho.com/open-view/2395394000008132313?ZOHO_CRITERIA=%22Localiza_CL_Poblacion%22.%22Codcom%22%3D2104</v>
      </c>
      <c r="T90" s="17"/>
      <c r="U90" s="31" t="str">
        <f t="shared" si="66"/>
        <v>#1774B9</v>
      </c>
      <c r="V90" s="32" t="str">
        <f>+Enfermedades_Mundiales[[#This Row],[idcoleccion]]&amp;"-"&amp;Enfermedades_Mundiales[[#This Row],[id]]</f>
        <v>360-0080</v>
      </c>
      <c r="W90" s="21">
        <f>+VLOOKUP(Enfermedades_Mundiales[[#This Row],[Filtro URL]],Estructura!$X$4:$Y$366,2,0)</f>
        <v>36302104</v>
      </c>
      <c r="X90" s="21" t="str">
        <f>+VLOOKUP(Enfermedades_Mundiales[[#This Row],[tema]],Estructura!$A$4:$C$18,3,0)</f>
        <v>T-362</v>
      </c>
      <c r="Y90" s="32" t="str">
        <f>+VLOOKUP(Enfermedades_Mundiales[[#This Row],[contenido]],Estructura!$E$4:$G$18,3,0)</f>
        <v>C-361</v>
      </c>
      <c r="Z90" s="32" t="str">
        <f>+VLOOKUP(Enfermedades_Mundiales[[#This Row],[Filtro Integrado]],Estructura!$M$4:$O$367,3,0)</f>
        <v>FI-363</v>
      </c>
      <c r="AA90" s="32" t="str">
        <f>+VLOOKUP(Enfermedades_Mundiales[[#This Row],[Muestra]],Estructura!$Q$4:$S$194,3,0)</f>
        <v>M-364</v>
      </c>
    </row>
    <row r="91" spans="1:27" ht="30.6" x14ac:dyDescent="0.3">
      <c r="A91" s="61" t="s">
        <v>504</v>
      </c>
      <c r="B91" s="43">
        <f t="shared" si="60"/>
        <v>360</v>
      </c>
      <c r="C91" s="44" t="str">
        <f t="shared" si="61"/>
        <v>Enfermedades Mundiales</v>
      </c>
      <c r="D91" s="44" t="str">
        <f t="shared" si="62"/>
        <v>Salud</v>
      </c>
      <c r="E91" s="64">
        <v>2201</v>
      </c>
      <c r="F91" s="44" t="str">
        <f t="shared" si="53"/>
        <v>Fallecidos</v>
      </c>
      <c r="G91" s="46" t="s">
        <v>408</v>
      </c>
      <c r="H91" s="60" t="s">
        <v>17</v>
      </c>
      <c r="I91" s="58" t="s">
        <v>39</v>
      </c>
      <c r="J91" s="43" t="s">
        <v>407</v>
      </c>
      <c r="K91" s="43" t="str">
        <f t="shared" si="54"/>
        <v>Activos por 1 Millón Habitantes</v>
      </c>
      <c r="L91" s="43" t="str">
        <f t="shared" si="55"/>
        <v>Periodo 2020-2021</v>
      </c>
      <c r="M91" s="43" t="str">
        <f t="shared" si="63"/>
        <v>Casos</v>
      </c>
      <c r="N91" s="49" t="str">
        <f t="shared" si="64"/>
        <v>Ministerio de Ciencias, Tecnología, Conocimiento e Innovación</v>
      </c>
      <c r="O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Calama</v>
      </c>
      <c r="P91" s="68"/>
      <c r="Q91" s="15" t="str">
        <f t="shared" si="65"/>
        <v>Gráfico Evolución</v>
      </c>
      <c r="R91" s="30"/>
      <c r="S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https://analytics.zoho.com/open-view/2395394000008132313?ZOHO_CRITERIA=%22Localiza_CL_Poblacion%22.%22Codcom%22%3D2201</v>
      </c>
      <c r="T91" s="17"/>
      <c r="U91" s="31" t="str">
        <f t="shared" si="66"/>
        <v>#1774B9</v>
      </c>
      <c r="V91" s="32" t="str">
        <f>+Enfermedades_Mundiales[[#This Row],[idcoleccion]]&amp;"-"&amp;Enfermedades_Mundiales[[#This Row],[id]]</f>
        <v>360-0081</v>
      </c>
      <c r="W91" s="21">
        <f>+VLOOKUP(Enfermedades_Mundiales[[#This Row],[Filtro URL]],Estructura!$X$4:$Y$366,2,0)</f>
        <v>36302201</v>
      </c>
      <c r="X91" s="21" t="str">
        <f>+VLOOKUP(Enfermedades_Mundiales[[#This Row],[tema]],Estructura!$A$4:$C$18,3,0)</f>
        <v>T-362</v>
      </c>
      <c r="Y91" s="32" t="str">
        <f>+VLOOKUP(Enfermedades_Mundiales[[#This Row],[contenido]],Estructura!$E$4:$G$18,3,0)</f>
        <v>C-361</v>
      </c>
      <c r="Z91" s="32" t="str">
        <f>+VLOOKUP(Enfermedades_Mundiales[[#This Row],[Filtro Integrado]],Estructura!$M$4:$O$367,3,0)</f>
        <v>FI-363</v>
      </c>
      <c r="AA91" s="32" t="str">
        <f>+VLOOKUP(Enfermedades_Mundiales[[#This Row],[Muestra]],Estructura!$Q$4:$S$194,3,0)</f>
        <v>M-364</v>
      </c>
    </row>
    <row r="92" spans="1:27" ht="30.6" x14ac:dyDescent="0.3">
      <c r="A92" s="61" t="s">
        <v>505</v>
      </c>
      <c r="B92" s="43">
        <f t="shared" si="60"/>
        <v>360</v>
      </c>
      <c r="C92" s="44" t="str">
        <f t="shared" si="61"/>
        <v>Enfermedades Mundiales</v>
      </c>
      <c r="D92" s="44" t="str">
        <f t="shared" si="62"/>
        <v>Salud</v>
      </c>
      <c r="E92" s="64">
        <v>2202</v>
      </c>
      <c r="F92" s="44" t="str">
        <f t="shared" si="53"/>
        <v>Fallecidos</v>
      </c>
      <c r="G92" s="46" t="s">
        <v>408</v>
      </c>
      <c r="H92" s="60" t="s">
        <v>17</v>
      </c>
      <c r="I92" s="58" t="s">
        <v>40</v>
      </c>
      <c r="J92" s="43" t="s">
        <v>407</v>
      </c>
      <c r="K92" s="43" t="str">
        <f t="shared" si="54"/>
        <v>Activos por 1 Millón Habitantes</v>
      </c>
      <c r="L92" s="43" t="str">
        <f t="shared" si="55"/>
        <v>Periodo 2020-2021</v>
      </c>
      <c r="M92" s="43" t="str">
        <f t="shared" si="63"/>
        <v>Casos</v>
      </c>
      <c r="N92" s="49" t="str">
        <f t="shared" si="64"/>
        <v>Ministerio de Ciencias, Tecnología, Conocimiento e Innovación</v>
      </c>
      <c r="O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Ollagüe</v>
      </c>
      <c r="P92" s="68"/>
      <c r="Q92" s="15" t="str">
        <f t="shared" si="65"/>
        <v>Gráfico Evolución</v>
      </c>
      <c r="R92" s="30"/>
      <c r="S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https://analytics.zoho.com/open-view/2395394000008132313?ZOHO_CRITERIA=%22Localiza_CL_Poblacion%22.%22Codcom%22%3D2202</v>
      </c>
      <c r="T92" s="17"/>
      <c r="U92" s="31" t="str">
        <f t="shared" si="66"/>
        <v>#1774B9</v>
      </c>
      <c r="V92" s="32" t="str">
        <f>+Enfermedades_Mundiales[[#This Row],[idcoleccion]]&amp;"-"&amp;Enfermedades_Mundiales[[#This Row],[id]]</f>
        <v>360-0082</v>
      </c>
      <c r="W92" s="21">
        <f>+VLOOKUP(Enfermedades_Mundiales[[#This Row],[Filtro URL]],Estructura!$X$4:$Y$366,2,0)</f>
        <v>36302202</v>
      </c>
      <c r="X92" s="21" t="str">
        <f>+VLOOKUP(Enfermedades_Mundiales[[#This Row],[tema]],Estructura!$A$4:$C$18,3,0)</f>
        <v>T-362</v>
      </c>
      <c r="Y92" s="32" t="str">
        <f>+VLOOKUP(Enfermedades_Mundiales[[#This Row],[contenido]],Estructura!$E$4:$G$18,3,0)</f>
        <v>C-361</v>
      </c>
      <c r="Z92" s="32" t="str">
        <f>+VLOOKUP(Enfermedades_Mundiales[[#This Row],[Filtro Integrado]],Estructura!$M$4:$O$367,3,0)</f>
        <v>FI-363</v>
      </c>
      <c r="AA92" s="32" t="str">
        <f>+VLOOKUP(Enfermedades_Mundiales[[#This Row],[Muestra]],Estructura!$Q$4:$S$194,3,0)</f>
        <v>M-364</v>
      </c>
    </row>
    <row r="93" spans="1:27" ht="30.6" x14ac:dyDescent="0.3">
      <c r="A93" s="61" t="s">
        <v>506</v>
      </c>
      <c r="B93" s="43">
        <f t="shared" si="60"/>
        <v>360</v>
      </c>
      <c r="C93" s="44" t="str">
        <f t="shared" si="61"/>
        <v>Enfermedades Mundiales</v>
      </c>
      <c r="D93" s="44" t="str">
        <f t="shared" si="62"/>
        <v>Salud</v>
      </c>
      <c r="E93" s="64">
        <v>2203</v>
      </c>
      <c r="F93" s="44" t="str">
        <f t="shared" si="53"/>
        <v>Fallecidos</v>
      </c>
      <c r="G93" s="46" t="s">
        <v>408</v>
      </c>
      <c r="H93" s="60" t="s">
        <v>17</v>
      </c>
      <c r="I93" s="58" t="s">
        <v>41</v>
      </c>
      <c r="J93" s="43" t="s">
        <v>407</v>
      </c>
      <c r="K93" s="43" t="str">
        <f t="shared" si="54"/>
        <v>Activos por 1 Millón Habitantes</v>
      </c>
      <c r="L93" s="43" t="str">
        <f t="shared" si="55"/>
        <v>Periodo 2020-2021</v>
      </c>
      <c r="M93" s="43" t="str">
        <f t="shared" si="63"/>
        <v>Casos</v>
      </c>
      <c r="N93" s="49" t="str">
        <f t="shared" si="64"/>
        <v>Ministerio de Ciencias, Tecnología, Conocimiento e Innovación</v>
      </c>
      <c r="O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Pedro de Atacama</v>
      </c>
      <c r="P93" s="68"/>
      <c r="Q93" s="15" t="str">
        <f t="shared" si="65"/>
        <v>Gráfico Evolución</v>
      </c>
      <c r="R93" s="30"/>
      <c r="S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https://analytics.zoho.com/open-view/2395394000008132313?ZOHO_CRITERIA=%22Localiza_CL_Poblacion%22.%22Codcom%22%3D2203</v>
      </c>
      <c r="T93" s="17"/>
      <c r="U93" s="31" t="str">
        <f t="shared" si="66"/>
        <v>#1774B9</v>
      </c>
      <c r="V93" s="32" t="str">
        <f>+Enfermedades_Mundiales[[#This Row],[idcoleccion]]&amp;"-"&amp;Enfermedades_Mundiales[[#This Row],[id]]</f>
        <v>360-0083</v>
      </c>
      <c r="W93" s="21">
        <f>+VLOOKUP(Enfermedades_Mundiales[[#This Row],[Filtro URL]],Estructura!$X$4:$Y$366,2,0)</f>
        <v>36302203</v>
      </c>
      <c r="X93" s="21" t="str">
        <f>+VLOOKUP(Enfermedades_Mundiales[[#This Row],[tema]],Estructura!$A$4:$C$18,3,0)</f>
        <v>T-362</v>
      </c>
      <c r="Y93" s="32" t="str">
        <f>+VLOOKUP(Enfermedades_Mundiales[[#This Row],[contenido]],Estructura!$E$4:$G$18,3,0)</f>
        <v>C-361</v>
      </c>
      <c r="Z93" s="32" t="str">
        <f>+VLOOKUP(Enfermedades_Mundiales[[#This Row],[Filtro Integrado]],Estructura!$M$4:$O$367,3,0)</f>
        <v>FI-363</v>
      </c>
      <c r="AA93" s="32" t="str">
        <f>+VLOOKUP(Enfermedades_Mundiales[[#This Row],[Muestra]],Estructura!$Q$4:$S$194,3,0)</f>
        <v>M-364</v>
      </c>
    </row>
    <row r="94" spans="1:27" ht="30.6" x14ac:dyDescent="0.3">
      <c r="A94" s="61" t="s">
        <v>507</v>
      </c>
      <c r="B94" s="43">
        <f t="shared" si="60"/>
        <v>360</v>
      </c>
      <c r="C94" s="44" t="str">
        <f t="shared" si="61"/>
        <v>Enfermedades Mundiales</v>
      </c>
      <c r="D94" s="44" t="str">
        <f t="shared" si="62"/>
        <v>Salud</v>
      </c>
      <c r="E94" s="64">
        <v>2301</v>
      </c>
      <c r="F94" s="44" t="str">
        <f t="shared" si="53"/>
        <v>Fallecidos</v>
      </c>
      <c r="G94" s="46" t="s">
        <v>408</v>
      </c>
      <c r="H94" s="60" t="s">
        <v>17</v>
      </c>
      <c r="I94" s="58" t="s">
        <v>42</v>
      </c>
      <c r="J94" s="43" t="s">
        <v>407</v>
      </c>
      <c r="K94" s="43" t="str">
        <f t="shared" si="54"/>
        <v>Activos por 1 Millón Habitantes</v>
      </c>
      <c r="L94" s="43" t="str">
        <f t="shared" si="55"/>
        <v>Periodo 2020-2021</v>
      </c>
      <c r="M94" s="43" t="str">
        <f t="shared" si="63"/>
        <v>Casos</v>
      </c>
      <c r="N94" s="49" t="str">
        <f t="shared" si="64"/>
        <v>Ministerio de Ciencias, Tecnología, Conocimiento e Innovación</v>
      </c>
      <c r="O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Tocopilla</v>
      </c>
      <c r="P94" s="68"/>
      <c r="Q94" s="15" t="str">
        <f t="shared" si="65"/>
        <v>Gráfico Evolución</v>
      </c>
      <c r="R94" s="30"/>
      <c r="S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https://analytics.zoho.com/open-view/2395394000008132313?ZOHO_CRITERIA=%22Localiza_CL_Poblacion%22.%22Codcom%22%3D2301</v>
      </c>
      <c r="T94" s="17"/>
      <c r="U94" s="31" t="str">
        <f t="shared" si="66"/>
        <v>#1774B9</v>
      </c>
      <c r="V94" s="32" t="str">
        <f>+Enfermedades_Mundiales[[#This Row],[idcoleccion]]&amp;"-"&amp;Enfermedades_Mundiales[[#This Row],[id]]</f>
        <v>360-0084</v>
      </c>
      <c r="W94" s="21">
        <f>+VLOOKUP(Enfermedades_Mundiales[[#This Row],[Filtro URL]],Estructura!$X$4:$Y$366,2,0)</f>
        <v>36302301</v>
      </c>
      <c r="X94" s="21" t="str">
        <f>+VLOOKUP(Enfermedades_Mundiales[[#This Row],[tema]],Estructura!$A$4:$C$18,3,0)</f>
        <v>T-362</v>
      </c>
      <c r="Y94" s="32" t="str">
        <f>+VLOOKUP(Enfermedades_Mundiales[[#This Row],[contenido]],Estructura!$E$4:$G$18,3,0)</f>
        <v>C-361</v>
      </c>
      <c r="Z94" s="32" t="str">
        <f>+VLOOKUP(Enfermedades_Mundiales[[#This Row],[Filtro Integrado]],Estructura!$M$4:$O$367,3,0)</f>
        <v>FI-363</v>
      </c>
      <c r="AA94" s="32" t="str">
        <f>+VLOOKUP(Enfermedades_Mundiales[[#This Row],[Muestra]],Estructura!$Q$4:$S$194,3,0)</f>
        <v>M-364</v>
      </c>
    </row>
    <row r="95" spans="1:27" ht="30.6" x14ac:dyDescent="0.3">
      <c r="A95" s="61" t="s">
        <v>508</v>
      </c>
      <c r="B95" s="43">
        <f t="shared" si="60"/>
        <v>360</v>
      </c>
      <c r="C95" s="44" t="str">
        <f t="shared" si="61"/>
        <v>Enfermedades Mundiales</v>
      </c>
      <c r="D95" s="44" t="str">
        <f t="shared" si="62"/>
        <v>Salud</v>
      </c>
      <c r="E95" s="64">
        <v>2302</v>
      </c>
      <c r="F95" s="44" t="str">
        <f t="shared" si="53"/>
        <v>Fallecidos</v>
      </c>
      <c r="G95" s="46" t="s">
        <v>408</v>
      </c>
      <c r="H95" s="60" t="s">
        <v>17</v>
      </c>
      <c r="I95" s="58" t="s">
        <v>43</v>
      </c>
      <c r="J95" s="43" t="s">
        <v>407</v>
      </c>
      <c r="K95" s="43" t="str">
        <f t="shared" si="54"/>
        <v>Activos por 1 Millón Habitantes</v>
      </c>
      <c r="L95" s="43" t="str">
        <f t="shared" si="55"/>
        <v>Periodo 2020-2021</v>
      </c>
      <c r="M95" s="43" t="str">
        <f t="shared" si="63"/>
        <v>Casos</v>
      </c>
      <c r="N95" s="49" t="str">
        <f t="shared" si="64"/>
        <v>Ministerio de Ciencias, Tecnología, Conocimiento e Innovación</v>
      </c>
      <c r="O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María Elena</v>
      </c>
      <c r="P95" s="68"/>
      <c r="Q95" s="15" t="str">
        <f t="shared" si="65"/>
        <v>Gráfico Evolución</v>
      </c>
      <c r="R95" s="30"/>
      <c r="S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https://analytics.zoho.com/open-view/2395394000008132313?ZOHO_CRITERIA=%22Localiza_CL_Poblacion%22.%22Codcom%22%3D2302</v>
      </c>
      <c r="T95" s="17"/>
      <c r="U95" s="31" t="str">
        <f t="shared" si="66"/>
        <v>#1774B9</v>
      </c>
      <c r="V95" s="32" t="str">
        <f>+Enfermedades_Mundiales[[#This Row],[idcoleccion]]&amp;"-"&amp;Enfermedades_Mundiales[[#This Row],[id]]</f>
        <v>360-0085</v>
      </c>
      <c r="W95" s="21">
        <f>+VLOOKUP(Enfermedades_Mundiales[[#This Row],[Filtro URL]],Estructura!$X$4:$Y$366,2,0)</f>
        <v>36302302</v>
      </c>
      <c r="X95" s="21" t="str">
        <f>+VLOOKUP(Enfermedades_Mundiales[[#This Row],[tema]],Estructura!$A$4:$C$18,3,0)</f>
        <v>T-362</v>
      </c>
      <c r="Y95" s="32" t="str">
        <f>+VLOOKUP(Enfermedades_Mundiales[[#This Row],[contenido]],Estructura!$E$4:$G$18,3,0)</f>
        <v>C-361</v>
      </c>
      <c r="Z95" s="32" t="str">
        <f>+VLOOKUP(Enfermedades_Mundiales[[#This Row],[Filtro Integrado]],Estructura!$M$4:$O$367,3,0)</f>
        <v>FI-363</v>
      </c>
      <c r="AA95" s="32" t="str">
        <f>+VLOOKUP(Enfermedades_Mundiales[[#This Row],[Muestra]],Estructura!$Q$4:$S$194,3,0)</f>
        <v>M-364</v>
      </c>
    </row>
    <row r="96" spans="1:27" ht="30.6" x14ac:dyDescent="0.3">
      <c r="A96" s="61" t="s">
        <v>509</v>
      </c>
      <c r="B96" s="43">
        <f t="shared" si="60"/>
        <v>360</v>
      </c>
      <c r="C96" s="44" t="str">
        <f t="shared" si="61"/>
        <v>Enfermedades Mundiales</v>
      </c>
      <c r="D96" s="44" t="str">
        <f t="shared" si="62"/>
        <v>Salud</v>
      </c>
      <c r="E96" s="64">
        <v>3101</v>
      </c>
      <c r="F96" s="44" t="str">
        <f t="shared" si="53"/>
        <v>Fallecidos</v>
      </c>
      <c r="G96" s="46" t="s">
        <v>408</v>
      </c>
      <c r="H96" s="60" t="s">
        <v>17</v>
      </c>
      <c r="I96" s="58" t="s">
        <v>44</v>
      </c>
      <c r="J96" s="43" t="s">
        <v>407</v>
      </c>
      <c r="K96" s="43" t="str">
        <f t="shared" si="54"/>
        <v>Activos por 1 Millón Habitantes</v>
      </c>
      <c r="L96" s="43" t="str">
        <f t="shared" si="55"/>
        <v>Periodo 2020-2021</v>
      </c>
      <c r="M96" s="43" t="str">
        <f t="shared" si="63"/>
        <v>Casos</v>
      </c>
      <c r="N96" s="49" t="str">
        <f t="shared" si="64"/>
        <v>Ministerio de Ciencias, Tecnología, Conocimiento e Innovación</v>
      </c>
      <c r="O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Copiapó</v>
      </c>
      <c r="P96" s="68"/>
      <c r="Q96" s="15" t="str">
        <f t="shared" si="65"/>
        <v>Gráfico Evolución</v>
      </c>
      <c r="R96" s="30"/>
      <c r="S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https://analytics.zoho.com/open-view/2395394000008132313?ZOHO_CRITERIA=%22Localiza_CL_Poblacion%22.%22Codcom%22%3D3101</v>
      </c>
      <c r="T96" s="17"/>
      <c r="U96" s="31" t="str">
        <f t="shared" si="66"/>
        <v>#1774B9</v>
      </c>
      <c r="V96" s="32" t="str">
        <f>+Enfermedades_Mundiales[[#This Row],[idcoleccion]]&amp;"-"&amp;Enfermedades_Mundiales[[#This Row],[id]]</f>
        <v>360-0086</v>
      </c>
      <c r="W96" s="21">
        <f>+VLOOKUP(Enfermedades_Mundiales[[#This Row],[Filtro URL]],Estructura!$X$4:$Y$366,2,0)</f>
        <v>36303101</v>
      </c>
      <c r="X96" s="21" t="str">
        <f>+VLOOKUP(Enfermedades_Mundiales[[#This Row],[tema]],Estructura!$A$4:$C$18,3,0)</f>
        <v>T-362</v>
      </c>
      <c r="Y96" s="32" t="str">
        <f>+VLOOKUP(Enfermedades_Mundiales[[#This Row],[contenido]],Estructura!$E$4:$G$18,3,0)</f>
        <v>C-361</v>
      </c>
      <c r="Z96" s="32" t="str">
        <f>+VLOOKUP(Enfermedades_Mundiales[[#This Row],[Filtro Integrado]],Estructura!$M$4:$O$367,3,0)</f>
        <v>FI-363</v>
      </c>
      <c r="AA96" s="32" t="str">
        <f>+VLOOKUP(Enfermedades_Mundiales[[#This Row],[Muestra]],Estructura!$Q$4:$S$194,3,0)</f>
        <v>M-364</v>
      </c>
    </row>
    <row r="97" spans="1:27" ht="30.6" x14ac:dyDescent="0.3">
      <c r="A97" s="61" t="s">
        <v>510</v>
      </c>
      <c r="B97" s="43">
        <f t="shared" si="60"/>
        <v>360</v>
      </c>
      <c r="C97" s="44" t="str">
        <f t="shared" si="61"/>
        <v>Enfermedades Mundiales</v>
      </c>
      <c r="D97" s="44" t="str">
        <f t="shared" si="62"/>
        <v>Salud</v>
      </c>
      <c r="E97" s="64">
        <v>3102</v>
      </c>
      <c r="F97" s="44" t="str">
        <f t="shared" si="53"/>
        <v>Fallecidos</v>
      </c>
      <c r="G97" s="46" t="s">
        <v>408</v>
      </c>
      <c r="H97" s="60" t="s">
        <v>17</v>
      </c>
      <c r="I97" s="58" t="s">
        <v>45</v>
      </c>
      <c r="J97" s="43" t="s">
        <v>407</v>
      </c>
      <c r="K97" s="43" t="str">
        <f t="shared" si="54"/>
        <v>Activos por 1 Millón Habitantes</v>
      </c>
      <c r="L97" s="43" t="str">
        <f t="shared" si="55"/>
        <v>Periodo 2020-2021</v>
      </c>
      <c r="M97" s="43" t="str">
        <f t="shared" si="63"/>
        <v>Casos</v>
      </c>
      <c r="N97" s="49" t="str">
        <f t="shared" si="64"/>
        <v>Ministerio de Ciencias, Tecnología, Conocimiento e Innovación</v>
      </c>
      <c r="O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Caldera</v>
      </c>
      <c r="P97" s="68"/>
      <c r="Q97" s="15" t="str">
        <f t="shared" si="65"/>
        <v>Gráfico Evolución</v>
      </c>
      <c r="R97" s="30"/>
      <c r="S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https://analytics.zoho.com/open-view/2395394000008132313?ZOHO_CRITERIA=%22Localiza_CL_Poblacion%22.%22Codcom%22%3D3102</v>
      </c>
      <c r="T97" s="17"/>
      <c r="U97" s="31" t="str">
        <f t="shared" si="66"/>
        <v>#1774B9</v>
      </c>
      <c r="V97" s="32" t="str">
        <f>+Enfermedades_Mundiales[[#This Row],[idcoleccion]]&amp;"-"&amp;Enfermedades_Mundiales[[#This Row],[id]]</f>
        <v>360-0087</v>
      </c>
      <c r="W97" s="21">
        <f>+VLOOKUP(Enfermedades_Mundiales[[#This Row],[Filtro URL]],Estructura!$X$4:$Y$366,2,0)</f>
        <v>36303102</v>
      </c>
      <c r="X97" s="21" t="str">
        <f>+VLOOKUP(Enfermedades_Mundiales[[#This Row],[tema]],Estructura!$A$4:$C$18,3,0)</f>
        <v>T-362</v>
      </c>
      <c r="Y97" s="32" t="str">
        <f>+VLOOKUP(Enfermedades_Mundiales[[#This Row],[contenido]],Estructura!$E$4:$G$18,3,0)</f>
        <v>C-361</v>
      </c>
      <c r="Z97" s="32" t="str">
        <f>+VLOOKUP(Enfermedades_Mundiales[[#This Row],[Filtro Integrado]],Estructura!$M$4:$O$367,3,0)</f>
        <v>FI-363</v>
      </c>
      <c r="AA97" s="32" t="str">
        <f>+VLOOKUP(Enfermedades_Mundiales[[#This Row],[Muestra]],Estructura!$Q$4:$S$194,3,0)</f>
        <v>M-364</v>
      </c>
    </row>
    <row r="98" spans="1:27" ht="30.6" x14ac:dyDescent="0.3">
      <c r="A98" s="61" t="s">
        <v>511</v>
      </c>
      <c r="B98" s="43">
        <f t="shared" si="60"/>
        <v>360</v>
      </c>
      <c r="C98" s="44" t="str">
        <f t="shared" si="61"/>
        <v>Enfermedades Mundiales</v>
      </c>
      <c r="D98" s="44" t="str">
        <f t="shared" si="62"/>
        <v>Salud</v>
      </c>
      <c r="E98" s="64">
        <v>3103</v>
      </c>
      <c r="F98" s="44" t="str">
        <f t="shared" si="53"/>
        <v>Fallecidos</v>
      </c>
      <c r="G98" s="46" t="s">
        <v>408</v>
      </c>
      <c r="H98" s="60" t="s">
        <v>17</v>
      </c>
      <c r="I98" s="58" t="s">
        <v>46</v>
      </c>
      <c r="J98" s="43" t="s">
        <v>407</v>
      </c>
      <c r="K98" s="43" t="str">
        <f t="shared" si="54"/>
        <v>Activos por 1 Millón Habitantes</v>
      </c>
      <c r="L98" s="43" t="str">
        <f t="shared" si="55"/>
        <v>Periodo 2020-2021</v>
      </c>
      <c r="M98" s="43" t="str">
        <f t="shared" si="63"/>
        <v>Casos</v>
      </c>
      <c r="N98" s="49" t="str">
        <f t="shared" si="64"/>
        <v>Ministerio de Ciencias, Tecnología, Conocimiento e Innovación</v>
      </c>
      <c r="O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Tierra Amarilla</v>
      </c>
      <c r="P98" s="68"/>
      <c r="Q98" s="15" t="str">
        <f t="shared" si="65"/>
        <v>Gráfico Evolución</v>
      </c>
      <c r="R98" s="30"/>
      <c r="S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https://analytics.zoho.com/open-view/2395394000008132313?ZOHO_CRITERIA=%22Localiza_CL_Poblacion%22.%22Codcom%22%3D3103</v>
      </c>
      <c r="T98" s="17"/>
      <c r="U98" s="31" t="str">
        <f t="shared" si="66"/>
        <v>#1774B9</v>
      </c>
      <c r="V98" s="32" t="str">
        <f>+Enfermedades_Mundiales[[#This Row],[idcoleccion]]&amp;"-"&amp;Enfermedades_Mundiales[[#This Row],[id]]</f>
        <v>360-0088</v>
      </c>
      <c r="W98" s="21">
        <f>+VLOOKUP(Enfermedades_Mundiales[[#This Row],[Filtro URL]],Estructura!$X$4:$Y$366,2,0)</f>
        <v>36303103</v>
      </c>
      <c r="X98" s="21" t="str">
        <f>+VLOOKUP(Enfermedades_Mundiales[[#This Row],[tema]],Estructura!$A$4:$C$18,3,0)</f>
        <v>T-362</v>
      </c>
      <c r="Y98" s="32" t="str">
        <f>+VLOOKUP(Enfermedades_Mundiales[[#This Row],[contenido]],Estructura!$E$4:$G$18,3,0)</f>
        <v>C-361</v>
      </c>
      <c r="Z98" s="32" t="str">
        <f>+VLOOKUP(Enfermedades_Mundiales[[#This Row],[Filtro Integrado]],Estructura!$M$4:$O$367,3,0)</f>
        <v>FI-363</v>
      </c>
      <c r="AA98" s="32" t="str">
        <f>+VLOOKUP(Enfermedades_Mundiales[[#This Row],[Muestra]],Estructura!$Q$4:$S$194,3,0)</f>
        <v>M-364</v>
      </c>
    </row>
    <row r="99" spans="1:27" ht="30.6" x14ac:dyDescent="0.3">
      <c r="A99" s="61" t="s">
        <v>512</v>
      </c>
      <c r="B99" s="43">
        <f t="shared" si="60"/>
        <v>360</v>
      </c>
      <c r="C99" s="44" t="str">
        <f t="shared" si="61"/>
        <v>Enfermedades Mundiales</v>
      </c>
      <c r="D99" s="44" t="str">
        <f t="shared" si="62"/>
        <v>Salud</v>
      </c>
      <c r="E99" s="64">
        <v>3201</v>
      </c>
      <c r="F99" s="44" t="str">
        <f t="shared" si="53"/>
        <v>Fallecidos</v>
      </c>
      <c r="G99" s="46" t="s">
        <v>408</v>
      </c>
      <c r="H99" s="60" t="s">
        <v>17</v>
      </c>
      <c r="I99" s="58" t="s">
        <v>47</v>
      </c>
      <c r="J99" s="43" t="s">
        <v>407</v>
      </c>
      <c r="K99" s="43" t="str">
        <f t="shared" si="54"/>
        <v>Activos por 1 Millón Habitantes</v>
      </c>
      <c r="L99" s="43" t="str">
        <f t="shared" si="55"/>
        <v>Periodo 2020-2021</v>
      </c>
      <c r="M99" s="43" t="str">
        <f t="shared" si="63"/>
        <v>Casos</v>
      </c>
      <c r="N99" s="49" t="str">
        <f t="shared" si="64"/>
        <v>Ministerio de Ciencias, Tecnología, Conocimiento e Innovación</v>
      </c>
      <c r="O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Chañaral</v>
      </c>
      <c r="P99" s="68"/>
      <c r="Q99" s="15" t="str">
        <f t="shared" si="65"/>
        <v>Gráfico Evolución</v>
      </c>
      <c r="R99" s="30"/>
      <c r="S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https://analytics.zoho.com/open-view/2395394000008132313?ZOHO_CRITERIA=%22Localiza_CL_Poblacion%22.%22Codcom%22%3D3201</v>
      </c>
      <c r="T99" s="17"/>
      <c r="U99" s="31" t="str">
        <f t="shared" si="66"/>
        <v>#1774B9</v>
      </c>
      <c r="V99" s="32" t="str">
        <f>+Enfermedades_Mundiales[[#This Row],[idcoleccion]]&amp;"-"&amp;Enfermedades_Mundiales[[#This Row],[id]]</f>
        <v>360-0089</v>
      </c>
      <c r="W99" s="21">
        <f>+VLOOKUP(Enfermedades_Mundiales[[#This Row],[Filtro URL]],Estructura!$X$4:$Y$366,2,0)</f>
        <v>36303201</v>
      </c>
      <c r="X99" s="21" t="str">
        <f>+VLOOKUP(Enfermedades_Mundiales[[#This Row],[tema]],Estructura!$A$4:$C$18,3,0)</f>
        <v>T-362</v>
      </c>
      <c r="Y99" s="32" t="str">
        <f>+VLOOKUP(Enfermedades_Mundiales[[#This Row],[contenido]],Estructura!$E$4:$G$18,3,0)</f>
        <v>C-361</v>
      </c>
      <c r="Z99" s="32" t="str">
        <f>+VLOOKUP(Enfermedades_Mundiales[[#This Row],[Filtro Integrado]],Estructura!$M$4:$O$367,3,0)</f>
        <v>FI-363</v>
      </c>
      <c r="AA99" s="32" t="str">
        <f>+VLOOKUP(Enfermedades_Mundiales[[#This Row],[Muestra]],Estructura!$Q$4:$S$194,3,0)</f>
        <v>M-364</v>
      </c>
    </row>
    <row r="100" spans="1:27" ht="30.6" x14ac:dyDescent="0.3">
      <c r="A100" s="61" t="s">
        <v>513</v>
      </c>
      <c r="B100" s="43">
        <f t="shared" si="60"/>
        <v>360</v>
      </c>
      <c r="C100" s="44" t="str">
        <f t="shared" si="61"/>
        <v>Enfermedades Mundiales</v>
      </c>
      <c r="D100" s="44" t="str">
        <f t="shared" si="62"/>
        <v>Salud</v>
      </c>
      <c r="E100" s="64">
        <v>3202</v>
      </c>
      <c r="F100" s="44" t="str">
        <f t="shared" si="53"/>
        <v>Fallecidos</v>
      </c>
      <c r="G100" s="46" t="s">
        <v>408</v>
      </c>
      <c r="H100" s="60" t="s">
        <v>17</v>
      </c>
      <c r="I100" s="58" t="s">
        <v>48</v>
      </c>
      <c r="J100" s="43" t="s">
        <v>407</v>
      </c>
      <c r="K100" s="43" t="str">
        <f t="shared" si="54"/>
        <v>Activos por 1 Millón Habitantes</v>
      </c>
      <c r="L100" s="43" t="str">
        <f t="shared" si="55"/>
        <v>Periodo 2020-2021</v>
      </c>
      <c r="M100" s="43" t="str">
        <f t="shared" si="63"/>
        <v>Casos</v>
      </c>
      <c r="N100" s="49" t="str">
        <f t="shared" si="64"/>
        <v>Ministerio de Ciencias, Tecnología, Conocimiento e Innovación</v>
      </c>
      <c r="O1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Diego de Almagro</v>
      </c>
      <c r="P100" s="68"/>
      <c r="Q100" s="15" t="str">
        <f t="shared" si="65"/>
        <v>Gráfico Evolución</v>
      </c>
      <c r="R100" s="30"/>
      <c r="S1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https://analytics.zoho.com/open-view/2395394000008132313?ZOHO_CRITERIA=%22Localiza_CL_Poblacion%22.%22Codcom%22%3D3202</v>
      </c>
      <c r="T100" s="17"/>
      <c r="U100" s="31" t="str">
        <f t="shared" si="66"/>
        <v>#1774B9</v>
      </c>
      <c r="V100" s="32" t="str">
        <f>+Enfermedades_Mundiales[[#This Row],[idcoleccion]]&amp;"-"&amp;Enfermedades_Mundiales[[#This Row],[id]]</f>
        <v>360-0090</v>
      </c>
      <c r="W100" s="21">
        <f>+VLOOKUP(Enfermedades_Mundiales[[#This Row],[Filtro URL]],Estructura!$X$4:$Y$366,2,0)</f>
        <v>36303202</v>
      </c>
      <c r="X100" s="21" t="str">
        <f>+VLOOKUP(Enfermedades_Mundiales[[#This Row],[tema]],Estructura!$A$4:$C$18,3,0)</f>
        <v>T-362</v>
      </c>
      <c r="Y100" s="32" t="str">
        <f>+VLOOKUP(Enfermedades_Mundiales[[#This Row],[contenido]],Estructura!$E$4:$G$18,3,0)</f>
        <v>C-361</v>
      </c>
      <c r="Z100" s="32" t="str">
        <f>+VLOOKUP(Enfermedades_Mundiales[[#This Row],[Filtro Integrado]],Estructura!$M$4:$O$367,3,0)</f>
        <v>FI-363</v>
      </c>
      <c r="AA100" s="32" t="str">
        <f>+VLOOKUP(Enfermedades_Mundiales[[#This Row],[Muestra]],Estructura!$Q$4:$S$194,3,0)</f>
        <v>M-364</v>
      </c>
    </row>
    <row r="101" spans="1:27" ht="30.6" x14ac:dyDescent="0.3">
      <c r="A101" s="61" t="s">
        <v>514</v>
      </c>
      <c r="B101" s="43">
        <f t="shared" si="60"/>
        <v>360</v>
      </c>
      <c r="C101" s="44" t="str">
        <f t="shared" si="61"/>
        <v>Enfermedades Mundiales</v>
      </c>
      <c r="D101" s="44" t="str">
        <f t="shared" si="62"/>
        <v>Salud</v>
      </c>
      <c r="E101" s="64">
        <v>3301</v>
      </c>
      <c r="F101" s="44" t="str">
        <f t="shared" si="53"/>
        <v>Fallecidos</v>
      </c>
      <c r="G101" s="46" t="s">
        <v>408</v>
      </c>
      <c r="H101" s="60" t="s">
        <v>17</v>
      </c>
      <c r="I101" s="58" t="s">
        <v>49</v>
      </c>
      <c r="J101" s="43" t="s">
        <v>407</v>
      </c>
      <c r="K101" s="43" t="str">
        <f t="shared" si="54"/>
        <v>Activos por 1 Millón Habitantes</v>
      </c>
      <c r="L101" s="43" t="str">
        <f t="shared" si="55"/>
        <v>Periodo 2020-2021</v>
      </c>
      <c r="M101" s="43" t="str">
        <f t="shared" si="63"/>
        <v>Casos</v>
      </c>
      <c r="N101" s="49" t="str">
        <f t="shared" si="64"/>
        <v>Ministerio de Ciencias, Tecnología, Conocimiento e Innovación</v>
      </c>
      <c r="O1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Vallenar</v>
      </c>
      <c r="P101" s="68"/>
      <c r="Q101" s="15" t="str">
        <f t="shared" si="65"/>
        <v>Gráfico Evolución</v>
      </c>
      <c r="R101" s="30"/>
      <c r="S1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https://analytics.zoho.com/open-view/2395394000008132313?ZOHO_CRITERIA=%22Localiza_CL_Poblacion%22.%22Codcom%22%3D3301</v>
      </c>
      <c r="T101" s="17"/>
      <c r="U101" s="31" t="str">
        <f t="shared" si="66"/>
        <v>#1774B9</v>
      </c>
      <c r="V101" s="32" t="str">
        <f>+Enfermedades_Mundiales[[#This Row],[idcoleccion]]&amp;"-"&amp;Enfermedades_Mundiales[[#This Row],[id]]</f>
        <v>360-0091</v>
      </c>
      <c r="W101" s="21">
        <f>+VLOOKUP(Enfermedades_Mundiales[[#This Row],[Filtro URL]],Estructura!$X$4:$Y$366,2,0)</f>
        <v>36303301</v>
      </c>
      <c r="X101" s="21" t="str">
        <f>+VLOOKUP(Enfermedades_Mundiales[[#This Row],[tema]],Estructura!$A$4:$C$18,3,0)</f>
        <v>T-362</v>
      </c>
      <c r="Y101" s="32" t="str">
        <f>+VLOOKUP(Enfermedades_Mundiales[[#This Row],[contenido]],Estructura!$E$4:$G$18,3,0)</f>
        <v>C-361</v>
      </c>
      <c r="Z101" s="32" t="str">
        <f>+VLOOKUP(Enfermedades_Mundiales[[#This Row],[Filtro Integrado]],Estructura!$M$4:$O$367,3,0)</f>
        <v>FI-363</v>
      </c>
      <c r="AA101" s="32" t="str">
        <f>+VLOOKUP(Enfermedades_Mundiales[[#This Row],[Muestra]],Estructura!$Q$4:$S$194,3,0)</f>
        <v>M-364</v>
      </c>
    </row>
    <row r="102" spans="1:27" ht="30.6" x14ac:dyDescent="0.3">
      <c r="A102" s="61" t="s">
        <v>515</v>
      </c>
      <c r="B102" s="43">
        <f t="shared" si="60"/>
        <v>360</v>
      </c>
      <c r="C102" s="44" t="str">
        <f t="shared" si="61"/>
        <v>Enfermedades Mundiales</v>
      </c>
      <c r="D102" s="44" t="str">
        <f t="shared" si="62"/>
        <v>Salud</v>
      </c>
      <c r="E102" s="64">
        <v>3302</v>
      </c>
      <c r="F102" s="44" t="str">
        <f t="shared" si="53"/>
        <v>Fallecidos</v>
      </c>
      <c r="G102" s="46" t="s">
        <v>408</v>
      </c>
      <c r="H102" s="60" t="s">
        <v>17</v>
      </c>
      <c r="I102" s="58" t="s">
        <v>50</v>
      </c>
      <c r="J102" s="43" t="s">
        <v>407</v>
      </c>
      <c r="K102" s="43" t="str">
        <f t="shared" si="54"/>
        <v>Activos por 1 Millón Habitantes</v>
      </c>
      <c r="L102" s="43" t="str">
        <f t="shared" si="55"/>
        <v>Periodo 2020-2021</v>
      </c>
      <c r="M102" s="43" t="str">
        <f t="shared" si="63"/>
        <v>Casos</v>
      </c>
      <c r="N102" s="49" t="str">
        <f t="shared" si="64"/>
        <v>Ministerio de Ciencias, Tecnología, Conocimiento e Innovación</v>
      </c>
      <c r="O1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Alto del Carmen</v>
      </c>
      <c r="P102" s="68"/>
      <c r="Q102" s="15" t="str">
        <f t="shared" si="65"/>
        <v>Gráfico Evolución</v>
      </c>
      <c r="R102" s="30"/>
      <c r="S1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https://analytics.zoho.com/open-view/2395394000008132313?ZOHO_CRITERIA=%22Localiza_CL_Poblacion%22.%22Codcom%22%3D3302</v>
      </c>
      <c r="T102" s="17"/>
      <c r="U102" s="31" t="str">
        <f t="shared" si="66"/>
        <v>#1774B9</v>
      </c>
      <c r="V102" s="32" t="str">
        <f>+Enfermedades_Mundiales[[#This Row],[idcoleccion]]&amp;"-"&amp;Enfermedades_Mundiales[[#This Row],[id]]</f>
        <v>360-0092</v>
      </c>
      <c r="W102" s="21">
        <f>+VLOOKUP(Enfermedades_Mundiales[[#This Row],[Filtro URL]],Estructura!$X$4:$Y$366,2,0)</f>
        <v>36303302</v>
      </c>
      <c r="X102" s="21" t="str">
        <f>+VLOOKUP(Enfermedades_Mundiales[[#This Row],[tema]],Estructura!$A$4:$C$18,3,0)</f>
        <v>T-362</v>
      </c>
      <c r="Y102" s="32" t="str">
        <f>+VLOOKUP(Enfermedades_Mundiales[[#This Row],[contenido]],Estructura!$E$4:$G$18,3,0)</f>
        <v>C-361</v>
      </c>
      <c r="Z102" s="32" t="str">
        <f>+VLOOKUP(Enfermedades_Mundiales[[#This Row],[Filtro Integrado]],Estructura!$M$4:$O$367,3,0)</f>
        <v>FI-363</v>
      </c>
      <c r="AA102" s="32" t="str">
        <f>+VLOOKUP(Enfermedades_Mundiales[[#This Row],[Muestra]],Estructura!$Q$4:$S$194,3,0)</f>
        <v>M-364</v>
      </c>
    </row>
    <row r="103" spans="1:27" ht="30.6" x14ac:dyDescent="0.3">
      <c r="A103" s="61" t="s">
        <v>516</v>
      </c>
      <c r="B103" s="43">
        <f t="shared" si="60"/>
        <v>360</v>
      </c>
      <c r="C103" s="44" t="str">
        <f t="shared" si="61"/>
        <v>Enfermedades Mundiales</v>
      </c>
      <c r="D103" s="44" t="str">
        <f t="shared" si="62"/>
        <v>Salud</v>
      </c>
      <c r="E103" s="64">
        <v>3303</v>
      </c>
      <c r="F103" s="44" t="str">
        <f t="shared" si="53"/>
        <v>Fallecidos</v>
      </c>
      <c r="G103" s="46" t="s">
        <v>408</v>
      </c>
      <c r="H103" s="60" t="s">
        <v>17</v>
      </c>
      <c r="I103" s="58" t="s">
        <v>51</v>
      </c>
      <c r="J103" s="43" t="s">
        <v>407</v>
      </c>
      <c r="K103" s="43" t="str">
        <f t="shared" si="54"/>
        <v>Activos por 1 Millón Habitantes</v>
      </c>
      <c r="L103" s="43" t="str">
        <f t="shared" si="55"/>
        <v>Periodo 2020-2021</v>
      </c>
      <c r="M103" s="43" t="str">
        <f t="shared" si="63"/>
        <v>Casos</v>
      </c>
      <c r="N103" s="49" t="str">
        <f t="shared" si="64"/>
        <v>Ministerio de Ciencias, Tecnología, Conocimiento e Innovación</v>
      </c>
      <c r="O1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Freirina</v>
      </c>
      <c r="P103" s="68"/>
      <c r="Q103" s="15" t="str">
        <f t="shared" si="65"/>
        <v>Gráfico Evolución</v>
      </c>
      <c r="R103" s="30"/>
      <c r="S1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https://analytics.zoho.com/open-view/2395394000008132313?ZOHO_CRITERIA=%22Localiza_CL_Poblacion%22.%22Codcom%22%3D3303</v>
      </c>
      <c r="T103" s="17"/>
      <c r="U103" s="31" t="str">
        <f t="shared" si="66"/>
        <v>#1774B9</v>
      </c>
      <c r="V103" s="32" t="str">
        <f>+Enfermedades_Mundiales[[#This Row],[idcoleccion]]&amp;"-"&amp;Enfermedades_Mundiales[[#This Row],[id]]</f>
        <v>360-0093</v>
      </c>
      <c r="W103" s="21">
        <f>+VLOOKUP(Enfermedades_Mundiales[[#This Row],[Filtro URL]],Estructura!$X$4:$Y$366,2,0)</f>
        <v>36303303</v>
      </c>
      <c r="X103" s="21" t="str">
        <f>+VLOOKUP(Enfermedades_Mundiales[[#This Row],[tema]],Estructura!$A$4:$C$18,3,0)</f>
        <v>T-362</v>
      </c>
      <c r="Y103" s="32" t="str">
        <f>+VLOOKUP(Enfermedades_Mundiales[[#This Row],[contenido]],Estructura!$E$4:$G$18,3,0)</f>
        <v>C-361</v>
      </c>
      <c r="Z103" s="32" t="str">
        <f>+VLOOKUP(Enfermedades_Mundiales[[#This Row],[Filtro Integrado]],Estructura!$M$4:$O$367,3,0)</f>
        <v>FI-363</v>
      </c>
      <c r="AA103" s="32" t="str">
        <f>+VLOOKUP(Enfermedades_Mundiales[[#This Row],[Muestra]],Estructura!$Q$4:$S$194,3,0)</f>
        <v>M-364</v>
      </c>
    </row>
    <row r="104" spans="1:27" ht="30.6" x14ac:dyDescent="0.3">
      <c r="A104" s="61" t="s">
        <v>517</v>
      </c>
      <c r="B104" s="43">
        <f t="shared" si="60"/>
        <v>360</v>
      </c>
      <c r="C104" s="44" t="str">
        <f t="shared" si="61"/>
        <v>Enfermedades Mundiales</v>
      </c>
      <c r="D104" s="44" t="str">
        <f t="shared" si="62"/>
        <v>Salud</v>
      </c>
      <c r="E104" s="64">
        <v>3304</v>
      </c>
      <c r="F104" s="44" t="str">
        <f t="shared" si="53"/>
        <v>Fallecidos</v>
      </c>
      <c r="G104" s="46" t="s">
        <v>408</v>
      </c>
      <c r="H104" s="60" t="s">
        <v>17</v>
      </c>
      <c r="I104" s="58" t="s">
        <v>52</v>
      </c>
      <c r="J104" s="43" t="s">
        <v>407</v>
      </c>
      <c r="K104" s="43" t="str">
        <f t="shared" si="54"/>
        <v>Activos por 1 Millón Habitantes</v>
      </c>
      <c r="L104" s="43" t="str">
        <f t="shared" si="55"/>
        <v>Periodo 2020-2021</v>
      </c>
      <c r="M104" s="43" t="str">
        <f t="shared" si="63"/>
        <v>Casos</v>
      </c>
      <c r="N104" s="49" t="str">
        <f t="shared" si="64"/>
        <v>Ministerio de Ciencias, Tecnología, Conocimiento e Innovación</v>
      </c>
      <c r="O1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Huasco</v>
      </c>
      <c r="P104" s="68"/>
      <c r="Q104" s="15" t="str">
        <f t="shared" si="65"/>
        <v>Gráfico Evolución</v>
      </c>
      <c r="R104" s="30"/>
      <c r="S1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https://analytics.zoho.com/open-view/2395394000008132313?ZOHO_CRITERIA=%22Localiza_CL_Poblacion%22.%22Codcom%22%3D3304</v>
      </c>
      <c r="T104" s="17"/>
      <c r="U104" s="31" t="str">
        <f t="shared" si="66"/>
        <v>#1774B9</v>
      </c>
      <c r="V104" s="32" t="str">
        <f>+Enfermedades_Mundiales[[#This Row],[idcoleccion]]&amp;"-"&amp;Enfermedades_Mundiales[[#This Row],[id]]</f>
        <v>360-0094</v>
      </c>
      <c r="W104" s="21">
        <f>+VLOOKUP(Enfermedades_Mundiales[[#This Row],[Filtro URL]],Estructura!$X$4:$Y$366,2,0)</f>
        <v>36303304</v>
      </c>
      <c r="X104" s="21" t="str">
        <f>+VLOOKUP(Enfermedades_Mundiales[[#This Row],[tema]],Estructura!$A$4:$C$18,3,0)</f>
        <v>T-362</v>
      </c>
      <c r="Y104" s="32" t="str">
        <f>+VLOOKUP(Enfermedades_Mundiales[[#This Row],[contenido]],Estructura!$E$4:$G$18,3,0)</f>
        <v>C-361</v>
      </c>
      <c r="Z104" s="32" t="str">
        <f>+VLOOKUP(Enfermedades_Mundiales[[#This Row],[Filtro Integrado]],Estructura!$M$4:$O$367,3,0)</f>
        <v>FI-363</v>
      </c>
      <c r="AA104" s="32" t="str">
        <f>+VLOOKUP(Enfermedades_Mundiales[[#This Row],[Muestra]],Estructura!$Q$4:$S$194,3,0)</f>
        <v>M-364</v>
      </c>
    </row>
    <row r="105" spans="1:27" ht="30.6" x14ac:dyDescent="0.3">
      <c r="A105" s="61" t="s">
        <v>518</v>
      </c>
      <c r="B105" s="43">
        <f t="shared" si="60"/>
        <v>360</v>
      </c>
      <c r="C105" s="44" t="str">
        <f t="shared" si="61"/>
        <v>Enfermedades Mundiales</v>
      </c>
      <c r="D105" s="44" t="str">
        <f t="shared" si="62"/>
        <v>Salud</v>
      </c>
      <c r="E105" s="64">
        <v>4101</v>
      </c>
      <c r="F105" s="44" t="str">
        <f t="shared" si="53"/>
        <v>Fallecidos</v>
      </c>
      <c r="G105" s="46" t="s">
        <v>408</v>
      </c>
      <c r="H105" s="60" t="s">
        <v>17</v>
      </c>
      <c r="I105" s="58" t="s">
        <v>53</v>
      </c>
      <c r="J105" s="43" t="s">
        <v>407</v>
      </c>
      <c r="K105" s="43" t="str">
        <f t="shared" si="54"/>
        <v>Activos por 1 Millón Habitantes</v>
      </c>
      <c r="L105" s="43" t="str">
        <f t="shared" si="55"/>
        <v>Periodo 2020-2021</v>
      </c>
      <c r="M105" s="43" t="str">
        <f t="shared" si="63"/>
        <v>Casos</v>
      </c>
      <c r="N105" s="49" t="str">
        <f t="shared" si="64"/>
        <v>Ministerio de Ciencias, Tecnología, Conocimiento e Innovación</v>
      </c>
      <c r="O1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Serena</v>
      </c>
      <c r="P105" s="68"/>
      <c r="Q105" s="15" t="str">
        <f t="shared" si="65"/>
        <v>Gráfico Evolución</v>
      </c>
      <c r="R105" s="30"/>
      <c r="S1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https://analytics.zoho.com/open-view/2395394000008132313?ZOHO_CRITERIA=%22Localiza_CL_Poblacion%22.%22Codcom%22%3D4101</v>
      </c>
      <c r="T105" s="17"/>
      <c r="U105" s="31" t="str">
        <f t="shared" si="66"/>
        <v>#1774B9</v>
      </c>
      <c r="V105" s="32" t="str">
        <f>+Enfermedades_Mundiales[[#This Row],[idcoleccion]]&amp;"-"&amp;Enfermedades_Mundiales[[#This Row],[id]]</f>
        <v>360-0095</v>
      </c>
      <c r="W105" s="21">
        <f>+VLOOKUP(Enfermedades_Mundiales[[#This Row],[Filtro URL]],Estructura!$X$4:$Y$366,2,0)</f>
        <v>36304101</v>
      </c>
      <c r="X105" s="21" t="str">
        <f>+VLOOKUP(Enfermedades_Mundiales[[#This Row],[tema]],Estructura!$A$4:$C$18,3,0)</f>
        <v>T-362</v>
      </c>
      <c r="Y105" s="32" t="str">
        <f>+VLOOKUP(Enfermedades_Mundiales[[#This Row],[contenido]],Estructura!$E$4:$G$18,3,0)</f>
        <v>C-361</v>
      </c>
      <c r="Z105" s="32" t="str">
        <f>+VLOOKUP(Enfermedades_Mundiales[[#This Row],[Filtro Integrado]],Estructura!$M$4:$O$367,3,0)</f>
        <v>FI-363</v>
      </c>
      <c r="AA105" s="32" t="str">
        <f>+VLOOKUP(Enfermedades_Mundiales[[#This Row],[Muestra]],Estructura!$Q$4:$S$194,3,0)</f>
        <v>M-364</v>
      </c>
    </row>
    <row r="106" spans="1:27" ht="30.6" x14ac:dyDescent="0.3">
      <c r="A106" s="61" t="s">
        <v>519</v>
      </c>
      <c r="B106" s="43">
        <f t="shared" si="60"/>
        <v>360</v>
      </c>
      <c r="C106" s="44" t="str">
        <f t="shared" si="61"/>
        <v>Enfermedades Mundiales</v>
      </c>
      <c r="D106" s="44" t="str">
        <f t="shared" si="62"/>
        <v>Salud</v>
      </c>
      <c r="E106" s="64">
        <v>4102</v>
      </c>
      <c r="F106" s="44" t="str">
        <f t="shared" si="53"/>
        <v>Fallecidos</v>
      </c>
      <c r="G106" s="46" t="s">
        <v>408</v>
      </c>
      <c r="H106" s="60" t="s">
        <v>17</v>
      </c>
      <c r="I106" s="58" t="s">
        <v>25</v>
      </c>
      <c r="J106" s="43" t="s">
        <v>407</v>
      </c>
      <c r="K106" s="43" t="str">
        <f t="shared" si="54"/>
        <v>Activos por 1 Millón Habitantes</v>
      </c>
      <c r="L106" s="43" t="str">
        <f t="shared" si="55"/>
        <v>Periodo 2020-2021</v>
      </c>
      <c r="M106" s="43" t="str">
        <f t="shared" si="63"/>
        <v>Casos</v>
      </c>
      <c r="N106" s="49" t="str">
        <f t="shared" si="64"/>
        <v>Ministerio de Ciencias, Tecnología, Conocimiento e Innovación</v>
      </c>
      <c r="O1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Coquimbo</v>
      </c>
      <c r="P106" s="68"/>
      <c r="Q106" s="15" t="str">
        <f t="shared" si="65"/>
        <v>Gráfico Evolución</v>
      </c>
      <c r="R106" s="30"/>
      <c r="S1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https://analytics.zoho.com/open-view/2395394000008132313?ZOHO_CRITERIA=%22Localiza_CL_Poblacion%22.%22Codcom%22%3D4102</v>
      </c>
      <c r="T106" s="17"/>
      <c r="U106" s="31" t="str">
        <f t="shared" si="66"/>
        <v>#1774B9</v>
      </c>
      <c r="V106" s="32" t="str">
        <f>+Enfermedades_Mundiales[[#This Row],[idcoleccion]]&amp;"-"&amp;Enfermedades_Mundiales[[#This Row],[id]]</f>
        <v>360-0096</v>
      </c>
      <c r="W106" s="21">
        <f>+VLOOKUP(Enfermedades_Mundiales[[#This Row],[Filtro URL]],Estructura!$X$4:$Y$366,2,0)</f>
        <v>36304102</v>
      </c>
      <c r="X106" s="21" t="str">
        <f>+VLOOKUP(Enfermedades_Mundiales[[#This Row],[tema]],Estructura!$A$4:$C$18,3,0)</f>
        <v>T-362</v>
      </c>
      <c r="Y106" s="32" t="str">
        <f>+VLOOKUP(Enfermedades_Mundiales[[#This Row],[contenido]],Estructura!$E$4:$G$18,3,0)</f>
        <v>C-361</v>
      </c>
      <c r="Z106" s="32" t="str">
        <f>+VLOOKUP(Enfermedades_Mundiales[[#This Row],[Filtro Integrado]],Estructura!$M$4:$O$367,3,0)</f>
        <v>FI-363</v>
      </c>
      <c r="AA106" s="32" t="str">
        <f>+VLOOKUP(Enfermedades_Mundiales[[#This Row],[Muestra]],Estructura!$Q$4:$S$194,3,0)</f>
        <v>M-364</v>
      </c>
    </row>
    <row r="107" spans="1:27" ht="30.6" x14ac:dyDescent="0.3">
      <c r="A107" s="61" t="s">
        <v>520</v>
      </c>
      <c r="B107" s="43">
        <f t="shared" si="60"/>
        <v>360</v>
      </c>
      <c r="C107" s="44" t="str">
        <f t="shared" si="61"/>
        <v>Enfermedades Mundiales</v>
      </c>
      <c r="D107" s="44" t="str">
        <f t="shared" si="62"/>
        <v>Salud</v>
      </c>
      <c r="E107" s="64">
        <v>4103</v>
      </c>
      <c r="F107" s="44" t="str">
        <f t="shared" si="53"/>
        <v>Fallecidos</v>
      </c>
      <c r="G107" s="46" t="s">
        <v>408</v>
      </c>
      <c r="H107" s="60" t="s">
        <v>17</v>
      </c>
      <c r="I107" s="58" t="s">
        <v>54</v>
      </c>
      <c r="J107" s="43" t="s">
        <v>407</v>
      </c>
      <c r="K107" s="43" t="str">
        <f t="shared" si="54"/>
        <v>Activos por 1 Millón Habitantes</v>
      </c>
      <c r="L107" s="43" t="str">
        <f t="shared" si="55"/>
        <v>Periodo 2020-2021</v>
      </c>
      <c r="M107" s="43" t="str">
        <f t="shared" si="63"/>
        <v>Casos</v>
      </c>
      <c r="N107" s="49" t="str">
        <f t="shared" si="64"/>
        <v>Ministerio de Ciencias, Tecnología, Conocimiento e Innovación</v>
      </c>
      <c r="O1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Andacollo</v>
      </c>
      <c r="P107" s="68"/>
      <c r="Q107" s="15" t="str">
        <f t="shared" si="65"/>
        <v>Gráfico Evolución</v>
      </c>
      <c r="R107" s="30"/>
      <c r="S1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https://analytics.zoho.com/open-view/2395394000008132313?ZOHO_CRITERIA=%22Localiza_CL_Poblacion%22.%22Codcom%22%3D4103</v>
      </c>
      <c r="T107" s="17"/>
      <c r="U107" s="31" t="str">
        <f t="shared" si="66"/>
        <v>#1774B9</v>
      </c>
      <c r="V107" s="32" t="str">
        <f>+Enfermedades_Mundiales[[#This Row],[idcoleccion]]&amp;"-"&amp;Enfermedades_Mundiales[[#This Row],[id]]</f>
        <v>360-0097</v>
      </c>
      <c r="W107" s="21">
        <f>+VLOOKUP(Enfermedades_Mundiales[[#This Row],[Filtro URL]],Estructura!$X$4:$Y$366,2,0)</f>
        <v>36304103</v>
      </c>
      <c r="X107" s="21" t="str">
        <f>+VLOOKUP(Enfermedades_Mundiales[[#This Row],[tema]],Estructura!$A$4:$C$18,3,0)</f>
        <v>T-362</v>
      </c>
      <c r="Y107" s="32" t="str">
        <f>+VLOOKUP(Enfermedades_Mundiales[[#This Row],[contenido]],Estructura!$E$4:$G$18,3,0)</f>
        <v>C-361</v>
      </c>
      <c r="Z107" s="32" t="str">
        <f>+VLOOKUP(Enfermedades_Mundiales[[#This Row],[Filtro Integrado]],Estructura!$M$4:$O$367,3,0)</f>
        <v>FI-363</v>
      </c>
      <c r="AA107" s="32" t="str">
        <f>+VLOOKUP(Enfermedades_Mundiales[[#This Row],[Muestra]],Estructura!$Q$4:$S$194,3,0)</f>
        <v>M-364</v>
      </c>
    </row>
    <row r="108" spans="1:27" ht="30.6" x14ac:dyDescent="0.3">
      <c r="A108" s="61" t="s">
        <v>521</v>
      </c>
      <c r="B108" s="43">
        <f t="shared" si="60"/>
        <v>360</v>
      </c>
      <c r="C108" s="44" t="str">
        <f t="shared" si="61"/>
        <v>Enfermedades Mundiales</v>
      </c>
      <c r="D108" s="44" t="str">
        <f t="shared" si="62"/>
        <v>Salud</v>
      </c>
      <c r="E108" s="64">
        <v>4104</v>
      </c>
      <c r="F108" s="44" t="str">
        <f t="shared" si="53"/>
        <v>Fallecidos</v>
      </c>
      <c r="G108" s="46" t="s">
        <v>408</v>
      </c>
      <c r="H108" s="60" t="s">
        <v>17</v>
      </c>
      <c r="I108" s="58" t="s">
        <v>55</v>
      </c>
      <c r="J108" s="43" t="s">
        <v>407</v>
      </c>
      <c r="K108" s="43" t="str">
        <f t="shared" si="54"/>
        <v>Activos por 1 Millón Habitantes</v>
      </c>
      <c r="L108" s="43" t="str">
        <f t="shared" si="55"/>
        <v>Periodo 2020-2021</v>
      </c>
      <c r="M108" s="43" t="str">
        <f t="shared" si="63"/>
        <v>Casos</v>
      </c>
      <c r="N108" s="49" t="str">
        <f t="shared" si="64"/>
        <v>Ministerio de Ciencias, Tecnología, Conocimiento e Innovación</v>
      </c>
      <c r="O1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Higuera</v>
      </c>
      <c r="P108" s="68"/>
      <c r="Q108" s="15" t="str">
        <f t="shared" si="65"/>
        <v>Gráfico Evolución</v>
      </c>
      <c r="R108" s="30"/>
      <c r="S1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https://analytics.zoho.com/open-view/2395394000008132313?ZOHO_CRITERIA=%22Localiza_CL_Poblacion%22.%22Codcom%22%3D4104</v>
      </c>
      <c r="T108" s="17"/>
      <c r="U108" s="31" t="str">
        <f t="shared" si="66"/>
        <v>#1774B9</v>
      </c>
      <c r="V108" s="32" t="str">
        <f>+Enfermedades_Mundiales[[#This Row],[idcoleccion]]&amp;"-"&amp;Enfermedades_Mundiales[[#This Row],[id]]</f>
        <v>360-0098</v>
      </c>
      <c r="W108" s="21">
        <f>+VLOOKUP(Enfermedades_Mundiales[[#This Row],[Filtro URL]],Estructura!$X$4:$Y$366,2,0)</f>
        <v>36304104</v>
      </c>
      <c r="X108" s="21" t="str">
        <f>+VLOOKUP(Enfermedades_Mundiales[[#This Row],[tema]],Estructura!$A$4:$C$18,3,0)</f>
        <v>T-362</v>
      </c>
      <c r="Y108" s="32" t="str">
        <f>+VLOOKUP(Enfermedades_Mundiales[[#This Row],[contenido]],Estructura!$E$4:$G$18,3,0)</f>
        <v>C-361</v>
      </c>
      <c r="Z108" s="32" t="str">
        <f>+VLOOKUP(Enfermedades_Mundiales[[#This Row],[Filtro Integrado]],Estructura!$M$4:$O$367,3,0)</f>
        <v>FI-363</v>
      </c>
      <c r="AA108" s="32" t="str">
        <f>+VLOOKUP(Enfermedades_Mundiales[[#This Row],[Muestra]],Estructura!$Q$4:$S$194,3,0)</f>
        <v>M-364</v>
      </c>
    </row>
    <row r="109" spans="1:27" ht="30.6" x14ac:dyDescent="0.3">
      <c r="A109" s="61" t="s">
        <v>522</v>
      </c>
      <c r="B109" s="43">
        <f t="shared" si="60"/>
        <v>360</v>
      </c>
      <c r="C109" s="44" t="str">
        <f t="shared" si="61"/>
        <v>Enfermedades Mundiales</v>
      </c>
      <c r="D109" s="44" t="str">
        <f t="shared" si="62"/>
        <v>Salud</v>
      </c>
      <c r="E109" s="64">
        <v>4105</v>
      </c>
      <c r="F109" s="44" t="str">
        <f t="shared" si="53"/>
        <v>Fallecidos</v>
      </c>
      <c r="G109" s="46" t="s">
        <v>408</v>
      </c>
      <c r="H109" s="60" t="s">
        <v>17</v>
      </c>
      <c r="I109" s="58" t="s">
        <v>56</v>
      </c>
      <c r="J109" s="43" t="s">
        <v>407</v>
      </c>
      <c r="K109" s="43" t="str">
        <f t="shared" si="54"/>
        <v>Activos por 1 Millón Habitantes</v>
      </c>
      <c r="L109" s="43" t="str">
        <f t="shared" si="55"/>
        <v>Periodo 2020-2021</v>
      </c>
      <c r="M109" s="43" t="str">
        <f t="shared" si="63"/>
        <v>Casos</v>
      </c>
      <c r="N109" s="49" t="str">
        <f t="shared" si="64"/>
        <v>Ministerio de Ciencias, Tecnología, Conocimiento e Innovación</v>
      </c>
      <c r="O1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Paiguano</v>
      </c>
      <c r="P109" s="68"/>
      <c r="Q109" s="15" t="str">
        <f t="shared" si="65"/>
        <v>Gráfico Evolución</v>
      </c>
      <c r="R109" s="30"/>
      <c r="S1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https://analytics.zoho.com/open-view/2395394000008132313?ZOHO_CRITERIA=%22Localiza_CL_Poblacion%22.%22Codcom%22%3D4105</v>
      </c>
      <c r="T109" s="17"/>
      <c r="U109" s="31" t="str">
        <f t="shared" si="66"/>
        <v>#1774B9</v>
      </c>
      <c r="V109" s="32" t="str">
        <f>+Enfermedades_Mundiales[[#This Row],[idcoleccion]]&amp;"-"&amp;Enfermedades_Mundiales[[#This Row],[id]]</f>
        <v>360-0099</v>
      </c>
      <c r="W109" s="21">
        <f>+VLOOKUP(Enfermedades_Mundiales[[#This Row],[Filtro URL]],Estructura!$X$4:$Y$366,2,0)</f>
        <v>36304105</v>
      </c>
      <c r="X109" s="21" t="str">
        <f>+VLOOKUP(Enfermedades_Mundiales[[#This Row],[tema]],Estructura!$A$4:$C$18,3,0)</f>
        <v>T-362</v>
      </c>
      <c r="Y109" s="32" t="str">
        <f>+VLOOKUP(Enfermedades_Mundiales[[#This Row],[contenido]],Estructura!$E$4:$G$18,3,0)</f>
        <v>C-361</v>
      </c>
      <c r="Z109" s="32" t="str">
        <f>+VLOOKUP(Enfermedades_Mundiales[[#This Row],[Filtro Integrado]],Estructura!$M$4:$O$367,3,0)</f>
        <v>FI-363</v>
      </c>
      <c r="AA109" s="32" t="str">
        <f>+VLOOKUP(Enfermedades_Mundiales[[#This Row],[Muestra]],Estructura!$Q$4:$S$194,3,0)</f>
        <v>M-364</v>
      </c>
    </row>
    <row r="110" spans="1:27" ht="30.6" x14ac:dyDescent="0.3">
      <c r="A110" s="61" t="s">
        <v>523</v>
      </c>
      <c r="B110" s="43">
        <f t="shared" si="60"/>
        <v>360</v>
      </c>
      <c r="C110" s="44" t="str">
        <f t="shared" si="61"/>
        <v>Enfermedades Mundiales</v>
      </c>
      <c r="D110" s="44" t="str">
        <f t="shared" si="62"/>
        <v>Salud</v>
      </c>
      <c r="E110" s="64">
        <v>4106</v>
      </c>
      <c r="F110" s="44" t="str">
        <f t="shared" si="53"/>
        <v>Fallecidos</v>
      </c>
      <c r="G110" s="46" t="s">
        <v>408</v>
      </c>
      <c r="H110" s="60" t="s">
        <v>17</v>
      </c>
      <c r="I110" s="58" t="s">
        <v>57</v>
      </c>
      <c r="J110" s="43" t="s">
        <v>407</v>
      </c>
      <c r="K110" s="43" t="str">
        <f t="shared" si="54"/>
        <v>Activos por 1 Millón Habitantes</v>
      </c>
      <c r="L110" s="43" t="str">
        <f t="shared" si="55"/>
        <v>Periodo 2020-2021</v>
      </c>
      <c r="M110" s="43" t="str">
        <f t="shared" si="63"/>
        <v>Casos</v>
      </c>
      <c r="N110" s="49" t="str">
        <f t="shared" si="64"/>
        <v>Ministerio de Ciencias, Tecnología, Conocimiento e Innovación</v>
      </c>
      <c r="O1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Vicuña</v>
      </c>
      <c r="P110" s="68"/>
      <c r="Q110" s="15" t="str">
        <f t="shared" si="65"/>
        <v>Gráfico Evolución</v>
      </c>
      <c r="R110" s="30"/>
      <c r="S1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https://analytics.zoho.com/open-view/2395394000008132313?ZOHO_CRITERIA=%22Localiza_CL_Poblacion%22.%22Codcom%22%3D4106</v>
      </c>
      <c r="T110" s="17"/>
      <c r="U110" s="31" t="str">
        <f t="shared" si="66"/>
        <v>#1774B9</v>
      </c>
      <c r="V110" s="32" t="str">
        <f>+Enfermedades_Mundiales[[#This Row],[idcoleccion]]&amp;"-"&amp;Enfermedades_Mundiales[[#This Row],[id]]</f>
        <v>360-0100</v>
      </c>
      <c r="W110" s="21">
        <f>+VLOOKUP(Enfermedades_Mundiales[[#This Row],[Filtro URL]],Estructura!$X$4:$Y$366,2,0)</f>
        <v>36304106</v>
      </c>
      <c r="X110" s="21" t="str">
        <f>+VLOOKUP(Enfermedades_Mundiales[[#This Row],[tema]],Estructura!$A$4:$C$18,3,0)</f>
        <v>T-362</v>
      </c>
      <c r="Y110" s="32" t="str">
        <f>+VLOOKUP(Enfermedades_Mundiales[[#This Row],[contenido]],Estructura!$E$4:$G$18,3,0)</f>
        <v>C-361</v>
      </c>
      <c r="Z110" s="32" t="str">
        <f>+VLOOKUP(Enfermedades_Mundiales[[#This Row],[Filtro Integrado]],Estructura!$M$4:$O$367,3,0)</f>
        <v>FI-363</v>
      </c>
      <c r="AA110" s="32" t="str">
        <f>+VLOOKUP(Enfermedades_Mundiales[[#This Row],[Muestra]],Estructura!$Q$4:$S$194,3,0)</f>
        <v>M-364</v>
      </c>
    </row>
    <row r="111" spans="1:27" ht="30.6" x14ac:dyDescent="0.3">
      <c r="A111" s="61" t="s">
        <v>524</v>
      </c>
      <c r="B111" s="43">
        <f t="shared" si="60"/>
        <v>360</v>
      </c>
      <c r="C111" s="44" t="str">
        <f t="shared" si="61"/>
        <v>Enfermedades Mundiales</v>
      </c>
      <c r="D111" s="44" t="str">
        <f t="shared" si="62"/>
        <v>Salud</v>
      </c>
      <c r="E111" s="64">
        <v>4201</v>
      </c>
      <c r="F111" s="44" t="str">
        <f t="shared" si="53"/>
        <v>Fallecidos</v>
      </c>
      <c r="G111" s="46" t="s">
        <v>408</v>
      </c>
      <c r="H111" s="60" t="s">
        <v>17</v>
      </c>
      <c r="I111" s="58" t="s">
        <v>58</v>
      </c>
      <c r="J111" s="43" t="s">
        <v>407</v>
      </c>
      <c r="K111" s="43" t="str">
        <f t="shared" si="54"/>
        <v>Activos por 1 Millón Habitantes</v>
      </c>
      <c r="L111" s="43" t="str">
        <f t="shared" si="55"/>
        <v>Periodo 2020-2021</v>
      </c>
      <c r="M111" s="43" t="str">
        <f t="shared" si="63"/>
        <v>Casos</v>
      </c>
      <c r="N111" s="49" t="str">
        <f t="shared" si="64"/>
        <v>Ministerio de Ciencias, Tecnología, Conocimiento e Innovación</v>
      </c>
      <c r="O1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Illapel</v>
      </c>
      <c r="P111" s="68"/>
      <c r="Q111" s="15" t="str">
        <f t="shared" si="65"/>
        <v>Gráfico Evolución</v>
      </c>
      <c r="R111" s="30"/>
      <c r="S1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https://analytics.zoho.com/open-view/2395394000008132313?ZOHO_CRITERIA=%22Localiza_CL_Poblacion%22.%22Codcom%22%3D4201</v>
      </c>
      <c r="T111" s="17"/>
      <c r="U111" s="31" t="str">
        <f t="shared" si="66"/>
        <v>#1774B9</v>
      </c>
      <c r="V111" s="32" t="str">
        <f>+Enfermedades_Mundiales[[#This Row],[idcoleccion]]&amp;"-"&amp;Enfermedades_Mundiales[[#This Row],[id]]</f>
        <v>360-0101</v>
      </c>
      <c r="W111" s="21">
        <f>+VLOOKUP(Enfermedades_Mundiales[[#This Row],[Filtro URL]],Estructura!$X$4:$Y$366,2,0)</f>
        <v>36304201</v>
      </c>
      <c r="X111" s="21" t="str">
        <f>+VLOOKUP(Enfermedades_Mundiales[[#This Row],[tema]],Estructura!$A$4:$C$18,3,0)</f>
        <v>T-362</v>
      </c>
      <c r="Y111" s="32" t="str">
        <f>+VLOOKUP(Enfermedades_Mundiales[[#This Row],[contenido]],Estructura!$E$4:$G$18,3,0)</f>
        <v>C-361</v>
      </c>
      <c r="Z111" s="32" t="str">
        <f>+VLOOKUP(Enfermedades_Mundiales[[#This Row],[Filtro Integrado]],Estructura!$M$4:$O$367,3,0)</f>
        <v>FI-363</v>
      </c>
      <c r="AA111" s="32" t="str">
        <f>+VLOOKUP(Enfermedades_Mundiales[[#This Row],[Muestra]],Estructura!$Q$4:$S$194,3,0)</f>
        <v>M-364</v>
      </c>
    </row>
    <row r="112" spans="1:27" ht="30.6" x14ac:dyDescent="0.3">
      <c r="A112" s="61" t="s">
        <v>525</v>
      </c>
      <c r="B112" s="43">
        <f t="shared" si="60"/>
        <v>360</v>
      </c>
      <c r="C112" s="44" t="str">
        <f t="shared" si="61"/>
        <v>Enfermedades Mundiales</v>
      </c>
      <c r="D112" s="44" t="str">
        <f t="shared" si="62"/>
        <v>Salud</v>
      </c>
      <c r="E112" s="64">
        <v>4202</v>
      </c>
      <c r="F112" s="44" t="str">
        <f t="shared" si="53"/>
        <v>Fallecidos</v>
      </c>
      <c r="G112" s="46" t="s">
        <v>408</v>
      </c>
      <c r="H112" s="60" t="s">
        <v>17</v>
      </c>
      <c r="I112" s="58" t="s">
        <v>59</v>
      </c>
      <c r="J112" s="43" t="s">
        <v>407</v>
      </c>
      <c r="K112" s="43" t="str">
        <f t="shared" si="54"/>
        <v>Activos por 1 Millón Habitantes</v>
      </c>
      <c r="L112" s="43" t="str">
        <f t="shared" si="55"/>
        <v>Periodo 2020-2021</v>
      </c>
      <c r="M112" s="43" t="str">
        <f t="shared" si="63"/>
        <v>Casos</v>
      </c>
      <c r="N112" s="49" t="str">
        <f t="shared" si="64"/>
        <v>Ministerio de Ciencias, Tecnología, Conocimiento e Innovación</v>
      </c>
      <c r="O1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Canela</v>
      </c>
      <c r="P112" s="68"/>
      <c r="Q112" s="15" t="str">
        <f t="shared" si="65"/>
        <v>Gráfico Evolución</v>
      </c>
      <c r="R112" s="30"/>
      <c r="S1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https://analytics.zoho.com/open-view/2395394000008132313?ZOHO_CRITERIA=%22Localiza_CL_Poblacion%22.%22Codcom%22%3D4202</v>
      </c>
      <c r="T112" s="17"/>
      <c r="U112" s="31" t="str">
        <f t="shared" si="66"/>
        <v>#1774B9</v>
      </c>
      <c r="V112" s="32" t="str">
        <f>+Enfermedades_Mundiales[[#This Row],[idcoleccion]]&amp;"-"&amp;Enfermedades_Mundiales[[#This Row],[id]]</f>
        <v>360-0102</v>
      </c>
      <c r="W112" s="21">
        <f>+VLOOKUP(Enfermedades_Mundiales[[#This Row],[Filtro URL]],Estructura!$X$4:$Y$366,2,0)</f>
        <v>36304202</v>
      </c>
      <c r="X112" s="21" t="str">
        <f>+VLOOKUP(Enfermedades_Mundiales[[#This Row],[tema]],Estructura!$A$4:$C$18,3,0)</f>
        <v>T-362</v>
      </c>
      <c r="Y112" s="32" t="str">
        <f>+VLOOKUP(Enfermedades_Mundiales[[#This Row],[contenido]],Estructura!$E$4:$G$18,3,0)</f>
        <v>C-361</v>
      </c>
      <c r="Z112" s="32" t="str">
        <f>+VLOOKUP(Enfermedades_Mundiales[[#This Row],[Filtro Integrado]],Estructura!$M$4:$O$367,3,0)</f>
        <v>FI-363</v>
      </c>
      <c r="AA112" s="32" t="str">
        <f>+VLOOKUP(Enfermedades_Mundiales[[#This Row],[Muestra]],Estructura!$Q$4:$S$194,3,0)</f>
        <v>M-364</v>
      </c>
    </row>
    <row r="113" spans="1:27" ht="30.6" x14ac:dyDescent="0.3">
      <c r="A113" s="61" t="s">
        <v>526</v>
      </c>
      <c r="B113" s="43">
        <f t="shared" si="60"/>
        <v>360</v>
      </c>
      <c r="C113" s="44" t="str">
        <f t="shared" si="61"/>
        <v>Enfermedades Mundiales</v>
      </c>
      <c r="D113" s="44" t="str">
        <f t="shared" si="62"/>
        <v>Salud</v>
      </c>
      <c r="E113" s="64">
        <v>4203</v>
      </c>
      <c r="F113" s="44" t="str">
        <f t="shared" si="53"/>
        <v>Fallecidos</v>
      </c>
      <c r="G113" s="46" t="s">
        <v>408</v>
      </c>
      <c r="H113" s="60" t="s">
        <v>17</v>
      </c>
      <c r="I113" s="58" t="s">
        <v>60</v>
      </c>
      <c r="J113" s="43" t="s">
        <v>407</v>
      </c>
      <c r="K113" s="43" t="str">
        <f t="shared" si="54"/>
        <v>Activos por 1 Millón Habitantes</v>
      </c>
      <c r="L113" s="43" t="str">
        <f t="shared" si="55"/>
        <v>Periodo 2020-2021</v>
      </c>
      <c r="M113" s="43" t="str">
        <f t="shared" si="63"/>
        <v>Casos</v>
      </c>
      <c r="N113" s="49" t="str">
        <f t="shared" si="64"/>
        <v>Ministerio de Ciencias, Tecnología, Conocimiento e Innovación</v>
      </c>
      <c r="O1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Vilos</v>
      </c>
      <c r="P113" s="68"/>
      <c r="Q113" s="15" t="str">
        <f t="shared" si="65"/>
        <v>Gráfico Evolución</v>
      </c>
      <c r="R113" s="30"/>
      <c r="S1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https://analytics.zoho.com/open-view/2395394000008132313?ZOHO_CRITERIA=%22Localiza_CL_Poblacion%22.%22Codcom%22%3D4203</v>
      </c>
      <c r="T113" s="17"/>
      <c r="U113" s="31" t="str">
        <f t="shared" si="66"/>
        <v>#1774B9</v>
      </c>
      <c r="V113" s="32" t="str">
        <f>+Enfermedades_Mundiales[[#This Row],[idcoleccion]]&amp;"-"&amp;Enfermedades_Mundiales[[#This Row],[id]]</f>
        <v>360-0103</v>
      </c>
      <c r="W113" s="21">
        <f>+VLOOKUP(Enfermedades_Mundiales[[#This Row],[Filtro URL]],Estructura!$X$4:$Y$366,2,0)</f>
        <v>36304203</v>
      </c>
      <c r="X113" s="21" t="str">
        <f>+VLOOKUP(Enfermedades_Mundiales[[#This Row],[tema]],Estructura!$A$4:$C$18,3,0)</f>
        <v>T-362</v>
      </c>
      <c r="Y113" s="32" t="str">
        <f>+VLOOKUP(Enfermedades_Mundiales[[#This Row],[contenido]],Estructura!$E$4:$G$18,3,0)</f>
        <v>C-361</v>
      </c>
      <c r="Z113" s="32" t="str">
        <f>+VLOOKUP(Enfermedades_Mundiales[[#This Row],[Filtro Integrado]],Estructura!$M$4:$O$367,3,0)</f>
        <v>FI-363</v>
      </c>
      <c r="AA113" s="32" t="str">
        <f>+VLOOKUP(Enfermedades_Mundiales[[#This Row],[Muestra]],Estructura!$Q$4:$S$194,3,0)</f>
        <v>M-364</v>
      </c>
    </row>
    <row r="114" spans="1:27" ht="30.6" x14ac:dyDescent="0.3">
      <c r="A114" s="61" t="s">
        <v>527</v>
      </c>
      <c r="B114" s="43">
        <f t="shared" si="60"/>
        <v>360</v>
      </c>
      <c r="C114" s="44" t="str">
        <f t="shared" si="61"/>
        <v>Enfermedades Mundiales</v>
      </c>
      <c r="D114" s="44" t="str">
        <f t="shared" si="62"/>
        <v>Salud</v>
      </c>
      <c r="E114" s="64">
        <v>4204</v>
      </c>
      <c r="F114" s="44" t="str">
        <f t="shared" si="53"/>
        <v>Fallecidos</v>
      </c>
      <c r="G114" s="46" t="s">
        <v>408</v>
      </c>
      <c r="H114" s="60" t="s">
        <v>17</v>
      </c>
      <c r="I114" s="58" t="s">
        <v>61</v>
      </c>
      <c r="J114" s="43" t="s">
        <v>407</v>
      </c>
      <c r="K114" s="43" t="str">
        <f t="shared" si="54"/>
        <v>Activos por 1 Millón Habitantes</v>
      </c>
      <c r="L114" s="43" t="str">
        <f t="shared" si="55"/>
        <v>Periodo 2020-2021</v>
      </c>
      <c r="M114" s="43" t="str">
        <f t="shared" si="63"/>
        <v>Casos</v>
      </c>
      <c r="N114" s="49" t="str">
        <f t="shared" si="64"/>
        <v>Ministerio de Ciencias, Tecnología, Conocimiento e Innovación</v>
      </c>
      <c r="O1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Salamanca</v>
      </c>
      <c r="P114" s="68"/>
      <c r="Q114" s="15" t="str">
        <f t="shared" si="65"/>
        <v>Gráfico Evolución</v>
      </c>
      <c r="R114" s="30"/>
      <c r="S1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https://analytics.zoho.com/open-view/2395394000008132313?ZOHO_CRITERIA=%22Localiza_CL_Poblacion%22.%22Codcom%22%3D4204</v>
      </c>
      <c r="T114" s="17"/>
      <c r="U114" s="31" t="str">
        <f t="shared" si="66"/>
        <v>#1774B9</v>
      </c>
      <c r="V114" s="32" t="str">
        <f>+Enfermedades_Mundiales[[#This Row],[idcoleccion]]&amp;"-"&amp;Enfermedades_Mundiales[[#This Row],[id]]</f>
        <v>360-0104</v>
      </c>
      <c r="W114" s="21">
        <f>+VLOOKUP(Enfermedades_Mundiales[[#This Row],[Filtro URL]],Estructura!$X$4:$Y$366,2,0)</f>
        <v>36304204</v>
      </c>
      <c r="X114" s="21" t="str">
        <f>+VLOOKUP(Enfermedades_Mundiales[[#This Row],[tema]],Estructura!$A$4:$C$18,3,0)</f>
        <v>T-362</v>
      </c>
      <c r="Y114" s="32" t="str">
        <f>+VLOOKUP(Enfermedades_Mundiales[[#This Row],[contenido]],Estructura!$E$4:$G$18,3,0)</f>
        <v>C-361</v>
      </c>
      <c r="Z114" s="32" t="str">
        <f>+VLOOKUP(Enfermedades_Mundiales[[#This Row],[Filtro Integrado]],Estructura!$M$4:$O$367,3,0)</f>
        <v>FI-363</v>
      </c>
      <c r="AA114" s="32" t="str">
        <f>+VLOOKUP(Enfermedades_Mundiales[[#This Row],[Muestra]],Estructura!$Q$4:$S$194,3,0)</f>
        <v>M-364</v>
      </c>
    </row>
    <row r="115" spans="1:27" ht="30.6" x14ac:dyDescent="0.3">
      <c r="A115" s="61" t="s">
        <v>528</v>
      </c>
      <c r="B115" s="43">
        <f t="shared" si="60"/>
        <v>360</v>
      </c>
      <c r="C115" s="44" t="str">
        <f t="shared" si="61"/>
        <v>Enfermedades Mundiales</v>
      </c>
      <c r="D115" s="44" t="str">
        <f t="shared" si="62"/>
        <v>Salud</v>
      </c>
      <c r="E115" s="64">
        <v>4301</v>
      </c>
      <c r="F115" s="44" t="str">
        <f t="shared" si="53"/>
        <v>Fallecidos</v>
      </c>
      <c r="G115" s="46" t="s">
        <v>408</v>
      </c>
      <c r="H115" s="60" t="s">
        <v>17</v>
      </c>
      <c r="I115" s="58" t="s">
        <v>21</v>
      </c>
      <c r="J115" s="43" t="s">
        <v>407</v>
      </c>
      <c r="K115" s="43" t="str">
        <f t="shared" si="54"/>
        <v>Activos por 1 Millón Habitantes</v>
      </c>
      <c r="L115" s="43" t="str">
        <f t="shared" si="55"/>
        <v>Periodo 2020-2021</v>
      </c>
      <c r="M115" s="43" t="str">
        <f t="shared" si="63"/>
        <v>Casos</v>
      </c>
      <c r="N115" s="49" t="str">
        <f t="shared" si="64"/>
        <v>Ministerio de Ciencias, Tecnología, Conocimiento e Innovación</v>
      </c>
      <c r="O1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Ovalle</v>
      </c>
      <c r="P115" s="68"/>
      <c r="Q115" s="15" t="str">
        <f t="shared" si="65"/>
        <v>Gráfico Evolución</v>
      </c>
      <c r="R115" s="30"/>
      <c r="S1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https://analytics.zoho.com/open-view/2395394000008132313?ZOHO_CRITERIA=%22Localiza_CL_Poblacion%22.%22Codcom%22%3D4301</v>
      </c>
      <c r="T115" s="17"/>
      <c r="U115" s="31" t="str">
        <f t="shared" si="66"/>
        <v>#1774B9</v>
      </c>
      <c r="V115" s="32" t="str">
        <f>+Enfermedades_Mundiales[[#This Row],[idcoleccion]]&amp;"-"&amp;Enfermedades_Mundiales[[#This Row],[id]]</f>
        <v>360-0105</v>
      </c>
      <c r="W115" s="21">
        <f>+VLOOKUP(Enfermedades_Mundiales[[#This Row],[Filtro URL]],Estructura!$X$4:$Y$366,2,0)</f>
        <v>36304301</v>
      </c>
      <c r="X115" s="21" t="str">
        <f>+VLOOKUP(Enfermedades_Mundiales[[#This Row],[tema]],Estructura!$A$4:$C$18,3,0)</f>
        <v>T-362</v>
      </c>
      <c r="Y115" s="32" t="str">
        <f>+VLOOKUP(Enfermedades_Mundiales[[#This Row],[contenido]],Estructura!$E$4:$G$18,3,0)</f>
        <v>C-361</v>
      </c>
      <c r="Z115" s="32" t="str">
        <f>+VLOOKUP(Enfermedades_Mundiales[[#This Row],[Filtro Integrado]],Estructura!$M$4:$O$367,3,0)</f>
        <v>FI-363</v>
      </c>
      <c r="AA115" s="32" t="str">
        <f>+VLOOKUP(Enfermedades_Mundiales[[#This Row],[Muestra]],Estructura!$Q$4:$S$194,3,0)</f>
        <v>M-364</v>
      </c>
    </row>
    <row r="116" spans="1:27" ht="30.6" x14ac:dyDescent="0.3">
      <c r="A116" s="61" t="s">
        <v>529</v>
      </c>
      <c r="B116" s="43">
        <f t="shared" si="60"/>
        <v>360</v>
      </c>
      <c r="C116" s="44" t="str">
        <f t="shared" si="61"/>
        <v>Enfermedades Mundiales</v>
      </c>
      <c r="D116" s="44" t="str">
        <f t="shared" si="62"/>
        <v>Salud</v>
      </c>
      <c r="E116" s="64">
        <v>4302</v>
      </c>
      <c r="F116" s="44" t="str">
        <f t="shared" si="53"/>
        <v>Fallecidos</v>
      </c>
      <c r="G116" s="46" t="s">
        <v>408</v>
      </c>
      <c r="H116" s="60" t="s">
        <v>17</v>
      </c>
      <c r="I116" s="58" t="s">
        <v>62</v>
      </c>
      <c r="J116" s="43" t="s">
        <v>407</v>
      </c>
      <c r="K116" s="43" t="str">
        <f t="shared" si="54"/>
        <v>Activos por 1 Millón Habitantes</v>
      </c>
      <c r="L116" s="43" t="str">
        <f t="shared" si="55"/>
        <v>Periodo 2020-2021</v>
      </c>
      <c r="M116" s="43" t="str">
        <f t="shared" si="63"/>
        <v>Casos</v>
      </c>
      <c r="N116" s="49" t="str">
        <f t="shared" si="64"/>
        <v>Ministerio de Ciencias, Tecnología, Conocimiento e Innovación</v>
      </c>
      <c r="O1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Combarbalá</v>
      </c>
      <c r="P116" s="68"/>
      <c r="Q116" s="15" t="str">
        <f t="shared" si="65"/>
        <v>Gráfico Evolución</v>
      </c>
      <c r="R116" s="30"/>
      <c r="S1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https://analytics.zoho.com/open-view/2395394000008132313?ZOHO_CRITERIA=%22Localiza_CL_Poblacion%22.%22Codcom%22%3D4302</v>
      </c>
      <c r="T116" s="17"/>
      <c r="U116" s="31" t="str">
        <f t="shared" si="66"/>
        <v>#1774B9</v>
      </c>
      <c r="V116" s="32" t="str">
        <f>+Enfermedades_Mundiales[[#This Row],[idcoleccion]]&amp;"-"&amp;Enfermedades_Mundiales[[#This Row],[id]]</f>
        <v>360-0106</v>
      </c>
      <c r="W116" s="21">
        <f>+VLOOKUP(Enfermedades_Mundiales[[#This Row],[Filtro URL]],Estructura!$X$4:$Y$366,2,0)</f>
        <v>36304302</v>
      </c>
      <c r="X116" s="21" t="str">
        <f>+VLOOKUP(Enfermedades_Mundiales[[#This Row],[tema]],Estructura!$A$4:$C$18,3,0)</f>
        <v>T-362</v>
      </c>
      <c r="Y116" s="32" t="str">
        <f>+VLOOKUP(Enfermedades_Mundiales[[#This Row],[contenido]],Estructura!$E$4:$G$18,3,0)</f>
        <v>C-361</v>
      </c>
      <c r="Z116" s="32" t="str">
        <f>+VLOOKUP(Enfermedades_Mundiales[[#This Row],[Filtro Integrado]],Estructura!$M$4:$O$367,3,0)</f>
        <v>FI-363</v>
      </c>
      <c r="AA116" s="32" t="str">
        <f>+VLOOKUP(Enfermedades_Mundiales[[#This Row],[Muestra]],Estructura!$Q$4:$S$194,3,0)</f>
        <v>M-364</v>
      </c>
    </row>
    <row r="117" spans="1:27" ht="30.6" x14ac:dyDescent="0.3">
      <c r="A117" s="61" t="s">
        <v>530</v>
      </c>
      <c r="B117" s="43">
        <f t="shared" si="60"/>
        <v>360</v>
      </c>
      <c r="C117" s="44" t="str">
        <f t="shared" si="61"/>
        <v>Enfermedades Mundiales</v>
      </c>
      <c r="D117" s="44" t="str">
        <f t="shared" si="62"/>
        <v>Salud</v>
      </c>
      <c r="E117" s="64">
        <v>4303</v>
      </c>
      <c r="F117" s="44" t="str">
        <f t="shared" si="53"/>
        <v>Fallecidos</v>
      </c>
      <c r="G117" s="46" t="s">
        <v>408</v>
      </c>
      <c r="H117" s="60" t="s">
        <v>17</v>
      </c>
      <c r="I117" s="58" t="s">
        <v>63</v>
      </c>
      <c r="J117" s="43" t="s">
        <v>407</v>
      </c>
      <c r="K117" s="43" t="str">
        <f t="shared" si="54"/>
        <v>Activos por 1 Millón Habitantes</v>
      </c>
      <c r="L117" s="43" t="str">
        <f t="shared" si="55"/>
        <v>Periodo 2020-2021</v>
      </c>
      <c r="M117" s="43" t="str">
        <f t="shared" si="63"/>
        <v>Casos</v>
      </c>
      <c r="N117" s="49" t="str">
        <f t="shared" si="64"/>
        <v>Ministerio de Ciencias, Tecnología, Conocimiento e Innovación</v>
      </c>
      <c r="O1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Monte Patria</v>
      </c>
      <c r="P117" s="68"/>
      <c r="Q117" s="15" t="str">
        <f t="shared" si="65"/>
        <v>Gráfico Evolución</v>
      </c>
      <c r="R117" s="30"/>
      <c r="S1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https://analytics.zoho.com/open-view/2395394000008132313?ZOHO_CRITERIA=%22Localiza_CL_Poblacion%22.%22Codcom%22%3D4303</v>
      </c>
      <c r="T117" s="17"/>
      <c r="U117" s="31" t="str">
        <f t="shared" si="66"/>
        <v>#1774B9</v>
      </c>
      <c r="V117" s="32" t="str">
        <f>+Enfermedades_Mundiales[[#This Row],[idcoleccion]]&amp;"-"&amp;Enfermedades_Mundiales[[#This Row],[id]]</f>
        <v>360-0107</v>
      </c>
      <c r="W117" s="21">
        <f>+VLOOKUP(Enfermedades_Mundiales[[#This Row],[Filtro URL]],Estructura!$X$4:$Y$366,2,0)</f>
        <v>36304303</v>
      </c>
      <c r="X117" s="21" t="str">
        <f>+VLOOKUP(Enfermedades_Mundiales[[#This Row],[tema]],Estructura!$A$4:$C$18,3,0)</f>
        <v>T-362</v>
      </c>
      <c r="Y117" s="32" t="str">
        <f>+VLOOKUP(Enfermedades_Mundiales[[#This Row],[contenido]],Estructura!$E$4:$G$18,3,0)</f>
        <v>C-361</v>
      </c>
      <c r="Z117" s="32" t="str">
        <f>+VLOOKUP(Enfermedades_Mundiales[[#This Row],[Filtro Integrado]],Estructura!$M$4:$O$367,3,0)</f>
        <v>FI-363</v>
      </c>
      <c r="AA117" s="32" t="str">
        <f>+VLOOKUP(Enfermedades_Mundiales[[#This Row],[Muestra]],Estructura!$Q$4:$S$194,3,0)</f>
        <v>M-364</v>
      </c>
    </row>
    <row r="118" spans="1:27" ht="30.6" x14ac:dyDescent="0.3">
      <c r="A118" s="61" t="s">
        <v>531</v>
      </c>
      <c r="B118" s="43">
        <f t="shared" si="60"/>
        <v>360</v>
      </c>
      <c r="C118" s="44" t="str">
        <f t="shared" si="61"/>
        <v>Enfermedades Mundiales</v>
      </c>
      <c r="D118" s="44" t="str">
        <f t="shared" si="62"/>
        <v>Salud</v>
      </c>
      <c r="E118" s="64">
        <v>4304</v>
      </c>
      <c r="F118" s="44" t="str">
        <f t="shared" si="53"/>
        <v>Fallecidos</v>
      </c>
      <c r="G118" s="46" t="s">
        <v>408</v>
      </c>
      <c r="H118" s="60" t="s">
        <v>17</v>
      </c>
      <c r="I118" s="58" t="s">
        <v>64</v>
      </c>
      <c r="J118" s="43" t="s">
        <v>407</v>
      </c>
      <c r="K118" s="43" t="str">
        <f t="shared" si="54"/>
        <v>Activos por 1 Millón Habitantes</v>
      </c>
      <c r="L118" s="43" t="str">
        <f t="shared" si="55"/>
        <v>Periodo 2020-2021</v>
      </c>
      <c r="M118" s="43" t="str">
        <f t="shared" si="63"/>
        <v>Casos</v>
      </c>
      <c r="N118" s="49" t="str">
        <f t="shared" si="64"/>
        <v>Ministerio de Ciencias, Tecnología, Conocimiento e Innovación</v>
      </c>
      <c r="O1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Punitaqui</v>
      </c>
      <c r="P118" s="68"/>
      <c r="Q118" s="15" t="str">
        <f t="shared" si="65"/>
        <v>Gráfico Evolución</v>
      </c>
      <c r="R118" s="30"/>
      <c r="S1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https://analytics.zoho.com/open-view/2395394000008132313?ZOHO_CRITERIA=%22Localiza_CL_Poblacion%22.%22Codcom%22%3D4304</v>
      </c>
      <c r="T118" s="17"/>
      <c r="U118" s="31" t="str">
        <f t="shared" si="66"/>
        <v>#1774B9</v>
      </c>
      <c r="V118" s="32" t="str">
        <f>+Enfermedades_Mundiales[[#This Row],[idcoleccion]]&amp;"-"&amp;Enfermedades_Mundiales[[#This Row],[id]]</f>
        <v>360-0108</v>
      </c>
      <c r="W118" s="21">
        <f>+VLOOKUP(Enfermedades_Mundiales[[#This Row],[Filtro URL]],Estructura!$X$4:$Y$366,2,0)</f>
        <v>36304304</v>
      </c>
      <c r="X118" s="21" t="str">
        <f>+VLOOKUP(Enfermedades_Mundiales[[#This Row],[tema]],Estructura!$A$4:$C$18,3,0)</f>
        <v>T-362</v>
      </c>
      <c r="Y118" s="32" t="str">
        <f>+VLOOKUP(Enfermedades_Mundiales[[#This Row],[contenido]],Estructura!$E$4:$G$18,3,0)</f>
        <v>C-361</v>
      </c>
      <c r="Z118" s="32" t="str">
        <f>+VLOOKUP(Enfermedades_Mundiales[[#This Row],[Filtro Integrado]],Estructura!$M$4:$O$367,3,0)</f>
        <v>FI-363</v>
      </c>
      <c r="AA118" s="32" t="str">
        <f>+VLOOKUP(Enfermedades_Mundiales[[#This Row],[Muestra]],Estructura!$Q$4:$S$194,3,0)</f>
        <v>M-364</v>
      </c>
    </row>
    <row r="119" spans="1:27" ht="30.6" x14ac:dyDescent="0.3">
      <c r="A119" s="61" t="s">
        <v>532</v>
      </c>
      <c r="B119" s="43">
        <f t="shared" si="60"/>
        <v>360</v>
      </c>
      <c r="C119" s="44" t="str">
        <f t="shared" si="61"/>
        <v>Enfermedades Mundiales</v>
      </c>
      <c r="D119" s="44" t="str">
        <f t="shared" si="62"/>
        <v>Salud</v>
      </c>
      <c r="E119" s="64">
        <v>4305</v>
      </c>
      <c r="F119" s="44" t="str">
        <f t="shared" si="53"/>
        <v>Fallecidos</v>
      </c>
      <c r="G119" s="46" t="s">
        <v>408</v>
      </c>
      <c r="H119" s="60" t="s">
        <v>17</v>
      </c>
      <c r="I119" s="58" t="s">
        <v>65</v>
      </c>
      <c r="J119" s="43" t="s">
        <v>407</v>
      </c>
      <c r="K119" s="43" t="str">
        <f t="shared" si="54"/>
        <v>Activos por 1 Millón Habitantes</v>
      </c>
      <c r="L119" s="43" t="str">
        <f t="shared" si="55"/>
        <v>Periodo 2020-2021</v>
      </c>
      <c r="M119" s="43" t="str">
        <f t="shared" si="63"/>
        <v>Casos</v>
      </c>
      <c r="N119" s="49" t="str">
        <f t="shared" si="64"/>
        <v>Ministerio de Ciencias, Tecnología, Conocimiento e Innovación</v>
      </c>
      <c r="O1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Hurtado</v>
      </c>
      <c r="P119" s="68"/>
      <c r="Q119" s="15" t="str">
        <f t="shared" si="65"/>
        <v>Gráfico Evolución</v>
      </c>
      <c r="R119" s="30"/>
      <c r="S1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https://analytics.zoho.com/open-view/2395394000008132313?ZOHO_CRITERIA=%22Localiza_CL_Poblacion%22.%22Codcom%22%3D4305</v>
      </c>
      <c r="T119" s="17"/>
      <c r="U119" s="31" t="str">
        <f t="shared" si="66"/>
        <v>#1774B9</v>
      </c>
      <c r="V119" s="32" t="str">
        <f>+Enfermedades_Mundiales[[#This Row],[idcoleccion]]&amp;"-"&amp;Enfermedades_Mundiales[[#This Row],[id]]</f>
        <v>360-0109</v>
      </c>
      <c r="W119" s="21">
        <f>+VLOOKUP(Enfermedades_Mundiales[[#This Row],[Filtro URL]],Estructura!$X$4:$Y$366,2,0)</f>
        <v>36304305</v>
      </c>
      <c r="X119" s="21" t="str">
        <f>+VLOOKUP(Enfermedades_Mundiales[[#This Row],[tema]],Estructura!$A$4:$C$18,3,0)</f>
        <v>T-362</v>
      </c>
      <c r="Y119" s="32" t="str">
        <f>+VLOOKUP(Enfermedades_Mundiales[[#This Row],[contenido]],Estructura!$E$4:$G$18,3,0)</f>
        <v>C-361</v>
      </c>
      <c r="Z119" s="32" t="str">
        <f>+VLOOKUP(Enfermedades_Mundiales[[#This Row],[Filtro Integrado]],Estructura!$M$4:$O$367,3,0)</f>
        <v>FI-363</v>
      </c>
      <c r="AA119" s="32" t="str">
        <f>+VLOOKUP(Enfermedades_Mundiales[[#This Row],[Muestra]],Estructura!$Q$4:$S$194,3,0)</f>
        <v>M-364</v>
      </c>
    </row>
    <row r="120" spans="1:27" ht="30.6" x14ac:dyDescent="0.3">
      <c r="A120" s="61" t="s">
        <v>533</v>
      </c>
      <c r="B120" s="43">
        <f t="shared" si="60"/>
        <v>360</v>
      </c>
      <c r="C120" s="44" t="str">
        <f t="shared" si="61"/>
        <v>Enfermedades Mundiales</v>
      </c>
      <c r="D120" s="44" t="str">
        <f t="shared" si="62"/>
        <v>Salud</v>
      </c>
      <c r="E120" s="64">
        <v>5101</v>
      </c>
      <c r="F120" s="44" t="str">
        <f t="shared" si="53"/>
        <v>Fallecidos</v>
      </c>
      <c r="G120" s="46" t="s">
        <v>408</v>
      </c>
      <c r="H120" s="60" t="s">
        <v>17</v>
      </c>
      <c r="I120" s="58" t="s">
        <v>26</v>
      </c>
      <c r="J120" s="43" t="s">
        <v>407</v>
      </c>
      <c r="K120" s="43" t="str">
        <f t="shared" si="54"/>
        <v>Activos por 1 Millón Habitantes</v>
      </c>
      <c r="L120" s="43" t="str">
        <f t="shared" si="55"/>
        <v>Periodo 2020-2021</v>
      </c>
      <c r="M120" s="43" t="str">
        <f t="shared" si="63"/>
        <v>Casos</v>
      </c>
      <c r="N120" s="49" t="str">
        <f t="shared" si="64"/>
        <v>Ministerio de Ciencias, Tecnología, Conocimiento e Innovación</v>
      </c>
      <c r="O1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Valparaíso</v>
      </c>
      <c r="P120" s="68"/>
      <c r="Q120" s="15" t="str">
        <f t="shared" si="65"/>
        <v>Gráfico Evolución</v>
      </c>
      <c r="R120" s="30"/>
      <c r="S1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https://analytics.zoho.com/open-view/2395394000008132313?ZOHO_CRITERIA=%22Localiza_CL_Poblacion%22.%22Codcom%22%3D5101</v>
      </c>
      <c r="T120" s="17"/>
      <c r="U120" s="31" t="str">
        <f t="shared" si="66"/>
        <v>#1774B9</v>
      </c>
      <c r="V120" s="32" t="str">
        <f>+Enfermedades_Mundiales[[#This Row],[idcoleccion]]&amp;"-"&amp;Enfermedades_Mundiales[[#This Row],[id]]</f>
        <v>360-0110</v>
      </c>
      <c r="W120" s="21">
        <f>+VLOOKUP(Enfermedades_Mundiales[[#This Row],[Filtro URL]],Estructura!$X$4:$Y$366,2,0)</f>
        <v>36305101</v>
      </c>
      <c r="X120" s="21" t="str">
        <f>+VLOOKUP(Enfermedades_Mundiales[[#This Row],[tema]],Estructura!$A$4:$C$18,3,0)</f>
        <v>T-362</v>
      </c>
      <c r="Y120" s="32" t="str">
        <f>+VLOOKUP(Enfermedades_Mundiales[[#This Row],[contenido]],Estructura!$E$4:$G$18,3,0)</f>
        <v>C-361</v>
      </c>
      <c r="Z120" s="32" t="str">
        <f>+VLOOKUP(Enfermedades_Mundiales[[#This Row],[Filtro Integrado]],Estructura!$M$4:$O$367,3,0)</f>
        <v>FI-363</v>
      </c>
      <c r="AA120" s="32" t="str">
        <f>+VLOOKUP(Enfermedades_Mundiales[[#This Row],[Muestra]],Estructura!$Q$4:$S$194,3,0)</f>
        <v>M-364</v>
      </c>
    </row>
    <row r="121" spans="1:27" ht="30.6" x14ac:dyDescent="0.3">
      <c r="A121" s="61" t="s">
        <v>534</v>
      </c>
      <c r="B121" s="43">
        <f t="shared" si="60"/>
        <v>360</v>
      </c>
      <c r="C121" s="44" t="str">
        <f t="shared" si="61"/>
        <v>Enfermedades Mundiales</v>
      </c>
      <c r="D121" s="44" t="str">
        <f t="shared" si="62"/>
        <v>Salud</v>
      </c>
      <c r="E121" s="64">
        <v>5102</v>
      </c>
      <c r="F121" s="44" t="str">
        <f t="shared" si="53"/>
        <v>Fallecidos</v>
      </c>
      <c r="G121" s="46" t="s">
        <v>408</v>
      </c>
      <c r="H121" s="60" t="s">
        <v>17</v>
      </c>
      <c r="I121" s="58" t="s">
        <v>66</v>
      </c>
      <c r="J121" s="43" t="s">
        <v>407</v>
      </c>
      <c r="K121" s="43" t="str">
        <f t="shared" si="54"/>
        <v>Activos por 1 Millón Habitantes</v>
      </c>
      <c r="L121" s="43" t="str">
        <f t="shared" si="55"/>
        <v>Periodo 2020-2021</v>
      </c>
      <c r="M121" s="43" t="str">
        <f t="shared" si="63"/>
        <v>Casos</v>
      </c>
      <c r="N121" s="49" t="str">
        <f t="shared" si="64"/>
        <v>Ministerio de Ciencias, Tecnología, Conocimiento e Innovación</v>
      </c>
      <c r="O1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Casablanca</v>
      </c>
      <c r="P121" s="68"/>
      <c r="Q121" s="15" t="str">
        <f t="shared" si="65"/>
        <v>Gráfico Evolución</v>
      </c>
      <c r="R121" s="30"/>
      <c r="S1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https://analytics.zoho.com/open-view/2395394000008132313?ZOHO_CRITERIA=%22Localiza_CL_Poblacion%22.%22Codcom%22%3D5102</v>
      </c>
      <c r="T121" s="17"/>
      <c r="U121" s="31" t="str">
        <f t="shared" si="66"/>
        <v>#1774B9</v>
      </c>
      <c r="V121" s="32" t="str">
        <f>+Enfermedades_Mundiales[[#This Row],[idcoleccion]]&amp;"-"&amp;Enfermedades_Mundiales[[#This Row],[id]]</f>
        <v>360-0111</v>
      </c>
      <c r="W121" s="21">
        <f>+VLOOKUP(Enfermedades_Mundiales[[#This Row],[Filtro URL]],Estructura!$X$4:$Y$366,2,0)</f>
        <v>36305102</v>
      </c>
      <c r="X121" s="21" t="str">
        <f>+VLOOKUP(Enfermedades_Mundiales[[#This Row],[tema]],Estructura!$A$4:$C$18,3,0)</f>
        <v>T-362</v>
      </c>
      <c r="Y121" s="32" t="str">
        <f>+VLOOKUP(Enfermedades_Mundiales[[#This Row],[contenido]],Estructura!$E$4:$G$18,3,0)</f>
        <v>C-361</v>
      </c>
      <c r="Z121" s="32" t="str">
        <f>+VLOOKUP(Enfermedades_Mundiales[[#This Row],[Filtro Integrado]],Estructura!$M$4:$O$367,3,0)</f>
        <v>FI-363</v>
      </c>
      <c r="AA121" s="32" t="str">
        <f>+VLOOKUP(Enfermedades_Mundiales[[#This Row],[Muestra]],Estructura!$Q$4:$S$194,3,0)</f>
        <v>M-364</v>
      </c>
    </row>
    <row r="122" spans="1:27" ht="30.6" x14ac:dyDescent="0.3">
      <c r="A122" s="61" t="s">
        <v>535</v>
      </c>
      <c r="B122" s="43">
        <f t="shared" si="60"/>
        <v>360</v>
      </c>
      <c r="C122" s="44" t="str">
        <f t="shared" si="61"/>
        <v>Enfermedades Mundiales</v>
      </c>
      <c r="D122" s="44" t="str">
        <f t="shared" si="62"/>
        <v>Salud</v>
      </c>
      <c r="E122" s="64">
        <v>5103</v>
      </c>
      <c r="F122" s="44" t="str">
        <f t="shared" si="53"/>
        <v>Fallecidos</v>
      </c>
      <c r="G122" s="46" t="s">
        <v>408</v>
      </c>
      <c r="H122" s="60" t="s">
        <v>17</v>
      </c>
      <c r="I122" s="58" t="s">
        <v>67</v>
      </c>
      <c r="J122" s="43" t="s">
        <v>407</v>
      </c>
      <c r="K122" s="43" t="str">
        <f t="shared" si="54"/>
        <v>Activos por 1 Millón Habitantes</v>
      </c>
      <c r="L122" s="43" t="str">
        <f t="shared" si="55"/>
        <v>Periodo 2020-2021</v>
      </c>
      <c r="M122" s="43" t="str">
        <f t="shared" si="63"/>
        <v>Casos</v>
      </c>
      <c r="N122" s="49" t="str">
        <f t="shared" si="64"/>
        <v>Ministerio de Ciencias, Tecnología, Conocimiento e Innovación</v>
      </c>
      <c r="O1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Concón</v>
      </c>
      <c r="P122" s="68"/>
      <c r="Q122" s="15" t="str">
        <f t="shared" si="65"/>
        <v>Gráfico Evolución</v>
      </c>
      <c r="R122" s="30"/>
      <c r="S1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https://analytics.zoho.com/open-view/2395394000008132313?ZOHO_CRITERIA=%22Localiza_CL_Poblacion%22.%22Codcom%22%3D5103</v>
      </c>
      <c r="T122" s="17"/>
      <c r="U122" s="31" t="str">
        <f t="shared" si="66"/>
        <v>#1774B9</v>
      </c>
      <c r="V122" s="32" t="str">
        <f>+Enfermedades_Mundiales[[#This Row],[idcoleccion]]&amp;"-"&amp;Enfermedades_Mundiales[[#This Row],[id]]</f>
        <v>360-0112</v>
      </c>
      <c r="W122" s="21">
        <f>+VLOOKUP(Enfermedades_Mundiales[[#This Row],[Filtro URL]],Estructura!$X$4:$Y$366,2,0)</f>
        <v>36305103</v>
      </c>
      <c r="X122" s="21" t="str">
        <f>+VLOOKUP(Enfermedades_Mundiales[[#This Row],[tema]],Estructura!$A$4:$C$18,3,0)</f>
        <v>T-362</v>
      </c>
      <c r="Y122" s="32" t="str">
        <f>+VLOOKUP(Enfermedades_Mundiales[[#This Row],[contenido]],Estructura!$E$4:$G$18,3,0)</f>
        <v>C-361</v>
      </c>
      <c r="Z122" s="32" t="str">
        <f>+VLOOKUP(Enfermedades_Mundiales[[#This Row],[Filtro Integrado]],Estructura!$M$4:$O$367,3,0)</f>
        <v>FI-363</v>
      </c>
      <c r="AA122" s="32" t="str">
        <f>+VLOOKUP(Enfermedades_Mundiales[[#This Row],[Muestra]],Estructura!$Q$4:$S$194,3,0)</f>
        <v>M-364</v>
      </c>
    </row>
    <row r="123" spans="1:27" ht="30.6" x14ac:dyDescent="0.3">
      <c r="A123" s="61" t="s">
        <v>536</v>
      </c>
      <c r="B123" s="43">
        <f t="shared" si="60"/>
        <v>360</v>
      </c>
      <c r="C123" s="44" t="str">
        <f t="shared" si="61"/>
        <v>Enfermedades Mundiales</v>
      </c>
      <c r="D123" s="44" t="str">
        <f t="shared" si="62"/>
        <v>Salud</v>
      </c>
      <c r="E123" s="64">
        <v>5104</v>
      </c>
      <c r="F123" s="44" t="str">
        <f t="shared" si="53"/>
        <v>Fallecidos</v>
      </c>
      <c r="G123" s="46" t="s">
        <v>408</v>
      </c>
      <c r="H123" s="60" t="s">
        <v>17</v>
      </c>
      <c r="I123" s="58" t="s">
        <v>68</v>
      </c>
      <c r="J123" s="43" t="s">
        <v>407</v>
      </c>
      <c r="K123" s="43" t="str">
        <f t="shared" si="54"/>
        <v>Activos por 1 Millón Habitantes</v>
      </c>
      <c r="L123" s="43" t="str">
        <f t="shared" si="55"/>
        <v>Periodo 2020-2021</v>
      </c>
      <c r="M123" s="43" t="str">
        <f t="shared" si="63"/>
        <v>Casos</v>
      </c>
      <c r="N123" s="49" t="str">
        <f t="shared" si="64"/>
        <v>Ministerio de Ciencias, Tecnología, Conocimiento e Innovación</v>
      </c>
      <c r="O1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Juan Fernández</v>
      </c>
      <c r="P123" s="68"/>
      <c r="Q123" s="15" t="str">
        <f t="shared" si="65"/>
        <v>Gráfico Evolución</v>
      </c>
      <c r="R123" s="30"/>
      <c r="S1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https://analytics.zoho.com/open-view/2395394000008132313?ZOHO_CRITERIA=%22Localiza_CL_Poblacion%22.%22Codcom%22%3D5104</v>
      </c>
      <c r="T123" s="17"/>
      <c r="U123" s="31" t="str">
        <f t="shared" si="66"/>
        <v>#1774B9</v>
      </c>
      <c r="V123" s="32" t="str">
        <f>+Enfermedades_Mundiales[[#This Row],[idcoleccion]]&amp;"-"&amp;Enfermedades_Mundiales[[#This Row],[id]]</f>
        <v>360-0113</v>
      </c>
      <c r="W123" s="21">
        <f>+VLOOKUP(Enfermedades_Mundiales[[#This Row],[Filtro URL]],Estructura!$X$4:$Y$366,2,0)</f>
        <v>36305104</v>
      </c>
      <c r="X123" s="21" t="str">
        <f>+VLOOKUP(Enfermedades_Mundiales[[#This Row],[tema]],Estructura!$A$4:$C$18,3,0)</f>
        <v>T-362</v>
      </c>
      <c r="Y123" s="32" t="str">
        <f>+VLOOKUP(Enfermedades_Mundiales[[#This Row],[contenido]],Estructura!$E$4:$G$18,3,0)</f>
        <v>C-361</v>
      </c>
      <c r="Z123" s="32" t="str">
        <f>+VLOOKUP(Enfermedades_Mundiales[[#This Row],[Filtro Integrado]],Estructura!$M$4:$O$367,3,0)</f>
        <v>FI-363</v>
      </c>
      <c r="AA123" s="32" t="str">
        <f>+VLOOKUP(Enfermedades_Mundiales[[#This Row],[Muestra]],Estructura!$Q$4:$S$194,3,0)</f>
        <v>M-364</v>
      </c>
    </row>
    <row r="124" spans="1:27" ht="30.6" x14ac:dyDescent="0.3">
      <c r="A124" s="61" t="s">
        <v>537</v>
      </c>
      <c r="B124" s="43">
        <f t="shared" si="60"/>
        <v>360</v>
      </c>
      <c r="C124" s="44" t="str">
        <f t="shared" si="61"/>
        <v>Enfermedades Mundiales</v>
      </c>
      <c r="D124" s="44" t="str">
        <f t="shared" si="62"/>
        <v>Salud</v>
      </c>
      <c r="E124" s="64">
        <v>5105</v>
      </c>
      <c r="F124" s="44" t="str">
        <f t="shared" si="53"/>
        <v>Fallecidos</v>
      </c>
      <c r="G124" s="46" t="s">
        <v>408</v>
      </c>
      <c r="H124" s="60" t="s">
        <v>17</v>
      </c>
      <c r="I124" s="58" t="s">
        <v>69</v>
      </c>
      <c r="J124" s="43" t="s">
        <v>407</v>
      </c>
      <c r="K124" s="43" t="str">
        <f t="shared" si="54"/>
        <v>Activos por 1 Millón Habitantes</v>
      </c>
      <c r="L124" s="43" t="str">
        <f t="shared" si="55"/>
        <v>Periodo 2020-2021</v>
      </c>
      <c r="M124" s="43" t="str">
        <f t="shared" si="63"/>
        <v>Casos</v>
      </c>
      <c r="N124" s="49" t="str">
        <f t="shared" si="64"/>
        <v>Ministerio de Ciencias, Tecnología, Conocimiento e Innovación</v>
      </c>
      <c r="O1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Puchuncaví</v>
      </c>
      <c r="P124" s="68"/>
      <c r="Q124" s="15" t="str">
        <f t="shared" si="65"/>
        <v>Gráfico Evolución</v>
      </c>
      <c r="R124" s="30"/>
      <c r="S1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https://analytics.zoho.com/open-view/2395394000008132313?ZOHO_CRITERIA=%22Localiza_CL_Poblacion%22.%22Codcom%22%3D5105</v>
      </c>
      <c r="T124" s="17"/>
      <c r="U124" s="31" t="str">
        <f t="shared" si="66"/>
        <v>#1774B9</v>
      </c>
      <c r="V124" s="32" t="str">
        <f>+Enfermedades_Mundiales[[#This Row],[idcoleccion]]&amp;"-"&amp;Enfermedades_Mundiales[[#This Row],[id]]</f>
        <v>360-0114</v>
      </c>
      <c r="W124" s="21">
        <f>+VLOOKUP(Enfermedades_Mundiales[[#This Row],[Filtro URL]],Estructura!$X$4:$Y$366,2,0)</f>
        <v>36305105</v>
      </c>
      <c r="X124" s="21" t="str">
        <f>+VLOOKUP(Enfermedades_Mundiales[[#This Row],[tema]],Estructura!$A$4:$C$18,3,0)</f>
        <v>T-362</v>
      </c>
      <c r="Y124" s="32" t="str">
        <f>+VLOOKUP(Enfermedades_Mundiales[[#This Row],[contenido]],Estructura!$E$4:$G$18,3,0)</f>
        <v>C-361</v>
      </c>
      <c r="Z124" s="32" t="str">
        <f>+VLOOKUP(Enfermedades_Mundiales[[#This Row],[Filtro Integrado]],Estructura!$M$4:$O$367,3,0)</f>
        <v>FI-363</v>
      </c>
      <c r="AA124" s="32" t="str">
        <f>+VLOOKUP(Enfermedades_Mundiales[[#This Row],[Muestra]],Estructura!$Q$4:$S$194,3,0)</f>
        <v>M-364</v>
      </c>
    </row>
    <row r="125" spans="1:27" ht="30.6" x14ac:dyDescent="0.3">
      <c r="A125" s="61" t="s">
        <v>538</v>
      </c>
      <c r="B125" s="43">
        <f t="shared" si="60"/>
        <v>360</v>
      </c>
      <c r="C125" s="44" t="str">
        <f t="shared" si="61"/>
        <v>Enfermedades Mundiales</v>
      </c>
      <c r="D125" s="44" t="str">
        <f t="shared" si="62"/>
        <v>Salud</v>
      </c>
      <c r="E125" s="64">
        <v>5107</v>
      </c>
      <c r="F125" s="44" t="str">
        <f t="shared" si="53"/>
        <v>Fallecidos</v>
      </c>
      <c r="G125" s="46" t="s">
        <v>408</v>
      </c>
      <c r="H125" s="60" t="s">
        <v>17</v>
      </c>
      <c r="I125" s="58" t="s">
        <v>70</v>
      </c>
      <c r="J125" s="43" t="s">
        <v>407</v>
      </c>
      <c r="K125" s="43" t="str">
        <f t="shared" si="54"/>
        <v>Activos por 1 Millón Habitantes</v>
      </c>
      <c r="L125" s="43" t="str">
        <f t="shared" si="55"/>
        <v>Periodo 2020-2021</v>
      </c>
      <c r="M125" s="43" t="str">
        <f t="shared" si="63"/>
        <v>Casos</v>
      </c>
      <c r="N125" s="49" t="str">
        <f t="shared" si="64"/>
        <v>Ministerio de Ciencias, Tecnología, Conocimiento e Innovación</v>
      </c>
      <c r="O12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Quintero</v>
      </c>
      <c r="P125" s="68"/>
      <c r="Q125" s="15" t="str">
        <f t="shared" si="65"/>
        <v>Gráfico Evolución</v>
      </c>
      <c r="R125" s="30"/>
      <c r="S12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https://analytics.zoho.com/open-view/2395394000008132313?ZOHO_CRITERIA=%22Localiza_CL_Poblacion%22.%22Codcom%22%3D5107</v>
      </c>
      <c r="T125" s="17"/>
      <c r="U125" s="31" t="str">
        <f t="shared" si="66"/>
        <v>#1774B9</v>
      </c>
      <c r="V125" s="32" t="str">
        <f>+Enfermedades_Mundiales[[#This Row],[idcoleccion]]&amp;"-"&amp;Enfermedades_Mundiales[[#This Row],[id]]</f>
        <v>360-0115</v>
      </c>
      <c r="W125" s="21">
        <f>+VLOOKUP(Enfermedades_Mundiales[[#This Row],[Filtro URL]],Estructura!$X$4:$Y$366,2,0)</f>
        <v>36305107</v>
      </c>
      <c r="X125" s="21" t="str">
        <f>+VLOOKUP(Enfermedades_Mundiales[[#This Row],[tema]],Estructura!$A$4:$C$18,3,0)</f>
        <v>T-362</v>
      </c>
      <c r="Y125" s="32" t="str">
        <f>+VLOOKUP(Enfermedades_Mundiales[[#This Row],[contenido]],Estructura!$E$4:$G$18,3,0)</f>
        <v>C-361</v>
      </c>
      <c r="Z125" s="32" t="str">
        <f>+VLOOKUP(Enfermedades_Mundiales[[#This Row],[Filtro Integrado]],Estructura!$M$4:$O$367,3,0)</f>
        <v>FI-363</v>
      </c>
      <c r="AA125" s="32" t="str">
        <f>+VLOOKUP(Enfermedades_Mundiales[[#This Row],[Muestra]],Estructura!$Q$4:$S$194,3,0)</f>
        <v>M-364</v>
      </c>
    </row>
    <row r="126" spans="1:27" ht="30.6" x14ac:dyDescent="0.3">
      <c r="A126" s="61" t="s">
        <v>539</v>
      </c>
      <c r="B126" s="43">
        <f t="shared" si="60"/>
        <v>360</v>
      </c>
      <c r="C126" s="44" t="str">
        <f t="shared" si="61"/>
        <v>Enfermedades Mundiales</v>
      </c>
      <c r="D126" s="44" t="str">
        <f t="shared" si="62"/>
        <v>Salud</v>
      </c>
      <c r="E126" s="64">
        <v>5109</v>
      </c>
      <c r="F126" s="44" t="str">
        <f t="shared" si="53"/>
        <v>Fallecidos</v>
      </c>
      <c r="G126" s="46" t="s">
        <v>408</v>
      </c>
      <c r="H126" s="60" t="s">
        <v>17</v>
      </c>
      <c r="I126" s="58" t="s">
        <v>71</v>
      </c>
      <c r="J126" s="43" t="s">
        <v>407</v>
      </c>
      <c r="K126" s="43" t="str">
        <f t="shared" si="54"/>
        <v>Activos por 1 Millón Habitantes</v>
      </c>
      <c r="L126" s="43" t="str">
        <f t="shared" si="55"/>
        <v>Periodo 2020-2021</v>
      </c>
      <c r="M126" s="43" t="str">
        <f t="shared" si="63"/>
        <v>Casos</v>
      </c>
      <c r="N126" s="49" t="str">
        <f t="shared" si="64"/>
        <v>Ministerio de Ciencias, Tecnología, Conocimiento e Innovación</v>
      </c>
      <c r="O12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Viña del Mar</v>
      </c>
      <c r="P126" s="68"/>
      <c r="Q126" s="15" t="str">
        <f t="shared" si="65"/>
        <v>Gráfico Evolución</v>
      </c>
      <c r="R126" s="30"/>
      <c r="S12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https://analytics.zoho.com/open-view/2395394000008132313?ZOHO_CRITERIA=%22Localiza_CL_Poblacion%22.%22Codcom%22%3D5109</v>
      </c>
      <c r="T126" s="17"/>
      <c r="U126" s="31" t="str">
        <f t="shared" si="66"/>
        <v>#1774B9</v>
      </c>
      <c r="V126" s="32" t="str">
        <f>+Enfermedades_Mundiales[[#This Row],[idcoleccion]]&amp;"-"&amp;Enfermedades_Mundiales[[#This Row],[id]]</f>
        <v>360-0116</v>
      </c>
      <c r="W126" s="21">
        <f>+VLOOKUP(Enfermedades_Mundiales[[#This Row],[Filtro URL]],Estructura!$X$4:$Y$366,2,0)</f>
        <v>36305109</v>
      </c>
      <c r="X126" s="21" t="str">
        <f>+VLOOKUP(Enfermedades_Mundiales[[#This Row],[tema]],Estructura!$A$4:$C$18,3,0)</f>
        <v>T-362</v>
      </c>
      <c r="Y126" s="32" t="str">
        <f>+VLOOKUP(Enfermedades_Mundiales[[#This Row],[contenido]],Estructura!$E$4:$G$18,3,0)</f>
        <v>C-361</v>
      </c>
      <c r="Z126" s="32" t="str">
        <f>+VLOOKUP(Enfermedades_Mundiales[[#This Row],[Filtro Integrado]],Estructura!$M$4:$O$367,3,0)</f>
        <v>FI-363</v>
      </c>
      <c r="AA126" s="32" t="str">
        <f>+VLOOKUP(Enfermedades_Mundiales[[#This Row],[Muestra]],Estructura!$Q$4:$S$194,3,0)</f>
        <v>M-364</v>
      </c>
    </row>
    <row r="127" spans="1:27" ht="30.6" x14ac:dyDescent="0.3">
      <c r="A127" s="61" t="s">
        <v>540</v>
      </c>
      <c r="B127" s="43">
        <f t="shared" si="60"/>
        <v>360</v>
      </c>
      <c r="C127" s="44" t="str">
        <f t="shared" si="61"/>
        <v>Enfermedades Mundiales</v>
      </c>
      <c r="D127" s="44" t="str">
        <f t="shared" si="62"/>
        <v>Salud</v>
      </c>
      <c r="E127" s="64">
        <v>5201</v>
      </c>
      <c r="F127" s="44" t="str">
        <f t="shared" si="53"/>
        <v>Fallecidos</v>
      </c>
      <c r="G127" s="46" t="s">
        <v>408</v>
      </c>
      <c r="H127" s="60" t="s">
        <v>17</v>
      </c>
      <c r="I127" s="58" t="s">
        <v>72</v>
      </c>
      <c r="J127" s="43" t="s">
        <v>407</v>
      </c>
      <c r="K127" s="43" t="str">
        <f t="shared" si="54"/>
        <v>Activos por 1 Millón Habitantes</v>
      </c>
      <c r="L127" s="43" t="str">
        <f t="shared" si="55"/>
        <v>Periodo 2020-2021</v>
      </c>
      <c r="M127" s="43" t="str">
        <f t="shared" si="63"/>
        <v>Casos</v>
      </c>
      <c r="N127" s="49" t="str">
        <f t="shared" si="64"/>
        <v>Ministerio de Ciencias, Tecnología, Conocimiento e Innovación</v>
      </c>
      <c r="O12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Isla de Pascua</v>
      </c>
      <c r="P127" s="68"/>
      <c r="Q127" s="15" t="str">
        <f t="shared" si="65"/>
        <v>Gráfico Evolución</v>
      </c>
      <c r="R127" s="30"/>
      <c r="S12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https://analytics.zoho.com/open-view/2395394000008132313?ZOHO_CRITERIA=%22Localiza_CL_Poblacion%22.%22Codcom%22%3D5201</v>
      </c>
      <c r="T127" s="17"/>
      <c r="U127" s="31" t="str">
        <f t="shared" si="66"/>
        <v>#1774B9</v>
      </c>
      <c r="V127" s="32" t="str">
        <f>+Enfermedades_Mundiales[[#This Row],[idcoleccion]]&amp;"-"&amp;Enfermedades_Mundiales[[#This Row],[id]]</f>
        <v>360-0117</v>
      </c>
      <c r="W127" s="21">
        <f>+VLOOKUP(Enfermedades_Mundiales[[#This Row],[Filtro URL]],Estructura!$X$4:$Y$366,2,0)</f>
        <v>36305201</v>
      </c>
      <c r="X127" s="21" t="str">
        <f>+VLOOKUP(Enfermedades_Mundiales[[#This Row],[tema]],Estructura!$A$4:$C$18,3,0)</f>
        <v>T-362</v>
      </c>
      <c r="Y127" s="32" t="str">
        <f>+VLOOKUP(Enfermedades_Mundiales[[#This Row],[contenido]],Estructura!$E$4:$G$18,3,0)</f>
        <v>C-361</v>
      </c>
      <c r="Z127" s="32" t="str">
        <f>+VLOOKUP(Enfermedades_Mundiales[[#This Row],[Filtro Integrado]],Estructura!$M$4:$O$367,3,0)</f>
        <v>FI-363</v>
      </c>
      <c r="AA127" s="32" t="str">
        <f>+VLOOKUP(Enfermedades_Mundiales[[#This Row],[Muestra]],Estructura!$Q$4:$S$194,3,0)</f>
        <v>M-364</v>
      </c>
    </row>
    <row r="128" spans="1:27" ht="30.6" x14ac:dyDescent="0.3">
      <c r="A128" s="61" t="s">
        <v>541</v>
      </c>
      <c r="B128" s="43">
        <f t="shared" si="60"/>
        <v>360</v>
      </c>
      <c r="C128" s="44" t="str">
        <f t="shared" si="61"/>
        <v>Enfermedades Mundiales</v>
      </c>
      <c r="D128" s="44" t="str">
        <f t="shared" si="62"/>
        <v>Salud</v>
      </c>
      <c r="E128" s="64">
        <v>5301</v>
      </c>
      <c r="F128" s="44" t="str">
        <f t="shared" si="53"/>
        <v>Fallecidos</v>
      </c>
      <c r="G128" s="46" t="s">
        <v>408</v>
      </c>
      <c r="H128" s="60" t="s">
        <v>17</v>
      </c>
      <c r="I128" s="58" t="s">
        <v>73</v>
      </c>
      <c r="J128" s="43" t="s">
        <v>407</v>
      </c>
      <c r="K128" s="43" t="str">
        <f t="shared" si="54"/>
        <v>Activos por 1 Millón Habitantes</v>
      </c>
      <c r="L128" s="43" t="str">
        <f t="shared" si="55"/>
        <v>Periodo 2020-2021</v>
      </c>
      <c r="M128" s="43" t="str">
        <f t="shared" si="63"/>
        <v>Casos</v>
      </c>
      <c r="N128" s="49" t="str">
        <f t="shared" si="64"/>
        <v>Ministerio de Ciencias, Tecnología, Conocimiento e Innovación</v>
      </c>
      <c r="O12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Andes</v>
      </c>
      <c r="P128" s="68"/>
      <c r="Q128" s="15" t="str">
        <f t="shared" si="65"/>
        <v>Gráfico Evolución</v>
      </c>
      <c r="R128" s="30"/>
      <c r="S12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https://analytics.zoho.com/open-view/2395394000008132313?ZOHO_CRITERIA=%22Localiza_CL_Poblacion%22.%22Codcom%22%3D5301</v>
      </c>
      <c r="T128" s="17"/>
      <c r="U128" s="31" t="str">
        <f t="shared" si="66"/>
        <v>#1774B9</v>
      </c>
      <c r="V128" s="32" t="str">
        <f>+Enfermedades_Mundiales[[#This Row],[idcoleccion]]&amp;"-"&amp;Enfermedades_Mundiales[[#This Row],[id]]</f>
        <v>360-0118</v>
      </c>
      <c r="W128" s="21">
        <f>+VLOOKUP(Enfermedades_Mundiales[[#This Row],[Filtro URL]],Estructura!$X$4:$Y$366,2,0)</f>
        <v>36305301</v>
      </c>
      <c r="X128" s="21" t="str">
        <f>+VLOOKUP(Enfermedades_Mundiales[[#This Row],[tema]],Estructura!$A$4:$C$18,3,0)</f>
        <v>T-362</v>
      </c>
      <c r="Y128" s="32" t="str">
        <f>+VLOOKUP(Enfermedades_Mundiales[[#This Row],[contenido]],Estructura!$E$4:$G$18,3,0)</f>
        <v>C-361</v>
      </c>
      <c r="Z128" s="32" t="str">
        <f>+VLOOKUP(Enfermedades_Mundiales[[#This Row],[Filtro Integrado]],Estructura!$M$4:$O$367,3,0)</f>
        <v>FI-363</v>
      </c>
      <c r="AA128" s="32" t="str">
        <f>+VLOOKUP(Enfermedades_Mundiales[[#This Row],[Muestra]],Estructura!$Q$4:$S$194,3,0)</f>
        <v>M-364</v>
      </c>
    </row>
    <row r="129" spans="1:27" ht="30.6" x14ac:dyDescent="0.3">
      <c r="A129" s="61" t="s">
        <v>542</v>
      </c>
      <c r="B129" s="43">
        <f t="shared" si="60"/>
        <v>360</v>
      </c>
      <c r="C129" s="44" t="str">
        <f t="shared" si="61"/>
        <v>Enfermedades Mundiales</v>
      </c>
      <c r="D129" s="44" t="str">
        <f t="shared" si="62"/>
        <v>Salud</v>
      </c>
      <c r="E129" s="64">
        <v>5302</v>
      </c>
      <c r="F129" s="44" t="str">
        <f t="shared" si="53"/>
        <v>Fallecidos</v>
      </c>
      <c r="G129" s="46" t="s">
        <v>408</v>
      </c>
      <c r="H129" s="60" t="s">
        <v>17</v>
      </c>
      <c r="I129" s="58" t="s">
        <v>74</v>
      </c>
      <c r="J129" s="43" t="s">
        <v>407</v>
      </c>
      <c r="K129" s="43" t="str">
        <f t="shared" si="54"/>
        <v>Activos por 1 Millón Habitantes</v>
      </c>
      <c r="L129" s="43" t="str">
        <f t="shared" si="55"/>
        <v>Periodo 2020-2021</v>
      </c>
      <c r="M129" s="43" t="str">
        <f t="shared" si="63"/>
        <v>Casos</v>
      </c>
      <c r="N129" s="49" t="str">
        <f t="shared" si="64"/>
        <v>Ministerio de Ciencias, Tecnología, Conocimiento e Innovación</v>
      </c>
      <c r="O12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Calle Larga</v>
      </c>
      <c r="P129" s="68"/>
      <c r="Q129" s="15" t="str">
        <f t="shared" si="65"/>
        <v>Gráfico Evolución</v>
      </c>
      <c r="R129" s="30"/>
      <c r="S12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https://analytics.zoho.com/open-view/2395394000008132313?ZOHO_CRITERIA=%22Localiza_CL_Poblacion%22.%22Codcom%22%3D5302</v>
      </c>
      <c r="T129" s="17"/>
      <c r="U129" s="31" t="str">
        <f t="shared" si="66"/>
        <v>#1774B9</v>
      </c>
      <c r="V129" s="32" t="str">
        <f>+Enfermedades_Mundiales[[#This Row],[idcoleccion]]&amp;"-"&amp;Enfermedades_Mundiales[[#This Row],[id]]</f>
        <v>360-0119</v>
      </c>
      <c r="W129" s="21">
        <f>+VLOOKUP(Enfermedades_Mundiales[[#This Row],[Filtro URL]],Estructura!$X$4:$Y$366,2,0)</f>
        <v>36305302</v>
      </c>
      <c r="X129" s="21" t="str">
        <f>+VLOOKUP(Enfermedades_Mundiales[[#This Row],[tema]],Estructura!$A$4:$C$18,3,0)</f>
        <v>T-362</v>
      </c>
      <c r="Y129" s="32" t="str">
        <f>+VLOOKUP(Enfermedades_Mundiales[[#This Row],[contenido]],Estructura!$E$4:$G$18,3,0)</f>
        <v>C-361</v>
      </c>
      <c r="Z129" s="32" t="str">
        <f>+VLOOKUP(Enfermedades_Mundiales[[#This Row],[Filtro Integrado]],Estructura!$M$4:$O$367,3,0)</f>
        <v>FI-363</v>
      </c>
      <c r="AA129" s="32" t="str">
        <f>+VLOOKUP(Enfermedades_Mundiales[[#This Row],[Muestra]],Estructura!$Q$4:$S$194,3,0)</f>
        <v>M-364</v>
      </c>
    </row>
    <row r="130" spans="1:27" ht="30.6" x14ac:dyDescent="0.3">
      <c r="A130" s="61" t="s">
        <v>543</v>
      </c>
      <c r="B130" s="43">
        <f t="shared" si="60"/>
        <v>360</v>
      </c>
      <c r="C130" s="44" t="str">
        <f t="shared" si="61"/>
        <v>Enfermedades Mundiales</v>
      </c>
      <c r="D130" s="44" t="str">
        <f t="shared" si="62"/>
        <v>Salud</v>
      </c>
      <c r="E130" s="64">
        <v>5303</v>
      </c>
      <c r="F130" s="44" t="str">
        <f t="shared" si="53"/>
        <v>Fallecidos</v>
      </c>
      <c r="G130" s="46" t="s">
        <v>408</v>
      </c>
      <c r="H130" s="60" t="s">
        <v>17</v>
      </c>
      <c r="I130" s="58" t="s">
        <v>75</v>
      </c>
      <c r="J130" s="43" t="s">
        <v>407</v>
      </c>
      <c r="K130" s="43" t="str">
        <f t="shared" si="54"/>
        <v>Activos por 1 Millón Habitantes</v>
      </c>
      <c r="L130" s="43" t="str">
        <f t="shared" si="55"/>
        <v>Periodo 2020-2021</v>
      </c>
      <c r="M130" s="43" t="str">
        <f t="shared" si="63"/>
        <v>Casos</v>
      </c>
      <c r="N130" s="49" t="str">
        <f t="shared" si="64"/>
        <v>Ministerio de Ciencias, Tecnología, Conocimiento e Innovación</v>
      </c>
      <c r="O13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Rinconada</v>
      </c>
      <c r="P130" s="68"/>
      <c r="Q130" s="15" t="str">
        <f t="shared" si="65"/>
        <v>Gráfico Evolución</v>
      </c>
      <c r="R130" s="30"/>
      <c r="S13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https://analytics.zoho.com/open-view/2395394000008132313?ZOHO_CRITERIA=%22Localiza_CL_Poblacion%22.%22Codcom%22%3D5303</v>
      </c>
      <c r="T130" s="17"/>
      <c r="U130" s="31" t="str">
        <f t="shared" si="66"/>
        <v>#1774B9</v>
      </c>
      <c r="V130" s="32" t="str">
        <f>+Enfermedades_Mundiales[[#This Row],[idcoleccion]]&amp;"-"&amp;Enfermedades_Mundiales[[#This Row],[id]]</f>
        <v>360-0120</v>
      </c>
      <c r="W130" s="21">
        <f>+VLOOKUP(Enfermedades_Mundiales[[#This Row],[Filtro URL]],Estructura!$X$4:$Y$366,2,0)</f>
        <v>36305303</v>
      </c>
      <c r="X130" s="21" t="str">
        <f>+VLOOKUP(Enfermedades_Mundiales[[#This Row],[tema]],Estructura!$A$4:$C$18,3,0)</f>
        <v>T-362</v>
      </c>
      <c r="Y130" s="32" t="str">
        <f>+VLOOKUP(Enfermedades_Mundiales[[#This Row],[contenido]],Estructura!$E$4:$G$18,3,0)</f>
        <v>C-361</v>
      </c>
      <c r="Z130" s="32" t="str">
        <f>+VLOOKUP(Enfermedades_Mundiales[[#This Row],[Filtro Integrado]],Estructura!$M$4:$O$367,3,0)</f>
        <v>FI-363</v>
      </c>
      <c r="AA130" s="32" t="str">
        <f>+VLOOKUP(Enfermedades_Mundiales[[#This Row],[Muestra]],Estructura!$Q$4:$S$194,3,0)</f>
        <v>M-364</v>
      </c>
    </row>
    <row r="131" spans="1:27" ht="30.6" x14ac:dyDescent="0.3">
      <c r="A131" s="61" t="s">
        <v>544</v>
      </c>
      <c r="B131" s="43">
        <f t="shared" si="60"/>
        <v>360</v>
      </c>
      <c r="C131" s="44" t="str">
        <f t="shared" si="61"/>
        <v>Enfermedades Mundiales</v>
      </c>
      <c r="D131" s="44" t="str">
        <f t="shared" si="62"/>
        <v>Salud</v>
      </c>
      <c r="E131" s="64">
        <v>5304</v>
      </c>
      <c r="F131" s="44" t="str">
        <f t="shared" si="53"/>
        <v>Fallecidos</v>
      </c>
      <c r="G131" s="46" t="s">
        <v>408</v>
      </c>
      <c r="H131" s="60" t="s">
        <v>17</v>
      </c>
      <c r="I131" s="58" t="s">
        <v>76</v>
      </c>
      <c r="J131" s="43" t="s">
        <v>407</v>
      </c>
      <c r="K131" s="43" t="str">
        <f t="shared" si="54"/>
        <v>Activos por 1 Millón Habitantes</v>
      </c>
      <c r="L131" s="43" t="str">
        <f t="shared" si="55"/>
        <v>Periodo 2020-2021</v>
      </c>
      <c r="M131" s="43" t="str">
        <f t="shared" si="63"/>
        <v>Casos</v>
      </c>
      <c r="N131" s="49" t="str">
        <f t="shared" si="64"/>
        <v>Ministerio de Ciencias, Tecnología, Conocimiento e Innovación</v>
      </c>
      <c r="O13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Esteban</v>
      </c>
      <c r="P131" s="68"/>
      <c r="Q131" s="15" t="str">
        <f t="shared" si="65"/>
        <v>Gráfico Evolución</v>
      </c>
      <c r="R131" s="30"/>
      <c r="S13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https://analytics.zoho.com/open-view/2395394000008132313?ZOHO_CRITERIA=%22Localiza_CL_Poblacion%22.%22Codcom%22%3D5304</v>
      </c>
      <c r="T131" s="17"/>
      <c r="U131" s="31" t="str">
        <f t="shared" si="66"/>
        <v>#1774B9</v>
      </c>
      <c r="V131" s="32" t="str">
        <f>+Enfermedades_Mundiales[[#This Row],[idcoleccion]]&amp;"-"&amp;Enfermedades_Mundiales[[#This Row],[id]]</f>
        <v>360-0121</v>
      </c>
      <c r="W131" s="21">
        <f>+VLOOKUP(Enfermedades_Mundiales[[#This Row],[Filtro URL]],Estructura!$X$4:$Y$366,2,0)</f>
        <v>36305304</v>
      </c>
      <c r="X131" s="21" t="str">
        <f>+VLOOKUP(Enfermedades_Mundiales[[#This Row],[tema]],Estructura!$A$4:$C$18,3,0)</f>
        <v>T-362</v>
      </c>
      <c r="Y131" s="32" t="str">
        <f>+VLOOKUP(Enfermedades_Mundiales[[#This Row],[contenido]],Estructura!$E$4:$G$18,3,0)</f>
        <v>C-361</v>
      </c>
      <c r="Z131" s="32" t="str">
        <f>+VLOOKUP(Enfermedades_Mundiales[[#This Row],[Filtro Integrado]],Estructura!$M$4:$O$367,3,0)</f>
        <v>FI-363</v>
      </c>
      <c r="AA131" s="32" t="str">
        <f>+VLOOKUP(Enfermedades_Mundiales[[#This Row],[Muestra]],Estructura!$Q$4:$S$194,3,0)</f>
        <v>M-364</v>
      </c>
    </row>
    <row r="132" spans="1:27" ht="30.6" x14ac:dyDescent="0.3">
      <c r="A132" s="61" t="s">
        <v>545</v>
      </c>
      <c r="B132" s="43">
        <f t="shared" si="60"/>
        <v>360</v>
      </c>
      <c r="C132" s="44" t="str">
        <f t="shared" si="61"/>
        <v>Enfermedades Mundiales</v>
      </c>
      <c r="D132" s="44" t="str">
        <f t="shared" si="62"/>
        <v>Salud</v>
      </c>
      <c r="E132" s="64">
        <v>5401</v>
      </c>
      <c r="F132" s="44" t="str">
        <f t="shared" si="53"/>
        <v>Fallecidos</v>
      </c>
      <c r="G132" s="46" t="s">
        <v>408</v>
      </c>
      <c r="H132" s="60" t="s">
        <v>17</v>
      </c>
      <c r="I132" s="58" t="s">
        <v>77</v>
      </c>
      <c r="J132" s="43" t="s">
        <v>407</v>
      </c>
      <c r="K132" s="43" t="str">
        <f t="shared" si="54"/>
        <v>Activos por 1 Millón Habitantes</v>
      </c>
      <c r="L132" s="43" t="str">
        <f t="shared" si="55"/>
        <v>Periodo 2020-2021</v>
      </c>
      <c r="M132" s="43" t="str">
        <f t="shared" si="63"/>
        <v>Casos</v>
      </c>
      <c r="N132" s="49" t="str">
        <f t="shared" si="64"/>
        <v>Ministerio de Ciencias, Tecnología, Conocimiento e Innovación</v>
      </c>
      <c r="O13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Ligua</v>
      </c>
      <c r="P132" s="68"/>
      <c r="Q132" s="15" t="str">
        <f t="shared" si="65"/>
        <v>Gráfico Evolución</v>
      </c>
      <c r="R132" s="30"/>
      <c r="S13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https://analytics.zoho.com/open-view/2395394000008132313?ZOHO_CRITERIA=%22Localiza_CL_Poblacion%22.%22Codcom%22%3D5401</v>
      </c>
      <c r="T132" s="17"/>
      <c r="U132" s="31" t="str">
        <f t="shared" si="66"/>
        <v>#1774B9</v>
      </c>
      <c r="V132" s="32" t="str">
        <f>+Enfermedades_Mundiales[[#This Row],[idcoleccion]]&amp;"-"&amp;Enfermedades_Mundiales[[#This Row],[id]]</f>
        <v>360-0122</v>
      </c>
      <c r="W132" s="21">
        <f>+VLOOKUP(Enfermedades_Mundiales[[#This Row],[Filtro URL]],Estructura!$X$4:$Y$366,2,0)</f>
        <v>36305401</v>
      </c>
      <c r="X132" s="21" t="str">
        <f>+VLOOKUP(Enfermedades_Mundiales[[#This Row],[tema]],Estructura!$A$4:$C$18,3,0)</f>
        <v>T-362</v>
      </c>
      <c r="Y132" s="32" t="str">
        <f>+VLOOKUP(Enfermedades_Mundiales[[#This Row],[contenido]],Estructura!$E$4:$G$18,3,0)</f>
        <v>C-361</v>
      </c>
      <c r="Z132" s="32" t="str">
        <f>+VLOOKUP(Enfermedades_Mundiales[[#This Row],[Filtro Integrado]],Estructura!$M$4:$O$367,3,0)</f>
        <v>FI-363</v>
      </c>
      <c r="AA132" s="32" t="str">
        <f>+VLOOKUP(Enfermedades_Mundiales[[#This Row],[Muestra]],Estructura!$Q$4:$S$194,3,0)</f>
        <v>M-364</v>
      </c>
    </row>
    <row r="133" spans="1:27" ht="30.6" x14ac:dyDescent="0.3">
      <c r="A133" s="61" t="s">
        <v>546</v>
      </c>
      <c r="B133" s="43">
        <f t="shared" si="60"/>
        <v>360</v>
      </c>
      <c r="C133" s="44" t="str">
        <f t="shared" si="61"/>
        <v>Enfermedades Mundiales</v>
      </c>
      <c r="D133" s="44" t="str">
        <f t="shared" si="62"/>
        <v>Salud</v>
      </c>
      <c r="E133" s="64">
        <v>5402</v>
      </c>
      <c r="F133" s="44" t="str">
        <f t="shared" si="53"/>
        <v>Fallecidos</v>
      </c>
      <c r="G133" s="46" t="s">
        <v>408</v>
      </c>
      <c r="H133" s="60" t="s">
        <v>17</v>
      </c>
      <c r="I133" s="58" t="s">
        <v>78</v>
      </c>
      <c r="J133" s="43" t="s">
        <v>407</v>
      </c>
      <c r="K133" s="43" t="str">
        <f t="shared" si="54"/>
        <v>Activos por 1 Millón Habitantes</v>
      </c>
      <c r="L133" s="43" t="str">
        <f t="shared" si="55"/>
        <v>Periodo 2020-2021</v>
      </c>
      <c r="M133" s="43" t="str">
        <f t="shared" si="63"/>
        <v>Casos</v>
      </c>
      <c r="N133" s="49" t="str">
        <f t="shared" si="64"/>
        <v>Ministerio de Ciencias, Tecnología, Conocimiento e Innovación</v>
      </c>
      <c r="O13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Cabildo</v>
      </c>
      <c r="P133" s="68"/>
      <c r="Q133" s="15" t="str">
        <f t="shared" si="65"/>
        <v>Gráfico Evolución</v>
      </c>
      <c r="R133" s="30"/>
      <c r="S13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https://analytics.zoho.com/open-view/2395394000008132313?ZOHO_CRITERIA=%22Localiza_CL_Poblacion%22.%22Codcom%22%3D5402</v>
      </c>
      <c r="T133" s="17"/>
      <c r="U133" s="31" t="str">
        <f t="shared" si="66"/>
        <v>#1774B9</v>
      </c>
      <c r="V133" s="32" t="str">
        <f>+Enfermedades_Mundiales[[#This Row],[idcoleccion]]&amp;"-"&amp;Enfermedades_Mundiales[[#This Row],[id]]</f>
        <v>360-0123</v>
      </c>
      <c r="W133" s="21">
        <f>+VLOOKUP(Enfermedades_Mundiales[[#This Row],[Filtro URL]],Estructura!$X$4:$Y$366,2,0)</f>
        <v>36305402</v>
      </c>
      <c r="X133" s="21" t="str">
        <f>+VLOOKUP(Enfermedades_Mundiales[[#This Row],[tema]],Estructura!$A$4:$C$18,3,0)</f>
        <v>T-362</v>
      </c>
      <c r="Y133" s="32" t="str">
        <f>+VLOOKUP(Enfermedades_Mundiales[[#This Row],[contenido]],Estructura!$E$4:$G$18,3,0)</f>
        <v>C-361</v>
      </c>
      <c r="Z133" s="32" t="str">
        <f>+VLOOKUP(Enfermedades_Mundiales[[#This Row],[Filtro Integrado]],Estructura!$M$4:$O$367,3,0)</f>
        <v>FI-363</v>
      </c>
      <c r="AA133" s="32" t="str">
        <f>+VLOOKUP(Enfermedades_Mundiales[[#This Row],[Muestra]],Estructura!$Q$4:$S$194,3,0)</f>
        <v>M-364</v>
      </c>
    </row>
    <row r="134" spans="1:27" ht="30.6" x14ac:dyDescent="0.3">
      <c r="A134" s="61" t="s">
        <v>547</v>
      </c>
      <c r="B134" s="43">
        <f t="shared" si="60"/>
        <v>360</v>
      </c>
      <c r="C134" s="44" t="str">
        <f t="shared" si="61"/>
        <v>Enfermedades Mundiales</v>
      </c>
      <c r="D134" s="44" t="str">
        <f t="shared" si="62"/>
        <v>Salud</v>
      </c>
      <c r="E134" s="64">
        <v>5403</v>
      </c>
      <c r="F134" s="44" t="str">
        <f t="shared" si="53"/>
        <v>Fallecidos</v>
      </c>
      <c r="G134" s="46" t="s">
        <v>408</v>
      </c>
      <c r="H134" s="60" t="s">
        <v>17</v>
      </c>
      <c r="I134" s="58" t="s">
        <v>79</v>
      </c>
      <c r="J134" s="43" t="s">
        <v>407</v>
      </c>
      <c r="K134" s="43" t="str">
        <f t="shared" si="54"/>
        <v>Activos por 1 Millón Habitantes</v>
      </c>
      <c r="L134" s="43" t="str">
        <f t="shared" si="55"/>
        <v>Periodo 2020-2021</v>
      </c>
      <c r="M134" s="43" t="str">
        <f t="shared" si="63"/>
        <v>Casos</v>
      </c>
      <c r="N134" s="49" t="str">
        <f t="shared" si="64"/>
        <v>Ministerio de Ciencias, Tecnología, Conocimiento e Innovación</v>
      </c>
      <c r="O13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Papudo</v>
      </c>
      <c r="P134" s="68"/>
      <c r="Q134" s="15" t="str">
        <f t="shared" si="65"/>
        <v>Gráfico Evolución</v>
      </c>
      <c r="R134" s="30"/>
      <c r="S13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https://analytics.zoho.com/open-view/2395394000008132313?ZOHO_CRITERIA=%22Localiza_CL_Poblacion%22.%22Codcom%22%3D5403</v>
      </c>
      <c r="T134" s="17"/>
      <c r="U134" s="31" t="str">
        <f t="shared" si="66"/>
        <v>#1774B9</v>
      </c>
      <c r="V134" s="32" t="str">
        <f>+Enfermedades_Mundiales[[#This Row],[idcoleccion]]&amp;"-"&amp;Enfermedades_Mundiales[[#This Row],[id]]</f>
        <v>360-0124</v>
      </c>
      <c r="W134" s="21">
        <f>+VLOOKUP(Enfermedades_Mundiales[[#This Row],[Filtro URL]],Estructura!$X$4:$Y$366,2,0)</f>
        <v>36305403</v>
      </c>
      <c r="X134" s="21" t="str">
        <f>+VLOOKUP(Enfermedades_Mundiales[[#This Row],[tema]],Estructura!$A$4:$C$18,3,0)</f>
        <v>T-362</v>
      </c>
      <c r="Y134" s="32" t="str">
        <f>+VLOOKUP(Enfermedades_Mundiales[[#This Row],[contenido]],Estructura!$E$4:$G$18,3,0)</f>
        <v>C-361</v>
      </c>
      <c r="Z134" s="32" t="str">
        <f>+VLOOKUP(Enfermedades_Mundiales[[#This Row],[Filtro Integrado]],Estructura!$M$4:$O$367,3,0)</f>
        <v>FI-363</v>
      </c>
      <c r="AA134" s="32" t="str">
        <f>+VLOOKUP(Enfermedades_Mundiales[[#This Row],[Muestra]],Estructura!$Q$4:$S$194,3,0)</f>
        <v>M-364</v>
      </c>
    </row>
    <row r="135" spans="1:27" ht="30.6" x14ac:dyDescent="0.3">
      <c r="A135" s="61" t="s">
        <v>548</v>
      </c>
      <c r="B135" s="43">
        <f t="shared" si="60"/>
        <v>360</v>
      </c>
      <c r="C135" s="44" t="str">
        <f t="shared" si="61"/>
        <v>Enfermedades Mundiales</v>
      </c>
      <c r="D135" s="44" t="str">
        <f t="shared" si="62"/>
        <v>Salud</v>
      </c>
      <c r="E135" s="64">
        <v>5404</v>
      </c>
      <c r="F135" s="44" t="str">
        <f t="shared" si="53"/>
        <v>Fallecidos</v>
      </c>
      <c r="G135" s="46" t="s">
        <v>408</v>
      </c>
      <c r="H135" s="60" t="s">
        <v>17</v>
      </c>
      <c r="I135" s="58" t="s">
        <v>80</v>
      </c>
      <c r="J135" s="43" t="s">
        <v>407</v>
      </c>
      <c r="K135" s="43" t="str">
        <f t="shared" si="54"/>
        <v>Activos por 1 Millón Habitantes</v>
      </c>
      <c r="L135" s="43" t="str">
        <f t="shared" si="55"/>
        <v>Periodo 2020-2021</v>
      </c>
      <c r="M135" s="43" t="str">
        <f t="shared" si="63"/>
        <v>Casos</v>
      </c>
      <c r="N135" s="49" t="str">
        <f t="shared" si="64"/>
        <v>Ministerio de Ciencias, Tecnología, Conocimiento e Innovación</v>
      </c>
      <c r="O13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Petorca</v>
      </c>
      <c r="P135" s="68"/>
      <c r="Q135" s="15" t="str">
        <f t="shared" si="65"/>
        <v>Gráfico Evolución</v>
      </c>
      <c r="R135" s="30"/>
      <c r="S13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https://analytics.zoho.com/open-view/2395394000008132313?ZOHO_CRITERIA=%22Localiza_CL_Poblacion%22.%22Codcom%22%3D5404</v>
      </c>
      <c r="T135" s="17"/>
      <c r="U135" s="31" t="str">
        <f t="shared" si="66"/>
        <v>#1774B9</v>
      </c>
      <c r="V135" s="32" t="str">
        <f>+Enfermedades_Mundiales[[#This Row],[idcoleccion]]&amp;"-"&amp;Enfermedades_Mundiales[[#This Row],[id]]</f>
        <v>360-0125</v>
      </c>
      <c r="W135" s="21">
        <f>+VLOOKUP(Enfermedades_Mundiales[[#This Row],[Filtro URL]],Estructura!$X$4:$Y$366,2,0)</f>
        <v>36305404</v>
      </c>
      <c r="X135" s="21" t="str">
        <f>+VLOOKUP(Enfermedades_Mundiales[[#This Row],[tema]],Estructura!$A$4:$C$18,3,0)</f>
        <v>T-362</v>
      </c>
      <c r="Y135" s="32" t="str">
        <f>+VLOOKUP(Enfermedades_Mundiales[[#This Row],[contenido]],Estructura!$E$4:$G$18,3,0)</f>
        <v>C-361</v>
      </c>
      <c r="Z135" s="32" t="str">
        <f>+VLOOKUP(Enfermedades_Mundiales[[#This Row],[Filtro Integrado]],Estructura!$M$4:$O$367,3,0)</f>
        <v>FI-363</v>
      </c>
      <c r="AA135" s="32" t="str">
        <f>+VLOOKUP(Enfermedades_Mundiales[[#This Row],[Muestra]],Estructura!$Q$4:$S$194,3,0)</f>
        <v>M-364</v>
      </c>
    </row>
    <row r="136" spans="1:27" ht="30.6" x14ac:dyDescent="0.3">
      <c r="A136" s="61" t="s">
        <v>549</v>
      </c>
      <c r="B136" s="43">
        <f t="shared" si="60"/>
        <v>360</v>
      </c>
      <c r="C136" s="44" t="str">
        <f t="shared" si="61"/>
        <v>Enfermedades Mundiales</v>
      </c>
      <c r="D136" s="44" t="str">
        <f t="shared" si="62"/>
        <v>Salud</v>
      </c>
      <c r="E136" s="64">
        <v>5405</v>
      </c>
      <c r="F136" s="44" t="str">
        <f t="shared" si="53"/>
        <v>Fallecidos</v>
      </c>
      <c r="G136" s="46" t="s">
        <v>408</v>
      </c>
      <c r="H136" s="60" t="s">
        <v>17</v>
      </c>
      <c r="I136" s="58" t="s">
        <v>81</v>
      </c>
      <c r="J136" s="43" t="s">
        <v>407</v>
      </c>
      <c r="K136" s="43" t="str">
        <f t="shared" si="54"/>
        <v>Activos por 1 Millón Habitantes</v>
      </c>
      <c r="L136" s="43" t="str">
        <f t="shared" si="55"/>
        <v>Periodo 2020-2021</v>
      </c>
      <c r="M136" s="43" t="str">
        <f t="shared" si="63"/>
        <v>Casos</v>
      </c>
      <c r="N136" s="49" t="str">
        <f t="shared" si="64"/>
        <v>Ministerio de Ciencias, Tecnología, Conocimiento e Innovación</v>
      </c>
      <c r="O13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Zapallar</v>
      </c>
      <c r="P136" s="68"/>
      <c r="Q136" s="15" t="str">
        <f t="shared" si="65"/>
        <v>Gráfico Evolución</v>
      </c>
      <c r="R136" s="30"/>
      <c r="S13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https://analytics.zoho.com/open-view/2395394000008132313?ZOHO_CRITERIA=%22Localiza_CL_Poblacion%22.%22Codcom%22%3D5405</v>
      </c>
      <c r="T136" s="17"/>
      <c r="U136" s="31" t="str">
        <f t="shared" si="66"/>
        <v>#1774B9</v>
      </c>
      <c r="V136" s="32" t="str">
        <f>+Enfermedades_Mundiales[[#This Row],[idcoleccion]]&amp;"-"&amp;Enfermedades_Mundiales[[#This Row],[id]]</f>
        <v>360-0126</v>
      </c>
      <c r="W136" s="21">
        <f>+VLOOKUP(Enfermedades_Mundiales[[#This Row],[Filtro URL]],Estructura!$X$4:$Y$366,2,0)</f>
        <v>36305405</v>
      </c>
      <c r="X136" s="21" t="str">
        <f>+VLOOKUP(Enfermedades_Mundiales[[#This Row],[tema]],Estructura!$A$4:$C$18,3,0)</f>
        <v>T-362</v>
      </c>
      <c r="Y136" s="32" t="str">
        <f>+VLOOKUP(Enfermedades_Mundiales[[#This Row],[contenido]],Estructura!$E$4:$G$18,3,0)</f>
        <v>C-361</v>
      </c>
      <c r="Z136" s="32" t="str">
        <f>+VLOOKUP(Enfermedades_Mundiales[[#This Row],[Filtro Integrado]],Estructura!$M$4:$O$367,3,0)</f>
        <v>FI-363</v>
      </c>
      <c r="AA136" s="32" t="str">
        <f>+VLOOKUP(Enfermedades_Mundiales[[#This Row],[Muestra]],Estructura!$Q$4:$S$194,3,0)</f>
        <v>M-364</v>
      </c>
    </row>
    <row r="137" spans="1:27" ht="30.6" x14ac:dyDescent="0.3">
      <c r="A137" s="61" t="s">
        <v>550</v>
      </c>
      <c r="B137" s="43">
        <f t="shared" si="60"/>
        <v>360</v>
      </c>
      <c r="C137" s="44" t="str">
        <f t="shared" si="61"/>
        <v>Enfermedades Mundiales</v>
      </c>
      <c r="D137" s="44" t="str">
        <f t="shared" si="62"/>
        <v>Salud</v>
      </c>
      <c r="E137" s="64">
        <v>5501</v>
      </c>
      <c r="F137" s="44" t="str">
        <f t="shared" si="53"/>
        <v>Fallecidos</v>
      </c>
      <c r="G137" s="46" t="s">
        <v>408</v>
      </c>
      <c r="H137" s="60" t="s">
        <v>17</v>
      </c>
      <c r="I137" s="58" t="s">
        <v>82</v>
      </c>
      <c r="J137" s="43" t="s">
        <v>407</v>
      </c>
      <c r="K137" s="43" t="str">
        <f t="shared" si="54"/>
        <v>Activos por 1 Millón Habitantes</v>
      </c>
      <c r="L137" s="43" t="str">
        <f t="shared" si="55"/>
        <v>Periodo 2020-2021</v>
      </c>
      <c r="M137" s="43" t="str">
        <f t="shared" si="63"/>
        <v>Casos</v>
      </c>
      <c r="N137" s="49" t="str">
        <f t="shared" si="64"/>
        <v>Ministerio de Ciencias, Tecnología, Conocimiento e Innovación</v>
      </c>
      <c r="O13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Quillota</v>
      </c>
      <c r="P137" s="68"/>
      <c r="Q137" s="15" t="str">
        <f t="shared" si="65"/>
        <v>Gráfico Evolución</v>
      </c>
      <c r="R137" s="30"/>
      <c r="S13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https://analytics.zoho.com/open-view/2395394000008132313?ZOHO_CRITERIA=%22Localiza_CL_Poblacion%22.%22Codcom%22%3D5501</v>
      </c>
      <c r="T137" s="17"/>
      <c r="U137" s="31" t="str">
        <f t="shared" si="66"/>
        <v>#1774B9</v>
      </c>
      <c r="V137" s="32" t="str">
        <f>+Enfermedades_Mundiales[[#This Row],[idcoleccion]]&amp;"-"&amp;Enfermedades_Mundiales[[#This Row],[id]]</f>
        <v>360-0127</v>
      </c>
      <c r="W137" s="21">
        <f>+VLOOKUP(Enfermedades_Mundiales[[#This Row],[Filtro URL]],Estructura!$X$4:$Y$366,2,0)</f>
        <v>36305501</v>
      </c>
      <c r="X137" s="21" t="str">
        <f>+VLOOKUP(Enfermedades_Mundiales[[#This Row],[tema]],Estructura!$A$4:$C$18,3,0)</f>
        <v>T-362</v>
      </c>
      <c r="Y137" s="32" t="str">
        <f>+VLOOKUP(Enfermedades_Mundiales[[#This Row],[contenido]],Estructura!$E$4:$G$18,3,0)</f>
        <v>C-361</v>
      </c>
      <c r="Z137" s="32" t="str">
        <f>+VLOOKUP(Enfermedades_Mundiales[[#This Row],[Filtro Integrado]],Estructura!$M$4:$O$367,3,0)</f>
        <v>FI-363</v>
      </c>
      <c r="AA137" s="32" t="str">
        <f>+VLOOKUP(Enfermedades_Mundiales[[#This Row],[Muestra]],Estructura!$Q$4:$S$194,3,0)</f>
        <v>M-364</v>
      </c>
    </row>
    <row r="138" spans="1:27" ht="30.6" x14ac:dyDescent="0.3">
      <c r="A138" s="61" t="s">
        <v>551</v>
      </c>
      <c r="B138" s="43">
        <f t="shared" si="60"/>
        <v>360</v>
      </c>
      <c r="C138" s="44" t="str">
        <f t="shared" si="61"/>
        <v>Enfermedades Mundiales</v>
      </c>
      <c r="D138" s="44" t="str">
        <f t="shared" si="62"/>
        <v>Salud</v>
      </c>
      <c r="E138" s="64">
        <v>5502</v>
      </c>
      <c r="F138" s="44" t="str">
        <f t="shared" si="53"/>
        <v>Fallecidos</v>
      </c>
      <c r="G138" s="46" t="s">
        <v>408</v>
      </c>
      <c r="H138" s="60" t="s">
        <v>17</v>
      </c>
      <c r="I138" s="58" t="s">
        <v>83</v>
      </c>
      <c r="J138" s="43" t="s">
        <v>407</v>
      </c>
      <c r="K138" s="43" t="str">
        <f t="shared" si="54"/>
        <v>Activos por 1 Millón Habitantes</v>
      </c>
      <c r="L138" s="43" t="str">
        <f t="shared" si="55"/>
        <v>Periodo 2020-2021</v>
      </c>
      <c r="M138" s="43" t="str">
        <f t="shared" si="63"/>
        <v>Casos</v>
      </c>
      <c r="N138" s="49" t="str">
        <f t="shared" si="64"/>
        <v>Ministerio de Ciencias, Tecnología, Conocimiento e Innovación</v>
      </c>
      <c r="O13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Calera</v>
      </c>
      <c r="P138" s="68"/>
      <c r="Q138" s="15" t="str">
        <f t="shared" si="65"/>
        <v>Gráfico Evolución</v>
      </c>
      <c r="R138" s="30"/>
      <c r="S13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https://analytics.zoho.com/open-view/2395394000008132313?ZOHO_CRITERIA=%22Localiza_CL_Poblacion%22.%22Codcom%22%3D5502</v>
      </c>
      <c r="T138" s="17"/>
      <c r="U138" s="31" t="str">
        <f t="shared" si="66"/>
        <v>#1774B9</v>
      </c>
      <c r="V138" s="32" t="str">
        <f>+Enfermedades_Mundiales[[#This Row],[idcoleccion]]&amp;"-"&amp;Enfermedades_Mundiales[[#This Row],[id]]</f>
        <v>360-0128</v>
      </c>
      <c r="W138" s="21">
        <f>+VLOOKUP(Enfermedades_Mundiales[[#This Row],[Filtro URL]],Estructura!$X$4:$Y$366,2,0)</f>
        <v>36305502</v>
      </c>
      <c r="X138" s="21" t="str">
        <f>+VLOOKUP(Enfermedades_Mundiales[[#This Row],[tema]],Estructura!$A$4:$C$18,3,0)</f>
        <v>T-362</v>
      </c>
      <c r="Y138" s="32" t="str">
        <f>+VLOOKUP(Enfermedades_Mundiales[[#This Row],[contenido]],Estructura!$E$4:$G$18,3,0)</f>
        <v>C-361</v>
      </c>
      <c r="Z138" s="32" t="str">
        <f>+VLOOKUP(Enfermedades_Mundiales[[#This Row],[Filtro Integrado]],Estructura!$M$4:$O$367,3,0)</f>
        <v>FI-363</v>
      </c>
      <c r="AA138" s="32" t="str">
        <f>+VLOOKUP(Enfermedades_Mundiales[[#This Row],[Muestra]],Estructura!$Q$4:$S$194,3,0)</f>
        <v>M-364</v>
      </c>
    </row>
    <row r="139" spans="1:27" ht="30.6" x14ac:dyDescent="0.3">
      <c r="A139" s="61" t="s">
        <v>552</v>
      </c>
      <c r="B139" s="43">
        <f t="shared" si="60"/>
        <v>360</v>
      </c>
      <c r="C139" s="44" t="str">
        <f t="shared" si="61"/>
        <v>Enfermedades Mundiales</v>
      </c>
      <c r="D139" s="44" t="str">
        <f t="shared" si="62"/>
        <v>Salud</v>
      </c>
      <c r="E139" s="64">
        <v>5503</v>
      </c>
      <c r="F139" s="44" t="str">
        <f t="shared" si="53"/>
        <v>Fallecidos</v>
      </c>
      <c r="G139" s="46" t="s">
        <v>408</v>
      </c>
      <c r="H139" s="60" t="s">
        <v>17</v>
      </c>
      <c r="I139" s="58" t="s">
        <v>84</v>
      </c>
      <c r="J139" s="43" t="s">
        <v>407</v>
      </c>
      <c r="K139" s="43" t="str">
        <f t="shared" si="54"/>
        <v>Activos por 1 Millón Habitantes</v>
      </c>
      <c r="L139" s="43" t="str">
        <f t="shared" si="55"/>
        <v>Periodo 2020-2021</v>
      </c>
      <c r="M139" s="43" t="str">
        <f t="shared" si="63"/>
        <v>Casos</v>
      </c>
      <c r="N139" s="49" t="str">
        <f t="shared" si="64"/>
        <v>Ministerio de Ciencias, Tecnología, Conocimiento e Innovación</v>
      </c>
      <c r="O13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Hijuelas</v>
      </c>
      <c r="P139" s="68"/>
      <c r="Q139" s="15" t="str">
        <f t="shared" si="65"/>
        <v>Gráfico Evolución</v>
      </c>
      <c r="R139" s="30"/>
      <c r="S13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https://analytics.zoho.com/open-view/2395394000008132313?ZOHO_CRITERIA=%22Localiza_CL_Poblacion%22.%22Codcom%22%3D5503</v>
      </c>
      <c r="T139" s="17"/>
      <c r="U139" s="31" t="str">
        <f t="shared" si="66"/>
        <v>#1774B9</v>
      </c>
      <c r="V139" s="32" t="str">
        <f>+Enfermedades_Mundiales[[#This Row],[idcoleccion]]&amp;"-"&amp;Enfermedades_Mundiales[[#This Row],[id]]</f>
        <v>360-0129</v>
      </c>
      <c r="W139" s="21">
        <f>+VLOOKUP(Enfermedades_Mundiales[[#This Row],[Filtro URL]],Estructura!$X$4:$Y$366,2,0)</f>
        <v>36305503</v>
      </c>
      <c r="X139" s="21" t="str">
        <f>+VLOOKUP(Enfermedades_Mundiales[[#This Row],[tema]],Estructura!$A$4:$C$18,3,0)</f>
        <v>T-362</v>
      </c>
      <c r="Y139" s="32" t="str">
        <f>+VLOOKUP(Enfermedades_Mundiales[[#This Row],[contenido]],Estructura!$E$4:$G$18,3,0)</f>
        <v>C-361</v>
      </c>
      <c r="Z139" s="32" t="str">
        <f>+VLOOKUP(Enfermedades_Mundiales[[#This Row],[Filtro Integrado]],Estructura!$M$4:$O$367,3,0)</f>
        <v>FI-363</v>
      </c>
      <c r="AA139" s="32" t="str">
        <f>+VLOOKUP(Enfermedades_Mundiales[[#This Row],[Muestra]],Estructura!$Q$4:$S$194,3,0)</f>
        <v>M-364</v>
      </c>
    </row>
    <row r="140" spans="1:27" ht="30.6" x14ac:dyDescent="0.3">
      <c r="A140" s="61" t="s">
        <v>553</v>
      </c>
      <c r="B140" s="43">
        <f t="shared" si="60"/>
        <v>360</v>
      </c>
      <c r="C140" s="44" t="str">
        <f t="shared" si="61"/>
        <v>Enfermedades Mundiales</v>
      </c>
      <c r="D140" s="44" t="str">
        <f t="shared" si="62"/>
        <v>Salud</v>
      </c>
      <c r="E140" s="64">
        <v>5504</v>
      </c>
      <c r="F140" s="44" t="str">
        <f t="shared" si="53"/>
        <v>Fallecidos</v>
      </c>
      <c r="G140" s="46" t="s">
        <v>408</v>
      </c>
      <c r="H140" s="60" t="s">
        <v>17</v>
      </c>
      <c r="I140" s="58" t="s">
        <v>85</v>
      </c>
      <c r="J140" s="43" t="s">
        <v>407</v>
      </c>
      <c r="K140" s="43" t="str">
        <f t="shared" si="54"/>
        <v>Activos por 1 Millón Habitantes</v>
      </c>
      <c r="L140" s="43" t="str">
        <f t="shared" si="55"/>
        <v>Periodo 2020-2021</v>
      </c>
      <c r="M140" s="43" t="str">
        <f t="shared" si="63"/>
        <v>Casos</v>
      </c>
      <c r="N140" s="49" t="str">
        <f t="shared" si="64"/>
        <v>Ministerio de Ciencias, Tecnología, Conocimiento e Innovación</v>
      </c>
      <c r="O14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Cruz</v>
      </c>
      <c r="P140" s="68"/>
      <c r="Q140" s="15" t="str">
        <f t="shared" si="65"/>
        <v>Gráfico Evolución</v>
      </c>
      <c r="R140" s="30"/>
      <c r="S14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https://analytics.zoho.com/open-view/2395394000008132313?ZOHO_CRITERIA=%22Localiza_CL_Poblacion%22.%22Codcom%22%3D5504</v>
      </c>
      <c r="T140" s="17"/>
      <c r="U140" s="31" t="str">
        <f t="shared" si="66"/>
        <v>#1774B9</v>
      </c>
      <c r="V140" s="32" t="str">
        <f>+Enfermedades_Mundiales[[#This Row],[idcoleccion]]&amp;"-"&amp;Enfermedades_Mundiales[[#This Row],[id]]</f>
        <v>360-0130</v>
      </c>
      <c r="W140" s="21">
        <f>+VLOOKUP(Enfermedades_Mundiales[[#This Row],[Filtro URL]],Estructura!$X$4:$Y$366,2,0)</f>
        <v>36305504</v>
      </c>
      <c r="X140" s="21" t="str">
        <f>+VLOOKUP(Enfermedades_Mundiales[[#This Row],[tema]],Estructura!$A$4:$C$18,3,0)</f>
        <v>T-362</v>
      </c>
      <c r="Y140" s="32" t="str">
        <f>+VLOOKUP(Enfermedades_Mundiales[[#This Row],[contenido]],Estructura!$E$4:$G$18,3,0)</f>
        <v>C-361</v>
      </c>
      <c r="Z140" s="32" t="str">
        <f>+VLOOKUP(Enfermedades_Mundiales[[#This Row],[Filtro Integrado]],Estructura!$M$4:$O$367,3,0)</f>
        <v>FI-363</v>
      </c>
      <c r="AA140" s="32" t="str">
        <f>+VLOOKUP(Enfermedades_Mundiales[[#This Row],[Muestra]],Estructura!$Q$4:$S$194,3,0)</f>
        <v>M-364</v>
      </c>
    </row>
    <row r="141" spans="1:27" ht="30.6" x14ac:dyDescent="0.3">
      <c r="A141" s="61" t="s">
        <v>554</v>
      </c>
      <c r="B141" s="43">
        <f t="shared" si="60"/>
        <v>360</v>
      </c>
      <c r="C141" s="44" t="str">
        <f t="shared" si="61"/>
        <v>Enfermedades Mundiales</v>
      </c>
      <c r="D141" s="44" t="str">
        <f t="shared" si="62"/>
        <v>Salud</v>
      </c>
      <c r="E141" s="64">
        <v>5506</v>
      </c>
      <c r="F141" s="44" t="str">
        <f t="shared" si="53"/>
        <v>Fallecidos</v>
      </c>
      <c r="G141" s="46" t="s">
        <v>408</v>
      </c>
      <c r="H141" s="60" t="s">
        <v>17</v>
      </c>
      <c r="I141" s="58" t="s">
        <v>86</v>
      </c>
      <c r="J141" s="43" t="s">
        <v>407</v>
      </c>
      <c r="K141" s="43" t="str">
        <f t="shared" si="54"/>
        <v>Activos por 1 Millón Habitantes</v>
      </c>
      <c r="L141" s="43" t="str">
        <f t="shared" si="55"/>
        <v>Periodo 2020-2021</v>
      </c>
      <c r="M141" s="43" t="str">
        <f t="shared" si="63"/>
        <v>Casos</v>
      </c>
      <c r="N141" s="49" t="str">
        <f t="shared" si="64"/>
        <v>Ministerio de Ciencias, Tecnología, Conocimiento e Innovación</v>
      </c>
      <c r="O14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Nogales</v>
      </c>
      <c r="P141" s="68"/>
      <c r="Q141" s="15" t="str">
        <f t="shared" si="65"/>
        <v>Gráfico Evolución</v>
      </c>
      <c r="R141" s="30"/>
      <c r="S14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https://analytics.zoho.com/open-view/2395394000008132313?ZOHO_CRITERIA=%22Localiza_CL_Poblacion%22.%22Codcom%22%3D5506</v>
      </c>
      <c r="T141" s="17"/>
      <c r="U141" s="31" t="str">
        <f t="shared" si="66"/>
        <v>#1774B9</v>
      </c>
      <c r="V141" s="32" t="str">
        <f>+Enfermedades_Mundiales[[#This Row],[idcoleccion]]&amp;"-"&amp;Enfermedades_Mundiales[[#This Row],[id]]</f>
        <v>360-0131</v>
      </c>
      <c r="W141" s="21">
        <f>+VLOOKUP(Enfermedades_Mundiales[[#This Row],[Filtro URL]],Estructura!$X$4:$Y$366,2,0)</f>
        <v>36305506</v>
      </c>
      <c r="X141" s="21" t="str">
        <f>+VLOOKUP(Enfermedades_Mundiales[[#This Row],[tema]],Estructura!$A$4:$C$18,3,0)</f>
        <v>T-362</v>
      </c>
      <c r="Y141" s="32" t="str">
        <f>+VLOOKUP(Enfermedades_Mundiales[[#This Row],[contenido]],Estructura!$E$4:$G$18,3,0)</f>
        <v>C-361</v>
      </c>
      <c r="Z141" s="32" t="str">
        <f>+VLOOKUP(Enfermedades_Mundiales[[#This Row],[Filtro Integrado]],Estructura!$M$4:$O$367,3,0)</f>
        <v>FI-363</v>
      </c>
      <c r="AA141" s="32" t="str">
        <f>+VLOOKUP(Enfermedades_Mundiales[[#This Row],[Muestra]],Estructura!$Q$4:$S$194,3,0)</f>
        <v>M-364</v>
      </c>
    </row>
    <row r="142" spans="1:27" ht="30.6" x14ac:dyDescent="0.3">
      <c r="A142" s="61" t="s">
        <v>555</v>
      </c>
      <c r="B142" s="43">
        <f t="shared" si="60"/>
        <v>360</v>
      </c>
      <c r="C142" s="44" t="str">
        <f t="shared" si="61"/>
        <v>Enfermedades Mundiales</v>
      </c>
      <c r="D142" s="44" t="str">
        <f t="shared" si="62"/>
        <v>Salud</v>
      </c>
      <c r="E142" s="64">
        <v>5601</v>
      </c>
      <c r="F142" s="44" t="str">
        <f t="shared" si="53"/>
        <v>Fallecidos</v>
      </c>
      <c r="G142" s="46" t="s">
        <v>408</v>
      </c>
      <c r="H142" s="60" t="s">
        <v>17</v>
      </c>
      <c r="I142" s="58" t="s">
        <v>87</v>
      </c>
      <c r="J142" s="43" t="s">
        <v>407</v>
      </c>
      <c r="K142" s="43" t="str">
        <f t="shared" si="54"/>
        <v>Activos por 1 Millón Habitantes</v>
      </c>
      <c r="L142" s="43" t="str">
        <f t="shared" si="55"/>
        <v>Periodo 2020-2021</v>
      </c>
      <c r="M142" s="43" t="str">
        <f t="shared" si="63"/>
        <v>Casos</v>
      </c>
      <c r="N142" s="49" t="str">
        <f t="shared" si="64"/>
        <v>Ministerio de Ciencias, Tecnología, Conocimiento e Innovación</v>
      </c>
      <c r="O14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Antonio</v>
      </c>
      <c r="P142" s="68"/>
      <c r="Q142" s="15" t="str">
        <f t="shared" si="65"/>
        <v>Gráfico Evolución</v>
      </c>
      <c r="R142" s="30"/>
      <c r="S14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https://analytics.zoho.com/open-view/2395394000008132313?ZOHO_CRITERIA=%22Localiza_CL_Poblacion%22.%22Codcom%22%3D5601</v>
      </c>
      <c r="T142" s="17"/>
      <c r="U142" s="31" t="str">
        <f t="shared" si="66"/>
        <v>#1774B9</v>
      </c>
      <c r="V142" s="32" t="str">
        <f>+Enfermedades_Mundiales[[#This Row],[idcoleccion]]&amp;"-"&amp;Enfermedades_Mundiales[[#This Row],[id]]</f>
        <v>360-0132</v>
      </c>
      <c r="W142" s="21">
        <f>+VLOOKUP(Enfermedades_Mundiales[[#This Row],[Filtro URL]],Estructura!$X$4:$Y$366,2,0)</f>
        <v>36305601</v>
      </c>
      <c r="X142" s="21" t="str">
        <f>+VLOOKUP(Enfermedades_Mundiales[[#This Row],[tema]],Estructura!$A$4:$C$18,3,0)</f>
        <v>T-362</v>
      </c>
      <c r="Y142" s="32" t="str">
        <f>+VLOOKUP(Enfermedades_Mundiales[[#This Row],[contenido]],Estructura!$E$4:$G$18,3,0)</f>
        <v>C-361</v>
      </c>
      <c r="Z142" s="32" t="str">
        <f>+VLOOKUP(Enfermedades_Mundiales[[#This Row],[Filtro Integrado]],Estructura!$M$4:$O$367,3,0)</f>
        <v>FI-363</v>
      </c>
      <c r="AA142" s="32" t="str">
        <f>+VLOOKUP(Enfermedades_Mundiales[[#This Row],[Muestra]],Estructura!$Q$4:$S$194,3,0)</f>
        <v>M-364</v>
      </c>
    </row>
    <row r="143" spans="1:27" ht="30.6" x14ac:dyDescent="0.3">
      <c r="A143" s="61" t="s">
        <v>556</v>
      </c>
      <c r="B143" s="43">
        <f t="shared" si="60"/>
        <v>360</v>
      </c>
      <c r="C143" s="44" t="str">
        <f t="shared" si="61"/>
        <v>Enfermedades Mundiales</v>
      </c>
      <c r="D143" s="44" t="str">
        <f t="shared" si="62"/>
        <v>Salud</v>
      </c>
      <c r="E143" s="64">
        <v>5602</v>
      </c>
      <c r="F143" s="44" t="str">
        <f t="shared" si="53"/>
        <v>Fallecidos</v>
      </c>
      <c r="G143" s="46" t="s">
        <v>408</v>
      </c>
      <c r="H143" s="60" t="s">
        <v>17</v>
      </c>
      <c r="I143" s="58" t="s">
        <v>88</v>
      </c>
      <c r="J143" s="43" t="s">
        <v>407</v>
      </c>
      <c r="K143" s="43" t="str">
        <f t="shared" si="54"/>
        <v>Activos por 1 Millón Habitantes</v>
      </c>
      <c r="L143" s="43" t="str">
        <f t="shared" si="55"/>
        <v>Periodo 2020-2021</v>
      </c>
      <c r="M143" s="43" t="str">
        <f t="shared" si="63"/>
        <v>Casos</v>
      </c>
      <c r="N143" s="49" t="str">
        <f t="shared" si="64"/>
        <v>Ministerio de Ciencias, Tecnología, Conocimiento e Innovación</v>
      </c>
      <c r="O14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Algarrobo</v>
      </c>
      <c r="P143" s="68"/>
      <c r="Q143" s="15" t="str">
        <f t="shared" si="65"/>
        <v>Gráfico Evolución</v>
      </c>
      <c r="R143" s="30"/>
      <c r="S14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https://analytics.zoho.com/open-view/2395394000008132313?ZOHO_CRITERIA=%22Localiza_CL_Poblacion%22.%22Codcom%22%3D5602</v>
      </c>
      <c r="T143" s="17"/>
      <c r="U143" s="31" t="str">
        <f t="shared" si="66"/>
        <v>#1774B9</v>
      </c>
      <c r="V143" s="32" t="str">
        <f>+Enfermedades_Mundiales[[#This Row],[idcoleccion]]&amp;"-"&amp;Enfermedades_Mundiales[[#This Row],[id]]</f>
        <v>360-0133</v>
      </c>
      <c r="W143" s="21">
        <f>+VLOOKUP(Enfermedades_Mundiales[[#This Row],[Filtro URL]],Estructura!$X$4:$Y$366,2,0)</f>
        <v>36305602</v>
      </c>
      <c r="X143" s="21" t="str">
        <f>+VLOOKUP(Enfermedades_Mundiales[[#This Row],[tema]],Estructura!$A$4:$C$18,3,0)</f>
        <v>T-362</v>
      </c>
      <c r="Y143" s="32" t="str">
        <f>+VLOOKUP(Enfermedades_Mundiales[[#This Row],[contenido]],Estructura!$E$4:$G$18,3,0)</f>
        <v>C-361</v>
      </c>
      <c r="Z143" s="32" t="str">
        <f>+VLOOKUP(Enfermedades_Mundiales[[#This Row],[Filtro Integrado]],Estructura!$M$4:$O$367,3,0)</f>
        <v>FI-363</v>
      </c>
      <c r="AA143" s="32" t="str">
        <f>+VLOOKUP(Enfermedades_Mundiales[[#This Row],[Muestra]],Estructura!$Q$4:$S$194,3,0)</f>
        <v>M-364</v>
      </c>
    </row>
    <row r="144" spans="1:27" ht="30.6" x14ac:dyDescent="0.3">
      <c r="A144" s="61" t="s">
        <v>557</v>
      </c>
      <c r="B144" s="43">
        <f t="shared" si="60"/>
        <v>360</v>
      </c>
      <c r="C144" s="44" t="str">
        <f t="shared" si="61"/>
        <v>Enfermedades Mundiales</v>
      </c>
      <c r="D144" s="44" t="str">
        <f t="shared" si="62"/>
        <v>Salud</v>
      </c>
      <c r="E144" s="64">
        <v>5603</v>
      </c>
      <c r="F144" s="44" t="str">
        <f t="shared" ref="F144:F207" si="67">+F143</f>
        <v>Fallecidos</v>
      </c>
      <c r="G144" s="46" t="s">
        <v>408</v>
      </c>
      <c r="H144" s="60" t="s">
        <v>17</v>
      </c>
      <c r="I144" s="58" t="s">
        <v>89</v>
      </c>
      <c r="J144" s="43" t="s">
        <v>407</v>
      </c>
      <c r="K144" s="43" t="str">
        <f t="shared" ref="K144:L207" si="68">+K143</f>
        <v>Activos por 1 Millón Habitantes</v>
      </c>
      <c r="L144" s="43" t="str">
        <f t="shared" si="68"/>
        <v>Periodo 2020-2021</v>
      </c>
      <c r="M144" s="43" t="str">
        <f t="shared" si="63"/>
        <v>Casos</v>
      </c>
      <c r="N144" s="49" t="str">
        <f t="shared" si="64"/>
        <v>Ministerio de Ciencias, Tecnología, Conocimiento e Innovación</v>
      </c>
      <c r="O14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Cartagena</v>
      </c>
      <c r="P144" s="68"/>
      <c r="Q144" s="15" t="str">
        <f t="shared" si="65"/>
        <v>Gráfico Evolución</v>
      </c>
      <c r="R144" s="30"/>
      <c r="S14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https://analytics.zoho.com/open-view/2395394000008132313?ZOHO_CRITERIA=%22Localiza_CL_Poblacion%22.%22Codcom%22%3D5603</v>
      </c>
      <c r="T144" s="17"/>
      <c r="U144" s="31" t="str">
        <f t="shared" si="66"/>
        <v>#1774B9</v>
      </c>
      <c r="V144" s="32" t="str">
        <f>+Enfermedades_Mundiales[[#This Row],[idcoleccion]]&amp;"-"&amp;Enfermedades_Mundiales[[#This Row],[id]]</f>
        <v>360-0134</v>
      </c>
      <c r="W144" s="21">
        <f>+VLOOKUP(Enfermedades_Mundiales[[#This Row],[Filtro URL]],Estructura!$X$4:$Y$366,2,0)</f>
        <v>36305603</v>
      </c>
      <c r="X144" s="21" t="str">
        <f>+VLOOKUP(Enfermedades_Mundiales[[#This Row],[tema]],Estructura!$A$4:$C$18,3,0)</f>
        <v>T-362</v>
      </c>
      <c r="Y144" s="32" t="str">
        <f>+VLOOKUP(Enfermedades_Mundiales[[#This Row],[contenido]],Estructura!$E$4:$G$18,3,0)</f>
        <v>C-361</v>
      </c>
      <c r="Z144" s="32" t="str">
        <f>+VLOOKUP(Enfermedades_Mundiales[[#This Row],[Filtro Integrado]],Estructura!$M$4:$O$367,3,0)</f>
        <v>FI-363</v>
      </c>
      <c r="AA144" s="32" t="str">
        <f>+VLOOKUP(Enfermedades_Mundiales[[#This Row],[Muestra]],Estructura!$Q$4:$S$194,3,0)</f>
        <v>M-364</v>
      </c>
    </row>
    <row r="145" spans="1:27" ht="30.6" x14ac:dyDescent="0.3">
      <c r="A145" s="61" t="s">
        <v>558</v>
      </c>
      <c r="B145" s="43">
        <f t="shared" si="60"/>
        <v>360</v>
      </c>
      <c r="C145" s="44" t="str">
        <f t="shared" si="61"/>
        <v>Enfermedades Mundiales</v>
      </c>
      <c r="D145" s="44" t="str">
        <f t="shared" si="62"/>
        <v>Salud</v>
      </c>
      <c r="E145" s="64">
        <v>5604</v>
      </c>
      <c r="F145" s="44" t="str">
        <f t="shared" si="67"/>
        <v>Fallecidos</v>
      </c>
      <c r="G145" s="46" t="s">
        <v>408</v>
      </c>
      <c r="H145" s="60" t="s">
        <v>17</v>
      </c>
      <c r="I145" s="58" t="s">
        <v>90</v>
      </c>
      <c r="J145" s="43" t="s">
        <v>407</v>
      </c>
      <c r="K145" s="43" t="str">
        <f t="shared" si="68"/>
        <v>Activos por 1 Millón Habitantes</v>
      </c>
      <c r="L145" s="43" t="str">
        <f t="shared" si="68"/>
        <v>Periodo 2020-2021</v>
      </c>
      <c r="M145" s="43" t="str">
        <f t="shared" si="63"/>
        <v>Casos</v>
      </c>
      <c r="N145" s="49" t="str">
        <f t="shared" si="64"/>
        <v>Ministerio de Ciencias, Tecnología, Conocimiento e Innovación</v>
      </c>
      <c r="O14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Quisco</v>
      </c>
      <c r="P145" s="68"/>
      <c r="Q145" s="15" t="str">
        <f t="shared" si="65"/>
        <v>Gráfico Evolución</v>
      </c>
      <c r="R145" s="30"/>
      <c r="S14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https://analytics.zoho.com/open-view/2395394000008132313?ZOHO_CRITERIA=%22Localiza_CL_Poblacion%22.%22Codcom%22%3D5604</v>
      </c>
      <c r="T145" s="17"/>
      <c r="U145" s="31" t="str">
        <f t="shared" si="66"/>
        <v>#1774B9</v>
      </c>
      <c r="V145" s="32" t="str">
        <f>+Enfermedades_Mundiales[[#This Row],[idcoleccion]]&amp;"-"&amp;Enfermedades_Mundiales[[#This Row],[id]]</f>
        <v>360-0135</v>
      </c>
      <c r="W145" s="21">
        <f>+VLOOKUP(Enfermedades_Mundiales[[#This Row],[Filtro URL]],Estructura!$X$4:$Y$366,2,0)</f>
        <v>36305604</v>
      </c>
      <c r="X145" s="21" t="str">
        <f>+VLOOKUP(Enfermedades_Mundiales[[#This Row],[tema]],Estructura!$A$4:$C$18,3,0)</f>
        <v>T-362</v>
      </c>
      <c r="Y145" s="32" t="str">
        <f>+VLOOKUP(Enfermedades_Mundiales[[#This Row],[contenido]],Estructura!$E$4:$G$18,3,0)</f>
        <v>C-361</v>
      </c>
      <c r="Z145" s="32" t="str">
        <f>+VLOOKUP(Enfermedades_Mundiales[[#This Row],[Filtro Integrado]],Estructura!$M$4:$O$367,3,0)</f>
        <v>FI-363</v>
      </c>
      <c r="AA145" s="32" t="str">
        <f>+VLOOKUP(Enfermedades_Mundiales[[#This Row],[Muestra]],Estructura!$Q$4:$S$194,3,0)</f>
        <v>M-364</v>
      </c>
    </row>
    <row r="146" spans="1:27" ht="30.6" x14ac:dyDescent="0.3">
      <c r="A146" s="61" t="s">
        <v>559</v>
      </c>
      <c r="B146" s="43">
        <f t="shared" ref="B146:B209" si="69">+B145</f>
        <v>360</v>
      </c>
      <c r="C146" s="44" t="str">
        <f t="shared" ref="C146:C209" si="70">+C145</f>
        <v>Enfermedades Mundiales</v>
      </c>
      <c r="D146" s="44" t="str">
        <f t="shared" ref="D146:D209" si="71">+D145</f>
        <v>Salud</v>
      </c>
      <c r="E146" s="64">
        <v>5605</v>
      </c>
      <c r="F146" s="44" t="str">
        <f t="shared" si="67"/>
        <v>Fallecidos</v>
      </c>
      <c r="G146" s="46" t="s">
        <v>408</v>
      </c>
      <c r="H146" s="60" t="s">
        <v>17</v>
      </c>
      <c r="I146" s="58" t="s">
        <v>91</v>
      </c>
      <c r="J146" s="43" t="s">
        <v>407</v>
      </c>
      <c r="K146" s="43" t="str">
        <f t="shared" si="68"/>
        <v>Activos por 1 Millón Habitantes</v>
      </c>
      <c r="L146" s="43" t="str">
        <f t="shared" si="68"/>
        <v>Periodo 2020-2021</v>
      </c>
      <c r="M146" s="43" t="str">
        <f t="shared" ref="M146:M209" si="72">+M145</f>
        <v>Casos</v>
      </c>
      <c r="N146" s="49" t="str">
        <f t="shared" ref="N146:N209" si="73">+N145</f>
        <v>Ministerio de Ciencias, Tecnología, Conocimiento e Innovación</v>
      </c>
      <c r="O14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Tabo</v>
      </c>
      <c r="P146" s="68"/>
      <c r="Q146" s="15" t="str">
        <f t="shared" ref="Q146:Q209" si="74">+Q145</f>
        <v>Gráfico Evolución</v>
      </c>
      <c r="R146" s="30"/>
      <c r="S14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https://analytics.zoho.com/open-view/2395394000008132313?ZOHO_CRITERIA=%22Localiza_CL_Poblacion%22.%22Codcom%22%3D5605</v>
      </c>
      <c r="T146" s="17"/>
      <c r="U146" s="31" t="str">
        <f t="shared" ref="U146:U209" si="75">+U145</f>
        <v>#1774B9</v>
      </c>
      <c r="V146" s="32" t="str">
        <f>+Enfermedades_Mundiales[[#This Row],[idcoleccion]]&amp;"-"&amp;Enfermedades_Mundiales[[#This Row],[id]]</f>
        <v>360-0136</v>
      </c>
      <c r="W146" s="21">
        <f>+VLOOKUP(Enfermedades_Mundiales[[#This Row],[Filtro URL]],Estructura!$X$4:$Y$366,2,0)</f>
        <v>36305605</v>
      </c>
      <c r="X146" s="21" t="str">
        <f>+VLOOKUP(Enfermedades_Mundiales[[#This Row],[tema]],Estructura!$A$4:$C$18,3,0)</f>
        <v>T-362</v>
      </c>
      <c r="Y146" s="32" t="str">
        <f>+VLOOKUP(Enfermedades_Mundiales[[#This Row],[contenido]],Estructura!$E$4:$G$18,3,0)</f>
        <v>C-361</v>
      </c>
      <c r="Z146" s="32" t="str">
        <f>+VLOOKUP(Enfermedades_Mundiales[[#This Row],[Filtro Integrado]],Estructura!$M$4:$O$367,3,0)</f>
        <v>FI-363</v>
      </c>
      <c r="AA146" s="32" t="str">
        <f>+VLOOKUP(Enfermedades_Mundiales[[#This Row],[Muestra]],Estructura!$Q$4:$S$194,3,0)</f>
        <v>M-364</v>
      </c>
    </row>
    <row r="147" spans="1:27" ht="30.6" x14ac:dyDescent="0.3">
      <c r="A147" s="61" t="s">
        <v>560</v>
      </c>
      <c r="B147" s="43">
        <f t="shared" si="69"/>
        <v>360</v>
      </c>
      <c r="C147" s="44" t="str">
        <f t="shared" si="70"/>
        <v>Enfermedades Mundiales</v>
      </c>
      <c r="D147" s="44" t="str">
        <f t="shared" si="71"/>
        <v>Salud</v>
      </c>
      <c r="E147" s="64">
        <v>5606</v>
      </c>
      <c r="F147" s="44" t="str">
        <f t="shared" si="67"/>
        <v>Fallecidos</v>
      </c>
      <c r="G147" s="46" t="s">
        <v>408</v>
      </c>
      <c r="H147" s="60" t="s">
        <v>17</v>
      </c>
      <c r="I147" s="58" t="s">
        <v>92</v>
      </c>
      <c r="J147" s="43" t="s">
        <v>407</v>
      </c>
      <c r="K147" s="43" t="str">
        <f t="shared" si="68"/>
        <v>Activos por 1 Millón Habitantes</v>
      </c>
      <c r="L147" s="43" t="str">
        <f t="shared" si="68"/>
        <v>Periodo 2020-2021</v>
      </c>
      <c r="M147" s="43" t="str">
        <f t="shared" si="72"/>
        <v>Casos</v>
      </c>
      <c r="N147" s="49" t="str">
        <f t="shared" si="73"/>
        <v>Ministerio de Ciencias, Tecnología, Conocimiento e Innovación</v>
      </c>
      <c r="O14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Santo Domingo</v>
      </c>
      <c r="P147" s="68"/>
      <c r="Q147" s="15" t="str">
        <f t="shared" si="74"/>
        <v>Gráfico Evolución</v>
      </c>
      <c r="R147" s="30"/>
      <c r="S14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https://analytics.zoho.com/open-view/2395394000008132313?ZOHO_CRITERIA=%22Localiza_CL_Poblacion%22.%22Codcom%22%3D5606</v>
      </c>
      <c r="T147" s="17"/>
      <c r="U147" s="31" t="str">
        <f t="shared" si="75"/>
        <v>#1774B9</v>
      </c>
      <c r="V147" s="32" t="str">
        <f>+Enfermedades_Mundiales[[#This Row],[idcoleccion]]&amp;"-"&amp;Enfermedades_Mundiales[[#This Row],[id]]</f>
        <v>360-0137</v>
      </c>
      <c r="W147" s="21">
        <f>+VLOOKUP(Enfermedades_Mundiales[[#This Row],[Filtro URL]],Estructura!$X$4:$Y$366,2,0)</f>
        <v>36305606</v>
      </c>
      <c r="X147" s="21" t="str">
        <f>+VLOOKUP(Enfermedades_Mundiales[[#This Row],[tema]],Estructura!$A$4:$C$18,3,0)</f>
        <v>T-362</v>
      </c>
      <c r="Y147" s="32" t="str">
        <f>+VLOOKUP(Enfermedades_Mundiales[[#This Row],[contenido]],Estructura!$E$4:$G$18,3,0)</f>
        <v>C-361</v>
      </c>
      <c r="Z147" s="32" t="str">
        <f>+VLOOKUP(Enfermedades_Mundiales[[#This Row],[Filtro Integrado]],Estructura!$M$4:$O$367,3,0)</f>
        <v>FI-363</v>
      </c>
      <c r="AA147" s="32" t="str">
        <f>+VLOOKUP(Enfermedades_Mundiales[[#This Row],[Muestra]],Estructura!$Q$4:$S$194,3,0)</f>
        <v>M-364</v>
      </c>
    </row>
    <row r="148" spans="1:27" ht="30.6" x14ac:dyDescent="0.3">
      <c r="A148" s="61" t="s">
        <v>561</v>
      </c>
      <c r="B148" s="43">
        <f t="shared" si="69"/>
        <v>360</v>
      </c>
      <c r="C148" s="44" t="str">
        <f t="shared" si="70"/>
        <v>Enfermedades Mundiales</v>
      </c>
      <c r="D148" s="44" t="str">
        <f t="shared" si="71"/>
        <v>Salud</v>
      </c>
      <c r="E148" s="64">
        <v>5701</v>
      </c>
      <c r="F148" s="44" t="str">
        <f t="shared" si="67"/>
        <v>Fallecidos</v>
      </c>
      <c r="G148" s="46" t="s">
        <v>408</v>
      </c>
      <c r="H148" s="60" t="s">
        <v>17</v>
      </c>
      <c r="I148" s="58" t="s">
        <v>93</v>
      </c>
      <c r="J148" s="43" t="s">
        <v>407</v>
      </c>
      <c r="K148" s="43" t="str">
        <f t="shared" si="68"/>
        <v>Activos por 1 Millón Habitantes</v>
      </c>
      <c r="L148" s="43" t="str">
        <f t="shared" si="68"/>
        <v>Periodo 2020-2021</v>
      </c>
      <c r="M148" s="43" t="str">
        <f t="shared" si="72"/>
        <v>Casos</v>
      </c>
      <c r="N148" s="49" t="str">
        <f t="shared" si="73"/>
        <v>Ministerio de Ciencias, Tecnología, Conocimiento e Innovación</v>
      </c>
      <c r="O14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Felipe</v>
      </c>
      <c r="P148" s="68"/>
      <c r="Q148" s="15" t="str">
        <f t="shared" si="74"/>
        <v>Gráfico Evolución</v>
      </c>
      <c r="R148" s="30"/>
      <c r="S14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https://analytics.zoho.com/open-view/2395394000008132313?ZOHO_CRITERIA=%22Localiza_CL_Poblacion%22.%22Codcom%22%3D5701</v>
      </c>
      <c r="T148" s="17"/>
      <c r="U148" s="31" t="str">
        <f t="shared" si="75"/>
        <v>#1774B9</v>
      </c>
      <c r="V148" s="32" t="str">
        <f>+Enfermedades_Mundiales[[#This Row],[idcoleccion]]&amp;"-"&amp;Enfermedades_Mundiales[[#This Row],[id]]</f>
        <v>360-0138</v>
      </c>
      <c r="W148" s="21">
        <f>+VLOOKUP(Enfermedades_Mundiales[[#This Row],[Filtro URL]],Estructura!$X$4:$Y$366,2,0)</f>
        <v>36305701</v>
      </c>
      <c r="X148" s="21" t="str">
        <f>+VLOOKUP(Enfermedades_Mundiales[[#This Row],[tema]],Estructura!$A$4:$C$18,3,0)</f>
        <v>T-362</v>
      </c>
      <c r="Y148" s="32" t="str">
        <f>+VLOOKUP(Enfermedades_Mundiales[[#This Row],[contenido]],Estructura!$E$4:$G$18,3,0)</f>
        <v>C-361</v>
      </c>
      <c r="Z148" s="32" t="str">
        <f>+VLOOKUP(Enfermedades_Mundiales[[#This Row],[Filtro Integrado]],Estructura!$M$4:$O$367,3,0)</f>
        <v>FI-363</v>
      </c>
      <c r="AA148" s="32" t="str">
        <f>+VLOOKUP(Enfermedades_Mundiales[[#This Row],[Muestra]],Estructura!$Q$4:$S$194,3,0)</f>
        <v>M-364</v>
      </c>
    </row>
    <row r="149" spans="1:27" ht="30.6" x14ac:dyDescent="0.3">
      <c r="A149" s="61" t="s">
        <v>562</v>
      </c>
      <c r="B149" s="43">
        <f t="shared" si="69"/>
        <v>360</v>
      </c>
      <c r="C149" s="44" t="str">
        <f t="shared" si="70"/>
        <v>Enfermedades Mundiales</v>
      </c>
      <c r="D149" s="44" t="str">
        <f t="shared" si="71"/>
        <v>Salud</v>
      </c>
      <c r="E149" s="64">
        <v>5702</v>
      </c>
      <c r="F149" s="44" t="str">
        <f t="shared" si="67"/>
        <v>Fallecidos</v>
      </c>
      <c r="G149" s="46" t="s">
        <v>408</v>
      </c>
      <c r="H149" s="60" t="s">
        <v>17</v>
      </c>
      <c r="I149" s="58" t="s">
        <v>94</v>
      </c>
      <c r="J149" s="43" t="s">
        <v>407</v>
      </c>
      <c r="K149" s="43" t="str">
        <f t="shared" si="68"/>
        <v>Activos por 1 Millón Habitantes</v>
      </c>
      <c r="L149" s="43" t="str">
        <f t="shared" si="68"/>
        <v>Periodo 2020-2021</v>
      </c>
      <c r="M149" s="43" t="str">
        <f t="shared" si="72"/>
        <v>Casos</v>
      </c>
      <c r="N149" s="49" t="str">
        <f t="shared" si="73"/>
        <v>Ministerio de Ciencias, Tecnología, Conocimiento e Innovación</v>
      </c>
      <c r="O14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Catemu</v>
      </c>
      <c r="P149" s="68"/>
      <c r="Q149" s="15" t="str">
        <f t="shared" si="74"/>
        <v>Gráfico Evolución</v>
      </c>
      <c r="R149" s="30"/>
      <c r="S14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https://analytics.zoho.com/open-view/2395394000008132313?ZOHO_CRITERIA=%22Localiza_CL_Poblacion%22.%22Codcom%22%3D5702</v>
      </c>
      <c r="T149" s="17"/>
      <c r="U149" s="31" t="str">
        <f t="shared" si="75"/>
        <v>#1774B9</v>
      </c>
      <c r="V149" s="32" t="str">
        <f>+Enfermedades_Mundiales[[#This Row],[idcoleccion]]&amp;"-"&amp;Enfermedades_Mundiales[[#This Row],[id]]</f>
        <v>360-0139</v>
      </c>
      <c r="W149" s="21">
        <f>+VLOOKUP(Enfermedades_Mundiales[[#This Row],[Filtro URL]],Estructura!$X$4:$Y$366,2,0)</f>
        <v>36305702</v>
      </c>
      <c r="X149" s="21" t="str">
        <f>+VLOOKUP(Enfermedades_Mundiales[[#This Row],[tema]],Estructura!$A$4:$C$18,3,0)</f>
        <v>T-362</v>
      </c>
      <c r="Y149" s="32" t="str">
        <f>+VLOOKUP(Enfermedades_Mundiales[[#This Row],[contenido]],Estructura!$E$4:$G$18,3,0)</f>
        <v>C-361</v>
      </c>
      <c r="Z149" s="32" t="str">
        <f>+VLOOKUP(Enfermedades_Mundiales[[#This Row],[Filtro Integrado]],Estructura!$M$4:$O$367,3,0)</f>
        <v>FI-363</v>
      </c>
      <c r="AA149" s="32" t="str">
        <f>+VLOOKUP(Enfermedades_Mundiales[[#This Row],[Muestra]],Estructura!$Q$4:$S$194,3,0)</f>
        <v>M-364</v>
      </c>
    </row>
    <row r="150" spans="1:27" ht="30.6" x14ac:dyDescent="0.3">
      <c r="A150" s="61" t="s">
        <v>563</v>
      </c>
      <c r="B150" s="43">
        <f t="shared" si="69"/>
        <v>360</v>
      </c>
      <c r="C150" s="44" t="str">
        <f t="shared" si="70"/>
        <v>Enfermedades Mundiales</v>
      </c>
      <c r="D150" s="44" t="str">
        <f t="shared" si="71"/>
        <v>Salud</v>
      </c>
      <c r="E150" s="64">
        <v>5703</v>
      </c>
      <c r="F150" s="44" t="str">
        <f t="shared" si="67"/>
        <v>Fallecidos</v>
      </c>
      <c r="G150" s="46" t="s">
        <v>408</v>
      </c>
      <c r="H150" s="60" t="s">
        <v>17</v>
      </c>
      <c r="I150" s="58" t="s">
        <v>95</v>
      </c>
      <c r="J150" s="43" t="s">
        <v>407</v>
      </c>
      <c r="K150" s="43" t="str">
        <f t="shared" si="68"/>
        <v>Activos por 1 Millón Habitantes</v>
      </c>
      <c r="L150" s="43" t="str">
        <f t="shared" si="68"/>
        <v>Periodo 2020-2021</v>
      </c>
      <c r="M150" s="43" t="str">
        <f t="shared" si="72"/>
        <v>Casos</v>
      </c>
      <c r="N150" s="49" t="str">
        <f t="shared" si="73"/>
        <v>Ministerio de Ciencias, Tecnología, Conocimiento e Innovación</v>
      </c>
      <c r="O15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Llaillay</v>
      </c>
      <c r="P150" s="68"/>
      <c r="Q150" s="15" t="str">
        <f t="shared" si="74"/>
        <v>Gráfico Evolución</v>
      </c>
      <c r="R150" s="30"/>
      <c r="S15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https://analytics.zoho.com/open-view/2395394000008132313?ZOHO_CRITERIA=%22Localiza_CL_Poblacion%22.%22Codcom%22%3D5703</v>
      </c>
      <c r="T150" s="17"/>
      <c r="U150" s="31" t="str">
        <f t="shared" si="75"/>
        <v>#1774B9</v>
      </c>
      <c r="V150" s="32" t="str">
        <f>+Enfermedades_Mundiales[[#This Row],[idcoleccion]]&amp;"-"&amp;Enfermedades_Mundiales[[#This Row],[id]]</f>
        <v>360-0140</v>
      </c>
      <c r="W150" s="21">
        <f>+VLOOKUP(Enfermedades_Mundiales[[#This Row],[Filtro URL]],Estructura!$X$4:$Y$366,2,0)</f>
        <v>36305703</v>
      </c>
      <c r="X150" s="21" t="str">
        <f>+VLOOKUP(Enfermedades_Mundiales[[#This Row],[tema]],Estructura!$A$4:$C$18,3,0)</f>
        <v>T-362</v>
      </c>
      <c r="Y150" s="32" t="str">
        <f>+VLOOKUP(Enfermedades_Mundiales[[#This Row],[contenido]],Estructura!$E$4:$G$18,3,0)</f>
        <v>C-361</v>
      </c>
      <c r="Z150" s="32" t="str">
        <f>+VLOOKUP(Enfermedades_Mundiales[[#This Row],[Filtro Integrado]],Estructura!$M$4:$O$367,3,0)</f>
        <v>FI-363</v>
      </c>
      <c r="AA150" s="32" t="str">
        <f>+VLOOKUP(Enfermedades_Mundiales[[#This Row],[Muestra]],Estructura!$Q$4:$S$194,3,0)</f>
        <v>M-364</v>
      </c>
    </row>
    <row r="151" spans="1:27" ht="30.6" x14ac:dyDescent="0.3">
      <c r="A151" s="61" t="s">
        <v>564</v>
      </c>
      <c r="B151" s="43">
        <f t="shared" si="69"/>
        <v>360</v>
      </c>
      <c r="C151" s="44" t="str">
        <f t="shared" si="70"/>
        <v>Enfermedades Mundiales</v>
      </c>
      <c r="D151" s="44" t="str">
        <f t="shared" si="71"/>
        <v>Salud</v>
      </c>
      <c r="E151" s="64">
        <v>5704</v>
      </c>
      <c r="F151" s="44" t="str">
        <f t="shared" si="67"/>
        <v>Fallecidos</v>
      </c>
      <c r="G151" s="46" t="s">
        <v>408</v>
      </c>
      <c r="H151" s="60" t="s">
        <v>17</v>
      </c>
      <c r="I151" s="58" t="s">
        <v>96</v>
      </c>
      <c r="J151" s="43" t="s">
        <v>407</v>
      </c>
      <c r="K151" s="43" t="str">
        <f t="shared" si="68"/>
        <v>Activos por 1 Millón Habitantes</v>
      </c>
      <c r="L151" s="43" t="str">
        <f t="shared" si="68"/>
        <v>Periodo 2020-2021</v>
      </c>
      <c r="M151" s="43" t="str">
        <f t="shared" si="72"/>
        <v>Casos</v>
      </c>
      <c r="N151" s="49" t="str">
        <f t="shared" si="73"/>
        <v>Ministerio de Ciencias, Tecnología, Conocimiento e Innovación</v>
      </c>
      <c r="O15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Panquehue</v>
      </c>
      <c r="P151" s="68"/>
      <c r="Q151" s="15" t="str">
        <f t="shared" si="74"/>
        <v>Gráfico Evolución</v>
      </c>
      <c r="R151" s="30"/>
      <c r="S15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https://analytics.zoho.com/open-view/2395394000008132313?ZOHO_CRITERIA=%22Localiza_CL_Poblacion%22.%22Codcom%22%3D5704</v>
      </c>
      <c r="T151" s="17"/>
      <c r="U151" s="31" t="str">
        <f t="shared" si="75"/>
        <v>#1774B9</v>
      </c>
      <c r="V151" s="32" t="str">
        <f>+Enfermedades_Mundiales[[#This Row],[idcoleccion]]&amp;"-"&amp;Enfermedades_Mundiales[[#This Row],[id]]</f>
        <v>360-0141</v>
      </c>
      <c r="W151" s="21">
        <f>+VLOOKUP(Enfermedades_Mundiales[[#This Row],[Filtro URL]],Estructura!$X$4:$Y$366,2,0)</f>
        <v>36305704</v>
      </c>
      <c r="X151" s="21" t="str">
        <f>+VLOOKUP(Enfermedades_Mundiales[[#This Row],[tema]],Estructura!$A$4:$C$18,3,0)</f>
        <v>T-362</v>
      </c>
      <c r="Y151" s="32" t="str">
        <f>+VLOOKUP(Enfermedades_Mundiales[[#This Row],[contenido]],Estructura!$E$4:$G$18,3,0)</f>
        <v>C-361</v>
      </c>
      <c r="Z151" s="32" t="str">
        <f>+VLOOKUP(Enfermedades_Mundiales[[#This Row],[Filtro Integrado]],Estructura!$M$4:$O$367,3,0)</f>
        <v>FI-363</v>
      </c>
      <c r="AA151" s="32" t="str">
        <f>+VLOOKUP(Enfermedades_Mundiales[[#This Row],[Muestra]],Estructura!$Q$4:$S$194,3,0)</f>
        <v>M-364</v>
      </c>
    </row>
    <row r="152" spans="1:27" ht="30.6" x14ac:dyDescent="0.3">
      <c r="A152" s="61" t="s">
        <v>565</v>
      </c>
      <c r="B152" s="43">
        <f t="shared" si="69"/>
        <v>360</v>
      </c>
      <c r="C152" s="44" t="str">
        <f t="shared" si="70"/>
        <v>Enfermedades Mundiales</v>
      </c>
      <c r="D152" s="44" t="str">
        <f t="shared" si="71"/>
        <v>Salud</v>
      </c>
      <c r="E152" s="64">
        <v>5705</v>
      </c>
      <c r="F152" s="44" t="str">
        <f t="shared" si="67"/>
        <v>Fallecidos</v>
      </c>
      <c r="G152" s="46" t="s">
        <v>408</v>
      </c>
      <c r="H152" s="60" t="s">
        <v>17</v>
      </c>
      <c r="I152" s="58" t="s">
        <v>97</v>
      </c>
      <c r="J152" s="43" t="s">
        <v>407</v>
      </c>
      <c r="K152" s="43" t="str">
        <f t="shared" si="68"/>
        <v>Activos por 1 Millón Habitantes</v>
      </c>
      <c r="L152" s="43" t="str">
        <f t="shared" si="68"/>
        <v>Periodo 2020-2021</v>
      </c>
      <c r="M152" s="43" t="str">
        <f t="shared" si="72"/>
        <v>Casos</v>
      </c>
      <c r="N152" s="49" t="str">
        <f t="shared" si="73"/>
        <v>Ministerio de Ciencias, Tecnología, Conocimiento e Innovación</v>
      </c>
      <c r="O15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Putaendo</v>
      </c>
      <c r="P152" s="68"/>
      <c r="Q152" s="15" t="str">
        <f t="shared" si="74"/>
        <v>Gráfico Evolución</v>
      </c>
      <c r="R152" s="30"/>
      <c r="S15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https://analytics.zoho.com/open-view/2395394000008132313?ZOHO_CRITERIA=%22Localiza_CL_Poblacion%22.%22Codcom%22%3D5705</v>
      </c>
      <c r="T152" s="17"/>
      <c r="U152" s="31" t="str">
        <f t="shared" si="75"/>
        <v>#1774B9</v>
      </c>
      <c r="V152" s="32" t="str">
        <f>+Enfermedades_Mundiales[[#This Row],[idcoleccion]]&amp;"-"&amp;Enfermedades_Mundiales[[#This Row],[id]]</f>
        <v>360-0142</v>
      </c>
      <c r="W152" s="21">
        <f>+VLOOKUP(Enfermedades_Mundiales[[#This Row],[Filtro URL]],Estructura!$X$4:$Y$366,2,0)</f>
        <v>36305705</v>
      </c>
      <c r="X152" s="21" t="str">
        <f>+VLOOKUP(Enfermedades_Mundiales[[#This Row],[tema]],Estructura!$A$4:$C$18,3,0)</f>
        <v>T-362</v>
      </c>
      <c r="Y152" s="32" t="str">
        <f>+VLOOKUP(Enfermedades_Mundiales[[#This Row],[contenido]],Estructura!$E$4:$G$18,3,0)</f>
        <v>C-361</v>
      </c>
      <c r="Z152" s="32" t="str">
        <f>+VLOOKUP(Enfermedades_Mundiales[[#This Row],[Filtro Integrado]],Estructura!$M$4:$O$367,3,0)</f>
        <v>FI-363</v>
      </c>
      <c r="AA152" s="32" t="str">
        <f>+VLOOKUP(Enfermedades_Mundiales[[#This Row],[Muestra]],Estructura!$Q$4:$S$194,3,0)</f>
        <v>M-364</v>
      </c>
    </row>
    <row r="153" spans="1:27" ht="30.6" x14ac:dyDescent="0.3">
      <c r="A153" s="61" t="s">
        <v>566</v>
      </c>
      <c r="B153" s="43">
        <f t="shared" si="69"/>
        <v>360</v>
      </c>
      <c r="C153" s="44" t="str">
        <f t="shared" si="70"/>
        <v>Enfermedades Mundiales</v>
      </c>
      <c r="D153" s="44" t="str">
        <f t="shared" si="71"/>
        <v>Salud</v>
      </c>
      <c r="E153" s="64">
        <v>5706</v>
      </c>
      <c r="F153" s="44" t="str">
        <f t="shared" si="67"/>
        <v>Fallecidos</v>
      </c>
      <c r="G153" s="46" t="s">
        <v>408</v>
      </c>
      <c r="H153" s="60" t="s">
        <v>17</v>
      </c>
      <c r="I153" s="58" t="s">
        <v>98</v>
      </c>
      <c r="J153" s="43" t="s">
        <v>407</v>
      </c>
      <c r="K153" s="43" t="str">
        <f t="shared" si="68"/>
        <v>Activos por 1 Millón Habitantes</v>
      </c>
      <c r="L153" s="43" t="str">
        <f t="shared" si="68"/>
        <v>Periodo 2020-2021</v>
      </c>
      <c r="M153" s="43" t="str">
        <f t="shared" si="72"/>
        <v>Casos</v>
      </c>
      <c r="N153" s="49" t="str">
        <f t="shared" si="73"/>
        <v>Ministerio de Ciencias, Tecnología, Conocimiento e Innovación</v>
      </c>
      <c r="O15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María</v>
      </c>
      <c r="P153" s="68"/>
      <c r="Q153" s="15" t="str">
        <f t="shared" si="74"/>
        <v>Gráfico Evolución</v>
      </c>
      <c r="R153" s="30"/>
      <c r="S15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https://analytics.zoho.com/open-view/2395394000008132313?ZOHO_CRITERIA=%22Localiza_CL_Poblacion%22.%22Codcom%22%3D5706</v>
      </c>
      <c r="T153" s="17"/>
      <c r="U153" s="31" t="str">
        <f t="shared" si="75"/>
        <v>#1774B9</v>
      </c>
      <c r="V153" s="32" t="str">
        <f>+Enfermedades_Mundiales[[#This Row],[idcoleccion]]&amp;"-"&amp;Enfermedades_Mundiales[[#This Row],[id]]</f>
        <v>360-0143</v>
      </c>
      <c r="W153" s="21">
        <f>+VLOOKUP(Enfermedades_Mundiales[[#This Row],[Filtro URL]],Estructura!$X$4:$Y$366,2,0)</f>
        <v>36305706</v>
      </c>
      <c r="X153" s="21" t="str">
        <f>+VLOOKUP(Enfermedades_Mundiales[[#This Row],[tema]],Estructura!$A$4:$C$18,3,0)</f>
        <v>T-362</v>
      </c>
      <c r="Y153" s="32" t="str">
        <f>+VLOOKUP(Enfermedades_Mundiales[[#This Row],[contenido]],Estructura!$E$4:$G$18,3,0)</f>
        <v>C-361</v>
      </c>
      <c r="Z153" s="32" t="str">
        <f>+VLOOKUP(Enfermedades_Mundiales[[#This Row],[Filtro Integrado]],Estructura!$M$4:$O$367,3,0)</f>
        <v>FI-363</v>
      </c>
      <c r="AA153" s="32" t="str">
        <f>+VLOOKUP(Enfermedades_Mundiales[[#This Row],[Muestra]],Estructura!$Q$4:$S$194,3,0)</f>
        <v>M-364</v>
      </c>
    </row>
    <row r="154" spans="1:27" ht="30.6" x14ac:dyDescent="0.3">
      <c r="A154" s="61" t="s">
        <v>567</v>
      </c>
      <c r="B154" s="43">
        <f t="shared" si="69"/>
        <v>360</v>
      </c>
      <c r="C154" s="44" t="str">
        <f t="shared" si="70"/>
        <v>Enfermedades Mundiales</v>
      </c>
      <c r="D154" s="44" t="str">
        <f t="shared" si="71"/>
        <v>Salud</v>
      </c>
      <c r="E154" s="64">
        <v>5801</v>
      </c>
      <c r="F154" s="44" t="str">
        <f t="shared" si="67"/>
        <v>Fallecidos</v>
      </c>
      <c r="G154" s="46" t="s">
        <v>408</v>
      </c>
      <c r="H154" s="60" t="s">
        <v>17</v>
      </c>
      <c r="I154" s="58" t="s">
        <v>99</v>
      </c>
      <c r="J154" s="43" t="s">
        <v>407</v>
      </c>
      <c r="K154" s="43" t="str">
        <f t="shared" si="68"/>
        <v>Activos por 1 Millón Habitantes</v>
      </c>
      <c r="L154" s="43" t="str">
        <f t="shared" si="68"/>
        <v>Periodo 2020-2021</v>
      </c>
      <c r="M154" s="43" t="str">
        <f t="shared" si="72"/>
        <v>Casos</v>
      </c>
      <c r="N154" s="49" t="str">
        <f t="shared" si="73"/>
        <v>Ministerio de Ciencias, Tecnología, Conocimiento e Innovación</v>
      </c>
      <c r="O15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Quilpué</v>
      </c>
      <c r="P154" s="68"/>
      <c r="Q154" s="15" t="str">
        <f t="shared" si="74"/>
        <v>Gráfico Evolución</v>
      </c>
      <c r="R154" s="30"/>
      <c r="S15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https://analytics.zoho.com/open-view/2395394000008132313?ZOHO_CRITERIA=%22Localiza_CL_Poblacion%22.%22Codcom%22%3D5801</v>
      </c>
      <c r="T154" s="17"/>
      <c r="U154" s="31" t="str">
        <f t="shared" si="75"/>
        <v>#1774B9</v>
      </c>
      <c r="V154" s="32" t="str">
        <f>+Enfermedades_Mundiales[[#This Row],[idcoleccion]]&amp;"-"&amp;Enfermedades_Mundiales[[#This Row],[id]]</f>
        <v>360-0144</v>
      </c>
      <c r="W154" s="21">
        <f>+VLOOKUP(Enfermedades_Mundiales[[#This Row],[Filtro URL]],Estructura!$X$4:$Y$366,2,0)</f>
        <v>36305801</v>
      </c>
      <c r="X154" s="21" t="str">
        <f>+VLOOKUP(Enfermedades_Mundiales[[#This Row],[tema]],Estructura!$A$4:$C$18,3,0)</f>
        <v>T-362</v>
      </c>
      <c r="Y154" s="32" t="str">
        <f>+VLOOKUP(Enfermedades_Mundiales[[#This Row],[contenido]],Estructura!$E$4:$G$18,3,0)</f>
        <v>C-361</v>
      </c>
      <c r="Z154" s="32" t="str">
        <f>+VLOOKUP(Enfermedades_Mundiales[[#This Row],[Filtro Integrado]],Estructura!$M$4:$O$367,3,0)</f>
        <v>FI-363</v>
      </c>
      <c r="AA154" s="32" t="str">
        <f>+VLOOKUP(Enfermedades_Mundiales[[#This Row],[Muestra]],Estructura!$Q$4:$S$194,3,0)</f>
        <v>M-364</v>
      </c>
    </row>
    <row r="155" spans="1:27" ht="30.6" x14ac:dyDescent="0.3">
      <c r="A155" s="61" t="s">
        <v>568</v>
      </c>
      <c r="B155" s="43">
        <f t="shared" si="69"/>
        <v>360</v>
      </c>
      <c r="C155" s="44" t="str">
        <f t="shared" si="70"/>
        <v>Enfermedades Mundiales</v>
      </c>
      <c r="D155" s="44" t="str">
        <f t="shared" si="71"/>
        <v>Salud</v>
      </c>
      <c r="E155" s="64">
        <v>5802</v>
      </c>
      <c r="F155" s="44" t="str">
        <f t="shared" si="67"/>
        <v>Fallecidos</v>
      </c>
      <c r="G155" s="46" t="s">
        <v>408</v>
      </c>
      <c r="H155" s="60" t="s">
        <v>17</v>
      </c>
      <c r="I155" s="58" t="s">
        <v>100</v>
      </c>
      <c r="J155" s="43" t="s">
        <v>407</v>
      </c>
      <c r="K155" s="43" t="str">
        <f t="shared" si="68"/>
        <v>Activos por 1 Millón Habitantes</v>
      </c>
      <c r="L155" s="43" t="str">
        <f t="shared" si="68"/>
        <v>Periodo 2020-2021</v>
      </c>
      <c r="M155" s="43" t="str">
        <f t="shared" si="72"/>
        <v>Casos</v>
      </c>
      <c r="N155" s="49" t="str">
        <f t="shared" si="73"/>
        <v>Ministerio de Ciencias, Tecnología, Conocimiento e Innovación</v>
      </c>
      <c r="O15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Limache</v>
      </c>
      <c r="P155" s="68"/>
      <c r="Q155" s="15" t="str">
        <f t="shared" si="74"/>
        <v>Gráfico Evolución</v>
      </c>
      <c r="R155" s="30"/>
      <c r="S15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https://analytics.zoho.com/open-view/2395394000008132313?ZOHO_CRITERIA=%22Localiza_CL_Poblacion%22.%22Codcom%22%3D5802</v>
      </c>
      <c r="T155" s="17"/>
      <c r="U155" s="31" t="str">
        <f t="shared" si="75"/>
        <v>#1774B9</v>
      </c>
      <c r="V155" s="32" t="str">
        <f>+Enfermedades_Mundiales[[#This Row],[idcoleccion]]&amp;"-"&amp;Enfermedades_Mundiales[[#This Row],[id]]</f>
        <v>360-0145</v>
      </c>
      <c r="W155" s="21">
        <f>+VLOOKUP(Enfermedades_Mundiales[[#This Row],[Filtro URL]],Estructura!$X$4:$Y$366,2,0)</f>
        <v>36305802</v>
      </c>
      <c r="X155" s="21" t="str">
        <f>+VLOOKUP(Enfermedades_Mundiales[[#This Row],[tema]],Estructura!$A$4:$C$18,3,0)</f>
        <v>T-362</v>
      </c>
      <c r="Y155" s="32" t="str">
        <f>+VLOOKUP(Enfermedades_Mundiales[[#This Row],[contenido]],Estructura!$E$4:$G$18,3,0)</f>
        <v>C-361</v>
      </c>
      <c r="Z155" s="32" t="str">
        <f>+VLOOKUP(Enfermedades_Mundiales[[#This Row],[Filtro Integrado]],Estructura!$M$4:$O$367,3,0)</f>
        <v>FI-363</v>
      </c>
      <c r="AA155" s="32" t="str">
        <f>+VLOOKUP(Enfermedades_Mundiales[[#This Row],[Muestra]],Estructura!$Q$4:$S$194,3,0)</f>
        <v>M-364</v>
      </c>
    </row>
    <row r="156" spans="1:27" ht="30.6" x14ac:dyDescent="0.3">
      <c r="A156" s="61" t="s">
        <v>569</v>
      </c>
      <c r="B156" s="43">
        <f t="shared" si="69"/>
        <v>360</v>
      </c>
      <c r="C156" s="44" t="str">
        <f t="shared" si="70"/>
        <v>Enfermedades Mundiales</v>
      </c>
      <c r="D156" s="44" t="str">
        <f t="shared" si="71"/>
        <v>Salud</v>
      </c>
      <c r="E156" s="64">
        <v>5803</v>
      </c>
      <c r="F156" s="44" t="str">
        <f t="shared" si="67"/>
        <v>Fallecidos</v>
      </c>
      <c r="G156" s="46" t="s">
        <v>408</v>
      </c>
      <c r="H156" s="60" t="s">
        <v>17</v>
      </c>
      <c r="I156" s="58" t="s">
        <v>101</v>
      </c>
      <c r="J156" s="43" t="s">
        <v>407</v>
      </c>
      <c r="K156" s="43" t="str">
        <f t="shared" si="68"/>
        <v>Activos por 1 Millón Habitantes</v>
      </c>
      <c r="L156" s="43" t="str">
        <f t="shared" si="68"/>
        <v>Periodo 2020-2021</v>
      </c>
      <c r="M156" s="43" t="str">
        <f t="shared" si="72"/>
        <v>Casos</v>
      </c>
      <c r="N156" s="49" t="str">
        <f t="shared" si="73"/>
        <v>Ministerio de Ciencias, Tecnología, Conocimiento e Innovación</v>
      </c>
      <c r="O15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Olmué</v>
      </c>
      <c r="P156" s="68"/>
      <c r="Q156" s="15" t="str">
        <f t="shared" si="74"/>
        <v>Gráfico Evolución</v>
      </c>
      <c r="R156" s="30"/>
      <c r="S15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https://analytics.zoho.com/open-view/2395394000008132313?ZOHO_CRITERIA=%22Localiza_CL_Poblacion%22.%22Codcom%22%3D5803</v>
      </c>
      <c r="T156" s="17"/>
      <c r="U156" s="31" t="str">
        <f t="shared" si="75"/>
        <v>#1774B9</v>
      </c>
      <c r="V156" s="32" t="str">
        <f>+Enfermedades_Mundiales[[#This Row],[idcoleccion]]&amp;"-"&amp;Enfermedades_Mundiales[[#This Row],[id]]</f>
        <v>360-0146</v>
      </c>
      <c r="W156" s="21">
        <f>+VLOOKUP(Enfermedades_Mundiales[[#This Row],[Filtro URL]],Estructura!$X$4:$Y$366,2,0)</f>
        <v>36305803</v>
      </c>
      <c r="X156" s="21" t="str">
        <f>+VLOOKUP(Enfermedades_Mundiales[[#This Row],[tema]],Estructura!$A$4:$C$18,3,0)</f>
        <v>T-362</v>
      </c>
      <c r="Y156" s="32" t="str">
        <f>+VLOOKUP(Enfermedades_Mundiales[[#This Row],[contenido]],Estructura!$E$4:$G$18,3,0)</f>
        <v>C-361</v>
      </c>
      <c r="Z156" s="32" t="str">
        <f>+VLOOKUP(Enfermedades_Mundiales[[#This Row],[Filtro Integrado]],Estructura!$M$4:$O$367,3,0)</f>
        <v>FI-363</v>
      </c>
      <c r="AA156" s="32" t="str">
        <f>+VLOOKUP(Enfermedades_Mundiales[[#This Row],[Muestra]],Estructura!$Q$4:$S$194,3,0)</f>
        <v>M-364</v>
      </c>
    </row>
    <row r="157" spans="1:27" ht="30.6" x14ac:dyDescent="0.3">
      <c r="A157" s="61" t="s">
        <v>570</v>
      </c>
      <c r="B157" s="43">
        <f t="shared" si="69"/>
        <v>360</v>
      </c>
      <c r="C157" s="44" t="str">
        <f t="shared" si="70"/>
        <v>Enfermedades Mundiales</v>
      </c>
      <c r="D157" s="44" t="str">
        <f t="shared" si="71"/>
        <v>Salud</v>
      </c>
      <c r="E157" s="64">
        <v>5804</v>
      </c>
      <c r="F157" s="44" t="str">
        <f t="shared" si="67"/>
        <v>Fallecidos</v>
      </c>
      <c r="G157" s="46" t="s">
        <v>408</v>
      </c>
      <c r="H157" s="60" t="s">
        <v>17</v>
      </c>
      <c r="I157" s="58" t="s">
        <v>102</v>
      </c>
      <c r="J157" s="43" t="s">
        <v>407</v>
      </c>
      <c r="K157" s="43" t="str">
        <f t="shared" si="68"/>
        <v>Activos por 1 Millón Habitantes</v>
      </c>
      <c r="L157" s="43" t="str">
        <f t="shared" si="68"/>
        <v>Periodo 2020-2021</v>
      </c>
      <c r="M157" s="43" t="str">
        <f t="shared" si="72"/>
        <v>Casos</v>
      </c>
      <c r="N157" s="49" t="str">
        <f t="shared" si="73"/>
        <v>Ministerio de Ciencias, Tecnología, Conocimiento e Innovación</v>
      </c>
      <c r="O15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Villa Alemana</v>
      </c>
      <c r="P157" s="68"/>
      <c r="Q157" s="15" t="str">
        <f t="shared" si="74"/>
        <v>Gráfico Evolución</v>
      </c>
      <c r="R157" s="30"/>
      <c r="S15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https://analytics.zoho.com/open-view/2395394000008132313?ZOHO_CRITERIA=%22Localiza_CL_Poblacion%22.%22Codcom%22%3D5804</v>
      </c>
      <c r="T157" s="17"/>
      <c r="U157" s="31" t="str">
        <f t="shared" si="75"/>
        <v>#1774B9</v>
      </c>
      <c r="V157" s="32" t="str">
        <f>+Enfermedades_Mundiales[[#This Row],[idcoleccion]]&amp;"-"&amp;Enfermedades_Mundiales[[#This Row],[id]]</f>
        <v>360-0147</v>
      </c>
      <c r="W157" s="21">
        <f>+VLOOKUP(Enfermedades_Mundiales[[#This Row],[Filtro URL]],Estructura!$X$4:$Y$366,2,0)</f>
        <v>36305804</v>
      </c>
      <c r="X157" s="21" t="str">
        <f>+VLOOKUP(Enfermedades_Mundiales[[#This Row],[tema]],Estructura!$A$4:$C$18,3,0)</f>
        <v>T-362</v>
      </c>
      <c r="Y157" s="32" t="str">
        <f>+VLOOKUP(Enfermedades_Mundiales[[#This Row],[contenido]],Estructura!$E$4:$G$18,3,0)</f>
        <v>C-361</v>
      </c>
      <c r="Z157" s="32" t="str">
        <f>+VLOOKUP(Enfermedades_Mundiales[[#This Row],[Filtro Integrado]],Estructura!$M$4:$O$367,3,0)</f>
        <v>FI-363</v>
      </c>
      <c r="AA157" s="32" t="str">
        <f>+VLOOKUP(Enfermedades_Mundiales[[#This Row],[Muestra]],Estructura!$Q$4:$S$194,3,0)</f>
        <v>M-364</v>
      </c>
    </row>
    <row r="158" spans="1:27" ht="30.6" x14ac:dyDescent="0.3">
      <c r="A158" s="61" t="s">
        <v>571</v>
      </c>
      <c r="B158" s="43">
        <f t="shared" si="69"/>
        <v>360</v>
      </c>
      <c r="C158" s="44" t="str">
        <f t="shared" si="70"/>
        <v>Enfermedades Mundiales</v>
      </c>
      <c r="D158" s="44" t="str">
        <f t="shared" si="71"/>
        <v>Salud</v>
      </c>
      <c r="E158" s="64">
        <v>6101</v>
      </c>
      <c r="F158" s="44" t="str">
        <f t="shared" si="67"/>
        <v>Fallecidos</v>
      </c>
      <c r="G158" s="46" t="s">
        <v>408</v>
      </c>
      <c r="H158" s="60" t="s">
        <v>17</v>
      </c>
      <c r="I158" s="58" t="s">
        <v>103</v>
      </c>
      <c r="J158" s="43" t="s">
        <v>407</v>
      </c>
      <c r="K158" s="43" t="str">
        <f t="shared" si="68"/>
        <v>Activos por 1 Millón Habitantes</v>
      </c>
      <c r="L158" s="43" t="str">
        <f t="shared" si="68"/>
        <v>Periodo 2020-2021</v>
      </c>
      <c r="M158" s="43" t="str">
        <f t="shared" si="72"/>
        <v>Casos</v>
      </c>
      <c r="N158" s="49" t="str">
        <f t="shared" si="73"/>
        <v>Ministerio de Ciencias, Tecnología, Conocimiento e Innovación</v>
      </c>
      <c r="O15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Rancagua</v>
      </c>
      <c r="P158" s="68"/>
      <c r="Q158" s="15" t="str">
        <f t="shared" si="74"/>
        <v>Gráfico Evolución</v>
      </c>
      <c r="R158" s="30"/>
      <c r="S15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https://analytics.zoho.com/open-view/2395394000008132313?ZOHO_CRITERIA=%22Localiza_CL_Poblacion%22.%22Codcom%22%3D6101</v>
      </c>
      <c r="T158" s="17"/>
      <c r="U158" s="31" t="str">
        <f t="shared" si="75"/>
        <v>#1774B9</v>
      </c>
      <c r="V158" s="32" t="str">
        <f>+Enfermedades_Mundiales[[#This Row],[idcoleccion]]&amp;"-"&amp;Enfermedades_Mundiales[[#This Row],[id]]</f>
        <v>360-0148</v>
      </c>
      <c r="W158" s="21">
        <f>+VLOOKUP(Enfermedades_Mundiales[[#This Row],[Filtro URL]],Estructura!$X$4:$Y$366,2,0)</f>
        <v>36306101</v>
      </c>
      <c r="X158" s="21" t="str">
        <f>+VLOOKUP(Enfermedades_Mundiales[[#This Row],[tema]],Estructura!$A$4:$C$18,3,0)</f>
        <v>T-362</v>
      </c>
      <c r="Y158" s="32" t="str">
        <f>+VLOOKUP(Enfermedades_Mundiales[[#This Row],[contenido]],Estructura!$E$4:$G$18,3,0)</f>
        <v>C-361</v>
      </c>
      <c r="Z158" s="32" t="str">
        <f>+VLOOKUP(Enfermedades_Mundiales[[#This Row],[Filtro Integrado]],Estructura!$M$4:$O$367,3,0)</f>
        <v>FI-363</v>
      </c>
      <c r="AA158" s="32" t="str">
        <f>+VLOOKUP(Enfermedades_Mundiales[[#This Row],[Muestra]],Estructura!$Q$4:$S$194,3,0)</f>
        <v>M-364</v>
      </c>
    </row>
    <row r="159" spans="1:27" ht="30.6" x14ac:dyDescent="0.3">
      <c r="A159" s="61" t="s">
        <v>572</v>
      </c>
      <c r="B159" s="43">
        <f t="shared" si="69"/>
        <v>360</v>
      </c>
      <c r="C159" s="44" t="str">
        <f t="shared" si="70"/>
        <v>Enfermedades Mundiales</v>
      </c>
      <c r="D159" s="44" t="str">
        <f t="shared" si="71"/>
        <v>Salud</v>
      </c>
      <c r="E159" s="64">
        <v>6102</v>
      </c>
      <c r="F159" s="44" t="str">
        <f t="shared" si="67"/>
        <v>Fallecidos</v>
      </c>
      <c r="G159" s="46" t="s">
        <v>408</v>
      </c>
      <c r="H159" s="60" t="s">
        <v>17</v>
      </c>
      <c r="I159" s="58" t="s">
        <v>104</v>
      </c>
      <c r="J159" s="43" t="s">
        <v>407</v>
      </c>
      <c r="K159" s="43" t="str">
        <f t="shared" si="68"/>
        <v>Activos por 1 Millón Habitantes</v>
      </c>
      <c r="L159" s="43" t="str">
        <f t="shared" si="68"/>
        <v>Periodo 2020-2021</v>
      </c>
      <c r="M159" s="43" t="str">
        <f t="shared" si="72"/>
        <v>Casos</v>
      </c>
      <c r="N159" s="49" t="str">
        <f t="shared" si="73"/>
        <v>Ministerio de Ciencias, Tecnología, Conocimiento e Innovación</v>
      </c>
      <c r="O15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Codegua</v>
      </c>
      <c r="P159" s="68"/>
      <c r="Q159" s="15" t="str">
        <f t="shared" si="74"/>
        <v>Gráfico Evolución</v>
      </c>
      <c r="R159" s="30"/>
      <c r="S15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https://analytics.zoho.com/open-view/2395394000008132313?ZOHO_CRITERIA=%22Localiza_CL_Poblacion%22.%22Codcom%22%3D6102</v>
      </c>
      <c r="T159" s="17"/>
      <c r="U159" s="31" t="str">
        <f t="shared" si="75"/>
        <v>#1774B9</v>
      </c>
      <c r="V159" s="32" t="str">
        <f>+Enfermedades_Mundiales[[#This Row],[idcoleccion]]&amp;"-"&amp;Enfermedades_Mundiales[[#This Row],[id]]</f>
        <v>360-0149</v>
      </c>
      <c r="W159" s="21">
        <f>+VLOOKUP(Enfermedades_Mundiales[[#This Row],[Filtro URL]],Estructura!$X$4:$Y$366,2,0)</f>
        <v>36306102</v>
      </c>
      <c r="X159" s="21" t="str">
        <f>+VLOOKUP(Enfermedades_Mundiales[[#This Row],[tema]],Estructura!$A$4:$C$18,3,0)</f>
        <v>T-362</v>
      </c>
      <c r="Y159" s="32" t="str">
        <f>+VLOOKUP(Enfermedades_Mundiales[[#This Row],[contenido]],Estructura!$E$4:$G$18,3,0)</f>
        <v>C-361</v>
      </c>
      <c r="Z159" s="32" t="str">
        <f>+VLOOKUP(Enfermedades_Mundiales[[#This Row],[Filtro Integrado]],Estructura!$M$4:$O$367,3,0)</f>
        <v>FI-363</v>
      </c>
      <c r="AA159" s="32" t="str">
        <f>+VLOOKUP(Enfermedades_Mundiales[[#This Row],[Muestra]],Estructura!$Q$4:$S$194,3,0)</f>
        <v>M-364</v>
      </c>
    </row>
    <row r="160" spans="1:27" ht="30.6" x14ac:dyDescent="0.3">
      <c r="A160" s="61" t="s">
        <v>573</v>
      </c>
      <c r="B160" s="43">
        <f t="shared" si="69"/>
        <v>360</v>
      </c>
      <c r="C160" s="44" t="str">
        <f t="shared" si="70"/>
        <v>Enfermedades Mundiales</v>
      </c>
      <c r="D160" s="44" t="str">
        <f t="shared" si="71"/>
        <v>Salud</v>
      </c>
      <c r="E160" s="64">
        <v>6103</v>
      </c>
      <c r="F160" s="44" t="str">
        <f t="shared" si="67"/>
        <v>Fallecidos</v>
      </c>
      <c r="G160" s="46" t="s">
        <v>408</v>
      </c>
      <c r="H160" s="60" t="s">
        <v>17</v>
      </c>
      <c r="I160" s="58" t="s">
        <v>105</v>
      </c>
      <c r="J160" s="43" t="s">
        <v>407</v>
      </c>
      <c r="K160" s="43" t="str">
        <f t="shared" si="68"/>
        <v>Activos por 1 Millón Habitantes</v>
      </c>
      <c r="L160" s="43" t="str">
        <f t="shared" si="68"/>
        <v>Periodo 2020-2021</v>
      </c>
      <c r="M160" s="43" t="str">
        <f t="shared" si="72"/>
        <v>Casos</v>
      </c>
      <c r="N160" s="49" t="str">
        <f t="shared" si="73"/>
        <v>Ministerio de Ciencias, Tecnología, Conocimiento e Innovación</v>
      </c>
      <c r="O16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Coinco</v>
      </c>
      <c r="P160" s="68"/>
      <c r="Q160" s="15" t="str">
        <f t="shared" si="74"/>
        <v>Gráfico Evolución</v>
      </c>
      <c r="R160" s="30"/>
      <c r="S16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https://analytics.zoho.com/open-view/2395394000008132313?ZOHO_CRITERIA=%22Localiza_CL_Poblacion%22.%22Codcom%22%3D6103</v>
      </c>
      <c r="T160" s="17"/>
      <c r="U160" s="31" t="str">
        <f t="shared" si="75"/>
        <v>#1774B9</v>
      </c>
      <c r="V160" s="32" t="str">
        <f>+Enfermedades_Mundiales[[#This Row],[idcoleccion]]&amp;"-"&amp;Enfermedades_Mundiales[[#This Row],[id]]</f>
        <v>360-0150</v>
      </c>
      <c r="W160" s="21">
        <f>+VLOOKUP(Enfermedades_Mundiales[[#This Row],[Filtro URL]],Estructura!$X$4:$Y$366,2,0)</f>
        <v>36306103</v>
      </c>
      <c r="X160" s="21" t="str">
        <f>+VLOOKUP(Enfermedades_Mundiales[[#This Row],[tema]],Estructura!$A$4:$C$18,3,0)</f>
        <v>T-362</v>
      </c>
      <c r="Y160" s="32" t="str">
        <f>+VLOOKUP(Enfermedades_Mundiales[[#This Row],[contenido]],Estructura!$E$4:$G$18,3,0)</f>
        <v>C-361</v>
      </c>
      <c r="Z160" s="32" t="str">
        <f>+VLOOKUP(Enfermedades_Mundiales[[#This Row],[Filtro Integrado]],Estructura!$M$4:$O$367,3,0)</f>
        <v>FI-363</v>
      </c>
      <c r="AA160" s="32" t="str">
        <f>+VLOOKUP(Enfermedades_Mundiales[[#This Row],[Muestra]],Estructura!$Q$4:$S$194,3,0)</f>
        <v>M-364</v>
      </c>
    </row>
    <row r="161" spans="1:27" ht="30.6" x14ac:dyDescent="0.3">
      <c r="A161" s="61" t="s">
        <v>574</v>
      </c>
      <c r="B161" s="43">
        <f t="shared" si="69"/>
        <v>360</v>
      </c>
      <c r="C161" s="44" t="str">
        <f t="shared" si="70"/>
        <v>Enfermedades Mundiales</v>
      </c>
      <c r="D161" s="44" t="str">
        <f t="shared" si="71"/>
        <v>Salud</v>
      </c>
      <c r="E161" s="64">
        <v>6104</v>
      </c>
      <c r="F161" s="44" t="str">
        <f t="shared" si="67"/>
        <v>Fallecidos</v>
      </c>
      <c r="G161" s="46" t="s">
        <v>408</v>
      </c>
      <c r="H161" s="60" t="s">
        <v>17</v>
      </c>
      <c r="I161" s="58" t="s">
        <v>106</v>
      </c>
      <c r="J161" s="43" t="s">
        <v>407</v>
      </c>
      <c r="K161" s="43" t="str">
        <f t="shared" si="68"/>
        <v>Activos por 1 Millón Habitantes</v>
      </c>
      <c r="L161" s="43" t="str">
        <f t="shared" si="68"/>
        <v>Periodo 2020-2021</v>
      </c>
      <c r="M161" s="43" t="str">
        <f t="shared" si="72"/>
        <v>Casos</v>
      </c>
      <c r="N161" s="49" t="str">
        <f t="shared" si="73"/>
        <v>Ministerio de Ciencias, Tecnología, Conocimiento e Innovación</v>
      </c>
      <c r="O16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Coltauco</v>
      </c>
      <c r="P161" s="68"/>
      <c r="Q161" s="15" t="str">
        <f t="shared" si="74"/>
        <v>Gráfico Evolución</v>
      </c>
      <c r="R161" s="30"/>
      <c r="S16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https://analytics.zoho.com/open-view/2395394000008132313?ZOHO_CRITERIA=%22Localiza_CL_Poblacion%22.%22Codcom%22%3D6104</v>
      </c>
      <c r="T161" s="17"/>
      <c r="U161" s="31" t="str">
        <f t="shared" si="75"/>
        <v>#1774B9</v>
      </c>
      <c r="V161" s="32" t="str">
        <f>+Enfermedades_Mundiales[[#This Row],[idcoleccion]]&amp;"-"&amp;Enfermedades_Mundiales[[#This Row],[id]]</f>
        <v>360-0151</v>
      </c>
      <c r="W161" s="21">
        <f>+VLOOKUP(Enfermedades_Mundiales[[#This Row],[Filtro URL]],Estructura!$X$4:$Y$366,2,0)</f>
        <v>36306104</v>
      </c>
      <c r="X161" s="21" t="str">
        <f>+VLOOKUP(Enfermedades_Mundiales[[#This Row],[tema]],Estructura!$A$4:$C$18,3,0)</f>
        <v>T-362</v>
      </c>
      <c r="Y161" s="32" t="str">
        <f>+VLOOKUP(Enfermedades_Mundiales[[#This Row],[contenido]],Estructura!$E$4:$G$18,3,0)</f>
        <v>C-361</v>
      </c>
      <c r="Z161" s="32" t="str">
        <f>+VLOOKUP(Enfermedades_Mundiales[[#This Row],[Filtro Integrado]],Estructura!$M$4:$O$367,3,0)</f>
        <v>FI-363</v>
      </c>
      <c r="AA161" s="32" t="str">
        <f>+VLOOKUP(Enfermedades_Mundiales[[#This Row],[Muestra]],Estructura!$Q$4:$S$194,3,0)</f>
        <v>M-364</v>
      </c>
    </row>
    <row r="162" spans="1:27" ht="30.6" x14ac:dyDescent="0.3">
      <c r="A162" s="61" t="s">
        <v>575</v>
      </c>
      <c r="B162" s="43">
        <f t="shared" si="69"/>
        <v>360</v>
      </c>
      <c r="C162" s="44" t="str">
        <f t="shared" si="70"/>
        <v>Enfermedades Mundiales</v>
      </c>
      <c r="D162" s="44" t="str">
        <f t="shared" si="71"/>
        <v>Salud</v>
      </c>
      <c r="E162" s="64">
        <v>6105</v>
      </c>
      <c r="F162" s="44" t="str">
        <f t="shared" si="67"/>
        <v>Fallecidos</v>
      </c>
      <c r="G162" s="46" t="s">
        <v>408</v>
      </c>
      <c r="H162" s="60" t="s">
        <v>17</v>
      </c>
      <c r="I162" s="58" t="s">
        <v>107</v>
      </c>
      <c r="J162" s="43" t="s">
        <v>407</v>
      </c>
      <c r="K162" s="43" t="str">
        <f t="shared" si="68"/>
        <v>Activos por 1 Millón Habitantes</v>
      </c>
      <c r="L162" s="43" t="str">
        <f t="shared" si="68"/>
        <v>Periodo 2020-2021</v>
      </c>
      <c r="M162" s="43" t="str">
        <f t="shared" si="72"/>
        <v>Casos</v>
      </c>
      <c r="N162" s="49" t="str">
        <f t="shared" si="73"/>
        <v>Ministerio de Ciencias, Tecnología, Conocimiento e Innovación</v>
      </c>
      <c r="O16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Doñihue</v>
      </c>
      <c r="P162" s="68"/>
      <c r="Q162" s="15" t="str">
        <f t="shared" si="74"/>
        <v>Gráfico Evolución</v>
      </c>
      <c r="R162" s="30"/>
      <c r="S16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https://analytics.zoho.com/open-view/2395394000008132313?ZOHO_CRITERIA=%22Localiza_CL_Poblacion%22.%22Codcom%22%3D6105</v>
      </c>
      <c r="T162" s="17"/>
      <c r="U162" s="31" t="str">
        <f t="shared" si="75"/>
        <v>#1774B9</v>
      </c>
      <c r="V162" s="32" t="str">
        <f>+Enfermedades_Mundiales[[#This Row],[idcoleccion]]&amp;"-"&amp;Enfermedades_Mundiales[[#This Row],[id]]</f>
        <v>360-0152</v>
      </c>
      <c r="W162" s="21">
        <f>+VLOOKUP(Enfermedades_Mundiales[[#This Row],[Filtro URL]],Estructura!$X$4:$Y$366,2,0)</f>
        <v>36306105</v>
      </c>
      <c r="X162" s="21" t="str">
        <f>+VLOOKUP(Enfermedades_Mundiales[[#This Row],[tema]],Estructura!$A$4:$C$18,3,0)</f>
        <v>T-362</v>
      </c>
      <c r="Y162" s="32" t="str">
        <f>+VLOOKUP(Enfermedades_Mundiales[[#This Row],[contenido]],Estructura!$E$4:$G$18,3,0)</f>
        <v>C-361</v>
      </c>
      <c r="Z162" s="32" t="str">
        <f>+VLOOKUP(Enfermedades_Mundiales[[#This Row],[Filtro Integrado]],Estructura!$M$4:$O$367,3,0)</f>
        <v>FI-363</v>
      </c>
      <c r="AA162" s="32" t="str">
        <f>+VLOOKUP(Enfermedades_Mundiales[[#This Row],[Muestra]],Estructura!$Q$4:$S$194,3,0)</f>
        <v>M-364</v>
      </c>
    </row>
    <row r="163" spans="1:27" ht="30.6" x14ac:dyDescent="0.3">
      <c r="A163" s="61" t="s">
        <v>576</v>
      </c>
      <c r="B163" s="43">
        <f t="shared" si="69"/>
        <v>360</v>
      </c>
      <c r="C163" s="44" t="str">
        <f t="shared" si="70"/>
        <v>Enfermedades Mundiales</v>
      </c>
      <c r="D163" s="44" t="str">
        <f t="shared" si="71"/>
        <v>Salud</v>
      </c>
      <c r="E163" s="64">
        <v>6106</v>
      </c>
      <c r="F163" s="44" t="str">
        <f t="shared" si="67"/>
        <v>Fallecidos</v>
      </c>
      <c r="G163" s="46" t="s">
        <v>408</v>
      </c>
      <c r="H163" s="60" t="s">
        <v>17</v>
      </c>
      <c r="I163" s="58" t="s">
        <v>108</v>
      </c>
      <c r="J163" s="43" t="s">
        <v>407</v>
      </c>
      <c r="K163" s="43" t="str">
        <f t="shared" si="68"/>
        <v>Activos por 1 Millón Habitantes</v>
      </c>
      <c r="L163" s="43" t="str">
        <f t="shared" si="68"/>
        <v>Periodo 2020-2021</v>
      </c>
      <c r="M163" s="43" t="str">
        <f t="shared" si="72"/>
        <v>Casos</v>
      </c>
      <c r="N163" s="49" t="str">
        <f t="shared" si="73"/>
        <v>Ministerio de Ciencias, Tecnología, Conocimiento e Innovación</v>
      </c>
      <c r="O16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Graneros</v>
      </c>
      <c r="P163" s="68"/>
      <c r="Q163" s="15" t="str">
        <f t="shared" si="74"/>
        <v>Gráfico Evolución</v>
      </c>
      <c r="R163" s="30"/>
      <c r="S16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https://analytics.zoho.com/open-view/2395394000008132313?ZOHO_CRITERIA=%22Localiza_CL_Poblacion%22.%22Codcom%22%3D6106</v>
      </c>
      <c r="T163" s="17"/>
      <c r="U163" s="31" t="str">
        <f t="shared" si="75"/>
        <v>#1774B9</v>
      </c>
      <c r="V163" s="32" t="str">
        <f>+Enfermedades_Mundiales[[#This Row],[idcoleccion]]&amp;"-"&amp;Enfermedades_Mundiales[[#This Row],[id]]</f>
        <v>360-0153</v>
      </c>
      <c r="W163" s="21">
        <f>+VLOOKUP(Enfermedades_Mundiales[[#This Row],[Filtro URL]],Estructura!$X$4:$Y$366,2,0)</f>
        <v>36306106</v>
      </c>
      <c r="X163" s="21" t="str">
        <f>+VLOOKUP(Enfermedades_Mundiales[[#This Row],[tema]],Estructura!$A$4:$C$18,3,0)</f>
        <v>T-362</v>
      </c>
      <c r="Y163" s="32" t="str">
        <f>+VLOOKUP(Enfermedades_Mundiales[[#This Row],[contenido]],Estructura!$E$4:$G$18,3,0)</f>
        <v>C-361</v>
      </c>
      <c r="Z163" s="32" t="str">
        <f>+VLOOKUP(Enfermedades_Mundiales[[#This Row],[Filtro Integrado]],Estructura!$M$4:$O$367,3,0)</f>
        <v>FI-363</v>
      </c>
      <c r="AA163" s="32" t="str">
        <f>+VLOOKUP(Enfermedades_Mundiales[[#This Row],[Muestra]],Estructura!$Q$4:$S$194,3,0)</f>
        <v>M-364</v>
      </c>
    </row>
    <row r="164" spans="1:27" ht="30.6" x14ac:dyDescent="0.3">
      <c r="A164" s="61" t="s">
        <v>577</v>
      </c>
      <c r="B164" s="43">
        <f t="shared" si="69"/>
        <v>360</v>
      </c>
      <c r="C164" s="44" t="str">
        <f t="shared" si="70"/>
        <v>Enfermedades Mundiales</v>
      </c>
      <c r="D164" s="44" t="str">
        <f t="shared" si="71"/>
        <v>Salud</v>
      </c>
      <c r="E164" s="64">
        <v>6107</v>
      </c>
      <c r="F164" s="44" t="str">
        <f t="shared" si="67"/>
        <v>Fallecidos</v>
      </c>
      <c r="G164" s="46" t="s">
        <v>408</v>
      </c>
      <c r="H164" s="60" t="s">
        <v>17</v>
      </c>
      <c r="I164" s="58" t="s">
        <v>109</v>
      </c>
      <c r="J164" s="43" t="s">
        <v>407</v>
      </c>
      <c r="K164" s="43" t="str">
        <f t="shared" si="68"/>
        <v>Activos por 1 Millón Habitantes</v>
      </c>
      <c r="L164" s="43" t="str">
        <f t="shared" si="68"/>
        <v>Periodo 2020-2021</v>
      </c>
      <c r="M164" s="43" t="str">
        <f t="shared" si="72"/>
        <v>Casos</v>
      </c>
      <c r="N164" s="49" t="str">
        <f t="shared" si="73"/>
        <v>Ministerio de Ciencias, Tecnología, Conocimiento e Innovación</v>
      </c>
      <c r="O16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Las Cabras</v>
      </c>
      <c r="P164" s="68"/>
      <c r="Q164" s="15" t="str">
        <f t="shared" si="74"/>
        <v>Gráfico Evolución</v>
      </c>
      <c r="R164" s="30"/>
      <c r="S16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https://analytics.zoho.com/open-view/2395394000008132313?ZOHO_CRITERIA=%22Localiza_CL_Poblacion%22.%22Codcom%22%3D6107</v>
      </c>
      <c r="T164" s="17"/>
      <c r="U164" s="31" t="str">
        <f t="shared" si="75"/>
        <v>#1774B9</v>
      </c>
      <c r="V164" s="32" t="str">
        <f>+Enfermedades_Mundiales[[#This Row],[idcoleccion]]&amp;"-"&amp;Enfermedades_Mundiales[[#This Row],[id]]</f>
        <v>360-0154</v>
      </c>
      <c r="W164" s="21">
        <f>+VLOOKUP(Enfermedades_Mundiales[[#This Row],[Filtro URL]],Estructura!$X$4:$Y$366,2,0)</f>
        <v>36306107</v>
      </c>
      <c r="X164" s="21" t="str">
        <f>+VLOOKUP(Enfermedades_Mundiales[[#This Row],[tema]],Estructura!$A$4:$C$18,3,0)</f>
        <v>T-362</v>
      </c>
      <c r="Y164" s="32" t="str">
        <f>+VLOOKUP(Enfermedades_Mundiales[[#This Row],[contenido]],Estructura!$E$4:$G$18,3,0)</f>
        <v>C-361</v>
      </c>
      <c r="Z164" s="32" t="str">
        <f>+VLOOKUP(Enfermedades_Mundiales[[#This Row],[Filtro Integrado]],Estructura!$M$4:$O$367,3,0)</f>
        <v>FI-363</v>
      </c>
      <c r="AA164" s="32" t="str">
        <f>+VLOOKUP(Enfermedades_Mundiales[[#This Row],[Muestra]],Estructura!$Q$4:$S$194,3,0)</f>
        <v>M-364</v>
      </c>
    </row>
    <row r="165" spans="1:27" ht="30.6" x14ac:dyDescent="0.3">
      <c r="A165" s="61" t="s">
        <v>578</v>
      </c>
      <c r="B165" s="43">
        <f t="shared" si="69"/>
        <v>360</v>
      </c>
      <c r="C165" s="44" t="str">
        <f t="shared" si="70"/>
        <v>Enfermedades Mundiales</v>
      </c>
      <c r="D165" s="44" t="str">
        <f t="shared" si="71"/>
        <v>Salud</v>
      </c>
      <c r="E165" s="64">
        <v>6108</v>
      </c>
      <c r="F165" s="44" t="str">
        <f t="shared" si="67"/>
        <v>Fallecidos</v>
      </c>
      <c r="G165" s="46" t="s">
        <v>408</v>
      </c>
      <c r="H165" s="60" t="s">
        <v>17</v>
      </c>
      <c r="I165" s="58" t="s">
        <v>110</v>
      </c>
      <c r="J165" s="43" t="s">
        <v>407</v>
      </c>
      <c r="K165" s="43" t="str">
        <f t="shared" si="68"/>
        <v>Activos por 1 Millón Habitantes</v>
      </c>
      <c r="L165" s="43" t="str">
        <f t="shared" si="68"/>
        <v>Periodo 2020-2021</v>
      </c>
      <c r="M165" s="43" t="str">
        <f t="shared" si="72"/>
        <v>Casos</v>
      </c>
      <c r="N165" s="49" t="str">
        <f t="shared" si="73"/>
        <v>Ministerio de Ciencias, Tecnología, Conocimiento e Innovación</v>
      </c>
      <c r="O16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Machalí</v>
      </c>
      <c r="P165" s="68"/>
      <c r="Q165" s="15" t="str">
        <f t="shared" si="74"/>
        <v>Gráfico Evolución</v>
      </c>
      <c r="R165" s="30"/>
      <c r="S16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https://analytics.zoho.com/open-view/2395394000008132313?ZOHO_CRITERIA=%22Localiza_CL_Poblacion%22.%22Codcom%22%3D6108</v>
      </c>
      <c r="T165" s="17"/>
      <c r="U165" s="31" t="str">
        <f t="shared" si="75"/>
        <v>#1774B9</v>
      </c>
      <c r="V165" s="32" t="str">
        <f>+Enfermedades_Mundiales[[#This Row],[idcoleccion]]&amp;"-"&amp;Enfermedades_Mundiales[[#This Row],[id]]</f>
        <v>360-0155</v>
      </c>
      <c r="W165" s="21">
        <f>+VLOOKUP(Enfermedades_Mundiales[[#This Row],[Filtro URL]],Estructura!$X$4:$Y$366,2,0)</f>
        <v>36306108</v>
      </c>
      <c r="X165" s="21" t="str">
        <f>+VLOOKUP(Enfermedades_Mundiales[[#This Row],[tema]],Estructura!$A$4:$C$18,3,0)</f>
        <v>T-362</v>
      </c>
      <c r="Y165" s="32" t="str">
        <f>+VLOOKUP(Enfermedades_Mundiales[[#This Row],[contenido]],Estructura!$E$4:$G$18,3,0)</f>
        <v>C-361</v>
      </c>
      <c r="Z165" s="32" t="str">
        <f>+VLOOKUP(Enfermedades_Mundiales[[#This Row],[Filtro Integrado]],Estructura!$M$4:$O$367,3,0)</f>
        <v>FI-363</v>
      </c>
      <c r="AA165" s="32" t="str">
        <f>+VLOOKUP(Enfermedades_Mundiales[[#This Row],[Muestra]],Estructura!$Q$4:$S$194,3,0)</f>
        <v>M-364</v>
      </c>
    </row>
    <row r="166" spans="1:27" ht="30.6" x14ac:dyDescent="0.3">
      <c r="A166" s="61" t="s">
        <v>579</v>
      </c>
      <c r="B166" s="43">
        <f t="shared" si="69"/>
        <v>360</v>
      </c>
      <c r="C166" s="44" t="str">
        <f t="shared" si="70"/>
        <v>Enfermedades Mundiales</v>
      </c>
      <c r="D166" s="44" t="str">
        <f t="shared" si="71"/>
        <v>Salud</v>
      </c>
      <c r="E166" s="64">
        <v>6109</v>
      </c>
      <c r="F166" s="44" t="str">
        <f t="shared" si="67"/>
        <v>Fallecidos</v>
      </c>
      <c r="G166" s="46" t="s">
        <v>408</v>
      </c>
      <c r="H166" s="60" t="s">
        <v>17</v>
      </c>
      <c r="I166" s="58" t="s">
        <v>111</v>
      </c>
      <c r="J166" s="43" t="s">
        <v>407</v>
      </c>
      <c r="K166" s="43" t="str">
        <f t="shared" si="68"/>
        <v>Activos por 1 Millón Habitantes</v>
      </c>
      <c r="L166" s="43" t="str">
        <f t="shared" si="68"/>
        <v>Periodo 2020-2021</v>
      </c>
      <c r="M166" s="43" t="str">
        <f t="shared" si="72"/>
        <v>Casos</v>
      </c>
      <c r="N166" s="49" t="str">
        <f t="shared" si="73"/>
        <v>Ministerio de Ciencias, Tecnología, Conocimiento e Innovación</v>
      </c>
      <c r="O16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Malloa</v>
      </c>
      <c r="P166" s="68"/>
      <c r="Q166" s="15" t="str">
        <f t="shared" si="74"/>
        <v>Gráfico Evolución</v>
      </c>
      <c r="R166" s="30"/>
      <c r="S16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https://analytics.zoho.com/open-view/2395394000008132313?ZOHO_CRITERIA=%22Localiza_CL_Poblacion%22.%22Codcom%22%3D6109</v>
      </c>
      <c r="T166" s="17"/>
      <c r="U166" s="31" t="str">
        <f t="shared" si="75"/>
        <v>#1774B9</v>
      </c>
      <c r="V166" s="32" t="str">
        <f>+Enfermedades_Mundiales[[#This Row],[idcoleccion]]&amp;"-"&amp;Enfermedades_Mundiales[[#This Row],[id]]</f>
        <v>360-0156</v>
      </c>
      <c r="W166" s="21">
        <f>+VLOOKUP(Enfermedades_Mundiales[[#This Row],[Filtro URL]],Estructura!$X$4:$Y$366,2,0)</f>
        <v>36306109</v>
      </c>
      <c r="X166" s="21" t="str">
        <f>+VLOOKUP(Enfermedades_Mundiales[[#This Row],[tema]],Estructura!$A$4:$C$18,3,0)</f>
        <v>T-362</v>
      </c>
      <c r="Y166" s="32" t="str">
        <f>+VLOOKUP(Enfermedades_Mundiales[[#This Row],[contenido]],Estructura!$E$4:$G$18,3,0)</f>
        <v>C-361</v>
      </c>
      <c r="Z166" s="32" t="str">
        <f>+VLOOKUP(Enfermedades_Mundiales[[#This Row],[Filtro Integrado]],Estructura!$M$4:$O$367,3,0)</f>
        <v>FI-363</v>
      </c>
      <c r="AA166" s="32" t="str">
        <f>+VLOOKUP(Enfermedades_Mundiales[[#This Row],[Muestra]],Estructura!$Q$4:$S$194,3,0)</f>
        <v>M-364</v>
      </c>
    </row>
    <row r="167" spans="1:27" ht="30.6" x14ac:dyDescent="0.3">
      <c r="A167" s="61" t="s">
        <v>580</v>
      </c>
      <c r="B167" s="43">
        <f t="shared" si="69"/>
        <v>360</v>
      </c>
      <c r="C167" s="44" t="str">
        <f t="shared" si="70"/>
        <v>Enfermedades Mundiales</v>
      </c>
      <c r="D167" s="44" t="str">
        <f t="shared" si="71"/>
        <v>Salud</v>
      </c>
      <c r="E167" s="64">
        <v>6110</v>
      </c>
      <c r="F167" s="44" t="str">
        <f t="shared" si="67"/>
        <v>Fallecidos</v>
      </c>
      <c r="G167" s="46" t="s">
        <v>408</v>
      </c>
      <c r="H167" s="60" t="s">
        <v>17</v>
      </c>
      <c r="I167" s="58" t="s">
        <v>112</v>
      </c>
      <c r="J167" s="43" t="s">
        <v>407</v>
      </c>
      <c r="K167" s="43" t="str">
        <f t="shared" si="68"/>
        <v>Activos por 1 Millón Habitantes</v>
      </c>
      <c r="L167" s="43" t="str">
        <f t="shared" si="68"/>
        <v>Periodo 2020-2021</v>
      </c>
      <c r="M167" s="43" t="str">
        <f t="shared" si="72"/>
        <v>Casos</v>
      </c>
      <c r="N167" s="49" t="str">
        <f t="shared" si="73"/>
        <v>Ministerio de Ciencias, Tecnología, Conocimiento e Innovación</v>
      </c>
      <c r="O16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Mostazal</v>
      </c>
      <c r="P167" s="68"/>
      <c r="Q167" s="15" t="str">
        <f t="shared" si="74"/>
        <v>Gráfico Evolución</v>
      </c>
      <c r="R167" s="30"/>
      <c r="S16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https://analytics.zoho.com/open-view/2395394000008132313?ZOHO_CRITERIA=%22Localiza_CL_Poblacion%22.%22Codcom%22%3D6110</v>
      </c>
      <c r="T167" s="17"/>
      <c r="U167" s="31" t="str">
        <f t="shared" si="75"/>
        <v>#1774B9</v>
      </c>
      <c r="V167" s="32" t="str">
        <f>+Enfermedades_Mundiales[[#This Row],[idcoleccion]]&amp;"-"&amp;Enfermedades_Mundiales[[#This Row],[id]]</f>
        <v>360-0157</v>
      </c>
      <c r="W167" s="21">
        <f>+VLOOKUP(Enfermedades_Mundiales[[#This Row],[Filtro URL]],Estructura!$X$4:$Y$366,2,0)</f>
        <v>36306110</v>
      </c>
      <c r="X167" s="21" t="str">
        <f>+VLOOKUP(Enfermedades_Mundiales[[#This Row],[tema]],Estructura!$A$4:$C$18,3,0)</f>
        <v>T-362</v>
      </c>
      <c r="Y167" s="32" t="str">
        <f>+VLOOKUP(Enfermedades_Mundiales[[#This Row],[contenido]],Estructura!$E$4:$G$18,3,0)</f>
        <v>C-361</v>
      </c>
      <c r="Z167" s="32" t="str">
        <f>+VLOOKUP(Enfermedades_Mundiales[[#This Row],[Filtro Integrado]],Estructura!$M$4:$O$367,3,0)</f>
        <v>FI-363</v>
      </c>
      <c r="AA167" s="32" t="str">
        <f>+VLOOKUP(Enfermedades_Mundiales[[#This Row],[Muestra]],Estructura!$Q$4:$S$194,3,0)</f>
        <v>M-364</v>
      </c>
    </row>
    <row r="168" spans="1:27" ht="30.6" x14ac:dyDescent="0.3">
      <c r="A168" s="61" t="s">
        <v>581</v>
      </c>
      <c r="B168" s="43">
        <f t="shared" si="69"/>
        <v>360</v>
      </c>
      <c r="C168" s="44" t="str">
        <f t="shared" si="70"/>
        <v>Enfermedades Mundiales</v>
      </c>
      <c r="D168" s="44" t="str">
        <f t="shared" si="71"/>
        <v>Salud</v>
      </c>
      <c r="E168" s="64">
        <v>6111</v>
      </c>
      <c r="F168" s="44" t="str">
        <f t="shared" si="67"/>
        <v>Fallecidos</v>
      </c>
      <c r="G168" s="46" t="s">
        <v>408</v>
      </c>
      <c r="H168" s="60" t="s">
        <v>17</v>
      </c>
      <c r="I168" s="58" t="s">
        <v>113</v>
      </c>
      <c r="J168" s="43" t="s">
        <v>407</v>
      </c>
      <c r="K168" s="43" t="str">
        <f t="shared" si="68"/>
        <v>Activos por 1 Millón Habitantes</v>
      </c>
      <c r="L168" s="43" t="str">
        <f t="shared" si="68"/>
        <v>Periodo 2020-2021</v>
      </c>
      <c r="M168" s="43" t="str">
        <f t="shared" si="72"/>
        <v>Casos</v>
      </c>
      <c r="N168" s="49" t="str">
        <f t="shared" si="73"/>
        <v>Ministerio de Ciencias, Tecnología, Conocimiento e Innovación</v>
      </c>
      <c r="O16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Olivar</v>
      </c>
      <c r="P168" s="68"/>
      <c r="Q168" s="15" t="str">
        <f t="shared" si="74"/>
        <v>Gráfico Evolución</v>
      </c>
      <c r="R168" s="30"/>
      <c r="S16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https://analytics.zoho.com/open-view/2395394000008132313?ZOHO_CRITERIA=%22Localiza_CL_Poblacion%22.%22Codcom%22%3D6111</v>
      </c>
      <c r="T168" s="17"/>
      <c r="U168" s="31" t="str">
        <f t="shared" si="75"/>
        <v>#1774B9</v>
      </c>
      <c r="V168" s="32" t="str">
        <f>+Enfermedades_Mundiales[[#This Row],[idcoleccion]]&amp;"-"&amp;Enfermedades_Mundiales[[#This Row],[id]]</f>
        <v>360-0158</v>
      </c>
      <c r="W168" s="21">
        <f>+VLOOKUP(Enfermedades_Mundiales[[#This Row],[Filtro URL]],Estructura!$X$4:$Y$366,2,0)</f>
        <v>36306111</v>
      </c>
      <c r="X168" s="21" t="str">
        <f>+VLOOKUP(Enfermedades_Mundiales[[#This Row],[tema]],Estructura!$A$4:$C$18,3,0)</f>
        <v>T-362</v>
      </c>
      <c r="Y168" s="32" t="str">
        <f>+VLOOKUP(Enfermedades_Mundiales[[#This Row],[contenido]],Estructura!$E$4:$G$18,3,0)</f>
        <v>C-361</v>
      </c>
      <c r="Z168" s="32" t="str">
        <f>+VLOOKUP(Enfermedades_Mundiales[[#This Row],[Filtro Integrado]],Estructura!$M$4:$O$367,3,0)</f>
        <v>FI-363</v>
      </c>
      <c r="AA168" s="32" t="str">
        <f>+VLOOKUP(Enfermedades_Mundiales[[#This Row],[Muestra]],Estructura!$Q$4:$S$194,3,0)</f>
        <v>M-364</v>
      </c>
    </row>
    <row r="169" spans="1:27" ht="30.6" x14ac:dyDescent="0.3">
      <c r="A169" s="61" t="s">
        <v>582</v>
      </c>
      <c r="B169" s="43">
        <f t="shared" si="69"/>
        <v>360</v>
      </c>
      <c r="C169" s="44" t="str">
        <f t="shared" si="70"/>
        <v>Enfermedades Mundiales</v>
      </c>
      <c r="D169" s="44" t="str">
        <f t="shared" si="71"/>
        <v>Salud</v>
      </c>
      <c r="E169" s="64">
        <v>6112</v>
      </c>
      <c r="F169" s="44" t="str">
        <f t="shared" si="67"/>
        <v>Fallecidos</v>
      </c>
      <c r="G169" s="46" t="s">
        <v>408</v>
      </c>
      <c r="H169" s="60" t="s">
        <v>17</v>
      </c>
      <c r="I169" s="58" t="s">
        <v>114</v>
      </c>
      <c r="J169" s="43" t="s">
        <v>407</v>
      </c>
      <c r="K169" s="43" t="str">
        <f t="shared" si="68"/>
        <v>Activos por 1 Millón Habitantes</v>
      </c>
      <c r="L169" s="43" t="str">
        <f t="shared" si="68"/>
        <v>Periodo 2020-2021</v>
      </c>
      <c r="M169" s="43" t="str">
        <f t="shared" si="72"/>
        <v>Casos</v>
      </c>
      <c r="N169" s="49" t="str">
        <f t="shared" si="73"/>
        <v>Ministerio de Ciencias, Tecnología, Conocimiento e Innovación</v>
      </c>
      <c r="O16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Peumo</v>
      </c>
      <c r="P169" s="68"/>
      <c r="Q169" s="15" t="str">
        <f t="shared" si="74"/>
        <v>Gráfico Evolución</v>
      </c>
      <c r="R169" s="30"/>
      <c r="S16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https://analytics.zoho.com/open-view/2395394000008132313?ZOHO_CRITERIA=%22Localiza_CL_Poblacion%22.%22Codcom%22%3D6112</v>
      </c>
      <c r="T169" s="17"/>
      <c r="U169" s="31" t="str">
        <f t="shared" si="75"/>
        <v>#1774B9</v>
      </c>
      <c r="V169" s="32" t="str">
        <f>+Enfermedades_Mundiales[[#This Row],[idcoleccion]]&amp;"-"&amp;Enfermedades_Mundiales[[#This Row],[id]]</f>
        <v>360-0159</v>
      </c>
      <c r="W169" s="21">
        <f>+VLOOKUP(Enfermedades_Mundiales[[#This Row],[Filtro URL]],Estructura!$X$4:$Y$366,2,0)</f>
        <v>36306112</v>
      </c>
      <c r="X169" s="21" t="str">
        <f>+VLOOKUP(Enfermedades_Mundiales[[#This Row],[tema]],Estructura!$A$4:$C$18,3,0)</f>
        <v>T-362</v>
      </c>
      <c r="Y169" s="32" t="str">
        <f>+VLOOKUP(Enfermedades_Mundiales[[#This Row],[contenido]],Estructura!$E$4:$G$18,3,0)</f>
        <v>C-361</v>
      </c>
      <c r="Z169" s="32" t="str">
        <f>+VLOOKUP(Enfermedades_Mundiales[[#This Row],[Filtro Integrado]],Estructura!$M$4:$O$367,3,0)</f>
        <v>FI-363</v>
      </c>
      <c r="AA169" s="32" t="str">
        <f>+VLOOKUP(Enfermedades_Mundiales[[#This Row],[Muestra]],Estructura!$Q$4:$S$194,3,0)</f>
        <v>M-364</v>
      </c>
    </row>
    <row r="170" spans="1:27" ht="30.6" x14ac:dyDescent="0.3">
      <c r="A170" s="61" t="s">
        <v>583</v>
      </c>
      <c r="B170" s="43">
        <f t="shared" si="69"/>
        <v>360</v>
      </c>
      <c r="C170" s="44" t="str">
        <f t="shared" si="70"/>
        <v>Enfermedades Mundiales</v>
      </c>
      <c r="D170" s="44" t="str">
        <f t="shared" si="71"/>
        <v>Salud</v>
      </c>
      <c r="E170" s="64">
        <v>6113</v>
      </c>
      <c r="F170" s="44" t="str">
        <f t="shared" si="67"/>
        <v>Fallecidos</v>
      </c>
      <c r="G170" s="46" t="s">
        <v>408</v>
      </c>
      <c r="H170" s="60" t="s">
        <v>17</v>
      </c>
      <c r="I170" s="58" t="s">
        <v>115</v>
      </c>
      <c r="J170" s="43" t="s">
        <v>407</v>
      </c>
      <c r="K170" s="43" t="str">
        <f t="shared" si="68"/>
        <v>Activos por 1 Millón Habitantes</v>
      </c>
      <c r="L170" s="43" t="str">
        <f t="shared" si="68"/>
        <v>Periodo 2020-2021</v>
      </c>
      <c r="M170" s="43" t="str">
        <f t="shared" si="72"/>
        <v>Casos</v>
      </c>
      <c r="N170" s="49" t="str">
        <f t="shared" si="73"/>
        <v>Ministerio de Ciencias, Tecnología, Conocimiento e Innovación</v>
      </c>
      <c r="O17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Pichidegua</v>
      </c>
      <c r="P170" s="68"/>
      <c r="Q170" s="15" t="str">
        <f t="shared" si="74"/>
        <v>Gráfico Evolución</v>
      </c>
      <c r="R170" s="30"/>
      <c r="S17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https://analytics.zoho.com/open-view/2395394000008132313?ZOHO_CRITERIA=%22Localiza_CL_Poblacion%22.%22Codcom%22%3D6113</v>
      </c>
      <c r="T170" s="17"/>
      <c r="U170" s="31" t="str">
        <f t="shared" si="75"/>
        <v>#1774B9</v>
      </c>
      <c r="V170" s="32" t="str">
        <f>+Enfermedades_Mundiales[[#This Row],[idcoleccion]]&amp;"-"&amp;Enfermedades_Mundiales[[#This Row],[id]]</f>
        <v>360-0160</v>
      </c>
      <c r="W170" s="21">
        <f>+VLOOKUP(Enfermedades_Mundiales[[#This Row],[Filtro URL]],Estructura!$X$4:$Y$366,2,0)</f>
        <v>36306113</v>
      </c>
      <c r="X170" s="21" t="str">
        <f>+VLOOKUP(Enfermedades_Mundiales[[#This Row],[tema]],Estructura!$A$4:$C$18,3,0)</f>
        <v>T-362</v>
      </c>
      <c r="Y170" s="32" t="str">
        <f>+VLOOKUP(Enfermedades_Mundiales[[#This Row],[contenido]],Estructura!$E$4:$G$18,3,0)</f>
        <v>C-361</v>
      </c>
      <c r="Z170" s="32" t="str">
        <f>+VLOOKUP(Enfermedades_Mundiales[[#This Row],[Filtro Integrado]],Estructura!$M$4:$O$367,3,0)</f>
        <v>FI-363</v>
      </c>
      <c r="AA170" s="32" t="str">
        <f>+VLOOKUP(Enfermedades_Mundiales[[#This Row],[Muestra]],Estructura!$Q$4:$S$194,3,0)</f>
        <v>M-364</v>
      </c>
    </row>
    <row r="171" spans="1:27" ht="30.6" x14ac:dyDescent="0.3">
      <c r="A171" s="61" t="s">
        <v>584</v>
      </c>
      <c r="B171" s="43">
        <f t="shared" si="69"/>
        <v>360</v>
      </c>
      <c r="C171" s="44" t="str">
        <f t="shared" si="70"/>
        <v>Enfermedades Mundiales</v>
      </c>
      <c r="D171" s="44" t="str">
        <f t="shared" si="71"/>
        <v>Salud</v>
      </c>
      <c r="E171" s="64">
        <v>6114</v>
      </c>
      <c r="F171" s="44" t="str">
        <f t="shared" si="67"/>
        <v>Fallecidos</v>
      </c>
      <c r="G171" s="46" t="s">
        <v>408</v>
      </c>
      <c r="H171" s="60" t="s">
        <v>17</v>
      </c>
      <c r="I171" s="58" t="s">
        <v>116</v>
      </c>
      <c r="J171" s="43" t="s">
        <v>407</v>
      </c>
      <c r="K171" s="43" t="str">
        <f t="shared" si="68"/>
        <v>Activos por 1 Millón Habitantes</v>
      </c>
      <c r="L171" s="43" t="str">
        <f t="shared" si="68"/>
        <v>Periodo 2020-2021</v>
      </c>
      <c r="M171" s="43" t="str">
        <f t="shared" si="72"/>
        <v>Casos</v>
      </c>
      <c r="N171" s="49" t="str">
        <f t="shared" si="73"/>
        <v>Ministerio de Ciencias, Tecnología, Conocimiento e Innovación</v>
      </c>
      <c r="O17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Quinta de Tilcoco</v>
      </c>
      <c r="P171" s="68"/>
      <c r="Q171" s="15" t="str">
        <f t="shared" si="74"/>
        <v>Gráfico Evolución</v>
      </c>
      <c r="R171" s="30"/>
      <c r="S17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https://analytics.zoho.com/open-view/2395394000008132313?ZOHO_CRITERIA=%22Localiza_CL_Poblacion%22.%22Codcom%22%3D6114</v>
      </c>
      <c r="T171" s="17"/>
      <c r="U171" s="31" t="str">
        <f t="shared" si="75"/>
        <v>#1774B9</v>
      </c>
      <c r="V171" s="32" t="str">
        <f>+Enfermedades_Mundiales[[#This Row],[idcoleccion]]&amp;"-"&amp;Enfermedades_Mundiales[[#This Row],[id]]</f>
        <v>360-0161</v>
      </c>
      <c r="W171" s="21">
        <f>+VLOOKUP(Enfermedades_Mundiales[[#This Row],[Filtro URL]],Estructura!$X$4:$Y$366,2,0)</f>
        <v>36306114</v>
      </c>
      <c r="X171" s="21" t="str">
        <f>+VLOOKUP(Enfermedades_Mundiales[[#This Row],[tema]],Estructura!$A$4:$C$18,3,0)</f>
        <v>T-362</v>
      </c>
      <c r="Y171" s="32" t="str">
        <f>+VLOOKUP(Enfermedades_Mundiales[[#This Row],[contenido]],Estructura!$E$4:$G$18,3,0)</f>
        <v>C-361</v>
      </c>
      <c r="Z171" s="32" t="str">
        <f>+VLOOKUP(Enfermedades_Mundiales[[#This Row],[Filtro Integrado]],Estructura!$M$4:$O$367,3,0)</f>
        <v>FI-363</v>
      </c>
      <c r="AA171" s="32" t="str">
        <f>+VLOOKUP(Enfermedades_Mundiales[[#This Row],[Muestra]],Estructura!$Q$4:$S$194,3,0)</f>
        <v>M-364</v>
      </c>
    </row>
    <row r="172" spans="1:27" ht="30.6" x14ac:dyDescent="0.3">
      <c r="A172" s="61" t="s">
        <v>585</v>
      </c>
      <c r="B172" s="43">
        <f t="shared" si="69"/>
        <v>360</v>
      </c>
      <c r="C172" s="44" t="str">
        <f t="shared" si="70"/>
        <v>Enfermedades Mundiales</v>
      </c>
      <c r="D172" s="44" t="str">
        <f t="shared" si="71"/>
        <v>Salud</v>
      </c>
      <c r="E172" s="64">
        <v>6115</v>
      </c>
      <c r="F172" s="44" t="str">
        <f t="shared" si="67"/>
        <v>Fallecidos</v>
      </c>
      <c r="G172" s="46" t="s">
        <v>408</v>
      </c>
      <c r="H172" s="60" t="s">
        <v>17</v>
      </c>
      <c r="I172" s="58" t="s">
        <v>117</v>
      </c>
      <c r="J172" s="43" t="s">
        <v>407</v>
      </c>
      <c r="K172" s="43" t="str">
        <f t="shared" si="68"/>
        <v>Activos por 1 Millón Habitantes</v>
      </c>
      <c r="L172" s="43" t="str">
        <f t="shared" si="68"/>
        <v>Periodo 2020-2021</v>
      </c>
      <c r="M172" s="43" t="str">
        <f t="shared" si="72"/>
        <v>Casos</v>
      </c>
      <c r="N172" s="49" t="str">
        <f t="shared" si="73"/>
        <v>Ministerio de Ciencias, Tecnología, Conocimiento e Innovación</v>
      </c>
      <c r="O17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Rengo</v>
      </c>
      <c r="P172" s="68"/>
      <c r="Q172" s="15" t="str">
        <f t="shared" si="74"/>
        <v>Gráfico Evolución</v>
      </c>
      <c r="R172" s="30"/>
      <c r="S17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https://analytics.zoho.com/open-view/2395394000008132313?ZOHO_CRITERIA=%22Localiza_CL_Poblacion%22.%22Codcom%22%3D6115</v>
      </c>
      <c r="T172" s="17"/>
      <c r="U172" s="31" t="str">
        <f t="shared" si="75"/>
        <v>#1774B9</v>
      </c>
      <c r="V172" s="32" t="str">
        <f>+Enfermedades_Mundiales[[#This Row],[idcoleccion]]&amp;"-"&amp;Enfermedades_Mundiales[[#This Row],[id]]</f>
        <v>360-0162</v>
      </c>
      <c r="W172" s="21">
        <f>+VLOOKUP(Enfermedades_Mundiales[[#This Row],[Filtro URL]],Estructura!$X$4:$Y$366,2,0)</f>
        <v>36306115</v>
      </c>
      <c r="X172" s="21" t="str">
        <f>+VLOOKUP(Enfermedades_Mundiales[[#This Row],[tema]],Estructura!$A$4:$C$18,3,0)</f>
        <v>T-362</v>
      </c>
      <c r="Y172" s="32" t="str">
        <f>+VLOOKUP(Enfermedades_Mundiales[[#This Row],[contenido]],Estructura!$E$4:$G$18,3,0)</f>
        <v>C-361</v>
      </c>
      <c r="Z172" s="32" t="str">
        <f>+VLOOKUP(Enfermedades_Mundiales[[#This Row],[Filtro Integrado]],Estructura!$M$4:$O$367,3,0)</f>
        <v>FI-363</v>
      </c>
      <c r="AA172" s="32" t="str">
        <f>+VLOOKUP(Enfermedades_Mundiales[[#This Row],[Muestra]],Estructura!$Q$4:$S$194,3,0)</f>
        <v>M-364</v>
      </c>
    </row>
    <row r="173" spans="1:27" ht="30.6" x14ac:dyDescent="0.3">
      <c r="A173" s="61" t="s">
        <v>586</v>
      </c>
      <c r="B173" s="43">
        <f t="shared" si="69"/>
        <v>360</v>
      </c>
      <c r="C173" s="44" t="str">
        <f t="shared" si="70"/>
        <v>Enfermedades Mundiales</v>
      </c>
      <c r="D173" s="44" t="str">
        <f t="shared" si="71"/>
        <v>Salud</v>
      </c>
      <c r="E173" s="64">
        <v>6116</v>
      </c>
      <c r="F173" s="44" t="str">
        <f t="shared" si="67"/>
        <v>Fallecidos</v>
      </c>
      <c r="G173" s="46" t="s">
        <v>408</v>
      </c>
      <c r="H173" s="60" t="s">
        <v>17</v>
      </c>
      <c r="I173" s="58" t="s">
        <v>118</v>
      </c>
      <c r="J173" s="43" t="s">
        <v>407</v>
      </c>
      <c r="K173" s="43" t="str">
        <f t="shared" si="68"/>
        <v>Activos por 1 Millón Habitantes</v>
      </c>
      <c r="L173" s="43" t="str">
        <f t="shared" si="68"/>
        <v>Periodo 2020-2021</v>
      </c>
      <c r="M173" s="43" t="str">
        <f t="shared" si="72"/>
        <v>Casos</v>
      </c>
      <c r="N173" s="49" t="str">
        <f t="shared" si="73"/>
        <v>Ministerio de Ciencias, Tecnología, Conocimiento e Innovación</v>
      </c>
      <c r="O17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Requínoa</v>
      </c>
      <c r="P173" s="68"/>
      <c r="Q173" s="15" t="str">
        <f t="shared" si="74"/>
        <v>Gráfico Evolución</v>
      </c>
      <c r="R173" s="30"/>
      <c r="S17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https://analytics.zoho.com/open-view/2395394000008132313?ZOHO_CRITERIA=%22Localiza_CL_Poblacion%22.%22Codcom%22%3D6116</v>
      </c>
      <c r="T173" s="17"/>
      <c r="U173" s="31" t="str">
        <f t="shared" si="75"/>
        <v>#1774B9</v>
      </c>
      <c r="V173" s="32" t="str">
        <f>+Enfermedades_Mundiales[[#This Row],[idcoleccion]]&amp;"-"&amp;Enfermedades_Mundiales[[#This Row],[id]]</f>
        <v>360-0163</v>
      </c>
      <c r="W173" s="21">
        <f>+VLOOKUP(Enfermedades_Mundiales[[#This Row],[Filtro URL]],Estructura!$X$4:$Y$366,2,0)</f>
        <v>36306116</v>
      </c>
      <c r="X173" s="21" t="str">
        <f>+VLOOKUP(Enfermedades_Mundiales[[#This Row],[tema]],Estructura!$A$4:$C$18,3,0)</f>
        <v>T-362</v>
      </c>
      <c r="Y173" s="32" t="str">
        <f>+VLOOKUP(Enfermedades_Mundiales[[#This Row],[contenido]],Estructura!$E$4:$G$18,3,0)</f>
        <v>C-361</v>
      </c>
      <c r="Z173" s="32" t="str">
        <f>+VLOOKUP(Enfermedades_Mundiales[[#This Row],[Filtro Integrado]],Estructura!$M$4:$O$367,3,0)</f>
        <v>FI-363</v>
      </c>
      <c r="AA173" s="32" t="str">
        <f>+VLOOKUP(Enfermedades_Mundiales[[#This Row],[Muestra]],Estructura!$Q$4:$S$194,3,0)</f>
        <v>M-364</v>
      </c>
    </row>
    <row r="174" spans="1:27" ht="30.6" x14ac:dyDescent="0.3">
      <c r="A174" s="61" t="s">
        <v>587</v>
      </c>
      <c r="B174" s="43">
        <f t="shared" si="69"/>
        <v>360</v>
      </c>
      <c r="C174" s="44" t="str">
        <f t="shared" si="70"/>
        <v>Enfermedades Mundiales</v>
      </c>
      <c r="D174" s="44" t="str">
        <f t="shared" si="71"/>
        <v>Salud</v>
      </c>
      <c r="E174" s="64">
        <v>6117</v>
      </c>
      <c r="F174" s="44" t="str">
        <f t="shared" si="67"/>
        <v>Fallecidos</v>
      </c>
      <c r="G174" s="46" t="s">
        <v>408</v>
      </c>
      <c r="H174" s="60" t="s">
        <v>17</v>
      </c>
      <c r="I174" s="58" t="s">
        <v>119</v>
      </c>
      <c r="J174" s="43" t="s">
        <v>407</v>
      </c>
      <c r="K174" s="43" t="str">
        <f t="shared" si="68"/>
        <v>Activos por 1 Millón Habitantes</v>
      </c>
      <c r="L174" s="43" t="str">
        <f t="shared" si="68"/>
        <v>Periodo 2020-2021</v>
      </c>
      <c r="M174" s="43" t="str">
        <f t="shared" si="72"/>
        <v>Casos</v>
      </c>
      <c r="N174" s="49" t="str">
        <f t="shared" si="73"/>
        <v>Ministerio de Ciencias, Tecnología, Conocimiento e Innovación</v>
      </c>
      <c r="O17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Vicente</v>
      </c>
      <c r="P174" s="68"/>
      <c r="Q174" s="15" t="str">
        <f t="shared" si="74"/>
        <v>Gráfico Evolución</v>
      </c>
      <c r="R174" s="30"/>
      <c r="S17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https://analytics.zoho.com/open-view/2395394000008132313?ZOHO_CRITERIA=%22Localiza_CL_Poblacion%22.%22Codcom%22%3D6117</v>
      </c>
      <c r="T174" s="17"/>
      <c r="U174" s="31" t="str">
        <f t="shared" si="75"/>
        <v>#1774B9</v>
      </c>
      <c r="V174" s="32" t="str">
        <f>+Enfermedades_Mundiales[[#This Row],[idcoleccion]]&amp;"-"&amp;Enfermedades_Mundiales[[#This Row],[id]]</f>
        <v>360-0164</v>
      </c>
      <c r="W174" s="21">
        <f>+VLOOKUP(Enfermedades_Mundiales[[#This Row],[Filtro URL]],Estructura!$X$4:$Y$366,2,0)</f>
        <v>36306117</v>
      </c>
      <c r="X174" s="21" t="str">
        <f>+VLOOKUP(Enfermedades_Mundiales[[#This Row],[tema]],Estructura!$A$4:$C$18,3,0)</f>
        <v>T-362</v>
      </c>
      <c r="Y174" s="32" t="str">
        <f>+VLOOKUP(Enfermedades_Mundiales[[#This Row],[contenido]],Estructura!$E$4:$G$18,3,0)</f>
        <v>C-361</v>
      </c>
      <c r="Z174" s="32" t="str">
        <f>+VLOOKUP(Enfermedades_Mundiales[[#This Row],[Filtro Integrado]],Estructura!$M$4:$O$367,3,0)</f>
        <v>FI-363</v>
      </c>
      <c r="AA174" s="32" t="str">
        <f>+VLOOKUP(Enfermedades_Mundiales[[#This Row],[Muestra]],Estructura!$Q$4:$S$194,3,0)</f>
        <v>M-364</v>
      </c>
    </row>
    <row r="175" spans="1:27" ht="30.6" x14ac:dyDescent="0.3">
      <c r="A175" s="61" t="s">
        <v>588</v>
      </c>
      <c r="B175" s="43">
        <f t="shared" si="69"/>
        <v>360</v>
      </c>
      <c r="C175" s="44" t="str">
        <f t="shared" si="70"/>
        <v>Enfermedades Mundiales</v>
      </c>
      <c r="D175" s="44" t="str">
        <f t="shared" si="71"/>
        <v>Salud</v>
      </c>
      <c r="E175" s="64">
        <v>6201</v>
      </c>
      <c r="F175" s="44" t="str">
        <f t="shared" si="67"/>
        <v>Fallecidos</v>
      </c>
      <c r="G175" s="46" t="s">
        <v>408</v>
      </c>
      <c r="H175" s="60" t="s">
        <v>17</v>
      </c>
      <c r="I175" s="58" t="s">
        <v>120</v>
      </c>
      <c r="J175" s="43" t="s">
        <v>407</v>
      </c>
      <c r="K175" s="43" t="str">
        <f t="shared" si="68"/>
        <v>Activos por 1 Millón Habitantes</v>
      </c>
      <c r="L175" s="43" t="str">
        <f t="shared" si="68"/>
        <v>Periodo 2020-2021</v>
      </c>
      <c r="M175" s="43" t="str">
        <f t="shared" si="72"/>
        <v>Casos</v>
      </c>
      <c r="N175" s="49" t="str">
        <f t="shared" si="73"/>
        <v>Ministerio de Ciencias, Tecnología, Conocimiento e Innovación</v>
      </c>
      <c r="O17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Pichilemu</v>
      </c>
      <c r="P175" s="68"/>
      <c r="Q175" s="15" t="str">
        <f t="shared" si="74"/>
        <v>Gráfico Evolución</v>
      </c>
      <c r="R175" s="30"/>
      <c r="S17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https://analytics.zoho.com/open-view/2395394000008132313?ZOHO_CRITERIA=%22Localiza_CL_Poblacion%22.%22Codcom%22%3D6201</v>
      </c>
      <c r="T175" s="17"/>
      <c r="U175" s="31" t="str">
        <f t="shared" si="75"/>
        <v>#1774B9</v>
      </c>
      <c r="V175" s="32" t="str">
        <f>+Enfermedades_Mundiales[[#This Row],[idcoleccion]]&amp;"-"&amp;Enfermedades_Mundiales[[#This Row],[id]]</f>
        <v>360-0165</v>
      </c>
      <c r="W175" s="21">
        <f>+VLOOKUP(Enfermedades_Mundiales[[#This Row],[Filtro URL]],Estructura!$X$4:$Y$366,2,0)</f>
        <v>36306201</v>
      </c>
      <c r="X175" s="21" t="str">
        <f>+VLOOKUP(Enfermedades_Mundiales[[#This Row],[tema]],Estructura!$A$4:$C$18,3,0)</f>
        <v>T-362</v>
      </c>
      <c r="Y175" s="32" t="str">
        <f>+VLOOKUP(Enfermedades_Mundiales[[#This Row],[contenido]],Estructura!$E$4:$G$18,3,0)</f>
        <v>C-361</v>
      </c>
      <c r="Z175" s="32" t="str">
        <f>+VLOOKUP(Enfermedades_Mundiales[[#This Row],[Filtro Integrado]],Estructura!$M$4:$O$367,3,0)</f>
        <v>FI-363</v>
      </c>
      <c r="AA175" s="32" t="str">
        <f>+VLOOKUP(Enfermedades_Mundiales[[#This Row],[Muestra]],Estructura!$Q$4:$S$194,3,0)</f>
        <v>M-364</v>
      </c>
    </row>
    <row r="176" spans="1:27" ht="30.6" x14ac:dyDescent="0.3">
      <c r="A176" s="61" t="s">
        <v>589</v>
      </c>
      <c r="B176" s="43">
        <f t="shared" si="69"/>
        <v>360</v>
      </c>
      <c r="C176" s="44" t="str">
        <f t="shared" si="70"/>
        <v>Enfermedades Mundiales</v>
      </c>
      <c r="D176" s="44" t="str">
        <f t="shared" si="71"/>
        <v>Salud</v>
      </c>
      <c r="E176" s="64">
        <v>6202</v>
      </c>
      <c r="F176" s="44" t="str">
        <f t="shared" si="67"/>
        <v>Fallecidos</v>
      </c>
      <c r="G176" s="46" t="s">
        <v>408</v>
      </c>
      <c r="H176" s="60" t="s">
        <v>17</v>
      </c>
      <c r="I176" s="58" t="s">
        <v>121</v>
      </c>
      <c r="J176" s="43" t="s">
        <v>407</v>
      </c>
      <c r="K176" s="43" t="str">
        <f t="shared" si="68"/>
        <v>Activos por 1 Millón Habitantes</v>
      </c>
      <c r="L176" s="43" t="str">
        <f t="shared" si="68"/>
        <v>Periodo 2020-2021</v>
      </c>
      <c r="M176" s="43" t="str">
        <f t="shared" si="72"/>
        <v>Casos</v>
      </c>
      <c r="N176" s="49" t="str">
        <f t="shared" si="73"/>
        <v>Ministerio de Ciencias, Tecnología, Conocimiento e Innovación</v>
      </c>
      <c r="O17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Estrella</v>
      </c>
      <c r="P176" s="68"/>
      <c r="Q176" s="15" t="str">
        <f t="shared" si="74"/>
        <v>Gráfico Evolución</v>
      </c>
      <c r="R176" s="30"/>
      <c r="S17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https://analytics.zoho.com/open-view/2395394000008132313?ZOHO_CRITERIA=%22Localiza_CL_Poblacion%22.%22Codcom%22%3D6202</v>
      </c>
      <c r="T176" s="17"/>
      <c r="U176" s="31" t="str">
        <f t="shared" si="75"/>
        <v>#1774B9</v>
      </c>
      <c r="V176" s="32" t="str">
        <f>+Enfermedades_Mundiales[[#This Row],[idcoleccion]]&amp;"-"&amp;Enfermedades_Mundiales[[#This Row],[id]]</f>
        <v>360-0166</v>
      </c>
      <c r="W176" s="21">
        <f>+VLOOKUP(Enfermedades_Mundiales[[#This Row],[Filtro URL]],Estructura!$X$4:$Y$366,2,0)</f>
        <v>36306202</v>
      </c>
      <c r="X176" s="21" t="str">
        <f>+VLOOKUP(Enfermedades_Mundiales[[#This Row],[tema]],Estructura!$A$4:$C$18,3,0)</f>
        <v>T-362</v>
      </c>
      <c r="Y176" s="32" t="str">
        <f>+VLOOKUP(Enfermedades_Mundiales[[#This Row],[contenido]],Estructura!$E$4:$G$18,3,0)</f>
        <v>C-361</v>
      </c>
      <c r="Z176" s="32" t="str">
        <f>+VLOOKUP(Enfermedades_Mundiales[[#This Row],[Filtro Integrado]],Estructura!$M$4:$O$367,3,0)</f>
        <v>FI-363</v>
      </c>
      <c r="AA176" s="32" t="str">
        <f>+VLOOKUP(Enfermedades_Mundiales[[#This Row],[Muestra]],Estructura!$Q$4:$S$194,3,0)</f>
        <v>M-364</v>
      </c>
    </row>
    <row r="177" spans="1:27" ht="30.6" x14ac:dyDescent="0.3">
      <c r="A177" s="61" t="s">
        <v>590</v>
      </c>
      <c r="B177" s="43">
        <f t="shared" si="69"/>
        <v>360</v>
      </c>
      <c r="C177" s="44" t="str">
        <f t="shared" si="70"/>
        <v>Enfermedades Mundiales</v>
      </c>
      <c r="D177" s="44" t="str">
        <f t="shared" si="71"/>
        <v>Salud</v>
      </c>
      <c r="E177" s="64">
        <v>6203</v>
      </c>
      <c r="F177" s="44" t="str">
        <f t="shared" si="67"/>
        <v>Fallecidos</v>
      </c>
      <c r="G177" s="46" t="s">
        <v>408</v>
      </c>
      <c r="H177" s="60" t="s">
        <v>17</v>
      </c>
      <c r="I177" s="58" t="s">
        <v>122</v>
      </c>
      <c r="J177" s="43" t="s">
        <v>407</v>
      </c>
      <c r="K177" s="43" t="str">
        <f t="shared" si="68"/>
        <v>Activos por 1 Millón Habitantes</v>
      </c>
      <c r="L177" s="43" t="str">
        <f t="shared" si="68"/>
        <v>Periodo 2020-2021</v>
      </c>
      <c r="M177" s="43" t="str">
        <f t="shared" si="72"/>
        <v>Casos</v>
      </c>
      <c r="N177" s="49" t="str">
        <f t="shared" si="73"/>
        <v>Ministerio de Ciencias, Tecnología, Conocimiento e Innovación</v>
      </c>
      <c r="O17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Litueche</v>
      </c>
      <c r="P177" s="68"/>
      <c r="Q177" s="15" t="str">
        <f t="shared" si="74"/>
        <v>Gráfico Evolución</v>
      </c>
      <c r="R177" s="30"/>
      <c r="S17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https://analytics.zoho.com/open-view/2395394000008132313?ZOHO_CRITERIA=%22Localiza_CL_Poblacion%22.%22Codcom%22%3D6203</v>
      </c>
      <c r="T177" s="17"/>
      <c r="U177" s="31" t="str">
        <f t="shared" si="75"/>
        <v>#1774B9</v>
      </c>
      <c r="V177" s="32" t="str">
        <f>+Enfermedades_Mundiales[[#This Row],[idcoleccion]]&amp;"-"&amp;Enfermedades_Mundiales[[#This Row],[id]]</f>
        <v>360-0167</v>
      </c>
      <c r="W177" s="21">
        <f>+VLOOKUP(Enfermedades_Mundiales[[#This Row],[Filtro URL]],Estructura!$X$4:$Y$366,2,0)</f>
        <v>36306203</v>
      </c>
      <c r="X177" s="21" t="str">
        <f>+VLOOKUP(Enfermedades_Mundiales[[#This Row],[tema]],Estructura!$A$4:$C$18,3,0)</f>
        <v>T-362</v>
      </c>
      <c r="Y177" s="32" t="str">
        <f>+VLOOKUP(Enfermedades_Mundiales[[#This Row],[contenido]],Estructura!$E$4:$G$18,3,0)</f>
        <v>C-361</v>
      </c>
      <c r="Z177" s="32" t="str">
        <f>+VLOOKUP(Enfermedades_Mundiales[[#This Row],[Filtro Integrado]],Estructura!$M$4:$O$367,3,0)</f>
        <v>FI-363</v>
      </c>
      <c r="AA177" s="32" t="str">
        <f>+VLOOKUP(Enfermedades_Mundiales[[#This Row],[Muestra]],Estructura!$Q$4:$S$194,3,0)</f>
        <v>M-364</v>
      </c>
    </row>
    <row r="178" spans="1:27" ht="30.6" x14ac:dyDescent="0.3">
      <c r="A178" s="61" t="s">
        <v>591</v>
      </c>
      <c r="B178" s="43">
        <f t="shared" si="69"/>
        <v>360</v>
      </c>
      <c r="C178" s="44" t="str">
        <f t="shared" si="70"/>
        <v>Enfermedades Mundiales</v>
      </c>
      <c r="D178" s="44" t="str">
        <f t="shared" si="71"/>
        <v>Salud</v>
      </c>
      <c r="E178" s="64">
        <v>6204</v>
      </c>
      <c r="F178" s="44" t="str">
        <f t="shared" si="67"/>
        <v>Fallecidos</v>
      </c>
      <c r="G178" s="46" t="s">
        <v>408</v>
      </c>
      <c r="H178" s="60" t="s">
        <v>17</v>
      </c>
      <c r="I178" s="58" t="s">
        <v>123</v>
      </c>
      <c r="J178" s="43" t="s">
        <v>407</v>
      </c>
      <c r="K178" s="43" t="str">
        <f t="shared" si="68"/>
        <v>Activos por 1 Millón Habitantes</v>
      </c>
      <c r="L178" s="43" t="str">
        <f t="shared" si="68"/>
        <v>Periodo 2020-2021</v>
      </c>
      <c r="M178" s="43" t="str">
        <f t="shared" si="72"/>
        <v>Casos</v>
      </c>
      <c r="N178" s="49" t="str">
        <f t="shared" si="73"/>
        <v>Ministerio de Ciencias, Tecnología, Conocimiento e Innovación</v>
      </c>
      <c r="O17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Marchihue</v>
      </c>
      <c r="P178" s="68"/>
      <c r="Q178" s="15" t="str">
        <f t="shared" si="74"/>
        <v>Gráfico Evolución</v>
      </c>
      <c r="R178" s="30"/>
      <c r="S17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https://analytics.zoho.com/open-view/2395394000008132313?ZOHO_CRITERIA=%22Localiza_CL_Poblacion%22.%22Codcom%22%3D6204</v>
      </c>
      <c r="T178" s="17"/>
      <c r="U178" s="31" t="str">
        <f t="shared" si="75"/>
        <v>#1774B9</v>
      </c>
      <c r="V178" s="32" t="str">
        <f>+Enfermedades_Mundiales[[#This Row],[idcoleccion]]&amp;"-"&amp;Enfermedades_Mundiales[[#This Row],[id]]</f>
        <v>360-0168</v>
      </c>
      <c r="W178" s="21">
        <f>+VLOOKUP(Enfermedades_Mundiales[[#This Row],[Filtro URL]],Estructura!$X$4:$Y$366,2,0)</f>
        <v>36306204</v>
      </c>
      <c r="X178" s="21" t="str">
        <f>+VLOOKUP(Enfermedades_Mundiales[[#This Row],[tema]],Estructura!$A$4:$C$18,3,0)</f>
        <v>T-362</v>
      </c>
      <c r="Y178" s="32" t="str">
        <f>+VLOOKUP(Enfermedades_Mundiales[[#This Row],[contenido]],Estructura!$E$4:$G$18,3,0)</f>
        <v>C-361</v>
      </c>
      <c r="Z178" s="32" t="str">
        <f>+VLOOKUP(Enfermedades_Mundiales[[#This Row],[Filtro Integrado]],Estructura!$M$4:$O$367,3,0)</f>
        <v>FI-363</v>
      </c>
      <c r="AA178" s="32" t="str">
        <f>+VLOOKUP(Enfermedades_Mundiales[[#This Row],[Muestra]],Estructura!$Q$4:$S$194,3,0)</f>
        <v>M-364</v>
      </c>
    </row>
    <row r="179" spans="1:27" ht="30.6" x14ac:dyDescent="0.3">
      <c r="A179" s="61" t="s">
        <v>592</v>
      </c>
      <c r="B179" s="43">
        <f t="shared" si="69"/>
        <v>360</v>
      </c>
      <c r="C179" s="44" t="str">
        <f t="shared" si="70"/>
        <v>Enfermedades Mundiales</v>
      </c>
      <c r="D179" s="44" t="str">
        <f t="shared" si="71"/>
        <v>Salud</v>
      </c>
      <c r="E179" s="64">
        <v>6205</v>
      </c>
      <c r="F179" s="44" t="str">
        <f t="shared" si="67"/>
        <v>Fallecidos</v>
      </c>
      <c r="G179" s="46" t="s">
        <v>408</v>
      </c>
      <c r="H179" s="60" t="s">
        <v>17</v>
      </c>
      <c r="I179" s="58" t="s">
        <v>124</v>
      </c>
      <c r="J179" s="43" t="s">
        <v>407</v>
      </c>
      <c r="K179" s="43" t="str">
        <f t="shared" si="68"/>
        <v>Activos por 1 Millón Habitantes</v>
      </c>
      <c r="L179" s="43" t="str">
        <f t="shared" si="68"/>
        <v>Periodo 2020-2021</v>
      </c>
      <c r="M179" s="43" t="str">
        <f t="shared" si="72"/>
        <v>Casos</v>
      </c>
      <c r="N179" s="49" t="str">
        <f t="shared" si="73"/>
        <v>Ministerio de Ciencias, Tecnología, Conocimiento e Innovación</v>
      </c>
      <c r="O17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Navidad</v>
      </c>
      <c r="P179" s="68"/>
      <c r="Q179" s="15" t="str">
        <f t="shared" si="74"/>
        <v>Gráfico Evolución</v>
      </c>
      <c r="R179" s="30"/>
      <c r="S17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https://analytics.zoho.com/open-view/2395394000008132313?ZOHO_CRITERIA=%22Localiza_CL_Poblacion%22.%22Codcom%22%3D6205</v>
      </c>
      <c r="T179" s="17"/>
      <c r="U179" s="31" t="str">
        <f t="shared" si="75"/>
        <v>#1774B9</v>
      </c>
      <c r="V179" s="32" t="str">
        <f>+Enfermedades_Mundiales[[#This Row],[idcoleccion]]&amp;"-"&amp;Enfermedades_Mundiales[[#This Row],[id]]</f>
        <v>360-0169</v>
      </c>
      <c r="W179" s="21">
        <f>+VLOOKUP(Enfermedades_Mundiales[[#This Row],[Filtro URL]],Estructura!$X$4:$Y$366,2,0)</f>
        <v>36306205</v>
      </c>
      <c r="X179" s="21" t="str">
        <f>+VLOOKUP(Enfermedades_Mundiales[[#This Row],[tema]],Estructura!$A$4:$C$18,3,0)</f>
        <v>T-362</v>
      </c>
      <c r="Y179" s="32" t="str">
        <f>+VLOOKUP(Enfermedades_Mundiales[[#This Row],[contenido]],Estructura!$E$4:$G$18,3,0)</f>
        <v>C-361</v>
      </c>
      <c r="Z179" s="32" t="str">
        <f>+VLOOKUP(Enfermedades_Mundiales[[#This Row],[Filtro Integrado]],Estructura!$M$4:$O$367,3,0)</f>
        <v>FI-363</v>
      </c>
      <c r="AA179" s="32" t="str">
        <f>+VLOOKUP(Enfermedades_Mundiales[[#This Row],[Muestra]],Estructura!$Q$4:$S$194,3,0)</f>
        <v>M-364</v>
      </c>
    </row>
    <row r="180" spans="1:27" ht="30.6" x14ac:dyDescent="0.3">
      <c r="A180" s="61" t="s">
        <v>593</v>
      </c>
      <c r="B180" s="43">
        <f t="shared" si="69"/>
        <v>360</v>
      </c>
      <c r="C180" s="44" t="str">
        <f t="shared" si="70"/>
        <v>Enfermedades Mundiales</v>
      </c>
      <c r="D180" s="44" t="str">
        <f t="shared" si="71"/>
        <v>Salud</v>
      </c>
      <c r="E180" s="64">
        <v>6206</v>
      </c>
      <c r="F180" s="44" t="str">
        <f t="shared" si="67"/>
        <v>Fallecidos</v>
      </c>
      <c r="G180" s="46" t="s">
        <v>408</v>
      </c>
      <c r="H180" s="60" t="s">
        <v>17</v>
      </c>
      <c r="I180" s="58" t="s">
        <v>125</v>
      </c>
      <c r="J180" s="43" t="s">
        <v>407</v>
      </c>
      <c r="K180" s="43" t="str">
        <f t="shared" si="68"/>
        <v>Activos por 1 Millón Habitantes</v>
      </c>
      <c r="L180" s="43" t="str">
        <f t="shared" si="68"/>
        <v>Periodo 2020-2021</v>
      </c>
      <c r="M180" s="43" t="str">
        <f t="shared" si="72"/>
        <v>Casos</v>
      </c>
      <c r="N180" s="49" t="str">
        <f t="shared" si="73"/>
        <v>Ministerio de Ciencias, Tecnología, Conocimiento e Innovación</v>
      </c>
      <c r="O1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Paredones</v>
      </c>
      <c r="P180" s="68"/>
      <c r="Q180" s="15" t="str">
        <f t="shared" si="74"/>
        <v>Gráfico Evolución</v>
      </c>
      <c r="R180" s="30"/>
      <c r="S1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https://analytics.zoho.com/open-view/2395394000008132313?ZOHO_CRITERIA=%22Localiza_CL_Poblacion%22.%22Codcom%22%3D6206</v>
      </c>
      <c r="T180" s="17"/>
      <c r="U180" s="31" t="str">
        <f t="shared" si="75"/>
        <v>#1774B9</v>
      </c>
      <c r="V180" s="32" t="str">
        <f>+Enfermedades_Mundiales[[#This Row],[idcoleccion]]&amp;"-"&amp;Enfermedades_Mundiales[[#This Row],[id]]</f>
        <v>360-0170</v>
      </c>
      <c r="W180" s="21">
        <f>+VLOOKUP(Enfermedades_Mundiales[[#This Row],[Filtro URL]],Estructura!$X$4:$Y$366,2,0)</f>
        <v>36306206</v>
      </c>
      <c r="X180" s="21" t="str">
        <f>+VLOOKUP(Enfermedades_Mundiales[[#This Row],[tema]],Estructura!$A$4:$C$18,3,0)</f>
        <v>T-362</v>
      </c>
      <c r="Y180" s="32" t="str">
        <f>+VLOOKUP(Enfermedades_Mundiales[[#This Row],[contenido]],Estructura!$E$4:$G$18,3,0)</f>
        <v>C-361</v>
      </c>
      <c r="Z180" s="32" t="str">
        <f>+VLOOKUP(Enfermedades_Mundiales[[#This Row],[Filtro Integrado]],Estructura!$M$4:$O$367,3,0)</f>
        <v>FI-363</v>
      </c>
      <c r="AA180" s="32" t="str">
        <f>+VLOOKUP(Enfermedades_Mundiales[[#This Row],[Muestra]],Estructura!$Q$4:$S$194,3,0)</f>
        <v>M-364</v>
      </c>
    </row>
    <row r="181" spans="1:27" ht="30.6" x14ac:dyDescent="0.3">
      <c r="A181" s="61" t="s">
        <v>594</v>
      </c>
      <c r="B181" s="43">
        <f t="shared" si="69"/>
        <v>360</v>
      </c>
      <c r="C181" s="44" t="str">
        <f t="shared" si="70"/>
        <v>Enfermedades Mundiales</v>
      </c>
      <c r="D181" s="44" t="str">
        <f t="shared" si="71"/>
        <v>Salud</v>
      </c>
      <c r="E181" s="64">
        <v>6301</v>
      </c>
      <c r="F181" s="44" t="str">
        <f t="shared" si="67"/>
        <v>Fallecidos</v>
      </c>
      <c r="G181" s="46" t="s">
        <v>408</v>
      </c>
      <c r="H181" s="60" t="s">
        <v>17</v>
      </c>
      <c r="I181" s="58" t="s">
        <v>126</v>
      </c>
      <c r="J181" s="43" t="s">
        <v>407</v>
      </c>
      <c r="K181" s="43" t="str">
        <f t="shared" si="68"/>
        <v>Activos por 1 Millón Habitantes</v>
      </c>
      <c r="L181" s="43" t="str">
        <f t="shared" si="68"/>
        <v>Periodo 2020-2021</v>
      </c>
      <c r="M181" s="43" t="str">
        <f t="shared" si="72"/>
        <v>Casos</v>
      </c>
      <c r="N181" s="49" t="str">
        <f t="shared" si="73"/>
        <v>Ministerio de Ciencias, Tecnología, Conocimiento e Innovación</v>
      </c>
      <c r="O1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Fernando</v>
      </c>
      <c r="P181" s="68"/>
      <c r="Q181" s="15" t="str">
        <f t="shared" si="74"/>
        <v>Gráfico Evolución</v>
      </c>
      <c r="R181" s="30"/>
      <c r="S1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https://analytics.zoho.com/open-view/2395394000008132313?ZOHO_CRITERIA=%22Localiza_CL_Poblacion%22.%22Codcom%22%3D6301</v>
      </c>
      <c r="T181" s="17"/>
      <c r="U181" s="31" t="str">
        <f t="shared" si="75"/>
        <v>#1774B9</v>
      </c>
      <c r="V181" s="32" t="str">
        <f>+Enfermedades_Mundiales[[#This Row],[idcoleccion]]&amp;"-"&amp;Enfermedades_Mundiales[[#This Row],[id]]</f>
        <v>360-0171</v>
      </c>
      <c r="W181" s="21">
        <f>+VLOOKUP(Enfermedades_Mundiales[[#This Row],[Filtro URL]],Estructura!$X$4:$Y$366,2,0)</f>
        <v>36306301</v>
      </c>
      <c r="X181" s="21" t="str">
        <f>+VLOOKUP(Enfermedades_Mundiales[[#This Row],[tema]],Estructura!$A$4:$C$18,3,0)</f>
        <v>T-362</v>
      </c>
      <c r="Y181" s="32" t="str">
        <f>+VLOOKUP(Enfermedades_Mundiales[[#This Row],[contenido]],Estructura!$E$4:$G$18,3,0)</f>
        <v>C-361</v>
      </c>
      <c r="Z181" s="32" t="str">
        <f>+VLOOKUP(Enfermedades_Mundiales[[#This Row],[Filtro Integrado]],Estructura!$M$4:$O$367,3,0)</f>
        <v>FI-363</v>
      </c>
      <c r="AA181" s="32" t="str">
        <f>+VLOOKUP(Enfermedades_Mundiales[[#This Row],[Muestra]],Estructura!$Q$4:$S$194,3,0)</f>
        <v>M-364</v>
      </c>
    </row>
    <row r="182" spans="1:27" ht="30.6" x14ac:dyDescent="0.3">
      <c r="A182" s="61" t="s">
        <v>595</v>
      </c>
      <c r="B182" s="43">
        <f t="shared" si="69"/>
        <v>360</v>
      </c>
      <c r="C182" s="44" t="str">
        <f t="shared" si="70"/>
        <v>Enfermedades Mundiales</v>
      </c>
      <c r="D182" s="44" t="str">
        <f t="shared" si="71"/>
        <v>Salud</v>
      </c>
      <c r="E182" s="64">
        <v>6302</v>
      </c>
      <c r="F182" s="44" t="str">
        <f t="shared" si="67"/>
        <v>Fallecidos</v>
      </c>
      <c r="G182" s="46" t="s">
        <v>408</v>
      </c>
      <c r="H182" s="60" t="s">
        <v>17</v>
      </c>
      <c r="I182" s="58" t="s">
        <v>127</v>
      </c>
      <c r="J182" s="43" t="s">
        <v>407</v>
      </c>
      <c r="K182" s="43" t="str">
        <f t="shared" si="68"/>
        <v>Activos por 1 Millón Habitantes</v>
      </c>
      <c r="L182" s="43" t="str">
        <f t="shared" si="68"/>
        <v>Periodo 2020-2021</v>
      </c>
      <c r="M182" s="43" t="str">
        <f t="shared" si="72"/>
        <v>Casos</v>
      </c>
      <c r="N182" s="49" t="str">
        <f t="shared" si="73"/>
        <v>Ministerio de Ciencias, Tecnología, Conocimiento e Innovación</v>
      </c>
      <c r="O1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Chépica</v>
      </c>
      <c r="P182" s="68"/>
      <c r="Q182" s="15" t="str">
        <f t="shared" si="74"/>
        <v>Gráfico Evolución</v>
      </c>
      <c r="R182" s="30"/>
      <c r="S1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https://analytics.zoho.com/open-view/2395394000008132313?ZOHO_CRITERIA=%22Localiza_CL_Poblacion%22.%22Codcom%22%3D6302</v>
      </c>
      <c r="T182" s="17"/>
      <c r="U182" s="31" t="str">
        <f t="shared" si="75"/>
        <v>#1774B9</v>
      </c>
      <c r="V182" s="32" t="str">
        <f>+Enfermedades_Mundiales[[#This Row],[idcoleccion]]&amp;"-"&amp;Enfermedades_Mundiales[[#This Row],[id]]</f>
        <v>360-0172</v>
      </c>
      <c r="W182" s="21">
        <f>+VLOOKUP(Enfermedades_Mundiales[[#This Row],[Filtro URL]],Estructura!$X$4:$Y$366,2,0)</f>
        <v>36306302</v>
      </c>
      <c r="X182" s="21" t="str">
        <f>+VLOOKUP(Enfermedades_Mundiales[[#This Row],[tema]],Estructura!$A$4:$C$18,3,0)</f>
        <v>T-362</v>
      </c>
      <c r="Y182" s="32" t="str">
        <f>+VLOOKUP(Enfermedades_Mundiales[[#This Row],[contenido]],Estructura!$E$4:$G$18,3,0)</f>
        <v>C-361</v>
      </c>
      <c r="Z182" s="32" t="str">
        <f>+VLOOKUP(Enfermedades_Mundiales[[#This Row],[Filtro Integrado]],Estructura!$M$4:$O$367,3,0)</f>
        <v>FI-363</v>
      </c>
      <c r="AA182" s="32" t="str">
        <f>+VLOOKUP(Enfermedades_Mundiales[[#This Row],[Muestra]],Estructura!$Q$4:$S$194,3,0)</f>
        <v>M-364</v>
      </c>
    </row>
    <row r="183" spans="1:27" ht="30.6" x14ac:dyDescent="0.3">
      <c r="A183" s="61" t="s">
        <v>596</v>
      </c>
      <c r="B183" s="43">
        <f t="shared" si="69"/>
        <v>360</v>
      </c>
      <c r="C183" s="44" t="str">
        <f t="shared" si="70"/>
        <v>Enfermedades Mundiales</v>
      </c>
      <c r="D183" s="44" t="str">
        <f t="shared" si="71"/>
        <v>Salud</v>
      </c>
      <c r="E183" s="64">
        <v>6303</v>
      </c>
      <c r="F183" s="44" t="str">
        <f t="shared" si="67"/>
        <v>Fallecidos</v>
      </c>
      <c r="G183" s="46" t="s">
        <v>408</v>
      </c>
      <c r="H183" s="60" t="s">
        <v>17</v>
      </c>
      <c r="I183" s="58" t="s">
        <v>128</v>
      </c>
      <c r="J183" s="43" t="s">
        <v>407</v>
      </c>
      <c r="K183" s="43" t="str">
        <f t="shared" si="68"/>
        <v>Activos por 1 Millón Habitantes</v>
      </c>
      <c r="L183" s="43" t="str">
        <f t="shared" si="68"/>
        <v>Periodo 2020-2021</v>
      </c>
      <c r="M183" s="43" t="str">
        <f t="shared" si="72"/>
        <v>Casos</v>
      </c>
      <c r="N183" s="49" t="str">
        <f t="shared" si="73"/>
        <v>Ministerio de Ciencias, Tecnología, Conocimiento e Innovación</v>
      </c>
      <c r="O1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Chimbarongo</v>
      </c>
      <c r="P183" s="68"/>
      <c r="Q183" s="15" t="str">
        <f t="shared" si="74"/>
        <v>Gráfico Evolución</v>
      </c>
      <c r="R183" s="30"/>
      <c r="S1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https://analytics.zoho.com/open-view/2395394000008132313?ZOHO_CRITERIA=%22Localiza_CL_Poblacion%22.%22Codcom%22%3D6303</v>
      </c>
      <c r="T183" s="17"/>
      <c r="U183" s="31" t="str">
        <f t="shared" si="75"/>
        <v>#1774B9</v>
      </c>
      <c r="V183" s="32" t="str">
        <f>+Enfermedades_Mundiales[[#This Row],[idcoleccion]]&amp;"-"&amp;Enfermedades_Mundiales[[#This Row],[id]]</f>
        <v>360-0173</v>
      </c>
      <c r="W183" s="21">
        <f>+VLOOKUP(Enfermedades_Mundiales[[#This Row],[Filtro URL]],Estructura!$X$4:$Y$366,2,0)</f>
        <v>36306303</v>
      </c>
      <c r="X183" s="21" t="str">
        <f>+VLOOKUP(Enfermedades_Mundiales[[#This Row],[tema]],Estructura!$A$4:$C$18,3,0)</f>
        <v>T-362</v>
      </c>
      <c r="Y183" s="32" t="str">
        <f>+VLOOKUP(Enfermedades_Mundiales[[#This Row],[contenido]],Estructura!$E$4:$G$18,3,0)</f>
        <v>C-361</v>
      </c>
      <c r="Z183" s="32" t="str">
        <f>+VLOOKUP(Enfermedades_Mundiales[[#This Row],[Filtro Integrado]],Estructura!$M$4:$O$367,3,0)</f>
        <v>FI-363</v>
      </c>
      <c r="AA183" s="32" t="str">
        <f>+VLOOKUP(Enfermedades_Mundiales[[#This Row],[Muestra]],Estructura!$Q$4:$S$194,3,0)</f>
        <v>M-364</v>
      </c>
    </row>
    <row r="184" spans="1:27" ht="30.6" x14ac:dyDescent="0.3">
      <c r="A184" s="61" t="s">
        <v>597</v>
      </c>
      <c r="B184" s="43">
        <f t="shared" si="69"/>
        <v>360</v>
      </c>
      <c r="C184" s="44" t="str">
        <f t="shared" si="70"/>
        <v>Enfermedades Mundiales</v>
      </c>
      <c r="D184" s="44" t="str">
        <f t="shared" si="71"/>
        <v>Salud</v>
      </c>
      <c r="E184" s="64">
        <v>6304</v>
      </c>
      <c r="F184" s="44" t="str">
        <f t="shared" si="67"/>
        <v>Fallecidos</v>
      </c>
      <c r="G184" s="46" t="s">
        <v>408</v>
      </c>
      <c r="H184" s="60" t="s">
        <v>17</v>
      </c>
      <c r="I184" s="58" t="s">
        <v>129</v>
      </c>
      <c r="J184" s="43" t="s">
        <v>407</v>
      </c>
      <c r="K184" s="43" t="str">
        <f t="shared" si="68"/>
        <v>Activos por 1 Millón Habitantes</v>
      </c>
      <c r="L184" s="43" t="str">
        <f t="shared" si="68"/>
        <v>Periodo 2020-2021</v>
      </c>
      <c r="M184" s="43" t="str">
        <f t="shared" si="72"/>
        <v>Casos</v>
      </c>
      <c r="N184" s="49" t="str">
        <f t="shared" si="73"/>
        <v>Ministerio de Ciencias, Tecnología, Conocimiento e Innovación</v>
      </c>
      <c r="O1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Lolol</v>
      </c>
      <c r="P184" s="68"/>
      <c r="Q184" s="15" t="str">
        <f t="shared" si="74"/>
        <v>Gráfico Evolución</v>
      </c>
      <c r="R184" s="30"/>
      <c r="S1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https://analytics.zoho.com/open-view/2395394000008132313?ZOHO_CRITERIA=%22Localiza_CL_Poblacion%22.%22Codcom%22%3D6304</v>
      </c>
      <c r="T184" s="17"/>
      <c r="U184" s="31" t="str">
        <f t="shared" si="75"/>
        <v>#1774B9</v>
      </c>
      <c r="V184" s="32" t="str">
        <f>+Enfermedades_Mundiales[[#This Row],[idcoleccion]]&amp;"-"&amp;Enfermedades_Mundiales[[#This Row],[id]]</f>
        <v>360-0174</v>
      </c>
      <c r="W184" s="21">
        <f>+VLOOKUP(Enfermedades_Mundiales[[#This Row],[Filtro URL]],Estructura!$X$4:$Y$366,2,0)</f>
        <v>36306304</v>
      </c>
      <c r="X184" s="21" t="str">
        <f>+VLOOKUP(Enfermedades_Mundiales[[#This Row],[tema]],Estructura!$A$4:$C$18,3,0)</f>
        <v>T-362</v>
      </c>
      <c r="Y184" s="32" t="str">
        <f>+VLOOKUP(Enfermedades_Mundiales[[#This Row],[contenido]],Estructura!$E$4:$G$18,3,0)</f>
        <v>C-361</v>
      </c>
      <c r="Z184" s="32" t="str">
        <f>+VLOOKUP(Enfermedades_Mundiales[[#This Row],[Filtro Integrado]],Estructura!$M$4:$O$367,3,0)</f>
        <v>FI-363</v>
      </c>
      <c r="AA184" s="32" t="str">
        <f>+VLOOKUP(Enfermedades_Mundiales[[#This Row],[Muestra]],Estructura!$Q$4:$S$194,3,0)</f>
        <v>M-364</v>
      </c>
    </row>
    <row r="185" spans="1:27" ht="30.6" x14ac:dyDescent="0.3">
      <c r="A185" s="61" t="s">
        <v>598</v>
      </c>
      <c r="B185" s="43">
        <f t="shared" si="69"/>
        <v>360</v>
      </c>
      <c r="C185" s="44" t="str">
        <f t="shared" si="70"/>
        <v>Enfermedades Mundiales</v>
      </c>
      <c r="D185" s="44" t="str">
        <f t="shared" si="71"/>
        <v>Salud</v>
      </c>
      <c r="E185" s="64">
        <v>6305</v>
      </c>
      <c r="F185" s="44" t="str">
        <f t="shared" si="67"/>
        <v>Fallecidos</v>
      </c>
      <c r="G185" s="46" t="s">
        <v>408</v>
      </c>
      <c r="H185" s="60" t="s">
        <v>17</v>
      </c>
      <c r="I185" s="58" t="s">
        <v>130</v>
      </c>
      <c r="J185" s="43" t="s">
        <v>407</v>
      </c>
      <c r="K185" s="43" t="str">
        <f t="shared" si="68"/>
        <v>Activos por 1 Millón Habitantes</v>
      </c>
      <c r="L185" s="43" t="str">
        <f t="shared" si="68"/>
        <v>Periodo 2020-2021</v>
      </c>
      <c r="M185" s="43" t="str">
        <f t="shared" si="72"/>
        <v>Casos</v>
      </c>
      <c r="N185" s="49" t="str">
        <f t="shared" si="73"/>
        <v>Ministerio de Ciencias, Tecnología, Conocimiento e Innovación</v>
      </c>
      <c r="O1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Nancagua</v>
      </c>
      <c r="P185" s="68"/>
      <c r="Q185" s="15" t="str">
        <f t="shared" si="74"/>
        <v>Gráfico Evolución</v>
      </c>
      <c r="R185" s="30"/>
      <c r="S1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https://analytics.zoho.com/open-view/2395394000008132313?ZOHO_CRITERIA=%22Localiza_CL_Poblacion%22.%22Codcom%22%3D6305</v>
      </c>
      <c r="T185" s="17"/>
      <c r="U185" s="31" t="str">
        <f t="shared" si="75"/>
        <v>#1774B9</v>
      </c>
      <c r="V185" s="32" t="str">
        <f>+Enfermedades_Mundiales[[#This Row],[idcoleccion]]&amp;"-"&amp;Enfermedades_Mundiales[[#This Row],[id]]</f>
        <v>360-0175</v>
      </c>
      <c r="W185" s="21">
        <f>+VLOOKUP(Enfermedades_Mundiales[[#This Row],[Filtro URL]],Estructura!$X$4:$Y$366,2,0)</f>
        <v>36306305</v>
      </c>
      <c r="X185" s="21" t="str">
        <f>+VLOOKUP(Enfermedades_Mundiales[[#This Row],[tema]],Estructura!$A$4:$C$18,3,0)</f>
        <v>T-362</v>
      </c>
      <c r="Y185" s="32" t="str">
        <f>+VLOOKUP(Enfermedades_Mundiales[[#This Row],[contenido]],Estructura!$E$4:$G$18,3,0)</f>
        <v>C-361</v>
      </c>
      <c r="Z185" s="32" t="str">
        <f>+VLOOKUP(Enfermedades_Mundiales[[#This Row],[Filtro Integrado]],Estructura!$M$4:$O$367,3,0)</f>
        <v>FI-363</v>
      </c>
      <c r="AA185" s="32" t="str">
        <f>+VLOOKUP(Enfermedades_Mundiales[[#This Row],[Muestra]],Estructura!$Q$4:$S$194,3,0)</f>
        <v>M-364</v>
      </c>
    </row>
    <row r="186" spans="1:27" ht="30.6" x14ac:dyDescent="0.3">
      <c r="A186" s="61" t="s">
        <v>599</v>
      </c>
      <c r="B186" s="43">
        <f t="shared" si="69"/>
        <v>360</v>
      </c>
      <c r="C186" s="44" t="str">
        <f t="shared" si="70"/>
        <v>Enfermedades Mundiales</v>
      </c>
      <c r="D186" s="44" t="str">
        <f t="shared" si="71"/>
        <v>Salud</v>
      </c>
      <c r="E186" s="64">
        <v>6306</v>
      </c>
      <c r="F186" s="44" t="str">
        <f t="shared" si="67"/>
        <v>Fallecidos</v>
      </c>
      <c r="G186" s="46" t="s">
        <v>408</v>
      </c>
      <c r="H186" s="60" t="s">
        <v>17</v>
      </c>
      <c r="I186" s="58" t="s">
        <v>131</v>
      </c>
      <c r="J186" s="43" t="s">
        <v>407</v>
      </c>
      <c r="K186" s="43" t="str">
        <f t="shared" si="68"/>
        <v>Activos por 1 Millón Habitantes</v>
      </c>
      <c r="L186" s="43" t="str">
        <f t="shared" si="68"/>
        <v>Periodo 2020-2021</v>
      </c>
      <c r="M186" s="43" t="str">
        <f t="shared" si="72"/>
        <v>Casos</v>
      </c>
      <c r="N186" s="49" t="str">
        <f t="shared" si="73"/>
        <v>Ministerio de Ciencias, Tecnología, Conocimiento e Innovación</v>
      </c>
      <c r="O1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Palmilla</v>
      </c>
      <c r="P186" s="68"/>
      <c r="Q186" s="15" t="str">
        <f t="shared" si="74"/>
        <v>Gráfico Evolución</v>
      </c>
      <c r="R186" s="30"/>
      <c r="S1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https://analytics.zoho.com/open-view/2395394000008132313?ZOHO_CRITERIA=%22Localiza_CL_Poblacion%22.%22Codcom%22%3D6306</v>
      </c>
      <c r="T186" s="17"/>
      <c r="U186" s="31" t="str">
        <f t="shared" si="75"/>
        <v>#1774B9</v>
      </c>
      <c r="V186" s="32" t="str">
        <f>+Enfermedades_Mundiales[[#This Row],[idcoleccion]]&amp;"-"&amp;Enfermedades_Mundiales[[#This Row],[id]]</f>
        <v>360-0176</v>
      </c>
      <c r="W186" s="21">
        <f>+VLOOKUP(Enfermedades_Mundiales[[#This Row],[Filtro URL]],Estructura!$X$4:$Y$366,2,0)</f>
        <v>36306306</v>
      </c>
      <c r="X186" s="21" t="str">
        <f>+VLOOKUP(Enfermedades_Mundiales[[#This Row],[tema]],Estructura!$A$4:$C$18,3,0)</f>
        <v>T-362</v>
      </c>
      <c r="Y186" s="32" t="str">
        <f>+VLOOKUP(Enfermedades_Mundiales[[#This Row],[contenido]],Estructura!$E$4:$G$18,3,0)</f>
        <v>C-361</v>
      </c>
      <c r="Z186" s="32" t="str">
        <f>+VLOOKUP(Enfermedades_Mundiales[[#This Row],[Filtro Integrado]],Estructura!$M$4:$O$367,3,0)</f>
        <v>FI-363</v>
      </c>
      <c r="AA186" s="32" t="str">
        <f>+VLOOKUP(Enfermedades_Mundiales[[#This Row],[Muestra]],Estructura!$Q$4:$S$194,3,0)</f>
        <v>M-364</v>
      </c>
    </row>
    <row r="187" spans="1:27" ht="30.6" x14ac:dyDescent="0.3">
      <c r="A187" s="61" t="s">
        <v>600</v>
      </c>
      <c r="B187" s="43">
        <f t="shared" si="69"/>
        <v>360</v>
      </c>
      <c r="C187" s="44" t="str">
        <f t="shared" si="70"/>
        <v>Enfermedades Mundiales</v>
      </c>
      <c r="D187" s="44" t="str">
        <f t="shared" si="71"/>
        <v>Salud</v>
      </c>
      <c r="E187" s="64">
        <v>6307</v>
      </c>
      <c r="F187" s="44" t="str">
        <f t="shared" si="67"/>
        <v>Fallecidos</v>
      </c>
      <c r="G187" s="46" t="s">
        <v>408</v>
      </c>
      <c r="H187" s="60" t="s">
        <v>17</v>
      </c>
      <c r="I187" s="58" t="s">
        <v>132</v>
      </c>
      <c r="J187" s="43" t="s">
        <v>407</v>
      </c>
      <c r="K187" s="43" t="str">
        <f t="shared" si="68"/>
        <v>Activos por 1 Millón Habitantes</v>
      </c>
      <c r="L187" s="43" t="str">
        <f t="shared" si="68"/>
        <v>Periodo 2020-2021</v>
      </c>
      <c r="M187" s="43" t="str">
        <f t="shared" si="72"/>
        <v>Casos</v>
      </c>
      <c r="N187" s="49" t="str">
        <f t="shared" si="73"/>
        <v>Ministerio de Ciencias, Tecnología, Conocimiento e Innovación</v>
      </c>
      <c r="O1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Peralillo</v>
      </c>
      <c r="P187" s="68"/>
      <c r="Q187" s="15" t="str">
        <f t="shared" si="74"/>
        <v>Gráfico Evolución</v>
      </c>
      <c r="R187" s="30"/>
      <c r="S1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https://analytics.zoho.com/open-view/2395394000008132313?ZOHO_CRITERIA=%22Localiza_CL_Poblacion%22.%22Codcom%22%3D6307</v>
      </c>
      <c r="T187" s="17"/>
      <c r="U187" s="31" t="str">
        <f t="shared" si="75"/>
        <v>#1774B9</v>
      </c>
      <c r="V187" s="32" t="str">
        <f>+Enfermedades_Mundiales[[#This Row],[idcoleccion]]&amp;"-"&amp;Enfermedades_Mundiales[[#This Row],[id]]</f>
        <v>360-0177</v>
      </c>
      <c r="W187" s="21">
        <f>+VLOOKUP(Enfermedades_Mundiales[[#This Row],[Filtro URL]],Estructura!$X$4:$Y$366,2,0)</f>
        <v>36306307</v>
      </c>
      <c r="X187" s="21" t="str">
        <f>+VLOOKUP(Enfermedades_Mundiales[[#This Row],[tema]],Estructura!$A$4:$C$18,3,0)</f>
        <v>T-362</v>
      </c>
      <c r="Y187" s="32" t="str">
        <f>+VLOOKUP(Enfermedades_Mundiales[[#This Row],[contenido]],Estructura!$E$4:$G$18,3,0)</f>
        <v>C-361</v>
      </c>
      <c r="Z187" s="32" t="str">
        <f>+VLOOKUP(Enfermedades_Mundiales[[#This Row],[Filtro Integrado]],Estructura!$M$4:$O$367,3,0)</f>
        <v>FI-363</v>
      </c>
      <c r="AA187" s="32" t="str">
        <f>+VLOOKUP(Enfermedades_Mundiales[[#This Row],[Muestra]],Estructura!$Q$4:$S$194,3,0)</f>
        <v>M-364</v>
      </c>
    </row>
    <row r="188" spans="1:27" ht="30.6" x14ac:dyDescent="0.3">
      <c r="A188" s="61" t="s">
        <v>601</v>
      </c>
      <c r="B188" s="43">
        <f t="shared" si="69"/>
        <v>360</v>
      </c>
      <c r="C188" s="44" t="str">
        <f t="shared" si="70"/>
        <v>Enfermedades Mundiales</v>
      </c>
      <c r="D188" s="44" t="str">
        <f t="shared" si="71"/>
        <v>Salud</v>
      </c>
      <c r="E188" s="64">
        <v>6308</v>
      </c>
      <c r="F188" s="44" t="str">
        <f t="shared" si="67"/>
        <v>Fallecidos</v>
      </c>
      <c r="G188" s="46" t="s">
        <v>408</v>
      </c>
      <c r="H188" s="60" t="s">
        <v>17</v>
      </c>
      <c r="I188" s="58" t="s">
        <v>133</v>
      </c>
      <c r="J188" s="43" t="s">
        <v>407</v>
      </c>
      <c r="K188" s="43" t="str">
        <f t="shared" si="68"/>
        <v>Activos por 1 Millón Habitantes</v>
      </c>
      <c r="L188" s="43" t="str">
        <f t="shared" si="68"/>
        <v>Periodo 2020-2021</v>
      </c>
      <c r="M188" s="43" t="str">
        <f t="shared" si="72"/>
        <v>Casos</v>
      </c>
      <c r="N188" s="49" t="str">
        <f t="shared" si="73"/>
        <v>Ministerio de Ciencias, Tecnología, Conocimiento e Innovación</v>
      </c>
      <c r="O1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Placilla</v>
      </c>
      <c r="P188" s="68"/>
      <c r="Q188" s="15" t="str">
        <f t="shared" si="74"/>
        <v>Gráfico Evolución</v>
      </c>
      <c r="R188" s="30"/>
      <c r="S1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https://analytics.zoho.com/open-view/2395394000008132313?ZOHO_CRITERIA=%22Localiza_CL_Poblacion%22.%22Codcom%22%3D6308</v>
      </c>
      <c r="T188" s="17"/>
      <c r="U188" s="31" t="str">
        <f t="shared" si="75"/>
        <v>#1774B9</v>
      </c>
      <c r="V188" s="32" t="str">
        <f>+Enfermedades_Mundiales[[#This Row],[idcoleccion]]&amp;"-"&amp;Enfermedades_Mundiales[[#This Row],[id]]</f>
        <v>360-0178</v>
      </c>
      <c r="W188" s="21">
        <f>+VLOOKUP(Enfermedades_Mundiales[[#This Row],[Filtro URL]],Estructura!$X$4:$Y$366,2,0)</f>
        <v>36306308</v>
      </c>
      <c r="X188" s="21" t="str">
        <f>+VLOOKUP(Enfermedades_Mundiales[[#This Row],[tema]],Estructura!$A$4:$C$18,3,0)</f>
        <v>T-362</v>
      </c>
      <c r="Y188" s="32" t="str">
        <f>+VLOOKUP(Enfermedades_Mundiales[[#This Row],[contenido]],Estructura!$E$4:$G$18,3,0)</f>
        <v>C-361</v>
      </c>
      <c r="Z188" s="32" t="str">
        <f>+VLOOKUP(Enfermedades_Mundiales[[#This Row],[Filtro Integrado]],Estructura!$M$4:$O$367,3,0)</f>
        <v>FI-363</v>
      </c>
      <c r="AA188" s="32" t="str">
        <f>+VLOOKUP(Enfermedades_Mundiales[[#This Row],[Muestra]],Estructura!$Q$4:$S$194,3,0)</f>
        <v>M-364</v>
      </c>
    </row>
    <row r="189" spans="1:27" ht="30.6" x14ac:dyDescent="0.3">
      <c r="A189" s="61" t="s">
        <v>602</v>
      </c>
      <c r="B189" s="43">
        <f t="shared" si="69"/>
        <v>360</v>
      </c>
      <c r="C189" s="44" t="str">
        <f t="shared" si="70"/>
        <v>Enfermedades Mundiales</v>
      </c>
      <c r="D189" s="44" t="str">
        <f t="shared" si="71"/>
        <v>Salud</v>
      </c>
      <c r="E189" s="64">
        <v>6309</v>
      </c>
      <c r="F189" s="44" t="str">
        <f t="shared" si="67"/>
        <v>Fallecidos</v>
      </c>
      <c r="G189" s="46" t="s">
        <v>408</v>
      </c>
      <c r="H189" s="60" t="s">
        <v>17</v>
      </c>
      <c r="I189" s="58" t="s">
        <v>134</v>
      </c>
      <c r="J189" s="43" t="s">
        <v>407</v>
      </c>
      <c r="K189" s="43" t="str">
        <f t="shared" si="68"/>
        <v>Activos por 1 Millón Habitantes</v>
      </c>
      <c r="L189" s="43" t="str">
        <f t="shared" si="68"/>
        <v>Periodo 2020-2021</v>
      </c>
      <c r="M189" s="43" t="str">
        <f t="shared" si="72"/>
        <v>Casos</v>
      </c>
      <c r="N189" s="49" t="str">
        <f t="shared" si="73"/>
        <v>Ministerio de Ciencias, Tecnología, Conocimiento e Innovación</v>
      </c>
      <c r="O1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Pumanque</v>
      </c>
      <c r="P189" s="68"/>
      <c r="Q189" s="15" t="str">
        <f t="shared" si="74"/>
        <v>Gráfico Evolución</v>
      </c>
      <c r="R189" s="30"/>
      <c r="S1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https://analytics.zoho.com/open-view/2395394000008132313?ZOHO_CRITERIA=%22Localiza_CL_Poblacion%22.%22Codcom%22%3D6309</v>
      </c>
      <c r="T189" s="17"/>
      <c r="U189" s="31" t="str">
        <f t="shared" si="75"/>
        <v>#1774B9</v>
      </c>
      <c r="V189" s="32" t="str">
        <f>+Enfermedades_Mundiales[[#This Row],[idcoleccion]]&amp;"-"&amp;Enfermedades_Mundiales[[#This Row],[id]]</f>
        <v>360-0179</v>
      </c>
      <c r="W189" s="21">
        <f>+VLOOKUP(Enfermedades_Mundiales[[#This Row],[Filtro URL]],Estructura!$X$4:$Y$366,2,0)</f>
        <v>36306309</v>
      </c>
      <c r="X189" s="21" t="str">
        <f>+VLOOKUP(Enfermedades_Mundiales[[#This Row],[tema]],Estructura!$A$4:$C$18,3,0)</f>
        <v>T-362</v>
      </c>
      <c r="Y189" s="32" t="str">
        <f>+VLOOKUP(Enfermedades_Mundiales[[#This Row],[contenido]],Estructura!$E$4:$G$18,3,0)</f>
        <v>C-361</v>
      </c>
      <c r="Z189" s="32" t="str">
        <f>+VLOOKUP(Enfermedades_Mundiales[[#This Row],[Filtro Integrado]],Estructura!$M$4:$O$367,3,0)</f>
        <v>FI-363</v>
      </c>
      <c r="AA189" s="32" t="str">
        <f>+VLOOKUP(Enfermedades_Mundiales[[#This Row],[Muestra]],Estructura!$Q$4:$S$194,3,0)</f>
        <v>M-364</v>
      </c>
    </row>
    <row r="190" spans="1:27" ht="30.6" x14ac:dyDescent="0.3">
      <c r="A190" s="61" t="s">
        <v>603</v>
      </c>
      <c r="B190" s="43">
        <f t="shared" si="69"/>
        <v>360</v>
      </c>
      <c r="C190" s="44" t="str">
        <f t="shared" si="70"/>
        <v>Enfermedades Mundiales</v>
      </c>
      <c r="D190" s="44" t="str">
        <f t="shared" si="71"/>
        <v>Salud</v>
      </c>
      <c r="E190" s="64">
        <v>6310</v>
      </c>
      <c r="F190" s="44" t="str">
        <f t="shared" si="67"/>
        <v>Fallecidos</v>
      </c>
      <c r="G190" s="46" t="s">
        <v>408</v>
      </c>
      <c r="H190" s="60" t="s">
        <v>17</v>
      </c>
      <c r="I190" s="58" t="s">
        <v>135</v>
      </c>
      <c r="J190" s="43" t="s">
        <v>407</v>
      </c>
      <c r="K190" s="43" t="str">
        <f t="shared" si="68"/>
        <v>Activos por 1 Millón Habitantes</v>
      </c>
      <c r="L190" s="43" t="str">
        <f t="shared" si="68"/>
        <v>Periodo 2020-2021</v>
      </c>
      <c r="M190" s="43" t="str">
        <f t="shared" si="72"/>
        <v>Casos</v>
      </c>
      <c r="N190" s="49" t="str">
        <f t="shared" si="73"/>
        <v>Ministerio de Ciencias, Tecnología, Conocimiento e Innovación</v>
      </c>
      <c r="O1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Cruz</v>
      </c>
      <c r="P190" s="68"/>
      <c r="Q190" s="15" t="str">
        <f t="shared" si="74"/>
        <v>Gráfico Evolución</v>
      </c>
      <c r="R190" s="30"/>
      <c r="S1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https://analytics.zoho.com/open-view/2395394000008132313?ZOHO_CRITERIA=%22Localiza_CL_Poblacion%22.%22Codcom%22%3D6310</v>
      </c>
      <c r="T190" s="17"/>
      <c r="U190" s="31" t="str">
        <f t="shared" si="75"/>
        <v>#1774B9</v>
      </c>
      <c r="V190" s="32" t="str">
        <f>+Enfermedades_Mundiales[[#This Row],[idcoleccion]]&amp;"-"&amp;Enfermedades_Mundiales[[#This Row],[id]]</f>
        <v>360-0180</v>
      </c>
      <c r="W190" s="21">
        <f>+VLOOKUP(Enfermedades_Mundiales[[#This Row],[Filtro URL]],Estructura!$X$4:$Y$366,2,0)</f>
        <v>36306310</v>
      </c>
      <c r="X190" s="21" t="str">
        <f>+VLOOKUP(Enfermedades_Mundiales[[#This Row],[tema]],Estructura!$A$4:$C$18,3,0)</f>
        <v>T-362</v>
      </c>
      <c r="Y190" s="32" t="str">
        <f>+VLOOKUP(Enfermedades_Mundiales[[#This Row],[contenido]],Estructura!$E$4:$G$18,3,0)</f>
        <v>C-361</v>
      </c>
      <c r="Z190" s="32" t="str">
        <f>+VLOOKUP(Enfermedades_Mundiales[[#This Row],[Filtro Integrado]],Estructura!$M$4:$O$367,3,0)</f>
        <v>FI-363</v>
      </c>
      <c r="AA190" s="32" t="str">
        <f>+VLOOKUP(Enfermedades_Mundiales[[#This Row],[Muestra]],Estructura!$Q$4:$S$194,3,0)</f>
        <v>M-364</v>
      </c>
    </row>
    <row r="191" spans="1:27" ht="30.6" x14ac:dyDescent="0.3">
      <c r="A191" s="61" t="s">
        <v>604</v>
      </c>
      <c r="B191" s="43">
        <f t="shared" si="69"/>
        <v>360</v>
      </c>
      <c r="C191" s="44" t="str">
        <f t="shared" si="70"/>
        <v>Enfermedades Mundiales</v>
      </c>
      <c r="D191" s="44" t="str">
        <f t="shared" si="71"/>
        <v>Salud</v>
      </c>
      <c r="E191" s="64">
        <v>7101</v>
      </c>
      <c r="F191" s="44" t="str">
        <f t="shared" si="67"/>
        <v>Fallecidos</v>
      </c>
      <c r="G191" s="46" t="s">
        <v>408</v>
      </c>
      <c r="H191" s="60" t="s">
        <v>17</v>
      </c>
      <c r="I191" s="58" t="s">
        <v>136</v>
      </c>
      <c r="J191" s="43" t="s">
        <v>407</v>
      </c>
      <c r="K191" s="43" t="str">
        <f t="shared" si="68"/>
        <v>Activos por 1 Millón Habitantes</v>
      </c>
      <c r="L191" s="43" t="str">
        <f t="shared" si="68"/>
        <v>Periodo 2020-2021</v>
      </c>
      <c r="M191" s="43" t="str">
        <f t="shared" si="72"/>
        <v>Casos</v>
      </c>
      <c r="N191" s="49" t="str">
        <f t="shared" si="73"/>
        <v>Ministerio de Ciencias, Tecnología, Conocimiento e Innovación</v>
      </c>
      <c r="O1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Talca</v>
      </c>
      <c r="P191" s="68"/>
      <c r="Q191" s="15" t="str">
        <f t="shared" si="74"/>
        <v>Gráfico Evolución</v>
      </c>
      <c r="R191" s="30"/>
      <c r="S1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https://analytics.zoho.com/open-view/2395394000008132313?ZOHO_CRITERIA=%22Localiza_CL_Poblacion%22.%22Codcom%22%3D7101</v>
      </c>
      <c r="T191" s="17"/>
      <c r="U191" s="31" t="str">
        <f t="shared" si="75"/>
        <v>#1774B9</v>
      </c>
      <c r="V191" s="32" t="str">
        <f>+Enfermedades_Mundiales[[#This Row],[idcoleccion]]&amp;"-"&amp;Enfermedades_Mundiales[[#This Row],[id]]</f>
        <v>360-0181</v>
      </c>
      <c r="W191" s="21">
        <f>+VLOOKUP(Enfermedades_Mundiales[[#This Row],[Filtro URL]],Estructura!$X$4:$Y$366,2,0)</f>
        <v>36307101</v>
      </c>
      <c r="X191" s="21" t="str">
        <f>+VLOOKUP(Enfermedades_Mundiales[[#This Row],[tema]],Estructura!$A$4:$C$18,3,0)</f>
        <v>T-362</v>
      </c>
      <c r="Y191" s="32" t="str">
        <f>+VLOOKUP(Enfermedades_Mundiales[[#This Row],[contenido]],Estructura!$E$4:$G$18,3,0)</f>
        <v>C-361</v>
      </c>
      <c r="Z191" s="32" t="str">
        <f>+VLOOKUP(Enfermedades_Mundiales[[#This Row],[Filtro Integrado]],Estructura!$M$4:$O$367,3,0)</f>
        <v>FI-363</v>
      </c>
      <c r="AA191" s="32" t="str">
        <f>+VLOOKUP(Enfermedades_Mundiales[[#This Row],[Muestra]],Estructura!$Q$4:$S$194,3,0)</f>
        <v>M-364</v>
      </c>
    </row>
    <row r="192" spans="1:27" ht="30.6" x14ac:dyDescent="0.3">
      <c r="A192" s="61" t="s">
        <v>605</v>
      </c>
      <c r="B192" s="43">
        <f t="shared" si="69"/>
        <v>360</v>
      </c>
      <c r="C192" s="44" t="str">
        <f t="shared" si="70"/>
        <v>Enfermedades Mundiales</v>
      </c>
      <c r="D192" s="44" t="str">
        <f t="shared" si="71"/>
        <v>Salud</v>
      </c>
      <c r="E192" s="64">
        <v>7102</v>
      </c>
      <c r="F192" s="44" t="str">
        <f t="shared" si="67"/>
        <v>Fallecidos</v>
      </c>
      <c r="G192" s="46" t="s">
        <v>408</v>
      </c>
      <c r="H192" s="60" t="s">
        <v>17</v>
      </c>
      <c r="I192" s="58" t="s">
        <v>137</v>
      </c>
      <c r="J192" s="43" t="s">
        <v>407</v>
      </c>
      <c r="K192" s="43" t="str">
        <f t="shared" si="68"/>
        <v>Activos por 1 Millón Habitantes</v>
      </c>
      <c r="L192" s="43" t="str">
        <f t="shared" si="68"/>
        <v>Periodo 2020-2021</v>
      </c>
      <c r="M192" s="43" t="str">
        <f t="shared" si="72"/>
        <v>Casos</v>
      </c>
      <c r="N192" s="49" t="str">
        <f t="shared" si="73"/>
        <v>Ministerio de Ciencias, Tecnología, Conocimiento e Innovación</v>
      </c>
      <c r="O1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Constitución</v>
      </c>
      <c r="P192" s="68"/>
      <c r="Q192" s="15" t="str">
        <f t="shared" si="74"/>
        <v>Gráfico Evolución</v>
      </c>
      <c r="R192" s="30"/>
      <c r="S1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https://analytics.zoho.com/open-view/2395394000008132313?ZOHO_CRITERIA=%22Localiza_CL_Poblacion%22.%22Codcom%22%3D7102</v>
      </c>
      <c r="T192" s="17"/>
      <c r="U192" s="31" t="str">
        <f t="shared" si="75"/>
        <v>#1774B9</v>
      </c>
      <c r="V192" s="32" t="str">
        <f>+Enfermedades_Mundiales[[#This Row],[idcoleccion]]&amp;"-"&amp;Enfermedades_Mundiales[[#This Row],[id]]</f>
        <v>360-0182</v>
      </c>
      <c r="W192" s="21">
        <f>+VLOOKUP(Enfermedades_Mundiales[[#This Row],[Filtro URL]],Estructura!$X$4:$Y$366,2,0)</f>
        <v>36307102</v>
      </c>
      <c r="X192" s="21" t="str">
        <f>+VLOOKUP(Enfermedades_Mundiales[[#This Row],[tema]],Estructura!$A$4:$C$18,3,0)</f>
        <v>T-362</v>
      </c>
      <c r="Y192" s="32" t="str">
        <f>+VLOOKUP(Enfermedades_Mundiales[[#This Row],[contenido]],Estructura!$E$4:$G$18,3,0)</f>
        <v>C-361</v>
      </c>
      <c r="Z192" s="32" t="str">
        <f>+VLOOKUP(Enfermedades_Mundiales[[#This Row],[Filtro Integrado]],Estructura!$M$4:$O$367,3,0)</f>
        <v>FI-363</v>
      </c>
      <c r="AA192" s="32" t="str">
        <f>+VLOOKUP(Enfermedades_Mundiales[[#This Row],[Muestra]],Estructura!$Q$4:$S$194,3,0)</f>
        <v>M-364</v>
      </c>
    </row>
    <row r="193" spans="1:27" ht="30.6" x14ac:dyDescent="0.3">
      <c r="A193" s="61" t="s">
        <v>606</v>
      </c>
      <c r="B193" s="43">
        <f t="shared" si="69"/>
        <v>360</v>
      </c>
      <c r="C193" s="44" t="str">
        <f t="shared" si="70"/>
        <v>Enfermedades Mundiales</v>
      </c>
      <c r="D193" s="44" t="str">
        <f t="shared" si="71"/>
        <v>Salud</v>
      </c>
      <c r="E193" s="64">
        <v>7103</v>
      </c>
      <c r="F193" s="44" t="str">
        <f t="shared" si="67"/>
        <v>Fallecidos</v>
      </c>
      <c r="G193" s="46" t="s">
        <v>408</v>
      </c>
      <c r="H193" s="60" t="s">
        <v>17</v>
      </c>
      <c r="I193" s="58" t="s">
        <v>138</v>
      </c>
      <c r="J193" s="43" t="s">
        <v>407</v>
      </c>
      <c r="K193" s="43" t="str">
        <f t="shared" si="68"/>
        <v>Activos por 1 Millón Habitantes</v>
      </c>
      <c r="L193" s="43" t="str">
        <f t="shared" si="68"/>
        <v>Periodo 2020-2021</v>
      </c>
      <c r="M193" s="43" t="str">
        <f t="shared" si="72"/>
        <v>Casos</v>
      </c>
      <c r="N193" s="49" t="str">
        <f t="shared" si="73"/>
        <v>Ministerio de Ciencias, Tecnología, Conocimiento e Innovación</v>
      </c>
      <c r="O1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Curepto</v>
      </c>
      <c r="P193" s="68"/>
      <c r="Q193" s="15" t="str">
        <f t="shared" si="74"/>
        <v>Gráfico Evolución</v>
      </c>
      <c r="R193" s="30"/>
      <c r="S1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https://analytics.zoho.com/open-view/2395394000008132313?ZOHO_CRITERIA=%22Localiza_CL_Poblacion%22.%22Codcom%22%3D7103</v>
      </c>
      <c r="T193" s="17"/>
      <c r="U193" s="31" t="str">
        <f t="shared" si="75"/>
        <v>#1774B9</v>
      </c>
      <c r="V193" s="32" t="str">
        <f>+Enfermedades_Mundiales[[#This Row],[idcoleccion]]&amp;"-"&amp;Enfermedades_Mundiales[[#This Row],[id]]</f>
        <v>360-0183</v>
      </c>
      <c r="W193" s="21">
        <f>+VLOOKUP(Enfermedades_Mundiales[[#This Row],[Filtro URL]],Estructura!$X$4:$Y$366,2,0)</f>
        <v>36307103</v>
      </c>
      <c r="X193" s="21" t="str">
        <f>+VLOOKUP(Enfermedades_Mundiales[[#This Row],[tema]],Estructura!$A$4:$C$18,3,0)</f>
        <v>T-362</v>
      </c>
      <c r="Y193" s="32" t="str">
        <f>+VLOOKUP(Enfermedades_Mundiales[[#This Row],[contenido]],Estructura!$E$4:$G$18,3,0)</f>
        <v>C-361</v>
      </c>
      <c r="Z193" s="32" t="str">
        <f>+VLOOKUP(Enfermedades_Mundiales[[#This Row],[Filtro Integrado]],Estructura!$M$4:$O$367,3,0)</f>
        <v>FI-363</v>
      </c>
      <c r="AA193" s="32" t="str">
        <f>+VLOOKUP(Enfermedades_Mundiales[[#This Row],[Muestra]],Estructura!$Q$4:$S$194,3,0)</f>
        <v>M-364</v>
      </c>
    </row>
    <row r="194" spans="1:27" ht="30.6" x14ac:dyDescent="0.3">
      <c r="A194" s="61" t="s">
        <v>607</v>
      </c>
      <c r="B194" s="43">
        <f t="shared" si="69"/>
        <v>360</v>
      </c>
      <c r="C194" s="44" t="str">
        <f t="shared" si="70"/>
        <v>Enfermedades Mundiales</v>
      </c>
      <c r="D194" s="44" t="str">
        <f t="shared" si="71"/>
        <v>Salud</v>
      </c>
      <c r="E194" s="64">
        <v>7104</v>
      </c>
      <c r="F194" s="44" t="str">
        <f t="shared" si="67"/>
        <v>Fallecidos</v>
      </c>
      <c r="G194" s="46" t="s">
        <v>408</v>
      </c>
      <c r="H194" s="60" t="s">
        <v>17</v>
      </c>
      <c r="I194" s="58" t="s">
        <v>139</v>
      </c>
      <c r="J194" s="43" t="s">
        <v>407</v>
      </c>
      <c r="K194" s="43" t="str">
        <f t="shared" si="68"/>
        <v>Activos por 1 Millón Habitantes</v>
      </c>
      <c r="L194" s="43" t="str">
        <f t="shared" si="68"/>
        <v>Periodo 2020-2021</v>
      </c>
      <c r="M194" s="43" t="str">
        <f t="shared" si="72"/>
        <v>Casos</v>
      </c>
      <c r="N194" s="49" t="str">
        <f t="shared" si="73"/>
        <v>Ministerio de Ciencias, Tecnología, Conocimiento e Innovación</v>
      </c>
      <c r="O1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Empedrado</v>
      </c>
      <c r="P194" s="68"/>
      <c r="Q194" s="15" t="str">
        <f t="shared" si="74"/>
        <v>Gráfico Evolución</v>
      </c>
      <c r="R194" s="30"/>
      <c r="S1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https://analytics.zoho.com/open-view/2395394000008132313?ZOHO_CRITERIA=%22Localiza_CL_Poblacion%22.%22Codcom%22%3D7104</v>
      </c>
      <c r="T194" s="17"/>
      <c r="U194" s="31" t="str">
        <f t="shared" si="75"/>
        <v>#1774B9</v>
      </c>
      <c r="V194" s="32" t="str">
        <f>+Enfermedades_Mundiales[[#This Row],[idcoleccion]]&amp;"-"&amp;Enfermedades_Mundiales[[#This Row],[id]]</f>
        <v>360-0184</v>
      </c>
      <c r="W194" s="21">
        <f>+VLOOKUP(Enfermedades_Mundiales[[#This Row],[Filtro URL]],Estructura!$X$4:$Y$366,2,0)</f>
        <v>36307104</v>
      </c>
      <c r="X194" s="21" t="str">
        <f>+VLOOKUP(Enfermedades_Mundiales[[#This Row],[tema]],Estructura!$A$4:$C$18,3,0)</f>
        <v>T-362</v>
      </c>
      <c r="Y194" s="32" t="str">
        <f>+VLOOKUP(Enfermedades_Mundiales[[#This Row],[contenido]],Estructura!$E$4:$G$18,3,0)</f>
        <v>C-361</v>
      </c>
      <c r="Z194" s="32" t="str">
        <f>+VLOOKUP(Enfermedades_Mundiales[[#This Row],[Filtro Integrado]],Estructura!$M$4:$O$367,3,0)</f>
        <v>FI-363</v>
      </c>
      <c r="AA194" s="32" t="str">
        <f>+VLOOKUP(Enfermedades_Mundiales[[#This Row],[Muestra]],Estructura!$Q$4:$S$194,3,0)</f>
        <v>M-364</v>
      </c>
    </row>
    <row r="195" spans="1:27" ht="30.6" x14ac:dyDescent="0.3">
      <c r="A195" s="61" t="s">
        <v>608</v>
      </c>
      <c r="B195" s="43">
        <f t="shared" si="69"/>
        <v>360</v>
      </c>
      <c r="C195" s="44" t="str">
        <f t="shared" si="70"/>
        <v>Enfermedades Mundiales</v>
      </c>
      <c r="D195" s="44" t="str">
        <f t="shared" si="71"/>
        <v>Salud</v>
      </c>
      <c r="E195" s="64">
        <v>7105</v>
      </c>
      <c r="F195" s="44" t="str">
        <f t="shared" si="67"/>
        <v>Fallecidos</v>
      </c>
      <c r="G195" s="46" t="s">
        <v>408</v>
      </c>
      <c r="H195" s="60" t="s">
        <v>17</v>
      </c>
      <c r="I195" s="58" t="s">
        <v>27</v>
      </c>
      <c r="J195" s="43" t="s">
        <v>407</v>
      </c>
      <c r="K195" s="43" t="str">
        <f t="shared" si="68"/>
        <v>Activos por 1 Millón Habitantes</v>
      </c>
      <c r="L195" s="43" t="str">
        <f t="shared" si="68"/>
        <v>Periodo 2020-2021</v>
      </c>
      <c r="M195" s="43" t="str">
        <f t="shared" si="72"/>
        <v>Casos</v>
      </c>
      <c r="N195" s="49" t="str">
        <f t="shared" si="73"/>
        <v>Ministerio de Ciencias, Tecnología, Conocimiento e Innovación</v>
      </c>
      <c r="O1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Maule</v>
      </c>
      <c r="P195" s="68"/>
      <c r="Q195" s="15" t="str">
        <f t="shared" si="74"/>
        <v>Gráfico Evolución</v>
      </c>
      <c r="R195" s="30"/>
      <c r="S1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https://analytics.zoho.com/open-view/2395394000008132313?ZOHO_CRITERIA=%22Localiza_CL_Poblacion%22.%22Codcom%22%3D7105</v>
      </c>
      <c r="T195" s="17"/>
      <c r="U195" s="31" t="str">
        <f t="shared" si="75"/>
        <v>#1774B9</v>
      </c>
      <c r="V195" s="32" t="str">
        <f>+Enfermedades_Mundiales[[#This Row],[idcoleccion]]&amp;"-"&amp;Enfermedades_Mundiales[[#This Row],[id]]</f>
        <v>360-0185</v>
      </c>
      <c r="W195" s="21">
        <f>+VLOOKUP(Enfermedades_Mundiales[[#This Row],[Filtro URL]],Estructura!$X$4:$Y$366,2,0)</f>
        <v>36307105</v>
      </c>
      <c r="X195" s="21" t="str">
        <f>+VLOOKUP(Enfermedades_Mundiales[[#This Row],[tema]],Estructura!$A$4:$C$18,3,0)</f>
        <v>T-362</v>
      </c>
      <c r="Y195" s="32" t="str">
        <f>+VLOOKUP(Enfermedades_Mundiales[[#This Row],[contenido]],Estructura!$E$4:$G$18,3,0)</f>
        <v>C-361</v>
      </c>
      <c r="Z195" s="32" t="str">
        <f>+VLOOKUP(Enfermedades_Mundiales[[#This Row],[Filtro Integrado]],Estructura!$M$4:$O$367,3,0)</f>
        <v>FI-363</v>
      </c>
      <c r="AA195" s="32" t="str">
        <f>+VLOOKUP(Enfermedades_Mundiales[[#This Row],[Muestra]],Estructura!$Q$4:$S$194,3,0)</f>
        <v>M-364</v>
      </c>
    </row>
    <row r="196" spans="1:27" ht="30.6" x14ac:dyDescent="0.3">
      <c r="A196" s="61" t="s">
        <v>609</v>
      </c>
      <c r="B196" s="43">
        <f t="shared" si="69"/>
        <v>360</v>
      </c>
      <c r="C196" s="44" t="str">
        <f t="shared" si="70"/>
        <v>Enfermedades Mundiales</v>
      </c>
      <c r="D196" s="44" t="str">
        <f t="shared" si="71"/>
        <v>Salud</v>
      </c>
      <c r="E196" s="64">
        <v>7106</v>
      </c>
      <c r="F196" s="44" t="str">
        <f t="shared" si="67"/>
        <v>Fallecidos</v>
      </c>
      <c r="G196" s="46" t="s">
        <v>408</v>
      </c>
      <c r="H196" s="60" t="s">
        <v>17</v>
      </c>
      <c r="I196" s="58" t="s">
        <v>140</v>
      </c>
      <c r="J196" s="43" t="s">
        <v>407</v>
      </c>
      <c r="K196" s="43" t="str">
        <f t="shared" si="68"/>
        <v>Activos por 1 Millón Habitantes</v>
      </c>
      <c r="L196" s="43" t="str">
        <f t="shared" si="68"/>
        <v>Periodo 2020-2021</v>
      </c>
      <c r="M196" s="43" t="str">
        <f t="shared" si="72"/>
        <v>Casos</v>
      </c>
      <c r="N196" s="49" t="str">
        <f t="shared" si="73"/>
        <v>Ministerio de Ciencias, Tecnología, Conocimiento e Innovación</v>
      </c>
      <c r="O1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Pelarco</v>
      </c>
      <c r="P196" s="68"/>
      <c r="Q196" s="15" t="str">
        <f t="shared" si="74"/>
        <v>Gráfico Evolución</v>
      </c>
      <c r="R196" s="30"/>
      <c r="S1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https://analytics.zoho.com/open-view/2395394000008132313?ZOHO_CRITERIA=%22Localiza_CL_Poblacion%22.%22Codcom%22%3D7106</v>
      </c>
      <c r="T196" s="17"/>
      <c r="U196" s="31" t="str">
        <f t="shared" si="75"/>
        <v>#1774B9</v>
      </c>
      <c r="V196" s="32" t="str">
        <f>+Enfermedades_Mundiales[[#This Row],[idcoleccion]]&amp;"-"&amp;Enfermedades_Mundiales[[#This Row],[id]]</f>
        <v>360-0186</v>
      </c>
      <c r="W196" s="21">
        <f>+VLOOKUP(Enfermedades_Mundiales[[#This Row],[Filtro URL]],Estructura!$X$4:$Y$366,2,0)</f>
        <v>36307106</v>
      </c>
      <c r="X196" s="21" t="str">
        <f>+VLOOKUP(Enfermedades_Mundiales[[#This Row],[tema]],Estructura!$A$4:$C$18,3,0)</f>
        <v>T-362</v>
      </c>
      <c r="Y196" s="32" t="str">
        <f>+VLOOKUP(Enfermedades_Mundiales[[#This Row],[contenido]],Estructura!$E$4:$G$18,3,0)</f>
        <v>C-361</v>
      </c>
      <c r="Z196" s="32" t="str">
        <f>+VLOOKUP(Enfermedades_Mundiales[[#This Row],[Filtro Integrado]],Estructura!$M$4:$O$367,3,0)</f>
        <v>FI-363</v>
      </c>
      <c r="AA196" s="32" t="str">
        <f>+VLOOKUP(Enfermedades_Mundiales[[#This Row],[Muestra]],Estructura!$Q$4:$S$194,3,0)</f>
        <v>M-364</v>
      </c>
    </row>
    <row r="197" spans="1:27" ht="30.6" x14ac:dyDescent="0.3">
      <c r="A197" s="61" t="s">
        <v>610</v>
      </c>
      <c r="B197" s="43">
        <f t="shared" si="69"/>
        <v>360</v>
      </c>
      <c r="C197" s="44" t="str">
        <f t="shared" si="70"/>
        <v>Enfermedades Mundiales</v>
      </c>
      <c r="D197" s="44" t="str">
        <f t="shared" si="71"/>
        <v>Salud</v>
      </c>
      <c r="E197" s="64">
        <v>7107</v>
      </c>
      <c r="F197" s="44" t="str">
        <f t="shared" si="67"/>
        <v>Fallecidos</v>
      </c>
      <c r="G197" s="46" t="s">
        <v>408</v>
      </c>
      <c r="H197" s="60" t="s">
        <v>17</v>
      </c>
      <c r="I197" s="58" t="s">
        <v>141</v>
      </c>
      <c r="J197" s="43" t="s">
        <v>407</v>
      </c>
      <c r="K197" s="43" t="str">
        <f t="shared" si="68"/>
        <v>Activos por 1 Millón Habitantes</v>
      </c>
      <c r="L197" s="43" t="str">
        <f t="shared" si="68"/>
        <v>Periodo 2020-2021</v>
      </c>
      <c r="M197" s="43" t="str">
        <f t="shared" si="72"/>
        <v>Casos</v>
      </c>
      <c r="N197" s="49" t="str">
        <f t="shared" si="73"/>
        <v>Ministerio de Ciencias, Tecnología, Conocimiento e Innovación</v>
      </c>
      <c r="O1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Pencahue</v>
      </c>
      <c r="P197" s="68"/>
      <c r="Q197" s="15" t="str">
        <f t="shared" si="74"/>
        <v>Gráfico Evolución</v>
      </c>
      <c r="R197" s="30"/>
      <c r="S1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https://analytics.zoho.com/open-view/2395394000008132313?ZOHO_CRITERIA=%22Localiza_CL_Poblacion%22.%22Codcom%22%3D7107</v>
      </c>
      <c r="T197" s="17"/>
      <c r="U197" s="31" t="str">
        <f t="shared" si="75"/>
        <v>#1774B9</v>
      </c>
      <c r="V197" s="32" t="str">
        <f>+Enfermedades_Mundiales[[#This Row],[idcoleccion]]&amp;"-"&amp;Enfermedades_Mundiales[[#This Row],[id]]</f>
        <v>360-0187</v>
      </c>
      <c r="W197" s="21">
        <f>+VLOOKUP(Enfermedades_Mundiales[[#This Row],[Filtro URL]],Estructura!$X$4:$Y$366,2,0)</f>
        <v>36307107</v>
      </c>
      <c r="X197" s="21" t="str">
        <f>+VLOOKUP(Enfermedades_Mundiales[[#This Row],[tema]],Estructura!$A$4:$C$18,3,0)</f>
        <v>T-362</v>
      </c>
      <c r="Y197" s="32" t="str">
        <f>+VLOOKUP(Enfermedades_Mundiales[[#This Row],[contenido]],Estructura!$E$4:$G$18,3,0)</f>
        <v>C-361</v>
      </c>
      <c r="Z197" s="32" t="str">
        <f>+VLOOKUP(Enfermedades_Mundiales[[#This Row],[Filtro Integrado]],Estructura!$M$4:$O$367,3,0)</f>
        <v>FI-363</v>
      </c>
      <c r="AA197" s="32" t="str">
        <f>+VLOOKUP(Enfermedades_Mundiales[[#This Row],[Muestra]],Estructura!$Q$4:$S$194,3,0)</f>
        <v>M-364</v>
      </c>
    </row>
    <row r="198" spans="1:27" ht="30.6" x14ac:dyDescent="0.3">
      <c r="A198" s="61" t="s">
        <v>611</v>
      </c>
      <c r="B198" s="43">
        <f t="shared" si="69"/>
        <v>360</v>
      </c>
      <c r="C198" s="44" t="str">
        <f t="shared" si="70"/>
        <v>Enfermedades Mundiales</v>
      </c>
      <c r="D198" s="44" t="str">
        <f t="shared" si="71"/>
        <v>Salud</v>
      </c>
      <c r="E198" s="64">
        <v>7108</v>
      </c>
      <c r="F198" s="44" t="str">
        <f t="shared" si="67"/>
        <v>Fallecidos</v>
      </c>
      <c r="G198" s="46" t="s">
        <v>408</v>
      </c>
      <c r="H198" s="60" t="s">
        <v>17</v>
      </c>
      <c r="I198" s="58" t="s">
        <v>142</v>
      </c>
      <c r="J198" s="43" t="s">
        <v>407</v>
      </c>
      <c r="K198" s="43" t="str">
        <f t="shared" si="68"/>
        <v>Activos por 1 Millón Habitantes</v>
      </c>
      <c r="L198" s="43" t="str">
        <f t="shared" si="68"/>
        <v>Periodo 2020-2021</v>
      </c>
      <c r="M198" s="43" t="str">
        <f t="shared" si="72"/>
        <v>Casos</v>
      </c>
      <c r="N198" s="49" t="str">
        <f t="shared" si="73"/>
        <v>Ministerio de Ciencias, Tecnología, Conocimiento e Innovación</v>
      </c>
      <c r="O1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Claro</v>
      </c>
      <c r="P198" s="68"/>
      <c r="Q198" s="15" t="str">
        <f t="shared" si="74"/>
        <v>Gráfico Evolución</v>
      </c>
      <c r="R198" s="30"/>
      <c r="S1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https://analytics.zoho.com/open-view/2395394000008132313?ZOHO_CRITERIA=%22Localiza_CL_Poblacion%22.%22Codcom%22%3D7108</v>
      </c>
      <c r="T198" s="17"/>
      <c r="U198" s="31" t="str">
        <f t="shared" si="75"/>
        <v>#1774B9</v>
      </c>
      <c r="V198" s="32" t="str">
        <f>+Enfermedades_Mundiales[[#This Row],[idcoleccion]]&amp;"-"&amp;Enfermedades_Mundiales[[#This Row],[id]]</f>
        <v>360-0188</v>
      </c>
      <c r="W198" s="21">
        <f>+VLOOKUP(Enfermedades_Mundiales[[#This Row],[Filtro URL]],Estructura!$X$4:$Y$366,2,0)</f>
        <v>36307108</v>
      </c>
      <c r="X198" s="21" t="str">
        <f>+VLOOKUP(Enfermedades_Mundiales[[#This Row],[tema]],Estructura!$A$4:$C$18,3,0)</f>
        <v>T-362</v>
      </c>
      <c r="Y198" s="32" t="str">
        <f>+VLOOKUP(Enfermedades_Mundiales[[#This Row],[contenido]],Estructura!$E$4:$G$18,3,0)</f>
        <v>C-361</v>
      </c>
      <c r="Z198" s="32" t="str">
        <f>+VLOOKUP(Enfermedades_Mundiales[[#This Row],[Filtro Integrado]],Estructura!$M$4:$O$367,3,0)</f>
        <v>FI-363</v>
      </c>
      <c r="AA198" s="32" t="str">
        <f>+VLOOKUP(Enfermedades_Mundiales[[#This Row],[Muestra]],Estructura!$Q$4:$S$194,3,0)</f>
        <v>M-364</v>
      </c>
    </row>
    <row r="199" spans="1:27" ht="30.6" x14ac:dyDescent="0.3">
      <c r="A199" s="61" t="s">
        <v>612</v>
      </c>
      <c r="B199" s="43">
        <f t="shared" si="69"/>
        <v>360</v>
      </c>
      <c r="C199" s="44" t="str">
        <f t="shared" si="70"/>
        <v>Enfermedades Mundiales</v>
      </c>
      <c r="D199" s="44" t="str">
        <f t="shared" si="71"/>
        <v>Salud</v>
      </c>
      <c r="E199" s="64">
        <v>7109</v>
      </c>
      <c r="F199" s="44" t="str">
        <f t="shared" si="67"/>
        <v>Fallecidos</v>
      </c>
      <c r="G199" s="46" t="s">
        <v>408</v>
      </c>
      <c r="H199" s="60" t="s">
        <v>17</v>
      </c>
      <c r="I199" s="58" t="s">
        <v>143</v>
      </c>
      <c r="J199" s="43" t="s">
        <v>407</v>
      </c>
      <c r="K199" s="43" t="str">
        <f t="shared" si="68"/>
        <v>Activos por 1 Millón Habitantes</v>
      </c>
      <c r="L199" s="43" t="str">
        <f t="shared" si="68"/>
        <v>Periodo 2020-2021</v>
      </c>
      <c r="M199" s="43" t="str">
        <f t="shared" si="72"/>
        <v>Casos</v>
      </c>
      <c r="N199" s="49" t="str">
        <f t="shared" si="73"/>
        <v>Ministerio de Ciencias, Tecnología, Conocimiento e Innovación</v>
      </c>
      <c r="O1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Clemente</v>
      </c>
      <c r="P199" s="68"/>
      <c r="Q199" s="15" t="str">
        <f t="shared" si="74"/>
        <v>Gráfico Evolución</v>
      </c>
      <c r="R199" s="30"/>
      <c r="S1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https://analytics.zoho.com/open-view/2395394000008132313?ZOHO_CRITERIA=%22Localiza_CL_Poblacion%22.%22Codcom%22%3D7109</v>
      </c>
      <c r="T199" s="17"/>
      <c r="U199" s="31" t="str">
        <f t="shared" si="75"/>
        <v>#1774B9</v>
      </c>
      <c r="V199" s="32" t="str">
        <f>+Enfermedades_Mundiales[[#This Row],[idcoleccion]]&amp;"-"&amp;Enfermedades_Mundiales[[#This Row],[id]]</f>
        <v>360-0189</v>
      </c>
      <c r="W199" s="21">
        <f>+VLOOKUP(Enfermedades_Mundiales[[#This Row],[Filtro URL]],Estructura!$X$4:$Y$366,2,0)</f>
        <v>36307109</v>
      </c>
      <c r="X199" s="21" t="str">
        <f>+VLOOKUP(Enfermedades_Mundiales[[#This Row],[tema]],Estructura!$A$4:$C$18,3,0)</f>
        <v>T-362</v>
      </c>
      <c r="Y199" s="32" t="str">
        <f>+VLOOKUP(Enfermedades_Mundiales[[#This Row],[contenido]],Estructura!$E$4:$G$18,3,0)</f>
        <v>C-361</v>
      </c>
      <c r="Z199" s="32" t="str">
        <f>+VLOOKUP(Enfermedades_Mundiales[[#This Row],[Filtro Integrado]],Estructura!$M$4:$O$367,3,0)</f>
        <v>FI-363</v>
      </c>
      <c r="AA199" s="32" t="str">
        <f>+VLOOKUP(Enfermedades_Mundiales[[#This Row],[Muestra]],Estructura!$Q$4:$S$194,3,0)</f>
        <v>M-364</v>
      </c>
    </row>
    <row r="200" spans="1:27" ht="30.6" x14ac:dyDescent="0.3">
      <c r="A200" s="61" t="s">
        <v>613</v>
      </c>
      <c r="B200" s="43">
        <f t="shared" si="69"/>
        <v>360</v>
      </c>
      <c r="C200" s="44" t="str">
        <f t="shared" si="70"/>
        <v>Enfermedades Mundiales</v>
      </c>
      <c r="D200" s="44" t="str">
        <f t="shared" si="71"/>
        <v>Salud</v>
      </c>
      <c r="E200" s="64">
        <v>7110</v>
      </c>
      <c r="F200" s="44" t="str">
        <f t="shared" si="67"/>
        <v>Fallecidos</v>
      </c>
      <c r="G200" s="46" t="s">
        <v>408</v>
      </c>
      <c r="H200" s="60" t="s">
        <v>17</v>
      </c>
      <c r="I200" s="58" t="s">
        <v>144</v>
      </c>
      <c r="J200" s="43" t="s">
        <v>407</v>
      </c>
      <c r="K200" s="43" t="str">
        <f t="shared" si="68"/>
        <v>Activos por 1 Millón Habitantes</v>
      </c>
      <c r="L200" s="43" t="str">
        <f t="shared" si="68"/>
        <v>Periodo 2020-2021</v>
      </c>
      <c r="M200" s="43" t="str">
        <f t="shared" si="72"/>
        <v>Casos</v>
      </c>
      <c r="N200" s="49" t="str">
        <f t="shared" si="73"/>
        <v>Ministerio de Ciencias, Tecnología, Conocimiento e Innovación</v>
      </c>
      <c r="O2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Rafael</v>
      </c>
      <c r="P200" s="68"/>
      <c r="Q200" s="15" t="str">
        <f t="shared" si="74"/>
        <v>Gráfico Evolución</v>
      </c>
      <c r="R200" s="30"/>
      <c r="S2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https://analytics.zoho.com/open-view/2395394000008132313?ZOHO_CRITERIA=%22Localiza_CL_Poblacion%22.%22Codcom%22%3D7110</v>
      </c>
      <c r="T200" s="17"/>
      <c r="U200" s="31" t="str">
        <f t="shared" si="75"/>
        <v>#1774B9</v>
      </c>
      <c r="V200" s="32" t="str">
        <f>+Enfermedades_Mundiales[[#This Row],[idcoleccion]]&amp;"-"&amp;Enfermedades_Mundiales[[#This Row],[id]]</f>
        <v>360-0190</v>
      </c>
      <c r="W200" s="21">
        <f>+VLOOKUP(Enfermedades_Mundiales[[#This Row],[Filtro URL]],Estructura!$X$4:$Y$366,2,0)</f>
        <v>36307110</v>
      </c>
      <c r="X200" s="21" t="str">
        <f>+VLOOKUP(Enfermedades_Mundiales[[#This Row],[tema]],Estructura!$A$4:$C$18,3,0)</f>
        <v>T-362</v>
      </c>
      <c r="Y200" s="32" t="str">
        <f>+VLOOKUP(Enfermedades_Mundiales[[#This Row],[contenido]],Estructura!$E$4:$G$18,3,0)</f>
        <v>C-361</v>
      </c>
      <c r="Z200" s="32" t="str">
        <f>+VLOOKUP(Enfermedades_Mundiales[[#This Row],[Filtro Integrado]],Estructura!$M$4:$O$367,3,0)</f>
        <v>FI-363</v>
      </c>
      <c r="AA200" s="32" t="str">
        <f>+VLOOKUP(Enfermedades_Mundiales[[#This Row],[Muestra]],Estructura!$Q$4:$S$194,3,0)</f>
        <v>M-364</v>
      </c>
    </row>
    <row r="201" spans="1:27" ht="30.6" x14ac:dyDescent="0.3">
      <c r="A201" s="61" t="s">
        <v>614</v>
      </c>
      <c r="B201" s="43">
        <f t="shared" si="69"/>
        <v>360</v>
      </c>
      <c r="C201" s="44" t="str">
        <f t="shared" si="70"/>
        <v>Enfermedades Mundiales</v>
      </c>
      <c r="D201" s="44" t="str">
        <f t="shared" si="71"/>
        <v>Salud</v>
      </c>
      <c r="E201" s="64">
        <v>7201</v>
      </c>
      <c r="F201" s="44" t="str">
        <f t="shared" si="67"/>
        <v>Fallecidos</v>
      </c>
      <c r="G201" s="46" t="s">
        <v>408</v>
      </c>
      <c r="H201" s="60" t="s">
        <v>17</v>
      </c>
      <c r="I201" s="58" t="s">
        <v>145</v>
      </c>
      <c r="J201" s="43" t="s">
        <v>407</v>
      </c>
      <c r="K201" s="43" t="str">
        <f t="shared" si="68"/>
        <v>Activos por 1 Millón Habitantes</v>
      </c>
      <c r="L201" s="43" t="str">
        <f t="shared" si="68"/>
        <v>Periodo 2020-2021</v>
      </c>
      <c r="M201" s="43" t="str">
        <f t="shared" si="72"/>
        <v>Casos</v>
      </c>
      <c r="N201" s="49" t="str">
        <f t="shared" si="73"/>
        <v>Ministerio de Ciencias, Tecnología, Conocimiento e Innovación</v>
      </c>
      <c r="O2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Cauquenes</v>
      </c>
      <c r="P201" s="68"/>
      <c r="Q201" s="15" t="str">
        <f t="shared" si="74"/>
        <v>Gráfico Evolución</v>
      </c>
      <c r="R201" s="30"/>
      <c r="S2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https://analytics.zoho.com/open-view/2395394000008132313?ZOHO_CRITERIA=%22Localiza_CL_Poblacion%22.%22Codcom%22%3D7201</v>
      </c>
      <c r="T201" s="17"/>
      <c r="U201" s="31" t="str">
        <f t="shared" si="75"/>
        <v>#1774B9</v>
      </c>
      <c r="V201" s="32" t="str">
        <f>+Enfermedades_Mundiales[[#This Row],[idcoleccion]]&amp;"-"&amp;Enfermedades_Mundiales[[#This Row],[id]]</f>
        <v>360-0191</v>
      </c>
      <c r="W201" s="21">
        <f>+VLOOKUP(Enfermedades_Mundiales[[#This Row],[Filtro URL]],Estructura!$X$4:$Y$366,2,0)</f>
        <v>36307201</v>
      </c>
      <c r="X201" s="21" t="str">
        <f>+VLOOKUP(Enfermedades_Mundiales[[#This Row],[tema]],Estructura!$A$4:$C$18,3,0)</f>
        <v>T-362</v>
      </c>
      <c r="Y201" s="32" t="str">
        <f>+VLOOKUP(Enfermedades_Mundiales[[#This Row],[contenido]],Estructura!$E$4:$G$18,3,0)</f>
        <v>C-361</v>
      </c>
      <c r="Z201" s="32" t="str">
        <f>+VLOOKUP(Enfermedades_Mundiales[[#This Row],[Filtro Integrado]],Estructura!$M$4:$O$367,3,0)</f>
        <v>FI-363</v>
      </c>
      <c r="AA201" s="32" t="str">
        <f>+VLOOKUP(Enfermedades_Mundiales[[#This Row],[Muestra]],Estructura!$Q$4:$S$194,3,0)</f>
        <v>M-364</v>
      </c>
    </row>
    <row r="202" spans="1:27" ht="30.6" x14ac:dyDescent="0.3">
      <c r="A202" s="61" t="s">
        <v>615</v>
      </c>
      <c r="B202" s="43">
        <f t="shared" si="69"/>
        <v>360</v>
      </c>
      <c r="C202" s="44" t="str">
        <f t="shared" si="70"/>
        <v>Enfermedades Mundiales</v>
      </c>
      <c r="D202" s="44" t="str">
        <f t="shared" si="71"/>
        <v>Salud</v>
      </c>
      <c r="E202" s="64">
        <v>7202</v>
      </c>
      <c r="F202" s="44" t="str">
        <f t="shared" si="67"/>
        <v>Fallecidos</v>
      </c>
      <c r="G202" s="46" t="s">
        <v>408</v>
      </c>
      <c r="H202" s="60" t="s">
        <v>17</v>
      </c>
      <c r="I202" s="58" t="s">
        <v>146</v>
      </c>
      <c r="J202" s="43" t="s">
        <v>407</v>
      </c>
      <c r="K202" s="43" t="str">
        <f t="shared" si="68"/>
        <v>Activos por 1 Millón Habitantes</v>
      </c>
      <c r="L202" s="43" t="str">
        <f t="shared" si="68"/>
        <v>Periodo 2020-2021</v>
      </c>
      <c r="M202" s="43" t="str">
        <f t="shared" si="72"/>
        <v>Casos</v>
      </c>
      <c r="N202" s="49" t="str">
        <f t="shared" si="73"/>
        <v>Ministerio de Ciencias, Tecnología, Conocimiento e Innovación</v>
      </c>
      <c r="O2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Chanco</v>
      </c>
      <c r="P202" s="68"/>
      <c r="Q202" s="15" t="str">
        <f t="shared" si="74"/>
        <v>Gráfico Evolución</v>
      </c>
      <c r="R202" s="30"/>
      <c r="S2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https://analytics.zoho.com/open-view/2395394000008132313?ZOHO_CRITERIA=%22Localiza_CL_Poblacion%22.%22Codcom%22%3D7202</v>
      </c>
      <c r="T202" s="17"/>
      <c r="U202" s="31" t="str">
        <f t="shared" si="75"/>
        <v>#1774B9</v>
      </c>
      <c r="V202" s="32" t="str">
        <f>+Enfermedades_Mundiales[[#This Row],[idcoleccion]]&amp;"-"&amp;Enfermedades_Mundiales[[#This Row],[id]]</f>
        <v>360-0192</v>
      </c>
      <c r="W202" s="21">
        <f>+VLOOKUP(Enfermedades_Mundiales[[#This Row],[Filtro URL]],Estructura!$X$4:$Y$366,2,0)</f>
        <v>36307202</v>
      </c>
      <c r="X202" s="21" t="str">
        <f>+VLOOKUP(Enfermedades_Mundiales[[#This Row],[tema]],Estructura!$A$4:$C$18,3,0)</f>
        <v>T-362</v>
      </c>
      <c r="Y202" s="32" t="str">
        <f>+VLOOKUP(Enfermedades_Mundiales[[#This Row],[contenido]],Estructura!$E$4:$G$18,3,0)</f>
        <v>C-361</v>
      </c>
      <c r="Z202" s="32" t="str">
        <f>+VLOOKUP(Enfermedades_Mundiales[[#This Row],[Filtro Integrado]],Estructura!$M$4:$O$367,3,0)</f>
        <v>FI-363</v>
      </c>
      <c r="AA202" s="32" t="str">
        <f>+VLOOKUP(Enfermedades_Mundiales[[#This Row],[Muestra]],Estructura!$Q$4:$S$194,3,0)</f>
        <v>M-364</v>
      </c>
    </row>
    <row r="203" spans="1:27" ht="30.6" x14ac:dyDescent="0.3">
      <c r="A203" s="61" t="s">
        <v>616</v>
      </c>
      <c r="B203" s="43">
        <f t="shared" si="69"/>
        <v>360</v>
      </c>
      <c r="C203" s="44" t="str">
        <f t="shared" si="70"/>
        <v>Enfermedades Mundiales</v>
      </c>
      <c r="D203" s="44" t="str">
        <f t="shared" si="71"/>
        <v>Salud</v>
      </c>
      <c r="E203" s="64">
        <v>7203</v>
      </c>
      <c r="F203" s="44" t="str">
        <f t="shared" si="67"/>
        <v>Fallecidos</v>
      </c>
      <c r="G203" s="46" t="s">
        <v>408</v>
      </c>
      <c r="H203" s="60" t="s">
        <v>17</v>
      </c>
      <c r="I203" s="58" t="s">
        <v>147</v>
      </c>
      <c r="J203" s="43" t="s">
        <v>407</v>
      </c>
      <c r="K203" s="43" t="str">
        <f t="shared" si="68"/>
        <v>Activos por 1 Millón Habitantes</v>
      </c>
      <c r="L203" s="43" t="str">
        <f t="shared" si="68"/>
        <v>Periodo 2020-2021</v>
      </c>
      <c r="M203" s="43" t="str">
        <f t="shared" si="72"/>
        <v>Casos</v>
      </c>
      <c r="N203" s="49" t="str">
        <f t="shared" si="73"/>
        <v>Ministerio de Ciencias, Tecnología, Conocimiento e Innovación</v>
      </c>
      <c r="O2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Pelluhue</v>
      </c>
      <c r="P203" s="68"/>
      <c r="Q203" s="15" t="str">
        <f t="shared" si="74"/>
        <v>Gráfico Evolución</v>
      </c>
      <c r="R203" s="30"/>
      <c r="S2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https://analytics.zoho.com/open-view/2395394000008132313?ZOHO_CRITERIA=%22Localiza_CL_Poblacion%22.%22Codcom%22%3D7203</v>
      </c>
      <c r="T203" s="17"/>
      <c r="U203" s="31" t="str">
        <f t="shared" si="75"/>
        <v>#1774B9</v>
      </c>
      <c r="V203" s="32" t="str">
        <f>+Enfermedades_Mundiales[[#This Row],[idcoleccion]]&amp;"-"&amp;Enfermedades_Mundiales[[#This Row],[id]]</f>
        <v>360-0193</v>
      </c>
      <c r="W203" s="21">
        <f>+VLOOKUP(Enfermedades_Mundiales[[#This Row],[Filtro URL]],Estructura!$X$4:$Y$366,2,0)</f>
        <v>36307203</v>
      </c>
      <c r="X203" s="21" t="str">
        <f>+VLOOKUP(Enfermedades_Mundiales[[#This Row],[tema]],Estructura!$A$4:$C$18,3,0)</f>
        <v>T-362</v>
      </c>
      <c r="Y203" s="32" t="str">
        <f>+VLOOKUP(Enfermedades_Mundiales[[#This Row],[contenido]],Estructura!$E$4:$G$18,3,0)</f>
        <v>C-361</v>
      </c>
      <c r="Z203" s="32" t="str">
        <f>+VLOOKUP(Enfermedades_Mundiales[[#This Row],[Filtro Integrado]],Estructura!$M$4:$O$367,3,0)</f>
        <v>FI-363</v>
      </c>
      <c r="AA203" s="32" t="str">
        <f>+VLOOKUP(Enfermedades_Mundiales[[#This Row],[Muestra]],Estructura!$Q$4:$S$194,3,0)</f>
        <v>M-364</v>
      </c>
    </row>
    <row r="204" spans="1:27" ht="30.6" x14ac:dyDescent="0.3">
      <c r="A204" s="61" t="s">
        <v>617</v>
      </c>
      <c r="B204" s="43">
        <f t="shared" si="69"/>
        <v>360</v>
      </c>
      <c r="C204" s="44" t="str">
        <f t="shared" si="70"/>
        <v>Enfermedades Mundiales</v>
      </c>
      <c r="D204" s="44" t="str">
        <f t="shared" si="71"/>
        <v>Salud</v>
      </c>
      <c r="E204" s="64">
        <v>7301</v>
      </c>
      <c r="F204" s="44" t="str">
        <f t="shared" si="67"/>
        <v>Fallecidos</v>
      </c>
      <c r="G204" s="46" t="s">
        <v>408</v>
      </c>
      <c r="H204" s="60" t="s">
        <v>17</v>
      </c>
      <c r="I204" s="58" t="s">
        <v>148</v>
      </c>
      <c r="J204" s="43" t="s">
        <v>407</v>
      </c>
      <c r="K204" s="43" t="str">
        <f t="shared" si="68"/>
        <v>Activos por 1 Millón Habitantes</v>
      </c>
      <c r="L204" s="43" t="str">
        <f t="shared" si="68"/>
        <v>Periodo 2020-2021</v>
      </c>
      <c r="M204" s="43" t="str">
        <f t="shared" si="72"/>
        <v>Casos</v>
      </c>
      <c r="N204" s="49" t="str">
        <f t="shared" si="73"/>
        <v>Ministerio de Ciencias, Tecnología, Conocimiento e Innovación</v>
      </c>
      <c r="O2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Curicó</v>
      </c>
      <c r="P204" s="68"/>
      <c r="Q204" s="15" t="str">
        <f t="shared" si="74"/>
        <v>Gráfico Evolución</v>
      </c>
      <c r="R204" s="30"/>
      <c r="S2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https://analytics.zoho.com/open-view/2395394000008132313?ZOHO_CRITERIA=%22Localiza_CL_Poblacion%22.%22Codcom%22%3D7301</v>
      </c>
      <c r="T204" s="17"/>
      <c r="U204" s="31" t="str">
        <f t="shared" si="75"/>
        <v>#1774B9</v>
      </c>
      <c r="V204" s="32" t="str">
        <f>+Enfermedades_Mundiales[[#This Row],[idcoleccion]]&amp;"-"&amp;Enfermedades_Mundiales[[#This Row],[id]]</f>
        <v>360-0194</v>
      </c>
      <c r="W204" s="21">
        <f>+VLOOKUP(Enfermedades_Mundiales[[#This Row],[Filtro URL]],Estructura!$X$4:$Y$366,2,0)</f>
        <v>36307301</v>
      </c>
      <c r="X204" s="21" t="str">
        <f>+VLOOKUP(Enfermedades_Mundiales[[#This Row],[tema]],Estructura!$A$4:$C$18,3,0)</f>
        <v>T-362</v>
      </c>
      <c r="Y204" s="32" t="str">
        <f>+VLOOKUP(Enfermedades_Mundiales[[#This Row],[contenido]],Estructura!$E$4:$G$18,3,0)</f>
        <v>C-361</v>
      </c>
      <c r="Z204" s="32" t="str">
        <f>+VLOOKUP(Enfermedades_Mundiales[[#This Row],[Filtro Integrado]],Estructura!$M$4:$O$367,3,0)</f>
        <v>FI-363</v>
      </c>
      <c r="AA204" s="32" t="str">
        <f>+VLOOKUP(Enfermedades_Mundiales[[#This Row],[Muestra]],Estructura!$Q$4:$S$194,3,0)</f>
        <v>M-364</v>
      </c>
    </row>
    <row r="205" spans="1:27" ht="30.6" x14ac:dyDescent="0.3">
      <c r="A205" s="61" t="s">
        <v>618</v>
      </c>
      <c r="B205" s="43">
        <f t="shared" si="69"/>
        <v>360</v>
      </c>
      <c r="C205" s="44" t="str">
        <f t="shared" si="70"/>
        <v>Enfermedades Mundiales</v>
      </c>
      <c r="D205" s="44" t="str">
        <f t="shared" si="71"/>
        <v>Salud</v>
      </c>
      <c r="E205" s="64">
        <v>7302</v>
      </c>
      <c r="F205" s="44" t="str">
        <f t="shared" si="67"/>
        <v>Fallecidos</v>
      </c>
      <c r="G205" s="46" t="s">
        <v>408</v>
      </c>
      <c r="H205" s="60" t="s">
        <v>17</v>
      </c>
      <c r="I205" s="58" t="s">
        <v>149</v>
      </c>
      <c r="J205" s="43" t="s">
        <v>407</v>
      </c>
      <c r="K205" s="43" t="str">
        <f t="shared" si="68"/>
        <v>Activos por 1 Millón Habitantes</v>
      </c>
      <c r="L205" s="43" t="str">
        <f t="shared" si="68"/>
        <v>Periodo 2020-2021</v>
      </c>
      <c r="M205" s="43" t="str">
        <f t="shared" si="72"/>
        <v>Casos</v>
      </c>
      <c r="N205" s="49" t="str">
        <f t="shared" si="73"/>
        <v>Ministerio de Ciencias, Tecnología, Conocimiento e Innovación</v>
      </c>
      <c r="O2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Hualañé</v>
      </c>
      <c r="P205" s="68"/>
      <c r="Q205" s="15" t="str">
        <f t="shared" si="74"/>
        <v>Gráfico Evolución</v>
      </c>
      <c r="R205" s="30"/>
      <c r="S2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https://analytics.zoho.com/open-view/2395394000008132313?ZOHO_CRITERIA=%22Localiza_CL_Poblacion%22.%22Codcom%22%3D7302</v>
      </c>
      <c r="T205" s="17"/>
      <c r="U205" s="31" t="str">
        <f t="shared" si="75"/>
        <v>#1774B9</v>
      </c>
      <c r="V205" s="32" t="str">
        <f>+Enfermedades_Mundiales[[#This Row],[idcoleccion]]&amp;"-"&amp;Enfermedades_Mundiales[[#This Row],[id]]</f>
        <v>360-0195</v>
      </c>
      <c r="W205" s="21">
        <f>+VLOOKUP(Enfermedades_Mundiales[[#This Row],[Filtro URL]],Estructura!$X$4:$Y$366,2,0)</f>
        <v>36307302</v>
      </c>
      <c r="X205" s="21" t="str">
        <f>+VLOOKUP(Enfermedades_Mundiales[[#This Row],[tema]],Estructura!$A$4:$C$18,3,0)</f>
        <v>T-362</v>
      </c>
      <c r="Y205" s="32" t="str">
        <f>+VLOOKUP(Enfermedades_Mundiales[[#This Row],[contenido]],Estructura!$E$4:$G$18,3,0)</f>
        <v>C-361</v>
      </c>
      <c r="Z205" s="32" t="str">
        <f>+VLOOKUP(Enfermedades_Mundiales[[#This Row],[Filtro Integrado]],Estructura!$M$4:$O$367,3,0)</f>
        <v>FI-363</v>
      </c>
      <c r="AA205" s="32" t="str">
        <f>+VLOOKUP(Enfermedades_Mundiales[[#This Row],[Muestra]],Estructura!$Q$4:$S$194,3,0)</f>
        <v>M-364</v>
      </c>
    </row>
    <row r="206" spans="1:27" ht="30.6" x14ac:dyDescent="0.3">
      <c r="A206" s="61" t="s">
        <v>619</v>
      </c>
      <c r="B206" s="43">
        <f t="shared" si="69"/>
        <v>360</v>
      </c>
      <c r="C206" s="44" t="str">
        <f t="shared" si="70"/>
        <v>Enfermedades Mundiales</v>
      </c>
      <c r="D206" s="44" t="str">
        <f t="shared" si="71"/>
        <v>Salud</v>
      </c>
      <c r="E206" s="64">
        <v>7303</v>
      </c>
      <c r="F206" s="44" t="str">
        <f t="shared" si="67"/>
        <v>Fallecidos</v>
      </c>
      <c r="G206" s="46" t="s">
        <v>408</v>
      </c>
      <c r="H206" s="60" t="s">
        <v>17</v>
      </c>
      <c r="I206" s="58" t="s">
        <v>150</v>
      </c>
      <c r="J206" s="43" t="s">
        <v>407</v>
      </c>
      <c r="K206" s="43" t="str">
        <f t="shared" si="68"/>
        <v>Activos por 1 Millón Habitantes</v>
      </c>
      <c r="L206" s="43" t="str">
        <f t="shared" si="68"/>
        <v>Periodo 2020-2021</v>
      </c>
      <c r="M206" s="43" t="str">
        <f t="shared" si="72"/>
        <v>Casos</v>
      </c>
      <c r="N206" s="49" t="str">
        <f t="shared" si="73"/>
        <v>Ministerio de Ciencias, Tecnología, Conocimiento e Innovación</v>
      </c>
      <c r="O2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Licantén</v>
      </c>
      <c r="P206" s="68"/>
      <c r="Q206" s="15" t="str">
        <f t="shared" si="74"/>
        <v>Gráfico Evolución</v>
      </c>
      <c r="R206" s="30"/>
      <c r="S2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https://analytics.zoho.com/open-view/2395394000008132313?ZOHO_CRITERIA=%22Localiza_CL_Poblacion%22.%22Codcom%22%3D7303</v>
      </c>
      <c r="T206" s="17"/>
      <c r="U206" s="31" t="str">
        <f t="shared" si="75"/>
        <v>#1774B9</v>
      </c>
      <c r="V206" s="32" t="str">
        <f>+Enfermedades_Mundiales[[#This Row],[idcoleccion]]&amp;"-"&amp;Enfermedades_Mundiales[[#This Row],[id]]</f>
        <v>360-0196</v>
      </c>
      <c r="W206" s="21">
        <f>+VLOOKUP(Enfermedades_Mundiales[[#This Row],[Filtro URL]],Estructura!$X$4:$Y$366,2,0)</f>
        <v>36307303</v>
      </c>
      <c r="X206" s="21" t="str">
        <f>+VLOOKUP(Enfermedades_Mundiales[[#This Row],[tema]],Estructura!$A$4:$C$18,3,0)</f>
        <v>T-362</v>
      </c>
      <c r="Y206" s="32" t="str">
        <f>+VLOOKUP(Enfermedades_Mundiales[[#This Row],[contenido]],Estructura!$E$4:$G$18,3,0)</f>
        <v>C-361</v>
      </c>
      <c r="Z206" s="32" t="str">
        <f>+VLOOKUP(Enfermedades_Mundiales[[#This Row],[Filtro Integrado]],Estructura!$M$4:$O$367,3,0)</f>
        <v>FI-363</v>
      </c>
      <c r="AA206" s="32" t="str">
        <f>+VLOOKUP(Enfermedades_Mundiales[[#This Row],[Muestra]],Estructura!$Q$4:$S$194,3,0)</f>
        <v>M-364</v>
      </c>
    </row>
    <row r="207" spans="1:27" ht="30.6" x14ac:dyDescent="0.3">
      <c r="A207" s="61" t="s">
        <v>620</v>
      </c>
      <c r="B207" s="43">
        <f t="shared" si="69"/>
        <v>360</v>
      </c>
      <c r="C207" s="44" t="str">
        <f t="shared" si="70"/>
        <v>Enfermedades Mundiales</v>
      </c>
      <c r="D207" s="44" t="str">
        <f t="shared" si="71"/>
        <v>Salud</v>
      </c>
      <c r="E207" s="64">
        <v>7304</v>
      </c>
      <c r="F207" s="44" t="str">
        <f t="shared" si="67"/>
        <v>Fallecidos</v>
      </c>
      <c r="G207" s="46" t="s">
        <v>408</v>
      </c>
      <c r="H207" s="60" t="s">
        <v>17</v>
      </c>
      <c r="I207" s="58" t="s">
        <v>151</v>
      </c>
      <c r="J207" s="43" t="s">
        <v>407</v>
      </c>
      <c r="K207" s="43" t="str">
        <f t="shared" si="68"/>
        <v>Activos por 1 Millón Habitantes</v>
      </c>
      <c r="L207" s="43" t="str">
        <f t="shared" si="68"/>
        <v>Periodo 2020-2021</v>
      </c>
      <c r="M207" s="43" t="str">
        <f t="shared" si="72"/>
        <v>Casos</v>
      </c>
      <c r="N207" s="49" t="str">
        <f t="shared" si="73"/>
        <v>Ministerio de Ciencias, Tecnología, Conocimiento e Innovación</v>
      </c>
      <c r="O2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Molina</v>
      </c>
      <c r="P207" s="68"/>
      <c r="Q207" s="15" t="str">
        <f t="shared" si="74"/>
        <v>Gráfico Evolución</v>
      </c>
      <c r="R207" s="30"/>
      <c r="S2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https://analytics.zoho.com/open-view/2395394000008132313?ZOHO_CRITERIA=%22Localiza_CL_Poblacion%22.%22Codcom%22%3D7304</v>
      </c>
      <c r="T207" s="17"/>
      <c r="U207" s="31" t="str">
        <f t="shared" si="75"/>
        <v>#1774B9</v>
      </c>
      <c r="V207" s="32" t="str">
        <f>+Enfermedades_Mundiales[[#This Row],[idcoleccion]]&amp;"-"&amp;Enfermedades_Mundiales[[#This Row],[id]]</f>
        <v>360-0197</v>
      </c>
      <c r="W207" s="21">
        <f>+VLOOKUP(Enfermedades_Mundiales[[#This Row],[Filtro URL]],Estructura!$X$4:$Y$366,2,0)</f>
        <v>36307304</v>
      </c>
      <c r="X207" s="21" t="str">
        <f>+VLOOKUP(Enfermedades_Mundiales[[#This Row],[tema]],Estructura!$A$4:$C$18,3,0)</f>
        <v>T-362</v>
      </c>
      <c r="Y207" s="32" t="str">
        <f>+VLOOKUP(Enfermedades_Mundiales[[#This Row],[contenido]],Estructura!$E$4:$G$18,3,0)</f>
        <v>C-361</v>
      </c>
      <c r="Z207" s="32" t="str">
        <f>+VLOOKUP(Enfermedades_Mundiales[[#This Row],[Filtro Integrado]],Estructura!$M$4:$O$367,3,0)</f>
        <v>FI-363</v>
      </c>
      <c r="AA207" s="32" t="str">
        <f>+VLOOKUP(Enfermedades_Mundiales[[#This Row],[Muestra]],Estructura!$Q$4:$S$194,3,0)</f>
        <v>M-364</v>
      </c>
    </row>
    <row r="208" spans="1:27" ht="30.6" x14ac:dyDescent="0.3">
      <c r="A208" s="61" t="s">
        <v>621</v>
      </c>
      <c r="B208" s="43">
        <f t="shared" si="69"/>
        <v>360</v>
      </c>
      <c r="C208" s="44" t="str">
        <f t="shared" si="70"/>
        <v>Enfermedades Mundiales</v>
      </c>
      <c r="D208" s="44" t="str">
        <f t="shared" si="71"/>
        <v>Salud</v>
      </c>
      <c r="E208" s="64">
        <v>7305</v>
      </c>
      <c r="F208" s="44" t="str">
        <f t="shared" ref="F208:F271" si="76">+F207</f>
        <v>Fallecidos</v>
      </c>
      <c r="G208" s="46" t="s">
        <v>408</v>
      </c>
      <c r="H208" s="60" t="s">
        <v>17</v>
      </c>
      <c r="I208" s="58" t="s">
        <v>152</v>
      </c>
      <c r="J208" s="43" t="s">
        <v>407</v>
      </c>
      <c r="K208" s="43" t="str">
        <f t="shared" ref="K208:L271" si="77">+K207</f>
        <v>Activos por 1 Millón Habitantes</v>
      </c>
      <c r="L208" s="43" t="str">
        <f t="shared" si="77"/>
        <v>Periodo 2020-2021</v>
      </c>
      <c r="M208" s="43" t="str">
        <f t="shared" si="72"/>
        <v>Casos</v>
      </c>
      <c r="N208" s="49" t="str">
        <f t="shared" si="73"/>
        <v>Ministerio de Ciencias, Tecnología, Conocimiento e Innovación</v>
      </c>
      <c r="O2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Rauco</v>
      </c>
      <c r="P208" s="68"/>
      <c r="Q208" s="15" t="str">
        <f t="shared" si="74"/>
        <v>Gráfico Evolución</v>
      </c>
      <c r="R208" s="30"/>
      <c r="S2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https://analytics.zoho.com/open-view/2395394000008132313?ZOHO_CRITERIA=%22Localiza_CL_Poblacion%22.%22Codcom%22%3D7305</v>
      </c>
      <c r="T208" s="17"/>
      <c r="U208" s="31" t="str">
        <f t="shared" si="75"/>
        <v>#1774B9</v>
      </c>
      <c r="V208" s="32" t="str">
        <f>+Enfermedades_Mundiales[[#This Row],[idcoleccion]]&amp;"-"&amp;Enfermedades_Mundiales[[#This Row],[id]]</f>
        <v>360-0198</v>
      </c>
      <c r="W208" s="21">
        <f>+VLOOKUP(Enfermedades_Mundiales[[#This Row],[Filtro URL]],Estructura!$X$4:$Y$366,2,0)</f>
        <v>36307305</v>
      </c>
      <c r="X208" s="21" t="str">
        <f>+VLOOKUP(Enfermedades_Mundiales[[#This Row],[tema]],Estructura!$A$4:$C$18,3,0)</f>
        <v>T-362</v>
      </c>
      <c r="Y208" s="32" t="str">
        <f>+VLOOKUP(Enfermedades_Mundiales[[#This Row],[contenido]],Estructura!$E$4:$G$18,3,0)</f>
        <v>C-361</v>
      </c>
      <c r="Z208" s="32" t="str">
        <f>+VLOOKUP(Enfermedades_Mundiales[[#This Row],[Filtro Integrado]],Estructura!$M$4:$O$367,3,0)</f>
        <v>FI-363</v>
      </c>
      <c r="AA208" s="32" t="str">
        <f>+VLOOKUP(Enfermedades_Mundiales[[#This Row],[Muestra]],Estructura!$Q$4:$S$194,3,0)</f>
        <v>M-364</v>
      </c>
    </row>
    <row r="209" spans="1:27" ht="30.6" x14ac:dyDescent="0.3">
      <c r="A209" s="61" t="s">
        <v>622</v>
      </c>
      <c r="B209" s="43">
        <f t="shared" si="69"/>
        <v>360</v>
      </c>
      <c r="C209" s="44" t="str">
        <f t="shared" si="70"/>
        <v>Enfermedades Mundiales</v>
      </c>
      <c r="D209" s="44" t="str">
        <f t="shared" si="71"/>
        <v>Salud</v>
      </c>
      <c r="E209" s="64">
        <v>7306</v>
      </c>
      <c r="F209" s="44" t="str">
        <f t="shared" si="76"/>
        <v>Fallecidos</v>
      </c>
      <c r="G209" s="46" t="s">
        <v>408</v>
      </c>
      <c r="H209" s="60" t="s">
        <v>17</v>
      </c>
      <c r="I209" s="58" t="s">
        <v>153</v>
      </c>
      <c r="J209" s="43" t="s">
        <v>407</v>
      </c>
      <c r="K209" s="43" t="str">
        <f t="shared" si="77"/>
        <v>Activos por 1 Millón Habitantes</v>
      </c>
      <c r="L209" s="43" t="str">
        <f t="shared" si="77"/>
        <v>Periodo 2020-2021</v>
      </c>
      <c r="M209" s="43" t="str">
        <f t="shared" si="72"/>
        <v>Casos</v>
      </c>
      <c r="N209" s="49" t="str">
        <f t="shared" si="73"/>
        <v>Ministerio de Ciencias, Tecnología, Conocimiento e Innovación</v>
      </c>
      <c r="O2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Romeral</v>
      </c>
      <c r="P209" s="68"/>
      <c r="Q209" s="15" t="str">
        <f t="shared" si="74"/>
        <v>Gráfico Evolución</v>
      </c>
      <c r="R209" s="30"/>
      <c r="S2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https://analytics.zoho.com/open-view/2395394000008132313?ZOHO_CRITERIA=%22Localiza_CL_Poblacion%22.%22Codcom%22%3D7306</v>
      </c>
      <c r="T209" s="17"/>
      <c r="U209" s="31" t="str">
        <f t="shared" si="75"/>
        <v>#1774B9</v>
      </c>
      <c r="V209" s="32" t="str">
        <f>+Enfermedades_Mundiales[[#This Row],[idcoleccion]]&amp;"-"&amp;Enfermedades_Mundiales[[#This Row],[id]]</f>
        <v>360-0199</v>
      </c>
      <c r="W209" s="21">
        <f>+VLOOKUP(Enfermedades_Mundiales[[#This Row],[Filtro URL]],Estructura!$X$4:$Y$366,2,0)</f>
        <v>36307306</v>
      </c>
      <c r="X209" s="21" t="str">
        <f>+VLOOKUP(Enfermedades_Mundiales[[#This Row],[tema]],Estructura!$A$4:$C$18,3,0)</f>
        <v>T-362</v>
      </c>
      <c r="Y209" s="32" t="str">
        <f>+VLOOKUP(Enfermedades_Mundiales[[#This Row],[contenido]],Estructura!$E$4:$G$18,3,0)</f>
        <v>C-361</v>
      </c>
      <c r="Z209" s="32" t="str">
        <f>+VLOOKUP(Enfermedades_Mundiales[[#This Row],[Filtro Integrado]],Estructura!$M$4:$O$367,3,0)</f>
        <v>FI-363</v>
      </c>
      <c r="AA209" s="32" t="str">
        <f>+VLOOKUP(Enfermedades_Mundiales[[#This Row],[Muestra]],Estructura!$Q$4:$S$194,3,0)</f>
        <v>M-364</v>
      </c>
    </row>
    <row r="210" spans="1:27" ht="30.6" x14ac:dyDescent="0.3">
      <c r="A210" s="61" t="s">
        <v>623</v>
      </c>
      <c r="B210" s="43">
        <f t="shared" ref="B210:B273" si="78">+B209</f>
        <v>360</v>
      </c>
      <c r="C210" s="44" t="str">
        <f t="shared" ref="C210:C273" si="79">+C209</f>
        <v>Enfermedades Mundiales</v>
      </c>
      <c r="D210" s="44" t="str">
        <f t="shared" ref="D210:D273" si="80">+D209</f>
        <v>Salud</v>
      </c>
      <c r="E210" s="64">
        <v>7307</v>
      </c>
      <c r="F210" s="44" t="str">
        <f t="shared" si="76"/>
        <v>Fallecidos</v>
      </c>
      <c r="G210" s="46" t="s">
        <v>408</v>
      </c>
      <c r="H210" s="60" t="s">
        <v>17</v>
      </c>
      <c r="I210" s="58" t="s">
        <v>154</v>
      </c>
      <c r="J210" s="43" t="s">
        <v>407</v>
      </c>
      <c r="K210" s="43" t="str">
        <f t="shared" si="77"/>
        <v>Activos por 1 Millón Habitantes</v>
      </c>
      <c r="L210" s="43" t="str">
        <f t="shared" si="77"/>
        <v>Periodo 2020-2021</v>
      </c>
      <c r="M210" s="43" t="str">
        <f t="shared" ref="M210:M273" si="81">+M209</f>
        <v>Casos</v>
      </c>
      <c r="N210" s="49" t="str">
        <f t="shared" ref="N210:N273" si="82">+N209</f>
        <v>Ministerio de Ciencias, Tecnología, Conocimiento e Innovación</v>
      </c>
      <c r="O2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Sagrada Familia</v>
      </c>
      <c r="P210" s="68"/>
      <c r="Q210" s="15" t="str">
        <f t="shared" ref="Q210:Q273" si="83">+Q209</f>
        <v>Gráfico Evolución</v>
      </c>
      <c r="R210" s="30"/>
      <c r="S2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https://analytics.zoho.com/open-view/2395394000008132313?ZOHO_CRITERIA=%22Localiza_CL_Poblacion%22.%22Codcom%22%3D7307</v>
      </c>
      <c r="T210" s="17"/>
      <c r="U210" s="31" t="str">
        <f t="shared" ref="U210:U273" si="84">+U209</f>
        <v>#1774B9</v>
      </c>
      <c r="V210" s="32" t="str">
        <f>+Enfermedades_Mundiales[[#This Row],[idcoleccion]]&amp;"-"&amp;Enfermedades_Mundiales[[#This Row],[id]]</f>
        <v>360-0200</v>
      </c>
      <c r="W210" s="21">
        <f>+VLOOKUP(Enfermedades_Mundiales[[#This Row],[Filtro URL]],Estructura!$X$4:$Y$366,2,0)</f>
        <v>36307307</v>
      </c>
      <c r="X210" s="21" t="str">
        <f>+VLOOKUP(Enfermedades_Mundiales[[#This Row],[tema]],Estructura!$A$4:$C$18,3,0)</f>
        <v>T-362</v>
      </c>
      <c r="Y210" s="32" t="str">
        <f>+VLOOKUP(Enfermedades_Mundiales[[#This Row],[contenido]],Estructura!$E$4:$G$18,3,0)</f>
        <v>C-361</v>
      </c>
      <c r="Z210" s="32" t="str">
        <f>+VLOOKUP(Enfermedades_Mundiales[[#This Row],[Filtro Integrado]],Estructura!$M$4:$O$367,3,0)</f>
        <v>FI-363</v>
      </c>
      <c r="AA210" s="32" t="str">
        <f>+VLOOKUP(Enfermedades_Mundiales[[#This Row],[Muestra]],Estructura!$Q$4:$S$194,3,0)</f>
        <v>M-364</v>
      </c>
    </row>
    <row r="211" spans="1:27" ht="30.6" x14ac:dyDescent="0.3">
      <c r="A211" s="61" t="s">
        <v>624</v>
      </c>
      <c r="B211" s="43">
        <f t="shared" si="78"/>
        <v>360</v>
      </c>
      <c r="C211" s="44" t="str">
        <f t="shared" si="79"/>
        <v>Enfermedades Mundiales</v>
      </c>
      <c r="D211" s="44" t="str">
        <f t="shared" si="80"/>
        <v>Salud</v>
      </c>
      <c r="E211" s="64">
        <v>7308</v>
      </c>
      <c r="F211" s="44" t="str">
        <f t="shared" si="76"/>
        <v>Fallecidos</v>
      </c>
      <c r="G211" s="46" t="s">
        <v>408</v>
      </c>
      <c r="H211" s="60" t="s">
        <v>17</v>
      </c>
      <c r="I211" s="58" t="s">
        <v>155</v>
      </c>
      <c r="J211" s="43" t="s">
        <v>407</v>
      </c>
      <c r="K211" s="43" t="str">
        <f t="shared" si="77"/>
        <v>Activos por 1 Millón Habitantes</v>
      </c>
      <c r="L211" s="43" t="str">
        <f t="shared" si="77"/>
        <v>Periodo 2020-2021</v>
      </c>
      <c r="M211" s="43" t="str">
        <f t="shared" si="81"/>
        <v>Casos</v>
      </c>
      <c r="N211" s="49" t="str">
        <f t="shared" si="82"/>
        <v>Ministerio de Ciencias, Tecnología, Conocimiento e Innovación</v>
      </c>
      <c r="O2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Teno</v>
      </c>
      <c r="P211" s="68"/>
      <c r="Q211" s="15" t="str">
        <f t="shared" si="83"/>
        <v>Gráfico Evolución</v>
      </c>
      <c r="R211" s="30"/>
      <c r="S2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https://analytics.zoho.com/open-view/2395394000008132313?ZOHO_CRITERIA=%22Localiza_CL_Poblacion%22.%22Codcom%22%3D7308</v>
      </c>
      <c r="T211" s="17"/>
      <c r="U211" s="31" t="str">
        <f t="shared" si="84"/>
        <v>#1774B9</v>
      </c>
      <c r="V211" s="32" t="str">
        <f>+Enfermedades_Mundiales[[#This Row],[idcoleccion]]&amp;"-"&amp;Enfermedades_Mundiales[[#This Row],[id]]</f>
        <v>360-0201</v>
      </c>
      <c r="W211" s="21">
        <f>+VLOOKUP(Enfermedades_Mundiales[[#This Row],[Filtro URL]],Estructura!$X$4:$Y$366,2,0)</f>
        <v>36307308</v>
      </c>
      <c r="X211" s="21" t="str">
        <f>+VLOOKUP(Enfermedades_Mundiales[[#This Row],[tema]],Estructura!$A$4:$C$18,3,0)</f>
        <v>T-362</v>
      </c>
      <c r="Y211" s="32" t="str">
        <f>+VLOOKUP(Enfermedades_Mundiales[[#This Row],[contenido]],Estructura!$E$4:$G$18,3,0)</f>
        <v>C-361</v>
      </c>
      <c r="Z211" s="32" t="str">
        <f>+VLOOKUP(Enfermedades_Mundiales[[#This Row],[Filtro Integrado]],Estructura!$M$4:$O$367,3,0)</f>
        <v>FI-363</v>
      </c>
      <c r="AA211" s="32" t="str">
        <f>+VLOOKUP(Enfermedades_Mundiales[[#This Row],[Muestra]],Estructura!$Q$4:$S$194,3,0)</f>
        <v>M-364</v>
      </c>
    </row>
    <row r="212" spans="1:27" ht="30.6" x14ac:dyDescent="0.3">
      <c r="A212" s="61" t="s">
        <v>625</v>
      </c>
      <c r="B212" s="43">
        <f t="shared" si="78"/>
        <v>360</v>
      </c>
      <c r="C212" s="44" t="str">
        <f t="shared" si="79"/>
        <v>Enfermedades Mundiales</v>
      </c>
      <c r="D212" s="44" t="str">
        <f t="shared" si="80"/>
        <v>Salud</v>
      </c>
      <c r="E212" s="64">
        <v>7309</v>
      </c>
      <c r="F212" s="44" t="str">
        <f t="shared" si="76"/>
        <v>Fallecidos</v>
      </c>
      <c r="G212" s="46" t="s">
        <v>408</v>
      </c>
      <c r="H212" s="60" t="s">
        <v>17</v>
      </c>
      <c r="I212" s="58" t="s">
        <v>156</v>
      </c>
      <c r="J212" s="43" t="s">
        <v>407</v>
      </c>
      <c r="K212" s="43" t="str">
        <f t="shared" si="77"/>
        <v>Activos por 1 Millón Habitantes</v>
      </c>
      <c r="L212" s="43" t="str">
        <f t="shared" si="77"/>
        <v>Periodo 2020-2021</v>
      </c>
      <c r="M212" s="43" t="str">
        <f t="shared" si="81"/>
        <v>Casos</v>
      </c>
      <c r="N212" s="49" t="str">
        <f t="shared" si="82"/>
        <v>Ministerio de Ciencias, Tecnología, Conocimiento e Innovación</v>
      </c>
      <c r="O2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Vichuquén</v>
      </c>
      <c r="P212" s="68"/>
      <c r="Q212" s="15" t="str">
        <f t="shared" si="83"/>
        <v>Gráfico Evolución</v>
      </c>
      <c r="R212" s="30"/>
      <c r="S2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https://analytics.zoho.com/open-view/2395394000008132313?ZOHO_CRITERIA=%22Localiza_CL_Poblacion%22.%22Codcom%22%3D7309</v>
      </c>
      <c r="T212" s="17"/>
      <c r="U212" s="31" t="str">
        <f t="shared" si="84"/>
        <v>#1774B9</v>
      </c>
      <c r="V212" s="32" t="str">
        <f>+Enfermedades_Mundiales[[#This Row],[idcoleccion]]&amp;"-"&amp;Enfermedades_Mundiales[[#This Row],[id]]</f>
        <v>360-0202</v>
      </c>
      <c r="W212" s="21">
        <f>+VLOOKUP(Enfermedades_Mundiales[[#This Row],[Filtro URL]],Estructura!$X$4:$Y$366,2,0)</f>
        <v>36307309</v>
      </c>
      <c r="X212" s="21" t="str">
        <f>+VLOOKUP(Enfermedades_Mundiales[[#This Row],[tema]],Estructura!$A$4:$C$18,3,0)</f>
        <v>T-362</v>
      </c>
      <c r="Y212" s="32" t="str">
        <f>+VLOOKUP(Enfermedades_Mundiales[[#This Row],[contenido]],Estructura!$E$4:$G$18,3,0)</f>
        <v>C-361</v>
      </c>
      <c r="Z212" s="32" t="str">
        <f>+VLOOKUP(Enfermedades_Mundiales[[#This Row],[Filtro Integrado]],Estructura!$M$4:$O$367,3,0)</f>
        <v>FI-363</v>
      </c>
      <c r="AA212" s="32" t="str">
        <f>+VLOOKUP(Enfermedades_Mundiales[[#This Row],[Muestra]],Estructura!$Q$4:$S$194,3,0)</f>
        <v>M-364</v>
      </c>
    </row>
    <row r="213" spans="1:27" ht="30.6" x14ac:dyDescent="0.3">
      <c r="A213" s="61" t="s">
        <v>626</v>
      </c>
      <c r="B213" s="43">
        <f t="shared" si="78"/>
        <v>360</v>
      </c>
      <c r="C213" s="44" t="str">
        <f t="shared" si="79"/>
        <v>Enfermedades Mundiales</v>
      </c>
      <c r="D213" s="44" t="str">
        <f t="shared" si="80"/>
        <v>Salud</v>
      </c>
      <c r="E213" s="64">
        <v>7401</v>
      </c>
      <c r="F213" s="44" t="str">
        <f t="shared" si="76"/>
        <v>Fallecidos</v>
      </c>
      <c r="G213" s="46" t="s">
        <v>408</v>
      </c>
      <c r="H213" s="60" t="s">
        <v>17</v>
      </c>
      <c r="I213" s="58" t="s">
        <v>157</v>
      </c>
      <c r="J213" s="43" t="s">
        <v>407</v>
      </c>
      <c r="K213" s="43" t="str">
        <f t="shared" si="77"/>
        <v>Activos por 1 Millón Habitantes</v>
      </c>
      <c r="L213" s="43" t="str">
        <f t="shared" si="77"/>
        <v>Periodo 2020-2021</v>
      </c>
      <c r="M213" s="43" t="str">
        <f t="shared" si="81"/>
        <v>Casos</v>
      </c>
      <c r="N213" s="49" t="str">
        <f t="shared" si="82"/>
        <v>Ministerio de Ciencias, Tecnología, Conocimiento e Innovación</v>
      </c>
      <c r="O2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Linares</v>
      </c>
      <c r="P213" s="68"/>
      <c r="Q213" s="15" t="str">
        <f t="shared" si="83"/>
        <v>Gráfico Evolución</v>
      </c>
      <c r="R213" s="30"/>
      <c r="S2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https://analytics.zoho.com/open-view/2395394000008132313?ZOHO_CRITERIA=%22Localiza_CL_Poblacion%22.%22Codcom%22%3D7401</v>
      </c>
      <c r="T213" s="17"/>
      <c r="U213" s="31" t="str">
        <f t="shared" si="84"/>
        <v>#1774B9</v>
      </c>
      <c r="V213" s="32" t="str">
        <f>+Enfermedades_Mundiales[[#This Row],[idcoleccion]]&amp;"-"&amp;Enfermedades_Mundiales[[#This Row],[id]]</f>
        <v>360-0203</v>
      </c>
      <c r="W213" s="21">
        <f>+VLOOKUP(Enfermedades_Mundiales[[#This Row],[Filtro URL]],Estructura!$X$4:$Y$366,2,0)</f>
        <v>36307401</v>
      </c>
      <c r="X213" s="21" t="str">
        <f>+VLOOKUP(Enfermedades_Mundiales[[#This Row],[tema]],Estructura!$A$4:$C$18,3,0)</f>
        <v>T-362</v>
      </c>
      <c r="Y213" s="32" t="str">
        <f>+VLOOKUP(Enfermedades_Mundiales[[#This Row],[contenido]],Estructura!$E$4:$G$18,3,0)</f>
        <v>C-361</v>
      </c>
      <c r="Z213" s="32" t="str">
        <f>+VLOOKUP(Enfermedades_Mundiales[[#This Row],[Filtro Integrado]],Estructura!$M$4:$O$367,3,0)</f>
        <v>FI-363</v>
      </c>
      <c r="AA213" s="32" t="str">
        <f>+VLOOKUP(Enfermedades_Mundiales[[#This Row],[Muestra]],Estructura!$Q$4:$S$194,3,0)</f>
        <v>M-364</v>
      </c>
    </row>
    <row r="214" spans="1:27" ht="30.6" x14ac:dyDescent="0.3">
      <c r="A214" s="61" t="s">
        <v>627</v>
      </c>
      <c r="B214" s="43">
        <f t="shared" si="78"/>
        <v>360</v>
      </c>
      <c r="C214" s="44" t="str">
        <f t="shared" si="79"/>
        <v>Enfermedades Mundiales</v>
      </c>
      <c r="D214" s="44" t="str">
        <f t="shared" si="80"/>
        <v>Salud</v>
      </c>
      <c r="E214" s="64">
        <v>7402</v>
      </c>
      <c r="F214" s="44" t="str">
        <f t="shared" si="76"/>
        <v>Fallecidos</v>
      </c>
      <c r="G214" s="46" t="s">
        <v>408</v>
      </c>
      <c r="H214" s="60" t="s">
        <v>17</v>
      </c>
      <c r="I214" s="58" t="s">
        <v>158</v>
      </c>
      <c r="J214" s="43" t="s">
        <v>407</v>
      </c>
      <c r="K214" s="43" t="str">
        <f t="shared" si="77"/>
        <v>Activos por 1 Millón Habitantes</v>
      </c>
      <c r="L214" s="43" t="str">
        <f t="shared" si="77"/>
        <v>Periodo 2020-2021</v>
      </c>
      <c r="M214" s="43" t="str">
        <f t="shared" si="81"/>
        <v>Casos</v>
      </c>
      <c r="N214" s="49" t="str">
        <f t="shared" si="82"/>
        <v>Ministerio de Ciencias, Tecnología, Conocimiento e Innovación</v>
      </c>
      <c r="O2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Colbún</v>
      </c>
      <c r="P214" s="68"/>
      <c r="Q214" s="15" t="str">
        <f t="shared" si="83"/>
        <v>Gráfico Evolución</v>
      </c>
      <c r="R214" s="30"/>
      <c r="S2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https://analytics.zoho.com/open-view/2395394000008132313?ZOHO_CRITERIA=%22Localiza_CL_Poblacion%22.%22Codcom%22%3D7402</v>
      </c>
      <c r="T214" s="17"/>
      <c r="U214" s="31" t="str">
        <f t="shared" si="84"/>
        <v>#1774B9</v>
      </c>
      <c r="V214" s="32" t="str">
        <f>+Enfermedades_Mundiales[[#This Row],[idcoleccion]]&amp;"-"&amp;Enfermedades_Mundiales[[#This Row],[id]]</f>
        <v>360-0204</v>
      </c>
      <c r="W214" s="21">
        <f>+VLOOKUP(Enfermedades_Mundiales[[#This Row],[Filtro URL]],Estructura!$X$4:$Y$366,2,0)</f>
        <v>36307402</v>
      </c>
      <c r="X214" s="21" t="str">
        <f>+VLOOKUP(Enfermedades_Mundiales[[#This Row],[tema]],Estructura!$A$4:$C$18,3,0)</f>
        <v>T-362</v>
      </c>
      <c r="Y214" s="32" t="str">
        <f>+VLOOKUP(Enfermedades_Mundiales[[#This Row],[contenido]],Estructura!$E$4:$G$18,3,0)</f>
        <v>C-361</v>
      </c>
      <c r="Z214" s="32" t="str">
        <f>+VLOOKUP(Enfermedades_Mundiales[[#This Row],[Filtro Integrado]],Estructura!$M$4:$O$367,3,0)</f>
        <v>FI-363</v>
      </c>
      <c r="AA214" s="32" t="str">
        <f>+VLOOKUP(Enfermedades_Mundiales[[#This Row],[Muestra]],Estructura!$Q$4:$S$194,3,0)</f>
        <v>M-364</v>
      </c>
    </row>
    <row r="215" spans="1:27" ht="30.6" x14ac:dyDescent="0.3">
      <c r="A215" s="61" t="s">
        <v>628</v>
      </c>
      <c r="B215" s="43">
        <f t="shared" si="78"/>
        <v>360</v>
      </c>
      <c r="C215" s="44" t="str">
        <f t="shared" si="79"/>
        <v>Enfermedades Mundiales</v>
      </c>
      <c r="D215" s="44" t="str">
        <f t="shared" si="80"/>
        <v>Salud</v>
      </c>
      <c r="E215" s="64">
        <v>7403</v>
      </c>
      <c r="F215" s="44" t="str">
        <f t="shared" si="76"/>
        <v>Fallecidos</v>
      </c>
      <c r="G215" s="46" t="s">
        <v>408</v>
      </c>
      <c r="H215" s="60" t="s">
        <v>17</v>
      </c>
      <c r="I215" s="58" t="s">
        <v>159</v>
      </c>
      <c r="J215" s="43" t="s">
        <v>407</v>
      </c>
      <c r="K215" s="43" t="str">
        <f t="shared" si="77"/>
        <v>Activos por 1 Millón Habitantes</v>
      </c>
      <c r="L215" s="43" t="str">
        <f t="shared" si="77"/>
        <v>Periodo 2020-2021</v>
      </c>
      <c r="M215" s="43" t="str">
        <f t="shared" si="81"/>
        <v>Casos</v>
      </c>
      <c r="N215" s="49" t="str">
        <f t="shared" si="82"/>
        <v>Ministerio de Ciencias, Tecnología, Conocimiento e Innovación</v>
      </c>
      <c r="O2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Longaví</v>
      </c>
      <c r="P215" s="68"/>
      <c r="Q215" s="15" t="str">
        <f t="shared" si="83"/>
        <v>Gráfico Evolución</v>
      </c>
      <c r="R215" s="30"/>
      <c r="S2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https://analytics.zoho.com/open-view/2395394000008132313?ZOHO_CRITERIA=%22Localiza_CL_Poblacion%22.%22Codcom%22%3D7403</v>
      </c>
      <c r="T215" s="17"/>
      <c r="U215" s="31" t="str">
        <f t="shared" si="84"/>
        <v>#1774B9</v>
      </c>
      <c r="V215" s="32" t="str">
        <f>+Enfermedades_Mundiales[[#This Row],[idcoleccion]]&amp;"-"&amp;Enfermedades_Mundiales[[#This Row],[id]]</f>
        <v>360-0205</v>
      </c>
      <c r="W215" s="21">
        <f>+VLOOKUP(Enfermedades_Mundiales[[#This Row],[Filtro URL]],Estructura!$X$4:$Y$366,2,0)</f>
        <v>36307403</v>
      </c>
      <c r="X215" s="21" t="str">
        <f>+VLOOKUP(Enfermedades_Mundiales[[#This Row],[tema]],Estructura!$A$4:$C$18,3,0)</f>
        <v>T-362</v>
      </c>
      <c r="Y215" s="32" t="str">
        <f>+VLOOKUP(Enfermedades_Mundiales[[#This Row],[contenido]],Estructura!$E$4:$G$18,3,0)</f>
        <v>C-361</v>
      </c>
      <c r="Z215" s="32" t="str">
        <f>+VLOOKUP(Enfermedades_Mundiales[[#This Row],[Filtro Integrado]],Estructura!$M$4:$O$367,3,0)</f>
        <v>FI-363</v>
      </c>
      <c r="AA215" s="32" t="str">
        <f>+VLOOKUP(Enfermedades_Mundiales[[#This Row],[Muestra]],Estructura!$Q$4:$S$194,3,0)</f>
        <v>M-364</v>
      </c>
    </row>
    <row r="216" spans="1:27" ht="30.6" x14ac:dyDescent="0.3">
      <c r="A216" s="61" t="s">
        <v>629</v>
      </c>
      <c r="B216" s="43">
        <f t="shared" si="78"/>
        <v>360</v>
      </c>
      <c r="C216" s="44" t="str">
        <f t="shared" si="79"/>
        <v>Enfermedades Mundiales</v>
      </c>
      <c r="D216" s="44" t="str">
        <f t="shared" si="80"/>
        <v>Salud</v>
      </c>
      <c r="E216" s="64">
        <v>7404</v>
      </c>
      <c r="F216" s="44" t="str">
        <f t="shared" si="76"/>
        <v>Fallecidos</v>
      </c>
      <c r="G216" s="46" t="s">
        <v>408</v>
      </c>
      <c r="H216" s="60" t="s">
        <v>17</v>
      </c>
      <c r="I216" s="58" t="s">
        <v>160</v>
      </c>
      <c r="J216" s="43" t="s">
        <v>407</v>
      </c>
      <c r="K216" s="43" t="str">
        <f t="shared" si="77"/>
        <v>Activos por 1 Millón Habitantes</v>
      </c>
      <c r="L216" s="43" t="str">
        <f t="shared" si="77"/>
        <v>Periodo 2020-2021</v>
      </c>
      <c r="M216" s="43" t="str">
        <f t="shared" si="81"/>
        <v>Casos</v>
      </c>
      <c r="N216" s="49" t="str">
        <f t="shared" si="82"/>
        <v>Ministerio de Ciencias, Tecnología, Conocimiento e Innovación</v>
      </c>
      <c r="O2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Parral</v>
      </c>
      <c r="P216" s="68"/>
      <c r="Q216" s="15" t="str">
        <f t="shared" si="83"/>
        <v>Gráfico Evolución</v>
      </c>
      <c r="R216" s="30"/>
      <c r="S2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https://analytics.zoho.com/open-view/2395394000008132313?ZOHO_CRITERIA=%22Localiza_CL_Poblacion%22.%22Codcom%22%3D7404</v>
      </c>
      <c r="T216" s="17"/>
      <c r="U216" s="31" t="str">
        <f t="shared" si="84"/>
        <v>#1774B9</v>
      </c>
      <c r="V216" s="32" t="str">
        <f>+Enfermedades_Mundiales[[#This Row],[idcoleccion]]&amp;"-"&amp;Enfermedades_Mundiales[[#This Row],[id]]</f>
        <v>360-0206</v>
      </c>
      <c r="W216" s="21">
        <f>+VLOOKUP(Enfermedades_Mundiales[[#This Row],[Filtro URL]],Estructura!$X$4:$Y$366,2,0)</f>
        <v>36307404</v>
      </c>
      <c r="X216" s="21" t="str">
        <f>+VLOOKUP(Enfermedades_Mundiales[[#This Row],[tema]],Estructura!$A$4:$C$18,3,0)</f>
        <v>T-362</v>
      </c>
      <c r="Y216" s="32" t="str">
        <f>+VLOOKUP(Enfermedades_Mundiales[[#This Row],[contenido]],Estructura!$E$4:$G$18,3,0)</f>
        <v>C-361</v>
      </c>
      <c r="Z216" s="32" t="str">
        <f>+VLOOKUP(Enfermedades_Mundiales[[#This Row],[Filtro Integrado]],Estructura!$M$4:$O$367,3,0)</f>
        <v>FI-363</v>
      </c>
      <c r="AA216" s="32" t="str">
        <f>+VLOOKUP(Enfermedades_Mundiales[[#This Row],[Muestra]],Estructura!$Q$4:$S$194,3,0)</f>
        <v>M-364</v>
      </c>
    </row>
    <row r="217" spans="1:27" ht="30.6" x14ac:dyDescent="0.3">
      <c r="A217" s="61" t="s">
        <v>630</v>
      </c>
      <c r="B217" s="43">
        <f t="shared" si="78"/>
        <v>360</v>
      </c>
      <c r="C217" s="44" t="str">
        <f t="shared" si="79"/>
        <v>Enfermedades Mundiales</v>
      </c>
      <c r="D217" s="44" t="str">
        <f t="shared" si="80"/>
        <v>Salud</v>
      </c>
      <c r="E217" s="64">
        <v>7405</v>
      </c>
      <c r="F217" s="44" t="str">
        <f t="shared" si="76"/>
        <v>Fallecidos</v>
      </c>
      <c r="G217" s="46" t="s">
        <v>408</v>
      </c>
      <c r="H217" s="60" t="s">
        <v>17</v>
      </c>
      <c r="I217" s="58" t="s">
        <v>161</v>
      </c>
      <c r="J217" s="43" t="s">
        <v>407</v>
      </c>
      <c r="K217" s="43" t="str">
        <f t="shared" si="77"/>
        <v>Activos por 1 Millón Habitantes</v>
      </c>
      <c r="L217" s="43" t="str">
        <f t="shared" si="77"/>
        <v>Periodo 2020-2021</v>
      </c>
      <c r="M217" s="43" t="str">
        <f t="shared" si="81"/>
        <v>Casos</v>
      </c>
      <c r="N217" s="49" t="str">
        <f t="shared" si="82"/>
        <v>Ministerio de Ciencias, Tecnología, Conocimiento e Innovación</v>
      </c>
      <c r="O2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Retiro</v>
      </c>
      <c r="P217" s="68"/>
      <c r="Q217" s="15" t="str">
        <f t="shared" si="83"/>
        <v>Gráfico Evolución</v>
      </c>
      <c r="R217" s="30"/>
      <c r="S2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https://analytics.zoho.com/open-view/2395394000008132313?ZOHO_CRITERIA=%22Localiza_CL_Poblacion%22.%22Codcom%22%3D7405</v>
      </c>
      <c r="T217" s="17"/>
      <c r="U217" s="31" t="str">
        <f t="shared" si="84"/>
        <v>#1774B9</v>
      </c>
      <c r="V217" s="32" t="str">
        <f>+Enfermedades_Mundiales[[#This Row],[idcoleccion]]&amp;"-"&amp;Enfermedades_Mundiales[[#This Row],[id]]</f>
        <v>360-0207</v>
      </c>
      <c r="W217" s="21">
        <f>+VLOOKUP(Enfermedades_Mundiales[[#This Row],[Filtro URL]],Estructura!$X$4:$Y$366,2,0)</f>
        <v>36307405</v>
      </c>
      <c r="X217" s="21" t="str">
        <f>+VLOOKUP(Enfermedades_Mundiales[[#This Row],[tema]],Estructura!$A$4:$C$18,3,0)</f>
        <v>T-362</v>
      </c>
      <c r="Y217" s="32" t="str">
        <f>+VLOOKUP(Enfermedades_Mundiales[[#This Row],[contenido]],Estructura!$E$4:$G$18,3,0)</f>
        <v>C-361</v>
      </c>
      <c r="Z217" s="32" t="str">
        <f>+VLOOKUP(Enfermedades_Mundiales[[#This Row],[Filtro Integrado]],Estructura!$M$4:$O$367,3,0)</f>
        <v>FI-363</v>
      </c>
      <c r="AA217" s="32" t="str">
        <f>+VLOOKUP(Enfermedades_Mundiales[[#This Row],[Muestra]],Estructura!$Q$4:$S$194,3,0)</f>
        <v>M-364</v>
      </c>
    </row>
    <row r="218" spans="1:27" ht="30.6" x14ac:dyDescent="0.3">
      <c r="A218" s="61" t="s">
        <v>631</v>
      </c>
      <c r="B218" s="43">
        <f t="shared" si="78"/>
        <v>360</v>
      </c>
      <c r="C218" s="44" t="str">
        <f t="shared" si="79"/>
        <v>Enfermedades Mundiales</v>
      </c>
      <c r="D218" s="44" t="str">
        <f t="shared" si="80"/>
        <v>Salud</v>
      </c>
      <c r="E218" s="64">
        <v>7406</v>
      </c>
      <c r="F218" s="44" t="str">
        <f t="shared" si="76"/>
        <v>Fallecidos</v>
      </c>
      <c r="G218" s="46" t="s">
        <v>408</v>
      </c>
      <c r="H218" s="60" t="s">
        <v>17</v>
      </c>
      <c r="I218" s="58" t="s">
        <v>162</v>
      </c>
      <c r="J218" s="43" t="s">
        <v>407</v>
      </c>
      <c r="K218" s="43" t="str">
        <f t="shared" si="77"/>
        <v>Activos por 1 Millón Habitantes</v>
      </c>
      <c r="L218" s="43" t="str">
        <f t="shared" si="77"/>
        <v>Periodo 2020-2021</v>
      </c>
      <c r="M218" s="43" t="str">
        <f t="shared" si="81"/>
        <v>Casos</v>
      </c>
      <c r="N218" s="49" t="str">
        <f t="shared" si="82"/>
        <v>Ministerio de Ciencias, Tecnología, Conocimiento e Innovación</v>
      </c>
      <c r="O2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Javier</v>
      </c>
      <c r="P218" s="68"/>
      <c r="Q218" s="15" t="str">
        <f t="shared" si="83"/>
        <v>Gráfico Evolución</v>
      </c>
      <c r="R218" s="30"/>
      <c r="S2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https://analytics.zoho.com/open-view/2395394000008132313?ZOHO_CRITERIA=%22Localiza_CL_Poblacion%22.%22Codcom%22%3D7406</v>
      </c>
      <c r="T218" s="17"/>
      <c r="U218" s="31" t="str">
        <f t="shared" si="84"/>
        <v>#1774B9</v>
      </c>
      <c r="V218" s="32" t="str">
        <f>+Enfermedades_Mundiales[[#This Row],[idcoleccion]]&amp;"-"&amp;Enfermedades_Mundiales[[#This Row],[id]]</f>
        <v>360-0208</v>
      </c>
      <c r="W218" s="21">
        <f>+VLOOKUP(Enfermedades_Mundiales[[#This Row],[Filtro URL]],Estructura!$X$4:$Y$366,2,0)</f>
        <v>36307406</v>
      </c>
      <c r="X218" s="21" t="str">
        <f>+VLOOKUP(Enfermedades_Mundiales[[#This Row],[tema]],Estructura!$A$4:$C$18,3,0)</f>
        <v>T-362</v>
      </c>
      <c r="Y218" s="32" t="str">
        <f>+VLOOKUP(Enfermedades_Mundiales[[#This Row],[contenido]],Estructura!$E$4:$G$18,3,0)</f>
        <v>C-361</v>
      </c>
      <c r="Z218" s="32" t="str">
        <f>+VLOOKUP(Enfermedades_Mundiales[[#This Row],[Filtro Integrado]],Estructura!$M$4:$O$367,3,0)</f>
        <v>FI-363</v>
      </c>
      <c r="AA218" s="32" t="str">
        <f>+VLOOKUP(Enfermedades_Mundiales[[#This Row],[Muestra]],Estructura!$Q$4:$S$194,3,0)</f>
        <v>M-364</v>
      </c>
    </row>
    <row r="219" spans="1:27" ht="30.6" x14ac:dyDescent="0.3">
      <c r="A219" s="61" t="s">
        <v>632</v>
      </c>
      <c r="B219" s="43">
        <f t="shared" si="78"/>
        <v>360</v>
      </c>
      <c r="C219" s="44" t="str">
        <f t="shared" si="79"/>
        <v>Enfermedades Mundiales</v>
      </c>
      <c r="D219" s="44" t="str">
        <f t="shared" si="80"/>
        <v>Salud</v>
      </c>
      <c r="E219" s="64">
        <v>7407</v>
      </c>
      <c r="F219" s="44" t="str">
        <f t="shared" si="76"/>
        <v>Fallecidos</v>
      </c>
      <c r="G219" s="46" t="s">
        <v>408</v>
      </c>
      <c r="H219" s="60" t="s">
        <v>17</v>
      </c>
      <c r="I219" s="58" t="s">
        <v>163</v>
      </c>
      <c r="J219" s="43" t="s">
        <v>407</v>
      </c>
      <c r="K219" s="43" t="str">
        <f t="shared" si="77"/>
        <v>Activos por 1 Millón Habitantes</v>
      </c>
      <c r="L219" s="43" t="str">
        <f t="shared" si="77"/>
        <v>Periodo 2020-2021</v>
      </c>
      <c r="M219" s="43" t="str">
        <f t="shared" si="81"/>
        <v>Casos</v>
      </c>
      <c r="N219" s="49" t="str">
        <f t="shared" si="82"/>
        <v>Ministerio de Ciencias, Tecnología, Conocimiento e Innovación</v>
      </c>
      <c r="O2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Villa Alegre</v>
      </c>
      <c r="P219" s="68"/>
      <c r="Q219" s="15" t="str">
        <f t="shared" si="83"/>
        <v>Gráfico Evolución</v>
      </c>
      <c r="R219" s="30"/>
      <c r="S2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https://analytics.zoho.com/open-view/2395394000008132313?ZOHO_CRITERIA=%22Localiza_CL_Poblacion%22.%22Codcom%22%3D7407</v>
      </c>
      <c r="T219" s="17"/>
      <c r="U219" s="31" t="str">
        <f t="shared" si="84"/>
        <v>#1774B9</v>
      </c>
      <c r="V219" s="32" t="str">
        <f>+Enfermedades_Mundiales[[#This Row],[idcoleccion]]&amp;"-"&amp;Enfermedades_Mundiales[[#This Row],[id]]</f>
        <v>360-0209</v>
      </c>
      <c r="W219" s="21">
        <f>+VLOOKUP(Enfermedades_Mundiales[[#This Row],[Filtro URL]],Estructura!$X$4:$Y$366,2,0)</f>
        <v>36307407</v>
      </c>
      <c r="X219" s="21" t="str">
        <f>+VLOOKUP(Enfermedades_Mundiales[[#This Row],[tema]],Estructura!$A$4:$C$18,3,0)</f>
        <v>T-362</v>
      </c>
      <c r="Y219" s="32" t="str">
        <f>+VLOOKUP(Enfermedades_Mundiales[[#This Row],[contenido]],Estructura!$E$4:$G$18,3,0)</f>
        <v>C-361</v>
      </c>
      <c r="Z219" s="32" t="str">
        <f>+VLOOKUP(Enfermedades_Mundiales[[#This Row],[Filtro Integrado]],Estructura!$M$4:$O$367,3,0)</f>
        <v>FI-363</v>
      </c>
      <c r="AA219" s="32" t="str">
        <f>+VLOOKUP(Enfermedades_Mundiales[[#This Row],[Muestra]],Estructura!$Q$4:$S$194,3,0)</f>
        <v>M-364</v>
      </c>
    </row>
    <row r="220" spans="1:27" ht="30.6" x14ac:dyDescent="0.3">
      <c r="A220" s="61" t="s">
        <v>633</v>
      </c>
      <c r="B220" s="43">
        <f t="shared" si="78"/>
        <v>360</v>
      </c>
      <c r="C220" s="44" t="str">
        <f t="shared" si="79"/>
        <v>Enfermedades Mundiales</v>
      </c>
      <c r="D220" s="44" t="str">
        <f t="shared" si="80"/>
        <v>Salud</v>
      </c>
      <c r="E220" s="64">
        <v>7408</v>
      </c>
      <c r="F220" s="44" t="str">
        <f t="shared" si="76"/>
        <v>Fallecidos</v>
      </c>
      <c r="G220" s="46" t="s">
        <v>408</v>
      </c>
      <c r="H220" s="60" t="s">
        <v>17</v>
      </c>
      <c r="I220" s="58" t="s">
        <v>164</v>
      </c>
      <c r="J220" s="43" t="s">
        <v>407</v>
      </c>
      <c r="K220" s="43" t="str">
        <f t="shared" si="77"/>
        <v>Activos por 1 Millón Habitantes</v>
      </c>
      <c r="L220" s="43" t="str">
        <f t="shared" si="77"/>
        <v>Periodo 2020-2021</v>
      </c>
      <c r="M220" s="43" t="str">
        <f t="shared" si="81"/>
        <v>Casos</v>
      </c>
      <c r="N220" s="49" t="str">
        <f t="shared" si="82"/>
        <v>Ministerio de Ciencias, Tecnología, Conocimiento e Innovación</v>
      </c>
      <c r="O2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Yerbas Buenas</v>
      </c>
      <c r="P220" s="68"/>
      <c r="Q220" s="15" t="str">
        <f t="shared" si="83"/>
        <v>Gráfico Evolución</v>
      </c>
      <c r="R220" s="30"/>
      <c r="S2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https://analytics.zoho.com/open-view/2395394000008132313?ZOHO_CRITERIA=%22Localiza_CL_Poblacion%22.%22Codcom%22%3D7408</v>
      </c>
      <c r="T220" s="17"/>
      <c r="U220" s="31" t="str">
        <f t="shared" si="84"/>
        <v>#1774B9</v>
      </c>
      <c r="V220" s="32" t="str">
        <f>+Enfermedades_Mundiales[[#This Row],[idcoleccion]]&amp;"-"&amp;Enfermedades_Mundiales[[#This Row],[id]]</f>
        <v>360-0210</v>
      </c>
      <c r="W220" s="21">
        <f>+VLOOKUP(Enfermedades_Mundiales[[#This Row],[Filtro URL]],Estructura!$X$4:$Y$366,2,0)</f>
        <v>36307408</v>
      </c>
      <c r="X220" s="21" t="str">
        <f>+VLOOKUP(Enfermedades_Mundiales[[#This Row],[tema]],Estructura!$A$4:$C$18,3,0)</f>
        <v>T-362</v>
      </c>
      <c r="Y220" s="32" t="str">
        <f>+VLOOKUP(Enfermedades_Mundiales[[#This Row],[contenido]],Estructura!$E$4:$G$18,3,0)</f>
        <v>C-361</v>
      </c>
      <c r="Z220" s="32" t="str">
        <f>+VLOOKUP(Enfermedades_Mundiales[[#This Row],[Filtro Integrado]],Estructura!$M$4:$O$367,3,0)</f>
        <v>FI-363</v>
      </c>
      <c r="AA220" s="32" t="str">
        <f>+VLOOKUP(Enfermedades_Mundiales[[#This Row],[Muestra]],Estructura!$Q$4:$S$194,3,0)</f>
        <v>M-364</v>
      </c>
    </row>
    <row r="221" spans="1:27" ht="30.6" x14ac:dyDescent="0.3">
      <c r="A221" s="61" t="s">
        <v>634</v>
      </c>
      <c r="B221" s="43">
        <f t="shared" si="78"/>
        <v>360</v>
      </c>
      <c r="C221" s="44" t="str">
        <f t="shared" si="79"/>
        <v>Enfermedades Mundiales</v>
      </c>
      <c r="D221" s="44" t="str">
        <f t="shared" si="80"/>
        <v>Salud</v>
      </c>
      <c r="E221" s="64">
        <v>8101</v>
      </c>
      <c r="F221" s="44" t="str">
        <f t="shared" si="76"/>
        <v>Fallecidos</v>
      </c>
      <c r="G221" s="46" t="s">
        <v>408</v>
      </c>
      <c r="H221" s="60" t="s">
        <v>17</v>
      </c>
      <c r="I221" s="58" t="s">
        <v>165</v>
      </c>
      <c r="J221" s="43" t="s">
        <v>407</v>
      </c>
      <c r="K221" s="43" t="str">
        <f t="shared" si="77"/>
        <v>Activos por 1 Millón Habitantes</v>
      </c>
      <c r="L221" s="43" t="str">
        <f t="shared" si="77"/>
        <v>Periodo 2020-2021</v>
      </c>
      <c r="M221" s="43" t="str">
        <f t="shared" si="81"/>
        <v>Casos</v>
      </c>
      <c r="N221" s="49" t="str">
        <f t="shared" si="82"/>
        <v>Ministerio de Ciencias, Tecnología, Conocimiento e Innovación</v>
      </c>
      <c r="O2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Concepción</v>
      </c>
      <c r="P221" s="68"/>
      <c r="Q221" s="15" t="str">
        <f t="shared" si="83"/>
        <v>Gráfico Evolución</v>
      </c>
      <c r="R221" s="30"/>
      <c r="S2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https://analytics.zoho.com/open-view/2395394000008132313?ZOHO_CRITERIA=%22Localiza_CL_Poblacion%22.%22Codcom%22%3D8101</v>
      </c>
      <c r="T221" s="17"/>
      <c r="U221" s="31" t="str">
        <f t="shared" si="84"/>
        <v>#1774B9</v>
      </c>
      <c r="V221" s="32" t="str">
        <f>+Enfermedades_Mundiales[[#This Row],[idcoleccion]]&amp;"-"&amp;Enfermedades_Mundiales[[#This Row],[id]]</f>
        <v>360-0211</v>
      </c>
      <c r="W221" s="21">
        <f>+VLOOKUP(Enfermedades_Mundiales[[#This Row],[Filtro URL]],Estructura!$X$4:$Y$366,2,0)</f>
        <v>36308101</v>
      </c>
      <c r="X221" s="21" t="str">
        <f>+VLOOKUP(Enfermedades_Mundiales[[#This Row],[tema]],Estructura!$A$4:$C$18,3,0)</f>
        <v>T-362</v>
      </c>
      <c r="Y221" s="32" t="str">
        <f>+VLOOKUP(Enfermedades_Mundiales[[#This Row],[contenido]],Estructura!$E$4:$G$18,3,0)</f>
        <v>C-361</v>
      </c>
      <c r="Z221" s="32" t="str">
        <f>+VLOOKUP(Enfermedades_Mundiales[[#This Row],[Filtro Integrado]],Estructura!$M$4:$O$367,3,0)</f>
        <v>FI-363</v>
      </c>
      <c r="AA221" s="32" t="str">
        <f>+VLOOKUP(Enfermedades_Mundiales[[#This Row],[Muestra]],Estructura!$Q$4:$S$194,3,0)</f>
        <v>M-364</v>
      </c>
    </row>
    <row r="222" spans="1:27" ht="30.6" x14ac:dyDescent="0.3">
      <c r="A222" s="61" t="s">
        <v>635</v>
      </c>
      <c r="B222" s="43">
        <f t="shared" si="78"/>
        <v>360</v>
      </c>
      <c r="C222" s="44" t="str">
        <f t="shared" si="79"/>
        <v>Enfermedades Mundiales</v>
      </c>
      <c r="D222" s="44" t="str">
        <f t="shared" si="80"/>
        <v>Salud</v>
      </c>
      <c r="E222" s="64">
        <v>8102</v>
      </c>
      <c r="F222" s="44" t="str">
        <f t="shared" si="76"/>
        <v>Fallecidos</v>
      </c>
      <c r="G222" s="46" t="s">
        <v>408</v>
      </c>
      <c r="H222" s="60" t="s">
        <v>17</v>
      </c>
      <c r="I222" s="58" t="s">
        <v>166</v>
      </c>
      <c r="J222" s="43" t="s">
        <v>407</v>
      </c>
      <c r="K222" s="43" t="str">
        <f t="shared" si="77"/>
        <v>Activos por 1 Millón Habitantes</v>
      </c>
      <c r="L222" s="43" t="str">
        <f t="shared" si="77"/>
        <v>Periodo 2020-2021</v>
      </c>
      <c r="M222" s="43" t="str">
        <f t="shared" si="81"/>
        <v>Casos</v>
      </c>
      <c r="N222" s="49" t="str">
        <f t="shared" si="82"/>
        <v>Ministerio de Ciencias, Tecnología, Conocimiento e Innovación</v>
      </c>
      <c r="O2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Coronel</v>
      </c>
      <c r="P222" s="68"/>
      <c r="Q222" s="15" t="str">
        <f t="shared" si="83"/>
        <v>Gráfico Evolución</v>
      </c>
      <c r="R222" s="30"/>
      <c r="S2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https://analytics.zoho.com/open-view/2395394000008132313?ZOHO_CRITERIA=%22Localiza_CL_Poblacion%22.%22Codcom%22%3D8102</v>
      </c>
      <c r="T222" s="17"/>
      <c r="U222" s="31" t="str">
        <f t="shared" si="84"/>
        <v>#1774B9</v>
      </c>
      <c r="V222" s="32" t="str">
        <f>+Enfermedades_Mundiales[[#This Row],[idcoleccion]]&amp;"-"&amp;Enfermedades_Mundiales[[#This Row],[id]]</f>
        <v>360-0212</v>
      </c>
      <c r="W222" s="21">
        <f>+VLOOKUP(Enfermedades_Mundiales[[#This Row],[Filtro URL]],Estructura!$X$4:$Y$366,2,0)</f>
        <v>36308102</v>
      </c>
      <c r="X222" s="21" t="str">
        <f>+VLOOKUP(Enfermedades_Mundiales[[#This Row],[tema]],Estructura!$A$4:$C$18,3,0)</f>
        <v>T-362</v>
      </c>
      <c r="Y222" s="32" t="str">
        <f>+VLOOKUP(Enfermedades_Mundiales[[#This Row],[contenido]],Estructura!$E$4:$G$18,3,0)</f>
        <v>C-361</v>
      </c>
      <c r="Z222" s="32" t="str">
        <f>+VLOOKUP(Enfermedades_Mundiales[[#This Row],[Filtro Integrado]],Estructura!$M$4:$O$367,3,0)</f>
        <v>FI-363</v>
      </c>
      <c r="AA222" s="32" t="str">
        <f>+VLOOKUP(Enfermedades_Mundiales[[#This Row],[Muestra]],Estructura!$Q$4:$S$194,3,0)</f>
        <v>M-364</v>
      </c>
    </row>
    <row r="223" spans="1:27" ht="30.6" x14ac:dyDescent="0.3">
      <c r="A223" s="61" t="s">
        <v>636</v>
      </c>
      <c r="B223" s="43">
        <f t="shared" si="78"/>
        <v>360</v>
      </c>
      <c r="C223" s="44" t="str">
        <f t="shared" si="79"/>
        <v>Enfermedades Mundiales</v>
      </c>
      <c r="D223" s="44" t="str">
        <f t="shared" si="80"/>
        <v>Salud</v>
      </c>
      <c r="E223" s="64">
        <v>8103</v>
      </c>
      <c r="F223" s="44" t="str">
        <f t="shared" si="76"/>
        <v>Fallecidos</v>
      </c>
      <c r="G223" s="46" t="s">
        <v>408</v>
      </c>
      <c r="H223" s="60" t="s">
        <v>17</v>
      </c>
      <c r="I223" s="58" t="s">
        <v>167</v>
      </c>
      <c r="J223" s="43" t="s">
        <v>407</v>
      </c>
      <c r="K223" s="43" t="str">
        <f t="shared" si="77"/>
        <v>Activos por 1 Millón Habitantes</v>
      </c>
      <c r="L223" s="43" t="str">
        <f t="shared" si="77"/>
        <v>Periodo 2020-2021</v>
      </c>
      <c r="M223" s="43" t="str">
        <f t="shared" si="81"/>
        <v>Casos</v>
      </c>
      <c r="N223" s="49" t="str">
        <f t="shared" si="82"/>
        <v>Ministerio de Ciencias, Tecnología, Conocimiento e Innovación</v>
      </c>
      <c r="O2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Chiguayante</v>
      </c>
      <c r="P223" s="68"/>
      <c r="Q223" s="15" t="str">
        <f t="shared" si="83"/>
        <v>Gráfico Evolución</v>
      </c>
      <c r="R223" s="30"/>
      <c r="S2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https://analytics.zoho.com/open-view/2395394000008132313?ZOHO_CRITERIA=%22Localiza_CL_Poblacion%22.%22Codcom%22%3D8103</v>
      </c>
      <c r="T223" s="17"/>
      <c r="U223" s="31" t="str">
        <f t="shared" si="84"/>
        <v>#1774B9</v>
      </c>
      <c r="V223" s="32" t="str">
        <f>+Enfermedades_Mundiales[[#This Row],[idcoleccion]]&amp;"-"&amp;Enfermedades_Mundiales[[#This Row],[id]]</f>
        <v>360-0213</v>
      </c>
      <c r="W223" s="21">
        <f>+VLOOKUP(Enfermedades_Mundiales[[#This Row],[Filtro URL]],Estructura!$X$4:$Y$366,2,0)</f>
        <v>36308103</v>
      </c>
      <c r="X223" s="21" t="str">
        <f>+VLOOKUP(Enfermedades_Mundiales[[#This Row],[tema]],Estructura!$A$4:$C$18,3,0)</f>
        <v>T-362</v>
      </c>
      <c r="Y223" s="32" t="str">
        <f>+VLOOKUP(Enfermedades_Mundiales[[#This Row],[contenido]],Estructura!$E$4:$G$18,3,0)</f>
        <v>C-361</v>
      </c>
      <c r="Z223" s="32" t="str">
        <f>+VLOOKUP(Enfermedades_Mundiales[[#This Row],[Filtro Integrado]],Estructura!$M$4:$O$367,3,0)</f>
        <v>FI-363</v>
      </c>
      <c r="AA223" s="32" t="str">
        <f>+VLOOKUP(Enfermedades_Mundiales[[#This Row],[Muestra]],Estructura!$Q$4:$S$194,3,0)</f>
        <v>M-364</v>
      </c>
    </row>
    <row r="224" spans="1:27" ht="30.6" x14ac:dyDescent="0.3">
      <c r="A224" s="61" t="s">
        <v>637</v>
      </c>
      <c r="B224" s="43">
        <f t="shared" si="78"/>
        <v>360</v>
      </c>
      <c r="C224" s="44" t="str">
        <f t="shared" si="79"/>
        <v>Enfermedades Mundiales</v>
      </c>
      <c r="D224" s="44" t="str">
        <f t="shared" si="80"/>
        <v>Salud</v>
      </c>
      <c r="E224" s="64">
        <v>8104</v>
      </c>
      <c r="F224" s="44" t="str">
        <f t="shared" si="76"/>
        <v>Fallecidos</v>
      </c>
      <c r="G224" s="46" t="s">
        <v>408</v>
      </c>
      <c r="H224" s="60" t="s">
        <v>17</v>
      </c>
      <c r="I224" s="58" t="s">
        <v>168</v>
      </c>
      <c r="J224" s="43" t="s">
        <v>407</v>
      </c>
      <c r="K224" s="43" t="str">
        <f t="shared" si="77"/>
        <v>Activos por 1 Millón Habitantes</v>
      </c>
      <c r="L224" s="43" t="str">
        <f t="shared" si="77"/>
        <v>Periodo 2020-2021</v>
      </c>
      <c r="M224" s="43" t="str">
        <f t="shared" si="81"/>
        <v>Casos</v>
      </c>
      <c r="N224" s="49" t="str">
        <f t="shared" si="82"/>
        <v>Ministerio de Ciencias, Tecnología, Conocimiento e Innovación</v>
      </c>
      <c r="O2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Florida</v>
      </c>
      <c r="P224" s="68"/>
      <c r="Q224" s="15" t="str">
        <f t="shared" si="83"/>
        <v>Gráfico Evolución</v>
      </c>
      <c r="R224" s="30"/>
      <c r="S2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https://analytics.zoho.com/open-view/2395394000008132313?ZOHO_CRITERIA=%22Localiza_CL_Poblacion%22.%22Codcom%22%3D8104</v>
      </c>
      <c r="T224" s="17"/>
      <c r="U224" s="31" t="str">
        <f t="shared" si="84"/>
        <v>#1774B9</v>
      </c>
      <c r="V224" s="32" t="str">
        <f>+Enfermedades_Mundiales[[#This Row],[idcoleccion]]&amp;"-"&amp;Enfermedades_Mundiales[[#This Row],[id]]</f>
        <v>360-0214</v>
      </c>
      <c r="W224" s="21">
        <f>+VLOOKUP(Enfermedades_Mundiales[[#This Row],[Filtro URL]],Estructura!$X$4:$Y$366,2,0)</f>
        <v>36308104</v>
      </c>
      <c r="X224" s="21" t="str">
        <f>+VLOOKUP(Enfermedades_Mundiales[[#This Row],[tema]],Estructura!$A$4:$C$18,3,0)</f>
        <v>T-362</v>
      </c>
      <c r="Y224" s="32" t="str">
        <f>+VLOOKUP(Enfermedades_Mundiales[[#This Row],[contenido]],Estructura!$E$4:$G$18,3,0)</f>
        <v>C-361</v>
      </c>
      <c r="Z224" s="32" t="str">
        <f>+VLOOKUP(Enfermedades_Mundiales[[#This Row],[Filtro Integrado]],Estructura!$M$4:$O$367,3,0)</f>
        <v>FI-363</v>
      </c>
      <c r="AA224" s="32" t="str">
        <f>+VLOOKUP(Enfermedades_Mundiales[[#This Row],[Muestra]],Estructura!$Q$4:$S$194,3,0)</f>
        <v>M-364</v>
      </c>
    </row>
    <row r="225" spans="1:27" ht="30.6" x14ac:dyDescent="0.3">
      <c r="A225" s="61" t="s">
        <v>638</v>
      </c>
      <c r="B225" s="43">
        <f t="shared" si="78"/>
        <v>360</v>
      </c>
      <c r="C225" s="44" t="str">
        <f t="shared" si="79"/>
        <v>Enfermedades Mundiales</v>
      </c>
      <c r="D225" s="44" t="str">
        <f t="shared" si="80"/>
        <v>Salud</v>
      </c>
      <c r="E225" s="64">
        <v>8105</v>
      </c>
      <c r="F225" s="44" t="str">
        <f t="shared" si="76"/>
        <v>Fallecidos</v>
      </c>
      <c r="G225" s="46" t="s">
        <v>408</v>
      </c>
      <c r="H225" s="60" t="s">
        <v>17</v>
      </c>
      <c r="I225" s="58" t="s">
        <v>169</v>
      </c>
      <c r="J225" s="43" t="s">
        <v>407</v>
      </c>
      <c r="K225" s="43" t="str">
        <f t="shared" si="77"/>
        <v>Activos por 1 Millón Habitantes</v>
      </c>
      <c r="L225" s="43" t="str">
        <f t="shared" si="77"/>
        <v>Periodo 2020-2021</v>
      </c>
      <c r="M225" s="43" t="str">
        <f t="shared" si="81"/>
        <v>Casos</v>
      </c>
      <c r="N225" s="49" t="str">
        <f t="shared" si="82"/>
        <v>Ministerio de Ciencias, Tecnología, Conocimiento e Innovación</v>
      </c>
      <c r="O22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Hualqui</v>
      </c>
      <c r="P225" s="68"/>
      <c r="Q225" s="15" t="str">
        <f t="shared" si="83"/>
        <v>Gráfico Evolución</v>
      </c>
      <c r="R225" s="30"/>
      <c r="S22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https://analytics.zoho.com/open-view/2395394000008132313?ZOHO_CRITERIA=%22Localiza_CL_Poblacion%22.%22Codcom%22%3D8105</v>
      </c>
      <c r="T225" s="17"/>
      <c r="U225" s="31" t="str">
        <f t="shared" si="84"/>
        <v>#1774B9</v>
      </c>
      <c r="V225" s="32" t="str">
        <f>+Enfermedades_Mundiales[[#This Row],[idcoleccion]]&amp;"-"&amp;Enfermedades_Mundiales[[#This Row],[id]]</f>
        <v>360-0215</v>
      </c>
      <c r="W225" s="21">
        <f>+VLOOKUP(Enfermedades_Mundiales[[#This Row],[Filtro URL]],Estructura!$X$4:$Y$366,2,0)</f>
        <v>36308105</v>
      </c>
      <c r="X225" s="21" t="str">
        <f>+VLOOKUP(Enfermedades_Mundiales[[#This Row],[tema]],Estructura!$A$4:$C$18,3,0)</f>
        <v>T-362</v>
      </c>
      <c r="Y225" s="32" t="str">
        <f>+VLOOKUP(Enfermedades_Mundiales[[#This Row],[contenido]],Estructura!$E$4:$G$18,3,0)</f>
        <v>C-361</v>
      </c>
      <c r="Z225" s="32" t="str">
        <f>+VLOOKUP(Enfermedades_Mundiales[[#This Row],[Filtro Integrado]],Estructura!$M$4:$O$367,3,0)</f>
        <v>FI-363</v>
      </c>
      <c r="AA225" s="32" t="str">
        <f>+VLOOKUP(Enfermedades_Mundiales[[#This Row],[Muestra]],Estructura!$Q$4:$S$194,3,0)</f>
        <v>M-364</v>
      </c>
    </row>
    <row r="226" spans="1:27" ht="30.6" x14ac:dyDescent="0.3">
      <c r="A226" s="61" t="s">
        <v>639</v>
      </c>
      <c r="B226" s="43">
        <f t="shared" si="78"/>
        <v>360</v>
      </c>
      <c r="C226" s="44" t="str">
        <f t="shared" si="79"/>
        <v>Enfermedades Mundiales</v>
      </c>
      <c r="D226" s="44" t="str">
        <f t="shared" si="80"/>
        <v>Salud</v>
      </c>
      <c r="E226" s="64">
        <v>8106</v>
      </c>
      <c r="F226" s="44" t="str">
        <f t="shared" si="76"/>
        <v>Fallecidos</v>
      </c>
      <c r="G226" s="46" t="s">
        <v>408</v>
      </c>
      <c r="H226" s="60" t="s">
        <v>17</v>
      </c>
      <c r="I226" s="58" t="s">
        <v>170</v>
      </c>
      <c r="J226" s="43" t="s">
        <v>407</v>
      </c>
      <c r="K226" s="43" t="str">
        <f t="shared" si="77"/>
        <v>Activos por 1 Millón Habitantes</v>
      </c>
      <c r="L226" s="43" t="str">
        <f t="shared" si="77"/>
        <v>Periodo 2020-2021</v>
      </c>
      <c r="M226" s="43" t="str">
        <f t="shared" si="81"/>
        <v>Casos</v>
      </c>
      <c r="N226" s="49" t="str">
        <f t="shared" si="82"/>
        <v>Ministerio de Ciencias, Tecnología, Conocimiento e Innovación</v>
      </c>
      <c r="O22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Lota</v>
      </c>
      <c r="P226" s="68"/>
      <c r="Q226" s="15" t="str">
        <f t="shared" si="83"/>
        <v>Gráfico Evolución</v>
      </c>
      <c r="R226" s="30"/>
      <c r="S22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https://analytics.zoho.com/open-view/2395394000008132313?ZOHO_CRITERIA=%22Localiza_CL_Poblacion%22.%22Codcom%22%3D8106</v>
      </c>
      <c r="T226" s="17"/>
      <c r="U226" s="31" t="str">
        <f t="shared" si="84"/>
        <v>#1774B9</v>
      </c>
      <c r="V226" s="32" t="str">
        <f>+Enfermedades_Mundiales[[#This Row],[idcoleccion]]&amp;"-"&amp;Enfermedades_Mundiales[[#This Row],[id]]</f>
        <v>360-0216</v>
      </c>
      <c r="W226" s="21">
        <f>+VLOOKUP(Enfermedades_Mundiales[[#This Row],[Filtro URL]],Estructura!$X$4:$Y$366,2,0)</f>
        <v>36308106</v>
      </c>
      <c r="X226" s="21" t="str">
        <f>+VLOOKUP(Enfermedades_Mundiales[[#This Row],[tema]],Estructura!$A$4:$C$18,3,0)</f>
        <v>T-362</v>
      </c>
      <c r="Y226" s="32" t="str">
        <f>+VLOOKUP(Enfermedades_Mundiales[[#This Row],[contenido]],Estructura!$E$4:$G$18,3,0)</f>
        <v>C-361</v>
      </c>
      <c r="Z226" s="32" t="str">
        <f>+VLOOKUP(Enfermedades_Mundiales[[#This Row],[Filtro Integrado]],Estructura!$M$4:$O$367,3,0)</f>
        <v>FI-363</v>
      </c>
      <c r="AA226" s="32" t="str">
        <f>+VLOOKUP(Enfermedades_Mundiales[[#This Row],[Muestra]],Estructura!$Q$4:$S$194,3,0)</f>
        <v>M-364</v>
      </c>
    </row>
    <row r="227" spans="1:27" ht="30.6" x14ac:dyDescent="0.3">
      <c r="A227" s="61" t="s">
        <v>640</v>
      </c>
      <c r="B227" s="43">
        <f t="shared" si="78"/>
        <v>360</v>
      </c>
      <c r="C227" s="44" t="str">
        <f t="shared" si="79"/>
        <v>Enfermedades Mundiales</v>
      </c>
      <c r="D227" s="44" t="str">
        <f t="shared" si="80"/>
        <v>Salud</v>
      </c>
      <c r="E227" s="64">
        <v>8107</v>
      </c>
      <c r="F227" s="44" t="str">
        <f t="shared" si="76"/>
        <v>Fallecidos</v>
      </c>
      <c r="G227" s="46" t="s">
        <v>408</v>
      </c>
      <c r="H227" s="60" t="s">
        <v>17</v>
      </c>
      <c r="I227" s="58" t="s">
        <v>171</v>
      </c>
      <c r="J227" s="43" t="s">
        <v>407</v>
      </c>
      <c r="K227" s="43" t="str">
        <f t="shared" si="77"/>
        <v>Activos por 1 Millón Habitantes</v>
      </c>
      <c r="L227" s="43" t="str">
        <f t="shared" si="77"/>
        <v>Periodo 2020-2021</v>
      </c>
      <c r="M227" s="43" t="str">
        <f t="shared" si="81"/>
        <v>Casos</v>
      </c>
      <c r="N227" s="49" t="str">
        <f t="shared" si="82"/>
        <v>Ministerio de Ciencias, Tecnología, Conocimiento e Innovación</v>
      </c>
      <c r="O22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Penco</v>
      </c>
      <c r="P227" s="68"/>
      <c r="Q227" s="15" t="str">
        <f t="shared" si="83"/>
        <v>Gráfico Evolución</v>
      </c>
      <c r="R227" s="30"/>
      <c r="S22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https://analytics.zoho.com/open-view/2395394000008132313?ZOHO_CRITERIA=%22Localiza_CL_Poblacion%22.%22Codcom%22%3D8107</v>
      </c>
      <c r="T227" s="17"/>
      <c r="U227" s="31" t="str">
        <f t="shared" si="84"/>
        <v>#1774B9</v>
      </c>
      <c r="V227" s="32" t="str">
        <f>+Enfermedades_Mundiales[[#This Row],[idcoleccion]]&amp;"-"&amp;Enfermedades_Mundiales[[#This Row],[id]]</f>
        <v>360-0217</v>
      </c>
      <c r="W227" s="21">
        <f>+VLOOKUP(Enfermedades_Mundiales[[#This Row],[Filtro URL]],Estructura!$X$4:$Y$366,2,0)</f>
        <v>36308107</v>
      </c>
      <c r="X227" s="21" t="str">
        <f>+VLOOKUP(Enfermedades_Mundiales[[#This Row],[tema]],Estructura!$A$4:$C$18,3,0)</f>
        <v>T-362</v>
      </c>
      <c r="Y227" s="32" t="str">
        <f>+VLOOKUP(Enfermedades_Mundiales[[#This Row],[contenido]],Estructura!$E$4:$G$18,3,0)</f>
        <v>C-361</v>
      </c>
      <c r="Z227" s="32" t="str">
        <f>+VLOOKUP(Enfermedades_Mundiales[[#This Row],[Filtro Integrado]],Estructura!$M$4:$O$367,3,0)</f>
        <v>FI-363</v>
      </c>
      <c r="AA227" s="32" t="str">
        <f>+VLOOKUP(Enfermedades_Mundiales[[#This Row],[Muestra]],Estructura!$Q$4:$S$194,3,0)</f>
        <v>M-364</v>
      </c>
    </row>
    <row r="228" spans="1:27" ht="30.6" x14ac:dyDescent="0.3">
      <c r="A228" s="61" t="s">
        <v>641</v>
      </c>
      <c r="B228" s="43">
        <f t="shared" si="78"/>
        <v>360</v>
      </c>
      <c r="C228" s="44" t="str">
        <f t="shared" si="79"/>
        <v>Enfermedades Mundiales</v>
      </c>
      <c r="D228" s="44" t="str">
        <f t="shared" si="80"/>
        <v>Salud</v>
      </c>
      <c r="E228" s="64">
        <v>8108</v>
      </c>
      <c r="F228" s="44" t="str">
        <f t="shared" si="76"/>
        <v>Fallecidos</v>
      </c>
      <c r="G228" s="46" t="s">
        <v>408</v>
      </c>
      <c r="H228" s="60" t="s">
        <v>17</v>
      </c>
      <c r="I228" s="58" t="s">
        <v>172</v>
      </c>
      <c r="J228" s="43" t="s">
        <v>407</v>
      </c>
      <c r="K228" s="43" t="str">
        <f t="shared" si="77"/>
        <v>Activos por 1 Millón Habitantes</v>
      </c>
      <c r="L228" s="43" t="str">
        <f t="shared" si="77"/>
        <v>Periodo 2020-2021</v>
      </c>
      <c r="M228" s="43" t="str">
        <f t="shared" si="81"/>
        <v>Casos</v>
      </c>
      <c r="N228" s="49" t="str">
        <f t="shared" si="82"/>
        <v>Ministerio de Ciencias, Tecnología, Conocimiento e Innovación</v>
      </c>
      <c r="O22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Pedro de la Paz</v>
      </c>
      <c r="P228" s="68"/>
      <c r="Q228" s="15" t="str">
        <f t="shared" si="83"/>
        <v>Gráfico Evolución</v>
      </c>
      <c r="R228" s="30"/>
      <c r="S22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https://analytics.zoho.com/open-view/2395394000008132313?ZOHO_CRITERIA=%22Localiza_CL_Poblacion%22.%22Codcom%22%3D8108</v>
      </c>
      <c r="T228" s="17"/>
      <c r="U228" s="31" t="str">
        <f t="shared" si="84"/>
        <v>#1774B9</v>
      </c>
      <c r="V228" s="32" t="str">
        <f>+Enfermedades_Mundiales[[#This Row],[idcoleccion]]&amp;"-"&amp;Enfermedades_Mundiales[[#This Row],[id]]</f>
        <v>360-0218</v>
      </c>
      <c r="W228" s="21">
        <f>+VLOOKUP(Enfermedades_Mundiales[[#This Row],[Filtro URL]],Estructura!$X$4:$Y$366,2,0)</f>
        <v>36308108</v>
      </c>
      <c r="X228" s="21" t="str">
        <f>+VLOOKUP(Enfermedades_Mundiales[[#This Row],[tema]],Estructura!$A$4:$C$18,3,0)</f>
        <v>T-362</v>
      </c>
      <c r="Y228" s="32" t="str">
        <f>+VLOOKUP(Enfermedades_Mundiales[[#This Row],[contenido]],Estructura!$E$4:$G$18,3,0)</f>
        <v>C-361</v>
      </c>
      <c r="Z228" s="32" t="str">
        <f>+VLOOKUP(Enfermedades_Mundiales[[#This Row],[Filtro Integrado]],Estructura!$M$4:$O$367,3,0)</f>
        <v>FI-363</v>
      </c>
      <c r="AA228" s="32" t="str">
        <f>+VLOOKUP(Enfermedades_Mundiales[[#This Row],[Muestra]],Estructura!$Q$4:$S$194,3,0)</f>
        <v>M-364</v>
      </c>
    </row>
    <row r="229" spans="1:27" ht="30.6" x14ac:dyDescent="0.3">
      <c r="A229" s="61" t="s">
        <v>642</v>
      </c>
      <c r="B229" s="43">
        <f t="shared" si="78"/>
        <v>360</v>
      </c>
      <c r="C229" s="44" t="str">
        <f t="shared" si="79"/>
        <v>Enfermedades Mundiales</v>
      </c>
      <c r="D229" s="44" t="str">
        <f t="shared" si="80"/>
        <v>Salud</v>
      </c>
      <c r="E229" s="64">
        <v>8109</v>
      </c>
      <c r="F229" s="44" t="str">
        <f t="shared" si="76"/>
        <v>Fallecidos</v>
      </c>
      <c r="G229" s="46" t="s">
        <v>408</v>
      </c>
      <c r="H229" s="60" t="s">
        <v>17</v>
      </c>
      <c r="I229" s="58" t="s">
        <v>173</v>
      </c>
      <c r="J229" s="43" t="s">
        <v>407</v>
      </c>
      <c r="K229" s="43" t="str">
        <f t="shared" si="77"/>
        <v>Activos por 1 Millón Habitantes</v>
      </c>
      <c r="L229" s="43" t="str">
        <f t="shared" si="77"/>
        <v>Periodo 2020-2021</v>
      </c>
      <c r="M229" s="43" t="str">
        <f t="shared" si="81"/>
        <v>Casos</v>
      </c>
      <c r="N229" s="49" t="str">
        <f t="shared" si="82"/>
        <v>Ministerio de Ciencias, Tecnología, Conocimiento e Innovación</v>
      </c>
      <c r="O22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Juana</v>
      </c>
      <c r="P229" s="68"/>
      <c r="Q229" s="15" t="str">
        <f t="shared" si="83"/>
        <v>Gráfico Evolución</v>
      </c>
      <c r="R229" s="30"/>
      <c r="S22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https://analytics.zoho.com/open-view/2395394000008132313?ZOHO_CRITERIA=%22Localiza_CL_Poblacion%22.%22Codcom%22%3D8109</v>
      </c>
      <c r="T229" s="17"/>
      <c r="U229" s="31" t="str">
        <f t="shared" si="84"/>
        <v>#1774B9</v>
      </c>
      <c r="V229" s="32" t="str">
        <f>+Enfermedades_Mundiales[[#This Row],[idcoleccion]]&amp;"-"&amp;Enfermedades_Mundiales[[#This Row],[id]]</f>
        <v>360-0219</v>
      </c>
      <c r="W229" s="21">
        <f>+VLOOKUP(Enfermedades_Mundiales[[#This Row],[Filtro URL]],Estructura!$X$4:$Y$366,2,0)</f>
        <v>36308109</v>
      </c>
      <c r="X229" s="21" t="str">
        <f>+VLOOKUP(Enfermedades_Mundiales[[#This Row],[tema]],Estructura!$A$4:$C$18,3,0)</f>
        <v>T-362</v>
      </c>
      <c r="Y229" s="32" t="str">
        <f>+VLOOKUP(Enfermedades_Mundiales[[#This Row],[contenido]],Estructura!$E$4:$G$18,3,0)</f>
        <v>C-361</v>
      </c>
      <c r="Z229" s="32" t="str">
        <f>+VLOOKUP(Enfermedades_Mundiales[[#This Row],[Filtro Integrado]],Estructura!$M$4:$O$367,3,0)</f>
        <v>FI-363</v>
      </c>
      <c r="AA229" s="32" t="str">
        <f>+VLOOKUP(Enfermedades_Mundiales[[#This Row],[Muestra]],Estructura!$Q$4:$S$194,3,0)</f>
        <v>M-364</v>
      </c>
    </row>
    <row r="230" spans="1:27" ht="30.6" x14ac:dyDescent="0.3">
      <c r="A230" s="61" t="s">
        <v>643</v>
      </c>
      <c r="B230" s="43">
        <f t="shared" si="78"/>
        <v>360</v>
      </c>
      <c r="C230" s="44" t="str">
        <f t="shared" si="79"/>
        <v>Enfermedades Mundiales</v>
      </c>
      <c r="D230" s="44" t="str">
        <f t="shared" si="80"/>
        <v>Salud</v>
      </c>
      <c r="E230" s="64">
        <v>8110</v>
      </c>
      <c r="F230" s="44" t="str">
        <f t="shared" si="76"/>
        <v>Fallecidos</v>
      </c>
      <c r="G230" s="46" t="s">
        <v>408</v>
      </c>
      <c r="H230" s="60" t="s">
        <v>17</v>
      </c>
      <c r="I230" s="58" t="s">
        <v>174</v>
      </c>
      <c r="J230" s="43" t="s">
        <v>407</v>
      </c>
      <c r="K230" s="43" t="str">
        <f t="shared" si="77"/>
        <v>Activos por 1 Millón Habitantes</v>
      </c>
      <c r="L230" s="43" t="str">
        <f t="shared" si="77"/>
        <v>Periodo 2020-2021</v>
      </c>
      <c r="M230" s="43" t="str">
        <f t="shared" si="81"/>
        <v>Casos</v>
      </c>
      <c r="N230" s="49" t="str">
        <f t="shared" si="82"/>
        <v>Ministerio de Ciencias, Tecnología, Conocimiento e Innovación</v>
      </c>
      <c r="O23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Talcahuano</v>
      </c>
      <c r="P230" s="68"/>
      <c r="Q230" s="15" t="str">
        <f t="shared" si="83"/>
        <v>Gráfico Evolución</v>
      </c>
      <c r="R230" s="30"/>
      <c r="S23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https://analytics.zoho.com/open-view/2395394000008132313?ZOHO_CRITERIA=%22Localiza_CL_Poblacion%22.%22Codcom%22%3D8110</v>
      </c>
      <c r="T230" s="17"/>
      <c r="U230" s="31" t="str">
        <f t="shared" si="84"/>
        <v>#1774B9</v>
      </c>
      <c r="V230" s="32" t="str">
        <f>+Enfermedades_Mundiales[[#This Row],[idcoleccion]]&amp;"-"&amp;Enfermedades_Mundiales[[#This Row],[id]]</f>
        <v>360-0220</v>
      </c>
      <c r="W230" s="21">
        <f>+VLOOKUP(Enfermedades_Mundiales[[#This Row],[Filtro URL]],Estructura!$X$4:$Y$366,2,0)</f>
        <v>36308110</v>
      </c>
      <c r="X230" s="21" t="str">
        <f>+VLOOKUP(Enfermedades_Mundiales[[#This Row],[tema]],Estructura!$A$4:$C$18,3,0)</f>
        <v>T-362</v>
      </c>
      <c r="Y230" s="32" t="str">
        <f>+VLOOKUP(Enfermedades_Mundiales[[#This Row],[contenido]],Estructura!$E$4:$G$18,3,0)</f>
        <v>C-361</v>
      </c>
      <c r="Z230" s="32" t="str">
        <f>+VLOOKUP(Enfermedades_Mundiales[[#This Row],[Filtro Integrado]],Estructura!$M$4:$O$367,3,0)</f>
        <v>FI-363</v>
      </c>
      <c r="AA230" s="32" t="str">
        <f>+VLOOKUP(Enfermedades_Mundiales[[#This Row],[Muestra]],Estructura!$Q$4:$S$194,3,0)</f>
        <v>M-364</v>
      </c>
    </row>
    <row r="231" spans="1:27" ht="30.6" x14ac:dyDescent="0.3">
      <c r="A231" s="61" t="s">
        <v>644</v>
      </c>
      <c r="B231" s="43">
        <f t="shared" si="78"/>
        <v>360</v>
      </c>
      <c r="C231" s="44" t="str">
        <f t="shared" si="79"/>
        <v>Enfermedades Mundiales</v>
      </c>
      <c r="D231" s="44" t="str">
        <f t="shared" si="80"/>
        <v>Salud</v>
      </c>
      <c r="E231" s="64">
        <v>8111</v>
      </c>
      <c r="F231" s="44" t="str">
        <f t="shared" si="76"/>
        <v>Fallecidos</v>
      </c>
      <c r="G231" s="46" t="s">
        <v>408</v>
      </c>
      <c r="H231" s="60" t="s">
        <v>17</v>
      </c>
      <c r="I231" s="58" t="s">
        <v>175</v>
      </c>
      <c r="J231" s="43" t="s">
        <v>407</v>
      </c>
      <c r="K231" s="43" t="str">
        <f t="shared" si="77"/>
        <v>Activos por 1 Millón Habitantes</v>
      </c>
      <c r="L231" s="43" t="str">
        <f t="shared" si="77"/>
        <v>Periodo 2020-2021</v>
      </c>
      <c r="M231" s="43" t="str">
        <f t="shared" si="81"/>
        <v>Casos</v>
      </c>
      <c r="N231" s="49" t="str">
        <f t="shared" si="82"/>
        <v>Ministerio de Ciencias, Tecnología, Conocimiento e Innovación</v>
      </c>
      <c r="O23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Tomé</v>
      </c>
      <c r="P231" s="68"/>
      <c r="Q231" s="15" t="str">
        <f t="shared" si="83"/>
        <v>Gráfico Evolución</v>
      </c>
      <c r="R231" s="30"/>
      <c r="S23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https://analytics.zoho.com/open-view/2395394000008132313?ZOHO_CRITERIA=%22Localiza_CL_Poblacion%22.%22Codcom%22%3D8111</v>
      </c>
      <c r="T231" s="17"/>
      <c r="U231" s="31" t="str">
        <f t="shared" si="84"/>
        <v>#1774B9</v>
      </c>
      <c r="V231" s="32" t="str">
        <f>+Enfermedades_Mundiales[[#This Row],[idcoleccion]]&amp;"-"&amp;Enfermedades_Mundiales[[#This Row],[id]]</f>
        <v>360-0221</v>
      </c>
      <c r="W231" s="21">
        <f>+VLOOKUP(Enfermedades_Mundiales[[#This Row],[Filtro URL]],Estructura!$X$4:$Y$366,2,0)</f>
        <v>36308111</v>
      </c>
      <c r="X231" s="21" t="str">
        <f>+VLOOKUP(Enfermedades_Mundiales[[#This Row],[tema]],Estructura!$A$4:$C$18,3,0)</f>
        <v>T-362</v>
      </c>
      <c r="Y231" s="32" t="str">
        <f>+VLOOKUP(Enfermedades_Mundiales[[#This Row],[contenido]],Estructura!$E$4:$G$18,3,0)</f>
        <v>C-361</v>
      </c>
      <c r="Z231" s="32" t="str">
        <f>+VLOOKUP(Enfermedades_Mundiales[[#This Row],[Filtro Integrado]],Estructura!$M$4:$O$367,3,0)</f>
        <v>FI-363</v>
      </c>
      <c r="AA231" s="32" t="str">
        <f>+VLOOKUP(Enfermedades_Mundiales[[#This Row],[Muestra]],Estructura!$Q$4:$S$194,3,0)</f>
        <v>M-364</v>
      </c>
    </row>
    <row r="232" spans="1:27" ht="30.6" x14ac:dyDescent="0.3">
      <c r="A232" s="61" t="s">
        <v>645</v>
      </c>
      <c r="B232" s="43">
        <f t="shared" si="78"/>
        <v>360</v>
      </c>
      <c r="C232" s="44" t="str">
        <f t="shared" si="79"/>
        <v>Enfermedades Mundiales</v>
      </c>
      <c r="D232" s="44" t="str">
        <f t="shared" si="80"/>
        <v>Salud</v>
      </c>
      <c r="E232" s="64">
        <v>8112</v>
      </c>
      <c r="F232" s="44" t="str">
        <f t="shared" si="76"/>
        <v>Fallecidos</v>
      </c>
      <c r="G232" s="46" t="s">
        <v>408</v>
      </c>
      <c r="H232" s="60" t="s">
        <v>17</v>
      </c>
      <c r="I232" s="58" t="s">
        <v>176</v>
      </c>
      <c r="J232" s="43" t="s">
        <v>407</v>
      </c>
      <c r="K232" s="43" t="str">
        <f t="shared" si="77"/>
        <v>Activos por 1 Millón Habitantes</v>
      </c>
      <c r="L232" s="43" t="str">
        <f t="shared" si="77"/>
        <v>Periodo 2020-2021</v>
      </c>
      <c r="M232" s="43" t="str">
        <f t="shared" si="81"/>
        <v>Casos</v>
      </c>
      <c r="N232" s="49" t="str">
        <f t="shared" si="82"/>
        <v>Ministerio de Ciencias, Tecnología, Conocimiento e Innovación</v>
      </c>
      <c r="O23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Hualpén</v>
      </c>
      <c r="P232" s="68"/>
      <c r="Q232" s="15" t="str">
        <f t="shared" si="83"/>
        <v>Gráfico Evolución</v>
      </c>
      <c r="R232" s="30"/>
      <c r="S23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https://analytics.zoho.com/open-view/2395394000008132313?ZOHO_CRITERIA=%22Localiza_CL_Poblacion%22.%22Codcom%22%3D8112</v>
      </c>
      <c r="T232" s="17"/>
      <c r="U232" s="31" t="str">
        <f t="shared" si="84"/>
        <v>#1774B9</v>
      </c>
      <c r="V232" s="32" t="str">
        <f>+Enfermedades_Mundiales[[#This Row],[idcoleccion]]&amp;"-"&amp;Enfermedades_Mundiales[[#This Row],[id]]</f>
        <v>360-0222</v>
      </c>
      <c r="W232" s="21">
        <f>+VLOOKUP(Enfermedades_Mundiales[[#This Row],[Filtro URL]],Estructura!$X$4:$Y$366,2,0)</f>
        <v>36308112</v>
      </c>
      <c r="X232" s="21" t="str">
        <f>+VLOOKUP(Enfermedades_Mundiales[[#This Row],[tema]],Estructura!$A$4:$C$18,3,0)</f>
        <v>T-362</v>
      </c>
      <c r="Y232" s="32" t="str">
        <f>+VLOOKUP(Enfermedades_Mundiales[[#This Row],[contenido]],Estructura!$E$4:$G$18,3,0)</f>
        <v>C-361</v>
      </c>
      <c r="Z232" s="32" t="str">
        <f>+VLOOKUP(Enfermedades_Mundiales[[#This Row],[Filtro Integrado]],Estructura!$M$4:$O$367,3,0)</f>
        <v>FI-363</v>
      </c>
      <c r="AA232" s="32" t="str">
        <f>+VLOOKUP(Enfermedades_Mundiales[[#This Row],[Muestra]],Estructura!$Q$4:$S$194,3,0)</f>
        <v>M-364</v>
      </c>
    </row>
    <row r="233" spans="1:27" ht="30.6" x14ac:dyDescent="0.3">
      <c r="A233" s="61" t="s">
        <v>646</v>
      </c>
      <c r="B233" s="43">
        <f t="shared" si="78"/>
        <v>360</v>
      </c>
      <c r="C233" s="44" t="str">
        <f t="shared" si="79"/>
        <v>Enfermedades Mundiales</v>
      </c>
      <c r="D233" s="44" t="str">
        <f t="shared" si="80"/>
        <v>Salud</v>
      </c>
      <c r="E233" s="64">
        <v>8201</v>
      </c>
      <c r="F233" s="44" t="str">
        <f t="shared" si="76"/>
        <v>Fallecidos</v>
      </c>
      <c r="G233" s="46" t="s">
        <v>408</v>
      </c>
      <c r="H233" s="60" t="s">
        <v>17</v>
      </c>
      <c r="I233" s="58" t="s">
        <v>177</v>
      </c>
      <c r="J233" s="43" t="s">
        <v>407</v>
      </c>
      <c r="K233" s="43" t="str">
        <f t="shared" si="77"/>
        <v>Activos por 1 Millón Habitantes</v>
      </c>
      <c r="L233" s="43" t="str">
        <f t="shared" si="77"/>
        <v>Periodo 2020-2021</v>
      </c>
      <c r="M233" s="43" t="str">
        <f t="shared" si="81"/>
        <v>Casos</v>
      </c>
      <c r="N233" s="49" t="str">
        <f t="shared" si="82"/>
        <v>Ministerio de Ciencias, Tecnología, Conocimiento e Innovación</v>
      </c>
      <c r="O23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Lebu</v>
      </c>
      <c r="P233" s="68"/>
      <c r="Q233" s="15" t="str">
        <f t="shared" si="83"/>
        <v>Gráfico Evolución</v>
      </c>
      <c r="R233" s="30"/>
      <c r="S23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https://analytics.zoho.com/open-view/2395394000008132313?ZOHO_CRITERIA=%22Localiza_CL_Poblacion%22.%22Codcom%22%3D8201</v>
      </c>
      <c r="T233" s="17"/>
      <c r="U233" s="31" t="str">
        <f t="shared" si="84"/>
        <v>#1774B9</v>
      </c>
      <c r="V233" s="32" t="str">
        <f>+Enfermedades_Mundiales[[#This Row],[idcoleccion]]&amp;"-"&amp;Enfermedades_Mundiales[[#This Row],[id]]</f>
        <v>360-0223</v>
      </c>
      <c r="W233" s="21">
        <f>+VLOOKUP(Enfermedades_Mundiales[[#This Row],[Filtro URL]],Estructura!$X$4:$Y$366,2,0)</f>
        <v>36308201</v>
      </c>
      <c r="X233" s="21" t="str">
        <f>+VLOOKUP(Enfermedades_Mundiales[[#This Row],[tema]],Estructura!$A$4:$C$18,3,0)</f>
        <v>T-362</v>
      </c>
      <c r="Y233" s="32" t="str">
        <f>+VLOOKUP(Enfermedades_Mundiales[[#This Row],[contenido]],Estructura!$E$4:$G$18,3,0)</f>
        <v>C-361</v>
      </c>
      <c r="Z233" s="32" t="str">
        <f>+VLOOKUP(Enfermedades_Mundiales[[#This Row],[Filtro Integrado]],Estructura!$M$4:$O$367,3,0)</f>
        <v>FI-363</v>
      </c>
      <c r="AA233" s="32" t="str">
        <f>+VLOOKUP(Enfermedades_Mundiales[[#This Row],[Muestra]],Estructura!$Q$4:$S$194,3,0)</f>
        <v>M-364</v>
      </c>
    </row>
    <row r="234" spans="1:27" ht="30.6" x14ac:dyDescent="0.3">
      <c r="A234" s="61" t="s">
        <v>647</v>
      </c>
      <c r="B234" s="43">
        <f t="shared" si="78"/>
        <v>360</v>
      </c>
      <c r="C234" s="44" t="str">
        <f t="shared" si="79"/>
        <v>Enfermedades Mundiales</v>
      </c>
      <c r="D234" s="44" t="str">
        <f t="shared" si="80"/>
        <v>Salud</v>
      </c>
      <c r="E234" s="64">
        <v>8202</v>
      </c>
      <c r="F234" s="44" t="str">
        <f t="shared" si="76"/>
        <v>Fallecidos</v>
      </c>
      <c r="G234" s="46" t="s">
        <v>408</v>
      </c>
      <c r="H234" s="60" t="s">
        <v>17</v>
      </c>
      <c r="I234" s="58" t="s">
        <v>178</v>
      </c>
      <c r="J234" s="43" t="s">
        <v>407</v>
      </c>
      <c r="K234" s="43" t="str">
        <f t="shared" si="77"/>
        <v>Activos por 1 Millón Habitantes</v>
      </c>
      <c r="L234" s="43" t="str">
        <f t="shared" si="77"/>
        <v>Periodo 2020-2021</v>
      </c>
      <c r="M234" s="43" t="str">
        <f t="shared" si="81"/>
        <v>Casos</v>
      </c>
      <c r="N234" s="49" t="str">
        <f t="shared" si="82"/>
        <v>Ministerio de Ciencias, Tecnología, Conocimiento e Innovación</v>
      </c>
      <c r="O23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Arauco</v>
      </c>
      <c r="P234" s="68"/>
      <c r="Q234" s="15" t="str">
        <f t="shared" si="83"/>
        <v>Gráfico Evolución</v>
      </c>
      <c r="R234" s="30"/>
      <c r="S23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https://analytics.zoho.com/open-view/2395394000008132313?ZOHO_CRITERIA=%22Localiza_CL_Poblacion%22.%22Codcom%22%3D8202</v>
      </c>
      <c r="T234" s="17"/>
      <c r="U234" s="31" t="str">
        <f t="shared" si="84"/>
        <v>#1774B9</v>
      </c>
      <c r="V234" s="32" t="str">
        <f>+Enfermedades_Mundiales[[#This Row],[idcoleccion]]&amp;"-"&amp;Enfermedades_Mundiales[[#This Row],[id]]</f>
        <v>360-0224</v>
      </c>
      <c r="W234" s="21">
        <f>+VLOOKUP(Enfermedades_Mundiales[[#This Row],[Filtro URL]],Estructura!$X$4:$Y$366,2,0)</f>
        <v>36308202</v>
      </c>
      <c r="X234" s="21" t="str">
        <f>+VLOOKUP(Enfermedades_Mundiales[[#This Row],[tema]],Estructura!$A$4:$C$18,3,0)</f>
        <v>T-362</v>
      </c>
      <c r="Y234" s="32" t="str">
        <f>+VLOOKUP(Enfermedades_Mundiales[[#This Row],[contenido]],Estructura!$E$4:$G$18,3,0)</f>
        <v>C-361</v>
      </c>
      <c r="Z234" s="32" t="str">
        <f>+VLOOKUP(Enfermedades_Mundiales[[#This Row],[Filtro Integrado]],Estructura!$M$4:$O$367,3,0)</f>
        <v>FI-363</v>
      </c>
      <c r="AA234" s="32" t="str">
        <f>+VLOOKUP(Enfermedades_Mundiales[[#This Row],[Muestra]],Estructura!$Q$4:$S$194,3,0)</f>
        <v>M-364</v>
      </c>
    </row>
    <row r="235" spans="1:27" ht="30.6" x14ac:dyDescent="0.3">
      <c r="A235" s="61" t="s">
        <v>648</v>
      </c>
      <c r="B235" s="43">
        <f t="shared" si="78"/>
        <v>360</v>
      </c>
      <c r="C235" s="44" t="str">
        <f t="shared" si="79"/>
        <v>Enfermedades Mundiales</v>
      </c>
      <c r="D235" s="44" t="str">
        <f t="shared" si="80"/>
        <v>Salud</v>
      </c>
      <c r="E235" s="64">
        <v>8203</v>
      </c>
      <c r="F235" s="44" t="str">
        <f t="shared" si="76"/>
        <v>Fallecidos</v>
      </c>
      <c r="G235" s="46" t="s">
        <v>408</v>
      </c>
      <c r="H235" s="60" t="s">
        <v>17</v>
      </c>
      <c r="I235" s="58" t="s">
        <v>179</v>
      </c>
      <c r="J235" s="43" t="s">
        <v>407</v>
      </c>
      <c r="K235" s="43" t="str">
        <f t="shared" si="77"/>
        <v>Activos por 1 Millón Habitantes</v>
      </c>
      <c r="L235" s="43" t="str">
        <f t="shared" si="77"/>
        <v>Periodo 2020-2021</v>
      </c>
      <c r="M235" s="43" t="str">
        <f t="shared" si="81"/>
        <v>Casos</v>
      </c>
      <c r="N235" s="49" t="str">
        <f t="shared" si="82"/>
        <v>Ministerio de Ciencias, Tecnología, Conocimiento e Innovación</v>
      </c>
      <c r="O23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Cañete</v>
      </c>
      <c r="P235" s="68"/>
      <c r="Q235" s="15" t="str">
        <f t="shared" si="83"/>
        <v>Gráfico Evolución</v>
      </c>
      <c r="R235" s="30"/>
      <c r="S23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https://analytics.zoho.com/open-view/2395394000008132313?ZOHO_CRITERIA=%22Localiza_CL_Poblacion%22.%22Codcom%22%3D8203</v>
      </c>
      <c r="T235" s="17"/>
      <c r="U235" s="31" t="str">
        <f t="shared" si="84"/>
        <v>#1774B9</v>
      </c>
      <c r="V235" s="32" t="str">
        <f>+Enfermedades_Mundiales[[#This Row],[idcoleccion]]&amp;"-"&amp;Enfermedades_Mundiales[[#This Row],[id]]</f>
        <v>360-0225</v>
      </c>
      <c r="W235" s="21">
        <f>+VLOOKUP(Enfermedades_Mundiales[[#This Row],[Filtro URL]],Estructura!$X$4:$Y$366,2,0)</f>
        <v>36308203</v>
      </c>
      <c r="X235" s="21" t="str">
        <f>+VLOOKUP(Enfermedades_Mundiales[[#This Row],[tema]],Estructura!$A$4:$C$18,3,0)</f>
        <v>T-362</v>
      </c>
      <c r="Y235" s="32" t="str">
        <f>+VLOOKUP(Enfermedades_Mundiales[[#This Row],[contenido]],Estructura!$E$4:$G$18,3,0)</f>
        <v>C-361</v>
      </c>
      <c r="Z235" s="32" t="str">
        <f>+VLOOKUP(Enfermedades_Mundiales[[#This Row],[Filtro Integrado]],Estructura!$M$4:$O$367,3,0)</f>
        <v>FI-363</v>
      </c>
      <c r="AA235" s="32" t="str">
        <f>+VLOOKUP(Enfermedades_Mundiales[[#This Row],[Muestra]],Estructura!$Q$4:$S$194,3,0)</f>
        <v>M-364</v>
      </c>
    </row>
    <row r="236" spans="1:27" ht="30.6" x14ac:dyDescent="0.3">
      <c r="A236" s="61" t="s">
        <v>649</v>
      </c>
      <c r="B236" s="43">
        <f t="shared" si="78"/>
        <v>360</v>
      </c>
      <c r="C236" s="44" t="str">
        <f t="shared" si="79"/>
        <v>Enfermedades Mundiales</v>
      </c>
      <c r="D236" s="44" t="str">
        <f t="shared" si="80"/>
        <v>Salud</v>
      </c>
      <c r="E236" s="64">
        <v>8204</v>
      </c>
      <c r="F236" s="44" t="str">
        <f t="shared" si="76"/>
        <v>Fallecidos</v>
      </c>
      <c r="G236" s="46" t="s">
        <v>408</v>
      </c>
      <c r="H236" s="60" t="s">
        <v>17</v>
      </c>
      <c r="I236" s="58" t="s">
        <v>180</v>
      </c>
      <c r="J236" s="43" t="s">
        <v>407</v>
      </c>
      <c r="K236" s="43" t="str">
        <f t="shared" si="77"/>
        <v>Activos por 1 Millón Habitantes</v>
      </c>
      <c r="L236" s="43" t="str">
        <f t="shared" si="77"/>
        <v>Periodo 2020-2021</v>
      </c>
      <c r="M236" s="43" t="str">
        <f t="shared" si="81"/>
        <v>Casos</v>
      </c>
      <c r="N236" s="49" t="str">
        <f t="shared" si="82"/>
        <v>Ministerio de Ciencias, Tecnología, Conocimiento e Innovación</v>
      </c>
      <c r="O23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Contulmo</v>
      </c>
      <c r="P236" s="68"/>
      <c r="Q236" s="15" t="str">
        <f t="shared" si="83"/>
        <v>Gráfico Evolución</v>
      </c>
      <c r="R236" s="30"/>
      <c r="S23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https://analytics.zoho.com/open-view/2395394000008132313?ZOHO_CRITERIA=%22Localiza_CL_Poblacion%22.%22Codcom%22%3D8204</v>
      </c>
      <c r="T236" s="17"/>
      <c r="U236" s="31" t="str">
        <f t="shared" si="84"/>
        <v>#1774B9</v>
      </c>
      <c r="V236" s="32" t="str">
        <f>+Enfermedades_Mundiales[[#This Row],[idcoleccion]]&amp;"-"&amp;Enfermedades_Mundiales[[#This Row],[id]]</f>
        <v>360-0226</v>
      </c>
      <c r="W236" s="21">
        <f>+VLOOKUP(Enfermedades_Mundiales[[#This Row],[Filtro URL]],Estructura!$X$4:$Y$366,2,0)</f>
        <v>36308204</v>
      </c>
      <c r="X236" s="21" t="str">
        <f>+VLOOKUP(Enfermedades_Mundiales[[#This Row],[tema]],Estructura!$A$4:$C$18,3,0)</f>
        <v>T-362</v>
      </c>
      <c r="Y236" s="32" t="str">
        <f>+VLOOKUP(Enfermedades_Mundiales[[#This Row],[contenido]],Estructura!$E$4:$G$18,3,0)</f>
        <v>C-361</v>
      </c>
      <c r="Z236" s="32" t="str">
        <f>+VLOOKUP(Enfermedades_Mundiales[[#This Row],[Filtro Integrado]],Estructura!$M$4:$O$367,3,0)</f>
        <v>FI-363</v>
      </c>
      <c r="AA236" s="32" t="str">
        <f>+VLOOKUP(Enfermedades_Mundiales[[#This Row],[Muestra]],Estructura!$Q$4:$S$194,3,0)</f>
        <v>M-364</v>
      </c>
    </row>
    <row r="237" spans="1:27" ht="30.6" x14ac:dyDescent="0.3">
      <c r="A237" s="61" t="s">
        <v>650</v>
      </c>
      <c r="B237" s="43">
        <f t="shared" si="78"/>
        <v>360</v>
      </c>
      <c r="C237" s="44" t="str">
        <f t="shared" si="79"/>
        <v>Enfermedades Mundiales</v>
      </c>
      <c r="D237" s="44" t="str">
        <f t="shared" si="80"/>
        <v>Salud</v>
      </c>
      <c r="E237" s="64">
        <v>8205</v>
      </c>
      <c r="F237" s="44" t="str">
        <f t="shared" si="76"/>
        <v>Fallecidos</v>
      </c>
      <c r="G237" s="46" t="s">
        <v>408</v>
      </c>
      <c r="H237" s="60" t="s">
        <v>17</v>
      </c>
      <c r="I237" s="58" t="s">
        <v>181</v>
      </c>
      <c r="J237" s="43" t="s">
        <v>407</v>
      </c>
      <c r="K237" s="43" t="str">
        <f t="shared" si="77"/>
        <v>Activos por 1 Millón Habitantes</v>
      </c>
      <c r="L237" s="43" t="str">
        <f t="shared" si="77"/>
        <v>Periodo 2020-2021</v>
      </c>
      <c r="M237" s="43" t="str">
        <f t="shared" si="81"/>
        <v>Casos</v>
      </c>
      <c r="N237" s="49" t="str">
        <f t="shared" si="82"/>
        <v>Ministerio de Ciencias, Tecnología, Conocimiento e Innovación</v>
      </c>
      <c r="O23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Curanilahue</v>
      </c>
      <c r="P237" s="68"/>
      <c r="Q237" s="15" t="str">
        <f t="shared" si="83"/>
        <v>Gráfico Evolución</v>
      </c>
      <c r="R237" s="30"/>
      <c r="S23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https://analytics.zoho.com/open-view/2395394000008132313?ZOHO_CRITERIA=%22Localiza_CL_Poblacion%22.%22Codcom%22%3D8205</v>
      </c>
      <c r="T237" s="17"/>
      <c r="U237" s="31" t="str">
        <f t="shared" si="84"/>
        <v>#1774B9</v>
      </c>
      <c r="V237" s="32" t="str">
        <f>+Enfermedades_Mundiales[[#This Row],[idcoleccion]]&amp;"-"&amp;Enfermedades_Mundiales[[#This Row],[id]]</f>
        <v>360-0227</v>
      </c>
      <c r="W237" s="21">
        <f>+VLOOKUP(Enfermedades_Mundiales[[#This Row],[Filtro URL]],Estructura!$X$4:$Y$366,2,0)</f>
        <v>36308205</v>
      </c>
      <c r="X237" s="21" t="str">
        <f>+VLOOKUP(Enfermedades_Mundiales[[#This Row],[tema]],Estructura!$A$4:$C$18,3,0)</f>
        <v>T-362</v>
      </c>
      <c r="Y237" s="32" t="str">
        <f>+VLOOKUP(Enfermedades_Mundiales[[#This Row],[contenido]],Estructura!$E$4:$G$18,3,0)</f>
        <v>C-361</v>
      </c>
      <c r="Z237" s="32" t="str">
        <f>+VLOOKUP(Enfermedades_Mundiales[[#This Row],[Filtro Integrado]],Estructura!$M$4:$O$367,3,0)</f>
        <v>FI-363</v>
      </c>
      <c r="AA237" s="32" t="str">
        <f>+VLOOKUP(Enfermedades_Mundiales[[#This Row],[Muestra]],Estructura!$Q$4:$S$194,3,0)</f>
        <v>M-364</v>
      </c>
    </row>
    <row r="238" spans="1:27" ht="30.6" x14ac:dyDescent="0.3">
      <c r="A238" s="61" t="s">
        <v>651</v>
      </c>
      <c r="B238" s="43">
        <f t="shared" si="78"/>
        <v>360</v>
      </c>
      <c r="C238" s="44" t="str">
        <f t="shared" si="79"/>
        <v>Enfermedades Mundiales</v>
      </c>
      <c r="D238" s="44" t="str">
        <f t="shared" si="80"/>
        <v>Salud</v>
      </c>
      <c r="E238" s="64">
        <v>8206</v>
      </c>
      <c r="F238" s="44" t="str">
        <f t="shared" si="76"/>
        <v>Fallecidos</v>
      </c>
      <c r="G238" s="46" t="s">
        <v>408</v>
      </c>
      <c r="H238" s="60" t="s">
        <v>17</v>
      </c>
      <c r="I238" s="58" t="s">
        <v>182</v>
      </c>
      <c r="J238" s="43" t="s">
        <v>407</v>
      </c>
      <c r="K238" s="43" t="str">
        <f t="shared" si="77"/>
        <v>Activos por 1 Millón Habitantes</v>
      </c>
      <c r="L238" s="43" t="str">
        <f t="shared" si="77"/>
        <v>Periodo 2020-2021</v>
      </c>
      <c r="M238" s="43" t="str">
        <f t="shared" si="81"/>
        <v>Casos</v>
      </c>
      <c r="N238" s="49" t="str">
        <f t="shared" si="82"/>
        <v>Ministerio de Ciencias, Tecnología, Conocimiento e Innovación</v>
      </c>
      <c r="O23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Alamos</v>
      </c>
      <c r="P238" s="68"/>
      <c r="Q238" s="15" t="str">
        <f t="shared" si="83"/>
        <v>Gráfico Evolución</v>
      </c>
      <c r="R238" s="30"/>
      <c r="S23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https://analytics.zoho.com/open-view/2395394000008132313?ZOHO_CRITERIA=%22Localiza_CL_Poblacion%22.%22Codcom%22%3D8206</v>
      </c>
      <c r="T238" s="17"/>
      <c r="U238" s="31" t="str">
        <f t="shared" si="84"/>
        <v>#1774B9</v>
      </c>
      <c r="V238" s="32" t="str">
        <f>+Enfermedades_Mundiales[[#This Row],[idcoleccion]]&amp;"-"&amp;Enfermedades_Mundiales[[#This Row],[id]]</f>
        <v>360-0228</v>
      </c>
      <c r="W238" s="21">
        <f>+VLOOKUP(Enfermedades_Mundiales[[#This Row],[Filtro URL]],Estructura!$X$4:$Y$366,2,0)</f>
        <v>36308206</v>
      </c>
      <c r="X238" s="21" t="str">
        <f>+VLOOKUP(Enfermedades_Mundiales[[#This Row],[tema]],Estructura!$A$4:$C$18,3,0)</f>
        <v>T-362</v>
      </c>
      <c r="Y238" s="32" t="str">
        <f>+VLOOKUP(Enfermedades_Mundiales[[#This Row],[contenido]],Estructura!$E$4:$G$18,3,0)</f>
        <v>C-361</v>
      </c>
      <c r="Z238" s="32" t="str">
        <f>+VLOOKUP(Enfermedades_Mundiales[[#This Row],[Filtro Integrado]],Estructura!$M$4:$O$367,3,0)</f>
        <v>FI-363</v>
      </c>
      <c r="AA238" s="32" t="str">
        <f>+VLOOKUP(Enfermedades_Mundiales[[#This Row],[Muestra]],Estructura!$Q$4:$S$194,3,0)</f>
        <v>M-364</v>
      </c>
    </row>
    <row r="239" spans="1:27" ht="30.6" x14ac:dyDescent="0.3">
      <c r="A239" s="61" t="s">
        <v>652</v>
      </c>
      <c r="B239" s="43">
        <f t="shared" si="78"/>
        <v>360</v>
      </c>
      <c r="C239" s="44" t="str">
        <f t="shared" si="79"/>
        <v>Enfermedades Mundiales</v>
      </c>
      <c r="D239" s="44" t="str">
        <f t="shared" si="80"/>
        <v>Salud</v>
      </c>
      <c r="E239" s="64">
        <v>8207</v>
      </c>
      <c r="F239" s="44" t="str">
        <f t="shared" si="76"/>
        <v>Fallecidos</v>
      </c>
      <c r="G239" s="46" t="s">
        <v>408</v>
      </c>
      <c r="H239" s="60" t="s">
        <v>17</v>
      </c>
      <c r="I239" s="58" t="s">
        <v>183</v>
      </c>
      <c r="J239" s="43" t="s">
        <v>407</v>
      </c>
      <c r="K239" s="43" t="str">
        <f t="shared" si="77"/>
        <v>Activos por 1 Millón Habitantes</v>
      </c>
      <c r="L239" s="43" t="str">
        <f t="shared" si="77"/>
        <v>Periodo 2020-2021</v>
      </c>
      <c r="M239" s="43" t="str">
        <f t="shared" si="81"/>
        <v>Casos</v>
      </c>
      <c r="N239" s="49" t="str">
        <f t="shared" si="82"/>
        <v>Ministerio de Ciencias, Tecnología, Conocimiento e Innovación</v>
      </c>
      <c r="O23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Tirúa</v>
      </c>
      <c r="P239" s="68"/>
      <c r="Q239" s="15" t="str">
        <f t="shared" si="83"/>
        <v>Gráfico Evolución</v>
      </c>
      <c r="R239" s="30"/>
      <c r="S23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https://analytics.zoho.com/open-view/2395394000008132313?ZOHO_CRITERIA=%22Localiza_CL_Poblacion%22.%22Codcom%22%3D8207</v>
      </c>
      <c r="T239" s="17"/>
      <c r="U239" s="31" t="str">
        <f t="shared" si="84"/>
        <v>#1774B9</v>
      </c>
      <c r="V239" s="32" t="str">
        <f>+Enfermedades_Mundiales[[#This Row],[idcoleccion]]&amp;"-"&amp;Enfermedades_Mundiales[[#This Row],[id]]</f>
        <v>360-0229</v>
      </c>
      <c r="W239" s="21">
        <f>+VLOOKUP(Enfermedades_Mundiales[[#This Row],[Filtro URL]],Estructura!$X$4:$Y$366,2,0)</f>
        <v>36308207</v>
      </c>
      <c r="X239" s="21" t="str">
        <f>+VLOOKUP(Enfermedades_Mundiales[[#This Row],[tema]],Estructura!$A$4:$C$18,3,0)</f>
        <v>T-362</v>
      </c>
      <c r="Y239" s="32" t="str">
        <f>+VLOOKUP(Enfermedades_Mundiales[[#This Row],[contenido]],Estructura!$E$4:$G$18,3,0)</f>
        <v>C-361</v>
      </c>
      <c r="Z239" s="32" t="str">
        <f>+VLOOKUP(Enfermedades_Mundiales[[#This Row],[Filtro Integrado]],Estructura!$M$4:$O$367,3,0)</f>
        <v>FI-363</v>
      </c>
      <c r="AA239" s="32" t="str">
        <f>+VLOOKUP(Enfermedades_Mundiales[[#This Row],[Muestra]],Estructura!$Q$4:$S$194,3,0)</f>
        <v>M-364</v>
      </c>
    </row>
    <row r="240" spans="1:27" ht="30.6" x14ac:dyDescent="0.3">
      <c r="A240" s="61" t="s">
        <v>653</v>
      </c>
      <c r="B240" s="43">
        <f t="shared" si="78"/>
        <v>360</v>
      </c>
      <c r="C240" s="44" t="str">
        <f t="shared" si="79"/>
        <v>Enfermedades Mundiales</v>
      </c>
      <c r="D240" s="44" t="str">
        <f t="shared" si="80"/>
        <v>Salud</v>
      </c>
      <c r="E240" s="64">
        <v>8301</v>
      </c>
      <c r="F240" s="44" t="str">
        <f t="shared" si="76"/>
        <v>Fallecidos</v>
      </c>
      <c r="G240" s="46" t="s">
        <v>408</v>
      </c>
      <c r="H240" s="60" t="s">
        <v>17</v>
      </c>
      <c r="I240" s="58" t="s">
        <v>184</v>
      </c>
      <c r="J240" s="43" t="s">
        <v>407</v>
      </c>
      <c r="K240" s="43" t="str">
        <f t="shared" si="77"/>
        <v>Activos por 1 Millón Habitantes</v>
      </c>
      <c r="L240" s="43" t="str">
        <f t="shared" si="77"/>
        <v>Periodo 2020-2021</v>
      </c>
      <c r="M240" s="43" t="str">
        <f t="shared" si="81"/>
        <v>Casos</v>
      </c>
      <c r="N240" s="49" t="str">
        <f t="shared" si="82"/>
        <v>Ministerio de Ciencias, Tecnología, Conocimiento e Innovación</v>
      </c>
      <c r="O24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Angeles</v>
      </c>
      <c r="P240" s="68"/>
      <c r="Q240" s="15" t="str">
        <f t="shared" si="83"/>
        <v>Gráfico Evolución</v>
      </c>
      <c r="R240" s="30"/>
      <c r="S24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https://analytics.zoho.com/open-view/2395394000008132313?ZOHO_CRITERIA=%22Localiza_CL_Poblacion%22.%22Codcom%22%3D8301</v>
      </c>
      <c r="T240" s="17"/>
      <c r="U240" s="31" t="str">
        <f t="shared" si="84"/>
        <v>#1774B9</v>
      </c>
      <c r="V240" s="32" t="str">
        <f>+Enfermedades_Mundiales[[#This Row],[idcoleccion]]&amp;"-"&amp;Enfermedades_Mundiales[[#This Row],[id]]</f>
        <v>360-0230</v>
      </c>
      <c r="W240" s="21">
        <f>+VLOOKUP(Enfermedades_Mundiales[[#This Row],[Filtro URL]],Estructura!$X$4:$Y$366,2,0)</f>
        <v>36308301</v>
      </c>
      <c r="X240" s="21" t="str">
        <f>+VLOOKUP(Enfermedades_Mundiales[[#This Row],[tema]],Estructura!$A$4:$C$18,3,0)</f>
        <v>T-362</v>
      </c>
      <c r="Y240" s="32" t="str">
        <f>+VLOOKUP(Enfermedades_Mundiales[[#This Row],[contenido]],Estructura!$E$4:$G$18,3,0)</f>
        <v>C-361</v>
      </c>
      <c r="Z240" s="32" t="str">
        <f>+VLOOKUP(Enfermedades_Mundiales[[#This Row],[Filtro Integrado]],Estructura!$M$4:$O$367,3,0)</f>
        <v>FI-363</v>
      </c>
      <c r="AA240" s="32" t="str">
        <f>+VLOOKUP(Enfermedades_Mundiales[[#This Row],[Muestra]],Estructura!$Q$4:$S$194,3,0)</f>
        <v>M-364</v>
      </c>
    </row>
    <row r="241" spans="1:27" ht="30.6" x14ac:dyDescent="0.3">
      <c r="A241" s="61" t="s">
        <v>654</v>
      </c>
      <c r="B241" s="43">
        <f t="shared" si="78"/>
        <v>360</v>
      </c>
      <c r="C241" s="44" t="str">
        <f t="shared" si="79"/>
        <v>Enfermedades Mundiales</v>
      </c>
      <c r="D241" s="44" t="str">
        <f t="shared" si="80"/>
        <v>Salud</v>
      </c>
      <c r="E241" s="64">
        <v>8302</v>
      </c>
      <c r="F241" s="44" t="str">
        <f t="shared" si="76"/>
        <v>Fallecidos</v>
      </c>
      <c r="G241" s="46" t="s">
        <v>408</v>
      </c>
      <c r="H241" s="60" t="s">
        <v>17</v>
      </c>
      <c r="I241" s="58" t="s">
        <v>185</v>
      </c>
      <c r="J241" s="43" t="s">
        <v>407</v>
      </c>
      <c r="K241" s="43" t="str">
        <f t="shared" si="77"/>
        <v>Activos por 1 Millón Habitantes</v>
      </c>
      <c r="L241" s="43" t="str">
        <f t="shared" si="77"/>
        <v>Periodo 2020-2021</v>
      </c>
      <c r="M241" s="43" t="str">
        <f t="shared" si="81"/>
        <v>Casos</v>
      </c>
      <c r="N241" s="49" t="str">
        <f t="shared" si="82"/>
        <v>Ministerio de Ciencias, Tecnología, Conocimiento e Innovación</v>
      </c>
      <c r="O24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Antuco</v>
      </c>
      <c r="P241" s="68"/>
      <c r="Q241" s="15" t="str">
        <f t="shared" si="83"/>
        <v>Gráfico Evolución</v>
      </c>
      <c r="R241" s="30"/>
      <c r="S24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https://analytics.zoho.com/open-view/2395394000008132313?ZOHO_CRITERIA=%22Localiza_CL_Poblacion%22.%22Codcom%22%3D8302</v>
      </c>
      <c r="T241" s="17"/>
      <c r="U241" s="31" t="str">
        <f t="shared" si="84"/>
        <v>#1774B9</v>
      </c>
      <c r="V241" s="32" t="str">
        <f>+Enfermedades_Mundiales[[#This Row],[idcoleccion]]&amp;"-"&amp;Enfermedades_Mundiales[[#This Row],[id]]</f>
        <v>360-0231</v>
      </c>
      <c r="W241" s="21">
        <f>+VLOOKUP(Enfermedades_Mundiales[[#This Row],[Filtro URL]],Estructura!$X$4:$Y$366,2,0)</f>
        <v>36308302</v>
      </c>
      <c r="X241" s="21" t="str">
        <f>+VLOOKUP(Enfermedades_Mundiales[[#This Row],[tema]],Estructura!$A$4:$C$18,3,0)</f>
        <v>T-362</v>
      </c>
      <c r="Y241" s="32" t="str">
        <f>+VLOOKUP(Enfermedades_Mundiales[[#This Row],[contenido]],Estructura!$E$4:$G$18,3,0)</f>
        <v>C-361</v>
      </c>
      <c r="Z241" s="32" t="str">
        <f>+VLOOKUP(Enfermedades_Mundiales[[#This Row],[Filtro Integrado]],Estructura!$M$4:$O$367,3,0)</f>
        <v>FI-363</v>
      </c>
      <c r="AA241" s="32" t="str">
        <f>+VLOOKUP(Enfermedades_Mundiales[[#This Row],[Muestra]],Estructura!$Q$4:$S$194,3,0)</f>
        <v>M-364</v>
      </c>
    </row>
    <row r="242" spans="1:27" ht="30.6" x14ac:dyDescent="0.3">
      <c r="A242" s="61" t="s">
        <v>655</v>
      </c>
      <c r="B242" s="43">
        <f t="shared" si="78"/>
        <v>360</v>
      </c>
      <c r="C242" s="44" t="str">
        <f t="shared" si="79"/>
        <v>Enfermedades Mundiales</v>
      </c>
      <c r="D242" s="44" t="str">
        <f t="shared" si="80"/>
        <v>Salud</v>
      </c>
      <c r="E242" s="64">
        <v>8303</v>
      </c>
      <c r="F242" s="44" t="str">
        <f t="shared" si="76"/>
        <v>Fallecidos</v>
      </c>
      <c r="G242" s="46" t="s">
        <v>408</v>
      </c>
      <c r="H242" s="60" t="s">
        <v>17</v>
      </c>
      <c r="I242" s="58" t="s">
        <v>186</v>
      </c>
      <c r="J242" s="43" t="s">
        <v>407</v>
      </c>
      <c r="K242" s="43" t="str">
        <f t="shared" si="77"/>
        <v>Activos por 1 Millón Habitantes</v>
      </c>
      <c r="L242" s="43" t="str">
        <f t="shared" si="77"/>
        <v>Periodo 2020-2021</v>
      </c>
      <c r="M242" s="43" t="str">
        <f t="shared" si="81"/>
        <v>Casos</v>
      </c>
      <c r="N242" s="49" t="str">
        <f t="shared" si="82"/>
        <v>Ministerio de Ciencias, Tecnología, Conocimiento e Innovación</v>
      </c>
      <c r="O24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Cabrero</v>
      </c>
      <c r="P242" s="68"/>
      <c r="Q242" s="15" t="str">
        <f t="shared" si="83"/>
        <v>Gráfico Evolución</v>
      </c>
      <c r="R242" s="30"/>
      <c r="S24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https://analytics.zoho.com/open-view/2395394000008132313?ZOHO_CRITERIA=%22Localiza_CL_Poblacion%22.%22Codcom%22%3D8303</v>
      </c>
      <c r="T242" s="17"/>
      <c r="U242" s="31" t="str">
        <f t="shared" si="84"/>
        <v>#1774B9</v>
      </c>
      <c r="V242" s="32" t="str">
        <f>+Enfermedades_Mundiales[[#This Row],[idcoleccion]]&amp;"-"&amp;Enfermedades_Mundiales[[#This Row],[id]]</f>
        <v>360-0232</v>
      </c>
      <c r="W242" s="21">
        <f>+VLOOKUP(Enfermedades_Mundiales[[#This Row],[Filtro URL]],Estructura!$X$4:$Y$366,2,0)</f>
        <v>36308303</v>
      </c>
      <c r="X242" s="21" t="str">
        <f>+VLOOKUP(Enfermedades_Mundiales[[#This Row],[tema]],Estructura!$A$4:$C$18,3,0)</f>
        <v>T-362</v>
      </c>
      <c r="Y242" s="32" t="str">
        <f>+VLOOKUP(Enfermedades_Mundiales[[#This Row],[contenido]],Estructura!$E$4:$G$18,3,0)</f>
        <v>C-361</v>
      </c>
      <c r="Z242" s="32" t="str">
        <f>+VLOOKUP(Enfermedades_Mundiales[[#This Row],[Filtro Integrado]],Estructura!$M$4:$O$367,3,0)</f>
        <v>FI-363</v>
      </c>
      <c r="AA242" s="32" t="str">
        <f>+VLOOKUP(Enfermedades_Mundiales[[#This Row],[Muestra]],Estructura!$Q$4:$S$194,3,0)</f>
        <v>M-364</v>
      </c>
    </row>
    <row r="243" spans="1:27" ht="30.6" x14ac:dyDescent="0.3">
      <c r="A243" s="61" t="s">
        <v>656</v>
      </c>
      <c r="B243" s="43">
        <f t="shared" si="78"/>
        <v>360</v>
      </c>
      <c r="C243" s="44" t="str">
        <f t="shared" si="79"/>
        <v>Enfermedades Mundiales</v>
      </c>
      <c r="D243" s="44" t="str">
        <f t="shared" si="80"/>
        <v>Salud</v>
      </c>
      <c r="E243" s="64">
        <v>8304</v>
      </c>
      <c r="F243" s="44" t="str">
        <f t="shared" si="76"/>
        <v>Fallecidos</v>
      </c>
      <c r="G243" s="46" t="s">
        <v>408</v>
      </c>
      <c r="H243" s="60" t="s">
        <v>17</v>
      </c>
      <c r="I243" s="58" t="s">
        <v>187</v>
      </c>
      <c r="J243" s="43" t="s">
        <v>407</v>
      </c>
      <c r="K243" s="43" t="str">
        <f t="shared" si="77"/>
        <v>Activos por 1 Millón Habitantes</v>
      </c>
      <c r="L243" s="43" t="str">
        <f t="shared" si="77"/>
        <v>Periodo 2020-2021</v>
      </c>
      <c r="M243" s="43" t="str">
        <f t="shared" si="81"/>
        <v>Casos</v>
      </c>
      <c r="N243" s="49" t="str">
        <f t="shared" si="82"/>
        <v>Ministerio de Ciencias, Tecnología, Conocimiento e Innovación</v>
      </c>
      <c r="O24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Laja</v>
      </c>
      <c r="P243" s="68"/>
      <c r="Q243" s="15" t="str">
        <f t="shared" si="83"/>
        <v>Gráfico Evolución</v>
      </c>
      <c r="R243" s="30"/>
      <c r="S24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https://analytics.zoho.com/open-view/2395394000008132313?ZOHO_CRITERIA=%22Localiza_CL_Poblacion%22.%22Codcom%22%3D8304</v>
      </c>
      <c r="T243" s="17"/>
      <c r="U243" s="31" t="str">
        <f t="shared" si="84"/>
        <v>#1774B9</v>
      </c>
      <c r="V243" s="32" t="str">
        <f>+Enfermedades_Mundiales[[#This Row],[idcoleccion]]&amp;"-"&amp;Enfermedades_Mundiales[[#This Row],[id]]</f>
        <v>360-0233</v>
      </c>
      <c r="W243" s="21">
        <f>+VLOOKUP(Enfermedades_Mundiales[[#This Row],[Filtro URL]],Estructura!$X$4:$Y$366,2,0)</f>
        <v>36308304</v>
      </c>
      <c r="X243" s="21" t="str">
        <f>+VLOOKUP(Enfermedades_Mundiales[[#This Row],[tema]],Estructura!$A$4:$C$18,3,0)</f>
        <v>T-362</v>
      </c>
      <c r="Y243" s="32" t="str">
        <f>+VLOOKUP(Enfermedades_Mundiales[[#This Row],[contenido]],Estructura!$E$4:$G$18,3,0)</f>
        <v>C-361</v>
      </c>
      <c r="Z243" s="32" t="str">
        <f>+VLOOKUP(Enfermedades_Mundiales[[#This Row],[Filtro Integrado]],Estructura!$M$4:$O$367,3,0)</f>
        <v>FI-363</v>
      </c>
      <c r="AA243" s="32" t="str">
        <f>+VLOOKUP(Enfermedades_Mundiales[[#This Row],[Muestra]],Estructura!$Q$4:$S$194,3,0)</f>
        <v>M-364</v>
      </c>
    </row>
    <row r="244" spans="1:27" ht="30.6" x14ac:dyDescent="0.3">
      <c r="A244" s="61" t="s">
        <v>657</v>
      </c>
      <c r="B244" s="43">
        <f t="shared" si="78"/>
        <v>360</v>
      </c>
      <c r="C244" s="44" t="str">
        <f t="shared" si="79"/>
        <v>Enfermedades Mundiales</v>
      </c>
      <c r="D244" s="44" t="str">
        <f t="shared" si="80"/>
        <v>Salud</v>
      </c>
      <c r="E244" s="64">
        <v>8305</v>
      </c>
      <c r="F244" s="44" t="str">
        <f t="shared" si="76"/>
        <v>Fallecidos</v>
      </c>
      <c r="G244" s="46" t="s">
        <v>408</v>
      </c>
      <c r="H244" s="60" t="s">
        <v>17</v>
      </c>
      <c r="I244" s="58" t="s">
        <v>188</v>
      </c>
      <c r="J244" s="43" t="s">
        <v>407</v>
      </c>
      <c r="K244" s="43" t="str">
        <f t="shared" si="77"/>
        <v>Activos por 1 Millón Habitantes</v>
      </c>
      <c r="L244" s="43" t="str">
        <f t="shared" si="77"/>
        <v>Periodo 2020-2021</v>
      </c>
      <c r="M244" s="43" t="str">
        <f t="shared" si="81"/>
        <v>Casos</v>
      </c>
      <c r="N244" s="49" t="str">
        <f t="shared" si="82"/>
        <v>Ministerio de Ciencias, Tecnología, Conocimiento e Innovación</v>
      </c>
      <c r="O24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Mulchén</v>
      </c>
      <c r="P244" s="68"/>
      <c r="Q244" s="15" t="str">
        <f t="shared" si="83"/>
        <v>Gráfico Evolución</v>
      </c>
      <c r="R244" s="30"/>
      <c r="S24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https://analytics.zoho.com/open-view/2395394000008132313?ZOHO_CRITERIA=%22Localiza_CL_Poblacion%22.%22Codcom%22%3D8305</v>
      </c>
      <c r="T244" s="17"/>
      <c r="U244" s="31" t="str">
        <f t="shared" si="84"/>
        <v>#1774B9</v>
      </c>
      <c r="V244" s="32" t="str">
        <f>+Enfermedades_Mundiales[[#This Row],[idcoleccion]]&amp;"-"&amp;Enfermedades_Mundiales[[#This Row],[id]]</f>
        <v>360-0234</v>
      </c>
      <c r="W244" s="21">
        <f>+VLOOKUP(Enfermedades_Mundiales[[#This Row],[Filtro URL]],Estructura!$X$4:$Y$366,2,0)</f>
        <v>36308305</v>
      </c>
      <c r="X244" s="21" t="str">
        <f>+VLOOKUP(Enfermedades_Mundiales[[#This Row],[tema]],Estructura!$A$4:$C$18,3,0)</f>
        <v>T-362</v>
      </c>
      <c r="Y244" s="32" t="str">
        <f>+VLOOKUP(Enfermedades_Mundiales[[#This Row],[contenido]],Estructura!$E$4:$G$18,3,0)</f>
        <v>C-361</v>
      </c>
      <c r="Z244" s="32" t="str">
        <f>+VLOOKUP(Enfermedades_Mundiales[[#This Row],[Filtro Integrado]],Estructura!$M$4:$O$367,3,0)</f>
        <v>FI-363</v>
      </c>
      <c r="AA244" s="32" t="str">
        <f>+VLOOKUP(Enfermedades_Mundiales[[#This Row],[Muestra]],Estructura!$Q$4:$S$194,3,0)</f>
        <v>M-364</v>
      </c>
    </row>
    <row r="245" spans="1:27" ht="30.6" x14ac:dyDescent="0.3">
      <c r="A245" s="61" t="s">
        <v>658</v>
      </c>
      <c r="B245" s="43">
        <f t="shared" si="78"/>
        <v>360</v>
      </c>
      <c r="C245" s="44" t="str">
        <f t="shared" si="79"/>
        <v>Enfermedades Mundiales</v>
      </c>
      <c r="D245" s="44" t="str">
        <f t="shared" si="80"/>
        <v>Salud</v>
      </c>
      <c r="E245" s="64">
        <v>8306</v>
      </c>
      <c r="F245" s="44" t="str">
        <f t="shared" si="76"/>
        <v>Fallecidos</v>
      </c>
      <c r="G245" s="46" t="s">
        <v>408</v>
      </c>
      <c r="H245" s="60" t="s">
        <v>17</v>
      </c>
      <c r="I245" s="58" t="s">
        <v>189</v>
      </c>
      <c r="J245" s="43" t="s">
        <v>407</v>
      </c>
      <c r="K245" s="43" t="str">
        <f t="shared" si="77"/>
        <v>Activos por 1 Millón Habitantes</v>
      </c>
      <c r="L245" s="43" t="str">
        <f t="shared" si="77"/>
        <v>Periodo 2020-2021</v>
      </c>
      <c r="M245" s="43" t="str">
        <f t="shared" si="81"/>
        <v>Casos</v>
      </c>
      <c r="N245" s="49" t="str">
        <f t="shared" si="82"/>
        <v>Ministerio de Ciencias, Tecnología, Conocimiento e Innovación</v>
      </c>
      <c r="O24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Nacimiento</v>
      </c>
      <c r="P245" s="68"/>
      <c r="Q245" s="15" t="str">
        <f t="shared" si="83"/>
        <v>Gráfico Evolución</v>
      </c>
      <c r="R245" s="30"/>
      <c r="S24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https://analytics.zoho.com/open-view/2395394000008132313?ZOHO_CRITERIA=%22Localiza_CL_Poblacion%22.%22Codcom%22%3D8306</v>
      </c>
      <c r="T245" s="17"/>
      <c r="U245" s="31" t="str">
        <f t="shared" si="84"/>
        <v>#1774B9</v>
      </c>
      <c r="V245" s="32" t="str">
        <f>+Enfermedades_Mundiales[[#This Row],[idcoleccion]]&amp;"-"&amp;Enfermedades_Mundiales[[#This Row],[id]]</f>
        <v>360-0235</v>
      </c>
      <c r="W245" s="21">
        <f>+VLOOKUP(Enfermedades_Mundiales[[#This Row],[Filtro URL]],Estructura!$X$4:$Y$366,2,0)</f>
        <v>36308306</v>
      </c>
      <c r="X245" s="21" t="str">
        <f>+VLOOKUP(Enfermedades_Mundiales[[#This Row],[tema]],Estructura!$A$4:$C$18,3,0)</f>
        <v>T-362</v>
      </c>
      <c r="Y245" s="32" t="str">
        <f>+VLOOKUP(Enfermedades_Mundiales[[#This Row],[contenido]],Estructura!$E$4:$G$18,3,0)</f>
        <v>C-361</v>
      </c>
      <c r="Z245" s="32" t="str">
        <f>+VLOOKUP(Enfermedades_Mundiales[[#This Row],[Filtro Integrado]],Estructura!$M$4:$O$367,3,0)</f>
        <v>FI-363</v>
      </c>
      <c r="AA245" s="32" t="str">
        <f>+VLOOKUP(Enfermedades_Mundiales[[#This Row],[Muestra]],Estructura!$Q$4:$S$194,3,0)</f>
        <v>M-364</v>
      </c>
    </row>
    <row r="246" spans="1:27" ht="30.6" x14ac:dyDescent="0.3">
      <c r="A246" s="61" t="s">
        <v>659</v>
      </c>
      <c r="B246" s="43">
        <f t="shared" si="78"/>
        <v>360</v>
      </c>
      <c r="C246" s="44" t="str">
        <f t="shared" si="79"/>
        <v>Enfermedades Mundiales</v>
      </c>
      <c r="D246" s="44" t="str">
        <f t="shared" si="80"/>
        <v>Salud</v>
      </c>
      <c r="E246" s="64">
        <v>8307</v>
      </c>
      <c r="F246" s="44" t="str">
        <f t="shared" si="76"/>
        <v>Fallecidos</v>
      </c>
      <c r="G246" s="46" t="s">
        <v>408</v>
      </c>
      <c r="H246" s="60" t="s">
        <v>17</v>
      </c>
      <c r="I246" s="58" t="s">
        <v>190</v>
      </c>
      <c r="J246" s="43" t="s">
        <v>407</v>
      </c>
      <c r="K246" s="43" t="str">
        <f t="shared" si="77"/>
        <v>Activos por 1 Millón Habitantes</v>
      </c>
      <c r="L246" s="43" t="str">
        <f t="shared" si="77"/>
        <v>Periodo 2020-2021</v>
      </c>
      <c r="M246" s="43" t="str">
        <f t="shared" si="81"/>
        <v>Casos</v>
      </c>
      <c r="N246" s="49" t="str">
        <f t="shared" si="82"/>
        <v>Ministerio de Ciencias, Tecnología, Conocimiento e Innovación</v>
      </c>
      <c r="O24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Negrete</v>
      </c>
      <c r="P246" s="68"/>
      <c r="Q246" s="15" t="str">
        <f t="shared" si="83"/>
        <v>Gráfico Evolución</v>
      </c>
      <c r="R246" s="30"/>
      <c r="S24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https://analytics.zoho.com/open-view/2395394000008132313?ZOHO_CRITERIA=%22Localiza_CL_Poblacion%22.%22Codcom%22%3D8307</v>
      </c>
      <c r="T246" s="17"/>
      <c r="U246" s="31" t="str">
        <f t="shared" si="84"/>
        <v>#1774B9</v>
      </c>
      <c r="V246" s="32" t="str">
        <f>+Enfermedades_Mundiales[[#This Row],[idcoleccion]]&amp;"-"&amp;Enfermedades_Mundiales[[#This Row],[id]]</f>
        <v>360-0236</v>
      </c>
      <c r="W246" s="21">
        <f>+VLOOKUP(Enfermedades_Mundiales[[#This Row],[Filtro URL]],Estructura!$X$4:$Y$366,2,0)</f>
        <v>36308307</v>
      </c>
      <c r="X246" s="21" t="str">
        <f>+VLOOKUP(Enfermedades_Mundiales[[#This Row],[tema]],Estructura!$A$4:$C$18,3,0)</f>
        <v>T-362</v>
      </c>
      <c r="Y246" s="32" t="str">
        <f>+VLOOKUP(Enfermedades_Mundiales[[#This Row],[contenido]],Estructura!$E$4:$G$18,3,0)</f>
        <v>C-361</v>
      </c>
      <c r="Z246" s="32" t="str">
        <f>+VLOOKUP(Enfermedades_Mundiales[[#This Row],[Filtro Integrado]],Estructura!$M$4:$O$367,3,0)</f>
        <v>FI-363</v>
      </c>
      <c r="AA246" s="32" t="str">
        <f>+VLOOKUP(Enfermedades_Mundiales[[#This Row],[Muestra]],Estructura!$Q$4:$S$194,3,0)</f>
        <v>M-364</v>
      </c>
    </row>
    <row r="247" spans="1:27" ht="30.6" x14ac:dyDescent="0.3">
      <c r="A247" s="61" t="s">
        <v>660</v>
      </c>
      <c r="B247" s="43">
        <f t="shared" si="78"/>
        <v>360</v>
      </c>
      <c r="C247" s="44" t="str">
        <f t="shared" si="79"/>
        <v>Enfermedades Mundiales</v>
      </c>
      <c r="D247" s="44" t="str">
        <f t="shared" si="80"/>
        <v>Salud</v>
      </c>
      <c r="E247" s="64">
        <v>8308</v>
      </c>
      <c r="F247" s="44" t="str">
        <f t="shared" si="76"/>
        <v>Fallecidos</v>
      </c>
      <c r="G247" s="46" t="s">
        <v>408</v>
      </c>
      <c r="H247" s="60" t="s">
        <v>17</v>
      </c>
      <c r="I247" s="58" t="s">
        <v>191</v>
      </c>
      <c r="J247" s="43" t="s">
        <v>407</v>
      </c>
      <c r="K247" s="43" t="str">
        <f t="shared" si="77"/>
        <v>Activos por 1 Millón Habitantes</v>
      </c>
      <c r="L247" s="43" t="str">
        <f t="shared" si="77"/>
        <v>Periodo 2020-2021</v>
      </c>
      <c r="M247" s="43" t="str">
        <f t="shared" si="81"/>
        <v>Casos</v>
      </c>
      <c r="N247" s="49" t="str">
        <f t="shared" si="82"/>
        <v>Ministerio de Ciencias, Tecnología, Conocimiento e Innovación</v>
      </c>
      <c r="O24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Quilaco</v>
      </c>
      <c r="P247" s="68"/>
      <c r="Q247" s="15" t="str">
        <f t="shared" si="83"/>
        <v>Gráfico Evolución</v>
      </c>
      <c r="R247" s="30"/>
      <c r="S24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https://analytics.zoho.com/open-view/2395394000008132313?ZOHO_CRITERIA=%22Localiza_CL_Poblacion%22.%22Codcom%22%3D8308</v>
      </c>
      <c r="T247" s="17"/>
      <c r="U247" s="31" t="str">
        <f t="shared" si="84"/>
        <v>#1774B9</v>
      </c>
      <c r="V247" s="32" t="str">
        <f>+Enfermedades_Mundiales[[#This Row],[idcoleccion]]&amp;"-"&amp;Enfermedades_Mundiales[[#This Row],[id]]</f>
        <v>360-0237</v>
      </c>
      <c r="W247" s="21">
        <f>+VLOOKUP(Enfermedades_Mundiales[[#This Row],[Filtro URL]],Estructura!$X$4:$Y$366,2,0)</f>
        <v>36308308</v>
      </c>
      <c r="X247" s="21" t="str">
        <f>+VLOOKUP(Enfermedades_Mundiales[[#This Row],[tema]],Estructura!$A$4:$C$18,3,0)</f>
        <v>T-362</v>
      </c>
      <c r="Y247" s="32" t="str">
        <f>+VLOOKUP(Enfermedades_Mundiales[[#This Row],[contenido]],Estructura!$E$4:$G$18,3,0)</f>
        <v>C-361</v>
      </c>
      <c r="Z247" s="32" t="str">
        <f>+VLOOKUP(Enfermedades_Mundiales[[#This Row],[Filtro Integrado]],Estructura!$M$4:$O$367,3,0)</f>
        <v>FI-363</v>
      </c>
      <c r="AA247" s="32" t="str">
        <f>+VLOOKUP(Enfermedades_Mundiales[[#This Row],[Muestra]],Estructura!$Q$4:$S$194,3,0)</f>
        <v>M-364</v>
      </c>
    </row>
    <row r="248" spans="1:27" ht="30.6" x14ac:dyDescent="0.3">
      <c r="A248" s="61" t="s">
        <v>661</v>
      </c>
      <c r="B248" s="43">
        <f t="shared" si="78"/>
        <v>360</v>
      </c>
      <c r="C248" s="44" t="str">
        <f t="shared" si="79"/>
        <v>Enfermedades Mundiales</v>
      </c>
      <c r="D248" s="44" t="str">
        <f t="shared" si="80"/>
        <v>Salud</v>
      </c>
      <c r="E248" s="64">
        <v>8309</v>
      </c>
      <c r="F248" s="44" t="str">
        <f t="shared" si="76"/>
        <v>Fallecidos</v>
      </c>
      <c r="G248" s="46" t="s">
        <v>408</v>
      </c>
      <c r="H248" s="60" t="s">
        <v>17</v>
      </c>
      <c r="I248" s="58" t="s">
        <v>192</v>
      </c>
      <c r="J248" s="43" t="s">
        <v>407</v>
      </c>
      <c r="K248" s="43" t="str">
        <f t="shared" si="77"/>
        <v>Activos por 1 Millón Habitantes</v>
      </c>
      <c r="L248" s="43" t="str">
        <f t="shared" si="77"/>
        <v>Periodo 2020-2021</v>
      </c>
      <c r="M248" s="43" t="str">
        <f t="shared" si="81"/>
        <v>Casos</v>
      </c>
      <c r="N248" s="49" t="str">
        <f t="shared" si="82"/>
        <v>Ministerio de Ciencias, Tecnología, Conocimiento e Innovación</v>
      </c>
      <c r="O24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Quilleco</v>
      </c>
      <c r="P248" s="68"/>
      <c r="Q248" s="15" t="str">
        <f t="shared" si="83"/>
        <v>Gráfico Evolución</v>
      </c>
      <c r="R248" s="30"/>
      <c r="S24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https://analytics.zoho.com/open-view/2395394000008132313?ZOHO_CRITERIA=%22Localiza_CL_Poblacion%22.%22Codcom%22%3D8309</v>
      </c>
      <c r="T248" s="17"/>
      <c r="U248" s="31" t="str">
        <f t="shared" si="84"/>
        <v>#1774B9</v>
      </c>
      <c r="V248" s="32" t="str">
        <f>+Enfermedades_Mundiales[[#This Row],[idcoleccion]]&amp;"-"&amp;Enfermedades_Mundiales[[#This Row],[id]]</f>
        <v>360-0238</v>
      </c>
      <c r="W248" s="21">
        <f>+VLOOKUP(Enfermedades_Mundiales[[#This Row],[Filtro URL]],Estructura!$X$4:$Y$366,2,0)</f>
        <v>36308309</v>
      </c>
      <c r="X248" s="21" t="str">
        <f>+VLOOKUP(Enfermedades_Mundiales[[#This Row],[tema]],Estructura!$A$4:$C$18,3,0)</f>
        <v>T-362</v>
      </c>
      <c r="Y248" s="32" t="str">
        <f>+VLOOKUP(Enfermedades_Mundiales[[#This Row],[contenido]],Estructura!$E$4:$G$18,3,0)</f>
        <v>C-361</v>
      </c>
      <c r="Z248" s="32" t="str">
        <f>+VLOOKUP(Enfermedades_Mundiales[[#This Row],[Filtro Integrado]],Estructura!$M$4:$O$367,3,0)</f>
        <v>FI-363</v>
      </c>
      <c r="AA248" s="32" t="str">
        <f>+VLOOKUP(Enfermedades_Mundiales[[#This Row],[Muestra]],Estructura!$Q$4:$S$194,3,0)</f>
        <v>M-364</v>
      </c>
    </row>
    <row r="249" spans="1:27" ht="30.6" x14ac:dyDescent="0.3">
      <c r="A249" s="61" t="s">
        <v>662</v>
      </c>
      <c r="B249" s="43">
        <f t="shared" si="78"/>
        <v>360</v>
      </c>
      <c r="C249" s="44" t="str">
        <f t="shared" si="79"/>
        <v>Enfermedades Mundiales</v>
      </c>
      <c r="D249" s="44" t="str">
        <f t="shared" si="80"/>
        <v>Salud</v>
      </c>
      <c r="E249" s="64">
        <v>8310</v>
      </c>
      <c r="F249" s="44" t="str">
        <f t="shared" si="76"/>
        <v>Fallecidos</v>
      </c>
      <c r="G249" s="46" t="s">
        <v>408</v>
      </c>
      <c r="H249" s="60" t="s">
        <v>17</v>
      </c>
      <c r="I249" s="58" t="s">
        <v>193</v>
      </c>
      <c r="J249" s="43" t="s">
        <v>407</v>
      </c>
      <c r="K249" s="43" t="str">
        <f t="shared" si="77"/>
        <v>Activos por 1 Millón Habitantes</v>
      </c>
      <c r="L249" s="43" t="str">
        <f t="shared" si="77"/>
        <v>Periodo 2020-2021</v>
      </c>
      <c r="M249" s="43" t="str">
        <f t="shared" si="81"/>
        <v>Casos</v>
      </c>
      <c r="N249" s="49" t="str">
        <f t="shared" si="82"/>
        <v>Ministerio de Ciencias, Tecnología, Conocimiento e Innovación</v>
      </c>
      <c r="O24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Rosendo</v>
      </c>
      <c r="P249" s="68"/>
      <c r="Q249" s="15" t="str">
        <f t="shared" si="83"/>
        <v>Gráfico Evolución</v>
      </c>
      <c r="R249" s="30"/>
      <c r="S24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https://analytics.zoho.com/open-view/2395394000008132313?ZOHO_CRITERIA=%22Localiza_CL_Poblacion%22.%22Codcom%22%3D8310</v>
      </c>
      <c r="T249" s="17"/>
      <c r="U249" s="31" t="str">
        <f t="shared" si="84"/>
        <v>#1774B9</v>
      </c>
      <c r="V249" s="32" t="str">
        <f>+Enfermedades_Mundiales[[#This Row],[idcoleccion]]&amp;"-"&amp;Enfermedades_Mundiales[[#This Row],[id]]</f>
        <v>360-0239</v>
      </c>
      <c r="W249" s="21">
        <f>+VLOOKUP(Enfermedades_Mundiales[[#This Row],[Filtro URL]],Estructura!$X$4:$Y$366,2,0)</f>
        <v>36308310</v>
      </c>
      <c r="X249" s="21" t="str">
        <f>+VLOOKUP(Enfermedades_Mundiales[[#This Row],[tema]],Estructura!$A$4:$C$18,3,0)</f>
        <v>T-362</v>
      </c>
      <c r="Y249" s="32" t="str">
        <f>+VLOOKUP(Enfermedades_Mundiales[[#This Row],[contenido]],Estructura!$E$4:$G$18,3,0)</f>
        <v>C-361</v>
      </c>
      <c r="Z249" s="32" t="str">
        <f>+VLOOKUP(Enfermedades_Mundiales[[#This Row],[Filtro Integrado]],Estructura!$M$4:$O$367,3,0)</f>
        <v>FI-363</v>
      </c>
      <c r="AA249" s="32" t="str">
        <f>+VLOOKUP(Enfermedades_Mundiales[[#This Row],[Muestra]],Estructura!$Q$4:$S$194,3,0)</f>
        <v>M-364</v>
      </c>
    </row>
    <row r="250" spans="1:27" ht="30.6" x14ac:dyDescent="0.3">
      <c r="A250" s="61" t="s">
        <v>663</v>
      </c>
      <c r="B250" s="43">
        <f t="shared" si="78"/>
        <v>360</v>
      </c>
      <c r="C250" s="44" t="str">
        <f t="shared" si="79"/>
        <v>Enfermedades Mundiales</v>
      </c>
      <c r="D250" s="44" t="str">
        <f t="shared" si="80"/>
        <v>Salud</v>
      </c>
      <c r="E250" s="64">
        <v>8311</v>
      </c>
      <c r="F250" s="44" t="str">
        <f t="shared" si="76"/>
        <v>Fallecidos</v>
      </c>
      <c r="G250" s="46" t="s">
        <v>408</v>
      </c>
      <c r="H250" s="60" t="s">
        <v>17</v>
      </c>
      <c r="I250" s="58" t="s">
        <v>194</v>
      </c>
      <c r="J250" s="43" t="s">
        <v>407</v>
      </c>
      <c r="K250" s="43" t="str">
        <f t="shared" si="77"/>
        <v>Activos por 1 Millón Habitantes</v>
      </c>
      <c r="L250" s="43" t="str">
        <f t="shared" si="77"/>
        <v>Periodo 2020-2021</v>
      </c>
      <c r="M250" s="43" t="str">
        <f t="shared" si="81"/>
        <v>Casos</v>
      </c>
      <c r="N250" s="49" t="str">
        <f t="shared" si="82"/>
        <v>Ministerio de Ciencias, Tecnología, Conocimiento e Innovación</v>
      </c>
      <c r="O25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Santa Bárbara</v>
      </c>
      <c r="P250" s="68"/>
      <c r="Q250" s="15" t="str">
        <f t="shared" si="83"/>
        <v>Gráfico Evolución</v>
      </c>
      <c r="R250" s="30"/>
      <c r="S25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https://analytics.zoho.com/open-view/2395394000008132313?ZOHO_CRITERIA=%22Localiza_CL_Poblacion%22.%22Codcom%22%3D8311</v>
      </c>
      <c r="T250" s="17"/>
      <c r="U250" s="31" t="str">
        <f t="shared" si="84"/>
        <v>#1774B9</v>
      </c>
      <c r="V250" s="32" t="str">
        <f>+Enfermedades_Mundiales[[#This Row],[idcoleccion]]&amp;"-"&amp;Enfermedades_Mundiales[[#This Row],[id]]</f>
        <v>360-0240</v>
      </c>
      <c r="W250" s="21">
        <f>+VLOOKUP(Enfermedades_Mundiales[[#This Row],[Filtro URL]],Estructura!$X$4:$Y$366,2,0)</f>
        <v>36308311</v>
      </c>
      <c r="X250" s="21" t="str">
        <f>+VLOOKUP(Enfermedades_Mundiales[[#This Row],[tema]],Estructura!$A$4:$C$18,3,0)</f>
        <v>T-362</v>
      </c>
      <c r="Y250" s="32" t="str">
        <f>+VLOOKUP(Enfermedades_Mundiales[[#This Row],[contenido]],Estructura!$E$4:$G$18,3,0)</f>
        <v>C-361</v>
      </c>
      <c r="Z250" s="32" t="str">
        <f>+VLOOKUP(Enfermedades_Mundiales[[#This Row],[Filtro Integrado]],Estructura!$M$4:$O$367,3,0)</f>
        <v>FI-363</v>
      </c>
      <c r="AA250" s="32" t="str">
        <f>+VLOOKUP(Enfermedades_Mundiales[[#This Row],[Muestra]],Estructura!$Q$4:$S$194,3,0)</f>
        <v>M-364</v>
      </c>
    </row>
    <row r="251" spans="1:27" ht="30.6" x14ac:dyDescent="0.3">
      <c r="A251" s="61" t="s">
        <v>664</v>
      </c>
      <c r="B251" s="43">
        <f t="shared" si="78"/>
        <v>360</v>
      </c>
      <c r="C251" s="44" t="str">
        <f t="shared" si="79"/>
        <v>Enfermedades Mundiales</v>
      </c>
      <c r="D251" s="44" t="str">
        <f t="shared" si="80"/>
        <v>Salud</v>
      </c>
      <c r="E251" s="64">
        <v>8312</v>
      </c>
      <c r="F251" s="44" t="str">
        <f t="shared" si="76"/>
        <v>Fallecidos</v>
      </c>
      <c r="G251" s="46" t="s">
        <v>408</v>
      </c>
      <c r="H251" s="60" t="s">
        <v>17</v>
      </c>
      <c r="I251" s="58" t="s">
        <v>195</v>
      </c>
      <c r="J251" s="43" t="s">
        <v>407</v>
      </c>
      <c r="K251" s="43" t="str">
        <f t="shared" si="77"/>
        <v>Activos por 1 Millón Habitantes</v>
      </c>
      <c r="L251" s="43" t="str">
        <f t="shared" si="77"/>
        <v>Periodo 2020-2021</v>
      </c>
      <c r="M251" s="43" t="str">
        <f t="shared" si="81"/>
        <v>Casos</v>
      </c>
      <c r="N251" s="49" t="str">
        <f t="shared" si="82"/>
        <v>Ministerio de Ciencias, Tecnología, Conocimiento e Innovación</v>
      </c>
      <c r="O25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Tucapel</v>
      </c>
      <c r="P251" s="68"/>
      <c r="Q251" s="15" t="str">
        <f t="shared" si="83"/>
        <v>Gráfico Evolución</v>
      </c>
      <c r="R251" s="30"/>
      <c r="S25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https://analytics.zoho.com/open-view/2395394000008132313?ZOHO_CRITERIA=%22Localiza_CL_Poblacion%22.%22Codcom%22%3D8312</v>
      </c>
      <c r="T251" s="17"/>
      <c r="U251" s="31" t="str">
        <f t="shared" si="84"/>
        <v>#1774B9</v>
      </c>
      <c r="V251" s="32" t="str">
        <f>+Enfermedades_Mundiales[[#This Row],[idcoleccion]]&amp;"-"&amp;Enfermedades_Mundiales[[#This Row],[id]]</f>
        <v>360-0241</v>
      </c>
      <c r="W251" s="21">
        <f>+VLOOKUP(Enfermedades_Mundiales[[#This Row],[Filtro URL]],Estructura!$X$4:$Y$366,2,0)</f>
        <v>36308312</v>
      </c>
      <c r="X251" s="21" t="str">
        <f>+VLOOKUP(Enfermedades_Mundiales[[#This Row],[tema]],Estructura!$A$4:$C$18,3,0)</f>
        <v>T-362</v>
      </c>
      <c r="Y251" s="32" t="str">
        <f>+VLOOKUP(Enfermedades_Mundiales[[#This Row],[contenido]],Estructura!$E$4:$G$18,3,0)</f>
        <v>C-361</v>
      </c>
      <c r="Z251" s="32" t="str">
        <f>+VLOOKUP(Enfermedades_Mundiales[[#This Row],[Filtro Integrado]],Estructura!$M$4:$O$367,3,0)</f>
        <v>FI-363</v>
      </c>
      <c r="AA251" s="32" t="str">
        <f>+VLOOKUP(Enfermedades_Mundiales[[#This Row],[Muestra]],Estructura!$Q$4:$S$194,3,0)</f>
        <v>M-364</v>
      </c>
    </row>
    <row r="252" spans="1:27" ht="30.6" x14ac:dyDescent="0.3">
      <c r="A252" s="61" t="s">
        <v>665</v>
      </c>
      <c r="B252" s="43">
        <f t="shared" si="78"/>
        <v>360</v>
      </c>
      <c r="C252" s="44" t="str">
        <f t="shared" si="79"/>
        <v>Enfermedades Mundiales</v>
      </c>
      <c r="D252" s="44" t="str">
        <f t="shared" si="80"/>
        <v>Salud</v>
      </c>
      <c r="E252" s="64">
        <v>8313</v>
      </c>
      <c r="F252" s="44" t="str">
        <f t="shared" si="76"/>
        <v>Fallecidos</v>
      </c>
      <c r="G252" s="46" t="s">
        <v>408</v>
      </c>
      <c r="H252" s="60" t="s">
        <v>17</v>
      </c>
      <c r="I252" s="58" t="s">
        <v>196</v>
      </c>
      <c r="J252" s="43" t="s">
        <v>407</v>
      </c>
      <c r="K252" s="43" t="str">
        <f t="shared" si="77"/>
        <v>Activos por 1 Millón Habitantes</v>
      </c>
      <c r="L252" s="43" t="str">
        <f t="shared" si="77"/>
        <v>Periodo 2020-2021</v>
      </c>
      <c r="M252" s="43" t="str">
        <f t="shared" si="81"/>
        <v>Casos</v>
      </c>
      <c r="N252" s="49" t="str">
        <f t="shared" si="82"/>
        <v>Ministerio de Ciencias, Tecnología, Conocimiento e Innovación</v>
      </c>
      <c r="O25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Yumbel</v>
      </c>
      <c r="P252" s="68"/>
      <c r="Q252" s="15" t="str">
        <f t="shared" si="83"/>
        <v>Gráfico Evolución</v>
      </c>
      <c r="R252" s="30"/>
      <c r="S25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https://analytics.zoho.com/open-view/2395394000008132313?ZOHO_CRITERIA=%22Localiza_CL_Poblacion%22.%22Codcom%22%3D8313</v>
      </c>
      <c r="T252" s="17"/>
      <c r="U252" s="31" t="str">
        <f t="shared" si="84"/>
        <v>#1774B9</v>
      </c>
      <c r="V252" s="32" t="str">
        <f>+Enfermedades_Mundiales[[#This Row],[idcoleccion]]&amp;"-"&amp;Enfermedades_Mundiales[[#This Row],[id]]</f>
        <v>360-0242</v>
      </c>
      <c r="W252" s="21">
        <f>+VLOOKUP(Enfermedades_Mundiales[[#This Row],[Filtro URL]],Estructura!$X$4:$Y$366,2,0)</f>
        <v>36308313</v>
      </c>
      <c r="X252" s="21" t="str">
        <f>+VLOOKUP(Enfermedades_Mundiales[[#This Row],[tema]],Estructura!$A$4:$C$18,3,0)</f>
        <v>T-362</v>
      </c>
      <c r="Y252" s="32" t="str">
        <f>+VLOOKUP(Enfermedades_Mundiales[[#This Row],[contenido]],Estructura!$E$4:$G$18,3,0)</f>
        <v>C-361</v>
      </c>
      <c r="Z252" s="32" t="str">
        <f>+VLOOKUP(Enfermedades_Mundiales[[#This Row],[Filtro Integrado]],Estructura!$M$4:$O$367,3,0)</f>
        <v>FI-363</v>
      </c>
      <c r="AA252" s="32" t="str">
        <f>+VLOOKUP(Enfermedades_Mundiales[[#This Row],[Muestra]],Estructura!$Q$4:$S$194,3,0)</f>
        <v>M-364</v>
      </c>
    </row>
    <row r="253" spans="1:27" ht="30.6" x14ac:dyDescent="0.3">
      <c r="A253" s="61" t="s">
        <v>666</v>
      </c>
      <c r="B253" s="43">
        <f t="shared" si="78"/>
        <v>360</v>
      </c>
      <c r="C253" s="44" t="str">
        <f t="shared" si="79"/>
        <v>Enfermedades Mundiales</v>
      </c>
      <c r="D253" s="44" t="str">
        <f t="shared" si="80"/>
        <v>Salud</v>
      </c>
      <c r="E253" s="64">
        <v>8314</v>
      </c>
      <c r="F253" s="44" t="str">
        <f t="shared" si="76"/>
        <v>Fallecidos</v>
      </c>
      <c r="G253" s="46" t="s">
        <v>408</v>
      </c>
      <c r="H253" s="60" t="s">
        <v>17</v>
      </c>
      <c r="I253" s="58" t="s">
        <v>197</v>
      </c>
      <c r="J253" s="43" t="s">
        <v>407</v>
      </c>
      <c r="K253" s="43" t="str">
        <f t="shared" si="77"/>
        <v>Activos por 1 Millón Habitantes</v>
      </c>
      <c r="L253" s="43" t="str">
        <f t="shared" si="77"/>
        <v>Periodo 2020-2021</v>
      </c>
      <c r="M253" s="43" t="str">
        <f t="shared" si="81"/>
        <v>Casos</v>
      </c>
      <c r="N253" s="49" t="str">
        <f t="shared" si="82"/>
        <v>Ministerio de Ciencias, Tecnología, Conocimiento e Innovación</v>
      </c>
      <c r="O25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Alto Biobío</v>
      </c>
      <c r="P253" s="68"/>
      <c r="Q253" s="15" t="str">
        <f t="shared" si="83"/>
        <v>Gráfico Evolución</v>
      </c>
      <c r="R253" s="30"/>
      <c r="S25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https://analytics.zoho.com/open-view/2395394000008132313?ZOHO_CRITERIA=%22Localiza_CL_Poblacion%22.%22Codcom%22%3D8314</v>
      </c>
      <c r="T253" s="17"/>
      <c r="U253" s="31" t="str">
        <f t="shared" si="84"/>
        <v>#1774B9</v>
      </c>
      <c r="V253" s="32" t="str">
        <f>+Enfermedades_Mundiales[[#This Row],[idcoleccion]]&amp;"-"&amp;Enfermedades_Mundiales[[#This Row],[id]]</f>
        <v>360-0243</v>
      </c>
      <c r="W253" s="21">
        <f>+VLOOKUP(Enfermedades_Mundiales[[#This Row],[Filtro URL]],Estructura!$X$4:$Y$366,2,0)</f>
        <v>36308314</v>
      </c>
      <c r="X253" s="21" t="str">
        <f>+VLOOKUP(Enfermedades_Mundiales[[#This Row],[tema]],Estructura!$A$4:$C$18,3,0)</f>
        <v>T-362</v>
      </c>
      <c r="Y253" s="32" t="str">
        <f>+VLOOKUP(Enfermedades_Mundiales[[#This Row],[contenido]],Estructura!$E$4:$G$18,3,0)</f>
        <v>C-361</v>
      </c>
      <c r="Z253" s="32" t="str">
        <f>+VLOOKUP(Enfermedades_Mundiales[[#This Row],[Filtro Integrado]],Estructura!$M$4:$O$367,3,0)</f>
        <v>FI-363</v>
      </c>
      <c r="AA253" s="32" t="str">
        <f>+VLOOKUP(Enfermedades_Mundiales[[#This Row],[Muestra]],Estructura!$Q$4:$S$194,3,0)</f>
        <v>M-364</v>
      </c>
    </row>
    <row r="254" spans="1:27" ht="30.6" x14ac:dyDescent="0.3">
      <c r="A254" s="61" t="s">
        <v>667</v>
      </c>
      <c r="B254" s="43">
        <f t="shared" si="78"/>
        <v>360</v>
      </c>
      <c r="C254" s="44" t="str">
        <f t="shared" si="79"/>
        <v>Enfermedades Mundiales</v>
      </c>
      <c r="D254" s="44" t="str">
        <f t="shared" si="80"/>
        <v>Salud</v>
      </c>
      <c r="E254" s="64">
        <v>16101</v>
      </c>
      <c r="F254" s="44" t="str">
        <f t="shared" si="76"/>
        <v>Fallecidos</v>
      </c>
      <c r="G254" s="46" t="s">
        <v>408</v>
      </c>
      <c r="H254" s="60" t="s">
        <v>17</v>
      </c>
      <c r="I254" s="58" t="s">
        <v>198</v>
      </c>
      <c r="J254" s="43" t="s">
        <v>407</v>
      </c>
      <c r="K254" s="43" t="str">
        <f t="shared" si="77"/>
        <v>Activos por 1 Millón Habitantes</v>
      </c>
      <c r="L254" s="43" t="str">
        <f t="shared" si="77"/>
        <v>Periodo 2020-2021</v>
      </c>
      <c r="M254" s="43" t="str">
        <f t="shared" si="81"/>
        <v>Casos</v>
      </c>
      <c r="N254" s="49" t="str">
        <f t="shared" si="82"/>
        <v>Ministerio de Ciencias, Tecnología, Conocimiento e Innovación</v>
      </c>
      <c r="O25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Chillán</v>
      </c>
      <c r="P254" s="68"/>
      <c r="Q254" s="15" t="str">
        <f t="shared" si="83"/>
        <v>Gráfico Evolución</v>
      </c>
      <c r="R254" s="30"/>
      <c r="S25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https://analytics.zoho.com/open-view/2395394000008132313?ZOHO_CRITERIA=%22Localiza_CL_Poblacion%22.%22Codcom%22%3D16101</v>
      </c>
      <c r="T254" s="17"/>
      <c r="U254" s="31" t="str">
        <f t="shared" si="84"/>
        <v>#1774B9</v>
      </c>
      <c r="V254" s="32" t="str">
        <f>+Enfermedades_Mundiales[[#This Row],[idcoleccion]]&amp;"-"&amp;Enfermedades_Mundiales[[#This Row],[id]]</f>
        <v>360-0244</v>
      </c>
      <c r="W254" s="21">
        <f>+VLOOKUP(Enfermedades_Mundiales[[#This Row],[Filtro URL]],Estructura!$X$4:$Y$366,2,0)</f>
        <v>36316101</v>
      </c>
      <c r="X254" s="21" t="str">
        <f>+VLOOKUP(Enfermedades_Mundiales[[#This Row],[tema]],Estructura!$A$4:$C$18,3,0)</f>
        <v>T-362</v>
      </c>
      <c r="Y254" s="32" t="str">
        <f>+VLOOKUP(Enfermedades_Mundiales[[#This Row],[contenido]],Estructura!$E$4:$G$18,3,0)</f>
        <v>C-361</v>
      </c>
      <c r="Z254" s="32" t="str">
        <f>+VLOOKUP(Enfermedades_Mundiales[[#This Row],[Filtro Integrado]],Estructura!$M$4:$O$367,3,0)</f>
        <v>FI-363</v>
      </c>
      <c r="AA254" s="32" t="str">
        <f>+VLOOKUP(Enfermedades_Mundiales[[#This Row],[Muestra]],Estructura!$Q$4:$S$194,3,0)</f>
        <v>M-364</v>
      </c>
    </row>
    <row r="255" spans="1:27" ht="30.6" x14ac:dyDescent="0.3">
      <c r="A255" s="61" t="s">
        <v>668</v>
      </c>
      <c r="B255" s="43">
        <f t="shared" si="78"/>
        <v>360</v>
      </c>
      <c r="C255" s="44" t="str">
        <f t="shared" si="79"/>
        <v>Enfermedades Mundiales</v>
      </c>
      <c r="D255" s="44" t="str">
        <f t="shared" si="80"/>
        <v>Salud</v>
      </c>
      <c r="E255" s="64">
        <v>16102</v>
      </c>
      <c r="F255" s="44" t="str">
        <f t="shared" si="76"/>
        <v>Fallecidos</v>
      </c>
      <c r="G255" s="46" t="s">
        <v>408</v>
      </c>
      <c r="H255" s="60" t="s">
        <v>17</v>
      </c>
      <c r="I255" s="58" t="s">
        <v>199</v>
      </c>
      <c r="J255" s="43" t="s">
        <v>407</v>
      </c>
      <c r="K255" s="43" t="str">
        <f t="shared" si="77"/>
        <v>Activos por 1 Millón Habitantes</v>
      </c>
      <c r="L255" s="43" t="str">
        <f t="shared" si="77"/>
        <v>Periodo 2020-2021</v>
      </c>
      <c r="M255" s="43" t="str">
        <f t="shared" si="81"/>
        <v>Casos</v>
      </c>
      <c r="N255" s="49" t="str">
        <f t="shared" si="82"/>
        <v>Ministerio de Ciencias, Tecnología, Conocimiento e Innovación</v>
      </c>
      <c r="O25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Bulnes</v>
      </c>
      <c r="P255" s="68"/>
      <c r="Q255" s="15" t="str">
        <f t="shared" si="83"/>
        <v>Gráfico Evolución</v>
      </c>
      <c r="R255" s="30"/>
      <c r="S25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https://analytics.zoho.com/open-view/2395394000008132313?ZOHO_CRITERIA=%22Localiza_CL_Poblacion%22.%22Codcom%22%3D16102</v>
      </c>
      <c r="T255" s="17"/>
      <c r="U255" s="31" t="str">
        <f t="shared" si="84"/>
        <v>#1774B9</v>
      </c>
      <c r="V255" s="32" t="str">
        <f>+Enfermedades_Mundiales[[#This Row],[idcoleccion]]&amp;"-"&amp;Enfermedades_Mundiales[[#This Row],[id]]</f>
        <v>360-0245</v>
      </c>
      <c r="W255" s="21">
        <f>+VLOOKUP(Enfermedades_Mundiales[[#This Row],[Filtro URL]],Estructura!$X$4:$Y$366,2,0)</f>
        <v>36316102</v>
      </c>
      <c r="X255" s="21" t="str">
        <f>+VLOOKUP(Enfermedades_Mundiales[[#This Row],[tema]],Estructura!$A$4:$C$18,3,0)</f>
        <v>T-362</v>
      </c>
      <c r="Y255" s="32" t="str">
        <f>+VLOOKUP(Enfermedades_Mundiales[[#This Row],[contenido]],Estructura!$E$4:$G$18,3,0)</f>
        <v>C-361</v>
      </c>
      <c r="Z255" s="32" t="str">
        <f>+VLOOKUP(Enfermedades_Mundiales[[#This Row],[Filtro Integrado]],Estructura!$M$4:$O$367,3,0)</f>
        <v>FI-363</v>
      </c>
      <c r="AA255" s="32" t="str">
        <f>+VLOOKUP(Enfermedades_Mundiales[[#This Row],[Muestra]],Estructura!$Q$4:$S$194,3,0)</f>
        <v>M-364</v>
      </c>
    </row>
    <row r="256" spans="1:27" ht="30.6" x14ac:dyDescent="0.3">
      <c r="A256" s="61" t="s">
        <v>669</v>
      </c>
      <c r="B256" s="43">
        <f t="shared" si="78"/>
        <v>360</v>
      </c>
      <c r="C256" s="44" t="str">
        <f t="shared" si="79"/>
        <v>Enfermedades Mundiales</v>
      </c>
      <c r="D256" s="44" t="str">
        <f t="shared" si="80"/>
        <v>Salud</v>
      </c>
      <c r="E256" s="64">
        <v>16202</v>
      </c>
      <c r="F256" s="44" t="str">
        <f t="shared" si="76"/>
        <v>Fallecidos</v>
      </c>
      <c r="G256" s="46" t="s">
        <v>408</v>
      </c>
      <c r="H256" s="60" t="s">
        <v>17</v>
      </c>
      <c r="I256" s="58" t="s">
        <v>200</v>
      </c>
      <c r="J256" s="43" t="s">
        <v>407</v>
      </c>
      <c r="K256" s="43" t="str">
        <f t="shared" si="77"/>
        <v>Activos por 1 Millón Habitantes</v>
      </c>
      <c r="L256" s="43" t="str">
        <f t="shared" si="77"/>
        <v>Periodo 2020-2021</v>
      </c>
      <c r="M256" s="43" t="str">
        <f t="shared" si="81"/>
        <v>Casos</v>
      </c>
      <c r="N256" s="49" t="str">
        <f t="shared" si="82"/>
        <v>Ministerio de Ciencias, Tecnología, Conocimiento e Innovación</v>
      </c>
      <c r="O25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Cobquecura</v>
      </c>
      <c r="P256" s="68"/>
      <c r="Q256" s="15" t="str">
        <f t="shared" si="83"/>
        <v>Gráfico Evolución</v>
      </c>
      <c r="R256" s="30"/>
      <c r="S25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https://analytics.zoho.com/open-view/2395394000008132313?ZOHO_CRITERIA=%22Localiza_CL_Poblacion%22.%22Codcom%22%3D16202</v>
      </c>
      <c r="T256" s="17"/>
      <c r="U256" s="31" t="str">
        <f t="shared" si="84"/>
        <v>#1774B9</v>
      </c>
      <c r="V256" s="32" t="str">
        <f>+Enfermedades_Mundiales[[#This Row],[idcoleccion]]&amp;"-"&amp;Enfermedades_Mundiales[[#This Row],[id]]</f>
        <v>360-0246</v>
      </c>
      <c r="W256" s="21">
        <f>+VLOOKUP(Enfermedades_Mundiales[[#This Row],[Filtro URL]],Estructura!$X$4:$Y$366,2,0)</f>
        <v>36316202</v>
      </c>
      <c r="X256" s="21" t="str">
        <f>+VLOOKUP(Enfermedades_Mundiales[[#This Row],[tema]],Estructura!$A$4:$C$18,3,0)</f>
        <v>T-362</v>
      </c>
      <c r="Y256" s="32" t="str">
        <f>+VLOOKUP(Enfermedades_Mundiales[[#This Row],[contenido]],Estructura!$E$4:$G$18,3,0)</f>
        <v>C-361</v>
      </c>
      <c r="Z256" s="32" t="str">
        <f>+VLOOKUP(Enfermedades_Mundiales[[#This Row],[Filtro Integrado]],Estructura!$M$4:$O$367,3,0)</f>
        <v>FI-363</v>
      </c>
      <c r="AA256" s="32" t="str">
        <f>+VLOOKUP(Enfermedades_Mundiales[[#This Row],[Muestra]],Estructura!$Q$4:$S$194,3,0)</f>
        <v>M-364</v>
      </c>
    </row>
    <row r="257" spans="1:27" ht="30.6" x14ac:dyDescent="0.3">
      <c r="A257" s="61" t="s">
        <v>670</v>
      </c>
      <c r="B257" s="43">
        <f t="shared" si="78"/>
        <v>360</v>
      </c>
      <c r="C257" s="44" t="str">
        <f t="shared" si="79"/>
        <v>Enfermedades Mundiales</v>
      </c>
      <c r="D257" s="44" t="str">
        <f t="shared" si="80"/>
        <v>Salud</v>
      </c>
      <c r="E257" s="64">
        <v>16203</v>
      </c>
      <c r="F257" s="44" t="str">
        <f t="shared" si="76"/>
        <v>Fallecidos</v>
      </c>
      <c r="G257" s="46" t="s">
        <v>408</v>
      </c>
      <c r="H257" s="60" t="s">
        <v>17</v>
      </c>
      <c r="I257" s="58" t="s">
        <v>201</v>
      </c>
      <c r="J257" s="43" t="s">
        <v>407</v>
      </c>
      <c r="K257" s="43" t="str">
        <f t="shared" si="77"/>
        <v>Activos por 1 Millón Habitantes</v>
      </c>
      <c r="L257" s="43" t="str">
        <f t="shared" si="77"/>
        <v>Periodo 2020-2021</v>
      </c>
      <c r="M257" s="43" t="str">
        <f t="shared" si="81"/>
        <v>Casos</v>
      </c>
      <c r="N257" s="49" t="str">
        <f t="shared" si="82"/>
        <v>Ministerio de Ciencias, Tecnología, Conocimiento e Innovación</v>
      </c>
      <c r="O25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Coelemu</v>
      </c>
      <c r="P257" s="68"/>
      <c r="Q257" s="15" t="str">
        <f t="shared" si="83"/>
        <v>Gráfico Evolución</v>
      </c>
      <c r="R257" s="30"/>
      <c r="S25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https://analytics.zoho.com/open-view/2395394000008132313?ZOHO_CRITERIA=%22Localiza_CL_Poblacion%22.%22Codcom%22%3D16203</v>
      </c>
      <c r="T257" s="17"/>
      <c r="U257" s="31" t="str">
        <f t="shared" si="84"/>
        <v>#1774B9</v>
      </c>
      <c r="V257" s="32" t="str">
        <f>+Enfermedades_Mundiales[[#This Row],[idcoleccion]]&amp;"-"&amp;Enfermedades_Mundiales[[#This Row],[id]]</f>
        <v>360-0247</v>
      </c>
      <c r="W257" s="21">
        <f>+VLOOKUP(Enfermedades_Mundiales[[#This Row],[Filtro URL]],Estructura!$X$4:$Y$366,2,0)</f>
        <v>36316203</v>
      </c>
      <c r="X257" s="21" t="str">
        <f>+VLOOKUP(Enfermedades_Mundiales[[#This Row],[tema]],Estructura!$A$4:$C$18,3,0)</f>
        <v>T-362</v>
      </c>
      <c r="Y257" s="32" t="str">
        <f>+VLOOKUP(Enfermedades_Mundiales[[#This Row],[contenido]],Estructura!$E$4:$G$18,3,0)</f>
        <v>C-361</v>
      </c>
      <c r="Z257" s="32" t="str">
        <f>+VLOOKUP(Enfermedades_Mundiales[[#This Row],[Filtro Integrado]],Estructura!$M$4:$O$367,3,0)</f>
        <v>FI-363</v>
      </c>
      <c r="AA257" s="32" t="str">
        <f>+VLOOKUP(Enfermedades_Mundiales[[#This Row],[Muestra]],Estructura!$Q$4:$S$194,3,0)</f>
        <v>M-364</v>
      </c>
    </row>
    <row r="258" spans="1:27" ht="30.6" x14ac:dyDescent="0.3">
      <c r="A258" s="61" t="s">
        <v>671</v>
      </c>
      <c r="B258" s="43">
        <f t="shared" si="78"/>
        <v>360</v>
      </c>
      <c r="C258" s="44" t="str">
        <f t="shared" si="79"/>
        <v>Enfermedades Mundiales</v>
      </c>
      <c r="D258" s="44" t="str">
        <f t="shared" si="80"/>
        <v>Salud</v>
      </c>
      <c r="E258" s="64">
        <v>16302</v>
      </c>
      <c r="F258" s="44" t="str">
        <f t="shared" si="76"/>
        <v>Fallecidos</v>
      </c>
      <c r="G258" s="46" t="s">
        <v>408</v>
      </c>
      <c r="H258" s="60" t="s">
        <v>17</v>
      </c>
      <c r="I258" s="58" t="s">
        <v>202</v>
      </c>
      <c r="J258" s="43" t="s">
        <v>407</v>
      </c>
      <c r="K258" s="43" t="str">
        <f t="shared" si="77"/>
        <v>Activos por 1 Millón Habitantes</v>
      </c>
      <c r="L258" s="43" t="str">
        <f t="shared" si="77"/>
        <v>Periodo 2020-2021</v>
      </c>
      <c r="M258" s="43" t="str">
        <f t="shared" si="81"/>
        <v>Casos</v>
      </c>
      <c r="N258" s="49" t="str">
        <f t="shared" si="82"/>
        <v>Ministerio de Ciencias, Tecnología, Conocimiento e Innovación</v>
      </c>
      <c r="O25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Coihueco</v>
      </c>
      <c r="P258" s="68"/>
      <c r="Q258" s="15" t="str">
        <f t="shared" si="83"/>
        <v>Gráfico Evolución</v>
      </c>
      <c r="R258" s="30"/>
      <c r="S25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https://analytics.zoho.com/open-view/2395394000008132313?ZOHO_CRITERIA=%22Localiza_CL_Poblacion%22.%22Codcom%22%3D16302</v>
      </c>
      <c r="T258" s="17"/>
      <c r="U258" s="31" t="str">
        <f t="shared" si="84"/>
        <v>#1774B9</v>
      </c>
      <c r="V258" s="32" t="str">
        <f>+Enfermedades_Mundiales[[#This Row],[idcoleccion]]&amp;"-"&amp;Enfermedades_Mundiales[[#This Row],[id]]</f>
        <v>360-0248</v>
      </c>
      <c r="W258" s="21">
        <f>+VLOOKUP(Enfermedades_Mundiales[[#This Row],[Filtro URL]],Estructura!$X$4:$Y$366,2,0)</f>
        <v>36316302</v>
      </c>
      <c r="X258" s="21" t="str">
        <f>+VLOOKUP(Enfermedades_Mundiales[[#This Row],[tema]],Estructura!$A$4:$C$18,3,0)</f>
        <v>T-362</v>
      </c>
      <c r="Y258" s="32" t="str">
        <f>+VLOOKUP(Enfermedades_Mundiales[[#This Row],[contenido]],Estructura!$E$4:$G$18,3,0)</f>
        <v>C-361</v>
      </c>
      <c r="Z258" s="32" t="str">
        <f>+VLOOKUP(Enfermedades_Mundiales[[#This Row],[Filtro Integrado]],Estructura!$M$4:$O$367,3,0)</f>
        <v>FI-363</v>
      </c>
      <c r="AA258" s="32" t="str">
        <f>+VLOOKUP(Enfermedades_Mundiales[[#This Row],[Muestra]],Estructura!$Q$4:$S$194,3,0)</f>
        <v>M-364</v>
      </c>
    </row>
    <row r="259" spans="1:27" ht="30.6" x14ac:dyDescent="0.3">
      <c r="A259" s="61" t="s">
        <v>672</v>
      </c>
      <c r="B259" s="43">
        <f t="shared" si="78"/>
        <v>360</v>
      </c>
      <c r="C259" s="44" t="str">
        <f t="shared" si="79"/>
        <v>Enfermedades Mundiales</v>
      </c>
      <c r="D259" s="44" t="str">
        <f t="shared" si="80"/>
        <v>Salud</v>
      </c>
      <c r="E259" s="64">
        <v>16103</v>
      </c>
      <c r="F259" s="44" t="str">
        <f t="shared" si="76"/>
        <v>Fallecidos</v>
      </c>
      <c r="G259" s="46" t="s">
        <v>408</v>
      </c>
      <c r="H259" s="60" t="s">
        <v>17</v>
      </c>
      <c r="I259" s="58" t="s">
        <v>203</v>
      </c>
      <c r="J259" s="43" t="s">
        <v>407</v>
      </c>
      <c r="K259" s="43" t="str">
        <f t="shared" si="77"/>
        <v>Activos por 1 Millón Habitantes</v>
      </c>
      <c r="L259" s="43" t="str">
        <f t="shared" si="77"/>
        <v>Periodo 2020-2021</v>
      </c>
      <c r="M259" s="43" t="str">
        <f t="shared" si="81"/>
        <v>Casos</v>
      </c>
      <c r="N259" s="49" t="str">
        <f t="shared" si="82"/>
        <v>Ministerio de Ciencias, Tecnología, Conocimiento e Innovación</v>
      </c>
      <c r="O25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Chillán Viejo</v>
      </c>
      <c r="P259" s="68"/>
      <c r="Q259" s="15" t="str">
        <f t="shared" si="83"/>
        <v>Gráfico Evolución</v>
      </c>
      <c r="R259" s="30"/>
      <c r="S25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https://analytics.zoho.com/open-view/2395394000008132313?ZOHO_CRITERIA=%22Localiza_CL_Poblacion%22.%22Codcom%22%3D16103</v>
      </c>
      <c r="T259" s="17"/>
      <c r="U259" s="31" t="str">
        <f t="shared" si="84"/>
        <v>#1774B9</v>
      </c>
      <c r="V259" s="32" t="str">
        <f>+Enfermedades_Mundiales[[#This Row],[idcoleccion]]&amp;"-"&amp;Enfermedades_Mundiales[[#This Row],[id]]</f>
        <v>360-0249</v>
      </c>
      <c r="W259" s="21">
        <f>+VLOOKUP(Enfermedades_Mundiales[[#This Row],[Filtro URL]],Estructura!$X$4:$Y$366,2,0)</f>
        <v>36316103</v>
      </c>
      <c r="X259" s="21" t="str">
        <f>+VLOOKUP(Enfermedades_Mundiales[[#This Row],[tema]],Estructura!$A$4:$C$18,3,0)</f>
        <v>T-362</v>
      </c>
      <c r="Y259" s="32" t="str">
        <f>+VLOOKUP(Enfermedades_Mundiales[[#This Row],[contenido]],Estructura!$E$4:$G$18,3,0)</f>
        <v>C-361</v>
      </c>
      <c r="Z259" s="32" t="str">
        <f>+VLOOKUP(Enfermedades_Mundiales[[#This Row],[Filtro Integrado]],Estructura!$M$4:$O$367,3,0)</f>
        <v>FI-363</v>
      </c>
      <c r="AA259" s="32" t="str">
        <f>+VLOOKUP(Enfermedades_Mundiales[[#This Row],[Muestra]],Estructura!$Q$4:$S$194,3,0)</f>
        <v>M-364</v>
      </c>
    </row>
    <row r="260" spans="1:27" ht="30.6" x14ac:dyDescent="0.3">
      <c r="A260" s="61" t="s">
        <v>673</v>
      </c>
      <c r="B260" s="43">
        <f t="shared" si="78"/>
        <v>360</v>
      </c>
      <c r="C260" s="44" t="str">
        <f t="shared" si="79"/>
        <v>Enfermedades Mundiales</v>
      </c>
      <c r="D260" s="44" t="str">
        <f t="shared" si="80"/>
        <v>Salud</v>
      </c>
      <c r="E260" s="64">
        <v>16104</v>
      </c>
      <c r="F260" s="44" t="str">
        <f t="shared" si="76"/>
        <v>Fallecidos</v>
      </c>
      <c r="G260" s="46" t="s">
        <v>408</v>
      </c>
      <c r="H260" s="60" t="s">
        <v>17</v>
      </c>
      <c r="I260" s="58" t="s">
        <v>204</v>
      </c>
      <c r="J260" s="43" t="s">
        <v>407</v>
      </c>
      <c r="K260" s="43" t="str">
        <f t="shared" si="77"/>
        <v>Activos por 1 Millón Habitantes</v>
      </c>
      <c r="L260" s="43" t="str">
        <f t="shared" si="77"/>
        <v>Periodo 2020-2021</v>
      </c>
      <c r="M260" s="43" t="str">
        <f t="shared" si="81"/>
        <v>Casos</v>
      </c>
      <c r="N260" s="49" t="str">
        <f t="shared" si="82"/>
        <v>Ministerio de Ciencias, Tecnología, Conocimiento e Innovación</v>
      </c>
      <c r="O26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Carmen</v>
      </c>
      <c r="P260" s="68"/>
      <c r="Q260" s="15" t="str">
        <f t="shared" si="83"/>
        <v>Gráfico Evolución</v>
      </c>
      <c r="R260" s="30"/>
      <c r="S26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https://analytics.zoho.com/open-view/2395394000008132313?ZOHO_CRITERIA=%22Localiza_CL_Poblacion%22.%22Codcom%22%3D16104</v>
      </c>
      <c r="T260" s="17"/>
      <c r="U260" s="31" t="str">
        <f t="shared" si="84"/>
        <v>#1774B9</v>
      </c>
      <c r="V260" s="32" t="str">
        <f>+Enfermedades_Mundiales[[#This Row],[idcoleccion]]&amp;"-"&amp;Enfermedades_Mundiales[[#This Row],[id]]</f>
        <v>360-0250</v>
      </c>
      <c r="W260" s="21">
        <f>+VLOOKUP(Enfermedades_Mundiales[[#This Row],[Filtro URL]],Estructura!$X$4:$Y$366,2,0)</f>
        <v>36316104</v>
      </c>
      <c r="X260" s="21" t="str">
        <f>+VLOOKUP(Enfermedades_Mundiales[[#This Row],[tema]],Estructura!$A$4:$C$18,3,0)</f>
        <v>T-362</v>
      </c>
      <c r="Y260" s="32" t="str">
        <f>+VLOOKUP(Enfermedades_Mundiales[[#This Row],[contenido]],Estructura!$E$4:$G$18,3,0)</f>
        <v>C-361</v>
      </c>
      <c r="Z260" s="32" t="str">
        <f>+VLOOKUP(Enfermedades_Mundiales[[#This Row],[Filtro Integrado]],Estructura!$M$4:$O$367,3,0)</f>
        <v>FI-363</v>
      </c>
      <c r="AA260" s="32" t="str">
        <f>+VLOOKUP(Enfermedades_Mundiales[[#This Row],[Muestra]],Estructura!$Q$4:$S$194,3,0)</f>
        <v>M-364</v>
      </c>
    </row>
    <row r="261" spans="1:27" ht="30.6" x14ac:dyDescent="0.3">
      <c r="A261" s="61" t="s">
        <v>674</v>
      </c>
      <c r="B261" s="43">
        <f t="shared" si="78"/>
        <v>360</v>
      </c>
      <c r="C261" s="44" t="str">
        <f t="shared" si="79"/>
        <v>Enfermedades Mundiales</v>
      </c>
      <c r="D261" s="44" t="str">
        <f t="shared" si="80"/>
        <v>Salud</v>
      </c>
      <c r="E261" s="64">
        <v>16204</v>
      </c>
      <c r="F261" s="44" t="str">
        <f t="shared" si="76"/>
        <v>Fallecidos</v>
      </c>
      <c r="G261" s="46" t="s">
        <v>408</v>
      </c>
      <c r="H261" s="60" t="s">
        <v>17</v>
      </c>
      <c r="I261" s="58" t="s">
        <v>205</v>
      </c>
      <c r="J261" s="43" t="s">
        <v>407</v>
      </c>
      <c r="K261" s="43" t="str">
        <f t="shared" si="77"/>
        <v>Activos por 1 Millón Habitantes</v>
      </c>
      <c r="L261" s="43" t="str">
        <f t="shared" si="77"/>
        <v>Periodo 2020-2021</v>
      </c>
      <c r="M261" s="43" t="str">
        <f t="shared" si="81"/>
        <v>Casos</v>
      </c>
      <c r="N261" s="49" t="str">
        <f t="shared" si="82"/>
        <v>Ministerio de Ciencias, Tecnología, Conocimiento e Innovación</v>
      </c>
      <c r="O26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Ninhue</v>
      </c>
      <c r="P261" s="68"/>
      <c r="Q261" s="15" t="str">
        <f t="shared" si="83"/>
        <v>Gráfico Evolución</v>
      </c>
      <c r="R261" s="30"/>
      <c r="S26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https://analytics.zoho.com/open-view/2395394000008132313?ZOHO_CRITERIA=%22Localiza_CL_Poblacion%22.%22Codcom%22%3D16204</v>
      </c>
      <c r="T261" s="17"/>
      <c r="U261" s="31" t="str">
        <f t="shared" si="84"/>
        <v>#1774B9</v>
      </c>
      <c r="V261" s="32" t="str">
        <f>+Enfermedades_Mundiales[[#This Row],[idcoleccion]]&amp;"-"&amp;Enfermedades_Mundiales[[#This Row],[id]]</f>
        <v>360-0251</v>
      </c>
      <c r="W261" s="21">
        <f>+VLOOKUP(Enfermedades_Mundiales[[#This Row],[Filtro URL]],Estructura!$X$4:$Y$366,2,0)</f>
        <v>36316204</v>
      </c>
      <c r="X261" s="21" t="str">
        <f>+VLOOKUP(Enfermedades_Mundiales[[#This Row],[tema]],Estructura!$A$4:$C$18,3,0)</f>
        <v>T-362</v>
      </c>
      <c r="Y261" s="32" t="str">
        <f>+VLOOKUP(Enfermedades_Mundiales[[#This Row],[contenido]],Estructura!$E$4:$G$18,3,0)</f>
        <v>C-361</v>
      </c>
      <c r="Z261" s="32" t="str">
        <f>+VLOOKUP(Enfermedades_Mundiales[[#This Row],[Filtro Integrado]],Estructura!$M$4:$O$367,3,0)</f>
        <v>FI-363</v>
      </c>
      <c r="AA261" s="32" t="str">
        <f>+VLOOKUP(Enfermedades_Mundiales[[#This Row],[Muestra]],Estructura!$Q$4:$S$194,3,0)</f>
        <v>M-364</v>
      </c>
    </row>
    <row r="262" spans="1:27" ht="30.6" x14ac:dyDescent="0.3">
      <c r="A262" s="61" t="s">
        <v>675</v>
      </c>
      <c r="B262" s="43">
        <f t="shared" si="78"/>
        <v>360</v>
      </c>
      <c r="C262" s="44" t="str">
        <f t="shared" si="79"/>
        <v>Enfermedades Mundiales</v>
      </c>
      <c r="D262" s="44" t="str">
        <f t="shared" si="80"/>
        <v>Salud</v>
      </c>
      <c r="E262" s="64">
        <v>16303</v>
      </c>
      <c r="F262" s="44" t="str">
        <f t="shared" si="76"/>
        <v>Fallecidos</v>
      </c>
      <c r="G262" s="46" t="s">
        <v>408</v>
      </c>
      <c r="H262" s="60" t="s">
        <v>17</v>
      </c>
      <c r="I262" s="58" t="s">
        <v>206</v>
      </c>
      <c r="J262" s="43" t="s">
        <v>407</v>
      </c>
      <c r="K262" s="43" t="str">
        <f t="shared" si="77"/>
        <v>Activos por 1 Millón Habitantes</v>
      </c>
      <c r="L262" s="43" t="str">
        <f t="shared" si="77"/>
        <v>Periodo 2020-2021</v>
      </c>
      <c r="M262" s="43" t="str">
        <f t="shared" si="81"/>
        <v>Casos</v>
      </c>
      <c r="N262" s="49" t="str">
        <f t="shared" si="82"/>
        <v>Ministerio de Ciencias, Tecnología, Conocimiento e Innovación</v>
      </c>
      <c r="O26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Ñiquén</v>
      </c>
      <c r="P262" s="68"/>
      <c r="Q262" s="15" t="str">
        <f t="shared" si="83"/>
        <v>Gráfico Evolución</v>
      </c>
      <c r="R262" s="30"/>
      <c r="S26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https://analytics.zoho.com/open-view/2395394000008132313?ZOHO_CRITERIA=%22Localiza_CL_Poblacion%22.%22Codcom%22%3D16303</v>
      </c>
      <c r="T262" s="17"/>
      <c r="U262" s="31" t="str">
        <f t="shared" si="84"/>
        <v>#1774B9</v>
      </c>
      <c r="V262" s="32" t="str">
        <f>+Enfermedades_Mundiales[[#This Row],[idcoleccion]]&amp;"-"&amp;Enfermedades_Mundiales[[#This Row],[id]]</f>
        <v>360-0252</v>
      </c>
      <c r="W262" s="21">
        <f>+VLOOKUP(Enfermedades_Mundiales[[#This Row],[Filtro URL]],Estructura!$X$4:$Y$366,2,0)</f>
        <v>36316303</v>
      </c>
      <c r="X262" s="21" t="str">
        <f>+VLOOKUP(Enfermedades_Mundiales[[#This Row],[tema]],Estructura!$A$4:$C$18,3,0)</f>
        <v>T-362</v>
      </c>
      <c r="Y262" s="32" t="str">
        <f>+VLOOKUP(Enfermedades_Mundiales[[#This Row],[contenido]],Estructura!$E$4:$G$18,3,0)</f>
        <v>C-361</v>
      </c>
      <c r="Z262" s="32" t="str">
        <f>+VLOOKUP(Enfermedades_Mundiales[[#This Row],[Filtro Integrado]],Estructura!$M$4:$O$367,3,0)</f>
        <v>FI-363</v>
      </c>
      <c r="AA262" s="32" t="str">
        <f>+VLOOKUP(Enfermedades_Mundiales[[#This Row],[Muestra]],Estructura!$Q$4:$S$194,3,0)</f>
        <v>M-364</v>
      </c>
    </row>
    <row r="263" spans="1:27" ht="30.6" x14ac:dyDescent="0.3">
      <c r="A263" s="61" t="s">
        <v>676</v>
      </c>
      <c r="B263" s="43">
        <f t="shared" si="78"/>
        <v>360</v>
      </c>
      <c r="C263" s="44" t="str">
        <f t="shared" si="79"/>
        <v>Enfermedades Mundiales</v>
      </c>
      <c r="D263" s="44" t="str">
        <f t="shared" si="80"/>
        <v>Salud</v>
      </c>
      <c r="E263" s="64">
        <v>16105</v>
      </c>
      <c r="F263" s="44" t="str">
        <f t="shared" si="76"/>
        <v>Fallecidos</v>
      </c>
      <c r="G263" s="46" t="s">
        <v>408</v>
      </c>
      <c r="H263" s="60" t="s">
        <v>17</v>
      </c>
      <c r="I263" s="58" t="s">
        <v>207</v>
      </c>
      <c r="J263" s="43" t="s">
        <v>407</v>
      </c>
      <c r="K263" s="43" t="str">
        <f t="shared" si="77"/>
        <v>Activos por 1 Millón Habitantes</v>
      </c>
      <c r="L263" s="43" t="str">
        <f t="shared" si="77"/>
        <v>Periodo 2020-2021</v>
      </c>
      <c r="M263" s="43" t="str">
        <f t="shared" si="81"/>
        <v>Casos</v>
      </c>
      <c r="N263" s="49" t="str">
        <f t="shared" si="82"/>
        <v>Ministerio de Ciencias, Tecnología, Conocimiento e Innovación</v>
      </c>
      <c r="O26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Pemuco</v>
      </c>
      <c r="P263" s="68"/>
      <c r="Q263" s="15" t="str">
        <f t="shared" si="83"/>
        <v>Gráfico Evolución</v>
      </c>
      <c r="R263" s="30"/>
      <c r="S26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https://analytics.zoho.com/open-view/2395394000008132313?ZOHO_CRITERIA=%22Localiza_CL_Poblacion%22.%22Codcom%22%3D16105</v>
      </c>
      <c r="T263" s="17"/>
      <c r="U263" s="31" t="str">
        <f t="shared" si="84"/>
        <v>#1774B9</v>
      </c>
      <c r="V263" s="32" t="str">
        <f>+Enfermedades_Mundiales[[#This Row],[idcoleccion]]&amp;"-"&amp;Enfermedades_Mundiales[[#This Row],[id]]</f>
        <v>360-0253</v>
      </c>
      <c r="W263" s="21">
        <f>+VLOOKUP(Enfermedades_Mundiales[[#This Row],[Filtro URL]],Estructura!$X$4:$Y$366,2,0)</f>
        <v>36316105</v>
      </c>
      <c r="X263" s="21" t="str">
        <f>+VLOOKUP(Enfermedades_Mundiales[[#This Row],[tema]],Estructura!$A$4:$C$18,3,0)</f>
        <v>T-362</v>
      </c>
      <c r="Y263" s="32" t="str">
        <f>+VLOOKUP(Enfermedades_Mundiales[[#This Row],[contenido]],Estructura!$E$4:$G$18,3,0)</f>
        <v>C-361</v>
      </c>
      <c r="Z263" s="32" t="str">
        <f>+VLOOKUP(Enfermedades_Mundiales[[#This Row],[Filtro Integrado]],Estructura!$M$4:$O$367,3,0)</f>
        <v>FI-363</v>
      </c>
      <c r="AA263" s="32" t="str">
        <f>+VLOOKUP(Enfermedades_Mundiales[[#This Row],[Muestra]],Estructura!$Q$4:$S$194,3,0)</f>
        <v>M-364</v>
      </c>
    </row>
    <row r="264" spans="1:27" ht="30.6" x14ac:dyDescent="0.3">
      <c r="A264" s="61" t="s">
        <v>677</v>
      </c>
      <c r="B264" s="43">
        <f t="shared" si="78"/>
        <v>360</v>
      </c>
      <c r="C264" s="44" t="str">
        <f t="shared" si="79"/>
        <v>Enfermedades Mundiales</v>
      </c>
      <c r="D264" s="44" t="str">
        <f t="shared" si="80"/>
        <v>Salud</v>
      </c>
      <c r="E264" s="64">
        <v>16106</v>
      </c>
      <c r="F264" s="44" t="str">
        <f t="shared" si="76"/>
        <v>Fallecidos</v>
      </c>
      <c r="G264" s="46" t="s">
        <v>408</v>
      </c>
      <c r="H264" s="60" t="s">
        <v>17</v>
      </c>
      <c r="I264" s="58" t="s">
        <v>208</v>
      </c>
      <c r="J264" s="43" t="s">
        <v>407</v>
      </c>
      <c r="K264" s="43" t="str">
        <f t="shared" si="77"/>
        <v>Activos por 1 Millón Habitantes</v>
      </c>
      <c r="L264" s="43" t="str">
        <f t="shared" si="77"/>
        <v>Periodo 2020-2021</v>
      </c>
      <c r="M264" s="43" t="str">
        <f t="shared" si="81"/>
        <v>Casos</v>
      </c>
      <c r="N264" s="49" t="str">
        <f t="shared" si="82"/>
        <v>Ministerio de Ciencias, Tecnología, Conocimiento e Innovación</v>
      </c>
      <c r="O26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Pinto</v>
      </c>
      <c r="P264" s="68"/>
      <c r="Q264" s="15" t="str">
        <f t="shared" si="83"/>
        <v>Gráfico Evolución</v>
      </c>
      <c r="R264" s="30"/>
      <c r="S26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https://analytics.zoho.com/open-view/2395394000008132313?ZOHO_CRITERIA=%22Localiza_CL_Poblacion%22.%22Codcom%22%3D16106</v>
      </c>
      <c r="T264" s="17"/>
      <c r="U264" s="31" t="str">
        <f t="shared" si="84"/>
        <v>#1774B9</v>
      </c>
      <c r="V264" s="32" t="str">
        <f>+Enfermedades_Mundiales[[#This Row],[idcoleccion]]&amp;"-"&amp;Enfermedades_Mundiales[[#This Row],[id]]</f>
        <v>360-0254</v>
      </c>
      <c r="W264" s="21">
        <f>+VLOOKUP(Enfermedades_Mundiales[[#This Row],[Filtro URL]],Estructura!$X$4:$Y$366,2,0)</f>
        <v>36316106</v>
      </c>
      <c r="X264" s="21" t="str">
        <f>+VLOOKUP(Enfermedades_Mundiales[[#This Row],[tema]],Estructura!$A$4:$C$18,3,0)</f>
        <v>T-362</v>
      </c>
      <c r="Y264" s="32" t="str">
        <f>+VLOOKUP(Enfermedades_Mundiales[[#This Row],[contenido]],Estructura!$E$4:$G$18,3,0)</f>
        <v>C-361</v>
      </c>
      <c r="Z264" s="32" t="str">
        <f>+VLOOKUP(Enfermedades_Mundiales[[#This Row],[Filtro Integrado]],Estructura!$M$4:$O$367,3,0)</f>
        <v>FI-363</v>
      </c>
      <c r="AA264" s="32" t="str">
        <f>+VLOOKUP(Enfermedades_Mundiales[[#This Row],[Muestra]],Estructura!$Q$4:$S$194,3,0)</f>
        <v>M-364</v>
      </c>
    </row>
    <row r="265" spans="1:27" ht="30.6" x14ac:dyDescent="0.3">
      <c r="A265" s="61" t="s">
        <v>678</v>
      </c>
      <c r="B265" s="43">
        <f t="shared" si="78"/>
        <v>360</v>
      </c>
      <c r="C265" s="44" t="str">
        <f t="shared" si="79"/>
        <v>Enfermedades Mundiales</v>
      </c>
      <c r="D265" s="44" t="str">
        <f t="shared" si="80"/>
        <v>Salud</v>
      </c>
      <c r="E265" s="64">
        <v>16205</v>
      </c>
      <c r="F265" s="44" t="str">
        <f t="shared" si="76"/>
        <v>Fallecidos</v>
      </c>
      <c r="G265" s="46" t="s">
        <v>408</v>
      </c>
      <c r="H265" s="60" t="s">
        <v>17</v>
      </c>
      <c r="I265" s="58" t="s">
        <v>209</v>
      </c>
      <c r="J265" s="43" t="s">
        <v>407</v>
      </c>
      <c r="K265" s="43" t="str">
        <f t="shared" si="77"/>
        <v>Activos por 1 Millón Habitantes</v>
      </c>
      <c r="L265" s="43" t="str">
        <f t="shared" si="77"/>
        <v>Periodo 2020-2021</v>
      </c>
      <c r="M265" s="43" t="str">
        <f t="shared" si="81"/>
        <v>Casos</v>
      </c>
      <c r="N265" s="49" t="str">
        <f t="shared" si="82"/>
        <v>Ministerio de Ciencias, Tecnología, Conocimiento e Innovación</v>
      </c>
      <c r="O26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Portezuelo</v>
      </c>
      <c r="P265" s="68"/>
      <c r="Q265" s="15" t="str">
        <f t="shared" si="83"/>
        <v>Gráfico Evolución</v>
      </c>
      <c r="R265" s="30"/>
      <c r="S26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https://analytics.zoho.com/open-view/2395394000008132313?ZOHO_CRITERIA=%22Localiza_CL_Poblacion%22.%22Codcom%22%3D16205</v>
      </c>
      <c r="T265" s="17"/>
      <c r="U265" s="31" t="str">
        <f t="shared" si="84"/>
        <v>#1774B9</v>
      </c>
      <c r="V265" s="32" t="str">
        <f>+Enfermedades_Mundiales[[#This Row],[idcoleccion]]&amp;"-"&amp;Enfermedades_Mundiales[[#This Row],[id]]</f>
        <v>360-0255</v>
      </c>
      <c r="W265" s="21">
        <f>+VLOOKUP(Enfermedades_Mundiales[[#This Row],[Filtro URL]],Estructura!$X$4:$Y$366,2,0)</f>
        <v>36316205</v>
      </c>
      <c r="X265" s="21" t="str">
        <f>+VLOOKUP(Enfermedades_Mundiales[[#This Row],[tema]],Estructura!$A$4:$C$18,3,0)</f>
        <v>T-362</v>
      </c>
      <c r="Y265" s="32" t="str">
        <f>+VLOOKUP(Enfermedades_Mundiales[[#This Row],[contenido]],Estructura!$E$4:$G$18,3,0)</f>
        <v>C-361</v>
      </c>
      <c r="Z265" s="32" t="str">
        <f>+VLOOKUP(Enfermedades_Mundiales[[#This Row],[Filtro Integrado]],Estructura!$M$4:$O$367,3,0)</f>
        <v>FI-363</v>
      </c>
      <c r="AA265" s="32" t="str">
        <f>+VLOOKUP(Enfermedades_Mundiales[[#This Row],[Muestra]],Estructura!$Q$4:$S$194,3,0)</f>
        <v>M-364</v>
      </c>
    </row>
    <row r="266" spans="1:27" ht="30.6" x14ac:dyDescent="0.3">
      <c r="A266" s="61" t="s">
        <v>679</v>
      </c>
      <c r="B266" s="43">
        <f t="shared" si="78"/>
        <v>360</v>
      </c>
      <c r="C266" s="44" t="str">
        <f t="shared" si="79"/>
        <v>Enfermedades Mundiales</v>
      </c>
      <c r="D266" s="44" t="str">
        <f t="shared" si="80"/>
        <v>Salud</v>
      </c>
      <c r="E266" s="64">
        <v>16107</v>
      </c>
      <c r="F266" s="44" t="str">
        <f t="shared" si="76"/>
        <v>Fallecidos</v>
      </c>
      <c r="G266" s="46" t="s">
        <v>408</v>
      </c>
      <c r="H266" s="60" t="s">
        <v>17</v>
      </c>
      <c r="I266" s="58" t="s">
        <v>210</v>
      </c>
      <c r="J266" s="43" t="s">
        <v>407</v>
      </c>
      <c r="K266" s="43" t="str">
        <f t="shared" si="77"/>
        <v>Activos por 1 Millón Habitantes</v>
      </c>
      <c r="L266" s="43" t="str">
        <f t="shared" si="77"/>
        <v>Periodo 2020-2021</v>
      </c>
      <c r="M266" s="43" t="str">
        <f t="shared" si="81"/>
        <v>Casos</v>
      </c>
      <c r="N266" s="49" t="str">
        <f t="shared" si="82"/>
        <v>Ministerio de Ciencias, Tecnología, Conocimiento e Innovación</v>
      </c>
      <c r="O26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Quillón</v>
      </c>
      <c r="P266" s="68"/>
      <c r="Q266" s="15" t="str">
        <f t="shared" si="83"/>
        <v>Gráfico Evolución</v>
      </c>
      <c r="R266" s="30"/>
      <c r="S26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https://analytics.zoho.com/open-view/2395394000008132313?ZOHO_CRITERIA=%22Localiza_CL_Poblacion%22.%22Codcom%22%3D16107</v>
      </c>
      <c r="T266" s="17"/>
      <c r="U266" s="31" t="str">
        <f t="shared" si="84"/>
        <v>#1774B9</v>
      </c>
      <c r="V266" s="32" t="str">
        <f>+Enfermedades_Mundiales[[#This Row],[idcoleccion]]&amp;"-"&amp;Enfermedades_Mundiales[[#This Row],[id]]</f>
        <v>360-0256</v>
      </c>
      <c r="W266" s="21">
        <f>+VLOOKUP(Enfermedades_Mundiales[[#This Row],[Filtro URL]],Estructura!$X$4:$Y$366,2,0)</f>
        <v>36316107</v>
      </c>
      <c r="X266" s="21" t="str">
        <f>+VLOOKUP(Enfermedades_Mundiales[[#This Row],[tema]],Estructura!$A$4:$C$18,3,0)</f>
        <v>T-362</v>
      </c>
      <c r="Y266" s="32" t="str">
        <f>+VLOOKUP(Enfermedades_Mundiales[[#This Row],[contenido]],Estructura!$E$4:$G$18,3,0)</f>
        <v>C-361</v>
      </c>
      <c r="Z266" s="32" t="str">
        <f>+VLOOKUP(Enfermedades_Mundiales[[#This Row],[Filtro Integrado]],Estructura!$M$4:$O$367,3,0)</f>
        <v>FI-363</v>
      </c>
      <c r="AA266" s="32" t="str">
        <f>+VLOOKUP(Enfermedades_Mundiales[[#This Row],[Muestra]],Estructura!$Q$4:$S$194,3,0)</f>
        <v>M-364</v>
      </c>
    </row>
    <row r="267" spans="1:27" ht="30.6" x14ac:dyDescent="0.3">
      <c r="A267" s="61" t="s">
        <v>680</v>
      </c>
      <c r="B267" s="43">
        <f t="shared" si="78"/>
        <v>360</v>
      </c>
      <c r="C267" s="44" t="str">
        <f t="shared" si="79"/>
        <v>Enfermedades Mundiales</v>
      </c>
      <c r="D267" s="44" t="str">
        <f t="shared" si="80"/>
        <v>Salud</v>
      </c>
      <c r="E267" s="64">
        <v>16201</v>
      </c>
      <c r="F267" s="44" t="str">
        <f t="shared" si="76"/>
        <v>Fallecidos</v>
      </c>
      <c r="G267" s="46" t="s">
        <v>408</v>
      </c>
      <c r="H267" s="60" t="s">
        <v>17</v>
      </c>
      <c r="I267" s="58" t="s">
        <v>211</v>
      </c>
      <c r="J267" s="43" t="s">
        <v>407</v>
      </c>
      <c r="K267" s="43" t="str">
        <f t="shared" si="77"/>
        <v>Activos por 1 Millón Habitantes</v>
      </c>
      <c r="L267" s="43" t="str">
        <f t="shared" si="77"/>
        <v>Periodo 2020-2021</v>
      </c>
      <c r="M267" s="43" t="str">
        <f t="shared" si="81"/>
        <v>Casos</v>
      </c>
      <c r="N267" s="49" t="str">
        <f t="shared" si="82"/>
        <v>Ministerio de Ciencias, Tecnología, Conocimiento e Innovación</v>
      </c>
      <c r="O26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Quirihue</v>
      </c>
      <c r="P267" s="68"/>
      <c r="Q267" s="15" t="str">
        <f t="shared" si="83"/>
        <v>Gráfico Evolución</v>
      </c>
      <c r="R267" s="30"/>
      <c r="S26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https://analytics.zoho.com/open-view/2395394000008132313?ZOHO_CRITERIA=%22Localiza_CL_Poblacion%22.%22Codcom%22%3D16201</v>
      </c>
      <c r="T267" s="17"/>
      <c r="U267" s="31" t="str">
        <f t="shared" si="84"/>
        <v>#1774B9</v>
      </c>
      <c r="V267" s="32" t="str">
        <f>+Enfermedades_Mundiales[[#This Row],[idcoleccion]]&amp;"-"&amp;Enfermedades_Mundiales[[#This Row],[id]]</f>
        <v>360-0257</v>
      </c>
      <c r="W267" s="21">
        <f>+VLOOKUP(Enfermedades_Mundiales[[#This Row],[Filtro URL]],Estructura!$X$4:$Y$366,2,0)</f>
        <v>36316201</v>
      </c>
      <c r="X267" s="21" t="str">
        <f>+VLOOKUP(Enfermedades_Mundiales[[#This Row],[tema]],Estructura!$A$4:$C$18,3,0)</f>
        <v>T-362</v>
      </c>
      <c r="Y267" s="32" t="str">
        <f>+VLOOKUP(Enfermedades_Mundiales[[#This Row],[contenido]],Estructura!$E$4:$G$18,3,0)</f>
        <v>C-361</v>
      </c>
      <c r="Z267" s="32" t="str">
        <f>+VLOOKUP(Enfermedades_Mundiales[[#This Row],[Filtro Integrado]],Estructura!$M$4:$O$367,3,0)</f>
        <v>FI-363</v>
      </c>
      <c r="AA267" s="32" t="str">
        <f>+VLOOKUP(Enfermedades_Mundiales[[#This Row],[Muestra]],Estructura!$Q$4:$S$194,3,0)</f>
        <v>M-364</v>
      </c>
    </row>
    <row r="268" spans="1:27" ht="30.6" x14ac:dyDescent="0.3">
      <c r="A268" s="61" t="s">
        <v>681</v>
      </c>
      <c r="B268" s="43">
        <f t="shared" si="78"/>
        <v>360</v>
      </c>
      <c r="C268" s="44" t="str">
        <f t="shared" si="79"/>
        <v>Enfermedades Mundiales</v>
      </c>
      <c r="D268" s="44" t="str">
        <f t="shared" si="80"/>
        <v>Salud</v>
      </c>
      <c r="E268" s="64">
        <v>16206</v>
      </c>
      <c r="F268" s="44" t="str">
        <f t="shared" si="76"/>
        <v>Fallecidos</v>
      </c>
      <c r="G268" s="46" t="s">
        <v>408</v>
      </c>
      <c r="H268" s="60" t="s">
        <v>17</v>
      </c>
      <c r="I268" s="58" t="s">
        <v>212</v>
      </c>
      <c r="J268" s="43" t="s">
        <v>407</v>
      </c>
      <c r="K268" s="43" t="str">
        <f t="shared" si="77"/>
        <v>Activos por 1 Millón Habitantes</v>
      </c>
      <c r="L268" s="43" t="str">
        <f t="shared" si="77"/>
        <v>Periodo 2020-2021</v>
      </c>
      <c r="M268" s="43" t="str">
        <f t="shared" si="81"/>
        <v>Casos</v>
      </c>
      <c r="N268" s="49" t="str">
        <f t="shared" si="82"/>
        <v>Ministerio de Ciencias, Tecnología, Conocimiento e Innovación</v>
      </c>
      <c r="O26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Ránquil</v>
      </c>
      <c r="P268" s="68"/>
      <c r="Q268" s="15" t="str">
        <f t="shared" si="83"/>
        <v>Gráfico Evolución</v>
      </c>
      <c r="R268" s="30"/>
      <c r="S26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https://analytics.zoho.com/open-view/2395394000008132313?ZOHO_CRITERIA=%22Localiza_CL_Poblacion%22.%22Codcom%22%3D16206</v>
      </c>
      <c r="T268" s="17"/>
      <c r="U268" s="31" t="str">
        <f t="shared" si="84"/>
        <v>#1774B9</v>
      </c>
      <c r="V268" s="32" t="str">
        <f>+Enfermedades_Mundiales[[#This Row],[idcoleccion]]&amp;"-"&amp;Enfermedades_Mundiales[[#This Row],[id]]</f>
        <v>360-0258</v>
      </c>
      <c r="W268" s="21">
        <f>+VLOOKUP(Enfermedades_Mundiales[[#This Row],[Filtro URL]],Estructura!$X$4:$Y$366,2,0)</f>
        <v>36316206</v>
      </c>
      <c r="X268" s="21" t="str">
        <f>+VLOOKUP(Enfermedades_Mundiales[[#This Row],[tema]],Estructura!$A$4:$C$18,3,0)</f>
        <v>T-362</v>
      </c>
      <c r="Y268" s="32" t="str">
        <f>+VLOOKUP(Enfermedades_Mundiales[[#This Row],[contenido]],Estructura!$E$4:$G$18,3,0)</f>
        <v>C-361</v>
      </c>
      <c r="Z268" s="32" t="str">
        <f>+VLOOKUP(Enfermedades_Mundiales[[#This Row],[Filtro Integrado]],Estructura!$M$4:$O$367,3,0)</f>
        <v>FI-363</v>
      </c>
      <c r="AA268" s="32" t="str">
        <f>+VLOOKUP(Enfermedades_Mundiales[[#This Row],[Muestra]],Estructura!$Q$4:$S$194,3,0)</f>
        <v>M-364</v>
      </c>
    </row>
    <row r="269" spans="1:27" ht="30.6" x14ac:dyDescent="0.3">
      <c r="A269" s="61" t="s">
        <v>682</v>
      </c>
      <c r="B269" s="43">
        <f t="shared" si="78"/>
        <v>360</v>
      </c>
      <c r="C269" s="44" t="str">
        <f t="shared" si="79"/>
        <v>Enfermedades Mundiales</v>
      </c>
      <c r="D269" s="44" t="str">
        <f t="shared" si="80"/>
        <v>Salud</v>
      </c>
      <c r="E269" s="64">
        <v>16301</v>
      </c>
      <c r="F269" s="44" t="str">
        <f t="shared" si="76"/>
        <v>Fallecidos</v>
      </c>
      <c r="G269" s="46" t="s">
        <v>408</v>
      </c>
      <c r="H269" s="60" t="s">
        <v>17</v>
      </c>
      <c r="I269" s="58" t="s">
        <v>213</v>
      </c>
      <c r="J269" s="43" t="s">
        <v>407</v>
      </c>
      <c r="K269" s="43" t="str">
        <f t="shared" si="77"/>
        <v>Activos por 1 Millón Habitantes</v>
      </c>
      <c r="L269" s="43" t="str">
        <f t="shared" si="77"/>
        <v>Periodo 2020-2021</v>
      </c>
      <c r="M269" s="43" t="str">
        <f t="shared" si="81"/>
        <v>Casos</v>
      </c>
      <c r="N269" s="49" t="str">
        <f t="shared" si="82"/>
        <v>Ministerio de Ciencias, Tecnología, Conocimiento e Innovación</v>
      </c>
      <c r="O26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Carlos</v>
      </c>
      <c r="P269" s="68"/>
      <c r="Q269" s="15" t="str">
        <f t="shared" si="83"/>
        <v>Gráfico Evolución</v>
      </c>
      <c r="R269" s="30"/>
      <c r="S26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https://analytics.zoho.com/open-view/2395394000008132313?ZOHO_CRITERIA=%22Localiza_CL_Poblacion%22.%22Codcom%22%3D16301</v>
      </c>
      <c r="T269" s="17"/>
      <c r="U269" s="31" t="str">
        <f t="shared" si="84"/>
        <v>#1774B9</v>
      </c>
      <c r="V269" s="32" t="str">
        <f>+Enfermedades_Mundiales[[#This Row],[idcoleccion]]&amp;"-"&amp;Enfermedades_Mundiales[[#This Row],[id]]</f>
        <v>360-0259</v>
      </c>
      <c r="W269" s="21">
        <f>+VLOOKUP(Enfermedades_Mundiales[[#This Row],[Filtro URL]],Estructura!$X$4:$Y$366,2,0)</f>
        <v>36316301</v>
      </c>
      <c r="X269" s="21" t="str">
        <f>+VLOOKUP(Enfermedades_Mundiales[[#This Row],[tema]],Estructura!$A$4:$C$18,3,0)</f>
        <v>T-362</v>
      </c>
      <c r="Y269" s="32" t="str">
        <f>+VLOOKUP(Enfermedades_Mundiales[[#This Row],[contenido]],Estructura!$E$4:$G$18,3,0)</f>
        <v>C-361</v>
      </c>
      <c r="Z269" s="32" t="str">
        <f>+VLOOKUP(Enfermedades_Mundiales[[#This Row],[Filtro Integrado]],Estructura!$M$4:$O$367,3,0)</f>
        <v>FI-363</v>
      </c>
      <c r="AA269" s="32" t="str">
        <f>+VLOOKUP(Enfermedades_Mundiales[[#This Row],[Muestra]],Estructura!$Q$4:$S$194,3,0)</f>
        <v>M-364</v>
      </c>
    </row>
    <row r="270" spans="1:27" ht="30.6" x14ac:dyDescent="0.3">
      <c r="A270" s="61" t="s">
        <v>683</v>
      </c>
      <c r="B270" s="43">
        <f t="shared" si="78"/>
        <v>360</v>
      </c>
      <c r="C270" s="44" t="str">
        <f t="shared" si="79"/>
        <v>Enfermedades Mundiales</v>
      </c>
      <c r="D270" s="44" t="str">
        <f t="shared" si="80"/>
        <v>Salud</v>
      </c>
      <c r="E270" s="64">
        <v>16304</v>
      </c>
      <c r="F270" s="44" t="str">
        <f t="shared" si="76"/>
        <v>Fallecidos</v>
      </c>
      <c r="G270" s="46" t="s">
        <v>408</v>
      </c>
      <c r="H270" s="60" t="s">
        <v>17</v>
      </c>
      <c r="I270" s="58" t="s">
        <v>214</v>
      </c>
      <c r="J270" s="43" t="s">
        <v>407</v>
      </c>
      <c r="K270" s="43" t="str">
        <f t="shared" si="77"/>
        <v>Activos por 1 Millón Habitantes</v>
      </c>
      <c r="L270" s="43" t="str">
        <f t="shared" si="77"/>
        <v>Periodo 2020-2021</v>
      </c>
      <c r="M270" s="43" t="str">
        <f t="shared" si="81"/>
        <v>Casos</v>
      </c>
      <c r="N270" s="49" t="str">
        <f t="shared" si="82"/>
        <v>Ministerio de Ciencias, Tecnología, Conocimiento e Innovación</v>
      </c>
      <c r="O27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Fabián</v>
      </c>
      <c r="P270" s="68"/>
      <c r="Q270" s="15" t="str">
        <f t="shared" si="83"/>
        <v>Gráfico Evolución</v>
      </c>
      <c r="R270" s="30"/>
      <c r="S27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https://analytics.zoho.com/open-view/2395394000008132313?ZOHO_CRITERIA=%22Localiza_CL_Poblacion%22.%22Codcom%22%3D16304</v>
      </c>
      <c r="T270" s="17"/>
      <c r="U270" s="31" t="str">
        <f t="shared" si="84"/>
        <v>#1774B9</v>
      </c>
      <c r="V270" s="32" t="str">
        <f>+Enfermedades_Mundiales[[#This Row],[idcoleccion]]&amp;"-"&amp;Enfermedades_Mundiales[[#This Row],[id]]</f>
        <v>360-0260</v>
      </c>
      <c r="W270" s="21">
        <f>+VLOOKUP(Enfermedades_Mundiales[[#This Row],[Filtro URL]],Estructura!$X$4:$Y$366,2,0)</f>
        <v>36316304</v>
      </c>
      <c r="X270" s="21" t="str">
        <f>+VLOOKUP(Enfermedades_Mundiales[[#This Row],[tema]],Estructura!$A$4:$C$18,3,0)</f>
        <v>T-362</v>
      </c>
      <c r="Y270" s="32" t="str">
        <f>+VLOOKUP(Enfermedades_Mundiales[[#This Row],[contenido]],Estructura!$E$4:$G$18,3,0)</f>
        <v>C-361</v>
      </c>
      <c r="Z270" s="32" t="str">
        <f>+VLOOKUP(Enfermedades_Mundiales[[#This Row],[Filtro Integrado]],Estructura!$M$4:$O$367,3,0)</f>
        <v>FI-363</v>
      </c>
      <c r="AA270" s="32" t="str">
        <f>+VLOOKUP(Enfermedades_Mundiales[[#This Row],[Muestra]],Estructura!$Q$4:$S$194,3,0)</f>
        <v>M-364</v>
      </c>
    </row>
    <row r="271" spans="1:27" ht="30.6" x14ac:dyDescent="0.3">
      <c r="A271" s="61" t="s">
        <v>684</v>
      </c>
      <c r="B271" s="43">
        <f t="shared" si="78"/>
        <v>360</v>
      </c>
      <c r="C271" s="44" t="str">
        <f t="shared" si="79"/>
        <v>Enfermedades Mundiales</v>
      </c>
      <c r="D271" s="44" t="str">
        <f t="shared" si="80"/>
        <v>Salud</v>
      </c>
      <c r="E271" s="64">
        <v>16108</v>
      </c>
      <c r="F271" s="44" t="str">
        <f t="shared" si="76"/>
        <v>Fallecidos</v>
      </c>
      <c r="G271" s="46" t="s">
        <v>408</v>
      </c>
      <c r="H271" s="60" t="s">
        <v>17</v>
      </c>
      <c r="I271" s="58" t="s">
        <v>215</v>
      </c>
      <c r="J271" s="43" t="s">
        <v>407</v>
      </c>
      <c r="K271" s="43" t="str">
        <f t="shared" si="77"/>
        <v>Activos por 1 Millón Habitantes</v>
      </c>
      <c r="L271" s="43" t="str">
        <f t="shared" si="77"/>
        <v>Periodo 2020-2021</v>
      </c>
      <c r="M271" s="43" t="str">
        <f t="shared" si="81"/>
        <v>Casos</v>
      </c>
      <c r="N271" s="49" t="str">
        <f t="shared" si="82"/>
        <v>Ministerio de Ciencias, Tecnología, Conocimiento e Innovación</v>
      </c>
      <c r="O27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Ignacio</v>
      </c>
      <c r="P271" s="68"/>
      <c r="Q271" s="15" t="str">
        <f t="shared" si="83"/>
        <v>Gráfico Evolución</v>
      </c>
      <c r="R271" s="30"/>
      <c r="S27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https://analytics.zoho.com/open-view/2395394000008132313?ZOHO_CRITERIA=%22Localiza_CL_Poblacion%22.%22Codcom%22%3D16108</v>
      </c>
      <c r="T271" s="17"/>
      <c r="U271" s="31" t="str">
        <f t="shared" si="84"/>
        <v>#1774B9</v>
      </c>
      <c r="V271" s="32" t="str">
        <f>+Enfermedades_Mundiales[[#This Row],[idcoleccion]]&amp;"-"&amp;Enfermedades_Mundiales[[#This Row],[id]]</f>
        <v>360-0261</v>
      </c>
      <c r="W271" s="21">
        <f>+VLOOKUP(Enfermedades_Mundiales[[#This Row],[Filtro URL]],Estructura!$X$4:$Y$366,2,0)</f>
        <v>36316108</v>
      </c>
      <c r="X271" s="21" t="str">
        <f>+VLOOKUP(Enfermedades_Mundiales[[#This Row],[tema]],Estructura!$A$4:$C$18,3,0)</f>
        <v>T-362</v>
      </c>
      <c r="Y271" s="32" t="str">
        <f>+VLOOKUP(Enfermedades_Mundiales[[#This Row],[contenido]],Estructura!$E$4:$G$18,3,0)</f>
        <v>C-361</v>
      </c>
      <c r="Z271" s="32" t="str">
        <f>+VLOOKUP(Enfermedades_Mundiales[[#This Row],[Filtro Integrado]],Estructura!$M$4:$O$367,3,0)</f>
        <v>FI-363</v>
      </c>
      <c r="AA271" s="32" t="str">
        <f>+VLOOKUP(Enfermedades_Mundiales[[#This Row],[Muestra]],Estructura!$Q$4:$S$194,3,0)</f>
        <v>M-364</v>
      </c>
    </row>
    <row r="272" spans="1:27" ht="30.6" x14ac:dyDescent="0.3">
      <c r="A272" s="61" t="s">
        <v>685</v>
      </c>
      <c r="B272" s="43">
        <f t="shared" si="78"/>
        <v>360</v>
      </c>
      <c r="C272" s="44" t="str">
        <f t="shared" si="79"/>
        <v>Enfermedades Mundiales</v>
      </c>
      <c r="D272" s="44" t="str">
        <f t="shared" si="80"/>
        <v>Salud</v>
      </c>
      <c r="E272" s="64">
        <v>16305</v>
      </c>
      <c r="F272" s="44" t="str">
        <f t="shared" ref="F272:F335" si="85">+F271</f>
        <v>Fallecidos</v>
      </c>
      <c r="G272" s="46" t="s">
        <v>408</v>
      </c>
      <c r="H272" s="60" t="s">
        <v>17</v>
      </c>
      <c r="I272" s="58" t="s">
        <v>216</v>
      </c>
      <c r="J272" s="43" t="s">
        <v>407</v>
      </c>
      <c r="K272" s="43" t="str">
        <f t="shared" ref="K272:L335" si="86">+K271</f>
        <v>Activos por 1 Millón Habitantes</v>
      </c>
      <c r="L272" s="43" t="str">
        <f t="shared" si="86"/>
        <v>Periodo 2020-2021</v>
      </c>
      <c r="M272" s="43" t="str">
        <f t="shared" si="81"/>
        <v>Casos</v>
      </c>
      <c r="N272" s="49" t="str">
        <f t="shared" si="82"/>
        <v>Ministerio de Ciencias, Tecnología, Conocimiento e Innovación</v>
      </c>
      <c r="O27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Nicolás</v>
      </c>
      <c r="P272" s="68"/>
      <c r="Q272" s="15" t="str">
        <f t="shared" si="83"/>
        <v>Gráfico Evolución</v>
      </c>
      <c r="R272" s="30"/>
      <c r="S27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https://analytics.zoho.com/open-view/2395394000008132313?ZOHO_CRITERIA=%22Localiza_CL_Poblacion%22.%22Codcom%22%3D16305</v>
      </c>
      <c r="T272" s="17"/>
      <c r="U272" s="31" t="str">
        <f t="shared" si="84"/>
        <v>#1774B9</v>
      </c>
      <c r="V272" s="32" t="str">
        <f>+Enfermedades_Mundiales[[#This Row],[idcoleccion]]&amp;"-"&amp;Enfermedades_Mundiales[[#This Row],[id]]</f>
        <v>360-0262</v>
      </c>
      <c r="W272" s="21">
        <f>+VLOOKUP(Enfermedades_Mundiales[[#This Row],[Filtro URL]],Estructura!$X$4:$Y$366,2,0)</f>
        <v>36316305</v>
      </c>
      <c r="X272" s="21" t="str">
        <f>+VLOOKUP(Enfermedades_Mundiales[[#This Row],[tema]],Estructura!$A$4:$C$18,3,0)</f>
        <v>T-362</v>
      </c>
      <c r="Y272" s="32" t="str">
        <f>+VLOOKUP(Enfermedades_Mundiales[[#This Row],[contenido]],Estructura!$E$4:$G$18,3,0)</f>
        <v>C-361</v>
      </c>
      <c r="Z272" s="32" t="str">
        <f>+VLOOKUP(Enfermedades_Mundiales[[#This Row],[Filtro Integrado]],Estructura!$M$4:$O$367,3,0)</f>
        <v>FI-363</v>
      </c>
      <c r="AA272" s="32" t="str">
        <f>+VLOOKUP(Enfermedades_Mundiales[[#This Row],[Muestra]],Estructura!$Q$4:$S$194,3,0)</f>
        <v>M-364</v>
      </c>
    </row>
    <row r="273" spans="1:27" ht="30.6" x14ac:dyDescent="0.3">
      <c r="A273" s="61" t="s">
        <v>686</v>
      </c>
      <c r="B273" s="43">
        <f t="shared" si="78"/>
        <v>360</v>
      </c>
      <c r="C273" s="44" t="str">
        <f t="shared" si="79"/>
        <v>Enfermedades Mundiales</v>
      </c>
      <c r="D273" s="44" t="str">
        <f t="shared" si="80"/>
        <v>Salud</v>
      </c>
      <c r="E273" s="64">
        <v>16207</v>
      </c>
      <c r="F273" s="44" t="str">
        <f t="shared" si="85"/>
        <v>Fallecidos</v>
      </c>
      <c r="G273" s="46" t="s">
        <v>408</v>
      </c>
      <c r="H273" s="60" t="s">
        <v>17</v>
      </c>
      <c r="I273" s="58" t="s">
        <v>217</v>
      </c>
      <c r="J273" s="43" t="s">
        <v>407</v>
      </c>
      <c r="K273" s="43" t="str">
        <f t="shared" si="86"/>
        <v>Activos por 1 Millón Habitantes</v>
      </c>
      <c r="L273" s="43" t="str">
        <f t="shared" si="86"/>
        <v>Periodo 2020-2021</v>
      </c>
      <c r="M273" s="43" t="str">
        <f t="shared" si="81"/>
        <v>Casos</v>
      </c>
      <c r="N273" s="49" t="str">
        <f t="shared" si="82"/>
        <v>Ministerio de Ciencias, Tecnología, Conocimiento e Innovación</v>
      </c>
      <c r="O27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Treguaco</v>
      </c>
      <c r="P273" s="68"/>
      <c r="Q273" s="15" t="str">
        <f t="shared" si="83"/>
        <v>Gráfico Evolución</v>
      </c>
      <c r="R273" s="30"/>
      <c r="S27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https://analytics.zoho.com/open-view/2395394000008132313?ZOHO_CRITERIA=%22Localiza_CL_Poblacion%22.%22Codcom%22%3D16207</v>
      </c>
      <c r="T273" s="17"/>
      <c r="U273" s="31" t="str">
        <f t="shared" si="84"/>
        <v>#1774B9</v>
      </c>
      <c r="V273" s="32" t="str">
        <f>+Enfermedades_Mundiales[[#This Row],[idcoleccion]]&amp;"-"&amp;Enfermedades_Mundiales[[#This Row],[id]]</f>
        <v>360-0263</v>
      </c>
      <c r="W273" s="21">
        <f>+VLOOKUP(Enfermedades_Mundiales[[#This Row],[Filtro URL]],Estructura!$X$4:$Y$366,2,0)</f>
        <v>36316207</v>
      </c>
      <c r="X273" s="21" t="str">
        <f>+VLOOKUP(Enfermedades_Mundiales[[#This Row],[tema]],Estructura!$A$4:$C$18,3,0)</f>
        <v>T-362</v>
      </c>
      <c r="Y273" s="32" t="str">
        <f>+VLOOKUP(Enfermedades_Mundiales[[#This Row],[contenido]],Estructura!$E$4:$G$18,3,0)</f>
        <v>C-361</v>
      </c>
      <c r="Z273" s="32" t="str">
        <f>+VLOOKUP(Enfermedades_Mundiales[[#This Row],[Filtro Integrado]],Estructura!$M$4:$O$367,3,0)</f>
        <v>FI-363</v>
      </c>
      <c r="AA273" s="32" t="str">
        <f>+VLOOKUP(Enfermedades_Mundiales[[#This Row],[Muestra]],Estructura!$Q$4:$S$194,3,0)</f>
        <v>M-364</v>
      </c>
    </row>
    <row r="274" spans="1:27" ht="30.6" x14ac:dyDescent="0.3">
      <c r="A274" s="61" t="s">
        <v>687</v>
      </c>
      <c r="B274" s="43">
        <f t="shared" ref="B274:B337" si="87">+B273</f>
        <v>360</v>
      </c>
      <c r="C274" s="44" t="str">
        <f t="shared" ref="C274:C337" si="88">+C273</f>
        <v>Enfermedades Mundiales</v>
      </c>
      <c r="D274" s="44" t="str">
        <f t="shared" ref="D274:D337" si="89">+D273</f>
        <v>Salud</v>
      </c>
      <c r="E274" s="64">
        <v>16109</v>
      </c>
      <c r="F274" s="44" t="str">
        <f t="shared" si="85"/>
        <v>Fallecidos</v>
      </c>
      <c r="G274" s="46" t="s">
        <v>408</v>
      </c>
      <c r="H274" s="60" t="s">
        <v>17</v>
      </c>
      <c r="I274" s="58" t="s">
        <v>218</v>
      </c>
      <c r="J274" s="43" t="s">
        <v>407</v>
      </c>
      <c r="K274" s="43" t="str">
        <f t="shared" si="86"/>
        <v>Activos por 1 Millón Habitantes</v>
      </c>
      <c r="L274" s="43" t="str">
        <f t="shared" si="86"/>
        <v>Periodo 2020-2021</v>
      </c>
      <c r="M274" s="43" t="str">
        <f t="shared" ref="M274:M337" si="90">+M273</f>
        <v>Casos</v>
      </c>
      <c r="N274" s="49" t="str">
        <f t="shared" ref="N274:N337" si="91">+N273</f>
        <v>Ministerio de Ciencias, Tecnología, Conocimiento e Innovación</v>
      </c>
      <c r="O27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Yungay</v>
      </c>
      <c r="P274" s="68"/>
      <c r="Q274" s="15" t="str">
        <f t="shared" ref="Q274:Q337" si="92">+Q273</f>
        <v>Gráfico Evolución</v>
      </c>
      <c r="R274" s="30"/>
      <c r="S27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https://analytics.zoho.com/open-view/2395394000008132313?ZOHO_CRITERIA=%22Localiza_CL_Poblacion%22.%22Codcom%22%3D16109</v>
      </c>
      <c r="T274" s="17"/>
      <c r="U274" s="31" t="str">
        <f t="shared" ref="U274:U337" si="93">+U273</f>
        <v>#1774B9</v>
      </c>
      <c r="V274" s="32" t="str">
        <f>+Enfermedades_Mundiales[[#This Row],[idcoleccion]]&amp;"-"&amp;Enfermedades_Mundiales[[#This Row],[id]]</f>
        <v>360-0264</v>
      </c>
      <c r="W274" s="21">
        <f>+VLOOKUP(Enfermedades_Mundiales[[#This Row],[Filtro URL]],Estructura!$X$4:$Y$366,2,0)</f>
        <v>36316109</v>
      </c>
      <c r="X274" s="21" t="str">
        <f>+VLOOKUP(Enfermedades_Mundiales[[#This Row],[tema]],Estructura!$A$4:$C$18,3,0)</f>
        <v>T-362</v>
      </c>
      <c r="Y274" s="32" t="str">
        <f>+VLOOKUP(Enfermedades_Mundiales[[#This Row],[contenido]],Estructura!$E$4:$G$18,3,0)</f>
        <v>C-361</v>
      </c>
      <c r="Z274" s="32" t="str">
        <f>+VLOOKUP(Enfermedades_Mundiales[[#This Row],[Filtro Integrado]],Estructura!$M$4:$O$367,3,0)</f>
        <v>FI-363</v>
      </c>
      <c r="AA274" s="32" t="str">
        <f>+VLOOKUP(Enfermedades_Mundiales[[#This Row],[Muestra]],Estructura!$Q$4:$S$194,3,0)</f>
        <v>M-364</v>
      </c>
    </row>
    <row r="275" spans="1:27" ht="30.6" x14ac:dyDescent="0.3">
      <c r="A275" s="61" t="s">
        <v>688</v>
      </c>
      <c r="B275" s="43">
        <f t="shared" si="87"/>
        <v>360</v>
      </c>
      <c r="C275" s="44" t="str">
        <f t="shared" si="88"/>
        <v>Enfermedades Mundiales</v>
      </c>
      <c r="D275" s="44" t="str">
        <f t="shared" si="89"/>
        <v>Salud</v>
      </c>
      <c r="E275" s="64">
        <v>9101</v>
      </c>
      <c r="F275" s="44" t="str">
        <f t="shared" si="85"/>
        <v>Fallecidos</v>
      </c>
      <c r="G275" s="46" t="s">
        <v>408</v>
      </c>
      <c r="H275" s="60" t="s">
        <v>17</v>
      </c>
      <c r="I275" s="58" t="s">
        <v>219</v>
      </c>
      <c r="J275" s="43" t="s">
        <v>407</v>
      </c>
      <c r="K275" s="43" t="str">
        <f t="shared" si="86"/>
        <v>Activos por 1 Millón Habitantes</v>
      </c>
      <c r="L275" s="43" t="str">
        <f t="shared" si="86"/>
        <v>Periodo 2020-2021</v>
      </c>
      <c r="M275" s="43" t="str">
        <f t="shared" si="90"/>
        <v>Casos</v>
      </c>
      <c r="N275" s="49" t="str">
        <f t="shared" si="91"/>
        <v>Ministerio de Ciencias, Tecnología, Conocimiento e Innovación</v>
      </c>
      <c r="O27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Temuco</v>
      </c>
      <c r="P275" s="68"/>
      <c r="Q275" s="15" t="str">
        <f t="shared" si="92"/>
        <v>Gráfico Evolución</v>
      </c>
      <c r="R275" s="30"/>
      <c r="S27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https://analytics.zoho.com/open-view/2395394000008132313?ZOHO_CRITERIA=%22Localiza_CL_Poblacion%22.%22Codcom%22%3D9101</v>
      </c>
      <c r="T275" s="17"/>
      <c r="U275" s="31" t="str">
        <f t="shared" si="93"/>
        <v>#1774B9</v>
      </c>
      <c r="V275" s="32" t="str">
        <f>+Enfermedades_Mundiales[[#This Row],[idcoleccion]]&amp;"-"&amp;Enfermedades_Mundiales[[#This Row],[id]]</f>
        <v>360-0265</v>
      </c>
      <c r="W275" s="21">
        <f>+VLOOKUP(Enfermedades_Mundiales[[#This Row],[Filtro URL]],Estructura!$X$4:$Y$366,2,0)</f>
        <v>36309101</v>
      </c>
      <c r="X275" s="21" t="str">
        <f>+VLOOKUP(Enfermedades_Mundiales[[#This Row],[tema]],Estructura!$A$4:$C$18,3,0)</f>
        <v>T-362</v>
      </c>
      <c r="Y275" s="32" t="str">
        <f>+VLOOKUP(Enfermedades_Mundiales[[#This Row],[contenido]],Estructura!$E$4:$G$18,3,0)</f>
        <v>C-361</v>
      </c>
      <c r="Z275" s="32" t="str">
        <f>+VLOOKUP(Enfermedades_Mundiales[[#This Row],[Filtro Integrado]],Estructura!$M$4:$O$367,3,0)</f>
        <v>FI-363</v>
      </c>
      <c r="AA275" s="32" t="str">
        <f>+VLOOKUP(Enfermedades_Mundiales[[#This Row],[Muestra]],Estructura!$Q$4:$S$194,3,0)</f>
        <v>M-364</v>
      </c>
    </row>
    <row r="276" spans="1:27" ht="30.6" x14ac:dyDescent="0.3">
      <c r="A276" s="61" t="s">
        <v>689</v>
      </c>
      <c r="B276" s="43">
        <f t="shared" si="87"/>
        <v>360</v>
      </c>
      <c r="C276" s="44" t="str">
        <f t="shared" si="88"/>
        <v>Enfermedades Mundiales</v>
      </c>
      <c r="D276" s="44" t="str">
        <f t="shared" si="89"/>
        <v>Salud</v>
      </c>
      <c r="E276" s="64">
        <v>9102</v>
      </c>
      <c r="F276" s="44" t="str">
        <f t="shared" si="85"/>
        <v>Fallecidos</v>
      </c>
      <c r="G276" s="46" t="s">
        <v>408</v>
      </c>
      <c r="H276" s="60" t="s">
        <v>17</v>
      </c>
      <c r="I276" s="58" t="s">
        <v>220</v>
      </c>
      <c r="J276" s="43" t="s">
        <v>407</v>
      </c>
      <c r="K276" s="43" t="str">
        <f t="shared" si="86"/>
        <v>Activos por 1 Millón Habitantes</v>
      </c>
      <c r="L276" s="43" t="str">
        <f t="shared" si="86"/>
        <v>Periodo 2020-2021</v>
      </c>
      <c r="M276" s="43" t="str">
        <f t="shared" si="90"/>
        <v>Casos</v>
      </c>
      <c r="N276" s="49" t="str">
        <f t="shared" si="91"/>
        <v>Ministerio de Ciencias, Tecnología, Conocimiento e Innovación</v>
      </c>
      <c r="O27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Carahue</v>
      </c>
      <c r="P276" s="68"/>
      <c r="Q276" s="15" t="str">
        <f t="shared" si="92"/>
        <v>Gráfico Evolución</v>
      </c>
      <c r="R276" s="30"/>
      <c r="S27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https://analytics.zoho.com/open-view/2395394000008132313?ZOHO_CRITERIA=%22Localiza_CL_Poblacion%22.%22Codcom%22%3D9102</v>
      </c>
      <c r="T276" s="17"/>
      <c r="U276" s="31" t="str">
        <f t="shared" si="93"/>
        <v>#1774B9</v>
      </c>
      <c r="V276" s="32" t="str">
        <f>+Enfermedades_Mundiales[[#This Row],[idcoleccion]]&amp;"-"&amp;Enfermedades_Mundiales[[#This Row],[id]]</f>
        <v>360-0266</v>
      </c>
      <c r="W276" s="21">
        <f>+VLOOKUP(Enfermedades_Mundiales[[#This Row],[Filtro URL]],Estructura!$X$4:$Y$366,2,0)</f>
        <v>36309102</v>
      </c>
      <c r="X276" s="21" t="str">
        <f>+VLOOKUP(Enfermedades_Mundiales[[#This Row],[tema]],Estructura!$A$4:$C$18,3,0)</f>
        <v>T-362</v>
      </c>
      <c r="Y276" s="32" t="str">
        <f>+VLOOKUP(Enfermedades_Mundiales[[#This Row],[contenido]],Estructura!$E$4:$G$18,3,0)</f>
        <v>C-361</v>
      </c>
      <c r="Z276" s="32" t="str">
        <f>+VLOOKUP(Enfermedades_Mundiales[[#This Row],[Filtro Integrado]],Estructura!$M$4:$O$367,3,0)</f>
        <v>FI-363</v>
      </c>
      <c r="AA276" s="32" t="str">
        <f>+VLOOKUP(Enfermedades_Mundiales[[#This Row],[Muestra]],Estructura!$Q$4:$S$194,3,0)</f>
        <v>M-364</v>
      </c>
    </row>
    <row r="277" spans="1:27" ht="30.6" x14ac:dyDescent="0.3">
      <c r="A277" s="61" t="s">
        <v>690</v>
      </c>
      <c r="B277" s="43">
        <f t="shared" si="87"/>
        <v>360</v>
      </c>
      <c r="C277" s="44" t="str">
        <f t="shared" si="88"/>
        <v>Enfermedades Mundiales</v>
      </c>
      <c r="D277" s="44" t="str">
        <f t="shared" si="89"/>
        <v>Salud</v>
      </c>
      <c r="E277" s="64">
        <v>9103</v>
      </c>
      <c r="F277" s="44" t="str">
        <f t="shared" si="85"/>
        <v>Fallecidos</v>
      </c>
      <c r="G277" s="46" t="s">
        <v>408</v>
      </c>
      <c r="H277" s="60" t="s">
        <v>17</v>
      </c>
      <c r="I277" s="58" t="s">
        <v>221</v>
      </c>
      <c r="J277" s="43" t="s">
        <v>407</v>
      </c>
      <c r="K277" s="43" t="str">
        <f t="shared" si="86"/>
        <v>Activos por 1 Millón Habitantes</v>
      </c>
      <c r="L277" s="43" t="str">
        <f t="shared" si="86"/>
        <v>Periodo 2020-2021</v>
      </c>
      <c r="M277" s="43" t="str">
        <f t="shared" si="90"/>
        <v>Casos</v>
      </c>
      <c r="N277" s="49" t="str">
        <f t="shared" si="91"/>
        <v>Ministerio de Ciencias, Tecnología, Conocimiento e Innovación</v>
      </c>
      <c r="O27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Cunco</v>
      </c>
      <c r="P277" s="68"/>
      <c r="Q277" s="15" t="str">
        <f t="shared" si="92"/>
        <v>Gráfico Evolución</v>
      </c>
      <c r="R277" s="30"/>
      <c r="S27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https://analytics.zoho.com/open-view/2395394000008132313?ZOHO_CRITERIA=%22Localiza_CL_Poblacion%22.%22Codcom%22%3D9103</v>
      </c>
      <c r="T277" s="17"/>
      <c r="U277" s="31" t="str">
        <f t="shared" si="93"/>
        <v>#1774B9</v>
      </c>
      <c r="V277" s="32" t="str">
        <f>+Enfermedades_Mundiales[[#This Row],[idcoleccion]]&amp;"-"&amp;Enfermedades_Mundiales[[#This Row],[id]]</f>
        <v>360-0267</v>
      </c>
      <c r="W277" s="21">
        <f>+VLOOKUP(Enfermedades_Mundiales[[#This Row],[Filtro URL]],Estructura!$X$4:$Y$366,2,0)</f>
        <v>36309103</v>
      </c>
      <c r="X277" s="21" t="str">
        <f>+VLOOKUP(Enfermedades_Mundiales[[#This Row],[tema]],Estructura!$A$4:$C$18,3,0)</f>
        <v>T-362</v>
      </c>
      <c r="Y277" s="32" t="str">
        <f>+VLOOKUP(Enfermedades_Mundiales[[#This Row],[contenido]],Estructura!$E$4:$G$18,3,0)</f>
        <v>C-361</v>
      </c>
      <c r="Z277" s="32" t="str">
        <f>+VLOOKUP(Enfermedades_Mundiales[[#This Row],[Filtro Integrado]],Estructura!$M$4:$O$367,3,0)</f>
        <v>FI-363</v>
      </c>
      <c r="AA277" s="32" t="str">
        <f>+VLOOKUP(Enfermedades_Mundiales[[#This Row],[Muestra]],Estructura!$Q$4:$S$194,3,0)</f>
        <v>M-364</v>
      </c>
    </row>
    <row r="278" spans="1:27" ht="30.6" x14ac:dyDescent="0.3">
      <c r="A278" s="61" t="s">
        <v>691</v>
      </c>
      <c r="B278" s="43">
        <f t="shared" si="87"/>
        <v>360</v>
      </c>
      <c r="C278" s="44" t="str">
        <f t="shared" si="88"/>
        <v>Enfermedades Mundiales</v>
      </c>
      <c r="D278" s="44" t="str">
        <f t="shared" si="89"/>
        <v>Salud</v>
      </c>
      <c r="E278" s="64">
        <v>9104</v>
      </c>
      <c r="F278" s="44" t="str">
        <f t="shared" si="85"/>
        <v>Fallecidos</v>
      </c>
      <c r="G278" s="46" t="s">
        <v>408</v>
      </c>
      <c r="H278" s="60" t="s">
        <v>17</v>
      </c>
      <c r="I278" s="58" t="s">
        <v>222</v>
      </c>
      <c r="J278" s="43" t="s">
        <v>407</v>
      </c>
      <c r="K278" s="43" t="str">
        <f t="shared" si="86"/>
        <v>Activos por 1 Millón Habitantes</v>
      </c>
      <c r="L278" s="43" t="str">
        <f t="shared" si="86"/>
        <v>Periodo 2020-2021</v>
      </c>
      <c r="M278" s="43" t="str">
        <f t="shared" si="90"/>
        <v>Casos</v>
      </c>
      <c r="N278" s="49" t="str">
        <f t="shared" si="91"/>
        <v>Ministerio de Ciencias, Tecnología, Conocimiento e Innovación</v>
      </c>
      <c r="O27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Curarrehue</v>
      </c>
      <c r="P278" s="68"/>
      <c r="Q278" s="15" t="str">
        <f t="shared" si="92"/>
        <v>Gráfico Evolución</v>
      </c>
      <c r="R278" s="30"/>
      <c r="S27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https://analytics.zoho.com/open-view/2395394000008132313?ZOHO_CRITERIA=%22Localiza_CL_Poblacion%22.%22Codcom%22%3D9104</v>
      </c>
      <c r="T278" s="17"/>
      <c r="U278" s="31" t="str">
        <f t="shared" si="93"/>
        <v>#1774B9</v>
      </c>
      <c r="V278" s="32" t="str">
        <f>+Enfermedades_Mundiales[[#This Row],[idcoleccion]]&amp;"-"&amp;Enfermedades_Mundiales[[#This Row],[id]]</f>
        <v>360-0268</v>
      </c>
      <c r="W278" s="21">
        <f>+VLOOKUP(Enfermedades_Mundiales[[#This Row],[Filtro URL]],Estructura!$X$4:$Y$366,2,0)</f>
        <v>36309104</v>
      </c>
      <c r="X278" s="21" t="str">
        <f>+VLOOKUP(Enfermedades_Mundiales[[#This Row],[tema]],Estructura!$A$4:$C$18,3,0)</f>
        <v>T-362</v>
      </c>
      <c r="Y278" s="32" t="str">
        <f>+VLOOKUP(Enfermedades_Mundiales[[#This Row],[contenido]],Estructura!$E$4:$G$18,3,0)</f>
        <v>C-361</v>
      </c>
      <c r="Z278" s="32" t="str">
        <f>+VLOOKUP(Enfermedades_Mundiales[[#This Row],[Filtro Integrado]],Estructura!$M$4:$O$367,3,0)</f>
        <v>FI-363</v>
      </c>
      <c r="AA278" s="32" t="str">
        <f>+VLOOKUP(Enfermedades_Mundiales[[#This Row],[Muestra]],Estructura!$Q$4:$S$194,3,0)</f>
        <v>M-364</v>
      </c>
    </row>
    <row r="279" spans="1:27" ht="30.6" x14ac:dyDescent="0.3">
      <c r="A279" s="61" t="s">
        <v>692</v>
      </c>
      <c r="B279" s="43">
        <f t="shared" si="87"/>
        <v>360</v>
      </c>
      <c r="C279" s="44" t="str">
        <f t="shared" si="88"/>
        <v>Enfermedades Mundiales</v>
      </c>
      <c r="D279" s="44" t="str">
        <f t="shared" si="89"/>
        <v>Salud</v>
      </c>
      <c r="E279" s="64">
        <v>9105</v>
      </c>
      <c r="F279" s="44" t="str">
        <f t="shared" si="85"/>
        <v>Fallecidos</v>
      </c>
      <c r="G279" s="46" t="s">
        <v>408</v>
      </c>
      <c r="H279" s="60" t="s">
        <v>17</v>
      </c>
      <c r="I279" s="58" t="s">
        <v>223</v>
      </c>
      <c r="J279" s="43" t="s">
        <v>407</v>
      </c>
      <c r="K279" s="43" t="str">
        <f t="shared" si="86"/>
        <v>Activos por 1 Millón Habitantes</v>
      </c>
      <c r="L279" s="43" t="str">
        <f t="shared" si="86"/>
        <v>Periodo 2020-2021</v>
      </c>
      <c r="M279" s="43" t="str">
        <f t="shared" si="90"/>
        <v>Casos</v>
      </c>
      <c r="N279" s="49" t="str">
        <f t="shared" si="91"/>
        <v>Ministerio de Ciencias, Tecnología, Conocimiento e Innovación</v>
      </c>
      <c r="O27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Freire</v>
      </c>
      <c r="P279" s="68"/>
      <c r="Q279" s="15" t="str">
        <f t="shared" si="92"/>
        <v>Gráfico Evolución</v>
      </c>
      <c r="R279" s="30"/>
      <c r="S27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https://analytics.zoho.com/open-view/2395394000008132313?ZOHO_CRITERIA=%22Localiza_CL_Poblacion%22.%22Codcom%22%3D9105</v>
      </c>
      <c r="T279" s="17"/>
      <c r="U279" s="31" t="str">
        <f t="shared" si="93"/>
        <v>#1774B9</v>
      </c>
      <c r="V279" s="32" t="str">
        <f>+Enfermedades_Mundiales[[#This Row],[idcoleccion]]&amp;"-"&amp;Enfermedades_Mundiales[[#This Row],[id]]</f>
        <v>360-0269</v>
      </c>
      <c r="W279" s="21">
        <f>+VLOOKUP(Enfermedades_Mundiales[[#This Row],[Filtro URL]],Estructura!$X$4:$Y$366,2,0)</f>
        <v>36309105</v>
      </c>
      <c r="X279" s="21" t="str">
        <f>+VLOOKUP(Enfermedades_Mundiales[[#This Row],[tema]],Estructura!$A$4:$C$18,3,0)</f>
        <v>T-362</v>
      </c>
      <c r="Y279" s="32" t="str">
        <f>+VLOOKUP(Enfermedades_Mundiales[[#This Row],[contenido]],Estructura!$E$4:$G$18,3,0)</f>
        <v>C-361</v>
      </c>
      <c r="Z279" s="32" t="str">
        <f>+VLOOKUP(Enfermedades_Mundiales[[#This Row],[Filtro Integrado]],Estructura!$M$4:$O$367,3,0)</f>
        <v>FI-363</v>
      </c>
      <c r="AA279" s="32" t="str">
        <f>+VLOOKUP(Enfermedades_Mundiales[[#This Row],[Muestra]],Estructura!$Q$4:$S$194,3,0)</f>
        <v>M-364</v>
      </c>
    </row>
    <row r="280" spans="1:27" ht="30.6" x14ac:dyDescent="0.3">
      <c r="A280" s="61" t="s">
        <v>693</v>
      </c>
      <c r="B280" s="43">
        <f t="shared" si="87"/>
        <v>360</v>
      </c>
      <c r="C280" s="44" t="str">
        <f t="shared" si="88"/>
        <v>Enfermedades Mundiales</v>
      </c>
      <c r="D280" s="44" t="str">
        <f t="shared" si="89"/>
        <v>Salud</v>
      </c>
      <c r="E280" s="64">
        <v>9106</v>
      </c>
      <c r="F280" s="44" t="str">
        <f t="shared" si="85"/>
        <v>Fallecidos</v>
      </c>
      <c r="G280" s="46" t="s">
        <v>408</v>
      </c>
      <c r="H280" s="60" t="s">
        <v>17</v>
      </c>
      <c r="I280" s="58" t="s">
        <v>224</v>
      </c>
      <c r="J280" s="43" t="s">
        <v>407</v>
      </c>
      <c r="K280" s="43" t="str">
        <f t="shared" si="86"/>
        <v>Activos por 1 Millón Habitantes</v>
      </c>
      <c r="L280" s="43" t="str">
        <f t="shared" si="86"/>
        <v>Periodo 2020-2021</v>
      </c>
      <c r="M280" s="43" t="str">
        <f t="shared" si="90"/>
        <v>Casos</v>
      </c>
      <c r="N280" s="49" t="str">
        <f t="shared" si="91"/>
        <v>Ministerio de Ciencias, Tecnología, Conocimiento e Innovación</v>
      </c>
      <c r="O2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Galvarino</v>
      </c>
      <c r="P280" s="68"/>
      <c r="Q280" s="15" t="str">
        <f t="shared" si="92"/>
        <v>Gráfico Evolución</v>
      </c>
      <c r="R280" s="30"/>
      <c r="S2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https://analytics.zoho.com/open-view/2395394000008132313?ZOHO_CRITERIA=%22Localiza_CL_Poblacion%22.%22Codcom%22%3D9106</v>
      </c>
      <c r="T280" s="17"/>
      <c r="U280" s="31" t="str">
        <f t="shared" si="93"/>
        <v>#1774B9</v>
      </c>
      <c r="V280" s="32" t="str">
        <f>+Enfermedades_Mundiales[[#This Row],[idcoleccion]]&amp;"-"&amp;Enfermedades_Mundiales[[#This Row],[id]]</f>
        <v>360-0270</v>
      </c>
      <c r="W280" s="21">
        <f>+VLOOKUP(Enfermedades_Mundiales[[#This Row],[Filtro URL]],Estructura!$X$4:$Y$366,2,0)</f>
        <v>36309106</v>
      </c>
      <c r="X280" s="21" t="str">
        <f>+VLOOKUP(Enfermedades_Mundiales[[#This Row],[tema]],Estructura!$A$4:$C$18,3,0)</f>
        <v>T-362</v>
      </c>
      <c r="Y280" s="32" t="str">
        <f>+VLOOKUP(Enfermedades_Mundiales[[#This Row],[contenido]],Estructura!$E$4:$G$18,3,0)</f>
        <v>C-361</v>
      </c>
      <c r="Z280" s="32" t="str">
        <f>+VLOOKUP(Enfermedades_Mundiales[[#This Row],[Filtro Integrado]],Estructura!$M$4:$O$367,3,0)</f>
        <v>FI-363</v>
      </c>
      <c r="AA280" s="32" t="str">
        <f>+VLOOKUP(Enfermedades_Mundiales[[#This Row],[Muestra]],Estructura!$Q$4:$S$194,3,0)</f>
        <v>M-364</v>
      </c>
    </row>
    <row r="281" spans="1:27" ht="30.6" x14ac:dyDescent="0.3">
      <c r="A281" s="61" t="s">
        <v>694</v>
      </c>
      <c r="B281" s="43">
        <f t="shared" si="87"/>
        <v>360</v>
      </c>
      <c r="C281" s="44" t="str">
        <f t="shared" si="88"/>
        <v>Enfermedades Mundiales</v>
      </c>
      <c r="D281" s="44" t="str">
        <f t="shared" si="89"/>
        <v>Salud</v>
      </c>
      <c r="E281" s="64">
        <v>9107</v>
      </c>
      <c r="F281" s="44" t="str">
        <f t="shared" si="85"/>
        <v>Fallecidos</v>
      </c>
      <c r="G281" s="46" t="s">
        <v>408</v>
      </c>
      <c r="H281" s="60" t="s">
        <v>17</v>
      </c>
      <c r="I281" s="58" t="s">
        <v>225</v>
      </c>
      <c r="J281" s="43" t="s">
        <v>407</v>
      </c>
      <c r="K281" s="43" t="str">
        <f t="shared" si="86"/>
        <v>Activos por 1 Millón Habitantes</v>
      </c>
      <c r="L281" s="43" t="str">
        <f t="shared" si="86"/>
        <v>Periodo 2020-2021</v>
      </c>
      <c r="M281" s="43" t="str">
        <f t="shared" si="90"/>
        <v>Casos</v>
      </c>
      <c r="N281" s="49" t="str">
        <f t="shared" si="91"/>
        <v>Ministerio de Ciencias, Tecnología, Conocimiento e Innovación</v>
      </c>
      <c r="O2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Gorbea</v>
      </c>
      <c r="P281" s="68"/>
      <c r="Q281" s="15" t="str">
        <f t="shared" si="92"/>
        <v>Gráfico Evolución</v>
      </c>
      <c r="R281" s="30"/>
      <c r="S2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https://analytics.zoho.com/open-view/2395394000008132313?ZOHO_CRITERIA=%22Localiza_CL_Poblacion%22.%22Codcom%22%3D9107</v>
      </c>
      <c r="T281" s="17"/>
      <c r="U281" s="31" t="str">
        <f t="shared" si="93"/>
        <v>#1774B9</v>
      </c>
      <c r="V281" s="32" t="str">
        <f>+Enfermedades_Mundiales[[#This Row],[idcoleccion]]&amp;"-"&amp;Enfermedades_Mundiales[[#This Row],[id]]</f>
        <v>360-0271</v>
      </c>
      <c r="W281" s="21">
        <f>+VLOOKUP(Enfermedades_Mundiales[[#This Row],[Filtro URL]],Estructura!$X$4:$Y$366,2,0)</f>
        <v>36309107</v>
      </c>
      <c r="X281" s="21" t="str">
        <f>+VLOOKUP(Enfermedades_Mundiales[[#This Row],[tema]],Estructura!$A$4:$C$18,3,0)</f>
        <v>T-362</v>
      </c>
      <c r="Y281" s="32" t="str">
        <f>+VLOOKUP(Enfermedades_Mundiales[[#This Row],[contenido]],Estructura!$E$4:$G$18,3,0)</f>
        <v>C-361</v>
      </c>
      <c r="Z281" s="32" t="str">
        <f>+VLOOKUP(Enfermedades_Mundiales[[#This Row],[Filtro Integrado]],Estructura!$M$4:$O$367,3,0)</f>
        <v>FI-363</v>
      </c>
      <c r="AA281" s="32" t="str">
        <f>+VLOOKUP(Enfermedades_Mundiales[[#This Row],[Muestra]],Estructura!$Q$4:$S$194,3,0)</f>
        <v>M-364</v>
      </c>
    </row>
    <row r="282" spans="1:27" ht="30.6" x14ac:dyDescent="0.3">
      <c r="A282" s="61" t="s">
        <v>695</v>
      </c>
      <c r="B282" s="43">
        <f t="shared" si="87"/>
        <v>360</v>
      </c>
      <c r="C282" s="44" t="str">
        <f t="shared" si="88"/>
        <v>Enfermedades Mundiales</v>
      </c>
      <c r="D282" s="44" t="str">
        <f t="shared" si="89"/>
        <v>Salud</v>
      </c>
      <c r="E282" s="64">
        <v>9108</v>
      </c>
      <c r="F282" s="44" t="str">
        <f t="shared" si="85"/>
        <v>Fallecidos</v>
      </c>
      <c r="G282" s="46" t="s">
        <v>408</v>
      </c>
      <c r="H282" s="60" t="s">
        <v>17</v>
      </c>
      <c r="I282" s="58" t="s">
        <v>226</v>
      </c>
      <c r="J282" s="43" t="s">
        <v>407</v>
      </c>
      <c r="K282" s="43" t="str">
        <f t="shared" si="86"/>
        <v>Activos por 1 Millón Habitantes</v>
      </c>
      <c r="L282" s="43" t="str">
        <f t="shared" si="86"/>
        <v>Periodo 2020-2021</v>
      </c>
      <c r="M282" s="43" t="str">
        <f t="shared" si="90"/>
        <v>Casos</v>
      </c>
      <c r="N282" s="49" t="str">
        <f t="shared" si="91"/>
        <v>Ministerio de Ciencias, Tecnología, Conocimiento e Innovación</v>
      </c>
      <c r="O2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Lautaro</v>
      </c>
      <c r="P282" s="68"/>
      <c r="Q282" s="15" t="str">
        <f t="shared" si="92"/>
        <v>Gráfico Evolución</v>
      </c>
      <c r="R282" s="30"/>
      <c r="S2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https://analytics.zoho.com/open-view/2395394000008132313?ZOHO_CRITERIA=%22Localiza_CL_Poblacion%22.%22Codcom%22%3D9108</v>
      </c>
      <c r="T282" s="17"/>
      <c r="U282" s="31" t="str">
        <f t="shared" si="93"/>
        <v>#1774B9</v>
      </c>
      <c r="V282" s="32" t="str">
        <f>+Enfermedades_Mundiales[[#This Row],[idcoleccion]]&amp;"-"&amp;Enfermedades_Mundiales[[#This Row],[id]]</f>
        <v>360-0272</v>
      </c>
      <c r="W282" s="21">
        <f>+VLOOKUP(Enfermedades_Mundiales[[#This Row],[Filtro URL]],Estructura!$X$4:$Y$366,2,0)</f>
        <v>36309108</v>
      </c>
      <c r="X282" s="21" t="str">
        <f>+VLOOKUP(Enfermedades_Mundiales[[#This Row],[tema]],Estructura!$A$4:$C$18,3,0)</f>
        <v>T-362</v>
      </c>
      <c r="Y282" s="32" t="str">
        <f>+VLOOKUP(Enfermedades_Mundiales[[#This Row],[contenido]],Estructura!$E$4:$G$18,3,0)</f>
        <v>C-361</v>
      </c>
      <c r="Z282" s="32" t="str">
        <f>+VLOOKUP(Enfermedades_Mundiales[[#This Row],[Filtro Integrado]],Estructura!$M$4:$O$367,3,0)</f>
        <v>FI-363</v>
      </c>
      <c r="AA282" s="32" t="str">
        <f>+VLOOKUP(Enfermedades_Mundiales[[#This Row],[Muestra]],Estructura!$Q$4:$S$194,3,0)</f>
        <v>M-364</v>
      </c>
    </row>
    <row r="283" spans="1:27" ht="30.6" x14ac:dyDescent="0.3">
      <c r="A283" s="61" t="s">
        <v>696</v>
      </c>
      <c r="B283" s="43">
        <f t="shared" si="87"/>
        <v>360</v>
      </c>
      <c r="C283" s="44" t="str">
        <f t="shared" si="88"/>
        <v>Enfermedades Mundiales</v>
      </c>
      <c r="D283" s="44" t="str">
        <f t="shared" si="89"/>
        <v>Salud</v>
      </c>
      <c r="E283" s="64">
        <v>9109</v>
      </c>
      <c r="F283" s="44" t="str">
        <f t="shared" si="85"/>
        <v>Fallecidos</v>
      </c>
      <c r="G283" s="46" t="s">
        <v>408</v>
      </c>
      <c r="H283" s="60" t="s">
        <v>17</v>
      </c>
      <c r="I283" s="58" t="s">
        <v>227</v>
      </c>
      <c r="J283" s="43" t="s">
        <v>407</v>
      </c>
      <c r="K283" s="43" t="str">
        <f t="shared" si="86"/>
        <v>Activos por 1 Millón Habitantes</v>
      </c>
      <c r="L283" s="43" t="str">
        <f t="shared" si="86"/>
        <v>Periodo 2020-2021</v>
      </c>
      <c r="M283" s="43" t="str">
        <f t="shared" si="90"/>
        <v>Casos</v>
      </c>
      <c r="N283" s="49" t="str">
        <f t="shared" si="91"/>
        <v>Ministerio de Ciencias, Tecnología, Conocimiento e Innovación</v>
      </c>
      <c r="O2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Loncoche</v>
      </c>
      <c r="P283" s="68"/>
      <c r="Q283" s="15" t="str">
        <f t="shared" si="92"/>
        <v>Gráfico Evolución</v>
      </c>
      <c r="R283" s="30"/>
      <c r="S2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https://analytics.zoho.com/open-view/2395394000008132313?ZOHO_CRITERIA=%22Localiza_CL_Poblacion%22.%22Codcom%22%3D9109</v>
      </c>
      <c r="T283" s="17"/>
      <c r="U283" s="31" t="str">
        <f t="shared" si="93"/>
        <v>#1774B9</v>
      </c>
      <c r="V283" s="32" t="str">
        <f>+Enfermedades_Mundiales[[#This Row],[idcoleccion]]&amp;"-"&amp;Enfermedades_Mundiales[[#This Row],[id]]</f>
        <v>360-0273</v>
      </c>
      <c r="W283" s="21">
        <f>+VLOOKUP(Enfermedades_Mundiales[[#This Row],[Filtro URL]],Estructura!$X$4:$Y$366,2,0)</f>
        <v>36309109</v>
      </c>
      <c r="X283" s="21" t="str">
        <f>+VLOOKUP(Enfermedades_Mundiales[[#This Row],[tema]],Estructura!$A$4:$C$18,3,0)</f>
        <v>T-362</v>
      </c>
      <c r="Y283" s="32" t="str">
        <f>+VLOOKUP(Enfermedades_Mundiales[[#This Row],[contenido]],Estructura!$E$4:$G$18,3,0)</f>
        <v>C-361</v>
      </c>
      <c r="Z283" s="32" t="str">
        <f>+VLOOKUP(Enfermedades_Mundiales[[#This Row],[Filtro Integrado]],Estructura!$M$4:$O$367,3,0)</f>
        <v>FI-363</v>
      </c>
      <c r="AA283" s="32" t="str">
        <f>+VLOOKUP(Enfermedades_Mundiales[[#This Row],[Muestra]],Estructura!$Q$4:$S$194,3,0)</f>
        <v>M-364</v>
      </c>
    </row>
    <row r="284" spans="1:27" ht="30.6" x14ac:dyDescent="0.3">
      <c r="A284" s="61" t="s">
        <v>697</v>
      </c>
      <c r="B284" s="43">
        <f t="shared" si="87"/>
        <v>360</v>
      </c>
      <c r="C284" s="44" t="str">
        <f t="shared" si="88"/>
        <v>Enfermedades Mundiales</v>
      </c>
      <c r="D284" s="44" t="str">
        <f t="shared" si="89"/>
        <v>Salud</v>
      </c>
      <c r="E284" s="64">
        <v>9110</v>
      </c>
      <c r="F284" s="44" t="str">
        <f t="shared" si="85"/>
        <v>Fallecidos</v>
      </c>
      <c r="G284" s="46" t="s">
        <v>408</v>
      </c>
      <c r="H284" s="60" t="s">
        <v>17</v>
      </c>
      <c r="I284" s="58" t="s">
        <v>228</v>
      </c>
      <c r="J284" s="43" t="s">
        <v>407</v>
      </c>
      <c r="K284" s="43" t="str">
        <f t="shared" si="86"/>
        <v>Activos por 1 Millón Habitantes</v>
      </c>
      <c r="L284" s="43" t="str">
        <f t="shared" si="86"/>
        <v>Periodo 2020-2021</v>
      </c>
      <c r="M284" s="43" t="str">
        <f t="shared" si="90"/>
        <v>Casos</v>
      </c>
      <c r="N284" s="49" t="str">
        <f t="shared" si="91"/>
        <v>Ministerio de Ciencias, Tecnología, Conocimiento e Innovación</v>
      </c>
      <c r="O2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Melipeuco</v>
      </c>
      <c r="P284" s="68"/>
      <c r="Q284" s="15" t="str">
        <f t="shared" si="92"/>
        <v>Gráfico Evolución</v>
      </c>
      <c r="R284" s="30"/>
      <c r="S2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https://analytics.zoho.com/open-view/2395394000008132313?ZOHO_CRITERIA=%22Localiza_CL_Poblacion%22.%22Codcom%22%3D9110</v>
      </c>
      <c r="T284" s="17"/>
      <c r="U284" s="31" t="str">
        <f t="shared" si="93"/>
        <v>#1774B9</v>
      </c>
      <c r="V284" s="32" t="str">
        <f>+Enfermedades_Mundiales[[#This Row],[idcoleccion]]&amp;"-"&amp;Enfermedades_Mundiales[[#This Row],[id]]</f>
        <v>360-0274</v>
      </c>
      <c r="W284" s="21">
        <f>+VLOOKUP(Enfermedades_Mundiales[[#This Row],[Filtro URL]],Estructura!$X$4:$Y$366,2,0)</f>
        <v>36309110</v>
      </c>
      <c r="X284" s="21" t="str">
        <f>+VLOOKUP(Enfermedades_Mundiales[[#This Row],[tema]],Estructura!$A$4:$C$18,3,0)</f>
        <v>T-362</v>
      </c>
      <c r="Y284" s="32" t="str">
        <f>+VLOOKUP(Enfermedades_Mundiales[[#This Row],[contenido]],Estructura!$E$4:$G$18,3,0)</f>
        <v>C-361</v>
      </c>
      <c r="Z284" s="32" t="str">
        <f>+VLOOKUP(Enfermedades_Mundiales[[#This Row],[Filtro Integrado]],Estructura!$M$4:$O$367,3,0)</f>
        <v>FI-363</v>
      </c>
      <c r="AA284" s="32" t="str">
        <f>+VLOOKUP(Enfermedades_Mundiales[[#This Row],[Muestra]],Estructura!$Q$4:$S$194,3,0)</f>
        <v>M-364</v>
      </c>
    </row>
    <row r="285" spans="1:27" ht="30.6" x14ac:dyDescent="0.3">
      <c r="A285" s="61" t="s">
        <v>698</v>
      </c>
      <c r="B285" s="43">
        <f t="shared" si="87"/>
        <v>360</v>
      </c>
      <c r="C285" s="44" t="str">
        <f t="shared" si="88"/>
        <v>Enfermedades Mundiales</v>
      </c>
      <c r="D285" s="44" t="str">
        <f t="shared" si="89"/>
        <v>Salud</v>
      </c>
      <c r="E285" s="64">
        <v>9111</v>
      </c>
      <c r="F285" s="44" t="str">
        <f t="shared" si="85"/>
        <v>Fallecidos</v>
      </c>
      <c r="G285" s="46" t="s">
        <v>408</v>
      </c>
      <c r="H285" s="60" t="s">
        <v>17</v>
      </c>
      <c r="I285" s="58" t="s">
        <v>229</v>
      </c>
      <c r="J285" s="43" t="s">
        <v>407</v>
      </c>
      <c r="K285" s="43" t="str">
        <f t="shared" si="86"/>
        <v>Activos por 1 Millón Habitantes</v>
      </c>
      <c r="L285" s="43" t="str">
        <f t="shared" si="86"/>
        <v>Periodo 2020-2021</v>
      </c>
      <c r="M285" s="43" t="str">
        <f t="shared" si="90"/>
        <v>Casos</v>
      </c>
      <c r="N285" s="49" t="str">
        <f t="shared" si="91"/>
        <v>Ministerio de Ciencias, Tecnología, Conocimiento e Innovación</v>
      </c>
      <c r="O2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Nueva Imperial</v>
      </c>
      <c r="P285" s="68"/>
      <c r="Q285" s="15" t="str">
        <f t="shared" si="92"/>
        <v>Gráfico Evolución</v>
      </c>
      <c r="R285" s="30"/>
      <c r="S2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https://analytics.zoho.com/open-view/2395394000008132313?ZOHO_CRITERIA=%22Localiza_CL_Poblacion%22.%22Codcom%22%3D9111</v>
      </c>
      <c r="T285" s="17"/>
      <c r="U285" s="31" t="str">
        <f t="shared" si="93"/>
        <v>#1774B9</v>
      </c>
      <c r="V285" s="32" t="str">
        <f>+Enfermedades_Mundiales[[#This Row],[idcoleccion]]&amp;"-"&amp;Enfermedades_Mundiales[[#This Row],[id]]</f>
        <v>360-0275</v>
      </c>
      <c r="W285" s="21">
        <f>+VLOOKUP(Enfermedades_Mundiales[[#This Row],[Filtro URL]],Estructura!$X$4:$Y$366,2,0)</f>
        <v>36309111</v>
      </c>
      <c r="X285" s="21" t="str">
        <f>+VLOOKUP(Enfermedades_Mundiales[[#This Row],[tema]],Estructura!$A$4:$C$18,3,0)</f>
        <v>T-362</v>
      </c>
      <c r="Y285" s="32" t="str">
        <f>+VLOOKUP(Enfermedades_Mundiales[[#This Row],[contenido]],Estructura!$E$4:$G$18,3,0)</f>
        <v>C-361</v>
      </c>
      <c r="Z285" s="32" t="str">
        <f>+VLOOKUP(Enfermedades_Mundiales[[#This Row],[Filtro Integrado]],Estructura!$M$4:$O$367,3,0)</f>
        <v>FI-363</v>
      </c>
      <c r="AA285" s="32" t="str">
        <f>+VLOOKUP(Enfermedades_Mundiales[[#This Row],[Muestra]],Estructura!$Q$4:$S$194,3,0)</f>
        <v>M-364</v>
      </c>
    </row>
    <row r="286" spans="1:27" ht="30.6" x14ac:dyDescent="0.3">
      <c r="A286" s="61" t="s">
        <v>699</v>
      </c>
      <c r="B286" s="43">
        <f t="shared" si="87"/>
        <v>360</v>
      </c>
      <c r="C286" s="44" t="str">
        <f t="shared" si="88"/>
        <v>Enfermedades Mundiales</v>
      </c>
      <c r="D286" s="44" t="str">
        <f t="shared" si="89"/>
        <v>Salud</v>
      </c>
      <c r="E286" s="64">
        <v>9112</v>
      </c>
      <c r="F286" s="44" t="str">
        <f t="shared" si="85"/>
        <v>Fallecidos</v>
      </c>
      <c r="G286" s="46" t="s">
        <v>408</v>
      </c>
      <c r="H286" s="60" t="s">
        <v>17</v>
      </c>
      <c r="I286" s="58" t="s">
        <v>230</v>
      </c>
      <c r="J286" s="43" t="s">
        <v>407</v>
      </c>
      <c r="K286" s="43" t="str">
        <f t="shared" si="86"/>
        <v>Activos por 1 Millón Habitantes</v>
      </c>
      <c r="L286" s="43" t="str">
        <f t="shared" si="86"/>
        <v>Periodo 2020-2021</v>
      </c>
      <c r="M286" s="43" t="str">
        <f t="shared" si="90"/>
        <v>Casos</v>
      </c>
      <c r="N286" s="49" t="str">
        <f t="shared" si="91"/>
        <v>Ministerio de Ciencias, Tecnología, Conocimiento e Innovación</v>
      </c>
      <c r="O2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Padre las Casas</v>
      </c>
      <c r="P286" s="68"/>
      <c r="Q286" s="15" t="str">
        <f t="shared" si="92"/>
        <v>Gráfico Evolución</v>
      </c>
      <c r="R286" s="30"/>
      <c r="S2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https://analytics.zoho.com/open-view/2395394000008132313?ZOHO_CRITERIA=%22Localiza_CL_Poblacion%22.%22Codcom%22%3D9112</v>
      </c>
      <c r="T286" s="17"/>
      <c r="U286" s="31" t="str">
        <f t="shared" si="93"/>
        <v>#1774B9</v>
      </c>
      <c r="V286" s="32" t="str">
        <f>+Enfermedades_Mundiales[[#This Row],[idcoleccion]]&amp;"-"&amp;Enfermedades_Mundiales[[#This Row],[id]]</f>
        <v>360-0276</v>
      </c>
      <c r="W286" s="21">
        <f>+VLOOKUP(Enfermedades_Mundiales[[#This Row],[Filtro URL]],Estructura!$X$4:$Y$366,2,0)</f>
        <v>36309112</v>
      </c>
      <c r="X286" s="21" t="str">
        <f>+VLOOKUP(Enfermedades_Mundiales[[#This Row],[tema]],Estructura!$A$4:$C$18,3,0)</f>
        <v>T-362</v>
      </c>
      <c r="Y286" s="32" t="str">
        <f>+VLOOKUP(Enfermedades_Mundiales[[#This Row],[contenido]],Estructura!$E$4:$G$18,3,0)</f>
        <v>C-361</v>
      </c>
      <c r="Z286" s="32" t="str">
        <f>+VLOOKUP(Enfermedades_Mundiales[[#This Row],[Filtro Integrado]],Estructura!$M$4:$O$367,3,0)</f>
        <v>FI-363</v>
      </c>
      <c r="AA286" s="32" t="str">
        <f>+VLOOKUP(Enfermedades_Mundiales[[#This Row],[Muestra]],Estructura!$Q$4:$S$194,3,0)</f>
        <v>M-364</v>
      </c>
    </row>
    <row r="287" spans="1:27" ht="30.6" x14ac:dyDescent="0.3">
      <c r="A287" s="61" t="s">
        <v>700</v>
      </c>
      <c r="B287" s="43">
        <f t="shared" si="87"/>
        <v>360</v>
      </c>
      <c r="C287" s="44" t="str">
        <f t="shared" si="88"/>
        <v>Enfermedades Mundiales</v>
      </c>
      <c r="D287" s="44" t="str">
        <f t="shared" si="89"/>
        <v>Salud</v>
      </c>
      <c r="E287" s="64">
        <v>9113</v>
      </c>
      <c r="F287" s="44" t="str">
        <f t="shared" si="85"/>
        <v>Fallecidos</v>
      </c>
      <c r="G287" s="46" t="s">
        <v>408</v>
      </c>
      <c r="H287" s="60" t="s">
        <v>17</v>
      </c>
      <c r="I287" s="58" t="s">
        <v>231</v>
      </c>
      <c r="J287" s="43" t="s">
        <v>407</v>
      </c>
      <c r="K287" s="43" t="str">
        <f t="shared" si="86"/>
        <v>Activos por 1 Millón Habitantes</v>
      </c>
      <c r="L287" s="43" t="str">
        <f t="shared" si="86"/>
        <v>Periodo 2020-2021</v>
      </c>
      <c r="M287" s="43" t="str">
        <f t="shared" si="90"/>
        <v>Casos</v>
      </c>
      <c r="N287" s="49" t="str">
        <f t="shared" si="91"/>
        <v>Ministerio de Ciencias, Tecnología, Conocimiento e Innovación</v>
      </c>
      <c r="O2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Perquenco</v>
      </c>
      <c r="P287" s="68"/>
      <c r="Q287" s="15" t="str">
        <f t="shared" si="92"/>
        <v>Gráfico Evolución</v>
      </c>
      <c r="R287" s="30"/>
      <c r="S2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https://analytics.zoho.com/open-view/2395394000008132313?ZOHO_CRITERIA=%22Localiza_CL_Poblacion%22.%22Codcom%22%3D9113</v>
      </c>
      <c r="T287" s="17"/>
      <c r="U287" s="31" t="str">
        <f t="shared" si="93"/>
        <v>#1774B9</v>
      </c>
      <c r="V287" s="32" t="str">
        <f>+Enfermedades_Mundiales[[#This Row],[idcoleccion]]&amp;"-"&amp;Enfermedades_Mundiales[[#This Row],[id]]</f>
        <v>360-0277</v>
      </c>
      <c r="W287" s="21">
        <f>+VLOOKUP(Enfermedades_Mundiales[[#This Row],[Filtro URL]],Estructura!$X$4:$Y$366,2,0)</f>
        <v>36309113</v>
      </c>
      <c r="X287" s="21" t="str">
        <f>+VLOOKUP(Enfermedades_Mundiales[[#This Row],[tema]],Estructura!$A$4:$C$18,3,0)</f>
        <v>T-362</v>
      </c>
      <c r="Y287" s="32" t="str">
        <f>+VLOOKUP(Enfermedades_Mundiales[[#This Row],[contenido]],Estructura!$E$4:$G$18,3,0)</f>
        <v>C-361</v>
      </c>
      <c r="Z287" s="32" t="str">
        <f>+VLOOKUP(Enfermedades_Mundiales[[#This Row],[Filtro Integrado]],Estructura!$M$4:$O$367,3,0)</f>
        <v>FI-363</v>
      </c>
      <c r="AA287" s="32" t="str">
        <f>+VLOOKUP(Enfermedades_Mundiales[[#This Row],[Muestra]],Estructura!$Q$4:$S$194,3,0)</f>
        <v>M-364</v>
      </c>
    </row>
    <row r="288" spans="1:27" ht="30.6" x14ac:dyDescent="0.3">
      <c r="A288" s="61" t="s">
        <v>701</v>
      </c>
      <c r="B288" s="43">
        <f t="shared" si="87"/>
        <v>360</v>
      </c>
      <c r="C288" s="44" t="str">
        <f t="shared" si="88"/>
        <v>Enfermedades Mundiales</v>
      </c>
      <c r="D288" s="44" t="str">
        <f t="shared" si="89"/>
        <v>Salud</v>
      </c>
      <c r="E288" s="64">
        <v>9114</v>
      </c>
      <c r="F288" s="44" t="str">
        <f t="shared" si="85"/>
        <v>Fallecidos</v>
      </c>
      <c r="G288" s="46" t="s">
        <v>408</v>
      </c>
      <c r="H288" s="60" t="s">
        <v>17</v>
      </c>
      <c r="I288" s="58" t="s">
        <v>232</v>
      </c>
      <c r="J288" s="43" t="s">
        <v>407</v>
      </c>
      <c r="K288" s="43" t="str">
        <f t="shared" si="86"/>
        <v>Activos por 1 Millón Habitantes</v>
      </c>
      <c r="L288" s="43" t="str">
        <f t="shared" si="86"/>
        <v>Periodo 2020-2021</v>
      </c>
      <c r="M288" s="43" t="str">
        <f t="shared" si="90"/>
        <v>Casos</v>
      </c>
      <c r="N288" s="49" t="str">
        <f t="shared" si="91"/>
        <v>Ministerio de Ciencias, Tecnología, Conocimiento e Innovación</v>
      </c>
      <c r="O2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Pitrufquén</v>
      </c>
      <c r="P288" s="68"/>
      <c r="Q288" s="15" t="str">
        <f t="shared" si="92"/>
        <v>Gráfico Evolución</v>
      </c>
      <c r="R288" s="30"/>
      <c r="S2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https://analytics.zoho.com/open-view/2395394000008132313?ZOHO_CRITERIA=%22Localiza_CL_Poblacion%22.%22Codcom%22%3D9114</v>
      </c>
      <c r="T288" s="17"/>
      <c r="U288" s="31" t="str">
        <f t="shared" si="93"/>
        <v>#1774B9</v>
      </c>
      <c r="V288" s="32" t="str">
        <f>+Enfermedades_Mundiales[[#This Row],[idcoleccion]]&amp;"-"&amp;Enfermedades_Mundiales[[#This Row],[id]]</f>
        <v>360-0278</v>
      </c>
      <c r="W288" s="21">
        <f>+VLOOKUP(Enfermedades_Mundiales[[#This Row],[Filtro URL]],Estructura!$X$4:$Y$366,2,0)</f>
        <v>36309114</v>
      </c>
      <c r="X288" s="21" t="str">
        <f>+VLOOKUP(Enfermedades_Mundiales[[#This Row],[tema]],Estructura!$A$4:$C$18,3,0)</f>
        <v>T-362</v>
      </c>
      <c r="Y288" s="32" t="str">
        <f>+VLOOKUP(Enfermedades_Mundiales[[#This Row],[contenido]],Estructura!$E$4:$G$18,3,0)</f>
        <v>C-361</v>
      </c>
      <c r="Z288" s="32" t="str">
        <f>+VLOOKUP(Enfermedades_Mundiales[[#This Row],[Filtro Integrado]],Estructura!$M$4:$O$367,3,0)</f>
        <v>FI-363</v>
      </c>
      <c r="AA288" s="32" t="str">
        <f>+VLOOKUP(Enfermedades_Mundiales[[#This Row],[Muestra]],Estructura!$Q$4:$S$194,3,0)</f>
        <v>M-364</v>
      </c>
    </row>
    <row r="289" spans="1:27" ht="30.6" x14ac:dyDescent="0.3">
      <c r="A289" s="61" t="s">
        <v>702</v>
      </c>
      <c r="B289" s="43">
        <f t="shared" si="87"/>
        <v>360</v>
      </c>
      <c r="C289" s="44" t="str">
        <f t="shared" si="88"/>
        <v>Enfermedades Mundiales</v>
      </c>
      <c r="D289" s="44" t="str">
        <f t="shared" si="89"/>
        <v>Salud</v>
      </c>
      <c r="E289" s="64">
        <v>9115</v>
      </c>
      <c r="F289" s="44" t="str">
        <f t="shared" si="85"/>
        <v>Fallecidos</v>
      </c>
      <c r="G289" s="46" t="s">
        <v>408</v>
      </c>
      <c r="H289" s="60" t="s">
        <v>17</v>
      </c>
      <c r="I289" s="58" t="s">
        <v>233</v>
      </c>
      <c r="J289" s="43" t="s">
        <v>407</v>
      </c>
      <c r="K289" s="43" t="str">
        <f t="shared" si="86"/>
        <v>Activos por 1 Millón Habitantes</v>
      </c>
      <c r="L289" s="43" t="str">
        <f t="shared" si="86"/>
        <v>Periodo 2020-2021</v>
      </c>
      <c r="M289" s="43" t="str">
        <f t="shared" si="90"/>
        <v>Casos</v>
      </c>
      <c r="N289" s="49" t="str">
        <f t="shared" si="91"/>
        <v>Ministerio de Ciencias, Tecnología, Conocimiento e Innovación</v>
      </c>
      <c r="O2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Pucón</v>
      </c>
      <c r="P289" s="68"/>
      <c r="Q289" s="15" t="str">
        <f t="shared" si="92"/>
        <v>Gráfico Evolución</v>
      </c>
      <c r="R289" s="30"/>
      <c r="S2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https://analytics.zoho.com/open-view/2395394000008132313?ZOHO_CRITERIA=%22Localiza_CL_Poblacion%22.%22Codcom%22%3D9115</v>
      </c>
      <c r="T289" s="17"/>
      <c r="U289" s="31" t="str">
        <f t="shared" si="93"/>
        <v>#1774B9</v>
      </c>
      <c r="V289" s="32" t="str">
        <f>+Enfermedades_Mundiales[[#This Row],[idcoleccion]]&amp;"-"&amp;Enfermedades_Mundiales[[#This Row],[id]]</f>
        <v>360-0279</v>
      </c>
      <c r="W289" s="21">
        <f>+VLOOKUP(Enfermedades_Mundiales[[#This Row],[Filtro URL]],Estructura!$X$4:$Y$366,2,0)</f>
        <v>36309115</v>
      </c>
      <c r="X289" s="21" t="str">
        <f>+VLOOKUP(Enfermedades_Mundiales[[#This Row],[tema]],Estructura!$A$4:$C$18,3,0)</f>
        <v>T-362</v>
      </c>
      <c r="Y289" s="32" t="str">
        <f>+VLOOKUP(Enfermedades_Mundiales[[#This Row],[contenido]],Estructura!$E$4:$G$18,3,0)</f>
        <v>C-361</v>
      </c>
      <c r="Z289" s="32" t="str">
        <f>+VLOOKUP(Enfermedades_Mundiales[[#This Row],[Filtro Integrado]],Estructura!$M$4:$O$367,3,0)</f>
        <v>FI-363</v>
      </c>
      <c r="AA289" s="32" t="str">
        <f>+VLOOKUP(Enfermedades_Mundiales[[#This Row],[Muestra]],Estructura!$Q$4:$S$194,3,0)</f>
        <v>M-364</v>
      </c>
    </row>
    <row r="290" spans="1:27" ht="30.6" x14ac:dyDescent="0.3">
      <c r="A290" s="61" t="s">
        <v>703</v>
      </c>
      <c r="B290" s="43">
        <f t="shared" si="87"/>
        <v>360</v>
      </c>
      <c r="C290" s="44" t="str">
        <f t="shared" si="88"/>
        <v>Enfermedades Mundiales</v>
      </c>
      <c r="D290" s="44" t="str">
        <f t="shared" si="89"/>
        <v>Salud</v>
      </c>
      <c r="E290" s="64">
        <v>9116</v>
      </c>
      <c r="F290" s="44" t="str">
        <f t="shared" si="85"/>
        <v>Fallecidos</v>
      </c>
      <c r="G290" s="46" t="s">
        <v>408</v>
      </c>
      <c r="H290" s="60" t="s">
        <v>17</v>
      </c>
      <c r="I290" s="58" t="s">
        <v>234</v>
      </c>
      <c r="J290" s="43" t="s">
        <v>407</v>
      </c>
      <c r="K290" s="43" t="str">
        <f t="shared" si="86"/>
        <v>Activos por 1 Millón Habitantes</v>
      </c>
      <c r="L290" s="43" t="str">
        <f t="shared" si="86"/>
        <v>Periodo 2020-2021</v>
      </c>
      <c r="M290" s="43" t="str">
        <f t="shared" si="90"/>
        <v>Casos</v>
      </c>
      <c r="N290" s="49" t="str">
        <f t="shared" si="91"/>
        <v>Ministerio de Ciencias, Tecnología, Conocimiento e Innovación</v>
      </c>
      <c r="O2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Saavedra</v>
      </c>
      <c r="P290" s="68"/>
      <c r="Q290" s="15" t="str">
        <f t="shared" si="92"/>
        <v>Gráfico Evolución</v>
      </c>
      <c r="R290" s="30"/>
      <c r="S2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https://analytics.zoho.com/open-view/2395394000008132313?ZOHO_CRITERIA=%22Localiza_CL_Poblacion%22.%22Codcom%22%3D9116</v>
      </c>
      <c r="T290" s="17"/>
      <c r="U290" s="31" t="str">
        <f t="shared" si="93"/>
        <v>#1774B9</v>
      </c>
      <c r="V290" s="32" t="str">
        <f>+Enfermedades_Mundiales[[#This Row],[idcoleccion]]&amp;"-"&amp;Enfermedades_Mundiales[[#This Row],[id]]</f>
        <v>360-0280</v>
      </c>
      <c r="W290" s="21">
        <f>+VLOOKUP(Enfermedades_Mundiales[[#This Row],[Filtro URL]],Estructura!$X$4:$Y$366,2,0)</f>
        <v>36309116</v>
      </c>
      <c r="X290" s="21" t="str">
        <f>+VLOOKUP(Enfermedades_Mundiales[[#This Row],[tema]],Estructura!$A$4:$C$18,3,0)</f>
        <v>T-362</v>
      </c>
      <c r="Y290" s="32" t="str">
        <f>+VLOOKUP(Enfermedades_Mundiales[[#This Row],[contenido]],Estructura!$E$4:$G$18,3,0)</f>
        <v>C-361</v>
      </c>
      <c r="Z290" s="32" t="str">
        <f>+VLOOKUP(Enfermedades_Mundiales[[#This Row],[Filtro Integrado]],Estructura!$M$4:$O$367,3,0)</f>
        <v>FI-363</v>
      </c>
      <c r="AA290" s="32" t="str">
        <f>+VLOOKUP(Enfermedades_Mundiales[[#This Row],[Muestra]],Estructura!$Q$4:$S$194,3,0)</f>
        <v>M-364</v>
      </c>
    </row>
    <row r="291" spans="1:27" ht="30.6" x14ac:dyDescent="0.3">
      <c r="A291" s="61" t="s">
        <v>704</v>
      </c>
      <c r="B291" s="43">
        <f t="shared" si="87"/>
        <v>360</v>
      </c>
      <c r="C291" s="44" t="str">
        <f t="shared" si="88"/>
        <v>Enfermedades Mundiales</v>
      </c>
      <c r="D291" s="44" t="str">
        <f t="shared" si="89"/>
        <v>Salud</v>
      </c>
      <c r="E291" s="64">
        <v>9117</v>
      </c>
      <c r="F291" s="44" t="str">
        <f t="shared" si="85"/>
        <v>Fallecidos</v>
      </c>
      <c r="G291" s="46" t="s">
        <v>408</v>
      </c>
      <c r="H291" s="60" t="s">
        <v>17</v>
      </c>
      <c r="I291" s="58" t="s">
        <v>235</v>
      </c>
      <c r="J291" s="43" t="s">
        <v>407</v>
      </c>
      <c r="K291" s="43" t="str">
        <f t="shared" si="86"/>
        <v>Activos por 1 Millón Habitantes</v>
      </c>
      <c r="L291" s="43" t="str">
        <f t="shared" si="86"/>
        <v>Periodo 2020-2021</v>
      </c>
      <c r="M291" s="43" t="str">
        <f t="shared" si="90"/>
        <v>Casos</v>
      </c>
      <c r="N291" s="49" t="str">
        <f t="shared" si="91"/>
        <v>Ministerio de Ciencias, Tecnología, Conocimiento e Innovación</v>
      </c>
      <c r="O2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Teodoro Schmidt</v>
      </c>
      <c r="P291" s="68"/>
      <c r="Q291" s="15" t="str">
        <f t="shared" si="92"/>
        <v>Gráfico Evolución</v>
      </c>
      <c r="R291" s="30"/>
      <c r="S2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https://analytics.zoho.com/open-view/2395394000008132313?ZOHO_CRITERIA=%22Localiza_CL_Poblacion%22.%22Codcom%22%3D9117</v>
      </c>
      <c r="T291" s="17"/>
      <c r="U291" s="31" t="str">
        <f t="shared" si="93"/>
        <v>#1774B9</v>
      </c>
      <c r="V291" s="32" t="str">
        <f>+Enfermedades_Mundiales[[#This Row],[idcoleccion]]&amp;"-"&amp;Enfermedades_Mundiales[[#This Row],[id]]</f>
        <v>360-0281</v>
      </c>
      <c r="W291" s="21">
        <f>+VLOOKUP(Enfermedades_Mundiales[[#This Row],[Filtro URL]],Estructura!$X$4:$Y$366,2,0)</f>
        <v>36309117</v>
      </c>
      <c r="X291" s="21" t="str">
        <f>+VLOOKUP(Enfermedades_Mundiales[[#This Row],[tema]],Estructura!$A$4:$C$18,3,0)</f>
        <v>T-362</v>
      </c>
      <c r="Y291" s="32" t="str">
        <f>+VLOOKUP(Enfermedades_Mundiales[[#This Row],[contenido]],Estructura!$E$4:$G$18,3,0)</f>
        <v>C-361</v>
      </c>
      <c r="Z291" s="32" t="str">
        <f>+VLOOKUP(Enfermedades_Mundiales[[#This Row],[Filtro Integrado]],Estructura!$M$4:$O$367,3,0)</f>
        <v>FI-363</v>
      </c>
      <c r="AA291" s="32" t="str">
        <f>+VLOOKUP(Enfermedades_Mundiales[[#This Row],[Muestra]],Estructura!$Q$4:$S$194,3,0)</f>
        <v>M-364</v>
      </c>
    </row>
    <row r="292" spans="1:27" ht="30.6" x14ac:dyDescent="0.3">
      <c r="A292" s="61" t="s">
        <v>705</v>
      </c>
      <c r="B292" s="43">
        <f t="shared" si="87"/>
        <v>360</v>
      </c>
      <c r="C292" s="44" t="str">
        <f t="shared" si="88"/>
        <v>Enfermedades Mundiales</v>
      </c>
      <c r="D292" s="44" t="str">
        <f t="shared" si="89"/>
        <v>Salud</v>
      </c>
      <c r="E292" s="64">
        <v>9118</v>
      </c>
      <c r="F292" s="44" t="str">
        <f t="shared" si="85"/>
        <v>Fallecidos</v>
      </c>
      <c r="G292" s="46" t="s">
        <v>408</v>
      </c>
      <c r="H292" s="60" t="s">
        <v>17</v>
      </c>
      <c r="I292" s="58" t="s">
        <v>236</v>
      </c>
      <c r="J292" s="43" t="s">
        <v>407</v>
      </c>
      <c r="K292" s="43" t="str">
        <f t="shared" si="86"/>
        <v>Activos por 1 Millón Habitantes</v>
      </c>
      <c r="L292" s="43" t="str">
        <f t="shared" si="86"/>
        <v>Periodo 2020-2021</v>
      </c>
      <c r="M292" s="43" t="str">
        <f t="shared" si="90"/>
        <v>Casos</v>
      </c>
      <c r="N292" s="49" t="str">
        <f t="shared" si="91"/>
        <v>Ministerio de Ciencias, Tecnología, Conocimiento e Innovación</v>
      </c>
      <c r="O2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Toltén</v>
      </c>
      <c r="P292" s="68"/>
      <c r="Q292" s="15" t="str">
        <f t="shared" si="92"/>
        <v>Gráfico Evolución</v>
      </c>
      <c r="R292" s="30"/>
      <c r="S2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https://analytics.zoho.com/open-view/2395394000008132313?ZOHO_CRITERIA=%22Localiza_CL_Poblacion%22.%22Codcom%22%3D9118</v>
      </c>
      <c r="T292" s="17"/>
      <c r="U292" s="31" t="str">
        <f t="shared" si="93"/>
        <v>#1774B9</v>
      </c>
      <c r="V292" s="32" t="str">
        <f>+Enfermedades_Mundiales[[#This Row],[idcoleccion]]&amp;"-"&amp;Enfermedades_Mundiales[[#This Row],[id]]</f>
        <v>360-0282</v>
      </c>
      <c r="W292" s="21">
        <f>+VLOOKUP(Enfermedades_Mundiales[[#This Row],[Filtro URL]],Estructura!$X$4:$Y$366,2,0)</f>
        <v>36309118</v>
      </c>
      <c r="X292" s="21" t="str">
        <f>+VLOOKUP(Enfermedades_Mundiales[[#This Row],[tema]],Estructura!$A$4:$C$18,3,0)</f>
        <v>T-362</v>
      </c>
      <c r="Y292" s="32" t="str">
        <f>+VLOOKUP(Enfermedades_Mundiales[[#This Row],[contenido]],Estructura!$E$4:$G$18,3,0)</f>
        <v>C-361</v>
      </c>
      <c r="Z292" s="32" t="str">
        <f>+VLOOKUP(Enfermedades_Mundiales[[#This Row],[Filtro Integrado]],Estructura!$M$4:$O$367,3,0)</f>
        <v>FI-363</v>
      </c>
      <c r="AA292" s="32" t="str">
        <f>+VLOOKUP(Enfermedades_Mundiales[[#This Row],[Muestra]],Estructura!$Q$4:$S$194,3,0)</f>
        <v>M-364</v>
      </c>
    </row>
    <row r="293" spans="1:27" ht="30.6" x14ac:dyDescent="0.3">
      <c r="A293" s="61" t="s">
        <v>706</v>
      </c>
      <c r="B293" s="43">
        <f t="shared" si="87"/>
        <v>360</v>
      </c>
      <c r="C293" s="44" t="str">
        <f t="shared" si="88"/>
        <v>Enfermedades Mundiales</v>
      </c>
      <c r="D293" s="44" t="str">
        <f t="shared" si="89"/>
        <v>Salud</v>
      </c>
      <c r="E293" s="64">
        <v>9119</v>
      </c>
      <c r="F293" s="44" t="str">
        <f t="shared" si="85"/>
        <v>Fallecidos</v>
      </c>
      <c r="G293" s="46" t="s">
        <v>408</v>
      </c>
      <c r="H293" s="60" t="s">
        <v>17</v>
      </c>
      <c r="I293" s="58" t="s">
        <v>237</v>
      </c>
      <c r="J293" s="43" t="s">
        <v>407</v>
      </c>
      <c r="K293" s="43" t="str">
        <f t="shared" si="86"/>
        <v>Activos por 1 Millón Habitantes</v>
      </c>
      <c r="L293" s="43" t="str">
        <f t="shared" si="86"/>
        <v>Periodo 2020-2021</v>
      </c>
      <c r="M293" s="43" t="str">
        <f t="shared" si="90"/>
        <v>Casos</v>
      </c>
      <c r="N293" s="49" t="str">
        <f t="shared" si="91"/>
        <v>Ministerio de Ciencias, Tecnología, Conocimiento e Innovación</v>
      </c>
      <c r="O2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Vilcún</v>
      </c>
      <c r="P293" s="68"/>
      <c r="Q293" s="15" t="str">
        <f t="shared" si="92"/>
        <v>Gráfico Evolución</v>
      </c>
      <c r="R293" s="30"/>
      <c r="S2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https://analytics.zoho.com/open-view/2395394000008132313?ZOHO_CRITERIA=%22Localiza_CL_Poblacion%22.%22Codcom%22%3D9119</v>
      </c>
      <c r="T293" s="17"/>
      <c r="U293" s="31" t="str">
        <f t="shared" si="93"/>
        <v>#1774B9</v>
      </c>
      <c r="V293" s="32" t="str">
        <f>+Enfermedades_Mundiales[[#This Row],[idcoleccion]]&amp;"-"&amp;Enfermedades_Mundiales[[#This Row],[id]]</f>
        <v>360-0283</v>
      </c>
      <c r="W293" s="21">
        <f>+VLOOKUP(Enfermedades_Mundiales[[#This Row],[Filtro URL]],Estructura!$X$4:$Y$366,2,0)</f>
        <v>36309119</v>
      </c>
      <c r="X293" s="21" t="str">
        <f>+VLOOKUP(Enfermedades_Mundiales[[#This Row],[tema]],Estructura!$A$4:$C$18,3,0)</f>
        <v>T-362</v>
      </c>
      <c r="Y293" s="32" t="str">
        <f>+VLOOKUP(Enfermedades_Mundiales[[#This Row],[contenido]],Estructura!$E$4:$G$18,3,0)</f>
        <v>C-361</v>
      </c>
      <c r="Z293" s="32" t="str">
        <f>+VLOOKUP(Enfermedades_Mundiales[[#This Row],[Filtro Integrado]],Estructura!$M$4:$O$367,3,0)</f>
        <v>FI-363</v>
      </c>
      <c r="AA293" s="32" t="str">
        <f>+VLOOKUP(Enfermedades_Mundiales[[#This Row],[Muestra]],Estructura!$Q$4:$S$194,3,0)</f>
        <v>M-364</v>
      </c>
    </row>
    <row r="294" spans="1:27" ht="30.6" x14ac:dyDescent="0.3">
      <c r="A294" s="61" t="s">
        <v>707</v>
      </c>
      <c r="B294" s="43">
        <f t="shared" si="87"/>
        <v>360</v>
      </c>
      <c r="C294" s="44" t="str">
        <f t="shared" si="88"/>
        <v>Enfermedades Mundiales</v>
      </c>
      <c r="D294" s="44" t="str">
        <f t="shared" si="89"/>
        <v>Salud</v>
      </c>
      <c r="E294" s="64">
        <v>9120</v>
      </c>
      <c r="F294" s="44" t="str">
        <f t="shared" si="85"/>
        <v>Fallecidos</v>
      </c>
      <c r="G294" s="46" t="s">
        <v>408</v>
      </c>
      <c r="H294" s="60" t="s">
        <v>17</v>
      </c>
      <c r="I294" s="58" t="s">
        <v>238</v>
      </c>
      <c r="J294" s="43" t="s">
        <v>407</v>
      </c>
      <c r="K294" s="43" t="str">
        <f t="shared" si="86"/>
        <v>Activos por 1 Millón Habitantes</v>
      </c>
      <c r="L294" s="43" t="str">
        <f t="shared" si="86"/>
        <v>Periodo 2020-2021</v>
      </c>
      <c r="M294" s="43" t="str">
        <f t="shared" si="90"/>
        <v>Casos</v>
      </c>
      <c r="N294" s="49" t="str">
        <f t="shared" si="91"/>
        <v>Ministerio de Ciencias, Tecnología, Conocimiento e Innovación</v>
      </c>
      <c r="O2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Villarrica</v>
      </c>
      <c r="P294" s="68"/>
      <c r="Q294" s="15" t="str">
        <f t="shared" si="92"/>
        <v>Gráfico Evolución</v>
      </c>
      <c r="R294" s="30"/>
      <c r="S2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https://analytics.zoho.com/open-view/2395394000008132313?ZOHO_CRITERIA=%22Localiza_CL_Poblacion%22.%22Codcom%22%3D9120</v>
      </c>
      <c r="T294" s="17"/>
      <c r="U294" s="31" t="str">
        <f t="shared" si="93"/>
        <v>#1774B9</v>
      </c>
      <c r="V294" s="32" t="str">
        <f>+Enfermedades_Mundiales[[#This Row],[idcoleccion]]&amp;"-"&amp;Enfermedades_Mundiales[[#This Row],[id]]</f>
        <v>360-0284</v>
      </c>
      <c r="W294" s="21">
        <f>+VLOOKUP(Enfermedades_Mundiales[[#This Row],[Filtro URL]],Estructura!$X$4:$Y$366,2,0)</f>
        <v>36309120</v>
      </c>
      <c r="X294" s="21" t="str">
        <f>+VLOOKUP(Enfermedades_Mundiales[[#This Row],[tema]],Estructura!$A$4:$C$18,3,0)</f>
        <v>T-362</v>
      </c>
      <c r="Y294" s="32" t="str">
        <f>+VLOOKUP(Enfermedades_Mundiales[[#This Row],[contenido]],Estructura!$E$4:$G$18,3,0)</f>
        <v>C-361</v>
      </c>
      <c r="Z294" s="32" t="str">
        <f>+VLOOKUP(Enfermedades_Mundiales[[#This Row],[Filtro Integrado]],Estructura!$M$4:$O$367,3,0)</f>
        <v>FI-363</v>
      </c>
      <c r="AA294" s="32" t="str">
        <f>+VLOOKUP(Enfermedades_Mundiales[[#This Row],[Muestra]],Estructura!$Q$4:$S$194,3,0)</f>
        <v>M-364</v>
      </c>
    </row>
    <row r="295" spans="1:27" ht="30.6" x14ac:dyDescent="0.3">
      <c r="A295" s="61" t="s">
        <v>708</v>
      </c>
      <c r="B295" s="43">
        <f t="shared" si="87"/>
        <v>360</v>
      </c>
      <c r="C295" s="44" t="str">
        <f t="shared" si="88"/>
        <v>Enfermedades Mundiales</v>
      </c>
      <c r="D295" s="44" t="str">
        <f t="shared" si="89"/>
        <v>Salud</v>
      </c>
      <c r="E295" s="64">
        <v>9121</v>
      </c>
      <c r="F295" s="44" t="str">
        <f t="shared" si="85"/>
        <v>Fallecidos</v>
      </c>
      <c r="G295" s="46" t="s">
        <v>408</v>
      </c>
      <c r="H295" s="60" t="s">
        <v>17</v>
      </c>
      <c r="I295" s="58" t="s">
        <v>239</v>
      </c>
      <c r="J295" s="43" t="s">
        <v>407</v>
      </c>
      <c r="K295" s="43" t="str">
        <f t="shared" si="86"/>
        <v>Activos por 1 Millón Habitantes</v>
      </c>
      <c r="L295" s="43" t="str">
        <f t="shared" si="86"/>
        <v>Periodo 2020-2021</v>
      </c>
      <c r="M295" s="43" t="str">
        <f t="shared" si="90"/>
        <v>Casos</v>
      </c>
      <c r="N295" s="49" t="str">
        <f t="shared" si="91"/>
        <v>Ministerio de Ciencias, Tecnología, Conocimiento e Innovación</v>
      </c>
      <c r="O2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Cholchol</v>
      </c>
      <c r="P295" s="68"/>
      <c r="Q295" s="15" t="str">
        <f t="shared" si="92"/>
        <v>Gráfico Evolución</v>
      </c>
      <c r="R295" s="30"/>
      <c r="S2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https://analytics.zoho.com/open-view/2395394000008132313?ZOHO_CRITERIA=%22Localiza_CL_Poblacion%22.%22Codcom%22%3D9121</v>
      </c>
      <c r="T295" s="17"/>
      <c r="U295" s="31" t="str">
        <f t="shared" si="93"/>
        <v>#1774B9</v>
      </c>
      <c r="V295" s="32" t="str">
        <f>+Enfermedades_Mundiales[[#This Row],[idcoleccion]]&amp;"-"&amp;Enfermedades_Mundiales[[#This Row],[id]]</f>
        <v>360-0285</v>
      </c>
      <c r="W295" s="21">
        <f>+VLOOKUP(Enfermedades_Mundiales[[#This Row],[Filtro URL]],Estructura!$X$4:$Y$366,2,0)</f>
        <v>36309121</v>
      </c>
      <c r="X295" s="21" t="str">
        <f>+VLOOKUP(Enfermedades_Mundiales[[#This Row],[tema]],Estructura!$A$4:$C$18,3,0)</f>
        <v>T-362</v>
      </c>
      <c r="Y295" s="32" t="str">
        <f>+VLOOKUP(Enfermedades_Mundiales[[#This Row],[contenido]],Estructura!$E$4:$G$18,3,0)</f>
        <v>C-361</v>
      </c>
      <c r="Z295" s="32" t="str">
        <f>+VLOOKUP(Enfermedades_Mundiales[[#This Row],[Filtro Integrado]],Estructura!$M$4:$O$367,3,0)</f>
        <v>FI-363</v>
      </c>
      <c r="AA295" s="32" t="str">
        <f>+VLOOKUP(Enfermedades_Mundiales[[#This Row],[Muestra]],Estructura!$Q$4:$S$194,3,0)</f>
        <v>M-364</v>
      </c>
    </row>
    <row r="296" spans="1:27" ht="30.6" x14ac:dyDescent="0.3">
      <c r="A296" s="61" t="s">
        <v>709</v>
      </c>
      <c r="B296" s="43">
        <f t="shared" si="87"/>
        <v>360</v>
      </c>
      <c r="C296" s="44" t="str">
        <f t="shared" si="88"/>
        <v>Enfermedades Mundiales</v>
      </c>
      <c r="D296" s="44" t="str">
        <f t="shared" si="89"/>
        <v>Salud</v>
      </c>
      <c r="E296" s="64">
        <v>9201</v>
      </c>
      <c r="F296" s="44" t="str">
        <f t="shared" si="85"/>
        <v>Fallecidos</v>
      </c>
      <c r="G296" s="46" t="s">
        <v>408</v>
      </c>
      <c r="H296" s="60" t="s">
        <v>17</v>
      </c>
      <c r="I296" s="58" t="s">
        <v>240</v>
      </c>
      <c r="J296" s="43" t="s">
        <v>407</v>
      </c>
      <c r="K296" s="43" t="str">
        <f t="shared" si="86"/>
        <v>Activos por 1 Millón Habitantes</v>
      </c>
      <c r="L296" s="43" t="str">
        <f t="shared" si="86"/>
        <v>Periodo 2020-2021</v>
      </c>
      <c r="M296" s="43" t="str">
        <f t="shared" si="90"/>
        <v>Casos</v>
      </c>
      <c r="N296" s="49" t="str">
        <f t="shared" si="91"/>
        <v>Ministerio de Ciencias, Tecnología, Conocimiento e Innovación</v>
      </c>
      <c r="O2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Angol</v>
      </c>
      <c r="P296" s="68"/>
      <c r="Q296" s="15" t="str">
        <f t="shared" si="92"/>
        <v>Gráfico Evolución</v>
      </c>
      <c r="R296" s="30"/>
      <c r="S2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https://analytics.zoho.com/open-view/2395394000008132313?ZOHO_CRITERIA=%22Localiza_CL_Poblacion%22.%22Codcom%22%3D9201</v>
      </c>
      <c r="T296" s="17"/>
      <c r="U296" s="31" t="str">
        <f t="shared" si="93"/>
        <v>#1774B9</v>
      </c>
      <c r="V296" s="32" t="str">
        <f>+Enfermedades_Mundiales[[#This Row],[idcoleccion]]&amp;"-"&amp;Enfermedades_Mundiales[[#This Row],[id]]</f>
        <v>360-0286</v>
      </c>
      <c r="W296" s="21">
        <f>+VLOOKUP(Enfermedades_Mundiales[[#This Row],[Filtro URL]],Estructura!$X$4:$Y$366,2,0)</f>
        <v>36309201</v>
      </c>
      <c r="X296" s="21" t="str">
        <f>+VLOOKUP(Enfermedades_Mundiales[[#This Row],[tema]],Estructura!$A$4:$C$18,3,0)</f>
        <v>T-362</v>
      </c>
      <c r="Y296" s="32" t="str">
        <f>+VLOOKUP(Enfermedades_Mundiales[[#This Row],[contenido]],Estructura!$E$4:$G$18,3,0)</f>
        <v>C-361</v>
      </c>
      <c r="Z296" s="32" t="str">
        <f>+VLOOKUP(Enfermedades_Mundiales[[#This Row],[Filtro Integrado]],Estructura!$M$4:$O$367,3,0)</f>
        <v>FI-363</v>
      </c>
      <c r="AA296" s="32" t="str">
        <f>+VLOOKUP(Enfermedades_Mundiales[[#This Row],[Muestra]],Estructura!$Q$4:$S$194,3,0)</f>
        <v>M-364</v>
      </c>
    </row>
    <row r="297" spans="1:27" ht="30.6" x14ac:dyDescent="0.3">
      <c r="A297" s="61" t="s">
        <v>710</v>
      </c>
      <c r="B297" s="43">
        <f t="shared" si="87"/>
        <v>360</v>
      </c>
      <c r="C297" s="44" t="str">
        <f t="shared" si="88"/>
        <v>Enfermedades Mundiales</v>
      </c>
      <c r="D297" s="44" t="str">
        <f t="shared" si="89"/>
        <v>Salud</v>
      </c>
      <c r="E297" s="64">
        <v>9202</v>
      </c>
      <c r="F297" s="44" t="str">
        <f t="shared" si="85"/>
        <v>Fallecidos</v>
      </c>
      <c r="G297" s="46" t="s">
        <v>408</v>
      </c>
      <c r="H297" s="60" t="s">
        <v>17</v>
      </c>
      <c r="I297" s="58" t="s">
        <v>241</v>
      </c>
      <c r="J297" s="43" t="s">
        <v>407</v>
      </c>
      <c r="K297" s="43" t="str">
        <f t="shared" si="86"/>
        <v>Activos por 1 Millón Habitantes</v>
      </c>
      <c r="L297" s="43" t="str">
        <f t="shared" si="86"/>
        <v>Periodo 2020-2021</v>
      </c>
      <c r="M297" s="43" t="str">
        <f t="shared" si="90"/>
        <v>Casos</v>
      </c>
      <c r="N297" s="49" t="str">
        <f t="shared" si="91"/>
        <v>Ministerio de Ciencias, Tecnología, Conocimiento e Innovación</v>
      </c>
      <c r="O2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Collipulli</v>
      </c>
      <c r="P297" s="68"/>
      <c r="Q297" s="15" t="str">
        <f t="shared" si="92"/>
        <v>Gráfico Evolución</v>
      </c>
      <c r="R297" s="30"/>
      <c r="S2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https://analytics.zoho.com/open-view/2395394000008132313?ZOHO_CRITERIA=%22Localiza_CL_Poblacion%22.%22Codcom%22%3D9202</v>
      </c>
      <c r="T297" s="17"/>
      <c r="U297" s="31" t="str">
        <f t="shared" si="93"/>
        <v>#1774B9</v>
      </c>
      <c r="V297" s="32" t="str">
        <f>+Enfermedades_Mundiales[[#This Row],[idcoleccion]]&amp;"-"&amp;Enfermedades_Mundiales[[#This Row],[id]]</f>
        <v>360-0287</v>
      </c>
      <c r="W297" s="21">
        <f>+VLOOKUP(Enfermedades_Mundiales[[#This Row],[Filtro URL]],Estructura!$X$4:$Y$366,2,0)</f>
        <v>36309202</v>
      </c>
      <c r="X297" s="21" t="str">
        <f>+VLOOKUP(Enfermedades_Mundiales[[#This Row],[tema]],Estructura!$A$4:$C$18,3,0)</f>
        <v>T-362</v>
      </c>
      <c r="Y297" s="32" t="str">
        <f>+VLOOKUP(Enfermedades_Mundiales[[#This Row],[contenido]],Estructura!$E$4:$G$18,3,0)</f>
        <v>C-361</v>
      </c>
      <c r="Z297" s="32" t="str">
        <f>+VLOOKUP(Enfermedades_Mundiales[[#This Row],[Filtro Integrado]],Estructura!$M$4:$O$367,3,0)</f>
        <v>FI-363</v>
      </c>
      <c r="AA297" s="32" t="str">
        <f>+VLOOKUP(Enfermedades_Mundiales[[#This Row],[Muestra]],Estructura!$Q$4:$S$194,3,0)</f>
        <v>M-364</v>
      </c>
    </row>
    <row r="298" spans="1:27" ht="30.6" x14ac:dyDescent="0.3">
      <c r="A298" s="61" t="s">
        <v>711</v>
      </c>
      <c r="B298" s="43">
        <f t="shared" si="87"/>
        <v>360</v>
      </c>
      <c r="C298" s="44" t="str">
        <f t="shared" si="88"/>
        <v>Enfermedades Mundiales</v>
      </c>
      <c r="D298" s="44" t="str">
        <f t="shared" si="89"/>
        <v>Salud</v>
      </c>
      <c r="E298" s="64">
        <v>9203</v>
      </c>
      <c r="F298" s="44" t="str">
        <f t="shared" si="85"/>
        <v>Fallecidos</v>
      </c>
      <c r="G298" s="46" t="s">
        <v>408</v>
      </c>
      <c r="H298" s="60" t="s">
        <v>17</v>
      </c>
      <c r="I298" s="58" t="s">
        <v>242</v>
      </c>
      <c r="J298" s="43" t="s">
        <v>407</v>
      </c>
      <c r="K298" s="43" t="str">
        <f t="shared" si="86"/>
        <v>Activos por 1 Millón Habitantes</v>
      </c>
      <c r="L298" s="43" t="str">
        <f t="shared" si="86"/>
        <v>Periodo 2020-2021</v>
      </c>
      <c r="M298" s="43" t="str">
        <f t="shared" si="90"/>
        <v>Casos</v>
      </c>
      <c r="N298" s="49" t="str">
        <f t="shared" si="91"/>
        <v>Ministerio de Ciencias, Tecnología, Conocimiento e Innovación</v>
      </c>
      <c r="O2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Curacautín</v>
      </c>
      <c r="P298" s="68"/>
      <c r="Q298" s="15" t="str">
        <f t="shared" si="92"/>
        <v>Gráfico Evolución</v>
      </c>
      <c r="R298" s="30"/>
      <c r="S2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https://analytics.zoho.com/open-view/2395394000008132313?ZOHO_CRITERIA=%22Localiza_CL_Poblacion%22.%22Codcom%22%3D9203</v>
      </c>
      <c r="T298" s="17"/>
      <c r="U298" s="31" t="str">
        <f t="shared" si="93"/>
        <v>#1774B9</v>
      </c>
      <c r="V298" s="32" t="str">
        <f>+Enfermedades_Mundiales[[#This Row],[idcoleccion]]&amp;"-"&amp;Enfermedades_Mundiales[[#This Row],[id]]</f>
        <v>360-0288</v>
      </c>
      <c r="W298" s="21">
        <f>+VLOOKUP(Enfermedades_Mundiales[[#This Row],[Filtro URL]],Estructura!$X$4:$Y$366,2,0)</f>
        <v>36309203</v>
      </c>
      <c r="X298" s="21" t="str">
        <f>+VLOOKUP(Enfermedades_Mundiales[[#This Row],[tema]],Estructura!$A$4:$C$18,3,0)</f>
        <v>T-362</v>
      </c>
      <c r="Y298" s="32" t="str">
        <f>+VLOOKUP(Enfermedades_Mundiales[[#This Row],[contenido]],Estructura!$E$4:$G$18,3,0)</f>
        <v>C-361</v>
      </c>
      <c r="Z298" s="32" t="str">
        <f>+VLOOKUP(Enfermedades_Mundiales[[#This Row],[Filtro Integrado]],Estructura!$M$4:$O$367,3,0)</f>
        <v>FI-363</v>
      </c>
      <c r="AA298" s="32" t="str">
        <f>+VLOOKUP(Enfermedades_Mundiales[[#This Row],[Muestra]],Estructura!$Q$4:$S$194,3,0)</f>
        <v>M-364</v>
      </c>
    </row>
    <row r="299" spans="1:27" ht="30.6" x14ac:dyDescent="0.3">
      <c r="A299" s="61" t="s">
        <v>712</v>
      </c>
      <c r="B299" s="43">
        <f t="shared" si="87"/>
        <v>360</v>
      </c>
      <c r="C299" s="44" t="str">
        <f t="shared" si="88"/>
        <v>Enfermedades Mundiales</v>
      </c>
      <c r="D299" s="44" t="str">
        <f t="shared" si="89"/>
        <v>Salud</v>
      </c>
      <c r="E299" s="64">
        <v>9204</v>
      </c>
      <c r="F299" s="44" t="str">
        <f t="shared" si="85"/>
        <v>Fallecidos</v>
      </c>
      <c r="G299" s="46" t="s">
        <v>408</v>
      </c>
      <c r="H299" s="60" t="s">
        <v>17</v>
      </c>
      <c r="I299" s="58" t="s">
        <v>243</v>
      </c>
      <c r="J299" s="43" t="s">
        <v>407</v>
      </c>
      <c r="K299" s="43" t="str">
        <f t="shared" si="86"/>
        <v>Activos por 1 Millón Habitantes</v>
      </c>
      <c r="L299" s="43" t="str">
        <f t="shared" si="86"/>
        <v>Periodo 2020-2021</v>
      </c>
      <c r="M299" s="43" t="str">
        <f t="shared" si="90"/>
        <v>Casos</v>
      </c>
      <c r="N299" s="49" t="str">
        <f t="shared" si="91"/>
        <v>Ministerio de Ciencias, Tecnología, Conocimiento e Innovación</v>
      </c>
      <c r="O2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Ercilla</v>
      </c>
      <c r="P299" s="68"/>
      <c r="Q299" s="15" t="str">
        <f t="shared" si="92"/>
        <v>Gráfico Evolución</v>
      </c>
      <c r="R299" s="30"/>
      <c r="S2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https://analytics.zoho.com/open-view/2395394000008132313?ZOHO_CRITERIA=%22Localiza_CL_Poblacion%22.%22Codcom%22%3D9204</v>
      </c>
      <c r="T299" s="17"/>
      <c r="U299" s="31" t="str">
        <f t="shared" si="93"/>
        <v>#1774B9</v>
      </c>
      <c r="V299" s="32" t="str">
        <f>+Enfermedades_Mundiales[[#This Row],[idcoleccion]]&amp;"-"&amp;Enfermedades_Mundiales[[#This Row],[id]]</f>
        <v>360-0289</v>
      </c>
      <c r="W299" s="21">
        <f>+VLOOKUP(Enfermedades_Mundiales[[#This Row],[Filtro URL]],Estructura!$X$4:$Y$366,2,0)</f>
        <v>36309204</v>
      </c>
      <c r="X299" s="21" t="str">
        <f>+VLOOKUP(Enfermedades_Mundiales[[#This Row],[tema]],Estructura!$A$4:$C$18,3,0)</f>
        <v>T-362</v>
      </c>
      <c r="Y299" s="32" t="str">
        <f>+VLOOKUP(Enfermedades_Mundiales[[#This Row],[contenido]],Estructura!$E$4:$G$18,3,0)</f>
        <v>C-361</v>
      </c>
      <c r="Z299" s="32" t="str">
        <f>+VLOOKUP(Enfermedades_Mundiales[[#This Row],[Filtro Integrado]],Estructura!$M$4:$O$367,3,0)</f>
        <v>FI-363</v>
      </c>
      <c r="AA299" s="32" t="str">
        <f>+VLOOKUP(Enfermedades_Mundiales[[#This Row],[Muestra]],Estructura!$Q$4:$S$194,3,0)</f>
        <v>M-364</v>
      </c>
    </row>
    <row r="300" spans="1:27" ht="30.6" x14ac:dyDescent="0.3">
      <c r="A300" s="61" t="s">
        <v>713</v>
      </c>
      <c r="B300" s="43">
        <f t="shared" si="87"/>
        <v>360</v>
      </c>
      <c r="C300" s="44" t="str">
        <f t="shared" si="88"/>
        <v>Enfermedades Mundiales</v>
      </c>
      <c r="D300" s="44" t="str">
        <f t="shared" si="89"/>
        <v>Salud</v>
      </c>
      <c r="E300" s="64">
        <v>9205</v>
      </c>
      <c r="F300" s="44" t="str">
        <f t="shared" si="85"/>
        <v>Fallecidos</v>
      </c>
      <c r="G300" s="46" t="s">
        <v>408</v>
      </c>
      <c r="H300" s="60" t="s">
        <v>17</v>
      </c>
      <c r="I300" s="58" t="s">
        <v>244</v>
      </c>
      <c r="J300" s="43" t="s">
        <v>407</v>
      </c>
      <c r="K300" s="43" t="str">
        <f t="shared" si="86"/>
        <v>Activos por 1 Millón Habitantes</v>
      </c>
      <c r="L300" s="43" t="str">
        <f t="shared" si="86"/>
        <v>Periodo 2020-2021</v>
      </c>
      <c r="M300" s="43" t="str">
        <f t="shared" si="90"/>
        <v>Casos</v>
      </c>
      <c r="N300" s="49" t="str">
        <f t="shared" si="91"/>
        <v>Ministerio de Ciencias, Tecnología, Conocimiento e Innovación</v>
      </c>
      <c r="O3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Lonquimay</v>
      </c>
      <c r="P300" s="68"/>
      <c r="Q300" s="15" t="str">
        <f t="shared" si="92"/>
        <v>Gráfico Evolución</v>
      </c>
      <c r="R300" s="30"/>
      <c r="S3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https://analytics.zoho.com/open-view/2395394000008132313?ZOHO_CRITERIA=%22Localiza_CL_Poblacion%22.%22Codcom%22%3D9205</v>
      </c>
      <c r="T300" s="17"/>
      <c r="U300" s="31" t="str">
        <f t="shared" si="93"/>
        <v>#1774B9</v>
      </c>
      <c r="V300" s="32" t="str">
        <f>+Enfermedades_Mundiales[[#This Row],[idcoleccion]]&amp;"-"&amp;Enfermedades_Mundiales[[#This Row],[id]]</f>
        <v>360-0290</v>
      </c>
      <c r="W300" s="21">
        <f>+VLOOKUP(Enfermedades_Mundiales[[#This Row],[Filtro URL]],Estructura!$X$4:$Y$366,2,0)</f>
        <v>36309205</v>
      </c>
      <c r="X300" s="21" t="str">
        <f>+VLOOKUP(Enfermedades_Mundiales[[#This Row],[tema]],Estructura!$A$4:$C$18,3,0)</f>
        <v>T-362</v>
      </c>
      <c r="Y300" s="32" t="str">
        <f>+VLOOKUP(Enfermedades_Mundiales[[#This Row],[contenido]],Estructura!$E$4:$G$18,3,0)</f>
        <v>C-361</v>
      </c>
      <c r="Z300" s="32" t="str">
        <f>+VLOOKUP(Enfermedades_Mundiales[[#This Row],[Filtro Integrado]],Estructura!$M$4:$O$367,3,0)</f>
        <v>FI-363</v>
      </c>
      <c r="AA300" s="32" t="str">
        <f>+VLOOKUP(Enfermedades_Mundiales[[#This Row],[Muestra]],Estructura!$Q$4:$S$194,3,0)</f>
        <v>M-364</v>
      </c>
    </row>
    <row r="301" spans="1:27" ht="30.6" x14ac:dyDescent="0.3">
      <c r="A301" s="61" t="s">
        <v>714</v>
      </c>
      <c r="B301" s="43">
        <f t="shared" si="87"/>
        <v>360</v>
      </c>
      <c r="C301" s="44" t="str">
        <f t="shared" si="88"/>
        <v>Enfermedades Mundiales</v>
      </c>
      <c r="D301" s="44" t="str">
        <f t="shared" si="89"/>
        <v>Salud</v>
      </c>
      <c r="E301" s="64">
        <v>9206</v>
      </c>
      <c r="F301" s="44" t="str">
        <f t="shared" si="85"/>
        <v>Fallecidos</v>
      </c>
      <c r="G301" s="46" t="s">
        <v>408</v>
      </c>
      <c r="H301" s="60" t="s">
        <v>17</v>
      </c>
      <c r="I301" s="58" t="s">
        <v>245</v>
      </c>
      <c r="J301" s="43" t="s">
        <v>407</v>
      </c>
      <c r="K301" s="43" t="str">
        <f t="shared" si="86"/>
        <v>Activos por 1 Millón Habitantes</v>
      </c>
      <c r="L301" s="43" t="str">
        <f t="shared" si="86"/>
        <v>Periodo 2020-2021</v>
      </c>
      <c r="M301" s="43" t="str">
        <f t="shared" si="90"/>
        <v>Casos</v>
      </c>
      <c r="N301" s="49" t="str">
        <f t="shared" si="91"/>
        <v>Ministerio de Ciencias, Tecnología, Conocimiento e Innovación</v>
      </c>
      <c r="O3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Sauces</v>
      </c>
      <c r="P301" s="68"/>
      <c r="Q301" s="15" t="str">
        <f t="shared" si="92"/>
        <v>Gráfico Evolución</v>
      </c>
      <c r="R301" s="30"/>
      <c r="S3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https://analytics.zoho.com/open-view/2395394000008132313?ZOHO_CRITERIA=%22Localiza_CL_Poblacion%22.%22Codcom%22%3D9206</v>
      </c>
      <c r="T301" s="17"/>
      <c r="U301" s="31" t="str">
        <f t="shared" si="93"/>
        <v>#1774B9</v>
      </c>
      <c r="V301" s="32" t="str">
        <f>+Enfermedades_Mundiales[[#This Row],[idcoleccion]]&amp;"-"&amp;Enfermedades_Mundiales[[#This Row],[id]]</f>
        <v>360-0291</v>
      </c>
      <c r="W301" s="21">
        <f>+VLOOKUP(Enfermedades_Mundiales[[#This Row],[Filtro URL]],Estructura!$X$4:$Y$366,2,0)</f>
        <v>36309206</v>
      </c>
      <c r="X301" s="21" t="str">
        <f>+VLOOKUP(Enfermedades_Mundiales[[#This Row],[tema]],Estructura!$A$4:$C$18,3,0)</f>
        <v>T-362</v>
      </c>
      <c r="Y301" s="32" t="str">
        <f>+VLOOKUP(Enfermedades_Mundiales[[#This Row],[contenido]],Estructura!$E$4:$G$18,3,0)</f>
        <v>C-361</v>
      </c>
      <c r="Z301" s="32" t="str">
        <f>+VLOOKUP(Enfermedades_Mundiales[[#This Row],[Filtro Integrado]],Estructura!$M$4:$O$367,3,0)</f>
        <v>FI-363</v>
      </c>
      <c r="AA301" s="32" t="str">
        <f>+VLOOKUP(Enfermedades_Mundiales[[#This Row],[Muestra]],Estructura!$Q$4:$S$194,3,0)</f>
        <v>M-364</v>
      </c>
    </row>
    <row r="302" spans="1:27" ht="30.6" x14ac:dyDescent="0.3">
      <c r="A302" s="61" t="s">
        <v>715</v>
      </c>
      <c r="B302" s="43">
        <f t="shared" si="87"/>
        <v>360</v>
      </c>
      <c r="C302" s="44" t="str">
        <f t="shared" si="88"/>
        <v>Enfermedades Mundiales</v>
      </c>
      <c r="D302" s="44" t="str">
        <f t="shared" si="89"/>
        <v>Salud</v>
      </c>
      <c r="E302" s="64">
        <v>9207</v>
      </c>
      <c r="F302" s="44" t="str">
        <f t="shared" si="85"/>
        <v>Fallecidos</v>
      </c>
      <c r="G302" s="46" t="s">
        <v>408</v>
      </c>
      <c r="H302" s="60" t="s">
        <v>17</v>
      </c>
      <c r="I302" s="58" t="s">
        <v>246</v>
      </c>
      <c r="J302" s="43" t="s">
        <v>407</v>
      </c>
      <c r="K302" s="43" t="str">
        <f t="shared" si="86"/>
        <v>Activos por 1 Millón Habitantes</v>
      </c>
      <c r="L302" s="43" t="str">
        <f t="shared" si="86"/>
        <v>Periodo 2020-2021</v>
      </c>
      <c r="M302" s="43" t="str">
        <f t="shared" si="90"/>
        <v>Casos</v>
      </c>
      <c r="N302" s="49" t="str">
        <f t="shared" si="91"/>
        <v>Ministerio de Ciencias, Tecnología, Conocimiento e Innovación</v>
      </c>
      <c r="O3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Lumaco</v>
      </c>
      <c r="P302" s="68"/>
      <c r="Q302" s="15" t="str">
        <f t="shared" si="92"/>
        <v>Gráfico Evolución</v>
      </c>
      <c r="R302" s="30"/>
      <c r="S3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https://analytics.zoho.com/open-view/2395394000008132313?ZOHO_CRITERIA=%22Localiza_CL_Poblacion%22.%22Codcom%22%3D9207</v>
      </c>
      <c r="T302" s="17"/>
      <c r="U302" s="31" t="str">
        <f t="shared" si="93"/>
        <v>#1774B9</v>
      </c>
      <c r="V302" s="32" t="str">
        <f>+Enfermedades_Mundiales[[#This Row],[idcoleccion]]&amp;"-"&amp;Enfermedades_Mundiales[[#This Row],[id]]</f>
        <v>360-0292</v>
      </c>
      <c r="W302" s="21">
        <f>+VLOOKUP(Enfermedades_Mundiales[[#This Row],[Filtro URL]],Estructura!$X$4:$Y$366,2,0)</f>
        <v>36309207</v>
      </c>
      <c r="X302" s="21" t="str">
        <f>+VLOOKUP(Enfermedades_Mundiales[[#This Row],[tema]],Estructura!$A$4:$C$18,3,0)</f>
        <v>T-362</v>
      </c>
      <c r="Y302" s="32" t="str">
        <f>+VLOOKUP(Enfermedades_Mundiales[[#This Row],[contenido]],Estructura!$E$4:$G$18,3,0)</f>
        <v>C-361</v>
      </c>
      <c r="Z302" s="32" t="str">
        <f>+VLOOKUP(Enfermedades_Mundiales[[#This Row],[Filtro Integrado]],Estructura!$M$4:$O$367,3,0)</f>
        <v>FI-363</v>
      </c>
      <c r="AA302" s="32" t="str">
        <f>+VLOOKUP(Enfermedades_Mundiales[[#This Row],[Muestra]],Estructura!$Q$4:$S$194,3,0)</f>
        <v>M-364</v>
      </c>
    </row>
    <row r="303" spans="1:27" ht="30.6" x14ac:dyDescent="0.3">
      <c r="A303" s="61" t="s">
        <v>716</v>
      </c>
      <c r="B303" s="43">
        <f t="shared" si="87"/>
        <v>360</v>
      </c>
      <c r="C303" s="44" t="str">
        <f t="shared" si="88"/>
        <v>Enfermedades Mundiales</v>
      </c>
      <c r="D303" s="44" t="str">
        <f t="shared" si="89"/>
        <v>Salud</v>
      </c>
      <c r="E303" s="64">
        <v>9208</v>
      </c>
      <c r="F303" s="44" t="str">
        <f t="shared" si="85"/>
        <v>Fallecidos</v>
      </c>
      <c r="G303" s="46" t="s">
        <v>408</v>
      </c>
      <c r="H303" s="60" t="s">
        <v>17</v>
      </c>
      <c r="I303" s="58" t="s">
        <v>247</v>
      </c>
      <c r="J303" s="43" t="s">
        <v>407</v>
      </c>
      <c r="K303" s="43" t="str">
        <f t="shared" si="86"/>
        <v>Activos por 1 Millón Habitantes</v>
      </c>
      <c r="L303" s="43" t="str">
        <f t="shared" si="86"/>
        <v>Periodo 2020-2021</v>
      </c>
      <c r="M303" s="43" t="str">
        <f t="shared" si="90"/>
        <v>Casos</v>
      </c>
      <c r="N303" s="49" t="str">
        <f t="shared" si="91"/>
        <v>Ministerio de Ciencias, Tecnología, Conocimiento e Innovación</v>
      </c>
      <c r="O3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Purén</v>
      </c>
      <c r="P303" s="68"/>
      <c r="Q303" s="15" t="str">
        <f t="shared" si="92"/>
        <v>Gráfico Evolución</v>
      </c>
      <c r="R303" s="30"/>
      <c r="S3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https://analytics.zoho.com/open-view/2395394000008132313?ZOHO_CRITERIA=%22Localiza_CL_Poblacion%22.%22Codcom%22%3D9208</v>
      </c>
      <c r="T303" s="17"/>
      <c r="U303" s="31" t="str">
        <f t="shared" si="93"/>
        <v>#1774B9</v>
      </c>
      <c r="V303" s="32" t="str">
        <f>+Enfermedades_Mundiales[[#This Row],[idcoleccion]]&amp;"-"&amp;Enfermedades_Mundiales[[#This Row],[id]]</f>
        <v>360-0293</v>
      </c>
      <c r="W303" s="21">
        <f>+VLOOKUP(Enfermedades_Mundiales[[#This Row],[Filtro URL]],Estructura!$X$4:$Y$366,2,0)</f>
        <v>36309208</v>
      </c>
      <c r="X303" s="21" t="str">
        <f>+VLOOKUP(Enfermedades_Mundiales[[#This Row],[tema]],Estructura!$A$4:$C$18,3,0)</f>
        <v>T-362</v>
      </c>
      <c r="Y303" s="32" t="str">
        <f>+VLOOKUP(Enfermedades_Mundiales[[#This Row],[contenido]],Estructura!$E$4:$G$18,3,0)</f>
        <v>C-361</v>
      </c>
      <c r="Z303" s="32" t="str">
        <f>+VLOOKUP(Enfermedades_Mundiales[[#This Row],[Filtro Integrado]],Estructura!$M$4:$O$367,3,0)</f>
        <v>FI-363</v>
      </c>
      <c r="AA303" s="32" t="str">
        <f>+VLOOKUP(Enfermedades_Mundiales[[#This Row],[Muestra]],Estructura!$Q$4:$S$194,3,0)</f>
        <v>M-364</v>
      </c>
    </row>
    <row r="304" spans="1:27" ht="30.6" x14ac:dyDescent="0.3">
      <c r="A304" s="61" t="s">
        <v>717</v>
      </c>
      <c r="B304" s="43">
        <f t="shared" si="87"/>
        <v>360</v>
      </c>
      <c r="C304" s="44" t="str">
        <f t="shared" si="88"/>
        <v>Enfermedades Mundiales</v>
      </c>
      <c r="D304" s="44" t="str">
        <f t="shared" si="89"/>
        <v>Salud</v>
      </c>
      <c r="E304" s="64">
        <v>9209</v>
      </c>
      <c r="F304" s="44" t="str">
        <f t="shared" si="85"/>
        <v>Fallecidos</v>
      </c>
      <c r="G304" s="46" t="s">
        <v>408</v>
      </c>
      <c r="H304" s="60" t="s">
        <v>17</v>
      </c>
      <c r="I304" s="58" t="s">
        <v>248</v>
      </c>
      <c r="J304" s="43" t="s">
        <v>407</v>
      </c>
      <c r="K304" s="43" t="str">
        <f t="shared" si="86"/>
        <v>Activos por 1 Millón Habitantes</v>
      </c>
      <c r="L304" s="43" t="str">
        <f t="shared" si="86"/>
        <v>Periodo 2020-2021</v>
      </c>
      <c r="M304" s="43" t="str">
        <f t="shared" si="90"/>
        <v>Casos</v>
      </c>
      <c r="N304" s="49" t="str">
        <f t="shared" si="91"/>
        <v>Ministerio de Ciencias, Tecnología, Conocimiento e Innovación</v>
      </c>
      <c r="O3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Renaico</v>
      </c>
      <c r="P304" s="68"/>
      <c r="Q304" s="15" t="str">
        <f t="shared" si="92"/>
        <v>Gráfico Evolución</v>
      </c>
      <c r="R304" s="30"/>
      <c r="S3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https://analytics.zoho.com/open-view/2395394000008132313?ZOHO_CRITERIA=%22Localiza_CL_Poblacion%22.%22Codcom%22%3D9209</v>
      </c>
      <c r="T304" s="17"/>
      <c r="U304" s="31" t="str">
        <f t="shared" si="93"/>
        <v>#1774B9</v>
      </c>
      <c r="V304" s="32" t="str">
        <f>+Enfermedades_Mundiales[[#This Row],[idcoleccion]]&amp;"-"&amp;Enfermedades_Mundiales[[#This Row],[id]]</f>
        <v>360-0294</v>
      </c>
      <c r="W304" s="21">
        <f>+VLOOKUP(Enfermedades_Mundiales[[#This Row],[Filtro URL]],Estructura!$X$4:$Y$366,2,0)</f>
        <v>36309209</v>
      </c>
      <c r="X304" s="21" t="str">
        <f>+VLOOKUP(Enfermedades_Mundiales[[#This Row],[tema]],Estructura!$A$4:$C$18,3,0)</f>
        <v>T-362</v>
      </c>
      <c r="Y304" s="32" t="str">
        <f>+VLOOKUP(Enfermedades_Mundiales[[#This Row],[contenido]],Estructura!$E$4:$G$18,3,0)</f>
        <v>C-361</v>
      </c>
      <c r="Z304" s="32" t="str">
        <f>+VLOOKUP(Enfermedades_Mundiales[[#This Row],[Filtro Integrado]],Estructura!$M$4:$O$367,3,0)</f>
        <v>FI-363</v>
      </c>
      <c r="AA304" s="32" t="str">
        <f>+VLOOKUP(Enfermedades_Mundiales[[#This Row],[Muestra]],Estructura!$Q$4:$S$194,3,0)</f>
        <v>M-364</v>
      </c>
    </row>
    <row r="305" spans="1:27" ht="30.6" x14ac:dyDescent="0.3">
      <c r="A305" s="61" t="s">
        <v>718</v>
      </c>
      <c r="B305" s="43">
        <f t="shared" si="87"/>
        <v>360</v>
      </c>
      <c r="C305" s="44" t="str">
        <f t="shared" si="88"/>
        <v>Enfermedades Mundiales</v>
      </c>
      <c r="D305" s="44" t="str">
        <f t="shared" si="89"/>
        <v>Salud</v>
      </c>
      <c r="E305" s="64">
        <v>9210</v>
      </c>
      <c r="F305" s="44" t="str">
        <f t="shared" si="85"/>
        <v>Fallecidos</v>
      </c>
      <c r="G305" s="46" t="s">
        <v>408</v>
      </c>
      <c r="H305" s="60" t="s">
        <v>17</v>
      </c>
      <c r="I305" s="58" t="s">
        <v>249</v>
      </c>
      <c r="J305" s="43" t="s">
        <v>407</v>
      </c>
      <c r="K305" s="43" t="str">
        <f t="shared" si="86"/>
        <v>Activos por 1 Millón Habitantes</v>
      </c>
      <c r="L305" s="43" t="str">
        <f t="shared" si="86"/>
        <v>Periodo 2020-2021</v>
      </c>
      <c r="M305" s="43" t="str">
        <f t="shared" si="90"/>
        <v>Casos</v>
      </c>
      <c r="N305" s="49" t="str">
        <f t="shared" si="91"/>
        <v>Ministerio de Ciencias, Tecnología, Conocimiento e Innovación</v>
      </c>
      <c r="O3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Traiguén</v>
      </c>
      <c r="P305" s="68"/>
      <c r="Q305" s="15" t="str">
        <f t="shared" si="92"/>
        <v>Gráfico Evolución</v>
      </c>
      <c r="R305" s="30"/>
      <c r="S3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https://analytics.zoho.com/open-view/2395394000008132313?ZOHO_CRITERIA=%22Localiza_CL_Poblacion%22.%22Codcom%22%3D9210</v>
      </c>
      <c r="T305" s="17"/>
      <c r="U305" s="31" t="str">
        <f t="shared" si="93"/>
        <v>#1774B9</v>
      </c>
      <c r="V305" s="32" t="str">
        <f>+Enfermedades_Mundiales[[#This Row],[idcoleccion]]&amp;"-"&amp;Enfermedades_Mundiales[[#This Row],[id]]</f>
        <v>360-0295</v>
      </c>
      <c r="W305" s="21">
        <f>+VLOOKUP(Enfermedades_Mundiales[[#This Row],[Filtro URL]],Estructura!$X$4:$Y$366,2,0)</f>
        <v>36309210</v>
      </c>
      <c r="X305" s="21" t="str">
        <f>+VLOOKUP(Enfermedades_Mundiales[[#This Row],[tema]],Estructura!$A$4:$C$18,3,0)</f>
        <v>T-362</v>
      </c>
      <c r="Y305" s="32" t="str">
        <f>+VLOOKUP(Enfermedades_Mundiales[[#This Row],[contenido]],Estructura!$E$4:$G$18,3,0)</f>
        <v>C-361</v>
      </c>
      <c r="Z305" s="32" t="str">
        <f>+VLOOKUP(Enfermedades_Mundiales[[#This Row],[Filtro Integrado]],Estructura!$M$4:$O$367,3,0)</f>
        <v>FI-363</v>
      </c>
      <c r="AA305" s="32" t="str">
        <f>+VLOOKUP(Enfermedades_Mundiales[[#This Row],[Muestra]],Estructura!$Q$4:$S$194,3,0)</f>
        <v>M-364</v>
      </c>
    </row>
    <row r="306" spans="1:27" ht="30.6" x14ac:dyDescent="0.3">
      <c r="A306" s="61" t="s">
        <v>719</v>
      </c>
      <c r="B306" s="43">
        <f t="shared" si="87"/>
        <v>360</v>
      </c>
      <c r="C306" s="44" t="str">
        <f t="shared" si="88"/>
        <v>Enfermedades Mundiales</v>
      </c>
      <c r="D306" s="44" t="str">
        <f t="shared" si="89"/>
        <v>Salud</v>
      </c>
      <c r="E306" s="64">
        <v>9211</v>
      </c>
      <c r="F306" s="44" t="str">
        <f t="shared" si="85"/>
        <v>Fallecidos</v>
      </c>
      <c r="G306" s="46" t="s">
        <v>408</v>
      </c>
      <c r="H306" s="60" t="s">
        <v>17</v>
      </c>
      <c r="I306" s="58" t="s">
        <v>250</v>
      </c>
      <c r="J306" s="43" t="s">
        <v>407</v>
      </c>
      <c r="K306" s="43" t="str">
        <f t="shared" si="86"/>
        <v>Activos por 1 Millón Habitantes</v>
      </c>
      <c r="L306" s="43" t="str">
        <f t="shared" si="86"/>
        <v>Periodo 2020-2021</v>
      </c>
      <c r="M306" s="43" t="str">
        <f t="shared" si="90"/>
        <v>Casos</v>
      </c>
      <c r="N306" s="49" t="str">
        <f t="shared" si="91"/>
        <v>Ministerio de Ciencias, Tecnología, Conocimiento e Innovación</v>
      </c>
      <c r="O3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Victoria</v>
      </c>
      <c r="P306" s="68"/>
      <c r="Q306" s="15" t="str">
        <f t="shared" si="92"/>
        <v>Gráfico Evolución</v>
      </c>
      <c r="R306" s="30"/>
      <c r="S3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https://analytics.zoho.com/open-view/2395394000008132313?ZOHO_CRITERIA=%22Localiza_CL_Poblacion%22.%22Codcom%22%3D9211</v>
      </c>
      <c r="T306" s="17"/>
      <c r="U306" s="31" t="str">
        <f t="shared" si="93"/>
        <v>#1774B9</v>
      </c>
      <c r="V306" s="32" t="str">
        <f>+Enfermedades_Mundiales[[#This Row],[idcoleccion]]&amp;"-"&amp;Enfermedades_Mundiales[[#This Row],[id]]</f>
        <v>360-0296</v>
      </c>
      <c r="W306" s="21">
        <f>+VLOOKUP(Enfermedades_Mundiales[[#This Row],[Filtro URL]],Estructura!$X$4:$Y$366,2,0)</f>
        <v>36309211</v>
      </c>
      <c r="X306" s="21" t="str">
        <f>+VLOOKUP(Enfermedades_Mundiales[[#This Row],[tema]],Estructura!$A$4:$C$18,3,0)</f>
        <v>T-362</v>
      </c>
      <c r="Y306" s="32" t="str">
        <f>+VLOOKUP(Enfermedades_Mundiales[[#This Row],[contenido]],Estructura!$E$4:$G$18,3,0)</f>
        <v>C-361</v>
      </c>
      <c r="Z306" s="32" t="str">
        <f>+VLOOKUP(Enfermedades_Mundiales[[#This Row],[Filtro Integrado]],Estructura!$M$4:$O$367,3,0)</f>
        <v>FI-363</v>
      </c>
      <c r="AA306" s="32" t="str">
        <f>+VLOOKUP(Enfermedades_Mundiales[[#This Row],[Muestra]],Estructura!$Q$4:$S$194,3,0)</f>
        <v>M-364</v>
      </c>
    </row>
    <row r="307" spans="1:27" ht="30.6" x14ac:dyDescent="0.3">
      <c r="A307" s="61" t="s">
        <v>720</v>
      </c>
      <c r="B307" s="43">
        <f t="shared" si="87"/>
        <v>360</v>
      </c>
      <c r="C307" s="44" t="str">
        <f t="shared" si="88"/>
        <v>Enfermedades Mundiales</v>
      </c>
      <c r="D307" s="44" t="str">
        <f t="shared" si="89"/>
        <v>Salud</v>
      </c>
      <c r="E307" s="64">
        <v>10101</v>
      </c>
      <c r="F307" s="44" t="str">
        <f t="shared" si="85"/>
        <v>Fallecidos</v>
      </c>
      <c r="G307" s="46" t="s">
        <v>408</v>
      </c>
      <c r="H307" s="60" t="s">
        <v>17</v>
      </c>
      <c r="I307" s="58" t="s">
        <v>251</v>
      </c>
      <c r="J307" s="43" t="s">
        <v>407</v>
      </c>
      <c r="K307" s="43" t="str">
        <f t="shared" si="86"/>
        <v>Activos por 1 Millón Habitantes</v>
      </c>
      <c r="L307" s="43" t="str">
        <f t="shared" si="86"/>
        <v>Periodo 2020-2021</v>
      </c>
      <c r="M307" s="43" t="str">
        <f t="shared" si="90"/>
        <v>Casos</v>
      </c>
      <c r="N307" s="49" t="str">
        <f t="shared" si="91"/>
        <v>Ministerio de Ciencias, Tecnología, Conocimiento e Innovación</v>
      </c>
      <c r="O3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Puerto Montt</v>
      </c>
      <c r="P307" s="68"/>
      <c r="Q307" s="15" t="str">
        <f t="shared" si="92"/>
        <v>Gráfico Evolución</v>
      </c>
      <c r="R307" s="30"/>
      <c r="S3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https://analytics.zoho.com/open-view/2395394000008132313?ZOHO_CRITERIA=%22Localiza_CL_Poblacion%22.%22Codcom%22%3D10101</v>
      </c>
      <c r="T307" s="17"/>
      <c r="U307" s="31" t="str">
        <f t="shared" si="93"/>
        <v>#1774B9</v>
      </c>
      <c r="V307" s="32" t="str">
        <f>+Enfermedades_Mundiales[[#This Row],[idcoleccion]]&amp;"-"&amp;Enfermedades_Mundiales[[#This Row],[id]]</f>
        <v>360-0297</v>
      </c>
      <c r="W307" s="21">
        <f>+VLOOKUP(Enfermedades_Mundiales[[#This Row],[Filtro URL]],Estructura!$X$4:$Y$366,2,0)</f>
        <v>36310101</v>
      </c>
      <c r="X307" s="21" t="str">
        <f>+VLOOKUP(Enfermedades_Mundiales[[#This Row],[tema]],Estructura!$A$4:$C$18,3,0)</f>
        <v>T-362</v>
      </c>
      <c r="Y307" s="32" t="str">
        <f>+VLOOKUP(Enfermedades_Mundiales[[#This Row],[contenido]],Estructura!$E$4:$G$18,3,0)</f>
        <v>C-361</v>
      </c>
      <c r="Z307" s="32" t="str">
        <f>+VLOOKUP(Enfermedades_Mundiales[[#This Row],[Filtro Integrado]],Estructura!$M$4:$O$367,3,0)</f>
        <v>FI-363</v>
      </c>
      <c r="AA307" s="32" t="str">
        <f>+VLOOKUP(Enfermedades_Mundiales[[#This Row],[Muestra]],Estructura!$Q$4:$S$194,3,0)</f>
        <v>M-364</v>
      </c>
    </row>
    <row r="308" spans="1:27" ht="30.6" x14ac:dyDescent="0.3">
      <c r="A308" s="61" t="s">
        <v>721</v>
      </c>
      <c r="B308" s="43">
        <f t="shared" si="87"/>
        <v>360</v>
      </c>
      <c r="C308" s="44" t="str">
        <f t="shared" si="88"/>
        <v>Enfermedades Mundiales</v>
      </c>
      <c r="D308" s="44" t="str">
        <f t="shared" si="89"/>
        <v>Salud</v>
      </c>
      <c r="E308" s="64">
        <v>10102</v>
      </c>
      <c r="F308" s="44" t="str">
        <f t="shared" si="85"/>
        <v>Fallecidos</v>
      </c>
      <c r="G308" s="46" t="s">
        <v>408</v>
      </c>
      <c r="H308" s="60" t="s">
        <v>17</v>
      </c>
      <c r="I308" s="58" t="s">
        <v>252</v>
      </c>
      <c r="J308" s="43" t="s">
        <v>407</v>
      </c>
      <c r="K308" s="43" t="str">
        <f t="shared" si="86"/>
        <v>Activos por 1 Millón Habitantes</v>
      </c>
      <c r="L308" s="43" t="str">
        <f t="shared" si="86"/>
        <v>Periodo 2020-2021</v>
      </c>
      <c r="M308" s="43" t="str">
        <f t="shared" si="90"/>
        <v>Casos</v>
      </c>
      <c r="N308" s="49" t="str">
        <f t="shared" si="91"/>
        <v>Ministerio de Ciencias, Tecnología, Conocimiento e Innovación</v>
      </c>
      <c r="O3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Calbuco</v>
      </c>
      <c r="P308" s="68"/>
      <c r="Q308" s="15" t="str">
        <f t="shared" si="92"/>
        <v>Gráfico Evolución</v>
      </c>
      <c r="R308" s="30"/>
      <c r="S3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https://analytics.zoho.com/open-view/2395394000008132313?ZOHO_CRITERIA=%22Localiza_CL_Poblacion%22.%22Codcom%22%3D10102</v>
      </c>
      <c r="T308" s="17"/>
      <c r="U308" s="31" t="str">
        <f t="shared" si="93"/>
        <v>#1774B9</v>
      </c>
      <c r="V308" s="32" t="str">
        <f>+Enfermedades_Mundiales[[#This Row],[idcoleccion]]&amp;"-"&amp;Enfermedades_Mundiales[[#This Row],[id]]</f>
        <v>360-0298</v>
      </c>
      <c r="W308" s="21">
        <f>+VLOOKUP(Enfermedades_Mundiales[[#This Row],[Filtro URL]],Estructura!$X$4:$Y$366,2,0)</f>
        <v>36310102</v>
      </c>
      <c r="X308" s="21" t="str">
        <f>+VLOOKUP(Enfermedades_Mundiales[[#This Row],[tema]],Estructura!$A$4:$C$18,3,0)</f>
        <v>T-362</v>
      </c>
      <c r="Y308" s="32" t="str">
        <f>+VLOOKUP(Enfermedades_Mundiales[[#This Row],[contenido]],Estructura!$E$4:$G$18,3,0)</f>
        <v>C-361</v>
      </c>
      <c r="Z308" s="32" t="str">
        <f>+VLOOKUP(Enfermedades_Mundiales[[#This Row],[Filtro Integrado]],Estructura!$M$4:$O$367,3,0)</f>
        <v>FI-363</v>
      </c>
      <c r="AA308" s="32" t="str">
        <f>+VLOOKUP(Enfermedades_Mundiales[[#This Row],[Muestra]],Estructura!$Q$4:$S$194,3,0)</f>
        <v>M-364</v>
      </c>
    </row>
    <row r="309" spans="1:27" ht="30.6" x14ac:dyDescent="0.3">
      <c r="A309" s="61" t="s">
        <v>722</v>
      </c>
      <c r="B309" s="43">
        <f t="shared" si="87"/>
        <v>360</v>
      </c>
      <c r="C309" s="44" t="str">
        <f t="shared" si="88"/>
        <v>Enfermedades Mundiales</v>
      </c>
      <c r="D309" s="44" t="str">
        <f t="shared" si="89"/>
        <v>Salud</v>
      </c>
      <c r="E309" s="64">
        <v>10103</v>
      </c>
      <c r="F309" s="44" t="str">
        <f t="shared" si="85"/>
        <v>Fallecidos</v>
      </c>
      <c r="G309" s="46" t="s">
        <v>408</v>
      </c>
      <c r="H309" s="60" t="s">
        <v>17</v>
      </c>
      <c r="I309" s="58" t="s">
        <v>253</v>
      </c>
      <c r="J309" s="43" t="s">
        <v>407</v>
      </c>
      <c r="K309" s="43" t="str">
        <f t="shared" si="86"/>
        <v>Activos por 1 Millón Habitantes</v>
      </c>
      <c r="L309" s="43" t="str">
        <f t="shared" si="86"/>
        <v>Periodo 2020-2021</v>
      </c>
      <c r="M309" s="43" t="str">
        <f t="shared" si="90"/>
        <v>Casos</v>
      </c>
      <c r="N309" s="49" t="str">
        <f t="shared" si="91"/>
        <v>Ministerio de Ciencias, Tecnología, Conocimiento e Innovación</v>
      </c>
      <c r="O3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Cochamó</v>
      </c>
      <c r="P309" s="68"/>
      <c r="Q309" s="15" t="str">
        <f t="shared" si="92"/>
        <v>Gráfico Evolución</v>
      </c>
      <c r="R309" s="30"/>
      <c r="S3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https://analytics.zoho.com/open-view/2395394000008132313?ZOHO_CRITERIA=%22Localiza_CL_Poblacion%22.%22Codcom%22%3D10103</v>
      </c>
      <c r="T309" s="17"/>
      <c r="U309" s="31" t="str">
        <f t="shared" si="93"/>
        <v>#1774B9</v>
      </c>
      <c r="V309" s="32" t="str">
        <f>+Enfermedades_Mundiales[[#This Row],[idcoleccion]]&amp;"-"&amp;Enfermedades_Mundiales[[#This Row],[id]]</f>
        <v>360-0299</v>
      </c>
      <c r="W309" s="21">
        <f>+VLOOKUP(Enfermedades_Mundiales[[#This Row],[Filtro URL]],Estructura!$X$4:$Y$366,2,0)</f>
        <v>36310103</v>
      </c>
      <c r="X309" s="21" t="str">
        <f>+VLOOKUP(Enfermedades_Mundiales[[#This Row],[tema]],Estructura!$A$4:$C$18,3,0)</f>
        <v>T-362</v>
      </c>
      <c r="Y309" s="32" t="str">
        <f>+VLOOKUP(Enfermedades_Mundiales[[#This Row],[contenido]],Estructura!$E$4:$G$18,3,0)</f>
        <v>C-361</v>
      </c>
      <c r="Z309" s="32" t="str">
        <f>+VLOOKUP(Enfermedades_Mundiales[[#This Row],[Filtro Integrado]],Estructura!$M$4:$O$367,3,0)</f>
        <v>FI-363</v>
      </c>
      <c r="AA309" s="32" t="str">
        <f>+VLOOKUP(Enfermedades_Mundiales[[#This Row],[Muestra]],Estructura!$Q$4:$S$194,3,0)</f>
        <v>M-364</v>
      </c>
    </row>
    <row r="310" spans="1:27" ht="30.6" x14ac:dyDescent="0.3">
      <c r="A310" s="61" t="s">
        <v>723</v>
      </c>
      <c r="B310" s="43">
        <f t="shared" si="87"/>
        <v>360</v>
      </c>
      <c r="C310" s="44" t="str">
        <f t="shared" si="88"/>
        <v>Enfermedades Mundiales</v>
      </c>
      <c r="D310" s="44" t="str">
        <f t="shared" si="89"/>
        <v>Salud</v>
      </c>
      <c r="E310" s="64">
        <v>10104</v>
      </c>
      <c r="F310" s="44" t="str">
        <f t="shared" si="85"/>
        <v>Fallecidos</v>
      </c>
      <c r="G310" s="46" t="s">
        <v>408</v>
      </c>
      <c r="H310" s="60" t="s">
        <v>17</v>
      </c>
      <c r="I310" s="58" t="s">
        <v>254</v>
      </c>
      <c r="J310" s="43" t="s">
        <v>407</v>
      </c>
      <c r="K310" s="43" t="str">
        <f t="shared" si="86"/>
        <v>Activos por 1 Millón Habitantes</v>
      </c>
      <c r="L310" s="43" t="str">
        <f t="shared" si="86"/>
        <v>Periodo 2020-2021</v>
      </c>
      <c r="M310" s="43" t="str">
        <f t="shared" si="90"/>
        <v>Casos</v>
      </c>
      <c r="N310" s="49" t="str">
        <f t="shared" si="91"/>
        <v>Ministerio de Ciencias, Tecnología, Conocimiento e Innovación</v>
      </c>
      <c r="O3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Fresia</v>
      </c>
      <c r="P310" s="68"/>
      <c r="Q310" s="15" t="str">
        <f t="shared" si="92"/>
        <v>Gráfico Evolución</v>
      </c>
      <c r="R310" s="30"/>
      <c r="S3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https://analytics.zoho.com/open-view/2395394000008132313?ZOHO_CRITERIA=%22Localiza_CL_Poblacion%22.%22Codcom%22%3D10104</v>
      </c>
      <c r="T310" s="17"/>
      <c r="U310" s="31" t="str">
        <f t="shared" si="93"/>
        <v>#1774B9</v>
      </c>
      <c r="V310" s="32" t="str">
        <f>+Enfermedades_Mundiales[[#This Row],[idcoleccion]]&amp;"-"&amp;Enfermedades_Mundiales[[#This Row],[id]]</f>
        <v>360-0300</v>
      </c>
      <c r="W310" s="21">
        <f>+VLOOKUP(Enfermedades_Mundiales[[#This Row],[Filtro URL]],Estructura!$X$4:$Y$366,2,0)</f>
        <v>36310104</v>
      </c>
      <c r="X310" s="21" t="str">
        <f>+VLOOKUP(Enfermedades_Mundiales[[#This Row],[tema]],Estructura!$A$4:$C$18,3,0)</f>
        <v>T-362</v>
      </c>
      <c r="Y310" s="32" t="str">
        <f>+VLOOKUP(Enfermedades_Mundiales[[#This Row],[contenido]],Estructura!$E$4:$G$18,3,0)</f>
        <v>C-361</v>
      </c>
      <c r="Z310" s="32" t="str">
        <f>+VLOOKUP(Enfermedades_Mundiales[[#This Row],[Filtro Integrado]],Estructura!$M$4:$O$367,3,0)</f>
        <v>FI-363</v>
      </c>
      <c r="AA310" s="32" t="str">
        <f>+VLOOKUP(Enfermedades_Mundiales[[#This Row],[Muestra]],Estructura!$Q$4:$S$194,3,0)</f>
        <v>M-364</v>
      </c>
    </row>
    <row r="311" spans="1:27" ht="30.6" x14ac:dyDescent="0.3">
      <c r="A311" s="61" t="s">
        <v>724</v>
      </c>
      <c r="B311" s="43">
        <f t="shared" si="87"/>
        <v>360</v>
      </c>
      <c r="C311" s="44" t="str">
        <f t="shared" si="88"/>
        <v>Enfermedades Mundiales</v>
      </c>
      <c r="D311" s="44" t="str">
        <f t="shared" si="89"/>
        <v>Salud</v>
      </c>
      <c r="E311" s="64">
        <v>10105</v>
      </c>
      <c r="F311" s="44" t="str">
        <f t="shared" si="85"/>
        <v>Fallecidos</v>
      </c>
      <c r="G311" s="46" t="s">
        <v>408</v>
      </c>
      <c r="H311" s="60" t="s">
        <v>17</v>
      </c>
      <c r="I311" s="58" t="s">
        <v>255</v>
      </c>
      <c r="J311" s="43" t="s">
        <v>407</v>
      </c>
      <c r="K311" s="43" t="str">
        <f t="shared" si="86"/>
        <v>Activos por 1 Millón Habitantes</v>
      </c>
      <c r="L311" s="43" t="str">
        <f t="shared" si="86"/>
        <v>Periodo 2020-2021</v>
      </c>
      <c r="M311" s="43" t="str">
        <f t="shared" si="90"/>
        <v>Casos</v>
      </c>
      <c r="N311" s="49" t="str">
        <f t="shared" si="91"/>
        <v>Ministerio de Ciencias, Tecnología, Conocimiento e Innovación</v>
      </c>
      <c r="O3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Frutillar</v>
      </c>
      <c r="P311" s="68"/>
      <c r="Q311" s="15" t="str">
        <f t="shared" si="92"/>
        <v>Gráfico Evolución</v>
      </c>
      <c r="R311" s="30"/>
      <c r="S3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https://analytics.zoho.com/open-view/2395394000008132313?ZOHO_CRITERIA=%22Localiza_CL_Poblacion%22.%22Codcom%22%3D10105</v>
      </c>
      <c r="T311" s="17"/>
      <c r="U311" s="31" t="str">
        <f t="shared" si="93"/>
        <v>#1774B9</v>
      </c>
      <c r="V311" s="32" t="str">
        <f>+Enfermedades_Mundiales[[#This Row],[idcoleccion]]&amp;"-"&amp;Enfermedades_Mundiales[[#This Row],[id]]</f>
        <v>360-0301</v>
      </c>
      <c r="W311" s="21">
        <f>+VLOOKUP(Enfermedades_Mundiales[[#This Row],[Filtro URL]],Estructura!$X$4:$Y$366,2,0)</f>
        <v>36310105</v>
      </c>
      <c r="X311" s="21" t="str">
        <f>+VLOOKUP(Enfermedades_Mundiales[[#This Row],[tema]],Estructura!$A$4:$C$18,3,0)</f>
        <v>T-362</v>
      </c>
      <c r="Y311" s="32" t="str">
        <f>+VLOOKUP(Enfermedades_Mundiales[[#This Row],[contenido]],Estructura!$E$4:$G$18,3,0)</f>
        <v>C-361</v>
      </c>
      <c r="Z311" s="32" t="str">
        <f>+VLOOKUP(Enfermedades_Mundiales[[#This Row],[Filtro Integrado]],Estructura!$M$4:$O$367,3,0)</f>
        <v>FI-363</v>
      </c>
      <c r="AA311" s="32" t="str">
        <f>+VLOOKUP(Enfermedades_Mundiales[[#This Row],[Muestra]],Estructura!$Q$4:$S$194,3,0)</f>
        <v>M-364</v>
      </c>
    </row>
    <row r="312" spans="1:27" ht="30.6" x14ac:dyDescent="0.3">
      <c r="A312" s="61" t="s">
        <v>725</v>
      </c>
      <c r="B312" s="43">
        <f t="shared" si="87"/>
        <v>360</v>
      </c>
      <c r="C312" s="44" t="str">
        <f t="shared" si="88"/>
        <v>Enfermedades Mundiales</v>
      </c>
      <c r="D312" s="44" t="str">
        <f t="shared" si="89"/>
        <v>Salud</v>
      </c>
      <c r="E312" s="64">
        <v>10106</v>
      </c>
      <c r="F312" s="44" t="str">
        <f t="shared" si="85"/>
        <v>Fallecidos</v>
      </c>
      <c r="G312" s="46" t="s">
        <v>408</v>
      </c>
      <c r="H312" s="60" t="s">
        <v>17</v>
      </c>
      <c r="I312" s="58" t="s">
        <v>256</v>
      </c>
      <c r="J312" s="43" t="s">
        <v>407</v>
      </c>
      <c r="K312" s="43" t="str">
        <f t="shared" si="86"/>
        <v>Activos por 1 Millón Habitantes</v>
      </c>
      <c r="L312" s="43" t="str">
        <f t="shared" si="86"/>
        <v>Periodo 2020-2021</v>
      </c>
      <c r="M312" s="43" t="str">
        <f t="shared" si="90"/>
        <v>Casos</v>
      </c>
      <c r="N312" s="49" t="str">
        <f t="shared" si="91"/>
        <v>Ministerio de Ciencias, Tecnología, Conocimiento e Innovación</v>
      </c>
      <c r="O3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Muermos</v>
      </c>
      <c r="P312" s="68"/>
      <c r="Q312" s="15" t="str">
        <f t="shared" si="92"/>
        <v>Gráfico Evolución</v>
      </c>
      <c r="R312" s="30"/>
      <c r="S3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https://analytics.zoho.com/open-view/2395394000008132313?ZOHO_CRITERIA=%22Localiza_CL_Poblacion%22.%22Codcom%22%3D10106</v>
      </c>
      <c r="T312" s="17"/>
      <c r="U312" s="31" t="str">
        <f t="shared" si="93"/>
        <v>#1774B9</v>
      </c>
      <c r="V312" s="32" t="str">
        <f>+Enfermedades_Mundiales[[#This Row],[idcoleccion]]&amp;"-"&amp;Enfermedades_Mundiales[[#This Row],[id]]</f>
        <v>360-0302</v>
      </c>
      <c r="W312" s="21">
        <f>+VLOOKUP(Enfermedades_Mundiales[[#This Row],[Filtro URL]],Estructura!$X$4:$Y$366,2,0)</f>
        <v>36310106</v>
      </c>
      <c r="X312" s="21" t="str">
        <f>+VLOOKUP(Enfermedades_Mundiales[[#This Row],[tema]],Estructura!$A$4:$C$18,3,0)</f>
        <v>T-362</v>
      </c>
      <c r="Y312" s="32" t="str">
        <f>+VLOOKUP(Enfermedades_Mundiales[[#This Row],[contenido]],Estructura!$E$4:$G$18,3,0)</f>
        <v>C-361</v>
      </c>
      <c r="Z312" s="32" t="str">
        <f>+VLOOKUP(Enfermedades_Mundiales[[#This Row],[Filtro Integrado]],Estructura!$M$4:$O$367,3,0)</f>
        <v>FI-363</v>
      </c>
      <c r="AA312" s="32" t="str">
        <f>+VLOOKUP(Enfermedades_Mundiales[[#This Row],[Muestra]],Estructura!$Q$4:$S$194,3,0)</f>
        <v>M-364</v>
      </c>
    </row>
    <row r="313" spans="1:27" ht="30.6" x14ac:dyDescent="0.3">
      <c r="A313" s="61" t="s">
        <v>726</v>
      </c>
      <c r="B313" s="43">
        <f t="shared" si="87"/>
        <v>360</v>
      </c>
      <c r="C313" s="44" t="str">
        <f t="shared" si="88"/>
        <v>Enfermedades Mundiales</v>
      </c>
      <c r="D313" s="44" t="str">
        <f t="shared" si="89"/>
        <v>Salud</v>
      </c>
      <c r="E313" s="64">
        <v>10107</v>
      </c>
      <c r="F313" s="44" t="str">
        <f t="shared" si="85"/>
        <v>Fallecidos</v>
      </c>
      <c r="G313" s="46" t="s">
        <v>408</v>
      </c>
      <c r="H313" s="60" t="s">
        <v>17</v>
      </c>
      <c r="I313" s="58" t="s">
        <v>257</v>
      </c>
      <c r="J313" s="43" t="s">
        <v>407</v>
      </c>
      <c r="K313" s="43" t="str">
        <f t="shared" si="86"/>
        <v>Activos por 1 Millón Habitantes</v>
      </c>
      <c r="L313" s="43" t="str">
        <f t="shared" si="86"/>
        <v>Periodo 2020-2021</v>
      </c>
      <c r="M313" s="43" t="str">
        <f t="shared" si="90"/>
        <v>Casos</v>
      </c>
      <c r="N313" s="49" t="str">
        <f t="shared" si="91"/>
        <v>Ministerio de Ciencias, Tecnología, Conocimiento e Innovación</v>
      </c>
      <c r="O3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Llanquihue</v>
      </c>
      <c r="P313" s="68"/>
      <c r="Q313" s="15" t="str">
        <f t="shared" si="92"/>
        <v>Gráfico Evolución</v>
      </c>
      <c r="R313" s="30"/>
      <c r="S3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https://analytics.zoho.com/open-view/2395394000008132313?ZOHO_CRITERIA=%22Localiza_CL_Poblacion%22.%22Codcom%22%3D10107</v>
      </c>
      <c r="T313" s="17"/>
      <c r="U313" s="31" t="str">
        <f t="shared" si="93"/>
        <v>#1774B9</v>
      </c>
      <c r="V313" s="32" t="str">
        <f>+Enfermedades_Mundiales[[#This Row],[idcoleccion]]&amp;"-"&amp;Enfermedades_Mundiales[[#This Row],[id]]</f>
        <v>360-0303</v>
      </c>
      <c r="W313" s="21">
        <f>+VLOOKUP(Enfermedades_Mundiales[[#This Row],[Filtro URL]],Estructura!$X$4:$Y$366,2,0)</f>
        <v>36310107</v>
      </c>
      <c r="X313" s="21" t="str">
        <f>+VLOOKUP(Enfermedades_Mundiales[[#This Row],[tema]],Estructura!$A$4:$C$18,3,0)</f>
        <v>T-362</v>
      </c>
      <c r="Y313" s="32" t="str">
        <f>+VLOOKUP(Enfermedades_Mundiales[[#This Row],[contenido]],Estructura!$E$4:$G$18,3,0)</f>
        <v>C-361</v>
      </c>
      <c r="Z313" s="32" t="str">
        <f>+VLOOKUP(Enfermedades_Mundiales[[#This Row],[Filtro Integrado]],Estructura!$M$4:$O$367,3,0)</f>
        <v>FI-363</v>
      </c>
      <c r="AA313" s="32" t="str">
        <f>+VLOOKUP(Enfermedades_Mundiales[[#This Row],[Muestra]],Estructura!$Q$4:$S$194,3,0)</f>
        <v>M-364</v>
      </c>
    </row>
    <row r="314" spans="1:27" ht="30.6" x14ac:dyDescent="0.3">
      <c r="A314" s="61" t="s">
        <v>727</v>
      </c>
      <c r="B314" s="43">
        <f t="shared" si="87"/>
        <v>360</v>
      </c>
      <c r="C314" s="44" t="str">
        <f t="shared" si="88"/>
        <v>Enfermedades Mundiales</v>
      </c>
      <c r="D314" s="44" t="str">
        <f t="shared" si="89"/>
        <v>Salud</v>
      </c>
      <c r="E314" s="64">
        <v>10108</v>
      </c>
      <c r="F314" s="44" t="str">
        <f t="shared" si="85"/>
        <v>Fallecidos</v>
      </c>
      <c r="G314" s="46" t="s">
        <v>408</v>
      </c>
      <c r="H314" s="60" t="s">
        <v>17</v>
      </c>
      <c r="I314" s="58" t="s">
        <v>258</v>
      </c>
      <c r="J314" s="43" t="s">
        <v>407</v>
      </c>
      <c r="K314" s="43" t="str">
        <f t="shared" si="86"/>
        <v>Activos por 1 Millón Habitantes</v>
      </c>
      <c r="L314" s="43" t="str">
        <f t="shared" si="86"/>
        <v>Periodo 2020-2021</v>
      </c>
      <c r="M314" s="43" t="str">
        <f t="shared" si="90"/>
        <v>Casos</v>
      </c>
      <c r="N314" s="49" t="str">
        <f t="shared" si="91"/>
        <v>Ministerio de Ciencias, Tecnología, Conocimiento e Innovación</v>
      </c>
      <c r="O3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Maullín</v>
      </c>
      <c r="P314" s="68"/>
      <c r="Q314" s="15" t="str">
        <f t="shared" si="92"/>
        <v>Gráfico Evolución</v>
      </c>
      <c r="R314" s="30"/>
      <c r="S3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https://analytics.zoho.com/open-view/2395394000008132313?ZOHO_CRITERIA=%22Localiza_CL_Poblacion%22.%22Codcom%22%3D10108</v>
      </c>
      <c r="T314" s="17"/>
      <c r="U314" s="31" t="str">
        <f t="shared" si="93"/>
        <v>#1774B9</v>
      </c>
      <c r="V314" s="32" t="str">
        <f>+Enfermedades_Mundiales[[#This Row],[idcoleccion]]&amp;"-"&amp;Enfermedades_Mundiales[[#This Row],[id]]</f>
        <v>360-0304</v>
      </c>
      <c r="W314" s="21">
        <f>+VLOOKUP(Enfermedades_Mundiales[[#This Row],[Filtro URL]],Estructura!$X$4:$Y$366,2,0)</f>
        <v>36310108</v>
      </c>
      <c r="X314" s="21" t="str">
        <f>+VLOOKUP(Enfermedades_Mundiales[[#This Row],[tema]],Estructura!$A$4:$C$18,3,0)</f>
        <v>T-362</v>
      </c>
      <c r="Y314" s="32" t="str">
        <f>+VLOOKUP(Enfermedades_Mundiales[[#This Row],[contenido]],Estructura!$E$4:$G$18,3,0)</f>
        <v>C-361</v>
      </c>
      <c r="Z314" s="32" t="str">
        <f>+VLOOKUP(Enfermedades_Mundiales[[#This Row],[Filtro Integrado]],Estructura!$M$4:$O$367,3,0)</f>
        <v>FI-363</v>
      </c>
      <c r="AA314" s="32" t="str">
        <f>+VLOOKUP(Enfermedades_Mundiales[[#This Row],[Muestra]],Estructura!$Q$4:$S$194,3,0)</f>
        <v>M-364</v>
      </c>
    </row>
    <row r="315" spans="1:27" ht="30.6" x14ac:dyDescent="0.3">
      <c r="A315" s="61" t="s">
        <v>728</v>
      </c>
      <c r="B315" s="43">
        <f t="shared" si="87"/>
        <v>360</v>
      </c>
      <c r="C315" s="44" t="str">
        <f t="shared" si="88"/>
        <v>Enfermedades Mundiales</v>
      </c>
      <c r="D315" s="44" t="str">
        <f t="shared" si="89"/>
        <v>Salud</v>
      </c>
      <c r="E315" s="64">
        <v>10109</v>
      </c>
      <c r="F315" s="44" t="str">
        <f t="shared" si="85"/>
        <v>Fallecidos</v>
      </c>
      <c r="G315" s="46" t="s">
        <v>408</v>
      </c>
      <c r="H315" s="60" t="s">
        <v>17</v>
      </c>
      <c r="I315" s="58" t="s">
        <v>259</v>
      </c>
      <c r="J315" s="43" t="s">
        <v>407</v>
      </c>
      <c r="K315" s="43" t="str">
        <f t="shared" si="86"/>
        <v>Activos por 1 Millón Habitantes</v>
      </c>
      <c r="L315" s="43" t="str">
        <f t="shared" si="86"/>
        <v>Periodo 2020-2021</v>
      </c>
      <c r="M315" s="43" t="str">
        <f t="shared" si="90"/>
        <v>Casos</v>
      </c>
      <c r="N315" s="49" t="str">
        <f t="shared" si="91"/>
        <v>Ministerio de Ciencias, Tecnología, Conocimiento e Innovación</v>
      </c>
      <c r="O3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Puerto Varas</v>
      </c>
      <c r="P315" s="68"/>
      <c r="Q315" s="15" t="str">
        <f t="shared" si="92"/>
        <v>Gráfico Evolución</v>
      </c>
      <c r="R315" s="30"/>
      <c r="S3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https://analytics.zoho.com/open-view/2395394000008132313?ZOHO_CRITERIA=%22Localiza_CL_Poblacion%22.%22Codcom%22%3D10109</v>
      </c>
      <c r="T315" s="17"/>
      <c r="U315" s="31" t="str">
        <f t="shared" si="93"/>
        <v>#1774B9</v>
      </c>
      <c r="V315" s="32" t="str">
        <f>+Enfermedades_Mundiales[[#This Row],[idcoleccion]]&amp;"-"&amp;Enfermedades_Mundiales[[#This Row],[id]]</f>
        <v>360-0305</v>
      </c>
      <c r="W315" s="21">
        <f>+VLOOKUP(Enfermedades_Mundiales[[#This Row],[Filtro URL]],Estructura!$X$4:$Y$366,2,0)</f>
        <v>36310109</v>
      </c>
      <c r="X315" s="21" t="str">
        <f>+VLOOKUP(Enfermedades_Mundiales[[#This Row],[tema]],Estructura!$A$4:$C$18,3,0)</f>
        <v>T-362</v>
      </c>
      <c r="Y315" s="32" t="str">
        <f>+VLOOKUP(Enfermedades_Mundiales[[#This Row],[contenido]],Estructura!$E$4:$G$18,3,0)</f>
        <v>C-361</v>
      </c>
      <c r="Z315" s="32" t="str">
        <f>+VLOOKUP(Enfermedades_Mundiales[[#This Row],[Filtro Integrado]],Estructura!$M$4:$O$367,3,0)</f>
        <v>FI-363</v>
      </c>
      <c r="AA315" s="32" t="str">
        <f>+VLOOKUP(Enfermedades_Mundiales[[#This Row],[Muestra]],Estructura!$Q$4:$S$194,3,0)</f>
        <v>M-364</v>
      </c>
    </row>
    <row r="316" spans="1:27" ht="30.6" x14ac:dyDescent="0.3">
      <c r="A316" s="61" t="s">
        <v>729</v>
      </c>
      <c r="B316" s="43">
        <f t="shared" si="87"/>
        <v>360</v>
      </c>
      <c r="C316" s="44" t="str">
        <f t="shared" si="88"/>
        <v>Enfermedades Mundiales</v>
      </c>
      <c r="D316" s="44" t="str">
        <f t="shared" si="89"/>
        <v>Salud</v>
      </c>
      <c r="E316" s="64">
        <v>10201</v>
      </c>
      <c r="F316" s="44" t="str">
        <f t="shared" si="85"/>
        <v>Fallecidos</v>
      </c>
      <c r="G316" s="46" t="s">
        <v>408</v>
      </c>
      <c r="H316" s="60" t="s">
        <v>17</v>
      </c>
      <c r="I316" s="58" t="s">
        <v>260</v>
      </c>
      <c r="J316" s="43" t="s">
        <v>407</v>
      </c>
      <c r="K316" s="43" t="str">
        <f t="shared" si="86"/>
        <v>Activos por 1 Millón Habitantes</v>
      </c>
      <c r="L316" s="43" t="str">
        <f t="shared" si="86"/>
        <v>Periodo 2020-2021</v>
      </c>
      <c r="M316" s="43" t="str">
        <f t="shared" si="90"/>
        <v>Casos</v>
      </c>
      <c r="N316" s="49" t="str">
        <f t="shared" si="91"/>
        <v>Ministerio de Ciencias, Tecnología, Conocimiento e Innovación</v>
      </c>
      <c r="O3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Castro</v>
      </c>
      <c r="P316" s="68"/>
      <c r="Q316" s="15" t="str">
        <f t="shared" si="92"/>
        <v>Gráfico Evolución</v>
      </c>
      <c r="R316" s="30"/>
      <c r="S3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https://analytics.zoho.com/open-view/2395394000008132313?ZOHO_CRITERIA=%22Localiza_CL_Poblacion%22.%22Codcom%22%3D10201</v>
      </c>
      <c r="T316" s="17"/>
      <c r="U316" s="31" t="str">
        <f t="shared" si="93"/>
        <v>#1774B9</v>
      </c>
      <c r="V316" s="32" t="str">
        <f>+Enfermedades_Mundiales[[#This Row],[idcoleccion]]&amp;"-"&amp;Enfermedades_Mundiales[[#This Row],[id]]</f>
        <v>360-0306</v>
      </c>
      <c r="W316" s="21">
        <f>+VLOOKUP(Enfermedades_Mundiales[[#This Row],[Filtro URL]],Estructura!$X$4:$Y$366,2,0)</f>
        <v>36310201</v>
      </c>
      <c r="X316" s="21" t="str">
        <f>+VLOOKUP(Enfermedades_Mundiales[[#This Row],[tema]],Estructura!$A$4:$C$18,3,0)</f>
        <v>T-362</v>
      </c>
      <c r="Y316" s="32" t="str">
        <f>+VLOOKUP(Enfermedades_Mundiales[[#This Row],[contenido]],Estructura!$E$4:$G$18,3,0)</f>
        <v>C-361</v>
      </c>
      <c r="Z316" s="32" t="str">
        <f>+VLOOKUP(Enfermedades_Mundiales[[#This Row],[Filtro Integrado]],Estructura!$M$4:$O$367,3,0)</f>
        <v>FI-363</v>
      </c>
      <c r="AA316" s="32" t="str">
        <f>+VLOOKUP(Enfermedades_Mundiales[[#This Row],[Muestra]],Estructura!$Q$4:$S$194,3,0)</f>
        <v>M-364</v>
      </c>
    </row>
    <row r="317" spans="1:27" ht="30.6" x14ac:dyDescent="0.3">
      <c r="A317" s="61" t="s">
        <v>730</v>
      </c>
      <c r="B317" s="43">
        <f t="shared" si="87"/>
        <v>360</v>
      </c>
      <c r="C317" s="44" t="str">
        <f t="shared" si="88"/>
        <v>Enfermedades Mundiales</v>
      </c>
      <c r="D317" s="44" t="str">
        <f t="shared" si="89"/>
        <v>Salud</v>
      </c>
      <c r="E317" s="64">
        <v>10202</v>
      </c>
      <c r="F317" s="44" t="str">
        <f t="shared" si="85"/>
        <v>Fallecidos</v>
      </c>
      <c r="G317" s="46" t="s">
        <v>408</v>
      </c>
      <c r="H317" s="60" t="s">
        <v>17</v>
      </c>
      <c r="I317" s="58" t="s">
        <v>261</v>
      </c>
      <c r="J317" s="43" t="s">
        <v>407</v>
      </c>
      <c r="K317" s="43" t="str">
        <f t="shared" si="86"/>
        <v>Activos por 1 Millón Habitantes</v>
      </c>
      <c r="L317" s="43" t="str">
        <f t="shared" si="86"/>
        <v>Periodo 2020-2021</v>
      </c>
      <c r="M317" s="43" t="str">
        <f t="shared" si="90"/>
        <v>Casos</v>
      </c>
      <c r="N317" s="49" t="str">
        <f t="shared" si="91"/>
        <v>Ministerio de Ciencias, Tecnología, Conocimiento e Innovación</v>
      </c>
      <c r="O3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Ancud</v>
      </c>
      <c r="P317" s="68"/>
      <c r="Q317" s="15" t="str">
        <f t="shared" si="92"/>
        <v>Gráfico Evolución</v>
      </c>
      <c r="R317" s="30"/>
      <c r="S3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https://analytics.zoho.com/open-view/2395394000008132313?ZOHO_CRITERIA=%22Localiza_CL_Poblacion%22.%22Codcom%22%3D10202</v>
      </c>
      <c r="T317" s="17"/>
      <c r="U317" s="31" t="str">
        <f t="shared" si="93"/>
        <v>#1774B9</v>
      </c>
      <c r="V317" s="32" t="str">
        <f>+Enfermedades_Mundiales[[#This Row],[idcoleccion]]&amp;"-"&amp;Enfermedades_Mundiales[[#This Row],[id]]</f>
        <v>360-0307</v>
      </c>
      <c r="W317" s="21">
        <f>+VLOOKUP(Enfermedades_Mundiales[[#This Row],[Filtro URL]],Estructura!$X$4:$Y$366,2,0)</f>
        <v>36310202</v>
      </c>
      <c r="X317" s="21" t="str">
        <f>+VLOOKUP(Enfermedades_Mundiales[[#This Row],[tema]],Estructura!$A$4:$C$18,3,0)</f>
        <v>T-362</v>
      </c>
      <c r="Y317" s="32" t="str">
        <f>+VLOOKUP(Enfermedades_Mundiales[[#This Row],[contenido]],Estructura!$E$4:$G$18,3,0)</f>
        <v>C-361</v>
      </c>
      <c r="Z317" s="32" t="str">
        <f>+VLOOKUP(Enfermedades_Mundiales[[#This Row],[Filtro Integrado]],Estructura!$M$4:$O$367,3,0)</f>
        <v>FI-363</v>
      </c>
      <c r="AA317" s="32" t="str">
        <f>+VLOOKUP(Enfermedades_Mundiales[[#This Row],[Muestra]],Estructura!$Q$4:$S$194,3,0)</f>
        <v>M-364</v>
      </c>
    </row>
    <row r="318" spans="1:27" ht="30.6" x14ac:dyDescent="0.3">
      <c r="A318" s="61" t="s">
        <v>731</v>
      </c>
      <c r="B318" s="43">
        <f t="shared" si="87"/>
        <v>360</v>
      </c>
      <c r="C318" s="44" t="str">
        <f t="shared" si="88"/>
        <v>Enfermedades Mundiales</v>
      </c>
      <c r="D318" s="44" t="str">
        <f t="shared" si="89"/>
        <v>Salud</v>
      </c>
      <c r="E318" s="64">
        <v>10203</v>
      </c>
      <c r="F318" s="44" t="str">
        <f t="shared" si="85"/>
        <v>Fallecidos</v>
      </c>
      <c r="G318" s="46" t="s">
        <v>408</v>
      </c>
      <c r="H318" s="60" t="s">
        <v>17</v>
      </c>
      <c r="I318" s="58" t="s">
        <v>262</v>
      </c>
      <c r="J318" s="43" t="s">
        <v>407</v>
      </c>
      <c r="K318" s="43" t="str">
        <f t="shared" si="86"/>
        <v>Activos por 1 Millón Habitantes</v>
      </c>
      <c r="L318" s="43" t="str">
        <f t="shared" si="86"/>
        <v>Periodo 2020-2021</v>
      </c>
      <c r="M318" s="43" t="str">
        <f t="shared" si="90"/>
        <v>Casos</v>
      </c>
      <c r="N318" s="49" t="str">
        <f t="shared" si="91"/>
        <v>Ministerio de Ciencias, Tecnología, Conocimiento e Innovación</v>
      </c>
      <c r="O3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Chonchi</v>
      </c>
      <c r="P318" s="68"/>
      <c r="Q318" s="15" t="str">
        <f t="shared" si="92"/>
        <v>Gráfico Evolución</v>
      </c>
      <c r="R318" s="30"/>
      <c r="S3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https://analytics.zoho.com/open-view/2395394000008132313?ZOHO_CRITERIA=%22Localiza_CL_Poblacion%22.%22Codcom%22%3D10203</v>
      </c>
      <c r="T318" s="17"/>
      <c r="U318" s="31" t="str">
        <f t="shared" si="93"/>
        <v>#1774B9</v>
      </c>
      <c r="V318" s="32" t="str">
        <f>+Enfermedades_Mundiales[[#This Row],[idcoleccion]]&amp;"-"&amp;Enfermedades_Mundiales[[#This Row],[id]]</f>
        <v>360-0308</v>
      </c>
      <c r="W318" s="21">
        <f>+VLOOKUP(Enfermedades_Mundiales[[#This Row],[Filtro URL]],Estructura!$X$4:$Y$366,2,0)</f>
        <v>36310203</v>
      </c>
      <c r="X318" s="21" t="str">
        <f>+VLOOKUP(Enfermedades_Mundiales[[#This Row],[tema]],Estructura!$A$4:$C$18,3,0)</f>
        <v>T-362</v>
      </c>
      <c r="Y318" s="32" t="str">
        <f>+VLOOKUP(Enfermedades_Mundiales[[#This Row],[contenido]],Estructura!$E$4:$G$18,3,0)</f>
        <v>C-361</v>
      </c>
      <c r="Z318" s="32" t="str">
        <f>+VLOOKUP(Enfermedades_Mundiales[[#This Row],[Filtro Integrado]],Estructura!$M$4:$O$367,3,0)</f>
        <v>FI-363</v>
      </c>
      <c r="AA318" s="32" t="str">
        <f>+VLOOKUP(Enfermedades_Mundiales[[#This Row],[Muestra]],Estructura!$Q$4:$S$194,3,0)</f>
        <v>M-364</v>
      </c>
    </row>
    <row r="319" spans="1:27" ht="30.6" x14ac:dyDescent="0.3">
      <c r="A319" s="61" t="s">
        <v>732</v>
      </c>
      <c r="B319" s="43">
        <f t="shared" si="87"/>
        <v>360</v>
      </c>
      <c r="C319" s="44" t="str">
        <f t="shared" si="88"/>
        <v>Enfermedades Mundiales</v>
      </c>
      <c r="D319" s="44" t="str">
        <f t="shared" si="89"/>
        <v>Salud</v>
      </c>
      <c r="E319" s="64">
        <v>10204</v>
      </c>
      <c r="F319" s="44" t="str">
        <f t="shared" si="85"/>
        <v>Fallecidos</v>
      </c>
      <c r="G319" s="46" t="s">
        <v>408</v>
      </c>
      <c r="H319" s="60" t="s">
        <v>17</v>
      </c>
      <c r="I319" s="58" t="s">
        <v>263</v>
      </c>
      <c r="J319" s="43" t="s">
        <v>407</v>
      </c>
      <c r="K319" s="43" t="str">
        <f t="shared" si="86"/>
        <v>Activos por 1 Millón Habitantes</v>
      </c>
      <c r="L319" s="43" t="str">
        <f t="shared" si="86"/>
        <v>Periodo 2020-2021</v>
      </c>
      <c r="M319" s="43" t="str">
        <f t="shared" si="90"/>
        <v>Casos</v>
      </c>
      <c r="N319" s="49" t="str">
        <f t="shared" si="91"/>
        <v>Ministerio de Ciencias, Tecnología, Conocimiento e Innovación</v>
      </c>
      <c r="O3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Curaco de Vélez</v>
      </c>
      <c r="P319" s="68"/>
      <c r="Q319" s="15" t="str">
        <f t="shared" si="92"/>
        <v>Gráfico Evolución</v>
      </c>
      <c r="R319" s="30"/>
      <c r="S3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https://analytics.zoho.com/open-view/2395394000008132313?ZOHO_CRITERIA=%22Localiza_CL_Poblacion%22.%22Codcom%22%3D10204</v>
      </c>
      <c r="T319" s="17"/>
      <c r="U319" s="31" t="str">
        <f t="shared" si="93"/>
        <v>#1774B9</v>
      </c>
      <c r="V319" s="32" t="str">
        <f>+Enfermedades_Mundiales[[#This Row],[idcoleccion]]&amp;"-"&amp;Enfermedades_Mundiales[[#This Row],[id]]</f>
        <v>360-0309</v>
      </c>
      <c r="W319" s="21">
        <f>+VLOOKUP(Enfermedades_Mundiales[[#This Row],[Filtro URL]],Estructura!$X$4:$Y$366,2,0)</f>
        <v>36310204</v>
      </c>
      <c r="X319" s="21" t="str">
        <f>+VLOOKUP(Enfermedades_Mundiales[[#This Row],[tema]],Estructura!$A$4:$C$18,3,0)</f>
        <v>T-362</v>
      </c>
      <c r="Y319" s="32" t="str">
        <f>+VLOOKUP(Enfermedades_Mundiales[[#This Row],[contenido]],Estructura!$E$4:$G$18,3,0)</f>
        <v>C-361</v>
      </c>
      <c r="Z319" s="32" t="str">
        <f>+VLOOKUP(Enfermedades_Mundiales[[#This Row],[Filtro Integrado]],Estructura!$M$4:$O$367,3,0)</f>
        <v>FI-363</v>
      </c>
      <c r="AA319" s="32" t="str">
        <f>+VLOOKUP(Enfermedades_Mundiales[[#This Row],[Muestra]],Estructura!$Q$4:$S$194,3,0)</f>
        <v>M-364</v>
      </c>
    </row>
    <row r="320" spans="1:27" ht="30.6" x14ac:dyDescent="0.3">
      <c r="A320" s="61" t="s">
        <v>733</v>
      </c>
      <c r="B320" s="43">
        <f t="shared" si="87"/>
        <v>360</v>
      </c>
      <c r="C320" s="44" t="str">
        <f t="shared" si="88"/>
        <v>Enfermedades Mundiales</v>
      </c>
      <c r="D320" s="44" t="str">
        <f t="shared" si="89"/>
        <v>Salud</v>
      </c>
      <c r="E320" s="64">
        <v>10205</v>
      </c>
      <c r="F320" s="44" t="str">
        <f t="shared" si="85"/>
        <v>Fallecidos</v>
      </c>
      <c r="G320" s="46" t="s">
        <v>408</v>
      </c>
      <c r="H320" s="60" t="s">
        <v>17</v>
      </c>
      <c r="I320" s="58" t="s">
        <v>264</v>
      </c>
      <c r="J320" s="43" t="s">
        <v>407</v>
      </c>
      <c r="K320" s="43" t="str">
        <f t="shared" si="86"/>
        <v>Activos por 1 Millón Habitantes</v>
      </c>
      <c r="L320" s="43" t="str">
        <f t="shared" si="86"/>
        <v>Periodo 2020-2021</v>
      </c>
      <c r="M320" s="43" t="str">
        <f t="shared" si="90"/>
        <v>Casos</v>
      </c>
      <c r="N320" s="49" t="str">
        <f t="shared" si="91"/>
        <v>Ministerio de Ciencias, Tecnología, Conocimiento e Innovación</v>
      </c>
      <c r="O3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Dalcahue</v>
      </c>
      <c r="P320" s="68"/>
      <c r="Q320" s="15" t="str">
        <f t="shared" si="92"/>
        <v>Gráfico Evolución</v>
      </c>
      <c r="R320" s="30"/>
      <c r="S3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https://analytics.zoho.com/open-view/2395394000008132313?ZOHO_CRITERIA=%22Localiza_CL_Poblacion%22.%22Codcom%22%3D10205</v>
      </c>
      <c r="T320" s="17"/>
      <c r="U320" s="31" t="str">
        <f t="shared" si="93"/>
        <v>#1774B9</v>
      </c>
      <c r="V320" s="32" t="str">
        <f>+Enfermedades_Mundiales[[#This Row],[idcoleccion]]&amp;"-"&amp;Enfermedades_Mundiales[[#This Row],[id]]</f>
        <v>360-0310</v>
      </c>
      <c r="W320" s="21">
        <f>+VLOOKUP(Enfermedades_Mundiales[[#This Row],[Filtro URL]],Estructura!$X$4:$Y$366,2,0)</f>
        <v>36310205</v>
      </c>
      <c r="X320" s="21" t="str">
        <f>+VLOOKUP(Enfermedades_Mundiales[[#This Row],[tema]],Estructura!$A$4:$C$18,3,0)</f>
        <v>T-362</v>
      </c>
      <c r="Y320" s="32" t="str">
        <f>+VLOOKUP(Enfermedades_Mundiales[[#This Row],[contenido]],Estructura!$E$4:$G$18,3,0)</f>
        <v>C-361</v>
      </c>
      <c r="Z320" s="32" t="str">
        <f>+VLOOKUP(Enfermedades_Mundiales[[#This Row],[Filtro Integrado]],Estructura!$M$4:$O$367,3,0)</f>
        <v>FI-363</v>
      </c>
      <c r="AA320" s="32" t="str">
        <f>+VLOOKUP(Enfermedades_Mundiales[[#This Row],[Muestra]],Estructura!$Q$4:$S$194,3,0)</f>
        <v>M-364</v>
      </c>
    </row>
    <row r="321" spans="1:27" ht="30.6" x14ac:dyDescent="0.3">
      <c r="A321" s="61" t="s">
        <v>734</v>
      </c>
      <c r="B321" s="43">
        <f t="shared" si="87"/>
        <v>360</v>
      </c>
      <c r="C321" s="44" t="str">
        <f t="shared" si="88"/>
        <v>Enfermedades Mundiales</v>
      </c>
      <c r="D321" s="44" t="str">
        <f t="shared" si="89"/>
        <v>Salud</v>
      </c>
      <c r="E321" s="64">
        <v>10206</v>
      </c>
      <c r="F321" s="44" t="str">
        <f t="shared" si="85"/>
        <v>Fallecidos</v>
      </c>
      <c r="G321" s="46" t="s">
        <v>408</v>
      </c>
      <c r="H321" s="60" t="s">
        <v>17</v>
      </c>
      <c r="I321" s="58" t="s">
        <v>265</v>
      </c>
      <c r="J321" s="43" t="s">
        <v>407</v>
      </c>
      <c r="K321" s="43" t="str">
        <f t="shared" si="86"/>
        <v>Activos por 1 Millón Habitantes</v>
      </c>
      <c r="L321" s="43" t="str">
        <f t="shared" si="86"/>
        <v>Periodo 2020-2021</v>
      </c>
      <c r="M321" s="43" t="str">
        <f t="shared" si="90"/>
        <v>Casos</v>
      </c>
      <c r="N321" s="49" t="str">
        <f t="shared" si="91"/>
        <v>Ministerio de Ciencias, Tecnología, Conocimiento e Innovación</v>
      </c>
      <c r="O3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Puqueldón</v>
      </c>
      <c r="P321" s="68"/>
      <c r="Q321" s="15" t="str">
        <f t="shared" si="92"/>
        <v>Gráfico Evolución</v>
      </c>
      <c r="R321" s="30"/>
      <c r="S3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https://analytics.zoho.com/open-view/2395394000008132313?ZOHO_CRITERIA=%22Localiza_CL_Poblacion%22.%22Codcom%22%3D10206</v>
      </c>
      <c r="T321" s="17"/>
      <c r="U321" s="31" t="str">
        <f t="shared" si="93"/>
        <v>#1774B9</v>
      </c>
      <c r="V321" s="32" t="str">
        <f>+Enfermedades_Mundiales[[#This Row],[idcoleccion]]&amp;"-"&amp;Enfermedades_Mundiales[[#This Row],[id]]</f>
        <v>360-0311</v>
      </c>
      <c r="W321" s="21">
        <f>+VLOOKUP(Enfermedades_Mundiales[[#This Row],[Filtro URL]],Estructura!$X$4:$Y$366,2,0)</f>
        <v>36310206</v>
      </c>
      <c r="X321" s="21" t="str">
        <f>+VLOOKUP(Enfermedades_Mundiales[[#This Row],[tema]],Estructura!$A$4:$C$18,3,0)</f>
        <v>T-362</v>
      </c>
      <c r="Y321" s="32" t="str">
        <f>+VLOOKUP(Enfermedades_Mundiales[[#This Row],[contenido]],Estructura!$E$4:$G$18,3,0)</f>
        <v>C-361</v>
      </c>
      <c r="Z321" s="32" t="str">
        <f>+VLOOKUP(Enfermedades_Mundiales[[#This Row],[Filtro Integrado]],Estructura!$M$4:$O$367,3,0)</f>
        <v>FI-363</v>
      </c>
      <c r="AA321" s="32" t="str">
        <f>+VLOOKUP(Enfermedades_Mundiales[[#This Row],[Muestra]],Estructura!$Q$4:$S$194,3,0)</f>
        <v>M-364</v>
      </c>
    </row>
    <row r="322" spans="1:27" ht="30.6" x14ac:dyDescent="0.3">
      <c r="A322" s="61" t="s">
        <v>735</v>
      </c>
      <c r="B322" s="43">
        <f t="shared" si="87"/>
        <v>360</v>
      </c>
      <c r="C322" s="44" t="str">
        <f t="shared" si="88"/>
        <v>Enfermedades Mundiales</v>
      </c>
      <c r="D322" s="44" t="str">
        <f t="shared" si="89"/>
        <v>Salud</v>
      </c>
      <c r="E322" s="64">
        <v>10207</v>
      </c>
      <c r="F322" s="44" t="str">
        <f t="shared" si="85"/>
        <v>Fallecidos</v>
      </c>
      <c r="G322" s="46" t="s">
        <v>408</v>
      </c>
      <c r="H322" s="60" t="s">
        <v>17</v>
      </c>
      <c r="I322" s="58" t="s">
        <v>266</v>
      </c>
      <c r="J322" s="43" t="s">
        <v>407</v>
      </c>
      <c r="K322" s="43" t="str">
        <f t="shared" si="86"/>
        <v>Activos por 1 Millón Habitantes</v>
      </c>
      <c r="L322" s="43" t="str">
        <f t="shared" si="86"/>
        <v>Periodo 2020-2021</v>
      </c>
      <c r="M322" s="43" t="str">
        <f t="shared" si="90"/>
        <v>Casos</v>
      </c>
      <c r="N322" s="49" t="str">
        <f t="shared" si="91"/>
        <v>Ministerio de Ciencias, Tecnología, Conocimiento e Innovación</v>
      </c>
      <c r="O3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Queilén</v>
      </c>
      <c r="P322" s="68"/>
      <c r="Q322" s="15" t="str">
        <f t="shared" si="92"/>
        <v>Gráfico Evolución</v>
      </c>
      <c r="R322" s="30"/>
      <c r="S3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https://analytics.zoho.com/open-view/2395394000008132313?ZOHO_CRITERIA=%22Localiza_CL_Poblacion%22.%22Codcom%22%3D10207</v>
      </c>
      <c r="T322" s="17"/>
      <c r="U322" s="31" t="str">
        <f t="shared" si="93"/>
        <v>#1774B9</v>
      </c>
      <c r="V322" s="32" t="str">
        <f>+Enfermedades_Mundiales[[#This Row],[idcoleccion]]&amp;"-"&amp;Enfermedades_Mundiales[[#This Row],[id]]</f>
        <v>360-0312</v>
      </c>
      <c r="W322" s="21">
        <f>+VLOOKUP(Enfermedades_Mundiales[[#This Row],[Filtro URL]],Estructura!$X$4:$Y$366,2,0)</f>
        <v>36310207</v>
      </c>
      <c r="X322" s="21" t="str">
        <f>+VLOOKUP(Enfermedades_Mundiales[[#This Row],[tema]],Estructura!$A$4:$C$18,3,0)</f>
        <v>T-362</v>
      </c>
      <c r="Y322" s="32" t="str">
        <f>+VLOOKUP(Enfermedades_Mundiales[[#This Row],[contenido]],Estructura!$E$4:$G$18,3,0)</f>
        <v>C-361</v>
      </c>
      <c r="Z322" s="32" t="str">
        <f>+VLOOKUP(Enfermedades_Mundiales[[#This Row],[Filtro Integrado]],Estructura!$M$4:$O$367,3,0)</f>
        <v>FI-363</v>
      </c>
      <c r="AA322" s="32" t="str">
        <f>+VLOOKUP(Enfermedades_Mundiales[[#This Row],[Muestra]],Estructura!$Q$4:$S$194,3,0)</f>
        <v>M-364</v>
      </c>
    </row>
    <row r="323" spans="1:27" ht="30.6" x14ac:dyDescent="0.3">
      <c r="A323" s="61" t="s">
        <v>736</v>
      </c>
      <c r="B323" s="43">
        <f t="shared" si="87"/>
        <v>360</v>
      </c>
      <c r="C323" s="44" t="str">
        <f t="shared" si="88"/>
        <v>Enfermedades Mundiales</v>
      </c>
      <c r="D323" s="44" t="str">
        <f t="shared" si="89"/>
        <v>Salud</v>
      </c>
      <c r="E323" s="64">
        <v>10208</v>
      </c>
      <c r="F323" s="44" t="str">
        <f t="shared" si="85"/>
        <v>Fallecidos</v>
      </c>
      <c r="G323" s="46" t="s">
        <v>408</v>
      </c>
      <c r="H323" s="60" t="s">
        <v>17</v>
      </c>
      <c r="I323" s="58" t="s">
        <v>267</v>
      </c>
      <c r="J323" s="43" t="s">
        <v>407</v>
      </c>
      <c r="K323" s="43" t="str">
        <f t="shared" si="86"/>
        <v>Activos por 1 Millón Habitantes</v>
      </c>
      <c r="L323" s="43" t="str">
        <f t="shared" si="86"/>
        <v>Periodo 2020-2021</v>
      </c>
      <c r="M323" s="43" t="str">
        <f t="shared" si="90"/>
        <v>Casos</v>
      </c>
      <c r="N323" s="49" t="str">
        <f t="shared" si="91"/>
        <v>Ministerio de Ciencias, Tecnología, Conocimiento e Innovación</v>
      </c>
      <c r="O3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Quellón</v>
      </c>
      <c r="P323" s="68"/>
      <c r="Q323" s="15" t="str">
        <f t="shared" si="92"/>
        <v>Gráfico Evolución</v>
      </c>
      <c r="R323" s="30"/>
      <c r="S3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https://analytics.zoho.com/open-view/2395394000008132313?ZOHO_CRITERIA=%22Localiza_CL_Poblacion%22.%22Codcom%22%3D10208</v>
      </c>
      <c r="T323" s="17"/>
      <c r="U323" s="31" t="str">
        <f t="shared" si="93"/>
        <v>#1774B9</v>
      </c>
      <c r="V323" s="32" t="str">
        <f>+Enfermedades_Mundiales[[#This Row],[idcoleccion]]&amp;"-"&amp;Enfermedades_Mundiales[[#This Row],[id]]</f>
        <v>360-0313</v>
      </c>
      <c r="W323" s="21">
        <f>+VLOOKUP(Enfermedades_Mundiales[[#This Row],[Filtro URL]],Estructura!$X$4:$Y$366,2,0)</f>
        <v>36310208</v>
      </c>
      <c r="X323" s="21" t="str">
        <f>+VLOOKUP(Enfermedades_Mundiales[[#This Row],[tema]],Estructura!$A$4:$C$18,3,0)</f>
        <v>T-362</v>
      </c>
      <c r="Y323" s="32" t="str">
        <f>+VLOOKUP(Enfermedades_Mundiales[[#This Row],[contenido]],Estructura!$E$4:$G$18,3,0)</f>
        <v>C-361</v>
      </c>
      <c r="Z323" s="32" t="str">
        <f>+VLOOKUP(Enfermedades_Mundiales[[#This Row],[Filtro Integrado]],Estructura!$M$4:$O$367,3,0)</f>
        <v>FI-363</v>
      </c>
      <c r="AA323" s="32" t="str">
        <f>+VLOOKUP(Enfermedades_Mundiales[[#This Row],[Muestra]],Estructura!$Q$4:$S$194,3,0)</f>
        <v>M-364</v>
      </c>
    </row>
    <row r="324" spans="1:27" ht="30.6" x14ac:dyDescent="0.3">
      <c r="A324" s="61" t="s">
        <v>737</v>
      </c>
      <c r="B324" s="43">
        <f t="shared" si="87"/>
        <v>360</v>
      </c>
      <c r="C324" s="44" t="str">
        <f t="shared" si="88"/>
        <v>Enfermedades Mundiales</v>
      </c>
      <c r="D324" s="44" t="str">
        <f t="shared" si="89"/>
        <v>Salud</v>
      </c>
      <c r="E324" s="64">
        <v>10209</v>
      </c>
      <c r="F324" s="44" t="str">
        <f t="shared" si="85"/>
        <v>Fallecidos</v>
      </c>
      <c r="G324" s="46" t="s">
        <v>408</v>
      </c>
      <c r="H324" s="60" t="s">
        <v>17</v>
      </c>
      <c r="I324" s="58" t="s">
        <v>268</v>
      </c>
      <c r="J324" s="43" t="s">
        <v>407</v>
      </c>
      <c r="K324" s="43" t="str">
        <f t="shared" si="86"/>
        <v>Activos por 1 Millón Habitantes</v>
      </c>
      <c r="L324" s="43" t="str">
        <f t="shared" si="86"/>
        <v>Periodo 2020-2021</v>
      </c>
      <c r="M324" s="43" t="str">
        <f t="shared" si="90"/>
        <v>Casos</v>
      </c>
      <c r="N324" s="49" t="str">
        <f t="shared" si="91"/>
        <v>Ministerio de Ciencias, Tecnología, Conocimiento e Innovación</v>
      </c>
      <c r="O3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Quemchi</v>
      </c>
      <c r="P324" s="68"/>
      <c r="Q324" s="15" t="str">
        <f t="shared" si="92"/>
        <v>Gráfico Evolución</v>
      </c>
      <c r="R324" s="30"/>
      <c r="S3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https://analytics.zoho.com/open-view/2395394000008132313?ZOHO_CRITERIA=%22Localiza_CL_Poblacion%22.%22Codcom%22%3D10209</v>
      </c>
      <c r="T324" s="17"/>
      <c r="U324" s="31" t="str">
        <f t="shared" si="93"/>
        <v>#1774B9</v>
      </c>
      <c r="V324" s="32" t="str">
        <f>+Enfermedades_Mundiales[[#This Row],[idcoleccion]]&amp;"-"&amp;Enfermedades_Mundiales[[#This Row],[id]]</f>
        <v>360-0314</v>
      </c>
      <c r="W324" s="21">
        <f>+VLOOKUP(Enfermedades_Mundiales[[#This Row],[Filtro URL]],Estructura!$X$4:$Y$366,2,0)</f>
        <v>36310209</v>
      </c>
      <c r="X324" s="21" t="str">
        <f>+VLOOKUP(Enfermedades_Mundiales[[#This Row],[tema]],Estructura!$A$4:$C$18,3,0)</f>
        <v>T-362</v>
      </c>
      <c r="Y324" s="32" t="str">
        <f>+VLOOKUP(Enfermedades_Mundiales[[#This Row],[contenido]],Estructura!$E$4:$G$18,3,0)</f>
        <v>C-361</v>
      </c>
      <c r="Z324" s="32" t="str">
        <f>+VLOOKUP(Enfermedades_Mundiales[[#This Row],[Filtro Integrado]],Estructura!$M$4:$O$367,3,0)</f>
        <v>FI-363</v>
      </c>
      <c r="AA324" s="32" t="str">
        <f>+VLOOKUP(Enfermedades_Mundiales[[#This Row],[Muestra]],Estructura!$Q$4:$S$194,3,0)</f>
        <v>M-364</v>
      </c>
    </row>
    <row r="325" spans="1:27" ht="30.6" x14ac:dyDescent="0.3">
      <c r="A325" s="61" t="s">
        <v>738</v>
      </c>
      <c r="B325" s="43">
        <f t="shared" si="87"/>
        <v>360</v>
      </c>
      <c r="C325" s="44" t="str">
        <f t="shared" si="88"/>
        <v>Enfermedades Mundiales</v>
      </c>
      <c r="D325" s="44" t="str">
        <f t="shared" si="89"/>
        <v>Salud</v>
      </c>
      <c r="E325" s="64">
        <v>10210</v>
      </c>
      <c r="F325" s="44" t="str">
        <f t="shared" si="85"/>
        <v>Fallecidos</v>
      </c>
      <c r="G325" s="46" t="s">
        <v>408</v>
      </c>
      <c r="H325" s="60" t="s">
        <v>17</v>
      </c>
      <c r="I325" s="58" t="s">
        <v>269</v>
      </c>
      <c r="J325" s="43" t="s">
        <v>407</v>
      </c>
      <c r="K325" s="43" t="str">
        <f t="shared" si="86"/>
        <v>Activos por 1 Millón Habitantes</v>
      </c>
      <c r="L325" s="43" t="str">
        <f t="shared" si="86"/>
        <v>Periodo 2020-2021</v>
      </c>
      <c r="M325" s="43" t="str">
        <f t="shared" si="90"/>
        <v>Casos</v>
      </c>
      <c r="N325" s="49" t="str">
        <f t="shared" si="91"/>
        <v>Ministerio de Ciencias, Tecnología, Conocimiento e Innovación</v>
      </c>
      <c r="O32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Quinchao</v>
      </c>
      <c r="P325" s="68"/>
      <c r="Q325" s="15" t="str">
        <f t="shared" si="92"/>
        <v>Gráfico Evolución</v>
      </c>
      <c r="R325" s="30"/>
      <c r="S32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https://analytics.zoho.com/open-view/2395394000008132313?ZOHO_CRITERIA=%22Localiza_CL_Poblacion%22.%22Codcom%22%3D10210</v>
      </c>
      <c r="T325" s="17"/>
      <c r="U325" s="31" t="str">
        <f t="shared" si="93"/>
        <v>#1774B9</v>
      </c>
      <c r="V325" s="32" t="str">
        <f>+Enfermedades_Mundiales[[#This Row],[idcoleccion]]&amp;"-"&amp;Enfermedades_Mundiales[[#This Row],[id]]</f>
        <v>360-0315</v>
      </c>
      <c r="W325" s="21">
        <f>+VLOOKUP(Enfermedades_Mundiales[[#This Row],[Filtro URL]],Estructura!$X$4:$Y$366,2,0)</f>
        <v>36310210</v>
      </c>
      <c r="X325" s="21" t="str">
        <f>+VLOOKUP(Enfermedades_Mundiales[[#This Row],[tema]],Estructura!$A$4:$C$18,3,0)</f>
        <v>T-362</v>
      </c>
      <c r="Y325" s="32" t="str">
        <f>+VLOOKUP(Enfermedades_Mundiales[[#This Row],[contenido]],Estructura!$E$4:$G$18,3,0)</f>
        <v>C-361</v>
      </c>
      <c r="Z325" s="32" t="str">
        <f>+VLOOKUP(Enfermedades_Mundiales[[#This Row],[Filtro Integrado]],Estructura!$M$4:$O$367,3,0)</f>
        <v>FI-363</v>
      </c>
      <c r="AA325" s="32" t="str">
        <f>+VLOOKUP(Enfermedades_Mundiales[[#This Row],[Muestra]],Estructura!$Q$4:$S$194,3,0)</f>
        <v>M-364</v>
      </c>
    </row>
    <row r="326" spans="1:27" ht="30.6" x14ac:dyDescent="0.3">
      <c r="A326" s="61" t="s">
        <v>739</v>
      </c>
      <c r="B326" s="43">
        <f t="shared" si="87"/>
        <v>360</v>
      </c>
      <c r="C326" s="44" t="str">
        <f t="shared" si="88"/>
        <v>Enfermedades Mundiales</v>
      </c>
      <c r="D326" s="44" t="str">
        <f t="shared" si="89"/>
        <v>Salud</v>
      </c>
      <c r="E326" s="64">
        <v>10301</v>
      </c>
      <c r="F326" s="44" t="str">
        <f t="shared" si="85"/>
        <v>Fallecidos</v>
      </c>
      <c r="G326" s="46" t="s">
        <v>408</v>
      </c>
      <c r="H326" s="60" t="s">
        <v>17</v>
      </c>
      <c r="I326" s="58" t="s">
        <v>270</v>
      </c>
      <c r="J326" s="43" t="s">
        <v>407</v>
      </c>
      <c r="K326" s="43" t="str">
        <f t="shared" si="86"/>
        <v>Activos por 1 Millón Habitantes</v>
      </c>
      <c r="L326" s="43" t="str">
        <f t="shared" si="86"/>
        <v>Periodo 2020-2021</v>
      </c>
      <c r="M326" s="43" t="str">
        <f t="shared" si="90"/>
        <v>Casos</v>
      </c>
      <c r="N326" s="49" t="str">
        <f t="shared" si="91"/>
        <v>Ministerio de Ciencias, Tecnología, Conocimiento e Innovación</v>
      </c>
      <c r="O32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Osorno</v>
      </c>
      <c r="P326" s="68"/>
      <c r="Q326" s="15" t="str">
        <f t="shared" si="92"/>
        <v>Gráfico Evolución</v>
      </c>
      <c r="R326" s="30"/>
      <c r="S32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https://analytics.zoho.com/open-view/2395394000008132313?ZOHO_CRITERIA=%22Localiza_CL_Poblacion%22.%22Codcom%22%3D10301</v>
      </c>
      <c r="T326" s="17"/>
      <c r="U326" s="31" t="str">
        <f t="shared" si="93"/>
        <v>#1774B9</v>
      </c>
      <c r="V326" s="32" t="str">
        <f>+Enfermedades_Mundiales[[#This Row],[idcoleccion]]&amp;"-"&amp;Enfermedades_Mundiales[[#This Row],[id]]</f>
        <v>360-0316</v>
      </c>
      <c r="W326" s="21">
        <f>+VLOOKUP(Enfermedades_Mundiales[[#This Row],[Filtro URL]],Estructura!$X$4:$Y$366,2,0)</f>
        <v>36310301</v>
      </c>
      <c r="X326" s="21" t="str">
        <f>+VLOOKUP(Enfermedades_Mundiales[[#This Row],[tema]],Estructura!$A$4:$C$18,3,0)</f>
        <v>T-362</v>
      </c>
      <c r="Y326" s="32" t="str">
        <f>+VLOOKUP(Enfermedades_Mundiales[[#This Row],[contenido]],Estructura!$E$4:$G$18,3,0)</f>
        <v>C-361</v>
      </c>
      <c r="Z326" s="32" t="str">
        <f>+VLOOKUP(Enfermedades_Mundiales[[#This Row],[Filtro Integrado]],Estructura!$M$4:$O$367,3,0)</f>
        <v>FI-363</v>
      </c>
      <c r="AA326" s="32" t="str">
        <f>+VLOOKUP(Enfermedades_Mundiales[[#This Row],[Muestra]],Estructura!$Q$4:$S$194,3,0)</f>
        <v>M-364</v>
      </c>
    </row>
    <row r="327" spans="1:27" ht="30.6" x14ac:dyDescent="0.3">
      <c r="A327" s="61" t="s">
        <v>740</v>
      </c>
      <c r="B327" s="43">
        <f t="shared" si="87"/>
        <v>360</v>
      </c>
      <c r="C327" s="44" t="str">
        <f t="shared" si="88"/>
        <v>Enfermedades Mundiales</v>
      </c>
      <c r="D327" s="44" t="str">
        <f t="shared" si="89"/>
        <v>Salud</v>
      </c>
      <c r="E327" s="64">
        <v>10302</v>
      </c>
      <c r="F327" s="44" t="str">
        <f t="shared" si="85"/>
        <v>Fallecidos</v>
      </c>
      <c r="G327" s="46" t="s">
        <v>408</v>
      </c>
      <c r="H327" s="60" t="s">
        <v>17</v>
      </c>
      <c r="I327" s="58" t="s">
        <v>271</v>
      </c>
      <c r="J327" s="43" t="s">
        <v>407</v>
      </c>
      <c r="K327" s="43" t="str">
        <f t="shared" si="86"/>
        <v>Activos por 1 Millón Habitantes</v>
      </c>
      <c r="L327" s="43" t="str">
        <f t="shared" si="86"/>
        <v>Periodo 2020-2021</v>
      </c>
      <c r="M327" s="43" t="str">
        <f t="shared" si="90"/>
        <v>Casos</v>
      </c>
      <c r="N327" s="49" t="str">
        <f t="shared" si="91"/>
        <v>Ministerio de Ciencias, Tecnología, Conocimiento e Innovación</v>
      </c>
      <c r="O32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Puerto Octay</v>
      </c>
      <c r="P327" s="68"/>
      <c r="Q327" s="15" t="str">
        <f t="shared" si="92"/>
        <v>Gráfico Evolución</v>
      </c>
      <c r="R327" s="30"/>
      <c r="S32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https://analytics.zoho.com/open-view/2395394000008132313?ZOHO_CRITERIA=%22Localiza_CL_Poblacion%22.%22Codcom%22%3D10302</v>
      </c>
      <c r="T327" s="17"/>
      <c r="U327" s="31" t="str">
        <f t="shared" si="93"/>
        <v>#1774B9</v>
      </c>
      <c r="V327" s="32" t="str">
        <f>+Enfermedades_Mundiales[[#This Row],[idcoleccion]]&amp;"-"&amp;Enfermedades_Mundiales[[#This Row],[id]]</f>
        <v>360-0317</v>
      </c>
      <c r="W327" s="21">
        <f>+VLOOKUP(Enfermedades_Mundiales[[#This Row],[Filtro URL]],Estructura!$X$4:$Y$366,2,0)</f>
        <v>36310302</v>
      </c>
      <c r="X327" s="21" t="str">
        <f>+VLOOKUP(Enfermedades_Mundiales[[#This Row],[tema]],Estructura!$A$4:$C$18,3,0)</f>
        <v>T-362</v>
      </c>
      <c r="Y327" s="32" t="str">
        <f>+VLOOKUP(Enfermedades_Mundiales[[#This Row],[contenido]],Estructura!$E$4:$G$18,3,0)</f>
        <v>C-361</v>
      </c>
      <c r="Z327" s="32" t="str">
        <f>+VLOOKUP(Enfermedades_Mundiales[[#This Row],[Filtro Integrado]],Estructura!$M$4:$O$367,3,0)</f>
        <v>FI-363</v>
      </c>
      <c r="AA327" s="32" t="str">
        <f>+VLOOKUP(Enfermedades_Mundiales[[#This Row],[Muestra]],Estructura!$Q$4:$S$194,3,0)</f>
        <v>M-364</v>
      </c>
    </row>
    <row r="328" spans="1:27" ht="30.6" x14ac:dyDescent="0.3">
      <c r="A328" s="61" t="s">
        <v>741</v>
      </c>
      <c r="B328" s="43">
        <f t="shared" si="87"/>
        <v>360</v>
      </c>
      <c r="C328" s="44" t="str">
        <f t="shared" si="88"/>
        <v>Enfermedades Mundiales</v>
      </c>
      <c r="D328" s="44" t="str">
        <f t="shared" si="89"/>
        <v>Salud</v>
      </c>
      <c r="E328" s="64">
        <v>10303</v>
      </c>
      <c r="F328" s="44" t="str">
        <f t="shared" si="85"/>
        <v>Fallecidos</v>
      </c>
      <c r="G328" s="46" t="s">
        <v>408</v>
      </c>
      <c r="H328" s="60" t="s">
        <v>17</v>
      </c>
      <c r="I328" s="58" t="s">
        <v>272</v>
      </c>
      <c r="J328" s="43" t="s">
        <v>407</v>
      </c>
      <c r="K328" s="43" t="str">
        <f t="shared" si="86"/>
        <v>Activos por 1 Millón Habitantes</v>
      </c>
      <c r="L328" s="43" t="str">
        <f t="shared" si="86"/>
        <v>Periodo 2020-2021</v>
      </c>
      <c r="M328" s="43" t="str">
        <f t="shared" si="90"/>
        <v>Casos</v>
      </c>
      <c r="N328" s="49" t="str">
        <f t="shared" si="91"/>
        <v>Ministerio de Ciencias, Tecnología, Conocimiento e Innovación</v>
      </c>
      <c r="O32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Purranque</v>
      </c>
      <c r="P328" s="68"/>
      <c r="Q328" s="15" t="str">
        <f t="shared" si="92"/>
        <v>Gráfico Evolución</v>
      </c>
      <c r="R328" s="30"/>
      <c r="S32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https://analytics.zoho.com/open-view/2395394000008132313?ZOHO_CRITERIA=%22Localiza_CL_Poblacion%22.%22Codcom%22%3D10303</v>
      </c>
      <c r="T328" s="17"/>
      <c r="U328" s="31" t="str">
        <f t="shared" si="93"/>
        <v>#1774B9</v>
      </c>
      <c r="V328" s="32" t="str">
        <f>+Enfermedades_Mundiales[[#This Row],[idcoleccion]]&amp;"-"&amp;Enfermedades_Mundiales[[#This Row],[id]]</f>
        <v>360-0318</v>
      </c>
      <c r="W328" s="21">
        <f>+VLOOKUP(Enfermedades_Mundiales[[#This Row],[Filtro URL]],Estructura!$X$4:$Y$366,2,0)</f>
        <v>36310303</v>
      </c>
      <c r="X328" s="21" t="str">
        <f>+VLOOKUP(Enfermedades_Mundiales[[#This Row],[tema]],Estructura!$A$4:$C$18,3,0)</f>
        <v>T-362</v>
      </c>
      <c r="Y328" s="32" t="str">
        <f>+VLOOKUP(Enfermedades_Mundiales[[#This Row],[contenido]],Estructura!$E$4:$G$18,3,0)</f>
        <v>C-361</v>
      </c>
      <c r="Z328" s="32" t="str">
        <f>+VLOOKUP(Enfermedades_Mundiales[[#This Row],[Filtro Integrado]],Estructura!$M$4:$O$367,3,0)</f>
        <v>FI-363</v>
      </c>
      <c r="AA328" s="32" t="str">
        <f>+VLOOKUP(Enfermedades_Mundiales[[#This Row],[Muestra]],Estructura!$Q$4:$S$194,3,0)</f>
        <v>M-364</v>
      </c>
    </row>
    <row r="329" spans="1:27" ht="30.6" x14ac:dyDescent="0.3">
      <c r="A329" s="61" t="s">
        <v>742</v>
      </c>
      <c r="B329" s="43">
        <f t="shared" si="87"/>
        <v>360</v>
      </c>
      <c r="C329" s="44" t="str">
        <f t="shared" si="88"/>
        <v>Enfermedades Mundiales</v>
      </c>
      <c r="D329" s="44" t="str">
        <f t="shared" si="89"/>
        <v>Salud</v>
      </c>
      <c r="E329" s="64">
        <v>10304</v>
      </c>
      <c r="F329" s="44" t="str">
        <f t="shared" si="85"/>
        <v>Fallecidos</v>
      </c>
      <c r="G329" s="46" t="s">
        <v>408</v>
      </c>
      <c r="H329" s="60" t="s">
        <v>17</v>
      </c>
      <c r="I329" s="58" t="s">
        <v>273</v>
      </c>
      <c r="J329" s="43" t="s">
        <v>407</v>
      </c>
      <c r="K329" s="43" t="str">
        <f t="shared" si="86"/>
        <v>Activos por 1 Millón Habitantes</v>
      </c>
      <c r="L329" s="43" t="str">
        <f t="shared" si="86"/>
        <v>Periodo 2020-2021</v>
      </c>
      <c r="M329" s="43" t="str">
        <f t="shared" si="90"/>
        <v>Casos</v>
      </c>
      <c r="N329" s="49" t="str">
        <f t="shared" si="91"/>
        <v>Ministerio de Ciencias, Tecnología, Conocimiento e Innovación</v>
      </c>
      <c r="O32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Puyehue</v>
      </c>
      <c r="P329" s="68"/>
      <c r="Q329" s="15" t="str">
        <f t="shared" si="92"/>
        <v>Gráfico Evolución</v>
      </c>
      <c r="R329" s="30"/>
      <c r="S32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https://analytics.zoho.com/open-view/2395394000008132313?ZOHO_CRITERIA=%22Localiza_CL_Poblacion%22.%22Codcom%22%3D10304</v>
      </c>
      <c r="T329" s="17"/>
      <c r="U329" s="31" t="str">
        <f t="shared" si="93"/>
        <v>#1774B9</v>
      </c>
      <c r="V329" s="32" t="str">
        <f>+Enfermedades_Mundiales[[#This Row],[idcoleccion]]&amp;"-"&amp;Enfermedades_Mundiales[[#This Row],[id]]</f>
        <v>360-0319</v>
      </c>
      <c r="W329" s="21">
        <f>+VLOOKUP(Enfermedades_Mundiales[[#This Row],[Filtro URL]],Estructura!$X$4:$Y$366,2,0)</f>
        <v>36310304</v>
      </c>
      <c r="X329" s="21" t="str">
        <f>+VLOOKUP(Enfermedades_Mundiales[[#This Row],[tema]],Estructura!$A$4:$C$18,3,0)</f>
        <v>T-362</v>
      </c>
      <c r="Y329" s="32" t="str">
        <f>+VLOOKUP(Enfermedades_Mundiales[[#This Row],[contenido]],Estructura!$E$4:$G$18,3,0)</f>
        <v>C-361</v>
      </c>
      <c r="Z329" s="32" t="str">
        <f>+VLOOKUP(Enfermedades_Mundiales[[#This Row],[Filtro Integrado]],Estructura!$M$4:$O$367,3,0)</f>
        <v>FI-363</v>
      </c>
      <c r="AA329" s="32" t="str">
        <f>+VLOOKUP(Enfermedades_Mundiales[[#This Row],[Muestra]],Estructura!$Q$4:$S$194,3,0)</f>
        <v>M-364</v>
      </c>
    </row>
    <row r="330" spans="1:27" ht="30.6" x14ac:dyDescent="0.3">
      <c r="A330" s="61" t="s">
        <v>743</v>
      </c>
      <c r="B330" s="43">
        <f t="shared" si="87"/>
        <v>360</v>
      </c>
      <c r="C330" s="44" t="str">
        <f t="shared" si="88"/>
        <v>Enfermedades Mundiales</v>
      </c>
      <c r="D330" s="44" t="str">
        <f t="shared" si="89"/>
        <v>Salud</v>
      </c>
      <c r="E330" s="64">
        <v>10305</v>
      </c>
      <c r="F330" s="44" t="str">
        <f t="shared" si="85"/>
        <v>Fallecidos</v>
      </c>
      <c r="G330" s="46" t="s">
        <v>408</v>
      </c>
      <c r="H330" s="60" t="s">
        <v>17</v>
      </c>
      <c r="I330" s="58" t="s">
        <v>274</v>
      </c>
      <c r="J330" s="43" t="s">
        <v>407</v>
      </c>
      <c r="K330" s="43" t="str">
        <f t="shared" si="86"/>
        <v>Activos por 1 Millón Habitantes</v>
      </c>
      <c r="L330" s="43" t="str">
        <f t="shared" si="86"/>
        <v>Periodo 2020-2021</v>
      </c>
      <c r="M330" s="43" t="str">
        <f t="shared" si="90"/>
        <v>Casos</v>
      </c>
      <c r="N330" s="49" t="str">
        <f t="shared" si="91"/>
        <v>Ministerio de Ciencias, Tecnología, Conocimiento e Innovación</v>
      </c>
      <c r="O33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Negro</v>
      </c>
      <c r="P330" s="68"/>
      <c r="Q330" s="15" t="str">
        <f t="shared" si="92"/>
        <v>Gráfico Evolución</v>
      </c>
      <c r="R330" s="30"/>
      <c r="S33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https://analytics.zoho.com/open-view/2395394000008132313?ZOHO_CRITERIA=%22Localiza_CL_Poblacion%22.%22Codcom%22%3D10305</v>
      </c>
      <c r="T330" s="17"/>
      <c r="U330" s="31" t="str">
        <f t="shared" si="93"/>
        <v>#1774B9</v>
      </c>
      <c r="V330" s="32" t="str">
        <f>+Enfermedades_Mundiales[[#This Row],[idcoleccion]]&amp;"-"&amp;Enfermedades_Mundiales[[#This Row],[id]]</f>
        <v>360-0320</v>
      </c>
      <c r="W330" s="21">
        <f>+VLOOKUP(Enfermedades_Mundiales[[#This Row],[Filtro URL]],Estructura!$X$4:$Y$366,2,0)</f>
        <v>36310305</v>
      </c>
      <c r="X330" s="21" t="str">
        <f>+VLOOKUP(Enfermedades_Mundiales[[#This Row],[tema]],Estructura!$A$4:$C$18,3,0)</f>
        <v>T-362</v>
      </c>
      <c r="Y330" s="32" t="str">
        <f>+VLOOKUP(Enfermedades_Mundiales[[#This Row],[contenido]],Estructura!$E$4:$G$18,3,0)</f>
        <v>C-361</v>
      </c>
      <c r="Z330" s="32" t="str">
        <f>+VLOOKUP(Enfermedades_Mundiales[[#This Row],[Filtro Integrado]],Estructura!$M$4:$O$367,3,0)</f>
        <v>FI-363</v>
      </c>
      <c r="AA330" s="32" t="str">
        <f>+VLOOKUP(Enfermedades_Mundiales[[#This Row],[Muestra]],Estructura!$Q$4:$S$194,3,0)</f>
        <v>M-364</v>
      </c>
    </row>
    <row r="331" spans="1:27" ht="30.6" x14ac:dyDescent="0.3">
      <c r="A331" s="61" t="s">
        <v>744</v>
      </c>
      <c r="B331" s="43">
        <f t="shared" si="87"/>
        <v>360</v>
      </c>
      <c r="C331" s="44" t="str">
        <f t="shared" si="88"/>
        <v>Enfermedades Mundiales</v>
      </c>
      <c r="D331" s="44" t="str">
        <f t="shared" si="89"/>
        <v>Salud</v>
      </c>
      <c r="E331" s="64">
        <v>10306</v>
      </c>
      <c r="F331" s="44" t="str">
        <f t="shared" si="85"/>
        <v>Fallecidos</v>
      </c>
      <c r="G331" s="46" t="s">
        <v>408</v>
      </c>
      <c r="H331" s="60" t="s">
        <v>17</v>
      </c>
      <c r="I331" s="58" t="s">
        <v>275</v>
      </c>
      <c r="J331" s="43" t="s">
        <v>407</v>
      </c>
      <c r="K331" s="43" t="str">
        <f t="shared" si="86"/>
        <v>Activos por 1 Millón Habitantes</v>
      </c>
      <c r="L331" s="43" t="str">
        <f t="shared" si="86"/>
        <v>Periodo 2020-2021</v>
      </c>
      <c r="M331" s="43" t="str">
        <f t="shared" si="90"/>
        <v>Casos</v>
      </c>
      <c r="N331" s="49" t="str">
        <f t="shared" si="91"/>
        <v>Ministerio de Ciencias, Tecnología, Conocimiento e Innovación</v>
      </c>
      <c r="O33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Juan de La Costa</v>
      </c>
      <c r="P331" s="68"/>
      <c r="Q331" s="15" t="str">
        <f t="shared" si="92"/>
        <v>Gráfico Evolución</v>
      </c>
      <c r="R331" s="30"/>
      <c r="S33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https://analytics.zoho.com/open-view/2395394000008132313?ZOHO_CRITERIA=%22Localiza_CL_Poblacion%22.%22Codcom%22%3D10306</v>
      </c>
      <c r="T331" s="17"/>
      <c r="U331" s="31" t="str">
        <f t="shared" si="93"/>
        <v>#1774B9</v>
      </c>
      <c r="V331" s="32" t="str">
        <f>+Enfermedades_Mundiales[[#This Row],[idcoleccion]]&amp;"-"&amp;Enfermedades_Mundiales[[#This Row],[id]]</f>
        <v>360-0321</v>
      </c>
      <c r="W331" s="21">
        <f>+VLOOKUP(Enfermedades_Mundiales[[#This Row],[Filtro URL]],Estructura!$X$4:$Y$366,2,0)</f>
        <v>36310306</v>
      </c>
      <c r="X331" s="21" t="str">
        <f>+VLOOKUP(Enfermedades_Mundiales[[#This Row],[tema]],Estructura!$A$4:$C$18,3,0)</f>
        <v>T-362</v>
      </c>
      <c r="Y331" s="32" t="str">
        <f>+VLOOKUP(Enfermedades_Mundiales[[#This Row],[contenido]],Estructura!$E$4:$G$18,3,0)</f>
        <v>C-361</v>
      </c>
      <c r="Z331" s="32" t="str">
        <f>+VLOOKUP(Enfermedades_Mundiales[[#This Row],[Filtro Integrado]],Estructura!$M$4:$O$367,3,0)</f>
        <v>FI-363</v>
      </c>
      <c r="AA331" s="32" t="str">
        <f>+VLOOKUP(Enfermedades_Mundiales[[#This Row],[Muestra]],Estructura!$Q$4:$S$194,3,0)</f>
        <v>M-364</v>
      </c>
    </row>
    <row r="332" spans="1:27" ht="30.6" x14ac:dyDescent="0.3">
      <c r="A332" s="61" t="s">
        <v>745</v>
      </c>
      <c r="B332" s="43">
        <f t="shared" si="87"/>
        <v>360</v>
      </c>
      <c r="C332" s="44" t="str">
        <f t="shared" si="88"/>
        <v>Enfermedades Mundiales</v>
      </c>
      <c r="D332" s="44" t="str">
        <f t="shared" si="89"/>
        <v>Salud</v>
      </c>
      <c r="E332" s="64">
        <v>10307</v>
      </c>
      <c r="F332" s="44" t="str">
        <f t="shared" si="85"/>
        <v>Fallecidos</v>
      </c>
      <c r="G332" s="46" t="s">
        <v>408</v>
      </c>
      <c r="H332" s="60" t="s">
        <v>17</v>
      </c>
      <c r="I332" s="58" t="s">
        <v>276</v>
      </c>
      <c r="J332" s="43" t="s">
        <v>407</v>
      </c>
      <c r="K332" s="43" t="str">
        <f t="shared" si="86"/>
        <v>Activos por 1 Millón Habitantes</v>
      </c>
      <c r="L332" s="43" t="str">
        <f t="shared" si="86"/>
        <v>Periodo 2020-2021</v>
      </c>
      <c r="M332" s="43" t="str">
        <f t="shared" si="90"/>
        <v>Casos</v>
      </c>
      <c r="N332" s="49" t="str">
        <f t="shared" si="91"/>
        <v>Ministerio de Ciencias, Tecnología, Conocimiento e Innovación</v>
      </c>
      <c r="O33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Pablo</v>
      </c>
      <c r="P332" s="68"/>
      <c r="Q332" s="15" t="str">
        <f t="shared" si="92"/>
        <v>Gráfico Evolución</v>
      </c>
      <c r="R332" s="30"/>
      <c r="S33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https://analytics.zoho.com/open-view/2395394000008132313?ZOHO_CRITERIA=%22Localiza_CL_Poblacion%22.%22Codcom%22%3D10307</v>
      </c>
      <c r="T332" s="17"/>
      <c r="U332" s="31" t="str">
        <f t="shared" si="93"/>
        <v>#1774B9</v>
      </c>
      <c r="V332" s="32" t="str">
        <f>+Enfermedades_Mundiales[[#This Row],[idcoleccion]]&amp;"-"&amp;Enfermedades_Mundiales[[#This Row],[id]]</f>
        <v>360-0322</v>
      </c>
      <c r="W332" s="21">
        <f>+VLOOKUP(Enfermedades_Mundiales[[#This Row],[Filtro URL]],Estructura!$X$4:$Y$366,2,0)</f>
        <v>36310307</v>
      </c>
      <c r="X332" s="21" t="str">
        <f>+VLOOKUP(Enfermedades_Mundiales[[#This Row],[tema]],Estructura!$A$4:$C$18,3,0)</f>
        <v>T-362</v>
      </c>
      <c r="Y332" s="32" t="str">
        <f>+VLOOKUP(Enfermedades_Mundiales[[#This Row],[contenido]],Estructura!$E$4:$G$18,3,0)</f>
        <v>C-361</v>
      </c>
      <c r="Z332" s="32" t="str">
        <f>+VLOOKUP(Enfermedades_Mundiales[[#This Row],[Filtro Integrado]],Estructura!$M$4:$O$367,3,0)</f>
        <v>FI-363</v>
      </c>
      <c r="AA332" s="32" t="str">
        <f>+VLOOKUP(Enfermedades_Mundiales[[#This Row],[Muestra]],Estructura!$Q$4:$S$194,3,0)</f>
        <v>M-364</v>
      </c>
    </row>
    <row r="333" spans="1:27" ht="30.6" x14ac:dyDescent="0.3">
      <c r="A333" s="61" t="s">
        <v>746</v>
      </c>
      <c r="B333" s="43">
        <f t="shared" si="87"/>
        <v>360</v>
      </c>
      <c r="C333" s="44" t="str">
        <f t="shared" si="88"/>
        <v>Enfermedades Mundiales</v>
      </c>
      <c r="D333" s="44" t="str">
        <f t="shared" si="89"/>
        <v>Salud</v>
      </c>
      <c r="E333" s="64">
        <v>10401</v>
      </c>
      <c r="F333" s="44" t="str">
        <f t="shared" si="85"/>
        <v>Fallecidos</v>
      </c>
      <c r="G333" s="46" t="s">
        <v>408</v>
      </c>
      <c r="H333" s="60" t="s">
        <v>17</v>
      </c>
      <c r="I333" s="58" t="s">
        <v>277</v>
      </c>
      <c r="J333" s="43" t="s">
        <v>407</v>
      </c>
      <c r="K333" s="43" t="str">
        <f t="shared" si="86"/>
        <v>Activos por 1 Millón Habitantes</v>
      </c>
      <c r="L333" s="43" t="str">
        <f t="shared" si="86"/>
        <v>Periodo 2020-2021</v>
      </c>
      <c r="M333" s="43" t="str">
        <f t="shared" si="90"/>
        <v>Casos</v>
      </c>
      <c r="N333" s="49" t="str">
        <f t="shared" si="91"/>
        <v>Ministerio de Ciencias, Tecnología, Conocimiento e Innovación</v>
      </c>
      <c r="O33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Chaitén</v>
      </c>
      <c r="P333" s="68"/>
      <c r="Q333" s="15" t="str">
        <f t="shared" si="92"/>
        <v>Gráfico Evolución</v>
      </c>
      <c r="R333" s="30"/>
      <c r="S33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https://analytics.zoho.com/open-view/2395394000008132313?ZOHO_CRITERIA=%22Localiza_CL_Poblacion%22.%22Codcom%22%3D10401</v>
      </c>
      <c r="T333" s="17"/>
      <c r="U333" s="31" t="str">
        <f t="shared" si="93"/>
        <v>#1774B9</v>
      </c>
      <c r="V333" s="32" t="str">
        <f>+Enfermedades_Mundiales[[#This Row],[idcoleccion]]&amp;"-"&amp;Enfermedades_Mundiales[[#This Row],[id]]</f>
        <v>360-0323</v>
      </c>
      <c r="W333" s="21">
        <f>+VLOOKUP(Enfermedades_Mundiales[[#This Row],[Filtro URL]],Estructura!$X$4:$Y$366,2,0)</f>
        <v>36310401</v>
      </c>
      <c r="X333" s="21" t="str">
        <f>+VLOOKUP(Enfermedades_Mundiales[[#This Row],[tema]],Estructura!$A$4:$C$18,3,0)</f>
        <v>T-362</v>
      </c>
      <c r="Y333" s="32" t="str">
        <f>+VLOOKUP(Enfermedades_Mundiales[[#This Row],[contenido]],Estructura!$E$4:$G$18,3,0)</f>
        <v>C-361</v>
      </c>
      <c r="Z333" s="32" t="str">
        <f>+VLOOKUP(Enfermedades_Mundiales[[#This Row],[Filtro Integrado]],Estructura!$M$4:$O$367,3,0)</f>
        <v>FI-363</v>
      </c>
      <c r="AA333" s="32" t="str">
        <f>+VLOOKUP(Enfermedades_Mundiales[[#This Row],[Muestra]],Estructura!$Q$4:$S$194,3,0)</f>
        <v>M-364</v>
      </c>
    </row>
    <row r="334" spans="1:27" ht="30.6" x14ac:dyDescent="0.3">
      <c r="A334" s="61" t="s">
        <v>747</v>
      </c>
      <c r="B334" s="43">
        <f t="shared" si="87"/>
        <v>360</v>
      </c>
      <c r="C334" s="44" t="str">
        <f t="shared" si="88"/>
        <v>Enfermedades Mundiales</v>
      </c>
      <c r="D334" s="44" t="str">
        <f t="shared" si="89"/>
        <v>Salud</v>
      </c>
      <c r="E334" s="64">
        <v>10402</v>
      </c>
      <c r="F334" s="44" t="str">
        <f t="shared" si="85"/>
        <v>Fallecidos</v>
      </c>
      <c r="G334" s="46" t="s">
        <v>408</v>
      </c>
      <c r="H334" s="60" t="s">
        <v>17</v>
      </c>
      <c r="I334" s="58" t="s">
        <v>278</v>
      </c>
      <c r="J334" s="43" t="s">
        <v>407</v>
      </c>
      <c r="K334" s="43" t="str">
        <f t="shared" si="86"/>
        <v>Activos por 1 Millón Habitantes</v>
      </c>
      <c r="L334" s="43" t="str">
        <f t="shared" si="86"/>
        <v>Periodo 2020-2021</v>
      </c>
      <c r="M334" s="43" t="str">
        <f t="shared" si="90"/>
        <v>Casos</v>
      </c>
      <c r="N334" s="49" t="str">
        <f t="shared" si="91"/>
        <v>Ministerio de Ciencias, Tecnología, Conocimiento e Innovación</v>
      </c>
      <c r="O33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Futaleufú</v>
      </c>
      <c r="P334" s="68"/>
      <c r="Q334" s="15" t="str">
        <f t="shared" si="92"/>
        <v>Gráfico Evolución</v>
      </c>
      <c r="R334" s="30"/>
      <c r="S33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https://analytics.zoho.com/open-view/2395394000008132313?ZOHO_CRITERIA=%22Localiza_CL_Poblacion%22.%22Codcom%22%3D10402</v>
      </c>
      <c r="T334" s="17"/>
      <c r="U334" s="31" t="str">
        <f t="shared" si="93"/>
        <v>#1774B9</v>
      </c>
      <c r="V334" s="32" t="str">
        <f>+Enfermedades_Mundiales[[#This Row],[idcoleccion]]&amp;"-"&amp;Enfermedades_Mundiales[[#This Row],[id]]</f>
        <v>360-0324</v>
      </c>
      <c r="W334" s="21">
        <f>+VLOOKUP(Enfermedades_Mundiales[[#This Row],[Filtro URL]],Estructura!$X$4:$Y$366,2,0)</f>
        <v>36310402</v>
      </c>
      <c r="X334" s="21" t="str">
        <f>+VLOOKUP(Enfermedades_Mundiales[[#This Row],[tema]],Estructura!$A$4:$C$18,3,0)</f>
        <v>T-362</v>
      </c>
      <c r="Y334" s="32" t="str">
        <f>+VLOOKUP(Enfermedades_Mundiales[[#This Row],[contenido]],Estructura!$E$4:$G$18,3,0)</f>
        <v>C-361</v>
      </c>
      <c r="Z334" s="32" t="str">
        <f>+VLOOKUP(Enfermedades_Mundiales[[#This Row],[Filtro Integrado]],Estructura!$M$4:$O$367,3,0)</f>
        <v>FI-363</v>
      </c>
      <c r="AA334" s="32" t="str">
        <f>+VLOOKUP(Enfermedades_Mundiales[[#This Row],[Muestra]],Estructura!$Q$4:$S$194,3,0)</f>
        <v>M-364</v>
      </c>
    </row>
    <row r="335" spans="1:27" ht="30.6" x14ac:dyDescent="0.3">
      <c r="A335" s="61" t="s">
        <v>748</v>
      </c>
      <c r="B335" s="43">
        <f t="shared" si="87"/>
        <v>360</v>
      </c>
      <c r="C335" s="44" t="str">
        <f t="shared" si="88"/>
        <v>Enfermedades Mundiales</v>
      </c>
      <c r="D335" s="44" t="str">
        <f t="shared" si="89"/>
        <v>Salud</v>
      </c>
      <c r="E335" s="64">
        <v>10403</v>
      </c>
      <c r="F335" s="44" t="str">
        <f t="shared" si="85"/>
        <v>Fallecidos</v>
      </c>
      <c r="G335" s="46" t="s">
        <v>408</v>
      </c>
      <c r="H335" s="60" t="s">
        <v>17</v>
      </c>
      <c r="I335" s="58" t="s">
        <v>279</v>
      </c>
      <c r="J335" s="43" t="s">
        <v>407</v>
      </c>
      <c r="K335" s="43" t="str">
        <f t="shared" si="86"/>
        <v>Activos por 1 Millón Habitantes</v>
      </c>
      <c r="L335" s="43" t="str">
        <f t="shared" si="86"/>
        <v>Periodo 2020-2021</v>
      </c>
      <c r="M335" s="43" t="str">
        <f t="shared" si="90"/>
        <v>Casos</v>
      </c>
      <c r="N335" s="49" t="str">
        <f t="shared" si="91"/>
        <v>Ministerio de Ciencias, Tecnología, Conocimiento e Innovación</v>
      </c>
      <c r="O33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Hualaihué</v>
      </c>
      <c r="P335" s="68"/>
      <c r="Q335" s="15" t="str">
        <f t="shared" si="92"/>
        <v>Gráfico Evolución</v>
      </c>
      <c r="R335" s="30"/>
      <c r="S33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https://analytics.zoho.com/open-view/2395394000008132313?ZOHO_CRITERIA=%22Localiza_CL_Poblacion%22.%22Codcom%22%3D10403</v>
      </c>
      <c r="T335" s="17"/>
      <c r="U335" s="31" t="str">
        <f t="shared" si="93"/>
        <v>#1774B9</v>
      </c>
      <c r="V335" s="32" t="str">
        <f>+Enfermedades_Mundiales[[#This Row],[idcoleccion]]&amp;"-"&amp;Enfermedades_Mundiales[[#This Row],[id]]</f>
        <v>360-0325</v>
      </c>
      <c r="W335" s="21">
        <f>+VLOOKUP(Enfermedades_Mundiales[[#This Row],[Filtro URL]],Estructura!$X$4:$Y$366,2,0)</f>
        <v>36310403</v>
      </c>
      <c r="X335" s="21" t="str">
        <f>+VLOOKUP(Enfermedades_Mundiales[[#This Row],[tema]],Estructura!$A$4:$C$18,3,0)</f>
        <v>T-362</v>
      </c>
      <c r="Y335" s="32" t="str">
        <f>+VLOOKUP(Enfermedades_Mundiales[[#This Row],[contenido]],Estructura!$E$4:$G$18,3,0)</f>
        <v>C-361</v>
      </c>
      <c r="Z335" s="32" t="str">
        <f>+VLOOKUP(Enfermedades_Mundiales[[#This Row],[Filtro Integrado]],Estructura!$M$4:$O$367,3,0)</f>
        <v>FI-363</v>
      </c>
      <c r="AA335" s="32" t="str">
        <f>+VLOOKUP(Enfermedades_Mundiales[[#This Row],[Muestra]],Estructura!$Q$4:$S$194,3,0)</f>
        <v>M-364</v>
      </c>
    </row>
    <row r="336" spans="1:27" ht="30.6" x14ac:dyDescent="0.3">
      <c r="A336" s="61" t="s">
        <v>749</v>
      </c>
      <c r="B336" s="43">
        <f t="shared" si="87"/>
        <v>360</v>
      </c>
      <c r="C336" s="44" t="str">
        <f t="shared" si="88"/>
        <v>Enfermedades Mundiales</v>
      </c>
      <c r="D336" s="44" t="str">
        <f t="shared" si="89"/>
        <v>Salud</v>
      </c>
      <c r="E336" s="64">
        <v>10404</v>
      </c>
      <c r="F336" s="44" t="str">
        <f t="shared" ref="F336:F399" si="94">+F335</f>
        <v>Fallecidos</v>
      </c>
      <c r="G336" s="46" t="s">
        <v>408</v>
      </c>
      <c r="H336" s="60" t="s">
        <v>17</v>
      </c>
      <c r="I336" s="58" t="s">
        <v>280</v>
      </c>
      <c r="J336" s="43" t="s">
        <v>407</v>
      </c>
      <c r="K336" s="43" t="str">
        <f t="shared" ref="K336:L399" si="95">+K335</f>
        <v>Activos por 1 Millón Habitantes</v>
      </c>
      <c r="L336" s="43" t="str">
        <f t="shared" si="95"/>
        <v>Periodo 2020-2021</v>
      </c>
      <c r="M336" s="43" t="str">
        <f t="shared" si="90"/>
        <v>Casos</v>
      </c>
      <c r="N336" s="49" t="str">
        <f t="shared" si="91"/>
        <v>Ministerio de Ciencias, Tecnología, Conocimiento e Innovación</v>
      </c>
      <c r="O33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Palena</v>
      </c>
      <c r="P336" s="68"/>
      <c r="Q336" s="15" t="str">
        <f t="shared" si="92"/>
        <v>Gráfico Evolución</v>
      </c>
      <c r="R336" s="30"/>
      <c r="S33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https://analytics.zoho.com/open-view/2395394000008132313?ZOHO_CRITERIA=%22Localiza_CL_Poblacion%22.%22Codcom%22%3D10404</v>
      </c>
      <c r="T336" s="17"/>
      <c r="U336" s="31" t="str">
        <f t="shared" si="93"/>
        <v>#1774B9</v>
      </c>
      <c r="V336" s="32" t="str">
        <f>+Enfermedades_Mundiales[[#This Row],[idcoleccion]]&amp;"-"&amp;Enfermedades_Mundiales[[#This Row],[id]]</f>
        <v>360-0326</v>
      </c>
      <c r="W336" s="21">
        <f>+VLOOKUP(Enfermedades_Mundiales[[#This Row],[Filtro URL]],Estructura!$X$4:$Y$366,2,0)</f>
        <v>36310404</v>
      </c>
      <c r="X336" s="21" t="str">
        <f>+VLOOKUP(Enfermedades_Mundiales[[#This Row],[tema]],Estructura!$A$4:$C$18,3,0)</f>
        <v>T-362</v>
      </c>
      <c r="Y336" s="32" t="str">
        <f>+VLOOKUP(Enfermedades_Mundiales[[#This Row],[contenido]],Estructura!$E$4:$G$18,3,0)</f>
        <v>C-361</v>
      </c>
      <c r="Z336" s="32" t="str">
        <f>+VLOOKUP(Enfermedades_Mundiales[[#This Row],[Filtro Integrado]],Estructura!$M$4:$O$367,3,0)</f>
        <v>FI-363</v>
      </c>
      <c r="AA336" s="32" t="str">
        <f>+VLOOKUP(Enfermedades_Mundiales[[#This Row],[Muestra]],Estructura!$Q$4:$S$194,3,0)</f>
        <v>M-364</v>
      </c>
    </row>
    <row r="337" spans="1:27" ht="30.6" x14ac:dyDescent="0.3">
      <c r="A337" s="61" t="s">
        <v>750</v>
      </c>
      <c r="B337" s="43">
        <f t="shared" si="87"/>
        <v>360</v>
      </c>
      <c r="C337" s="44" t="str">
        <f t="shared" si="88"/>
        <v>Enfermedades Mundiales</v>
      </c>
      <c r="D337" s="44" t="str">
        <f t="shared" si="89"/>
        <v>Salud</v>
      </c>
      <c r="E337" s="64">
        <v>11101</v>
      </c>
      <c r="F337" s="44" t="str">
        <f t="shared" si="94"/>
        <v>Fallecidos</v>
      </c>
      <c r="G337" s="46" t="s">
        <v>408</v>
      </c>
      <c r="H337" s="60" t="s">
        <v>17</v>
      </c>
      <c r="I337" s="58" t="s">
        <v>281</v>
      </c>
      <c r="J337" s="43" t="s">
        <v>407</v>
      </c>
      <c r="K337" s="43" t="str">
        <f t="shared" si="95"/>
        <v>Activos por 1 Millón Habitantes</v>
      </c>
      <c r="L337" s="43" t="str">
        <f t="shared" si="95"/>
        <v>Periodo 2020-2021</v>
      </c>
      <c r="M337" s="43" t="str">
        <f t="shared" si="90"/>
        <v>Casos</v>
      </c>
      <c r="N337" s="49" t="str">
        <f t="shared" si="91"/>
        <v>Ministerio de Ciencias, Tecnología, Conocimiento e Innovación</v>
      </c>
      <c r="O33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Coihaique</v>
      </c>
      <c r="P337" s="68"/>
      <c r="Q337" s="15" t="str">
        <f t="shared" si="92"/>
        <v>Gráfico Evolución</v>
      </c>
      <c r="R337" s="30"/>
      <c r="S33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https://analytics.zoho.com/open-view/2395394000008132313?ZOHO_CRITERIA=%22Localiza_CL_Poblacion%22.%22Codcom%22%3D11101</v>
      </c>
      <c r="T337" s="17"/>
      <c r="U337" s="31" t="str">
        <f t="shared" si="93"/>
        <v>#1774B9</v>
      </c>
      <c r="V337" s="32" t="str">
        <f>+Enfermedades_Mundiales[[#This Row],[idcoleccion]]&amp;"-"&amp;Enfermedades_Mundiales[[#This Row],[id]]</f>
        <v>360-0327</v>
      </c>
      <c r="W337" s="21">
        <f>+VLOOKUP(Enfermedades_Mundiales[[#This Row],[Filtro URL]],Estructura!$X$4:$Y$366,2,0)</f>
        <v>36311101</v>
      </c>
      <c r="X337" s="21" t="str">
        <f>+VLOOKUP(Enfermedades_Mundiales[[#This Row],[tema]],Estructura!$A$4:$C$18,3,0)</f>
        <v>T-362</v>
      </c>
      <c r="Y337" s="32" t="str">
        <f>+VLOOKUP(Enfermedades_Mundiales[[#This Row],[contenido]],Estructura!$E$4:$G$18,3,0)</f>
        <v>C-361</v>
      </c>
      <c r="Z337" s="32" t="str">
        <f>+VLOOKUP(Enfermedades_Mundiales[[#This Row],[Filtro Integrado]],Estructura!$M$4:$O$367,3,0)</f>
        <v>FI-363</v>
      </c>
      <c r="AA337" s="32" t="str">
        <f>+VLOOKUP(Enfermedades_Mundiales[[#This Row],[Muestra]],Estructura!$Q$4:$S$194,3,0)</f>
        <v>M-364</v>
      </c>
    </row>
    <row r="338" spans="1:27" ht="30.6" x14ac:dyDescent="0.3">
      <c r="A338" s="61" t="s">
        <v>751</v>
      </c>
      <c r="B338" s="43">
        <f t="shared" ref="B338:B401" si="96">+B337</f>
        <v>360</v>
      </c>
      <c r="C338" s="44" t="str">
        <f t="shared" ref="C338:C401" si="97">+C337</f>
        <v>Enfermedades Mundiales</v>
      </c>
      <c r="D338" s="44" t="str">
        <f t="shared" ref="D338:D401" si="98">+D337</f>
        <v>Salud</v>
      </c>
      <c r="E338" s="64">
        <v>11102</v>
      </c>
      <c r="F338" s="44" t="str">
        <f t="shared" si="94"/>
        <v>Fallecidos</v>
      </c>
      <c r="G338" s="46" t="s">
        <v>408</v>
      </c>
      <c r="H338" s="60" t="s">
        <v>17</v>
      </c>
      <c r="I338" s="58" t="s">
        <v>282</v>
      </c>
      <c r="J338" s="43" t="s">
        <v>407</v>
      </c>
      <c r="K338" s="43" t="str">
        <f t="shared" si="95"/>
        <v>Activos por 1 Millón Habitantes</v>
      </c>
      <c r="L338" s="43" t="str">
        <f t="shared" si="95"/>
        <v>Periodo 2020-2021</v>
      </c>
      <c r="M338" s="43" t="str">
        <f t="shared" ref="M338:M401" si="99">+M337</f>
        <v>Casos</v>
      </c>
      <c r="N338" s="49" t="str">
        <f t="shared" ref="N338:N401" si="100">+N337</f>
        <v>Ministerio de Ciencias, Tecnología, Conocimiento e Innovación</v>
      </c>
      <c r="O33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Lago Verde</v>
      </c>
      <c r="P338" s="68"/>
      <c r="Q338" s="15" t="str">
        <f t="shared" ref="Q338:Q401" si="101">+Q337</f>
        <v>Gráfico Evolución</v>
      </c>
      <c r="R338" s="30"/>
      <c r="S33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https://analytics.zoho.com/open-view/2395394000008132313?ZOHO_CRITERIA=%22Localiza_CL_Poblacion%22.%22Codcom%22%3D11102</v>
      </c>
      <c r="T338" s="17"/>
      <c r="U338" s="31" t="str">
        <f t="shared" ref="U338:U401" si="102">+U337</f>
        <v>#1774B9</v>
      </c>
      <c r="V338" s="32" t="str">
        <f>+Enfermedades_Mundiales[[#This Row],[idcoleccion]]&amp;"-"&amp;Enfermedades_Mundiales[[#This Row],[id]]</f>
        <v>360-0328</v>
      </c>
      <c r="W338" s="21">
        <f>+VLOOKUP(Enfermedades_Mundiales[[#This Row],[Filtro URL]],Estructura!$X$4:$Y$366,2,0)</f>
        <v>36311102</v>
      </c>
      <c r="X338" s="21" t="str">
        <f>+VLOOKUP(Enfermedades_Mundiales[[#This Row],[tema]],Estructura!$A$4:$C$18,3,0)</f>
        <v>T-362</v>
      </c>
      <c r="Y338" s="32" t="str">
        <f>+VLOOKUP(Enfermedades_Mundiales[[#This Row],[contenido]],Estructura!$E$4:$G$18,3,0)</f>
        <v>C-361</v>
      </c>
      <c r="Z338" s="32" t="str">
        <f>+VLOOKUP(Enfermedades_Mundiales[[#This Row],[Filtro Integrado]],Estructura!$M$4:$O$367,3,0)</f>
        <v>FI-363</v>
      </c>
      <c r="AA338" s="32" t="str">
        <f>+VLOOKUP(Enfermedades_Mundiales[[#This Row],[Muestra]],Estructura!$Q$4:$S$194,3,0)</f>
        <v>M-364</v>
      </c>
    </row>
    <row r="339" spans="1:27" ht="30.6" x14ac:dyDescent="0.3">
      <c r="A339" s="61" t="s">
        <v>752</v>
      </c>
      <c r="B339" s="43">
        <f t="shared" si="96"/>
        <v>360</v>
      </c>
      <c r="C339" s="44" t="str">
        <f t="shared" si="97"/>
        <v>Enfermedades Mundiales</v>
      </c>
      <c r="D339" s="44" t="str">
        <f t="shared" si="98"/>
        <v>Salud</v>
      </c>
      <c r="E339" s="64">
        <v>11201</v>
      </c>
      <c r="F339" s="44" t="str">
        <f t="shared" si="94"/>
        <v>Fallecidos</v>
      </c>
      <c r="G339" s="46" t="s">
        <v>408</v>
      </c>
      <c r="H339" s="60" t="s">
        <v>17</v>
      </c>
      <c r="I339" s="58" t="s">
        <v>283</v>
      </c>
      <c r="J339" s="43" t="s">
        <v>407</v>
      </c>
      <c r="K339" s="43" t="str">
        <f t="shared" si="95"/>
        <v>Activos por 1 Millón Habitantes</v>
      </c>
      <c r="L339" s="43" t="str">
        <f t="shared" si="95"/>
        <v>Periodo 2020-2021</v>
      </c>
      <c r="M339" s="43" t="str">
        <f t="shared" si="99"/>
        <v>Casos</v>
      </c>
      <c r="N339" s="49" t="str">
        <f t="shared" si="100"/>
        <v>Ministerio de Ciencias, Tecnología, Conocimiento e Innovación</v>
      </c>
      <c r="O33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Aisén</v>
      </c>
      <c r="P339" s="68"/>
      <c r="Q339" s="15" t="str">
        <f t="shared" si="101"/>
        <v>Gráfico Evolución</v>
      </c>
      <c r="R339" s="30"/>
      <c r="S33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https://analytics.zoho.com/open-view/2395394000008132313?ZOHO_CRITERIA=%22Localiza_CL_Poblacion%22.%22Codcom%22%3D11201</v>
      </c>
      <c r="T339" s="17"/>
      <c r="U339" s="31" t="str">
        <f t="shared" si="102"/>
        <v>#1774B9</v>
      </c>
      <c r="V339" s="32" t="str">
        <f>+Enfermedades_Mundiales[[#This Row],[idcoleccion]]&amp;"-"&amp;Enfermedades_Mundiales[[#This Row],[id]]</f>
        <v>360-0329</v>
      </c>
      <c r="W339" s="21">
        <f>+VLOOKUP(Enfermedades_Mundiales[[#This Row],[Filtro URL]],Estructura!$X$4:$Y$366,2,0)</f>
        <v>36311201</v>
      </c>
      <c r="X339" s="21" t="str">
        <f>+VLOOKUP(Enfermedades_Mundiales[[#This Row],[tema]],Estructura!$A$4:$C$18,3,0)</f>
        <v>T-362</v>
      </c>
      <c r="Y339" s="32" t="str">
        <f>+VLOOKUP(Enfermedades_Mundiales[[#This Row],[contenido]],Estructura!$E$4:$G$18,3,0)</f>
        <v>C-361</v>
      </c>
      <c r="Z339" s="32" t="str">
        <f>+VLOOKUP(Enfermedades_Mundiales[[#This Row],[Filtro Integrado]],Estructura!$M$4:$O$367,3,0)</f>
        <v>FI-363</v>
      </c>
      <c r="AA339" s="32" t="str">
        <f>+VLOOKUP(Enfermedades_Mundiales[[#This Row],[Muestra]],Estructura!$Q$4:$S$194,3,0)</f>
        <v>M-364</v>
      </c>
    </row>
    <row r="340" spans="1:27" ht="30.6" x14ac:dyDescent="0.3">
      <c r="A340" s="61" t="s">
        <v>753</v>
      </c>
      <c r="B340" s="43">
        <f t="shared" si="96"/>
        <v>360</v>
      </c>
      <c r="C340" s="44" t="str">
        <f t="shared" si="97"/>
        <v>Enfermedades Mundiales</v>
      </c>
      <c r="D340" s="44" t="str">
        <f t="shared" si="98"/>
        <v>Salud</v>
      </c>
      <c r="E340" s="64">
        <v>11202</v>
      </c>
      <c r="F340" s="44" t="str">
        <f t="shared" si="94"/>
        <v>Fallecidos</v>
      </c>
      <c r="G340" s="46" t="s">
        <v>408</v>
      </c>
      <c r="H340" s="60" t="s">
        <v>17</v>
      </c>
      <c r="I340" s="58" t="s">
        <v>284</v>
      </c>
      <c r="J340" s="43" t="s">
        <v>407</v>
      </c>
      <c r="K340" s="43" t="str">
        <f t="shared" si="95"/>
        <v>Activos por 1 Millón Habitantes</v>
      </c>
      <c r="L340" s="43" t="str">
        <f t="shared" si="95"/>
        <v>Periodo 2020-2021</v>
      </c>
      <c r="M340" s="43" t="str">
        <f t="shared" si="99"/>
        <v>Casos</v>
      </c>
      <c r="N340" s="49" t="str">
        <f t="shared" si="100"/>
        <v>Ministerio de Ciencias, Tecnología, Conocimiento e Innovación</v>
      </c>
      <c r="O34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Cisnes</v>
      </c>
      <c r="P340" s="68"/>
      <c r="Q340" s="15" t="str">
        <f t="shared" si="101"/>
        <v>Gráfico Evolución</v>
      </c>
      <c r="R340" s="30"/>
      <c r="S34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https://analytics.zoho.com/open-view/2395394000008132313?ZOHO_CRITERIA=%22Localiza_CL_Poblacion%22.%22Codcom%22%3D11202</v>
      </c>
      <c r="T340" s="17"/>
      <c r="U340" s="31" t="str">
        <f t="shared" si="102"/>
        <v>#1774B9</v>
      </c>
      <c r="V340" s="32" t="str">
        <f>+Enfermedades_Mundiales[[#This Row],[idcoleccion]]&amp;"-"&amp;Enfermedades_Mundiales[[#This Row],[id]]</f>
        <v>360-0330</v>
      </c>
      <c r="W340" s="21">
        <f>+VLOOKUP(Enfermedades_Mundiales[[#This Row],[Filtro URL]],Estructura!$X$4:$Y$366,2,0)</f>
        <v>36311202</v>
      </c>
      <c r="X340" s="21" t="str">
        <f>+VLOOKUP(Enfermedades_Mundiales[[#This Row],[tema]],Estructura!$A$4:$C$18,3,0)</f>
        <v>T-362</v>
      </c>
      <c r="Y340" s="32" t="str">
        <f>+VLOOKUP(Enfermedades_Mundiales[[#This Row],[contenido]],Estructura!$E$4:$G$18,3,0)</f>
        <v>C-361</v>
      </c>
      <c r="Z340" s="32" t="str">
        <f>+VLOOKUP(Enfermedades_Mundiales[[#This Row],[Filtro Integrado]],Estructura!$M$4:$O$367,3,0)</f>
        <v>FI-363</v>
      </c>
      <c r="AA340" s="32" t="str">
        <f>+VLOOKUP(Enfermedades_Mundiales[[#This Row],[Muestra]],Estructura!$Q$4:$S$194,3,0)</f>
        <v>M-364</v>
      </c>
    </row>
    <row r="341" spans="1:27" ht="30.6" x14ac:dyDescent="0.3">
      <c r="A341" s="61" t="s">
        <v>754</v>
      </c>
      <c r="B341" s="43">
        <f t="shared" si="96"/>
        <v>360</v>
      </c>
      <c r="C341" s="44" t="str">
        <f t="shared" si="97"/>
        <v>Enfermedades Mundiales</v>
      </c>
      <c r="D341" s="44" t="str">
        <f t="shared" si="98"/>
        <v>Salud</v>
      </c>
      <c r="E341" s="64">
        <v>11203</v>
      </c>
      <c r="F341" s="44" t="str">
        <f t="shared" si="94"/>
        <v>Fallecidos</v>
      </c>
      <c r="G341" s="46" t="s">
        <v>408</v>
      </c>
      <c r="H341" s="60" t="s">
        <v>17</v>
      </c>
      <c r="I341" s="58" t="s">
        <v>285</v>
      </c>
      <c r="J341" s="43" t="s">
        <v>407</v>
      </c>
      <c r="K341" s="43" t="str">
        <f t="shared" si="95"/>
        <v>Activos por 1 Millón Habitantes</v>
      </c>
      <c r="L341" s="43" t="str">
        <f t="shared" si="95"/>
        <v>Periodo 2020-2021</v>
      </c>
      <c r="M341" s="43" t="str">
        <f t="shared" si="99"/>
        <v>Casos</v>
      </c>
      <c r="N341" s="49" t="str">
        <f t="shared" si="100"/>
        <v>Ministerio de Ciencias, Tecnología, Conocimiento e Innovación</v>
      </c>
      <c r="O34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Guaitecas</v>
      </c>
      <c r="P341" s="68"/>
      <c r="Q341" s="15" t="str">
        <f t="shared" si="101"/>
        <v>Gráfico Evolución</v>
      </c>
      <c r="R341" s="30"/>
      <c r="S34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https://analytics.zoho.com/open-view/2395394000008132313?ZOHO_CRITERIA=%22Localiza_CL_Poblacion%22.%22Codcom%22%3D11203</v>
      </c>
      <c r="T341" s="17"/>
      <c r="U341" s="31" t="str">
        <f t="shared" si="102"/>
        <v>#1774B9</v>
      </c>
      <c r="V341" s="32" t="str">
        <f>+Enfermedades_Mundiales[[#This Row],[idcoleccion]]&amp;"-"&amp;Enfermedades_Mundiales[[#This Row],[id]]</f>
        <v>360-0331</v>
      </c>
      <c r="W341" s="21">
        <f>+VLOOKUP(Enfermedades_Mundiales[[#This Row],[Filtro URL]],Estructura!$X$4:$Y$366,2,0)</f>
        <v>36311203</v>
      </c>
      <c r="X341" s="21" t="str">
        <f>+VLOOKUP(Enfermedades_Mundiales[[#This Row],[tema]],Estructura!$A$4:$C$18,3,0)</f>
        <v>T-362</v>
      </c>
      <c r="Y341" s="32" t="str">
        <f>+VLOOKUP(Enfermedades_Mundiales[[#This Row],[contenido]],Estructura!$E$4:$G$18,3,0)</f>
        <v>C-361</v>
      </c>
      <c r="Z341" s="32" t="str">
        <f>+VLOOKUP(Enfermedades_Mundiales[[#This Row],[Filtro Integrado]],Estructura!$M$4:$O$367,3,0)</f>
        <v>FI-363</v>
      </c>
      <c r="AA341" s="32" t="str">
        <f>+VLOOKUP(Enfermedades_Mundiales[[#This Row],[Muestra]],Estructura!$Q$4:$S$194,3,0)</f>
        <v>M-364</v>
      </c>
    </row>
    <row r="342" spans="1:27" ht="30.6" x14ac:dyDescent="0.3">
      <c r="A342" s="61" t="s">
        <v>755</v>
      </c>
      <c r="B342" s="43">
        <f t="shared" si="96"/>
        <v>360</v>
      </c>
      <c r="C342" s="44" t="str">
        <f t="shared" si="97"/>
        <v>Enfermedades Mundiales</v>
      </c>
      <c r="D342" s="44" t="str">
        <f t="shared" si="98"/>
        <v>Salud</v>
      </c>
      <c r="E342" s="64">
        <v>11301</v>
      </c>
      <c r="F342" s="44" t="str">
        <f t="shared" si="94"/>
        <v>Fallecidos</v>
      </c>
      <c r="G342" s="46" t="s">
        <v>408</v>
      </c>
      <c r="H342" s="60" t="s">
        <v>17</v>
      </c>
      <c r="I342" s="58" t="s">
        <v>286</v>
      </c>
      <c r="J342" s="43" t="s">
        <v>407</v>
      </c>
      <c r="K342" s="43" t="str">
        <f t="shared" si="95"/>
        <v>Activos por 1 Millón Habitantes</v>
      </c>
      <c r="L342" s="43" t="str">
        <f t="shared" si="95"/>
        <v>Periodo 2020-2021</v>
      </c>
      <c r="M342" s="43" t="str">
        <f t="shared" si="99"/>
        <v>Casos</v>
      </c>
      <c r="N342" s="49" t="str">
        <f t="shared" si="100"/>
        <v>Ministerio de Ciencias, Tecnología, Conocimiento e Innovación</v>
      </c>
      <c r="O34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Cochrane</v>
      </c>
      <c r="P342" s="68"/>
      <c r="Q342" s="15" t="str">
        <f t="shared" si="101"/>
        <v>Gráfico Evolución</v>
      </c>
      <c r="R342" s="30"/>
      <c r="S34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https://analytics.zoho.com/open-view/2395394000008132313?ZOHO_CRITERIA=%22Localiza_CL_Poblacion%22.%22Codcom%22%3D11301</v>
      </c>
      <c r="T342" s="17"/>
      <c r="U342" s="31" t="str">
        <f t="shared" si="102"/>
        <v>#1774B9</v>
      </c>
      <c r="V342" s="32" t="str">
        <f>+Enfermedades_Mundiales[[#This Row],[idcoleccion]]&amp;"-"&amp;Enfermedades_Mundiales[[#This Row],[id]]</f>
        <v>360-0332</v>
      </c>
      <c r="W342" s="21">
        <f>+VLOOKUP(Enfermedades_Mundiales[[#This Row],[Filtro URL]],Estructura!$X$4:$Y$366,2,0)</f>
        <v>36311301</v>
      </c>
      <c r="X342" s="21" t="str">
        <f>+VLOOKUP(Enfermedades_Mundiales[[#This Row],[tema]],Estructura!$A$4:$C$18,3,0)</f>
        <v>T-362</v>
      </c>
      <c r="Y342" s="32" t="str">
        <f>+VLOOKUP(Enfermedades_Mundiales[[#This Row],[contenido]],Estructura!$E$4:$G$18,3,0)</f>
        <v>C-361</v>
      </c>
      <c r="Z342" s="32" t="str">
        <f>+VLOOKUP(Enfermedades_Mundiales[[#This Row],[Filtro Integrado]],Estructura!$M$4:$O$367,3,0)</f>
        <v>FI-363</v>
      </c>
      <c r="AA342" s="32" t="str">
        <f>+VLOOKUP(Enfermedades_Mundiales[[#This Row],[Muestra]],Estructura!$Q$4:$S$194,3,0)</f>
        <v>M-364</v>
      </c>
    </row>
    <row r="343" spans="1:27" ht="30.6" x14ac:dyDescent="0.3">
      <c r="A343" s="61" t="s">
        <v>756</v>
      </c>
      <c r="B343" s="43">
        <f t="shared" si="96"/>
        <v>360</v>
      </c>
      <c r="C343" s="44" t="str">
        <f t="shared" si="97"/>
        <v>Enfermedades Mundiales</v>
      </c>
      <c r="D343" s="44" t="str">
        <f t="shared" si="98"/>
        <v>Salud</v>
      </c>
      <c r="E343" s="64">
        <v>11302</v>
      </c>
      <c r="F343" s="44" t="str">
        <f t="shared" si="94"/>
        <v>Fallecidos</v>
      </c>
      <c r="G343" s="46" t="s">
        <v>408</v>
      </c>
      <c r="H343" s="60" t="s">
        <v>17</v>
      </c>
      <c r="I343" s="58" t="s">
        <v>22</v>
      </c>
      <c r="J343" s="43" t="s">
        <v>407</v>
      </c>
      <c r="K343" s="43" t="str">
        <f t="shared" si="95"/>
        <v>Activos por 1 Millón Habitantes</v>
      </c>
      <c r="L343" s="43" t="str">
        <f t="shared" si="95"/>
        <v>Periodo 2020-2021</v>
      </c>
      <c r="M343" s="43" t="str">
        <f t="shared" si="99"/>
        <v>Casos</v>
      </c>
      <c r="N343" s="49" t="str">
        <f t="shared" si="100"/>
        <v>Ministerio de Ciencias, Tecnología, Conocimiento e Innovación</v>
      </c>
      <c r="O34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O'Higgins</v>
      </c>
      <c r="P343" s="68"/>
      <c r="Q343" s="15" t="str">
        <f t="shared" si="101"/>
        <v>Gráfico Evolución</v>
      </c>
      <c r="R343" s="30"/>
      <c r="S34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https://analytics.zoho.com/open-view/2395394000008132313?ZOHO_CRITERIA=%22Localiza_CL_Poblacion%22.%22Codcom%22%3D11302</v>
      </c>
      <c r="T343" s="17"/>
      <c r="U343" s="31" t="str">
        <f t="shared" si="102"/>
        <v>#1774B9</v>
      </c>
      <c r="V343" s="32" t="str">
        <f>+Enfermedades_Mundiales[[#This Row],[idcoleccion]]&amp;"-"&amp;Enfermedades_Mundiales[[#This Row],[id]]</f>
        <v>360-0333</v>
      </c>
      <c r="W343" s="21">
        <f>+VLOOKUP(Enfermedades_Mundiales[[#This Row],[Filtro URL]],Estructura!$X$4:$Y$366,2,0)</f>
        <v>36311302</v>
      </c>
      <c r="X343" s="21" t="str">
        <f>+VLOOKUP(Enfermedades_Mundiales[[#This Row],[tema]],Estructura!$A$4:$C$18,3,0)</f>
        <v>T-362</v>
      </c>
      <c r="Y343" s="32" t="str">
        <f>+VLOOKUP(Enfermedades_Mundiales[[#This Row],[contenido]],Estructura!$E$4:$G$18,3,0)</f>
        <v>C-361</v>
      </c>
      <c r="Z343" s="32" t="str">
        <f>+VLOOKUP(Enfermedades_Mundiales[[#This Row],[Filtro Integrado]],Estructura!$M$4:$O$367,3,0)</f>
        <v>FI-363</v>
      </c>
      <c r="AA343" s="32" t="str">
        <f>+VLOOKUP(Enfermedades_Mundiales[[#This Row],[Muestra]],Estructura!$Q$4:$S$194,3,0)</f>
        <v>M-364</v>
      </c>
    </row>
    <row r="344" spans="1:27" ht="30.6" x14ac:dyDescent="0.3">
      <c r="A344" s="61" t="s">
        <v>757</v>
      </c>
      <c r="B344" s="43">
        <f t="shared" si="96"/>
        <v>360</v>
      </c>
      <c r="C344" s="44" t="str">
        <f t="shared" si="97"/>
        <v>Enfermedades Mundiales</v>
      </c>
      <c r="D344" s="44" t="str">
        <f t="shared" si="98"/>
        <v>Salud</v>
      </c>
      <c r="E344" s="64">
        <v>11303</v>
      </c>
      <c r="F344" s="44" t="str">
        <f t="shared" si="94"/>
        <v>Fallecidos</v>
      </c>
      <c r="G344" s="46" t="s">
        <v>408</v>
      </c>
      <c r="H344" s="60" t="s">
        <v>17</v>
      </c>
      <c r="I344" s="58" t="s">
        <v>287</v>
      </c>
      <c r="J344" s="43" t="s">
        <v>407</v>
      </c>
      <c r="K344" s="43" t="str">
        <f t="shared" si="95"/>
        <v>Activos por 1 Millón Habitantes</v>
      </c>
      <c r="L344" s="43" t="str">
        <f t="shared" si="95"/>
        <v>Periodo 2020-2021</v>
      </c>
      <c r="M344" s="43" t="str">
        <f t="shared" si="99"/>
        <v>Casos</v>
      </c>
      <c r="N344" s="49" t="str">
        <f t="shared" si="100"/>
        <v>Ministerio de Ciencias, Tecnología, Conocimiento e Innovación</v>
      </c>
      <c r="O34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Tortel</v>
      </c>
      <c r="P344" s="68"/>
      <c r="Q344" s="15" t="str">
        <f t="shared" si="101"/>
        <v>Gráfico Evolución</v>
      </c>
      <c r="R344" s="30"/>
      <c r="S34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https://analytics.zoho.com/open-view/2395394000008132313?ZOHO_CRITERIA=%22Localiza_CL_Poblacion%22.%22Codcom%22%3D11303</v>
      </c>
      <c r="T344" s="17"/>
      <c r="U344" s="31" t="str">
        <f t="shared" si="102"/>
        <v>#1774B9</v>
      </c>
      <c r="V344" s="32" t="str">
        <f>+Enfermedades_Mundiales[[#This Row],[idcoleccion]]&amp;"-"&amp;Enfermedades_Mundiales[[#This Row],[id]]</f>
        <v>360-0334</v>
      </c>
      <c r="W344" s="21">
        <f>+VLOOKUP(Enfermedades_Mundiales[[#This Row],[Filtro URL]],Estructura!$X$4:$Y$366,2,0)</f>
        <v>36311303</v>
      </c>
      <c r="X344" s="21" t="str">
        <f>+VLOOKUP(Enfermedades_Mundiales[[#This Row],[tema]],Estructura!$A$4:$C$18,3,0)</f>
        <v>T-362</v>
      </c>
      <c r="Y344" s="32" t="str">
        <f>+VLOOKUP(Enfermedades_Mundiales[[#This Row],[contenido]],Estructura!$E$4:$G$18,3,0)</f>
        <v>C-361</v>
      </c>
      <c r="Z344" s="32" t="str">
        <f>+VLOOKUP(Enfermedades_Mundiales[[#This Row],[Filtro Integrado]],Estructura!$M$4:$O$367,3,0)</f>
        <v>FI-363</v>
      </c>
      <c r="AA344" s="32" t="str">
        <f>+VLOOKUP(Enfermedades_Mundiales[[#This Row],[Muestra]],Estructura!$Q$4:$S$194,3,0)</f>
        <v>M-364</v>
      </c>
    </row>
    <row r="345" spans="1:27" ht="30.6" x14ac:dyDescent="0.3">
      <c r="A345" s="61" t="s">
        <v>758</v>
      </c>
      <c r="B345" s="43">
        <f t="shared" si="96"/>
        <v>360</v>
      </c>
      <c r="C345" s="44" t="str">
        <f t="shared" si="97"/>
        <v>Enfermedades Mundiales</v>
      </c>
      <c r="D345" s="44" t="str">
        <f t="shared" si="98"/>
        <v>Salud</v>
      </c>
      <c r="E345" s="64">
        <v>11401</v>
      </c>
      <c r="F345" s="44" t="str">
        <f t="shared" si="94"/>
        <v>Fallecidos</v>
      </c>
      <c r="G345" s="46" t="s">
        <v>408</v>
      </c>
      <c r="H345" s="60" t="s">
        <v>17</v>
      </c>
      <c r="I345" s="58" t="s">
        <v>288</v>
      </c>
      <c r="J345" s="43" t="s">
        <v>407</v>
      </c>
      <c r="K345" s="43" t="str">
        <f t="shared" si="95"/>
        <v>Activos por 1 Millón Habitantes</v>
      </c>
      <c r="L345" s="43" t="str">
        <f t="shared" si="95"/>
        <v>Periodo 2020-2021</v>
      </c>
      <c r="M345" s="43" t="str">
        <f t="shared" si="99"/>
        <v>Casos</v>
      </c>
      <c r="N345" s="49" t="str">
        <f t="shared" si="100"/>
        <v>Ministerio de Ciencias, Tecnología, Conocimiento e Innovación</v>
      </c>
      <c r="O34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Chile Chico</v>
      </c>
      <c r="P345" s="68"/>
      <c r="Q345" s="15" t="str">
        <f t="shared" si="101"/>
        <v>Gráfico Evolución</v>
      </c>
      <c r="R345" s="30"/>
      <c r="S34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https://analytics.zoho.com/open-view/2395394000008132313?ZOHO_CRITERIA=%22Localiza_CL_Poblacion%22.%22Codcom%22%3D11401</v>
      </c>
      <c r="T345" s="17"/>
      <c r="U345" s="31" t="str">
        <f t="shared" si="102"/>
        <v>#1774B9</v>
      </c>
      <c r="V345" s="32" t="str">
        <f>+Enfermedades_Mundiales[[#This Row],[idcoleccion]]&amp;"-"&amp;Enfermedades_Mundiales[[#This Row],[id]]</f>
        <v>360-0335</v>
      </c>
      <c r="W345" s="21">
        <f>+VLOOKUP(Enfermedades_Mundiales[[#This Row],[Filtro URL]],Estructura!$X$4:$Y$366,2,0)</f>
        <v>36311401</v>
      </c>
      <c r="X345" s="21" t="str">
        <f>+VLOOKUP(Enfermedades_Mundiales[[#This Row],[tema]],Estructura!$A$4:$C$18,3,0)</f>
        <v>T-362</v>
      </c>
      <c r="Y345" s="32" t="str">
        <f>+VLOOKUP(Enfermedades_Mundiales[[#This Row],[contenido]],Estructura!$E$4:$G$18,3,0)</f>
        <v>C-361</v>
      </c>
      <c r="Z345" s="32" t="str">
        <f>+VLOOKUP(Enfermedades_Mundiales[[#This Row],[Filtro Integrado]],Estructura!$M$4:$O$367,3,0)</f>
        <v>FI-363</v>
      </c>
      <c r="AA345" s="32" t="str">
        <f>+VLOOKUP(Enfermedades_Mundiales[[#This Row],[Muestra]],Estructura!$Q$4:$S$194,3,0)</f>
        <v>M-364</v>
      </c>
    </row>
    <row r="346" spans="1:27" ht="30.6" x14ac:dyDescent="0.3">
      <c r="A346" s="61" t="s">
        <v>759</v>
      </c>
      <c r="B346" s="43">
        <f t="shared" si="96"/>
        <v>360</v>
      </c>
      <c r="C346" s="44" t="str">
        <f t="shared" si="97"/>
        <v>Enfermedades Mundiales</v>
      </c>
      <c r="D346" s="44" t="str">
        <f t="shared" si="98"/>
        <v>Salud</v>
      </c>
      <c r="E346" s="64">
        <v>11402</v>
      </c>
      <c r="F346" s="44" t="str">
        <f t="shared" si="94"/>
        <v>Fallecidos</v>
      </c>
      <c r="G346" s="46" t="s">
        <v>408</v>
      </c>
      <c r="H346" s="60" t="s">
        <v>17</v>
      </c>
      <c r="I346" s="58" t="s">
        <v>289</v>
      </c>
      <c r="J346" s="43" t="s">
        <v>407</v>
      </c>
      <c r="K346" s="43" t="str">
        <f t="shared" si="95"/>
        <v>Activos por 1 Millón Habitantes</v>
      </c>
      <c r="L346" s="43" t="str">
        <f t="shared" si="95"/>
        <v>Periodo 2020-2021</v>
      </c>
      <c r="M346" s="43" t="str">
        <f t="shared" si="99"/>
        <v>Casos</v>
      </c>
      <c r="N346" s="49" t="str">
        <f t="shared" si="100"/>
        <v>Ministerio de Ciencias, Tecnología, Conocimiento e Innovación</v>
      </c>
      <c r="O34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Ibáñez</v>
      </c>
      <c r="P346" s="68"/>
      <c r="Q346" s="15" t="str">
        <f t="shared" si="101"/>
        <v>Gráfico Evolución</v>
      </c>
      <c r="R346" s="30"/>
      <c r="S34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https://analytics.zoho.com/open-view/2395394000008132313?ZOHO_CRITERIA=%22Localiza_CL_Poblacion%22.%22Codcom%22%3D11402</v>
      </c>
      <c r="T346" s="17"/>
      <c r="U346" s="31" t="str">
        <f t="shared" si="102"/>
        <v>#1774B9</v>
      </c>
      <c r="V346" s="32" t="str">
        <f>+Enfermedades_Mundiales[[#This Row],[idcoleccion]]&amp;"-"&amp;Enfermedades_Mundiales[[#This Row],[id]]</f>
        <v>360-0336</v>
      </c>
      <c r="W346" s="21">
        <f>+VLOOKUP(Enfermedades_Mundiales[[#This Row],[Filtro URL]],Estructura!$X$4:$Y$366,2,0)</f>
        <v>36311402</v>
      </c>
      <c r="X346" s="21" t="str">
        <f>+VLOOKUP(Enfermedades_Mundiales[[#This Row],[tema]],Estructura!$A$4:$C$18,3,0)</f>
        <v>T-362</v>
      </c>
      <c r="Y346" s="32" t="str">
        <f>+VLOOKUP(Enfermedades_Mundiales[[#This Row],[contenido]],Estructura!$E$4:$G$18,3,0)</f>
        <v>C-361</v>
      </c>
      <c r="Z346" s="32" t="str">
        <f>+VLOOKUP(Enfermedades_Mundiales[[#This Row],[Filtro Integrado]],Estructura!$M$4:$O$367,3,0)</f>
        <v>FI-363</v>
      </c>
      <c r="AA346" s="32" t="str">
        <f>+VLOOKUP(Enfermedades_Mundiales[[#This Row],[Muestra]],Estructura!$Q$4:$S$194,3,0)</f>
        <v>M-364</v>
      </c>
    </row>
    <row r="347" spans="1:27" ht="30.6" x14ac:dyDescent="0.3">
      <c r="A347" s="61" t="s">
        <v>760</v>
      </c>
      <c r="B347" s="43">
        <f t="shared" si="96"/>
        <v>360</v>
      </c>
      <c r="C347" s="44" t="str">
        <f t="shared" si="97"/>
        <v>Enfermedades Mundiales</v>
      </c>
      <c r="D347" s="44" t="str">
        <f t="shared" si="98"/>
        <v>Salud</v>
      </c>
      <c r="E347" s="64">
        <v>12101</v>
      </c>
      <c r="F347" s="44" t="str">
        <f t="shared" si="94"/>
        <v>Fallecidos</v>
      </c>
      <c r="G347" s="46" t="s">
        <v>408</v>
      </c>
      <c r="H347" s="60" t="s">
        <v>17</v>
      </c>
      <c r="I347" s="58" t="s">
        <v>290</v>
      </c>
      <c r="J347" s="43" t="s">
        <v>407</v>
      </c>
      <c r="K347" s="43" t="str">
        <f t="shared" si="95"/>
        <v>Activos por 1 Millón Habitantes</v>
      </c>
      <c r="L347" s="43" t="str">
        <f t="shared" si="95"/>
        <v>Periodo 2020-2021</v>
      </c>
      <c r="M347" s="43" t="str">
        <f t="shared" si="99"/>
        <v>Casos</v>
      </c>
      <c r="N347" s="49" t="str">
        <f t="shared" si="100"/>
        <v>Ministerio de Ciencias, Tecnología, Conocimiento e Innovación</v>
      </c>
      <c r="O34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Punta Arenas</v>
      </c>
      <c r="P347" s="68"/>
      <c r="Q347" s="15" t="str">
        <f t="shared" si="101"/>
        <v>Gráfico Evolución</v>
      </c>
      <c r="R347" s="30"/>
      <c r="S34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https://analytics.zoho.com/open-view/2395394000008132313?ZOHO_CRITERIA=%22Localiza_CL_Poblacion%22.%22Codcom%22%3D12101</v>
      </c>
      <c r="T347" s="17"/>
      <c r="U347" s="31" t="str">
        <f t="shared" si="102"/>
        <v>#1774B9</v>
      </c>
      <c r="V347" s="32" t="str">
        <f>+Enfermedades_Mundiales[[#This Row],[idcoleccion]]&amp;"-"&amp;Enfermedades_Mundiales[[#This Row],[id]]</f>
        <v>360-0337</v>
      </c>
      <c r="W347" s="21">
        <f>+VLOOKUP(Enfermedades_Mundiales[[#This Row],[Filtro URL]],Estructura!$X$4:$Y$366,2,0)</f>
        <v>36312101</v>
      </c>
      <c r="X347" s="21" t="str">
        <f>+VLOOKUP(Enfermedades_Mundiales[[#This Row],[tema]],Estructura!$A$4:$C$18,3,0)</f>
        <v>T-362</v>
      </c>
      <c r="Y347" s="32" t="str">
        <f>+VLOOKUP(Enfermedades_Mundiales[[#This Row],[contenido]],Estructura!$E$4:$G$18,3,0)</f>
        <v>C-361</v>
      </c>
      <c r="Z347" s="32" t="str">
        <f>+VLOOKUP(Enfermedades_Mundiales[[#This Row],[Filtro Integrado]],Estructura!$M$4:$O$367,3,0)</f>
        <v>FI-363</v>
      </c>
      <c r="AA347" s="32" t="str">
        <f>+VLOOKUP(Enfermedades_Mundiales[[#This Row],[Muestra]],Estructura!$Q$4:$S$194,3,0)</f>
        <v>M-364</v>
      </c>
    </row>
    <row r="348" spans="1:27" ht="30.6" x14ac:dyDescent="0.3">
      <c r="A348" s="61" t="s">
        <v>761</v>
      </c>
      <c r="B348" s="43">
        <f t="shared" si="96"/>
        <v>360</v>
      </c>
      <c r="C348" s="44" t="str">
        <f t="shared" si="97"/>
        <v>Enfermedades Mundiales</v>
      </c>
      <c r="D348" s="44" t="str">
        <f t="shared" si="98"/>
        <v>Salud</v>
      </c>
      <c r="E348" s="64">
        <v>12102</v>
      </c>
      <c r="F348" s="44" t="str">
        <f t="shared" si="94"/>
        <v>Fallecidos</v>
      </c>
      <c r="G348" s="46" t="s">
        <v>408</v>
      </c>
      <c r="H348" s="60" t="s">
        <v>17</v>
      </c>
      <c r="I348" s="58" t="s">
        <v>291</v>
      </c>
      <c r="J348" s="43" t="s">
        <v>407</v>
      </c>
      <c r="K348" s="43" t="str">
        <f t="shared" si="95"/>
        <v>Activos por 1 Millón Habitantes</v>
      </c>
      <c r="L348" s="43" t="str">
        <f t="shared" si="95"/>
        <v>Periodo 2020-2021</v>
      </c>
      <c r="M348" s="43" t="str">
        <f t="shared" si="99"/>
        <v>Casos</v>
      </c>
      <c r="N348" s="49" t="str">
        <f t="shared" si="100"/>
        <v>Ministerio de Ciencias, Tecnología, Conocimiento e Innovación</v>
      </c>
      <c r="O34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Laguna Blanca</v>
      </c>
      <c r="P348" s="68"/>
      <c r="Q348" s="15" t="str">
        <f t="shared" si="101"/>
        <v>Gráfico Evolución</v>
      </c>
      <c r="R348" s="30"/>
      <c r="S34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https://analytics.zoho.com/open-view/2395394000008132313?ZOHO_CRITERIA=%22Localiza_CL_Poblacion%22.%22Codcom%22%3D12102</v>
      </c>
      <c r="T348" s="17"/>
      <c r="U348" s="31" t="str">
        <f t="shared" si="102"/>
        <v>#1774B9</v>
      </c>
      <c r="V348" s="32" t="str">
        <f>+Enfermedades_Mundiales[[#This Row],[idcoleccion]]&amp;"-"&amp;Enfermedades_Mundiales[[#This Row],[id]]</f>
        <v>360-0338</v>
      </c>
      <c r="W348" s="21">
        <f>+VLOOKUP(Enfermedades_Mundiales[[#This Row],[Filtro URL]],Estructura!$X$4:$Y$366,2,0)</f>
        <v>36312102</v>
      </c>
      <c r="X348" s="21" t="str">
        <f>+VLOOKUP(Enfermedades_Mundiales[[#This Row],[tema]],Estructura!$A$4:$C$18,3,0)</f>
        <v>T-362</v>
      </c>
      <c r="Y348" s="32" t="str">
        <f>+VLOOKUP(Enfermedades_Mundiales[[#This Row],[contenido]],Estructura!$E$4:$G$18,3,0)</f>
        <v>C-361</v>
      </c>
      <c r="Z348" s="32" t="str">
        <f>+VLOOKUP(Enfermedades_Mundiales[[#This Row],[Filtro Integrado]],Estructura!$M$4:$O$367,3,0)</f>
        <v>FI-363</v>
      </c>
      <c r="AA348" s="32" t="str">
        <f>+VLOOKUP(Enfermedades_Mundiales[[#This Row],[Muestra]],Estructura!$Q$4:$S$194,3,0)</f>
        <v>M-364</v>
      </c>
    </row>
    <row r="349" spans="1:27" ht="30.6" x14ac:dyDescent="0.3">
      <c r="A349" s="61" t="s">
        <v>762</v>
      </c>
      <c r="B349" s="43">
        <f t="shared" si="96"/>
        <v>360</v>
      </c>
      <c r="C349" s="44" t="str">
        <f t="shared" si="97"/>
        <v>Enfermedades Mundiales</v>
      </c>
      <c r="D349" s="44" t="str">
        <f t="shared" si="98"/>
        <v>Salud</v>
      </c>
      <c r="E349" s="64">
        <v>12103</v>
      </c>
      <c r="F349" s="44" t="str">
        <f t="shared" si="94"/>
        <v>Fallecidos</v>
      </c>
      <c r="G349" s="46" t="s">
        <v>408</v>
      </c>
      <c r="H349" s="60" t="s">
        <v>17</v>
      </c>
      <c r="I349" s="58" t="s">
        <v>292</v>
      </c>
      <c r="J349" s="43" t="s">
        <v>407</v>
      </c>
      <c r="K349" s="43" t="str">
        <f t="shared" si="95"/>
        <v>Activos por 1 Millón Habitantes</v>
      </c>
      <c r="L349" s="43" t="str">
        <f t="shared" si="95"/>
        <v>Periodo 2020-2021</v>
      </c>
      <c r="M349" s="43" t="str">
        <f t="shared" si="99"/>
        <v>Casos</v>
      </c>
      <c r="N349" s="49" t="str">
        <f t="shared" si="100"/>
        <v>Ministerio de Ciencias, Tecnología, Conocimiento e Innovación</v>
      </c>
      <c r="O34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Verde</v>
      </c>
      <c r="P349" s="68"/>
      <c r="Q349" s="15" t="str">
        <f t="shared" si="101"/>
        <v>Gráfico Evolución</v>
      </c>
      <c r="R349" s="30"/>
      <c r="S34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https://analytics.zoho.com/open-view/2395394000008132313?ZOHO_CRITERIA=%22Localiza_CL_Poblacion%22.%22Codcom%22%3D12103</v>
      </c>
      <c r="T349" s="17"/>
      <c r="U349" s="31" t="str">
        <f t="shared" si="102"/>
        <v>#1774B9</v>
      </c>
      <c r="V349" s="32" t="str">
        <f>+Enfermedades_Mundiales[[#This Row],[idcoleccion]]&amp;"-"&amp;Enfermedades_Mundiales[[#This Row],[id]]</f>
        <v>360-0339</v>
      </c>
      <c r="W349" s="21">
        <f>+VLOOKUP(Enfermedades_Mundiales[[#This Row],[Filtro URL]],Estructura!$X$4:$Y$366,2,0)</f>
        <v>36312103</v>
      </c>
      <c r="X349" s="21" t="str">
        <f>+VLOOKUP(Enfermedades_Mundiales[[#This Row],[tema]],Estructura!$A$4:$C$18,3,0)</f>
        <v>T-362</v>
      </c>
      <c r="Y349" s="32" t="str">
        <f>+VLOOKUP(Enfermedades_Mundiales[[#This Row],[contenido]],Estructura!$E$4:$G$18,3,0)</f>
        <v>C-361</v>
      </c>
      <c r="Z349" s="32" t="str">
        <f>+VLOOKUP(Enfermedades_Mundiales[[#This Row],[Filtro Integrado]],Estructura!$M$4:$O$367,3,0)</f>
        <v>FI-363</v>
      </c>
      <c r="AA349" s="32" t="str">
        <f>+VLOOKUP(Enfermedades_Mundiales[[#This Row],[Muestra]],Estructura!$Q$4:$S$194,3,0)</f>
        <v>M-364</v>
      </c>
    </row>
    <row r="350" spans="1:27" ht="30.6" x14ac:dyDescent="0.3">
      <c r="A350" s="61" t="s">
        <v>763</v>
      </c>
      <c r="B350" s="43">
        <f t="shared" si="96"/>
        <v>360</v>
      </c>
      <c r="C350" s="44" t="str">
        <f t="shared" si="97"/>
        <v>Enfermedades Mundiales</v>
      </c>
      <c r="D350" s="44" t="str">
        <f t="shared" si="98"/>
        <v>Salud</v>
      </c>
      <c r="E350" s="64">
        <v>12104</v>
      </c>
      <c r="F350" s="44" t="str">
        <f t="shared" si="94"/>
        <v>Fallecidos</v>
      </c>
      <c r="G350" s="46" t="s">
        <v>408</v>
      </c>
      <c r="H350" s="60" t="s">
        <v>17</v>
      </c>
      <c r="I350" s="58" t="s">
        <v>293</v>
      </c>
      <c r="J350" s="43" t="s">
        <v>407</v>
      </c>
      <c r="K350" s="43" t="str">
        <f t="shared" si="95"/>
        <v>Activos por 1 Millón Habitantes</v>
      </c>
      <c r="L350" s="43" t="str">
        <f t="shared" si="95"/>
        <v>Periodo 2020-2021</v>
      </c>
      <c r="M350" s="43" t="str">
        <f t="shared" si="99"/>
        <v>Casos</v>
      </c>
      <c r="N350" s="49" t="str">
        <f t="shared" si="100"/>
        <v>Ministerio de Ciencias, Tecnología, Conocimiento e Innovación</v>
      </c>
      <c r="O35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Gregorio</v>
      </c>
      <c r="P350" s="68"/>
      <c r="Q350" s="15" t="str">
        <f t="shared" si="101"/>
        <v>Gráfico Evolución</v>
      </c>
      <c r="R350" s="30"/>
      <c r="S35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https://analytics.zoho.com/open-view/2395394000008132313?ZOHO_CRITERIA=%22Localiza_CL_Poblacion%22.%22Codcom%22%3D12104</v>
      </c>
      <c r="T350" s="17"/>
      <c r="U350" s="31" t="str">
        <f t="shared" si="102"/>
        <v>#1774B9</v>
      </c>
      <c r="V350" s="32" t="str">
        <f>+Enfermedades_Mundiales[[#This Row],[idcoleccion]]&amp;"-"&amp;Enfermedades_Mundiales[[#This Row],[id]]</f>
        <v>360-0340</v>
      </c>
      <c r="W350" s="21">
        <f>+VLOOKUP(Enfermedades_Mundiales[[#This Row],[Filtro URL]],Estructura!$X$4:$Y$366,2,0)</f>
        <v>36312104</v>
      </c>
      <c r="X350" s="21" t="str">
        <f>+VLOOKUP(Enfermedades_Mundiales[[#This Row],[tema]],Estructura!$A$4:$C$18,3,0)</f>
        <v>T-362</v>
      </c>
      <c r="Y350" s="32" t="str">
        <f>+VLOOKUP(Enfermedades_Mundiales[[#This Row],[contenido]],Estructura!$E$4:$G$18,3,0)</f>
        <v>C-361</v>
      </c>
      <c r="Z350" s="32" t="str">
        <f>+VLOOKUP(Enfermedades_Mundiales[[#This Row],[Filtro Integrado]],Estructura!$M$4:$O$367,3,0)</f>
        <v>FI-363</v>
      </c>
      <c r="AA350" s="32" t="str">
        <f>+VLOOKUP(Enfermedades_Mundiales[[#This Row],[Muestra]],Estructura!$Q$4:$S$194,3,0)</f>
        <v>M-364</v>
      </c>
    </row>
    <row r="351" spans="1:27" ht="30.6" x14ac:dyDescent="0.3">
      <c r="A351" s="61" t="s">
        <v>764</v>
      </c>
      <c r="B351" s="43">
        <f t="shared" si="96"/>
        <v>360</v>
      </c>
      <c r="C351" s="44" t="str">
        <f t="shared" si="97"/>
        <v>Enfermedades Mundiales</v>
      </c>
      <c r="D351" s="44" t="str">
        <f t="shared" si="98"/>
        <v>Salud</v>
      </c>
      <c r="E351" s="64">
        <v>12201</v>
      </c>
      <c r="F351" s="44" t="str">
        <f t="shared" si="94"/>
        <v>Fallecidos</v>
      </c>
      <c r="G351" s="46" t="s">
        <v>408</v>
      </c>
      <c r="H351" s="60" t="s">
        <v>17</v>
      </c>
      <c r="I351" s="58" t="s">
        <v>294</v>
      </c>
      <c r="J351" s="43" t="s">
        <v>407</v>
      </c>
      <c r="K351" s="43" t="str">
        <f t="shared" si="95"/>
        <v>Activos por 1 Millón Habitantes</v>
      </c>
      <c r="L351" s="43" t="str">
        <f t="shared" si="95"/>
        <v>Periodo 2020-2021</v>
      </c>
      <c r="M351" s="43" t="str">
        <f t="shared" si="99"/>
        <v>Casos</v>
      </c>
      <c r="N351" s="49" t="str">
        <f t="shared" si="100"/>
        <v>Ministerio de Ciencias, Tecnología, Conocimiento e Innovación</v>
      </c>
      <c r="O35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Cabo de Hornos</v>
      </c>
      <c r="P351" s="68"/>
      <c r="Q351" s="15" t="str">
        <f t="shared" si="101"/>
        <v>Gráfico Evolución</v>
      </c>
      <c r="R351" s="30"/>
      <c r="S35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https://analytics.zoho.com/open-view/2395394000008132313?ZOHO_CRITERIA=%22Localiza_CL_Poblacion%22.%22Codcom%22%3D12201</v>
      </c>
      <c r="T351" s="17"/>
      <c r="U351" s="31" t="str">
        <f t="shared" si="102"/>
        <v>#1774B9</v>
      </c>
      <c r="V351" s="32" t="str">
        <f>+Enfermedades_Mundiales[[#This Row],[idcoleccion]]&amp;"-"&amp;Enfermedades_Mundiales[[#This Row],[id]]</f>
        <v>360-0341</v>
      </c>
      <c r="W351" s="21">
        <f>+VLOOKUP(Enfermedades_Mundiales[[#This Row],[Filtro URL]],Estructura!$X$4:$Y$366,2,0)</f>
        <v>36312201</v>
      </c>
      <c r="X351" s="21" t="str">
        <f>+VLOOKUP(Enfermedades_Mundiales[[#This Row],[tema]],Estructura!$A$4:$C$18,3,0)</f>
        <v>T-362</v>
      </c>
      <c r="Y351" s="32" t="str">
        <f>+VLOOKUP(Enfermedades_Mundiales[[#This Row],[contenido]],Estructura!$E$4:$G$18,3,0)</f>
        <v>C-361</v>
      </c>
      <c r="Z351" s="32" t="str">
        <f>+VLOOKUP(Enfermedades_Mundiales[[#This Row],[Filtro Integrado]],Estructura!$M$4:$O$367,3,0)</f>
        <v>FI-363</v>
      </c>
      <c r="AA351" s="32" t="str">
        <f>+VLOOKUP(Enfermedades_Mundiales[[#This Row],[Muestra]],Estructura!$Q$4:$S$194,3,0)</f>
        <v>M-364</v>
      </c>
    </row>
    <row r="352" spans="1:27" ht="30.6" x14ac:dyDescent="0.3">
      <c r="A352" s="61" t="s">
        <v>765</v>
      </c>
      <c r="B352" s="43">
        <f t="shared" si="96"/>
        <v>360</v>
      </c>
      <c r="C352" s="44" t="str">
        <f t="shared" si="97"/>
        <v>Enfermedades Mundiales</v>
      </c>
      <c r="D352" s="44" t="str">
        <f t="shared" si="98"/>
        <v>Salud</v>
      </c>
      <c r="E352" s="64">
        <v>12301</v>
      </c>
      <c r="F352" s="44" t="str">
        <f t="shared" si="94"/>
        <v>Fallecidos</v>
      </c>
      <c r="G352" s="46" t="s">
        <v>408</v>
      </c>
      <c r="H352" s="60" t="s">
        <v>17</v>
      </c>
      <c r="I352" s="58" t="s">
        <v>295</v>
      </c>
      <c r="J352" s="43" t="s">
        <v>407</v>
      </c>
      <c r="K352" s="43" t="str">
        <f t="shared" si="95"/>
        <v>Activos por 1 Millón Habitantes</v>
      </c>
      <c r="L352" s="43" t="str">
        <f t="shared" si="95"/>
        <v>Periodo 2020-2021</v>
      </c>
      <c r="M352" s="43" t="str">
        <f t="shared" si="99"/>
        <v>Casos</v>
      </c>
      <c r="N352" s="49" t="str">
        <f t="shared" si="100"/>
        <v>Ministerio de Ciencias, Tecnología, Conocimiento e Innovación</v>
      </c>
      <c r="O35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Porvenir</v>
      </c>
      <c r="P352" s="68"/>
      <c r="Q352" s="15" t="str">
        <f t="shared" si="101"/>
        <v>Gráfico Evolución</v>
      </c>
      <c r="R352" s="30"/>
      <c r="S35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https://analytics.zoho.com/open-view/2395394000008132313?ZOHO_CRITERIA=%22Localiza_CL_Poblacion%22.%22Codcom%22%3D12301</v>
      </c>
      <c r="T352" s="17"/>
      <c r="U352" s="31" t="str">
        <f t="shared" si="102"/>
        <v>#1774B9</v>
      </c>
      <c r="V352" s="32" t="str">
        <f>+Enfermedades_Mundiales[[#This Row],[idcoleccion]]&amp;"-"&amp;Enfermedades_Mundiales[[#This Row],[id]]</f>
        <v>360-0342</v>
      </c>
      <c r="W352" s="21">
        <f>+VLOOKUP(Enfermedades_Mundiales[[#This Row],[Filtro URL]],Estructura!$X$4:$Y$366,2,0)</f>
        <v>36312301</v>
      </c>
      <c r="X352" s="21" t="str">
        <f>+VLOOKUP(Enfermedades_Mundiales[[#This Row],[tema]],Estructura!$A$4:$C$18,3,0)</f>
        <v>T-362</v>
      </c>
      <c r="Y352" s="32" t="str">
        <f>+VLOOKUP(Enfermedades_Mundiales[[#This Row],[contenido]],Estructura!$E$4:$G$18,3,0)</f>
        <v>C-361</v>
      </c>
      <c r="Z352" s="32" t="str">
        <f>+VLOOKUP(Enfermedades_Mundiales[[#This Row],[Filtro Integrado]],Estructura!$M$4:$O$367,3,0)</f>
        <v>FI-363</v>
      </c>
      <c r="AA352" s="32" t="str">
        <f>+VLOOKUP(Enfermedades_Mundiales[[#This Row],[Muestra]],Estructura!$Q$4:$S$194,3,0)</f>
        <v>M-364</v>
      </c>
    </row>
    <row r="353" spans="1:27" ht="30.6" x14ac:dyDescent="0.3">
      <c r="A353" s="61" t="s">
        <v>766</v>
      </c>
      <c r="B353" s="43">
        <f t="shared" si="96"/>
        <v>360</v>
      </c>
      <c r="C353" s="44" t="str">
        <f t="shared" si="97"/>
        <v>Enfermedades Mundiales</v>
      </c>
      <c r="D353" s="44" t="str">
        <f t="shared" si="98"/>
        <v>Salud</v>
      </c>
      <c r="E353" s="64">
        <v>12302</v>
      </c>
      <c r="F353" s="44" t="str">
        <f t="shared" si="94"/>
        <v>Fallecidos</v>
      </c>
      <c r="G353" s="46" t="s">
        <v>408</v>
      </c>
      <c r="H353" s="60" t="s">
        <v>17</v>
      </c>
      <c r="I353" s="58" t="s">
        <v>296</v>
      </c>
      <c r="J353" s="43" t="s">
        <v>407</v>
      </c>
      <c r="K353" s="43" t="str">
        <f t="shared" si="95"/>
        <v>Activos por 1 Millón Habitantes</v>
      </c>
      <c r="L353" s="43" t="str">
        <f t="shared" si="95"/>
        <v>Periodo 2020-2021</v>
      </c>
      <c r="M353" s="43" t="str">
        <f t="shared" si="99"/>
        <v>Casos</v>
      </c>
      <c r="N353" s="49" t="str">
        <f t="shared" si="100"/>
        <v>Ministerio de Ciencias, Tecnología, Conocimiento e Innovación</v>
      </c>
      <c r="O35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Primavera</v>
      </c>
      <c r="P353" s="68"/>
      <c r="Q353" s="15" t="str">
        <f t="shared" si="101"/>
        <v>Gráfico Evolución</v>
      </c>
      <c r="R353" s="30"/>
      <c r="S35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https://analytics.zoho.com/open-view/2395394000008132313?ZOHO_CRITERIA=%22Localiza_CL_Poblacion%22.%22Codcom%22%3D12302</v>
      </c>
      <c r="T353" s="17"/>
      <c r="U353" s="31" t="str">
        <f t="shared" si="102"/>
        <v>#1774B9</v>
      </c>
      <c r="V353" s="32" t="str">
        <f>+Enfermedades_Mundiales[[#This Row],[idcoleccion]]&amp;"-"&amp;Enfermedades_Mundiales[[#This Row],[id]]</f>
        <v>360-0343</v>
      </c>
      <c r="W353" s="21">
        <f>+VLOOKUP(Enfermedades_Mundiales[[#This Row],[Filtro URL]],Estructura!$X$4:$Y$366,2,0)</f>
        <v>36312302</v>
      </c>
      <c r="X353" s="21" t="str">
        <f>+VLOOKUP(Enfermedades_Mundiales[[#This Row],[tema]],Estructura!$A$4:$C$18,3,0)</f>
        <v>T-362</v>
      </c>
      <c r="Y353" s="32" t="str">
        <f>+VLOOKUP(Enfermedades_Mundiales[[#This Row],[contenido]],Estructura!$E$4:$G$18,3,0)</f>
        <v>C-361</v>
      </c>
      <c r="Z353" s="32" t="str">
        <f>+VLOOKUP(Enfermedades_Mundiales[[#This Row],[Filtro Integrado]],Estructura!$M$4:$O$367,3,0)</f>
        <v>FI-363</v>
      </c>
      <c r="AA353" s="32" t="str">
        <f>+VLOOKUP(Enfermedades_Mundiales[[#This Row],[Muestra]],Estructura!$Q$4:$S$194,3,0)</f>
        <v>M-364</v>
      </c>
    </row>
    <row r="354" spans="1:27" ht="30.6" x14ac:dyDescent="0.3">
      <c r="A354" s="61" t="s">
        <v>767</v>
      </c>
      <c r="B354" s="43">
        <f t="shared" si="96"/>
        <v>360</v>
      </c>
      <c r="C354" s="44" t="str">
        <f t="shared" si="97"/>
        <v>Enfermedades Mundiales</v>
      </c>
      <c r="D354" s="44" t="str">
        <f t="shared" si="98"/>
        <v>Salud</v>
      </c>
      <c r="E354" s="64">
        <v>12303</v>
      </c>
      <c r="F354" s="44" t="str">
        <f t="shared" si="94"/>
        <v>Fallecidos</v>
      </c>
      <c r="G354" s="46" t="s">
        <v>408</v>
      </c>
      <c r="H354" s="60" t="s">
        <v>17</v>
      </c>
      <c r="I354" s="58" t="s">
        <v>297</v>
      </c>
      <c r="J354" s="43" t="s">
        <v>407</v>
      </c>
      <c r="K354" s="43" t="str">
        <f t="shared" si="95"/>
        <v>Activos por 1 Millón Habitantes</v>
      </c>
      <c r="L354" s="43" t="str">
        <f t="shared" si="95"/>
        <v>Periodo 2020-2021</v>
      </c>
      <c r="M354" s="43" t="str">
        <f t="shared" si="99"/>
        <v>Casos</v>
      </c>
      <c r="N354" s="49" t="str">
        <f t="shared" si="100"/>
        <v>Ministerio de Ciencias, Tecnología, Conocimiento e Innovación</v>
      </c>
      <c r="O35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Timaukel</v>
      </c>
      <c r="P354" s="68"/>
      <c r="Q354" s="15" t="str">
        <f t="shared" si="101"/>
        <v>Gráfico Evolución</v>
      </c>
      <c r="R354" s="30"/>
      <c r="S35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https://analytics.zoho.com/open-view/2395394000008132313?ZOHO_CRITERIA=%22Localiza_CL_Poblacion%22.%22Codcom%22%3D12303</v>
      </c>
      <c r="T354" s="17"/>
      <c r="U354" s="31" t="str">
        <f t="shared" si="102"/>
        <v>#1774B9</v>
      </c>
      <c r="V354" s="32" t="str">
        <f>+Enfermedades_Mundiales[[#This Row],[idcoleccion]]&amp;"-"&amp;Enfermedades_Mundiales[[#This Row],[id]]</f>
        <v>360-0344</v>
      </c>
      <c r="W354" s="21">
        <f>+VLOOKUP(Enfermedades_Mundiales[[#This Row],[Filtro URL]],Estructura!$X$4:$Y$366,2,0)</f>
        <v>36312303</v>
      </c>
      <c r="X354" s="21" t="str">
        <f>+VLOOKUP(Enfermedades_Mundiales[[#This Row],[tema]],Estructura!$A$4:$C$18,3,0)</f>
        <v>T-362</v>
      </c>
      <c r="Y354" s="32" t="str">
        <f>+VLOOKUP(Enfermedades_Mundiales[[#This Row],[contenido]],Estructura!$E$4:$G$18,3,0)</f>
        <v>C-361</v>
      </c>
      <c r="Z354" s="32" t="str">
        <f>+VLOOKUP(Enfermedades_Mundiales[[#This Row],[Filtro Integrado]],Estructura!$M$4:$O$367,3,0)</f>
        <v>FI-363</v>
      </c>
      <c r="AA354" s="32" t="str">
        <f>+VLOOKUP(Enfermedades_Mundiales[[#This Row],[Muestra]],Estructura!$Q$4:$S$194,3,0)</f>
        <v>M-364</v>
      </c>
    </row>
    <row r="355" spans="1:27" ht="30.6" x14ac:dyDescent="0.3">
      <c r="A355" s="61" t="s">
        <v>768</v>
      </c>
      <c r="B355" s="43">
        <f t="shared" si="96"/>
        <v>360</v>
      </c>
      <c r="C355" s="44" t="str">
        <f t="shared" si="97"/>
        <v>Enfermedades Mundiales</v>
      </c>
      <c r="D355" s="44" t="str">
        <f t="shared" si="98"/>
        <v>Salud</v>
      </c>
      <c r="E355" s="64">
        <v>12401</v>
      </c>
      <c r="F355" s="44" t="str">
        <f t="shared" si="94"/>
        <v>Fallecidos</v>
      </c>
      <c r="G355" s="46" t="s">
        <v>408</v>
      </c>
      <c r="H355" s="60" t="s">
        <v>17</v>
      </c>
      <c r="I355" s="58" t="s">
        <v>298</v>
      </c>
      <c r="J355" s="43" t="s">
        <v>407</v>
      </c>
      <c r="K355" s="43" t="str">
        <f t="shared" si="95"/>
        <v>Activos por 1 Millón Habitantes</v>
      </c>
      <c r="L355" s="43" t="str">
        <f t="shared" si="95"/>
        <v>Periodo 2020-2021</v>
      </c>
      <c r="M355" s="43" t="str">
        <f t="shared" si="99"/>
        <v>Casos</v>
      </c>
      <c r="N355" s="49" t="str">
        <f t="shared" si="100"/>
        <v>Ministerio de Ciencias, Tecnología, Conocimiento e Innovación</v>
      </c>
      <c r="O35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Natales</v>
      </c>
      <c r="P355" s="68"/>
      <c r="Q355" s="15" t="str">
        <f t="shared" si="101"/>
        <v>Gráfico Evolución</v>
      </c>
      <c r="R355" s="30"/>
      <c r="S35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https://analytics.zoho.com/open-view/2395394000008132313?ZOHO_CRITERIA=%22Localiza_CL_Poblacion%22.%22Codcom%22%3D12401</v>
      </c>
      <c r="T355" s="17"/>
      <c r="U355" s="31" t="str">
        <f t="shared" si="102"/>
        <v>#1774B9</v>
      </c>
      <c r="V355" s="32" t="str">
        <f>+Enfermedades_Mundiales[[#This Row],[idcoleccion]]&amp;"-"&amp;Enfermedades_Mundiales[[#This Row],[id]]</f>
        <v>360-0345</v>
      </c>
      <c r="W355" s="21">
        <f>+VLOOKUP(Enfermedades_Mundiales[[#This Row],[Filtro URL]],Estructura!$X$4:$Y$366,2,0)</f>
        <v>36312401</v>
      </c>
      <c r="X355" s="21" t="str">
        <f>+VLOOKUP(Enfermedades_Mundiales[[#This Row],[tema]],Estructura!$A$4:$C$18,3,0)</f>
        <v>T-362</v>
      </c>
      <c r="Y355" s="32" t="str">
        <f>+VLOOKUP(Enfermedades_Mundiales[[#This Row],[contenido]],Estructura!$E$4:$G$18,3,0)</f>
        <v>C-361</v>
      </c>
      <c r="Z355" s="32" t="str">
        <f>+VLOOKUP(Enfermedades_Mundiales[[#This Row],[Filtro Integrado]],Estructura!$M$4:$O$367,3,0)</f>
        <v>FI-363</v>
      </c>
      <c r="AA355" s="32" t="str">
        <f>+VLOOKUP(Enfermedades_Mundiales[[#This Row],[Muestra]],Estructura!$Q$4:$S$194,3,0)</f>
        <v>M-364</v>
      </c>
    </row>
    <row r="356" spans="1:27" ht="30.6" x14ac:dyDescent="0.3">
      <c r="A356" s="61" t="s">
        <v>769</v>
      </c>
      <c r="B356" s="43">
        <f t="shared" si="96"/>
        <v>360</v>
      </c>
      <c r="C356" s="44" t="str">
        <f t="shared" si="97"/>
        <v>Enfermedades Mundiales</v>
      </c>
      <c r="D356" s="44" t="str">
        <f t="shared" si="98"/>
        <v>Salud</v>
      </c>
      <c r="E356" s="64">
        <v>12402</v>
      </c>
      <c r="F356" s="44" t="str">
        <f t="shared" si="94"/>
        <v>Fallecidos</v>
      </c>
      <c r="G356" s="46" t="s">
        <v>408</v>
      </c>
      <c r="H356" s="60" t="s">
        <v>17</v>
      </c>
      <c r="I356" s="58" t="s">
        <v>299</v>
      </c>
      <c r="J356" s="43" t="s">
        <v>407</v>
      </c>
      <c r="K356" s="43" t="str">
        <f t="shared" si="95"/>
        <v>Activos por 1 Millón Habitantes</v>
      </c>
      <c r="L356" s="43" t="str">
        <f t="shared" si="95"/>
        <v>Periodo 2020-2021</v>
      </c>
      <c r="M356" s="43" t="str">
        <f t="shared" si="99"/>
        <v>Casos</v>
      </c>
      <c r="N356" s="49" t="str">
        <f t="shared" si="100"/>
        <v>Ministerio de Ciencias, Tecnología, Conocimiento e Innovación</v>
      </c>
      <c r="O35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Torres del Paine</v>
      </c>
      <c r="P356" s="68"/>
      <c r="Q356" s="15" t="str">
        <f t="shared" si="101"/>
        <v>Gráfico Evolución</v>
      </c>
      <c r="R356" s="30"/>
      <c r="S35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https://analytics.zoho.com/open-view/2395394000008132313?ZOHO_CRITERIA=%22Localiza_CL_Poblacion%22.%22Codcom%22%3D12402</v>
      </c>
      <c r="T356" s="17"/>
      <c r="U356" s="31" t="str">
        <f t="shared" si="102"/>
        <v>#1774B9</v>
      </c>
      <c r="V356" s="32" t="str">
        <f>+Enfermedades_Mundiales[[#This Row],[idcoleccion]]&amp;"-"&amp;Enfermedades_Mundiales[[#This Row],[id]]</f>
        <v>360-0346</v>
      </c>
      <c r="W356" s="21">
        <f>+VLOOKUP(Enfermedades_Mundiales[[#This Row],[Filtro URL]],Estructura!$X$4:$Y$366,2,0)</f>
        <v>36312402</v>
      </c>
      <c r="X356" s="21" t="str">
        <f>+VLOOKUP(Enfermedades_Mundiales[[#This Row],[tema]],Estructura!$A$4:$C$18,3,0)</f>
        <v>T-362</v>
      </c>
      <c r="Y356" s="32" t="str">
        <f>+VLOOKUP(Enfermedades_Mundiales[[#This Row],[contenido]],Estructura!$E$4:$G$18,3,0)</f>
        <v>C-361</v>
      </c>
      <c r="Z356" s="32" t="str">
        <f>+VLOOKUP(Enfermedades_Mundiales[[#This Row],[Filtro Integrado]],Estructura!$M$4:$O$367,3,0)</f>
        <v>FI-363</v>
      </c>
      <c r="AA356" s="32" t="str">
        <f>+VLOOKUP(Enfermedades_Mundiales[[#This Row],[Muestra]],Estructura!$Q$4:$S$194,3,0)</f>
        <v>M-364</v>
      </c>
    </row>
    <row r="357" spans="1:27" ht="30.6" x14ac:dyDescent="0.3">
      <c r="A357" s="61" t="s">
        <v>770</v>
      </c>
      <c r="B357" s="43">
        <f t="shared" si="96"/>
        <v>360</v>
      </c>
      <c r="C357" s="44" t="str">
        <f t="shared" si="97"/>
        <v>Enfermedades Mundiales</v>
      </c>
      <c r="D357" s="44" t="str">
        <f t="shared" si="98"/>
        <v>Salud</v>
      </c>
      <c r="E357" s="64">
        <v>13101</v>
      </c>
      <c r="F357" s="44" t="str">
        <f t="shared" si="94"/>
        <v>Fallecidos</v>
      </c>
      <c r="G357" s="46" t="s">
        <v>408</v>
      </c>
      <c r="H357" s="60" t="s">
        <v>17</v>
      </c>
      <c r="I357" s="58" t="s">
        <v>300</v>
      </c>
      <c r="J357" s="43" t="s">
        <v>407</v>
      </c>
      <c r="K357" s="43" t="str">
        <f t="shared" si="95"/>
        <v>Activos por 1 Millón Habitantes</v>
      </c>
      <c r="L357" s="43" t="str">
        <f t="shared" si="95"/>
        <v>Periodo 2020-2021</v>
      </c>
      <c r="M357" s="43" t="str">
        <f t="shared" si="99"/>
        <v>Casos</v>
      </c>
      <c r="N357" s="49" t="str">
        <f t="shared" si="100"/>
        <v>Ministerio de Ciencias, Tecnología, Conocimiento e Innovación</v>
      </c>
      <c r="O35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Santiago</v>
      </c>
      <c r="P357" s="68"/>
      <c r="Q357" s="15" t="str">
        <f t="shared" si="101"/>
        <v>Gráfico Evolución</v>
      </c>
      <c r="R357" s="30"/>
      <c r="S35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https://analytics.zoho.com/open-view/2395394000008132313?ZOHO_CRITERIA=%22Localiza_CL_Poblacion%22.%22Codcom%22%3D13101</v>
      </c>
      <c r="T357" s="17"/>
      <c r="U357" s="31" t="str">
        <f t="shared" si="102"/>
        <v>#1774B9</v>
      </c>
      <c r="V357" s="32" t="str">
        <f>+Enfermedades_Mundiales[[#This Row],[idcoleccion]]&amp;"-"&amp;Enfermedades_Mundiales[[#This Row],[id]]</f>
        <v>360-0347</v>
      </c>
      <c r="W357" s="21">
        <f>+VLOOKUP(Enfermedades_Mundiales[[#This Row],[Filtro URL]],Estructura!$X$4:$Y$366,2,0)</f>
        <v>36313101</v>
      </c>
      <c r="X357" s="21" t="str">
        <f>+VLOOKUP(Enfermedades_Mundiales[[#This Row],[tema]],Estructura!$A$4:$C$18,3,0)</f>
        <v>T-362</v>
      </c>
      <c r="Y357" s="32" t="str">
        <f>+VLOOKUP(Enfermedades_Mundiales[[#This Row],[contenido]],Estructura!$E$4:$G$18,3,0)</f>
        <v>C-361</v>
      </c>
      <c r="Z357" s="32" t="str">
        <f>+VLOOKUP(Enfermedades_Mundiales[[#This Row],[Filtro Integrado]],Estructura!$M$4:$O$367,3,0)</f>
        <v>FI-363</v>
      </c>
      <c r="AA357" s="32" t="str">
        <f>+VLOOKUP(Enfermedades_Mundiales[[#This Row],[Muestra]],Estructura!$Q$4:$S$194,3,0)</f>
        <v>M-364</v>
      </c>
    </row>
    <row r="358" spans="1:27" ht="30.6" x14ac:dyDescent="0.3">
      <c r="A358" s="61" t="s">
        <v>771</v>
      </c>
      <c r="B358" s="43">
        <f t="shared" si="96"/>
        <v>360</v>
      </c>
      <c r="C358" s="44" t="str">
        <f t="shared" si="97"/>
        <v>Enfermedades Mundiales</v>
      </c>
      <c r="D358" s="44" t="str">
        <f t="shared" si="98"/>
        <v>Salud</v>
      </c>
      <c r="E358" s="64">
        <v>13102</v>
      </c>
      <c r="F358" s="44" t="str">
        <f t="shared" si="94"/>
        <v>Fallecidos</v>
      </c>
      <c r="G358" s="46" t="s">
        <v>408</v>
      </c>
      <c r="H358" s="60" t="s">
        <v>17</v>
      </c>
      <c r="I358" s="58" t="s">
        <v>301</v>
      </c>
      <c r="J358" s="43" t="s">
        <v>407</v>
      </c>
      <c r="K358" s="43" t="str">
        <f t="shared" si="95"/>
        <v>Activos por 1 Millón Habitantes</v>
      </c>
      <c r="L358" s="43" t="str">
        <f t="shared" si="95"/>
        <v>Periodo 2020-2021</v>
      </c>
      <c r="M358" s="43" t="str">
        <f t="shared" si="99"/>
        <v>Casos</v>
      </c>
      <c r="N358" s="49" t="str">
        <f t="shared" si="100"/>
        <v>Ministerio de Ciencias, Tecnología, Conocimiento e Innovación</v>
      </c>
      <c r="O35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Cerrillos</v>
      </c>
      <c r="P358" s="68"/>
      <c r="Q358" s="15" t="str">
        <f t="shared" si="101"/>
        <v>Gráfico Evolución</v>
      </c>
      <c r="R358" s="30"/>
      <c r="S35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https://analytics.zoho.com/open-view/2395394000008132313?ZOHO_CRITERIA=%22Localiza_CL_Poblacion%22.%22Codcom%22%3D13102</v>
      </c>
      <c r="T358" s="17"/>
      <c r="U358" s="31" t="str">
        <f t="shared" si="102"/>
        <v>#1774B9</v>
      </c>
      <c r="V358" s="32" t="str">
        <f>+Enfermedades_Mundiales[[#This Row],[idcoleccion]]&amp;"-"&amp;Enfermedades_Mundiales[[#This Row],[id]]</f>
        <v>360-0348</v>
      </c>
      <c r="W358" s="21">
        <f>+VLOOKUP(Enfermedades_Mundiales[[#This Row],[Filtro URL]],Estructura!$X$4:$Y$366,2,0)</f>
        <v>36313102</v>
      </c>
      <c r="X358" s="21" t="str">
        <f>+VLOOKUP(Enfermedades_Mundiales[[#This Row],[tema]],Estructura!$A$4:$C$18,3,0)</f>
        <v>T-362</v>
      </c>
      <c r="Y358" s="32" t="str">
        <f>+VLOOKUP(Enfermedades_Mundiales[[#This Row],[contenido]],Estructura!$E$4:$G$18,3,0)</f>
        <v>C-361</v>
      </c>
      <c r="Z358" s="32" t="str">
        <f>+VLOOKUP(Enfermedades_Mundiales[[#This Row],[Filtro Integrado]],Estructura!$M$4:$O$367,3,0)</f>
        <v>FI-363</v>
      </c>
      <c r="AA358" s="32" t="str">
        <f>+VLOOKUP(Enfermedades_Mundiales[[#This Row],[Muestra]],Estructura!$Q$4:$S$194,3,0)</f>
        <v>M-364</v>
      </c>
    </row>
    <row r="359" spans="1:27" ht="30.6" x14ac:dyDescent="0.3">
      <c r="A359" s="61" t="s">
        <v>772</v>
      </c>
      <c r="B359" s="43">
        <f t="shared" si="96"/>
        <v>360</v>
      </c>
      <c r="C359" s="44" t="str">
        <f t="shared" si="97"/>
        <v>Enfermedades Mundiales</v>
      </c>
      <c r="D359" s="44" t="str">
        <f t="shared" si="98"/>
        <v>Salud</v>
      </c>
      <c r="E359" s="64">
        <v>13103</v>
      </c>
      <c r="F359" s="44" t="str">
        <f t="shared" si="94"/>
        <v>Fallecidos</v>
      </c>
      <c r="G359" s="46" t="s">
        <v>408</v>
      </c>
      <c r="H359" s="60" t="s">
        <v>17</v>
      </c>
      <c r="I359" s="58" t="s">
        <v>302</v>
      </c>
      <c r="J359" s="43" t="s">
        <v>407</v>
      </c>
      <c r="K359" s="43" t="str">
        <f t="shared" si="95"/>
        <v>Activos por 1 Millón Habitantes</v>
      </c>
      <c r="L359" s="43" t="str">
        <f t="shared" si="95"/>
        <v>Periodo 2020-2021</v>
      </c>
      <c r="M359" s="43" t="str">
        <f t="shared" si="99"/>
        <v>Casos</v>
      </c>
      <c r="N359" s="49" t="str">
        <f t="shared" si="100"/>
        <v>Ministerio de Ciencias, Tecnología, Conocimiento e Innovación</v>
      </c>
      <c r="O35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Cerro Navia</v>
      </c>
      <c r="P359" s="68"/>
      <c r="Q359" s="15" t="str">
        <f t="shared" si="101"/>
        <v>Gráfico Evolución</v>
      </c>
      <c r="R359" s="30"/>
      <c r="S35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https://analytics.zoho.com/open-view/2395394000008132313?ZOHO_CRITERIA=%22Localiza_CL_Poblacion%22.%22Codcom%22%3D13103</v>
      </c>
      <c r="T359" s="17"/>
      <c r="U359" s="31" t="str">
        <f t="shared" si="102"/>
        <v>#1774B9</v>
      </c>
      <c r="V359" s="32" t="str">
        <f>+Enfermedades_Mundiales[[#This Row],[idcoleccion]]&amp;"-"&amp;Enfermedades_Mundiales[[#This Row],[id]]</f>
        <v>360-0349</v>
      </c>
      <c r="W359" s="21">
        <f>+VLOOKUP(Enfermedades_Mundiales[[#This Row],[Filtro URL]],Estructura!$X$4:$Y$366,2,0)</f>
        <v>36313103</v>
      </c>
      <c r="X359" s="21" t="str">
        <f>+VLOOKUP(Enfermedades_Mundiales[[#This Row],[tema]],Estructura!$A$4:$C$18,3,0)</f>
        <v>T-362</v>
      </c>
      <c r="Y359" s="32" t="str">
        <f>+VLOOKUP(Enfermedades_Mundiales[[#This Row],[contenido]],Estructura!$E$4:$G$18,3,0)</f>
        <v>C-361</v>
      </c>
      <c r="Z359" s="32" t="str">
        <f>+VLOOKUP(Enfermedades_Mundiales[[#This Row],[Filtro Integrado]],Estructura!$M$4:$O$367,3,0)</f>
        <v>FI-363</v>
      </c>
      <c r="AA359" s="32" t="str">
        <f>+VLOOKUP(Enfermedades_Mundiales[[#This Row],[Muestra]],Estructura!$Q$4:$S$194,3,0)</f>
        <v>M-364</v>
      </c>
    </row>
    <row r="360" spans="1:27" ht="30.6" x14ac:dyDescent="0.3">
      <c r="A360" s="61" t="s">
        <v>773</v>
      </c>
      <c r="B360" s="43">
        <f t="shared" si="96"/>
        <v>360</v>
      </c>
      <c r="C360" s="44" t="str">
        <f t="shared" si="97"/>
        <v>Enfermedades Mundiales</v>
      </c>
      <c r="D360" s="44" t="str">
        <f t="shared" si="98"/>
        <v>Salud</v>
      </c>
      <c r="E360" s="64">
        <v>13104</v>
      </c>
      <c r="F360" s="44" t="str">
        <f t="shared" si="94"/>
        <v>Fallecidos</v>
      </c>
      <c r="G360" s="46" t="s">
        <v>408</v>
      </c>
      <c r="H360" s="60" t="s">
        <v>17</v>
      </c>
      <c r="I360" s="58" t="s">
        <v>303</v>
      </c>
      <c r="J360" s="43" t="s">
        <v>407</v>
      </c>
      <c r="K360" s="43" t="str">
        <f t="shared" si="95"/>
        <v>Activos por 1 Millón Habitantes</v>
      </c>
      <c r="L360" s="43" t="str">
        <f t="shared" si="95"/>
        <v>Periodo 2020-2021</v>
      </c>
      <c r="M360" s="43" t="str">
        <f t="shared" si="99"/>
        <v>Casos</v>
      </c>
      <c r="N360" s="49" t="str">
        <f t="shared" si="100"/>
        <v>Ministerio de Ciencias, Tecnología, Conocimiento e Innovación</v>
      </c>
      <c r="O36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Conchalí</v>
      </c>
      <c r="P360" s="68"/>
      <c r="Q360" s="15" t="str">
        <f t="shared" si="101"/>
        <v>Gráfico Evolución</v>
      </c>
      <c r="R360" s="30"/>
      <c r="S36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https://analytics.zoho.com/open-view/2395394000008132313?ZOHO_CRITERIA=%22Localiza_CL_Poblacion%22.%22Codcom%22%3D13104</v>
      </c>
      <c r="T360" s="17"/>
      <c r="U360" s="31" t="str">
        <f t="shared" si="102"/>
        <v>#1774B9</v>
      </c>
      <c r="V360" s="32" t="str">
        <f>+Enfermedades_Mundiales[[#This Row],[idcoleccion]]&amp;"-"&amp;Enfermedades_Mundiales[[#This Row],[id]]</f>
        <v>360-0350</v>
      </c>
      <c r="W360" s="21">
        <f>+VLOOKUP(Enfermedades_Mundiales[[#This Row],[Filtro URL]],Estructura!$X$4:$Y$366,2,0)</f>
        <v>36313104</v>
      </c>
      <c r="X360" s="21" t="str">
        <f>+VLOOKUP(Enfermedades_Mundiales[[#This Row],[tema]],Estructura!$A$4:$C$18,3,0)</f>
        <v>T-362</v>
      </c>
      <c r="Y360" s="32" t="str">
        <f>+VLOOKUP(Enfermedades_Mundiales[[#This Row],[contenido]],Estructura!$E$4:$G$18,3,0)</f>
        <v>C-361</v>
      </c>
      <c r="Z360" s="32" t="str">
        <f>+VLOOKUP(Enfermedades_Mundiales[[#This Row],[Filtro Integrado]],Estructura!$M$4:$O$367,3,0)</f>
        <v>FI-363</v>
      </c>
      <c r="AA360" s="32" t="str">
        <f>+VLOOKUP(Enfermedades_Mundiales[[#This Row],[Muestra]],Estructura!$Q$4:$S$194,3,0)</f>
        <v>M-364</v>
      </c>
    </row>
    <row r="361" spans="1:27" ht="30.6" x14ac:dyDescent="0.3">
      <c r="A361" s="61" t="s">
        <v>774</v>
      </c>
      <c r="B361" s="43">
        <f t="shared" si="96"/>
        <v>360</v>
      </c>
      <c r="C361" s="44" t="str">
        <f t="shared" si="97"/>
        <v>Enfermedades Mundiales</v>
      </c>
      <c r="D361" s="44" t="str">
        <f t="shared" si="98"/>
        <v>Salud</v>
      </c>
      <c r="E361" s="64">
        <v>13105</v>
      </c>
      <c r="F361" s="44" t="str">
        <f t="shared" si="94"/>
        <v>Fallecidos</v>
      </c>
      <c r="G361" s="46" t="s">
        <v>408</v>
      </c>
      <c r="H361" s="60" t="s">
        <v>17</v>
      </c>
      <c r="I361" s="58" t="s">
        <v>304</v>
      </c>
      <c r="J361" s="43" t="s">
        <v>407</v>
      </c>
      <c r="K361" s="43" t="str">
        <f t="shared" si="95"/>
        <v>Activos por 1 Millón Habitantes</v>
      </c>
      <c r="L361" s="43" t="str">
        <f t="shared" si="95"/>
        <v>Periodo 2020-2021</v>
      </c>
      <c r="M361" s="43" t="str">
        <f t="shared" si="99"/>
        <v>Casos</v>
      </c>
      <c r="N361" s="49" t="str">
        <f t="shared" si="100"/>
        <v>Ministerio de Ciencias, Tecnología, Conocimiento e Innovación</v>
      </c>
      <c r="O36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Bosque</v>
      </c>
      <c r="P361" s="68"/>
      <c r="Q361" s="15" t="str">
        <f t="shared" si="101"/>
        <v>Gráfico Evolución</v>
      </c>
      <c r="R361" s="30"/>
      <c r="S36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https://analytics.zoho.com/open-view/2395394000008132313?ZOHO_CRITERIA=%22Localiza_CL_Poblacion%22.%22Codcom%22%3D13105</v>
      </c>
      <c r="T361" s="17"/>
      <c r="U361" s="31" t="str">
        <f t="shared" si="102"/>
        <v>#1774B9</v>
      </c>
      <c r="V361" s="32" t="str">
        <f>+Enfermedades_Mundiales[[#This Row],[idcoleccion]]&amp;"-"&amp;Enfermedades_Mundiales[[#This Row],[id]]</f>
        <v>360-0351</v>
      </c>
      <c r="W361" s="21">
        <f>+VLOOKUP(Enfermedades_Mundiales[[#This Row],[Filtro URL]],Estructura!$X$4:$Y$366,2,0)</f>
        <v>36313105</v>
      </c>
      <c r="X361" s="21" t="str">
        <f>+VLOOKUP(Enfermedades_Mundiales[[#This Row],[tema]],Estructura!$A$4:$C$18,3,0)</f>
        <v>T-362</v>
      </c>
      <c r="Y361" s="32" t="str">
        <f>+VLOOKUP(Enfermedades_Mundiales[[#This Row],[contenido]],Estructura!$E$4:$G$18,3,0)</f>
        <v>C-361</v>
      </c>
      <c r="Z361" s="32" t="str">
        <f>+VLOOKUP(Enfermedades_Mundiales[[#This Row],[Filtro Integrado]],Estructura!$M$4:$O$367,3,0)</f>
        <v>FI-363</v>
      </c>
      <c r="AA361" s="32" t="str">
        <f>+VLOOKUP(Enfermedades_Mundiales[[#This Row],[Muestra]],Estructura!$Q$4:$S$194,3,0)</f>
        <v>M-364</v>
      </c>
    </row>
    <row r="362" spans="1:27" ht="30.6" x14ac:dyDescent="0.3">
      <c r="A362" s="61" t="s">
        <v>775</v>
      </c>
      <c r="B362" s="43">
        <f t="shared" si="96"/>
        <v>360</v>
      </c>
      <c r="C362" s="44" t="str">
        <f t="shared" si="97"/>
        <v>Enfermedades Mundiales</v>
      </c>
      <c r="D362" s="44" t="str">
        <f t="shared" si="98"/>
        <v>Salud</v>
      </c>
      <c r="E362" s="64">
        <v>13106</v>
      </c>
      <c r="F362" s="44" t="str">
        <f t="shared" si="94"/>
        <v>Fallecidos</v>
      </c>
      <c r="G362" s="46" t="s">
        <v>408</v>
      </c>
      <c r="H362" s="60" t="s">
        <v>17</v>
      </c>
      <c r="I362" s="58" t="s">
        <v>305</v>
      </c>
      <c r="J362" s="43" t="s">
        <v>407</v>
      </c>
      <c r="K362" s="43" t="str">
        <f t="shared" si="95"/>
        <v>Activos por 1 Millón Habitantes</v>
      </c>
      <c r="L362" s="43" t="str">
        <f t="shared" si="95"/>
        <v>Periodo 2020-2021</v>
      </c>
      <c r="M362" s="43" t="str">
        <f t="shared" si="99"/>
        <v>Casos</v>
      </c>
      <c r="N362" s="49" t="str">
        <f t="shared" si="100"/>
        <v>Ministerio de Ciencias, Tecnología, Conocimiento e Innovación</v>
      </c>
      <c r="O36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Estación Central</v>
      </c>
      <c r="P362" s="68"/>
      <c r="Q362" s="15" t="str">
        <f t="shared" si="101"/>
        <v>Gráfico Evolución</v>
      </c>
      <c r="R362" s="30"/>
      <c r="S36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https://analytics.zoho.com/open-view/2395394000008132313?ZOHO_CRITERIA=%22Localiza_CL_Poblacion%22.%22Codcom%22%3D13106</v>
      </c>
      <c r="T362" s="17"/>
      <c r="U362" s="31" t="str">
        <f t="shared" si="102"/>
        <v>#1774B9</v>
      </c>
      <c r="V362" s="32" t="str">
        <f>+Enfermedades_Mundiales[[#This Row],[idcoleccion]]&amp;"-"&amp;Enfermedades_Mundiales[[#This Row],[id]]</f>
        <v>360-0352</v>
      </c>
      <c r="W362" s="21">
        <f>+VLOOKUP(Enfermedades_Mundiales[[#This Row],[Filtro URL]],Estructura!$X$4:$Y$366,2,0)</f>
        <v>36313106</v>
      </c>
      <c r="X362" s="21" t="str">
        <f>+VLOOKUP(Enfermedades_Mundiales[[#This Row],[tema]],Estructura!$A$4:$C$18,3,0)</f>
        <v>T-362</v>
      </c>
      <c r="Y362" s="32" t="str">
        <f>+VLOOKUP(Enfermedades_Mundiales[[#This Row],[contenido]],Estructura!$E$4:$G$18,3,0)</f>
        <v>C-361</v>
      </c>
      <c r="Z362" s="32" t="str">
        <f>+VLOOKUP(Enfermedades_Mundiales[[#This Row],[Filtro Integrado]],Estructura!$M$4:$O$367,3,0)</f>
        <v>FI-363</v>
      </c>
      <c r="AA362" s="32" t="str">
        <f>+VLOOKUP(Enfermedades_Mundiales[[#This Row],[Muestra]],Estructura!$Q$4:$S$194,3,0)</f>
        <v>M-364</v>
      </c>
    </row>
    <row r="363" spans="1:27" ht="30.6" x14ac:dyDescent="0.3">
      <c r="A363" s="61" t="s">
        <v>776</v>
      </c>
      <c r="B363" s="43">
        <f t="shared" si="96"/>
        <v>360</v>
      </c>
      <c r="C363" s="44" t="str">
        <f t="shared" si="97"/>
        <v>Enfermedades Mundiales</v>
      </c>
      <c r="D363" s="44" t="str">
        <f t="shared" si="98"/>
        <v>Salud</v>
      </c>
      <c r="E363" s="64">
        <v>13107</v>
      </c>
      <c r="F363" s="44" t="str">
        <f t="shared" si="94"/>
        <v>Fallecidos</v>
      </c>
      <c r="G363" s="46" t="s">
        <v>408</v>
      </c>
      <c r="H363" s="60" t="s">
        <v>17</v>
      </c>
      <c r="I363" s="58" t="s">
        <v>306</v>
      </c>
      <c r="J363" s="43" t="s">
        <v>407</v>
      </c>
      <c r="K363" s="43" t="str">
        <f t="shared" si="95"/>
        <v>Activos por 1 Millón Habitantes</v>
      </c>
      <c r="L363" s="43" t="str">
        <f t="shared" si="95"/>
        <v>Periodo 2020-2021</v>
      </c>
      <c r="M363" s="43" t="str">
        <f t="shared" si="99"/>
        <v>Casos</v>
      </c>
      <c r="N363" s="49" t="str">
        <f t="shared" si="100"/>
        <v>Ministerio de Ciencias, Tecnología, Conocimiento e Innovación</v>
      </c>
      <c r="O36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Huechuraba</v>
      </c>
      <c r="P363" s="68"/>
      <c r="Q363" s="15" t="str">
        <f t="shared" si="101"/>
        <v>Gráfico Evolución</v>
      </c>
      <c r="R363" s="30"/>
      <c r="S36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https://analytics.zoho.com/open-view/2395394000008132313?ZOHO_CRITERIA=%22Localiza_CL_Poblacion%22.%22Codcom%22%3D13107</v>
      </c>
      <c r="T363" s="17"/>
      <c r="U363" s="31" t="str">
        <f t="shared" si="102"/>
        <v>#1774B9</v>
      </c>
      <c r="V363" s="32" t="str">
        <f>+Enfermedades_Mundiales[[#This Row],[idcoleccion]]&amp;"-"&amp;Enfermedades_Mundiales[[#This Row],[id]]</f>
        <v>360-0353</v>
      </c>
      <c r="W363" s="21">
        <f>+VLOOKUP(Enfermedades_Mundiales[[#This Row],[Filtro URL]],Estructura!$X$4:$Y$366,2,0)</f>
        <v>36313107</v>
      </c>
      <c r="X363" s="21" t="str">
        <f>+VLOOKUP(Enfermedades_Mundiales[[#This Row],[tema]],Estructura!$A$4:$C$18,3,0)</f>
        <v>T-362</v>
      </c>
      <c r="Y363" s="32" t="str">
        <f>+VLOOKUP(Enfermedades_Mundiales[[#This Row],[contenido]],Estructura!$E$4:$G$18,3,0)</f>
        <v>C-361</v>
      </c>
      <c r="Z363" s="32" t="str">
        <f>+VLOOKUP(Enfermedades_Mundiales[[#This Row],[Filtro Integrado]],Estructura!$M$4:$O$367,3,0)</f>
        <v>FI-363</v>
      </c>
      <c r="AA363" s="32" t="str">
        <f>+VLOOKUP(Enfermedades_Mundiales[[#This Row],[Muestra]],Estructura!$Q$4:$S$194,3,0)</f>
        <v>M-364</v>
      </c>
    </row>
    <row r="364" spans="1:27" ht="30.6" x14ac:dyDescent="0.3">
      <c r="A364" s="61" t="s">
        <v>777</v>
      </c>
      <c r="B364" s="43">
        <f t="shared" si="96"/>
        <v>360</v>
      </c>
      <c r="C364" s="44" t="str">
        <f t="shared" si="97"/>
        <v>Enfermedades Mundiales</v>
      </c>
      <c r="D364" s="44" t="str">
        <f t="shared" si="98"/>
        <v>Salud</v>
      </c>
      <c r="E364" s="64">
        <v>13108</v>
      </c>
      <c r="F364" s="44" t="str">
        <f t="shared" si="94"/>
        <v>Fallecidos</v>
      </c>
      <c r="G364" s="46" t="s">
        <v>408</v>
      </c>
      <c r="H364" s="60" t="s">
        <v>17</v>
      </c>
      <c r="I364" s="58" t="s">
        <v>307</v>
      </c>
      <c r="J364" s="43" t="s">
        <v>407</v>
      </c>
      <c r="K364" s="43" t="str">
        <f t="shared" si="95"/>
        <v>Activos por 1 Millón Habitantes</v>
      </c>
      <c r="L364" s="43" t="str">
        <f t="shared" si="95"/>
        <v>Periodo 2020-2021</v>
      </c>
      <c r="M364" s="43" t="str">
        <f t="shared" si="99"/>
        <v>Casos</v>
      </c>
      <c r="N364" s="49" t="str">
        <f t="shared" si="100"/>
        <v>Ministerio de Ciencias, Tecnología, Conocimiento e Innovación</v>
      </c>
      <c r="O36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Independencia</v>
      </c>
      <c r="P364" s="68"/>
      <c r="Q364" s="15" t="str">
        <f t="shared" si="101"/>
        <v>Gráfico Evolución</v>
      </c>
      <c r="R364" s="30"/>
      <c r="S36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https://analytics.zoho.com/open-view/2395394000008132313?ZOHO_CRITERIA=%22Localiza_CL_Poblacion%22.%22Codcom%22%3D13108</v>
      </c>
      <c r="T364" s="17"/>
      <c r="U364" s="31" t="str">
        <f t="shared" si="102"/>
        <v>#1774B9</v>
      </c>
      <c r="V364" s="32" t="str">
        <f>+Enfermedades_Mundiales[[#This Row],[idcoleccion]]&amp;"-"&amp;Enfermedades_Mundiales[[#This Row],[id]]</f>
        <v>360-0354</v>
      </c>
      <c r="W364" s="21">
        <f>+VLOOKUP(Enfermedades_Mundiales[[#This Row],[Filtro URL]],Estructura!$X$4:$Y$366,2,0)</f>
        <v>36313108</v>
      </c>
      <c r="X364" s="21" t="str">
        <f>+VLOOKUP(Enfermedades_Mundiales[[#This Row],[tema]],Estructura!$A$4:$C$18,3,0)</f>
        <v>T-362</v>
      </c>
      <c r="Y364" s="32" t="str">
        <f>+VLOOKUP(Enfermedades_Mundiales[[#This Row],[contenido]],Estructura!$E$4:$G$18,3,0)</f>
        <v>C-361</v>
      </c>
      <c r="Z364" s="32" t="str">
        <f>+VLOOKUP(Enfermedades_Mundiales[[#This Row],[Filtro Integrado]],Estructura!$M$4:$O$367,3,0)</f>
        <v>FI-363</v>
      </c>
      <c r="AA364" s="32" t="str">
        <f>+VLOOKUP(Enfermedades_Mundiales[[#This Row],[Muestra]],Estructura!$Q$4:$S$194,3,0)</f>
        <v>M-364</v>
      </c>
    </row>
    <row r="365" spans="1:27" ht="30.6" x14ac:dyDescent="0.3">
      <c r="A365" s="61" t="s">
        <v>778</v>
      </c>
      <c r="B365" s="43">
        <f t="shared" si="96"/>
        <v>360</v>
      </c>
      <c r="C365" s="44" t="str">
        <f t="shared" si="97"/>
        <v>Enfermedades Mundiales</v>
      </c>
      <c r="D365" s="44" t="str">
        <f t="shared" si="98"/>
        <v>Salud</v>
      </c>
      <c r="E365" s="64">
        <v>13109</v>
      </c>
      <c r="F365" s="44" t="str">
        <f t="shared" si="94"/>
        <v>Fallecidos</v>
      </c>
      <c r="G365" s="46" t="s">
        <v>408</v>
      </c>
      <c r="H365" s="60" t="s">
        <v>17</v>
      </c>
      <c r="I365" s="58" t="s">
        <v>308</v>
      </c>
      <c r="J365" s="43" t="s">
        <v>407</v>
      </c>
      <c r="K365" s="43" t="str">
        <f t="shared" si="95"/>
        <v>Activos por 1 Millón Habitantes</v>
      </c>
      <c r="L365" s="43" t="str">
        <f t="shared" si="95"/>
        <v>Periodo 2020-2021</v>
      </c>
      <c r="M365" s="43" t="str">
        <f t="shared" si="99"/>
        <v>Casos</v>
      </c>
      <c r="N365" s="49" t="str">
        <f t="shared" si="100"/>
        <v>Ministerio de Ciencias, Tecnología, Conocimiento e Innovación</v>
      </c>
      <c r="O36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Cisterna</v>
      </c>
      <c r="P365" s="68"/>
      <c r="Q365" s="15" t="str">
        <f t="shared" si="101"/>
        <v>Gráfico Evolución</v>
      </c>
      <c r="R365" s="30"/>
      <c r="S36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https://analytics.zoho.com/open-view/2395394000008132313?ZOHO_CRITERIA=%22Localiza_CL_Poblacion%22.%22Codcom%22%3D13109</v>
      </c>
      <c r="T365" s="17"/>
      <c r="U365" s="31" t="str">
        <f t="shared" si="102"/>
        <v>#1774B9</v>
      </c>
      <c r="V365" s="32" t="str">
        <f>+Enfermedades_Mundiales[[#This Row],[idcoleccion]]&amp;"-"&amp;Enfermedades_Mundiales[[#This Row],[id]]</f>
        <v>360-0355</v>
      </c>
      <c r="W365" s="21">
        <f>+VLOOKUP(Enfermedades_Mundiales[[#This Row],[Filtro URL]],Estructura!$X$4:$Y$366,2,0)</f>
        <v>36313109</v>
      </c>
      <c r="X365" s="21" t="str">
        <f>+VLOOKUP(Enfermedades_Mundiales[[#This Row],[tema]],Estructura!$A$4:$C$18,3,0)</f>
        <v>T-362</v>
      </c>
      <c r="Y365" s="32" t="str">
        <f>+VLOOKUP(Enfermedades_Mundiales[[#This Row],[contenido]],Estructura!$E$4:$G$18,3,0)</f>
        <v>C-361</v>
      </c>
      <c r="Z365" s="32" t="str">
        <f>+VLOOKUP(Enfermedades_Mundiales[[#This Row],[Filtro Integrado]],Estructura!$M$4:$O$367,3,0)</f>
        <v>FI-363</v>
      </c>
      <c r="AA365" s="32" t="str">
        <f>+VLOOKUP(Enfermedades_Mundiales[[#This Row],[Muestra]],Estructura!$Q$4:$S$194,3,0)</f>
        <v>M-364</v>
      </c>
    </row>
    <row r="366" spans="1:27" ht="30.6" x14ac:dyDescent="0.3">
      <c r="A366" s="61" t="s">
        <v>779</v>
      </c>
      <c r="B366" s="43">
        <f t="shared" si="96"/>
        <v>360</v>
      </c>
      <c r="C366" s="44" t="str">
        <f t="shared" si="97"/>
        <v>Enfermedades Mundiales</v>
      </c>
      <c r="D366" s="44" t="str">
        <f t="shared" si="98"/>
        <v>Salud</v>
      </c>
      <c r="E366" s="64">
        <v>13110</v>
      </c>
      <c r="F366" s="44" t="str">
        <f t="shared" si="94"/>
        <v>Fallecidos</v>
      </c>
      <c r="G366" s="46" t="s">
        <v>408</v>
      </c>
      <c r="H366" s="60" t="s">
        <v>17</v>
      </c>
      <c r="I366" s="58" t="s">
        <v>309</v>
      </c>
      <c r="J366" s="43" t="s">
        <v>407</v>
      </c>
      <c r="K366" s="43" t="str">
        <f t="shared" si="95"/>
        <v>Activos por 1 Millón Habitantes</v>
      </c>
      <c r="L366" s="43" t="str">
        <f t="shared" si="95"/>
        <v>Periodo 2020-2021</v>
      </c>
      <c r="M366" s="43" t="str">
        <f t="shared" si="99"/>
        <v>Casos</v>
      </c>
      <c r="N366" s="49" t="str">
        <f t="shared" si="100"/>
        <v>Ministerio de Ciencias, Tecnología, Conocimiento e Innovación</v>
      </c>
      <c r="O36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Florida</v>
      </c>
      <c r="P366" s="68"/>
      <c r="Q366" s="15" t="str">
        <f t="shared" si="101"/>
        <v>Gráfico Evolución</v>
      </c>
      <c r="R366" s="30"/>
      <c r="S36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https://analytics.zoho.com/open-view/2395394000008132313?ZOHO_CRITERIA=%22Localiza_CL_Poblacion%22.%22Codcom%22%3D13110</v>
      </c>
      <c r="T366" s="17"/>
      <c r="U366" s="31" t="str">
        <f t="shared" si="102"/>
        <v>#1774B9</v>
      </c>
      <c r="V366" s="32" t="str">
        <f>+Enfermedades_Mundiales[[#This Row],[idcoleccion]]&amp;"-"&amp;Enfermedades_Mundiales[[#This Row],[id]]</f>
        <v>360-0356</v>
      </c>
      <c r="W366" s="21">
        <f>+VLOOKUP(Enfermedades_Mundiales[[#This Row],[Filtro URL]],Estructura!$X$4:$Y$366,2,0)</f>
        <v>36313110</v>
      </c>
      <c r="X366" s="21" t="str">
        <f>+VLOOKUP(Enfermedades_Mundiales[[#This Row],[tema]],Estructura!$A$4:$C$18,3,0)</f>
        <v>T-362</v>
      </c>
      <c r="Y366" s="32" t="str">
        <f>+VLOOKUP(Enfermedades_Mundiales[[#This Row],[contenido]],Estructura!$E$4:$G$18,3,0)</f>
        <v>C-361</v>
      </c>
      <c r="Z366" s="32" t="str">
        <f>+VLOOKUP(Enfermedades_Mundiales[[#This Row],[Filtro Integrado]],Estructura!$M$4:$O$367,3,0)</f>
        <v>FI-363</v>
      </c>
      <c r="AA366" s="32" t="str">
        <f>+VLOOKUP(Enfermedades_Mundiales[[#This Row],[Muestra]],Estructura!$Q$4:$S$194,3,0)</f>
        <v>M-364</v>
      </c>
    </row>
    <row r="367" spans="1:27" ht="30.6" x14ac:dyDescent="0.3">
      <c r="A367" s="61" t="s">
        <v>780</v>
      </c>
      <c r="B367" s="43">
        <f t="shared" si="96"/>
        <v>360</v>
      </c>
      <c r="C367" s="44" t="str">
        <f t="shared" si="97"/>
        <v>Enfermedades Mundiales</v>
      </c>
      <c r="D367" s="44" t="str">
        <f t="shared" si="98"/>
        <v>Salud</v>
      </c>
      <c r="E367" s="64">
        <v>13111</v>
      </c>
      <c r="F367" s="44" t="str">
        <f t="shared" si="94"/>
        <v>Fallecidos</v>
      </c>
      <c r="G367" s="46" t="s">
        <v>408</v>
      </c>
      <c r="H367" s="60" t="s">
        <v>17</v>
      </c>
      <c r="I367" s="58" t="s">
        <v>310</v>
      </c>
      <c r="J367" s="43" t="s">
        <v>407</v>
      </c>
      <c r="K367" s="43" t="str">
        <f t="shared" si="95"/>
        <v>Activos por 1 Millón Habitantes</v>
      </c>
      <c r="L367" s="43" t="str">
        <f t="shared" si="95"/>
        <v>Periodo 2020-2021</v>
      </c>
      <c r="M367" s="43" t="str">
        <f t="shared" si="99"/>
        <v>Casos</v>
      </c>
      <c r="N367" s="49" t="str">
        <f t="shared" si="100"/>
        <v>Ministerio de Ciencias, Tecnología, Conocimiento e Innovación</v>
      </c>
      <c r="O36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Granja</v>
      </c>
      <c r="P367" s="68"/>
      <c r="Q367" s="15" t="str">
        <f t="shared" si="101"/>
        <v>Gráfico Evolución</v>
      </c>
      <c r="R367" s="30"/>
      <c r="S36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https://analytics.zoho.com/open-view/2395394000008132313?ZOHO_CRITERIA=%22Localiza_CL_Poblacion%22.%22Codcom%22%3D13111</v>
      </c>
      <c r="T367" s="17"/>
      <c r="U367" s="31" t="str">
        <f t="shared" si="102"/>
        <v>#1774B9</v>
      </c>
      <c r="V367" s="32" t="str">
        <f>+Enfermedades_Mundiales[[#This Row],[idcoleccion]]&amp;"-"&amp;Enfermedades_Mundiales[[#This Row],[id]]</f>
        <v>360-0357</v>
      </c>
      <c r="W367" s="21">
        <f>+VLOOKUP(Enfermedades_Mundiales[[#This Row],[Filtro URL]],Estructura!$X$4:$Y$366,2,0)</f>
        <v>36313111</v>
      </c>
      <c r="X367" s="21" t="str">
        <f>+VLOOKUP(Enfermedades_Mundiales[[#This Row],[tema]],Estructura!$A$4:$C$18,3,0)</f>
        <v>T-362</v>
      </c>
      <c r="Y367" s="32" t="str">
        <f>+VLOOKUP(Enfermedades_Mundiales[[#This Row],[contenido]],Estructura!$E$4:$G$18,3,0)</f>
        <v>C-361</v>
      </c>
      <c r="Z367" s="32" t="str">
        <f>+VLOOKUP(Enfermedades_Mundiales[[#This Row],[Filtro Integrado]],Estructura!$M$4:$O$367,3,0)</f>
        <v>FI-363</v>
      </c>
      <c r="AA367" s="32" t="str">
        <f>+VLOOKUP(Enfermedades_Mundiales[[#This Row],[Muestra]],Estructura!$Q$4:$S$194,3,0)</f>
        <v>M-364</v>
      </c>
    </row>
    <row r="368" spans="1:27" ht="30.6" x14ac:dyDescent="0.3">
      <c r="A368" s="61" t="s">
        <v>781</v>
      </c>
      <c r="B368" s="43">
        <f t="shared" si="96"/>
        <v>360</v>
      </c>
      <c r="C368" s="44" t="str">
        <f t="shared" si="97"/>
        <v>Enfermedades Mundiales</v>
      </c>
      <c r="D368" s="44" t="str">
        <f t="shared" si="98"/>
        <v>Salud</v>
      </c>
      <c r="E368" s="64">
        <v>13112</v>
      </c>
      <c r="F368" s="44" t="str">
        <f t="shared" si="94"/>
        <v>Fallecidos</v>
      </c>
      <c r="G368" s="46" t="s">
        <v>408</v>
      </c>
      <c r="H368" s="60" t="s">
        <v>17</v>
      </c>
      <c r="I368" s="58" t="s">
        <v>311</v>
      </c>
      <c r="J368" s="43" t="s">
        <v>407</v>
      </c>
      <c r="K368" s="43" t="str">
        <f t="shared" si="95"/>
        <v>Activos por 1 Millón Habitantes</v>
      </c>
      <c r="L368" s="43" t="str">
        <f t="shared" si="95"/>
        <v>Periodo 2020-2021</v>
      </c>
      <c r="M368" s="43" t="str">
        <f t="shared" si="99"/>
        <v>Casos</v>
      </c>
      <c r="N368" s="49" t="str">
        <f t="shared" si="100"/>
        <v>Ministerio de Ciencias, Tecnología, Conocimiento e Innovación</v>
      </c>
      <c r="O36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Pintana</v>
      </c>
      <c r="P368" s="68"/>
      <c r="Q368" s="15" t="str">
        <f t="shared" si="101"/>
        <v>Gráfico Evolución</v>
      </c>
      <c r="R368" s="30"/>
      <c r="S36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https://analytics.zoho.com/open-view/2395394000008132313?ZOHO_CRITERIA=%22Localiza_CL_Poblacion%22.%22Codcom%22%3D13112</v>
      </c>
      <c r="T368" s="17"/>
      <c r="U368" s="31" t="str">
        <f t="shared" si="102"/>
        <v>#1774B9</v>
      </c>
      <c r="V368" s="32" t="str">
        <f>+Enfermedades_Mundiales[[#This Row],[idcoleccion]]&amp;"-"&amp;Enfermedades_Mundiales[[#This Row],[id]]</f>
        <v>360-0358</v>
      </c>
      <c r="W368" s="21">
        <f>+VLOOKUP(Enfermedades_Mundiales[[#This Row],[Filtro URL]],Estructura!$X$4:$Y$366,2,0)</f>
        <v>36313112</v>
      </c>
      <c r="X368" s="21" t="str">
        <f>+VLOOKUP(Enfermedades_Mundiales[[#This Row],[tema]],Estructura!$A$4:$C$18,3,0)</f>
        <v>T-362</v>
      </c>
      <c r="Y368" s="32" t="str">
        <f>+VLOOKUP(Enfermedades_Mundiales[[#This Row],[contenido]],Estructura!$E$4:$G$18,3,0)</f>
        <v>C-361</v>
      </c>
      <c r="Z368" s="32" t="str">
        <f>+VLOOKUP(Enfermedades_Mundiales[[#This Row],[Filtro Integrado]],Estructura!$M$4:$O$367,3,0)</f>
        <v>FI-363</v>
      </c>
      <c r="AA368" s="32" t="str">
        <f>+VLOOKUP(Enfermedades_Mundiales[[#This Row],[Muestra]],Estructura!$Q$4:$S$194,3,0)</f>
        <v>M-364</v>
      </c>
    </row>
    <row r="369" spans="1:27" ht="30.6" x14ac:dyDescent="0.3">
      <c r="A369" s="61" t="s">
        <v>782</v>
      </c>
      <c r="B369" s="43">
        <f t="shared" si="96"/>
        <v>360</v>
      </c>
      <c r="C369" s="44" t="str">
        <f t="shared" si="97"/>
        <v>Enfermedades Mundiales</v>
      </c>
      <c r="D369" s="44" t="str">
        <f t="shared" si="98"/>
        <v>Salud</v>
      </c>
      <c r="E369" s="64">
        <v>13113</v>
      </c>
      <c r="F369" s="44" t="str">
        <f t="shared" si="94"/>
        <v>Fallecidos</v>
      </c>
      <c r="G369" s="46" t="s">
        <v>408</v>
      </c>
      <c r="H369" s="60" t="s">
        <v>17</v>
      </c>
      <c r="I369" s="58" t="s">
        <v>312</v>
      </c>
      <c r="J369" s="43" t="s">
        <v>407</v>
      </c>
      <c r="K369" s="43" t="str">
        <f t="shared" si="95"/>
        <v>Activos por 1 Millón Habitantes</v>
      </c>
      <c r="L369" s="43" t="str">
        <f t="shared" si="95"/>
        <v>Periodo 2020-2021</v>
      </c>
      <c r="M369" s="43" t="str">
        <f t="shared" si="99"/>
        <v>Casos</v>
      </c>
      <c r="N369" s="49" t="str">
        <f t="shared" si="100"/>
        <v>Ministerio de Ciencias, Tecnología, Conocimiento e Innovación</v>
      </c>
      <c r="O36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Reina</v>
      </c>
      <c r="P369" s="68"/>
      <c r="Q369" s="15" t="str">
        <f t="shared" si="101"/>
        <v>Gráfico Evolución</v>
      </c>
      <c r="R369" s="30"/>
      <c r="S36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https://analytics.zoho.com/open-view/2395394000008132313?ZOHO_CRITERIA=%22Localiza_CL_Poblacion%22.%22Codcom%22%3D13113</v>
      </c>
      <c r="T369" s="17"/>
      <c r="U369" s="31" t="str">
        <f t="shared" si="102"/>
        <v>#1774B9</v>
      </c>
      <c r="V369" s="32" t="str">
        <f>+Enfermedades_Mundiales[[#This Row],[idcoleccion]]&amp;"-"&amp;Enfermedades_Mundiales[[#This Row],[id]]</f>
        <v>360-0359</v>
      </c>
      <c r="W369" s="21">
        <f>+VLOOKUP(Enfermedades_Mundiales[[#This Row],[Filtro URL]],Estructura!$X$4:$Y$366,2,0)</f>
        <v>36313113</v>
      </c>
      <c r="X369" s="21" t="str">
        <f>+VLOOKUP(Enfermedades_Mundiales[[#This Row],[tema]],Estructura!$A$4:$C$18,3,0)</f>
        <v>T-362</v>
      </c>
      <c r="Y369" s="32" t="str">
        <f>+VLOOKUP(Enfermedades_Mundiales[[#This Row],[contenido]],Estructura!$E$4:$G$18,3,0)</f>
        <v>C-361</v>
      </c>
      <c r="Z369" s="32" t="str">
        <f>+VLOOKUP(Enfermedades_Mundiales[[#This Row],[Filtro Integrado]],Estructura!$M$4:$O$367,3,0)</f>
        <v>FI-363</v>
      </c>
      <c r="AA369" s="32" t="str">
        <f>+VLOOKUP(Enfermedades_Mundiales[[#This Row],[Muestra]],Estructura!$Q$4:$S$194,3,0)</f>
        <v>M-364</v>
      </c>
    </row>
    <row r="370" spans="1:27" ht="30.6" x14ac:dyDescent="0.3">
      <c r="A370" s="61" t="s">
        <v>783</v>
      </c>
      <c r="B370" s="43">
        <f t="shared" si="96"/>
        <v>360</v>
      </c>
      <c r="C370" s="44" t="str">
        <f t="shared" si="97"/>
        <v>Enfermedades Mundiales</v>
      </c>
      <c r="D370" s="44" t="str">
        <f t="shared" si="98"/>
        <v>Salud</v>
      </c>
      <c r="E370" s="64">
        <v>13114</v>
      </c>
      <c r="F370" s="44" t="str">
        <f t="shared" si="94"/>
        <v>Fallecidos</v>
      </c>
      <c r="G370" s="46" t="s">
        <v>408</v>
      </c>
      <c r="H370" s="60" t="s">
        <v>17</v>
      </c>
      <c r="I370" s="58" t="s">
        <v>313</v>
      </c>
      <c r="J370" s="43" t="s">
        <v>407</v>
      </c>
      <c r="K370" s="43" t="str">
        <f t="shared" si="95"/>
        <v>Activos por 1 Millón Habitantes</v>
      </c>
      <c r="L370" s="43" t="str">
        <f t="shared" si="95"/>
        <v>Periodo 2020-2021</v>
      </c>
      <c r="M370" s="43" t="str">
        <f t="shared" si="99"/>
        <v>Casos</v>
      </c>
      <c r="N370" s="49" t="str">
        <f t="shared" si="100"/>
        <v>Ministerio de Ciencias, Tecnología, Conocimiento e Innovación</v>
      </c>
      <c r="O37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Las Condes</v>
      </c>
      <c r="P370" s="68"/>
      <c r="Q370" s="15" t="str">
        <f t="shared" si="101"/>
        <v>Gráfico Evolución</v>
      </c>
      <c r="R370" s="30"/>
      <c r="S37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https://analytics.zoho.com/open-view/2395394000008132313?ZOHO_CRITERIA=%22Localiza_CL_Poblacion%22.%22Codcom%22%3D13114</v>
      </c>
      <c r="T370" s="17"/>
      <c r="U370" s="31" t="str">
        <f t="shared" si="102"/>
        <v>#1774B9</v>
      </c>
      <c r="V370" s="32" t="str">
        <f>+Enfermedades_Mundiales[[#This Row],[idcoleccion]]&amp;"-"&amp;Enfermedades_Mundiales[[#This Row],[id]]</f>
        <v>360-0360</v>
      </c>
      <c r="W370" s="21">
        <f>+VLOOKUP(Enfermedades_Mundiales[[#This Row],[Filtro URL]],Estructura!$X$4:$Y$366,2,0)</f>
        <v>36313114</v>
      </c>
      <c r="X370" s="21" t="str">
        <f>+VLOOKUP(Enfermedades_Mundiales[[#This Row],[tema]],Estructura!$A$4:$C$18,3,0)</f>
        <v>T-362</v>
      </c>
      <c r="Y370" s="32" t="str">
        <f>+VLOOKUP(Enfermedades_Mundiales[[#This Row],[contenido]],Estructura!$E$4:$G$18,3,0)</f>
        <v>C-361</v>
      </c>
      <c r="Z370" s="32" t="str">
        <f>+VLOOKUP(Enfermedades_Mundiales[[#This Row],[Filtro Integrado]],Estructura!$M$4:$O$367,3,0)</f>
        <v>FI-363</v>
      </c>
      <c r="AA370" s="32" t="str">
        <f>+VLOOKUP(Enfermedades_Mundiales[[#This Row],[Muestra]],Estructura!$Q$4:$S$194,3,0)</f>
        <v>M-364</v>
      </c>
    </row>
    <row r="371" spans="1:27" ht="30.6" x14ac:dyDescent="0.3">
      <c r="A371" s="61" t="s">
        <v>784</v>
      </c>
      <c r="B371" s="43">
        <f t="shared" si="96"/>
        <v>360</v>
      </c>
      <c r="C371" s="44" t="str">
        <f t="shared" si="97"/>
        <v>Enfermedades Mundiales</v>
      </c>
      <c r="D371" s="44" t="str">
        <f t="shared" si="98"/>
        <v>Salud</v>
      </c>
      <c r="E371" s="64">
        <v>13115</v>
      </c>
      <c r="F371" s="44" t="str">
        <f t="shared" si="94"/>
        <v>Fallecidos</v>
      </c>
      <c r="G371" s="46" t="s">
        <v>408</v>
      </c>
      <c r="H371" s="60" t="s">
        <v>17</v>
      </c>
      <c r="I371" s="58" t="s">
        <v>314</v>
      </c>
      <c r="J371" s="43" t="s">
        <v>407</v>
      </c>
      <c r="K371" s="43" t="str">
        <f t="shared" si="95"/>
        <v>Activos por 1 Millón Habitantes</v>
      </c>
      <c r="L371" s="43" t="str">
        <f t="shared" si="95"/>
        <v>Periodo 2020-2021</v>
      </c>
      <c r="M371" s="43" t="str">
        <f t="shared" si="99"/>
        <v>Casos</v>
      </c>
      <c r="N371" s="49" t="str">
        <f t="shared" si="100"/>
        <v>Ministerio de Ciencias, Tecnología, Conocimiento e Innovación</v>
      </c>
      <c r="O37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 Barnechea</v>
      </c>
      <c r="P371" s="68"/>
      <c r="Q371" s="15" t="str">
        <f t="shared" si="101"/>
        <v>Gráfico Evolución</v>
      </c>
      <c r="R371" s="30"/>
      <c r="S37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https://analytics.zoho.com/open-view/2395394000008132313?ZOHO_CRITERIA=%22Localiza_CL_Poblacion%22.%22Codcom%22%3D13115</v>
      </c>
      <c r="T371" s="17"/>
      <c r="U371" s="31" t="str">
        <f t="shared" si="102"/>
        <v>#1774B9</v>
      </c>
      <c r="V371" s="32" t="str">
        <f>+Enfermedades_Mundiales[[#This Row],[idcoleccion]]&amp;"-"&amp;Enfermedades_Mundiales[[#This Row],[id]]</f>
        <v>360-0361</v>
      </c>
      <c r="W371" s="21">
        <f>+VLOOKUP(Enfermedades_Mundiales[[#This Row],[Filtro URL]],Estructura!$X$4:$Y$366,2,0)</f>
        <v>36313115</v>
      </c>
      <c r="X371" s="21" t="str">
        <f>+VLOOKUP(Enfermedades_Mundiales[[#This Row],[tema]],Estructura!$A$4:$C$18,3,0)</f>
        <v>T-362</v>
      </c>
      <c r="Y371" s="32" t="str">
        <f>+VLOOKUP(Enfermedades_Mundiales[[#This Row],[contenido]],Estructura!$E$4:$G$18,3,0)</f>
        <v>C-361</v>
      </c>
      <c r="Z371" s="32" t="str">
        <f>+VLOOKUP(Enfermedades_Mundiales[[#This Row],[Filtro Integrado]],Estructura!$M$4:$O$367,3,0)</f>
        <v>FI-363</v>
      </c>
      <c r="AA371" s="32" t="str">
        <f>+VLOOKUP(Enfermedades_Mundiales[[#This Row],[Muestra]],Estructura!$Q$4:$S$194,3,0)</f>
        <v>M-364</v>
      </c>
    </row>
    <row r="372" spans="1:27" ht="30.6" x14ac:dyDescent="0.3">
      <c r="A372" s="61" t="s">
        <v>785</v>
      </c>
      <c r="B372" s="43">
        <f t="shared" si="96"/>
        <v>360</v>
      </c>
      <c r="C372" s="44" t="str">
        <f t="shared" si="97"/>
        <v>Enfermedades Mundiales</v>
      </c>
      <c r="D372" s="44" t="str">
        <f t="shared" si="98"/>
        <v>Salud</v>
      </c>
      <c r="E372" s="64">
        <v>13116</v>
      </c>
      <c r="F372" s="44" t="str">
        <f t="shared" si="94"/>
        <v>Fallecidos</v>
      </c>
      <c r="G372" s="46" t="s">
        <v>408</v>
      </c>
      <c r="H372" s="60" t="s">
        <v>17</v>
      </c>
      <c r="I372" s="58" t="s">
        <v>315</v>
      </c>
      <c r="J372" s="43" t="s">
        <v>407</v>
      </c>
      <c r="K372" s="43" t="str">
        <f t="shared" si="95"/>
        <v>Activos por 1 Millón Habitantes</v>
      </c>
      <c r="L372" s="43" t="str">
        <f t="shared" si="95"/>
        <v>Periodo 2020-2021</v>
      </c>
      <c r="M372" s="43" t="str">
        <f t="shared" si="99"/>
        <v>Casos</v>
      </c>
      <c r="N372" s="49" t="str">
        <f t="shared" si="100"/>
        <v>Ministerio de Ciencias, Tecnología, Conocimiento e Innovación</v>
      </c>
      <c r="O37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 Espejo</v>
      </c>
      <c r="P372" s="68"/>
      <c r="Q372" s="15" t="str">
        <f t="shared" si="101"/>
        <v>Gráfico Evolución</v>
      </c>
      <c r="R372" s="30"/>
      <c r="S37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https://analytics.zoho.com/open-view/2395394000008132313?ZOHO_CRITERIA=%22Localiza_CL_Poblacion%22.%22Codcom%22%3D13116</v>
      </c>
      <c r="T372" s="17"/>
      <c r="U372" s="31" t="str">
        <f t="shared" si="102"/>
        <v>#1774B9</v>
      </c>
      <c r="V372" s="32" t="str">
        <f>+Enfermedades_Mundiales[[#This Row],[idcoleccion]]&amp;"-"&amp;Enfermedades_Mundiales[[#This Row],[id]]</f>
        <v>360-0362</v>
      </c>
      <c r="W372" s="21">
        <f>+VLOOKUP(Enfermedades_Mundiales[[#This Row],[Filtro URL]],Estructura!$X$4:$Y$366,2,0)</f>
        <v>36313116</v>
      </c>
      <c r="X372" s="21" t="str">
        <f>+VLOOKUP(Enfermedades_Mundiales[[#This Row],[tema]],Estructura!$A$4:$C$18,3,0)</f>
        <v>T-362</v>
      </c>
      <c r="Y372" s="32" t="str">
        <f>+VLOOKUP(Enfermedades_Mundiales[[#This Row],[contenido]],Estructura!$E$4:$G$18,3,0)</f>
        <v>C-361</v>
      </c>
      <c r="Z372" s="32" t="str">
        <f>+VLOOKUP(Enfermedades_Mundiales[[#This Row],[Filtro Integrado]],Estructura!$M$4:$O$367,3,0)</f>
        <v>FI-363</v>
      </c>
      <c r="AA372" s="32" t="str">
        <f>+VLOOKUP(Enfermedades_Mundiales[[#This Row],[Muestra]],Estructura!$Q$4:$S$194,3,0)</f>
        <v>M-364</v>
      </c>
    </row>
    <row r="373" spans="1:27" ht="30.6" x14ac:dyDescent="0.3">
      <c r="A373" s="61" t="s">
        <v>786</v>
      </c>
      <c r="B373" s="43">
        <f t="shared" si="96"/>
        <v>360</v>
      </c>
      <c r="C373" s="44" t="str">
        <f t="shared" si="97"/>
        <v>Enfermedades Mundiales</v>
      </c>
      <c r="D373" s="44" t="str">
        <f t="shared" si="98"/>
        <v>Salud</v>
      </c>
      <c r="E373" s="64">
        <v>13117</v>
      </c>
      <c r="F373" s="44" t="str">
        <f t="shared" si="94"/>
        <v>Fallecidos</v>
      </c>
      <c r="G373" s="46" t="s">
        <v>408</v>
      </c>
      <c r="H373" s="60" t="s">
        <v>17</v>
      </c>
      <c r="I373" s="58" t="s">
        <v>316</v>
      </c>
      <c r="J373" s="43" t="s">
        <v>407</v>
      </c>
      <c r="K373" s="43" t="str">
        <f t="shared" si="95"/>
        <v>Activos por 1 Millón Habitantes</v>
      </c>
      <c r="L373" s="43" t="str">
        <f t="shared" si="95"/>
        <v>Periodo 2020-2021</v>
      </c>
      <c r="M373" s="43" t="str">
        <f t="shared" si="99"/>
        <v>Casos</v>
      </c>
      <c r="N373" s="49" t="str">
        <f t="shared" si="100"/>
        <v>Ministerio de Ciencias, Tecnología, Conocimiento e Innovación</v>
      </c>
      <c r="O37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 Prado</v>
      </c>
      <c r="P373" s="68"/>
      <c r="Q373" s="15" t="str">
        <f t="shared" si="101"/>
        <v>Gráfico Evolución</v>
      </c>
      <c r="R373" s="30"/>
      <c r="S37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https://analytics.zoho.com/open-view/2395394000008132313?ZOHO_CRITERIA=%22Localiza_CL_Poblacion%22.%22Codcom%22%3D13117</v>
      </c>
      <c r="T373" s="17"/>
      <c r="U373" s="31" t="str">
        <f t="shared" si="102"/>
        <v>#1774B9</v>
      </c>
      <c r="V373" s="32" t="str">
        <f>+Enfermedades_Mundiales[[#This Row],[idcoleccion]]&amp;"-"&amp;Enfermedades_Mundiales[[#This Row],[id]]</f>
        <v>360-0363</v>
      </c>
      <c r="W373" s="21">
        <f>+VLOOKUP(Enfermedades_Mundiales[[#This Row],[Filtro URL]],Estructura!$X$4:$Y$366,2,0)</f>
        <v>36313117</v>
      </c>
      <c r="X373" s="21" t="str">
        <f>+VLOOKUP(Enfermedades_Mundiales[[#This Row],[tema]],Estructura!$A$4:$C$18,3,0)</f>
        <v>T-362</v>
      </c>
      <c r="Y373" s="32" t="str">
        <f>+VLOOKUP(Enfermedades_Mundiales[[#This Row],[contenido]],Estructura!$E$4:$G$18,3,0)</f>
        <v>C-361</v>
      </c>
      <c r="Z373" s="32" t="str">
        <f>+VLOOKUP(Enfermedades_Mundiales[[#This Row],[Filtro Integrado]],Estructura!$M$4:$O$367,3,0)</f>
        <v>FI-363</v>
      </c>
      <c r="AA373" s="32" t="str">
        <f>+VLOOKUP(Enfermedades_Mundiales[[#This Row],[Muestra]],Estructura!$Q$4:$S$194,3,0)</f>
        <v>M-364</v>
      </c>
    </row>
    <row r="374" spans="1:27" ht="30.6" x14ac:dyDescent="0.3">
      <c r="A374" s="61" t="s">
        <v>787</v>
      </c>
      <c r="B374" s="43">
        <f t="shared" si="96"/>
        <v>360</v>
      </c>
      <c r="C374" s="44" t="str">
        <f t="shared" si="97"/>
        <v>Enfermedades Mundiales</v>
      </c>
      <c r="D374" s="44" t="str">
        <f t="shared" si="98"/>
        <v>Salud</v>
      </c>
      <c r="E374" s="64">
        <v>13118</v>
      </c>
      <c r="F374" s="44" t="str">
        <f t="shared" si="94"/>
        <v>Fallecidos</v>
      </c>
      <c r="G374" s="46" t="s">
        <v>408</v>
      </c>
      <c r="H374" s="60" t="s">
        <v>17</v>
      </c>
      <c r="I374" s="58" t="s">
        <v>317</v>
      </c>
      <c r="J374" s="43" t="s">
        <v>407</v>
      </c>
      <c r="K374" s="43" t="str">
        <f t="shared" si="95"/>
        <v>Activos por 1 Millón Habitantes</v>
      </c>
      <c r="L374" s="43" t="str">
        <f t="shared" si="95"/>
        <v>Periodo 2020-2021</v>
      </c>
      <c r="M374" s="43" t="str">
        <f t="shared" si="99"/>
        <v>Casos</v>
      </c>
      <c r="N374" s="49" t="str">
        <f t="shared" si="100"/>
        <v>Ministerio de Ciencias, Tecnología, Conocimiento e Innovación</v>
      </c>
      <c r="O37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Macul</v>
      </c>
      <c r="P374" s="68"/>
      <c r="Q374" s="15" t="str">
        <f t="shared" si="101"/>
        <v>Gráfico Evolución</v>
      </c>
      <c r="R374" s="30"/>
      <c r="S37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https://analytics.zoho.com/open-view/2395394000008132313?ZOHO_CRITERIA=%22Localiza_CL_Poblacion%22.%22Codcom%22%3D13118</v>
      </c>
      <c r="T374" s="17"/>
      <c r="U374" s="31" t="str">
        <f t="shared" si="102"/>
        <v>#1774B9</v>
      </c>
      <c r="V374" s="32" t="str">
        <f>+Enfermedades_Mundiales[[#This Row],[idcoleccion]]&amp;"-"&amp;Enfermedades_Mundiales[[#This Row],[id]]</f>
        <v>360-0364</v>
      </c>
      <c r="W374" s="21">
        <f>+VLOOKUP(Enfermedades_Mundiales[[#This Row],[Filtro URL]],Estructura!$X$4:$Y$366,2,0)</f>
        <v>36313118</v>
      </c>
      <c r="X374" s="21" t="str">
        <f>+VLOOKUP(Enfermedades_Mundiales[[#This Row],[tema]],Estructura!$A$4:$C$18,3,0)</f>
        <v>T-362</v>
      </c>
      <c r="Y374" s="32" t="str">
        <f>+VLOOKUP(Enfermedades_Mundiales[[#This Row],[contenido]],Estructura!$E$4:$G$18,3,0)</f>
        <v>C-361</v>
      </c>
      <c r="Z374" s="32" t="str">
        <f>+VLOOKUP(Enfermedades_Mundiales[[#This Row],[Filtro Integrado]],Estructura!$M$4:$O$367,3,0)</f>
        <v>FI-363</v>
      </c>
      <c r="AA374" s="32" t="str">
        <f>+VLOOKUP(Enfermedades_Mundiales[[#This Row],[Muestra]],Estructura!$Q$4:$S$194,3,0)</f>
        <v>M-364</v>
      </c>
    </row>
    <row r="375" spans="1:27" ht="30.6" x14ac:dyDescent="0.3">
      <c r="A375" s="61" t="s">
        <v>788</v>
      </c>
      <c r="B375" s="43">
        <f t="shared" si="96"/>
        <v>360</v>
      </c>
      <c r="C375" s="44" t="str">
        <f t="shared" si="97"/>
        <v>Enfermedades Mundiales</v>
      </c>
      <c r="D375" s="44" t="str">
        <f t="shared" si="98"/>
        <v>Salud</v>
      </c>
      <c r="E375" s="64">
        <v>13119</v>
      </c>
      <c r="F375" s="44" t="str">
        <f t="shared" si="94"/>
        <v>Fallecidos</v>
      </c>
      <c r="G375" s="46" t="s">
        <v>408</v>
      </c>
      <c r="H375" s="60" t="s">
        <v>17</v>
      </c>
      <c r="I375" s="58" t="s">
        <v>318</v>
      </c>
      <c r="J375" s="43" t="s">
        <v>407</v>
      </c>
      <c r="K375" s="43" t="str">
        <f t="shared" si="95"/>
        <v>Activos por 1 Millón Habitantes</v>
      </c>
      <c r="L375" s="43" t="str">
        <f t="shared" si="95"/>
        <v>Periodo 2020-2021</v>
      </c>
      <c r="M375" s="43" t="str">
        <f t="shared" si="99"/>
        <v>Casos</v>
      </c>
      <c r="N375" s="49" t="str">
        <f t="shared" si="100"/>
        <v>Ministerio de Ciencias, Tecnología, Conocimiento e Innovación</v>
      </c>
      <c r="O37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Maipú</v>
      </c>
      <c r="P375" s="68"/>
      <c r="Q375" s="15" t="str">
        <f t="shared" si="101"/>
        <v>Gráfico Evolución</v>
      </c>
      <c r="R375" s="30"/>
      <c r="S37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https://analytics.zoho.com/open-view/2395394000008132313?ZOHO_CRITERIA=%22Localiza_CL_Poblacion%22.%22Codcom%22%3D13119</v>
      </c>
      <c r="T375" s="17"/>
      <c r="U375" s="31" t="str">
        <f t="shared" si="102"/>
        <v>#1774B9</v>
      </c>
      <c r="V375" s="32" t="str">
        <f>+Enfermedades_Mundiales[[#This Row],[idcoleccion]]&amp;"-"&amp;Enfermedades_Mundiales[[#This Row],[id]]</f>
        <v>360-0365</v>
      </c>
      <c r="W375" s="21">
        <f>+VLOOKUP(Enfermedades_Mundiales[[#This Row],[Filtro URL]],Estructura!$X$4:$Y$366,2,0)</f>
        <v>36313119</v>
      </c>
      <c r="X375" s="21" t="str">
        <f>+VLOOKUP(Enfermedades_Mundiales[[#This Row],[tema]],Estructura!$A$4:$C$18,3,0)</f>
        <v>T-362</v>
      </c>
      <c r="Y375" s="32" t="str">
        <f>+VLOOKUP(Enfermedades_Mundiales[[#This Row],[contenido]],Estructura!$E$4:$G$18,3,0)</f>
        <v>C-361</v>
      </c>
      <c r="Z375" s="32" t="str">
        <f>+VLOOKUP(Enfermedades_Mundiales[[#This Row],[Filtro Integrado]],Estructura!$M$4:$O$367,3,0)</f>
        <v>FI-363</v>
      </c>
      <c r="AA375" s="32" t="str">
        <f>+VLOOKUP(Enfermedades_Mundiales[[#This Row],[Muestra]],Estructura!$Q$4:$S$194,3,0)</f>
        <v>M-364</v>
      </c>
    </row>
    <row r="376" spans="1:27" ht="30.6" x14ac:dyDescent="0.3">
      <c r="A376" s="61" t="s">
        <v>789</v>
      </c>
      <c r="B376" s="43">
        <f t="shared" si="96"/>
        <v>360</v>
      </c>
      <c r="C376" s="44" t="str">
        <f t="shared" si="97"/>
        <v>Enfermedades Mundiales</v>
      </c>
      <c r="D376" s="44" t="str">
        <f t="shared" si="98"/>
        <v>Salud</v>
      </c>
      <c r="E376" s="64">
        <v>13120</v>
      </c>
      <c r="F376" s="44" t="str">
        <f t="shared" si="94"/>
        <v>Fallecidos</v>
      </c>
      <c r="G376" s="46" t="s">
        <v>408</v>
      </c>
      <c r="H376" s="60" t="s">
        <v>17</v>
      </c>
      <c r="I376" s="58" t="s">
        <v>319</v>
      </c>
      <c r="J376" s="43" t="s">
        <v>407</v>
      </c>
      <c r="K376" s="43" t="str">
        <f t="shared" si="95"/>
        <v>Activos por 1 Millón Habitantes</v>
      </c>
      <c r="L376" s="43" t="str">
        <f t="shared" si="95"/>
        <v>Periodo 2020-2021</v>
      </c>
      <c r="M376" s="43" t="str">
        <f t="shared" si="99"/>
        <v>Casos</v>
      </c>
      <c r="N376" s="49" t="str">
        <f t="shared" si="100"/>
        <v>Ministerio de Ciencias, Tecnología, Conocimiento e Innovación</v>
      </c>
      <c r="O37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Ñuñoa</v>
      </c>
      <c r="P376" s="68"/>
      <c r="Q376" s="15" t="str">
        <f t="shared" si="101"/>
        <v>Gráfico Evolución</v>
      </c>
      <c r="R376" s="30"/>
      <c r="S37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https://analytics.zoho.com/open-view/2395394000008132313?ZOHO_CRITERIA=%22Localiza_CL_Poblacion%22.%22Codcom%22%3D13120</v>
      </c>
      <c r="T376" s="17"/>
      <c r="U376" s="31" t="str">
        <f t="shared" si="102"/>
        <v>#1774B9</v>
      </c>
      <c r="V376" s="32" t="str">
        <f>+Enfermedades_Mundiales[[#This Row],[idcoleccion]]&amp;"-"&amp;Enfermedades_Mundiales[[#This Row],[id]]</f>
        <v>360-0366</v>
      </c>
      <c r="W376" s="21">
        <f>+VLOOKUP(Enfermedades_Mundiales[[#This Row],[Filtro URL]],Estructura!$X$4:$Y$366,2,0)</f>
        <v>36313120</v>
      </c>
      <c r="X376" s="21" t="str">
        <f>+VLOOKUP(Enfermedades_Mundiales[[#This Row],[tema]],Estructura!$A$4:$C$18,3,0)</f>
        <v>T-362</v>
      </c>
      <c r="Y376" s="32" t="str">
        <f>+VLOOKUP(Enfermedades_Mundiales[[#This Row],[contenido]],Estructura!$E$4:$G$18,3,0)</f>
        <v>C-361</v>
      </c>
      <c r="Z376" s="32" t="str">
        <f>+VLOOKUP(Enfermedades_Mundiales[[#This Row],[Filtro Integrado]],Estructura!$M$4:$O$367,3,0)</f>
        <v>FI-363</v>
      </c>
      <c r="AA376" s="32" t="str">
        <f>+VLOOKUP(Enfermedades_Mundiales[[#This Row],[Muestra]],Estructura!$Q$4:$S$194,3,0)</f>
        <v>M-364</v>
      </c>
    </row>
    <row r="377" spans="1:27" ht="30.6" x14ac:dyDescent="0.3">
      <c r="A377" s="61" t="s">
        <v>790</v>
      </c>
      <c r="B377" s="43">
        <f t="shared" si="96"/>
        <v>360</v>
      </c>
      <c r="C377" s="44" t="str">
        <f t="shared" si="97"/>
        <v>Enfermedades Mundiales</v>
      </c>
      <c r="D377" s="44" t="str">
        <f t="shared" si="98"/>
        <v>Salud</v>
      </c>
      <c r="E377" s="64">
        <v>13121</v>
      </c>
      <c r="F377" s="44" t="str">
        <f t="shared" si="94"/>
        <v>Fallecidos</v>
      </c>
      <c r="G377" s="46" t="s">
        <v>408</v>
      </c>
      <c r="H377" s="60" t="s">
        <v>17</v>
      </c>
      <c r="I377" s="58" t="s">
        <v>320</v>
      </c>
      <c r="J377" s="43" t="s">
        <v>407</v>
      </c>
      <c r="K377" s="43" t="str">
        <f t="shared" si="95"/>
        <v>Activos por 1 Millón Habitantes</v>
      </c>
      <c r="L377" s="43" t="str">
        <f t="shared" si="95"/>
        <v>Periodo 2020-2021</v>
      </c>
      <c r="M377" s="43" t="str">
        <f t="shared" si="99"/>
        <v>Casos</v>
      </c>
      <c r="N377" s="49" t="str">
        <f t="shared" si="100"/>
        <v>Ministerio de Ciencias, Tecnología, Conocimiento e Innovación</v>
      </c>
      <c r="O37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Pedro Aguirre Cerda</v>
      </c>
      <c r="P377" s="68"/>
      <c r="Q377" s="15" t="str">
        <f t="shared" si="101"/>
        <v>Gráfico Evolución</v>
      </c>
      <c r="R377" s="30"/>
      <c r="S37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https://analytics.zoho.com/open-view/2395394000008132313?ZOHO_CRITERIA=%22Localiza_CL_Poblacion%22.%22Codcom%22%3D13121</v>
      </c>
      <c r="T377" s="17"/>
      <c r="U377" s="31" t="str">
        <f t="shared" si="102"/>
        <v>#1774B9</v>
      </c>
      <c r="V377" s="32" t="str">
        <f>+Enfermedades_Mundiales[[#This Row],[idcoleccion]]&amp;"-"&amp;Enfermedades_Mundiales[[#This Row],[id]]</f>
        <v>360-0367</v>
      </c>
      <c r="W377" s="21">
        <f>+VLOOKUP(Enfermedades_Mundiales[[#This Row],[Filtro URL]],Estructura!$X$4:$Y$366,2,0)</f>
        <v>36313121</v>
      </c>
      <c r="X377" s="21" t="str">
        <f>+VLOOKUP(Enfermedades_Mundiales[[#This Row],[tema]],Estructura!$A$4:$C$18,3,0)</f>
        <v>T-362</v>
      </c>
      <c r="Y377" s="32" t="str">
        <f>+VLOOKUP(Enfermedades_Mundiales[[#This Row],[contenido]],Estructura!$E$4:$G$18,3,0)</f>
        <v>C-361</v>
      </c>
      <c r="Z377" s="32" t="str">
        <f>+VLOOKUP(Enfermedades_Mundiales[[#This Row],[Filtro Integrado]],Estructura!$M$4:$O$367,3,0)</f>
        <v>FI-363</v>
      </c>
      <c r="AA377" s="32" t="str">
        <f>+VLOOKUP(Enfermedades_Mundiales[[#This Row],[Muestra]],Estructura!$Q$4:$S$194,3,0)</f>
        <v>M-364</v>
      </c>
    </row>
    <row r="378" spans="1:27" ht="30.6" x14ac:dyDescent="0.3">
      <c r="A378" s="61" t="s">
        <v>791</v>
      </c>
      <c r="B378" s="43">
        <f t="shared" si="96"/>
        <v>360</v>
      </c>
      <c r="C378" s="44" t="str">
        <f t="shared" si="97"/>
        <v>Enfermedades Mundiales</v>
      </c>
      <c r="D378" s="44" t="str">
        <f t="shared" si="98"/>
        <v>Salud</v>
      </c>
      <c r="E378" s="64">
        <v>13122</v>
      </c>
      <c r="F378" s="44" t="str">
        <f t="shared" si="94"/>
        <v>Fallecidos</v>
      </c>
      <c r="G378" s="46" t="s">
        <v>408</v>
      </c>
      <c r="H378" s="60" t="s">
        <v>17</v>
      </c>
      <c r="I378" s="58" t="s">
        <v>321</v>
      </c>
      <c r="J378" s="43" t="s">
        <v>407</v>
      </c>
      <c r="K378" s="43" t="str">
        <f t="shared" si="95"/>
        <v>Activos por 1 Millón Habitantes</v>
      </c>
      <c r="L378" s="43" t="str">
        <f t="shared" si="95"/>
        <v>Periodo 2020-2021</v>
      </c>
      <c r="M378" s="43" t="str">
        <f t="shared" si="99"/>
        <v>Casos</v>
      </c>
      <c r="N378" s="49" t="str">
        <f t="shared" si="100"/>
        <v>Ministerio de Ciencias, Tecnología, Conocimiento e Innovación</v>
      </c>
      <c r="O37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Peñalolén</v>
      </c>
      <c r="P378" s="68"/>
      <c r="Q378" s="15" t="str">
        <f t="shared" si="101"/>
        <v>Gráfico Evolución</v>
      </c>
      <c r="R378" s="30"/>
      <c r="S37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https://analytics.zoho.com/open-view/2395394000008132313?ZOHO_CRITERIA=%22Localiza_CL_Poblacion%22.%22Codcom%22%3D13122</v>
      </c>
      <c r="T378" s="17"/>
      <c r="U378" s="31" t="str">
        <f t="shared" si="102"/>
        <v>#1774B9</v>
      </c>
      <c r="V378" s="32" t="str">
        <f>+Enfermedades_Mundiales[[#This Row],[idcoleccion]]&amp;"-"&amp;Enfermedades_Mundiales[[#This Row],[id]]</f>
        <v>360-0368</v>
      </c>
      <c r="W378" s="21">
        <f>+VLOOKUP(Enfermedades_Mundiales[[#This Row],[Filtro URL]],Estructura!$X$4:$Y$366,2,0)</f>
        <v>36313122</v>
      </c>
      <c r="X378" s="21" t="str">
        <f>+VLOOKUP(Enfermedades_Mundiales[[#This Row],[tema]],Estructura!$A$4:$C$18,3,0)</f>
        <v>T-362</v>
      </c>
      <c r="Y378" s="32" t="str">
        <f>+VLOOKUP(Enfermedades_Mundiales[[#This Row],[contenido]],Estructura!$E$4:$G$18,3,0)</f>
        <v>C-361</v>
      </c>
      <c r="Z378" s="32" t="str">
        <f>+VLOOKUP(Enfermedades_Mundiales[[#This Row],[Filtro Integrado]],Estructura!$M$4:$O$367,3,0)</f>
        <v>FI-363</v>
      </c>
      <c r="AA378" s="32" t="str">
        <f>+VLOOKUP(Enfermedades_Mundiales[[#This Row],[Muestra]],Estructura!$Q$4:$S$194,3,0)</f>
        <v>M-364</v>
      </c>
    </row>
    <row r="379" spans="1:27" ht="30.6" x14ac:dyDescent="0.3">
      <c r="A379" s="61" t="s">
        <v>792</v>
      </c>
      <c r="B379" s="43">
        <f t="shared" si="96"/>
        <v>360</v>
      </c>
      <c r="C379" s="44" t="str">
        <f t="shared" si="97"/>
        <v>Enfermedades Mundiales</v>
      </c>
      <c r="D379" s="44" t="str">
        <f t="shared" si="98"/>
        <v>Salud</v>
      </c>
      <c r="E379" s="64">
        <v>13123</v>
      </c>
      <c r="F379" s="44" t="str">
        <f t="shared" si="94"/>
        <v>Fallecidos</v>
      </c>
      <c r="G379" s="46" t="s">
        <v>408</v>
      </c>
      <c r="H379" s="60" t="s">
        <v>17</v>
      </c>
      <c r="I379" s="58" t="s">
        <v>322</v>
      </c>
      <c r="J379" s="43" t="s">
        <v>407</v>
      </c>
      <c r="K379" s="43" t="str">
        <f t="shared" si="95"/>
        <v>Activos por 1 Millón Habitantes</v>
      </c>
      <c r="L379" s="43" t="str">
        <f t="shared" si="95"/>
        <v>Periodo 2020-2021</v>
      </c>
      <c r="M379" s="43" t="str">
        <f t="shared" si="99"/>
        <v>Casos</v>
      </c>
      <c r="N379" s="49" t="str">
        <f t="shared" si="100"/>
        <v>Ministerio de Ciencias, Tecnología, Conocimiento e Innovación</v>
      </c>
      <c r="O37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Providencia</v>
      </c>
      <c r="P379" s="68"/>
      <c r="Q379" s="15" t="str">
        <f t="shared" si="101"/>
        <v>Gráfico Evolución</v>
      </c>
      <c r="R379" s="30"/>
      <c r="S37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https://analytics.zoho.com/open-view/2395394000008132313?ZOHO_CRITERIA=%22Localiza_CL_Poblacion%22.%22Codcom%22%3D13123</v>
      </c>
      <c r="T379" s="17"/>
      <c r="U379" s="31" t="str">
        <f t="shared" si="102"/>
        <v>#1774B9</v>
      </c>
      <c r="V379" s="32" t="str">
        <f>+Enfermedades_Mundiales[[#This Row],[idcoleccion]]&amp;"-"&amp;Enfermedades_Mundiales[[#This Row],[id]]</f>
        <v>360-0369</v>
      </c>
      <c r="W379" s="21">
        <f>+VLOOKUP(Enfermedades_Mundiales[[#This Row],[Filtro URL]],Estructura!$X$4:$Y$366,2,0)</f>
        <v>36313123</v>
      </c>
      <c r="X379" s="21" t="str">
        <f>+VLOOKUP(Enfermedades_Mundiales[[#This Row],[tema]],Estructura!$A$4:$C$18,3,0)</f>
        <v>T-362</v>
      </c>
      <c r="Y379" s="32" t="str">
        <f>+VLOOKUP(Enfermedades_Mundiales[[#This Row],[contenido]],Estructura!$E$4:$G$18,3,0)</f>
        <v>C-361</v>
      </c>
      <c r="Z379" s="32" t="str">
        <f>+VLOOKUP(Enfermedades_Mundiales[[#This Row],[Filtro Integrado]],Estructura!$M$4:$O$367,3,0)</f>
        <v>FI-363</v>
      </c>
      <c r="AA379" s="32" t="str">
        <f>+VLOOKUP(Enfermedades_Mundiales[[#This Row],[Muestra]],Estructura!$Q$4:$S$194,3,0)</f>
        <v>M-364</v>
      </c>
    </row>
    <row r="380" spans="1:27" ht="30.6" x14ac:dyDescent="0.3">
      <c r="A380" s="61" t="s">
        <v>793</v>
      </c>
      <c r="B380" s="43">
        <f t="shared" si="96"/>
        <v>360</v>
      </c>
      <c r="C380" s="44" t="str">
        <f t="shared" si="97"/>
        <v>Enfermedades Mundiales</v>
      </c>
      <c r="D380" s="44" t="str">
        <f t="shared" si="98"/>
        <v>Salud</v>
      </c>
      <c r="E380" s="64">
        <v>13124</v>
      </c>
      <c r="F380" s="44" t="str">
        <f t="shared" si="94"/>
        <v>Fallecidos</v>
      </c>
      <c r="G380" s="46" t="s">
        <v>408</v>
      </c>
      <c r="H380" s="60" t="s">
        <v>17</v>
      </c>
      <c r="I380" s="58" t="s">
        <v>323</v>
      </c>
      <c r="J380" s="43" t="s">
        <v>407</v>
      </c>
      <c r="K380" s="43" t="str">
        <f t="shared" si="95"/>
        <v>Activos por 1 Millón Habitantes</v>
      </c>
      <c r="L380" s="43" t="str">
        <f t="shared" si="95"/>
        <v>Periodo 2020-2021</v>
      </c>
      <c r="M380" s="43" t="str">
        <f t="shared" si="99"/>
        <v>Casos</v>
      </c>
      <c r="N380" s="49" t="str">
        <f t="shared" si="100"/>
        <v>Ministerio de Ciencias, Tecnología, Conocimiento e Innovación</v>
      </c>
      <c r="O38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Pudahuel</v>
      </c>
      <c r="P380" s="68"/>
      <c r="Q380" s="15" t="str">
        <f t="shared" si="101"/>
        <v>Gráfico Evolución</v>
      </c>
      <c r="R380" s="30"/>
      <c r="S38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https://analytics.zoho.com/open-view/2395394000008132313?ZOHO_CRITERIA=%22Localiza_CL_Poblacion%22.%22Codcom%22%3D13124</v>
      </c>
      <c r="T380" s="17"/>
      <c r="U380" s="31" t="str">
        <f t="shared" si="102"/>
        <v>#1774B9</v>
      </c>
      <c r="V380" s="32" t="str">
        <f>+Enfermedades_Mundiales[[#This Row],[idcoleccion]]&amp;"-"&amp;Enfermedades_Mundiales[[#This Row],[id]]</f>
        <v>360-0370</v>
      </c>
      <c r="W380" s="21">
        <f>+VLOOKUP(Enfermedades_Mundiales[[#This Row],[Filtro URL]],Estructura!$X$4:$Y$366,2,0)</f>
        <v>36313124</v>
      </c>
      <c r="X380" s="21" t="str">
        <f>+VLOOKUP(Enfermedades_Mundiales[[#This Row],[tema]],Estructura!$A$4:$C$18,3,0)</f>
        <v>T-362</v>
      </c>
      <c r="Y380" s="32" t="str">
        <f>+VLOOKUP(Enfermedades_Mundiales[[#This Row],[contenido]],Estructura!$E$4:$G$18,3,0)</f>
        <v>C-361</v>
      </c>
      <c r="Z380" s="32" t="str">
        <f>+VLOOKUP(Enfermedades_Mundiales[[#This Row],[Filtro Integrado]],Estructura!$M$4:$O$367,3,0)</f>
        <v>FI-363</v>
      </c>
      <c r="AA380" s="32" t="str">
        <f>+VLOOKUP(Enfermedades_Mundiales[[#This Row],[Muestra]],Estructura!$Q$4:$S$194,3,0)</f>
        <v>M-364</v>
      </c>
    </row>
    <row r="381" spans="1:27" ht="30.6" x14ac:dyDescent="0.3">
      <c r="A381" s="61" t="s">
        <v>794</v>
      </c>
      <c r="B381" s="43">
        <f t="shared" si="96"/>
        <v>360</v>
      </c>
      <c r="C381" s="44" t="str">
        <f t="shared" si="97"/>
        <v>Enfermedades Mundiales</v>
      </c>
      <c r="D381" s="44" t="str">
        <f t="shared" si="98"/>
        <v>Salud</v>
      </c>
      <c r="E381" s="64">
        <v>13125</v>
      </c>
      <c r="F381" s="44" t="str">
        <f t="shared" si="94"/>
        <v>Fallecidos</v>
      </c>
      <c r="G381" s="46" t="s">
        <v>408</v>
      </c>
      <c r="H381" s="60" t="s">
        <v>17</v>
      </c>
      <c r="I381" s="58" t="s">
        <v>324</v>
      </c>
      <c r="J381" s="43" t="s">
        <v>407</v>
      </c>
      <c r="K381" s="43" t="str">
        <f t="shared" si="95"/>
        <v>Activos por 1 Millón Habitantes</v>
      </c>
      <c r="L381" s="43" t="str">
        <f t="shared" si="95"/>
        <v>Periodo 2020-2021</v>
      </c>
      <c r="M381" s="43" t="str">
        <f t="shared" si="99"/>
        <v>Casos</v>
      </c>
      <c r="N381" s="49" t="str">
        <f t="shared" si="100"/>
        <v>Ministerio de Ciencias, Tecnología, Conocimiento e Innovación</v>
      </c>
      <c r="O38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Quilicura</v>
      </c>
      <c r="P381" s="68"/>
      <c r="Q381" s="15" t="str">
        <f t="shared" si="101"/>
        <v>Gráfico Evolución</v>
      </c>
      <c r="R381" s="30"/>
      <c r="S38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https://analytics.zoho.com/open-view/2395394000008132313?ZOHO_CRITERIA=%22Localiza_CL_Poblacion%22.%22Codcom%22%3D13125</v>
      </c>
      <c r="T381" s="17"/>
      <c r="U381" s="31" t="str">
        <f t="shared" si="102"/>
        <v>#1774B9</v>
      </c>
      <c r="V381" s="32" t="str">
        <f>+Enfermedades_Mundiales[[#This Row],[idcoleccion]]&amp;"-"&amp;Enfermedades_Mundiales[[#This Row],[id]]</f>
        <v>360-0371</v>
      </c>
      <c r="W381" s="21">
        <f>+VLOOKUP(Enfermedades_Mundiales[[#This Row],[Filtro URL]],Estructura!$X$4:$Y$366,2,0)</f>
        <v>36313125</v>
      </c>
      <c r="X381" s="21" t="str">
        <f>+VLOOKUP(Enfermedades_Mundiales[[#This Row],[tema]],Estructura!$A$4:$C$18,3,0)</f>
        <v>T-362</v>
      </c>
      <c r="Y381" s="32" t="str">
        <f>+VLOOKUP(Enfermedades_Mundiales[[#This Row],[contenido]],Estructura!$E$4:$G$18,3,0)</f>
        <v>C-361</v>
      </c>
      <c r="Z381" s="32" t="str">
        <f>+VLOOKUP(Enfermedades_Mundiales[[#This Row],[Filtro Integrado]],Estructura!$M$4:$O$367,3,0)</f>
        <v>FI-363</v>
      </c>
      <c r="AA381" s="32" t="str">
        <f>+VLOOKUP(Enfermedades_Mundiales[[#This Row],[Muestra]],Estructura!$Q$4:$S$194,3,0)</f>
        <v>M-364</v>
      </c>
    </row>
    <row r="382" spans="1:27" ht="30.6" x14ac:dyDescent="0.3">
      <c r="A382" s="61" t="s">
        <v>795</v>
      </c>
      <c r="B382" s="43">
        <f t="shared" si="96"/>
        <v>360</v>
      </c>
      <c r="C382" s="44" t="str">
        <f t="shared" si="97"/>
        <v>Enfermedades Mundiales</v>
      </c>
      <c r="D382" s="44" t="str">
        <f t="shared" si="98"/>
        <v>Salud</v>
      </c>
      <c r="E382" s="64">
        <v>13126</v>
      </c>
      <c r="F382" s="44" t="str">
        <f t="shared" si="94"/>
        <v>Fallecidos</v>
      </c>
      <c r="G382" s="46" t="s">
        <v>408</v>
      </c>
      <c r="H382" s="60" t="s">
        <v>17</v>
      </c>
      <c r="I382" s="58" t="s">
        <v>325</v>
      </c>
      <c r="J382" s="43" t="s">
        <v>407</v>
      </c>
      <c r="K382" s="43" t="str">
        <f t="shared" si="95"/>
        <v>Activos por 1 Millón Habitantes</v>
      </c>
      <c r="L382" s="43" t="str">
        <f t="shared" si="95"/>
        <v>Periodo 2020-2021</v>
      </c>
      <c r="M382" s="43" t="str">
        <f t="shared" si="99"/>
        <v>Casos</v>
      </c>
      <c r="N382" s="49" t="str">
        <f t="shared" si="100"/>
        <v>Ministerio de Ciencias, Tecnología, Conocimiento e Innovación</v>
      </c>
      <c r="O38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Quinta Normal</v>
      </c>
      <c r="P382" s="68"/>
      <c r="Q382" s="15" t="str">
        <f t="shared" si="101"/>
        <v>Gráfico Evolución</v>
      </c>
      <c r="R382" s="30"/>
      <c r="S38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https://analytics.zoho.com/open-view/2395394000008132313?ZOHO_CRITERIA=%22Localiza_CL_Poblacion%22.%22Codcom%22%3D13126</v>
      </c>
      <c r="T382" s="17"/>
      <c r="U382" s="31" t="str">
        <f t="shared" si="102"/>
        <v>#1774B9</v>
      </c>
      <c r="V382" s="32" t="str">
        <f>+Enfermedades_Mundiales[[#This Row],[idcoleccion]]&amp;"-"&amp;Enfermedades_Mundiales[[#This Row],[id]]</f>
        <v>360-0372</v>
      </c>
      <c r="W382" s="21">
        <f>+VLOOKUP(Enfermedades_Mundiales[[#This Row],[Filtro URL]],Estructura!$X$4:$Y$366,2,0)</f>
        <v>36313126</v>
      </c>
      <c r="X382" s="21" t="str">
        <f>+VLOOKUP(Enfermedades_Mundiales[[#This Row],[tema]],Estructura!$A$4:$C$18,3,0)</f>
        <v>T-362</v>
      </c>
      <c r="Y382" s="32" t="str">
        <f>+VLOOKUP(Enfermedades_Mundiales[[#This Row],[contenido]],Estructura!$E$4:$G$18,3,0)</f>
        <v>C-361</v>
      </c>
      <c r="Z382" s="32" t="str">
        <f>+VLOOKUP(Enfermedades_Mundiales[[#This Row],[Filtro Integrado]],Estructura!$M$4:$O$367,3,0)</f>
        <v>FI-363</v>
      </c>
      <c r="AA382" s="32" t="str">
        <f>+VLOOKUP(Enfermedades_Mundiales[[#This Row],[Muestra]],Estructura!$Q$4:$S$194,3,0)</f>
        <v>M-364</v>
      </c>
    </row>
    <row r="383" spans="1:27" ht="30.6" x14ac:dyDescent="0.3">
      <c r="A383" s="61" t="s">
        <v>796</v>
      </c>
      <c r="B383" s="43">
        <f t="shared" si="96"/>
        <v>360</v>
      </c>
      <c r="C383" s="44" t="str">
        <f t="shared" si="97"/>
        <v>Enfermedades Mundiales</v>
      </c>
      <c r="D383" s="44" t="str">
        <f t="shared" si="98"/>
        <v>Salud</v>
      </c>
      <c r="E383" s="64">
        <v>13127</v>
      </c>
      <c r="F383" s="44" t="str">
        <f t="shared" si="94"/>
        <v>Fallecidos</v>
      </c>
      <c r="G383" s="46" t="s">
        <v>408</v>
      </c>
      <c r="H383" s="60" t="s">
        <v>17</v>
      </c>
      <c r="I383" s="58" t="s">
        <v>18</v>
      </c>
      <c r="J383" s="43" t="s">
        <v>407</v>
      </c>
      <c r="K383" s="43" t="str">
        <f t="shared" si="95"/>
        <v>Activos por 1 Millón Habitantes</v>
      </c>
      <c r="L383" s="43" t="str">
        <f t="shared" si="95"/>
        <v>Periodo 2020-2021</v>
      </c>
      <c r="M383" s="43" t="str">
        <f t="shared" si="99"/>
        <v>Casos</v>
      </c>
      <c r="N383" s="49" t="str">
        <f t="shared" si="100"/>
        <v>Ministerio de Ciencias, Tecnología, Conocimiento e Innovación</v>
      </c>
      <c r="O38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Recoleta</v>
      </c>
      <c r="P383" s="68"/>
      <c r="Q383" s="15" t="str">
        <f t="shared" si="101"/>
        <v>Gráfico Evolución</v>
      </c>
      <c r="R383" s="30"/>
      <c r="S38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https://analytics.zoho.com/open-view/2395394000008132313?ZOHO_CRITERIA=%22Localiza_CL_Poblacion%22.%22Codcom%22%3D13127</v>
      </c>
      <c r="T383" s="17"/>
      <c r="U383" s="31" t="str">
        <f t="shared" si="102"/>
        <v>#1774B9</v>
      </c>
      <c r="V383" s="32" t="str">
        <f>+Enfermedades_Mundiales[[#This Row],[idcoleccion]]&amp;"-"&amp;Enfermedades_Mundiales[[#This Row],[id]]</f>
        <v>360-0373</v>
      </c>
      <c r="W383" s="21">
        <f>+VLOOKUP(Enfermedades_Mundiales[[#This Row],[Filtro URL]],Estructura!$X$4:$Y$366,2,0)</f>
        <v>36313127</v>
      </c>
      <c r="X383" s="21" t="str">
        <f>+VLOOKUP(Enfermedades_Mundiales[[#This Row],[tema]],Estructura!$A$4:$C$18,3,0)</f>
        <v>T-362</v>
      </c>
      <c r="Y383" s="32" t="str">
        <f>+VLOOKUP(Enfermedades_Mundiales[[#This Row],[contenido]],Estructura!$E$4:$G$18,3,0)</f>
        <v>C-361</v>
      </c>
      <c r="Z383" s="32" t="str">
        <f>+VLOOKUP(Enfermedades_Mundiales[[#This Row],[Filtro Integrado]],Estructura!$M$4:$O$367,3,0)</f>
        <v>FI-363</v>
      </c>
      <c r="AA383" s="32" t="str">
        <f>+VLOOKUP(Enfermedades_Mundiales[[#This Row],[Muestra]],Estructura!$Q$4:$S$194,3,0)</f>
        <v>M-364</v>
      </c>
    </row>
    <row r="384" spans="1:27" ht="30.6" x14ac:dyDescent="0.3">
      <c r="A384" s="61" t="s">
        <v>797</v>
      </c>
      <c r="B384" s="43">
        <f t="shared" si="96"/>
        <v>360</v>
      </c>
      <c r="C384" s="44" t="str">
        <f t="shared" si="97"/>
        <v>Enfermedades Mundiales</v>
      </c>
      <c r="D384" s="44" t="str">
        <f t="shared" si="98"/>
        <v>Salud</v>
      </c>
      <c r="E384" s="64">
        <v>13128</v>
      </c>
      <c r="F384" s="44" t="str">
        <f t="shared" si="94"/>
        <v>Fallecidos</v>
      </c>
      <c r="G384" s="46" t="s">
        <v>408</v>
      </c>
      <c r="H384" s="60" t="s">
        <v>17</v>
      </c>
      <c r="I384" s="58" t="s">
        <v>326</v>
      </c>
      <c r="J384" s="43" t="s">
        <v>407</v>
      </c>
      <c r="K384" s="43" t="str">
        <f t="shared" si="95"/>
        <v>Activos por 1 Millón Habitantes</v>
      </c>
      <c r="L384" s="43" t="str">
        <f t="shared" si="95"/>
        <v>Periodo 2020-2021</v>
      </c>
      <c r="M384" s="43" t="str">
        <f t="shared" si="99"/>
        <v>Casos</v>
      </c>
      <c r="N384" s="49" t="str">
        <f t="shared" si="100"/>
        <v>Ministerio de Ciencias, Tecnología, Conocimiento e Innovación</v>
      </c>
      <c r="O38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Renca</v>
      </c>
      <c r="P384" s="68"/>
      <c r="Q384" s="15" t="str">
        <f t="shared" si="101"/>
        <v>Gráfico Evolución</v>
      </c>
      <c r="R384" s="30"/>
      <c r="S38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https://analytics.zoho.com/open-view/2395394000008132313?ZOHO_CRITERIA=%22Localiza_CL_Poblacion%22.%22Codcom%22%3D13128</v>
      </c>
      <c r="T384" s="17"/>
      <c r="U384" s="31" t="str">
        <f t="shared" si="102"/>
        <v>#1774B9</v>
      </c>
      <c r="V384" s="32" t="str">
        <f>+Enfermedades_Mundiales[[#This Row],[idcoleccion]]&amp;"-"&amp;Enfermedades_Mundiales[[#This Row],[id]]</f>
        <v>360-0374</v>
      </c>
      <c r="W384" s="21">
        <f>+VLOOKUP(Enfermedades_Mundiales[[#This Row],[Filtro URL]],Estructura!$X$4:$Y$366,2,0)</f>
        <v>36313128</v>
      </c>
      <c r="X384" s="21" t="str">
        <f>+VLOOKUP(Enfermedades_Mundiales[[#This Row],[tema]],Estructura!$A$4:$C$18,3,0)</f>
        <v>T-362</v>
      </c>
      <c r="Y384" s="32" t="str">
        <f>+VLOOKUP(Enfermedades_Mundiales[[#This Row],[contenido]],Estructura!$E$4:$G$18,3,0)</f>
        <v>C-361</v>
      </c>
      <c r="Z384" s="32" t="str">
        <f>+VLOOKUP(Enfermedades_Mundiales[[#This Row],[Filtro Integrado]],Estructura!$M$4:$O$367,3,0)</f>
        <v>FI-363</v>
      </c>
      <c r="AA384" s="32" t="str">
        <f>+VLOOKUP(Enfermedades_Mundiales[[#This Row],[Muestra]],Estructura!$Q$4:$S$194,3,0)</f>
        <v>M-364</v>
      </c>
    </row>
    <row r="385" spans="1:27" ht="30.6" x14ac:dyDescent="0.3">
      <c r="A385" s="61" t="s">
        <v>798</v>
      </c>
      <c r="B385" s="43">
        <f t="shared" si="96"/>
        <v>360</v>
      </c>
      <c r="C385" s="44" t="str">
        <f t="shared" si="97"/>
        <v>Enfermedades Mundiales</v>
      </c>
      <c r="D385" s="44" t="str">
        <f t="shared" si="98"/>
        <v>Salud</v>
      </c>
      <c r="E385" s="64">
        <v>13129</v>
      </c>
      <c r="F385" s="44" t="str">
        <f t="shared" si="94"/>
        <v>Fallecidos</v>
      </c>
      <c r="G385" s="46" t="s">
        <v>408</v>
      </c>
      <c r="H385" s="60" t="s">
        <v>17</v>
      </c>
      <c r="I385" s="58" t="s">
        <v>327</v>
      </c>
      <c r="J385" s="43" t="s">
        <v>407</v>
      </c>
      <c r="K385" s="43" t="str">
        <f t="shared" si="95"/>
        <v>Activos por 1 Millón Habitantes</v>
      </c>
      <c r="L385" s="43" t="str">
        <f t="shared" si="95"/>
        <v>Periodo 2020-2021</v>
      </c>
      <c r="M385" s="43" t="str">
        <f t="shared" si="99"/>
        <v>Casos</v>
      </c>
      <c r="N385" s="49" t="str">
        <f t="shared" si="100"/>
        <v>Ministerio de Ciencias, Tecnología, Conocimiento e Innovación</v>
      </c>
      <c r="O38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Joaquín</v>
      </c>
      <c r="P385" s="68"/>
      <c r="Q385" s="15" t="str">
        <f t="shared" si="101"/>
        <v>Gráfico Evolución</v>
      </c>
      <c r="R385" s="30"/>
      <c r="S38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https://analytics.zoho.com/open-view/2395394000008132313?ZOHO_CRITERIA=%22Localiza_CL_Poblacion%22.%22Codcom%22%3D13129</v>
      </c>
      <c r="T385" s="17"/>
      <c r="U385" s="31" t="str">
        <f t="shared" si="102"/>
        <v>#1774B9</v>
      </c>
      <c r="V385" s="32" t="str">
        <f>+Enfermedades_Mundiales[[#This Row],[idcoleccion]]&amp;"-"&amp;Enfermedades_Mundiales[[#This Row],[id]]</f>
        <v>360-0375</v>
      </c>
      <c r="W385" s="21">
        <f>+VLOOKUP(Enfermedades_Mundiales[[#This Row],[Filtro URL]],Estructura!$X$4:$Y$366,2,0)</f>
        <v>36313129</v>
      </c>
      <c r="X385" s="21" t="str">
        <f>+VLOOKUP(Enfermedades_Mundiales[[#This Row],[tema]],Estructura!$A$4:$C$18,3,0)</f>
        <v>T-362</v>
      </c>
      <c r="Y385" s="32" t="str">
        <f>+VLOOKUP(Enfermedades_Mundiales[[#This Row],[contenido]],Estructura!$E$4:$G$18,3,0)</f>
        <v>C-361</v>
      </c>
      <c r="Z385" s="32" t="str">
        <f>+VLOOKUP(Enfermedades_Mundiales[[#This Row],[Filtro Integrado]],Estructura!$M$4:$O$367,3,0)</f>
        <v>FI-363</v>
      </c>
      <c r="AA385" s="32" t="str">
        <f>+VLOOKUP(Enfermedades_Mundiales[[#This Row],[Muestra]],Estructura!$Q$4:$S$194,3,0)</f>
        <v>M-364</v>
      </c>
    </row>
    <row r="386" spans="1:27" ht="30.6" x14ac:dyDescent="0.3">
      <c r="A386" s="61" t="s">
        <v>799</v>
      </c>
      <c r="B386" s="43">
        <f t="shared" si="96"/>
        <v>360</v>
      </c>
      <c r="C386" s="44" t="str">
        <f t="shared" si="97"/>
        <v>Enfermedades Mundiales</v>
      </c>
      <c r="D386" s="44" t="str">
        <f t="shared" si="98"/>
        <v>Salud</v>
      </c>
      <c r="E386" s="64">
        <v>13130</v>
      </c>
      <c r="F386" s="44" t="str">
        <f t="shared" si="94"/>
        <v>Fallecidos</v>
      </c>
      <c r="G386" s="46" t="s">
        <v>408</v>
      </c>
      <c r="H386" s="60" t="s">
        <v>17</v>
      </c>
      <c r="I386" s="58" t="s">
        <v>328</v>
      </c>
      <c r="J386" s="43" t="s">
        <v>407</v>
      </c>
      <c r="K386" s="43" t="str">
        <f t="shared" si="95"/>
        <v>Activos por 1 Millón Habitantes</v>
      </c>
      <c r="L386" s="43" t="str">
        <f t="shared" si="95"/>
        <v>Periodo 2020-2021</v>
      </c>
      <c r="M386" s="43" t="str">
        <f t="shared" si="99"/>
        <v>Casos</v>
      </c>
      <c r="N386" s="49" t="str">
        <f t="shared" si="100"/>
        <v>Ministerio de Ciencias, Tecnología, Conocimiento e Innovación</v>
      </c>
      <c r="O38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Miguel</v>
      </c>
      <c r="P386" s="68"/>
      <c r="Q386" s="15" t="str">
        <f t="shared" si="101"/>
        <v>Gráfico Evolución</v>
      </c>
      <c r="R386" s="30"/>
      <c r="S38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https://analytics.zoho.com/open-view/2395394000008132313?ZOHO_CRITERIA=%22Localiza_CL_Poblacion%22.%22Codcom%22%3D13130</v>
      </c>
      <c r="T386" s="17"/>
      <c r="U386" s="31" t="str">
        <f t="shared" si="102"/>
        <v>#1774B9</v>
      </c>
      <c r="V386" s="32" t="str">
        <f>+Enfermedades_Mundiales[[#This Row],[idcoleccion]]&amp;"-"&amp;Enfermedades_Mundiales[[#This Row],[id]]</f>
        <v>360-0376</v>
      </c>
      <c r="W386" s="21">
        <f>+VLOOKUP(Enfermedades_Mundiales[[#This Row],[Filtro URL]],Estructura!$X$4:$Y$366,2,0)</f>
        <v>36313130</v>
      </c>
      <c r="X386" s="21" t="str">
        <f>+VLOOKUP(Enfermedades_Mundiales[[#This Row],[tema]],Estructura!$A$4:$C$18,3,0)</f>
        <v>T-362</v>
      </c>
      <c r="Y386" s="32" t="str">
        <f>+VLOOKUP(Enfermedades_Mundiales[[#This Row],[contenido]],Estructura!$E$4:$G$18,3,0)</f>
        <v>C-361</v>
      </c>
      <c r="Z386" s="32" t="str">
        <f>+VLOOKUP(Enfermedades_Mundiales[[#This Row],[Filtro Integrado]],Estructura!$M$4:$O$367,3,0)</f>
        <v>FI-363</v>
      </c>
      <c r="AA386" s="32" t="str">
        <f>+VLOOKUP(Enfermedades_Mundiales[[#This Row],[Muestra]],Estructura!$Q$4:$S$194,3,0)</f>
        <v>M-364</v>
      </c>
    </row>
    <row r="387" spans="1:27" ht="30.6" x14ac:dyDescent="0.3">
      <c r="A387" s="61" t="s">
        <v>800</v>
      </c>
      <c r="B387" s="43">
        <f t="shared" si="96"/>
        <v>360</v>
      </c>
      <c r="C387" s="44" t="str">
        <f t="shared" si="97"/>
        <v>Enfermedades Mundiales</v>
      </c>
      <c r="D387" s="44" t="str">
        <f t="shared" si="98"/>
        <v>Salud</v>
      </c>
      <c r="E387" s="64">
        <v>13131</v>
      </c>
      <c r="F387" s="44" t="str">
        <f t="shared" si="94"/>
        <v>Fallecidos</v>
      </c>
      <c r="G387" s="46" t="s">
        <v>408</v>
      </c>
      <c r="H387" s="60" t="s">
        <v>17</v>
      </c>
      <c r="I387" s="58" t="s">
        <v>329</v>
      </c>
      <c r="J387" s="43" t="s">
        <v>407</v>
      </c>
      <c r="K387" s="43" t="str">
        <f t="shared" si="95"/>
        <v>Activos por 1 Millón Habitantes</v>
      </c>
      <c r="L387" s="43" t="str">
        <f t="shared" si="95"/>
        <v>Periodo 2020-2021</v>
      </c>
      <c r="M387" s="43" t="str">
        <f t="shared" si="99"/>
        <v>Casos</v>
      </c>
      <c r="N387" s="49" t="str">
        <f t="shared" si="100"/>
        <v>Ministerio de Ciencias, Tecnología, Conocimiento e Innovación</v>
      </c>
      <c r="O38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Ramón</v>
      </c>
      <c r="P387" s="68"/>
      <c r="Q387" s="15" t="str">
        <f t="shared" si="101"/>
        <v>Gráfico Evolución</v>
      </c>
      <c r="R387" s="30"/>
      <c r="S38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https://analytics.zoho.com/open-view/2395394000008132313?ZOHO_CRITERIA=%22Localiza_CL_Poblacion%22.%22Codcom%22%3D13131</v>
      </c>
      <c r="T387" s="17"/>
      <c r="U387" s="31" t="str">
        <f t="shared" si="102"/>
        <v>#1774B9</v>
      </c>
      <c r="V387" s="32" t="str">
        <f>+Enfermedades_Mundiales[[#This Row],[idcoleccion]]&amp;"-"&amp;Enfermedades_Mundiales[[#This Row],[id]]</f>
        <v>360-0377</v>
      </c>
      <c r="W387" s="21">
        <f>+VLOOKUP(Enfermedades_Mundiales[[#This Row],[Filtro URL]],Estructura!$X$4:$Y$366,2,0)</f>
        <v>36313131</v>
      </c>
      <c r="X387" s="21" t="str">
        <f>+VLOOKUP(Enfermedades_Mundiales[[#This Row],[tema]],Estructura!$A$4:$C$18,3,0)</f>
        <v>T-362</v>
      </c>
      <c r="Y387" s="32" t="str">
        <f>+VLOOKUP(Enfermedades_Mundiales[[#This Row],[contenido]],Estructura!$E$4:$G$18,3,0)</f>
        <v>C-361</v>
      </c>
      <c r="Z387" s="32" t="str">
        <f>+VLOOKUP(Enfermedades_Mundiales[[#This Row],[Filtro Integrado]],Estructura!$M$4:$O$367,3,0)</f>
        <v>FI-363</v>
      </c>
      <c r="AA387" s="32" t="str">
        <f>+VLOOKUP(Enfermedades_Mundiales[[#This Row],[Muestra]],Estructura!$Q$4:$S$194,3,0)</f>
        <v>M-364</v>
      </c>
    </row>
    <row r="388" spans="1:27" ht="30.6" x14ac:dyDescent="0.3">
      <c r="A388" s="61" t="s">
        <v>801</v>
      </c>
      <c r="B388" s="43">
        <f t="shared" si="96"/>
        <v>360</v>
      </c>
      <c r="C388" s="44" t="str">
        <f t="shared" si="97"/>
        <v>Enfermedades Mundiales</v>
      </c>
      <c r="D388" s="44" t="str">
        <f t="shared" si="98"/>
        <v>Salud</v>
      </c>
      <c r="E388" s="64">
        <v>13132</v>
      </c>
      <c r="F388" s="44" t="str">
        <f t="shared" si="94"/>
        <v>Fallecidos</v>
      </c>
      <c r="G388" s="46" t="s">
        <v>408</v>
      </c>
      <c r="H388" s="60" t="s">
        <v>17</v>
      </c>
      <c r="I388" s="58" t="s">
        <v>330</v>
      </c>
      <c r="J388" s="43" t="s">
        <v>407</v>
      </c>
      <c r="K388" s="43" t="str">
        <f t="shared" si="95"/>
        <v>Activos por 1 Millón Habitantes</v>
      </c>
      <c r="L388" s="43" t="str">
        <f t="shared" si="95"/>
        <v>Periodo 2020-2021</v>
      </c>
      <c r="M388" s="43" t="str">
        <f t="shared" si="99"/>
        <v>Casos</v>
      </c>
      <c r="N388" s="49" t="str">
        <f t="shared" si="100"/>
        <v>Ministerio de Ciencias, Tecnología, Conocimiento e Innovación</v>
      </c>
      <c r="O38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Vitacura</v>
      </c>
      <c r="P388" s="68"/>
      <c r="Q388" s="15" t="str">
        <f t="shared" si="101"/>
        <v>Gráfico Evolución</v>
      </c>
      <c r="R388" s="30"/>
      <c r="S38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https://analytics.zoho.com/open-view/2395394000008132313?ZOHO_CRITERIA=%22Localiza_CL_Poblacion%22.%22Codcom%22%3D13132</v>
      </c>
      <c r="T388" s="17"/>
      <c r="U388" s="31" t="str">
        <f t="shared" si="102"/>
        <v>#1774B9</v>
      </c>
      <c r="V388" s="32" t="str">
        <f>+Enfermedades_Mundiales[[#This Row],[idcoleccion]]&amp;"-"&amp;Enfermedades_Mundiales[[#This Row],[id]]</f>
        <v>360-0378</v>
      </c>
      <c r="W388" s="21">
        <f>+VLOOKUP(Enfermedades_Mundiales[[#This Row],[Filtro URL]],Estructura!$X$4:$Y$366,2,0)</f>
        <v>36313132</v>
      </c>
      <c r="X388" s="21" t="str">
        <f>+VLOOKUP(Enfermedades_Mundiales[[#This Row],[tema]],Estructura!$A$4:$C$18,3,0)</f>
        <v>T-362</v>
      </c>
      <c r="Y388" s="32" t="str">
        <f>+VLOOKUP(Enfermedades_Mundiales[[#This Row],[contenido]],Estructura!$E$4:$G$18,3,0)</f>
        <v>C-361</v>
      </c>
      <c r="Z388" s="32" t="str">
        <f>+VLOOKUP(Enfermedades_Mundiales[[#This Row],[Filtro Integrado]],Estructura!$M$4:$O$367,3,0)</f>
        <v>FI-363</v>
      </c>
      <c r="AA388" s="32" t="str">
        <f>+VLOOKUP(Enfermedades_Mundiales[[#This Row],[Muestra]],Estructura!$Q$4:$S$194,3,0)</f>
        <v>M-364</v>
      </c>
    </row>
    <row r="389" spans="1:27" ht="30.6" x14ac:dyDescent="0.3">
      <c r="A389" s="61" t="s">
        <v>802</v>
      </c>
      <c r="B389" s="43">
        <f t="shared" si="96"/>
        <v>360</v>
      </c>
      <c r="C389" s="44" t="str">
        <f t="shared" si="97"/>
        <v>Enfermedades Mundiales</v>
      </c>
      <c r="D389" s="44" t="str">
        <f t="shared" si="98"/>
        <v>Salud</v>
      </c>
      <c r="E389" s="64">
        <v>13201</v>
      </c>
      <c r="F389" s="44" t="str">
        <f t="shared" si="94"/>
        <v>Fallecidos</v>
      </c>
      <c r="G389" s="46" t="s">
        <v>408</v>
      </c>
      <c r="H389" s="60" t="s">
        <v>17</v>
      </c>
      <c r="I389" s="58" t="s">
        <v>331</v>
      </c>
      <c r="J389" s="43" t="s">
        <v>407</v>
      </c>
      <c r="K389" s="43" t="str">
        <f t="shared" si="95"/>
        <v>Activos por 1 Millón Habitantes</v>
      </c>
      <c r="L389" s="43" t="str">
        <f t="shared" si="95"/>
        <v>Periodo 2020-2021</v>
      </c>
      <c r="M389" s="43" t="str">
        <f t="shared" si="99"/>
        <v>Casos</v>
      </c>
      <c r="N389" s="49" t="str">
        <f t="shared" si="100"/>
        <v>Ministerio de Ciencias, Tecnología, Conocimiento e Innovación</v>
      </c>
      <c r="O38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Puente Alto</v>
      </c>
      <c r="P389" s="68"/>
      <c r="Q389" s="15" t="str">
        <f t="shared" si="101"/>
        <v>Gráfico Evolución</v>
      </c>
      <c r="R389" s="30"/>
      <c r="S38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https://analytics.zoho.com/open-view/2395394000008132313?ZOHO_CRITERIA=%22Localiza_CL_Poblacion%22.%22Codcom%22%3D13201</v>
      </c>
      <c r="T389" s="17"/>
      <c r="U389" s="31" t="str">
        <f t="shared" si="102"/>
        <v>#1774B9</v>
      </c>
      <c r="V389" s="32" t="str">
        <f>+Enfermedades_Mundiales[[#This Row],[idcoleccion]]&amp;"-"&amp;Enfermedades_Mundiales[[#This Row],[id]]</f>
        <v>360-0379</v>
      </c>
      <c r="W389" s="21">
        <f>+VLOOKUP(Enfermedades_Mundiales[[#This Row],[Filtro URL]],Estructura!$X$4:$Y$366,2,0)</f>
        <v>36313201</v>
      </c>
      <c r="X389" s="21" t="str">
        <f>+VLOOKUP(Enfermedades_Mundiales[[#This Row],[tema]],Estructura!$A$4:$C$18,3,0)</f>
        <v>T-362</v>
      </c>
      <c r="Y389" s="32" t="str">
        <f>+VLOOKUP(Enfermedades_Mundiales[[#This Row],[contenido]],Estructura!$E$4:$G$18,3,0)</f>
        <v>C-361</v>
      </c>
      <c r="Z389" s="32" t="str">
        <f>+VLOOKUP(Enfermedades_Mundiales[[#This Row],[Filtro Integrado]],Estructura!$M$4:$O$367,3,0)</f>
        <v>FI-363</v>
      </c>
      <c r="AA389" s="32" t="str">
        <f>+VLOOKUP(Enfermedades_Mundiales[[#This Row],[Muestra]],Estructura!$Q$4:$S$194,3,0)</f>
        <v>M-364</v>
      </c>
    </row>
    <row r="390" spans="1:27" ht="30.6" x14ac:dyDescent="0.3">
      <c r="A390" s="61" t="s">
        <v>803</v>
      </c>
      <c r="B390" s="43">
        <f t="shared" si="96"/>
        <v>360</v>
      </c>
      <c r="C390" s="44" t="str">
        <f t="shared" si="97"/>
        <v>Enfermedades Mundiales</v>
      </c>
      <c r="D390" s="44" t="str">
        <f t="shared" si="98"/>
        <v>Salud</v>
      </c>
      <c r="E390" s="64">
        <v>13202</v>
      </c>
      <c r="F390" s="44" t="str">
        <f t="shared" si="94"/>
        <v>Fallecidos</v>
      </c>
      <c r="G390" s="46" t="s">
        <v>408</v>
      </c>
      <c r="H390" s="60" t="s">
        <v>17</v>
      </c>
      <c r="I390" s="58" t="s">
        <v>332</v>
      </c>
      <c r="J390" s="43" t="s">
        <v>407</v>
      </c>
      <c r="K390" s="43" t="str">
        <f t="shared" si="95"/>
        <v>Activos por 1 Millón Habitantes</v>
      </c>
      <c r="L390" s="43" t="str">
        <f t="shared" si="95"/>
        <v>Periodo 2020-2021</v>
      </c>
      <c r="M390" s="43" t="str">
        <f t="shared" si="99"/>
        <v>Casos</v>
      </c>
      <c r="N390" s="49" t="str">
        <f t="shared" si="100"/>
        <v>Ministerio de Ciencias, Tecnología, Conocimiento e Innovación</v>
      </c>
      <c r="O39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Pirque</v>
      </c>
      <c r="P390" s="68"/>
      <c r="Q390" s="15" t="str">
        <f t="shared" si="101"/>
        <v>Gráfico Evolución</v>
      </c>
      <c r="R390" s="30"/>
      <c r="S39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https://analytics.zoho.com/open-view/2395394000008132313?ZOHO_CRITERIA=%22Localiza_CL_Poblacion%22.%22Codcom%22%3D13202</v>
      </c>
      <c r="T390" s="17"/>
      <c r="U390" s="31" t="str">
        <f t="shared" si="102"/>
        <v>#1774B9</v>
      </c>
      <c r="V390" s="32" t="str">
        <f>+Enfermedades_Mundiales[[#This Row],[idcoleccion]]&amp;"-"&amp;Enfermedades_Mundiales[[#This Row],[id]]</f>
        <v>360-0380</v>
      </c>
      <c r="W390" s="21">
        <f>+VLOOKUP(Enfermedades_Mundiales[[#This Row],[Filtro URL]],Estructura!$X$4:$Y$366,2,0)</f>
        <v>36313202</v>
      </c>
      <c r="X390" s="21" t="str">
        <f>+VLOOKUP(Enfermedades_Mundiales[[#This Row],[tema]],Estructura!$A$4:$C$18,3,0)</f>
        <v>T-362</v>
      </c>
      <c r="Y390" s="32" t="str">
        <f>+VLOOKUP(Enfermedades_Mundiales[[#This Row],[contenido]],Estructura!$E$4:$G$18,3,0)</f>
        <v>C-361</v>
      </c>
      <c r="Z390" s="32" t="str">
        <f>+VLOOKUP(Enfermedades_Mundiales[[#This Row],[Filtro Integrado]],Estructura!$M$4:$O$367,3,0)</f>
        <v>FI-363</v>
      </c>
      <c r="AA390" s="32" t="str">
        <f>+VLOOKUP(Enfermedades_Mundiales[[#This Row],[Muestra]],Estructura!$Q$4:$S$194,3,0)</f>
        <v>M-364</v>
      </c>
    </row>
    <row r="391" spans="1:27" ht="30.6" x14ac:dyDescent="0.3">
      <c r="A391" s="61" t="s">
        <v>804</v>
      </c>
      <c r="B391" s="43">
        <f t="shared" si="96"/>
        <v>360</v>
      </c>
      <c r="C391" s="44" t="str">
        <f t="shared" si="97"/>
        <v>Enfermedades Mundiales</v>
      </c>
      <c r="D391" s="44" t="str">
        <f t="shared" si="98"/>
        <v>Salud</v>
      </c>
      <c r="E391" s="64">
        <v>13203</v>
      </c>
      <c r="F391" s="44" t="str">
        <f t="shared" si="94"/>
        <v>Fallecidos</v>
      </c>
      <c r="G391" s="46" t="s">
        <v>408</v>
      </c>
      <c r="H391" s="60" t="s">
        <v>17</v>
      </c>
      <c r="I391" s="58" t="s">
        <v>333</v>
      </c>
      <c r="J391" s="43" t="s">
        <v>407</v>
      </c>
      <c r="K391" s="43" t="str">
        <f t="shared" si="95"/>
        <v>Activos por 1 Millón Habitantes</v>
      </c>
      <c r="L391" s="43" t="str">
        <f t="shared" si="95"/>
        <v>Periodo 2020-2021</v>
      </c>
      <c r="M391" s="43" t="str">
        <f t="shared" si="99"/>
        <v>Casos</v>
      </c>
      <c r="N391" s="49" t="str">
        <f t="shared" si="100"/>
        <v>Ministerio de Ciencias, Tecnología, Conocimiento e Innovación</v>
      </c>
      <c r="O39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José de Maipo</v>
      </c>
      <c r="P391" s="68"/>
      <c r="Q391" s="15" t="str">
        <f t="shared" si="101"/>
        <v>Gráfico Evolución</v>
      </c>
      <c r="R391" s="30"/>
      <c r="S39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https://analytics.zoho.com/open-view/2395394000008132313?ZOHO_CRITERIA=%22Localiza_CL_Poblacion%22.%22Codcom%22%3D13203</v>
      </c>
      <c r="T391" s="17"/>
      <c r="U391" s="31" t="str">
        <f t="shared" si="102"/>
        <v>#1774B9</v>
      </c>
      <c r="V391" s="32" t="str">
        <f>+Enfermedades_Mundiales[[#This Row],[idcoleccion]]&amp;"-"&amp;Enfermedades_Mundiales[[#This Row],[id]]</f>
        <v>360-0381</v>
      </c>
      <c r="W391" s="21">
        <f>+VLOOKUP(Enfermedades_Mundiales[[#This Row],[Filtro URL]],Estructura!$X$4:$Y$366,2,0)</f>
        <v>36313203</v>
      </c>
      <c r="X391" s="21" t="str">
        <f>+VLOOKUP(Enfermedades_Mundiales[[#This Row],[tema]],Estructura!$A$4:$C$18,3,0)</f>
        <v>T-362</v>
      </c>
      <c r="Y391" s="32" t="str">
        <f>+VLOOKUP(Enfermedades_Mundiales[[#This Row],[contenido]],Estructura!$E$4:$G$18,3,0)</f>
        <v>C-361</v>
      </c>
      <c r="Z391" s="32" t="str">
        <f>+VLOOKUP(Enfermedades_Mundiales[[#This Row],[Filtro Integrado]],Estructura!$M$4:$O$367,3,0)</f>
        <v>FI-363</v>
      </c>
      <c r="AA391" s="32" t="str">
        <f>+VLOOKUP(Enfermedades_Mundiales[[#This Row],[Muestra]],Estructura!$Q$4:$S$194,3,0)</f>
        <v>M-364</v>
      </c>
    </row>
    <row r="392" spans="1:27" ht="30.6" x14ac:dyDescent="0.3">
      <c r="A392" s="61" t="s">
        <v>805</v>
      </c>
      <c r="B392" s="43">
        <f t="shared" si="96"/>
        <v>360</v>
      </c>
      <c r="C392" s="44" t="str">
        <f t="shared" si="97"/>
        <v>Enfermedades Mundiales</v>
      </c>
      <c r="D392" s="44" t="str">
        <f t="shared" si="98"/>
        <v>Salud</v>
      </c>
      <c r="E392" s="64">
        <v>13301</v>
      </c>
      <c r="F392" s="44" t="str">
        <f t="shared" si="94"/>
        <v>Fallecidos</v>
      </c>
      <c r="G392" s="46" t="s">
        <v>408</v>
      </c>
      <c r="H392" s="60" t="s">
        <v>17</v>
      </c>
      <c r="I392" s="58" t="s">
        <v>334</v>
      </c>
      <c r="J392" s="43" t="s">
        <v>407</v>
      </c>
      <c r="K392" s="43" t="str">
        <f t="shared" si="95"/>
        <v>Activos por 1 Millón Habitantes</v>
      </c>
      <c r="L392" s="43" t="str">
        <f t="shared" si="95"/>
        <v>Periodo 2020-2021</v>
      </c>
      <c r="M392" s="43" t="str">
        <f t="shared" si="99"/>
        <v>Casos</v>
      </c>
      <c r="N392" s="49" t="str">
        <f t="shared" si="100"/>
        <v>Ministerio de Ciencias, Tecnología, Conocimiento e Innovación</v>
      </c>
      <c r="O39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Colina</v>
      </c>
      <c r="P392" s="68"/>
      <c r="Q392" s="15" t="str">
        <f t="shared" si="101"/>
        <v>Gráfico Evolución</v>
      </c>
      <c r="R392" s="30"/>
      <c r="S39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https://analytics.zoho.com/open-view/2395394000008132313?ZOHO_CRITERIA=%22Localiza_CL_Poblacion%22.%22Codcom%22%3D13301</v>
      </c>
      <c r="T392" s="17"/>
      <c r="U392" s="31" t="str">
        <f t="shared" si="102"/>
        <v>#1774B9</v>
      </c>
      <c r="V392" s="32" t="str">
        <f>+Enfermedades_Mundiales[[#This Row],[idcoleccion]]&amp;"-"&amp;Enfermedades_Mundiales[[#This Row],[id]]</f>
        <v>360-0382</v>
      </c>
      <c r="W392" s="21">
        <f>+VLOOKUP(Enfermedades_Mundiales[[#This Row],[Filtro URL]],Estructura!$X$4:$Y$366,2,0)</f>
        <v>36313301</v>
      </c>
      <c r="X392" s="21" t="str">
        <f>+VLOOKUP(Enfermedades_Mundiales[[#This Row],[tema]],Estructura!$A$4:$C$18,3,0)</f>
        <v>T-362</v>
      </c>
      <c r="Y392" s="32" t="str">
        <f>+VLOOKUP(Enfermedades_Mundiales[[#This Row],[contenido]],Estructura!$E$4:$G$18,3,0)</f>
        <v>C-361</v>
      </c>
      <c r="Z392" s="32" t="str">
        <f>+VLOOKUP(Enfermedades_Mundiales[[#This Row],[Filtro Integrado]],Estructura!$M$4:$O$367,3,0)</f>
        <v>FI-363</v>
      </c>
      <c r="AA392" s="32" t="str">
        <f>+VLOOKUP(Enfermedades_Mundiales[[#This Row],[Muestra]],Estructura!$Q$4:$S$194,3,0)</f>
        <v>M-364</v>
      </c>
    </row>
    <row r="393" spans="1:27" ht="30.6" x14ac:dyDescent="0.3">
      <c r="A393" s="61" t="s">
        <v>806</v>
      </c>
      <c r="B393" s="43">
        <f t="shared" si="96"/>
        <v>360</v>
      </c>
      <c r="C393" s="44" t="str">
        <f t="shared" si="97"/>
        <v>Enfermedades Mundiales</v>
      </c>
      <c r="D393" s="44" t="str">
        <f t="shared" si="98"/>
        <v>Salud</v>
      </c>
      <c r="E393" s="64">
        <v>13302</v>
      </c>
      <c r="F393" s="44" t="str">
        <f t="shared" si="94"/>
        <v>Fallecidos</v>
      </c>
      <c r="G393" s="46" t="s">
        <v>408</v>
      </c>
      <c r="H393" s="60" t="s">
        <v>17</v>
      </c>
      <c r="I393" s="58" t="s">
        <v>335</v>
      </c>
      <c r="J393" s="43" t="s">
        <v>407</v>
      </c>
      <c r="K393" s="43" t="str">
        <f t="shared" si="95"/>
        <v>Activos por 1 Millón Habitantes</v>
      </c>
      <c r="L393" s="43" t="str">
        <f t="shared" si="95"/>
        <v>Periodo 2020-2021</v>
      </c>
      <c r="M393" s="43" t="str">
        <f t="shared" si="99"/>
        <v>Casos</v>
      </c>
      <c r="N393" s="49" t="str">
        <f t="shared" si="100"/>
        <v>Ministerio de Ciencias, Tecnología, Conocimiento e Innovación</v>
      </c>
      <c r="O39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Lampa</v>
      </c>
      <c r="P393" s="68"/>
      <c r="Q393" s="15" t="str">
        <f t="shared" si="101"/>
        <v>Gráfico Evolución</v>
      </c>
      <c r="R393" s="30"/>
      <c r="S39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https://analytics.zoho.com/open-view/2395394000008132313?ZOHO_CRITERIA=%22Localiza_CL_Poblacion%22.%22Codcom%22%3D13302</v>
      </c>
      <c r="T393" s="17"/>
      <c r="U393" s="31" t="str">
        <f t="shared" si="102"/>
        <v>#1774B9</v>
      </c>
      <c r="V393" s="32" t="str">
        <f>+Enfermedades_Mundiales[[#This Row],[idcoleccion]]&amp;"-"&amp;Enfermedades_Mundiales[[#This Row],[id]]</f>
        <v>360-0383</v>
      </c>
      <c r="W393" s="21">
        <f>+VLOOKUP(Enfermedades_Mundiales[[#This Row],[Filtro URL]],Estructura!$X$4:$Y$366,2,0)</f>
        <v>36313302</v>
      </c>
      <c r="X393" s="21" t="str">
        <f>+VLOOKUP(Enfermedades_Mundiales[[#This Row],[tema]],Estructura!$A$4:$C$18,3,0)</f>
        <v>T-362</v>
      </c>
      <c r="Y393" s="32" t="str">
        <f>+VLOOKUP(Enfermedades_Mundiales[[#This Row],[contenido]],Estructura!$E$4:$G$18,3,0)</f>
        <v>C-361</v>
      </c>
      <c r="Z393" s="32" t="str">
        <f>+VLOOKUP(Enfermedades_Mundiales[[#This Row],[Filtro Integrado]],Estructura!$M$4:$O$367,3,0)</f>
        <v>FI-363</v>
      </c>
      <c r="AA393" s="32" t="str">
        <f>+VLOOKUP(Enfermedades_Mundiales[[#This Row],[Muestra]],Estructura!$Q$4:$S$194,3,0)</f>
        <v>M-364</v>
      </c>
    </row>
    <row r="394" spans="1:27" ht="30.6" x14ac:dyDescent="0.3">
      <c r="A394" s="61" t="s">
        <v>807</v>
      </c>
      <c r="B394" s="43">
        <f t="shared" si="96"/>
        <v>360</v>
      </c>
      <c r="C394" s="44" t="str">
        <f t="shared" si="97"/>
        <v>Enfermedades Mundiales</v>
      </c>
      <c r="D394" s="44" t="str">
        <f t="shared" si="98"/>
        <v>Salud</v>
      </c>
      <c r="E394" s="64">
        <v>13303</v>
      </c>
      <c r="F394" s="44" t="str">
        <f t="shared" si="94"/>
        <v>Fallecidos</v>
      </c>
      <c r="G394" s="46" t="s">
        <v>408</v>
      </c>
      <c r="H394" s="60" t="s">
        <v>17</v>
      </c>
      <c r="I394" s="58" t="s">
        <v>336</v>
      </c>
      <c r="J394" s="43" t="s">
        <v>407</v>
      </c>
      <c r="K394" s="43" t="str">
        <f t="shared" si="95"/>
        <v>Activos por 1 Millón Habitantes</v>
      </c>
      <c r="L394" s="43" t="str">
        <f t="shared" si="95"/>
        <v>Periodo 2020-2021</v>
      </c>
      <c r="M394" s="43" t="str">
        <f t="shared" si="99"/>
        <v>Casos</v>
      </c>
      <c r="N394" s="49" t="str">
        <f t="shared" si="100"/>
        <v>Ministerio de Ciencias, Tecnología, Conocimiento e Innovación</v>
      </c>
      <c r="O39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Tiltil</v>
      </c>
      <c r="P394" s="68"/>
      <c r="Q394" s="15" t="str">
        <f t="shared" si="101"/>
        <v>Gráfico Evolución</v>
      </c>
      <c r="R394" s="30"/>
      <c r="S39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https://analytics.zoho.com/open-view/2395394000008132313?ZOHO_CRITERIA=%22Localiza_CL_Poblacion%22.%22Codcom%22%3D13303</v>
      </c>
      <c r="T394" s="17"/>
      <c r="U394" s="31" t="str">
        <f t="shared" si="102"/>
        <v>#1774B9</v>
      </c>
      <c r="V394" s="32" t="str">
        <f>+Enfermedades_Mundiales[[#This Row],[idcoleccion]]&amp;"-"&amp;Enfermedades_Mundiales[[#This Row],[id]]</f>
        <v>360-0384</v>
      </c>
      <c r="W394" s="21">
        <f>+VLOOKUP(Enfermedades_Mundiales[[#This Row],[Filtro URL]],Estructura!$X$4:$Y$366,2,0)</f>
        <v>36313303</v>
      </c>
      <c r="X394" s="21" t="str">
        <f>+VLOOKUP(Enfermedades_Mundiales[[#This Row],[tema]],Estructura!$A$4:$C$18,3,0)</f>
        <v>T-362</v>
      </c>
      <c r="Y394" s="32" t="str">
        <f>+VLOOKUP(Enfermedades_Mundiales[[#This Row],[contenido]],Estructura!$E$4:$G$18,3,0)</f>
        <v>C-361</v>
      </c>
      <c r="Z394" s="32" t="str">
        <f>+VLOOKUP(Enfermedades_Mundiales[[#This Row],[Filtro Integrado]],Estructura!$M$4:$O$367,3,0)</f>
        <v>FI-363</v>
      </c>
      <c r="AA394" s="32" t="str">
        <f>+VLOOKUP(Enfermedades_Mundiales[[#This Row],[Muestra]],Estructura!$Q$4:$S$194,3,0)</f>
        <v>M-364</v>
      </c>
    </row>
    <row r="395" spans="1:27" ht="30.6" x14ac:dyDescent="0.3">
      <c r="A395" s="61" t="s">
        <v>808</v>
      </c>
      <c r="B395" s="43">
        <f t="shared" si="96"/>
        <v>360</v>
      </c>
      <c r="C395" s="44" t="str">
        <f t="shared" si="97"/>
        <v>Enfermedades Mundiales</v>
      </c>
      <c r="D395" s="44" t="str">
        <f t="shared" si="98"/>
        <v>Salud</v>
      </c>
      <c r="E395" s="64">
        <v>13401</v>
      </c>
      <c r="F395" s="44" t="str">
        <f t="shared" si="94"/>
        <v>Fallecidos</v>
      </c>
      <c r="G395" s="46" t="s">
        <v>408</v>
      </c>
      <c r="H395" s="60" t="s">
        <v>17</v>
      </c>
      <c r="I395" s="58" t="s">
        <v>337</v>
      </c>
      <c r="J395" s="43" t="s">
        <v>407</v>
      </c>
      <c r="K395" s="43" t="str">
        <f t="shared" si="95"/>
        <v>Activos por 1 Millón Habitantes</v>
      </c>
      <c r="L395" s="43" t="str">
        <f t="shared" si="95"/>
        <v>Periodo 2020-2021</v>
      </c>
      <c r="M395" s="43" t="str">
        <f t="shared" si="99"/>
        <v>Casos</v>
      </c>
      <c r="N395" s="49" t="str">
        <f t="shared" si="100"/>
        <v>Ministerio de Ciencias, Tecnología, Conocimiento e Innovación</v>
      </c>
      <c r="O39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Bernardo</v>
      </c>
      <c r="P395" s="68"/>
      <c r="Q395" s="15" t="str">
        <f t="shared" si="101"/>
        <v>Gráfico Evolución</v>
      </c>
      <c r="R395" s="30"/>
      <c r="S39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https://analytics.zoho.com/open-view/2395394000008132313?ZOHO_CRITERIA=%22Localiza_CL_Poblacion%22.%22Codcom%22%3D13401</v>
      </c>
      <c r="T395" s="17"/>
      <c r="U395" s="31" t="str">
        <f t="shared" si="102"/>
        <v>#1774B9</v>
      </c>
      <c r="V395" s="32" t="str">
        <f>+Enfermedades_Mundiales[[#This Row],[idcoleccion]]&amp;"-"&amp;Enfermedades_Mundiales[[#This Row],[id]]</f>
        <v>360-0385</v>
      </c>
      <c r="W395" s="21">
        <f>+VLOOKUP(Enfermedades_Mundiales[[#This Row],[Filtro URL]],Estructura!$X$4:$Y$366,2,0)</f>
        <v>36313401</v>
      </c>
      <c r="X395" s="21" t="str">
        <f>+VLOOKUP(Enfermedades_Mundiales[[#This Row],[tema]],Estructura!$A$4:$C$18,3,0)</f>
        <v>T-362</v>
      </c>
      <c r="Y395" s="32" t="str">
        <f>+VLOOKUP(Enfermedades_Mundiales[[#This Row],[contenido]],Estructura!$E$4:$G$18,3,0)</f>
        <v>C-361</v>
      </c>
      <c r="Z395" s="32" t="str">
        <f>+VLOOKUP(Enfermedades_Mundiales[[#This Row],[Filtro Integrado]],Estructura!$M$4:$O$367,3,0)</f>
        <v>FI-363</v>
      </c>
      <c r="AA395" s="32" t="str">
        <f>+VLOOKUP(Enfermedades_Mundiales[[#This Row],[Muestra]],Estructura!$Q$4:$S$194,3,0)</f>
        <v>M-364</v>
      </c>
    </row>
    <row r="396" spans="1:27" ht="30.6" x14ac:dyDescent="0.3">
      <c r="A396" s="61" t="s">
        <v>809</v>
      </c>
      <c r="B396" s="43">
        <f t="shared" si="96"/>
        <v>360</v>
      </c>
      <c r="C396" s="44" t="str">
        <f t="shared" si="97"/>
        <v>Enfermedades Mundiales</v>
      </c>
      <c r="D396" s="44" t="str">
        <f t="shared" si="98"/>
        <v>Salud</v>
      </c>
      <c r="E396" s="64">
        <v>13402</v>
      </c>
      <c r="F396" s="44" t="str">
        <f t="shared" si="94"/>
        <v>Fallecidos</v>
      </c>
      <c r="G396" s="46" t="s">
        <v>408</v>
      </c>
      <c r="H396" s="60" t="s">
        <v>17</v>
      </c>
      <c r="I396" s="58" t="s">
        <v>338</v>
      </c>
      <c r="J396" s="43" t="s">
        <v>407</v>
      </c>
      <c r="K396" s="43" t="str">
        <f t="shared" si="95"/>
        <v>Activos por 1 Millón Habitantes</v>
      </c>
      <c r="L396" s="43" t="str">
        <f t="shared" si="95"/>
        <v>Periodo 2020-2021</v>
      </c>
      <c r="M396" s="43" t="str">
        <f t="shared" si="99"/>
        <v>Casos</v>
      </c>
      <c r="N396" s="49" t="str">
        <f t="shared" si="100"/>
        <v>Ministerio de Ciencias, Tecnología, Conocimiento e Innovación</v>
      </c>
      <c r="O39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Buin</v>
      </c>
      <c r="P396" s="68"/>
      <c r="Q396" s="15" t="str">
        <f t="shared" si="101"/>
        <v>Gráfico Evolución</v>
      </c>
      <c r="R396" s="30"/>
      <c r="S39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https://analytics.zoho.com/open-view/2395394000008132313?ZOHO_CRITERIA=%22Localiza_CL_Poblacion%22.%22Codcom%22%3D13402</v>
      </c>
      <c r="T396" s="17"/>
      <c r="U396" s="31" t="str">
        <f t="shared" si="102"/>
        <v>#1774B9</v>
      </c>
      <c r="V396" s="32" t="str">
        <f>+Enfermedades_Mundiales[[#This Row],[idcoleccion]]&amp;"-"&amp;Enfermedades_Mundiales[[#This Row],[id]]</f>
        <v>360-0386</v>
      </c>
      <c r="W396" s="21">
        <f>+VLOOKUP(Enfermedades_Mundiales[[#This Row],[Filtro URL]],Estructura!$X$4:$Y$366,2,0)</f>
        <v>36313402</v>
      </c>
      <c r="X396" s="21" t="str">
        <f>+VLOOKUP(Enfermedades_Mundiales[[#This Row],[tema]],Estructura!$A$4:$C$18,3,0)</f>
        <v>T-362</v>
      </c>
      <c r="Y396" s="32" t="str">
        <f>+VLOOKUP(Enfermedades_Mundiales[[#This Row],[contenido]],Estructura!$E$4:$G$18,3,0)</f>
        <v>C-361</v>
      </c>
      <c r="Z396" s="32" t="str">
        <f>+VLOOKUP(Enfermedades_Mundiales[[#This Row],[Filtro Integrado]],Estructura!$M$4:$O$367,3,0)</f>
        <v>FI-363</v>
      </c>
      <c r="AA396" s="32" t="str">
        <f>+VLOOKUP(Enfermedades_Mundiales[[#This Row],[Muestra]],Estructura!$Q$4:$S$194,3,0)</f>
        <v>M-364</v>
      </c>
    </row>
    <row r="397" spans="1:27" ht="30.6" x14ac:dyDescent="0.3">
      <c r="A397" s="61" t="s">
        <v>810</v>
      </c>
      <c r="B397" s="43">
        <f t="shared" si="96"/>
        <v>360</v>
      </c>
      <c r="C397" s="44" t="str">
        <f t="shared" si="97"/>
        <v>Enfermedades Mundiales</v>
      </c>
      <c r="D397" s="44" t="str">
        <f t="shared" si="98"/>
        <v>Salud</v>
      </c>
      <c r="E397" s="64">
        <v>13403</v>
      </c>
      <c r="F397" s="44" t="str">
        <f t="shared" si="94"/>
        <v>Fallecidos</v>
      </c>
      <c r="G397" s="46" t="s">
        <v>408</v>
      </c>
      <c r="H397" s="60" t="s">
        <v>17</v>
      </c>
      <c r="I397" s="58" t="s">
        <v>339</v>
      </c>
      <c r="J397" s="43" t="s">
        <v>407</v>
      </c>
      <c r="K397" s="43" t="str">
        <f t="shared" si="95"/>
        <v>Activos por 1 Millón Habitantes</v>
      </c>
      <c r="L397" s="43" t="str">
        <f t="shared" si="95"/>
        <v>Periodo 2020-2021</v>
      </c>
      <c r="M397" s="43" t="str">
        <f t="shared" si="99"/>
        <v>Casos</v>
      </c>
      <c r="N397" s="49" t="str">
        <f t="shared" si="100"/>
        <v>Ministerio de Ciencias, Tecnología, Conocimiento e Innovación</v>
      </c>
      <c r="O39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Calera de Tango</v>
      </c>
      <c r="P397" s="68"/>
      <c r="Q397" s="15" t="str">
        <f t="shared" si="101"/>
        <v>Gráfico Evolución</v>
      </c>
      <c r="R397" s="30"/>
      <c r="S39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https://analytics.zoho.com/open-view/2395394000008132313?ZOHO_CRITERIA=%22Localiza_CL_Poblacion%22.%22Codcom%22%3D13403</v>
      </c>
      <c r="T397" s="17"/>
      <c r="U397" s="31" t="str">
        <f t="shared" si="102"/>
        <v>#1774B9</v>
      </c>
      <c r="V397" s="32" t="str">
        <f>+Enfermedades_Mundiales[[#This Row],[idcoleccion]]&amp;"-"&amp;Enfermedades_Mundiales[[#This Row],[id]]</f>
        <v>360-0387</v>
      </c>
      <c r="W397" s="21">
        <f>+VLOOKUP(Enfermedades_Mundiales[[#This Row],[Filtro URL]],Estructura!$X$4:$Y$366,2,0)</f>
        <v>36313403</v>
      </c>
      <c r="X397" s="21" t="str">
        <f>+VLOOKUP(Enfermedades_Mundiales[[#This Row],[tema]],Estructura!$A$4:$C$18,3,0)</f>
        <v>T-362</v>
      </c>
      <c r="Y397" s="32" t="str">
        <f>+VLOOKUP(Enfermedades_Mundiales[[#This Row],[contenido]],Estructura!$E$4:$G$18,3,0)</f>
        <v>C-361</v>
      </c>
      <c r="Z397" s="32" t="str">
        <f>+VLOOKUP(Enfermedades_Mundiales[[#This Row],[Filtro Integrado]],Estructura!$M$4:$O$367,3,0)</f>
        <v>FI-363</v>
      </c>
      <c r="AA397" s="32" t="str">
        <f>+VLOOKUP(Enfermedades_Mundiales[[#This Row],[Muestra]],Estructura!$Q$4:$S$194,3,0)</f>
        <v>M-364</v>
      </c>
    </row>
    <row r="398" spans="1:27" ht="30.6" x14ac:dyDescent="0.3">
      <c r="A398" s="61" t="s">
        <v>811</v>
      </c>
      <c r="B398" s="43">
        <f t="shared" si="96"/>
        <v>360</v>
      </c>
      <c r="C398" s="44" t="str">
        <f t="shared" si="97"/>
        <v>Enfermedades Mundiales</v>
      </c>
      <c r="D398" s="44" t="str">
        <f t="shared" si="98"/>
        <v>Salud</v>
      </c>
      <c r="E398" s="64">
        <v>13404</v>
      </c>
      <c r="F398" s="44" t="str">
        <f t="shared" si="94"/>
        <v>Fallecidos</v>
      </c>
      <c r="G398" s="46" t="s">
        <v>408</v>
      </c>
      <c r="H398" s="60" t="s">
        <v>17</v>
      </c>
      <c r="I398" s="58" t="s">
        <v>340</v>
      </c>
      <c r="J398" s="43" t="s">
        <v>407</v>
      </c>
      <c r="K398" s="43" t="str">
        <f t="shared" si="95"/>
        <v>Activos por 1 Millón Habitantes</v>
      </c>
      <c r="L398" s="43" t="str">
        <f t="shared" si="95"/>
        <v>Periodo 2020-2021</v>
      </c>
      <c r="M398" s="43" t="str">
        <f t="shared" si="99"/>
        <v>Casos</v>
      </c>
      <c r="N398" s="49" t="str">
        <f t="shared" si="100"/>
        <v>Ministerio de Ciencias, Tecnología, Conocimiento e Innovación</v>
      </c>
      <c r="O39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Paine</v>
      </c>
      <c r="P398" s="68"/>
      <c r="Q398" s="15" t="str">
        <f t="shared" si="101"/>
        <v>Gráfico Evolución</v>
      </c>
      <c r="R398" s="30"/>
      <c r="S39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https://analytics.zoho.com/open-view/2395394000008132313?ZOHO_CRITERIA=%22Localiza_CL_Poblacion%22.%22Codcom%22%3D13404</v>
      </c>
      <c r="T398" s="17"/>
      <c r="U398" s="31" t="str">
        <f t="shared" si="102"/>
        <v>#1774B9</v>
      </c>
      <c r="V398" s="32" t="str">
        <f>+Enfermedades_Mundiales[[#This Row],[idcoleccion]]&amp;"-"&amp;Enfermedades_Mundiales[[#This Row],[id]]</f>
        <v>360-0388</v>
      </c>
      <c r="W398" s="21">
        <f>+VLOOKUP(Enfermedades_Mundiales[[#This Row],[Filtro URL]],Estructura!$X$4:$Y$366,2,0)</f>
        <v>36313404</v>
      </c>
      <c r="X398" s="21" t="str">
        <f>+VLOOKUP(Enfermedades_Mundiales[[#This Row],[tema]],Estructura!$A$4:$C$18,3,0)</f>
        <v>T-362</v>
      </c>
      <c r="Y398" s="32" t="str">
        <f>+VLOOKUP(Enfermedades_Mundiales[[#This Row],[contenido]],Estructura!$E$4:$G$18,3,0)</f>
        <v>C-361</v>
      </c>
      <c r="Z398" s="32" t="str">
        <f>+VLOOKUP(Enfermedades_Mundiales[[#This Row],[Filtro Integrado]],Estructura!$M$4:$O$367,3,0)</f>
        <v>FI-363</v>
      </c>
      <c r="AA398" s="32" t="str">
        <f>+VLOOKUP(Enfermedades_Mundiales[[#This Row],[Muestra]],Estructura!$Q$4:$S$194,3,0)</f>
        <v>M-364</v>
      </c>
    </row>
    <row r="399" spans="1:27" ht="30.6" x14ac:dyDescent="0.3">
      <c r="A399" s="61" t="s">
        <v>812</v>
      </c>
      <c r="B399" s="43">
        <f t="shared" si="96"/>
        <v>360</v>
      </c>
      <c r="C399" s="44" t="str">
        <f t="shared" si="97"/>
        <v>Enfermedades Mundiales</v>
      </c>
      <c r="D399" s="44" t="str">
        <f t="shared" si="98"/>
        <v>Salud</v>
      </c>
      <c r="E399" s="64">
        <v>13501</v>
      </c>
      <c r="F399" s="44" t="str">
        <f t="shared" si="94"/>
        <v>Fallecidos</v>
      </c>
      <c r="G399" s="46" t="s">
        <v>408</v>
      </c>
      <c r="H399" s="60" t="s">
        <v>17</v>
      </c>
      <c r="I399" s="58" t="s">
        <v>341</v>
      </c>
      <c r="J399" s="43" t="s">
        <v>407</v>
      </c>
      <c r="K399" s="43" t="str">
        <f t="shared" si="95"/>
        <v>Activos por 1 Millón Habitantes</v>
      </c>
      <c r="L399" s="43" t="str">
        <f t="shared" si="95"/>
        <v>Periodo 2020-2021</v>
      </c>
      <c r="M399" s="43" t="str">
        <f t="shared" si="99"/>
        <v>Casos</v>
      </c>
      <c r="N399" s="49" t="str">
        <f t="shared" si="100"/>
        <v>Ministerio de Ciencias, Tecnología, Conocimiento e Innovación</v>
      </c>
      <c r="O39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Melipilla</v>
      </c>
      <c r="P399" s="68"/>
      <c r="Q399" s="15" t="str">
        <f t="shared" si="101"/>
        <v>Gráfico Evolución</v>
      </c>
      <c r="R399" s="30"/>
      <c r="S39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https://analytics.zoho.com/open-view/2395394000008132313?ZOHO_CRITERIA=%22Localiza_CL_Poblacion%22.%22Codcom%22%3D13501</v>
      </c>
      <c r="T399" s="17"/>
      <c r="U399" s="31" t="str">
        <f t="shared" si="102"/>
        <v>#1774B9</v>
      </c>
      <c r="V399" s="32" t="str">
        <f>+Enfermedades_Mundiales[[#This Row],[idcoleccion]]&amp;"-"&amp;Enfermedades_Mundiales[[#This Row],[id]]</f>
        <v>360-0389</v>
      </c>
      <c r="W399" s="21">
        <f>+VLOOKUP(Enfermedades_Mundiales[[#This Row],[Filtro URL]],Estructura!$X$4:$Y$366,2,0)</f>
        <v>36313501</v>
      </c>
      <c r="X399" s="21" t="str">
        <f>+VLOOKUP(Enfermedades_Mundiales[[#This Row],[tema]],Estructura!$A$4:$C$18,3,0)</f>
        <v>T-362</v>
      </c>
      <c r="Y399" s="32" t="str">
        <f>+VLOOKUP(Enfermedades_Mundiales[[#This Row],[contenido]],Estructura!$E$4:$G$18,3,0)</f>
        <v>C-361</v>
      </c>
      <c r="Z399" s="32" t="str">
        <f>+VLOOKUP(Enfermedades_Mundiales[[#This Row],[Filtro Integrado]],Estructura!$M$4:$O$367,3,0)</f>
        <v>FI-363</v>
      </c>
      <c r="AA399" s="32" t="str">
        <f>+VLOOKUP(Enfermedades_Mundiales[[#This Row],[Muestra]],Estructura!$Q$4:$S$194,3,0)</f>
        <v>M-364</v>
      </c>
    </row>
    <row r="400" spans="1:27" ht="30.6" x14ac:dyDescent="0.3">
      <c r="A400" s="61" t="s">
        <v>813</v>
      </c>
      <c r="B400" s="43">
        <f t="shared" si="96"/>
        <v>360</v>
      </c>
      <c r="C400" s="44" t="str">
        <f t="shared" si="97"/>
        <v>Enfermedades Mundiales</v>
      </c>
      <c r="D400" s="44" t="str">
        <f t="shared" si="98"/>
        <v>Salud</v>
      </c>
      <c r="E400" s="64">
        <v>13502</v>
      </c>
      <c r="F400" s="44" t="str">
        <f t="shared" ref="F400:F424" si="103">+F399</f>
        <v>Fallecidos</v>
      </c>
      <c r="G400" s="46" t="s">
        <v>408</v>
      </c>
      <c r="H400" s="60" t="s">
        <v>17</v>
      </c>
      <c r="I400" s="58" t="s">
        <v>342</v>
      </c>
      <c r="J400" s="43" t="s">
        <v>407</v>
      </c>
      <c r="K400" s="43" t="str">
        <f t="shared" ref="K400:L424" si="104">+K399</f>
        <v>Activos por 1 Millón Habitantes</v>
      </c>
      <c r="L400" s="43" t="str">
        <f t="shared" si="104"/>
        <v>Periodo 2020-2021</v>
      </c>
      <c r="M400" s="43" t="str">
        <f t="shared" si="99"/>
        <v>Casos</v>
      </c>
      <c r="N400" s="49" t="str">
        <f t="shared" si="100"/>
        <v>Ministerio de Ciencias, Tecnología, Conocimiento e Innovación</v>
      </c>
      <c r="O40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Alhué</v>
      </c>
      <c r="P400" s="68"/>
      <c r="Q400" s="15" t="str">
        <f t="shared" si="101"/>
        <v>Gráfico Evolución</v>
      </c>
      <c r="R400" s="30"/>
      <c r="S40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https://analytics.zoho.com/open-view/2395394000008132313?ZOHO_CRITERIA=%22Localiza_CL_Poblacion%22.%22Codcom%22%3D13502</v>
      </c>
      <c r="T400" s="17"/>
      <c r="U400" s="31" t="str">
        <f t="shared" si="102"/>
        <v>#1774B9</v>
      </c>
      <c r="V400" s="32" t="str">
        <f>+Enfermedades_Mundiales[[#This Row],[idcoleccion]]&amp;"-"&amp;Enfermedades_Mundiales[[#This Row],[id]]</f>
        <v>360-0390</v>
      </c>
      <c r="W400" s="21">
        <f>+VLOOKUP(Enfermedades_Mundiales[[#This Row],[Filtro URL]],Estructura!$X$4:$Y$366,2,0)</f>
        <v>36313502</v>
      </c>
      <c r="X400" s="21" t="str">
        <f>+VLOOKUP(Enfermedades_Mundiales[[#This Row],[tema]],Estructura!$A$4:$C$18,3,0)</f>
        <v>T-362</v>
      </c>
      <c r="Y400" s="32" t="str">
        <f>+VLOOKUP(Enfermedades_Mundiales[[#This Row],[contenido]],Estructura!$E$4:$G$18,3,0)</f>
        <v>C-361</v>
      </c>
      <c r="Z400" s="32" t="str">
        <f>+VLOOKUP(Enfermedades_Mundiales[[#This Row],[Filtro Integrado]],Estructura!$M$4:$O$367,3,0)</f>
        <v>FI-363</v>
      </c>
      <c r="AA400" s="32" t="str">
        <f>+VLOOKUP(Enfermedades_Mundiales[[#This Row],[Muestra]],Estructura!$Q$4:$S$194,3,0)</f>
        <v>M-364</v>
      </c>
    </row>
    <row r="401" spans="1:27" ht="30.6" x14ac:dyDescent="0.3">
      <c r="A401" s="61" t="s">
        <v>814</v>
      </c>
      <c r="B401" s="43">
        <f t="shared" si="96"/>
        <v>360</v>
      </c>
      <c r="C401" s="44" t="str">
        <f t="shared" si="97"/>
        <v>Enfermedades Mundiales</v>
      </c>
      <c r="D401" s="44" t="str">
        <f t="shared" si="98"/>
        <v>Salud</v>
      </c>
      <c r="E401" s="64">
        <v>13503</v>
      </c>
      <c r="F401" s="44" t="str">
        <f t="shared" si="103"/>
        <v>Fallecidos</v>
      </c>
      <c r="G401" s="46" t="s">
        <v>408</v>
      </c>
      <c r="H401" s="60" t="s">
        <v>17</v>
      </c>
      <c r="I401" s="58" t="s">
        <v>343</v>
      </c>
      <c r="J401" s="43" t="s">
        <v>407</v>
      </c>
      <c r="K401" s="43" t="str">
        <f t="shared" si="104"/>
        <v>Activos por 1 Millón Habitantes</v>
      </c>
      <c r="L401" s="43" t="str">
        <f t="shared" si="104"/>
        <v>Periodo 2020-2021</v>
      </c>
      <c r="M401" s="43" t="str">
        <f t="shared" si="99"/>
        <v>Casos</v>
      </c>
      <c r="N401" s="49" t="str">
        <f t="shared" si="100"/>
        <v>Ministerio de Ciencias, Tecnología, Conocimiento e Innovación</v>
      </c>
      <c r="O40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Curacaví</v>
      </c>
      <c r="P401" s="68"/>
      <c r="Q401" s="15" t="str">
        <f t="shared" si="101"/>
        <v>Gráfico Evolución</v>
      </c>
      <c r="R401" s="30"/>
      <c r="S40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https://analytics.zoho.com/open-view/2395394000008132313?ZOHO_CRITERIA=%22Localiza_CL_Poblacion%22.%22Codcom%22%3D13503</v>
      </c>
      <c r="T401" s="17"/>
      <c r="U401" s="31" t="str">
        <f t="shared" si="102"/>
        <v>#1774B9</v>
      </c>
      <c r="V401" s="32" t="str">
        <f>+Enfermedades_Mundiales[[#This Row],[idcoleccion]]&amp;"-"&amp;Enfermedades_Mundiales[[#This Row],[id]]</f>
        <v>360-0391</v>
      </c>
      <c r="W401" s="21">
        <f>+VLOOKUP(Enfermedades_Mundiales[[#This Row],[Filtro URL]],Estructura!$X$4:$Y$366,2,0)</f>
        <v>36313503</v>
      </c>
      <c r="X401" s="21" t="str">
        <f>+VLOOKUP(Enfermedades_Mundiales[[#This Row],[tema]],Estructura!$A$4:$C$18,3,0)</f>
        <v>T-362</v>
      </c>
      <c r="Y401" s="32" t="str">
        <f>+VLOOKUP(Enfermedades_Mundiales[[#This Row],[contenido]],Estructura!$E$4:$G$18,3,0)</f>
        <v>C-361</v>
      </c>
      <c r="Z401" s="32" t="str">
        <f>+VLOOKUP(Enfermedades_Mundiales[[#This Row],[Filtro Integrado]],Estructura!$M$4:$O$367,3,0)</f>
        <v>FI-363</v>
      </c>
      <c r="AA401" s="32" t="str">
        <f>+VLOOKUP(Enfermedades_Mundiales[[#This Row],[Muestra]],Estructura!$Q$4:$S$194,3,0)</f>
        <v>M-364</v>
      </c>
    </row>
    <row r="402" spans="1:27" ht="30.6" x14ac:dyDescent="0.3">
      <c r="A402" s="61" t="s">
        <v>815</v>
      </c>
      <c r="B402" s="43">
        <f t="shared" ref="B402:B424" si="105">+B401</f>
        <v>360</v>
      </c>
      <c r="C402" s="44" t="str">
        <f t="shared" ref="C402:C424" si="106">+C401</f>
        <v>Enfermedades Mundiales</v>
      </c>
      <c r="D402" s="44" t="str">
        <f t="shared" ref="D402:D424" si="107">+D401</f>
        <v>Salud</v>
      </c>
      <c r="E402" s="64">
        <v>13504</v>
      </c>
      <c r="F402" s="44" t="str">
        <f t="shared" si="103"/>
        <v>Fallecidos</v>
      </c>
      <c r="G402" s="46" t="s">
        <v>408</v>
      </c>
      <c r="H402" s="60" t="s">
        <v>17</v>
      </c>
      <c r="I402" s="58" t="s">
        <v>344</v>
      </c>
      <c r="J402" s="43" t="s">
        <v>407</v>
      </c>
      <c r="K402" s="43" t="str">
        <f t="shared" si="104"/>
        <v>Activos por 1 Millón Habitantes</v>
      </c>
      <c r="L402" s="43" t="str">
        <f t="shared" si="104"/>
        <v>Periodo 2020-2021</v>
      </c>
      <c r="M402" s="43" t="str">
        <f t="shared" ref="M402:M424" si="108">+M401</f>
        <v>Casos</v>
      </c>
      <c r="N402" s="49" t="str">
        <f t="shared" ref="N402:N424" si="109">+N401</f>
        <v>Ministerio de Ciencias, Tecnología, Conocimiento e Innovación</v>
      </c>
      <c r="O40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María Pinto</v>
      </c>
      <c r="P402" s="68"/>
      <c r="Q402" s="15" t="str">
        <f t="shared" ref="Q402:Q424" si="110">+Q401</f>
        <v>Gráfico Evolución</v>
      </c>
      <c r="R402" s="30"/>
      <c r="S40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https://analytics.zoho.com/open-view/2395394000008132313?ZOHO_CRITERIA=%22Localiza_CL_Poblacion%22.%22Codcom%22%3D13504</v>
      </c>
      <c r="T402" s="17"/>
      <c r="U402" s="31" t="str">
        <f t="shared" ref="U402:U424" si="111">+U401</f>
        <v>#1774B9</v>
      </c>
      <c r="V402" s="32" t="str">
        <f>+Enfermedades_Mundiales[[#This Row],[idcoleccion]]&amp;"-"&amp;Enfermedades_Mundiales[[#This Row],[id]]</f>
        <v>360-0392</v>
      </c>
      <c r="W402" s="21">
        <f>+VLOOKUP(Enfermedades_Mundiales[[#This Row],[Filtro URL]],Estructura!$X$4:$Y$366,2,0)</f>
        <v>36313504</v>
      </c>
      <c r="X402" s="21" t="str">
        <f>+VLOOKUP(Enfermedades_Mundiales[[#This Row],[tema]],Estructura!$A$4:$C$18,3,0)</f>
        <v>T-362</v>
      </c>
      <c r="Y402" s="32" t="str">
        <f>+VLOOKUP(Enfermedades_Mundiales[[#This Row],[contenido]],Estructura!$E$4:$G$18,3,0)</f>
        <v>C-361</v>
      </c>
      <c r="Z402" s="32" t="str">
        <f>+VLOOKUP(Enfermedades_Mundiales[[#This Row],[Filtro Integrado]],Estructura!$M$4:$O$367,3,0)</f>
        <v>FI-363</v>
      </c>
      <c r="AA402" s="32" t="str">
        <f>+VLOOKUP(Enfermedades_Mundiales[[#This Row],[Muestra]],Estructura!$Q$4:$S$194,3,0)</f>
        <v>M-364</v>
      </c>
    </row>
    <row r="403" spans="1:27" ht="30.6" x14ac:dyDescent="0.3">
      <c r="A403" s="61" t="s">
        <v>816</v>
      </c>
      <c r="B403" s="43">
        <f t="shared" si="105"/>
        <v>360</v>
      </c>
      <c r="C403" s="44" t="str">
        <f t="shared" si="106"/>
        <v>Enfermedades Mundiales</v>
      </c>
      <c r="D403" s="44" t="str">
        <f t="shared" si="107"/>
        <v>Salud</v>
      </c>
      <c r="E403" s="64">
        <v>13505</v>
      </c>
      <c r="F403" s="44" t="str">
        <f t="shared" si="103"/>
        <v>Fallecidos</v>
      </c>
      <c r="G403" s="46" t="s">
        <v>408</v>
      </c>
      <c r="H403" s="60" t="s">
        <v>17</v>
      </c>
      <c r="I403" s="58" t="s">
        <v>345</v>
      </c>
      <c r="J403" s="43" t="s">
        <v>407</v>
      </c>
      <c r="K403" s="43" t="str">
        <f t="shared" si="104"/>
        <v>Activos por 1 Millón Habitantes</v>
      </c>
      <c r="L403" s="43" t="str">
        <f t="shared" si="104"/>
        <v>Periodo 2020-2021</v>
      </c>
      <c r="M403" s="43" t="str">
        <f t="shared" si="108"/>
        <v>Casos</v>
      </c>
      <c r="N403" s="49" t="str">
        <f t="shared" si="109"/>
        <v>Ministerio de Ciencias, Tecnología, Conocimiento e Innovación</v>
      </c>
      <c r="O40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San Pedro</v>
      </c>
      <c r="P403" s="68"/>
      <c r="Q403" s="15" t="str">
        <f t="shared" si="110"/>
        <v>Gráfico Evolución</v>
      </c>
      <c r="R403" s="30"/>
      <c r="S40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https://analytics.zoho.com/open-view/2395394000008132313?ZOHO_CRITERIA=%22Localiza_CL_Poblacion%22.%22Codcom%22%3D13505</v>
      </c>
      <c r="T403" s="17"/>
      <c r="U403" s="31" t="str">
        <f t="shared" si="111"/>
        <v>#1774B9</v>
      </c>
      <c r="V403" s="32" t="str">
        <f>+Enfermedades_Mundiales[[#This Row],[idcoleccion]]&amp;"-"&amp;Enfermedades_Mundiales[[#This Row],[id]]</f>
        <v>360-0393</v>
      </c>
      <c r="W403" s="21">
        <f>+VLOOKUP(Enfermedades_Mundiales[[#This Row],[Filtro URL]],Estructura!$X$4:$Y$366,2,0)</f>
        <v>36313505</v>
      </c>
      <c r="X403" s="21" t="str">
        <f>+VLOOKUP(Enfermedades_Mundiales[[#This Row],[tema]],Estructura!$A$4:$C$18,3,0)</f>
        <v>T-362</v>
      </c>
      <c r="Y403" s="32" t="str">
        <f>+VLOOKUP(Enfermedades_Mundiales[[#This Row],[contenido]],Estructura!$E$4:$G$18,3,0)</f>
        <v>C-361</v>
      </c>
      <c r="Z403" s="32" t="str">
        <f>+VLOOKUP(Enfermedades_Mundiales[[#This Row],[Filtro Integrado]],Estructura!$M$4:$O$367,3,0)</f>
        <v>FI-363</v>
      </c>
      <c r="AA403" s="32" t="str">
        <f>+VLOOKUP(Enfermedades_Mundiales[[#This Row],[Muestra]],Estructura!$Q$4:$S$194,3,0)</f>
        <v>M-364</v>
      </c>
    </row>
    <row r="404" spans="1:27" ht="30.6" x14ac:dyDescent="0.3">
      <c r="A404" s="61" t="s">
        <v>817</v>
      </c>
      <c r="B404" s="43">
        <f t="shared" si="105"/>
        <v>360</v>
      </c>
      <c r="C404" s="44" t="str">
        <f t="shared" si="106"/>
        <v>Enfermedades Mundiales</v>
      </c>
      <c r="D404" s="44" t="str">
        <f t="shared" si="107"/>
        <v>Salud</v>
      </c>
      <c r="E404" s="64">
        <v>13601</v>
      </c>
      <c r="F404" s="44" t="str">
        <f t="shared" si="103"/>
        <v>Fallecidos</v>
      </c>
      <c r="G404" s="46" t="s">
        <v>408</v>
      </c>
      <c r="H404" s="60" t="s">
        <v>17</v>
      </c>
      <c r="I404" s="58" t="s">
        <v>346</v>
      </c>
      <c r="J404" s="43" t="s">
        <v>407</v>
      </c>
      <c r="K404" s="43" t="str">
        <f t="shared" si="104"/>
        <v>Activos por 1 Millón Habitantes</v>
      </c>
      <c r="L404" s="43" t="str">
        <f t="shared" si="104"/>
        <v>Periodo 2020-2021</v>
      </c>
      <c r="M404" s="43" t="str">
        <f t="shared" si="108"/>
        <v>Casos</v>
      </c>
      <c r="N404" s="49" t="str">
        <f t="shared" si="109"/>
        <v>Ministerio de Ciencias, Tecnología, Conocimiento e Innovación</v>
      </c>
      <c r="O40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Talagante</v>
      </c>
      <c r="P404" s="68"/>
      <c r="Q404" s="15" t="str">
        <f t="shared" si="110"/>
        <v>Gráfico Evolución</v>
      </c>
      <c r="R404" s="30"/>
      <c r="S40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https://analytics.zoho.com/open-view/2395394000008132313?ZOHO_CRITERIA=%22Localiza_CL_Poblacion%22.%22Codcom%22%3D13601</v>
      </c>
      <c r="T404" s="17"/>
      <c r="U404" s="31" t="str">
        <f t="shared" si="111"/>
        <v>#1774B9</v>
      </c>
      <c r="V404" s="32" t="str">
        <f>+Enfermedades_Mundiales[[#This Row],[idcoleccion]]&amp;"-"&amp;Enfermedades_Mundiales[[#This Row],[id]]</f>
        <v>360-0394</v>
      </c>
      <c r="W404" s="21">
        <f>+VLOOKUP(Enfermedades_Mundiales[[#This Row],[Filtro URL]],Estructura!$X$4:$Y$366,2,0)</f>
        <v>36313601</v>
      </c>
      <c r="X404" s="21" t="str">
        <f>+VLOOKUP(Enfermedades_Mundiales[[#This Row],[tema]],Estructura!$A$4:$C$18,3,0)</f>
        <v>T-362</v>
      </c>
      <c r="Y404" s="32" t="str">
        <f>+VLOOKUP(Enfermedades_Mundiales[[#This Row],[contenido]],Estructura!$E$4:$G$18,3,0)</f>
        <v>C-361</v>
      </c>
      <c r="Z404" s="32" t="str">
        <f>+VLOOKUP(Enfermedades_Mundiales[[#This Row],[Filtro Integrado]],Estructura!$M$4:$O$367,3,0)</f>
        <v>FI-363</v>
      </c>
      <c r="AA404" s="32" t="str">
        <f>+VLOOKUP(Enfermedades_Mundiales[[#This Row],[Muestra]],Estructura!$Q$4:$S$194,3,0)</f>
        <v>M-364</v>
      </c>
    </row>
    <row r="405" spans="1:27" ht="30.6" x14ac:dyDescent="0.3">
      <c r="A405" s="61" t="s">
        <v>818</v>
      </c>
      <c r="B405" s="43">
        <f t="shared" si="105"/>
        <v>360</v>
      </c>
      <c r="C405" s="44" t="str">
        <f t="shared" si="106"/>
        <v>Enfermedades Mundiales</v>
      </c>
      <c r="D405" s="44" t="str">
        <f t="shared" si="107"/>
        <v>Salud</v>
      </c>
      <c r="E405" s="64">
        <v>13602</v>
      </c>
      <c r="F405" s="44" t="str">
        <f t="shared" si="103"/>
        <v>Fallecidos</v>
      </c>
      <c r="G405" s="46" t="s">
        <v>408</v>
      </c>
      <c r="H405" s="60" t="s">
        <v>17</v>
      </c>
      <c r="I405" s="58" t="s">
        <v>347</v>
      </c>
      <c r="J405" s="43" t="s">
        <v>407</v>
      </c>
      <c r="K405" s="43" t="str">
        <f t="shared" si="104"/>
        <v>Activos por 1 Millón Habitantes</v>
      </c>
      <c r="L405" s="43" t="str">
        <f t="shared" si="104"/>
        <v>Periodo 2020-2021</v>
      </c>
      <c r="M405" s="43" t="str">
        <f t="shared" si="108"/>
        <v>Casos</v>
      </c>
      <c r="N405" s="49" t="str">
        <f t="shared" si="109"/>
        <v>Ministerio de Ciencias, Tecnología, Conocimiento e Innovación</v>
      </c>
      <c r="O40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El Monte</v>
      </c>
      <c r="P405" s="68"/>
      <c r="Q405" s="15" t="str">
        <f t="shared" si="110"/>
        <v>Gráfico Evolución</v>
      </c>
      <c r="R405" s="30"/>
      <c r="S40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https://analytics.zoho.com/open-view/2395394000008132313?ZOHO_CRITERIA=%22Localiza_CL_Poblacion%22.%22Codcom%22%3D13602</v>
      </c>
      <c r="T405" s="17"/>
      <c r="U405" s="31" t="str">
        <f t="shared" si="111"/>
        <v>#1774B9</v>
      </c>
      <c r="V405" s="32" t="str">
        <f>+Enfermedades_Mundiales[[#This Row],[idcoleccion]]&amp;"-"&amp;Enfermedades_Mundiales[[#This Row],[id]]</f>
        <v>360-0395</v>
      </c>
      <c r="W405" s="21">
        <f>+VLOOKUP(Enfermedades_Mundiales[[#This Row],[Filtro URL]],Estructura!$X$4:$Y$366,2,0)</f>
        <v>36313602</v>
      </c>
      <c r="X405" s="21" t="str">
        <f>+VLOOKUP(Enfermedades_Mundiales[[#This Row],[tema]],Estructura!$A$4:$C$18,3,0)</f>
        <v>T-362</v>
      </c>
      <c r="Y405" s="32" t="str">
        <f>+VLOOKUP(Enfermedades_Mundiales[[#This Row],[contenido]],Estructura!$E$4:$G$18,3,0)</f>
        <v>C-361</v>
      </c>
      <c r="Z405" s="32" t="str">
        <f>+VLOOKUP(Enfermedades_Mundiales[[#This Row],[Filtro Integrado]],Estructura!$M$4:$O$367,3,0)</f>
        <v>FI-363</v>
      </c>
      <c r="AA405" s="32" t="str">
        <f>+VLOOKUP(Enfermedades_Mundiales[[#This Row],[Muestra]],Estructura!$Q$4:$S$194,3,0)</f>
        <v>M-364</v>
      </c>
    </row>
    <row r="406" spans="1:27" ht="30.6" x14ac:dyDescent="0.3">
      <c r="A406" s="61" t="s">
        <v>819</v>
      </c>
      <c r="B406" s="43">
        <f t="shared" si="105"/>
        <v>360</v>
      </c>
      <c r="C406" s="44" t="str">
        <f t="shared" si="106"/>
        <v>Enfermedades Mundiales</v>
      </c>
      <c r="D406" s="44" t="str">
        <f t="shared" si="107"/>
        <v>Salud</v>
      </c>
      <c r="E406" s="64">
        <v>13603</v>
      </c>
      <c r="F406" s="44" t="str">
        <f t="shared" si="103"/>
        <v>Fallecidos</v>
      </c>
      <c r="G406" s="46" t="s">
        <v>408</v>
      </c>
      <c r="H406" s="60" t="s">
        <v>17</v>
      </c>
      <c r="I406" s="58" t="s">
        <v>348</v>
      </c>
      <c r="J406" s="43" t="s">
        <v>407</v>
      </c>
      <c r="K406" s="43" t="str">
        <f t="shared" si="104"/>
        <v>Activos por 1 Millón Habitantes</v>
      </c>
      <c r="L406" s="43" t="str">
        <f t="shared" si="104"/>
        <v>Periodo 2020-2021</v>
      </c>
      <c r="M406" s="43" t="str">
        <f t="shared" si="108"/>
        <v>Casos</v>
      </c>
      <c r="N406" s="49" t="str">
        <f t="shared" si="109"/>
        <v>Ministerio de Ciencias, Tecnología, Conocimiento e Innovación</v>
      </c>
      <c r="O40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Isla de Maipo</v>
      </c>
      <c r="P406" s="68"/>
      <c r="Q406" s="15" t="str">
        <f t="shared" si="110"/>
        <v>Gráfico Evolución</v>
      </c>
      <c r="R406" s="30"/>
      <c r="S40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https://analytics.zoho.com/open-view/2395394000008132313?ZOHO_CRITERIA=%22Localiza_CL_Poblacion%22.%22Codcom%22%3D13603</v>
      </c>
      <c r="T406" s="17"/>
      <c r="U406" s="31" t="str">
        <f t="shared" si="111"/>
        <v>#1774B9</v>
      </c>
      <c r="V406" s="32" t="str">
        <f>+Enfermedades_Mundiales[[#This Row],[idcoleccion]]&amp;"-"&amp;Enfermedades_Mundiales[[#This Row],[id]]</f>
        <v>360-0396</v>
      </c>
      <c r="W406" s="21">
        <f>+VLOOKUP(Enfermedades_Mundiales[[#This Row],[Filtro URL]],Estructura!$X$4:$Y$366,2,0)</f>
        <v>36313603</v>
      </c>
      <c r="X406" s="21" t="str">
        <f>+VLOOKUP(Enfermedades_Mundiales[[#This Row],[tema]],Estructura!$A$4:$C$18,3,0)</f>
        <v>T-362</v>
      </c>
      <c r="Y406" s="32" t="str">
        <f>+VLOOKUP(Enfermedades_Mundiales[[#This Row],[contenido]],Estructura!$E$4:$G$18,3,0)</f>
        <v>C-361</v>
      </c>
      <c r="Z406" s="32" t="str">
        <f>+VLOOKUP(Enfermedades_Mundiales[[#This Row],[Filtro Integrado]],Estructura!$M$4:$O$367,3,0)</f>
        <v>FI-363</v>
      </c>
      <c r="AA406" s="32" t="str">
        <f>+VLOOKUP(Enfermedades_Mundiales[[#This Row],[Muestra]],Estructura!$Q$4:$S$194,3,0)</f>
        <v>M-364</v>
      </c>
    </row>
    <row r="407" spans="1:27" ht="30.6" x14ac:dyDescent="0.3">
      <c r="A407" s="61" t="s">
        <v>820</v>
      </c>
      <c r="B407" s="43">
        <f t="shared" si="105"/>
        <v>360</v>
      </c>
      <c r="C407" s="44" t="str">
        <f t="shared" si="106"/>
        <v>Enfermedades Mundiales</v>
      </c>
      <c r="D407" s="44" t="str">
        <f t="shared" si="107"/>
        <v>Salud</v>
      </c>
      <c r="E407" s="64">
        <v>13604</v>
      </c>
      <c r="F407" s="44" t="str">
        <f t="shared" si="103"/>
        <v>Fallecidos</v>
      </c>
      <c r="G407" s="46" t="s">
        <v>408</v>
      </c>
      <c r="H407" s="60" t="s">
        <v>17</v>
      </c>
      <c r="I407" s="58" t="s">
        <v>349</v>
      </c>
      <c r="J407" s="43" t="s">
        <v>407</v>
      </c>
      <c r="K407" s="43" t="str">
        <f t="shared" si="104"/>
        <v>Activos por 1 Millón Habitantes</v>
      </c>
      <c r="L407" s="43" t="str">
        <f t="shared" si="104"/>
        <v>Periodo 2020-2021</v>
      </c>
      <c r="M407" s="43" t="str">
        <f t="shared" si="108"/>
        <v>Casos</v>
      </c>
      <c r="N407" s="49" t="str">
        <f t="shared" si="109"/>
        <v>Ministerio de Ciencias, Tecnología, Conocimiento e Innovación</v>
      </c>
      <c r="O40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Padre Hurtado</v>
      </c>
      <c r="P407" s="68"/>
      <c r="Q407" s="15" t="str">
        <f t="shared" si="110"/>
        <v>Gráfico Evolución</v>
      </c>
      <c r="R407" s="30"/>
      <c r="S40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https://analytics.zoho.com/open-view/2395394000008132313?ZOHO_CRITERIA=%22Localiza_CL_Poblacion%22.%22Codcom%22%3D13604</v>
      </c>
      <c r="T407" s="17"/>
      <c r="U407" s="31" t="str">
        <f t="shared" si="111"/>
        <v>#1774B9</v>
      </c>
      <c r="V407" s="32" t="str">
        <f>+Enfermedades_Mundiales[[#This Row],[idcoleccion]]&amp;"-"&amp;Enfermedades_Mundiales[[#This Row],[id]]</f>
        <v>360-0397</v>
      </c>
      <c r="W407" s="21">
        <f>+VLOOKUP(Enfermedades_Mundiales[[#This Row],[Filtro URL]],Estructura!$X$4:$Y$366,2,0)</f>
        <v>36313604</v>
      </c>
      <c r="X407" s="21" t="str">
        <f>+VLOOKUP(Enfermedades_Mundiales[[#This Row],[tema]],Estructura!$A$4:$C$18,3,0)</f>
        <v>T-362</v>
      </c>
      <c r="Y407" s="32" t="str">
        <f>+VLOOKUP(Enfermedades_Mundiales[[#This Row],[contenido]],Estructura!$E$4:$G$18,3,0)</f>
        <v>C-361</v>
      </c>
      <c r="Z407" s="32" t="str">
        <f>+VLOOKUP(Enfermedades_Mundiales[[#This Row],[Filtro Integrado]],Estructura!$M$4:$O$367,3,0)</f>
        <v>FI-363</v>
      </c>
      <c r="AA407" s="32" t="str">
        <f>+VLOOKUP(Enfermedades_Mundiales[[#This Row],[Muestra]],Estructura!$Q$4:$S$194,3,0)</f>
        <v>M-364</v>
      </c>
    </row>
    <row r="408" spans="1:27" ht="30.6" x14ac:dyDescent="0.3">
      <c r="A408" s="61" t="s">
        <v>821</v>
      </c>
      <c r="B408" s="43">
        <f t="shared" si="105"/>
        <v>360</v>
      </c>
      <c r="C408" s="44" t="str">
        <f t="shared" si="106"/>
        <v>Enfermedades Mundiales</v>
      </c>
      <c r="D408" s="44" t="str">
        <f t="shared" si="107"/>
        <v>Salud</v>
      </c>
      <c r="E408" s="64">
        <v>13605</v>
      </c>
      <c r="F408" s="44" t="str">
        <f t="shared" si="103"/>
        <v>Fallecidos</v>
      </c>
      <c r="G408" s="46" t="s">
        <v>408</v>
      </c>
      <c r="H408" s="60" t="s">
        <v>17</v>
      </c>
      <c r="I408" s="58" t="s">
        <v>350</v>
      </c>
      <c r="J408" s="43" t="s">
        <v>407</v>
      </c>
      <c r="K408" s="43" t="str">
        <f t="shared" si="104"/>
        <v>Activos por 1 Millón Habitantes</v>
      </c>
      <c r="L408" s="43" t="str">
        <f t="shared" si="104"/>
        <v>Periodo 2020-2021</v>
      </c>
      <c r="M408" s="43" t="str">
        <f t="shared" si="108"/>
        <v>Casos</v>
      </c>
      <c r="N408" s="49" t="str">
        <f t="shared" si="109"/>
        <v>Ministerio de Ciencias, Tecnología, Conocimiento e Innovación</v>
      </c>
      <c r="O40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Peñaflor</v>
      </c>
      <c r="P408" s="68"/>
      <c r="Q408" s="15" t="str">
        <f t="shared" si="110"/>
        <v>Gráfico Evolución</v>
      </c>
      <c r="R408" s="30"/>
      <c r="S40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https://analytics.zoho.com/open-view/2395394000008132313?ZOHO_CRITERIA=%22Localiza_CL_Poblacion%22.%22Codcom%22%3D13605</v>
      </c>
      <c r="T408" s="17"/>
      <c r="U408" s="31" t="str">
        <f t="shared" si="111"/>
        <v>#1774B9</v>
      </c>
      <c r="V408" s="32" t="str">
        <f>+Enfermedades_Mundiales[[#This Row],[idcoleccion]]&amp;"-"&amp;Enfermedades_Mundiales[[#This Row],[id]]</f>
        <v>360-0398</v>
      </c>
      <c r="W408" s="21">
        <f>+VLOOKUP(Enfermedades_Mundiales[[#This Row],[Filtro URL]],Estructura!$X$4:$Y$366,2,0)</f>
        <v>36313605</v>
      </c>
      <c r="X408" s="21" t="str">
        <f>+VLOOKUP(Enfermedades_Mundiales[[#This Row],[tema]],Estructura!$A$4:$C$18,3,0)</f>
        <v>T-362</v>
      </c>
      <c r="Y408" s="32" t="str">
        <f>+VLOOKUP(Enfermedades_Mundiales[[#This Row],[contenido]],Estructura!$E$4:$G$18,3,0)</f>
        <v>C-361</v>
      </c>
      <c r="Z408" s="32" t="str">
        <f>+VLOOKUP(Enfermedades_Mundiales[[#This Row],[Filtro Integrado]],Estructura!$M$4:$O$367,3,0)</f>
        <v>FI-363</v>
      </c>
      <c r="AA408" s="32" t="str">
        <f>+VLOOKUP(Enfermedades_Mundiales[[#This Row],[Muestra]],Estructura!$Q$4:$S$194,3,0)</f>
        <v>M-364</v>
      </c>
    </row>
    <row r="409" spans="1:27" ht="30.6" x14ac:dyDescent="0.3">
      <c r="A409" s="61" t="s">
        <v>822</v>
      </c>
      <c r="B409" s="43">
        <f t="shared" si="105"/>
        <v>360</v>
      </c>
      <c r="C409" s="44" t="str">
        <f t="shared" si="106"/>
        <v>Enfermedades Mundiales</v>
      </c>
      <c r="D409" s="44" t="str">
        <f t="shared" si="107"/>
        <v>Salud</v>
      </c>
      <c r="E409" s="64">
        <v>14101</v>
      </c>
      <c r="F409" s="44" t="str">
        <f t="shared" si="103"/>
        <v>Fallecidos</v>
      </c>
      <c r="G409" s="46" t="s">
        <v>408</v>
      </c>
      <c r="H409" s="60" t="s">
        <v>17</v>
      </c>
      <c r="I409" s="58" t="s">
        <v>351</v>
      </c>
      <c r="J409" s="43" t="s">
        <v>407</v>
      </c>
      <c r="K409" s="43" t="str">
        <f t="shared" si="104"/>
        <v>Activos por 1 Millón Habitantes</v>
      </c>
      <c r="L409" s="43" t="str">
        <f t="shared" si="104"/>
        <v>Periodo 2020-2021</v>
      </c>
      <c r="M409" s="43" t="str">
        <f t="shared" si="108"/>
        <v>Casos</v>
      </c>
      <c r="N409" s="49" t="str">
        <f t="shared" si="109"/>
        <v>Ministerio de Ciencias, Tecnología, Conocimiento e Innovación</v>
      </c>
      <c r="O40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Valdivia</v>
      </c>
      <c r="P409" s="68"/>
      <c r="Q409" s="15" t="str">
        <f t="shared" si="110"/>
        <v>Gráfico Evolución</v>
      </c>
      <c r="R409" s="30"/>
      <c r="S40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https://analytics.zoho.com/open-view/2395394000008132313?ZOHO_CRITERIA=%22Localiza_CL_Poblacion%22.%22Codcom%22%3D14101</v>
      </c>
      <c r="T409" s="17"/>
      <c r="U409" s="31" t="str">
        <f t="shared" si="111"/>
        <v>#1774B9</v>
      </c>
      <c r="V409" s="32" t="str">
        <f>+Enfermedades_Mundiales[[#This Row],[idcoleccion]]&amp;"-"&amp;Enfermedades_Mundiales[[#This Row],[id]]</f>
        <v>360-0399</v>
      </c>
      <c r="W409" s="21">
        <f>+VLOOKUP(Enfermedades_Mundiales[[#This Row],[Filtro URL]],Estructura!$X$4:$Y$366,2,0)</f>
        <v>36314101</v>
      </c>
      <c r="X409" s="21" t="str">
        <f>+VLOOKUP(Enfermedades_Mundiales[[#This Row],[tema]],Estructura!$A$4:$C$18,3,0)</f>
        <v>T-362</v>
      </c>
      <c r="Y409" s="32" t="str">
        <f>+VLOOKUP(Enfermedades_Mundiales[[#This Row],[contenido]],Estructura!$E$4:$G$18,3,0)</f>
        <v>C-361</v>
      </c>
      <c r="Z409" s="32" t="str">
        <f>+VLOOKUP(Enfermedades_Mundiales[[#This Row],[Filtro Integrado]],Estructura!$M$4:$O$367,3,0)</f>
        <v>FI-363</v>
      </c>
      <c r="AA409" s="32" t="str">
        <f>+VLOOKUP(Enfermedades_Mundiales[[#This Row],[Muestra]],Estructura!$Q$4:$S$194,3,0)</f>
        <v>M-364</v>
      </c>
    </row>
    <row r="410" spans="1:27" ht="30.6" x14ac:dyDescent="0.3">
      <c r="A410" s="61" t="s">
        <v>823</v>
      </c>
      <c r="B410" s="43">
        <f t="shared" si="105"/>
        <v>360</v>
      </c>
      <c r="C410" s="44" t="str">
        <f t="shared" si="106"/>
        <v>Enfermedades Mundiales</v>
      </c>
      <c r="D410" s="44" t="str">
        <f t="shared" si="107"/>
        <v>Salud</v>
      </c>
      <c r="E410" s="64">
        <v>14102</v>
      </c>
      <c r="F410" s="44" t="str">
        <f t="shared" si="103"/>
        <v>Fallecidos</v>
      </c>
      <c r="G410" s="46" t="s">
        <v>408</v>
      </c>
      <c r="H410" s="60" t="s">
        <v>17</v>
      </c>
      <c r="I410" s="58" t="s">
        <v>352</v>
      </c>
      <c r="J410" s="43" t="s">
        <v>407</v>
      </c>
      <c r="K410" s="43" t="str">
        <f t="shared" si="104"/>
        <v>Activos por 1 Millón Habitantes</v>
      </c>
      <c r="L410" s="43" t="str">
        <f t="shared" si="104"/>
        <v>Periodo 2020-2021</v>
      </c>
      <c r="M410" s="43" t="str">
        <f t="shared" si="108"/>
        <v>Casos</v>
      </c>
      <c r="N410" s="49" t="str">
        <f t="shared" si="109"/>
        <v>Ministerio de Ciencias, Tecnología, Conocimiento e Innovación</v>
      </c>
      <c r="O41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Corral</v>
      </c>
      <c r="P410" s="68"/>
      <c r="Q410" s="15" t="str">
        <f t="shared" si="110"/>
        <v>Gráfico Evolución</v>
      </c>
      <c r="R410" s="30"/>
      <c r="S41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https://analytics.zoho.com/open-view/2395394000008132313?ZOHO_CRITERIA=%22Localiza_CL_Poblacion%22.%22Codcom%22%3D14102</v>
      </c>
      <c r="T410" s="17"/>
      <c r="U410" s="31" t="str">
        <f t="shared" si="111"/>
        <v>#1774B9</v>
      </c>
      <c r="V410" s="32" t="str">
        <f>+Enfermedades_Mundiales[[#This Row],[idcoleccion]]&amp;"-"&amp;Enfermedades_Mundiales[[#This Row],[id]]</f>
        <v>360-0400</v>
      </c>
      <c r="W410" s="21">
        <f>+VLOOKUP(Enfermedades_Mundiales[[#This Row],[Filtro URL]],Estructura!$X$4:$Y$366,2,0)</f>
        <v>36314102</v>
      </c>
      <c r="X410" s="21" t="str">
        <f>+VLOOKUP(Enfermedades_Mundiales[[#This Row],[tema]],Estructura!$A$4:$C$18,3,0)</f>
        <v>T-362</v>
      </c>
      <c r="Y410" s="32" t="str">
        <f>+VLOOKUP(Enfermedades_Mundiales[[#This Row],[contenido]],Estructura!$E$4:$G$18,3,0)</f>
        <v>C-361</v>
      </c>
      <c r="Z410" s="32" t="str">
        <f>+VLOOKUP(Enfermedades_Mundiales[[#This Row],[Filtro Integrado]],Estructura!$M$4:$O$367,3,0)</f>
        <v>FI-363</v>
      </c>
      <c r="AA410" s="32" t="str">
        <f>+VLOOKUP(Enfermedades_Mundiales[[#This Row],[Muestra]],Estructura!$Q$4:$S$194,3,0)</f>
        <v>M-364</v>
      </c>
    </row>
    <row r="411" spans="1:27" ht="30.6" x14ac:dyDescent="0.3">
      <c r="A411" s="61" t="s">
        <v>824</v>
      </c>
      <c r="B411" s="43">
        <f t="shared" si="105"/>
        <v>360</v>
      </c>
      <c r="C411" s="44" t="str">
        <f t="shared" si="106"/>
        <v>Enfermedades Mundiales</v>
      </c>
      <c r="D411" s="44" t="str">
        <f t="shared" si="107"/>
        <v>Salud</v>
      </c>
      <c r="E411" s="64">
        <v>14103</v>
      </c>
      <c r="F411" s="44" t="str">
        <f t="shared" si="103"/>
        <v>Fallecidos</v>
      </c>
      <c r="G411" s="46" t="s">
        <v>408</v>
      </c>
      <c r="H411" s="60" t="s">
        <v>17</v>
      </c>
      <c r="I411" s="58" t="s">
        <v>353</v>
      </c>
      <c r="J411" s="43" t="s">
        <v>407</v>
      </c>
      <c r="K411" s="43" t="str">
        <f t="shared" si="104"/>
        <v>Activos por 1 Millón Habitantes</v>
      </c>
      <c r="L411" s="43" t="str">
        <f t="shared" si="104"/>
        <v>Periodo 2020-2021</v>
      </c>
      <c r="M411" s="43" t="str">
        <f t="shared" si="108"/>
        <v>Casos</v>
      </c>
      <c r="N411" s="49" t="str">
        <f t="shared" si="109"/>
        <v>Ministerio de Ciencias, Tecnología, Conocimiento e Innovación</v>
      </c>
      <c r="O41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Lanco</v>
      </c>
      <c r="P411" s="68"/>
      <c r="Q411" s="15" t="str">
        <f t="shared" si="110"/>
        <v>Gráfico Evolución</v>
      </c>
      <c r="R411" s="30"/>
      <c r="S41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https://analytics.zoho.com/open-view/2395394000008132313?ZOHO_CRITERIA=%22Localiza_CL_Poblacion%22.%22Codcom%22%3D14103</v>
      </c>
      <c r="T411" s="17"/>
      <c r="U411" s="31" t="str">
        <f t="shared" si="111"/>
        <v>#1774B9</v>
      </c>
      <c r="V411" s="32" t="str">
        <f>+Enfermedades_Mundiales[[#This Row],[idcoleccion]]&amp;"-"&amp;Enfermedades_Mundiales[[#This Row],[id]]</f>
        <v>360-0401</v>
      </c>
      <c r="W411" s="21">
        <f>+VLOOKUP(Enfermedades_Mundiales[[#This Row],[Filtro URL]],Estructura!$X$4:$Y$366,2,0)</f>
        <v>36314103</v>
      </c>
      <c r="X411" s="21" t="str">
        <f>+VLOOKUP(Enfermedades_Mundiales[[#This Row],[tema]],Estructura!$A$4:$C$18,3,0)</f>
        <v>T-362</v>
      </c>
      <c r="Y411" s="32" t="str">
        <f>+VLOOKUP(Enfermedades_Mundiales[[#This Row],[contenido]],Estructura!$E$4:$G$18,3,0)</f>
        <v>C-361</v>
      </c>
      <c r="Z411" s="32" t="str">
        <f>+VLOOKUP(Enfermedades_Mundiales[[#This Row],[Filtro Integrado]],Estructura!$M$4:$O$367,3,0)</f>
        <v>FI-363</v>
      </c>
      <c r="AA411" s="32" t="str">
        <f>+VLOOKUP(Enfermedades_Mundiales[[#This Row],[Muestra]],Estructura!$Q$4:$S$194,3,0)</f>
        <v>M-364</v>
      </c>
    </row>
    <row r="412" spans="1:27" ht="30.6" x14ac:dyDescent="0.3">
      <c r="A412" s="61" t="s">
        <v>825</v>
      </c>
      <c r="B412" s="43">
        <f t="shared" si="105"/>
        <v>360</v>
      </c>
      <c r="C412" s="44" t="str">
        <f t="shared" si="106"/>
        <v>Enfermedades Mundiales</v>
      </c>
      <c r="D412" s="44" t="str">
        <f t="shared" si="107"/>
        <v>Salud</v>
      </c>
      <c r="E412" s="64">
        <v>14104</v>
      </c>
      <c r="F412" s="44" t="str">
        <f t="shared" si="103"/>
        <v>Fallecidos</v>
      </c>
      <c r="G412" s="46" t="s">
        <v>408</v>
      </c>
      <c r="H412" s="60" t="s">
        <v>17</v>
      </c>
      <c r="I412" s="58" t="s">
        <v>28</v>
      </c>
      <c r="J412" s="43" t="s">
        <v>407</v>
      </c>
      <c r="K412" s="43" t="str">
        <f t="shared" si="104"/>
        <v>Activos por 1 Millón Habitantes</v>
      </c>
      <c r="L412" s="43" t="str">
        <f t="shared" si="104"/>
        <v>Periodo 2020-2021</v>
      </c>
      <c r="M412" s="43" t="str">
        <f t="shared" si="108"/>
        <v>Casos</v>
      </c>
      <c r="N412" s="49" t="str">
        <f t="shared" si="109"/>
        <v>Ministerio de Ciencias, Tecnología, Conocimiento e Innovación</v>
      </c>
      <c r="O41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Los Lagos</v>
      </c>
      <c r="P412" s="68"/>
      <c r="Q412" s="15" t="str">
        <f t="shared" si="110"/>
        <v>Gráfico Evolución</v>
      </c>
      <c r="R412" s="30"/>
      <c r="S41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https://analytics.zoho.com/open-view/2395394000008132313?ZOHO_CRITERIA=%22Localiza_CL_Poblacion%22.%22Codcom%22%3D14104</v>
      </c>
      <c r="T412" s="17"/>
      <c r="U412" s="31" t="str">
        <f t="shared" si="111"/>
        <v>#1774B9</v>
      </c>
      <c r="V412" s="32" t="str">
        <f>+Enfermedades_Mundiales[[#This Row],[idcoleccion]]&amp;"-"&amp;Enfermedades_Mundiales[[#This Row],[id]]</f>
        <v>360-0402</v>
      </c>
      <c r="W412" s="21">
        <f>+VLOOKUP(Enfermedades_Mundiales[[#This Row],[Filtro URL]],Estructura!$X$4:$Y$366,2,0)</f>
        <v>36314104</v>
      </c>
      <c r="X412" s="21" t="str">
        <f>+VLOOKUP(Enfermedades_Mundiales[[#This Row],[tema]],Estructura!$A$4:$C$18,3,0)</f>
        <v>T-362</v>
      </c>
      <c r="Y412" s="32" t="str">
        <f>+VLOOKUP(Enfermedades_Mundiales[[#This Row],[contenido]],Estructura!$E$4:$G$18,3,0)</f>
        <v>C-361</v>
      </c>
      <c r="Z412" s="32" t="str">
        <f>+VLOOKUP(Enfermedades_Mundiales[[#This Row],[Filtro Integrado]],Estructura!$M$4:$O$367,3,0)</f>
        <v>FI-363</v>
      </c>
      <c r="AA412" s="32" t="str">
        <f>+VLOOKUP(Enfermedades_Mundiales[[#This Row],[Muestra]],Estructura!$Q$4:$S$194,3,0)</f>
        <v>M-364</v>
      </c>
    </row>
    <row r="413" spans="1:27" ht="30.6" x14ac:dyDescent="0.3">
      <c r="A413" s="61" t="s">
        <v>826</v>
      </c>
      <c r="B413" s="43">
        <f t="shared" si="105"/>
        <v>360</v>
      </c>
      <c r="C413" s="44" t="str">
        <f t="shared" si="106"/>
        <v>Enfermedades Mundiales</v>
      </c>
      <c r="D413" s="44" t="str">
        <f t="shared" si="107"/>
        <v>Salud</v>
      </c>
      <c r="E413" s="64">
        <v>14105</v>
      </c>
      <c r="F413" s="44" t="str">
        <f t="shared" si="103"/>
        <v>Fallecidos</v>
      </c>
      <c r="G413" s="46" t="s">
        <v>408</v>
      </c>
      <c r="H413" s="60" t="s">
        <v>17</v>
      </c>
      <c r="I413" s="58" t="s">
        <v>354</v>
      </c>
      <c r="J413" s="43" t="s">
        <v>407</v>
      </c>
      <c r="K413" s="43" t="str">
        <f t="shared" si="104"/>
        <v>Activos por 1 Millón Habitantes</v>
      </c>
      <c r="L413" s="43" t="str">
        <f t="shared" si="104"/>
        <v>Periodo 2020-2021</v>
      </c>
      <c r="M413" s="43" t="str">
        <f t="shared" si="108"/>
        <v>Casos</v>
      </c>
      <c r="N413" s="49" t="str">
        <f t="shared" si="109"/>
        <v>Ministerio de Ciencias, Tecnología, Conocimiento e Innovación</v>
      </c>
      <c r="O41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Máfil</v>
      </c>
      <c r="P413" s="68"/>
      <c r="Q413" s="15" t="str">
        <f t="shared" si="110"/>
        <v>Gráfico Evolución</v>
      </c>
      <c r="R413" s="30"/>
      <c r="S41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https://analytics.zoho.com/open-view/2395394000008132313?ZOHO_CRITERIA=%22Localiza_CL_Poblacion%22.%22Codcom%22%3D14105</v>
      </c>
      <c r="T413" s="17"/>
      <c r="U413" s="31" t="str">
        <f t="shared" si="111"/>
        <v>#1774B9</v>
      </c>
      <c r="V413" s="32" t="str">
        <f>+Enfermedades_Mundiales[[#This Row],[idcoleccion]]&amp;"-"&amp;Enfermedades_Mundiales[[#This Row],[id]]</f>
        <v>360-0403</v>
      </c>
      <c r="W413" s="21">
        <f>+VLOOKUP(Enfermedades_Mundiales[[#This Row],[Filtro URL]],Estructura!$X$4:$Y$366,2,0)</f>
        <v>36314105</v>
      </c>
      <c r="X413" s="21" t="str">
        <f>+VLOOKUP(Enfermedades_Mundiales[[#This Row],[tema]],Estructura!$A$4:$C$18,3,0)</f>
        <v>T-362</v>
      </c>
      <c r="Y413" s="32" t="str">
        <f>+VLOOKUP(Enfermedades_Mundiales[[#This Row],[contenido]],Estructura!$E$4:$G$18,3,0)</f>
        <v>C-361</v>
      </c>
      <c r="Z413" s="32" t="str">
        <f>+VLOOKUP(Enfermedades_Mundiales[[#This Row],[Filtro Integrado]],Estructura!$M$4:$O$367,3,0)</f>
        <v>FI-363</v>
      </c>
      <c r="AA413" s="32" t="str">
        <f>+VLOOKUP(Enfermedades_Mundiales[[#This Row],[Muestra]],Estructura!$Q$4:$S$194,3,0)</f>
        <v>M-364</v>
      </c>
    </row>
    <row r="414" spans="1:27" ht="30.6" x14ac:dyDescent="0.3">
      <c r="A414" s="61" t="s">
        <v>827</v>
      </c>
      <c r="B414" s="43">
        <f t="shared" si="105"/>
        <v>360</v>
      </c>
      <c r="C414" s="44" t="str">
        <f t="shared" si="106"/>
        <v>Enfermedades Mundiales</v>
      </c>
      <c r="D414" s="44" t="str">
        <f t="shared" si="107"/>
        <v>Salud</v>
      </c>
      <c r="E414" s="64">
        <v>14106</v>
      </c>
      <c r="F414" s="44" t="str">
        <f t="shared" si="103"/>
        <v>Fallecidos</v>
      </c>
      <c r="G414" s="46" t="s">
        <v>408</v>
      </c>
      <c r="H414" s="60" t="s">
        <v>17</v>
      </c>
      <c r="I414" s="58" t="s">
        <v>355</v>
      </c>
      <c r="J414" s="43" t="s">
        <v>407</v>
      </c>
      <c r="K414" s="43" t="str">
        <f t="shared" si="104"/>
        <v>Activos por 1 Millón Habitantes</v>
      </c>
      <c r="L414" s="43" t="str">
        <f t="shared" si="104"/>
        <v>Periodo 2020-2021</v>
      </c>
      <c r="M414" s="43" t="str">
        <f t="shared" si="108"/>
        <v>Casos</v>
      </c>
      <c r="N414" s="49" t="str">
        <f t="shared" si="109"/>
        <v>Ministerio de Ciencias, Tecnología, Conocimiento e Innovación</v>
      </c>
      <c r="O41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Mariquina</v>
      </c>
      <c r="P414" s="68"/>
      <c r="Q414" s="15" t="str">
        <f t="shared" si="110"/>
        <v>Gráfico Evolución</v>
      </c>
      <c r="R414" s="30"/>
      <c r="S41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https://analytics.zoho.com/open-view/2395394000008132313?ZOHO_CRITERIA=%22Localiza_CL_Poblacion%22.%22Codcom%22%3D14106</v>
      </c>
      <c r="T414" s="17"/>
      <c r="U414" s="31" t="str">
        <f t="shared" si="111"/>
        <v>#1774B9</v>
      </c>
      <c r="V414" s="32" t="str">
        <f>+Enfermedades_Mundiales[[#This Row],[idcoleccion]]&amp;"-"&amp;Enfermedades_Mundiales[[#This Row],[id]]</f>
        <v>360-0404</v>
      </c>
      <c r="W414" s="21">
        <f>+VLOOKUP(Enfermedades_Mundiales[[#This Row],[Filtro URL]],Estructura!$X$4:$Y$366,2,0)</f>
        <v>36314106</v>
      </c>
      <c r="X414" s="21" t="str">
        <f>+VLOOKUP(Enfermedades_Mundiales[[#This Row],[tema]],Estructura!$A$4:$C$18,3,0)</f>
        <v>T-362</v>
      </c>
      <c r="Y414" s="32" t="str">
        <f>+VLOOKUP(Enfermedades_Mundiales[[#This Row],[contenido]],Estructura!$E$4:$G$18,3,0)</f>
        <v>C-361</v>
      </c>
      <c r="Z414" s="32" t="str">
        <f>+VLOOKUP(Enfermedades_Mundiales[[#This Row],[Filtro Integrado]],Estructura!$M$4:$O$367,3,0)</f>
        <v>FI-363</v>
      </c>
      <c r="AA414" s="32" t="str">
        <f>+VLOOKUP(Enfermedades_Mundiales[[#This Row],[Muestra]],Estructura!$Q$4:$S$194,3,0)</f>
        <v>M-364</v>
      </c>
    </row>
    <row r="415" spans="1:27" ht="30.6" x14ac:dyDescent="0.3">
      <c r="A415" s="61" t="s">
        <v>828</v>
      </c>
      <c r="B415" s="43">
        <f t="shared" si="105"/>
        <v>360</v>
      </c>
      <c r="C415" s="44" t="str">
        <f t="shared" si="106"/>
        <v>Enfermedades Mundiales</v>
      </c>
      <c r="D415" s="44" t="str">
        <f t="shared" si="107"/>
        <v>Salud</v>
      </c>
      <c r="E415" s="64">
        <v>14107</v>
      </c>
      <c r="F415" s="44" t="str">
        <f t="shared" si="103"/>
        <v>Fallecidos</v>
      </c>
      <c r="G415" s="46" t="s">
        <v>408</v>
      </c>
      <c r="H415" s="60" t="s">
        <v>17</v>
      </c>
      <c r="I415" s="58" t="s">
        <v>356</v>
      </c>
      <c r="J415" s="43" t="s">
        <v>407</v>
      </c>
      <c r="K415" s="43" t="str">
        <f t="shared" si="104"/>
        <v>Activos por 1 Millón Habitantes</v>
      </c>
      <c r="L415" s="43" t="str">
        <f t="shared" si="104"/>
        <v>Periodo 2020-2021</v>
      </c>
      <c r="M415" s="43" t="str">
        <f t="shared" si="108"/>
        <v>Casos</v>
      </c>
      <c r="N415" s="49" t="str">
        <f t="shared" si="109"/>
        <v>Ministerio de Ciencias, Tecnología, Conocimiento e Innovación</v>
      </c>
      <c r="O415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Paillaco</v>
      </c>
      <c r="P415" s="68"/>
      <c r="Q415" s="15" t="str">
        <f t="shared" si="110"/>
        <v>Gráfico Evolución</v>
      </c>
      <c r="R415" s="30"/>
      <c r="S415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https://analytics.zoho.com/open-view/2395394000008132313?ZOHO_CRITERIA=%22Localiza_CL_Poblacion%22.%22Codcom%22%3D14107</v>
      </c>
      <c r="T415" s="17"/>
      <c r="U415" s="31" t="str">
        <f t="shared" si="111"/>
        <v>#1774B9</v>
      </c>
      <c r="V415" s="32" t="str">
        <f>+Enfermedades_Mundiales[[#This Row],[idcoleccion]]&amp;"-"&amp;Enfermedades_Mundiales[[#This Row],[id]]</f>
        <v>360-0405</v>
      </c>
      <c r="W415" s="21">
        <f>+VLOOKUP(Enfermedades_Mundiales[[#This Row],[Filtro URL]],Estructura!$X$4:$Y$366,2,0)</f>
        <v>36314107</v>
      </c>
      <c r="X415" s="21" t="str">
        <f>+VLOOKUP(Enfermedades_Mundiales[[#This Row],[tema]],Estructura!$A$4:$C$18,3,0)</f>
        <v>T-362</v>
      </c>
      <c r="Y415" s="32" t="str">
        <f>+VLOOKUP(Enfermedades_Mundiales[[#This Row],[contenido]],Estructura!$E$4:$G$18,3,0)</f>
        <v>C-361</v>
      </c>
      <c r="Z415" s="32" t="str">
        <f>+VLOOKUP(Enfermedades_Mundiales[[#This Row],[Filtro Integrado]],Estructura!$M$4:$O$367,3,0)</f>
        <v>FI-363</v>
      </c>
      <c r="AA415" s="32" t="str">
        <f>+VLOOKUP(Enfermedades_Mundiales[[#This Row],[Muestra]],Estructura!$Q$4:$S$194,3,0)</f>
        <v>M-364</v>
      </c>
    </row>
    <row r="416" spans="1:27" ht="30.6" x14ac:dyDescent="0.3">
      <c r="A416" s="61" t="s">
        <v>829</v>
      </c>
      <c r="B416" s="43">
        <f t="shared" si="105"/>
        <v>360</v>
      </c>
      <c r="C416" s="44" t="str">
        <f t="shared" si="106"/>
        <v>Enfermedades Mundiales</v>
      </c>
      <c r="D416" s="44" t="str">
        <f t="shared" si="107"/>
        <v>Salud</v>
      </c>
      <c r="E416" s="64">
        <v>14108</v>
      </c>
      <c r="F416" s="44" t="str">
        <f t="shared" si="103"/>
        <v>Fallecidos</v>
      </c>
      <c r="G416" s="46" t="s">
        <v>408</v>
      </c>
      <c r="H416" s="60" t="s">
        <v>17</v>
      </c>
      <c r="I416" s="58" t="s">
        <v>357</v>
      </c>
      <c r="J416" s="43" t="s">
        <v>407</v>
      </c>
      <c r="K416" s="43" t="str">
        <f t="shared" si="104"/>
        <v>Activos por 1 Millón Habitantes</v>
      </c>
      <c r="L416" s="43" t="str">
        <f t="shared" si="104"/>
        <v>Periodo 2020-2021</v>
      </c>
      <c r="M416" s="43" t="str">
        <f t="shared" si="108"/>
        <v>Casos</v>
      </c>
      <c r="N416" s="49" t="str">
        <f t="shared" si="109"/>
        <v>Ministerio de Ciencias, Tecnología, Conocimiento e Innovación</v>
      </c>
      <c r="O416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Panguipulli</v>
      </c>
      <c r="P416" s="68"/>
      <c r="Q416" s="15" t="str">
        <f t="shared" si="110"/>
        <v>Gráfico Evolución</v>
      </c>
      <c r="R416" s="30"/>
      <c r="S416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https://analytics.zoho.com/open-view/2395394000008132313?ZOHO_CRITERIA=%22Localiza_CL_Poblacion%22.%22Codcom%22%3D14108</v>
      </c>
      <c r="T416" s="17"/>
      <c r="U416" s="31" t="str">
        <f t="shared" si="111"/>
        <v>#1774B9</v>
      </c>
      <c r="V416" s="32" t="str">
        <f>+Enfermedades_Mundiales[[#This Row],[idcoleccion]]&amp;"-"&amp;Enfermedades_Mundiales[[#This Row],[id]]</f>
        <v>360-0406</v>
      </c>
      <c r="W416" s="21">
        <f>+VLOOKUP(Enfermedades_Mundiales[[#This Row],[Filtro URL]],Estructura!$X$4:$Y$366,2,0)</f>
        <v>36314108</v>
      </c>
      <c r="X416" s="21" t="str">
        <f>+VLOOKUP(Enfermedades_Mundiales[[#This Row],[tema]],Estructura!$A$4:$C$18,3,0)</f>
        <v>T-362</v>
      </c>
      <c r="Y416" s="32" t="str">
        <f>+VLOOKUP(Enfermedades_Mundiales[[#This Row],[contenido]],Estructura!$E$4:$G$18,3,0)</f>
        <v>C-361</v>
      </c>
      <c r="Z416" s="32" t="str">
        <f>+VLOOKUP(Enfermedades_Mundiales[[#This Row],[Filtro Integrado]],Estructura!$M$4:$O$367,3,0)</f>
        <v>FI-363</v>
      </c>
      <c r="AA416" s="32" t="str">
        <f>+VLOOKUP(Enfermedades_Mundiales[[#This Row],[Muestra]],Estructura!$Q$4:$S$194,3,0)</f>
        <v>M-364</v>
      </c>
    </row>
    <row r="417" spans="1:27" ht="30.6" x14ac:dyDescent="0.3">
      <c r="A417" s="61" t="s">
        <v>830</v>
      </c>
      <c r="B417" s="43">
        <f t="shared" si="105"/>
        <v>360</v>
      </c>
      <c r="C417" s="44" t="str">
        <f t="shared" si="106"/>
        <v>Enfermedades Mundiales</v>
      </c>
      <c r="D417" s="44" t="str">
        <f t="shared" si="107"/>
        <v>Salud</v>
      </c>
      <c r="E417" s="64">
        <v>14201</v>
      </c>
      <c r="F417" s="44" t="str">
        <f t="shared" si="103"/>
        <v>Fallecidos</v>
      </c>
      <c r="G417" s="46" t="s">
        <v>408</v>
      </c>
      <c r="H417" s="60" t="s">
        <v>17</v>
      </c>
      <c r="I417" s="58" t="s">
        <v>358</v>
      </c>
      <c r="J417" s="43" t="s">
        <v>407</v>
      </c>
      <c r="K417" s="43" t="str">
        <f t="shared" si="104"/>
        <v>Activos por 1 Millón Habitantes</v>
      </c>
      <c r="L417" s="43" t="str">
        <f t="shared" si="104"/>
        <v>Periodo 2020-2021</v>
      </c>
      <c r="M417" s="43" t="str">
        <f t="shared" si="108"/>
        <v>Casos</v>
      </c>
      <c r="N417" s="49" t="str">
        <f t="shared" si="109"/>
        <v>Ministerio de Ciencias, Tecnología, Conocimiento e Innovación</v>
      </c>
      <c r="O417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 Unión</v>
      </c>
      <c r="P417" s="68"/>
      <c r="Q417" s="15" t="str">
        <f t="shared" si="110"/>
        <v>Gráfico Evolución</v>
      </c>
      <c r="R417" s="30"/>
      <c r="S417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https://analytics.zoho.com/open-view/2395394000008132313?ZOHO_CRITERIA=%22Localiza_CL_Poblacion%22.%22Codcom%22%3D14201</v>
      </c>
      <c r="T417" s="17"/>
      <c r="U417" s="31" t="str">
        <f t="shared" si="111"/>
        <v>#1774B9</v>
      </c>
      <c r="V417" s="32" t="str">
        <f>+Enfermedades_Mundiales[[#This Row],[idcoleccion]]&amp;"-"&amp;Enfermedades_Mundiales[[#This Row],[id]]</f>
        <v>360-0407</v>
      </c>
      <c r="W417" s="21">
        <f>+VLOOKUP(Enfermedades_Mundiales[[#This Row],[Filtro URL]],Estructura!$X$4:$Y$366,2,0)</f>
        <v>36314201</v>
      </c>
      <c r="X417" s="21" t="str">
        <f>+VLOOKUP(Enfermedades_Mundiales[[#This Row],[tema]],Estructura!$A$4:$C$18,3,0)</f>
        <v>T-362</v>
      </c>
      <c r="Y417" s="32" t="str">
        <f>+VLOOKUP(Enfermedades_Mundiales[[#This Row],[contenido]],Estructura!$E$4:$G$18,3,0)</f>
        <v>C-361</v>
      </c>
      <c r="Z417" s="32" t="str">
        <f>+VLOOKUP(Enfermedades_Mundiales[[#This Row],[Filtro Integrado]],Estructura!$M$4:$O$367,3,0)</f>
        <v>FI-363</v>
      </c>
      <c r="AA417" s="32" t="str">
        <f>+VLOOKUP(Enfermedades_Mundiales[[#This Row],[Muestra]],Estructura!$Q$4:$S$194,3,0)</f>
        <v>M-364</v>
      </c>
    </row>
    <row r="418" spans="1:27" ht="30.6" x14ac:dyDescent="0.3">
      <c r="A418" s="61" t="s">
        <v>831</v>
      </c>
      <c r="B418" s="43">
        <f t="shared" si="105"/>
        <v>360</v>
      </c>
      <c r="C418" s="44" t="str">
        <f t="shared" si="106"/>
        <v>Enfermedades Mundiales</v>
      </c>
      <c r="D418" s="44" t="str">
        <f t="shared" si="107"/>
        <v>Salud</v>
      </c>
      <c r="E418" s="64">
        <v>14202</v>
      </c>
      <c r="F418" s="44" t="str">
        <f t="shared" si="103"/>
        <v>Fallecidos</v>
      </c>
      <c r="G418" s="46" t="s">
        <v>408</v>
      </c>
      <c r="H418" s="60" t="s">
        <v>17</v>
      </c>
      <c r="I418" s="58" t="s">
        <v>359</v>
      </c>
      <c r="J418" s="43" t="s">
        <v>407</v>
      </c>
      <c r="K418" s="43" t="str">
        <f t="shared" si="104"/>
        <v>Activos por 1 Millón Habitantes</v>
      </c>
      <c r="L418" s="43" t="str">
        <f t="shared" si="104"/>
        <v>Periodo 2020-2021</v>
      </c>
      <c r="M418" s="43" t="str">
        <f t="shared" si="108"/>
        <v>Casos</v>
      </c>
      <c r="N418" s="49" t="str">
        <f t="shared" si="109"/>
        <v>Ministerio de Ciencias, Tecnología, Conocimiento e Innovación</v>
      </c>
      <c r="O418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Futrono</v>
      </c>
      <c r="P418" s="68"/>
      <c r="Q418" s="15" t="str">
        <f t="shared" si="110"/>
        <v>Gráfico Evolución</v>
      </c>
      <c r="R418" s="30"/>
      <c r="S418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https://analytics.zoho.com/open-view/2395394000008132313?ZOHO_CRITERIA=%22Localiza_CL_Poblacion%22.%22Codcom%22%3D14202</v>
      </c>
      <c r="T418" s="17"/>
      <c r="U418" s="31" t="str">
        <f t="shared" si="111"/>
        <v>#1774B9</v>
      </c>
      <c r="V418" s="32" t="str">
        <f>+Enfermedades_Mundiales[[#This Row],[idcoleccion]]&amp;"-"&amp;Enfermedades_Mundiales[[#This Row],[id]]</f>
        <v>360-0408</v>
      </c>
      <c r="W418" s="21">
        <f>+VLOOKUP(Enfermedades_Mundiales[[#This Row],[Filtro URL]],Estructura!$X$4:$Y$366,2,0)</f>
        <v>36314202</v>
      </c>
      <c r="X418" s="21" t="str">
        <f>+VLOOKUP(Enfermedades_Mundiales[[#This Row],[tema]],Estructura!$A$4:$C$18,3,0)</f>
        <v>T-362</v>
      </c>
      <c r="Y418" s="32" t="str">
        <f>+VLOOKUP(Enfermedades_Mundiales[[#This Row],[contenido]],Estructura!$E$4:$G$18,3,0)</f>
        <v>C-361</v>
      </c>
      <c r="Z418" s="32" t="str">
        <f>+VLOOKUP(Enfermedades_Mundiales[[#This Row],[Filtro Integrado]],Estructura!$M$4:$O$367,3,0)</f>
        <v>FI-363</v>
      </c>
      <c r="AA418" s="32" t="str">
        <f>+VLOOKUP(Enfermedades_Mundiales[[#This Row],[Muestra]],Estructura!$Q$4:$S$194,3,0)</f>
        <v>M-364</v>
      </c>
    </row>
    <row r="419" spans="1:27" ht="30.6" x14ac:dyDescent="0.3">
      <c r="A419" s="61" t="s">
        <v>832</v>
      </c>
      <c r="B419" s="43">
        <f t="shared" si="105"/>
        <v>360</v>
      </c>
      <c r="C419" s="44" t="str">
        <f t="shared" si="106"/>
        <v>Enfermedades Mundiales</v>
      </c>
      <c r="D419" s="44" t="str">
        <f t="shared" si="107"/>
        <v>Salud</v>
      </c>
      <c r="E419" s="64">
        <v>14203</v>
      </c>
      <c r="F419" s="44" t="str">
        <f t="shared" si="103"/>
        <v>Fallecidos</v>
      </c>
      <c r="G419" s="46" t="s">
        <v>408</v>
      </c>
      <c r="H419" s="60" t="s">
        <v>17</v>
      </c>
      <c r="I419" s="58" t="s">
        <v>360</v>
      </c>
      <c r="J419" s="43" t="s">
        <v>407</v>
      </c>
      <c r="K419" s="43" t="str">
        <f t="shared" si="104"/>
        <v>Activos por 1 Millón Habitantes</v>
      </c>
      <c r="L419" s="43" t="str">
        <f t="shared" si="104"/>
        <v>Periodo 2020-2021</v>
      </c>
      <c r="M419" s="43" t="str">
        <f t="shared" si="108"/>
        <v>Casos</v>
      </c>
      <c r="N419" s="49" t="str">
        <f t="shared" si="109"/>
        <v>Ministerio de Ciencias, Tecnología, Conocimiento e Innovación</v>
      </c>
      <c r="O419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Lago Ranco</v>
      </c>
      <c r="P419" s="68"/>
      <c r="Q419" s="15" t="str">
        <f t="shared" si="110"/>
        <v>Gráfico Evolución</v>
      </c>
      <c r="R419" s="30"/>
      <c r="S419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https://analytics.zoho.com/open-view/2395394000008132313?ZOHO_CRITERIA=%22Localiza_CL_Poblacion%22.%22Codcom%22%3D14203</v>
      </c>
      <c r="T419" s="17"/>
      <c r="U419" s="31" t="str">
        <f t="shared" si="111"/>
        <v>#1774B9</v>
      </c>
      <c r="V419" s="32" t="str">
        <f>+Enfermedades_Mundiales[[#This Row],[idcoleccion]]&amp;"-"&amp;Enfermedades_Mundiales[[#This Row],[id]]</f>
        <v>360-0409</v>
      </c>
      <c r="W419" s="21">
        <f>+VLOOKUP(Enfermedades_Mundiales[[#This Row],[Filtro URL]],Estructura!$X$4:$Y$366,2,0)</f>
        <v>36314203</v>
      </c>
      <c r="X419" s="21" t="str">
        <f>+VLOOKUP(Enfermedades_Mundiales[[#This Row],[tema]],Estructura!$A$4:$C$18,3,0)</f>
        <v>T-362</v>
      </c>
      <c r="Y419" s="32" t="str">
        <f>+VLOOKUP(Enfermedades_Mundiales[[#This Row],[contenido]],Estructura!$E$4:$G$18,3,0)</f>
        <v>C-361</v>
      </c>
      <c r="Z419" s="32" t="str">
        <f>+VLOOKUP(Enfermedades_Mundiales[[#This Row],[Filtro Integrado]],Estructura!$M$4:$O$367,3,0)</f>
        <v>FI-363</v>
      </c>
      <c r="AA419" s="32" t="str">
        <f>+VLOOKUP(Enfermedades_Mundiales[[#This Row],[Muestra]],Estructura!$Q$4:$S$194,3,0)</f>
        <v>M-364</v>
      </c>
    </row>
    <row r="420" spans="1:27" ht="30.6" x14ac:dyDescent="0.3">
      <c r="A420" s="61" t="s">
        <v>833</v>
      </c>
      <c r="B420" s="43">
        <f t="shared" si="105"/>
        <v>360</v>
      </c>
      <c r="C420" s="44" t="str">
        <f t="shared" si="106"/>
        <v>Enfermedades Mundiales</v>
      </c>
      <c r="D420" s="44" t="str">
        <f t="shared" si="107"/>
        <v>Salud</v>
      </c>
      <c r="E420" s="64">
        <v>14204</v>
      </c>
      <c r="F420" s="44" t="str">
        <f t="shared" si="103"/>
        <v>Fallecidos</v>
      </c>
      <c r="G420" s="46" t="s">
        <v>408</v>
      </c>
      <c r="H420" s="60" t="s">
        <v>17</v>
      </c>
      <c r="I420" s="58" t="s">
        <v>361</v>
      </c>
      <c r="J420" s="43" t="s">
        <v>407</v>
      </c>
      <c r="K420" s="43" t="str">
        <f t="shared" si="104"/>
        <v>Activos por 1 Millón Habitantes</v>
      </c>
      <c r="L420" s="43" t="str">
        <f t="shared" si="104"/>
        <v>Periodo 2020-2021</v>
      </c>
      <c r="M420" s="43" t="str">
        <f t="shared" si="108"/>
        <v>Casos</v>
      </c>
      <c r="N420" s="49" t="str">
        <f t="shared" si="109"/>
        <v>Ministerio de Ciencias, Tecnología, Conocimiento e Innovación</v>
      </c>
      <c r="O420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Río Bueno</v>
      </c>
      <c r="P420" s="68"/>
      <c r="Q420" s="15" t="str">
        <f t="shared" si="110"/>
        <v>Gráfico Evolución</v>
      </c>
      <c r="R420" s="30"/>
      <c r="S420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https://analytics.zoho.com/open-view/2395394000008132313?ZOHO_CRITERIA=%22Localiza_CL_Poblacion%22.%22Codcom%22%3D14204</v>
      </c>
      <c r="T420" s="17"/>
      <c r="U420" s="31" t="str">
        <f t="shared" si="111"/>
        <v>#1774B9</v>
      </c>
      <c r="V420" s="32" t="str">
        <f>+Enfermedades_Mundiales[[#This Row],[idcoleccion]]&amp;"-"&amp;Enfermedades_Mundiales[[#This Row],[id]]</f>
        <v>360-0410</v>
      </c>
      <c r="W420" s="21">
        <f>+VLOOKUP(Enfermedades_Mundiales[[#This Row],[Filtro URL]],Estructura!$X$4:$Y$366,2,0)</f>
        <v>36314204</v>
      </c>
      <c r="X420" s="21" t="str">
        <f>+VLOOKUP(Enfermedades_Mundiales[[#This Row],[tema]],Estructura!$A$4:$C$18,3,0)</f>
        <v>T-362</v>
      </c>
      <c r="Y420" s="32" t="str">
        <f>+VLOOKUP(Enfermedades_Mundiales[[#This Row],[contenido]],Estructura!$E$4:$G$18,3,0)</f>
        <v>C-361</v>
      </c>
      <c r="Z420" s="32" t="str">
        <f>+VLOOKUP(Enfermedades_Mundiales[[#This Row],[Filtro Integrado]],Estructura!$M$4:$O$367,3,0)</f>
        <v>FI-363</v>
      </c>
      <c r="AA420" s="32" t="str">
        <f>+VLOOKUP(Enfermedades_Mundiales[[#This Row],[Muestra]],Estructura!$Q$4:$S$194,3,0)</f>
        <v>M-364</v>
      </c>
    </row>
    <row r="421" spans="1:27" ht="30.6" x14ac:dyDescent="0.3">
      <c r="A421" s="61" t="s">
        <v>834</v>
      </c>
      <c r="B421" s="43">
        <f t="shared" si="105"/>
        <v>360</v>
      </c>
      <c r="C421" s="44" t="str">
        <f t="shared" si="106"/>
        <v>Enfermedades Mundiales</v>
      </c>
      <c r="D421" s="44" t="str">
        <f t="shared" si="107"/>
        <v>Salud</v>
      </c>
      <c r="E421" s="64">
        <v>15101</v>
      </c>
      <c r="F421" s="44" t="str">
        <f t="shared" si="103"/>
        <v>Fallecidos</v>
      </c>
      <c r="G421" s="46" t="s">
        <v>408</v>
      </c>
      <c r="H421" s="60" t="s">
        <v>17</v>
      </c>
      <c r="I421" s="58" t="s">
        <v>362</v>
      </c>
      <c r="J421" s="43" t="s">
        <v>407</v>
      </c>
      <c r="K421" s="43" t="str">
        <f t="shared" si="104"/>
        <v>Activos por 1 Millón Habitantes</v>
      </c>
      <c r="L421" s="43" t="str">
        <f t="shared" si="104"/>
        <v>Periodo 2020-2021</v>
      </c>
      <c r="M421" s="43" t="str">
        <f t="shared" si="108"/>
        <v>Casos</v>
      </c>
      <c r="N421" s="49" t="str">
        <f t="shared" si="109"/>
        <v>Ministerio de Ciencias, Tecnología, Conocimiento e Innovación</v>
      </c>
      <c r="O421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Arica</v>
      </c>
      <c r="P421" s="68"/>
      <c r="Q421" s="15" t="str">
        <f t="shared" si="110"/>
        <v>Gráfico Evolución</v>
      </c>
      <c r="R421" s="30"/>
      <c r="S421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https://analytics.zoho.com/open-view/2395394000008132313?ZOHO_CRITERIA=%22Localiza_CL_Poblacion%22.%22Codcom%22%3D15101</v>
      </c>
      <c r="T421" s="17"/>
      <c r="U421" s="31" t="str">
        <f t="shared" si="111"/>
        <v>#1774B9</v>
      </c>
      <c r="V421" s="32" t="str">
        <f>+Enfermedades_Mundiales[[#This Row],[idcoleccion]]&amp;"-"&amp;Enfermedades_Mundiales[[#This Row],[id]]</f>
        <v>360-0411</v>
      </c>
      <c r="W421" s="21">
        <f>+VLOOKUP(Enfermedades_Mundiales[[#This Row],[Filtro URL]],Estructura!$X$4:$Y$366,2,0)</f>
        <v>36315101</v>
      </c>
      <c r="X421" s="21" t="str">
        <f>+VLOOKUP(Enfermedades_Mundiales[[#This Row],[tema]],Estructura!$A$4:$C$18,3,0)</f>
        <v>T-362</v>
      </c>
      <c r="Y421" s="32" t="str">
        <f>+VLOOKUP(Enfermedades_Mundiales[[#This Row],[contenido]],Estructura!$E$4:$G$18,3,0)</f>
        <v>C-361</v>
      </c>
      <c r="Z421" s="32" t="str">
        <f>+VLOOKUP(Enfermedades_Mundiales[[#This Row],[Filtro Integrado]],Estructura!$M$4:$O$367,3,0)</f>
        <v>FI-363</v>
      </c>
      <c r="AA421" s="32" t="str">
        <f>+VLOOKUP(Enfermedades_Mundiales[[#This Row],[Muestra]],Estructura!$Q$4:$S$194,3,0)</f>
        <v>M-364</v>
      </c>
    </row>
    <row r="422" spans="1:27" ht="30.6" x14ac:dyDescent="0.3">
      <c r="A422" s="61" t="s">
        <v>835</v>
      </c>
      <c r="B422" s="43">
        <f t="shared" si="105"/>
        <v>360</v>
      </c>
      <c r="C422" s="44" t="str">
        <f t="shared" si="106"/>
        <v>Enfermedades Mundiales</v>
      </c>
      <c r="D422" s="44" t="str">
        <f t="shared" si="107"/>
        <v>Salud</v>
      </c>
      <c r="E422" s="64">
        <v>15102</v>
      </c>
      <c r="F422" s="44" t="str">
        <f t="shared" si="103"/>
        <v>Fallecidos</v>
      </c>
      <c r="G422" s="46" t="s">
        <v>408</v>
      </c>
      <c r="H422" s="60" t="s">
        <v>17</v>
      </c>
      <c r="I422" s="58" t="s">
        <v>363</v>
      </c>
      <c r="J422" s="43" t="s">
        <v>407</v>
      </c>
      <c r="K422" s="43" t="str">
        <f t="shared" si="104"/>
        <v>Activos por 1 Millón Habitantes</v>
      </c>
      <c r="L422" s="43" t="str">
        <f t="shared" si="104"/>
        <v>Periodo 2020-2021</v>
      </c>
      <c r="M422" s="43" t="str">
        <f t="shared" si="108"/>
        <v>Casos</v>
      </c>
      <c r="N422" s="49" t="str">
        <f t="shared" si="109"/>
        <v>Ministerio de Ciencias, Tecnología, Conocimiento e Innovación</v>
      </c>
      <c r="O422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Camarones</v>
      </c>
      <c r="P422" s="68"/>
      <c r="Q422" s="15" t="str">
        <f t="shared" si="110"/>
        <v>Gráfico Evolución</v>
      </c>
      <c r="R422" s="30"/>
      <c r="S422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https://analytics.zoho.com/open-view/2395394000008132313?ZOHO_CRITERIA=%22Localiza_CL_Poblacion%22.%22Codcom%22%3D15102</v>
      </c>
      <c r="T422" s="17"/>
      <c r="U422" s="31" t="str">
        <f t="shared" si="111"/>
        <v>#1774B9</v>
      </c>
      <c r="V422" s="32" t="str">
        <f>+Enfermedades_Mundiales[[#This Row],[idcoleccion]]&amp;"-"&amp;Enfermedades_Mundiales[[#This Row],[id]]</f>
        <v>360-0412</v>
      </c>
      <c r="W422" s="21">
        <f>+VLOOKUP(Enfermedades_Mundiales[[#This Row],[Filtro URL]],Estructura!$X$4:$Y$366,2,0)</f>
        <v>36315102</v>
      </c>
      <c r="X422" s="21" t="str">
        <f>+VLOOKUP(Enfermedades_Mundiales[[#This Row],[tema]],Estructura!$A$4:$C$18,3,0)</f>
        <v>T-362</v>
      </c>
      <c r="Y422" s="32" t="str">
        <f>+VLOOKUP(Enfermedades_Mundiales[[#This Row],[contenido]],Estructura!$E$4:$G$18,3,0)</f>
        <v>C-361</v>
      </c>
      <c r="Z422" s="32" t="str">
        <f>+VLOOKUP(Enfermedades_Mundiales[[#This Row],[Filtro Integrado]],Estructura!$M$4:$O$367,3,0)</f>
        <v>FI-363</v>
      </c>
      <c r="AA422" s="32" t="str">
        <f>+VLOOKUP(Enfermedades_Mundiales[[#This Row],[Muestra]],Estructura!$Q$4:$S$194,3,0)</f>
        <v>M-364</v>
      </c>
    </row>
    <row r="423" spans="1:27" ht="30.6" x14ac:dyDescent="0.3">
      <c r="A423" s="61" t="s">
        <v>836</v>
      </c>
      <c r="B423" s="43">
        <f t="shared" si="105"/>
        <v>360</v>
      </c>
      <c r="C423" s="44" t="str">
        <f t="shared" si="106"/>
        <v>Enfermedades Mundiales</v>
      </c>
      <c r="D423" s="44" t="str">
        <f t="shared" si="107"/>
        <v>Salud</v>
      </c>
      <c r="E423" s="64">
        <v>15201</v>
      </c>
      <c r="F423" s="44" t="str">
        <f t="shared" si="103"/>
        <v>Fallecidos</v>
      </c>
      <c r="G423" s="46" t="s">
        <v>408</v>
      </c>
      <c r="H423" s="60" t="s">
        <v>17</v>
      </c>
      <c r="I423" s="58" t="s">
        <v>364</v>
      </c>
      <c r="J423" s="43" t="s">
        <v>407</v>
      </c>
      <c r="K423" s="43" t="str">
        <f t="shared" si="104"/>
        <v>Activos por 1 Millón Habitantes</v>
      </c>
      <c r="L423" s="43" t="str">
        <f t="shared" si="104"/>
        <v>Periodo 2020-2021</v>
      </c>
      <c r="M423" s="43" t="str">
        <f t="shared" si="108"/>
        <v>Casos</v>
      </c>
      <c r="N423" s="49" t="str">
        <f t="shared" si="109"/>
        <v>Ministerio de Ciencias, Tecnología, Conocimiento e Innovación</v>
      </c>
      <c r="O423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Putre</v>
      </c>
      <c r="P423" s="68"/>
      <c r="Q423" s="15" t="str">
        <f t="shared" si="110"/>
        <v>Gráfico Evolución</v>
      </c>
      <c r="R423" s="30"/>
      <c r="S423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https://analytics.zoho.com/open-view/2395394000008132313?ZOHO_CRITERIA=%22Localiza_CL_Poblacion%22.%22Codcom%22%3D15201</v>
      </c>
      <c r="T423" s="17"/>
      <c r="U423" s="31" t="str">
        <f t="shared" si="111"/>
        <v>#1774B9</v>
      </c>
      <c r="V423" s="32" t="str">
        <f>+Enfermedades_Mundiales[[#This Row],[idcoleccion]]&amp;"-"&amp;Enfermedades_Mundiales[[#This Row],[id]]</f>
        <v>360-0413</v>
      </c>
      <c r="W423" s="21">
        <f>+VLOOKUP(Enfermedades_Mundiales[[#This Row],[Filtro URL]],Estructura!$X$4:$Y$366,2,0)</f>
        <v>36315201</v>
      </c>
      <c r="X423" s="21" t="str">
        <f>+VLOOKUP(Enfermedades_Mundiales[[#This Row],[tema]],Estructura!$A$4:$C$18,3,0)</f>
        <v>T-362</v>
      </c>
      <c r="Y423" s="32" t="str">
        <f>+VLOOKUP(Enfermedades_Mundiales[[#This Row],[contenido]],Estructura!$E$4:$G$18,3,0)</f>
        <v>C-361</v>
      </c>
      <c r="Z423" s="32" t="str">
        <f>+VLOOKUP(Enfermedades_Mundiales[[#This Row],[Filtro Integrado]],Estructura!$M$4:$O$367,3,0)</f>
        <v>FI-363</v>
      </c>
      <c r="AA423" s="32" t="str">
        <f>+VLOOKUP(Enfermedades_Mundiales[[#This Row],[Muestra]],Estructura!$Q$4:$S$194,3,0)</f>
        <v>M-364</v>
      </c>
    </row>
    <row r="424" spans="1:27" ht="30.6" x14ac:dyDescent="0.3">
      <c r="A424" s="61" t="s">
        <v>837</v>
      </c>
      <c r="B424" s="43">
        <f t="shared" si="105"/>
        <v>360</v>
      </c>
      <c r="C424" s="44" t="str">
        <f t="shared" si="106"/>
        <v>Enfermedades Mundiales</v>
      </c>
      <c r="D424" s="44" t="str">
        <f t="shared" si="107"/>
        <v>Salud</v>
      </c>
      <c r="E424" s="64">
        <v>15202</v>
      </c>
      <c r="F424" s="44" t="str">
        <f t="shared" si="103"/>
        <v>Fallecidos</v>
      </c>
      <c r="G424" s="46" t="s">
        <v>408</v>
      </c>
      <c r="H424" s="60" t="s">
        <v>17</v>
      </c>
      <c r="I424" s="58" t="s">
        <v>365</v>
      </c>
      <c r="J424" s="43" t="s">
        <v>407</v>
      </c>
      <c r="K424" s="43" t="str">
        <f t="shared" si="104"/>
        <v>Activos por 1 Millón Habitantes</v>
      </c>
      <c r="L424" s="43" t="str">
        <f t="shared" si="104"/>
        <v>Periodo 2020-2021</v>
      </c>
      <c r="M424" s="43" t="str">
        <f t="shared" si="108"/>
        <v>Casos</v>
      </c>
      <c r="N424" s="49" t="str">
        <f t="shared" si="109"/>
        <v>Ministerio de Ciencias, Tecnología, Conocimiento e Innovación</v>
      </c>
      <c r="O424" s="30" t="str">
        <f>+"Evolución del Número de Fallecidos por COVID-19 por 1 millón de habitantes en la comuna de "&amp;Enfermedades_Mundiales[[#This Row],[territorio]]</f>
        <v>Evolución del Número de Fallecidos por COVID-19 por 1 millón de habitantes en la comuna de General Lagos</v>
      </c>
      <c r="P424" s="68"/>
      <c r="Q424" s="15" t="str">
        <f t="shared" si="110"/>
        <v>Gráfico Evolución</v>
      </c>
      <c r="R424" s="30"/>
      <c r="S424" s="16" t="str">
        <f>"https://analytics.zoho.com/open-view/2395394000008132313?ZOHO_CRITERIA=%22Localiza_CL_Poblacion%22.%22Codcom%22%3D"&amp;Enfermedades_Mundiales[[#This Row],[Filtro URL]]</f>
        <v>https://analytics.zoho.com/open-view/2395394000008132313?ZOHO_CRITERIA=%22Localiza_CL_Poblacion%22.%22Codcom%22%3D15202</v>
      </c>
      <c r="T424" s="17"/>
      <c r="U424" s="31" t="str">
        <f t="shared" si="111"/>
        <v>#1774B9</v>
      </c>
      <c r="V424" s="32" t="str">
        <f>+Enfermedades_Mundiales[[#This Row],[idcoleccion]]&amp;"-"&amp;Enfermedades_Mundiales[[#This Row],[id]]</f>
        <v>360-0414</v>
      </c>
      <c r="W424" s="21">
        <f>+VLOOKUP(Enfermedades_Mundiales[[#This Row],[Filtro URL]],Estructura!$X$4:$Y$366,2,0)</f>
        <v>36315202</v>
      </c>
      <c r="X424" s="21" t="str">
        <f>+VLOOKUP(Enfermedades_Mundiales[[#This Row],[tema]],Estructura!$A$4:$C$18,3,0)</f>
        <v>T-362</v>
      </c>
      <c r="Y424" s="32" t="str">
        <f>+VLOOKUP(Enfermedades_Mundiales[[#This Row],[contenido]],Estructura!$E$4:$G$18,3,0)</f>
        <v>C-361</v>
      </c>
      <c r="Z424" s="32" t="str">
        <f>+VLOOKUP(Enfermedades_Mundiales[[#This Row],[Filtro Integrado]],Estructura!$M$4:$O$367,3,0)</f>
        <v>FI-363</v>
      </c>
      <c r="AA424" s="32" t="str">
        <f>+VLOOKUP(Enfermedades_Mundiales[[#This Row],[Muestra]],Estructura!$Q$4:$S$194,3,0)</f>
        <v>M-364</v>
      </c>
    </row>
    <row r="425" spans="1:27" ht="36" x14ac:dyDescent="0.3">
      <c r="A425" s="37" t="s">
        <v>838</v>
      </c>
      <c r="B425" s="12">
        <v>360</v>
      </c>
      <c r="C425" s="13" t="s">
        <v>400</v>
      </c>
      <c r="D425" s="13" t="s">
        <v>401</v>
      </c>
      <c r="E425" s="20">
        <v>0</v>
      </c>
      <c r="F425" s="13" t="s">
        <v>406</v>
      </c>
      <c r="G425" s="13" t="s">
        <v>408</v>
      </c>
      <c r="H425" s="35" t="s">
        <v>19</v>
      </c>
      <c r="I425" s="36" t="s">
        <v>14</v>
      </c>
      <c r="J425" s="12" t="s">
        <v>407</v>
      </c>
      <c r="K425" s="12" t="s">
        <v>406</v>
      </c>
      <c r="L425" s="12" t="s">
        <v>403</v>
      </c>
      <c r="M425" s="12" t="s">
        <v>404</v>
      </c>
      <c r="N425" s="38" t="s">
        <v>402</v>
      </c>
      <c r="O425" s="15" t="s">
        <v>840</v>
      </c>
      <c r="P425" s="67"/>
      <c r="Q425" s="15" t="s">
        <v>841</v>
      </c>
      <c r="R425" s="15"/>
      <c r="S425" s="28" t="s">
        <v>839</v>
      </c>
      <c r="T425" s="17">
        <v>100200300</v>
      </c>
      <c r="U425" s="26" t="s">
        <v>399</v>
      </c>
      <c r="V425" s="21" t="str">
        <f>+Enfermedades_Mundiales[[#This Row],[idcoleccion]]&amp;"-"&amp;Enfermedades_Mundiales[[#This Row],[id]]</f>
        <v>360-0415</v>
      </c>
      <c r="W425" s="21">
        <f>+VLOOKUP(Enfermedades_Mundiales[[#This Row],[Filtro URL]],Estructura!$X$4:$Y$366,2,0)</f>
        <v>36100000</v>
      </c>
      <c r="X425" s="21" t="str">
        <f>+VLOOKUP(Enfermedades_Mundiales[[#This Row],[tema]],Estructura!$A$4:$C$18,3,0)</f>
        <v>T-361</v>
      </c>
      <c r="Y425" s="21" t="str">
        <f>+VLOOKUP(Enfermedades_Mundiales[[#This Row],[contenido]],Estructura!$E$4:$G$18,3,0)</f>
        <v>C-361</v>
      </c>
      <c r="Z425" s="21" t="str">
        <f>+VLOOKUP(Enfermedades_Mundiales[[#This Row],[Filtro Integrado]],Estructura!$M$4:$O$367,3,0)</f>
        <v>FI-363</v>
      </c>
      <c r="AA425" s="21" t="str">
        <f>+VLOOKUP(Enfermedades_Mundiales[[#This Row],[Muestra]],Estructura!$Q$4:$S$194,3,0)</f>
        <v>M-361</v>
      </c>
    </row>
    <row r="426" spans="1:27" ht="36" x14ac:dyDescent="0.3">
      <c r="A426" s="42" t="s">
        <v>842</v>
      </c>
      <c r="B426" s="12">
        <f t="shared" ref="B426:B441" si="112">+B425</f>
        <v>360</v>
      </c>
      <c r="C426" s="13" t="str">
        <f t="shared" ref="C426:C441" si="113">+C425</f>
        <v>Enfermedades Mundiales</v>
      </c>
      <c r="D426" s="13" t="str">
        <f t="shared" ref="D426:D441" si="114">+D425</f>
        <v>Salud</v>
      </c>
      <c r="E426" s="29">
        <v>1</v>
      </c>
      <c r="F426" s="13" t="s">
        <v>406</v>
      </c>
      <c r="G426" s="27" t="s">
        <v>408</v>
      </c>
      <c r="H426" s="34" t="s">
        <v>15</v>
      </c>
      <c r="I426" s="33" t="s">
        <v>367</v>
      </c>
      <c r="J426" s="12" t="s">
        <v>407</v>
      </c>
      <c r="K426" s="12" t="s">
        <v>406</v>
      </c>
      <c r="L426" s="12" t="str">
        <f t="shared" ref="L426:L441" si="115">+L425</f>
        <v>Periodo 2020-2021</v>
      </c>
      <c r="M426" s="12" t="str">
        <f t="shared" ref="M426:M441" si="116">+M425</f>
        <v>Casos</v>
      </c>
      <c r="N426" s="38" t="str">
        <f t="shared" ref="N426:N441" si="117">+N425</f>
        <v>Ministerio de Ciencias, Tecnología, Conocimiento e Innovación</v>
      </c>
      <c r="O426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Tarapacá</v>
      </c>
      <c r="P426" s="68"/>
      <c r="Q426" s="15" t="str">
        <f t="shared" ref="Q426:Q441" si="118">+Q425</f>
        <v>Gráfico Dispersión</v>
      </c>
      <c r="R426" s="30"/>
      <c r="S426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</v>
      </c>
      <c r="T426" s="17">
        <v>100200301</v>
      </c>
      <c r="U426" s="31" t="str">
        <f t="shared" ref="U426:U441" si="119">+U425</f>
        <v>#1774B9</v>
      </c>
      <c r="V426" s="32" t="str">
        <f>+Enfermedades_Mundiales[[#This Row],[idcoleccion]]&amp;"-"&amp;Enfermedades_Mundiales[[#This Row],[id]]</f>
        <v>360-0416</v>
      </c>
      <c r="W426" s="21">
        <f>+VLOOKUP(Enfermedades_Mundiales[[#This Row],[Filtro URL]],Estructura!$X$4:$Y$366,2,0)</f>
        <v>36200001</v>
      </c>
      <c r="X426" s="21" t="str">
        <f>+VLOOKUP(Enfermedades_Mundiales[[#This Row],[tema]],Estructura!$A$4:$C$18,3,0)</f>
        <v>T-361</v>
      </c>
      <c r="Y426" s="32" t="str">
        <f>+VLOOKUP(Enfermedades_Mundiales[[#This Row],[contenido]],Estructura!$E$4:$G$18,3,0)</f>
        <v>C-361</v>
      </c>
      <c r="Z426" s="32" t="str">
        <f>+VLOOKUP(Enfermedades_Mundiales[[#This Row],[Filtro Integrado]],Estructura!$M$4:$O$367,3,0)</f>
        <v>FI-363</v>
      </c>
      <c r="AA426" s="32" t="str">
        <f>+VLOOKUP(Enfermedades_Mundiales[[#This Row],[Muestra]],Estructura!$Q$4:$S$194,3,0)</f>
        <v>M-361</v>
      </c>
    </row>
    <row r="427" spans="1:27" ht="36" x14ac:dyDescent="0.3">
      <c r="A427" s="41" t="s">
        <v>843</v>
      </c>
      <c r="B427" s="12">
        <f t="shared" si="112"/>
        <v>360</v>
      </c>
      <c r="C427" s="13" t="str">
        <f t="shared" si="113"/>
        <v>Enfermedades Mundiales</v>
      </c>
      <c r="D427" s="13" t="str">
        <f t="shared" si="114"/>
        <v>Salud</v>
      </c>
      <c r="E427" s="29">
        <v>2</v>
      </c>
      <c r="F427" s="13" t="s">
        <v>406</v>
      </c>
      <c r="G427" s="27" t="s">
        <v>408</v>
      </c>
      <c r="H427" s="34" t="s">
        <v>15</v>
      </c>
      <c r="I427" s="33" t="s">
        <v>368</v>
      </c>
      <c r="J427" s="12" t="s">
        <v>407</v>
      </c>
      <c r="K427" s="12" t="s">
        <v>406</v>
      </c>
      <c r="L427" s="12" t="str">
        <f t="shared" si="115"/>
        <v>Periodo 2020-2021</v>
      </c>
      <c r="M427" s="12" t="str">
        <f t="shared" si="116"/>
        <v>Casos</v>
      </c>
      <c r="N427" s="38" t="str">
        <f t="shared" si="117"/>
        <v>Ministerio de Ciencias, Tecnología, Conocimiento e Innovación</v>
      </c>
      <c r="O427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Antofagasta</v>
      </c>
      <c r="P427" s="68"/>
      <c r="Q427" s="15" t="str">
        <f t="shared" si="118"/>
        <v>Gráfico Dispersión</v>
      </c>
      <c r="R427" s="30"/>
      <c r="S427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https://analytics.zoho.com/open-view/2395394000008133573?ZOHO_CRITERIA=%22Localiza_CL_Poblacion%22.%22Codreg%22%3D2</v>
      </c>
      <c r="T427" s="17">
        <v>100200302</v>
      </c>
      <c r="U427" s="31" t="str">
        <f t="shared" si="119"/>
        <v>#1774B9</v>
      </c>
      <c r="V427" s="32" t="str">
        <f>+Enfermedades_Mundiales[[#This Row],[idcoleccion]]&amp;"-"&amp;Enfermedades_Mundiales[[#This Row],[id]]</f>
        <v>360-0417</v>
      </c>
      <c r="W427" s="21">
        <f>+VLOOKUP(Enfermedades_Mundiales[[#This Row],[Filtro URL]],Estructura!$X$4:$Y$366,2,0)</f>
        <v>36200002</v>
      </c>
      <c r="X427" s="21" t="str">
        <f>+VLOOKUP(Enfermedades_Mundiales[[#This Row],[tema]],Estructura!$A$4:$C$18,3,0)</f>
        <v>T-361</v>
      </c>
      <c r="Y427" s="32" t="str">
        <f>+VLOOKUP(Enfermedades_Mundiales[[#This Row],[contenido]],Estructura!$E$4:$G$18,3,0)</f>
        <v>C-361</v>
      </c>
      <c r="Z427" s="32" t="str">
        <f>+VLOOKUP(Enfermedades_Mundiales[[#This Row],[Filtro Integrado]],Estructura!$M$4:$O$367,3,0)</f>
        <v>FI-363</v>
      </c>
      <c r="AA427" s="32" t="str">
        <f>+VLOOKUP(Enfermedades_Mundiales[[#This Row],[Muestra]],Estructura!$Q$4:$S$194,3,0)</f>
        <v>M-361</v>
      </c>
    </row>
    <row r="428" spans="1:27" ht="36" x14ac:dyDescent="0.3">
      <c r="A428" s="41" t="s">
        <v>844</v>
      </c>
      <c r="B428" s="12">
        <f t="shared" si="112"/>
        <v>360</v>
      </c>
      <c r="C428" s="13" t="str">
        <f t="shared" si="113"/>
        <v>Enfermedades Mundiales</v>
      </c>
      <c r="D428" s="13" t="str">
        <f t="shared" si="114"/>
        <v>Salud</v>
      </c>
      <c r="E428" s="29">
        <v>3</v>
      </c>
      <c r="F428" s="13" t="s">
        <v>406</v>
      </c>
      <c r="G428" s="27" t="s">
        <v>408</v>
      </c>
      <c r="H428" s="34" t="s">
        <v>15</v>
      </c>
      <c r="I428" s="33" t="s">
        <v>369</v>
      </c>
      <c r="J428" s="12" t="s">
        <v>407</v>
      </c>
      <c r="K428" s="12" t="s">
        <v>406</v>
      </c>
      <c r="L428" s="12" t="str">
        <f t="shared" si="115"/>
        <v>Periodo 2020-2021</v>
      </c>
      <c r="M428" s="12" t="str">
        <f t="shared" si="116"/>
        <v>Casos</v>
      </c>
      <c r="N428" s="38" t="str">
        <f t="shared" si="117"/>
        <v>Ministerio de Ciencias, Tecnología, Conocimiento e Innovación</v>
      </c>
      <c r="O428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Atacama</v>
      </c>
      <c r="P428" s="68"/>
      <c r="Q428" s="15" t="str">
        <f t="shared" si="118"/>
        <v>Gráfico Dispersión</v>
      </c>
      <c r="R428" s="30"/>
      <c r="S428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https://analytics.zoho.com/open-view/2395394000008133573?ZOHO_CRITERIA=%22Localiza_CL_Poblacion%22.%22Codreg%22%3D3</v>
      </c>
      <c r="T428" s="17"/>
      <c r="U428" s="31" t="str">
        <f t="shared" si="119"/>
        <v>#1774B9</v>
      </c>
      <c r="V428" s="32" t="str">
        <f>+Enfermedades_Mundiales[[#This Row],[idcoleccion]]&amp;"-"&amp;Enfermedades_Mundiales[[#This Row],[id]]</f>
        <v>360-0418</v>
      </c>
      <c r="W428" s="21">
        <f>+VLOOKUP(Enfermedades_Mundiales[[#This Row],[Filtro URL]],Estructura!$X$4:$Y$366,2,0)</f>
        <v>36200003</v>
      </c>
      <c r="X428" s="21" t="str">
        <f>+VLOOKUP(Enfermedades_Mundiales[[#This Row],[tema]],Estructura!$A$4:$C$18,3,0)</f>
        <v>T-361</v>
      </c>
      <c r="Y428" s="32" t="str">
        <f>+VLOOKUP(Enfermedades_Mundiales[[#This Row],[contenido]],Estructura!$E$4:$G$18,3,0)</f>
        <v>C-361</v>
      </c>
      <c r="Z428" s="32" t="str">
        <f>+VLOOKUP(Enfermedades_Mundiales[[#This Row],[Filtro Integrado]],Estructura!$M$4:$O$367,3,0)</f>
        <v>FI-363</v>
      </c>
      <c r="AA428" s="32" t="str">
        <f>+VLOOKUP(Enfermedades_Mundiales[[#This Row],[Muestra]],Estructura!$Q$4:$S$194,3,0)</f>
        <v>M-361</v>
      </c>
    </row>
    <row r="429" spans="1:27" ht="36" x14ac:dyDescent="0.3">
      <c r="A429" s="41" t="s">
        <v>845</v>
      </c>
      <c r="B429" s="12">
        <f t="shared" si="112"/>
        <v>360</v>
      </c>
      <c r="C429" s="13" t="str">
        <f t="shared" si="113"/>
        <v>Enfermedades Mundiales</v>
      </c>
      <c r="D429" s="13" t="str">
        <f t="shared" si="114"/>
        <v>Salud</v>
      </c>
      <c r="E429" s="29">
        <v>4</v>
      </c>
      <c r="F429" s="13" t="s">
        <v>406</v>
      </c>
      <c r="G429" s="27" t="s">
        <v>408</v>
      </c>
      <c r="H429" s="34" t="s">
        <v>15</v>
      </c>
      <c r="I429" s="33" t="s">
        <v>370</v>
      </c>
      <c r="J429" s="12" t="s">
        <v>407</v>
      </c>
      <c r="K429" s="12" t="s">
        <v>406</v>
      </c>
      <c r="L429" s="12" t="str">
        <f t="shared" si="115"/>
        <v>Periodo 2020-2021</v>
      </c>
      <c r="M429" s="12" t="str">
        <f t="shared" si="116"/>
        <v>Casos</v>
      </c>
      <c r="N429" s="38" t="str">
        <f t="shared" si="117"/>
        <v>Ministerio de Ciencias, Tecnología, Conocimiento e Innovación</v>
      </c>
      <c r="O429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Coquimbo</v>
      </c>
      <c r="P429" s="68"/>
      <c r="Q429" s="15" t="str">
        <f t="shared" si="118"/>
        <v>Gráfico Dispersión</v>
      </c>
      <c r="R429" s="30"/>
      <c r="S429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https://analytics.zoho.com/open-view/2395394000008133573?ZOHO_CRITERIA=%22Localiza_CL_Poblacion%22.%22Codreg%22%3D4</v>
      </c>
      <c r="T429" s="17"/>
      <c r="U429" s="31" t="str">
        <f t="shared" si="119"/>
        <v>#1774B9</v>
      </c>
      <c r="V429" s="32" t="str">
        <f>+Enfermedades_Mundiales[[#This Row],[idcoleccion]]&amp;"-"&amp;Enfermedades_Mundiales[[#This Row],[id]]</f>
        <v>360-0419</v>
      </c>
      <c r="W429" s="21">
        <f>+VLOOKUP(Enfermedades_Mundiales[[#This Row],[Filtro URL]],Estructura!$X$4:$Y$366,2,0)</f>
        <v>36200004</v>
      </c>
      <c r="X429" s="21" t="str">
        <f>+VLOOKUP(Enfermedades_Mundiales[[#This Row],[tema]],Estructura!$A$4:$C$18,3,0)</f>
        <v>T-361</v>
      </c>
      <c r="Y429" s="32" t="str">
        <f>+VLOOKUP(Enfermedades_Mundiales[[#This Row],[contenido]],Estructura!$E$4:$G$18,3,0)</f>
        <v>C-361</v>
      </c>
      <c r="Z429" s="32" t="str">
        <f>+VLOOKUP(Enfermedades_Mundiales[[#This Row],[Filtro Integrado]],Estructura!$M$4:$O$367,3,0)</f>
        <v>FI-363</v>
      </c>
      <c r="AA429" s="32" t="str">
        <f>+VLOOKUP(Enfermedades_Mundiales[[#This Row],[Muestra]],Estructura!$Q$4:$S$194,3,0)</f>
        <v>M-361</v>
      </c>
    </row>
    <row r="430" spans="1:27" ht="36" x14ac:dyDescent="0.3">
      <c r="A430" s="41" t="s">
        <v>846</v>
      </c>
      <c r="B430" s="12">
        <f t="shared" si="112"/>
        <v>360</v>
      </c>
      <c r="C430" s="13" t="str">
        <f t="shared" si="113"/>
        <v>Enfermedades Mundiales</v>
      </c>
      <c r="D430" s="13" t="str">
        <f t="shared" si="114"/>
        <v>Salud</v>
      </c>
      <c r="E430" s="29">
        <v>5</v>
      </c>
      <c r="F430" s="13" t="s">
        <v>406</v>
      </c>
      <c r="G430" s="27" t="s">
        <v>408</v>
      </c>
      <c r="H430" s="34" t="s">
        <v>15</v>
      </c>
      <c r="I430" s="33" t="s">
        <v>371</v>
      </c>
      <c r="J430" s="12" t="s">
        <v>407</v>
      </c>
      <c r="K430" s="12" t="s">
        <v>406</v>
      </c>
      <c r="L430" s="12" t="str">
        <f t="shared" si="115"/>
        <v>Periodo 2020-2021</v>
      </c>
      <c r="M430" s="12" t="str">
        <f t="shared" si="116"/>
        <v>Casos</v>
      </c>
      <c r="N430" s="38" t="str">
        <f t="shared" si="117"/>
        <v>Ministerio de Ciencias, Tecnología, Conocimiento e Innovación</v>
      </c>
      <c r="O430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Valparaíso</v>
      </c>
      <c r="P430" s="68"/>
      <c r="Q430" s="15" t="str">
        <f t="shared" si="118"/>
        <v>Gráfico Dispersión</v>
      </c>
      <c r="R430" s="30"/>
      <c r="S430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https://analytics.zoho.com/open-view/2395394000008133573?ZOHO_CRITERIA=%22Localiza_CL_Poblacion%22.%22Codreg%22%3D5</v>
      </c>
      <c r="T430" s="17"/>
      <c r="U430" s="31" t="str">
        <f t="shared" si="119"/>
        <v>#1774B9</v>
      </c>
      <c r="V430" s="32" t="str">
        <f>+Enfermedades_Mundiales[[#This Row],[idcoleccion]]&amp;"-"&amp;Enfermedades_Mundiales[[#This Row],[id]]</f>
        <v>360-0420</v>
      </c>
      <c r="W430" s="21">
        <f>+VLOOKUP(Enfermedades_Mundiales[[#This Row],[Filtro URL]],Estructura!$X$4:$Y$366,2,0)</f>
        <v>36200005</v>
      </c>
      <c r="X430" s="21" t="str">
        <f>+VLOOKUP(Enfermedades_Mundiales[[#This Row],[tema]],Estructura!$A$4:$C$18,3,0)</f>
        <v>T-361</v>
      </c>
      <c r="Y430" s="32" t="str">
        <f>+VLOOKUP(Enfermedades_Mundiales[[#This Row],[contenido]],Estructura!$E$4:$G$18,3,0)</f>
        <v>C-361</v>
      </c>
      <c r="Z430" s="32" t="str">
        <f>+VLOOKUP(Enfermedades_Mundiales[[#This Row],[Filtro Integrado]],Estructura!$M$4:$O$367,3,0)</f>
        <v>FI-363</v>
      </c>
      <c r="AA430" s="32" t="str">
        <f>+VLOOKUP(Enfermedades_Mundiales[[#This Row],[Muestra]],Estructura!$Q$4:$S$194,3,0)</f>
        <v>M-361</v>
      </c>
    </row>
    <row r="431" spans="1:27" ht="36" x14ac:dyDescent="0.3">
      <c r="A431" s="41" t="s">
        <v>847</v>
      </c>
      <c r="B431" s="12">
        <f t="shared" si="112"/>
        <v>360</v>
      </c>
      <c r="C431" s="13" t="str">
        <f t="shared" si="113"/>
        <v>Enfermedades Mundiales</v>
      </c>
      <c r="D431" s="13" t="str">
        <f t="shared" si="114"/>
        <v>Salud</v>
      </c>
      <c r="E431" s="29">
        <v>6</v>
      </c>
      <c r="F431" s="13" t="s">
        <v>406</v>
      </c>
      <c r="G431" s="27" t="s">
        <v>408</v>
      </c>
      <c r="H431" s="34" t="s">
        <v>15</v>
      </c>
      <c r="I431" s="33" t="s">
        <v>372</v>
      </c>
      <c r="J431" s="12" t="s">
        <v>407</v>
      </c>
      <c r="K431" s="12" t="s">
        <v>406</v>
      </c>
      <c r="L431" s="12" t="str">
        <f t="shared" si="115"/>
        <v>Periodo 2020-2021</v>
      </c>
      <c r="M431" s="12" t="str">
        <f t="shared" si="116"/>
        <v>Casos</v>
      </c>
      <c r="N431" s="38" t="str">
        <f t="shared" si="117"/>
        <v>Ministerio de Ciencias, Tecnología, Conocimiento e Innovación</v>
      </c>
      <c r="O431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O'Higgins</v>
      </c>
      <c r="P431" s="68"/>
      <c r="Q431" s="15" t="str">
        <f t="shared" si="118"/>
        <v>Gráfico Dispersión</v>
      </c>
      <c r="R431" s="30"/>
      <c r="S431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https://analytics.zoho.com/open-view/2395394000008133573?ZOHO_CRITERIA=%22Localiza_CL_Poblacion%22.%22Codreg%22%3D6</v>
      </c>
      <c r="T431" s="17"/>
      <c r="U431" s="31" t="str">
        <f t="shared" si="119"/>
        <v>#1774B9</v>
      </c>
      <c r="V431" s="32" t="str">
        <f>+Enfermedades_Mundiales[[#This Row],[idcoleccion]]&amp;"-"&amp;Enfermedades_Mundiales[[#This Row],[id]]</f>
        <v>360-0421</v>
      </c>
      <c r="W431" s="21">
        <f>+VLOOKUP(Enfermedades_Mundiales[[#This Row],[Filtro URL]],Estructura!$X$4:$Y$366,2,0)</f>
        <v>36200006</v>
      </c>
      <c r="X431" s="21" t="str">
        <f>+VLOOKUP(Enfermedades_Mundiales[[#This Row],[tema]],Estructura!$A$4:$C$18,3,0)</f>
        <v>T-361</v>
      </c>
      <c r="Y431" s="32" t="str">
        <f>+VLOOKUP(Enfermedades_Mundiales[[#This Row],[contenido]],Estructura!$E$4:$G$18,3,0)</f>
        <v>C-361</v>
      </c>
      <c r="Z431" s="32" t="str">
        <f>+VLOOKUP(Enfermedades_Mundiales[[#This Row],[Filtro Integrado]],Estructura!$M$4:$O$367,3,0)</f>
        <v>FI-363</v>
      </c>
      <c r="AA431" s="32" t="str">
        <f>+VLOOKUP(Enfermedades_Mundiales[[#This Row],[Muestra]],Estructura!$Q$4:$S$194,3,0)</f>
        <v>M-361</v>
      </c>
    </row>
    <row r="432" spans="1:27" ht="36" x14ac:dyDescent="0.3">
      <c r="A432" s="41" t="s">
        <v>848</v>
      </c>
      <c r="B432" s="12">
        <f t="shared" si="112"/>
        <v>360</v>
      </c>
      <c r="C432" s="13" t="str">
        <f t="shared" si="113"/>
        <v>Enfermedades Mundiales</v>
      </c>
      <c r="D432" s="13" t="str">
        <f t="shared" si="114"/>
        <v>Salud</v>
      </c>
      <c r="E432" s="29">
        <v>7</v>
      </c>
      <c r="F432" s="13" t="s">
        <v>406</v>
      </c>
      <c r="G432" s="27" t="s">
        <v>408</v>
      </c>
      <c r="H432" s="34" t="s">
        <v>15</v>
      </c>
      <c r="I432" s="33" t="s">
        <v>373</v>
      </c>
      <c r="J432" s="12" t="s">
        <v>407</v>
      </c>
      <c r="K432" s="12" t="s">
        <v>406</v>
      </c>
      <c r="L432" s="12" t="str">
        <f t="shared" si="115"/>
        <v>Periodo 2020-2021</v>
      </c>
      <c r="M432" s="12" t="str">
        <f t="shared" si="116"/>
        <v>Casos</v>
      </c>
      <c r="N432" s="38" t="str">
        <f t="shared" si="117"/>
        <v>Ministerio de Ciencias, Tecnología, Conocimiento e Innovación</v>
      </c>
      <c r="O432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Maule</v>
      </c>
      <c r="P432" s="68"/>
      <c r="Q432" s="15" t="str">
        <f t="shared" si="118"/>
        <v>Gráfico Dispersión</v>
      </c>
      <c r="R432" s="30"/>
      <c r="S432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https://analytics.zoho.com/open-view/2395394000008133573?ZOHO_CRITERIA=%22Localiza_CL_Poblacion%22.%22Codreg%22%3D7</v>
      </c>
      <c r="T432" s="17"/>
      <c r="U432" s="31" t="str">
        <f t="shared" si="119"/>
        <v>#1774B9</v>
      </c>
      <c r="V432" s="32" t="str">
        <f>+Enfermedades_Mundiales[[#This Row],[idcoleccion]]&amp;"-"&amp;Enfermedades_Mundiales[[#This Row],[id]]</f>
        <v>360-0422</v>
      </c>
      <c r="W432" s="21">
        <f>+VLOOKUP(Enfermedades_Mundiales[[#This Row],[Filtro URL]],Estructura!$X$4:$Y$366,2,0)</f>
        <v>36200007</v>
      </c>
      <c r="X432" s="21" t="str">
        <f>+VLOOKUP(Enfermedades_Mundiales[[#This Row],[tema]],Estructura!$A$4:$C$18,3,0)</f>
        <v>T-361</v>
      </c>
      <c r="Y432" s="32" t="str">
        <f>+VLOOKUP(Enfermedades_Mundiales[[#This Row],[contenido]],Estructura!$E$4:$G$18,3,0)</f>
        <v>C-361</v>
      </c>
      <c r="Z432" s="32" t="str">
        <f>+VLOOKUP(Enfermedades_Mundiales[[#This Row],[Filtro Integrado]],Estructura!$M$4:$O$367,3,0)</f>
        <v>FI-363</v>
      </c>
      <c r="AA432" s="32" t="str">
        <f>+VLOOKUP(Enfermedades_Mundiales[[#This Row],[Muestra]],Estructura!$Q$4:$S$194,3,0)</f>
        <v>M-361</v>
      </c>
    </row>
    <row r="433" spans="1:27" ht="36" x14ac:dyDescent="0.3">
      <c r="A433" s="41" t="s">
        <v>849</v>
      </c>
      <c r="B433" s="12">
        <f t="shared" si="112"/>
        <v>360</v>
      </c>
      <c r="C433" s="13" t="str">
        <f t="shared" si="113"/>
        <v>Enfermedades Mundiales</v>
      </c>
      <c r="D433" s="13" t="str">
        <f t="shared" si="114"/>
        <v>Salud</v>
      </c>
      <c r="E433" s="29">
        <v>8</v>
      </c>
      <c r="F433" s="13" t="s">
        <v>406</v>
      </c>
      <c r="G433" s="27" t="s">
        <v>408</v>
      </c>
      <c r="H433" s="34" t="s">
        <v>15</v>
      </c>
      <c r="I433" s="33" t="s">
        <v>374</v>
      </c>
      <c r="J433" s="12" t="s">
        <v>407</v>
      </c>
      <c r="K433" s="12" t="s">
        <v>406</v>
      </c>
      <c r="L433" s="12" t="str">
        <f t="shared" si="115"/>
        <v>Periodo 2020-2021</v>
      </c>
      <c r="M433" s="12" t="str">
        <f t="shared" si="116"/>
        <v>Casos</v>
      </c>
      <c r="N433" s="38" t="str">
        <f t="shared" si="117"/>
        <v>Ministerio de Ciencias, Tecnología, Conocimiento e Innovación</v>
      </c>
      <c r="O433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del Biobío</v>
      </c>
      <c r="P433" s="68"/>
      <c r="Q433" s="15" t="str">
        <f t="shared" si="118"/>
        <v>Gráfico Dispersión</v>
      </c>
      <c r="R433" s="30"/>
      <c r="S433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https://analytics.zoho.com/open-view/2395394000008133573?ZOHO_CRITERIA=%22Localiza_CL_Poblacion%22.%22Codreg%22%3D8</v>
      </c>
      <c r="T433" s="17"/>
      <c r="U433" s="31" t="str">
        <f t="shared" si="119"/>
        <v>#1774B9</v>
      </c>
      <c r="V433" s="32" t="str">
        <f>+Enfermedades_Mundiales[[#This Row],[idcoleccion]]&amp;"-"&amp;Enfermedades_Mundiales[[#This Row],[id]]</f>
        <v>360-0423</v>
      </c>
      <c r="W433" s="21">
        <f>+VLOOKUP(Enfermedades_Mundiales[[#This Row],[Filtro URL]],Estructura!$X$4:$Y$366,2,0)</f>
        <v>36200008</v>
      </c>
      <c r="X433" s="21" t="str">
        <f>+VLOOKUP(Enfermedades_Mundiales[[#This Row],[tema]],Estructura!$A$4:$C$18,3,0)</f>
        <v>T-361</v>
      </c>
      <c r="Y433" s="32" t="str">
        <f>+VLOOKUP(Enfermedades_Mundiales[[#This Row],[contenido]],Estructura!$E$4:$G$18,3,0)</f>
        <v>C-361</v>
      </c>
      <c r="Z433" s="32" t="str">
        <f>+VLOOKUP(Enfermedades_Mundiales[[#This Row],[Filtro Integrado]],Estructura!$M$4:$O$367,3,0)</f>
        <v>FI-363</v>
      </c>
      <c r="AA433" s="32" t="str">
        <f>+VLOOKUP(Enfermedades_Mundiales[[#This Row],[Muestra]],Estructura!$Q$4:$S$194,3,0)</f>
        <v>M-361</v>
      </c>
    </row>
    <row r="434" spans="1:27" ht="36" x14ac:dyDescent="0.3">
      <c r="A434" s="41" t="s">
        <v>850</v>
      </c>
      <c r="B434" s="12">
        <f t="shared" si="112"/>
        <v>360</v>
      </c>
      <c r="C434" s="13" t="str">
        <f t="shared" si="113"/>
        <v>Enfermedades Mundiales</v>
      </c>
      <c r="D434" s="13" t="str">
        <f t="shared" si="114"/>
        <v>Salud</v>
      </c>
      <c r="E434" s="29">
        <v>9</v>
      </c>
      <c r="F434" s="13" t="s">
        <v>406</v>
      </c>
      <c r="G434" s="27" t="s">
        <v>408</v>
      </c>
      <c r="H434" s="34" t="s">
        <v>15</v>
      </c>
      <c r="I434" s="33" t="s">
        <v>375</v>
      </c>
      <c r="J434" s="12" t="s">
        <v>407</v>
      </c>
      <c r="K434" s="12" t="s">
        <v>406</v>
      </c>
      <c r="L434" s="12" t="str">
        <f t="shared" si="115"/>
        <v>Periodo 2020-2021</v>
      </c>
      <c r="M434" s="12" t="str">
        <f t="shared" si="116"/>
        <v>Casos</v>
      </c>
      <c r="N434" s="38" t="str">
        <f t="shared" si="117"/>
        <v>Ministerio de Ciencias, Tecnología, Conocimiento e Innovación</v>
      </c>
      <c r="O434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La Araucanía</v>
      </c>
      <c r="P434" s="68"/>
      <c r="Q434" s="15" t="str">
        <f t="shared" si="118"/>
        <v>Gráfico Dispersión</v>
      </c>
      <c r="R434" s="30"/>
      <c r="S434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https://analytics.zoho.com/open-view/2395394000008133573?ZOHO_CRITERIA=%22Localiza_CL_Poblacion%22.%22Codreg%22%3D9</v>
      </c>
      <c r="T434" s="17"/>
      <c r="U434" s="31" t="str">
        <f t="shared" si="119"/>
        <v>#1774B9</v>
      </c>
      <c r="V434" s="32" t="str">
        <f>+Enfermedades_Mundiales[[#This Row],[idcoleccion]]&amp;"-"&amp;Enfermedades_Mundiales[[#This Row],[id]]</f>
        <v>360-0424</v>
      </c>
      <c r="W434" s="21">
        <f>+VLOOKUP(Enfermedades_Mundiales[[#This Row],[Filtro URL]],Estructura!$X$4:$Y$366,2,0)</f>
        <v>36200009</v>
      </c>
      <c r="X434" s="21" t="str">
        <f>+VLOOKUP(Enfermedades_Mundiales[[#This Row],[tema]],Estructura!$A$4:$C$18,3,0)</f>
        <v>T-361</v>
      </c>
      <c r="Y434" s="32" t="str">
        <f>+VLOOKUP(Enfermedades_Mundiales[[#This Row],[contenido]],Estructura!$E$4:$G$18,3,0)</f>
        <v>C-361</v>
      </c>
      <c r="Z434" s="32" t="str">
        <f>+VLOOKUP(Enfermedades_Mundiales[[#This Row],[Filtro Integrado]],Estructura!$M$4:$O$367,3,0)</f>
        <v>FI-363</v>
      </c>
      <c r="AA434" s="32" t="str">
        <f>+VLOOKUP(Enfermedades_Mundiales[[#This Row],[Muestra]],Estructura!$Q$4:$S$194,3,0)</f>
        <v>M-361</v>
      </c>
    </row>
    <row r="435" spans="1:27" ht="36" x14ac:dyDescent="0.3">
      <c r="A435" s="41" t="s">
        <v>851</v>
      </c>
      <c r="B435" s="12">
        <f t="shared" si="112"/>
        <v>360</v>
      </c>
      <c r="C435" s="13" t="str">
        <f t="shared" si="113"/>
        <v>Enfermedades Mundiales</v>
      </c>
      <c r="D435" s="13" t="str">
        <f t="shared" si="114"/>
        <v>Salud</v>
      </c>
      <c r="E435" s="29">
        <v>10</v>
      </c>
      <c r="F435" s="13" t="s">
        <v>406</v>
      </c>
      <c r="G435" s="27" t="s">
        <v>408</v>
      </c>
      <c r="H435" s="34" t="s">
        <v>15</v>
      </c>
      <c r="I435" s="33" t="s">
        <v>376</v>
      </c>
      <c r="J435" s="12" t="s">
        <v>407</v>
      </c>
      <c r="K435" s="12" t="s">
        <v>406</v>
      </c>
      <c r="L435" s="12" t="str">
        <f t="shared" si="115"/>
        <v>Periodo 2020-2021</v>
      </c>
      <c r="M435" s="12" t="str">
        <f t="shared" si="116"/>
        <v>Casos</v>
      </c>
      <c r="N435" s="38" t="str">
        <f t="shared" si="117"/>
        <v>Ministerio de Ciencias, Tecnología, Conocimiento e Innovación</v>
      </c>
      <c r="O435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Los Lagos</v>
      </c>
      <c r="P435" s="68"/>
      <c r="Q435" s="15" t="str">
        <f t="shared" si="118"/>
        <v>Gráfico Dispersión</v>
      </c>
      <c r="R435" s="30"/>
      <c r="S435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https://analytics.zoho.com/open-view/2395394000008133573?ZOHO_CRITERIA=%22Localiza_CL_Poblacion%22.%22Codreg%22%3D10</v>
      </c>
      <c r="T435" s="17"/>
      <c r="U435" s="31" t="str">
        <f t="shared" si="119"/>
        <v>#1774B9</v>
      </c>
      <c r="V435" s="32" t="str">
        <f>+Enfermedades_Mundiales[[#This Row],[idcoleccion]]&amp;"-"&amp;Enfermedades_Mundiales[[#This Row],[id]]</f>
        <v>360-0425</v>
      </c>
      <c r="W435" s="21">
        <f>+VLOOKUP(Enfermedades_Mundiales[[#This Row],[Filtro URL]],Estructura!$X$4:$Y$366,2,0)</f>
        <v>36200010</v>
      </c>
      <c r="X435" s="21" t="str">
        <f>+VLOOKUP(Enfermedades_Mundiales[[#This Row],[tema]],Estructura!$A$4:$C$18,3,0)</f>
        <v>T-361</v>
      </c>
      <c r="Y435" s="32" t="str">
        <f>+VLOOKUP(Enfermedades_Mundiales[[#This Row],[contenido]],Estructura!$E$4:$G$18,3,0)</f>
        <v>C-361</v>
      </c>
      <c r="Z435" s="32" t="str">
        <f>+VLOOKUP(Enfermedades_Mundiales[[#This Row],[Filtro Integrado]],Estructura!$M$4:$O$367,3,0)</f>
        <v>FI-363</v>
      </c>
      <c r="AA435" s="32" t="str">
        <f>+VLOOKUP(Enfermedades_Mundiales[[#This Row],[Muestra]],Estructura!$Q$4:$S$194,3,0)</f>
        <v>M-361</v>
      </c>
    </row>
    <row r="436" spans="1:27" ht="36" x14ac:dyDescent="0.3">
      <c r="A436" s="41" t="s">
        <v>852</v>
      </c>
      <c r="B436" s="12">
        <f t="shared" si="112"/>
        <v>360</v>
      </c>
      <c r="C436" s="13" t="str">
        <f t="shared" si="113"/>
        <v>Enfermedades Mundiales</v>
      </c>
      <c r="D436" s="13" t="str">
        <f t="shared" si="114"/>
        <v>Salud</v>
      </c>
      <c r="E436" s="29">
        <v>11</v>
      </c>
      <c r="F436" s="13" t="s">
        <v>406</v>
      </c>
      <c r="G436" s="27" t="s">
        <v>408</v>
      </c>
      <c r="H436" s="34" t="s">
        <v>15</v>
      </c>
      <c r="I436" s="33" t="s">
        <v>377</v>
      </c>
      <c r="J436" s="12" t="s">
        <v>407</v>
      </c>
      <c r="K436" s="12" t="s">
        <v>406</v>
      </c>
      <c r="L436" s="12" t="str">
        <f t="shared" si="115"/>
        <v>Periodo 2020-2021</v>
      </c>
      <c r="M436" s="12" t="str">
        <f t="shared" si="116"/>
        <v>Casos</v>
      </c>
      <c r="N436" s="38" t="str">
        <f t="shared" si="117"/>
        <v>Ministerio de Ciencias, Tecnología, Conocimiento e Innovación</v>
      </c>
      <c r="O436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Aysén</v>
      </c>
      <c r="P436" s="68"/>
      <c r="Q436" s="15" t="str">
        <f t="shared" si="118"/>
        <v>Gráfico Dispersión</v>
      </c>
      <c r="R436" s="30"/>
      <c r="S436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https://analytics.zoho.com/open-view/2395394000008133573?ZOHO_CRITERIA=%22Localiza_CL_Poblacion%22.%22Codreg%22%3D11</v>
      </c>
      <c r="T436" s="17"/>
      <c r="U436" s="31" t="str">
        <f t="shared" si="119"/>
        <v>#1774B9</v>
      </c>
      <c r="V436" s="32" t="str">
        <f>+Enfermedades_Mundiales[[#This Row],[idcoleccion]]&amp;"-"&amp;Enfermedades_Mundiales[[#This Row],[id]]</f>
        <v>360-0426</v>
      </c>
      <c r="W436" s="21">
        <f>+VLOOKUP(Enfermedades_Mundiales[[#This Row],[Filtro URL]],Estructura!$X$4:$Y$366,2,0)</f>
        <v>36200011</v>
      </c>
      <c r="X436" s="21" t="str">
        <f>+VLOOKUP(Enfermedades_Mundiales[[#This Row],[tema]],Estructura!$A$4:$C$18,3,0)</f>
        <v>T-361</v>
      </c>
      <c r="Y436" s="32" t="str">
        <f>+VLOOKUP(Enfermedades_Mundiales[[#This Row],[contenido]],Estructura!$E$4:$G$18,3,0)</f>
        <v>C-361</v>
      </c>
      <c r="Z436" s="32" t="str">
        <f>+VLOOKUP(Enfermedades_Mundiales[[#This Row],[Filtro Integrado]],Estructura!$M$4:$O$367,3,0)</f>
        <v>FI-363</v>
      </c>
      <c r="AA436" s="32" t="str">
        <f>+VLOOKUP(Enfermedades_Mundiales[[#This Row],[Muestra]],Estructura!$Q$4:$S$194,3,0)</f>
        <v>M-361</v>
      </c>
    </row>
    <row r="437" spans="1:27" ht="36" x14ac:dyDescent="0.3">
      <c r="A437" s="41" t="s">
        <v>853</v>
      </c>
      <c r="B437" s="12">
        <f t="shared" si="112"/>
        <v>360</v>
      </c>
      <c r="C437" s="13" t="str">
        <f t="shared" si="113"/>
        <v>Enfermedades Mundiales</v>
      </c>
      <c r="D437" s="13" t="str">
        <f t="shared" si="114"/>
        <v>Salud</v>
      </c>
      <c r="E437" s="29">
        <v>12</v>
      </c>
      <c r="F437" s="13" t="s">
        <v>406</v>
      </c>
      <c r="G437" s="27" t="s">
        <v>408</v>
      </c>
      <c r="H437" s="34" t="s">
        <v>15</v>
      </c>
      <c r="I437" s="33" t="s">
        <v>378</v>
      </c>
      <c r="J437" s="12" t="s">
        <v>407</v>
      </c>
      <c r="K437" s="12" t="s">
        <v>406</v>
      </c>
      <c r="L437" s="12" t="str">
        <f t="shared" si="115"/>
        <v>Periodo 2020-2021</v>
      </c>
      <c r="M437" s="12" t="str">
        <f t="shared" si="116"/>
        <v>Casos</v>
      </c>
      <c r="N437" s="38" t="str">
        <f t="shared" si="117"/>
        <v>Ministerio de Ciencias, Tecnología, Conocimiento e Innovación</v>
      </c>
      <c r="O437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Magallanes</v>
      </c>
      <c r="P437" s="68"/>
      <c r="Q437" s="15" t="str">
        <f t="shared" si="118"/>
        <v>Gráfico Dispersión</v>
      </c>
      <c r="R437" s="30"/>
      <c r="S437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https://analytics.zoho.com/open-view/2395394000008133573?ZOHO_CRITERIA=%22Localiza_CL_Poblacion%22.%22Codreg%22%3D12</v>
      </c>
      <c r="T437" s="17"/>
      <c r="U437" s="31" t="str">
        <f t="shared" si="119"/>
        <v>#1774B9</v>
      </c>
      <c r="V437" s="32" t="str">
        <f>+Enfermedades_Mundiales[[#This Row],[idcoleccion]]&amp;"-"&amp;Enfermedades_Mundiales[[#This Row],[id]]</f>
        <v>360-0427</v>
      </c>
      <c r="W437" s="21">
        <f>+VLOOKUP(Enfermedades_Mundiales[[#This Row],[Filtro URL]],Estructura!$X$4:$Y$366,2,0)</f>
        <v>36200012</v>
      </c>
      <c r="X437" s="21" t="str">
        <f>+VLOOKUP(Enfermedades_Mundiales[[#This Row],[tema]],Estructura!$A$4:$C$18,3,0)</f>
        <v>T-361</v>
      </c>
      <c r="Y437" s="32" t="str">
        <f>+VLOOKUP(Enfermedades_Mundiales[[#This Row],[contenido]],Estructura!$E$4:$G$18,3,0)</f>
        <v>C-361</v>
      </c>
      <c r="Z437" s="32" t="str">
        <f>+VLOOKUP(Enfermedades_Mundiales[[#This Row],[Filtro Integrado]],Estructura!$M$4:$O$367,3,0)</f>
        <v>FI-363</v>
      </c>
      <c r="AA437" s="32" t="str">
        <f>+VLOOKUP(Enfermedades_Mundiales[[#This Row],[Muestra]],Estructura!$Q$4:$S$194,3,0)</f>
        <v>M-361</v>
      </c>
    </row>
    <row r="438" spans="1:27" ht="36" x14ac:dyDescent="0.3">
      <c r="A438" s="41" t="s">
        <v>854</v>
      </c>
      <c r="B438" s="12">
        <f t="shared" si="112"/>
        <v>360</v>
      </c>
      <c r="C438" s="13" t="str">
        <f t="shared" si="113"/>
        <v>Enfermedades Mundiales</v>
      </c>
      <c r="D438" s="13" t="str">
        <f t="shared" si="114"/>
        <v>Salud</v>
      </c>
      <c r="E438" s="29">
        <v>13</v>
      </c>
      <c r="F438" s="13" t="s">
        <v>406</v>
      </c>
      <c r="G438" s="27" t="s">
        <v>408</v>
      </c>
      <c r="H438" s="34" t="s">
        <v>15</v>
      </c>
      <c r="I438" s="33" t="s">
        <v>379</v>
      </c>
      <c r="J438" s="12" t="s">
        <v>407</v>
      </c>
      <c r="K438" s="12" t="s">
        <v>406</v>
      </c>
      <c r="L438" s="12" t="str">
        <f t="shared" si="115"/>
        <v>Periodo 2020-2021</v>
      </c>
      <c r="M438" s="12" t="str">
        <f t="shared" si="116"/>
        <v>Casos</v>
      </c>
      <c r="N438" s="38" t="str">
        <f t="shared" si="117"/>
        <v>Ministerio de Ciencias, Tecnología, Conocimiento e Innovación</v>
      </c>
      <c r="O438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Metropolitana</v>
      </c>
      <c r="P438" s="68"/>
      <c r="Q438" s="15" t="str">
        <f t="shared" si="118"/>
        <v>Gráfico Dispersión</v>
      </c>
      <c r="R438" s="30"/>
      <c r="S438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https://analytics.zoho.com/open-view/2395394000008133573?ZOHO_CRITERIA=%22Localiza_CL_Poblacion%22.%22Codreg%22%3D13</v>
      </c>
      <c r="T438" s="17"/>
      <c r="U438" s="31" t="str">
        <f t="shared" si="119"/>
        <v>#1774B9</v>
      </c>
      <c r="V438" s="32" t="str">
        <f>+Enfermedades_Mundiales[[#This Row],[idcoleccion]]&amp;"-"&amp;Enfermedades_Mundiales[[#This Row],[id]]</f>
        <v>360-0428</v>
      </c>
      <c r="W438" s="21">
        <f>+VLOOKUP(Enfermedades_Mundiales[[#This Row],[Filtro URL]],Estructura!$X$4:$Y$366,2,0)</f>
        <v>36200013</v>
      </c>
      <c r="X438" s="21" t="str">
        <f>+VLOOKUP(Enfermedades_Mundiales[[#This Row],[tema]],Estructura!$A$4:$C$18,3,0)</f>
        <v>T-361</v>
      </c>
      <c r="Y438" s="32" t="str">
        <f>+VLOOKUP(Enfermedades_Mundiales[[#This Row],[contenido]],Estructura!$E$4:$G$18,3,0)</f>
        <v>C-361</v>
      </c>
      <c r="Z438" s="32" t="str">
        <f>+VLOOKUP(Enfermedades_Mundiales[[#This Row],[Filtro Integrado]],Estructura!$M$4:$O$367,3,0)</f>
        <v>FI-363</v>
      </c>
      <c r="AA438" s="32" t="str">
        <f>+VLOOKUP(Enfermedades_Mundiales[[#This Row],[Muestra]],Estructura!$Q$4:$S$194,3,0)</f>
        <v>M-361</v>
      </c>
    </row>
    <row r="439" spans="1:27" ht="36" x14ac:dyDescent="0.3">
      <c r="A439" s="41" t="s">
        <v>855</v>
      </c>
      <c r="B439" s="12">
        <f t="shared" si="112"/>
        <v>360</v>
      </c>
      <c r="C439" s="13" t="str">
        <f t="shared" si="113"/>
        <v>Enfermedades Mundiales</v>
      </c>
      <c r="D439" s="13" t="str">
        <f t="shared" si="114"/>
        <v>Salud</v>
      </c>
      <c r="E439" s="29">
        <v>14</v>
      </c>
      <c r="F439" s="13" t="s">
        <v>406</v>
      </c>
      <c r="G439" s="27" t="s">
        <v>408</v>
      </c>
      <c r="H439" s="34" t="s">
        <v>15</v>
      </c>
      <c r="I439" s="33" t="s">
        <v>380</v>
      </c>
      <c r="J439" s="12" t="s">
        <v>407</v>
      </c>
      <c r="K439" s="12" t="s">
        <v>406</v>
      </c>
      <c r="L439" s="12" t="str">
        <f t="shared" si="115"/>
        <v>Periodo 2020-2021</v>
      </c>
      <c r="M439" s="12" t="str">
        <f t="shared" si="116"/>
        <v>Casos</v>
      </c>
      <c r="N439" s="38" t="str">
        <f t="shared" si="117"/>
        <v>Ministerio de Ciencias, Tecnología, Conocimiento e Innovación</v>
      </c>
      <c r="O439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Los Ríos</v>
      </c>
      <c r="P439" s="68"/>
      <c r="Q439" s="15" t="str">
        <f t="shared" si="118"/>
        <v>Gráfico Dispersión</v>
      </c>
      <c r="R439" s="30"/>
      <c r="S439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https://analytics.zoho.com/open-view/2395394000008133573?ZOHO_CRITERIA=%22Localiza_CL_Poblacion%22.%22Codreg%22%3D14</v>
      </c>
      <c r="T439" s="17"/>
      <c r="U439" s="31" t="str">
        <f t="shared" si="119"/>
        <v>#1774B9</v>
      </c>
      <c r="V439" s="32" t="str">
        <f>+Enfermedades_Mundiales[[#This Row],[idcoleccion]]&amp;"-"&amp;Enfermedades_Mundiales[[#This Row],[id]]</f>
        <v>360-0429</v>
      </c>
      <c r="W439" s="21">
        <f>+VLOOKUP(Enfermedades_Mundiales[[#This Row],[Filtro URL]],Estructura!$X$4:$Y$366,2,0)</f>
        <v>36200014</v>
      </c>
      <c r="X439" s="21" t="str">
        <f>+VLOOKUP(Enfermedades_Mundiales[[#This Row],[tema]],Estructura!$A$4:$C$18,3,0)</f>
        <v>T-361</v>
      </c>
      <c r="Y439" s="32" t="str">
        <f>+VLOOKUP(Enfermedades_Mundiales[[#This Row],[contenido]],Estructura!$E$4:$G$18,3,0)</f>
        <v>C-361</v>
      </c>
      <c r="Z439" s="32" t="str">
        <f>+VLOOKUP(Enfermedades_Mundiales[[#This Row],[Filtro Integrado]],Estructura!$M$4:$O$367,3,0)</f>
        <v>FI-363</v>
      </c>
      <c r="AA439" s="32" t="str">
        <f>+VLOOKUP(Enfermedades_Mundiales[[#This Row],[Muestra]],Estructura!$Q$4:$S$194,3,0)</f>
        <v>M-361</v>
      </c>
    </row>
    <row r="440" spans="1:27" ht="36" x14ac:dyDescent="0.3">
      <c r="A440" s="41" t="s">
        <v>856</v>
      </c>
      <c r="B440" s="12">
        <f t="shared" si="112"/>
        <v>360</v>
      </c>
      <c r="C440" s="13" t="str">
        <f t="shared" si="113"/>
        <v>Enfermedades Mundiales</v>
      </c>
      <c r="D440" s="13" t="str">
        <f t="shared" si="114"/>
        <v>Salud</v>
      </c>
      <c r="E440" s="29">
        <v>15</v>
      </c>
      <c r="F440" s="13" t="s">
        <v>406</v>
      </c>
      <c r="G440" s="27" t="s">
        <v>408</v>
      </c>
      <c r="H440" s="34" t="s">
        <v>15</v>
      </c>
      <c r="I440" s="33" t="s">
        <v>381</v>
      </c>
      <c r="J440" s="12" t="s">
        <v>407</v>
      </c>
      <c r="K440" s="12" t="s">
        <v>406</v>
      </c>
      <c r="L440" s="12" t="str">
        <f t="shared" si="115"/>
        <v>Periodo 2020-2021</v>
      </c>
      <c r="M440" s="12" t="str">
        <f t="shared" si="116"/>
        <v>Casos</v>
      </c>
      <c r="N440" s="38" t="str">
        <f t="shared" si="117"/>
        <v>Ministerio de Ciencias, Tecnología, Conocimiento e Innovación</v>
      </c>
      <c r="O440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Arica y Parinacota</v>
      </c>
      <c r="P440" s="68"/>
      <c r="Q440" s="15" t="str">
        <f t="shared" si="118"/>
        <v>Gráfico Dispersión</v>
      </c>
      <c r="R440" s="30"/>
      <c r="S440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https://analytics.zoho.com/open-view/2395394000008133573?ZOHO_CRITERIA=%22Localiza_CL_Poblacion%22.%22Codreg%22%3D15</v>
      </c>
      <c r="T440" s="17"/>
      <c r="U440" s="31" t="str">
        <f t="shared" si="119"/>
        <v>#1774B9</v>
      </c>
      <c r="V440" s="32" t="str">
        <f>+Enfermedades_Mundiales[[#This Row],[idcoleccion]]&amp;"-"&amp;Enfermedades_Mundiales[[#This Row],[id]]</f>
        <v>360-0430</v>
      </c>
      <c r="W440" s="21">
        <f>+VLOOKUP(Enfermedades_Mundiales[[#This Row],[Filtro URL]],Estructura!$X$4:$Y$366,2,0)</f>
        <v>36200015</v>
      </c>
      <c r="X440" s="21" t="str">
        <f>+VLOOKUP(Enfermedades_Mundiales[[#This Row],[tema]],Estructura!$A$4:$C$18,3,0)</f>
        <v>T-361</v>
      </c>
      <c r="Y440" s="32" t="str">
        <f>+VLOOKUP(Enfermedades_Mundiales[[#This Row],[contenido]],Estructura!$E$4:$G$18,3,0)</f>
        <v>C-361</v>
      </c>
      <c r="Z440" s="32" t="str">
        <f>+VLOOKUP(Enfermedades_Mundiales[[#This Row],[Filtro Integrado]],Estructura!$M$4:$O$367,3,0)</f>
        <v>FI-363</v>
      </c>
      <c r="AA440" s="32" t="str">
        <f>+VLOOKUP(Enfermedades_Mundiales[[#This Row],[Muestra]],Estructura!$Q$4:$S$194,3,0)</f>
        <v>M-361</v>
      </c>
    </row>
    <row r="441" spans="1:27" ht="36" x14ac:dyDescent="0.3">
      <c r="A441" s="41" t="s">
        <v>857</v>
      </c>
      <c r="B441" s="43">
        <f t="shared" si="112"/>
        <v>360</v>
      </c>
      <c r="C441" s="44" t="str">
        <f t="shared" si="113"/>
        <v>Enfermedades Mundiales</v>
      </c>
      <c r="D441" s="44" t="str">
        <f t="shared" si="114"/>
        <v>Salud</v>
      </c>
      <c r="E441" s="45">
        <v>16</v>
      </c>
      <c r="F441" s="13" t="s">
        <v>406</v>
      </c>
      <c r="G441" s="46" t="s">
        <v>408</v>
      </c>
      <c r="H441" s="34" t="s">
        <v>15</v>
      </c>
      <c r="I441" s="48" t="s">
        <v>382</v>
      </c>
      <c r="J441" s="12" t="s">
        <v>407</v>
      </c>
      <c r="K441" s="12" t="s">
        <v>406</v>
      </c>
      <c r="L441" s="43" t="str">
        <f t="shared" si="115"/>
        <v>Periodo 2020-2021</v>
      </c>
      <c r="M441" s="43" t="str">
        <f t="shared" si="116"/>
        <v>Casos</v>
      </c>
      <c r="N441" s="49" t="str">
        <f t="shared" si="117"/>
        <v>Ministerio de Ciencias, Tecnología, Conocimiento e Innovación</v>
      </c>
      <c r="O441" s="30" t="str">
        <f>+"Relación entre Casos Confirmados de COVID-19 y Variación Diaria de Casos Activos en la "&amp;Enfermedades_Mundiales[[#This Row],[territorio]]</f>
        <v>Relación entre Casos Confirmados de COVID-19 y Variación Diaria de Casos Activos en la Región de Ñuble</v>
      </c>
      <c r="P441" s="69"/>
      <c r="Q441" s="51" t="str">
        <f t="shared" si="118"/>
        <v>Gráfico Dispersión</v>
      </c>
      <c r="R441" s="50"/>
      <c r="S441" s="16" t="str">
        <f>"https://analytics.zoho.com/open-view/2395394000008133573?ZOHO_CRITERIA=%22Localiza_CL_Poblacion%22.%22Codreg%22%3D"&amp;Enfermedades_Mundiales[[#This Row],[Filtro URL]]</f>
        <v>https://analytics.zoho.com/open-view/2395394000008133573?ZOHO_CRITERIA=%22Localiza_CL_Poblacion%22.%22Codreg%22%3D16</v>
      </c>
      <c r="T441" s="53"/>
      <c r="U441" s="54" t="str">
        <f t="shared" si="119"/>
        <v>#1774B9</v>
      </c>
      <c r="V441" s="55" t="str">
        <f>+Enfermedades_Mundiales[[#This Row],[idcoleccion]]&amp;"-"&amp;Enfermedades_Mundiales[[#This Row],[id]]</f>
        <v>360-0431</v>
      </c>
      <c r="W441" s="21">
        <f>+VLOOKUP(Enfermedades_Mundiales[[#This Row],[Filtro URL]],Estructura!$X$4:$Y$366,2,0)</f>
        <v>36200016</v>
      </c>
      <c r="X441" s="21" t="str">
        <f>+VLOOKUP(Enfermedades_Mundiales[[#This Row],[tema]],Estructura!$A$4:$C$18,3,0)</f>
        <v>T-361</v>
      </c>
      <c r="Y441" s="55" t="str">
        <f>+VLOOKUP(Enfermedades_Mundiales[[#This Row],[contenido]],Estructura!$E$4:$G$18,3,0)</f>
        <v>C-361</v>
      </c>
      <c r="Z441" s="55" t="str">
        <f>+VLOOKUP(Enfermedades_Mundiales[[#This Row],[Filtro Integrado]],Estructura!$M$4:$O$367,3,0)</f>
        <v>FI-363</v>
      </c>
      <c r="AA441" s="55" t="str">
        <f>+VLOOKUP(Enfermedades_Mundiales[[#This Row],[Muestra]],Estructura!$Q$4:$S$194,3,0)</f>
        <v>M-361</v>
      </c>
    </row>
    <row r="442" spans="1:27" ht="36" x14ac:dyDescent="0.3">
      <c r="A442" s="37" t="s">
        <v>863</v>
      </c>
      <c r="B442" s="12">
        <v>360</v>
      </c>
      <c r="C442" s="13" t="s">
        <v>400</v>
      </c>
      <c r="D442" s="13" t="s">
        <v>401</v>
      </c>
      <c r="E442" s="20">
        <v>0</v>
      </c>
      <c r="F442" s="13" t="s">
        <v>406</v>
      </c>
      <c r="G442" s="13" t="s">
        <v>408</v>
      </c>
      <c r="H442" s="35" t="s">
        <v>19</v>
      </c>
      <c r="I442" s="36" t="s">
        <v>14</v>
      </c>
      <c r="J442" s="12" t="s">
        <v>407</v>
      </c>
      <c r="K442" s="12" t="s">
        <v>406</v>
      </c>
      <c r="L442" s="12" t="s">
        <v>403</v>
      </c>
      <c r="M442" s="12" t="s">
        <v>404</v>
      </c>
      <c r="N442" s="38" t="s">
        <v>402</v>
      </c>
      <c r="O442" s="15" t="s">
        <v>859</v>
      </c>
      <c r="P442" s="67"/>
      <c r="Q442" s="15" t="s">
        <v>410</v>
      </c>
      <c r="R442" s="15"/>
      <c r="S442" s="28" t="s">
        <v>858</v>
      </c>
      <c r="T442" s="17">
        <v>100200300</v>
      </c>
      <c r="U442" s="26" t="s">
        <v>399</v>
      </c>
      <c r="V442" s="21" t="str">
        <f>+Enfermedades_Mundiales[[#This Row],[idcoleccion]]&amp;"-"&amp;Enfermedades_Mundiales[[#This Row],[id]]</f>
        <v>360-0432</v>
      </c>
      <c r="W442" s="21">
        <f>+VLOOKUP(Enfermedades_Mundiales[[#This Row],[Filtro URL]],Estructura!$X$4:$Y$366,2,0)</f>
        <v>36100000</v>
      </c>
      <c r="X442" s="21" t="str">
        <f>+VLOOKUP(Enfermedades_Mundiales[[#This Row],[tema]],Estructura!$A$4:$C$18,3,0)</f>
        <v>T-361</v>
      </c>
      <c r="Y442" s="21" t="str">
        <f>+VLOOKUP(Enfermedades_Mundiales[[#This Row],[contenido]],Estructura!$E$4:$G$18,3,0)</f>
        <v>C-361</v>
      </c>
      <c r="Z442" s="21" t="str">
        <f>+VLOOKUP(Enfermedades_Mundiales[[#This Row],[Filtro Integrado]],Estructura!$M$4:$O$367,3,0)</f>
        <v>FI-363</v>
      </c>
      <c r="AA442" s="21" t="str">
        <f>+VLOOKUP(Enfermedades_Mundiales[[#This Row],[Muestra]],Estructura!$Q$4:$S$194,3,0)</f>
        <v>M-361</v>
      </c>
    </row>
    <row r="443" spans="1:27" ht="30.6" x14ac:dyDescent="0.3">
      <c r="A443" s="37" t="s">
        <v>864</v>
      </c>
      <c r="B443" s="12">
        <v>360</v>
      </c>
      <c r="C443" s="13" t="s">
        <v>400</v>
      </c>
      <c r="D443" s="13" t="s">
        <v>401</v>
      </c>
      <c r="E443" s="20">
        <v>0</v>
      </c>
      <c r="F443" s="13" t="s">
        <v>491</v>
      </c>
      <c r="G443" s="13" t="s">
        <v>408</v>
      </c>
      <c r="H443" s="35" t="s">
        <v>19</v>
      </c>
      <c r="I443" s="36" t="s">
        <v>14</v>
      </c>
      <c r="J443" s="12" t="s">
        <v>407</v>
      </c>
      <c r="K443" s="12" t="s">
        <v>860</v>
      </c>
      <c r="L443" s="12" t="s">
        <v>403</v>
      </c>
      <c r="M443" s="12" t="s">
        <v>404</v>
      </c>
      <c r="N443" s="38" t="s">
        <v>402</v>
      </c>
      <c r="O443" s="15" t="s">
        <v>861</v>
      </c>
      <c r="P443" s="67"/>
      <c r="Q443" s="15" t="s">
        <v>410</v>
      </c>
      <c r="R443" s="15"/>
      <c r="S443" s="28" t="s">
        <v>862</v>
      </c>
      <c r="T443" s="17">
        <v>100200300</v>
      </c>
      <c r="U443" s="26" t="s">
        <v>399</v>
      </c>
      <c r="V443" s="21" t="str">
        <f>+Enfermedades_Mundiales[[#This Row],[idcoleccion]]&amp;"-"&amp;Enfermedades_Mundiales[[#This Row],[id]]</f>
        <v>360-0433</v>
      </c>
      <c r="W443" s="21">
        <f>+VLOOKUP(Enfermedades_Mundiales[[#This Row],[Filtro URL]],Estructura!$X$4:$Y$366,2,0)</f>
        <v>36100000</v>
      </c>
      <c r="X443" s="21" t="str">
        <f>+VLOOKUP(Enfermedades_Mundiales[[#This Row],[tema]],Estructura!$A$4:$C$18,3,0)</f>
        <v>T-363</v>
      </c>
      <c r="Y443" s="21" t="str">
        <f>+VLOOKUP(Enfermedades_Mundiales[[#This Row],[contenido]],Estructura!$E$4:$G$18,3,0)</f>
        <v>C-361</v>
      </c>
      <c r="Z443" s="21" t="str">
        <f>+VLOOKUP(Enfermedades_Mundiales[[#This Row],[Filtro Integrado]],Estructura!$M$4:$O$367,3,0)</f>
        <v>FI-363</v>
      </c>
      <c r="AA443" s="21" t="str">
        <f>+VLOOKUP(Enfermedades_Mundiales[[#This Row],[Muestra]],Estructura!$Q$4:$S$194,3,0)</f>
        <v>M-365</v>
      </c>
    </row>
    <row r="444" spans="1:27" ht="36" x14ac:dyDescent="0.3">
      <c r="A444" s="37" t="s">
        <v>865</v>
      </c>
      <c r="B444" s="12">
        <f>+B443</f>
        <v>360</v>
      </c>
      <c r="C444" s="13" t="str">
        <f>+C443</f>
        <v>Enfermedades Mundiales</v>
      </c>
      <c r="D444" s="13" t="str">
        <f>+D443</f>
        <v>Salud</v>
      </c>
      <c r="E444" s="20">
        <v>0</v>
      </c>
      <c r="F444" s="13" t="s">
        <v>406</v>
      </c>
      <c r="G444" s="27" t="s">
        <v>408</v>
      </c>
      <c r="H444" s="35" t="s">
        <v>19</v>
      </c>
      <c r="I444" s="36" t="s">
        <v>14</v>
      </c>
      <c r="J444" s="12" t="s">
        <v>15</v>
      </c>
      <c r="K444" s="12" t="s">
        <v>406</v>
      </c>
      <c r="L444" s="12" t="str">
        <f>+L443</f>
        <v>Periodo 2020-2021</v>
      </c>
      <c r="M444" s="12" t="s">
        <v>404</v>
      </c>
      <c r="N444" s="38" t="str">
        <f>+N443</f>
        <v>Ministerio de Ciencias, Tecnología, Conocimiento e Innovación</v>
      </c>
      <c r="O444" s="30" t="s">
        <v>1211</v>
      </c>
      <c r="P444" s="68"/>
      <c r="Q444" s="15" t="s">
        <v>387</v>
      </c>
      <c r="R444" s="30"/>
      <c r="S444" s="28" t="s">
        <v>1210</v>
      </c>
      <c r="T444" s="17">
        <v>100200300</v>
      </c>
      <c r="U444" s="31" t="str">
        <f>+U443</f>
        <v>#1774B9</v>
      </c>
      <c r="V444" s="32" t="str">
        <f>+Enfermedades_Mundiales[[#This Row],[idcoleccion]]&amp;"-"&amp;Enfermedades_Mundiales[[#This Row],[id]]</f>
        <v>360-0434</v>
      </c>
      <c r="W444" s="21">
        <f>+VLOOKUP(Enfermedades_Mundiales[[#This Row],[Filtro URL]],Estructura!$X$4:$Y$366,2,0)</f>
        <v>36100000</v>
      </c>
      <c r="X444" s="21" t="str">
        <f>+VLOOKUP(Enfermedades_Mundiales[[#This Row],[tema]],Estructura!$A$4:$C$18,3,0)</f>
        <v>T-361</v>
      </c>
      <c r="Y444" s="32" t="str">
        <f>+VLOOKUP(Enfermedades_Mundiales[[#This Row],[contenido]],Estructura!$E$4:$G$18,3,0)</f>
        <v>C-361</v>
      </c>
      <c r="Z444" s="32" t="str">
        <f>+VLOOKUP(Enfermedades_Mundiales[[#This Row],[Filtro Integrado]],Estructura!$M$4:$O$367,3,0)</f>
        <v>FI-362</v>
      </c>
      <c r="AA444" s="32" t="str">
        <f>+VLOOKUP(Enfermedades_Mundiales[[#This Row],[Muestra]],Estructura!$Q$4:$S$194,3,0)</f>
        <v>M-361</v>
      </c>
    </row>
    <row r="445" spans="1:27" ht="30.6" x14ac:dyDescent="0.3">
      <c r="A445" s="42" t="s">
        <v>866</v>
      </c>
      <c r="B445" s="12">
        <f t="shared" ref="B445:B508" si="120">+B444</f>
        <v>360</v>
      </c>
      <c r="C445" s="13" t="str">
        <f t="shared" ref="C445:C508" si="121">+C444</f>
        <v>Enfermedades Mundiales</v>
      </c>
      <c r="D445" s="13" t="str">
        <f t="shared" ref="D445:D508" si="122">+D444</f>
        <v>Salud</v>
      </c>
      <c r="E445" s="29">
        <v>1</v>
      </c>
      <c r="F445" s="13" t="str">
        <f>+F444</f>
        <v>Casos Confirmados</v>
      </c>
      <c r="G445" s="27" t="s">
        <v>408</v>
      </c>
      <c r="H445" s="34" t="s">
        <v>15</v>
      </c>
      <c r="I445" s="33" t="s">
        <v>367</v>
      </c>
      <c r="J445" s="12" t="s">
        <v>17</v>
      </c>
      <c r="K445" s="12" t="str">
        <f>+K444</f>
        <v>Casos Confirmados</v>
      </c>
      <c r="L445" s="12" t="str">
        <f t="shared" ref="L445:L508" si="123">+L444</f>
        <v>Periodo 2020-2021</v>
      </c>
      <c r="M445" s="12" t="str">
        <f t="shared" ref="M445:M508" si="124">+M444</f>
        <v>Casos</v>
      </c>
      <c r="N445" s="38" t="str">
        <f t="shared" ref="N445:N508" si="125">+N444</f>
        <v>Ministerio de Ciencias, Tecnología, Conocimiento e Innovación</v>
      </c>
      <c r="O445" s="30" t="str">
        <f>+"Nuevos Casos Confirmados de COVID-19 por Comuna en la "&amp;Enfermedades_Mundiales[[#This Row],[territorio]]</f>
        <v>Nuevos Casos Confirmados de COVID-19 por Comuna en la Región de Tarapacá</v>
      </c>
      <c r="P445" s="68"/>
      <c r="Q445" s="15" t="str">
        <f t="shared" ref="Q445:Q508" si="126">+Q444</f>
        <v>Gráfico Evolución</v>
      </c>
      <c r="R445" s="30"/>
      <c r="S445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</v>
      </c>
      <c r="T445" s="17">
        <v>100200301</v>
      </c>
      <c r="U445" s="31" t="str">
        <f t="shared" ref="U445:U508" si="127">+U444</f>
        <v>#1774B9</v>
      </c>
      <c r="V445" s="32" t="str">
        <f>+Enfermedades_Mundiales[[#This Row],[idcoleccion]]&amp;"-"&amp;Enfermedades_Mundiales[[#This Row],[id]]</f>
        <v>360-0435</v>
      </c>
      <c r="W445" s="21">
        <f>+VLOOKUP(Enfermedades_Mundiales[[#This Row],[Filtro URL]],Estructura!$X$4:$Y$366,2,0)</f>
        <v>36200001</v>
      </c>
      <c r="X445" s="21" t="str">
        <f>+VLOOKUP(Enfermedades_Mundiales[[#This Row],[tema]],Estructura!$A$4:$C$18,3,0)</f>
        <v>T-361</v>
      </c>
      <c r="Y445" s="32" t="str">
        <f>+VLOOKUP(Enfermedades_Mundiales[[#This Row],[contenido]],Estructura!$E$4:$G$18,3,0)</f>
        <v>C-361</v>
      </c>
      <c r="Z445" s="32" t="str">
        <f>+VLOOKUP(Enfermedades_Mundiales[[#This Row],[Filtro Integrado]],Estructura!$M$4:$O$367,3,0)</f>
        <v>FI-361</v>
      </c>
      <c r="AA445" s="32" t="str">
        <f>+VLOOKUP(Enfermedades_Mundiales[[#This Row],[Muestra]],Estructura!$Q$4:$S$194,3,0)</f>
        <v>M-361</v>
      </c>
    </row>
    <row r="446" spans="1:27" ht="30.6" x14ac:dyDescent="0.3">
      <c r="A446" s="41" t="s">
        <v>867</v>
      </c>
      <c r="B446" s="12">
        <f t="shared" si="120"/>
        <v>360</v>
      </c>
      <c r="C446" s="13" t="str">
        <f t="shared" si="121"/>
        <v>Enfermedades Mundiales</v>
      </c>
      <c r="D446" s="13" t="str">
        <f t="shared" si="122"/>
        <v>Salud</v>
      </c>
      <c r="E446" s="29">
        <v>2</v>
      </c>
      <c r="F446" s="13" t="str">
        <f t="shared" ref="F446:F509" si="128">+F445</f>
        <v>Casos Confirmados</v>
      </c>
      <c r="G446" s="27" t="s">
        <v>408</v>
      </c>
      <c r="H446" s="34" t="s">
        <v>15</v>
      </c>
      <c r="I446" s="33" t="s">
        <v>368</v>
      </c>
      <c r="J446" s="12" t="str">
        <f>+J445</f>
        <v>Comuna</v>
      </c>
      <c r="K446" s="12" t="str">
        <f t="shared" ref="K446:K509" si="129">+K445</f>
        <v>Casos Confirmados</v>
      </c>
      <c r="L446" s="12" t="str">
        <f t="shared" si="123"/>
        <v>Periodo 2020-2021</v>
      </c>
      <c r="M446" s="12" t="str">
        <f t="shared" si="124"/>
        <v>Casos</v>
      </c>
      <c r="N446" s="38" t="str">
        <f t="shared" si="125"/>
        <v>Ministerio de Ciencias, Tecnología, Conocimiento e Innovación</v>
      </c>
      <c r="O446" s="30" t="str">
        <f>+"Nuevos Casos Confirmados de COVID-19 por Comuna en la "&amp;Enfermedades_Mundiales[[#This Row],[territorio]]</f>
        <v>Nuevos Casos Confirmados de COVID-19 por Comuna en la Región de Antofagasta</v>
      </c>
      <c r="P446" s="68"/>
      <c r="Q446" s="15" t="str">
        <f t="shared" si="126"/>
        <v>Gráfico Evolución</v>
      </c>
      <c r="R446" s="30"/>
      <c r="S446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https://analytics.zoho.com/open-view/2395394000008135457?ZOHO_CRITERIA=%22Localiza_CL_Poblacion%22.%22Codreg%22%3D2</v>
      </c>
      <c r="T446" s="17">
        <v>100200302</v>
      </c>
      <c r="U446" s="31" t="str">
        <f t="shared" si="127"/>
        <v>#1774B9</v>
      </c>
      <c r="V446" s="32" t="str">
        <f>+Enfermedades_Mundiales[[#This Row],[idcoleccion]]&amp;"-"&amp;Enfermedades_Mundiales[[#This Row],[id]]</f>
        <v>360-0436</v>
      </c>
      <c r="W446" s="21">
        <f>+VLOOKUP(Enfermedades_Mundiales[[#This Row],[Filtro URL]],Estructura!$X$4:$Y$366,2,0)</f>
        <v>36200002</v>
      </c>
      <c r="X446" s="21" t="str">
        <f>+VLOOKUP(Enfermedades_Mundiales[[#This Row],[tema]],Estructura!$A$4:$C$18,3,0)</f>
        <v>T-361</v>
      </c>
      <c r="Y446" s="32" t="str">
        <f>+VLOOKUP(Enfermedades_Mundiales[[#This Row],[contenido]],Estructura!$E$4:$G$18,3,0)</f>
        <v>C-361</v>
      </c>
      <c r="Z446" s="32" t="str">
        <f>+VLOOKUP(Enfermedades_Mundiales[[#This Row],[Filtro Integrado]],Estructura!$M$4:$O$367,3,0)</f>
        <v>FI-361</v>
      </c>
      <c r="AA446" s="32" t="str">
        <f>+VLOOKUP(Enfermedades_Mundiales[[#This Row],[Muestra]],Estructura!$Q$4:$S$194,3,0)</f>
        <v>M-361</v>
      </c>
    </row>
    <row r="447" spans="1:27" ht="30.6" x14ac:dyDescent="0.3">
      <c r="A447" s="41" t="s">
        <v>868</v>
      </c>
      <c r="B447" s="12">
        <f t="shared" si="120"/>
        <v>360</v>
      </c>
      <c r="C447" s="13" t="str">
        <f t="shared" si="121"/>
        <v>Enfermedades Mundiales</v>
      </c>
      <c r="D447" s="13" t="str">
        <f t="shared" si="122"/>
        <v>Salud</v>
      </c>
      <c r="E447" s="29">
        <v>3</v>
      </c>
      <c r="F447" s="13" t="str">
        <f t="shared" si="128"/>
        <v>Casos Confirmados</v>
      </c>
      <c r="G447" s="27" t="s">
        <v>408</v>
      </c>
      <c r="H447" s="34" t="s">
        <v>15</v>
      </c>
      <c r="I447" s="33" t="s">
        <v>369</v>
      </c>
      <c r="J447" s="12" t="str">
        <f t="shared" ref="J447:J460" si="130">+J446</f>
        <v>Comuna</v>
      </c>
      <c r="K447" s="12" t="str">
        <f t="shared" si="129"/>
        <v>Casos Confirmados</v>
      </c>
      <c r="L447" s="12" t="str">
        <f t="shared" si="123"/>
        <v>Periodo 2020-2021</v>
      </c>
      <c r="M447" s="12" t="str">
        <f t="shared" si="124"/>
        <v>Casos</v>
      </c>
      <c r="N447" s="38" t="str">
        <f t="shared" si="125"/>
        <v>Ministerio de Ciencias, Tecnología, Conocimiento e Innovación</v>
      </c>
      <c r="O447" s="30" t="str">
        <f>+"Nuevos Casos Confirmados de COVID-19 por Comuna en la "&amp;Enfermedades_Mundiales[[#This Row],[territorio]]</f>
        <v>Nuevos Casos Confirmados de COVID-19 por Comuna en la Región de Atacama</v>
      </c>
      <c r="P447" s="68"/>
      <c r="Q447" s="15" t="str">
        <f t="shared" si="126"/>
        <v>Gráfico Evolución</v>
      </c>
      <c r="R447" s="30"/>
      <c r="S447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https://analytics.zoho.com/open-view/2395394000008135457?ZOHO_CRITERIA=%22Localiza_CL_Poblacion%22.%22Codreg%22%3D3</v>
      </c>
      <c r="T447" s="17"/>
      <c r="U447" s="31" t="str">
        <f t="shared" si="127"/>
        <v>#1774B9</v>
      </c>
      <c r="V447" s="32" t="str">
        <f>+Enfermedades_Mundiales[[#This Row],[idcoleccion]]&amp;"-"&amp;Enfermedades_Mundiales[[#This Row],[id]]</f>
        <v>360-0437</v>
      </c>
      <c r="W447" s="21">
        <f>+VLOOKUP(Enfermedades_Mundiales[[#This Row],[Filtro URL]],Estructura!$X$4:$Y$366,2,0)</f>
        <v>36200003</v>
      </c>
      <c r="X447" s="21" t="str">
        <f>+VLOOKUP(Enfermedades_Mundiales[[#This Row],[tema]],Estructura!$A$4:$C$18,3,0)</f>
        <v>T-361</v>
      </c>
      <c r="Y447" s="32" t="str">
        <f>+VLOOKUP(Enfermedades_Mundiales[[#This Row],[contenido]],Estructura!$E$4:$G$18,3,0)</f>
        <v>C-361</v>
      </c>
      <c r="Z447" s="32" t="str">
        <f>+VLOOKUP(Enfermedades_Mundiales[[#This Row],[Filtro Integrado]],Estructura!$M$4:$O$367,3,0)</f>
        <v>FI-361</v>
      </c>
      <c r="AA447" s="32" t="str">
        <f>+VLOOKUP(Enfermedades_Mundiales[[#This Row],[Muestra]],Estructura!$Q$4:$S$194,3,0)</f>
        <v>M-361</v>
      </c>
    </row>
    <row r="448" spans="1:27" ht="30.6" x14ac:dyDescent="0.3">
      <c r="A448" s="41" t="s">
        <v>869</v>
      </c>
      <c r="B448" s="12">
        <f t="shared" si="120"/>
        <v>360</v>
      </c>
      <c r="C448" s="13" t="str">
        <f t="shared" si="121"/>
        <v>Enfermedades Mundiales</v>
      </c>
      <c r="D448" s="13" t="str">
        <f t="shared" si="122"/>
        <v>Salud</v>
      </c>
      <c r="E448" s="29">
        <v>4</v>
      </c>
      <c r="F448" s="13" t="str">
        <f t="shared" si="128"/>
        <v>Casos Confirmados</v>
      </c>
      <c r="G448" s="27" t="s">
        <v>408</v>
      </c>
      <c r="H448" s="34" t="s">
        <v>15</v>
      </c>
      <c r="I448" s="33" t="s">
        <v>370</v>
      </c>
      <c r="J448" s="12" t="str">
        <f t="shared" si="130"/>
        <v>Comuna</v>
      </c>
      <c r="K448" s="12" t="str">
        <f t="shared" si="129"/>
        <v>Casos Confirmados</v>
      </c>
      <c r="L448" s="12" t="str">
        <f t="shared" si="123"/>
        <v>Periodo 2020-2021</v>
      </c>
      <c r="M448" s="12" t="str">
        <f t="shared" si="124"/>
        <v>Casos</v>
      </c>
      <c r="N448" s="38" t="str">
        <f t="shared" si="125"/>
        <v>Ministerio de Ciencias, Tecnología, Conocimiento e Innovación</v>
      </c>
      <c r="O448" s="30" t="str">
        <f>+"Nuevos Casos Confirmados de COVID-19 por Comuna en la "&amp;Enfermedades_Mundiales[[#This Row],[territorio]]</f>
        <v>Nuevos Casos Confirmados de COVID-19 por Comuna en la Región de Coquimbo</v>
      </c>
      <c r="P448" s="68"/>
      <c r="Q448" s="15" t="str">
        <f t="shared" si="126"/>
        <v>Gráfico Evolución</v>
      </c>
      <c r="R448" s="30"/>
      <c r="S448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https://analytics.zoho.com/open-view/2395394000008135457?ZOHO_CRITERIA=%22Localiza_CL_Poblacion%22.%22Codreg%22%3D4</v>
      </c>
      <c r="T448" s="17"/>
      <c r="U448" s="31" t="str">
        <f t="shared" si="127"/>
        <v>#1774B9</v>
      </c>
      <c r="V448" s="32" t="str">
        <f>+Enfermedades_Mundiales[[#This Row],[idcoleccion]]&amp;"-"&amp;Enfermedades_Mundiales[[#This Row],[id]]</f>
        <v>360-0438</v>
      </c>
      <c r="W448" s="21">
        <f>+VLOOKUP(Enfermedades_Mundiales[[#This Row],[Filtro URL]],Estructura!$X$4:$Y$366,2,0)</f>
        <v>36200004</v>
      </c>
      <c r="X448" s="21" t="str">
        <f>+VLOOKUP(Enfermedades_Mundiales[[#This Row],[tema]],Estructura!$A$4:$C$18,3,0)</f>
        <v>T-361</v>
      </c>
      <c r="Y448" s="32" t="str">
        <f>+VLOOKUP(Enfermedades_Mundiales[[#This Row],[contenido]],Estructura!$E$4:$G$18,3,0)</f>
        <v>C-361</v>
      </c>
      <c r="Z448" s="32" t="str">
        <f>+VLOOKUP(Enfermedades_Mundiales[[#This Row],[Filtro Integrado]],Estructura!$M$4:$O$367,3,0)</f>
        <v>FI-361</v>
      </c>
      <c r="AA448" s="32" t="str">
        <f>+VLOOKUP(Enfermedades_Mundiales[[#This Row],[Muestra]],Estructura!$Q$4:$S$194,3,0)</f>
        <v>M-361</v>
      </c>
    </row>
    <row r="449" spans="1:27" ht="30.6" x14ac:dyDescent="0.3">
      <c r="A449" s="41" t="s">
        <v>870</v>
      </c>
      <c r="B449" s="12">
        <f t="shared" si="120"/>
        <v>360</v>
      </c>
      <c r="C449" s="13" t="str">
        <f t="shared" si="121"/>
        <v>Enfermedades Mundiales</v>
      </c>
      <c r="D449" s="13" t="str">
        <f t="shared" si="122"/>
        <v>Salud</v>
      </c>
      <c r="E449" s="29">
        <v>5</v>
      </c>
      <c r="F449" s="13" t="str">
        <f t="shared" si="128"/>
        <v>Casos Confirmados</v>
      </c>
      <c r="G449" s="27" t="s">
        <v>408</v>
      </c>
      <c r="H449" s="34" t="s">
        <v>15</v>
      </c>
      <c r="I449" s="33" t="s">
        <v>371</v>
      </c>
      <c r="J449" s="12" t="str">
        <f t="shared" si="130"/>
        <v>Comuna</v>
      </c>
      <c r="K449" s="12" t="str">
        <f t="shared" si="129"/>
        <v>Casos Confirmados</v>
      </c>
      <c r="L449" s="12" t="str">
        <f t="shared" si="123"/>
        <v>Periodo 2020-2021</v>
      </c>
      <c r="M449" s="12" t="str">
        <f t="shared" si="124"/>
        <v>Casos</v>
      </c>
      <c r="N449" s="38" t="str">
        <f t="shared" si="125"/>
        <v>Ministerio de Ciencias, Tecnología, Conocimiento e Innovación</v>
      </c>
      <c r="O449" s="30" t="str">
        <f>+"Nuevos Casos Confirmados de COVID-19 por Comuna en la "&amp;Enfermedades_Mundiales[[#This Row],[territorio]]</f>
        <v>Nuevos Casos Confirmados de COVID-19 por Comuna en la Región de Valparaíso</v>
      </c>
      <c r="P449" s="68"/>
      <c r="Q449" s="15" t="str">
        <f t="shared" si="126"/>
        <v>Gráfico Evolución</v>
      </c>
      <c r="R449" s="30"/>
      <c r="S449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https://analytics.zoho.com/open-view/2395394000008135457?ZOHO_CRITERIA=%22Localiza_CL_Poblacion%22.%22Codreg%22%3D5</v>
      </c>
      <c r="T449" s="17"/>
      <c r="U449" s="31" t="str">
        <f t="shared" si="127"/>
        <v>#1774B9</v>
      </c>
      <c r="V449" s="32" t="str">
        <f>+Enfermedades_Mundiales[[#This Row],[idcoleccion]]&amp;"-"&amp;Enfermedades_Mundiales[[#This Row],[id]]</f>
        <v>360-0439</v>
      </c>
      <c r="W449" s="21">
        <f>+VLOOKUP(Enfermedades_Mundiales[[#This Row],[Filtro URL]],Estructura!$X$4:$Y$366,2,0)</f>
        <v>36200005</v>
      </c>
      <c r="X449" s="21" t="str">
        <f>+VLOOKUP(Enfermedades_Mundiales[[#This Row],[tema]],Estructura!$A$4:$C$18,3,0)</f>
        <v>T-361</v>
      </c>
      <c r="Y449" s="32" t="str">
        <f>+VLOOKUP(Enfermedades_Mundiales[[#This Row],[contenido]],Estructura!$E$4:$G$18,3,0)</f>
        <v>C-361</v>
      </c>
      <c r="Z449" s="32" t="str">
        <f>+VLOOKUP(Enfermedades_Mundiales[[#This Row],[Filtro Integrado]],Estructura!$M$4:$O$367,3,0)</f>
        <v>FI-361</v>
      </c>
      <c r="AA449" s="32" t="str">
        <f>+VLOOKUP(Enfermedades_Mundiales[[#This Row],[Muestra]],Estructura!$Q$4:$S$194,3,0)</f>
        <v>M-361</v>
      </c>
    </row>
    <row r="450" spans="1:27" ht="30.6" x14ac:dyDescent="0.3">
      <c r="A450" s="41" t="s">
        <v>871</v>
      </c>
      <c r="B450" s="12">
        <f t="shared" si="120"/>
        <v>360</v>
      </c>
      <c r="C450" s="13" t="str">
        <f t="shared" si="121"/>
        <v>Enfermedades Mundiales</v>
      </c>
      <c r="D450" s="13" t="str">
        <f t="shared" si="122"/>
        <v>Salud</v>
      </c>
      <c r="E450" s="29">
        <v>6</v>
      </c>
      <c r="F450" s="13" t="str">
        <f t="shared" si="128"/>
        <v>Casos Confirmados</v>
      </c>
      <c r="G450" s="27" t="s">
        <v>408</v>
      </c>
      <c r="H450" s="34" t="s">
        <v>15</v>
      </c>
      <c r="I450" s="33" t="s">
        <v>372</v>
      </c>
      <c r="J450" s="12" t="str">
        <f t="shared" si="130"/>
        <v>Comuna</v>
      </c>
      <c r="K450" s="12" t="str">
        <f t="shared" si="129"/>
        <v>Casos Confirmados</v>
      </c>
      <c r="L450" s="12" t="str">
        <f t="shared" si="123"/>
        <v>Periodo 2020-2021</v>
      </c>
      <c r="M450" s="12" t="str">
        <f t="shared" si="124"/>
        <v>Casos</v>
      </c>
      <c r="N450" s="38" t="str">
        <f t="shared" si="125"/>
        <v>Ministerio de Ciencias, Tecnología, Conocimiento e Innovación</v>
      </c>
      <c r="O450" s="30" t="str">
        <f>+"Nuevos Casos Confirmados de COVID-19 por Comuna en la "&amp;Enfermedades_Mundiales[[#This Row],[territorio]]</f>
        <v>Nuevos Casos Confirmados de COVID-19 por Comuna en la Región de O'Higgins</v>
      </c>
      <c r="P450" s="68"/>
      <c r="Q450" s="15" t="str">
        <f t="shared" si="126"/>
        <v>Gráfico Evolución</v>
      </c>
      <c r="R450" s="30"/>
      <c r="S450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https://analytics.zoho.com/open-view/2395394000008135457?ZOHO_CRITERIA=%22Localiza_CL_Poblacion%22.%22Codreg%22%3D6</v>
      </c>
      <c r="T450" s="17"/>
      <c r="U450" s="31" t="str">
        <f t="shared" si="127"/>
        <v>#1774B9</v>
      </c>
      <c r="V450" s="32" t="str">
        <f>+Enfermedades_Mundiales[[#This Row],[idcoleccion]]&amp;"-"&amp;Enfermedades_Mundiales[[#This Row],[id]]</f>
        <v>360-0440</v>
      </c>
      <c r="W450" s="21">
        <f>+VLOOKUP(Enfermedades_Mundiales[[#This Row],[Filtro URL]],Estructura!$X$4:$Y$366,2,0)</f>
        <v>36200006</v>
      </c>
      <c r="X450" s="21" t="str">
        <f>+VLOOKUP(Enfermedades_Mundiales[[#This Row],[tema]],Estructura!$A$4:$C$18,3,0)</f>
        <v>T-361</v>
      </c>
      <c r="Y450" s="32" t="str">
        <f>+VLOOKUP(Enfermedades_Mundiales[[#This Row],[contenido]],Estructura!$E$4:$G$18,3,0)</f>
        <v>C-361</v>
      </c>
      <c r="Z450" s="32" t="str">
        <f>+VLOOKUP(Enfermedades_Mundiales[[#This Row],[Filtro Integrado]],Estructura!$M$4:$O$367,3,0)</f>
        <v>FI-361</v>
      </c>
      <c r="AA450" s="32" t="str">
        <f>+VLOOKUP(Enfermedades_Mundiales[[#This Row],[Muestra]],Estructura!$Q$4:$S$194,3,0)</f>
        <v>M-361</v>
      </c>
    </row>
    <row r="451" spans="1:27" ht="30.6" x14ac:dyDescent="0.3">
      <c r="A451" s="41" t="s">
        <v>872</v>
      </c>
      <c r="B451" s="12">
        <f t="shared" si="120"/>
        <v>360</v>
      </c>
      <c r="C451" s="13" t="str">
        <f t="shared" si="121"/>
        <v>Enfermedades Mundiales</v>
      </c>
      <c r="D451" s="13" t="str">
        <f t="shared" si="122"/>
        <v>Salud</v>
      </c>
      <c r="E451" s="29">
        <v>7</v>
      </c>
      <c r="F451" s="13" t="str">
        <f t="shared" si="128"/>
        <v>Casos Confirmados</v>
      </c>
      <c r="G451" s="27" t="s">
        <v>408</v>
      </c>
      <c r="H451" s="34" t="s">
        <v>15</v>
      </c>
      <c r="I451" s="33" t="s">
        <v>373</v>
      </c>
      <c r="J451" s="12" t="str">
        <f t="shared" si="130"/>
        <v>Comuna</v>
      </c>
      <c r="K451" s="12" t="str">
        <f t="shared" si="129"/>
        <v>Casos Confirmados</v>
      </c>
      <c r="L451" s="12" t="str">
        <f t="shared" si="123"/>
        <v>Periodo 2020-2021</v>
      </c>
      <c r="M451" s="12" t="str">
        <f t="shared" si="124"/>
        <v>Casos</v>
      </c>
      <c r="N451" s="38" t="str">
        <f t="shared" si="125"/>
        <v>Ministerio de Ciencias, Tecnología, Conocimiento e Innovación</v>
      </c>
      <c r="O451" s="30" t="str">
        <f>+"Nuevos Casos Confirmados de COVID-19 por Comuna en la "&amp;Enfermedades_Mundiales[[#This Row],[territorio]]</f>
        <v>Nuevos Casos Confirmados de COVID-19 por Comuna en la Región de Maule</v>
      </c>
      <c r="P451" s="68"/>
      <c r="Q451" s="15" t="str">
        <f t="shared" si="126"/>
        <v>Gráfico Evolución</v>
      </c>
      <c r="R451" s="30"/>
      <c r="S451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https://analytics.zoho.com/open-view/2395394000008135457?ZOHO_CRITERIA=%22Localiza_CL_Poblacion%22.%22Codreg%22%3D7</v>
      </c>
      <c r="T451" s="17"/>
      <c r="U451" s="31" t="str">
        <f t="shared" si="127"/>
        <v>#1774B9</v>
      </c>
      <c r="V451" s="32" t="str">
        <f>+Enfermedades_Mundiales[[#This Row],[idcoleccion]]&amp;"-"&amp;Enfermedades_Mundiales[[#This Row],[id]]</f>
        <v>360-0441</v>
      </c>
      <c r="W451" s="21">
        <f>+VLOOKUP(Enfermedades_Mundiales[[#This Row],[Filtro URL]],Estructura!$X$4:$Y$366,2,0)</f>
        <v>36200007</v>
      </c>
      <c r="X451" s="21" t="str">
        <f>+VLOOKUP(Enfermedades_Mundiales[[#This Row],[tema]],Estructura!$A$4:$C$18,3,0)</f>
        <v>T-361</v>
      </c>
      <c r="Y451" s="32" t="str">
        <f>+VLOOKUP(Enfermedades_Mundiales[[#This Row],[contenido]],Estructura!$E$4:$G$18,3,0)</f>
        <v>C-361</v>
      </c>
      <c r="Z451" s="32" t="str">
        <f>+VLOOKUP(Enfermedades_Mundiales[[#This Row],[Filtro Integrado]],Estructura!$M$4:$O$367,3,0)</f>
        <v>FI-361</v>
      </c>
      <c r="AA451" s="32" t="str">
        <f>+VLOOKUP(Enfermedades_Mundiales[[#This Row],[Muestra]],Estructura!$Q$4:$S$194,3,0)</f>
        <v>M-361</v>
      </c>
    </row>
    <row r="452" spans="1:27" ht="30.6" x14ac:dyDescent="0.3">
      <c r="A452" s="41" t="s">
        <v>873</v>
      </c>
      <c r="B452" s="12">
        <f t="shared" si="120"/>
        <v>360</v>
      </c>
      <c r="C452" s="13" t="str">
        <f t="shared" si="121"/>
        <v>Enfermedades Mundiales</v>
      </c>
      <c r="D452" s="13" t="str">
        <f t="shared" si="122"/>
        <v>Salud</v>
      </c>
      <c r="E452" s="29">
        <v>8</v>
      </c>
      <c r="F452" s="13" t="str">
        <f t="shared" si="128"/>
        <v>Casos Confirmados</v>
      </c>
      <c r="G452" s="27" t="s">
        <v>408</v>
      </c>
      <c r="H452" s="34" t="s">
        <v>15</v>
      </c>
      <c r="I452" s="33" t="s">
        <v>374</v>
      </c>
      <c r="J452" s="12" t="str">
        <f t="shared" si="130"/>
        <v>Comuna</v>
      </c>
      <c r="K452" s="12" t="str">
        <f t="shared" si="129"/>
        <v>Casos Confirmados</v>
      </c>
      <c r="L452" s="12" t="str">
        <f t="shared" si="123"/>
        <v>Periodo 2020-2021</v>
      </c>
      <c r="M452" s="12" t="str">
        <f t="shared" si="124"/>
        <v>Casos</v>
      </c>
      <c r="N452" s="38" t="str">
        <f t="shared" si="125"/>
        <v>Ministerio de Ciencias, Tecnología, Conocimiento e Innovación</v>
      </c>
      <c r="O452" s="30" t="str">
        <f>+"Nuevos Casos Confirmados de COVID-19 por Comuna en la "&amp;Enfermedades_Mundiales[[#This Row],[territorio]]</f>
        <v>Nuevos Casos Confirmados de COVID-19 por Comuna en la Región del Biobío</v>
      </c>
      <c r="P452" s="68"/>
      <c r="Q452" s="15" t="str">
        <f t="shared" si="126"/>
        <v>Gráfico Evolución</v>
      </c>
      <c r="R452" s="30"/>
      <c r="S452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https://analytics.zoho.com/open-view/2395394000008135457?ZOHO_CRITERIA=%22Localiza_CL_Poblacion%22.%22Codreg%22%3D8</v>
      </c>
      <c r="T452" s="17"/>
      <c r="U452" s="31" t="str">
        <f t="shared" si="127"/>
        <v>#1774B9</v>
      </c>
      <c r="V452" s="32" t="str">
        <f>+Enfermedades_Mundiales[[#This Row],[idcoleccion]]&amp;"-"&amp;Enfermedades_Mundiales[[#This Row],[id]]</f>
        <v>360-0442</v>
      </c>
      <c r="W452" s="21">
        <f>+VLOOKUP(Enfermedades_Mundiales[[#This Row],[Filtro URL]],Estructura!$X$4:$Y$366,2,0)</f>
        <v>36200008</v>
      </c>
      <c r="X452" s="21" t="str">
        <f>+VLOOKUP(Enfermedades_Mundiales[[#This Row],[tema]],Estructura!$A$4:$C$18,3,0)</f>
        <v>T-361</v>
      </c>
      <c r="Y452" s="32" t="str">
        <f>+VLOOKUP(Enfermedades_Mundiales[[#This Row],[contenido]],Estructura!$E$4:$G$18,3,0)</f>
        <v>C-361</v>
      </c>
      <c r="Z452" s="32" t="str">
        <f>+VLOOKUP(Enfermedades_Mundiales[[#This Row],[Filtro Integrado]],Estructura!$M$4:$O$367,3,0)</f>
        <v>FI-361</v>
      </c>
      <c r="AA452" s="32" t="str">
        <f>+VLOOKUP(Enfermedades_Mundiales[[#This Row],[Muestra]],Estructura!$Q$4:$S$194,3,0)</f>
        <v>M-361</v>
      </c>
    </row>
    <row r="453" spans="1:27" ht="30.6" x14ac:dyDescent="0.3">
      <c r="A453" s="41" t="s">
        <v>874</v>
      </c>
      <c r="B453" s="12">
        <f t="shared" si="120"/>
        <v>360</v>
      </c>
      <c r="C453" s="13" t="str">
        <f t="shared" si="121"/>
        <v>Enfermedades Mundiales</v>
      </c>
      <c r="D453" s="13" t="str">
        <f t="shared" si="122"/>
        <v>Salud</v>
      </c>
      <c r="E453" s="29">
        <v>9</v>
      </c>
      <c r="F453" s="13" t="str">
        <f t="shared" si="128"/>
        <v>Casos Confirmados</v>
      </c>
      <c r="G453" s="27" t="s">
        <v>408</v>
      </c>
      <c r="H453" s="34" t="s">
        <v>15</v>
      </c>
      <c r="I453" s="33" t="s">
        <v>375</v>
      </c>
      <c r="J453" s="12" t="str">
        <f t="shared" si="130"/>
        <v>Comuna</v>
      </c>
      <c r="K453" s="12" t="str">
        <f t="shared" si="129"/>
        <v>Casos Confirmados</v>
      </c>
      <c r="L453" s="12" t="str">
        <f t="shared" si="123"/>
        <v>Periodo 2020-2021</v>
      </c>
      <c r="M453" s="12" t="str">
        <f t="shared" si="124"/>
        <v>Casos</v>
      </c>
      <c r="N453" s="38" t="str">
        <f t="shared" si="125"/>
        <v>Ministerio de Ciencias, Tecnología, Conocimiento e Innovación</v>
      </c>
      <c r="O453" s="30" t="str">
        <f>+"Nuevos Casos Confirmados de COVID-19 por Comuna en la "&amp;Enfermedades_Mundiales[[#This Row],[territorio]]</f>
        <v>Nuevos Casos Confirmados de COVID-19 por Comuna en la Región de La Araucanía</v>
      </c>
      <c r="P453" s="68"/>
      <c r="Q453" s="15" t="str">
        <f t="shared" si="126"/>
        <v>Gráfico Evolución</v>
      </c>
      <c r="R453" s="30"/>
      <c r="S453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https://analytics.zoho.com/open-view/2395394000008135457?ZOHO_CRITERIA=%22Localiza_CL_Poblacion%22.%22Codreg%22%3D9</v>
      </c>
      <c r="T453" s="17"/>
      <c r="U453" s="31" t="str">
        <f t="shared" si="127"/>
        <v>#1774B9</v>
      </c>
      <c r="V453" s="32" t="str">
        <f>+Enfermedades_Mundiales[[#This Row],[idcoleccion]]&amp;"-"&amp;Enfermedades_Mundiales[[#This Row],[id]]</f>
        <v>360-0443</v>
      </c>
      <c r="W453" s="21">
        <f>+VLOOKUP(Enfermedades_Mundiales[[#This Row],[Filtro URL]],Estructura!$X$4:$Y$366,2,0)</f>
        <v>36200009</v>
      </c>
      <c r="X453" s="21" t="str">
        <f>+VLOOKUP(Enfermedades_Mundiales[[#This Row],[tema]],Estructura!$A$4:$C$18,3,0)</f>
        <v>T-361</v>
      </c>
      <c r="Y453" s="32" t="str">
        <f>+VLOOKUP(Enfermedades_Mundiales[[#This Row],[contenido]],Estructura!$E$4:$G$18,3,0)</f>
        <v>C-361</v>
      </c>
      <c r="Z453" s="32" t="str">
        <f>+VLOOKUP(Enfermedades_Mundiales[[#This Row],[Filtro Integrado]],Estructura!$M$4:$O$367,3,0)</f>
        <v>FI-361</v>
      </c>
      <c r="AA453" s="32" t="str">
        <f>+VLOOKUP(Enfermedades_Mundiales[[#This Row],[Muestra]],Estructura!$Q$4:$S$194,3,0)</f>
        <v>M-361</v>
      </c>
    </row>
    <row r="454" spans="1:27" ht="30.6" x14ac:dyDescent="0.3">
      <c r="A454" s="41" t="s">
        <v>875</v>
      </c>
      <c r="B454" s="12">
        <f t="shared" si="120"/>
        <v>360</v>
      </c>
      <c r="C454" s="13" t="str">
        <f t="shared" si="121"/>
        <v>Enfermedades Mundiales</v>
      </c>
      <c r="D454" s="13" t="str">
        <f t="shared" si="122"/>
        <v>Salud</v>
      </c>
      <c r="E454" s="29">
        <v>10</v>
      </c>
      <c r="F454" s="13" t="str">
        <f t="shared" si="128"/>
        <v>Casos Confirmados</v>
      </c>
      <c r="G454" s="27" t="s">
        <v>408</v>
      </c>
      <c r="H454" s="34" t="s">
        <v>15</v>
      </c>
      <c r="I454" s="33" t="s">
        <v>376</v>
      </c>
      <c r="J454" s="12" t="str">
        <f t="shared" si="130"/>
        <v>Comuna</v>
      </c>
      <c r="K454" s="12" t="str">
        <f t="shared" si="129"/>
        <v>Casos Confirmados</v>
      </c>
      <c r="L454" s="12" t="str">
        <f t="shared" si="123"/>
        <v>Periodo 2020-2021</v>
      </c>
      <c r="M454" s="12" t="str">
        <f t="shared" si="124"/>
        <v>Casos</v>
      </c>
      <c r="N454" s="38" t="str">
        <f t="shared" si="125"/>
        <v>Ministerio de Ciencias, Tecnología, Conocimiento e Innovación</v>
      </c>
      <c r="O454" s="30" t="str">
        <f>+"Nuevos Casos Confirmados de COVID-19 por Comuna en la "&amp;Enfermedades_Mundiales[[#This Row],[territorio]]</f>
        <v>Nuevos Casos Confirmados de COVID-19 por Comuna en la Región de Los Lagos</v>
      </c>
      <c r="P454" s="68"/>
      <c r="Q454" s="15" t="str">
        <f t="shared" si="126"/>
        <v>Gráfico Evolución</v>
      </c>
      <c r="R454" s="30"/>
      <c r="S454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https://analytics.zoho.com/open-view/2395394000008135457?ZOHO_CRITERIA=%22Localiza_CL_Poblacion%22.%22Codreg%22%3D10</v>
      </c>
      <c r="T454" s="17"/>
      <c r="U454" s="31" t="str">
        <f t="shared" si="127"/>
        <v>#1774B9</v>
      </c>
      <c r="V454" s="32" t="str">
        <f>+Enfermedades_Mundiales[[#This Row],[idcoleccion]]&amp;"-"&amp;Enfermedades_Mundiales[[#This Row],[id]]</f>
        <v>360-0444</v>
      </c>
      <c r="W454" s="21">
        <f>+VLOOKUP(Enfermedades_Mundiales[[#This Row],[Filtro URL]],Estructura!$X$4:$Y$366,2,0)</f>
        <v>36200010</v>
      </c>
      <c r="X454" s="21" t="str">
        <f>+VLOOKUP(Enfermedades_Mundiales[[#This Row],[tema]],Estructura!$A$4:$C$18,3,0)</f>
        <v>T-361</v>
      </c>
      <c r="Y454" s="32" t="str">
        <f>+VLOOKUP(Enfermedades_Mundiales[[#This Row],[contenido]],Estructura!$E$4:$G$18,3,0)</f>
        <v>C-361</v>
      </c>
      <c r="Z454" s="32" t="str">
        <f>+VLOOKUP(Enfermedades_Mundiales[[#This Row],[Filtro Integrado]],Estructura!$M$4:$O$367,3,0)</f>
        <v>FI-361</v>
      </c>
      <c r="AA454" s="32" t="str">
        <f>+VLOOKUP(Enfermedades_Mundiales[[#This Row],[Muestra]],Estructura!$Q$4:$S$194,3,0)</f>
        <v>M-361</v>
      </c>
    </row>
    <row r="455" spans="1:27" ht="30.6" x14ac:dyDescent="0.3">
      <c r="A455" s="41" t="s">
        <v>876</v>
      </c>
      <c r="B455" s="12">
        <f t="shared" si="120"/>
        <v>360</v>
      </c>
      <c r="C455" s="13" t="str">
        <f t="shared" si="121"/>
        <v>Enfermedades Mundiales</v>
      </c>
      <c r="D455" s="13" t="str">
        <f t="shared" si="122"/>
        <v>Salud</v>
      </c>
      <c r="E455" s="29">
        <v>11</v>
      </c>
      <c r="F455" s="13" t="str">
        <f t="shared" si="128"/>
        <v>Casos Confirmados</v>
      </c>
      <c r="G455" s="27" t="s">
        <v>408</v>
      </c>
      <c r="H455" s="34" t="s">
        <v>15</v>
      </c>
      <c r="I455" s="33" t="s">
        <v>377</v>
      </c>
      <c r="J455" s="12" t="str">
        <f t="shared" si="130"/>
        <v>Comuna</v>
      </c>
      <c r="K455" s="12" t="str">
        <f t="shared" si="129"/>
        <v>Casos Confirmados</v>
      </c>
      <c r="L455" s="12" t="str">
        <f t="shared" si="123"/>
        <v>Periodo 2020-2021</v>
      </c>
      <c r="M455" s="12" t="str">
        <f t="shared" si="124"/>
        <v>Casos</v>
      </c>
      <c r="N455" s="38" t="str">
        <f t="shared" si="125"/>
        <v>Ministerio de Ciencias, Tecnología, Conocimiento e Innovación</v>
      </c>
      <c r="O455" s="30" t="str">
        <f>+"Nuevos Casos Confirmados de COVID-19 por Comuna en la "&amp;Enfermedades_Mundiales[[#This Row],[territorio]]</f>
        <v>Nuevos Casos Confirmados de COVID-19 por Comuna en la Región de Aysén</v>
      </c>
      <c r="P455" s="68"/>
      <c r="Q455" s="15" t="str">
        <f t="shared" si="126"/>
        <v>Gráfico Evolución</v>
      </c>
      <c r="R455" s="30"/>
      <c r="S455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https://analytics.zoho.com/open-view/2395394000008135457?ZOHO_CRITERIA=%22Localiza_CL_Poblacion%22.%22Codreg%22%3D11</v>
      </c>
      <c r="T455" s="17"/>
      <c r="U455" s="31" t="str">
        <f t="shared" si="127"/>
        <v>#1774B9</v>
      </c>
      <c r="V455" s="32" t="str">
        <f>+Enfermedades_Mundiales[[#This Row],[idcoleccion]]&amp;"-"&amp;Enfermedades_Mundiales[[#This Row],[id]]</f>
        <v>360-0445</v>
      </c>
      <c r="W455" s="21">
        <f>+VLOOKUP(Enfermedades_Mundiales[[#This Row],[Filtro URL]],Estructura!$X$4:$Y$366,2,0)</f>
        <v>36200011</v>
      </c>
      <c r="X455" s="21" t="str">
        <f>+VLOOKUP(Enfermedades_Mundiales[[#This Row],[tema]],Estructura!$A$4:$C$18,3,0)</f>
        <v>T-361</v>
      </c>
      <c r="Y455" s="32" t="str">
        <f>+VLOOKUP(Enfermedades_Mundiales[[#This Row],[contenido]],Estructura!$E$4:$G$18,3,0)</f>
        <v>C-361</v>
      </c>
      <c r="Z455" s="32" t="str">
        <f>+VLOOKUP(Enfermedades_Mundiales[[#This Row],[Filtro Integrado]],Estructura!$M$4:$O$367,3,0)</f>
        <v>FI-361</v>
      </c>
      <c r="AA455" s="32" t="str">
        <f>+VLOOKUP(Enfermedades_Mundiales[[#This Row],[Muestra]],Estructura!$Q$4:$S$194,3,0)</f>
        <v>M-361</v>
      </c>
    </row>
    <row r="456" spans="1:27" ht="30.6" x14ac:dyDescent="0.3">
      <c r="A456" s="41" t="s">
        <v>877</v>
      </c>
      <c r="B456" s="12">
        <f t="shared" si="120"/>
        <v>360</v>
      </c>
      <c r="C456" s="13" t="str">
        <f t="shared" si="121"/>
        <v>Enfermedades Mundiales</v>
      </c>
      <c r="D456" s="13" t="str">
        <f t="shared" si="122"/>
        <v>Salud</v>
      </c>
      <c r="E456" s="29">
        <v>12</v>
      </c>
      <c r="F456" s="13" t="str">
        <f t="shared" si="128"/>
        <v>Casos Confirmados</v>
      </c>
      <c r="G456" s="27" t="s">
        <v>408</v>
      </c>
      <c r="H456" s="34" t="s">
        <v>15</v>
      </c>
      <c r="I456" s="33" t="s">
        <v>378</v>
      </c>
      <c r="J456" s="12" t="str">
        <f t="shared" si="130"/>
        <v>Comuna</v>
      </c>
      <c r="K456" s="12" t="str">
        <f t="shared" si="129"/>
        <v>Casos Confirmados</v>
      </c>
      <c r="L456" s="12" t="str">
        <f t="shared" si="123"/>
        <v>Periodo 2020-2021</v>
      </c>
      <c r="M456" s="12" t="str">
        <f t="shared" si="124"/>
        <v>Casos</v>
      </c>
      <c r="N456" s="38" t="str">
        <f t="shared" si="125"/>
        <v>Ministerio de Ciencias, Tecnología, Conocimiento e Innovación</v>
      </c>
      <c r="O456" s="30" t="str">
        <f>+"Nuevos Casos Confirmados de COVID-19 por Comuna en la "&amp;Enfermedades_Mundiales[[#This Row],[territorio]]</f>
        <v>Nuevos Casos Confirmados de COVID-19 por Comuna en la Región de Magallanes</v>
      </c>
      <c r="P456" s="68"/>
      <c r="Q456" s="15" t="str">
        <f t="shared" si="126"/>
        <v>Gráfico Evolución</v>
      </c>
      <c r="R456" s="30"/>
      <c r="S456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https://analytics.zoho.com/open-view/2395394000008135457?ZOHO_CRITERIA=%22Localiza_CL_Poblacion%22.%22Codreg%22%3D12</v>
      </c>
      <c r="T456" s="17"/>
      <c r="U456" s="31" t="str">
        <f t="shared" si="127"/>
        <v>#1774B9</v>
      </c>
      <c r="V456" s="32" t="str">
        <f>+Enfermedades_Mundiales[[#This Row],[idcoleccion]]&amp;"-"&amp;Enfermedades_Mundiales[[#This Row],[id]]</f>
        <v>360-0446</v>
      </c>
      <c r="W456" s="21">
        <f>+VLOOKUP(Enfermedades_Mundiales[[#This Row],[Filtro URL]],Estructura!$X$4:$Y$366,2,0)</f>
        <v>36200012</v>
      </c>
      <c r="X456" s="21" t="str">
        <f>+VLOOKUP(Enfermedades_Mundiales[[#This Row],[tema]],Estructura!$A$4:$C$18,3,0)</f>
        <v>T-361</v>
      </c>
      <c r="Y456" s="32" t="str">
        <f>+VLOOKUP(Enfermedades_Mundiales[[#This Row],[contenido]],Estructura!$E$4:$G$18,3,0)</f>
        <v>C-361</v>
      </c>
      <c r="Z456" s="32" t="str">
        <f>+VLOOKUP(Enfermedades_Mundiales[[#This Row],[Filtro Integrado]],Estructura!$M$4:$O$367,3,0)</f>
        <v>FI-361</v>
      </c>
      <c r="AA456" s="32" t="str">
        <f>+VLOOKUP(Enfermedades_Mundiales[[#This Row],[Muestra]],Estructura!$Q$4:$S$194,3,0)</f>
        <v>M-361</v>
      </c>
    </row>
    <row r="457" spans="1:27" ht="30.6" x14ac:dyDescent="0.3">
      <c r="A457" s="41" t="s">
        <v>878</v>
      </c>
      <c r="B457" s="12">
        <f t="shared" si="120"/>
        <v>360</v>
      </c>
      <c r="C457" s="13" t="str">
        <f t="shared" si="121"/>
        <v>Enfermedades Mundiales</v>
      </c>
      <c r="D457" s="13" t="str">
        <f t="shared" si="122"/>
        <v>Salud</v>
      </c>
      <c r="E457" s="29">
        <v>13</v>
      </c>
      <c r="F457" s="13" t="str">
        <f t="shared" si="128"/>
        <v>Casos Confirmados</v>
      </c>
      <c r="G457" s="27" t="s">
        <v>408</v>
      </c>
      <c r="H457" s="34" t="s">
        <v>15</v>
      </c>
      <c r="I457" s="33" t="s">
        <v>379</v>
      </c>
      <c r="J457" s="12" t="str">
        <f t="shared" si="130"/>
        <v>Comuna</v>
      </c>
      <c r="K457" s="12" t="str">
        <f t="shared" si="129"/>
        <v>Casos Confirmados</v>
      </c>
      <c r="L457" s="12" t="str">
        <f t="shared" si="123"/>
        <v>Periodo 2020-2021</v>
      </c>
      <c r="M457" s="12" t="str">
        <f t="shared" si="124"/>
        <v>Casos</v>
      </c>
      <c r="N457" s="38" t="str">
        <f t="shared" si="125"/>
        <v>Ministerio de Ciencias, Tecnología, Conocimiento e Innovación</v>
      </c>
      <c r="O457" s="30" t="str">
        <f>+"Nuevos Casos Confirmados de COVID-19 por Comuna en la "&amp;Enfermedades_Mundiales[[#This Row],[territorio]]</f>
        <v>Nuevos Casos Confirmados de COVID-19 por Comuna en la Región Metropolitana</v>
      </c>
      <c r="P457" s="68"/>
      <c r="Q457" s="15" t="str">
        <f t="shared" si="126"/>
        <v>Gráfico Evolución</v>
      </c>
      <c r="R457" s="30"/>
      <c r="S457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https://analytics.zoho.com/open-view/2395394000008135457?ZOHO_CRITERIA=%22Localiza_CL_Poblacion%22.%22Codreg%22%3D13</v>
      </c>
      <c r="T457" s="17"/>
      <c r="U457" s="31" t="str">
        <f t="shared" si="127"/>
        <v>#1774B9</v>
      </c>
      <c r="V457" s="32" t="str">
        <f>+Enfermedades_Mundiales[[#This Row],[idcoleccion]]&amp;"-"&amp;Enfermedades_Mundiales[[#This Row],[id]]</f>
        <v>360-0447</v>
      </c>
      <c r="W457" s="21">
        <f>+VLOOKUP(Enfermedades_Mundiales[[#This Row],[Filtro URL]],Estructura!$X$4:$Y$366,2,0)</f>
        <v>36200013</v>
      </c>
      <c r="X457" s="21" t="str">
        <f>+VLOOKUP(Enfermedades_Mundiales[[#This Row],[tema]],Estructura!$A$4:$C$18,3,0)</f>
        <v>T-361</v>
      </c>
      <c r="Y457" s="32" t="str">
        <f>+VLOOKUP(Enfermedades_Mundiales[[#This Row],[contenido]],Estructura!$E$4:$G$18,3,0)</f>
        <v>C-361</v>
      </c>
      <c r="Z457" s="32" t="str">
        <f>+VLOOKUP(Enfermedades_Mundiales[[#This Row],[Filtro Integrado]],Estructura!$M$4:$O$367,3,0)</f>
        <v>FI-361</v>
      </c>
      <c r="AA457" s="32" t="str">
        <f>+VLOOKUP(Enfermedades_Mundiales[[#This Row],[Muestra]],Estructura!$Q$4:$S$194,3,0)</f>
        <v>M-361</v>
      </c>
    </row>
    <row r="458" spans="1:27" ht="30.6" x14ac:dyDescent="0.3">
      <c r="A458" s="41" t="s">
        <v>879</v>
      </c>
      <c r="B458" s="12">
        <f t="shared" si="120"/>
        <v>360</v>
      </c>
      <c r="C458" s="13" t="str">
        <f t="shared" si="121"/>
        <v>Enfermedades Mundiales</v>
      </c>
      <c r="D458" s="13" t="str">
        <f t="shared" si="122"/>
        <v>Salud</v>
      </c>
      <c r="E458" s="29">
        <v>14</v>
      </c>
      <c r="F458" s="13" t="str">
        <f t="shared" si="128"/>
        <v>Casos Confirmados</v>
      </c>
      <c r="G458" s="27" t="s">
        <v>408</v>
      </c>
      <c r="H458" s="34" t="s">
        <v>15</v>
      </c>
      <c r="I458" s="33" t="s">
        <v>380</v>
      </c>
      <c r="J458" s="12" t="str">
        <f t="shared" si="130"/>
        <v>Comuna</v>
      </c>
      <c r="K458" s="12" t="str">
        <f t="shared" si="129"/>
        <v>Casos Confirmados</v>
      </c>
      <c r="L458" s="12" t="str">
        <f t="shared" si="123"/>
        <v>Periodo 2020-2021</v>
      </c>
      <c r="M458" s="12" t="str">
        <f t="shared" si="124"/>
        <v>Casos</v>
      </c>
      <c r="N458" s="38" t="str">
        <f t="shared" si="125"/>
        <v>Ministerio de Ciencias, Tecnología, Conocimiento e Innovación</v>
      </c>
      <c r="O458" s="30" t="str">
        <f>+"Nuevos Casos Confirmados de COVID-19 por Comuna en la "&amp;Enfermedades_Mundiales[[#This Row],[territorio]]</f>
        <v>Nuevos Casos Confirmados de COVID-19 por Comuna en la Región de Los Ríos</v>
      </c>
      <c r="P458" s="68"/>
      <c r="Q458" s="15" t="str">
        <f t="shared" si="126"/>
        <v>Gráfico Evolución</v>
      </c>
      <c r="R458" s="30"/>
      <c r="S458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https://analytics.zoho.com/open-view/2395394000008135457?ZOHO_CRITERIA=%22Localiza_CL_Poblacion%22.%22Codreg%22%3D14</v>
      </c>
      <c r="T458" s="17"/>
      <c r="U458" s="31" t="str">
        <f t="shared" si="127"/>
        <v>#1774B9</v>
      </c>
      <c r="V458" s="32" t="str">
        <f>+Enfermedades_Mundiales[[#This Row],[idcoleccion]]&amp;"-"&amp;Enfermedades_Mundiales[[#This Row],[id]]</f>
        <v>360-0448</v>
      </c>
      <c r="W458" s="21">
        <f>+VLOOKUP(Enfermedades_Mundiales[[#This Row],[Filtro URL]],Estructura!$X$4:$Y$366,2,0)</f>
        <v>36200014</v>
      </c>
      <c r="X458" s="21" t="str">
        <f>+VLOOKUP(Enfermedades_Mundiales[[#This Row],[tema]],Estructura!$A$4:$C$18,3,0)</f>
        <v>T-361</v>
      </c>
      <c r="Y458" s="32" t="str">
        <f>+VLOOKUP(Enfermedades_Mundiales[[#This Row],[contenido]],Estructura!$E$4:$G$18,3,0)</f>
        <v>C-361</v>
      </c>
      <c r="Z458" s="32" t="str">
        <f>+VLOOKUP(Enfermedades_Mundiales[[#This Row],[Filtro Integrado]],Estructura!$M$4:$O$367,3,0)</f>
        <v>FI-361</v>
      </c>
      <c r="AA458" s="32" t="str">
        <f>+VLOOKUP(Enfermedades_Mundiales[[#This Row],[Muestra]],Estructura!$Q$4:$S$194,3,0)</f>
        <v>M-361</v>
      </c>
    </row>
    <row r="459" spans="1:27" ht="30.6" x14ac:dyDescent="0.3">
      <c r="A459" s="41" t="s">
        <v>880</v>
      </c>
      <c r="B459" s="12">
        <f t="shared" si="120"/>
        <v>360</v>
      </c>
      <c r="C459" s="13" t="str">
        <f t="shared" si="121"/>
        <v>Enfermedades Mundiales</v>
      </c>
      <c r="D459" s="13" t="str">
        <f t="shared" si="122"/>
        <v>Salud</v>
      </c>
      <c r="E459" s="29">
        <v>15</v>
      </c>
      <c r="F459" s="13" t="str">
        <f t="shared" si="128"/>
        <v>Casos Confirmados</v>
      </c>
      <c r="G459" s="27" t="s">
        <v>408</v>
      </c>
      <c r="H459" s="34" t="s">
        <v>15</v>
      </c>
      <c r="I459" s="33" t="s">
        <v>381</v>
      </c>
      <c r="J459" s="12" t="str">
        <f t="shared" si="130"/>
        <v>Comuna</v>
      </c>
      <c r="K459" s="12" t="str">
        <f t="shared" si="129"/>
        <v>Casos Confirmados</v>
      </c>
      <c r="L459" s="12" t="str">
        <f t="shared" si="123"/>
        <v>Periodo 2020-2021</v>
      </c>
      <c r="M459" s="12" t="str">
        <f t="shared" si="124"/>
        <v>Casos</v>
      </c>
      <c r="N459" s="38" t="str">
        <f t="shared" si="125"/>
        <v>Ministerio de Ciencias, Tecnología, Conocimiento e Innovación</v>
      </c>
      <c r="O459" s="30" t="str">
        <f>+"Nuevos Casos Confirmados de COVID-19 por Comuna en la "&amp;Enfermedades_Mundiales[[#This Row],[territorio]]</f>
        <v>Nuevos Casos Confirmados de COVID-19 por Comuna en la Región de Arica y Parinacota</v>
      </c>
      <c r="P459" s="68"/>
      <c r="Q459" s="15" t="str">
        <f t="shared" si="126"/>
        <v>Gráfico Evolución</v>
      </c>
      <c r="R459" s="30"/>
      <c r="S459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https://analytics.zoho.com/open-view/2395394000008135457?ZOHO_CRITERIA=%22Localiza_CL_Poblacion%22.%22Codreg%22%3D15</v>
      </c>
      <c r="T459" s="17"/>
      <c r="U459" s="31" t="str">
        <f t="shared" si="127"/>
        <v>#1774B9</v>
      </c>
      <c r="V459" s="32" t="str">
        <f>+Enfermedades_Mundiales[[#This Row],[idcoleccion]]&amp;"-"&amp;Enfermedades_Mundiales[[#This Row],[id]]</f>
        <v>360-0449</v>
      </c>
      <c r="W459" s="21">
        <f>+VLOOKUP(Enfermedades_Mundiales[[#This Row],[Filtro URL]],Estructura!$X$4:$Y$366,2,0)</f>
        <v>36200015</v>
      </c>
      <c r="X459" s="21" t="str">
        <f>+VLOOKUP(Enfermedades_Mundiales[[#This Row],[tema]],Estructura!$A$4:$C$18,3,0)</f>
        <v>T-361</v>
      </c>
      <c r="Y459" s="32" t="str">
        <f>+VLOOKUP(Enfermedades_Mundiales[[#This Row],[contenido]],Estructura!$E$4:$G$18,3,0)</f>
        <v>C-361</v>
      </c>
      <c r="Z459" s="32" t="str">
        <f>+VLOOKUP(Enfermedades_Mundiales[[#This Row],[Filtro Integrado]],Estructura!$M$4:$O$367,3,0)</f>
        <v>FI-361</v>
      </c>
      <c r="AA459" s="32" t="str">
        <f>+VLOOKUP(Enfermedades_Mundiales[[#This Row],[Muestra]],Estructura!$Q$4:$S$194,3,0)</f>
        <v>M-361</v>
      </c>
    </row>
    <row r="460" spans="1:27" ht="30.6" x14ac:dyDescent="0.3">
      <c r="A460" s="41" t="s">
        <v>881</v>
      </c>
      <c r="B460" s="43">
        <f t="shared" si="120"/>
        <v>360</v>
      </c>
      <c r="C460" s="44" t="str">
        <f t="shared" si="121"/>
        <v>Enfermedades Mundiales</v>
      </c>
      <c r="D460" s="44" t="str">
        <f t="shared" si="122"/>
        <v>Salud</v>
      </c>
      <c r="E460" s="45">
        <v>16</v>
      </c>
      <c r="F460" s="13" t="str">
        <f t="shared" si="128"/>
        <v>Casos Confirmados</v>
      </c>
      <c r="G460" s="46" t="s">
        <v>408</v>
      </c>
      <c r="H460" s="34" t="s">
        <v>15</v>
      </c>
      <c r="I460" s="48" t="s">
        <v>382</v>
      </c>
      <c r="J460" s="12" t="str">
        <f t="shared" si="130"/>
        <v>Comuna</v>
      </c>
      <c r="K460" s="12" t="str">
        <f t="shared" si="129"/>
        <v>Casos Confirmados</v>
      </c>
      <c r="L460" s="43" t="str">
        <f t="shared" si="123"/>
        <v>Periodo 2020-2021</v>
      </c>
      <c r="M460" s="43" t="str">
        <f t="shared" si="124"/>
        <v>Casos</v>
      </c>
      <c r="N460" s="49" t="str">
        <f t="shared" si="125"/>
        <v>Ministerio de Ciencias, Tecnología, Conocimiento e Innovación</v>
      </c>
      <c r="O460" s="30" t="str">
        <f>+"Nuevos Casos Confirmados de COVID-19 por Comuna en la "&amp;Enfermedades_Mundiales[[#This Row],[territorio]]</f>
        <v>Nuevos Casos Confirmados de COVID-19 por Comuna en la Región de Ñuble</v>
      </c>
      <c r="P460" s="69"/>
      <c r="Q460" s="51" t="str">
        <f t="shared" si="126"/>
        <v>Gráfico Evolución</v>
      </c>
      <c r="R460" s="50"/>
      <c r="S460" s="16" t="str">
        <f>"https://analytics.zoho.com/open-view/2395394000008135457?ZOHO_CRITERIA=%22Localiza_CL_Poblacion%22.%22Codreg%22%3D"&amp;Enfermedades_Mundiales[[#This Row],[Filtro URL]]</f>
        <v>https://analytics.zoho.com/open-view/2395394000008135457?ZOHO_CRITERIA=%22Localiza_CL_Poblacion%22.%22Codreg%22%3D16</v>
      </c>
      <c r="T460" s="53"/>
      <c r="U460" s="54" t="str">
        <f t="shared" si="127"/>
        <v>#1774B9</v>
      </c>
      <c r="V460" s="55" t="str">
        <f>+Enfermedades_Mundiales[[#This Row],[idcoleccion]]&amp;"-"&amp;Enfermedades_Mundiales[[#This Row],[id]]</f>
        <v>360-0450</v>
      </c>
      <c r="W460" s="21">
        <f>+VLOOKUP(Enfermedades_Mundiales[[#This Row],[Filtro URL]],Estructura!$X$4:$Y$366,2,0)</f>
        <v>36200016</v>
      </c>
      <c r="X460" s="21" t="str">
        <f>+VLOOKUP(Enfermedades_Mundiales[[#This Row],[tema]],Estructura!$A$4:$C$18,3,0)</f>
        <v>T-361</v>
      </c>
      <c r="Y460" s="55" t="str">
        <f>+VLOOKUP(Enfermedades_Mundiales[[#This Row],[contenido]],Estructura!$E$4:$G$18,3,0)</f>
        <v>C-361</v>
      </c>
      <c r="Z460" s="55" t="str">
        <f>+VLOOKUP(Enfermedades_Mundiales[[#This Row],[Filtro Integrado]],Estructura!$M$4:$O$367,3,0)</f>
        <v>FI-361</v>
      </c>
      <c r="AA460" s="55" t="str">
        <f>+VLOOKUP(Enfermedades_Mundiales[[#This Row],[Muestra]],Estructura!$Q$4:$S$194,3,0)</f>
        <v>M-361</v>
      </c>
    </row>
    <row r="461" spans="1:27" ht="30.6" x14ac:dyDescent="0.3">
      <c r="A461" s="62" t="s">
        <v>882</v>
      </c>
      <c r="B461" s="12">
        <f t="shared" si="120"/>
        <v>360</v>
      </c>
      <c r="C461" s="13" t="str">
        <f t="shared" si="121"/>
        <v>Enfermedades Mundiales</v>
      </c>
      <c r="D461" s="13" t="str">
        <f t="shared" si="122"/>
        <v>Salud</v>
      </c>
      <c r="E461" s="63">
        <v>1101</v>
      </c>
      <c r="F461" s="13" t="str">
        <f t="shared" si="128"/>
        <v>Casos Confirmados</v>
      </c>
      <c r="G461" s="27" t="s">
        <v>408</v>
      </c>
      <c r="H461" s="60" t="s">
        <v>17</v>
      </c>
      <c r="I461" s="58" t="s">
        <v>29</v>
      </c>
      <c r="J461" s="12" t="s">
        <v>407</v>
      </c>
      <c r="K461" s="12" t="str">
        <f t="shared" si="129"/>
        <v>Casos Confirmados</v>
      </c>
      <c r="L461" s="12" t="str">
        <f t="shared" si="123"/>
        <v>Periodo 2020-2021</v>
      </c>
      <c r="M461" s="12" t="str">
        <f t="shared" si="124"/>
        <v>Casos</v>
      </c>
      <c r="N461" s="38" t="str">
        <f t="shared" si="125"/>
        <v>Ministerio de Ciencias, Tecnología, Conocimiento e Innovación</v>
      </c>
      <c r="O461" s="30" t="str">
        <f>+"Nuevos Casos Confirmados de COVID-19 en la comuna de "&amp;Enfermedades_Mundiales[[#This Row],[territorio]]</f>
        <v>Nuevos Casos Confirmados de COVID-19 en la comuna de Iquique</v>
      </c>
      <c r="P461" s="68"/>
      <c r="Q461" s="15" t="str">
        <f t="shared" si="126"/>
        <v>Gráfico Evolución</v>
      </c>
      <c r="R461" s="30"/>
      <c r="S4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https://analytics.zoho.com/open-view/2395394000008134446?ZOHO_CRITERIA=%22Localiza_CL_Poblacion%22.%22Codcom%22%3D1101</v>
      </c>
      <c r="T461" s="17"/>
      <c r="U461" s="31" t="str">
        <f t="shared" si="127"/>
        <v>#1774B9</v>
      </c>
      <c r="V461" s="32" t="str">
        <f>+Enfermedades_Mundiales[[#This Row],[idcoleccion]]&amp;"-"&amp;Enfermedades_Mundiales[[#This Row],[id]]</f>
        <v>360-0451</v>
      </c>
      <c r="W461" s="21">
        <f>+VLOOKUP(Enfermedades_Mundiales[[#This Row],[Filtro URL]],Estructura!$X$4:$Y$366,2,0)</f>
        <v>36301101</v>
      </c>
      <c r="X461" s="21" t="str">
        <f>+VLOOKUP(Enfermedades_Mundiales[[#This Row],[tema]],Estructura!$A$4:$C$18,3,0)</f>
        <v>T-361</v>
      </c>
      <c r="Y461" s="32" t="str">
        <f>+VLOOKUP(Enfermedades_Mundiales[[#This Row],[contenido]],Estructura!$E$4:$G$18,3,0)</f>
        <v>C-361</v>
      </c>
      <c r="Z461" s="32" t="str">
        <f>+VLOOKUP(Enfermedades_Mundiales[[#This Row],[Filtro Integrado]],Estructura!$M$4:$O$367,3,0)</f>
        <v>FI-363</v>
      </c>
      <c r="AA461" s="32" t="str">
        <f>+VLOOKUP(Enfermedades_Mundiales[[#This Row],[Muestra]],Estructura!$Q$4:$S$194,3,0)</f>
        <v>M-361</v>
      </c>
    </row>
    <row r="462" spans="1:27" ht="30.6" x14ac:dyDescent="0.3">
      <c r="A462" s="61" t="s">
        <v>883</v>
      </c>
      <c r="B462" s="43">
        <f t="shared" si="120"/>
        <v>360</v>
      </c>
      <c r="C462" s="44" t="str">
        <f t="shared" si="121"/>
        <v>Enfermedades Mundiales</v>
      </c>
      <c r="D462" s="44" t="str">
        <f t="shared" si="122"/>
        <v>Salud</v>
      </c>
      <c r="E462" s="64">
        <v>1107</v>
      </c>
      <c r="F462" s="44" t="str">
        <f t="shared" si="128"/>
        <v>Casos Confirmados</v>
      </c>
      <c r="G462" s="46" t="s">
        <v>408</v>
      </c>
      <c r="H462" s="60" t="s">
        <v>17</v>
      </c>
      <c r="I462" s="59" t="s">
        <v>30</v>
      </c>
      <c r="J462" s="43" t="s">
        <v>407</v>
      </c>
      <c r="K462" s="43" t="str">
        <f t="shared" si="129"/>
        <v>Casos Confirmados</v>
      </c>
      <c r="L462" s="43" t="str">
        <f t="shared" si="123"/>
        <v>Periodo 2020-2021</v>
      </c>
      <c r="M462" s="43" t="str">
        <f t="shared" si="124"/>
        <v>Casos</v>
      </c>
      <c r="N462" s="49" t="str">
        <f t="shared" si="125"/>
        <v>Ministerio de Ciencias, Tecnología, Conocimiento e Innovación</v>
      </c>
      <c r="O462" s="30" t="str">
        <f>+"Nuevos Casos Confirmados de COVID-19 en la comuna de "&amp;Enfermedades_Mundiales[[#This Row],[territorio]]</f>
        <v>Nuevos Casos Confirmados de COVID-19 en la comuna de Alto Hospicio</v>
      </c>
      <c r="P462" s="69"/>
      <c r="Q462" s="51" t="str">
        <f t="shared" si="126"/>
        <v>Gráfico Evolución</v>
      </c>
      <c r="R462" s="50"/>
      <c r="S4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https://analytics.zoho.com/open-view/2395394000008134446?ZOHO_CRITERIA=%22Localiza_CL_Poblacion%22.%22Codcom%22%3D1107</v>
      </c>
      <c r="T462" s="53"/>
      <c r="U462" s="54" t="str">
        <f t="shared" si="127"/>
        <v>#1774B9</v>
      </c>
      <c r="V462" s="55" t="str">
        <f>+Enfermedades_Mundiales[[#This Row],[idcoleccion]]&amp;"-"&amp;Enfermedades_Mundiales[[#This Row],[id]]</f>
        <v>360-0452</v>
      </c>
      <c r="W462" s="21">
        <f>+VLOOKUP(Enfermedades_Mundiales[[#This Row],[Filtro URL]],Estructura!$X$4:$Y$366,2,0)</f>
        <v>36301107</v>
      </c>
      <c r="X462" s="21" t="str">
        <f>+VLOOKUP(Enfermedades_Mundiales[[#This Row],[tema]],Estructura!$A$4:$C$18,3,0)</f>
        <v>T-361</v>
      </c>
      <c r="Y462" s="55" t="str">
        <f>+VLOOKUP(Enfermedades_Mundiales[[#This Row],[contenido]],Estructura!$E$4:$G$18,3,0)</f>
        <v>C-361</v>
      </c>
      <c r="Z462" s="55" t="str">
        <f>+VLOOKUP(Enfermedades_Mundiales[[#This Row],[Filtro Integrado]],Estructura!$M$4:$O$367,3,0)</f>
        <v>FI-363</v>
      </c>
      <c r="AA462" s="55" t="str">
        <f>+VLOOKUP(Enfermedades_Mundiales[[#This Row],[Muestra]],Estructura!$Q$4:$S$194,3,0)</f>
        <v>M-361</v>
      </c>
    </row>
    <row r="463" spans="1:27" ht="30.6" x14ac:dyDescent="0.3">
      <c r="A463" s="61" t="s">
        <v>884</v>
      </c>
      <c r="B463" s="43">
        <f t="shared" si="120"/>
        <v>360</v>
      </c>
      <c r="C463" s="44" t="str">
        <f t="shared" si="121"/>
        <v>Enfermedades Mundiales</v>
      </c>
      <c r="D463" s="44" t="str">
        <f t="shared" si="122"/>
        <v>Salud</v>
      </c>
      <c r="E463" s="64">
        <v>1401</v>
      </c>
      <c r="F463" s="44" t="str">
        <f t="shared" si="128"/>
        <v>Casos Confirmados</v>
      </c>
      <c r="G463" s="46" t="s">
        <v>408</v>
      </c>
      <c r="H463" s="60" t="s">
        <v>17</v>
      </c>
      <c r="I463" s="58" t="s">
        <v>31</v>
      </c>
      <c r="J463" s="43" t="s">
        <v>407</v>
      </c>
      <c r="K463" s="43" t="str">
        <f t="shared" si="129"/>
        <v>Casos Confirmados</v>
      </c>
      <c r="L463" s="43" t="str">
        <f t="shared" si="123"/>
        <v>Periodo 2020-2021</v>
      </c>
      <c r="M463" s="43" t="str">
        <f t="shared" si="124"/>
        <v>Casos</v>
      </c>
      <c r="N463" s="49" t="str">
        <f t="shared" si="125"/>
        <v>Ministerio de Ciencias, Tecnología, Conocimiento e Innovación</v>
      </c>
      <c r="O463" s="30" t="str">
        <f>+"Nuevos Casos Confirmados de COVID-19 en la comuna de "&amp;Enfermedades_Mundiales[[#This Row],[territorio]]</f>
        <v>Nuevos Casos Confirmados de COVID-19 en la comuna de Pozo Almonte</v>
      </c>
      <c r="P463" s="68"/>
      <c r="Q463" s="15" t="str">
        <f t="shared" si="126"/>
        <v>Gráfico Evolución</v>
      </c>
      <c r="R463" s="30"/>
      <c r="S4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https://analytics.zoho.com/open-view/2395394000008134446?ZOHO_CRITERIA=%22Localiza_CL_Poblacion%22.%22Codcom%22%3D1401</v>
      </c>
      <c r="T463" s="17"/>
      <c r="U463" s="31" t="str">
        <f t="shared" si="127"/>
        <v>#1774B9</v>
      </c>
      <c r="V463" s="32" t="str">
        <f>+Enfermedades_Mundiales[[#This Row],[idcoleccion]]&amp;"-"&amp;Enfermedades_Mundiales[[#This Row],[id]]</f>
        <v>360-0453</v>
      </c>
      <c r="W463" s="21">
        <f>+VLOOKUP(Enfermedades_Mundiales[[#This Row],[Filtro URL]],Estructura!$X$4:$Y$366,2,0)</f>
        <v>36301401</v>
      </c>
      <c r="X463" s="21" t="str">
        <f>+VLOOKUP(Enfermedades_Mundiales[[#This Row],[tema]],Estructura!$A$4:$C$18,3,0)</f>
        <v>T-361</v>
      </c>
      <c r="Y463" s="32" t="str">
        <f>+VLOOKUP(Enfermedades_Mundiales[[#This Row],[contenido]],Estructura!$E$4:$G$18,3,0)</f>
        <v>C-361</v>
      </c>
      <c r="Z463" s="32" t="str">
        <f>+VLOOKUP(Enfermedades_Mundiales[[#This Row],[Filtro Integrado]],Estructura!$M$4:$O$367,3,0)</f>
        <v>FI-363</v>
      </c>
      <c r="AA463" s="32" t="str">
        <f>+VLOOKUP(Enfermedades_Mundiales[[#This Row],[Muestra]],Estructura!$Q$4:$S$194,3,0)</f>
        <v>M-361</v>
      </c>
    </row>
    <row r="464" spans="1:27" ht="30.6" x14ac:dyDescent="0.3">
      <c r="A464" s="61" t="s">
        <v>885</v>
      </c>
      <c r="B464" s="43">
        <f t="shared" si="120"/>
        <v>360</v>
      </c>
      <c r="C464" s="44" t="str">
        <f t="shared" si="121"/>
        <v>Enfermedades Mundiales</v>
      </c>
      <c r="D464" s="44" t="str">
        <f t="shared" si="122"/>
        <v>Salud</v>
      </c>
      <c r="E464" s="64">
        <v>1402</v>
      </c>
      <c r="F464" s="44" t="str">
        <f t="shared" si="128"/>
        <v>Casos Confirmados</v>
      </c>
      <c r="G464" s="46" t="s">
        <v>408</v>
      </c>
      <c r="H464" s="60" t="s">
        <v>17</v>
      </c>
      <c r="I464" s="58" t="s">
        <v>32</v>
      </c>
      <c r="J464" s="43" t="s">
        <v>407</v>
      </c>
      <c r="K464" s="43" t="str">
        <f t="shared" si="129"/>
        <v>Casos Confirmados</v>
      </c>
      <c r="L464" s="43" t="str">
        <f t="shared" si="123"/>
        <v>Periodo 2020-2021</v>
      </c>
      <c r="M464" s="43" t="str">
        <f t="shared" si="124"/>
        <v>Casos</v>
      </c>
      <c r="N464" s="49" t="str">
        <f t="shared" si="125"/>
        <v>Ministerio de Ciencias, Tecnología, Conocimiento e Innovación</v>
      </c>
      <c r="O464" s="30" t="str">
        <f>+"Nuevos Casos Confirmados de COVID-19 en la comuna de "&amp;Enfermedades_Mundiales[[#This Row],[territorio]]</f>
        <v>Nuevos Casos Confirmados de COVID-19 en la comuna de Camiña</v>
      </c>
      <c r="P464" s="68"/>
      <c r="Q464" s="15" t="str">
        <f t="shared" si="126"/>
        <v>Gráfico Evolución</v>
      </c>
      <c r="R464" s="30"/>
      <c r="S4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https://analytics.zoho.com/open-view/2395394000008134446?ZOHO_CRITERIA=%22Localiza_CL_Poblacion%22.%22Codcom%22%3D1402</v>
      </c>
      <c r="T464" s="17"/>
      <c r="U464" s="31" t="str">
        <f t="shared" si="127"/>
        <v>#1774B9</v>
      </c>
      <c r="V464" s="32" t="str">
        <f>+Enfermedades_Mundiales[[#This Row],[idcoleccion]]&amp;"-"&amp;Enfermedades_Mundiales[[#This Row],[id]]</f>
        <v>360-0454</v>
      </c>
      <c r="W464" s="21">
        <f>+VLOOKUP(Enfermedades_Mundiales[[#This Row],[Filtro URL]],Estructura!$X$4:$Y$366,2,0)</f>
        <v>36301402</v>
      </c>
      <c r="X464" s="21" t="str">
        <f>+VLOOKUP(Enfermedades_Mundiales[[#This Row],[tema]],Estructura!$A$4:$C$18,3,0)</f>
        <v>T-361</v>
      </c>
      <c r="Y464" s="32" t="str">
        <f>+VLOOKUP(Enfermedades_Mundiales[[#This Row],[contenido]],Estructura!$E$4:$G$18,3,0)</f>
        <v>C-361</v>
      </c>
      <c r="Z464" s="32" t="str">
        <f>+VLOOKUP(Enfermedades_Mundiales[[#This Row],[Filtro Integrado]],Estructura!$M$4:$O$367,3,0)</f>
        <v>FI-363</v>
      </c>
      <c r="AA464" s="32" t="str">
        <f>+VLOOKUP(Enfermedades_Mundiales[[#This Row],[Muestra]],Estructura!$Q$4:$S$194,3,0)</f>
        <v>M-361</v>
      </c>
    </row>
    <row r="465" spans="1:27" ht="30.6" x14ac:dyDescent="0.3">
      <c r="A465" s="61" t="s">
        <v>886</v>
      </c>
      <c r="B465" s="43">
        <f t="shared" si="120"/>
        <v>360</v>
      </c>
      <c r="C465" s="44" t="str">
        <f t="shared" si="121"/>
        <v>Enfermedades Mundiales</v>
      </c>
      <c r="D465" s="44" t="str">
        <f t="shared" si="122"/>
        <v>Salud</v>
      </c>
      <c r="E465" s="64">
        <v>1403</v>
      </c>
      <c r="F465" s="44" t="str">
        <f t="shared" si="128"/>
        <v>Casos Confirmados</v>
      </c>
      <c r="G465" s="46" t="s">
        <v>408</v>
      </c>
      <c r="H465" s="60" t="s">
        <v>17</v>
      </c>
      <c r="I465" s="58" t="s">
        <v>33</v>
      </c>
      <c r="J465" s="43" t="s">
        <v>407</v>
      </c>
      <c r="K465" s="43" t="str">
        <f t="shared" si="129"/>
        <v>Casos Confirmados</v>
      </c>
      <c r="L465" s="43" t="str">
        <f t="shared" si="123"/>
        <v>Periodo 2020-2021</v>
      </c>
      <c r="M465" s="43" t="str">
        <f t="shared" si="124"/>
        <v>Casos</v>
      </c>
      <c r="N465" s="49" t="str">
        <f t="shared" si="125"/>
        <v>Ministerio de Ciencias, Tecnología, Conocimiento e Innovación</v>
      </c>
      <c r="O465" s="30" t="str">
        <f>+"Nuevos Casos Confirmados de COVID-19 en la comuna de "&amp;Enfermedades_Mundiales[[#This Row],[territorio]]</f>
        <v>Nuevos Casos Confirmados de COVID-19 en la comuna de Colchane</v>
      </c>
      <c r="P465" s="68"/>
      <c r="Q465" s="15" t="str">
        <f t="shared" si="126"/>
        <v>Gráfico Evolución</v>
      </c>
      <c r="R465" s="30"/>
      <c r="S4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https://analytics.zoho.com/open-view/2395394000008134446?ZOHO_CRITERIA=%22Localiza_CL_Poblacion%22.%22Codcom%22%3D1403</v>
      </c>
      <c r="T465" s="17"/>
      <c r="U465" s="31" t="str">
        <f t="shared" si="127"/>
        <v>#1774B9</v>
      </c>
      <c r="V465" s="32" t="str">
        <f>+Enfermedades_Mundiales[[#This Row],[idcoleccion]]&amp;"-"&amp;Enfermedades_Mundiales[[#This Row],[id]]</f>
        <v>360-0455</v>
      </c>
      <c r="W465" s="21">
        <f>+VLOOKUP(Enfermedades_Mundiales[[#This Row],[Filtro URL]],Estructura!$X$4:$Y$366,2,0)</f>
        <v>36301403</v>
      </c>
      <c r="X465" s="21" t="str">
        <f>+VLOOKUP(Enfermedades_Mundiales[[#This Row],[tema]],Estructura!$A$4:$C$18,3,0)</f>
        <v>T-361</v>
      </c>
      <c r="Y465" s="32" t="str">
        <f>+VLOOKUP(Enfermedades_Mundiales[[#This Row],[contenido]],Estructura!$E$4:$G$18,3,0)</f>
        <v>C-361</v>
      </c>
      <c r="Z465" s="32" t="str">
        <f>+VLOOKUP(Enfermedades_Mundiales[[#This Row],[Filtro Integrado]],Estructura!$M$4:$O$367,3,0)</f>
        <v>FI-363</v>
      </c>
      <c r="AA465" s="32" t="str">
        <f>+VLOOKUP(Enfermedades_Mundiales[[#This Row],[Muestra]],Estructura!$Q$4:$S$194,3,0)</f>
        <v>M-361</v>
      </c>
    </row>
    <row r="466" spans="1:27" ht="30.6" x14ac:dyDescent="0.3">
      <c r="A466" s="61" t="s">
        <v>887</v>
      </c>
      <c r="B466" s="43">
        <f t="shared" si="120"/>
        <v>360</v>
      </c>
      <c r="C466" s="44" t="str">
        <f t="shared" si="121"/>
        <v>Enfermedades Mundiales</v>
      </c>
      <c r="D466" s="44" t="str">
        <f t="shared" si="122"/>
        <v>Salud</v>
      </c>
      <c r="E466" s="64">
        <v>1404</v>
      </c>
      <c r="F466" s="44" t="str">
        <f t="shared" si="128"/>
        <v>Casos Confirmados</v>
      </c>
      <c r="G466" s="46" t="s">
        <v>408</v>
      </c>
      <c r="H466" s="60" t="s">
        <v>17</v>
      </c>
      <c r="I466" s="58" t="s">
        <v>34</v>
      </c>
      <c r="J466" s="43" t="s">
        <v>407</v>
      </c>
      <c r="K466" s="43" t="str">
        <f t="shared" si="129"/>
        <v>Casos Confirmados</v>
      </c>
      <c r="L466" s="43" t="str">
        <f t="shared" si="123"/>
        <v>Periodo 2020-2021</v>
      </c>
      <c r="M466" s="43" t="str">
        <f t="shared" si="124"/>
        <v>Casos</v>
      </c>
      <c r="N466" s="49" t="str">
        <f t="shared" si="125"/>
        <v>Ministerio de Ciencias, Tecnología, Conocimiento e Innovación</v>
      </c>
      <c r="O466" s="30" t="str">
        <f>+"Nuevos Casos Confirmados de COVID-19 en la comuna de "&amp;Enfermedades_Mundiales[[#This Row],[territorio]]</f>
        <v>Nuevos Casos Confirmados de COVID-19 en la comuna de Huara</v>
      </c>
      <c r="P466" s="68"/>
      <c r="Q466" s="15" t="str">
        <f t="shared" si="126"/>
        <v>Gráfico Evolución</v>
      </c>
      <c r="R466" s="30"/>
      <c r="S4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https://analytics.zoho.com/open-view/2395394000008134446?ZOHO_CRITERIA=%22Localiza_CL_Poblacion%22.%22Codcom%22%3D1404</v>
      </c>
      <c r="T466" s="17"/>
      <c r="U466" s="31" t="str">
        <f t="shared" si="127"/>
        <v>#1774B9</v>
      </c>
      <c r="V466" s="32" t="str">
        <f>+Enfermedades_Mundiales[[#This Row],[idcoleccion]]&amp;"-"&amp;Enfermedades_Mundiales[[#This Row],[id]]</f>
        <v>360-0456</v>
      </c>
      <c r="W466" s="21">
        <f>+VLOOKUP(Enfermedades_Mundiales[[#This Row],[Filtro URL]],Estructura!$X$4:$Y$366,2,0)</f>
        <v>36301404</v>
      </c>
      <c r="X466" s="21" t="str">
        <f>+VLOOKUP(Enfermedades_Mundiales[[#This Row],[tema]],Estructura!$A$4:$C$18,3,0)</f>
        <v>T-361</v>
      </c>
      <c r="Y466" s="32" t="str">
        <f>+VLOOKUP(Enfermedades_Mundiales[[#This Row],[contenido]],Estructura!$E$4:$G$18,3,0)</f>
        <v>C-361</v>
      </c>
      <c r="Z466" s="32" t="str">
        <f>+VLOOKUP(Enfermedades_Mundiales[[#This Row],[Filtro Integrado]],Estructura!$M$4:$O$367,3,0)</f>
        <v>FI-363</v>
      </c>
      <c r="AA466" s="32" t="str">
        <f>+VLOOKUP(Enfermedades_Mundiales[[#This Row],[Muestra]],Estructura!$Q$4:$S$194,3,0)</f>
        <v>M-361</v>
      </c>
    </row>
    <row r="467" spans="1:27" ht="30.6" x14ac:dyDescent="0.3">
      <c r="A467" s="61" t="s">
        <v>888</v>
      </c>
      <c r="B467" s="43">
        <f t="shared" si="120"/>
        <v>360</v>
      </c>
      <c r="C467" s="44" t="str">
        <f t="shared" si="121"/>
        <v>Enfermedades Mundiales</v>
      </c>
      <c r="D467" s="44" t="str">
        <f t="shared" si="122"/>
        <v>Salud</v>
      </c>
      <c r="E467" s="64">
        <v>1405</v>
      </c>
      <c r="F467" s="44" t="str">
        <f t="shared" si="128"/>
        <v>Casos Confirmados</v>
      </c>
      <c r="G467" s="46" t="s">
        <v>408</v>
      </c>
      <c r="H467" s="60" t="s">
        <v>17</v>
      </c>
      <c r="I467" s="58" t="s">
        <v>35</v>
      </c>
      <c r="J467" s="43" t="s">
        <v>407</v>
      </c>
      <c r="K467" s="43" t="str">
        <f t="shared" si="129"/>
        <v>Casos Confirmados</v>
      </c>
      <c r="L467" s="43" t="str">
        <f t="shared" si="123"/>
        <v>Periodo 2020-2021</v>
      </c>
      <c r="M467" s="43" t="str">
        <f t="shared" si="124"/>
        <v>Casos</v>
      </c>
      <c r="N467" s="49" t="str">
        <f t="shared" si="125"/>
        <v>Ministerio de Ciencias, Tecnología, Conocimiento e Innovación</v>
      </c>
      <c r="O467" s="30" t="str">
        <f>+"Nuevos Casos Confirmados de COVID-19 en la comuna de "&amp;Enfermedades_Mundiales[[#This Row],[territorio]]</f>
        <v>Nuevos Casos Confirmados de COVID-19 en la comuna de Pica</v>
      </c>
      <c r="P467" s="68"/>
      <c r="Q467" s="15" t="str">
        <f t="shared" si="126"/>
        <v>Gráfico Evolución</v>
      </c>
      <c r="R467" s="30"/>
      <c r="S4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https://analytics.zoho.com/open-view/2395394000008134446?ZOHO_CRITERIA=%22Localiza_CL_Poblacion%22.%22Codcom%22%3D1405</v>
      </c>
      <c r="T467" s="17"/>
      <c r="U467" s="31" t="str">
        <f t="shared" si="127"/>
        <v>#1774B9</v>
      </c>
      <c r="V467" s="32" t="str">
        <f>+Enfermedades_Mundiales[[#This Row],[idcoleccion]]&amp;"-"&amp;Enfermedades_Mundiales[[#This Row],[id]]</f>
        <v>360-0457</v>
      </c>
      <c r="W467" s="21">
        <f>+VLOOKUP(Enfermedades_Mundiales[[#This Row],[Filtro URL]],Estructura!$X$4:$Y$366,2,0)</f>
        <v>36301405</v>
      </c>
      <c r="X467" s="21" t="str">
        <f>+VLOOKUP(Enfermedades_Mundiales[[#This Row],[tema]],Estructura!$A$4:$C$18,3,0)</f>
        <v>T-361</v>
      </c>
      <c r="Y467" s="32" t="str">
        <f>+VLOOKUP(Enfermedades_Mundiales[[#This Row],[contenido]],Estructura!$E$4:$G$18,3,0)</f>
        <v>C-361</v>
      </c>
      <c r="Z467" s="32" t="str">
        <f>+VLOOKUP(Enfermedades_Mundiales[[#This Row],[Filtro Integrado]],Estructura!$M$4:$O$367,3,0)</f>
        <v>FI-363</v>
      </c>
      <c r="AA467" s="32" t="str">
        <f>+VLOOKUP(Enfermedades_Mundiales[[#This Row],[Muestra]],Estructura!$Q$4:$S$194,3,0)</f>
        <v>M-361</v>
      </c>
    </row>
    <row r="468" spans="1:27" ht="30.6" x14ac:dyDescent="0.3">
      <c r="A468" s="61" t="s">
        <v>889</v>
      </c>
      <c r="B468" s="43">
        <f t="shared" si="120"/>
        <v>360</v>
      </c>
      <c r="C468" s="44" t="str">
        <f t="shared" si="121"/>
        <v>Enfermedades Mundiales</v>
      </c>
      <c r="D468" s="44" t="str">
        <f t="shared" si="122"/>
        <v>Salud</v>
      </c>
      <c r="E468" s="64">
        <v>2101</v>
      </c>
      <c r="F468" s="44" t="str">
        <f t="shared" si="128"/>
        <v>Casos Confirmados</v>
      </c>
      <c r="G468" s="46" t="s">
        <v>408</v>
      </c>
      <c r="H468" s="60" t="s">
        <v>17</v>
      </c>
      <c r="I468" s="58" t="s">
        <v>16</v>
      </c>
      <c r="J468" s="43" t="s">
        <v>407</v>
      </c>
      <c r="K468" s="43" t="str">
        <f t="shared" si="129"/>
        <v>Casos Confirmados</v>
      </c>
      <c r="L468" s="43" t="str">
        <f t="shared" si="123"/>
        <v>Periodo 2020-2021</v>
      </c>
      <c r="M468" s="43" t="str">
        <f t="shared" si="124"/>
        <v>Casos</v>
      </c>
      <c r="N468" s="49" t="str">
        <f t="shared" si="125"/>
        <v>Ministerio de Ciencias, Tecnología, Conocimiento e Innovación</v>
      </c>
      <c r="O468" s="30" t="str">
        <f>+"Nuevos Casos Confirmados de COVID-19 en la comuna de "&amp;Enfermedades_Mundiales[[#This Row],[territorio]]</f>
        <v>Nuevos Casos Confirmados de COVID-19 en la comuna de Antofagasta</v>
      </c>
      <c r="P468" s="68"/>
      <c r="Q468" s="15" t="str">
        <f t="shared" si="126"/>
        <v>Gráfico Evolución</v>
      </c>
      <c r="R468" s="30"/>
      <c r="S4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https://analytics.zoho.com/open-view/2395394000008134446?ZOHO_CRITERIA=%22Localiza_CL_Poblacion%22.%22Codcom%22%3D2101</v>
      </c>
      <c r="T468" s="17"/>
      <c r="U468" s="31" t="str">
        <f t="shared" si="127"/>
        <v>#1774B9</v>
      </c>
      <c r="V468" s="32" t="str">
        <f>+Enfermedades_Mundiales[[#This Row],[idcoleccion]]&amp;"-"&amp;Enfermedades_Mundiales[[#This Row],[id]]</f>
        <v>360-0458</v>
      </c>
      <c r="W468" s="21">
        <f>+VLOOKUP(Enfermedades_Mundiales[[#This Row],[Filtro URL]],Estructura!$X$4:$Y$366,2,0)</f>
        <v>36302101</v>
      </c>
      <c r="X468" s="21" t="str">
        <f>+VLOOKUP(Enfermedades_Mundiales[[#This Row],[tema]],Estructura!$A$4:$C$18,3,0)</f>
        <v>T-361</v>
      </c>
      <c r="Y468" s="32" t="str">
        <f>+VLOOKUP(Enfermedades_Mundiales[[#This Row],[contenido]],Estructura!$E$4:$G$18,3,0)</f>
        <v>C-361</v>
      </c>
      <c r="Z468" s="32" t="str">
        <f>+VLOOKUP(Enfermedades_Mundiales[[#This Row],[Filtro Integrado]],Estructura!$M$4:$O$367,3,0)</f>
        <v>FI-363</v>
      </c>
      <c r="AA468" s="32" t="str">
        <f>+VLOOKUP(Enfermedades_Mundiales[[#This Row],[Muestra]],Estructura!$Q$4:$S$194,3,0)</f>
        <v>M-361</v>
      </c>
    </row>
    <row r="469" spans="1:27" ht="30.6" x14ac:dyDescent="0.3">
      <c r="A469" s="61" t="s">
        <v>890</v>
      </c>
      <c r="B469" s="43">
        <f t="shared" si="120"/>
        <v>360</v>
      </c>
      <c r="C469" s="44" t="str">
        <f t="shared" si="121"/>
        <v>Enfermedades Mundiales</v>
      </c>
      <c r="D469" s="44" t="str">
        <f t="shared" si="122"/>
        <v>Salud</v>
      </c>
      <c r="E469" s="64">
        <v>2102</v>
      </c>
      <c r="F469" s="44" t="str">
        <f t="shared" si="128"/>
        <v>Casos Confirmados</v>
      </c>
      <c r="G469" s="46" t="s">
        <v>408</v>
      </c>
      <c r="H469" s="60" t="s">
        <v>17</v>
      </c>
      <c r="I469" s="58" t="s">
        <v>36</v>
      </c>
      <c r="J469" s="43" t="s">
        <v>407</v>
      </c>
      <c r="K469" s="43" t="str">
        <f t="shared" si="129"/>
        <v>Casos Confirmados</v>
      </c>
      <c r="L469" s="43" t="str">
        <f t="shared" si="123"/>
        <v>Periodo 2020-2021</v>
      </c>
      <c r="M469" s="43" t="str">
        <f t="shared" si="124"/>
        <v>Casos</v>
      </c>
      <c r="N469" s="49" t="str">
        <f t="shared" si="125"/>
        <v>Ministerio de Ciencias, Tecnología, Conocimiento e Innovación</v>
      </c>
      <c r="O469" s="30" t="str">
        <f>+"Nuevos Casos Confirmados de COVID-19 en la comuna de "&amp;Enfermedades_Mundiales[[#This Row],[territorio]]</f>
        <v>Nuevos Casos Confirmados de COVID-19 en la comuna de Mejillones</v>
      </c>
      <c r="P469" s="68"/>
      <c r="Q469" s="15" t="str">
        <f t="shared" si="126"/>
        <v>Gráfico Evolución</v>
      </c>
      <c r="R469" s="30"/>
      <c r="S4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https://analytics.zoho.com/open-view/2395394000008134446?ZOHO_CRITERIA=%22Localiza_CL_Poblacion%22.%22Codcom%22%3D2102</v>
      </c>
      <c r="T469" s="17"/>
      <c r="U469" s="31" t="str">
        <f t="shared" si="127"/>
        <v>#1774B9</v>
      </c>
      <c r="V469" s="32" t="str">
        <f>+Enfermedades_Mundiales[[#This Row],[idcoleccion]]&amp;"-"&amp;Enfermedades_Mundiales[[#This Row],[id]]</f>
        <v>360-0459</v>
      </c>
      <c r="W469" s="21">
        <f>+VLOOKUP(Enfermedades_Mundiales[[#This Row],[Filtro URL]],Estructura!$X$4:$Y$366,2,0)</f>
        <v>36302102</v>
      </c>
      <c r="X469" s="21" t="str">
        <f>+VLOOKUP(Enfermedades_Mundiales[[#This Row],[tema]],Estructura!$A$4:$C$18,3,0)</f>
        <v>T-361</v>
      </c>
      <c r="Y469" s="32" t="str">
        <f>+VLOOKUP(Enfermedades_Mundiales[[#This Row],[contenido]],Estructura!$E$4:$G$18,3,0)</f>
        <v>C-361</v>
      </c>
      <c r="Z469" s="32" t="str">
        <f>+VLOOKUP(Enfermedades_Mundiales[[#This Row],[Filtro Integrado]],Estructura!$M$4:$O$367,3,0)</f>
        <v>FI-363</v>
      </c>
      <c r="AA469" s="32" t="str">
        <f>+VLOOKUP(Enfermedades_Mundiales[[#This Row],[Muestra]],Estructura!$Q$4:$S$194,3,0)</f>
        <v>M-361</v>
      </c>
    </row>
    <row r="470" spans="1:27" ht="30.6" x14ac:dyDescent="0.3">
      <c r="A470" s="61" t="s">
        <v>891</v>
      </c>
      <c r="B470" s="43">
        <f t="shared" si="120"/>
        <v>360</v>
      </c>
      <c r="C470" s="44" t="str">
        <f t="shared" si="121"/>
        <v>Enfermedades Mundiales</v>
      </c>
      <c r="D470" s="44" t="str">
        <f t="shared" si="122"/>
        <v>Salud</v>
      </c>
      <c r="E470" s="64">
        <v>2103</v>
      </c>
      <c r="F470" s="44" t="str">
        <f t="shared" si="128"/>
        <v>Casos Confirmados</v>
      </c>
      <c r="G470" s="46" t="s">
        <v>408</v>
      </c>
      <c r="H470" s="60" t="s">
        <v>17</v>
      </c>
      <c r="I470" s="58" t="s">
        <v>37</v>
      </c>
      <c r="J470" s="43" t="s">
        <v>407</v>
      </c>
      <c r="K470" s="43" t="str">
        <f t="shared" si="129"/>
        <v>Casos Confirmados</v>
      </c>
      <c r="L470" s="43" t="str">
        <f t="shared" si="123"/>
        <v>Periodo 2020-2021</v>
      </c>
      <c r="M470" s="43" t="str">
        <f t="shared" si="124"/>
        <v>Casos</v>
      </c>
      <c r="N470" s="49" t="str">
        <f t="shared" si="125"/>
        <v>Ministerio de Ciencias, Tecnología, Conocimiento e Innovación</v>
      </c>
      <c r="O470" s="30" t="str">
        <f>+"Nuevos Casos Confirmados de COVID-19 en la comuna de "&amp;Enfermedades_Mundiales[[#This Row],[territorio]]</f>
        <v>Nuevos Casos Confirmados de COVID-19 en la comuna de Sierra Gorda</v>
      </c>
      <c r="P470" s="68"/>
      <c r="Q470" s="15" t="str">
        <f t="shared" si="126"/>
        <v>Gráfico Evolución</v>
      </c>
      <c r="R470" s="30"/>
      <c r="S4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https://analytics.zoho.com/open-view/2395394000008134446?ZOHO_CRITERIA=%22Localiza_CL_Poblacion%22.%22Codcom%22%3D2103</v>
      </c>
      <c r="T470" s="17"/>
      <c r="U470" s="31" t="str">
        <f t="shared" si="127"/>
        <v>#1774B9</v>
      </c>
      <c r="V470" s="32" t="str">
        <f>+Enfermedades_Mundiales[[#This Row],[idcoleccion]]&amp;"-"&amp;Enfermedades_Mundiales[[#This Row],[id]]</f>
        <v>360-0460</v>
      </c>
      <c r="W470" s="21">
        <f>+VLOOKUP(Enfermedades_Mundiales[[#This Row],[Filtro URL]],Estructura!$X$4:$Y$366,2,0)</f>
        <v>36302103</v>
      </c>
      <c r="X470" s="21" t="str">
        <f>+VLOOKUP(Enfermedades_Mundiales[[#This Row],[tema]],Estructura!$A$4:$C$18,3,0)</f>
        <v>T-361</v>
      </c>
      <c r="Y470" s="32" t="str">
        <f>+VLOOKUP(Enfermedades_Mundiales[[#This Row],[contenido]],Estructura!$E$4:$G$18,3,0)</f>
        <v>C-361</v>
      </c>
      <c r="Z470" s="32" t="str">
        <f>+VLOOKUP(Enfermedades_Mundiales[[#This Row],[Filtro Integrado]],Estructura!$M$4:$O$367,3,0)</f>
        <v>FI-363</v>
      </c>
      <c r="AA470" s="32" t="str">
        <f>+VLOOKUP(Enfermedades_Mundiales[[#This Row],[Muestra]],Estructura!$Q$4:$S$194,3,0)</f>
        <v>M-361</v>
      </c>
    </row>
    <row r="471" spans="1:27" ht="30.6" x14ac:dyDescent="0.3">
      <c r="A471" s="61" t="s">
        <v>892</v>
      </c>
      <c r="B471" s="43">
        <f t="shared" si="120"/>
        <v>360</v>
      </c>
      <c r="C471" s="44" t="str">
        <f t="shared" si="121"/>
        <v>Enfermedades Mundiales</v>
      </c>
      <c r="D471" s="44" t="str">
        <f t="shared" si="122"/>
        <v>Salud</v>
      </c>
      <c r="E471" s="64">
        <v>2104</v>
      </c>
      <c r="F471" s="44" t="str">
        <f t="shared" si="128"/>
        <v>Casos Confirmados</v>
      </c>
      <c r="G471" s="46" t="s">
        <v>408</v>
      </c>
      <c r="H471" s="60" t="s">
        <v>17</v>
      </c>
      <c r="I471" s="58" t="s">
        <v>38</v>
      </c>
      <c r="J471" s="43" t="s">
        <v>407</v>
      </c>
      <c r="K471" s="43" t="str">
        <f t="shared" si="129"/>
        <v>Casos Confirmados</v>
      </c>
      <c r="L471" s="43" t="str">
        <f t="shared" si="123"/>
        <v>Periodo 2020-2021</v>
      </c>
      <c r="M471" s="43" t="str">
        <f t="shared" si="124"/>
        <v>Casos</v>
      </c>
      <c r="N471" s="49" t="str">
        <f t="shared" si="125"/>
        <v>Ministerio de Ciencias, Tecnología, Conocimiento e Innovación</v>
      </c>
      <c r="O471" s="30" t="str">
        <f>+"Nuevos Casos Confirmados de COVID-19 en la comuna de "&amp;Enfermedades_Mundiales[[#This Row],[territorio]]</f>
        <v>Nuevos Casos Confirmados de COVID-19 en la comuna de Taltal</v>
      </c>
      <c r="P471" s="68"/>
      <c r="Q471" s="15" t="str">
        <f t="shared" si="126"/>
        <v>Gráfico Evolución</v>
      </c>
      <c r="R471" s="30"/>
      <c r="S4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https://analytics.zoho.com/open-view/2395394000008134446?ZOHO_CRITERIA=%22Localiza_CL_Poblacion%22.%22Codcom%22%3D2104</v>
      </c>
      <c r="T471" s="17"/>
      <c r="U471" s="31" t="str">
        <f t="shared" si="127"/>
        <v>#1774B9</v>
      </c>
      <c r="V471" s="32" t="str">
        <f>+Enfermedades_Mundiales[[#This Row],[idcoleccion]]&amp;"-"&amp;Enfermedades_Mundiales[[#This Row],[id]]</f>
        <v>360-0461</v>
      </c>
      <c r="W471" s="21">
        <f>+VLOOKUP(Enfermedades_Mundiales[[#This Row],[Filtro URL]],Estructura!$X$4:$Y$366,2,0)</f>
        <v>36302104</v>
      </c>
      <c r="X471" s="21" t="str">
        <f>+VLOOKUP(Enfermedades_Mundiales[[#This Row],[tema]],Estructura!$A$4:$C$18,3,0)</f>
        <v>T-361</v>
      </c>
      <c r="Y471" s="32" t="str">
        <f>+VLOOKUP(Enfermedades_Mundiales[[#This Row],[contenido]],Estructura!$E$4:$G$18,3,0)</f>
        <v>C-361</v>
      </c>
      <c r="Z471" s="32" t="str">
        <f>+VLOOKUP(Enfermedades_Mundiales[[#This Row],[Filtro Integrado]],Estructura!$M$4:$O$367,3,0)</f>
        <v>FI-363</v>
      </c>
      <c r="AA471" s="32" t="str">
        <f>+VLOOKUP(Enfermedades_Mundiales[[#This Row],[Muestra]],Estructura!$Q$4:$S$194,3,0)</f>
        <v>M-361</v>
      </c>
    </row>
    <row r="472" spans="1:27" ht="30.6" x14ac:dyDescent="0.3">
      <c r="A472" s="61" t="s">
        <v>893</v>
      </c>
      <c r="B472" s="43">
        <f t="shared" si="120"/>
        <v>360</v>
      </c>
      <c r="C472" s="44" t="str">
        <f t="shared" si="121"/>
        <v>Enfermedades Mundiales</v>
      </c>
      <c r="D472" s="44" t="str">
        <f t="shared" si="122"/>
        <v>Salud</v>
      </c>
      <c r="E472" s="64">
        <v>2201</v>
      </c>
      <c r="F472" s="44" t="str">
        <f t="shared" si="128"/>
        <v>Casos Confirmados</v>
      </c>
      <c r="G472" s="46" t="s">
        <v>408</v>
      </c>
      <c r="H472" s="60" t="s">
        <v>17</v>
      </c>
      <c r="I472" s="58" t="s">
        <v>39</v>
      </c>
      <c r="J472" s="43" t="s">
        <v>407</v>
      </c>
      <c r="K472" s="43" t="str">
        <f t="shared" si="129"/>
        <v>Casos Confirmados</v>
      </c>
      <c r="L472" s="43" t="str">
        <f t="shared" si="123"/>
        <v>Periodo 2020-2021</v>
      </c>
      <c r="M472" s="43" t="str">
        <f t="shared" si="124"/>
        <v>Casos</v>
      </c>
      <c r="N472" s="49" t="str">
        <f t="shared" si="125"/>
        <v>Ministerio de Ciencias, Tecnología, Conocimiento e Innovación</v>
      </c>
      <c r="O472" s="30" t="str">
        <f>+"Nuevos Casos Confirmados de COVID-19 en la comuna de "&amp;Enfermedades_Mundiales[[#This Row],[territorio]]</f>
        <v>Nuevos Casos Confirmados de COVID-19 en la comuna de Calama</v>
      </c>
      <c r="P472" s="68"/>
      <c r="Q472" s="15" t="str">
        <f t="shared" si="126"/>
        <v>Gráfico Evolución</v>
      </c>
      <c r="R472" s="30"/>
      <c r="S4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https://analytics.zoho.com/open-view/2395394000008134446?ZOHO_CRITERIA=%22Localiza_CL_Poblacion%22.%22Codcom%22%3D2201</v>
      </c>
      <c r="T472" s="17"/>
      <c r="U472" s="31" t="str">
        <f t="shared" si="127"/>
        <v>#1774B9</v>
      </c>
      <c r="V472" s="32" t="str">
        <f>+Enfermedades_Mundiales[[#This Row],[idcoleccion]]&amp;"-"&amp;Enfermedades_Mundiales[[#This Row],[id]]</f>
        <v>360-0462</v>
      </c>
      <c r="W472" s="21">
        <f>+VLOOKUP(Enfermedades_Mundiales[[#This Row],[Filtro URL]],Estructura!$X$4:$Y$366,2,0)</f>
        <v>36302201</v>
      </c>
      <c r="X472" s="21" t="str">
        <f>+VLOOKUP(Enfermedades_Mundiales[[#This Row],[tema]],Estructura!$A$4:$C$18,3,0)</f>
        <v>T-361</v>
      </c>
      <c r="Y472" s="32" t="str">
        <f>+VLOOKUP(Enfermedades_Mundiales[[#This Row],[contenido]],Estructura!$E$4:$G$18,3,0)</f>
        <v>C-361</v>
      </c>
      <c r="Z472" s="32" t="str">
        <f>+VLOOKUP(Enfermedades_Mundiales[[#This Row],[Filtro Integrado]],Estructura!$M$4:$O$367,3,0)</f>
        <v>FI-363</v>
      </c>
      <c r="AA472" s="32" t="str">
        <f>+VLOOKUP(Enfermedades_Mundiales[[#This Row],[Muestra]],Estructura!$Q$4:$S$194,3,0)</f>
        <v>M-361</v>
      </c>
    </row>
    <row r="473" spans="1:27" ht="30.6" x14ac:dyDescent="0.3">
      <c r="A473" s="61" t="s">
        <v>894</v>
      </c>
      <c r="B473" s="43">
        <f t="shared" si="120"/>
        <v>360</v>
      </c>
      <c r="C473" s="44" t="str">
        <f t="shared" si="121"/>
        <v>Enfermedades Mundiales</v>
      </c>
      <c r="D473" s="44" t="str">
        <f t="shared" si="122"/>
        <v>Salud</v>
      </c>
      <c r="E473" s="64">
        <v>2202</v>
      </c>
      <c r="F473" s="44" t="str">
        <f t="shared" si="128"/>
        <v>Casos Confirmados</v>
      </c>
      <c r="G473" s="46" t="s">
        <v>408</v>
      </c>
      <c r="H473" s="60" t="s">
        <v>17</v>
      </c>
      <c r="I473" s="58" t="s">
        <v>40</v>
      </c>
      <c r="J473" s="43" t="s">
        <v>407</v>
      </c>
      <c r="K473" s="43" t="str">
        <f t="shared" si="129"/>
        <v>Casos Confirmados</v>
      </c>
      <c r="L473" s="43" t="str">
        <f t="shared" si="123"/>
        <v>Periodo 2020-2021</v>
      </c>
      <c r="M473" s="43" t="str">
        <f t="shared" si="124"/>
        <v>Casos</v>
      </c>
      <c r="N473" s="49" t="str">
        <f t="shared" si="125"/>
        <v>Ministerio de Ciencias, Tecnología, Conocimiento e Innovación</v>
      </c>
      <c r="O473" s="30" t="str">
        <f>+"Nuevos Casos Confirmados de COVID-19 en la comuna de "&amp;Enfermedades_Mundiales[[#This Row],[territorio]]</f>
        <v>Nuevos Casos Confirmados de COVID-19 en la comuna de Ollagüe</v>
      </c>
      <c r="P473" s="68"/>
      <c r="Q473" s="15" t="str">
        <f t="shared" si="126"/>
        <v>Gráfico Evolución</v>
      </c>
      <c r="R473" s="30"/>
      <c r="S4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https://analytics.zoho.com/open-view/2395394000008134446?ZOHO_CRITERIA=%22Localiza_CL_Poblacion%22.%22Codcom%22%3D2202</v>
      </c>
      <c r="T473" s="17"/>
      <c r="U473" s="31" t="str">
        <f t="shared" si="127"/>
        <v>#1774B9</v>
      </c>
      <c r="V473" s="32" t="str">
        <f>+Enfermedades_Mundiales[[#This Row],[idcoleccion]]&amp;"-"&amp;Enfermedades_Mundiales[[#This Row],[id]]</f>
        <v>360-0463</v>
      </c>
      <c r="W473" s="21">
        <f>+VLOOKUP(Enfermedades_Mundiales[[#This Row],[Filtro URL]],Estructura!$X$4:$Y$366,2,0)</f>
        <v>36302202</v>
      </c>
      <c r="X473" s="21" t="str">
        <f>+VLOOKUP(Enfermedades_Mundiales[[#This Row],[tema]],Estructura!$A$4:$C$18,3,0)</f>
        <v>T-361</v>
      </c>
      <c r="Y473" s="32" t="str">
        <f>+VLOOKUP(Enfermedades_Mundiales[[#This Row],[contenido]],Estructura!$E$4:$G$18,3,0)</f>
        <v>C-361</v>
      </c>
      <c r="Z473" s="32" t="str">
        <f>+VLOOKUP(Enfermedades_Mundiales[[#This Row],[Filtro Integrado]],Estructura!$M$4:$O$367,3,0)</f>
        <v>FI-363</v>
      </c>
      <c r="AA473" s="32" t="str">
        <f>+VLOOKUP(Enfermedades_Mundiales[[#This Row],[Muestra]],Estructura!$Q$4:$S$194,3,0)</f>
        <v>M-361</v>
      </c>
    </row>
    <row r="474" spans="1:27" ht="30.6" x14ac:dyDescent="0.3">
      <c r="A474" s="61" t="s">
        <v>895</v>
      </c>
      <c r="B474" s="43">
        <f t="shared" si="120"/>
        <v>360</v>
      </c>
      <c r="C474" s="44" t="str">
        <f t="shared" si="121"/>
        <v>Enfermedades Mundiales</v>
      </c>
      <c r="D474" s="44" t="str">
        <f t="shared" si="122"/>
        <v>Salud</v>
      </c>
      <c r="E474" s="64">
        <v>2203</v>
      </c>
      <c r="F474" s="44" t="str">
        <f t="shared" si="128"/>
        <v>Casos Confirmados</v>
      </c>
      <c r="G474" s="46" t="s">
        <v>408</v>
      </c>
      <c r="H474" s="60" t="s">
        <v>17</v>
      </c>
      <c r="I474" s="58" t="s">
        <v>41</v>
      </c>
      <c r="J474" s="43" t="s">
        <v>407</v>
      </c>
      <c r="K474" s="43" t="str">
        <f t="shared" si="129"/>
        <v>Casos Confirmados</v>
      </c>
      <c r="L474" s="43" t="str">
        <f t="shared" si="123"/>
        <v>Periodo 2020-2021</v>
      </c>
      <c r="M474" s="43" t="str">
        <f t="shared" si="124"/>
        <v>Casos</v>
      </c>
      <c r="N474" s="49" t="str">
        <f t="shared" si="125"/>
        <v>Ministerio de Ciencias, Tecnología, Conocimiento e Innovación</v>
      </c>
      <c r="O474" s="30" t="str">
        <f>+"Nuevos Casos Confirmados de COVID-19 en la comuna de "&amp;Enfermedades_Mundiales[[#This Row],[territorio]]</f>
        <v>Nuevos Casos Confirmados de COVID-19 en la comuna de San Pedro de Atacama</v>
      </c>
      <c r="P474" s="68"/>
      <c r="Q474" s="15" t="str">
        <f t="shared" si="126"/>
        <v>Gráfico Evolución</v>
      </c>
      <c r="R474" s="30"/>
      <c r="S4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https://analytics.zoho.com/open-view/2395394000008134446?ZOHO_CRITERIA=%22Localiza_CL_Poblacion%22.%22Codcom%22%3D2203</v>
      </c>
      <c r="T474" s="17"/>
      <c r="U474" s="31" t="str">
        <f t="shared" si="127"/>
        <v>#1774B9</v>
      </c>
      <c r="V474" s="32" t="str">
        <f>+Enfermedades_Mundiales[[#This Row],[idcoleccion]]&amp;"-"&amp;Enfermedades_Mundiales[[#This Row],[id]]</f>
        <v>360-0464</v>
      </c>
      <c r="W474" s="21">
        <f>+VLOOKUP(Enfermedades_Mundiales[[#This Row],[Filtro URL]],Estructura!$X$4:$Y$366,2,0)</f>
        <v>36302203</v>
      </c>
      <c r="X474" s="21" t="str">
        <f>+VLOOKUP(Enfermedades_Mundiales[[#This Row],[tema]],Estructura!$A$4:$C$18,3,0)</f>
        <v>T-361</v>
      </c>
      <c r="Y474" s="32" t="str">
        <f>+VLOOKUP(Enfermedades_Mundiales[[#This Row],[contenido]],Estructura!$E$4:$G$18,3,0)</f>
        <v>C-361</v>
      </c>
      <c r="Z474" s="32" t="str">
        <f>+VLOOKUP(Enfermedades_Mundiales[[#This Row],[Filtro Integrado]],Estructura!$M$4:$O$367,3,0)</f>
        <v>FI-363</v>
      </c>
      <c r="AA474" s="32" t="str">
        <f>+VLOOKUP(Enfermedades_Mundiales[[#This Row],[Muestra]],Estructura!$Q$4:$S$194,3,0)</f>
        <v>M-361</v>
      </c>
    </row>
    <row r="475" spans="1:27" ht="30.6" x14ac:dyDescent="0.3">
      <c r="A475" s="61" t="s">
        <v>896</v>
      </c>
      <c r="B475" s="43">
        <f t="shared" si="120"/>
        <v>360</v>
      </c>
      <c r="C475" s="44" t="str">
        <f t="shared" si="121"/>
        <v>Enfermedades Mundiales</v>
      </c>
      <c r="D475" s="44" t="str">
        <f t="shared" si="122"/>
        <v>Salud</v>
      </c>
      <c r="E475" s="64">
        <v>2301</v>
      </c>
      <c r="F475" s="44" t="str">
        <f t="shared" si="128"/>
        <v>Casos Confirmados</v>
      </c>
      <c r="G475" s="46" t="s">
        <v>408</v>
      </c>
      <c r="H475" s="60" t="s">
        <v>17</v>
      </c>
      <c r="I475" s="58" t="s">
        <v>42</v>
      </c>
      <c r="J475" s="43" t="s">
        <v>407</v>
      </c>
      <c r="K475" s="43" t="str">
        <f t="shared" si="129"/>
        <v>Casos Confirmados</v>
      </c>
      <c r="L475" s="43" t="str">
        <f t="shared" si="123"/>
        <v>Periodo 2020-2021</v>
      </c>
      <c r="M475" s="43" t="str">
        <f t="shared" si="124"/>
        <v>Casos</v>
      </c>
      <c r="N475" s="49" t="str">
        <f t="shared" si="125"/>
        <v>Ministerio de Ciencias, Tecnología, Conocimiento e Innovación</v>
      </c>
      <c r="O475" s="30" t="str">
        <f>+"Nuevos Casos Confirmados de COVID-19 en la comuna de "&amp;Enfermedades_Mundiales[[#This Row],[territorio]]</f>
        <v>Nuevos Casos Confirmados de COVID-19 en la comuna de Tocopilla</v>
      </c>
      <c r="P475" s="68"/>
      <c r="Q475" s="15" t="str">
        <f t="shared" si="126"/>
        <v>Gráfico Evolución</v>
      </c>
      <c r="R475" s="30"/>
      <c r="S4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https://analytics.zoho.com/open-view/2395394000008134446?ZOHO_CRITERIA=%22Localiza_CL_Poblacion%22.%22Codcom%22%3D2301</v>
      </c>
      <c r="T475" s="17"/>
      <c r="U475" s="31" t="str">
        <f t="shared" si="127"/>
        <v>#1774B9</v>
      </c>
      <c r="V475" s="32" t="str">
        <f>+Enfermedades_Mundiales[[#This Row],[idcoleccion]]&amp;"-"&amp;Enfermedades_Mundiales[[#This Row],[id]]</f>
        <v>360-0465</v>
      </c>
      <c r="W475" s="21">
        <f>+VLOOKUP(Enfermedades_Mundiales[[#This Row],[Filtro URL]],Estructura!$X$4:$Y$366,2,0)</f>
        <v>36302301</v>
      </c>
      <c r="X475" s="21" t="str">
        <f>+VLOOKUP(Enfermedades_Mundiales[[#This Row],[tema]],Estructura!$A$4:$C$18,3,0)</f>
        <v>T-361</v>
      </c>
      <c r="Y475" s="32" t="str">
        <f>+VLOOKUP(Enfermedades_Mundiales[[#This Row],[contenido]],Estructura!$E$4:$G$18,3,0)</f>
        <v>C-361</v>
      </c>
      <c r="Z475" s="32" t="str">
        <f>+VLOOKUP(Enfermedades_Mundiales[[#This Row],[Filtro Integrado]],Estructura!$M$4:$O$367,3,0)</f>
        <v>FI-363</v>
      </c>
      <c r="AA475" s="32" t="str">
        <f>+VLOOKUP(Enfermedades_Mundiales[[#This Row],[Muestra]],Estructura!$Q$4:$S$194,3,0)</f>
        <v>M-361</v>
      </c>
    </row>
    <row r="476" spans="1:27" ht="30.6" x14ac:dyDescent="0.3">
      <c r="A476" s="61" t="s">
        <v>897</v>
      </c>
      <c r="B476" s="43">
        <f t="shared" si="120"/>
        <v>360</v>
      </c>
      <c r="C476" s="44" t="str">
        <f t="shared" si="121"/>
        <v>Enfermedades Mundiales</v>
      </c>
      <c r="D476" s="44" t="str">
        <f t="shared" si="122"/>
        <v>Salud</v>
      </c>
      <c r="E476" s="64">
        <v>2302</v>
      </c>
      <c r="F476" s="44" t="str">
        <f t="shared" si="128"/>
        <v>Casos Confirmados</v>
      </c>
      <c r="G476" s="46" t="s">
        <v>408</v>
      </c>
      <c r="H476" s="60" t="s">
        <v>17</v>
      </c>
      <c r="I476" s="58" t="s">
        <v>43</v>
      </c>
      <c r="J476" s="43" t="s">
        <v>407</v>
      </c>
      <c r="K476" s="43" t="str">
        <f t="shared" si="129"/>
        <v>Casos Confirmados</v>
      </c>
      <c r="L476" s="43" t="str">
        <f t="shared" si="123"/>
        <v>Periodo 2020-2021</v>
      </c>
      <c r="M476" s="43" t="str">
        <f t="shared" si="124"/>
        <v>Casos</v>
      </c>
      <c r="N476" s="49" t="str">
        <f t="shared" si="125"/>
        <v>Ministerio de Ciencias, Tecnología, Conocimiento e Innovación</v>
      </c>
      <c r="O476" s="30" t="str">
        <f>+"Nuevos Casos Confirmados de COVID-19 en la comuna de "&amp;Enfermedades_Mundiales[[#This Row],[territorio]]</f>
        <v>Nuevos Casos Confirmados de COVID-19 en la comuna de María Elena</v>
      </c>
      <c r="P476" s="68"/>
      <c r="Q476" s="15" t="str">
        <f t="shared" si="126"/>
        <v>Gráfico Evolución</v>
      </c>
      <c r="R476" s="30"/>
      <c r="S4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https://analytics.zoho.com/open-view/2395394000008134446?ZOHO_CRITERIA=%22Localiza_CL_Poblacion%22.%22Codcom%22%3D2302</v>
      </c>
      <c r="T476" s="17"/>
      <c r="U476" s="31" t="str">
        <f t="shared" si="127"/>
        <v>#1774B9</v>
      </c>
      <c r="V476" s="32" t="str">
        <f>+Enfermedades_Mundiales[[#This Row],[idcoleccion]]&amp;"-"&amp;Enfermedades_Mundiales[[#This Row],[id]]</f>
        <v>360-0466</v>
      </c>
      <c r="W476" s="21">
        <f>+VLOOKUP(Enfermedades_Mundiales[[#This Row],[Filtro URL]],Estructura!$X$4:$Y$366,2,0)</f>
        <v>36302302</v>
      </c>
      <c r="X476" s="21" t="str">
        <f>+VLOOKUP(Enfermedades_Mundiales[[#This Row],[tema]],Estructura!$A$4:$C$18,3,0)</f>
        <v>T-361</v>
      </c>
      <c r="Y476" s="32" t="str">
        <f>+VLOOKUP(Enfermedades_Mundiales[[#This Row],[contenido]],Estructura!$E$4:$G$18,3,0)</f>
        <v>C-361</v>
      </c>
      <c r="Z476" s="32" t="str">
        <f>+VLOOKUP(Enfermedades_Mundiales[[#This Row],[Filtro Integrado]],Estructura!$M$4:$O$367,3,0)</f>
        <v>FI-363</v>
      </c>
      <c r="AA476" s="32" t="str">
        <f>+VLOOKUP(Enfermedades_Mundiales[[#This Row],[Muestra]],Estructura!$Q$4:$S$194,3,0)</f>
        <v>M-361</v>
      </c>
    </row>
    <row r="477" spans="1:27" ht="30.6" x14ac:dyDescent="0.3">
      <c r="A477" s="61" t="s">
        <v>898</v>
      </c>
      <c r="B477" s="43">
        <f t="shared" si="120"/>
        <v>360</v>
      </c>
      <c r="C477" s="44" t="str">
        <f t="shared" si="121"/>
        <v>Enfermedades Mundiales</v>
      </c>
      <c r="D477" s="44" t="str">
        <f t="shared" si="122"/>
        <v>Salud</v>
      </c>
      <c r="E477" s="64">
        <v>3101</v>
      </c>
      <c r="F477" s="44" t="str">
        <f t="shared" si="128"/>
        <v>Casos Confirmados</v>
      </c>
      <c r="G477" s="46" t="s">
        <v>408</v>
      </c>
      <c r="H477" s="60" t="s">
        <v>17</v>
      </c>
      <c r="I477" s="58" t="s">
        <v>44</v>
      </c>
      <c r="J477" s="43" t="s">
        <v>407</v>
      </c>
      <c r="K477" s="43" t="str">
        <f t="shared" si="129"/>
        <v>Casos Confirmados</v>
      </c>
      <c r="L477" s="43" t="str">
        <f t="shared" si="123"/>
        <v>Periodo 2020-2021</v>
      </c>
      <c r="M477" s="43" t="str">
        <f t="shared" si="124"/>
        <v>Casos</v>
      </c>
      <c r="N477" s="49" t="str">
        <f t="shared" si="125"/>
        <v>Ministerio de Ciencias, Tecnología, Conocimiento e Innovación</v>
      </c>
      <c r="O477" s="30" t="str">
        <f>+"Nuevos Casos Confirmados de COVID-19 en la comuna de "&amp;Enfermedades_Mundiales[[#This Row],[territorio]]</f>
        <v>Nuevos Casos Confirmados de COVID-19 en la comuna de Copiapó</v>
      </c>
      <c r="P477" s="68"/>
      <c r="Q477" s="15" t="str">
        <f t="shared" si="126"/>
        <v>Gráfico Evolución</v>
      </c>
      <c r="R477" s="30"/>
      <c r="S4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https://analytics.zoho.com/open-view/2395394000008134446?ZOHO_CRITERIA=%22Localiza_CL_Poblacion%22.%22Codcom%22%3D3101</v>
      </c>
      <c r="T477" s="17"/>
      <c r="U477" s="31" t="str">
        <f t="shared" si="127"/>
        <v>#1774B9</v>
      </c>
      <c r="V477" s="32" t="str">
        <f>+Enfermedades_Mundiales[[#This Row],[idcoleccion]]&amp;"-"&amp;Enfermedades_Mundiales[[#This Row],[id]]</f>
        <v>360-0467</v>
      </c>
      <c r="W477" s="21">
        <f>+VLOOKUP(Enfermedades_Mundiales[[#This Row],[Filtro URL]],Estructura!$X$4:$Y$366,2,0)</f>
        <v>36303101</v>
      </c>
      <c r="X477" s="21" t="str">
        <f>+VLOOKUP(Enfermedades_Mundiales[[#This Row],[tema]],Estructura!$A$4:$C$18,3,0)</f>
        <v>T-361</v>
      </c>
      <c r="Y477" s="32" t="str">
        <f>+VLOOKUP(Enfermedades_Mundiales[[#This Row],[contenido]],Estructura!$E$4:$G$18,3,0)</f>
        <v>C-361</v>
      </c>
      <c r="Z477" s="32" t="str">
        <f>+VLOOKUP(Enfermedades_Mundiales[[#This Row],[Filtro Integrado]],Estructura!$M$4:$O$367,3,0)</f>
        <v>FI-363</v>
      </c>
      <c r="AA477" s="32" t="str">
        <f>+VLOOKUP(Enfermedades_Mundiales[[#This Row],[Muestra]],Estructura!$Q$4:$S$194,3,0)</f>
        <v>M-361</v>
      </c>
    </row>
    <row r="478" spans="1:27" ht="30.6" x14ac:dyDescent="0.3">
      <c r="A478" s="61" t="s">
        <v>899</v>
      </c>
      <c r="B478" s="43">
        <f t="shared" si="120"/>
        <v>360</v>
      </c>
      <c r="C478" s="44" t="str">
        <f t="shared" si="121"/>
        <v>Enfermedades Mundiales</v>
      </c>
      <c r="D478" s="44" t="str">
        <f t="shared" si="122"/>
        <v>Salud</v>
      </c>
      <c r="E478" s="64">
        <v>3102</v>
      </c>
      <c r="F478" s="44" t="str">
        <f t="shared" si="128"/>
        <v>Casos Confirmados</v>
      </c>
      <c r="G478" s="46" t="s">
        <v>408</v>
      </c>
      <c r="H478" s="60" t="s">
        <v>17</v>
      </c>
      <c r="I478" s="58" t="s">
        <v>45</v>
      </c>
      <c r="J478" s="43" t="s">
        <v>407</v>
      </c>
      <c r="K478" s="43" t="str">
        <f t="shared" si="129"/>
        <v>Casos Confirmados</v>
      </c>
      <c r="L478" s="43" t="str">
        <f t="shared" si="123"/>
        <v>Periodo 2020-2021</v>
      </c>
      <c r="M478" s="43" t="str">
        <f t="shared" si="124"/>
        <v>Casos</v>
      </c>
      <c r="N478" s="49" t="str">
        <f t="shared" si="125"/>
        <v>Ministerio de Ciencias, Tecnología, Conocimiento e Innovación</v>
      </c>
      <c r="O478" s="30" t="str">
        <f>+"Nuevos Casos Confirmados de COVID-19 en la comuna de "&amp;Enfermedades_Mundiales[[#This Row],[territorio]]</f>
        <v>Nuevos Casos Confirmados de COVID-19 en la comuna de Caldera</v>
      </c>
      <c r="P478" s="68"/>
      <c r="Q478" s="15" t="str">
        <f t="shared" si="126"/>
        <v>Gráfico Evolución</v>
      </c>
      <c r="R478" s="30"/>
      <c r="S4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https://analytics.zoho.com/open-view/2395394000008134446?ZOHO_CRITERIA=%22Localiza_CL_Poblacion%22.%22Codcom%22%3D3102</v>
      </c>
      <c r="T478" s="17"/>
      <c r="U478" s="31" t="str">
        <f t="shared" si="127"/>
        <v>#1774B9</v>
      </c>
      <c r="V478" s="32" t="str">
        <f>+Enfermedades_Mundiales[[#This Row],[idcoleccion]]&amp;"-"&amp;Enfermedades_Mundiales[[#This Row],[id]]</f>
        <v>360-0468</v>
      </c>
      <c r="W478" s="21">
        <f>+VLOOKUP(Enfermedades_Mundiales[[#This Row],[Filtro URL]],Estructura!$X$4:$Y$366,2,0)</f>
        <v>36303102</v>
      </c>
      <c r="X478" s="21" t="str">
        <f>+VLOOKUP(Enfermedades_Mundiales[[#This Row],[tema]],Estructura!$A$4:$C$18,3,0)</f>
        <v>T-361</v>
      </c>
      <c r="Y478" s="32" t="str">
        <f>+VLOOKUP(Enfermedades_Mundiales[[#This Row],[contenido]],Estructura!$E$4:$G$18,3,0)</f>
        <v>C-361</v>
      </c>
      <c r="Z478" s="32" t="str">
        <f>+VLOOKUP(Enfermedades_Mundiales[[#This Row],[Filtro Integrado]],Estructura!$M$4:$O$367,3,0)</f>
        <v>FI-363</v>
      </c>
      <c r="AA478" s="32" t="str">
        <f>+VLOOKUP(Enfermedades_Mundiales[[#This Row],[Muestra]],Estructura!$Q$4:$S$194,3,0)</f>
        <v>M-361</v>
      </c>
    </row>
    <row r="479" spans="1:27" ht="30.6" x14ac:dyDescent="0.3">
      <c r="A479" s="61" t="s">
        <v>900</v>
      </c>
      <c r="B479" s="43">
        <f t="shared" si="120"/>
        <v>360</v>
      </c>
      <c r="C479" s="44" t="str">
        <f t="shared" si="121"/>
        <v>Enfermedades Mundiales</v>
      </c>
      <c r="D479" s="44" t="str">
        <f t="shared" si="122"/>
        <v>Salud</v>
      </c>
      <c r="E479" s="64">
        <v>3103</v>
      </c>
      <c r="F479" s="44" t="str">
        <f t="shared" si="128"/>
        <v>Casos Confirmados</v>
      </c>
      <c r="G479" s="46" t="s">
        <v>408</v>
      </c>
      <c r="H479" s="60" t="s">
        <v>17</v>
      </c>
      <c r="I479" s="58" t="s">
        <v>46</v>
      </c>
      <c r="J479" s="43" t="s">
        <v>407</v>
      </c>
      <c r="K479" s="43" t="str">
        <f t="shared" si="129"/>
        <v>Casos Confirmados</v>
      </c>
      <c r="L479" s="43" t="str">
        <f t="shared" si="123"/>
        <v>Periodo 2020-2021</v>
      </c>
      <c r="M479" s="43" t="str">
        <f t="shared" si="124"/>
        <v>Casos</v>
      </c>
      <c r="N479" s="49" t="str">
        <f t="shared" si="125"/>
        <v>Ministerio de Ciencias, Tecnología, Conocimiento e Innovación</v>
      </c>
      <c r="O479" s="30" t="str">
        <f>+"Nuevos Casos Confirmados de COVID-19 en la comuna de "&amp;Enfermedades_Mundiales[[#This Row],[territorio]]</f>
        <v>Nuevos Casos Confirmados de COVID-19 en la comuna de Tierra Amarilla</v>
      </c>
      <c r="P479" s="68"/>
      <c r="Q479" s="15" t="str">
        <f t="shared" si="126"/>
        <v>Gráfico Evolución</v>
      </c>
      <c r="R479" s="30"/>
      <c r="S4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https://analytics.zoho.com/open-view/2395394000008134446?ZOHO_CRITERIA=%22Localiza_CL_Poblacion%22.%22Codcom%22%3D3103</v>
      </c>
      <c r="T479" s="17"/>
      <c r="U479" s="31" t="str">
        <f t="shared" si="127"/>
        <v>#1774B9</v>
      </c>
      <c r="V479" s="32" t="str">
        <f>+Enfermedades_Mundiales[[#This Row],[idcoleccion]]&amp;"-"&amp;Enfermedades_Mundiales[[#This Row],[id]]</f>
        <v>360-0469</v>
      </c>
      <c r="W479" s="21">
        <f>+VLOOKUP(Enfermedades_Mundiales[[#This Row],[Filtro URL]],Estructura!$X$4:$Y$366,2,0)</f>
        <v>36303103</v>
      </c>
      <c r="X479" s="21" t="str">
        <f>+VLOOKUP(Enfermedades_Mundiales[[#This Row],[tema]],Estructura!$A$4:$C$18,3,0)</f>
        <v>T-361</v>
      </c>
      <c r="Y479" s="32" t="str">
        <f>+VLOOKUP(Enfermedades_Mundiales[[#This Row],[contenido]],Estructura!$E$4:$G$18,3,0)</f>
        <v>C-361</v>
      </c>
      <c r="Z479" s="32" t="str">
        <f>+VLOOKUP(Enfermedades_Mundiales[[#This Row],[Filtro Integrado]],Estructura!$M$4:$O$367,3,0)</f>
        <v>FI-363</v>
      </c>
      <c r="AA479" s="32" t="str">
        <f>+VLOOKUP(Enfermedades_Mundiales[[#This Row],[Muestra]],Estructura!$Q$4:$S$194,3,0)</f>
        <v>M-361</v>
      </c>
    </row>
    <row r="480" spans="1:27" ht="30.6" x14ac:dyDescent="0.3">
      <c r="A480" s="61" t="s">
        <v>901</v>
      </c>
      <c r="B480" s="43">
        <f t="shared" si="120"/>
        <v>360</v>
      </c>
      <c r="C480" s="44" t="str">
        <f t="shared" si="121"/>
        <v>Enfermedades Mundiales</v>
      </c>
      <c r="D480" s="44" t="str">
        <f t="shared" si="122"/>
        <v>Salud</v>
      </c>
      <c r="E480" s="64">
        <v>3201</v>
      </c>
      <c r="F480" s="44" t="str">
        <f t="shared" si="128"/>
        <v>Casos Confirmados</v>
      </c>
      <c r="G480" s="46" t="s">
        <v>408</v>
      </c>
      <c r="H480" s="60" t="s">
        <v>17</v>
      </c>
      <c r="I480" s="58" t="s">
        <v>47</v>
      </c>
      <c r="J480" s="43" t="s">
        <v>407</v>
      </c>
      <c r="K480" s="43" t="str">
        <f t="shared" si="129"/>
        <v>Casos Confirmados</v>
      </c>
      <c r="L480" s="43" t="str">
        <f t="shared" si="123"/>
        <v>Periodo 2020-2021</v>
      </c>
      <c r="M480" s="43" t="str">
        <f t="shared" si="124"/>
        <v>Casos</v>
      </c>
      <c r="N480" s="49" t="str">
        <f t="shared" si="125"/>
        <v>Ministerio de Ciencias, Tecnología, Conocimiento e Innovación</v>
      </c>
      <c r="O480" s="30" t="str">
        <f>+"Nuevos Casos Confirmados de COVID-19 en la comuna de "&amp;Enfermedades_Mundiales[[#This Row],[territorio]]</f>
        <v>Nuevos Casos Confirmados de COVID-19 en la comuna de Chañaral</v>
      </c>
      <c r="P480" s="68"/>
      <c r="Q480" s="15" t="str">
        <f t="shared" si="126"/>
        <v>Gráfico Evolución</v>
      </c>
      <c r="R480" s="30"/>
      <c r="S4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https://analytics.zoho.com/open-view/2395394000008134446?ZOHO_CRITERIA=%22Localiza_CL_Poblacion%22.%22Codcom%22%3D3201</v>
      </c>
      <c r="T480" s="17"/>
      <c r="U480" s="31" t="str">
        <f t="shared" si="127"/>
        <v>#1774B9</v>
      </c>
      <c r="V480" s="32" t="str">
        <f>+Enfermedades_Mundiales[[#This Row],[idcoleccion]]&amp;"-"&amp;Enfermedades_Mundiales[[#This Row],[id]]</f>
        <v>360-0470</v>
      </c>
      <c r="W480" s="21">
        <f>+VLOOKUP(Enfermedades_Mundiales[[#This Row],[Filtro URL]],Estructura!$X$4:$Y$366,2,0)</f>
        <v>36303201</v>
      </c>
      <c r="X480" s="21" t="str">
        <f>+VLOOKUP(Enfermedades_Mundiales[[#This Row],[tema]],Estructura!$A$4:$C$18,3,0)</f>
        <v>T-361</v>
      </c>
      <c r="Y480" s="32" t="str">
        <f>+VLOOKUP(Enfermedades_Mundiales[[#This Row],[contenido]],Estructura!$E$4:$G$18,3,0)</f>
        <v>C-361</v>
      </c>
      <c r="Z480" s="32" t="str">
        <f>+VLOOKUP(Enfermedades_Mundiales[[#This Row],[Filtro Integrado]],Estructura!$M$4:$O$367,3,0)</f>
        <v>FI-363</v>
      </c>
      <c r="AA480" s="32" t="str">
        <f>+VLOOKUP(Enfermedades_Mundiales[[#This Row],[Muestra]],Estructura!$Q$4:$S$194,3,0)</f>
        <v>M-361</v>
      </c>
    </row>
    <row r="481" spans="1:27" ht="30.6" x14ac:dyDescent="0.3">
      <c r="A481" s="61" t="s">
        <v>902</v>
      </c>
      <c r="B481" s="43">
        <f t="shared" si="120"/>
        <v>360</v>
      </c>
      <c r="C481" s="44" t="str">
        <f t="shared" si="121"/>
        <v>Enfermedades Mundiales</v>
      </c>
      <c r="D481" s="44" t="str">
        <f t="shared" si="122"/>
        <v>Salud</v>
      </c>
      <c r="E481" s="64">
        <v>3202</v>
      </c>
      <c r="F481" s="44" t="str">
        <f t="shared" si="128"/>
        <v>Casos Confirmados</v>
      </c>
      <c r="G481" s="46" t="s">
        <v>408</v>
      </c>
      <c r="H481" s="60" t="s">
        <v>17</v>
      </c>
      <c r="I481" s="58" t="s">
        <v>48</v>
      </c>
      <c r="J481" s="43" t="s">
        <v>407</v>
      </c>
      <c r="K481" s="43" t="str">
        <f t="shared" si="129"/>
        <v>Casos Confirmados</v>
      </c>
      <c r="L481" s="43" t="str">
        <f t="shared" si="123"/>
        <v>Periodo 2020-2021</v>
      </c>
      <c r="M481" s="43" t="str">
        <f t="shared" si="124"/>
        <v>Casos</v>
      </c>
      <c r="N481" s="49" t="str">
        <f t="shared" si="125"/>
        <v>Ministerio de Ciencias, Tecnología, Conocimiento e Innovación</v>
      </c>
      <c r="O481" s="30" t="str">
        <f>+"Nuevos Casos Confirmados de COVID-19 en la comuna de "&amp;Enfermedades_Mundiales[[#This Row],[territorio]]</f>
        <v>Nuevos Casos Confirmados de COVID-19 en la comuna de Diego de Almagro</v>
      </c>
      <c r="P481" s="68"/>
      <c r="Q481" s="15" t="str">
        <f t="shared" si="126"/>
        <v>Gráfico Evolución</v>
      </c>
      <c r="R481" s="30"/>
      <c r="S4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https://analytics.zoho.com/open-view/2395394000008134446?ZOHO_CRITERIA=%22Localiza_CL_Poblacion%22.%22Codcom%22%3D3202</v>
      </c>
      <c r="T481" s="17"/>
      <c r="U481" s="31" t="str">
        <f t="shared" si="127"/>
        <v>#1774B9</v>
      </c>
      <c r="V481" s="32" t="str">
        <f>+Enfermedades_Mundiales[[#This Row],[idcoleccion]]&amp;"-"&amp;Enfermedades_Mundiales[[#This Row],[id]]</f>
        <v>360-0471</v>
      </c>
      <c r="W481" s="21">
        <f>+VLOOKUP(Enfermedades_Mundiales[[#This Row],[Filtro URL]],Estructura!$X$4:$Y$366,2,0)</f>
        <v>36303202</v>
      </c>
      <c r="X481" s="21" t="str">
        <f>+VLOOKUP(Enfermedades_Mundiales[[#This Row],[tema]],Estructura!$A$4:$C$18,3,0)</f>
        <v>T-361</v>
      </c>
      <c r="Y481" s="32" t="str">
        <f>+VLOOKUP(Enfermedades_Mundiales[[#This Row],[contenido]],Estructura!$E$4:$G$18,3,0)</f>
        <v>C-361</v>
      </c>
      <c r="Z481" s="32" t="str">
        <f>+VLOOKUP(Enfermedades_Mundiales[[#This Row],[Filtro Integrado]],Estructura!$M$4:$O$367,3,0)</f>
        <v>FI-363</v>
      </c>
      <c r="AA481" s="32" t="str">
        <f>+VLOOKUP(Enfermedades_Mundiales[[#This Row],[Muestra]],Estructura!$Q$4:$S$194,3,0)</f>
        <v>M-361</v>
      </c>
    </row>
    <row r="482" spans="1:27" ht="30.6" x14ac:dyDescent="0.3">
      <c r="A482" s="61" t="s">
        <v>903</v>
      </c>
      <c r="B482" s="43">
        <f t="shared" si="120"/>
        <v>360</v>
      </c>
      <c r="C482" s="44" t="str">
        <f t="shared" si="121"/>
        <v>Enfermedades Mundiales</v>
      </c>
      <c r="D482" s="44" t="str">
        <f t="shared" si="122"/>
        <v>Salud</v>
      </c>
      <c r="E482" s="64">
        <v>3301</v>
      </c>
      <c r="F482" s="44" t="str">
        <f t="shared" si="128"/>
        <v>Casos Confirmados</v>
      </c>
      <c r="G482" s="46" t="s">
        <v>408</v>
      </c>
      <c r="H482" s="60" t="s">
        <v>17</v>
      </c>
      <c r="I482" s="58" t="s">
        <v>49</v>
      </c>
      <c r="J482" s="43" t="s">
        <v>407</v>
      </c>
      <c r="K482" s="43" t="str">
        <f t="shared" si="129"/>
        <v>Casos Confirmados</v>
      </c>
      <c r="L482" s="43" t="str">
        <f t="shared" si="123"/>
        <v>Periodo 2020-2021</v>
      </c>
      <c r="M482" s="43" t="str">
        <f t="shared" si="124"/>
        <v>Casos</v>
      </c>
      <c r="N482" s="49" t="str">
        <f t="shared" si="125"/>
        <v>Ministerio de Ciencias, Tecnología, Conocimiento e Innovación</v>
      </c>
      <c r="O482" s="30" t="str">
        <f>+"Nuevos Casos Confirmados de COVID-19 en la comuna de "&amp;Enfermedades_Mundiales[[#This Row],[territorio]]</f>
        <v>Nuevos Casos Confirmados de COVID-19 en la comuna de Vallenar</v>
      </c>
      <c r="P482" s="68"/>
      <c r="Q482" s="15" t="str">
        <f t="shared" si="126"/>
        <v>Gráfico Evolución</v>
      </c>
      <c r="R482" s="30"/>
      <c r="S4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https://analytics.zoho.com/open-view/2395394000008134446?ZOHO_CRITERIA=%22Localiza_CL_Poblacion%22.%22Codcom%22%3D3301</v>
      </c>
      <c r="T482" s="17"/>
      <c r="U482" s="31" t="str">
        <f t="shared" si="127"/>
        <v>#1774B9</v>
      </c>
      <c r="V482" s="32" t="str">
        <f>+Enfermedades_Mundiales[[#This Row],[idcoleccion]]&amp;"-"&amp;Enfermedades_Mundiales[[#This Row],[id]]</f>
        <v>360-0472</v>
      </c>
      <c r="W482" s="21">
        <f>+VLOOKUP(Enfermedades_Mundiales[[#This Row],[Filtro URL]],Estructura!$X$4:$Y$366,2,0)</f>
        <v>36303301</v>
      </c>
      <c r="X482" s="21" t="str">
        <f>+VLOOKUP(Enfermedades_Mundiales[[#This Row],[tema]],Estructura!$A$4:$C$18,3,0)</f>
        <v>T-361</v>
      </c>
      <c r="Y482" s="32" t="str">
        <f>+VLOOKUP(Enfermedades_Mundiales[[#This Row],[contenido]],Estructura!$E$4:$G$18,3,0)</f>
        <v>C-361</v>
      </c>
      <c r="Z482" s="32" t="str">
        <f>+VLOOKUP(Enfermedades_Mundiales[[#This Row],[Filtro Integrado]],Estructura!$M$4:$O$367,3,0)</f>
        <v>FI-363</v>
      </c>
      <c r="AA482" s="32" t="str">
        <f>+VLOOKUP(Enfermedades_Mundiales[[#This Row],[Muestra]],Estructura!$Q$4:$S$194,3,0)</f>
        <v>M-361</v>
      </c>
    </row>
    <row r="483" spans="1:27" ht="30.6" x14ac:dyDescent="0.3">
      <c r="A483" s="61" t="s">
        <v>904</v>
      </c>
      <c r="B483" s="43">
        <f t="shared" si="120"/>
        <v>360</v>
      </c>
      <c r="C483" s="44" t="str">
        <f t="shared" si="121"/>
        <v>Enfermedades Mundiales</v>
      </c>
      <c r="D483" s="44" t="str">
        <f t="shared" si="122"/>
        <v>Salud</v>
      </c>
      <c r="E483" s="64">
        <v>3302</v>
      </c>
      <c r="F483" s="44" t="str">
        <f t="shared" si="128"/>
        <v>Casos Confirmados</v>
      </c>
      <c r="G483" s="46" t="s">
        <v>408</v>
      </c>
      <c r="H483" s="60" t="s">
        <v>17</v>
      </c>
      <c r="I483" s="58" t="s">
        <v>50</v>
      </c>
      <c r="J483" s="43" t="s">
        <v>407</v>
      </c>
      <c r="K483" s="43" t="str">
        <f t="shared" si="129"/>
        <v>Casos Confirmados</v>
      </c>
      <c r="L483" s="43" t="str">
        <f t="shared" si="123"/>
        <v>Periodo 2020-2021</v>
      </c>
      <c r="M483" s="43" t="str">
        <f t="shared" si="124"/>
        <v>Casos</v>
      </c>
      <c r="N483" s="49" t="str">
        <f t="shared" si="125"/>
        <v>Ministerio de Ciencias, Tecnología, Conocimiento e Innovación</v>
      </c>
      <c r="O483" s="30" t="str">
        <f>+"Nuevos Casos Confirmados de COVID-19 en la comuna de "&amp;Enfermedades_Mundiales[[#This Row],[territorio]]</f>
        <v>Nuevos Casos Confirmados de COVID-19 en la comuna de Alto del Carmen</v>
      </c>
      <c r="P483" s="68"/>
      <c r="Q483" s="15" t="str">
        <f t="shared" si="126"/>
        <v>Gráfico Evolución</v>
      </c>
      <c r="R483" s="30"/>
      <c r="S4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https://analytics.zoho.com/open-view/2395394000008134446?ZOHO_CRITERIA=%22Localiza_CL_Poblacion%22.%22Codcom%22%3D3302</v>
      </c>
      <c r="T483" s="17"/>
      <c r="U483" s="31" t="str">
        <f t="shared" si="127"/>
        <v>#1774B9</v>
      </c>
      <c r="V483" s="32" t="str">
        <f>+Enfermedades_Mundiales[[#This Row],[idcoleccion]]&amp;"-"&amp;Enfermedades_Mundiales[[#This Row],[id]]</f>
        <v>360-0473</v>
      </c>
      <c r="W483" s="21">
        <f>+VLOOKUP(Enfermedades_Mundiales[[#This Row],[Filtro URL]],Estructura!$X$4:$Y$366,2,0)</f>
        <v>36303302</v>
      </c>
      <c r="X483" s="21" t="str">
        <f>+VLOOKUP(Enfermedades_Mundiales[[#This Row],[tema]],Estructura!$A$4:$C$18,3,0)</f>
        <v>T-361</v>
      </c>
      <c r="Y483" s="32" t="str">
        <f>+VLOOKUP(Enfermedades_Mundiales[[#This Row],[contenido]],Estructura!$E$4:$G$18,3,0)</f>
        <v>C-361</v>
      </c>
      <c r="Z483" s="32" t="str">
        <f>+VLOOKUP(Enfermedades_Mundiales[[#This Row],[Filtro Integrado]],Estructura!$M$4:$O$367,3,0)</f>
        <v>FI-363</v>
      </c>
      <c r="AA483" s="32" t="str">
        <f>+VLOOKUP(Enfermedades_Mundiales[[#This Row],[Muestra]],Estructura!$Q$4:$S$194,3,0)</f>
        <v>M-361</v>
      </c>
    </row>
    <row r="484" spans="1:27" ht="30.6" x14ac:dyDescent="0.3">
      <c r="A484" s="61" t="s">
        <v>905</v>
      </c>
      <c r="B484" s="43">
        <f t="shared" si="120"/>
        <v>360</v>
      </c>
      <c r="C484" s="44" t="str">
        <f t="shared" si="121"/>
        <v>Enfermedades Mundiales</v>
      </c>
      <c r="D484" s="44" t="str">
        <f t="shared" si="122"/>
        <v>Salud</v>
      </c>
      <c r="E484" s="64">
        <v>3303</v>
      </c>
      <c r="F484" s="44" t="str">
        <f t="shared" si="128"/>
        <v>Casos Confirmados</v>
      </c>
      <c r="G484" s="46" t="s">
        <v>408</v>
      </c>
      <c r="H484" s="60" t="s">
        <v>17</v>
      </c>
      <c r="I484" s="58" t="s">
        <v>51</v>
      </c>
      <c r="J484" s="43" t="s">
        <v>407</v>
      </c>
      <c r="K484" s="43" t="str">
        <f t="shared" si="129"/>
        <v>Casos Confirmados</v>
      </c>
      <c r="L484" s="43" t="str">
        <f t="shared" si="123"/>
        <v>Periodo 2020-2021</v>
      </c>
      <c r="M484" s="43" t="str">
        <f t="shared" si="124"/>
        <v>Casos</v>
      </c>
      <c r="N484" s="49" t="str">
        <f t="shared" si="125"/>
        <v>Ministerio de Ciencias, Tecnología, Conocimiento e Innovación</v>
      </c>
      <c r="O484" s="30" t="str">
        <f>+"Nuevos Casos Confirmados de COVID-19 en la comuna de "&amp;Enfermedades_Mundiales[[#This Row],[territorio]]</f>
        <v>Nuevos Casos Confirmados de COVID-19 en la comuna de Freirina</v>
      </c>
      <c r="P484" s="68"/>
      <c r="Q484" s="15" t="str">
        <f t="shared" si="126"/>
        <v>Gráfico Evolución</v>
      </c>
      <c r="R484" s="30"/>
      <c r="S4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https://analytics.zoho.com/open-view/2395394000008134446?ZOHO_CRITERIA=%22Localiza_CL_Poblacion%22.%22Codcom%22%3D3303</v>
      </c>
      <c r="T484" s="17"/>
      <c r="U484" s="31" t="str">
        <f t="shared" si="127"/>
        <v>#1774B9</v>
      </c>
      <c r="V484" s="32" t="str">
        <f>+Enfermedades_Mundiales[[#This Row],[idcoleccion]]&amp;"-"&amp;Enfermedades_Mundiales[[#This Row],[id]]</f>
        <v>360-0474</v>
      </c>
      <c r="W484" s="21">
        <f>+VLOOKUP(Enfermedades_Mundiales[[#This Row],[Filtro URL]],Estructura!$X$4:$Y$366,2,0)</f>
        <v>36303303</v>
      </c>
      <c r="X484" s="21" t="str">
        <f>+VLOOKUP(Enfermedades_Mundiales[[#This Row],[tema]],Estructura!$A$4:$C$18,3,0)</f>
        <v>T-361</v>
      </c>
      <c r="Y484" s="32" t="str">
        <f>+VLOOKUP(Enfermedades_Mundiales[[#This Row],[contenido]],Estructura!$E$4:$G$18,3,0)</f>
        <v>C-361</v>
      </c>
      <c r="Z484" s="32" t="str">
        <f>+VLOOKUP(Enfermedades_Mundiales[[#This Row],[Filtro Integrado]],Estructura!$M$4:$O$367,3,0)</f>
        <v>FI-363</v>
      </c>
      <c r="AA484" s="32" t="str">
        <f>+VLOOKUP(Enfermedades_Mundiales[[#This Row],[Muestra]],Estructura!$Q$4:$S$194,3,0)</f>
        <v>M-361</v>
      </c>
    </row>
    <row r="485" spans="1:27" ht="30.6" x14ac:dyDescent="0.3">
      <c r="A485" s="61" t="s">
        <v>906</v>
      </c>
      <c r="B485" s="43">
        <f t="shared" si="120"/>
        <v>360</v>
      </c>
      <c r="C485" s="44" t="str">
        <f t="shared" si="121"/>
        <v>Enfermedades Mundiales</v>
      </c>
      <c r="D485" s="44" t="str">
        <f t="shared" si="122"/>
        <v>Salud</v>
      </c>
      <c r="E485" s="64">
        <v>3304</v>
      </c>
      <c r="F485" s="44" t="str">
        <f t="shared" si="128"/>
        <v>Casos Confirmados</v>
      </c>
      <c r="G485" s="46" t="s">
        <v>408</v>
      </c>
      <c r="H485" s="60" t="s">
        <v>17</v>
      </c>
      <c r="I485" s="58" t="s">
        <v>52</v>
      </c>
      <c r="J485" s="43" t="s">
        <v>407</v>
      </c>
      <c r="K485" s="43" t="str">
        <f t="shared" si="129"/>
        <v>Casos Confirmados</v>
      </c>
      <c r="L485" s="43" t="str">
        <f t="shared" si="123"/>
        <v>Periodo 2020-2021</v>
      </c>
      <c r="M485" s="43" t="str">
        <f t="shared" si="124"/>
        <v>Casos</v>
      </c>
      <c r="N485" s="49" t="str">
        <f t="shared" si="125"/>
        <v>Ministerio de Ciencias, Tecnología, Conocimiento e Innovación</v>
      </c>
      <c r="O485" s="30" t="str">
        <f>+"Nuevos Casos Confirmados de COVID-19 en la comuna de "&amp;Enfermedades_Mundiales[[#This Row],[territorio]]</f>
        <v>Nuevos Casos Confirmados de COVID-19 en la comuna de Huasco</v>
      </c>
      <c r="P485" s="68"/>
      <c r="Q485" s="15" t="str">
        <f t="shared" si="126"/>
        <v>Gráfico Evolución</v>
      </c>
      <c r="R485" s="30"/>
      <c r="S4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https://analytics.zoho.com/open-view/2395394000008134446?ZOHO_CRITERIA=%22Localiza_CL_Poblacion%22.%22Codcom%22%3D3304</v>
      </c>
      <c r="T485" s="17"/>
      <c r="U485" s="31" t="str">
        <f t="shared" si="127"/>
        <v>#1774B9</v>
      </c>
      <c r="V485" s="32" t="str">
        <f>+Enfermedades_Mundiales[[#This Row],[idcoleccion]]&amp;"-"&amp;Enfermedades_Mundiales[[#This Row],[id]]</f>
        <v>360-0475</v>
      </c>
      <c r="W485" s="21">
        <f>+VLOOKUP(Enfermedades_Mundiales[[#This Row],[Filtro URL]],Estructura!$X$4:$Y$366,2,0)</f>
        <v>36303304</v>
      </c>
      <c r="X485" s="21" t="str">
        <f>+VLOOKUP(Enfermedades_Mundiales[[#This Row],[tema]],Estructura!$A$4:$C$18,3,0)</f>
        <v>T-361</v>
      </c>
      <c r="Y485" s="32" t="str">
        <f>+VLOOKUP(Enfermedades_Mundiales[[#This Row],[contenido]],Estructura!$E$4:$G$18,3,0)</f>
        <v>C-361</v>
      </c>
      <c r="Z485" s="32" t="str">
        <f>+VLOOKUP(Enfermedades_Mundiales[[#This Row],[Filtro Integrado]],Estructura!$M$4:$O$367,3,0)</f>
        <v>FI-363</v>
      </c>
      <c r="AA485" s="32" t="str">
        <f>+VLOOKUP(Enfermedades_Mundiales[[#This Row],[Muestra]],Estructura!$Q$4:$S$194,3,0)</f>
        <v>M-361</v>
      </c>
    </row>
    <row r="486" spans="1:27" ht="30.6" x14ac:dyDescent="0.3">
      <c r="A486" s="61" t="s">
        <v>907</v>
      </c>
      <c r="B486" s="43">
        <f t="shared" si="120"/>
        <v>360</v>
      </c>
      <c r="C486" s="44" t="str">
        <f t="shared" si="121"/>
        <v>Enfermedades Mundiales</v>
      </c>
      <c r="D486" s="44" t="str">
        <f t="shared" si="122"/>
        <v>Salud</v>
      </c>
      <c r="E486" s="64">
        <v>4101</v>
      </c>
      <c r="F486" s="44" t="str">
        <f t="shared" si="128"/>
        <v>Casos Confirmados</v>
      </c>
      <c r="G486" s="46" t="s">
        <v>408</v>
      </c>
      <c r="H486" s="60" t="s">
        <v>17</v>
      </c>
      <c r="I486" s="58" t="s">
        <v>53</v>
      </c>
      <c r="J486" s="43" t="s">
        <v>407</v>
      </c>
      <c r="K486" s="43" t="str">
        <f t="shared" si="129"/>
        <v>Casos Confirmados</v>
      </c>
      <c r="L486" s="43" t="str">
        <f t="shared" si="123"/>
        <v>Periodo 2020-2021</v>
      </c>
      <c r="M486" s="43" t="str">
        <f t="shared" si="124"/>
        <v>Casos</v>
      </c>
      <c r="N486" s="49" t="str">
        <f t="shared" si="125"/>
        <v>Ministerio de Ciencias, Tecnología, Conocimiento e Innovación</v>
      </c>
      <c r="O486" s="30" t="str">
        <f>+"Nuevos Casos Confirmados de COVID-19 en la comuna de "&amp;Enfermedades_Mundiales[[#This Row],[territorio]]</f>
        <v>Nuevos Casos Confirmados de COVID-19 en la comuna de La Serena</v>
      </c>
      <c r="P486" s="68"/>
      <c r="Q486" s="15" t="str">
        <f t="shared" si="126"/>
        <v>Gráfico Evolución</v>
      </c>
      <c r="R486" s="30"/>
      <c r="S4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https://analytics.zoho.com/open-view/2395394000008134446?ZOHO_CRITERIA=%22Localiza_CL_Poblacion%22.%22Codcom%22%3D4101</v>
      </c>
      <c r="T486" s="17"/>
      <c r="U486" s="31" t="str">
        <f t="shared" si="127"/>
        <v>#1774B9</v>
      </c>
      <c r="V486" s="32" t="str">
        <f>+Enfermedades_Mundiales[[#This Row],[idcoleccion]]&amp;"-"&amp;Enfermedades_Mundiales[[#This Row],[id]]</f>
        <v>360-0476</v>
      </c>
      <c r="W486" s="21">
        <f>+VLOOKUP(Enfermedades_Mundiales[[#This Row],[Filtro URL]],Estructura!$X$4:$Y$366,2,0)</f>
        <v>36304101</v>
      </c>
      <c r="X486" s="21" t="str">
        <f>+VLOOKUP(Enfermedades_Mundiales[[#This Row],[tema]],Estructura!$A$4:$C$18,3,0)</f>
        <v>T-361</v>
      </c>
      <c r="Y486" s="32" t="str">
        <f>+VLOOKUP(Enfermedades_Mundiales[[#This Row],[contenido]],Estructura!$E$4:$G$18,3,0)</f>
        <v>C-361</v>
      </c>
      <c r="Z486" s="32" t="str">
        <f>+VLOOKUP(Enfermedades_Mundiales[[#This Row],[Filtro Integrado]],Estructura!$M$4:$O$367,3,0)</f>
        <v>FI-363</v>
      </c>
      <c r="AA486" s="32" t="str">
        <f>+VLOOKUP(Enfermedades_Mundiales[[#This Row],[Muestra]],Estructura!$Q$4:$S$194,3,0)</f>
        <v>M-361</v>
      </c>
    </row>
    <row r="487" spans="1:27" ht="30.6" x14ac:dyDescent="0.3">
      <c r="A487" s="61" t="s">
        <v>908</v>
      </c>
      <c r="B487" s="43">
        <f t="shared" si="120"/>
        <v>360</v>
      </c>
      <c r="C487" s="44" t="str">
        <f t="shared" si="121"/>
        <v>Enfermedades Mundiales</v>
      </c>
      <c r="D487" s="44" t="str">
        <f t="shared" si="122"/>
        <v>Salud</v>
      </c>
      <c r="E487" s="64">
        <v>4102</v>
      </c>
      <c r="F487" s="44" t="str">
        <f t="shared" si="128"/>
        <v>Casos Confirmados</v>
      </c>
      <c r="G487" s="46" t="s">
        <v>408</v>
      </c>
      <c r="H487" s="60" t="s">
        <v>17</v>
      </c>
      <c r="I487" s="58" t="s">
        <v>25</v>
      </c>
      <c r="J487" s="43" t="s">
        <v>407</v>
      </c>
      <c r="K487" s="43" t="str">
        <f t="shared" si="129"/>
        <v>Casos Confirmados</v>
      </c>
      <c r="L487" s="43" t="str">
        <f t="shared" si="123"/>
        <v>Periodo 2020-2021</v>
      </c>
      <c r="M487" s="43" t="str">
        <f t="shared" si="124"/>
        <v>Casos</v>
      </c>
      <c r="N487" s="49" t="str">
        <f t="shared" si="125"/>
        <v>Ministerio de Ciencias, Tecnología, Conocimiento e Innovación</v>
      </c>
      <c r="O487" s="30" t="str">
        <f>+"Nuevos Casos Confirmados de COVID-19 en la comuna de "&amp;Enfermedades_Mundiales[[#This Row],[territorio]]</f>
        <v>Nuevos Casos Confirmados de COVID-19 en la comuna de Coquimbo</v>
      </c>
      <c r="P487" s="68"/>
      <c r="Q487" s="15" t="str">
        <f t="shared" si="126"/>
        <v>Gráfico Evolución</v>
      </c>
      <c r="R487" s="30"/>
      <c r="S4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https://analytics.zoho.com/open-view/2395394000008134446?ZOHO_CRITERIA=%22Localiza_CL_Poblacion%22.%22Codcom%22%3D4102</v>
      </c>
      <c r="T487" s="17"/>
      <c r="U487" s="31" t="str">
        <f t="shared" si="127"/>
        <v>#1774B9</v>
      </c>
      <c r="V487" s="32" t="str">
        <f>+Enfermedades_Mundiales[[#This Row],[idcoleccion]]&amp;"-"&amp;Enfermedades_Mundiales[[#This Row],[id]]</f>
        <v>360-0477</v>
      </c>
      <c r="W487" s="21">
        <f>+VLOOKUP(Enfermedades_Mundiales[[#This Row],[Filtro URL]],Estructura!$X$4:$Y$366,2,0)</f>
        <v>36304102</v>
      </c>
      <c r="X487" s="21" t="str">
        <f>+VLOOKUP(Enfermedades_Mundiales[[#This Row],[tema]],Estructura!$A$4:$C$18,3,0)</f>
        <v>T-361</v>
      </c>
      <c r="Y487" s="32" t="str">
        <f>+VLOOKUP(Enfermedades_Mundiales[[#This Row],[contenido]],Estructura!$E$4:$G$18,3,0)</f>
        <v>C-361</v>
      </c>
      <c r="Z487" s="32" t="str">
        <f>+VLOOKUP(Enfermedades_Mundiales[[#This Row],[Filtro Integrado]],Estructura!$M$4:$O$367,3,0)</f>
        <v>FI-363</v>
      </c>
      <c r="AA487" s="32" t="str">
        <f>+VLOOKUP(Enfermedades_Mundiales[[#This Row],[Muestra]],Estructura!$Q$4:$S$194,3,0)</f>
        <v>M-361</v>
      </c>
    </row>
    <row r="488" spans="1:27" ht="30.6" x14ac:dyDescent="0.3">
      <c r="A488" s="61" t="s">
        <v>909</v>
      </c>
      <c r="B488" s="43">
        <f t="shared" si="120"/>
        <v>360</v>
      </c>
      <c r="C488" s="44" t="str">
        <f t="shared" si="121"/>
        <v>Enfermedades Mundiales</v>
      </c>
      <c r="D488" s="44" t="str">
        <f t="shared" si="122"/>
        <v>Salud</v>
      </c>
      <c r="E488" s="64">
        <v>4103</v>
      </c>
      <c r="F488" s="44" t="str">
        <f t="shared" si="128"/>
        <v>Casos Confirmados</v>
      </c>
      <c r="G488" s="46" t="s">
        <v>408</v>
      </c>
      <c r="H488" s="60" t="s">
        <v>17</v>
      </c>
      <c r="I488" s="58" t="s">
        <v>54</v>
      </c>
      <c r="J488" s="43" t="s">
        <v>407</v>
      </c>
      <c r="K488" s="43" t="str">
        <f t="shared" si="129"/>
        <v>Casos Confirmados</v>
      </c>
      <c r="L488" s="43" t="str">
        <f t="shared" si="123"/>
        <v>Periodo 2020-2021</v>
      </c>
      <c r="M488" s="43" t="str">
        <f t="shared" si="124"/>
        <v>Casos</v>
      </c>
      <c r="N488" s="49" t="str">
        <f t="shared" si="125"/>
        <v>Ministerio de Ciencias, Tecnología, Conocimiento e Innovación</v>
      </c>
      <c r="O488" s="30" t="str">
        <f>+"Nuevos Casos Confirmados de COVID-19 en la comuna de "&amp;Enfermedades_Mundiales[[#This Row],[territorio]]</f>
        <v>Nuevos Casos Confirmados de COVID-19 en la comuna de Andacollo</v>
      </c>
      <c r="P488" s="68"/>
      <c r="Q488" s="15" t="str">
        <f t="shared" si="126"/>
        <v>Gráfico Evolución</v>
      </c>
      <c r="R488" s="30"/>
      <c r="S4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https://analytics.zoho.com/open-view/2395394000008134446?ZOHO_CRITERIA=%22Localiza_CL_Poblacion%22.%22Codcom%22%3D4103</v>
      </c>
      <c r="T488" s="17"/>
      <c r="U488" s="31" t="str">
        <f t="shared" si="127"/>
        <v>#1774B9</v>
      </c>
      <c r="V488" s="32" t="str">
        <f>+Enfermedades_Mundiales[[#This Row],[idcoleccion]]&amp;"-"&amp;Enfermedades_Mundiales[[#This Row],[id]]</f>
        <v>360-0478</v>
      </c>
      <c r="W488" s="21">
        <f>+VLOOKUP(Enfermedades_Mundiales[[#This Row],[Filtro URL]],Estructura!$X$4:$Y$366,2,0)</f>
        <v>36304103</v>
      </c>
      <c r="X488" s="21" t="str">
        <f>+VLOOKUP(Enfermedades_Mundiales[[#This Row],[tema]],Estructura!$A$4:$C$18,3,0)</f>
        <v>T-361</v>
      </c>
      <c r="Y488" s="32" t="str">
        <f>+VLOOKUP(Enfermedades_Mundiales[[#This Row],[contenido]],Estructura!$E$4:$G$18,3,0)</f>
        <v>C-361</v>
      </c>
      <c r="Z488" s="32" t="str">
        <f>+VLOOKUP(Enfermedades_Mundiales[[#This Row],[Filtro Integrado]],Estructura!$M$4:$O$367,3,0)</f>
        <v>FI-363</v>
      </c>
      <c r="AA488" s="32" t="str">
        <f>+VLOOKUP(Enfermedades_Mundiales[[#This Row],[Muestra]],Estructura!$Q$4:$S$194,3,0)</f>
        <v>M-361</v>
      </c>
    </row>
    <row r="489" spans="1:27" ht="30.6" x14ac:dyDescent="0.3">
      <c r="A489" s="61" t="s">
        <v>910</v>
      </c>
      <c r="B489" s="43">
        <f t="shared" si="120"/>
        <v>360</v>
      </c>
      <c r="C489" s="44" t="str">
        <f t="shared" si="121"/>
        <v>Enfermedades Mundiales</v>
      </c>
      <c r="D489" s="44" t="str">
        <f t="shared" si="122"/>
        <v>Salud</v>
      </c>
      <c r="E489" s="64">
        <v>4104</v>
      </c>
      <c r="F489" s="44" t="str">
        <f t="shared" si="128"/>
        <v>Casos Confirmados</v>
      </c>
      <c r="G489" s="46" t="s">
        <v>408</v>
      </c>
      <c r="H489" s="60" t="s">
        <v>17</v>
      </c>
      <c r="I489" s="58" t="s">
        <v>55</v>
      </c>
      <c r="J489" s="43" t="s">
        <v>407</v>
      </c>
      <c r="K489" s="43" t="str">
        <f t="shared" si="129"/>
        <v>Casos Confirmados</v>
      </c>
      <c r="L489" s="43" t="str">
        <f t="shared" si="123"/>
        <v>Periodo 2020-2021</v>
      </c>
      <c r="M489" s="43" t="str">
        <f t="shared" si="124"/>
        <v>Casos</v>
      </c>
      <c r="N489" s="49" t="str">
        <f t="shared" si="125"/>
        <v>Ministerio de Ciencias, Tecnología, Conocimiento e Innovación</v>
      </c>
      <c r="O489" s="30" t="str">
        <f>+"Nuevos Casos Confirmados de COVID-19 en la comuna de "&amp;Enfermedades_Mundiales[[#This Row],[territorio]]</f>
        <v>Nuevos Casos Confirmados de COVID-19 en la comuna de La Higuera</v>
      </c>
      <c r="P489" s="68"/>
      <c r="Q489" s="15" t="str">
        <f t="shared" si="126"/>
        <v>Gráfico Evolución</v>
      </c>
      <c r="R489" s="30"/>
      <c r="S4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https://analytics.zoho.com/open-view/2395394000008134446?ZOHO_CRITERIA=%22Localiza_CL_Poblacion%22.%22Codcom%22%3D4104</v>
      </c>
      <c r="T489" s="17"/>
      <c r="U489" s="31" t="str">
        <f t="shared" si="127"/>
        <v>#1774B9</v>
      </c>
      <c r="V489" s="32" t="str">
        <f>+Enfermedades_Mundiales[[#This Row],[idcoleccion]]&amp;"-"&amp;Enfermedades_Mundiales[[#This Row],[id]]</f>
        <v>360-0479</v>
      </c>
      <c r="W489" s="21">
        <f>+VLOOKUP(Enfermedades_Mundiales[[#This Row],[Filtro URL]],Estructura!$X$4:$Y$366,2,0)</f>
        <v>36304104</v>
      </c>
      <c r="X489" s="21" t="str">
        <f>+VLOOKUP(Enfermedades_Mundiales[[#This Row],[tema]],Estructura!$A$4:$C$18,3,0)</f>
        <v>T-361</v>
      </c>
      <c r="Y489" s="32" t="str">
        <f>+VLOOKUP(Enfermedades_Mundiales[[#This Row],[contenido]],Estructura!$E$4:$G$18,3,0)</f>
        <v>C-361</v>
      </c>
      <c r="Z489" s="32" t="str">
        <f>+VLOOKUP(Enfermedades_Mundiales[[#This Row],[Filtro Integrado]],Estructura!$M$4:$O$367,3,0)</f>
        <v>FI-363</v>
      </c>
      <c r="AA489" s="32" t="str">
        <f>+VLOOKUP(Enfermedades_Mundiales[[#This Row],[Muestra]],Estructura!$Q$4:$S$194,3,0)</f>
        <v>M-361</v>
      </c>
    </row>
    <row r="490" spans="1:27" ht="30.6" x14ac:dyDescent="0.3">
      <c r="A490" s="61" t="s">
        <v>911</v>
      </c>
      <c r="B490" s="43">
        <f t="shared" si="120"/>
        <v>360</v>
      </c>
      <c r="C490" s="44" t="str">
        <f t="shared" si="121"/>
        <v>Enfermedades Mundiales</v>
      </c>
      <c r="D490" s="44" t="str">
        <f t="shared" si="122"/>
        <v>Salud</v>
      </c>
      <c r="E490" s="64">
        <v>4105</v>
      </c>
      <c r="F490" s="44" t="str">
        <f t="shared" si="128"/>
        <v>Casos Confirmados</v>
      </c>
      <c r="G490" s="46" t="s">
        <v>408</v>
      </c>
      <c r="H490" s="60" t="s">
        <v>17</v>
      </c>
      <c r="I490" s="58" t="s">
        <v>56</v>
      </c>
      <c r="J490" s="43" t="s">
        <v>407</v>
      </c>
      <c r="K490" s="43" t="str">
        <f t="shared" si="129"/>
        <v>Casos Confirmados</v>
      </c>
      <c r="L490" s="43" t="str">
        <f t="shared" si="123"/>
        <v>Periodo 2020-2021</v>
      </c>
      <c r="M490" s="43" t="str">
        <f t="shared" si="124"/>
        <v>Casos</v>
      </c>
      <c r="N490" s="49" t="str">
        <f t="shared" si="125"/>
        <v>Ministerio de Ciencias, Tecnología, Conocimiento e Innovación</v>
      </c>
      <c r="O490" s="30" t="str">
        <f>+"Nuevos Casos Confirmados de COVID-19 en la comuna de "&amp;Enfermedades_Mundiales[[#This Row],[territorio]]</f>
        <v>Nuevos Casos Confirmados de COVID-19 en la comuna de Paiguano</v>
      </c>
      <c r="P490" s="68"/>
      <c r="Q490" s="15" t="str">
        <f t="shared" si="126"/>
        <v>Gráfico Evolución</v>
      </c>
      <c r="R490" s="30"/>
      <c r="S4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https://analytics.zoho.com/open-view/2395394000008134446?ZOHO_CRITERIA=%22Localiza_CL_Poblacion%22.%22Codcom%22%3D4105</v>
      </c>
      <c r="T490" s="17"/>
      <c r="U490" s="31" t="str">
        <f t="shared" si="127"/>
        <v>#1774B9</v>
      </c>
      <c r="V490" s="32" t="str">
        <f>+Enfermedades_Mundiales[[#This Row],[idcoleccion]]&amp;"-"&amp;Enfermedades_Mundiales[[#This Row],[id]]</f>
        <v>360-0480</v>
      </c>
      <c r="W490" s="21">
        <f>+VLOOKUP(Enfermedades_Mundiales[[#This Row],[Filtro URL]],Estructura!$X$4:$Y$366,2,0)</f>
        <v>36304105</v>
      </c>
      <c r="X490" s="21" t="str">
        <f>+VLOOKUP(Enfermedades_Mundiales[[#This Row],[tema]],Estructura!$A$4:$C$18,3,0)</f>
        <v>T-361</v>
      </c>
      <c r="Y490" s="32" t="str">
        <f>+VLOOKUP(Enfermedades_Mundiales[[#This Row],[contenido]],Estructura!$E$4:$G$18,3,0)</f>
        <v>C-361</v>
      </c>
      <c r="Z490" s="32" t="str">
        <f>+VLOOKUP(Enfermedades_Mundiales[[#This Row],[Filtro Integrado]],Estructura!$M$4:$O$367,3,0)</f>
        <v>FI-363</v>
      </c>
      <c r="AA490" s="32" t="str">
        <f>+VLOOKUP(Enfermedades_Mundiales[[#This Row],[Muestra]],Estructura!$Q$4:$S$194,3,0)</f>
        <v>M-361</v>
      </c>
    </row>
    <row r="491" spans="1:27" ht="30.6" x14ac:dyDescent="0.3">
      <c r="A491" s="61" t="s">
        <v>912</v>
      </c>
      <c r="B491" s="43">
        <f t="shared" si="120"/>
        <v>360</v>
      </c>
      <c r="C491" s="44" t="str">
        <f t="shared" si="121"/>
        <v>Enfermedades Mundiales</v>
      </c>
      <c r="D491" s="44" t="str">
        <f t="shared" si="122"/>
        <v>Salud</v>
      </c>
      <c r="E491" s="64">
        <v>4106</v>
      </c>
      <c r="F491" s="44" t="str">
        <f t="shared" si="128"/>
        <v>Casos Confirmados</v>
      </c>
      <c r="G491" s="46" t="s">
        <v>408</v>
      </c>
      <c r="H491" s="60" t="s">
        <v>17</v>
      </c>
      <c r="I491" s="58" t="s">
        <v>57</v>
      </c>
      <c r="J491" s="43" t="s">
        <v>407</v>
      </c>
      <c r="K491" s="43" t="str">
        <f t="shared" si="129"/>
        <v>Casos Confirmados</v>
      </c>
      <c r="L491" s="43" t="str">
        <f t="shared" si="123"/>
        <v>Periodo 2020-2021</v>
      </c>
      <c r="M491" s="43" t="str">
        <f t="shared" si="124"/>
        <v>Casos</v>
      </c>
      <c r="N491" s="49" t="str">
        <f t="shared" si="125"/>
        <v>Ministerio de Ciencias, Tecnología, Conocimiento e Innovación</v>
      </c>
      <c r="O491" s="30" t="str">
        <f>+"Nuevos Casos Confirmados de COVID-19 en la comuna de "&amp;Enfermedades_Mundiales[[#This Row],[territorio]]</f>
        <v>Nuevos Casos Confirmados de COVID-19 en la comuna de Vicuña</v>
      </c>
      <c r="P491" s="68"/>
      <c r="Q491" s="15" t="str">
        <f t="shared" si="126"/>
        <v>Gráfico Evolución</v>
      </c>
      <c r="R491" s="30"/>
      <c r="S4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https://analytics.zoho.com/open-view/2395394000008134446?ZOHO_CRITERIA=%22Localiza_CL_Poblacion%22.%22Codcom%22%3D4106</v>
      </c>
      <c r="T491" s="17"/>
      <c r="U491" s="31" t="str">
        <f t="shared" si="127"/>
        <v>#1774B9</v>
      </c>
      <c r="V491" s="32" t="str">
        <f>+Enfermedades_Mundiales[[#This Row],[idcoleccion]]&amp;"-"&amp;Enfermedades_Mundiales[[#This Row],[id]]</f>
        <v>360-0481</v>
      </c>
      <c r="W491" s="21">
        <f>+VLOOKUP(Enfermedades_Mundiales[[#This Row],[Filtro URL]],Estructura!$X$4:$Y$366,2,0)</f>
        <v>36304106</v>
      </c>
      <c r="X491" s="21" t="str">
        <f>+VLOOKUP(Enfermedades_Mundiales[[#This Row],[tema]],Estructura!$A$4:$C$18,3,0)</f>
        <v>T-361</v>
      </c>
      <c r="Y491" s="32" t="str">
        <f>+VLOOKUP(Enfermedades_Mundiales[[#This Row],[contenido]],Estructura!$E$4:$G$18,3,0)</f>
        <v>C-361</v>
      </c>
      <c r="Z491" s="32" t="str">
        <f>+VLOOKUP(Enfermedades_Mundiales[[#This Row],[Filtro Integrado]],Estructura!$M$4:$O$367,3,0)</f>
        <v>FI-363</v>
      </c>
      <c r="AA491" s="32" t="str">
        <f>+VLOOKUP(Enfermedades_Mundiales[[#This Row],[Muestra]],Estructura!$Q$4:$S$194,3,0)</f>
        <v>M-361</v>
      </c>
    </row>
    <row r="492" spans="1:27" ht="30.6" x14ac:dyDescent="0.3">
      <c r="A492" s="61" t="s">
        <v>913</v>
      </c>
      <c r="B492" s="43">
        <f t="shared" si="120"/>
        <v>360</v>
      </c>
      <c r="C492" s="44" t="str">
        <f t="shared" si="121"/>
        <v>Enfermedades Mundiales</v>
      </c>
      <c r="D492" s="44" t="str">
        <f t="shared" si="122"/>
        <v>Salud</v>
      </c>
      <c r="E492" s="64">
        <v>4201</v>
      </c>
      <c r="F492" s="44" t="str">
        <f t="shared" si="128"/>
        <v>Casos Confirmados</v>
      </c>
      <c r="G492" s="46" t="s">
        <v>408</v>
      </c>
      <c r="H492" s="60" t="s">
        <v>17</v>
      </c>
      <c r="I492" s="58" t="s">
        <v>58</v>
      </c>
      <c r="J492" s="43" t="s">
        <v>407</v>
      </c>
      <c r="K492" s="43" t="str">
        <f t="shared" si="129"/>
        <v>Casos Confirmados</v>
      </c>
      <c r="L492" s="43" t="str">
        <f t="shared" si="123"/>
        <v>Periodo 2020-2021</v>
      </c>
      <c r="M492" s="43" t="str">
        <f t="shared" si="124"/>
        <v>Casos</v>
      </c>
      <c r="N492" s="49" t="str">
        <f t="shared" si="125"/>
        <v>Ministerio de Ciencias, Tecnología, Conocimiento e Innovación</v>
      </c>
      <c r="O492" s="30" t="str">
        <f>+"Nuevos Casos Confirmados de COVID-19 en la comuna de "&amp;Enfermedades_Mundiales[[#This Row],[territorio]]</f>
        <v>Nuevos Casos Confirmados de COVID-19 en la comuna de Illapel</v>
      </c>
      <c r="P492" s="68"/>
      <c r="Q492" s="15" t="str">
        <f t="shared" si="126"/>
        <v>Gráfico Evolución</v>
      </c>
      <c r="R492" s="30"/>
      <c r="S4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https://analytics.zoho.com/open-view/2395394000008134446?ZOHO_CRITERIA=%22Localiza_CL_Poblacion%22.%22Codcom%22%3D4201</v>
      </c>
      <c r="T492" s="17"/>
      <c r="U492" s="31" t="str">
        <f t="shared" si="127"/>
        <v>#1774B9</v>
      </c>
      <c r="V492" s="32" t="str">
        <f>+Enfermedades_Mundiales[[#This Row],[idcoleccion]]&amp;"-"&amp;Enfermedades_Mundiales[[#This Row],[id]]</f>
        <v>360-0482</v>
      </c>
      <c r="W492" s="21">
        <f>+VLOOKUP(Enfermedades_Mundiales[[#This Row],[Filtro URL]],Estructura!$X$4:$Y$366,2,0)</f>
        <v>36304201</v>
      </c>
      <c r="X492" s="21" t="str">
        <f>+VLOOKUP(Enfermedades_Mundiales[[#This Row],[tema]],Estructura!$A$4:$C$18,3,0)</f>
        <v>T-361</v>
      </c>
      <c r="Y492" s="32" t="str">
        <f>+VLOOKUP(Enfermedades_Mundiales[[#This Row],[contenido]],Estructura!$E$4:$G$18,3,0)</f>
        <v>C-361</v>
      </c>
      <c r="Z492" s="32" t="str">
        <f>+VLOOKUP(Enfermedades_Mundiales[[#This Row],[Filtro Integrado]],Estructura!$M$4:$O$367,3,0)</f>
        <v>FI-363</v>
      </c>
      <c r="AA492" s="32" t="str">
        <f>+VLOOKUP(Enfermedades_Mundiales[[#This Row],[Muestra]],Estructura!$Q$4:$S$194,3,0)</f>
        <v>M-361</v>
      </c>
    </row>
    <row r="493" spans="1:27" ht="30.6" x14ac:dyDescent="0.3">
      <c r="A493" s="61" t="s">
        <v>914</v>
      </c>
      <c r="B493" s="43">
        <f t="shared" si="120"/>
        <v>360</v>
      </c>
      <c r="C493" s="44" t="str">
        <f t="shared" si="121"/>
        <v>Enfermedades Mundiales</v>
      </c>
      <c r="D493" s="44" t="str">
        <f t="shared" si="122"/>
        <v>Salud</v>
      </c>
      <c r="E493" s="64">
        <v>4202</v>
      </c>
      <c r="F493" s="44" t="str">
        <f t="shared" si="128"/>
        <v>Casos Confirmados</v>
      </c>
      <c r="G493" s="46" t="s">
        <v>408</v>
      </c>
      <c r="H493" s="60" t="s">
        <v>17</v>
      </c>
      <c r="I493" s="58" t="s">
        <v>59</v>
      </c>
      <c r="J493" s="43" t="s">
        <v>407</v>
      </c>
      <c r="K493" s="43" t="str">
        <f t="shared" si="129"/>
        <v>Casos Confirmados</v>
      </c>
      <c r="L493" s="43" t="str">
        <f t="shared" si="123"/>
        <v>Periodo 2020-2021</v>
      </c>
      <c r="M493" s="43" t="str">
        <f t="shared" si="124"/>
        <v>Casos</v>
      </c>
      <c r="N493" s="49" t="str">
        <f t="shared" si="125"/>
        <v>Ministerio de Ciencias, Tecnología, Conocimiento e Innovación</v>
      </c>
      <c r="O493" s="30" t="str">
        <f>+"Nuevos Casos Confirmados de COVID-19 en la comuna de "&amp;Enfermedades_Mundiales[[#This Row],[territorio]]</f>
        <v>Nuevos Casos Confirmados de COVID-19 en la comuna de Canela</v>
      </c>
      <c r="P493" s="68"/>
      <c r="Q493" s="15" t="str">
        <f t="shared" si="126"/>
        <v>Gráfico Evolución</v>
      </c>
      <c r="R493" s="30"/>
      <c r="S4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https://analytics.zoho.com/open-view/2395394000008134446?ZOHO_CRITERIA=%22Localiza_CL_Poblacion%22.%22Codcom%22%3D4202</v>
      </c>
      <c r="T493" s="17"/>
      <c r="U493" s="31" t="str">
        <f t="shared" si="127"/>
        <v>#1774B9</v>
      </c>
      <c r="V493" s="32" t="str">
        <f>+Enfermedades_Mundiales[[#This Row],[idcoleccion]]&amp;"-"&amp;Enfermedades_Mundiales[[#This Row],[id]]</f>
        <v>360-0483</v>
      </c>
      <c r="W493" s="21">
        <f>+VLOOKUP(Enfermedades_Mundiales[[#This Row],[Filtro URL]],Estructura!$X$4:$Y$366,2,0)</f>
        <v>36304202</v>
      </c>
      <c r="X493" s="21" t="str">
        <f>+VLOOKUP(Enfermedades_Mundiales[[#This Row],[tema]],Estructura!$A$4:$C$18,3,0)</f>
        <v>T-361</v>
      </c>
      <c r="Y493" s="32" t="str">
        <f>+VLOOKUP(Enfermedades_Mundiales[[#This Row],[contenido]],Estructura!$E$4:$G$18,3,0)</f>
        <v>C-361</v>
      </c>
      <c r="Z493" s="32" t="str">
        <f>+VLOOKUP(Enfermedades_Mundiales[[#This Row],[Filtro Integrado]],Estructura!$M$4:$O$367,3,0)</f>
        <v>FI-363</v>
      </c>
      <c r="AA493" s="32" t="str">
        <f>+VLOOKUP(Enfermedades_Mundiales[[#This Row],[Muestra]],Estructura!$Q$4:$S$194,3,0)</f>
        <v>M-361</v>
      </c>
    </row>
    <row r="494" spans="1:27" ht="30.6" x14ac:dyDescent="0.3">
      <c r="A494" s="61" t="s">
        <v>915</v>
      </c>
      <c r="B494" s="43">
        <f t="shared" si="120"/>
        <v>360</v>
      </c>
      <c r="C494" s="44" t="str">
        <f t="shared" si="121"/>
        <v>Enfermedades Mundiales</v>
      </c>
      <c r="D494" s="44" t="str">
        <f t="shared" si="122"/>
        <v>Salud</v>
      </c>
      <c r="E494" s="64">
        <v>4203</v>
      </c>
      <c r="F494" s="44" t="str">
        <f t="shared" si="128"/>
        <v>Casos Confirmados</v>
      </c>
      <c r="G494" s="46" t="s">
        <v>408</v>
      </c>
      <c r="H494" s="60" t="s">
        <v>17</v>
      </c>
      <c r="I494" s="58" t="s">
        <v>60</v>
      </c>
      <c r="J494" s="43" t="s">
        <v>407</v>
      </c>
      <c r="K494" s="43" t="str">
        <f t="shared" si="129"/>
        <v>Casos Confirmados</v>
      </c>
      <c r="L494" s="43" t="str">
        <f t="shared" si="123"/>
        <v>Periodo 2020-2021</v>
      </c>
      <c r="M494" s="43" t="str">
        <f t="shared" si="124"/>
        <v>Casos</v>
      </c>
      <c r="N494" s="49" t="str">
        <f t="shared" si="125"/>
        <v>Ministerio de Ciencias, Tecnología, Conocimiento e Innovación</v>
      </c>
      <c r="O494" s="30" t="str">
        <f>+"Nuevos Casos Confirmados de COVID-19 en la comuna de "&amp;Enfermedades_Mundiales[[#This Row],[territorio]]</f>
        <v>Nuevos Casos Confirmados de COVID-19 en la comuna de Los Vilos</v>
      </c>
      <c r="P494" s="68"/>
      <c r="Q494" s="15" t="str">
        <f t="shared" si="126"/>
        <v>Gráfico Evolución</v>
      </c>
      <c r="R494" s="30"/>
      <c r="S4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https://analytics.zoho.com/open-view/2395394000008134446?ZOHO_CRITERIA=%22Localiza_CL_Poblacion%22.%22Codcom%22%3D4203</v>
      </c>
      <c r="T494" s="17"/>
      <c r="U494" s="31" t="str">
        <f t="shared" si="127"/>
        <v>#1774B9</v>
      </c>
      <c r="V494" s="32" t="str">
        <f>+Enfermedades_Mundiales[[#This Row],[idcoleccion]]&amp;"-"&amp;Enfermedades_Mundiales[[#This Row],[id]]</f>
        <v>360-0484</v>
      </c>
      <c r="W494" s="21">
        <f>+VLOOKUP(Enfermedades_Mundiales[[#This Row],[Filtro URL]],Estructura!$X$4:$Y$366,2,0)</f>
        <v>36304203</v>
      </c>
      <c r="X494" s="21" t="str">
        <f>+VLOOKUP(Enfermedades_Mundiales[[#This Row],[tema]],Estructura!$A$4:$C$18,3,0)</f>
        <v>T-361</v>
      </c>
      <c r="Y494" s="32" t="str">
        <f>+VLOOKUP(Enfermedades_Mundiales[[#This Row],[contenido]],Estructura!$E$4:$G$18,3,0)</f>
        <v>C-361</v>
      </c>
      <c r="Z494" s="32" t="str">
        <f>+VLOOKUP(Enfermedades_Mundiales[[#This Row],[Filtro Integrado]],Estructura!$M$4:$O$367,3,0)</f>
        <v>FI-363</v>
      </c>
      <c r="AA494" s="32" t="str">
        <f>+VLOOKUP(Enfermedades_Mundiales[[#This Row],[Muestra]],Estructura!$Q$4:$S$194,3,0)</f>
        <v>M-361</v>
      </c>
    </row>
    <row r="495" spans="1:27" ht="30.6" x14ac:dyDescent="0.3">
      <c r="A495" s="61" t="s">
        <v>916</v>
      </c>
      <c r="B495" s="43">
        <f t="shared" si="120"/>
        <v>360</v>
      </c>
      <c r="C495" s="44" t="str">
        <f t="shared" si="121"/>
        <v>Enfermedades Mundiales</v>
      </c>
      <c r="D495" s="44" t="str">
        <f t="shared" si="122"/>
        <v>Salud</v>
      </c>
      <c r="E495" s="64">
        <v>4204</v>
      </c>
      <c r="F495" s="44" t="str">
        <f t="shared" si="128"/>
        <v>Casos Confirmados</v>
      </c>
      <c r="G495" s="46" t="s">
        <v>408</v>
      </c>
      <c r="H495" s="60" t="s">
        <v>17</v>
      </c>
      <c r="I495" s="58" t="s">
        <v>61</v>
      </c>
      <c r="J495" s="43" t="s">
        <v>407</v>
      </c>
      <c r="K495" s="43" t="str">
        <f t="shared" si="129"/>
        <v>Casos Confirmados</v>
      </c>
      <c r="L495" s="43" t="str">
        <f t="shared" si="123"/>
        <v>Periodo 2020-2021</v>
      </c>
      <c r="M495" s="43" t="str">
        <f t="shared" si="124"/>
        <v>Casos</v>
      </c>
      <c r="N495" s="49" t="str">
        <f t="shared" si="125"/>
        <v>Ministerio de Ciencias, Tecnología, Conocimiento e Innovación</v>
      </c>
      <c r="O495" s="30" t="str">
        <f>+"Nuevos Casos Confirmados de COVID-19 en la comuna de "&amp;Enfermedades_Mundiales[[#This Row],[territorio]]</f>
        <v>Nuevos Casos Confirmados de COVID-19 en la comuna de Salamanca</v>
      </c>
      <c r="P495" s="68"/>
      <c r="Q495" s="15" t="str">
        <f t="shared" si="126"/>
        <v>Gráfico Evolución</v>
      </c>
      <c r="R495" s="30"/>
      <c r="S4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https://analytics.zoho.com/open-view/2395394000008134446?ZOHO_CRITERIA=%22Localiza_CL_Poblacion%22.%22Codcom%22%3D4204</v>
      </c>
      <c r="T495" s="17"/>
      <c r="U495" s="31" t="str">
        <f t="shared" si="127"/>
        <v>#1774B9</v>
      </c>
      <c r="V495" s="32" t="str">
        <f>+Enfermedades_Mundiales[[#This Row],[idcoleccion]]&amp;"-"&amp;Enfermedades_Mundiales[[#This Row],[id]]</f>
        <v>360-0485</v>
      </c>
      <c r="W495" s="21">
        <f>+VLOOKUP(Enfermedades_Mundiales[[#This Row],[Filtro URL]],Estructura!$X$4:$Y$366,2,0)</f>
        <v>36304204</v>
      </c>
      <c r="X495" s="21" t="str">
        <f>+VLOOKUP(Enfermedades_Mundiales[[#This Row],[tema]],Estructura!$A$4:$C$18,3,0)</f>
        <v>T-361</v>
      </c>
      <c r="Y495" s="32" t="str">
        <f>+VLOOKUP(Enfermedades_Mundiales[[#This Row],[contenido]],Estructura!$E$4:$G$18,3,0)</f>
        <v>C-361</v>
      </c>
      <c r="Z495" s="32" t="str">
        <f>+VLOOKUP(Enfermedades_Mundiales[[#This Row],[Filtro Integrado]],Estructura!$M$4:$O$367,3,0)</f>
        <v>FI-363</v>
      </c>
      <c r="AA495" s="32" t="str">
        <f>+VLOOKUP(Enfermedades_Mundiales[[#This Row],[Muestra]],Estructura!$Q$4:$S$194,3,0)</f>
        <v>M-361</v>
      </c>
    </row>
    <row r="496" spans="1:27" ht="30.6" x14ac:dyDescent="0.3">
      <c r="A496" s="61" t="s">
        <v>917</v>
      </c>
      <c r="B496" s="43">
        <f t="shared" si="120"/>
        <v>360</v>
      </c>
      <c r="C496" s="44" t="str">
        <f t="shared" si="121"/>
        <v>Enfermedades Mundiales</v>
      </c>
      <c r="D496" s="44" t="str">
        <f t="shared" si="122"/>
        <v>Salud</v>
      </c>
      <c r="E496" s="64">
        <v>4301</v>
      </c>
      <c r="F496" s="44" t="str">
        <f t="shared" si="128"/>
        <v>Casos Confirmados</v>
      </c>
      <c r="G496" s="46" t="s">
        <v>408</v>
      </c>
      <c r="H496" s="60" t="s">
        <v>17</v>
      </c>
      <c r="I496" s="58" t="s">
        <v>21</v>
      </c>
      <c r="J496" s="43" t="s">
        <v>407</v>
      </c>
      <c r="K496" s="43" t="str">
        <f t="shared" si="129"/>
        <v>Casos Confirmados</v>
      </c>
      <c r="L496" s="43" t="str">
        <f t="shared" si="123"/>
        <v>Periodo 2020-2021</v>
      </c>
      <c r="M496" s="43" t="str">
        <f t="shared" si="124"/>
        <v>Casos</v>
      </c>
      <c r="N496" s="49" t="str">
        <f t="shared" si="125"/>
        <v>Ministerio de Ciencias, Tecnología, Conocimiento e Innovación</v>
      </c>
      <c r="O496" s="30" t="str">
        <f>+"Nuevos Casos Confirmados de COVID-19 en la comuna de "&amp;Enfermedades_Mundiales[[#This Row],[territorio]]</f>
        <v>Nuevos Casos Confirmados de COVID-19 en la comuna de Ovalle</v>
      </c>
      <c r="P496" s="68"/>
      <c r="Q496" s="15" t="str">
        <f t="shared" si="126"/>
        <v>Gráfico Evolución</v>
      </c>
      <c r="R496" s="30"/>
      <c r="S4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https://analytics.zoho.com/open-view/2395394000008134446?ZOHO_CRITERIA=%22Localiza_CL_Poblacion%22.%22Codcom%22%3D4301</v>
      </c>
      <c r="T496" s="17"/>
      <c r="U496" s="31" t="str">
        <f t="shared" si="127"/>
        <v>#1774B9</v>
      </c>
      <c r="V496" s="32" t="str">
        <f>+Enfermedades_Mundiales[[#This Row],[idcoleccion]]&amp;"-"&amp;Enfermedades_Mundiales[[#This Row],[id]]</f>
        <v>360-0486</v>
      </c>
      <c r="W496" s="21">
        <f>+VLOOKUP(Enfermedades_Mundiales[[#This Row],[Filtro URL]],Estructura!$X$4:$Y$366,2,0)</f>
        <v>36304301</v>
      </c>
      <c r="X496" s="21" t="str">
        <f>+VLOOKUP(Enfermedades_Mundiales[[#This Row],[tema]],Estructura!$A$4:$C$18,3,0)</f>
        <v>T-361</v>
      </c>
      <c r="Y496" s="32" t="str">
        <f>+VLOOKUP(Enfermedades_Mundiales[[#This Row],[contenido]],Estructura!$E$4:$G$18,3,0)</f>
        <v>C-361</v>
      </c>
      <c r="Z496" s="32" t="str">
        <f>+VLOOKUP(Enfermedades_Mundiales[[#This Row],[Filtro Integrado]],Estructura!$M$4:$O$367,3,0)</f>
        <v>FI-363</v>
      </c>
      <c r="AA496" s="32" t="str">
        <f>+VLOOKUP(Enfermedades_Mundiales[[#This Row],[Muestra]],Estructura!$Q$4:$S$194,3,0)</f>
        <v>M-361</v>
      </c>
    </row>
    <row r="497" spans="1:27" ht="30.6" x14ac:dyDescent="0.3">
      <c r="A497" s="61" t="s">
        <v>918</v>
      </c>
      <c r="B497" s="43">
        <f t="shared" si="120"/>
        <v>360</v>
      </c>
      <c r="C497" s="44" t="str">
        <f t="shared" si="121"/>
        <v>Enfermedades Mundiales</v>
      </c>
      <c r="D497" s="44" t="str">
        <f t="shared" si="122"/>
        <v>Salud</v>
      </c>
      <c r="E497" s="64">
        <v>4302</v>
      </c>
      <c r="F497" s="44" t="str">
        <f t="shared" si="128"/>
        <v>Casos Confirmados</v>
      </c>
      <c r="G497" s="46" t="s">
        <v>408</v>
      </c>
      <c r="H497" s="60" t="s">
        <v>17</v>
      </c>
      <c r="I497" s="58" t="s">
        <v>62</v>
      </c>
      <c r="J497" s="43" t="s">
        <v>407</v>
      </c>
      <c r="K497" s="43" t="str">
        <f t="shared" si="129"/>
        <v>Casos Confirmados</v>
      </c>
      <c r="L497" s="43" t="str">
        <f t="shared" si="123"/>
        <v>Periodo 2020-2021</v>
      </c>
      <c r="M497" s="43" t="str">
        <f t="shared" si="124"/>
        <v>Casos</v>
      </c>
      <c r="N497" s="49" t="str">
        <f t="shared" si="125"/>
        <v>Ministerio de Ciencias, Tecnología, Conocimiento e Innovación</v>
      </c>
      <c r="O497" s="30" t="str">
        <f>+"Nuevos Casos Confirmados de COVID-19 en la comuna de "&amp;Enfermedades_Mundiales[[#This Row],[territorio]]</f>
        <v>Nuevos Casos Confirmados de COVID-19 en la comuna de Combarbalá</v>
      </c>
      <c r="P497" s="68"/>
      <c r="Q497" s="15" t="str">
        <f t="shared" si="126"/>
        <v>Gráfico Evolución</v>
      </c>
      <c r="R497" s="30"/>
      <c r="S4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https://analytics.zoho.com/open-view/2395394000008134446?ZOHO_CRITERIA=%22Localiza_CL_Poblacion%22.%22Codcom%22%3D4302</v>
      </c>
      <c r="T497" s="17"/>
      <c r="U497" s="31" t="str">
        <f t="shared" si="127"/>
        <v>#1774B9</v>
      </c>
      <c r="V497" s="32" t="str">
        <f>+Enfermedades_Mundiales[[#This Row],[idcoleccion]]&amp;"-"&amp;Enfermedades_Mundiales[[#This Row],[id]]</f>
        <v>360-0487</v>
      </c>
      <c r="W497" s="21">
        <f>+VLOOKUP(Enfermedades_Mundiales[[#This Row],[Filtro URL]],Estructura!$X$4:$Y$366,2,0)</f>
        <v>36304302</v>
      </c>
      <c r="X497" s="21" t="str">
        <f>+VLOOKUP(Enfermedades_Mundiales[[#This Row],[tema]],Estructura!$A$4:$C$18,3,0)</f>
        <v>T-361</v>
      </c>
      <c r="Y497" s="32" t="str">
        <f>+VLOOKUP(Enfermedades_Mundiales[[#This Row],[contenido]],Estructura!$E$4:$G$18,3,0)</f>
        <v>C-361</v>
      </c>
      <c r="Z497" s="32" t="str">
        <f>+VLOOKUP(Enfermedades_Mundiales[[#This Row],[Filtro Integrado]],Estructura!$M$4:$O$367,3,0)</f>
        <v>FI-363</v>
      </c>
      <c r="AA497" s="32" t="str">
        <f>+VLOOKUP(Enfermedades_Mundiales[[#This Row],[Muestra]],Estructura!$Q$4:$S$194,3,0)</f>
        <v>M-361</v>
      </c>
    </row>
    <row r="498" spans="1:27" ht="30.6" x14ac:dyDescent="0.3">
      <c r="A498" s="61" t="s">
        <v>919</v>
      </c>
      <c r="B498" s="43">
        <f t="shared" si="120"/>
        <v>360</v>
      </c>
      <c r="C498" s="44" t="str">
        <f t="shared" si="121"/>
        <v>Enfermedades Mundiales</v>
      </c>
      <c r="D498" s="44" t="str">
        <f t="shared" si="122"/>
        <v>Salud</v>
      </c>
      <c r="E498" s="64">
        <v>4303</v>
      </c>
      <c r="F498" s="44" t="str">
        <f t="shared" si="128"/>
        <v>Casos Confirmados</v>
      </c>
      <c r="G498" s="46" t="s">
        <v>408</v>
      </c>
      <c r="H498" s="60" t="s">
        <v>17</v>
      </c>
      <c r="I498" s="58" t="s">
        <v>63</v>
      </c>
      <c r="J498" s="43" t="s">
        <v>407</v>
      </c>
      <c r="K498" s="43" t="str">
        <f t="shared" si="129"/>
        <v>Casos Confirmados</v>
      </c>
      <c r="L498" s="43" t="str">
        <f t="shared" si="123"/>
        <v>Periodo 2020-2021</v>
      </c>
      <c r="M498" s="43" t="str">
        <f t="shared" si="124"/>
        <v>Casos</v>
      </c>
      <c r="N498" s="49" t="str">
        <f t="shared" si="125"/>
        <v>Ministerio de Ciencias, Tecnología, Conocimiento e Innovación</v>
      </c>
      <c r="O498" s="30" t="str">
        <f>+"Nuevos Casos Confirmados de COVID-19 en la comuna de "&amp;Enfermedades_Mundiales[[#This Row],[territorio]]</f>
        <v>Nuevos Casos Confirmados de COVID-19 en la comuna de Monte Patria</v>
      </c>
      <c r="P498" s="68"/>
      <c r="Q498" s="15" t="str">
        <f t="shared" si="126"/>
        <v>Gráfico Evolución</v>
      </c>
      <c r="R498" s="30"/>
      <c r="S4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https://analytics.zoho.com/open-view/2395394000008134446?ZOHO_CRITERIA=%22Localiza_CL_Poblacion%22.%22Codcom%22%3D4303</v>
      </c>
      <c r="T498" s="17"/>
      <c r="U498" s="31" t="str">
        <f t="shared" si="127"/>
        <v>#1774B9</v>
      </c>
      <c r="V498" s="32" t="str">
        <f>+Enfermedades_Mundiales[[#This Row],[idcoleccion]]&amp;"-"&amp;Enfermedades_Mundiales[[#This Row],[id]]</f>
        <v>360-0488</v>
      </c>
      <c r="W498" s="21">
        <f>+VLOOKUP(Enfermedades_Mundiales[[#This Row],[Filtro URL]],Estructura!$X$4:$Y$366,2,0)</f>
        <v>36304303</v>
      </c>
      <c r="X498" s="21" t="str">
        <f>+VLOOKUP(Enfermedades_Mundiales[[#This Row],[tema]],Estructura!$A$4:$C$18,3,0)</f>
        <v>T-361</v>
      </c>
      <c r="Y498" s="32" t="str">
        <f>+VLOOKUP(Enfermedades_Mundiales[[#This Row],[contenido]],Estructura!$E$4:$G$18,3,0)</f>
        <v>C-361</v>
      </c>
      <c r="Z498" s="32" t="str">
        <f>+VLOOKUP(Enfermedades_Mundiales[[#This Row],[Filtro Integrado]],Estructura!$M$4:$O$367,3,0)</f>
        <v>FI-363</v>
      </c>
      <c r="AA498" s="32" t="str">
        <f>+VLOOKUP(Enfermedades_Mundiales[[#This Row],[Muestra]],Estructura!$Q$4:$S$194,3,0)</f>
        <v>M-361</v>
      </c>
    </row>
    <row r="499" spans="1:27" ht="30.6" x14ac:dyDescent="0.3">
      <c r="A499" s="61" t="s">
        <v>920</v>
      </c>
      <c r="B499" s="43">
        <f t="shared" si="120"/>
        <v>360</v>
      </c>
      <c r="C499" s="44" t="str">
        <f t="shared" si="121"/>
        <v>Enfermedades Mundiales</v>
      </c>
      <c r="D499" s="44" t="str">
        <f t="shared" si="122"/>
        <v>Salud</v>
      </c>
      <c r="E499" s="64">
        <v>4304</v>
      </c>
      <c r="F499" s="44" t="str">
        <f t="shared" si="128"/>
        <v>Casos Confirmados</v>
      </c>
      <c r="G499" s="46" t="s">
        <v>408</v>
      </c>
      <c r="H499" s="60" t="s">
        <v>17</v>
      </c>
      <c r="I499" s="58" t="s">
        <v>64</v>
      </c>
      <c r="J499" s="43" t="s">
        <v>407</v>
      </c>
      <c r="K499" s="43" t="str">
        <f t="shared" si="129"/>
        <v>Casos Confirmados</v>
      </c>
      <c r="L499" s="43" t="str">
        <f t="shared" si="123"/>
        <v>Periodo 2020-2021</v>
      </c>
      <c r="M499" s="43" t="str">
        <f t="shared" si="124"/>
        <v>Casos</v>
      </c>
      <c r="N499" s="49" t="str">
        <f t="shared" si="125"/>
        <v>Ministerio de Ciencias, Tecnología, Conocimiento e Innovación</v>
      </c>
      <c r="O499" s="30" t="str">
        <f>+"Nuevos Casos Confirmados de COVID-19 en la comuna de "&amp;Enfermedades_Mundiales[[#This Row],[territorio]]</f>
        <v>Nuevos Casos Confirmados de COVID-19 en la comuna de Punitaqui</v>
      </c>
      <c r="P499" s="68"/>
      <c r="Q499" s="15" t="str">
        <f t="shared" si="126"/>
        <v>Gráfico Evolución</v>
      </c>
      <c r="R499" s="30"/>
      <c r="S4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https://analytics.zoho.com/open-view/2395394000008134446?ZOHO_CRITERIA=%22Localiza_CL_Poblacion%22.%22Codcom%22%3D4304</v>
      </c>
      <c r="T499" s="17"/>
      <c r="U499" s="31" t="str">
        <f t="shared" si="127"/>
        <v>#1774B9</v>
      </c>
      <c r="V499" s="32" t="str">
        <f>+Enfermedades_Mundiales[[#This Row],[idcoleccion]]&amp;"-"&amp;Enfermedades_Mundiales[[#This Row],[id]]</f>
        <v>360-0489</v>
      </c>
      <c r="W499" s="21">
        <f>+VLOOKUP(Enfermedades_Mundiales[[#This Row],[Filtro URL]],Estructura!$X$4:$Y$366,2,0)</f>
        <v>36304304</v>
      </c>
      <c r="X499" s="21" t="str">
        <f>+VLOOKUP(Enfermedades_Mundiales[[#This Row],[tema]],Estructura!$A$4:$C$18,3,0)</f>
        <v>T-361</v>
      </c>
      <c r="Y499" s="32" t="str">
        <f>+VLOOKUP(Enfermedades_Mundiales[[#This Row],[contenido]],Estructura!$E$4:$G$18,3,0)</f>
        <v>C-361</v>
      </c>
      <c r="Z499" s="32" t="str">
        <f>+VLOOKUP(Enfermedades_Mundiales[[#This Row],[Filtro Integrado]],Estructura!$M$4:$O$367,3,0)</f>
        <v>FI-363</v>
      </c>
      <c r="AA499" s="32" t="str">
        <f>+VLOOKUP(Enfermedades_Mundiales[[#This Row],[Muestra]],Estructura!$Q$4:$S$194,3,0)</f>
        <v>M-361</v>
      </c>
    </row>
    <row r="500" spans="1:27" ht="30.6" x14ac:dyDescent="0.3">
      <c r="A500" s="61" t="s">
        <v>921</v>
      </c>
      <c r="B500" s="43">
        <f t="shared" si="120"/>
        <v>360</v>
      </c>
      <c r="C500" s="44" t="str">
        <f t="shared" si="121"/>
        <v>Enfermedades Mundiales</v>
      </c>
      <c r="D500" s="44" t="str">
        <f t="shared" si="122"/>
        <v>Salud</v>
      </c>
      <c r="E500" s="64">
        <v>4305</v>
      </c>
      <c r="F500" s="44" t="str">
        <f t="shared" si="128"/>
        <v>Casos Confirmados</v>
      </c>
      <c r="G500" s="46" t="s">
        <v>408</v>
      </c>
      <c r="H500" s="60" t="s">
        <v>17</v>
      </c>
      <c r="I500" s="58" t="s">
        <v>65</v>
      </c>
      <c r="J500" s="43" t="s">
        <v>407</v>
      </c>
      <c r="K500" s="43" t="str">
        <f t="shared" si="129"/>
        <v>Casos Confirmados</v>
      </c>
      <c r="L500" s="43" t="str">
        <f t="shared" si="123"/>
        <v>Periodo 2020-2021</v>
      </c>
      <c r="M500" s="43" t="str">
        <f t="shared" si="124"/>
        <v>Casos</v>
      </c>
      <c r="N500" s="49" t="str">
        <f t="shared" si="125"/>
        <v>Ministerio de Ciencias, Tecnología, Conocimiento e Innovación</v>
      </c>
      <c r="O500" s="30" t="str">
        <f>+"Nuevos Casos Confirmados de COVID-19 en la comuna de "&amp;Enfermedades_Mundiales[[#This Row],[territorio]]</f>
        <v>Nuevos Casos Confirmados de COVID-19 en la comuna de Río Hurtado</v>
      </c>
      <c r="P500" s="68"/>
      <c r="Q500" s="15" t="str">
        <f t="shared" si="126"/>
        <v>Gráfico Evolución</v>
      </c>
      <c r="R500" s="30"/>
      <c r="S5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https://analytics.zoho.com/open-view/2395394000008134446?ZOHO_CRITERIA=%22Localiza_CL_Poblacion%22.%22Codcom%22%3D4305</v>
      </c>
      <c r="T500" s="17"/>
      <c r="U500" s="31" t="str">
        <f t="shared" si="127"/>
        <v>#1774B9</v>
      </c>
      <c r="V500" s="32" t="str">
        <f>+Enfermedades_Mundiales[[#This Row],[idcoleccion]]&amp;"-"&amp;Enfermedades_Mundiales[[#This Row],[id]]</f>
        <v>360-0490</v>
      </c>
      <c r="W500" s="21">
        <f>+VLOOKUP(Enfermedades_Mundiales[[#This Row],[Filtro URL]],Estructura!$X$4:$Y$366,2,0)</f>
        <v>36304305</v>
      </c>
      <c r="X500" s="21" t="str">
        <f>+VLOOKUP(Enfermedades_Mundiales[[#This Row],[tema]],Estructura!$A$4:$C$18,3,0)</f>
        <v>T-361</v>
      </c>
      <c r="Y500" s="32" t="str">
        <f>+VLOOKUP(Enfermedades_Mundiales[[#This Row],[contenido]],Estructura!$E$4:$G$18,3,0)</f>
        <v>C-361</v>
      </c>
      <c r="Z500" s="32" t="str">
        <f>+VLOOKUP(Enfermedades_Mundiales[[#This Row],[Filtro Integrado]],Estructura!$M$4:$O$367,3,0)</f>
        <v>FI-363</v>
      </c>
      <c r="AA500" s="32" t="str">
        <f>+VLOOKUP(Enfermedades_Mundiales[[#This Row],[Muestra]],Estructura!$Q$4:$S$194,3,0)</f>
        <v>M-361</v>
      </c>
    </row>
    <row r="501" spans="1:27" ht="30.6" x14ac:dyDescent="0.3">
      <c r="A501" s="61" t="s">
        <v>922</v>
      </c>
      <c r="B501" s="43">
        <f t="shared" si="120"/>
        <v>360</v>
      </c>
      <c r="C501" s="44" t="str">
        <f t="shared" si="121"/>
        <v>Enfermedades Mundiales</v>
      </c>
      <c r="D501" s="44" t="str">
        <f t="shared" si="122"/>
        <v>Salud</v>
      </c>
      <c r="E501" s="64">
        <v>5101</v>
      </c>
      <c r="F501" s="44" t="str">
        <f t="shared" si="128"/>
        <v>Casos Confirmados</v>
      </c>
      <c r="G501" s="46" t="s">
        <v>408</v>
      </c>
      <c r="H501" s="60" t="s">
        <v>17</v>
      </c>
      <c r="I501" s="58" t="s">
        <v>26</v>
      </c>
      <c r="J501" s="43" t="s">
        <v>407</v>
      </c>
      <c r="K501" s="43" t="str">
        <f t="shared" si="129"/>
        <v>Casos Confirmados</v>
      </c>
      <c r="L501" s="43" t="str">
        <f t="shared" si="123"/>
        <v>Periodo 2020-2021</v>
      </c>
      <c r="M501" s="43" t="str">
        <f t="shared" si="124"/>
        <v>Casos</v>
      </c>
      <c r="N501" s="49" t="str">
        <f t="shared" si="125"/>
        <v>Ministerio de Ciencias, Tecnología, Conocimiento e Innovación</v>
      </c>
      <c r="O501" s="30" t="str">
        <f>+"Nuevos Casos Confirmados de COVID-19 en la comuna de "&amp;Enfermedades_Mundiales[[#This Row],[territorio]]</f>
        <v>Nuevos Casos Confirmados de COVID-19 en la comuna de Valparaíso</v>
      </c>
      <c r="P501" s="68"/>
      <c r="Q501" s="15" t="str">
        <f t="shared" si="126"/>
        <v>Gráfico Evolución</v>
      </c>
      <c r="R501" s="30"/>
      <c r="S5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https://analytics.zoho.com/open-view/2395394000008134446?ZOHO_CRITERIA=%22Localiza_CL_Poblacion%22.%22Codcom%22%3D5101</v>
      </c>
      <c r="T501" s="17"/>
      <c r="U501" s="31" t="str">
        <f t="shared" si="127"/>
        <v>#1774B9</v>
      </c>
      <c r="V501" s="32" t="str">
        <f>+Enfermedades_Mundiales[[#This Row],[idcoleccion]]&amp;"-"&amp;Enfermedades_Mundiales[[#This Row],[id]]</f>
        <v>360-0491</v>
      </c>
      <c r="W501" s="21">
        <f>+VLOOKUP(Enfermedades_Mundiales[[#This Row],[Filtro URL]],Estructura!$X$4:$Y$366,2,0)</f>
        <v>36305101</v>
      </c>
      <c r="X501" s="21" t="str">
        <f>+VLOOKUP(Enfermedades_Mundiales[[#This Row],[tema]],Estructura!$A$4:$C$18,3,0)</f>
        <v>T-361</v>
      </c>
      <c r="Y501" s="32" t="str">
        <f>+VLOOKUP(Enfermedades_Mundiales[[#This Row],[contenido]],Estructura!$E$4:$G$18,3,0)</f>
        <v>C-361</v>
      </c>
      <c r="Z501" s="32" t="str">
        <f>+VLOOKUP(Enfermedades_Mundiales[[#This Row],[Filtro Integrado]],Estructura!$M$4:$O$367,3,0)</f>
        <v>FI-363</v>
      </c>
      <c r="AA501" s="32" t="str">
        <f>+VLOOKUP(Enfermedades_Mundiales[[#This Row],[Muestra]],Estructura!$Q$4:$S$194,3,0)</f>
        <v>M-361</v>
      </c>
    </row>
    <row r="502" spans="1:27" ht="30.6" x14ac:dyDescent="0.3">
      <c r="A502" s="61" t="s">
        <v>923</v>
      </c>
      <c r="B502" s="43">
        <f t="shared" si="120"/>
        <v>360</v>
      </c>
      <c r="C502" s="44" t="str">
        <f t="shared" si="121"/>
        <v>Enfermedades Mundiales</v>
      </c>
      <c r="D502" s="44" t="str">
        <f t="shared" si="122"/>
        <v>Salud</v>
      </c>
      <c r="E502" s="64">
        <v>5102</v>
      </c>
      <c r="F502" s="44" t="str">
        <f t="shared" si="128"/>
        <v>Casos Confirmados</v>
      </c>
      <c r="G502" s="46" t="s">
        <v>408</v>
      </c>
      <c r="H502" s="60" t="s">
        <v>17</v>
      </c>
      <c r="I502" s="58" t="s">
        <v>66</v>
      </c>
      <c r="J502" s="43" t="s">
        <v>407</v>
      </c>
      <c r="K502" s="43" t="str">
        <f t="shared" si="129"/>
        <v>Casos Confirmados</v>
      </c>
      <c r="L502" s="43" t="str">
        <f t="shared" si="123"/>
        <v>Periodo 2020-2021</v>
      </c>
      <c r="M502" s="43" t="str">
        <f t="shared" si="124"/>
        <v>Casos</v>
      </c>
      <c r="N502" s="49" t="str">
        <f t="shared" si="125"/>
        <v>Ministerio de Ciencias, Tecnología, Conocimiento e Innovación</v>
      </c>
      <c r="O502" s="30" t="str">
        <f>+"Nuevos Casos Confirmados de COVID-19 en la comuna de "&amp;Enfermedades_Mundiales[[#This Row],[territorio]]</f>
        <v>Nuevos Casos Confirmados de COVID-19 en la comuna de Casablanca</v>
      </c>
      <c r="P502" s="68"/>
      <c r="Q502" s="15" t="str">
        <f t="shared" si="126"/>
        <v>Gráfico Evolución</v>
      </c>
      <c r="R502" s="30"/>
      <c r="S5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https://analytics.zoho.com/open-view/2395394000008134446?ZOHO_CRITERIA=%22Localiza_CL_Poblacion%22.%22Codcom%22%3D5102</v>
      </c>
      <c r="T502" s="17"/>
      <c r="U502" s="31" t="str">
        <f t="shared" si="127"/>
        <v>#1774B9</v>
      </c>
      <c r="V502" s="32" t="str">
        <f>+Enfermedades_Mundiales[[#This Row],[idcoleccion]]&amp;"-"&amp;Enfermedades_Mundiales[[#This Row],[id]]</f>
        <v>360-0492</v>
      </c>
      <c r="W502" s="21">
        <f>+VLOOKUP(Enfermedades_Mundiales[[#This Row],[Filtro URL]],Estructura!$X$4:$Y$366,2,0)</f>
        <v>36305102</v>
      </c>
      <c r="X502" s="21" t="str">
        <f>+VLOOKUP(Enfermedades_Mundiales[[#This Row],[tema]],Estructura!$A$4:$C$18,3,0)</f>
        <v>T-361</v>
      </c>
      <c r="Y502" s="32" t="str">
        <f>+VLOOKUP(Enfermedades_Mundiales[[#This Row],[contenido]],Estructura!$E$4:$G$18,3,0)</f>
        <v>C-361</v>
      </c>
      <c r="Z502" s="32" t="str">
        <f>+VLOOKUP(Enfermedades_Mundiales[[#This Row],[Filtro Integrado]],Estructura!$M$4:$O$367,3,0)</f>
        <v>FI-363</v>
      </c>
      <c r="AA502" s="32" t="str">
        <f>+VLOOKUP(Enfermedades_Mundiales[[#This Row],[Muestra]],Estructura!$Q$4:$S$194,3,0)</f>
        <v>M-361</v>
      </c>
    </row>
    <row r="503" spans="1:27" ht="30.6" x14ac:dyDescent="0.3">
      <c r="A503" s="61" t="s">
        <v>924</v>
      </c>
      <c r="B503" s="43">
        <f t="shared" si="120"/>
        <v>360</v>
      </c>
      <c r="C503" s="44" t="str">
        <f t="shared" si="121"/>
        <v>Enfermedades Mundiales</v>
      </c>
      <c r="D503" s="44" t="str">
        <f t="shared" si="122"/>
        <v>Salud</v>
      </c>
      <c r="E503" s="64">
        <v>5103</v>
      </c>
      <c r="F503" s="44" t="str">
        <f t="shared" si="128"/>
        <v>Casos Confirmados</v>
      </c>
      <c r="G503" s="46" t="s">
        <v>408</v>
      </c>
      <c r="H503" s="60" t="s">
        <v>17</v>
      </c>
      <c r="I503" s="58" t="s">
        <v>67</v>
      </c>
      <c r="J503" s="43" t="s">
        <v>407</v>
      </c>
      <c r="K503" s="43" t="str">
        <f t="shared" si="129"/>
        <v>Casos Confirmados</v>
      </c>
      <c r="L503" s="43" t="str">
        <f t="shared" si="123"/>
        <v>Periodo 2020-2021</v>
      </c>
      <c r="M503" s="43" t="str">
        <f t="shared" si="124"/>
        <v>Casos</v>
      </c>
      <c r="N503" s="49" t="str">
        <f t="shared" si="125"/>
        <v>Ministerio de Ciencias, Tecnología, Conocimiento e Innovación</v>
      </c>
      <c r="O503" s="30" t="str">
        <f>+"Nuevos Casos Confirmados de COVID-19 en la comuna de "&amp;Enfermedades_Mundiales[[#This Row],[territorio]]</f>
        <v>Nuevos Casos Confirmados de COVID-19 en la comuna de Concón</v>
      </c>
      <c r="P503" s="68"/>
      <c r="Q503" s="15" t="str">
        <f t="shared" si="126"/>
        <v>Gráfico Evolución</v>
      </c>
      <c r="R503" s="30"/>
      <c r="S5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https://analytics.zoho.com/open-view/2395394000008134446?ZOHO_CRITERIA=%22Localiza_CL_Poblacion%22.%22Codcom%22%3D5103</v>
      </c>
      <c r="T503" s="17"/>
      <c r="U503" s="31" t="str">
        <f t="shared" si="127"/>
        <v>#1774B9</v>
      </c>
      <c r="V503" s="32" t="str">
        <f>+Enfermedades_Mundiales[[#This Row],[idcoleccion]]&amp;"-"&amp;Enfermedades_Mundiales[[#This Row],[id]]</f>
        <v>360-0493</v>
      </c>
      <c r="W503" s="21">
        <f>+VLOOKUP(Enfermedades_Mundiales[[#This Row],[Filtro URL]],Estructura!$X$4:$Y$366,2,0)</f>
        <v>36305103</v>
      </c>
      <c r="X503" s="21" t="str">
        <f>+VLOOKUP(Enfermedades_Mundiales[[#This Row],[tema]],Estructura!$A$4:$C$18,3,0)</f>
        <v>T-361</v>
      </c>
      <c r="Y503" s="32" t="str">
        <f>+VLOOKUP(Enfermedades_Mundiales[[#This Row],[contenido]],Estructura!$E$4:$G$18,3,0)</f>
        <v>C-361</v>
      </c>
      <c r="Z503" s="32" t="str">
        <f>+VLOOKUP(Enfermedades_Mundiales[[#This Row],[Filtro Integrado]],Estructura!$M$4:$O$367,3,0)</f>
        <v>FI-363</v>
      </c>
      <c r="AA503" s="32" t="str">
        <f>+VLOOKUP(Enfermedades_Mundiales[[#This Row],[Muestra]],Estructura!$Q$4:$S$194,3,0)</f>
        <v>M-361</v>
      </c>
    </row>
    <row r="504" spans="1:27" ht="30.6" x14ac:dyDescent="0.3">
      <c r="A504" s="61" t="s">
        <v>925</v>
      </c>
      <c r="B504" s="43">
        <f t="shared" si="120"/>
        <v>360</v>
      </c>
      <c r="C504" s="44" t="str">
        <f t="shared" si="121"/>
        <v>Enfermedades Mundiales</v>
      </c>
      <c r="D504" s="44" t="str">
        <f t="shared" si="122"/>
        <v>Salud</v>
      </c>
      <c r="E504" s="64">
        <v>5104</v>
      </c>
      <c r="F504" s="44" t="str">
        <f t="shared" si="128"/>
        <v>Casos Confirmados</v>
      </c>
      <c r="G504" s="46" t="s">
        <v>408</v>
      </c>
      <c r="H504" s="60" t="s">
        <v>17</v>
      </c>
      <c r="I504" s="58" t="s">
        <v>68</v>
      </c>
      <c r="J504" s="43" t="s">
        <v>407</v>
      </c>
      <c r="K504" s="43" t="str">
        <f t="shared" si="129"/>
        <v>Casos Confirmados</v>
      </c>
      <c r="L504" s="43" t="str">
        <f t="shared" si="123"/>
        <v>Periodo 2020-2021</v>
      </c>
      <c r="M504" s="43" t="str">
        <f t="shared" si="124"/>
        <v>Casos</v>
      </c>
      <c r="N504" s="49" t="str">
        <f t="shared" si="125"/>
        <v>Ministerio de Ciencias, Tecnología, Conocimiento e Innovación</v>
      </c>
      <c r="O504" s="30" t="str">
        <f>+"Nuevos Casos Confirmados de COVID-19 en la comuna de "&amp;Enfermedades_Mundiales[[#This Row],[territorio]]</f>
        <v>Nuevos Casos Confirmados de COVID-19 en la comuna de Juan Fernández</v>
      </c>
      <c r="P504" s="68"/>
      <c r="Q504" s="15" t="str">
        <f t="shared" si="126"/>
        <v>Gráfico Evolución</v>
      </c>
      <c r="R504" s="30"/>
      <c r="S5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https://analytics.zoho.com/open-view/2395394000008134446?ZOHO_CRITERIA=%22Localiza_CL_Poblacion%22.%22Codcom%22%3D5104</v>
      </c>
      <c r="T504" s="17"/>
      <c r="U504" s="31" t="str">
        <f t="shared" si="127"/>
        <v>#1774B9</v>
      </c>
      <c r="V504" s="32" t="str">
        <f>+Enfermedades_Mundiales[[#This Row],[idcoleccion]]&amp;"-"&amp;Enfermedades_Mundiales[[#This Row],[id]]</f>
        <v>360-0494</v>
      </c>
      <c r="W504" s="21">
        <f>+VLOOKUP(Enfermedades_Mundiales[[#This Row],[Filtro URL]],Estructura!$X$4:$Y$366,2,0)</f>
        <v>36305104</v>
      </c>
      <c r="X504" s="21" t="str">
        <f>+VLOOKUP(Enfermedades_Mundiales[[#This Row],[tema]],Estructura!$A$4:$C$18,3,0)</f>
        <v>T-361</v>
      </c>
      <c r="Y504" s="32" t="str">
        <f>+VLOOKUP(Enfermedades_Mundiales[[#This Row],[contenido]],Estructura!$E$4:$G$18,3,0)</f>
        <v>C-361</v>
      </c>
      <c r="Z504" s="32" t="str">
        <f>+VLOOKUP(Enfermedades_Mundiales[[#This Row],[Filtro Integrado]],Estructura!$M$4:$O$367,3,0)</f>
        <v>FI-363</v>
      </c>
      <c r="AA504" s="32" t="str">
        <f>+VLOOKUP(Enfermedades_Mundiales[[#This Row],[Muestra]],Estructura!$Q$4:$S$194,3,0)</f>
        <v>M-361</v>
      </c>
    </row>
    <row r="505" spans="1:27" ht="30.6" x14ac:dyDescent="0.3">
      <c r="A505" s="61" t="s">
        <v>926</v>
      </c>
      <c r="B505" s="43">
        <f t="shared" si="120"/>
        <v>360</v>
      </c>
      <c r="C505" s="44" t="str">
        <f t="shared" si="121"/>
        <v>Enfermedades Mundiales</v>
      </c>
      <c r="D505" s="44" t="str">
        <f t="shared" si="122"/>
        <v>Salud</v>
      </c>
      <c r="E505" s="64">
        <v>5105</v>
      </c>
      <c r="F505" s="44" t="str">
        <f t="shared" si="128"/>
        <v>Casos Confirmados</v>
      </c>
      <c r="G505" s="46" t="s">
        <v>408</v>
      </c>
      <c r="H505" s="60" t="s">
        <v>17</v>
      </c>
      <c r="I505" s="58" t="s">
        <v>69</v>
      </c>
      <c r="J505" s="43" t="s">
        <v>407</v>
      </c>
      <c r="K505" s="43" t="str">
        <f t="shared" si="129"/>
        <v>Casos Confirmados</v>
      </c>
      <c r="L505" s="43" t="str">
        <f t="shared" si="123"/>
        <v>Periodo 2020-2021</v>
      </c>
      <c r="M505" s="43" t="str">
        <f t="shared" si="124"/>
        <v>Casos</v>
      </c>
      <c r="N505" s="49" t="str">
        <f t="shared" si="125"/>
        <v>Ministerio de Ciencias, Tecnología, Conocimiento e Innovación</v>
      </c>
      <c r="O505" s="30" t="str">
        <f>+"Nuevos Casos Confirmados de COVID-19 en la comuna de "&amp;Enfermedades_Mundiales[[#This Row],[territorio]]</f>
        <v>Nuevos Casos Confirmados de COVID-19 en la comuna de Puchuncaví</v>
      </c>
      <c r="P505" s="68"/>
      <c r="Q505" s="15" t="str">
        <f t="shared" si="126"/>
        <v>Gráfico Evolución</v>
      </c>
      <c r="R505" s="30"/>
      <c r="S5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https://analytics.zoho.com/open-view/2395394000008134446?ZOHO_CRITERIA=%22Localiza_CL_Poblacion%22.%22Codcom%22%3D5105</v>
      </c>
      <c r="T505" s="17"/>
      <c r="U505" s="31" t="str">
        <f t="shared" si="127"/>
        <v>#1774B9</v>
      </c>
      <c r="V505" s="32" t="str">
        <f>+Enfermedades_Mundiales[[#This Row],[idcoleccion]]&amp;"-"&amp;Enfermedades_Mundiales[[#This Row],[id]]</f>
        <v>360-0495</v>
      </c>
      <c r="W505" s="21">
        <f>+VLOOKUP(Enfermedades_Mundiales[[#This Row],[Filtro URL]],Estructura!$X$4:$Y$366,2,0)</f>
        <v>36305105</v>
      </c>
      <c r="X505" s="21" t="str">
        <f>+VLOOKUP(Enfermedades_Mundiales[[#This Row],[tema]],Estructura!$A$4:$C$18,3,0)</f>
        <v>T-361</v>
      </c>
      <c r="Y505" s="32" t="str">
        <f>+VLOOKUP(Enfermedades_Mundiales[[#This Row],[contenido]],Estructura!$E$4:$G$18,3,0)</f>
        <v>C-361</v>
      </c>
      <c r="Z505" s="32" t="str">
        <f>+VLOOKUP(Enfermedades_Mundiales[[#This Row],[Filtro Integrado]],Estructura!$M$4:$O$367,3,0)</f>
        <v>FI-363</v>
      </c>
      <c r="AA505" s="32" t="str">
        <f>+VLOOKUP(Enfermedades_Mundiales[[#This Row],[Muestra]],Estructura!$Q$4:$S$194,3,0)</f>
        <v>M-361</v>
      </c>
    </row>
    <row r="506" spans="1:27" ht="30.6" x14ac:dyDescent="0.3">
      <c r="A506" s="61" t="s">
        <v>927</v>
      </c>
      <c r="B506" s="43">
        <f t="shared" si="120"/>
        <v>360</v>
      </c>
      <c r="C506" s="44" t="str">
        <f t="shared" si="121"/>
        <v>Enfermedades Mundiales</v>
      </c>
      <c r="D506" s="44" t="str">
        <f t="shared" si="122"/>
        <v>Salud</v>
      </c>
      <c r="E506" s="64">
        <v>5107</v>
      </c>
      <c r="F506" s="44" t="str">
        <f t="shared" si="128"/>
        <v>Casos Confirmados</v>
      </c>
      <c r="G506" s="46" t="s">
        <v>408</v>
      </c>
      <c r="H506" s="60" t="s">
        <v>17</v>
      </c>
      <c r="I506" s="58" t="s">
        <v>70</v>
      </c>
      <c r="J506" s="43" t="s">
        <v>407</v>
      </c>
      <c r="K506" s="43" t="str">
        <f t="shared" si="129"/>
        <v>Casos Confirmados</v>
      </c>
      <c r="L506" s="43" t="str">
        <f t="shared" si="123"/>
        <v>Periodo 2020-2021</v>
      </c>
      <c r="M506" s="43" t="str">
        <f t="shared" si="124"/>
        <v>Casos</v>
      </c>
      <c r="N506" s="49" t="str">
        <f t="shared" si="125"/>
        <v>Ministerio de Ciencias, Tecnología, Conocimiento e Innovación</v>
      </c>
      <c r="O506" s="30" t="str">
        <f>+"Nuevos Casos Confirmados de COVID-19 en la comuna de "&amp;Enfermedades_Mundiales[[#This Row],[territorio]]</f>
        <v>Nuevos Casos Confirmados de COVID-19 en la comuna de Quintero</v>
      </c>
      <c r="P506" s="68"/>
      <c r="Q506" s="15" t="str">
        <f t="shared" si="126"/>
        <v>Gráfico Evolución</v>
      </c>
      <c r="R506" s="30"/>
      <c r="S50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https://analytics.zoho.com/open-view/2395394000008134446?ZOHO_CRITERIA=%22Localiza_CL_Poblacion%22.%22Codcom%22%3D5107</v>
      </c>
      <c r="T506" s="17"/>
      <c r="U506" s="31" t="str">
        <f t="shared" si="127"/>
        <v>#1774B9</v>
      </c>
      <c r="V506" s="32" t="str">
        <f>+Enfermedades_Mundiales[[#This Row],[idcoleccion]]&amp;"-"&amp;Enfermedades_Mundiales[[#This Row],[id]]</f>
        <v>360-0496</v>
      </c>
      <c r="W506" s="21">
        <f>+VLOOKUP(Enfermedades_Mundiales[[#This Row],[Filtro URL]],Estructura!$X$4:$Y$366,2,0)</f>
        <v>36305107</v>
      </c>
      <c r="X506" s="21" t="str">
        <f>+VLOOKUP(Enfermedades_Mundiales[[#This Row],[tema]],Estructura!$A$4:$C$18,3,0)</f>
        <v>T-361</v>
      </c>
      <c r="Y506" s="32" t="str">
        <f>+VLOOKUP(Enfermedades_Mundiales[[#This Row],[contenido]],Estructura!$E$4:$G$18,3,0)</f>
        <v>C-361</v>
      </c>
      <c r="Z506" s="32" t="str">
        <f>+VLOOKUP(Enfermedades_Mundiales[[#This Row],[Filtro Integrado]],Estructura!$M$4:$O$367,3,0)</f>
        <v>FI-363</v>
      </c>
      <c r="AA506" s="32" t="str">
        <f>+VLOOKUP(Enfermedades_Mundiales[[#This Row],[Muestra]],Estructura!$Q$4:$S$194,3,0)</f>
        <v>M-361</v>
      </c>
    </row>
    <row r="507" spans="1:27" ht="30.6" x14ac:dyDescent="0.3">
      <c r="A507" s="61" t="s">
        <v>928</v>
      </c>
      <c r="B507" s="43">
        <f t="shared" si="120"/>
        <v>360</v>
      </c>
      <c r="C507" s="44" t="str">
        <f t="shared" si="121"/>
        <v>Enfermedades Mundiales</v>
      </c>
      <c r="D507" s="44" t="str">
        <f t="shared" si="122"/>
        <v>Salud</v>
      </c>
      <c r="E507" s="64">
        <v>5109</v>
      </c>
      <c r="F507" s="44" t="str">
        <f t="shared" si="128"/>
        <v>Casos Confirmados</v>
      </c>
      <c r="G507" s="46" t="s">
        <v>408</v>
      </c>
      <c r="H507" s="60" t="s">
        <v>17</v>
      </c>
      <c r="I507" s="58" t="s">
        <v>71</v>
      </c>
      <c r="J507" s="43" t="s">
        <v>407</v>
      </c>
      <c r="K507" s="43" t="str">
        <f t="shared" si="129"/>
        <v>Casos Confirmados</v>
      </c>
      <c r="L507" s="43" t="str">
        <f t="shared" si="123"/>
        <v>Periodo 2020-2021</v>
      </c>
      <c r="M507" s="43" t="str">
        <f t="shared" si="124"/>
        <v>Casos</v>
      </c>
      <c r="N507" s="49" t="str">
        <f t="shared" si="125"/>
        <v>Ministerio de Ciencias, Tecnología, Conocimiento e Innovación</v>
      </c>
      <c r="O507" s="30" t="str">
        <f>+"Nuevos Casos Confirmados de COVID-19 en la comuna de "&amp;Enfermedades_Mundiales[[#This Row],[territorio]]</f>
        <v>Nuevos Casos Confirmados de COVID-19 en la comuna de Viña del Mar</v>
      </c>
      <c r="P507" s="68"/>
      <c r="Q507" s="15" t="str">
        <f t="shared" si="126"/>
        <v>Gráfico Evolución</v>
      </c>
      <c r="R507" s="30"/>
      <c r="S50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https://analytics.zoho.com/open-view/2395394000008134446?ZOHO_CRITERIA=%22Localiza_CL_Poblacion%22.%22Codcom%22%3D5109</v>
      </c>
      <c r="T507" s="17"/>
      <c r="U507" s="31" t="str">
        <f t="shared" si="127"/>
        <v>#1774B9</v>
      </c>
      <c r="V507" s="32" t="str">
        <f>+Enfermedades_Mundiales[[#This Row],[idcoleccion]]&amp;"-"&amp;Enfermedades_Mundiales[[#This Row],[id]]</f>
        <v>360-0497</v>
      </c>
      <c r="W507" s="21">
        <f>+VLOOKUP(Enfermedades_Mundiales[[#This Row],[Filtro URL]],Estructura!$X$4:$Y$366,2,0)</f>
        <v>36305109</v>
      </c>
      <c r="X507" s="21" t="str">
        <f>+VLOOKUP(Enfermedades_Mundiales[[#This Row],[tema]],Estructura!$A$4:$C$18,3,0)</f>
        <v>T-361</v>
      </c>
      <c r="Y507" s="32" t="str">
        <f>+VLOOKUP(Enfermedades_Mundiales[[#This Row],[contenido]],Estructura!$E$4:$G$18,3,0)</f>
        <v>C-361</v>
      </c>
      <c r="Z507" s="32" t="str">
        <f>+VLOOKUP(Enfermedades_Mundiales[[#This Row],[Filtro Integrado]],Estructura!$M$4:$O$367,3,0)</f>
        <v>FI-363</v>
      </c>
      <c r="AA507" s="32" t="str">
        <f>+VLOOKUP(Enfermedades_Mundiales[[#This Row],[Muestra]],Estructura!$Q$4:$S$194,3,0)</f>
        <v>M-361</v>
      </c>
    </row>
    <row r="508" spans="1:27" ht="30.6" x14ac:dyDescent="0.3">
      <c r="A508" s="61" t="s">
        <v>929</v>
      </c>
      <c r="B508" s="43">
        <f t="shared" si="120"/>
        <v>360</v>
      </c>
      <c r="C508" s="44" t="str">
        <f t="shared" si="121"/>
        <v>Enfermedades Mundiales</v>
      </c>
      <c r="D508" s="44" t="str">
        <f t="shared" si="122"/>
        <v>Salud</v>
      </c>
      <c r="E508" s="64">
        <v>5201</v>
      </c>
      <c r="F508" s="44" t="str">
        <f t="shared" si="128"/>
        <v>Casos Confirmados</v>
      </c>
      <c r="G508" s="46" t="s">
        <v>408</v>
      </c>
      <c r="H508" s="60" t="s">
        <v>17</v>
      </c>
      <c r="I508" s="58" t="s">
        <v>72</v>
      </c>
      <c r="J508" s="43" t="s">
        <v>407</v>
      </c>
      <c r="K508" s="43" t="str">
        <f t="shared" si="129"/>
        <v>Casos Confirmados</v>
      </c>
      <c r="L508" s="43" t="str">
        <f t="shared" si="123"/>
        <v>Periodo 2020-2021</v>
      </c>
      <c r="M508" s="43" t="str">
        <f t="shared" si="124"/>
        <v>Casos</v>
      </c>
      <c r="N508" s="49" t="str">
        <f t="shared" si="125"/>
        <v>Ministerio de Ciencias, Tecnología, Conocimiento e Innovación</v>
      </c>
      <c r="O508" s="30" t="str">
        <f>+"Nuevos Casos Confirmados de COVID-19 en la comuna de "&amp;Enfermedades_Mundiales[[#This Row],[territorio]]</f>
        <v>Nuevos Casos Confirmados de COVID-19 en la comuna de Isla de Pascua</v>
      </c>
      <c r="P508" s="68"/>
      <c r="Q508" s="15" t="str">
        <f t="shared" si="126"/>
        <v>Gráfico Evolución</v>
      </c>
      <c r="R508" s="30"/>
      <c r="S50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https://analytics.zoho.com/open-view/2395394000008134446?ZOHO_CRITERIA=%22Localiza_CL_Poblacion%22.%22Codcom%22%3D5201</v>
      </c>
      <c r="T508" s="17"/>
      <c r="U508" s="31" t="str">
        <f t="shared" si="127"/>
        <v>#1774B9</v>
      </c>
      <c r="V508" s="32" t="str">
        <f>+Enfermedades_Mundiales[[#This Row],[idcoleccion]]&amp;"-"&amp;Enfermedades_Mundiales[[#This Row],[id]]</f>
        <v>360-0498</v>
      </c>
      <c r="W508" s="21">
        <f>+VLOOKUP(Enfermedades_Mundiales[[#This Row],[Filtro URL]],Estructura!$X$4:$Y$366,2,0)</f>
        <v>36305201</v>
      </c>
      <c r="X508" s="21" t="str">
        <f>+VLOOKUP(Enfermedades_Mundiales[[#This Row],[tema]],Estructura!$A$4:$C$18,3,0)</f>
        <v>T-361</v>
      </c>
      <c r="Y508" s="32" t="str">
        <f>+VLOOKUP(Enfermedades_Mundiales[[#This Row],[contenido]],Estructura!$E$4:$G$18,3,0)</f>
        <v>C-361</v>
      </c>
      <c r="Z508" s="32" t="str">
        <f>+VLOOKUP(Enfermedades_Mundiales[[#This Row],[Filtro Integrado]],Estructura!$M$4:$O$367,3,0)</f>
        <v>FI-363</v>
      </c>
      <c r="AA508" s="32" t="str">
        <f>+VLOOKUP(Enfermedades_Mundiales[[#This Row],[Muestra]],Estructura!$Q$4:$S$194,3,0)</f>
        <v>M-361</v>
      </c>
    </row>
    <row r="509" spans="1:27" ht="30.6" x14ac:dyDescent="0.3">
      <c r="A509" s="61" t="s">
        <v>930</v>
      </c>
      <c r="B509" s="43">
        <f t="shared" ref="B509:B572" si="131">+B508</f>
        <v>360</v>
      </c>
      <c r="C509" s="44" t="str">
        <f t="shared" ref="C509:C572" si="132">+C508</f>
        <v>Enfermedades Mundiales</v>
      </c>
      <c r="D509" s="44" t="str">
        <f t="shared" ref="D509:D572" si="133">+D508</f>
        <v>Salud</v>
      </c>
      <c r="E509" s="64">
        <v>5301</v>
      </c>
      <c r="F509" s="44" t="str">
        <f t="shared" si="128"/>
        <v>Casos Confirmados</v>
      </c>
      <c r="G509" s="46" t="s">
        <v>408</v>
      </c>
      <c r="H509" s="60" t="s">
        <v>17</v>
      </c>
      <c r="I509" s="58" t="s">
        <v>73</v>
      </c>
      <c r="J509" s="43" t="s">
        <v>407</v>
      </c>
      <c r="K509" s="43" t="str">
        <f t="shared" si="129"/>
        <v>Casos Confirmados</v>
      </c>
      <c r="L509" s="43" t="str">
        <f t="shared" ref="L509:L572" si="134">+L508</f>
        <v>Periodo 2020-2021</v>
      </c>
      <c r="M509" s="43" t="str">
        <f t="shared" ref="M509:M572" si="135">+M508</f>
        <v>Casos</v>
      </c>
      <c r="N509" s="49" t="str">
        <f t="shared" ref="N509:N572" si="136">+N508</f>
        <v>Ministerio de Ciencias, Tecnología, Conocimiento e Innovación</v>
      </c>
      <c r="O509" s="30" t="str">
        <f>+"Nuevos Casos Confirmados de COVID-19 en la comuna de "&amp;Enfermedades_Mundiales[[#This Row],[territorio]]</f>
        <v>Nuevos Casos Confirmados de COVID-19 en la comuna de Los Andes</v>
      </c>
      <c r="P509" s="68"/>
      <c r="Q509" s="15" t="str">
        <f t="shared" ref="Q509:Q572" si="137">+Q508</f>
        <v>Gráfico Evolución</v>
      </c>
      <c r="R509" s="30"/>
      <c r="S50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https://analytics.zoho.com/open-view/2395394000008134446?ZOHO_CRITERIA=%22Localiza_CL_Poblacion%22.%22Codcom%22%3D5301</v>
      </c>
      <c r="T509" s="17"/>
      <c r="U509" s="31" t="str">
        <f t="shared" ref="U509:U572" si="138">+U508</f>
        <v>#1774B9</v>
      </c>
      <c r="V509" s="32" t="str">
        <f>+Enfermedades_Mundiales[[#This Row],[idcoleccion]]&amp;"-"&amp;Enfermedades_Mundiales[[#This Row],[id]]</f>
        <v>360-0499</v>
      </c>
      <c r="W509" s="21">
        <f>+VLOOKUP(Enfermedades_Mundiales[[#This Row],[Filtro URL]],Estructura!$X$4:$Y$366,2,0)</f>
        <v>36305301</v>
      </c>
      <c r="X509" s="21" t="str">
        <f>+VLOOKUP(Enfermedades_Mundiales[[#This Row],[tema]],Estructura!$A$4:$C$18,3,0)</f>
        <v>T-361</v>
      </c>
      <c r="Y509" s="32" t="str">
        <f>+VLOOKUP(Enfermedades_Mundiales[[#This Row],[contenido]],Estructura!$E$4:$G$18,3,0)</f>
        <v>C-361</v>
      </c>
      <c r="Z509" s="32" t="str">
        <f>+VLOOKUP(Enfermedades_Mundiales[[#This Row],[Filtro Integrado]],Estructura!$M$4:$O$367,3,0)</f>
        <v>FI-363</v>
      </c>
      <c r="AA509" s="32" t="str">
        <f>+VLOOKUP(Enfermedades_Mundiales[[#This Row],[Muestra]],Estructura!$Q$4:$S$194,3,0)</f>
        <v>M-361</v>
      </c>
    </row>
    <row r="510" spans="1:27" ht="30.6" x14ac:dyDescent="0.3">
      <c r="A510" s="61" t="s">
        <v>931</v>
      </c>
      <c r="B510" s="43">
        <f t="shared" si="131"/>
        <v>360</v>
      </c>
      <c r="C510" s="44" t="str">
        <f t="shared" si="132"/>
        <v>Enfermedades Mundiales</v>
      </c>
      <c r="D510" s="44" t="str">
        <f t="shared" si="133"/>
        <v>Salud</v>
      </c>
      <c r="E510" s="64">
        <v>5302</v>
      </c>
      <c r="F510" s="44" t="str">
        <f t="shared" ref="F510:F573" si="139">+F509</f>
        <v>Casos Confirmados</v>
      </c>
      <c r="G510" s="46" t="s">
        <v>408</v>
      </c>
      <c r="H510" s="60" t="s">
        <v>17</v>
      </c>
      <c r="I510" s="58" t="s">
        <v>74</v>
      </c>
      <c r="J510" s="43" t="s">
        <v>407</v>
      </c>
      <c r="K510" s="43" t="str">
        <f t="shared" ref="K510:K573" si="140">+K509</f>
        <v>Casos Confirmados</v>
      </c>
      <c r="L510" s="43" t="str">
        <f t="shared" si="134"/>
        <v>Periodo 2020-2021</v>
      </c>
      <c r="M510" s="43" t="str">
        <f t="shared" si="135"/>
        <v>Casos</v>
      </c>
      <c r="N510" s="49" t="str">
        <f t="shared" si="136"/>
        <v>Ministerio de Ciencias, Tecnología, Conocimiento e Innovación</v>
      </c>
      <c r="O510" s="30" t="str">
        <f>+"Nuevos Casos Confirmados de COVID-19 en la comuna de "&amp;Enfermedades_Mundiales[[#This Row],[territorio]]</f>
        <v>Nuevos Casos Confirmados de COVID-19 en la comuna de Calle Larga</v>
      </c>
      <c r="P510" s="68"/>
      <c r="Q510" s="15" t="str">
        <f t="shared" si="137"/>
        <v>Gráfico Evolución</v>
      </c>
      <c r="R510" s="30"/>
      <c r="S51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https://analytics.zoho.com/open-view/2395394000008134446?ZOHO_CRITERIA=%22Localiza_CL_Poblacion%22.%22Codcom%22%3D5302</v>
      </c>
      <c r="T510" s="17"/>
      <c r="U510" s="31" t="str">
        <f t="shared" si="138"/>
        <v>#1774B9</v>
      </c>
      <c r="V510" s="32" t="str">
        <f>+Enfermedades_Mundiales[[#This Row],[idcoleccion]]&amp;"-"&amp;Enfermedades_Mundiales[[#This Row],[id]]</f>
        <v>360-0500</v>
      </c>
      <c r="W510" s="21">
        <f>+VLOOKUP(Enfermedades_Mundiales[[#This Row],[Filtro URL]],Estructura!$X$4:$Y$366,2,0)</f>
        <v>36305302</v>
      </c>
      <c r="X510" s="21" t="str">
        <f>+VLOOKUP(Enfermedades_Mundiales[[#This Row],[tema]],Estructura!$A$4:$C$18,3,0)</f>
        <v>T-361</v>
      </c>
      <c r="Y510" s="32" t="str">
        <f>+VLOOKUP(Enfermedades_Mundiales[[#This Row],[contenido]],Estructura!$E$4:$G$18,3,0)</f>
        <v>C-361</v>
      </c>
      <c r="Z510" s="32" t="str">
        <f>+VLOOKUP(Enfermedades_Mundiales[[#This Row],[Filtro Integrado]],Estructura!$M$4:$O$367,3,0)</f>
        <v>FI-363</v>
      </c>
      <c r="AA510" s="32" t="str">
        <f>+VLOOKUP(Enfermedades_Mundiales[[#This Row],[Muestra]],Estructura!$Q$4:$S$194,3,0)</f>
        <v>M-361</v>
      </c>
    </row>
    <row r="511" spans="1:27" ht="30.6" x14ac:dyDescent="0.3">
      <c r="A511" s="61" t="s">
        <v>932</v>
      </c>
      <c r="B511" s="43">
        <f t="shared" si="131"/>
        <v>360</v>
      </c>
      <c r="C511" s="44" t="str">
        <f t="shared" si="132"/>
        <v>Enfermedades Mundiales</v>
      </c>
      <c r="D511" s="44" t="str">
        <f t="shared" si="133"/>
        <v>Salud</v>
      </c>
      <c r="E511" s="64">
        <v>5303</v>
      </c>
      <c r="F511" s="44" t="str">
        <f t="shared" si="139"/>
        <v>Casos Confirmados</v>
      </c>
      <c r="G511" s="46" t="s">
        <v>408</v>
      </c>
      <c r="H511" s="60" t="s">
        <v>17</v>
      </c>
      <c r="I511" s="58" t="s">
        <v>75</v>
      </c>
      <c r="J511" s="43" t="s">
        <v>407</v>
      </c>
      <c r="K511" s="43" t="str">
        <f t="shared" si="140"/>
        <v>Casos Confirmados</v>
      </c>
      <c r="L511" s="43" t="str">
        <f t="shared" si="134"/>
        <v>Periodo 2020-2021</v>
      </c>
      <c r="M511" s="43" t="str">
        <f t="shared" si="135"/>
        <v>Casos</v>
      </c>
      <c r="N511" s="49" t="str">
        <f t="shared" si="136"/>
        <v>Ministerio de Ciencias, Tecnología, Conocimiento e Innovación</v>
      </c>
      <c r="O511" s="30" t="str">
        <f>+"Nuevos Casos Confirmados de COVID-19 en la comuna de "&amp;Enfermedades_Mundiales[[#This Row],[territorio]]</f>
        <v>Nuevos Casos Confirmados de COVID-19 en la comuna de Rinconada</v>
      </c>
      <c r="P511" s="68"/>
      <c r="Q511" s="15" t="str">
        <f t="shared" si="137"/>
        <v>Gráfico Evolución</v>
      </c>
      <c r="R511" s="30"/>
      <c r="S51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https://analytics.zoho.com/open-view/2395394000008134446?ZOHO_CRITERIA=%22Localiza_CL_Poblacion%22.%22Codcom%22%3D5303</v>
      </c>
      <c r="T511" s="17"/>
      <c r="U511" s="31" t="str">
        <f t="shared" si="138"/>
        <v>#1774B9</v>
      </c>
      <c r="V511" s="32" t="str">
        <f>+Enfermedades_Mundiales[[#This Row],[idcoleccion]]&amp;"-"&amp;Enfermedades_Mundiales[[#This Row],[id]]</f>
        <v>360-0501</v>
      </c>
      <c r="W511" s="21">
        <f>+VLOOKUP(Enfermedades_Mundiales[[#This Row],[Filtro URL]],Estructura!$X$4:$Y$366,2,0)</f>
        <v>36305303</v>
      </c>
      <c r="X511" s="21" t="str">
        <f>+VLOOKUP(Enfermedades_Mundiales[[#This Row],[tema]],Estructura!$A$4:$C$18,3,0)</f>
        <v>T-361</v>
      </c>
      <c r="Y511" s="32" t="str">
        <f>+VLOOKUP(Enfermedades_Mundiales[[#This Row],[contenido]],Estructura!$E$4:$G$18,3,0)</f>
        <v>C-361</v>
      </c>
      <c r="Z511" s="32" t="str">
        <f>+VLOOKUP(Enfermedades_Mundiales[[#This Row],[Filtro Integrado]],Estructura!$M$4:$O$367,3,0)</f>
        <v>FI-363</v>
      </c>
      <c r="AA511" s="32" t="str">
        <f>+VLOOKUP(Enfermedades_Mundiales[[#This Row],[Muestra]],Estructura!$Q$4:$S$194,3,0)</f>
        <v>M-361</v>
      </c>
    </row>
    <row r="512" spans="1:27" ht="30.6" x14ac:dyDescent="0.3">
      <c r="A512" s="61" t="s">
        <v>933</v>
      </c>
      <c r="B512" s="43">
        <f t="shared" si="131"/>
        <v>360</v>
      </c>
      <c r="C512" s="44" t="str">
        <f t="shared" si="132"/>
        <v>Enfermedades Mundiales</v>
      </c>
      <c r="D512" s="44" t="str">
        <f t="shared" si="133"/>
        <v>Salud</v>
      </c>
      <c r="E512" s="64">
        <v>5304</v>
      </c>
      <c r="F512" s="44" t="str">
        <f t="shared" si="139"/>
        <v>Casos Confirmados</v>
      </c>
      <c r="G512" s="46" t="s">
        <v>408</v>
      </c>
      <c r="H512" s="60" t="s">
        <v>17</v>
      </c>
      <c r="I512" s="58" t="s">
        <v>76</v>
      </c>
      <c r="J512" s="43" t="s">
        <v>407</v>
      </c>
      <c r="K512" s="43" t="str">
        <f t="shared" si="140"/>
        <v>Casos Confirmados</v>
      </c>
      <c r="L512" s="43" t="str">
        <f t="shared" si="134"/>
        <v>Periodo 2020-2021</v>
      </c>
      <c r="M512" s="43" t="str">
        <f t="shared" si="135"/>
        <v>Casos</v>
      </c>
      <c r="N512" s="49" t="str">
        <f t="shared" si="136"/>
        <v>Ministerio de Ciencias, Tecnología, Conocimiento e Innovación</v>
      </c>
      <c r="O512" s="30" t="str">
        <f>+"Nuevos Casos Confirmados de COVID-19 en la comuna de "&amp;Enfermedades_Mundiales[[#This Row],[territorio]]</f>
        <v>Nuevos Casos Confirmados de COVID-19 en la comuna de San Esteban</v>
      </c>
      <c r="P512" s="68"/>
      <c r="Q512" s="15" t="str">
        <f t="shared" si="137"/>
        <v>Gráfico Evolución</v>
      </c>
      <c r="R512" s="30"/>
      <c r="S51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https://analytics.zoho.com/open-view/2395394000008134446?ZOHO_CRITERIA=%22Localiza_CL_Poblacion%22.%22Codcom%22%3D5304</v>
      </c>
      <c r="T512" s="17"/>
      <c r="U512" s="31" t="str">
        <f t="shared" si="138"/>
        <v>#1774B9</v>
      </c>
      <c r="V512" s="32" t="str">
        <f>+Enfermedades_Mundiales[[#This Row],[idcoleccion]]&amp;"-"&amp;Enfermedades_Mundiales[[#This Row],[id]]</f>
        <v>360-0502</v>
      </c>
      <c r="W512" s="21">
        <f>+VLOOKUP(Enfermedades_Mundiales[[#This Row],[Filtro URL]],Estructura!$X$4:$Y$366,2,0)</f>
        <v>36305304</v>
      </c>
      <c r="X512" s="21" t="str">
        <f>+VLOOKUP(Enfermedades_Mundiales[[#This Row],[tema]],Estructura!$A$4:$C$18,3,0)</f>
        <v>T-361</v>
      </c>
      <c r="Y512" s="32" t="str">
        <f>+VLOOKUP(Enfermedades_Mundiales[[#This Row],[contenido]],Estructura!$E$4:$G$18,3,0)</f>
        <v>C-361</v>
      </c>
      <c r="Z512" s="32" t="str">
        <f>+VLOOKUP(Enfermedades_Mundiales[[#This Row],[Filtro Integrado]],Estructura!$M$4:$O$367,3,0)</f>
        <v>FI-363</v>
      </c>
      <c r="AA512" s="32" t="str">
        <f>+VLOOKUP(Enfermedades_Mundiales[[#This Row],[Muestra]],Estructura!$Q$4:$S$194,3,0)</f>
        <v>M-361</v>
      </c>
    </row>
    <row r="513" spans="1:27" ht="30.6" x14ac:dyDescent="0.3">
      <c r="A513" s="61" t="s">
        <v>934</v>
      </c>
      <c r="B513" s="43">
        <f t="shared" si="131"/>
        <v>360</v>
      </c>
      <c r="C513" s="44" t="str">
        <f t="shared" si="132"/>
        <v>Enfermedades Mundiales</v>
      </c>
      <c r="D513" s="44" t="str">
        <f t="shared" si="133"/>
        <v>Salud</v>
      </c>
      <c r="E513" s="64">
        <v>5401</v>
      </c>
      <c r="F513" s="44" t="str">
        <f t="shared" si="139"/>
        <v>Casos Confirmados</v>
      </c>
      <c r="G513" s="46" t="s">
        <v>408</v>
      </c>
      <c r="H513" s="60" t="s">
        <v>17</v>
      </c>
      <c r="I513" s="58" t="s">
        <v>77</v>
      </c>
      <c r="J513" s="43" t="s">
        <v>407</v>
      </c>
      <c r="K513" s="43" t="str">
        <f t="shared" si="140"/>
        <v>Casos Confirmados</v>
      </c>
      <c r="L513" s="43" t="str">
        <f t="shared" si="134"/>
        <v>Periodo 2020-2021</v>
      </c>
      <c r="M513" s="43" t="str">
        <f t="shared" si="135"/>
        <v>Casos</v>
      </c>
      <c r="N513" s="49" t="str">
        <f t="shared" si="136"/>
        <v>Ministerio de Ciencias, Tecnología, Conocimiento e Innovación</v>
      </c>
      <c r="O513" s="30" t="str">
        <f>+"Nuevos Casos Confirmados de COVID-19 en la comuna de "&amp;Enfermedades_Mundiales[[#This Row],[territorio]]</f>
        <v>Nuevos Casos Confirmados de COVID-19 en la comuna de La Ligua</v>
      </c>
      <c r="P513" s="68"/>
      <c r="Q513" s="15" t="str">
        <f t="shared" si="137"/>
        <v>Gráfico Evolución</v>
      </c>
      <c r="R513" s="30"/>
      <c r="S51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https://analytics.zoho.com/open-view/2395394000008134446?ZOHO_CRITERIA=%22Localiza_CL_Poblacion%22.%22Codcom%22%3D5401</v>
      </c>
      <c r="T513" s="17"/>
      <c r="U513" s="31" t="str">
        <f t="shared" si="138"/>
        <v>#1774B9</v>
      </c>
      <c r="V513" s="32" t="str">
        <f>+Enfermedades_Mundiales[[#This Row],[idcoleccion]]&amp;"-"&amp;Enfermedades_Mundiales[[#This Row],[id]]</f>
        <v>360-0503</v>
      </c>
      <c r="W513" s="21">
        <f>+VLOOKUP(Enfermedades_Mundiales[[#This Row],[Filtro URL]],Estructura!$X$4:$Y$366,2,0)</f>
        <v>36305401</v>
      </c>
      <c r="X513" s="21" t="str">
        <f>+VLOOKUP(Enfermedades_Mundiales[[#This Row],[tema]],Estructura!$A$4:$C$18,3,0)</f>
        <v>T-361</v>
      </c>
      <c r="Y513" s="32" t="str">
        <f>+VLOOKUP(Enfermedades_Mundiales[[#This Row],[contenido]],Estructura!$E$4:$G$18,3,0)</f>
        <v>C-361</v>
      </c>
      <c r="Z513" s="32" t="str">
        <f>+VLOOKUP(Enfermedades_Mundiales[[#This Row],[Filtro Integrado]],Estructura!$M$4:$O$367,3,0)</f>
        <v>FI-363</v>
      </c>
      <c r="AA513" s="32" t="str">
        <f>+VLOOKUP(Enfermedades_Mundiales[[#This Row],[Muestra]],Estructura!$Q$4:$S$194,3,0)</f>
        <v>M-361</v>
      </c>
    </row>
    <row r="514" spans="1:27" ht="30.6" x14ac:dyDescent="0.3">
      <c r="A514" s="61" t="s">
        <v>935</v>
      </c>
      <c r="B514" s="43">
        <f t="shared" si="131"/>
        <v>360</v>
      </c>
      <c r="C514" s="44" t="str">
        <f t="shared" si="132"/>
        <v>Enfermedades Mundiales</v>
      </c>
      <c r="D514" s="44" t="str">
        <f t="shared" si="133"/>
        <v>Salud</v>
      </c>
      <c r="E514" s="64">
        <v>5402</v>
      </c>
      <c r="F514" s="44" t="str">
        <f t="shared" si="139"/>
        <v>Casos Confirmados</v>
      </c>
      <c r="G514" s="46" t="s">
        <v>408</v>
      </c>
      <c r="H514" s="60" t="s">
        <v>17</v>
      </c>
      <c r="I514" s="58" t="s">
        <v>78</v>
      </c>
      <c r="J514" s="43" t="s">
        <v>407</v>
      </c>
      <c r="K514" s="43" t="str">
        <f t="shared" si="140"/>
        <v>Casos Confirmados</v>
      </c>
      <c r="L514" s="43" t="str">
        <f t="shared" si="134"/>
        <v>Periodo 2020-2021</v>
      </c>
      <c r="M514" s="43" t="str">
        <f t="shared" si="135"/>
        <v>Casos</v>
      </c>
      <c r="N514" s="49" t="str">
        <f t="shared" si="136"/>
        <v>Ministerio de Ciencias, Tecnología, Conocimiento e Innovación</v>
      </c>
      <c r="O514" s="30" t="str">
        <f>+"Nuevos Casos Confirmados de COVID-19 en la comuna de "&amp;Enfermedades_Mundiales[[#This Row],[territorio]]</f>
        <v>Nuevos Casos Confirmados de COVID-19 en la comuna de Cabildo</v>
      </c>
      <c r="P514" s="68"/>
      <c r="Q514" s="15" t="str">
        <f t="shared" si="137"/>
        <v>Gráfico Evolución</v>
      </c>
      <c r="R514" s="30"/>
      <c r="S51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https://analytics.zoho.com/open-view/2395394000008134446?ZOHO_CRITERIA=%22Localiza_CL_Poblacion%22.%22Codcom%22%3D5402</v>
      </c>
      <c r="T514" s="17"/>
      <c r="U514" s="31" t="str">
        <f t="shared" si="138"/>
        <v>#1774B9</v>
      </c>
      <c r="V514" s="32" t="str">
        <f>+Enfermedades_Mundiales[[#This Row],[idcoleccion]]&amp;"-"&amp;Enfermedades_Mundiales[[#This Row],[id]]</f>
        <v>360-0504</v>
      </c>
      <c r="W514" s="21">
        <f>+VLOOKUP(Enfermedades_Mundiales[[#This Row],[Filtro URL]],Estructura!$X$4:$Y$366,2,0)</f>
        <v>36305402</v>
      </c>
      <c r="X514" s="21" t="str">
        <f>+VLOOKUP(Enfermedades_Mundiales[[#This Row],[tema]],Estructura!$A$4:$C$18,3,0)</f>
        <v>T-361</v>
      </c>
      <c r="Y514" s="32" t="str">
        <f>+VLOOKUP(Enfermedades_Mundiales[[#This Row],[contenido]],Estructura!$E$4:$G$18,3,0)</f>
        <v>C-361</v>
      </c>
      <c r="Z514" s="32" t="str">
        <f>+VLOOKUP(Enfermedades_Mundiales[[#This Row],[Filtro Integrado]],Estructura!$M$4:$O$367,3,0)</f>
        <v>FI-363</v>
      </c>
      <c r="AA514" s="32" t="str">
        <f>+VLOOKUP(Enfermedades_Mundiales[[#This Row],[Muestra]],Estructura!$Q$4:$S$194,3,0)</f>
        <v>M-361</v>
      </c>
    </row>
    <row r="515" spans="1:27" ht="30.6" x14ac:dyDescent="0.3">
      <c r="A515" s="61" t="s">
        <v>936</v>
      </c>
      <c r="B515" s="43">
        <f t="shared" si="131"/>
        <v>360</v>
      </c>
      <c r="C515" s="44" t="str">
        <f t="shared" si="132"/>
        <v>Enfermedades Mundiales</v>
      </c>
      <c r="D515" s="44" t="str">
        <f t="shared" si="133"/>
        <v>Salud</v>
      </c>
      <c r="E515" s="64">
        <v>5403</v>
      </c>
      <c r="F515" s="44" t="str">
        <f t="shared" si="139"/>
        <v>Casos Confirmados</v>
      </c>
      <c r="G515" s="46" t="s">
        <v>408</v>
      </c>
      <c r="H515" s="60" t="s">
        <v>17</v>
      </c>
      <c r="I515" s="58" t="s">
        <v>79</v>
      </c>
      <c r="J515" s="43" t="s">
        <v>407</v>
      </c>
      <c r="K515" s="43" t="str">
        <f t="shared" si="140"/>
        <v>Casos Confirmados</v>
      </c>
      <c r="L515" s="43" t="str">
        <f t="shared" si="134"/>
        <v>Periodo 2020-2021</v>
      </c>
      <c r="M515" s="43" t="str">
        <f t="shared" si="135"/>
        <v>Casos</v>
      </c>
      <c r="N515" s="49" t="str">
        <f t="shared" si="136"/>
        <v>Ministerio de Ciencias, Tecnología, Conocimiento e Innovación</v>
      </c>
      <c r="O515" s="30" t="str">
        <f>+"Nuevos Casos Confirmados de COVID-19 en la comuna de "&amp;Enfermedades_Mundiales[[#This Row],[territorio]]</f>
        <v>Nuevos Casos Confirmados de COVID-19 en la comuna de Papudo</v>
      </c>
      <c r="P515" s="68"/>
      <c r="Q515" s="15" t="str">
        <f t="shared" si="137"/>
        <v>Gráfico Evolución</v>
      </c>
      <c r="R515" s="30"/>
      <c r="S51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https://analytics.zoho.com/open-view/2395394000008134446?ZOHO_CRITERIA=%22Localiza_CL_Poblacion%22.%22Codcom%22%3D5403</v>
      </c>
      <c r="T515" s="17"/>
      <c r="U515" s="31" t="str">
        <f t="shared" si="138"/>
        <v>#1774B9</v>
      </c>
      <c r="V515" s="32" t="str">
        <f>+Enfermedades_Mundiales[[#This Row],[idcoleccion]]&amp;"-"&amp;Enfermedades_Mundiales[[#This Row],[id]]</f>
        <v>360-0505</v>
      </c>
      <c r="W515" s="21">
        <f>+VLOOKUP(Enfermedades_Mundiales[[#This Row],[Filtro URL]],Estructura!$X$4:$Y$366,2,0)</f>
        <v>36305403</v>
      </c>
      <c r="X515" s="21" t="str">
        <f>+VLOOKUP(Enfermedades_Mundiales[[#This Row],[tema]],Estructura!$A$4:$C$18,3,0)</f>
        <v>T-361</v>
      </c>
      <c r="Y515" s="32" t="str">
        <f>+VLOOKUP(Enfermedades_Mundiales[[#This Row],[contenido]],Estructura!$E$4:$G$18,3,0)</f>
        <v>C-361</v>
      </c>
      <c r="Z515" s="32" t="str">
        <f>+VLOOKUP(Enfermedades_Mundiales[[#This Row],[Filtro Integrado]],Estructura!$M$4:$O$367,3,0)</f>
        <v>FI-363</v>
      </c>
      <c r="AA515" s="32" t="str">
        <f>+VLOOKUP(Enfermedades_Mundiales[[#This Row],[Muestra]],Estructura!$Q$4:$S$194,3,0)</f>
        <v>M-361</v>
      </c>
    </row>
    <row r="516" spans="1:27" ht="30.6" x14ac:dyDescent="0.3">
      <c r="A516" s="61" t="s">
        <v>937</v>
      </c>
      <c r="B516" s="43">
        <f t="shared" si="131"/>
        <v>360</v>
      </c>
      <c r="C516" s="44" t="str">
        <f t="shared" si="132"/>
        <v>Enfermedades Mundiales</v>
      </c>
      <c r="D516" s="44" t="str">
        <f t="shared" si="133"/>
        <v>Salud</v>
      </c>
      <c r="E516" s="64">
        <v>5404</v>
      </c>
      <c r="F516" s="44" t="str">
        <f t="shared" si="139"/>
        <v>Casos Confirmados</v>
      </c>
      <c r="G516" s="46" t="s">
        <v>408</v>
      </c>
      <c r="H516" s="60" t="s">
        <v>17</v>
      </c>
      <c r="I516" s="58" t="s">
        <v>80</v>
      </c>
      <c r="J516" s="43" t="s">
        <v>407</v>
      </c>
      <c r="K516" s="43" t="str">
        <f t="shared" si="140"/>
        <v>Casos Confirmados</v>
      </c>
      <c r="L516" s="43" t="str">
        <f t="shared" si="134"/>
        <v>Periodo 2020-2021</v>
      </c>
      <c r="M516" s="43" t="str">
        <f t="shared" si="135"/>
        <v>Casos</v>
      </c>
      <c r="N516" s="49" t="str">
        <f t="shared" si="136"/>
        <v>Ministerio de Ciencias, Tecnología, Conocimiento e Innovación</v>
      </c>
      <c r="O516" s="30" t="str">
        <f>+"Nuevos Casos Confirmados de COVID-19 en la comuna de "&amp;Enfermedades_Mundiales[[#This Row],[territorio]]</f>
        <v>Nuevos Casos Confirmados de COVID-19 en la comuna de Petorca</v>
      </c>
      <c r="P516" s="68"/>
      <c r="Q516" s="15" t="str">
        <f t="shared" si="137"/>
        <v>Gráfico Evolución</v>
      </c>
      <c r="R516" s="30"/>
      <c r="S51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https://analytics.zoho.com/open-view/2395394000008134446?ZOHO_CRITERIA=%22Localiza_CL_Poblacion%22.%22Codcom%22%3D5404</v>
      </c>
      <c r="T516" s="17"/>
      <c r="U516" s="31" t="str">
        <f t="shared" si="138"/>
        <v>#1774B9</v>
      </c>
      <c r="V516" s="32" t="str">
        <f>+Enfermedades_Mundiales[[#This Row],[idcoleccion]]&amp;"-"&amp;Enfermedades_Mundiales[[#This Row],[id]]</f>
        <v>360-0506</v>
      </c>
      <c r="W516" s="21">
        <f>+VLOOKUP(Enfermedades_Mundiales[[#This Row],[Filtro URL]],Estructura!$X$4:$Y$366,2,0)</f>
        <v>36305404</v>
      </c>
      <c r="X516" s="21" t="str">
        <f>+VLOOKUP(Enfermedades_Mundiales[[#This Row],[tema]],Estructura!$A$4:$C$18,3,0)</f>
        <v>T-361</v>
      </c>
      <c r="Y516" s="32" t="str">
        <f>+VLOOKUP(Enfermedades_Mundiales[[#This Row],[contenido]],Estructura!$E$4:$G$18,3,0)</f>
        <v>C-361</v>
      </c>
      <c r="Z516" s="32" t="str">
        <f>+VLOOKUP(Enfermedades_Mundiales[[#This Row],[Filtro Integrado]],Estructura!$M$4:$O$367,3,0)</f>
        <v>FI-363</v>
      </c>
      <c r="AA516" s="32" t="str">
        <f>+VLOOKUP(Enfermedades_Mundiales[[#This Row],[Muestra]],Estructura!$Q$4:$S$194,3,0)</f>
        <v>M-361</v>
      </c>
    </row>
    <row r="517" spans="1:27" ht="30.6" x14ac:dyDescent="0.3">
      <c r="A517" s="61" t="s">
        <v>938</v>
      </c>
      <c r="B517" s="43">
        <f t="shared" si="131"/>
        <v>360</v>
      </c>
      <c r="C517" s="44" t="str">
        <f t="shared" si="132"/>
        <v>Enfermedades Mundiales</v>
      </c>
      <c r="D517" s="44" t="str">
        <f t="shared" si="133"/>
        <v>Salud</v>
      </c>
      <c r="E517" s="64">
        <v>5405</v>
      </c>
      <c r="F517" s="44" t="str">
        <f t="shared" si="139"/>
        <v>Casos Confirmados</v>
      </c>
      <c r="G517" s="46" t="s">
        <v>408</v>
      </c>
      <c r="H517" s="60" t="s">
        <v>17</v>
      </c>
      <c r="I517" s="58" t="s">
        <v>81</v>
      </c>
      <c r="J517" s="43" t="s">
        <v>407</v>
      </c>
      <c r="K517" s="43" t="str">
        <f t="shared" si="140"/>
        <v>Casos Confirmados</v>
      </c>
      <c r="L517" s="43" t="str">
        <f t="shared" si="134"/>
        <v>Periodo 2020-2021</v>
      </c>
      <c r="M517" s="43" t="str">
        <f t="shared" si="135"/>
        <v>Casos</v>
      </c>
      <c r="N517" s="49" t="str">
        <f t="shared" si="136"/>
        <v>Ministerio de Ciencias, Tecnología, Conocimiento e Innovación</v>
      </c>
      <c r="O517" s="30" t="str">
        <f>+"Nuevos Casos Confirmados de COVID-19 en la comuna de "&amp;Enfermedades_Mundiales[[#This Row],[territorio]]</f>
        <v>Nuevos Casos Confirmados de COVID-19 en la comuna de Zapallar</v>
      </c>
      <c r="P517" s="68"/>
      <c r="Q517" s="15" t="str">
        <f t="shared" si="137"/>
        <v>Gráfico Evolución</v>
      </c>
      <c r="R517" s="30"/>
      <c r="S51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https://analytics.zoho.com/open-view/2395394000008134446?ZOHO_CRITERIA=%22Localiza_CL_Poblacion%22.%22Codcom%22%3D5405</v>
      </c>
      <c r="T517" s="17"/>
      <c r="U517" s="31" t="str">
        <f t="shared" si="138"/>
        <v>#1774B9</v>
      </c>
      <c r="V517" s="32" t="str">
        <f>+Enfermedades_Mundiales[[#This Row],[idcoleccion]]&amp;"-"&amp;Enfermedades_Mundiales[[#This Row],[id]]</f>
        <v>360-0507</v>
      </c>
      <c r="W517" s="21">
        <f>+VLOOKUP(Enfermedades_Mundiales[[#This Row],[Filtro URL]],Estructura!$X$4:$Y$366,2,0)</f>
        <v>36305405</v>
      </c>
      <c r="X517" s="21" t="str">
        <f>+VLOOKUP(Enfermedades_Mundiales[[#This Row],[tema]],Estructura!$A$4:$C$18,3,0)</f>
        <v>T-361</v>
      </c>
      <c r="Y517" s="32" t="str">
        <f>+VLOOKUP(Enfermedades_Mundiales[[#This Row],[contenido]],Estructura!$E$4:$G$18,3,0)</f>
        <v>C-361</v>
      </c>
      <c r="Z517" s="32" t="str">
        <f>+VLOOKUP(Enfermedades_Mundiales[[#This Row],[Filtro Integrado]],Estructura!$M$4:$O$367,3,0)</f>
        <v>FI-363</v>
      </c>
      <c r="AA517" s="32" t="str">
        <f>+VLOOKUP(Enfermedades_Mundiales[[#This Row],[Muestra]],Estructura!$Q$4:$S$194,3,0)</f>
        <v>M-361</v>
      </c>
    </row>
    <row r="518" spans="1:27" ht="30.6" x14ac:dyDescent="0.3">
      <c r="A518" s="61" t="s">
        <v>939</v>
      </c>
      <c r="B518" s="43">
        <f t="shared" si="131"/>
        <v>360</v>
      </c>
      <c r="C518" s="44" t="str">
        <f t="shared" si="132"/>
        <v>Enfermedades Mundiales</v>
      </c>
      <c r="D518" s="44" t="str">
        <f t="shared" si="133"/>
        <v>Salud</v>
      </c>
      <c r="E518" s="64">
        <v>5501</v>
      </c>
      <c r="F518" s="44" t="str">
        <f t="shared" si="139"/>
        <v>Casos Confirmados</v>
      </c>
      <c r="G518" s="46" t="s">
        <v>408</v>
      </c>
      <c r="H518" s="60" t="s">
        <v>17</v>
      </c>
      <c r="I518" s="58" t="s">
        <v>82</v>
      </c>
      <c r="J518" s="43" t="s">
        <v>407</v>
      </c>
      <c r="K518" s="43" t="str">
        <f t="shared" si="140"/>
        <v>Casos Confirmados</v>
      </c>
      <c r="L518" s="43" t="str">
        <f t="shared" si="134"/>
        <v>Periodo 2020-2021</v>
      </c>
      <c r="M518" s="43" t="str">
        <f t="shared" si="135"/>
        <v>Casos</v>
      </c>
      <c r="N518" s="49" t="str">
        <f t="shared" si="136"/>
        <v>Ministerio de Ciencias, Tecnología, Conocimiento e Innovación</v>
      </c>
      <c r="O518" s="30" t="str">
        <f>+"Nuevos Casos Confirmados de COVID-19 en la comuna de "&amp;Enfermedades_Mundiales[[#This Row],[territorio]]</f>
        <v>Nuevos Casos Confirmados de COVID-19 en la comuna de Quillota</v>
      </c>
      <c r="P518" s="68"/>
      <c r="Q518" s="15" t="str">
        <f t="shared" si="137"/>
        <v>Gráfico Evolución</v>
      </c>
      <c r="R518" s="30"/>
      <c r="S51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https://analytics.zoho.com/open-view/2395394000008134446?ZOHO_CRITERIA=%22Localiza_CL_Poblacion%22.%22Codcom%22%3D5501</v>
      </c>
      <c r="T518" s="17"/>
      <c r="U518" s="31" t="str">
        <f t="shared" si="138"/>
        <v>#1774B9</v>
      </c>
      <c r="V518" s="32" t="str">
        <f>+Enfermedades_Mundiales[[#This Row],[idcoleccion]]&amp;"-"&amp;Enfermedades_Mundiales[[#This Row],[id]]</f>
        <v>360-0508</v>
      </c>
      <c r="W518" s="21">
        <f>+VLOOKUP(Enfermedades_Mundiales[[#This Row],[Filtro URL]],Estructura!$X$4:$Y$366,2,0)</f>
        <v>36305501</v>
      </c>
      <c r="X518" s="21" t="str">
        <f>+VLOOKUP(Enfermedades_Mundiales[[#This Row],[tema]],Estructura!$A$4:$C$18,3,0)</f>
        <v>T-361</v>
      </c>
      <c r="Y518" s="32" t="str">
        <f>+VLOOKUP(Enfermedades_Mundiales[[#This Row],[contenido]],Estructura!$E$4:$G$18,3,0)</f>
        <v>C-361</v>
      </c>
      <c r="Z518" s="32" t="str">
        <f>+VLOOKUP(Enfermedades_Mundiales[[#This Row],[Filtro Integrado]],Estructura!$M$4:$O$367,3,0)</f>
        <v>FI-363</v>
      </c>
      <c r="AA518" s="32" t="str">
        <f>+VLOOKUP(Enfermedades_Mundiales[[#This Row],[Muestra]],Estructura!$Q$4:$S$194,3,0)</f>
        <v>M-361</v>
      </c>
    </row>
    <row r="519" spans="1:27" ht="30.6" x14ac:dyDescent="0.3">
      <c r="A519" s="61" t="s">
        <v>940</v>
      </c>
      <c r="B519" s="43">
        <f t="shared" si="131"/>
        <v>360</v>
      </c>
      <c r="C519" s="44" t="str">
        <f t="shared" si="132"/>
        <v>Enfermedades Mundiales</v>
      </c>
      <c r="D519" s="44" t="str">
        <f t="shared" si="133"/>
        <v>Salud</v>
      </c>
      <c r="E519" s="64">
        <v>5502</v>
      </c>
      <c r="F519" s="44" t="str">
        <f t="shared" si="139"/>
        <v>Casos Confirmados</v>
      </c>
      <c r="G519" s="46" t="s">
        <v>408</v>
      </c>
      <c r="H519" s="60" t="s">
        <v>17</v>
      </c>
      <c r="I519" s="58" t="s">
        <v>83</v>
      </c>
      <c r="J519" s="43" t="s">
        <v>407</v>
      </c>
      <c r="K519" s="43" t="str">
        <f t="shared" si="140"/>
        <v>Casos Confirmados</v>
      </c>
      <c r="L519" s="43" t="str">
        <f t="shared" si="134"/>
        <v>Periodo 2020-2021</v>
      </c>
      <c r="M519" s="43" t="str">
        <f t="shared" si="135"/>
        <v>Casos</v>
      </c>
      <c r="N519" s="49" t="str">
        <f t="shared" si="136"/>
        <v>Ministerio de Ciencias, Tecnología, Conocimiento e Innovación</v>
      </c>
      <c r="O519" s="30" t="str">
        <f>+"Nuevos Casos Confirmados de COVID-19 en la comuna de "&amp;Enfermedades_Mundiales[[#This Row],[territorio]]</f>
        <v>Nuevos Casos Confirmados de COVID-19 en la comuna de Calera</v>
      </c>
      <c r="P519" s="68"/>
      <c r="Q519" s="15" t="str">
        <f t="shared" si="137"/>
        <v>Gráfico Evolución</v>
      </c>
      <c r="R519" s="30"/>
      <c r="S51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https://analytics.zoho.com/open-view/2395394000008134446?ZOHO_CRITERIA=%22Localiza_CL_Poblacion%22.%22Codcom%22%3D5502</v>
      </c>
      <c r="T519" s="17"/>
      <c r="U519" s="31" t="str">
        <f t="shared" si="138"/>
        <v>#1774B9</v>
      </c>
      <c r="V519" s="32" t="str">
        <f>+Enfermedades_Mundiales[[#This Row],[idcoleccion]]&amp;"-"&amp;Enfermedades_Mundiales[[#This Row],[id]]</f>
        <v>360-0509</v>
      </c>
      <c r="W519" s="21">
        <f>+VLOOKUP(Enfermedades_Mundiales[[#This Row],[Filtro URL]],Estructura!$X$4:$Y$366,2,0)</f>
        <v>36305502</v>
      </c>
      <c r="X519" s="21" t="str">
        <f>+VLOOKUP(Enfermedades_Mundiales[[#This Row],[tema]],Estructura!$A$4:$C$18,3,0)</f>
        <v>T-361</v>
      </c>
      <c r="Y519" s="32" t="str">
        <f>+VLOOKUP(Enfermedades_Mundiales[[#This Row],[contenido]],Estructura!$E$4:$G$18,3,0)</f>
        <v>C-361</v>
      </c>
      <c r="Z519" s="32" t="str">
        <f>+VLOOKUP(Enfermedades_Mundiales[[#This Row],[Filtro Integrado]],Estructura!$M$4:$O$367,3,0)</f>
        <v>FI-363</v>
      </c>
      <c r="AA519" s="32" t="str">
        <f>+VLOOKUP(Enfermedades_Mundiales[[#This Row],[Muestra]],Estructura!$Q$4:$S$194,3,0)</f>
        <v>M-361</v>
      </c>
    </row>
    <row r="520" spans="1:27" ht="30.6" x14ac:dyDescent="0.3">
      <c r="A520" s="61" t="s">
        <v>941</v>
      </c>
      <c r="B520" s="43">
        <f t="shared" si="131"/>
        <v>360</v>
      </c>
      <c r="C520" s="44" t="str">
        <f t="shared" si="132"/>
        <v>Enfermedades Mundiales</v>
      </c>
      <c r="D520" s="44" t="str">
        <f t="shared" si="133"/>
        <v>Salud</v>
      </c>
      <c r="E520" s="64">
        <v>5503</v>
      </c>
      <c r="F520" s="44" t="str">
        <f t="shared" si="139"/>
        <v>Casos Confirmados</v>
      </c>
      <c r="G520" s="46" t="s">
        <v>408</v>
      </c>
      <c r="H520" s="60" t="s">
        <v>17</v>
      </c>
      <c r="I520" s="58" t="s">
        <v>84</v>
      </c>
      <c r="J520" s="43" t="s">
        <v>407</v>
      </c>
      <c r="K520" s="43" t="str">
        <f t="shared" si="140"/>
        <v>Casos Confirmados</v>
      </c>
      <c r="L520" s="43" t="str">
        <f t="shared" si="134"/>
        <v>Periodo 2020-2021</v>
      </c>
      <c r="M520" s="43" t="str">
        <f t="shared" si="135"/>
        <v>Casos</v>
      </c>
      <c r="N520" s="49" t="str">
        <f t="shared" si="136"/>
        <v>Ministerio de Ciencias, Tecnología, Conocimiento e Innovación</v>
      </c>
      <c r="O520" s="30" t="str">
        <f>+"Nuevos Casos Confirmados de COVID-19 en la comuna de "&amp;Enfermedades_Mundiales[[#This Row],[territorio]]</f>
        <v>Nuevos Casos Confirmados de COVID-19 en la comuna de Hijuelas</v>
      </c>
      <c r="P520" s="68"/>
      <c r="Q520" s="15" t="str">
        <f t="shared" si="137"/>
        <v>Gráfico Evolución</v>
      </c>
      <c r="R520" s="30"/>
      <c r="S52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https://analytics.zoho.com/open-view/2395394000008134446?ZOHO_CRITERIA=%22Localiza_CL_Poblacion%22.%22Codcom%22%3D5503</v>
      </c>
      <c r="T520" s="17"/>
      <c r="U520" s="31" t="str">
        <f t="shared" si="138"/>
        <v>#1774B9</v>
      </c>
      <c r="V520" s="32" t="str">
        <f>+Enfermedades_Mundiales[[#This Row],[idcoleccion]]&amp;"-"&amp;Enfermedades_Mundiales[[#This Row],[id]]</f>
        <v>360-0510</v>
      </c>
      <c r="W520" s="21">
        <f>+VLOOKUP(Enfermedades_Mundiales[[#This Row],[Filtro URL]],Estructura!$X$4:$Y$366,2,0)</f>
        <v>36305503</v>
      </c>
      <c r="X520" s="21" t="str">
        <f>+VLOOKUP(Enfermedades_Mundiales[[#This Row],[tema]],Estructura!$A$4:$C$18,3,0)</f>
        <v>T-361</v>
      </c>
      <c r="Y520" s="32" t="str">
        <f>+VLOOKUP(Enfermedades_Mundiales[[#This Row],[contenido]],Estructura!$E$4:$G$18,3,0)</f>
        <v>C-361</v>
      </c>
      <c r="Z520" s="32" t="str">
        <f>+VLOOKUP(Enfermedades_Mundiales[[#This Row],[Filtro Integrado]],Estructura!$M$4:$O$367,3,0)</f>
        <v>FI-363</v>
      </c>
      <c r="AA520" s="32" t="str">
        <f>+VLOOKUP(Enfermedades_Mundiales[[#This Row],[Muestra]],Estructura!$Q$4:$S$194,3,0)</f>
        <v>M-361</v>
      </c>
    </row>
    <row r="521" spans="1:27" ht="30.6" x14ac:dyDescent="0.3">
      <c r="A521" s="61" t="s">
        <v>942</v>
      </c>
      <c r="B521" s="43">
        <f t="shared" si="131"/>
        <v>360</v>
      </c>
      <c r="C521" s="44" t="str">
        <f t="shared" si="132"/>
        <v>Enfermedades Mundiales</v>
      </c>
      <c r="D521" s="44" t="str">
        <f t="shared" si="133"/>
        <v>Salud</v>
      </c>
      <c r="E521" s="64">
        <v>5504</v>
      </c>
      <c r="F521" s="44" t="str">
        <f t="shared" si="139"/>
        <v>Casos Confirmados</v>
      </c>
      <c r="G521" s="46" t="s">
        <v>408</v>
      </c>
      <c r="H521" s="60" t="s">
        <v>17</v>
      </c>
      <c r="I521" s="58" t="s">
        <v>85</v>
      </c>
      <c r="J521" s="43" t="s">
        <v>407</v>
      </c>
      <c r="K521" s="43" t="str">
        <f t="shared" si="140"/>
        <v>Casos Confirmados</v>
      </c>
      <c r="L521" s="43" t="str">
        <f t="shared" si="134"/>
        <v>Periodo 2020-2021</v>
      </c>
      <c r="M521" s="43" t="str">
        <f t="shared" si="135"/>
        <v>Casos</v>
      </c>
      <c r="N521" s="49" t="str">
        <f t="shared" si="136"/>
        <v>Ministerio de Ciencias, Tecnología, Conocimiento e Innovación</v>
      </c>
      <c r="O521" s="30" t="str">
        <f>+"Nuevos Casos Confirmados de COVID-19 en la comuna de "&amp;Enfermedades_Mundiales[[#This Row],[territorio]]</f>
        <v>Nuevos Casos Confirmados de COVID-19 en la comuna de La Cruz</v>
      </c>
      <c r="P521" s="68"/>
      <c r="Q521" s="15" t="str">
        <f t="shared" si="137"/>
        <v>Gráfico Evolución</v>
      </c>
      <c r="R521" s="30"/>
      <c r="S52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https://analytics.zoho.com/open-view/2395394000008134446?ZOHO_CRITERIA=%22Localiza_CL_Poblacion%22.%22Codcom%22%3D5504</v>
      </c>
      <c r="T521" s="17"/>
      <c r="U521" s="31" t="str">
        <f t="shared" si="138"/>
        <v>#1774B9</v>
      </c>
      <c r="V521" s="32" t="str">
        <f>+Enfermedades_Mundiales[[#This Row],[idcoleccion]]&amp;"-"&amp;Enfermedades_Mundiales[[#This Row],[id]]</f>
        <v>360-0511</v>
      </c>
      <c r="W521" s="21">
        <f>+VLOOKUP(Enfermedades_Mundiales[[#This Row],[Filtro URL]],Estructura!$X$4:$Y$366,2,0)</f>
        <v>36305504</v>
      </c>
      <c r="X521" s="21" t="str">
        <f>+VLOOKUP(Enfermedades_Mundiales[[#This Row],[tema]],Estructura!$A$4:$C$18,3,0)</f>
        <v>T-361</v>
      </c>
      <c r="Y521" s="32" t="str">
        <f>+VLOOKUP(Enfermedades_Mundiales[[#This Row],[contenido]],Estructura!$E$4:$G$18,3,0)</f>
        <v>C-361</v>
      </c>
      <c r="Z521" s="32" t="str">
        <f>+VLOOKUP(Enfermedades_Mundiales[[#This Row],[Filtro Integrado]],Estructura!$M$4:$O$367,3,0)</f>
        <v>FI-363</v>
      </c>
      <c r="AA521" s="32" t="str">
        <f>+VLOOKUP(Enfermedades_Mundiales[[#This Row],[Muestra]],Estructura!$Q$4:$S$194,3,0)</f>
        <v>M-361</v>
      </c>
    </row>
    <row r="522" spans="1:27" ht="30.6" x14ac:dyDescent="0.3">
      <c r="A522" s="61" t="s">
        <v>943</v>
      </c>
      <c r="B522" s="43">
        <f t="shared" si="131"/>
        <v>360</v>
      </c>
      <c r="C522" s="44" t="str">
        <f t="shared" si="132"/>
        <v>Enfermedades Mundiales</v>
      </c>
      <c r="D522" s="44" t="str">
        <f t="shared" si="133"/>
        <v>Salud</v>
      </c>
      <c r="E522" s="64">
        <v>5506</v>
      </c>
      <c r="F522" s="44" t="str">
        <f t="shared" si="139"/>
        <v>Casos Confirmados</v>
      </c>
      <c r="G522" s="46" t="s">
        <v>408</v>
      </c>
      <c r="H522" s="60" t="s">
        <v>17</v>
      </c>
      <c r="I522" s="58" t="s">
        <v>86</v>
      </c>
      <c r="J522" s="43" t="s">
        <v>407</v>
      </c>
      <c r="K522" s="43" t="str">
        <f t="shared" si="140"/>
        <v>Casos Confirmados</v>
      </c>
      <c r="L522" s="43" t="str">
        <f t="shared" si="134"/>
        <v>Periodo 2020-2021</v>
      </c>
      <c r="M522" s="43" t="str">
        <f t="shared" si="135"/>
        <v>Casos</v>
      </c>
      <c r="N522" s="49" t="str">
        <f t="shared" si="136"/>
        <v>Ministerio de Ciencias, Tecnología, Conocimiento e Innovación</v>
      </c>
      <c r="O522" s="30" t="str">
        <f>+"Nuevos Casos Confirmados de COVID-19 en la comuna de "&amp;Enfermedades_Mundiales[[#This Row],[territorio]]</f>
        <v>Nuevos Casos Confirmados de COVID-19 en la comuna de Nogales</v>
      </c>
      <c r="P522" s="68"/>
      <c r="Q522" s="15" t="str">
        <f t="shared" si="137"/>
        <v>Gráfico Evolución</v>
      </c>
      <c r="R522" s="30"/>
      <c r="S52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https://analytics.zoho.com/open-view/2395394000008134446?ZOHO_CRITERIA=%22Localiza_CL_Poblacion%22.%22Codcom%22%3D5506</v>
      </c>
      <c r="T522" s="17"/>
      <c r="U522" s="31" t="str">
        <f t="shared" si="138"/>
        <v>#1774B9</v>
      </c>
      <c r="V522" s="32" t="str">
        <f>+Enfermedades_Mundiales[[#This Row],[idcoleccion]]&amp;"-"&amp;Enfermedades_Mundiales[[#This Row],[id]]</f>
        <v>360-0512</v>
      </c>
      <c r="W522" s="21">
        <f>+VLOOKUP(Enfermedades_Mundiales[[#This Row],[Filtro URL]],Estructura!$X$4:$Y$366,2,0)</f>
        <v>36305506</v>
      </c>
      <c r="X522" s="21" t="str">
        <f>+VLOOKUP(Enfermedades_Mundiales[[#This Row],[tema]],Estructura!$A$4:$C$18,3,0)</f>
        <v>T-361</v>
      </c>
      <c r="Y522" s="32" t="str">
        <f>+VLOOKUP(Enfermedades_Mundiales[[#This Row],[contenido]],Estructura!$E$4:$G$18,3,0)</f>
        <v>C-361</v>
      </c>
      <c r="Z522" s="32" t="str">
        <f>+VLOOKUP(Enfermedades_Mundiales[[#This Row],[Filtro Integrado]],Estructura!$M$4:$O$367,3,0)</f>
        <v>FI-363</v>
      </c>
      <c r="AA522" s="32" t="str">
        <f>+VLOOKUP(Enfermedades_Mundiales[[#This Row],[Muestra]],Estructura!$Q$4:$S$194,3,0)</f>
        <v>M-361</v>
      </c>
    </row>
    <row r="523" spans="1:27" ht="30.6" x14ac:dyDescent="0.3">
      <c r="A523" s="61" t="s">
        <v>944</v>
      </c>
      <c r="B523" s="43">
        <f t="shared" si="131"/>
        <v>360</v>
      </c>
      <c r="C523" s="44" t="str">
        <f t="shared" si="132"/>
        <v>Enfermedades Mundiales</v>
      </c>
      <c r="D523" s="44" t="str">
        <f t="shared" si="133"/>
        <v>Salud</v>
      </c>
      <c r="E523" s="64">
        <v>5601</v>
      </c>
      <c r="F523" s="44" t="str">
        <f t="shared" si="139"/>
        <v>Casos Confirmados</v>
      </c>
      <c r="G523" s="46" t="s">
        <v>408</v>
      </c>
      <c r="H523" s="60" t="s">
        <v>17</v>
      </c>
      <c r="I523" s="58" t="s">
        <v>87</v>
      </c>
      <c r="J523" s="43" t="s">
        <v>407</v>
      </c>
      <c r="K523" s="43" t="str">
        <f t="shared" si="140"/>
        <v>Casos Confirmados</v>
      </c>
      <c r="L523" s="43" t="str">
        <f t="shared" si="134"/>
        <v>Periodo 2020-2021</v>
      </c>
      <c r="M523" s="43" t="str">
        <f t="shared" si="135"/>
        <v>Casos</v>
      </c>
      <c r="N523" s="49" t="str">
        <f t="shared" si="136"/>
        <v>Ministerio de Ciencias, Tecnología, Conocimiento e Innovación</v>
      </c>
      <c r="O523" s="30" t="str">
        <f>+"Nuevos Casos Confirmados de COVID-19 en la comuna de "&amp;Enfermedades_Mundiales[[#This Row],[territorio]]</f>
        <v>Nuevos Casos Confirmados de COVID-19 en la comuna de San Antonio</v>
      </c>
      <c r="P523" s="68"/>
      <c r="Q523" s="15" t="str">
        <f t="shared" si="137"/>
        <v>Gráfico Evolución</v>
      </c>
      <c r="R523" s="30"/>
      <c r="S52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https://analytics.zoho.com/open-view/2395394000008134446?ZOHO_CRITERIA=%22Localiza_CL_Poblacion%22.%22Codcom%22%3D5601</v>
      </c>
      <c r="T523" s="17"/>
      <c r="U523" s="31" t="str">
        <f t="shared" si="138"/>
        <v>#1774B9</v>
      </c>
      <c r="V523" s="32" t="str">
        <f>+Enfermedades_Mundiales[[#This Row],[idcoleccion]]&amp;"-"&amp;Enfermedades_Mundiales[[#This Row],[id]]</f>
        <v>360-0513</v>
      </c>
      <c r="W523" s="21">
        <f>+VLOOKUP(Enfermedades_Mundiales[[#This Row],[Filtro URL]],Estructura!$X$4:$Y$366,2,0)</f>
        <v>36305601</v>
      </c>
      <c r="X523" s="21" t="str">
        <f>+VLOOKUP(Enfermedades_Mundiales[[#This Row],[tema]],Estructura!$A$4:$C$18,3,0)</f>
        <v>T-361</v>
      </c>
      <c r="Y523" s="32" t="str">
        <f>+VLOOKUP(Enfermedades_Mundiales[[#This Row],[contenido]],Estructura!$E$4:$G$18,3,0)</f>
        <v>C-361</v>
      </c>
      <c r="Z523" s="32" t="str">
        <f>+VLOOKUP(Enfermedades_Mundiales[[#This Row],[Filtro Integrado]],Estructura!$M$4:$O$367,3,0)</f>
        <v>FI-363</v>
      </c>
      <c r="AA523" s="32" t="str">
        <f>+VLOOKUP(Enfermedades_Mundiales[[#This Row],[Muestra]],Estructura!$Q$4:$S$194,3,0)</f>
        <v>M-361</v>
      </c>
    </row>
    <row r="524" spans="1:27" ht="30.6" x14ac:dyDescent="0.3">
      <c r="A524" s="61" t="s">
        <v>945</v>
      </c>
      <c r="B524" s="43">
        <f t="shared" si="131"/>
        <v>360</v>
      </c>
      <c r="C524" s="44" t="str">
        <f t="shared" si="132"/>
        <v>Enfermedades Mundiales</v>
      </c>
      <c r="D524" s="44" t="str">
        <f t="shared" si="133"/>
        <v>Salud</v>
      </c>
      <c r="E524" s="64">
        <v>5602</v>
      </c>
      <c r="F524" s="44" t="str">
        <f t="shared" si="139"/>
        <v>Casos Confirmados</v>
      </c>
      <c r="G524" s="46" t="s">
        <v>408</v>
      </c>
      <c r="H524" s="60" t="s">
        <v>17</v>
      </c>
      <c r="I524" s="58" t="s">
        <v>88</v>
      </c>
      <c r="J524" s="43" t="s">
        <v>407</v>
      </c>
      <c r="K524" s="43" t="str">
        <f t="shared" si="140"/>
        <v>Casos Confirmados</v>
      </c>
      <c r="L524" s="43" t="str">
        <f t="shared" si="134"/>
        <v>Periodo 2020-2021</v>
      </c>
      <c r="M524" s="43" t="str">
        <f t="shared" si="135"/>
        <v>Casos</v>
      </c>
      <c r="N524" s="49" t="str">
        <f t="shared" si="136"/>
        <v>Ministerio de Ciencias, Tecnología, Conocimiento e Innovación</v>
      </c>
      <c r="O524" s="30" t="str">
        <f>+"Nuevos Casos Confirmados de COVID-19 en la comuna de "&amp;Enfermedades_Mundiales[[#This Row],[territorio]]</f>
        <v>Nuevos Casos Confirmados de COVID-19 en la comuna de Algarrobo</v>
      </c>
      <c r="P524" s="68"/>
      <c r="Q524" s="15" t="str">
        <f t="shared" si="137"/>
        <v>Gráfico Evolución</v>
      </c>
      <c r="R524" s="30"/>
      <c r="S52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https://analytics.zoho.com/open-view/2395394000008134446?ZOHO_CRITERIA=%22Localiza_CL_Poblacion%22.%22Codcom%22%3D5602</v>
      </c>
      <c r="T524" s="17"/>
      <c r="U524" s="31" t="str">
        <f t="shared" si="138"/>
        <v>#1774B9</v>
      </c>
      <c r="V524" s="32" t="str">
        <f>+Enfermedades_Mundiales[[#This Row],[idcoleccion]]&amp;"-"&amp;Enfermedades_Mundiales[[#This Row],[id]]</f>
        <v>360-0514</v>
      </c>
      <c r="W524" s="21">
        <f>+VLOOKUP(Enfermedades_Mundiales[[#This Row],[Filtro URL]],Estructura!$X$4:$Y$366,2,0)</f>
        <v>36305602</v>
      </c>
      <c r="X524" s="21" t="str">
        <f>+VLOOKUP(Enfermedades_Mundiales[[#This Row],[tema]],Estructura!$A$4:$C$18,3,0)</f>
        <v>T-361</v>
      </c>
      <c r="Y524" s="32" t="str">
        <f>+VLOOKUP(Enfermedades_Mundiales[[#This Row],[contenido]],Estructura!$E$4:$G$18,3,0)</f>
        <v>C-361</v>
      </c>
      <c r="Z524" s="32" t="str">
        <f>+VLOOKUP(Enfermedades_Mundiales[[#This Row],[Filtro Integrado]],Estructura!$M$4:$O$367,3,0)</f>
        <v>FI-363</v>
      </c>
      <c r="AA524" s="32" t="str">
        <f>+VLOOKUP(Enfermedades_Mundiales[[#This Row],[Muestra]],Estructura!$Q$4:$S$194,3,0)</f>
        <v>M-361</v>
      </c>
    </row>
    <row r="525" spans="1:27" ht="30.6" x14ac:dyDescent="0.3">
      <c r="A525" s="61" t="s">
        <v>946</v>
      </c>
      <c r="B525" s="43">
        <f t="shared" si="131"/>
        <v>360</v>
      </c>
      <c r="C525" s="44" t="str">
        <f t="shared" si="132"/>
        <v>Enfermedades Mundiales</v>
      </c>
      <c r="D525" s="44" t="str">
        <f t="shared" si="133"/>
        <v>Salud</v>
      </c>
      <c r="E525" s="64">
        <v>5603</v>
      </c>
      <c r="F525" s="44" t="str">
        <f t="shared" si="139"/>
        <v>Casos Confirmados</v>
      </c>
      <c r="G525" s="46" t="s">
        <v>408</v>
      </c>
      <c r="H525" s="60" t="s">
        <v>17</v>
      </c>
      <c r="I525" s="58" t="s">
        <v>89</v>
      </c>
      <c r="J525" s="43" t="s">
        <v>407</v>
      </c>
      <c r="K525" s="43" t="str">
        <f t="shared" si="140"/>
        <v>Casos Confirmados</v>
      </c>
      <c r="L525" s="43" t="str">
        <f t="shared" si="134"/>
        <v>Periodo 2020-2021</v>
      </c>
      <c r="M525" s="43" t="str">
        <f t="shared" si="135"/>
        <v>Casos</v>
      </c>
      <c r="N525" s="49" t="str">
        <f t="shared" si="136"/>
        <v>Ministerio de Ciencias, Tecnología, Conocimiento e Innovación</v>
      </c>
      <c r="O525" s="30" t="str">
        <f>+"Nuevos Casos Confirmados de COVID-19 en la comuna de "&amp;Enfermedades_Mundiales[[#This Row],[territorio]]</f>
        <v>Nuevos Casos Confirmados de COVID-19 en la comuna de Cartagena</v>
      </c>
      <c r="P525" s="68"/>
      <c r="Q525" s="15" t="str">
        <f t="shared" si="137"/>
        <v>Gráfico Evolución</v>
      </c>
      <c r="R525" s="30"/>
      <c r="S52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https://analytics.zoho.com/open-view/2395394000008134446?ZOHO_CRITERIA=%22Localiza_CL_Poblacion%22.%22Codcom%22%3D5603</v>
      </c>
      <c r="T525" s="17"/>
      <c r="U525" s="31" t="str">
        <f t="shared" si="138"/>
        <v>#1774B9</v>
      </c>
      <c r="V525" s="32" t="str">
        <f>+Enfermedades_Mundiales[[#This Row],[idcoleccion]]&amp;"-"&amp;Enfermedades_Mundiales[[#This Row],[id]]</f>
        <v>360-0515</v>
      </c>
      <c r="W525" s="21">
        <f>+VLOOKUP(Enfermedades_Mundiales[[#This Row],[Filtro URL]],Estructura!$X$4:$Y$366,2,0)</f>
        <v>36305603</v>
      </c>
      <c r="X525" s="21" t="str">
        <f>+VLOOKUP(Enfermedades_Mundiales[[#This Row],[tema]],Estructura!$A$4:$C$18,3,0)</f>
        <v>T-361</v>
      </c>
      <c r="Y525" s="32" t="str">
        <f>+VLOOKUP(Enfermedades_Mundiales[[#This Row],[contenido]],Estructura!$E$4:$G$18,3,0)</f>
        <v>C-361</v>
      </c>
      <c r="Z525" s="32" t="str">
        <f>+VLOOKUP(Enfermedades_Mundiales[[#This Row],[Filtro Integrado]],Estructura!$M$4:$O$367,3,0)</f>
        <v>FI-363</v>
      </c>
      <c r="AA525" s="32" t="str">
        <f>+VLOOKUP(Enfermedades_Mundiales[[#This Row],[Muestra]],Estructura!$Q$4:$S$194,3,0)</f>
        <v>M-361</v>
      </c>
    </row>
    <row r="526" spans="1:27" ht="30.6" x14ac:dyDescent="0.3">
      <c r="A526" s="61" t="s">
        <v>947</v>
      </c>
      <c r="B526" s="43">
        <f t="shared" si="131"/>
        <v>360</v>
      </c>
      <c r="C526" s="44" t="str">
        <f t="shared" si="132"/>
        <v>Enfermedades Mundiales</v>
      </c>
      <c r="D526" s="44" t="str">
        <f t="shared" si="133"/>
        <v>Salud</v>
      </c>
      <c r="E526" s="64">
        <v>5604</v>
      </c>
      <c r="F526" s="44" t="str">
        <f t="shared" si="139"/>
        <v>Casos Confirmados</v>
      </c>
      <c r="G526" s="46" t="s">
        <v>408</v>
      </c>
      <c r="H526" s="60" t="s">
        <v>17</v>
      </c>
      <c r="I526" s="58" t="s">
        <v>90</v>
      </c>
      <c r="J526" s="43" t="s">
        <v>407</v>
      </c>
      <c r="K526" s="43" t="str">
        <f t="shared" si="140"/>
        <v>Casos Confirmados</v>
      </c>
      <c r="L526" s="43" t="str">
        <f t="shared" si="134"/>
        <v>Periodo 2020-2021</v>
      </c>
      <c r="M526" s="43" t="str">
        <f t="shared" si="135"/>
        <v>Casos</v>
      </c>
      <c r="N526" s="49" t="str">
        <f t="shared" si="136"/>
        <v>Ministerio de Ciencias, Tecnología, Conocimiento e Innovación</v>
      </c>
      <c r="O526" s="30" t="str">
        <f>+"Nuevos Casos Confirmados de COVID-19 en la comuna de "&amp;Enfermedades_Mundiales[[#This Row],[territorio]]</f>
        <v>Nuevos Casos Confirmados de COVID-19 en la comuna de El Quisco</v>
      </c>
      <c r="P526" s="68"/>
      <c r="Q526" s="15" t="str">
        <f t="shared" si="137"/>
        <v>Gráfico Evolución</v>
      </c>
      <c r="R526" s="30"/>
      <c r="S52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https://analytics.zoho.com/open-view/2395394000008134446?ZOHO_CRITERIA=%22Localiza_CL_Poblacion%22.%22Codcom%22%3D5604</v>
      </c>
      <c r="T526" s="17"/>
      <c r="U526" s="31" t="str">
        <f t="shared" si="138"/>
        <v>#1774B9</v>
      </c>
      <c r="V526" s="32" t="str">
        <f>+Enfermedades_Mundiales[[#This Row],[idcoleccion]]&amp;"-"&amp;Enfermedades_Mundiales[[#This Row],[id]]</f>
        <v>360-0516</v>
      </c>
      <c r="W526" s="21">
        <f>+VLOOKUP(Enfermedades_Mundiales[[#This Row],[Filtro URL]],Estructura!$X$4:$Y$366,2,0)</f>
        <v>36305604</v>
      </c>
      <c r="X526" s="21" t="str">
        <f>+VLOOKUP(Enfermedades_Mundiales[[#This Row],[tema]],Estructura!$A$4:$C$18,3,0)</f>
        <v>T-361</v>
      </c>
      <c r="Y526" s="32" t="str">
        <f>+VLOOKUP(Enfermedades_Mundiales[[#This Row],[contenido]],Estructura!$E$4:$G$18,3,0)</f>
        <v>C-361</v>
      </c>
      <c r="Z526" s="32" t="str">
        <f>+VLOOKUP(Enfermedades_Mundiales[[#This Row],[Filtro Integrado]],Estructura!$M$4:$O$367,3,0)</f>
        <v>FI-363</v>
      </c>
      <c r="AA526" s="32" t="str">
        <f>+VLOOKUP(Enfermedades_Mundiales[[#This Row],[Muestra]],Estructura!$Q$4:$S$194,3,0)</f>
        <v>M-361</v>
      </c>
    </row>
    <row r="527" spans="1:27" ht="30.6" x14ac:dyDescent="0.3">
      <c r="A527" s="61" t="s">
        <v>948</v>
      </c>
      <c r="B527" s="43">
        <f t="shared" si="131"/>
        <v>360</v>
      </c>
      <c r="C527" s="44" t="str">
        <f t="shared" si="132"/>
        <v>Enfermedades Mundiales</v>
      </c>
      <c r="D527" s="44" t="str">
        <f t="shared" si="133"/>
        <v>Salud</v>
      </c>
      <c r="E527" s="64">
        <v>5605</v>
      </c>
      <c r="F527" s="44" t="str">
        <f t="shared" si="139"/>
        <v>Casos Confirmados</v>
      </c>
      <c r="G527" s="46" t="s">
        <v>408</v>
      </c>
      <c r="H527" s="60" t="s">
        <v>17</v>
      </c>
      <c r="I527" s="58" t="s">
        <v>91</v>
      </c>
      <c r="J527" s="43" t="s">
        <v>407</v>
      </c>
      <c r="K527" s="43" t="str">
        <f t="shared" si="140"/>
        <v>Casos Confirmados</v>
      </c>
      <c r="L527" s="43" t="str">
        <f t="shared" si="134"/>
        <v>Periodo 2020-2021</v>
      </c>
      <c r="M527" s="43" t="str">
        <f t="shared" si="135"/>
        <v>Casos</v>
      </c>
      <c r="N527" s="49" t="str">
        <f t="shared" si="136"/>
        <v>Ministerio de Ciencias, Tecnología, Conocimiento e Innovación</v>
      </c>
      <c r="O527" s="30" t="str">
        <f>+"Nuevos Casos Confirmados de COVID-19 en la comuna de "&amp;Enfermedades_Mundiales[[#This Row],[territorio]]</f>
        <v>Nuevos Casos Confirmados de COVID-19 en la comuna de El Tabo</v>
      </c>
      <c r="P527" s="68"/>
      <c r="Q527" s="15" t="str">
        <f t="shared" si="137"/>
        <v>Gráfico Evolución</v>
      </c>
      <c r="R527" s="30"/>
      <c r="S52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https://analytics.zoho.com/open-view/2395394000008134446?ZOHO_CRITERIA=%22Localiza_CL_Poblacion%22.%22Codcom%22%3D5605</v>
      </c>
      <c r="T527" s="17"/>
      <c r="U527" s="31" t="str">
        <f t="shared" si="138"/>
        <v>#1774B9</v>
      </c>
      <c r="V527" s="32" t="str">
        <f>+Enfermedades_Mundiales[[#This Row],[idcoleccion]]&amp;"-"&amp;Enfermedades_Mundiales[[#This Row],[id]]</f>
        <v>360-0517</v>
      </c>
      <c r="W527" s="21">
        <f>+VLOOKUP(Enfermedades_Mundiales[[#This Row],[Filtro URL]],Estructura!$X$4:$Y$366,2,0)</f>
        <v>36305605</v>
      </c>
      <c r="X527" s="21" t="str">
        <f>+VLOOKUP(Enfermedades_Mundiales[[#This Row],[tema]],Estructura!$A$4:$C$18,3,0)</f>
        <v>T-361</v>
      </c>
      <c r="Y527" s="32" t="str">
        <f>+VLOOKUP(Enfermedades_Mundiales[[#This Row],[contenido]],Estructura!$E$4:$G$18,3,0)</f>
        <v>C-361</v>
      </c>
      <c r="Z527" s="32" t="str">
        <f>+VLOOKUP(Enfermedades_Mundiales[[#This Row],[Filtro Integrado]],Estructura!$M$4:$O$367,3,0)</f>
        <v>FI-363</v>
      </c>
      <c r="AA527" s="32" t="str">
        <f>+VLOOKUP(Enfermedades_Mundiales[[#This Row],[Muestra]],Estructura!$Q$4:$S$194,3,0)</f>
        <v>M-361</v>
      </c>
    </row>
    <row r="528" spans="1:27" ht="30.6" x14ac:dyDescent="0.3">
      <c r="A528" s="61" t="s">
        <v>949</v>
      </c>
      <c r="B528" s="43">
        <f t="shared" si="131"/>
        <v>360</v>
      </c>
      <c r="C528" s="44" t="str">
        <f t="shared" si="132"/>
        <v>Enfermedades Mundiales</v>
      </c>
      <c r="D528" s="44" t="str">
        <f t="shared" si="133"/>
        <v>Salud</v>
      </c>
      <c r="E528" s="64">
        <v>5606</v>
      </c>
      <c r="F528" s="44" t="str">
        <f t="shared" si="139"/>
        <v>Casos Confirmados</v>
      </c>
      <c r="G528" s="46" t="s">
        <v>408</v>
      </c>
      <c r="H528" s="60" t="s">
        <v>17</v>
      </c>
      <c r="I528" s="58" t="s">
        <v>92</v>
      </c>
      <c r="J528" s="43" t="s">
        <v>407</v>
      </c>
      <c r="K528" s="43" t="str">
        <f t="shared" si="140"/>
        <v>Casos Confirmados</v>
      </c>
      <c r="L528" s="43" t="str">
        <f t="shared" si="134"/>
        <v>Periodo 2020-2021</v>
      </c>
      <c r="M528" s="43" t="str">
        <f t="shared" si="135"/>
        <v>Casos</v>
      </c>
      <c r="N528" s="49" t="str">
        <f t="shared" si="136"/>
        <v>Ministerio de Ciencias, Tecnología, Conocimiento e Innovación</v>
      </c>
      <c r="O528" s="30" t="str">
        <f>+"Nuevos Casos Confirmados de COVID-19 en la comuna de "&amp;Enfermedades_Mundiales[[#This Row],[territorio]]</f>
        <v>Nuevos Casos Confirmados de COVID-19 en la comuna de Santo Domingo</v>
      </c>
      <c r="P528" s="68"/>
      <c r="Q528" s="15" t="str">
        <f t="shared" si="137"/>
        <v>Gráfico Evolución</v>
      </c>
      <c r="R528" s="30"/>
      <c r="S52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https://analytics.zoho.com/open-view/2395394000008134446?ZOHO_CRITERIA=%22Localiza_CL_Poblacion%22.%22Codcom%22%3D5606</v>
      </c>
      <c r="T528" s="17"/>
      <c r="U528" s="31" t="str">
        <f t="shared" si="138"/>
        <v>#1774B9</v>
      </c>
      <c r="V528" s="32" t="str">
        <f>+Enfermedades_Mundiales[[#This Row],[idcoleccion]]&amp;"-"&amp;Enfermedades_Mundiales[[#This Row],[id]]</f>
        <v>360-0518</v>
      </c>
      <c r="W528" s="21">
        <f>+VLOOKUP(Enfermedades_Mundiales[[#This Row],[Filtro URL]],Estructura!$X$4:$Y$366,2,0)</f>
        <v>36305606</v>
      </c>
      <c r="X528" s="21" t="str">
        <f>+VLOOKUP(Enfermedades_Mundiales[[#This Row],[tema]],Estructura!$A$4:$C$18,3,0)</f>
        <v>T-361</v>
      </c>
      <c r="Y528" s="32" t="str">
        <f>+VLOOKUP(Enfermedades_Mundiales[[#This Row],[contenido]],Estructura!$E$4:$G$18,3,0)</f>
        <v>C-361</v>
      </c>
      <c r="Z528" s="32" t="str">
        <f>+VLOOKUP(Enfermedades_Mundiales[[#This Row],[Filtro Integrado]],Estructura!$M$4:$O$367,3,0)</f>
        <v>FI-363</v>
      </c>
      <c r="AA528" s="32" t="str">
        <f>+VLOOKUP(Enfermedades_Mundiales[[#This Row],[Muestra]],Estructura!$Q$4:$S$194,3,0)</f>
        <v>M-361</v>
      </c>
    </row>
    <row r="529" spans="1:27" ht="30.6" x14ac:dyDescent="0.3">
      <c r="A529" s="61" t="s">
        <v>950</v>
      </c>
      <c r="B529" s="43">
        <f t="shared" si="131"/>
        <v>360</v>
      </c>
      <c r="C529" s="44" t="str">
        <f t="shared" si="132"/>
        <v>Enfermedades Mundiales</v>
      </c>
      <c r="D529" s="44" t="str">
        <f t="shared" si="133"/>
        <v>Salud</v>
      </c>
      <c r="E529" s="64">
        <v>5701</v>
      </c>
      <c r="F529" s="44" t="str">
        <f t="shared" si="139"/>
        <v>Casos Confirmados</v>
      </c>
      <c r="G529" s="46" t="s">
        <v>408</v>
      </c>
      <c r="H529" s="60" t="s">
        <v>17</v>
      </c>
      <c r="I529" s="58" t="s">
        <v>93</v>
      </c>
      <c r="J529" s="43" t="s">
        <v>407</v>
      </c>
      <c r="K529" s="43" t="str">
        <f t="shared" si="140"/>
        <v>Casos Confirmados</v>
      </c>
      <c r="L529" s="43" t="str">
        <f t="shared" si="134"/>
        <v>Periodo 2020-2021</v>
      </c>
      <c r="M529" s="43" t="str">
        <f t="shared" si="135"/>
        <v>Casos</v>
      </c>
      <c r="N529" s="49" t="str">
        <f t="shared" si="136"/>
        <v>Ministerio de Ciencias, Tecnología, Conocimiento e Innovación</v>
      </c>
      <c r="O529" s="30" t="str">
        <f>+"Nuevos Casos Confirmados de COVID-19 en la comuna de "&amp;Enfermedades_Mundiales[[#This Row],[territorio]]</f>
        <v>Nuevos Casos Confirmados de COVID-19 en la comuna de San Felipe</v>
      </c>
      <c r="P529" s="68"/>
      <c r="Q529" s="15" t="str">
        <f t="shared" si="137"/>
        <v>Gráfico Evolución</v>
      </c>
      <c r="R529" s="30"/>
      <c r="S52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https://analytics.zoho.com/open-view/2395394000008134446?ZOHO_CRITERIA=%22Localiza_CL_Poblacion%22.%22Codcom%22%3D5701</v>
      </c>
      <c r="T529" s="17"/>
      <c r="U529" s="31" t="str">
        <f t="shared" si="138"/>
        <v>#1774B9</v>
      </c>
      <c r="V529" s="32" t="str">
        <f>+Enfermedades_Mundiales[[#This Row],[idcoleccion]]&amp;"-"&amp;Enfermedades_Mundiales[[#This Row],[id]]</f>
        <v>360-0519</v>
      </c>
      <c r="W529" s="21">
        <f>+VLOOKUP(Enfermedades_Mundiales[[#This Row],[Filtro URL]],Estructura!$X$4:$Y$366,2,0)</f>
        <v>36305701</v>
      </c>
      <c r="X529" s="21" t="str">
        <f>+VLOOKUP(Enfermedades_Mundiales[[#This Row],[tema]],Estructura!$A$4:$C$18,3,0)</f>
        <v>T-361</v>
      </c>
      <c r="Y529" s="32" t="str">
        <f>+VLOOKUP(Enfermedades_Mundiales[[#This Row],[contenido]],Estructura!$E$4:$G$18,3,0)</f>
        <v>C-361</v>
      </c>
      <c r="Z529" s="32" t="str">
        <f>+VLOOKUP(Enfermedades_Mundiales[[#This Row],[Filtro Integrado]],Estructura!$M$4:$O$367,3,0)</f>
        <v>FI-363</v>
      </c>
      <c r="AA529" s="32" t="str">
        <f>+VLOOKUP(Enfermedades_Mundiales[[#This Row],[Muestra]],Estructura!$Q$4:$S$194,3,0)</f>
        <v>M-361</v>
      </c>
    </row>
    <row r="530" spans="1:27" ht="30.6" x14ac:dyDescent="0.3">
      <c r="A530" s="61" t="s">
        <v>951</v>
      </c>
      <c r="B530" s="43">
        <f t="shared" si="131"/>
        <v>360</v>
      </c>
      <c r="C530" s="44" t="str">
        <f t="shared" si="132"/>
        <v>Enfermedades Mundiales</v>
      </c>
      <c r="D530" s="44" t="str">
        <f t="shared" si="133"/>
        <v>Salud</v>
      </c>
      <c r="E530" s="64">
        <v>5702</v>
      </c>
      <c r="F530" s="44" t="str">
        <f t="shared" si="139"/>
        <v>Casos Confirmados</v>
      </c>
      <c r="G530" s="46" t="s">
        <v>408</v>
      </c>
      <c r="H530" s="60" t="s">
        <v>17</v>
      </c>
      <c r="I530" s="58" t="s">
        <v>94</v>
      </c>
      <c r="J530" s="43" t="s">
        <v>407</v>
      </c>
      <c r="K530" s="43" t="str">
        <f t="shared" si="140"/>
        <v>Casos Confirmados</v>
      </c>
      <c r="L530" s="43" t="str">
        <f t="shared" si="134"/>
        <v>Periodo 2020-2021</v>
      </c>
      <c r="M530" s="43" t="str">
        <f t="shared" si="135"/>
        <v>Casos</v>
      </c>
      <c r="N530" s="49" t="str">
        <f t="shared" si="136"/>
        <v>Ministerio de Ciencias, Tecnología, Conocimiento e Innovación</v>
      </c>
      <c r="O530" s="30" t="str">
        <f>+"Nuevos Casos Confirmados de COVID-19 en la comuna de "&amp;Enfermedades_Mundiales[[#This Row],[territorio]]</f>
        <v>Nuevos Casos Confirmados de COVID-19 en la comuna de Catemu</v>
      </c>
      <c r="P530" s="68"/>
      <c r="Q530" s="15" t="str">
        <f t="shared" si="137"/>
        <v>Gráfico Evolución</v>
      </c>
      <c r="R530" s="30"/>
      <c r="S53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https://analytics.zoho.com/open-view/2395394000008134446?ZOHO_CRITERIA=%22Localiza_CL_Poblacion%22.%22Codcom%22%3D5702</v>
      </c>
      <c r="T530" s="17"/>
      <c r="U530" s="31" t="str">
        <f t="shared" si="138"/>
        <v>#1774B9</v>
      </c>
      <c r="V530" s="32" t="str">
        <f>+Enfermedades_Mundiales[[#This Row],[idcoleccion]]&amp;"-"&amp;Enfermedades_Mundiales[[#This Row],[id]]</f>
        <v>360-0520</v>
      </c>
      <c r="W530" s="21">
        <f>+VLOOKUP(Enfermedades_Mundiales[[#This Row],[Filtro URL]],Estructura!$X$4:$Y$366,2,0)</f>
        <v>36305702</v>
      </c>
      <c r="X530" s="21" t="str">
        <f>+VLOOKUP(Enfermedades_Mundiales[[#This Row],[tema]],Estructura!$A$4:$C$18,3,0)</f>
        <v>T-361</v>
      </c>
      <c r="Y530" s="32" t="str">
        <f>+VLOOKUP(Enfermedades_Mundiales[[#This Row],[contenido]],Estructura!$E$4:$G$18,3,0)</f>
        <v>C-361</v>
      </c>
      <c r="Z530" s="32" t="str">
        <f>+VLOOKUP(Enfermedades_Mundiales[[#This Row],[Filtro Integrado]],Estructura!$M$4:$O$367,3,0)</f>
        <v>FI-363</v>
      </c>
      <c r="AA530" s="32" t="str">
        <f>+VLOOKUP(Enfermedades_Mundiales[[#This Row],[Muestra]],Estructura!$Q$4:$S$194,3,0)</f>
        <v>M-361</v>
      </c>
    </row>
    <row r="531" spans="1:27" ht="30.6" x14ac:dyDescent="0.3">
      <c r="A531" s="61" t="s">
        <v>952</v>
      </c>
      <c r="B531" s="43">
        <f t="shared" si="131"/>
        <v>360</v>
      </c>
      <c r="C531" s="44" t="str">
        <f t="shared" si="132"/>
        <v>Enfermedades Mundiales</v>
      </c>
      <c r="D531" s="44" t="str">
        <f t="shared" si="133"/>
        <v>Salud</v>
      </c>
      <c r="E531" s="64">
        <v>5703</v>
      </c>
      <c r="F531" s="44" t="str">
        <f t="shared" si="139"/>
        <v>Casos Confirmados</v>
      </c>
      <c r="G531" s="46" t="s">
        <v>408</v>
      </c>
      <c r="H531" s="60" t="s">
        <v>17</v>
      </c>
      <c r="I531" s="58" t="s">
        <v>95</v>
      </c>
      <c r="J531" s="43" t="s">
        <v>407</v>
      </c>
      <c r="K531" s="43" t="str">
        <f t="shared" si="140"/>
        <v>Casos Confirmados</v>
      </c>
      <c r="L531" s="43" t="str">
        <f t="shared" si="134"/>
        <v>Periodo 2020-2021</v>
      </c>
      <c r="M531" s="43" t="str">
        <f t="shared" si="135"/>
        <v>Casos</v>
      </c>
      <c r="N531" s="49" t="str">
        <f t="shared" si="136"/>
        <v>Ministerio de Ciencias, Tecnología, Conocimiento e Innovación</v>
      </c>
      <c r="O531" s="30" t="str">
        <f>+"Nuevos Casos Confirmados de COVID-19 en la comuna de "&amp;Enfermedades_Mundiales[[#This Row],[territorio]]</f>
        <v>Nuevos Casos Confirmados de COVID-19 en la comuna de Llaillay</v>
      </c>
      <c r="P531" s="68"/>
      <c r="Q531" s="15" t="str">
        <f t="shared" si="137"/>
        <v>Gráfico Evolución</v>
      </c>
      <c r="R531" s="30"/>
      <c r="S53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https://analytics.zoho.com/open-view/2395394000008134446?ZOHO_CRITERIA=%22Localiza_CL_Poblacion%22.%22Codcom%22%3D5703</v>
      </c>
      <c r="T531" s="17"/>
      <c r="U531" s="31" t="str">
        <f t="shared" si="138"/>
        <v>#1774B9</v>
      </c>
      <c r="V531" s="32" t="str">
        <f>+Enfermedades_Mundiales[[#This Row],[idcoleccion]]&amp;"-"&amp;Enfermedades_Mundiales[[#This Row],[id]]</f>
        <v>360-0521</v>
      </c>
      <c r="W531" s="21">
        <f>+VLOOKUP(Enfermedades_Mundiales[[#This Row],[Filtro URL]],Estructura!$X$4:$Y$366,2,0)</f>
        <v>36305703</v>
      </c>
      <c r="X531" s="21" t="str">
        <f>+VLOOKUP(Enfermedades_Mundiales[[#This Row],[tema]],Estructura!$A$4:$C$18,3,0)</f>
        <v>T-361</v>
      </c>
      <c r="Y531" s="32" t="str">
        <f>+VLOOKUP(Enfermedades_Mundiales[[#This Row],[contenido]],Estructura!$E$4:$G$18,3,0)</f>
        <v>C-361</v>
      </c>
      <c r="Z531" s="32" t="str">
        <f>+VLOOKUP(Enfermedades_Mundiales[[#This Row],[Filtro Integrado]],Estructura!$M$4:$O$367,3,0)</f>
        <v>FI-363</v>
      </c>
      <c r="AA531" s="32" t="str">
        <f>+VLOOKUP(Enfermedades_Mundiales[[#This Row],[Muestra]],Estructura!$Q$4:$S$194,3,0)</f>
        <v>M-361</v>
      </c>
    </row>
    <row r="532" spans="1:27" ht="30.6" x14ac:dyDescent="0.3">
      <c r="A532" s="61" t="s">
        <v>953</v>
      </c>
      <c r="B532" s="43">
        <f t="shared" si="131"/>
        <v>360</v>
      </c>
      <c r="C532" s="44" t="str">
        <f t="shared" si="132"/>
        <v>Enfermedades Mundiales</v>
      </c>
      <c r="D532" s="44" t="str">
        <f t="shared" si="133"/>
        <v>Salud</v>
      </c>
      <c r="E532" s="64">
        <v>5704</v>
      </c>
      <c r="F532" s="44" t="str">
        <f t="shared" si="139"/>
        <v>Casos Confirmados</v>
      </c>
      <c r="G532" s="46" t="s">
        <v>408</v>
      </c>
      <c r="H532" s="60" t="s">
        <v>17</v>
      </c>
      <c r="I532" s="58" t="s">
        <v>96</v>
      </c>
      <c r="J532" s="43" t="s">
        <v>407</v>
      </c>
      <c r="K532" s="43" t="str">
        <f t="shared" si="140"/>
        <v>Casos Confirmados</v>
      </c>
      <c r="L532" s="43" t="str">
        <f t="shared" si="134"/>
        <v>Periodo 2020-2021</v>
      </c>
      <c r="M532" s="43" t="str">
        <f t="shared" si="135"/>
        <v>Casos</v>
      </c>
      <c r="N532" s="49" t="str">
        <f t="shared" si="136"/>
        <v>Ministerio de Ciencias, Tecnología, Conocimiento e Innovación</v>
      </c>
      <c r="O532" s="30" t="str">
        <f>+"Nuevos Casos Confirmados de COVID-19 en la comuna de "&amp;Enfermedades_Mundiales[[#This Row],[territorio]]</f>
        <v>Nuevos Casos Confirmados de COVID-19 en la comuna de Panquehue</v>
      </c>
      <c r="P532" s="68"/>
      <c r="Q532" s="15" t="str">
        <f t="shared" si="137"/>
        <v>Gráfico Evolución</v>
      </c>
      <c r="R532" s="30"/>
      <c r="S53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https://analytics.zoho.com/open-view/2395394000008134446?ZOHO_CRITERIA=%22Localiza_CL_Poblacion%22.%22Codcom%22%3D5704</v>
      </c>
      <c r="T532" s="17"/>
      <c r="U532" s="31" t="str">
        <f t="shared" si="138"/>
        <v>#1774B9</v>
      </c>
      <c r="V532" s="32" t="str">
        <f>+Enfermedades_Mundiales[[#This Row],[idcoleccion]]&amp;"-"&amp;Enfermedades_Mundiales[[#This Row],[id]]</f>
        <v>360-0522</v>
      </c>
      <c r="W532" s="21">
        <f>+VLOOKUP(Enfermedades_Mundiales[[#This Row],[Filtro URL]],Estructura!$X$4:$Y$366,2,0)</f>
        <v>36305704</v>
      </c>
      <c r="X532" s="21" t="str">
        <f>+VLOOKUP(Enfermedades_Mundiales[[#This Row],[tema]],Estructura!$A$4:$C$18,3,0)</f>
        <v>T-361</v>
      </c>
      <c r="Y532" s="32" t="str">
        <f>+VLOOKUP(Enfermedades_Mundiales[[#This Row],[contenido]],Estructura!$E$4:$G$18,3,0)</f>
        <v>C-361</v>
      </c>
      <c r="Z532" s="32" t="str">
        <f>+VLOOKUP(Enfermedades_Mundiales[[#This Row],[Filtro Integrado]],Estructura!$M$4:$O$367,3,0)</f>
        <v>FI-363</v>
      </c>
      <c r="AA532" s="32" t="str">
        <f>+VLOOKUP(Enfermedades_Mundiales[[#This Row],[Muestra]],Estructura!$Q$4:$S$194,3,0)</f>
        <v>M-361</v>
      </c>
    </row>
    <row r="533" spans="1:27" ht="30.6" x14ac:dyDescent="0.3">
      <c r="A533" s="61" t="s">
        <v>954</v>
      </c>
      <c r="B533" s="43">
        <f t="shared" si="131"/>
        <v>360</v>
      </c>
      <c r="C533" s="44" t="str">
        <f t="shared" si="132"/>
        <v>Enfermedades Mundiales</v>
      </c>
      <c r="D533" s="44" t="str">
        <f t="shared" si="133"/>
        <v>Salud</v>
      </c>
      <c r="E533" s="64">
        <v>5705</v>
      </c>
      <c r="F533" s="44" t="str">
        <f t="shared" si="139"/>
        <v>Casos Confirmados</v>
      </c>
      <c r="G533" s="46" t="s">
        <v>408</v>
      </c>
      <c r="H533" s="60" t="s">
        <v>17</v>
      </c>
      <c r="I533" s="58" t="s">
        <v>97</v>
      </c>
      <c r="J533" s="43" t="s">
        <v>407</v>
      </c>
      <c r="K533" s="43" t="str">
        <f t="shared" si="140"/>
        <v>Casos Confirmados</v>
      </c>
      <c r="L533" s="43" t="str">
        <f t="shared" si="134"/>
        <v>Periodo 2020-2021</v>
      </c>
      <c r="M533" s="43" t="str">
        <f t="shared" si="135"/>
        <v>Casos</v>
      </c>
      <c r="N533" s="49" t="str">
        <f t="shared" si="136"/>
        <v>Ministerio de Ciencias, Tecnología, Conocimiento e Innovación</v>
      </c>
      <c r="O533" s="30" t="str">
        <f>+"Nuevos Casos Confirmados de COVID-19 en la comuna de "&amp;Enfermedades_Mundiales[[#This Row],[territorio]]</f>
        <v>Nuevos Casos Confirmados de COVID-19 en la comuna de Putaendo</v>
      </c>
      <c r="P533" s="68"/>
      <c r="Q533" s="15" t="str">
        <f t="shared" si="137"/>
        <v>Gráfico Evolución</v>
      </c>
      <c r="R533" s="30"/>
      <c r="S53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https://analytics.zoho.com/open-view/2395394000008134446?ZOHO_CRITERIA=%22Localiza_CL_Poblacion%22.%22Codcom%22%3D5705</v>
      </c>
      <c r="T533" s="17"/>
      <c r="U533" s="31" t="str">
        <f t="shared" si="138"/>
        <v>#1774B9</v>
      </c>
      <c r="V533" s="32" t="str">
        <f>+Enfermedades_Mundiales[[#This Row],[idcoleccion]]&amp;"-"&amp;Enfermedades_Mundiales[[#This Row],[id]]</f>
        <v>360-0523</v>
      </c>
      <c r="W533" s="21">
        <f>+VLOOKUP(Enfermedades_Mundiales[[#This Row],[Filtro URL]],Estructura!$X$4:$Y$366,2,0)</f>
        <v>36305705</v>
      </c>
      <c r="X533" s="21" t="str">
        <f>+VLOOKUP(Enfermedades_Mundiales[[#This Row],[tema]],Estructura!$A$4:$C$18,3,0)</f>
        <v>T-361</v>
      </c>
      <c r="Y533" s="32" t="str">
        <f>+VLOOKUP(Enfermedades_Mundiales[[#This Row],[contenido]],Estructura!$E$4:$G$18,3,0)</f>
        <v>C-361</v>
      </c>
      <c r="Z533" s="32" t="str">
        <f>+VLOOKUP(Enfermedades_Mundiales[[#This Row],[Filtro Integrado]],Estructura!$M$4:$O$367,3,0)</f>
        <v>FI-363</v>
      </c>
      <c r="AA533" s="32" t="str">
        <f>+VLOOKUP(Enfermedades_Mundiales[[#This Row],[Muestra]],Estructura!$Q$4:$S$194,3,0)</f>
        <v>M-361</v>
      </c>
    </row>
    <row r="534" spans="1:27" ht="30.6" x14ac:dyDescent="0.3">
      <c r="A534" s="61" t="s">
        <v>955</v>
      </c>
      <c r="B534" s="43">
        <f t="shared" si="131"/>
        <v>360</v>
      </c>
      <c r="C534" s="44" t="str">
        <f t="shared" si="132"/>
        <v>Enfermedades Mundiales</v>
      </c>
      <c r="D534" s="44" t="str">
        <f t="shared" si="133"/>
        <v>Salud</v>
      </c>
      <c r="E534" s="64">
        <v>5706</v>
      </c>
      <c r="F534" s="44" t="str">
        <f t="shared" si="139"/>
        <v>Casos Confirmados</v>
      </c>
      <c r="G534" s="46" t="s">
        <v>408</v>
      </c>
      <c r="H534" s="60" t="s">
        <v>17</v>
      </c>
      <c r="I534" s="58" t="s">
        <v>98</v>
      </c>
      <c r="J534" s="43" t="s">
        <v>407</v>
      </c>
      <c r="K534" s="43" t="str">
        <f t="shared" si="140"/>
        <v>Casos Confirmados</v>
      </c>
      <c r="L534" s="43" t="str">
        <f t="shared" si="134"/>
        <v>Periodo 2020-2021</v>
      </c>
      <c r="M534" s="43" t="str">
        <f t="shared" si="135"/>
        <v>Casos</v>
      </c>
      <c r="N534" s="49" t="str">
        <f t="shared" si="136"/>
        <v>Ministerio de Ciencias, Tecnología, Conocimiento e Innovación</v>
      </c>
      <c r="O534" s="30" t="str">
        <f>+"Nuevos Casos Confirmados de COVID-19 en la comuna de "&amp;Enfermedades_Mundiales[[#This Row],[territorio]]</f>
        <v>Nuevos Casos Confirmados de COVID-19 en la comuna de Santa María</v>
      </c>
      <c r="P534" s="68"/>
      <c r="Q534" s="15" t="str">
        <f t="shared" si="137"/>
        <v>Gráfico Evolución</v>
      </c>
      <c r="R534" s="30"/>
      <c r="S53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https://analytics.zoho.com/open-view/2395394000008134446?ZOHO_CRITERIA=%22Localiza_CL_Poblacion%22.%22Codcom%22%3D5706</v>
      </c>
      <c r="T534" s="17"/>
      <c r="U534" s="31" t="str">
        <f t="shared" si="138"/>
        <v>#1774B9</v>
      </c>
      <c r="V534" s="32" t="str">
        <f>+Enfermedades_Mundiales[[#This Row],[idcoleccion]]&amp;"-"&amp;Enfermedades_Mundiales[[#This Row],[id]]</f>
        <v>360-0524</v>
      </c>
      <c r="W534" s="21">
        <f>+VLOOKUP(Enfermedades_Mundiales[[#This Row],[Filtro URL]],Estructura!$X$4:$Y$366,2,0)</f>
        <v>36305706</v>
      </c>
      <c r="X534" s="21" t="str">
        <f>+VLOOKUP(Enfermedades_Mundiales[[#This Row],[tema]],Estructura!$A$4:$C$18,3,0)</f>
        <v>T-361</v>
      </c>
      <c r="Y534" s="32" t="str">
        <f>+VLOOKUP(Enfermedades_Mundiales[[#This Row],[contenido]],Estructura!$E$4:$G$18,3,0)</f>
        <v>C-361</v>
      </c>
      <c r="Z534" s="32" t="str">
        <f>+VLOOKUP(Enfermedades_Mundiales[[#This Row],[Filtro Integrado]],Estructura!$M$4:$O$367,3,0)</f>
        <v>FI-363</v>
      </c>
      <c r="AA534" s="32" t="str">
        <f>+VLOOKUP(Enfermedades_Mundiales[[#This Row],[Muestra]],Estructura!$Q$4:$S$194,3,0)</f>
        <v>M-361</v>
      </c>
    </row>
    <row r="535" spans="1:27" ht="30.6" x14ac:dyDescent="0.3">
      <c r="A535" s="61" t="s">
        <v>956</v>
      </c>
      <c r="B535" s="43">
        <f t="shared" si="131"/>
        <v>360</v>
      </c>
      <c r="C535" s="44" t="str">
        <f t="shared" si="132"/>
        <v>Enfermedades Mundiales</v>
      </c>
      <c r="D535" s="44" t="str">
        <f t="shared" si="133"/>
        <v>Salud</v>
      </c>
      <c r="E535" s="64">
        <v>5801</v>
      </c>
      <c r="F535" s="44" t="str">
        <f t="shared" si="139"/>
        <v>Casos Confirmados</v>
      </c>
      <c r="G535" s="46" t="s">
        <v>408</v>
      </c>
      <c r="H535" s="60" t="s">
        <v>17</v>
      </c>
      <c r="I535" s="58" t="s">
        <v>99</v>
      </c>
      <c r="J535" s="43" t="s">
        <v>407</v>
      </c>
      <c r="K535" s="43" t="str">
        <f t="shared" si="140"/>
        <v>Casos Confirmados</v>
      </c>
      <c r="L535" s="43" t="str">
        <f t="shared" si="134"/>
        <v>Periodo 2020-2021</v>
      </c>
      <c r="M535" s="43" t="str">
        <f t="shared" si="135"/>
        <v>Casos</v>
      </c>
      <c r="N535" s="49" t="str">
        <f t="shared" si="136"/>
        <v>Ministerio de Ciencias, Tecnología, Conocimiento e Innovación</v>
      </c>
      <c r="O535" s="30" t="str">
        <f>+"Nuevos Casos Confirmados de COVID-19 en la comuna de "&amp;Enfermedades_Mundiales[[#This Row],[territorio]]</f>
        <v>Nuevos Casos Confirmados de COVID-19 en la comuna de Quilpué</v>
      </c>
      <c r="P535" s="68"/>
      <c r="Q535" s="15" t="str">
        <f t="shared" si="137"/>
        <v>Gráfico Evolución</v>
      </c>
      <c r="R535" s="30"/>
      <c r="S53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https://analytics.zoho.com/open-view/2395394000008134446?ZOHO_CRITERIA=%22Localiza_CL_Poblacion%22.%22Codcom%22%3D5801</v>
      </c>
      <c r="T535" s="17"/>
      <c r="U535" s="31" t="str">
        <f t="shared" si="138"/>
        <v>#1774B9</v>
      </c>
      <c r="V535" s="32" t="str">
        <f>+Enfermedades_Mundiales[[#This Row],[idcoleccion]]&amp;"-"&amp;Enfermedades_Mundiales[[#This Row],[id]]</f>
        <v>360-0525</v>
      </c>
      <c r="W535" s="21">
        <f>+VLOOKUP(Enfermedades_Mundiales[[#This Row],[Filtro URL]],Estructura!$X$4:$Y$366,2,0)</f>
        <v>36305801</v>
      </c>
      <c r="X535" s="21" t="str">
        <f>+VLOOKUP(Enfermedades_Mundiales[[#This Row],[tema]],Estructura!$A$4:$C$18,3,0)</f>
        <v>T-361</v>
      </c>
      <c r="Y535" s="32" t="str">
        <f>+VLOOKUP(Enfermedades_Mundiales[[#This Row],[contenido]],Estructura!$E$4:$G$18,3,0)</f>
        <v>C-361</v>
      </c>
      <c r="Z535" s="32" t="str">
        <f>+VLOOKUP(Enfermedades_Mundiales[[#This Row],[Filtro Integrado]],Estructura!$M$4:$O$367,3,0)</f>
        <v>FI-363</v>
      </c>
      <c r="AA535" s="32" t="str">
        <f>+VLOOKUP(Enfermedades_Mundiales[[#This Row],[Muestra]],Estructura!$Q$4:$S$194,3,0)</f>
        <v>M-361</v>
      </c>
    </row>
    <row r="536" spans="1:27" ht="30.6" x14ac:dyDescent="0.3">
      <c r="A536" s="61" t="s">
        <v>957</v>
      </c>
      <c r="B536" s="43">
        <f t="shared" si="131"/>
        <v>360</v>
      </c>
      <c r="C536" s="44" t="str">
        <f t="shared" si="132"/>
        <v>Enfermedades Mundiales</v>
      </c>
      <c r="D536" s="44" t="str">
        <f t="shared" si="133"/>
        <v>Salud</v>
      </c>
      <c r="E536" s="64">
        <v>5802</v>
      </c>
      <c r="F536" s="44" t="str">
        <f t="shared" si="139"/>
        <v>Casos Confirmados</v>
      </c>
      <c r="G536" s="46" t="s">
        <v>408</v>
      </c>
      <c r="H536" s="60" t="s">
        <v>17</v>
      </c>
      <c r="I536" s="58" t="s">
        <v>100</v>
      </c>
      <c r="J536" s="43" t="s">
        <v>407</v>
      </c>
      <c r="K536" s="43" t="str">
        <f t="shared" si="140"/>
        <v>Casos Confirmados</v>
      </c>
      <c r="L536" s="43" t="str">
        <f t="shared" si="134"/>
        <v>Periodo 2020-2021</v>
      </c>
      <c r="M536" s="43" t="str">
        <f t="shared" si="135"/>
        <v>Casos</v>
      </c>
      <c r="N536" s="49" t="str">
        <f t="shared" si="136"/>
        <v>Ministerio de Ciencias, Tecnología, Conocimiento e Innovación</v>
      </c>
      <c r="O536" s="30" t="str">
        <f>+"Nuevos Casos Confirmados de COVID-19 en la comuna de "&amp;Enfermedades_Mundiales[[#This Row],[territorio]]</f>
        <v>Nuevos Casos Confirmados de COVID-19 en la comuna de Limache</v>
      </c>
      <c r="P536" s="68"/>
      <c r="Q536" s="15" t="str">
        <f t="shared" si="137"/>
        <v>Gráfico Evolución</v>
      </c>
      <c r="R536" s="30"/>
      <c r="S53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https://analytics.zoho.com/open-view/2395394000008134446?ZOHO_CRITERIA=%22Localiza_CL_Poblacion%22.%22Codcom%22%3D5802</v>
      </c>
      <c r="T536" s="17"/>
      <c r="U536" s="31" t="str">
        <f t="shared" si="138"/>
        <v>#1774B9</v>
      </c>
      <c r="V536" s="32" t="str">
        <f>+Enfermedades_Mundiales[[#This Row],[idcoleccion]]&amp;"-"&amp;Enfermedades_Mundiales[[#This Row],[id]]</f>
        <v>360-0526</v>
      </c>
      <c r="W536" s="21">
        <f>+VLOOKUP(Enfermedades_Mundiales[[#This Row],[Filtro URL]],Estructura!$X$4:$Y$366,2,0)</f>
        <v>36305802</v>
      </c>
      <c r="X536" s="21" t="str">
        <f>+VLOOKUP(Enfermedades_Mundiales[[#This Row],[tema]],Estructura!$A$4:$C$18,3,0)</f>
        <v>T-361</v>
      </c>
      <c r="Y536" s="32" t="str">
        <f>+VLOOKUP(Enfermedades_Mundiales[[#This Row],[contenido]],Estructura!$E$4:$G$18,3,0)</f>
        <v>C-361</v>
      </c>
      <c r="Z536" s="32" t="str">
        <f>+VLOOKUP(Enfermedades_Mundiales[[#This Row],[Filtro Integrado]],Estructura!$M$4:$O$367,3,0)</f>
        <v>FI-363</v>
      </c>
      <c r="AA536" s="32" t="str">
        <f>+VLOOKUP(Enfermedades_Mundiales[[#This Row],[Muestra]],Estructura!$Q$4:$S$194,3,0)</f>
        <v>M-361</v>
      </c>
    </row>
    <row r="537" spans="1:27" ht="30.6" x14ac:dyDescent="0.3">
      <c r="A537" s="61" t="s">
        <v>958</v>
      </c>
      <c r="B537" s="43">
        <f t="shared" si="131"/>
        <v>360</v>
      </c>
      <c r="C537" s="44" t="str">
        <f t="shared" si="132"/>
        <v>Enfermedades Mundiales</v>
      </c>
      <c r="D537" s="44" t="str">
        <f t="shared" si="133"/>
        <v>Salud</v>
      </c>
      <c r="E537" s="64">
        <v>5803</v>
      </c>
      <c r="F537" s="44" t="str">
        <f t="shared" si="139"/>
        <v>Casos Confirmados</v>
      </c>
      <c r="G537" s="46" t="s">
        <v>408</v>
      </c>
      <c r="H537" s="60" t="s">
        <v>17</v>
      </c>
      <c r="I537" s="58" t="s">
        <v>101</v>
      </c>
      <c r="J537" s="43" t="s">
        <v>407</v>
      </c>
      <c r="K537" s="43" t="str">
        <f t="shared" si="140"/>
        <v>Casos Confirmados</v>
      </c>
      <c r="L537" s="43" t="str">
        <f t="shared" si="134"/>
        <v>Periodo 2020-2021</v>
      </c>
      <c r="M537" s="43" t="str">
        <f t="shared" si="135"/>
        <v>Casos</v>
      </c>
      <c r="N537" s="49" t="str">
        <f t="shared" si="136"/>
        <v>Ministerio de Ciencias, Tecnología, Conocimiento e Innovación</v>
      </c>
      <c r="O537" s="30" t="str">
        <f>+"Nuevos Casos Confirmados de COVID-19 en la comuna de "&amp;Enfermedades_Mundiales[[#This Row],[territorio]]</f>
        <v>Nuevos Casos Confirmados de COVID-19 en la comuna de Olmué</v>
      </c>
      <c r="P537" s="68"/>
      <c r="Q537" s="15" t="str">
        <f t="shared" si="137"/>
        <v>Gráfico Evolución</v>
      </c>
      <c r="R537" s="30"/>
      <c r="S53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https://analytics.zoho.com/open-view/2395394000008134446?ZOHO_CRITERIA=%22Localiza_CL_Poblacion%22.%22Codcom%22%3D5803</v>
      </c>
      <c r="T537" s="17"/>
      <c r="U537" s="31" t="str">
        <f t="shared" si="138"/>
        <v>#1774B9</v>
      </c>
      <c r="V537" s="32" t="str">
        <f>+Enfermedades_Mundiales[[#This Row],[idcoleccion]]&amp;"-"&amp;Enfermedades_Mundiales[[#This Row],[id]]</f>
        <v>360-0527</v>
      </c>
      <c r="W537" s="21">
        <f>+VLOOKUP(Enfermedades_Mundiales[[#This Row],[Filtro URL]],Estructura!$X$4:$Y$366,2,0)</f>
        <v>36305803</v>
      </c>
      <c r="X537" s="21" t="str">
        <f>+VLOOKUP(Enfermedades_Mundiales[[#This Row],[tema]],Estructura!$A$4:$C$18,3,0)</f>
        <v>T-361</v>
      </c>
      <c r="Y537" s="32" t="str">
        <f>+VLOOKUP(Enfermedades_Mundiales[[#This Row],[contenido]],Estructura!$E$4:$G$18,3,0)</f>
        <v>C-361</v>
      </c>
      <c r="Z537" s="32" t="str">
        <f>+VLOOKUP(Enfermedades_Mundiales[[#This Row],[Filtro Integrado]],Estructura!$M$4:$O$367,3,0)</f>
        <v>FI-363</v>
      </c>
      <c r="AA537" s="32" t="str">
        <f>+VLOOKUP(Enfermedades_Mundiales[[#This Row],[Muestra]],Estructura!$Q$4:$S$194,3,0)</f>
        <v>M-361</v>
      </c>
    </row>
    <row r="538" spans="1:27" ht="30.6" x14ac:dyDescent="0.3">
      <c r="A538" s="61" t="s">
        <v>959</v>
      </c>
      <c r="B538" s="43">
        <f t="shared" si="131"/>
        <v>360</v>
      </c>
      <c r="C538" s="44" t="str">
        <f t="shared" si="132"/>
        <v>Enfermedades Mundiales</v>
      </c>
      <c r="D538" s="44" t="str">
        <f t="shared" si="133"/>
        <v>Salud</v>
      </c>
      <c r="E538" s="64">
        <v>5804</v>
      </c>
      <c r="F538" s="44" t="str">
        <f t="shared" si="139"/>
        <v>Casos Confirmados</v>
      </c>
      <c r="G538" s="46" t="s">
        <v>408</v>
      </c>
      <c r="H538" s="60" t="s">
        <v>17</v>
      </c>
      <c r="I538" s="58" t="s">
        <v>102</v>
      </c>
      <c r="J538" s="43" t="s">
        <v>407</v>
      </c>
      <c r="K538" s="43" t="str">
        <f t="shared" si="140"/>
        <v>Casos Confirmados</v>
      </c>
      <c r="L538" s="43" t="str">
        <f t="shared" si="134"/>
        <v>Periodo 2020-2021</v>
      </c>
      <c r="M538" s="43" t="str">
        <f t="shared" si="135"/>
        <v>Casos</v>
      </c>
      <c r="N538" s="49" t="str">
        <f t="shared" si="136"/>
        <v>Ministerio de Ciencias, Tecnología, Conocimiento e Innovación</v>
      </c>
      <c r="O538" s="30" t="str">
        <f>+"Nuevos Casos Confirmados de COVID-19 en la comuna de "&amp;Enfermedades_Mundiales[[#This Row],[territorio]]</f>
        <v>Nuevos Casos Confirmados de COVID-19 en la comuna de Villa Alemana</v>
      </c>
      <c r="P538" s="68"/>
      <c r="Q538" s="15" t="str">
        <f t="shared" si="137"/>
        <v>Gráfico Evolución</v>
      </c>
      <c r="R538" s="30"/>
      <c r="S53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https://analytics.zoho.com/open-view/2395394000008134446?ZOHO_CRITERIA=%22Localiza_CL_Poblacion%22.%22Codcom%22%3D5804</v>
      </c>
      <c r="T538" s="17"/>
      <c r="U538" s="31" t="str">
        <f t="shared" si="138"/>
        <v>#1774B9</v>
      </c>
      <c r="V538" s="32" t="str">
        <f>+Enfermedades_Mundiales[[#This Row],[idcoleccion]]&amp;"-"&amp;Enfermedades_Mundiales[[#This Row],[id]]</f>
        <v>360-0528</v>
      </c>
      <c r="W538" s="21">
        <f>+VLOOKUP(Enfermedades_Mundiales[[#This Row],[Filtro URL]],Estructura!$X$4:$Y$366,2,0)</f>
        <v>36305804</v>
      </c>
      <c r="X538" s="21" t="str">
        <f>+VLOOKUP(Enfermedades_Mundiales[[#This Row],[tema]],Estructura!$A$4:$C$18,3,0)</f>
        <v>T-361</v>
      </c>
      <c r="Y538" s="32" t="str">
        <f>+VLOOKUP(Enfermedades_Mundiales[[#This Row],[contenido]],Estructura!$E$4:$G$18,3,0)</f>
        <v>C-361</v>
      </c>
      <c r="Z538" s="32" t="str">
        <f>+VLOOKUP(Enfermedades_Mundiales[[#This Row],[Filtro Integrado]],Estructura!$M$4:$O$367,3,0)</f>
        <v>FI-363</v>
      </c>
      <c r="AA538" s="32" t="str">
        <f>+VLOOKUP(Enfermedades_Mundiales[[#This Row],[Muestra]],Estructura!$Q$4:$S$194,3,0)</f>
        <v>M-361</v>
      </c>
    </row>
    <row r="539" spans="1:27" ht="30.6" x14ac:dyDescent="0.3">
      <c r="A539" s="61" t="s">
        <v>960</v>
      </c>
      <c r="B539" s="43">
        <f t="shared" si="131"/>
        <v>360</v>
      </c>
      <c r="C539" s="44" t="str">
        <f t="shared" si="132"/>
        <v>Enfermedades Mundiales</v>
      </c>
      <c r="D539" s="44" t="str">
        <f t="shared" si="133"/>
        <v>Salud</v>
      </c>
      <c r="E539" s="64">
        <v>6101</v>
      </c>
      <c r="F539" s="44" t="str">
        <f t="shared" si="139"/>
        <v>Casos Confirmados</v>
      </c>
      <c r="G539" s="46" t="s">
        <v>408</v>
      </c>
      <c r="H539" s="60" t="s">
        <v>17</v>
      </c>
      <c r="I539" s="58" t="s">
        <v>103</v>
      </c>
      <c r="J539" s="43" t="s">
        <v>407</v>
      </c>
      <c r="K539" s="43" t="str">
        <f t="shared" si="140"/>
        <v>Casos Confirmados</v>
      </c>
      <c r="L539" s="43" t="str">
        <f t="shared" si="134"/>
        <v>Periodo 2020-2021</v>
      </c>
      <c r="M539" s="43" t="str">
        <f t="shared" si="135"/>
        <v>Casos</v>
      </c>
      <c r="N539" s="49" t="str">
        <f t="shared" si="136"/>
        <v>Ministerio de Ciencias, Tecnología, Conocimiento e Innovación</v>
      </c>
      <c r="O539" s="30" t="str">
        <f>+"Nuevos Casos Confirmados de COVID-19 en la comuna de "&amp;Enfermedades_Mundiales[[#This Row],[territorio]]</f>
        <v>Nuevos Casos Confirmados de COVID-19 en la comuna de Rancagua</v>
      </c>
      <c r="P539" s="68"/>
      <c r="Q539" s="15" t="str">
        <f t="shared" si="137"/>
        <v>Gráfico Evolución</v>
      </c>
      <c r="R539" s="30"/>
      <c r="S53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https://analytics.zoho.com/open-view/2395394000008134446?ZOHO_CRITERIA=%22Localiza_CL_Poblacion%22.%22Codcom%22%3D6101</v>
      </c>
      <c r="T539" s="17"/>
      <c r="U539" s="31" t="str">
        <f t="shared" si="138"/>
        <v>#1774B9</v>
      </c>
      <c r="V539" s="32" t="str">
        <f>+Enfermedades_Mundiales[[#This Row],[idcoleccion]]&amp;"-"&amp;Enfermedades_Mundiales[[#This Row],[id]]</f>
        <v>360-0529</v>
      </c>
      <c r="W539" s="21">
        <f>+VLOOKUP(Enfermedades_Mundiales[[#This Row],[Filtro URL]],Estructura!$X$4:$Y$366,2,0)</f>
        <v>36306101</v>
      </c>
      <c r="X539" s="21" t="str">
        <f>+VLOOKUP(Enfermedades_Mundiales[[#This Row],[tema]],Estructura!$A$4:$C$18,3,0)</f>
        <v>T-361</v>
      </c>
      <c r="Y539" s="32" t="str">
        <f>+VLOOKUP(Enfermedades_Mundiales[[#This Row],[contenido]],Estructura!$E$4:$G$18,3,0)</f>
        <v>C-361</v>
      </c>
      <c r="Z539" s="32" t="str">
        <f>+VLOOKUP(Enfermedades_Mundiales[[#This Row],[Filtro Integrado]],Estructura!$M$4:$O$367,3,0)</f>
        <v>FI-363</v>
      </c>
      <c r="AA539" s="32" t="str">
        <f>+VLOOKUP(Enfermedades_Mundiales[[#This Row],[Muestra]],Estructura!$Q$4:$S$194,3,0)</f>
        <v>M-361</v>
      </c>
    </row>
    <row r="540" spans="1:27" ht="30.6" x14ac:dyDescent="0.3">
      <c r="A540" s="61" t="s">
        <v>961</v>
      </c>
      <c r="B540" s="43">
        <f t="shared" si="131"/>
        <v>360</v>
      </c>
      <c r="C540" s="44" t="str">
        <f t="shared" si="132"/>
        <v>Enfermedades Mundiales</v>
      </c>
      <c r="D540" s="44" t="str">
        <f t="shared" si="133"/>
        <v>Salud</v>
      </c>
      <c r="E540" s="64">
        <v>6102</v>
      </c>
      <c r="F540" s="44" t="str">
        <f t="shared" si="139"/>
        <v>Casos Confirmados</v>
      </c>
      <c r="G540" s="46" t="s">
        <v>408</v>
      </c>
      <c r="H540" s="60" t="s">
        <v>17</v>
      </c>
      <c r="I540" s="58" t="s">
        <v>104</v>
      </c>
      <c r="J540" s="43" t="s">
        <v>407</v>
      </c>
      <c r="K540" s="43" t="str">
        <f t="shared" si="140"/>
        <v>Casos Confirmados</v>
      </c>
      <c r="L540" s="43" t="str">
        <f t="shared" si="134"/>
        <v>Periodo 2020-2021</v>
      </c>
      <c r="M540" s="43" t="str">
        <f t="shared" si="135"/>
        <v>Casos</v>
      </c>
      <c r="N540" s="49" t="str">
        <f t="shared" si="136"/>
        <v>Ministerio de Ciencias, Tecnología, Conocimiento e Innovación</v>
      </c>
      <c r="O540" s="30" t="str">
        <f>+"Nuevos Casos Confirmados de COVID-19 en la comuna de "&amp;Enfermedades_Mundiales[[#This Row],[territorio]]</f>
        <v>Nuevos Casos Confirmados de COVID-19 en la comuna de Codegua</v>
      </c>
      <c r="P540" s="68"/>
      <c r="Q540" s="15" t="str">
        <f t="shared" si="137"/>
        <v>Gráfico Evolución</v>
      </c>
      <c r="R540" s="30"/>
      <c r="S54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https://analytics.zoho.com/open-view/2395394000008134446?ZOHO_CRITERIA=%22Localiza_CL_Poblacion%22.%22Codcom%22%3D6102</v>
      </c>
      <c r="T540" s="17"/>
      <c r="U540" s="31" t="str">
        <f t="shared" si="138"/>
        <v>#1774B9</v>
      </c>
      <c r="V540" s="32" t="str">
        <f>+Enfermedades_Mundiales[[#This Row],[idcoleccion]]&amp;"-"&amp;Enfermedades_Mundiales[[#This Row],[id]]</f>
        <v>360-0530</v>
      </c>
      <c r="W540" s="21">
        <f>+VLOOKUP(Enfermedades_Mundiales[[#This Row],[Filtro URL]],Estructura!$X$4:$Y$366,2,0)</f>
        <v>36306102</v>
      </c>
      <c r="X540" s="21" t="str">
        <f>+VLOOKUP(Enfermedades_Mundiales[[#This Row],[tema]],Estructura!$A$4:$C$18,3,0)</f>
        <v>T-361</v>
      </c>
      <c r="Y540" s="32" t="str">
        <f>+VLOOKUP(Enfermedades_Mundiales[[#This Row],[contenido]],Estructura!$E$4:$G$18,3,0)</f>
        <v>C-361</v>
      </c>
      <c r="Z540" s="32" t="str">
        <f>+VLOOKUP(Enfermedades_Mundiales[[#This Row],[Filtro Integrado]],Estructura!$M$4:$O$367,3,0)</f>
        <v>FI-363</v>
      </c>
      <c r="AA540" s="32" t="str">
        <f>+VLOOKUP(Enfermedades_Mundiales[[#This Row],[Muestra]],Estructura!$Q$4:$S$194,3,0)</f>
        <v>M-361</v>
      </c>
    </row>
    <row r="541" spans="1:27" ht="30.6" x14ac:dyDescent="0.3">
      <c r="A541" s="61" t="s">
        <v>962</v>
      </c>
      <c r="B541" s="43">
        <f t="shared" si="131"/>
        <v>360</v>
      </c>
      <c r="C541" s="44" t="str">
        <f t="shared" si="132"/>
        <v>Enfermedades Mundiales</v>
      </c>
      <c r="D541" s="44" t="str">
        <f t="shared" si="133"/>
        <v>Salud</v>
      </c>
      <c r="E541" s="64">
        <v>6103</v>
      </c>
      <c r="F541" s="44" t="str">
        <f t="shared" si="139"/>
        <v>Casos Confirmados</v>
      </c>
      <c r="G541" s="46" t="s">
        <v>408</v>
      </c>
      <c r="H541" s="60" t="s">
        <v>17</v>
      </c>
      <c r="I541" s="58" t="s">
        <v>105</v>
      </c>
      <c r="J541" s="43" t="s">
        <v>407</v>
      </c>
      <c r="K541" s="43" t="str">
        <f t="shared" si="140"/>
        <v>Casos Confirmados</v>
      </c>
      <c r="L541" s="43" t="str">
        <f t="shared" si="134"/>
        <v>Periodo 2020-2021</v>
      </c>
      <c r="M541" s="43" t="str">
        <f t="shared" si="135"/>
        <v>Casos</v>
      </c>
      <c r="N541" s="49" t="str">
        <f t="shared" si="136"/>
        <v>Ministerio de Ciencias, Tecnología, Conocimiento e Innovación</v>
      </c>
      <c r="O541" s="30" t="str">
        <f>+"Nuevos Casos Confirmados de COVID-19 en la comuna de "&amp;Enfermedades_Mundiales[[#This Row],[territorio]]</f>
        <v>Nuevos Casos Confirmados de COVID-19 en la comuna de Coinco</v>
      </c>
      <c r="P541" s="68"/>
      <c r="Q541" s="15" t="str">
        <f t="shared" si="137"/>
        <v>Gráfico Evolución</v>
      </c>
      <c r="R541" s="30"/>
      <c r="S54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https://analytics.zoho.com/open-view/2395394000008134446?ZOHO_CRITERIA=%22Localiza_CL_Poblacion%22.%22Codcom%22%3D6103</v>
      </c>
      <c r="T541" s="17"/>
      <c r="U541" s="31" t="str">
        <f t="shared" si="138"/>
        <v>#1774B9</v>
      </c>
      <c r="V541" s="32" t="str">
        <f>+Enfermedades_Mundiales[[#This Row],[idcoleccion]]&amp;"-"&amp;Enfermedades_Mundiales[[#This Row],[id]]</f>
        <v>360-0531</v>
      </c>
      <c r="W541" s="21">
        <f>+VLOOKUP(Enfermedades_Mundiales[[#This Row],[Filtro URL]],Estructura!$X$4:$Y$366,2,0)</f>
        <v>36306103</v>
      </c>
      <c r="X541" s="21" t="str">
        <f>+VLOOKUP(Enfermedades_Mundiales[[#This Row],[tema]],Estructura!$A$4:$C$18,3,0)</f>
        <v>T-361</v>
      </c>
      <c r="Y541" s="32" t="str">
        <f>+VLOOKUP(Enfermedades_Mundiales[[#This Row],[contenido]],Estructura!$E$4:$G$18,3,0)</f>
        <v>C-361</v>
      </c>
      <c r="Z541" s="32" t="str">
        <f>+VLOOKUP(Enfermedades_Mundiales[[#This Row],[Filtro Integrado]],Estructura!$M$4:$O$367,3,0)</f>
        <v>FI-363</v>
      </c>
      <c r="AA541" s="32" t="str">
        <f>+VLOOKUP(Enfermedades_Mundiales[[#This Row],[Muestra]],Estructura!$Q$4:$S$194,3,0)</f>
        <v>M-361</v>
      </c>
    </row>
    <row r="542" spans="1:27" ht="30.6" x14ac:dyDescent="0.3">
      <c r="A542" s="61" t="s">
        <v>963</v>
      </c>
      <c r="B542" s="43">
        <f t="shared" si="131"/>
        <v>360</v>
      </c>
      <c r="C542" s="44" t="str">
        <f t="shared" si="132"/>
        <v>Enfermedades Mundiales</v>
      </c>
      <c r="D542" s="44" t="str">
        <f t="shared" si="133"/>
        <v>Salud</v>
      </c>
      <c r="E542" s="64">
        <v>6104</v>
      </c>
      <c r="F542" s="44" t="str">
        <f t="shared" si="139"/>
        <v>Casos Confirmados</v>
      </c>
      <c r="G542" s="46" t="s">
        <v>408</v>
      </c>
      <c r="H542" s="60" t="s">
        <v>17</v>
      </c>
      <c r="I542" s="58" t="s">
        <v>106</v>
      </c>
      <c r="J542" s="43" t="s">
        <v>407</v>
      </c>
      <c r="K542" s="43" t="str">
        <f t="shared" si="140"/>
        <v>Casos Confirmados</v>
      </c>
      <c r="L542" s="43" t="str">
        <f t="shared" si="134"/>
        <v>Periodo 2020-2021</v>
      </c>
      <c r="M542" s="43" t="str">
        <f t="shared" si="135"/>
        <v>Casos</v>
      </c>
      <c r="N542" s="49" t="str">
        <f t="shared" si="136"/>
        <v>Ministerio de Ciencias, Tecnología, Conocimiento e Innovación</v>
      </c>
      <c r="O542" s="30" t="str">
        <f>+"Nuevos Casos Confirmados de COVID-19 en la comuna de "&amp;Enfermedades_Mundiales[[#This Row],[territorio]]</f>
        <v>Nuevos Casos Confirmados de COVID-19 en la comuna de Coltauco</v>
      </c>
      <c r="P542" s="68"/>
      <c r="Q542" s="15" t="str">
        <f t="shared" si="137"/>
        <v>Gráfico Evolución</v>
      </c>
      <c r="R542" s="30"/>
      <c r="S54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https://analytics.zoho.com/open-view/2395394000008134446?ZOHO_CRITERIA=%22Localiza_CL_Poblacion%22.%22Codcom%22%3D6104</v>
      </c>
      <c r="T542" s="17"/>
      <c r="U542" s="31" t="str">
        <f t="shared" si="138"/>
        <v>#1774B9</v>
      </c>
      <c r="V542" s="32" t="str">
        <f>+Enfermedades_Mundiales[[#This Row],[idcoleccion]]&amp;"-"&amp;Enfermedades_Mundiales[[#This Row],[id]]</f>
        <v>360-0532</v>
      </c>
      <c r="W542" s="21">
        <f>+VLOOKUP(Enfermedades_Mundiales[[#This Row],[Filtro URL]],Estructura!$X$4:$Y$366,2,0)</f>
        <v>36306104</v>
      </c>
      <c r="X542" s="21" t="str">
        <f>+VLOOKUP(Enfermedades_Mundiales[[#This Row],[tema]],Estructura!$A$4:$C$18,3,0)</f>
        <v>T-361</v>
      </c>
      <c r="Y542" s="32" t="str">
        <f>+VLOOKUP(Enfermedades_Mundiales[[#This Row],[contenido]],Estructura!$E$4:$G$18,3,0)</f>
        <v>C-361</v>
      </c>
      <c r="Z542" s="32" t="str">
        <f>+VLOOKUP(Enfermedades_Mundiales[[#This Row],[Filtro Integrado]],Estructura!$M$4:$O$367,3,0)</f>
        <v>FI-363</v>
      </c>
      <c r="AA542" s="32" t="str">
        <f>+VLOOKUP(Enfermedades_Mundiales[[#This Row],[Muestra]],Estructura!$Q$4:$S$194,3,0)</f>
        <v>M-361</v>
      </c>
    </row>
    <row r="543" spans="1:27" ht="30.6" x14ac:dyDescent="0.3">
      <c r="A543" s="61" t="s">
        <v>964</v>
      </c>
      <c r="B543" s="43">
        <f t="shared" si="131"/>
        <v>360</v>
      </c>
      <c r="C543" s="44" t="str">
        <f t="shared" si="132"/>
        <v>Enfermedades Mundiales</v>
      </c>
      <c r="D543" s="44" t="str">
        <f t="shared" si="133"/>
        <v>Salud</v>
      </c>
      <c r="E543" s="64">
        <v>6105</v>
      </c>
      <c r="F543" s="44" t="str">
        <f t="shared" si="139"/>
        <v>Casos Confirmados</v>
      </c>
      <c r="G543" s="46" t="s">
        <v>408</v>
      </c>
      <c r="H543" s="60" t="s">
        <v>17</v>
      </c>
      <c r="I543" s="58" t="s">
        <v>107</v>
      </c>
      <c r="J543" s="43" t="s">
        <v>407</v>
      </c>
      <c r="K543" s="43" t="str">
        <f t="shared" si="140"/>
        <v>Casos Confirmados</v>
      </c>
      <c r="L543" s="43" t="str">
        <f t="shared" si="134"/>
        <v>Periodo 2020-2021</v>
      </c>
      <c r="M543" s="43" t="str">
        <f t="shared" si="135"/>
        <v>Casos</v>
      </c>
      <c r="N543" s="49" t="str">
        <f t="shared" si="136"/>
        <v>Ministerio de Ciencias, Tecnología, Conocimiento e Innovación</v>
      </c>
      <c r="O543" s="30" t="str">
        <f>+"Nuevos Casos Confirmados de COVID-19 en la comuna de "&amp;Enfermedades_Mundiales[[#This Row],[territorio]]</f>
        <v>Nuevos Casos Confirmados de COVID-19 en la comuna de Doñihue</v>
      </c>
      <c r="P543" s="68"/>
      <c r="Q543" s="15" t="str">
        <f t="shared" si="137"/>
        <v>Gráfico Evolución</v>
      </c>
      <c r="R543" s="30"/>
      <c r="S54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https://analytics.zoho.com/open-view/2395394000008134446?ZOHO_CRITERIA=%22Localiza_CL_Poblacion%22.%22Codcom%22%3D6105</v>
      </c>
      <c r="T543" s="17"/>
      <c r="U543" s="31" t="str">
        <f t="shared" si="138"/>
        <v>#1774B9</v>
      </c>
      <c r="V543" s="32" t="str">
        <f>+Enfermedades_Mundiales[[#This Row],[idcoleccion]]&amp;"-"&amp;Enfermedades_Mundiales[[#This Row],[id]]</f>
        <v>360-0533</v>
      </c>
      <c r="W543" s="21">
        <f>+VLOOKUP(Enfermedades_Mundiales[[#This Row],[Filtro URL]],Estructura!$X$4:$Y$366,2,0)</f>
        <v>36306105</v>
      </c>
      <c r="X543" s="21" t="str">
        <f>+VLOOKUP(Enfermedades_Mundiales[[#This Row],[tema]],Estructura!$A$4:$C$18,3,0)</f>
        <v>T-361</v>
      </c>
      <c r="Y543" s="32" t="str">
        <f>+VLOOKUP(Enfermedades_Mundiales[[#This Row],[contenido]],Estructura!$E$4:$G$18,3,0)</f>
        <v>C-361</v>
      </c>
      <c r="Z543" s="32" t="str">
        <f>+VLOOKUP(Enfermedades_Mundiales[[#This Row],[Filtro Integrado]],Estructura!$M$4:$O$367,3,0)</f>
        <v>FI-363</v>
      </c>
      <c r="AA543" s="32" t="str">
        <f>+VLOOKUP(Enfermedades_Mundiales[[#This Row],[Muestra]],Estructura!$Q$4:$S$194,3,0)</f>
        <v>M-361</v>
      </c>
    </row>
    <row r="544" spans="1:27" ht="30.6" x14ac:dyDescent="0.3">
      <c r="A544" s="61" t="s">
        <v>965</v>
      </c>
      <c r="B544" s="43">
        <f t="shared" si="131"/>
        <v>360</v>
      </c>
      <c r="C544" s="44" t="str">
        <f t="shared" si="132"/>
        <v>Enfermedades Mundiales</v>
      </c>
      <c r="D544" s="44" t="str">
        <f t="shared" si="133"/>
        <v>Salud</v>
      </c>
      <c r="E544" s="64">
        <v>6106</v>
      </c>
      <c r="F544" s="44" t="str">
        <f t="shared" si="139"/>
        <v>Casos Confirmados</v>
      </c>
      <c r="G544" s="46" t="s">
        <v>408</v>
      </c>
      <c r="H544" s="60" t="s">
        <v>17</v>
      </c>
      <c r="I544" s="58" t="s">
        <v>108</v>
      </c>
      <c r="J544" s="43" t="s">
        <v>407</v>
      </c>
      <c r="K544" s="43" t="str">
        <f t="shared" si="140"/>
        <v>Casos Confirmados</v>
      </c>
      <c r="L544" s="43" t="str">
        <f t="shared" si="134"/>
        <v>Periodo 2020-2021</v>
      </c>
      <c r="M544" s="43" t="str">
        <f t="shared" si="135"/>
        <v>Casos</v>
      </c>
      <c r="N544" s="49" t="str">
        <f t="shared" si="136"/>
        <v>Ministerio de Ciencias, Tecnología, Conocimiento e Innovación</v>
      </c>
      <c r="O544" s="30" t="str">
        <f>+"Nuevos Casos Confirmados de COVID-19 en la comuna de "&amp;Enfermedades_Mundiales[[#This Row],[territorio]]</f>
        <v>Nuevos Casos Confirmados de COVID-19 en la comuna de Graneros</v>
      </c>
      <c r="P544" s="68"/>
      <c r="Q544" s="15" t="str">
        <f t="shared" si="137"/>
        <v>Gráfico Evolución</v>
      </c>
      <c r="R544" s="30"/>
      <c r="S54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https://analytics.zoho.com/open-view/2395394000008134446?ZOHO_CRITERIA=%22Localiza_CL_Poblacion%22.%22Codcom%22%3D6106</v>
      </c>
      <c r="T544" s="17"/>
      <c r="U544" s="31" t="str">
        <f t="shared" si="138"/>
        <v>#1774B9</v>
      </c>
      <c r="V544" s="32" t="str">
        <f>+Enfermedades_Mundiales[[#This Row],[idcoleccion]]&amp;"-"&amp;Enfermedades_Mundiales[[#This Row],[id]]</f>
        <v>360-0534</v>
      </c>
      <c r="W544" s="21">
        <f>+VLOOKUP(Enfermedades_Mundiales[[#This Row],[Filtro URL]],Estructura!$X$4:$Y$366,2,0)</f>
        <v>36306106</v>
      </c>
      <c r="X544" s="21" t="str">
        <f>+VLOOKUP(Enfermedades_Mundiales[[#This Row],[tema]],Estructura!$A$4:$C$18,3,0)</f>
        <v>T-361</v>
      </c>
      <c r="Y544" s="32" t="str">
        <f>+VLOOKUP(Enfermedades_Mundiales[[#This Row],[contenido]],Estructura!$E$4:$G$18,3,0)</f>
        <v>C-361</v>
      </c>
      <c r="Z544" s="32" t="str">
        <f>+VLOOKUP(Enfermedades_Mundiales[[#This Row],[Filtro Integrado]],Estructura!$M$4:$O$367,3,0)</f>
        <v>FI-363</v>
      </c>
      <c r="AA544" s="32" t="str">
        <f>+VLOOKUP(Enfermedades_Mundiales[[#This Row],[Muestra]],Estructura!$Q$4:$S$194,3,0)</f>
        <v>M-361</v>
      </c>
    </row>
    <row r="545" spans="1:27" ht="30.6" x14ac:dyDescent="0.3">
      <c r="A545" s="61" t="s">
        <v>966</v>
      </c>
      <c r="B545" s="43">
        <f t="shared" si="131"/>
        <v>360</v>
      </c>
      <c r="C545" s="44" t="str">
        <f t="shared" si="132"/>
        <v>Enfermedades Mundiales</v>
      </c>
      <c r="D545" s="44" t="str">
        <f t="shared" si="133"/>
        <v>Salud</v>
      </c>
      <c r="E545" s="64">
        <v>6107</v>
      </c>
      <c r="F545" s="44" t="str">
        <f t="shared" si="139"/>
        <v>Casos Confirmados</v>
      </c>
      <c r="G545" s="46" t="s">
        <v>408</v>
      </c>
      <c r="H545" s="60" t="s">
        <v>17</v>
      </c>
      <c r="I545" s="58" t="s">
        <v>109</v>
      </c>
      <c r="J545" s="43" t="s">
        <v>407</v>
      </c>
      <c r="K545" s="43" t="str">
        <f t="shared" si="140"/>
        <v>Casos Confirmados</v>
      </c>
      <c r="L545" s="43" t="str">
        <f t="shared" si="134"/>
        <v>Periodo 2020-2021</v>
      </c>
      <c r="M545" s="43" t="str">
        <f t="shared" si="135"/>
        <v>Casos</v>
      </c>
      <c r="N545" s="49" t="str">
        <f t="shared" si="136"/>
        <v>Ministerio de Ciencias, Tecnología, Conocimiento e Innovación</v>
      </c>
      <c r="O545" s="30" t="str">
        <f>+"Nuevos Casos Confirmados de COVID-19 en la comuna de "&amp;Enfermedades_Mundiales[[#This Row],[territorio]]</f>
        <v>Nuevos Casos Confirmados de COVID-19 en la comuna de Las Cabras</v>
      </c>
      <c r="P545" s="68"/>
      <c r="Q545" s="15" t="str">
        <f t="shared" si="137"/>
        <v>Gráfico Evolución</v>
      </c>
      <c r="R545" s="30"/>
      <c r="S54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https://analytics.zoho.com/open-view/2395394000008134446?ZOHO_CRITERIA=%22Localiza_CL_Poblacion%22.%22Codcom%22%3D6107</v>
      </c>
      <c r="T545" s="17"/>
      <c r="U545" s="31" t="str">
        <f t="shared" si="138"/>
        <v>#1774B9</v>
      </c>
      <c r="V545" s="32" t="str">
        <f>+Enfermedades_Mundiales[[#This Row],[idcoleccion]]&amp;"-"&amp;Enfermedades_Mundiales[[#This Row],[id]]</f>
        <v>360-0535</v>
      </c>
      <c r="W545" s="21">
        <f>+VLOOKUP(Enfermedades_Mundiales[[#This Row],[Filtro URL]],Estructura!$X$4:$Y$366,2,0)</f>
        <v>36306107</v>
      </c>
      <c r="X545" s="21" t="str">
        <f>+VLOOKUP(Enfermedades_Mundiales[[#This Row],[tema]],Estructura!$A$4:$C$18,3,0)</f>
        <v>T-361</v>
      </c>
      <c r="Y545" s="32" t="str">
        <f>+VLOOKUP(Enfermedades_Mundiales[[#This Row],[contenido]],Estructura!$E$4:$G$18,3,0)</f>
        <v>C-361</v>
      </c>
      <c r="Z545" s="32" t="str">
        <f>+VLOOKUP(Enfermedades_Mundiales[[#This Row],[Filtro Integrado]],Estructura!$M$4:$O$367,3,0)</f>
        <v>FI-363</v>
      </c>
      <c r="AA545" s="32" t="str">
        <f>+VLOOKUP(Enfermedades_Mundiales[[#This Row],[Muestra]],Estructura!$Q$4:$S$194,3,0)</f>
        <v>M-361</v>
      </c>
    </row>
    <row r="546" spans="1:27" ht="30.6" x14ac:dyDescent="0.3">
      <c r="A546" s="61" t="s">
        <v>967</v>
      </c>
      <c r="B546" s="43">
        <f t="shared" si="131"/>
        <v>360</v>
      </c>
      <c r="C546" s="44" t="str">
        <f t="shared" si="132"/>
        <v>Enfermedades Mundiales</v>
      </c>
      <c r="D546" s="44" t="str">
        <f t="shared" si="133"/>
        <v>Salud</v>
      </c>
      <c r="E546" s="64">
        <v>6108</v>
      </c>
      <c r="F546" s="44" t="str">
        <f t="shared" si="139"/>
        <v>Casos Confirmados</v>
      </c>
      <c r="G546" s="46" t="s">
        <v>408</v>
      </c>
      <c r="H546" s="60" t="s">
        <v>17</v>
      </c>
      <c r="I546" s="58" t="s">
        <v>110</v>
      </c>
      <c r="J546" s="43" t="s">
        <v>407</v>
      </c>
      <c r="K546" s="43" t="str">
        <f t="shared" si="140"/>
        <v>Casos Confirmados</v>
      </c>
      <c r="L546" s="43" t="str">
        <f t="shared" si="134"/>
        <v>Periodo 2020-2021</v>
      </c>
      <c r="M546" s="43" t="str">
        <f t="shared" si="135"/>
        <v>Casos</v>
      </c>
      <c r="N546" s="49" t="str">
        <f t="shared" si="136"/>
        <v>Ministerio de Ciencias, Tecnología, Conocimiento e Innovación</v>
      </c>
      <c r="O546" s="30" t="str">
        <f>+"Nuevos Casos Confirmados de COVID-19 en la comuna de "&amp;Enfermedades_Mundiales[[#This Row],[territorio]]</f>
        <v>Nuevos Casos Confirmados de COVID-19 en la comuna de Machalí</v>
      </c>
      <c r="P546" s="68"/>
      <c r="Q546" s="15" t="str">
        <f t="shared" si="137"/>
        <v>Gráfico Evolución</v>
      </c>
      <c r="R546" s="30"/>
      <c r="S54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https://analytics.zoho.com/open-view/2395394000008134446?ZOHO_CRITERIA=%22Localiza_CL_Poblacion%22.%22Codcom%22%3D6108</v>
      </c>
      <c r="T546" s="17"/>
      <c r="U546" s="31" t="str">
        <f t="shared" si="138"/>
        <v>#1774B9</v>
      </c>
      <c r="V546" s="32" t="str">
        <f>+Enfermedades_Mundiales[[#This Row],[idcoleccion]]&amp;"-"&amp;Enfermedades_Mundiales[[#This Row],[id]]</f>
        <v>360-0536</v>
      </c>
      <c r="W546" s="21">
        <f>+VLOOKUP(Enfermedades_Mundiales[[#This Row],[Filtro URL]],Estructura!$X$4:$Y$366,2,0)</f>
        <v>36306108</v>
      </c>
      <c r="X546" s="21" t="str">
        <f>+VLOOKUP(Enfermedades_Mundiales[[#This Row],[tema]],Estructura!$A$4:$C$18,3,0)</f>
        <v>T-361</v>
      </c>
      <c r="Y546" s="32" t="str">
        <f>+VLOOKUP(Enfermedades_Mundiales[[#This Row],[contenido]],Estructura!$E$4:$G$18,3,0)</f>
        <v>C-361</v>
      </c>
      <c r="Z546" s="32" t="str">
        <f>+VLOOKUP(Enfermedades_Mundiales[[#This Row],[Filtro Integrado]],Estructura!$M$4:$O$367,3,0)</f>
        <v>FI-363</v>
      </c>
      <c r="AA546" s="32" t="str">
        <f>+VLOOKUP(Enfermedades_Mundiales[[#This Row],[Muestra]],Estructura!$Q$4:$S$194,3,0)</f>
        <v>M-361</v>
      </c>
    </row>
    <row r="547" spans="1:27" ht="30.6" x14ac:dyDescent="0.3">
      <c r="A547" s="61" t="s">
        <v>968</v>
      </c>
      <c r="B547" s="43">
        <f t="shared" si="131"/>
        <v>360</v>
      </c>
      <c r="C547" s="44" t="str">
        <f t="shared" si="132"/>
        <v>Enfermedades Mundiales</v>
      </c>
      <c r="D547" s="44" t="str">
        <f t="shared" si="133"/>
        <v>Salud</v>
      </c>
      <c r="E547" s="64">
        <v>6109</v>
      </c>
      <c r="F547" s="44" t="str">
        <f t="shared" si="139"/>
        <v>Casos Confirmados</v>
      </c>
      <c r="G547" s="46" t="s">
        <v>408</v>
      </c>
      <c r="H547" s="60" t="s">
        <v>17</v>
      </c>
      <c r="I547" s="58" t="s">
        <v>111</v>
      </c>
      <c r="J547" s="43" t="s">
        <v>407</v>
      </c>
      <c r="K547" s="43" t="str">
        <f t="shared" si="140"/>
        <v>Casos Confirmados</v>
      </c>
      <c r="L547" s="43" t="str">
        <f t="shared" si="134"/>
        <v>Periodo 2020-2021</v>
      </c>
      <c r="M547" s="43" t="str">
        <f t="shared" si="135"/>
        <v>Casos</v>
      </c>
      <c r="N547" s="49" t="str">
        <f t="shared" si="136"/>
        <v>Ministerio de Ciencias, Tecnología, Conocimiento e Innovación</v>
      </c>
      <c r="O547" s="30" t="str">
        <f>+"Nuevos Casos Confirmados de COVID-19 en la comuna de "&amp;Enfermedades_Mundiales[[#This Row],[territorio]]</f>
        <v>Nuevos Casos Confirmados de COVID-19 en la comuna de Malloa</v>
      </c>
      <c r="P547" s="68"/>
      <c r="Q547" s="15" t="str">
        <f t="shared" si="137"/>
        <v>Gráfico Evolución</v>
      </c>
      <c r="R547" s="30"/>
      <c r="S54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https://analytics.zoho.com/open-view/2395394000008134446?ZOHO_CRITERIA=%22Localiza_CL_Poblacion%22.%22Codcom%22%3D6109</v>
      </c>
      <c r="T547" s="17"/>
      <c r="U547" s="31" t="str">
        <f t="shared" si="138"/>
        <v>#1774B9</v>
      </c>
      <c r="V547" s="32" t="str">
        <f>+Enfermedades_Mundiales[[#This Row],[idcoleccion]]&amp;"-"&amp;Enfermedades_Mundiales[[#This Row],[id]]</f>
        <v>360-0537</v>
      </c>
      <c r="W547" s="21">
        <f>+VLOOKUP(Enfermedades_Mundiales[[#This Row],[Filtro URL]],Estructura!$X$4:$Y$366,2,0)</f>
        <v>36306109</v>
      </c>
      <c r="X547" s="21" t="str">
        <f>+VLOOKUP(Enfermedades_Mundiales[[#This Row],[tema]],Estructura!$A$4:$C$18,3,0)</f>
        <v>T-361</v>
      </c>
      <c r="Y547" s="32" t="str">
        <f>+VLOOKUP(Enfermedades_Mundiales[[#This Row],[contenido]],Estructura!$E$4:$G$18,3,0)</f>
        <v>C-361</v>
      </c>
      <c r="Z547" s="32" t="str">
        <f>+VLOOKUP(Enfermedades_Mundiales[[#This Row],[Filtro Integrado]],Estructura!$M$4:$O$367,3,0)</f>
        <v>FI-363</v>
      </c>
      <c r="AA547" s="32" t="str">
        <f>+VLOOKUP(Enfermedades_Mundiales[[#This Row],[Muestra]],Estructura!$Q$4:$S$194,3,0)</f>
        <v>M-361</v>
      </c>
    </row>
    <row r="548" spans="1:27" ht="30.6" x14ac:dyDescent="0.3">
      <c r="A548" s="61" t="s">
        <v>969</v>
      </c>
      <c r="B548" s="43">
        <f t="shared" si="131"/>
        <v>360</v>
      </c>
      <c r="C548" s="44" t="str">
        <f t="shared" si="132"/>
        <v>Enfermedades Mundiales</v>
      </c>
      <c r="D548" s="44" t="str">
        <f t="shared" si="133"/>
        <v>Salud</v>
      </c>
      <c r="E548" s="64">
        <v>6110</v>
      </c>
      <c r="F548" s="44" t="str">
        <f t="shared" si="139"/>
        <v>Casos Confirmados</v>
      </c>
      <c r="G548" s="46" t="s">
        <v>408</v>
      </c>
      <c r="H548" s="60" t="s">
        <v>17</v>
      </c>
      <c r="I548" s="58" t="s">
        <v>112</v>
      </c>
      <c r="J548" s="43" t="s">
        <v>407</v>
      </c>
      <c r="K548" s="43" t="str">
        <f t="shared" si="140"/>
        <v>Casos Confirmados</v>
      </c>
      <c r="L548" s="43" t="str">
        <f t="shared" si="134"/>
        <v>Periodo 2020-2021</v>
      </c>
      <c r="M548" s="43" t="str">
        <f t="shared" si="135"/>
        <v>Casos</v>
      </c>
      <c r="N548" s="49" t="str">
        <f t="shared" si="136"/>
        <v>Ministerio de Ciencias, Tecnología, Conocimiento e Innovación</v>
      </c>
      <c r="O548" s="30" t="str">
        <f>+"Nuevos Casos Confirmados de COVID-19 en la comuna de "&amp;Enfermedades_Mundiales[[#This Row],[territorio]]</f>
        <v>Nuevos Casos Confirmados de COVID-19 en la comuna de Mostazal</v>
      </c>
      <c r="P548" s="68"/>
      <c r="Q548" s="15" t="str">
        <f t="shared" si="137"/>
        <v>Gráfico Evolución</v>
      </c>
      <c r="R548" s="30"/>
      <c r="S54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https://analytics.zoho.com/open-view/2395394000008134446?ZOHO_CRITERIA=%22Localiza_CL_Poblacion%22.%22Codcom%22%3D6110</v>
      </c>
      <c r="T548" s="17"/>
      <c r="U548" s="31" t="str">
        <f t="shared" si="138"/>
        <v>#1774B9</v>
      </c>
      <c r="V548" s="32" t="str">
        <f>+Enfermedades_Mundiales[[#This Row],[idcoleccion]]&amp;"-"&amp;Enfermedades_Mundiales[[#This Row],[id]]</f>
        <v>360-0538</v>
      </c>
      <c r="W548" s="21">
        <f>+VLOOKUP(Enfermedades_Mundiales[[#This Row],[Filtro URL]],Estructura!$X$4:$Y$366,2,0)</f>
        <v>36306110</v>
      </c>
      <c r="X548" s="21" t="str">
        <f>+VLOOKUP(Enfermedades_Mundiales[[#This Row],[tema]],Estructura!$A$4:$C$18,3,0)</f>
        <v>T-361</v>
      </c>
      <c r="Y548" s="32" t="str">
        <f>+VLOOKUP(Enfermedades_Mundiales[[#This Row],[contenido]],Estructura!$E$4:$G$18,3,0)</f>
        <v>C-361</v>
      </c>
      <c r="Z548" s="32" t="str">
        <f>+VLOOKUP(Enfermedades_Mundiales[[#This Row],[Filtro Integrado]],Estructura!$M$4:$O$367,3,0)</f>
        <v>FI-363</v>
      </c>
      <c r="AA548" s="32" t="str">
        <f>+VLOOKUP(Enfermedades_Mundiales[[#This Row],[Muestra]],Estructura!$Q$4:$S$194,3,0)</f>
        <v>M-361</v>
      </c>
    </row>
    <row r="549" spans="1:27" ht="30.6" x14ac:dyDescent="0.3">
      <c r="A549" s="61" t="s">
        <v>970</v>
      </c>
      <c r="B549" s="43">
        <f t="shared" si="131"/>
        <v>360</v>
      </c>
      <c r="C549" s="44" t="str">
        <f t="shared" si="132"/>
        <v>Enfermedades Mundiales</v>
      </c>
      <c r="D549" s="44" t="str">
        <f t="shared" si="133"/>
        <v>Salud</v>
      </c>
      <c r="E549" s="64">
        <v>6111</v>
      </c>
      <c r="F549" s="44" t="str">
        <f t="shared" si="139"/>
        <v>Casos Confirmados</v>
      </c>
      <c r="G549" s="46" t="s">
        <v>408</v>
      </c>
      <c r="H549" s="60" t="s">
        <v>17</v>
      </c>
      <c r="I549" s="58" t="s">
        <v>113</v>
      </c>
      <c r="J549" s="43" t="s">
        <v>407</v>
      </c>
      <c r="K549" s="43" t="str">
        <f t="shared" si="140"/>
        <v>Casos Confirmados</v>
      </c>
      <c r="L549" s="43" t="str">
        <f t="shared" si="134"/>
        <v>Periodo 2020-2021</v>
      </c>
      <c r="M549" s="43" t="str">
        <f t="shared" si="135"/>
        <v>Casos</v>
      </c>
      <c r="N549" s="49" t="str">
        <f t="shared" si="136"/>
        <v>Ministerio de Ciencias, Tecnología, Conocimiento e Innovación</v>
      </c>
      <c r="O549" s="30" t="str">
        <f>+"Nuevos Casos Confirmados de COVID-19 en la comuna de "&amp;Enfermedades_Mundiales[[#This Row],[territorio]]</f>
        <v>Nuevos Casos Confirmados de COVID-19 en la comuna de Olivar</v>
      </c>
      <c r="P549" s="68"/>
      <c r="Q549" s="15" t="str">
        <f t="shared" si="137"/>
        <v>Gráfico Evolución</v>
      </c>
      <c r="R549" s="30"/>
      <c r="S54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https://analytics.zoho.com/open-view/2395394000008134446?ZOHO_CRITERIA=%22Localiza_CL_Poblacion%22.%22Codcom%22%3D6111</v>
      </c>
      <c r="T549" s="17"/>
      <c r="U549" s="31" t="str">
        <f t="shared" si="138"/>
        <v>#1774B9</v>
      </c>
      <c r="V549" s="32" t="str">
        <f>+Enfermedades_Mundiales[[#This Row],[idcoleccion]]&amp;"-"&amp;Enfermedades_Mundiales[[#This Row],[id]]</f>
        <v>360-0539</v>
      </c>
      <c r="W549" s="21">
        <f>+VLOOKUP(Enfermedades_Mundiales[[#This Row],[Filtro URL]],Estructura!$X$4:$Y$366,2,0)</f>
        <v>36306111</v>
      </c>
      <c r="X549" s="21" t="str">
        <f>+VLOOKUP(Enfermedades_Mundiales[[#This Row],[tema]],Estructura!$A$4:$C$18,3,0)</f>
        <v>T-361</v>
      </c>
      <c r="Y549" s="32" t="str">
        <f>+VLOOKUP(Enfermedades_Mundiales[[#This Row],[contenido]],Estructura!$E$4:$G$18,3,0)</f>
        <v>C-361</v>
      </c>
      <c r="Z549" s="32" t="str">
        <f>+VLOOKUP(Enfermedades_Mundiales[[#This Row],[Filtro Integrado]],Estructura!$M$4:$O$367,3,0)</f>
        <v>FI-363</v>
      </c>
      <c r="AA549" s="32" t="str">
        <f>+VLOOKUP(Enfermedades_Mundiales[[#This Row],[Muestra]],Estructura!$Q$4:$S$194,3,0)</f>
        <v>M-361</v>
      </c>
    </row>
    <row r="550" spans="1:27" ht="30.6" x14ac:dyDescent="0.3">
      <c r="A550" s="61" t="s">
        <v>971</v>
      </c>
      <c r="B550" s="43">
        <f t="shared" si="131"/>
        <v>360</v>
      </c>
      <c r="C550" s="44" t="str">
        <f t="shared" si="132"/>
        <v>Enfermedades Mundiales</v>
      </c>
      <c r="D550" s="44" t="str">
        <f t="shared" si="133"/>
        <v>Salud</v>
      </c>
      <c r="E550" s="64">
        <v>6112</v>
      </c>
      <c r="F550" s="44" t="str">
        <f t="shared" si="139"/>
        <v>Casos Confirmados</v>
      </c>
      <c r="G550" s="46" t="s">
        <v>408</v>
      </c>
      <c r="H550" s="60" t="s">
        <v>17</v>
      </c>
      <c r="I550" s="58" t="s">
        <v>114</v>
      </c>
      <c r="J550" s="43" t="s">
        <v>407</v>
      </c>
      <c r="K550" s="43" t="str">
        <f t="shared" si="140"/>
        <v>Casos Confirmados</v>
      </c>
      <c r="L550" s="43" t="str">
        <f t="shared" si="134"/>
        <v>Periodo 2020-2021</v>
      </c>
      <c r="M550" s="43" t="str">
        <f t="shared" si="135"/>
        <v>Casos</v>
      </c>
      <c r="N550" s="49" t="str">
        <f t="shared" si="136"/>
        <v>Ministerio de Ciencias, Tecnología, Conocimiento e Innovación</v>
      </c>
      <c r="O550" s="30" t="str">
        <f>+"Nuevos Casos Confirmados de COVID-19 en la comuna de "&amp;Enfermedades_Mundiales[[#This Row],[territorio]]</f>
        <v>Nuevos Casos Confirmados de COVID-19 en la comuna de Peumo</v>
      </c>
      <c r="P550" s="68"/>
      <c r="Q550" s="15" t="str">
        <f t="shared" si="137"/>
        <v>Gráfico Evolución</v>
      </c>
      <c r="R550" s="30"/>
      <c r="S55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https://analytics.zoho.com/open-view/2395394000008134446?ZOHO_CRITERIA=%22Localiza_CL_Poblacion%22.%22Codcom%22%3D6112</v>
      </c>
      <c r="T550" s="17"/>
      <c r="U550" s="31" t="str">
        <f t="shared" si="138"/>
        <v>#1774B9</v>
      </c>
      <c r="V550" s="32" t="str">
        <f>+Enfermedades_Mundiales[[#This Row],[idcoleccion]]&amp;"-"&amp;Enfermedades_Mundiales[[#This Row],[id]]</f>
        <v>360-0540</v>
      </c>
      <c r="W550" s="21">
        <f>+VLOOKUP(Enfermedades_Mundiales[[#This Row],[Filtro URL]],Estructura!$X$4:$Y$366,2,0)</f>
        <v>36306112</v>
      </c>
      <c r="X550" s="21" t="str">
        <f>+VLOOKUP(Enfermedades_Mundiales[[#This Row],[tema]],Estructura!$A$4:$C$18,3,0)</f>
        <v>T-361</v>
      </c>
      <c r="Y550" s="32" t="str">
        <f>+VLOOKUP(Enfermedades_Mundiales[[#This Row],[contenido]],Estructura!$E$4:$G$18,3,0)</f>
        <v>C-361</v>
      </c>
      <c r="Z550" s="32" t="str">
        <f>+VLOOKUP(Enfermedades_Mundiales[[#This Row],[Filtro Integrado]],Estructura!$M$4:$O$367,3,0)</f>
        <v>FI-363</v>
      </c>
      <c r="AA550" s="32" t="str">
        <f>+VLOOKUP(Enfermedades_Mundiales[[#This Row],[Muestra]],Estructura!$Q$4:$S$194,3,0)</f>
        <v>M-361</v>
      </c>
    </row>
    <row r="551" spans="1:27" ht="30.6" x14ac:dyDescent="0.3">
      <c r="A551" s="61" t="s">
        <v>972</v>
      </c>
      <c r="B551" s="43">
        <f t="shared" si="131"/>
        <v>360</v>
      </c>
      <c r="C551" s="44" t="str">
        <f t="shared" si="132"/>
        <v>Enfermedades Mundiales</v>
      </c>
      <c r="D551" s="44" t="str">
        <f t="shared" si="133"/>
        <v>Salud</v>
      </c>
      <c r="E551" s="64">
        <v>6113</v>
      </c>
      <c r="F551" s="44" t="str">
        <f t="shared" si="139"/>
        <v>Casos Confirmados</v>
      </c>
      <c r="G551" s="46" t="s">
        <v>408</v>
      </c>
      <c r="H551" s="60" t="s">
        <v>17</v>
      </c>
      <c r="I551" s="58" t="s">
        <v>115</v>
      </c>
      <c r="J551" s="43" t="s">
        <v>407</v>
      </c>
      <c r="K551" s="43" t="str">
        <f t="shared" si="140"/>
        <v>Casos Confirmados</v>
      </c>
      <c r="L551" s="43" t="str">
        <f t="shared" si="134"/>
        <v>Periodo 2020-2021</v>
      </c>
      <c r="M551" s="43" t="str">
        <f t="shared" si="135"/>
        <v>Casos</v>
      </c>
      <c r="N551" s="49" t="str">
        <f t="shared" si="136"/>
        <v>Ministerio de Ciencias, Tecnología, Conocimiento e Innovación</v>
      </c>
      <c r="O551" s="30" t="str">
        <f>+"Nuevos Casos Confirmados de COVID-19 en la comuna de "&amp;Enfermedades_Mundiales[[#This Row],[territorio]]</f>
        <v>Nuevos Casos Confirmados de COVID-19 en la comuna de Pichidegua</v>
      </c>
      <c r="P551" s="68"/>
      <c r="Q551" s="15" t="str">
        <f t="shared" si="137"/>
        <v>Gráfico Evolución</v>
      </c>
      <c r="R551" s="30"/>
      <c r="S55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https://analytics.zoho.com/open-view/2395394000008134446?ZOHO_CRITERIA=%22Localiza_CL_Poblacion%22.%22Codcom%22%3D6113</v>
      </c>
      <c r="T551" s="17"/>
      <c r="U551" s="31" t="str">
        <f t="shared" si="138"/>
        <v>#1774B9</v>
      </c>
      <c r="V551" s="32" t="str">
        <f>+Enfermedades_Mundiales[[#This Row],[idcoleccion]]&amp;"-"&amp;Enfermedades_Mundiales[[#This Row],[id]]</f>
        <v>360-0541</v>
      </c>
      <c r="W551" s="21">
        <f>+VLOOKUP(Enfermedades_Mundiales[[#This Row],[Filtro URL]],Estructura!$X$4:$Y$366,2,0)</f>
        <v>36306113</v>
      </c>
      <c r="X551" s="21" t="str">
        <f>+VLOOKUP(Enfermedades_Mundiales[[#This Row],[tema]],Estructura!$A$4:$C$18,3,0)</f>
        <v>T-361</v>
      </c>
      <c r="Y551" s="32" t="str">
        <f>+VLOOKUP(Enfermedades_Mundiales[[#This Row],[contenido]],Estructura!$E$4:$G$18,3,0)</f>
        <v>C-361</v>
      </c>
      <c r="Z551" s="32" t="str">
        <f>+VLOOKUP(Enfermedades_Mundiales[[#This Row],[Filtro Integrado]],Estructura!$M$4:$O$367,3,0)</f>
        <v>FI-363</v>
      </c>
      <c r="AA551" s="32" t="str">
        <f>+VLOOKUP(Enfermedades_Mundiales[[#This Row],[Muestra]],Estructura!$Q$4:$S$194,3,0)</f>
        <v>M-361</v>
      </c>
    </row>
    <row r="552" spans="1:27" ht="30.6" x14ac:dyDescent="0.3">
      <c r="A552" s="61" t="s">
        <v>973</v>
      </c>
      <c r="B552" s="43">
        <f t="shared" si="131"/>
        <v>360</v>
      </c>
      <c r="C552" s="44" t="str">
        <f t="shared" si="132"/>
        <v>Enfermedades Mundiales</v>
      </c>
      <c r="D552" s="44" t="str">
        <f t="shared" si="133"/>
        <v>Salud</v>
      </c>
      <c r="E552" s="64">
        <v>6114</v>
      </c>
      <c r="F552" s="44" t="str">
        <f t="shared" si="139"/>
        <v>Casos Confirmados</v>
      </c>
      <c r="G552" s="46" t="s">
        <v>408</v>
      </c>
      <c r="H552" s="60" t="s">
        <v>17</v>
      </c>
      <c r="I552" s="58" t="s">
        <v>116</v>
      </c>
      <c r="J552" s="43" t="s">
        <v>407</v>
      </c>
      <c r="K552" s="43" t="str">
        <f t="shared" si="140"/>
        <v>Casos Confirmados</v>
      </c>
      <c r="L552" s="43" t="str">
        <f t="shared" si="134"/>
        <v>Periodo 2020-2021</v>
      </c>
      <c r="M552" s="43" t="str">
        <f t="shared" si="135"/>
        <v>Casos</v>
      </c>
      <c r="N552" s="49" t="str">
        <f t="shared" si="136"/>
        <v>Ministerio de Ciencias, Tecnología, Conocimiento e Innovación</v>
      </c>
      <c r="O552" s="30" t="str">
        <f>+"Nuevos Casos Confirmados de COVID-19 en la comuna de "&amp;Enfermedades_Mundiales[[#This Row],[territorio]]</f>
        <v>Nuevos Casos Confirmados de COVID-19 en la comuna de Quinta de Tilcoco</v>
      </c>
      <c r="P552" s="68"/>
      <c r="Q552" s="15" t="str">
        <f t="shared" si="137"/>
        <v>Gráfico Evolución</v>
      </c>
      <c r="R552" s="30"/>
      <c r="S55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https://analytics.zoho.com/open-view/2395394000008134446?ZOHO_CRITERIA=%22Localiza_CL_Poblacion%22.%22Codcom%22%3D6114</v>
      </c>
      <c r="T552" s="17"/>
      <c r="U552" s="31" t="str">
        <f t="shared" si="138"/>
        <v>#1774B9</v>
      </c>
      <c r="V552" s="32" t="str">
        <f>+Enfermedades_Mundiales[[#This Row],[idcoleccion]]&amp;"-"&amp;Enfermedades_Mundiales[[#This Row],[id]]</f>
        <v>360-0542</v>
      </c>
      <c r="W552" s="21">
        <f>+VLOOKUP(Enfermedades_Mundiales[[#This Row],[Filtro URL]],Estructura!$X$4:$Y$366,2,0)</f>
        <v>36306114</v>
      </c>
      <c r="X552" s="21" t="str">
        <f>+VLOOKUP(Enfermedades_Mundiales[[#This Row],[tema]],Estructura!$A$4:$C$18,3,0)</f>
        <v>T-361</v>
      </c>
      <c r="Y552" s="32" t="str">
        <f>+VLOOKUP(Enfermedades_Mundiales[[#This Row],[contenido]],Estructura!$E$4:$G$18,3,0)</f>
        <v>C-361</v>
      </c>
      <c r="Z552" s="32" t="str">
        <f>+VLOOKUP(Enfermedades_Mundiales[[#This Row],[Filtro Integrado]],Estructura!$M$4:$O$367,3,0)</f>
        <v>FI-363</v>
      </c>
      <c r="AA552" s="32" t="str">
        <f>+VLOOKUP(Enfermedades_Mundiales[[#This Row],[Muestra]],Estructura!$Q$4:$S$194,3,0)</f>
        <v>M-361</v>
      </c>
    </row>
    <row r="553" spans="1:27" ht="30.6" x14ac:dyDescent="0.3">
      <c r="A553" s="61" t="s">
        <v>974</v>
      </c>
      <c r="B553" s="43">
        <f t="shared" si="131"/>
        <v>360</v>
      </c>
      <c r="C553" s="44" t="str">
        <f t="shared" si="132"/>
        <v>Enfermedades Mundiales</v>
      </c>
      <c r="D553" s="44" t="str">
        <f t="shared" si="133"/>
        <v>Salud</v>
      </c>
      <c r="E553" s="64">
        <v>6115</v>
      </c>
      <c r="F553" s="44" t="str">
        <f t="shared" si="139"/>
        <v>Casos Confirmados</v>
      </c>
      <c r="G553" s="46" t="s">
        <v>408</v>
      </c>
      <c r="H553" s="60" t="s">
        <v>17</v>
      </c>
      <c r="I553" s="58" t="s">
        <v>117</v>
      </c>
      <c r="J553" s="43" t="s">
        <v>407</v>
      </c>
      <c r="K553" s="43" t="str">
        <f t="shared" si="140"/>
        <v>Casos Confirmados</v>
      </c>
      <c r="L553" s="43" t="str">
        <f t="shared" si="134"/>
        <v>Periodo 2020-2021</v>
      </c>
      <c r="M553" s="43" t="str">
        <f t="shared" si="135"/>
        <v>Casos</v>
      </c>
      <c r="N553" s="49" t="str">
        <f t="shared" si="136"/>
        <v>Ministerio de Ciencias, Tecnología, Conocimiento e Innovación</v>
      </c>
      <c r="O553" s="30" t="str">
        <f>+"Nuevos Casos Confirmados de COVID-19 en la comuna de "&amp;Enfermedades_Mundiales[[#This Row],[territorio]]</f>
        <v>Nuevos Casos Confirmados de COVID-19 en la comuna de Rengo</v>
      </c>
      <c r="P553" s="68"/>
      <c r="Q553" s="15" t="str">
        <f t="shared" si="137"/>
        <v>Gráfico Evolución</v>
      </c>
      <c r="R553" s="30"/>
      <c r="S55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https://analytics.zoho.com/open-view/2395394000008134446?ZOHO_CRITERIA=%22Localiza_CL_Poblacion%22.%22Codcom%22%3D6115</v>
      </c>
      <c r="T553" s="17"/>
      <c r="U553" s="31" t="str">
        <f t="shared" si="138"/>
        <v>#1774B9</v>
      </c>
      <c r="V553" s="32" t="str">
        <f>+Enfermedades_Mundiales[[#This Row],[idcoleccion]]&amp;"-"&amp;Enfermedades_Mundiales[[#This Row],[id]]</f>
        <v>360-0543</v>
      </c>
      <c r="W553" s="21">
        <f>+VLOOKUP(Enfermedades_Mundiales[[#This Row],[Filtro URL]],Estructura!$X$4:$Y$366,2,0)</f>
        <v>36306115</v>
      </c>
      <c r="X553" s="21" t="str">
        <f>+VLOOKUP(Enfermedades_Mundiales[[#This Row],[tema]],Estructura!$A$4:$C$18,3,0)</f>
        <v>T-361</v>
      </c>
      <c r="Y553" s="32" t="str">
        <f>+VLOOKUP(Enfermedades_Mundiales[[#This Row],[contenido]],Estructura!$E$4:$G$18,3,0)</f>
        <v>C-361</v>
      </c>
      <c r="Z553" s="32" t="str">
        <f>+VLOOKUP(Enfermedades_Mundiales[[#This Row],[Filtro Integrado]],Estructura!$M$4:$O$367,3,0)</f>
        <v>FI-363</v>
      </c>
      <c r="AA553" s="32" t="str">
        <f>+VLOOKUP(Enfermedades_Mundiales[[#This Row],[Muestra]],Estructura!$Q$4:$S$194,3,0)</f>
        <v>M-361</v>
      </c>
    </row>
    <row r="554" spans="1:27" ht="30.6" x14ac:dyDescent="0.3">
      <c r="A554" s="61" t="s">
        <v>975</v>
      </c>
      <c r="B554" s="43">
        <f t="shared" si="131"/>
        <v>360</v>
      </c>
      <c r="C554" s="44" t="str">
        <f t="shared" si="132"/>
        <v>Enfermedades Mundiales</v>
      </c>
      <c r="D554" s="44" t="str">
        <f t="shared" si="133"/>
        <v>Salud</v>
      </c>
      <c r="E554" s="64">
        <v>6116</v>
      </c>
      <c r="F554" s="44" t="str">
        <f t="shared" si="139"/>
        <v>Casos Confirmados</v>
      </c>
      <c r="G554" s="46" t="s">
        <v>408</v>
      </c>
      <c r="H554" s="60" t="s">
        <v>17</v>
      </c>
      <c r="I554" s="58" t="s">
        <v>118</v>
      </c>
      <c r="J554" s="43" t="s">
        <v>407</v>
      </c>
      <c r="K554" s="43" t="str">
        <f t="shared" si="140"/>
        <v>Casos Confirmados</v>
      </c>
      <c r="L554" s="43" t="str">
        <f t="shared" si="134"/>
        <v>Periodo 2020-2021</v>
      </c>
      <c r="M554" s="43" t="str">
        <f t="shared" si="135"/>
        <v>Casos</v>
      </c>
      <c r="N554" s="49" t="str">
        <f t="shared" si="136"/>
        <v>Ministerio de Ciencias, Tecnología, Conocimiento e Innovación</v>
      </c>
      <c r="O554" s="30" t="str">
        <f>+"Nuevos Casos Confirmados de COVID-19 en la comuna de "&amp;Enfermedades_Mundiales[[#This Row],[territorio]]</f>
        <v>Nuevos Casos Confirmados de COVID-19 en la comuna de Requínoa</v>
      </c>
      <c r="P554" s="68"/>
      <c r="Q554" s="15" t="str">
        <f t="shared" si="137"/>
        <v>Gráfico Evolución</v>
      </c>
      <c r="R554" s="30"/>
      <c r="S55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https://analytics.zoho.com/open-view/2395394000008134446?ZOHO_CRITERIA=%22Localiza_CL_Poblacion%22.%22Codcom%22%3D6116</v>
      </c>
      <c r="T554" s="17"/>
      <c r="U554" s="31" t="str">
        <f t="shared" si="138"/>
        <v>#1774B9</v>
      </c>
      <c r="V554" s="32" t="str">
        <f>+Enfermedades_Mundiales[[#This Row],[idcoleccion]]&amp;"-"&amp;Enfermedades_Mundiales[[#This Row],[id]]</f>
        <v>360-0544</v>
      </c>
      <c r="W554" s="21">
        <f>+VLOOKUP(Enfermedades_Mundiales[[#This Row],[Filtro URL]],Estructura!$X$4:$Y$366,2,0)</f>
        <v>36306116</v>
      </c>
      <c r="X554" s="21" t="str">
        <f>+VLOOKUP(Enfermedades_Mundiales[[#This Row],[tema]],Estructura!$A$4:$C$18,3,0)</f>
        <v>T-361</v>
      </c>
      <c r="Y554" s="32" t="str">
        <f>+VLOOKUP(Enfermedades_Mundiales[[#This Row],[contenido]],Estructura!$E$4:$G$18,3,0)</f>
        <v>C-361</v>
      </c>
      <c r="Z554" s="32" t="str">
        <f>+VLOOKUP(Enfermedades_Mundiales[[#This Row],[Filtro Integrado]],Estructura!$M$4:$O$367,3,0)</f>
        <v>FI-363</v>
      </c>
      <c r="AA554" s="32" t="str">
        <f>+VLOOKUP(Enfermedades_Mundiales[[#This Row],[Muestra]],Estructura!$Q$4:$S$194,3,0)</f>
        <v>M-361</v>
      </c>
    </row>
    <row r="555" spans="1:27" ht="30.6" x14ac:dyDescent="0.3">
      <c r="A555" s="61" t="s">
        <v>976</v>
      </c>
      <c r="B555" s="43">
        <f t="shared" si="131"/>
        <v>360</v>
      </c>
      <c r="C555" s="44" t="str">
        <f t="shared" si="132"/>
        <v>Enfermedades Mundiales</v>
      </c>
      <c r="D555" s="44" t="str">
        <f t="shared" si="133"/>
        <v>Salud</v>
      </c>
      <c r="E555" s="64">
        <v>6117</v>
      </c>
      <c r="F555" s="44" t="str">
        <f t="shared" si="139"/>
        <v>Casos Confirmados</v>
      </c>
      <c r="G555" s="46" t="s">
        <v>408</v>
      </c>
      <c r="H555" s="60" t="s">
        <v>17</v>
      </c>
      <c r="I555" s="58" t="s">
        <v>119</v>
      </c>
      <c r="J555" s="43" t="s">
        <v>407</v>
      </c>
      <c r="K555" s="43" t="str">
        <f t="shared" si="140"/>
        <v>Casos Confirmados</v>
      </c>
      <c r="L555" s="43" t="str">
        <f t="shared" si="134"/>
        <v>Periodo 2020-2021</v>
      </c>
      <c r="M555" s="43" t="str">
        <f t="shared" si="135"/>
        <v>Casos</v>
      </c>
      <c r="N555" s="49" t="str">
        <f t="shared" si="136"/>
        <v>Ministerio de Ciencias, Tecnología, Conocimiento e Innovación</v>
      </c>
      <c r="O555" s="30" t="str">
        <f>+"Nuevos Casos Confirmados de COVID-19 en la comuna de "&amp;Enfermedades_Mundiales[[#This Row],[territorio]]</f>
        <v>Nuevos Casos Confirmados de COVID-19 en la comuna de San Vicente</v>
      </c>
      <c r="P555" s="68"/>
      <c r="Q555" s="15" t="str">
        <f t="shared" si="137"/>
        <v>Gráfico Evolución</v>
      </c>
      <c r="R555" s="30"/>
      <c r="S55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https://analytics.zoho.com/open-view/2395394000008134446?ZOHO_CRITERIA=%22Localiza_CL_Poblacion%22.%22Codcom%22%3D6117</v>
      </c>
      <c r="T555" s="17"/>
      <c r="U555" s="31" t="str">
        <f t="shared" si="138"/>
        <v>#1774B9</v>
      </c>
      <c r="V555" s="32" t="str">
        <f>+Enfermedades_Mundiales[[#This Row],[idcoleccion]]&amp;"-"&amp;Enfermedades_Mundiales[[#This Row],[id]]</f>
        <v>360-0545</v>
      </c>
      <c r="W555" s="21">
        <f>+VLOOKUP(Enfermedades_Mundiales[[#This Row],[Filtro URL]],Estructura!$X$4:$Y$366,2,0)</f>
        <v>36306117</v>
      </c>
      <c r="X555" s="21" t="str">
        <f>+VLOOKUP(Enfermedades_Mundiales[[#This Row],[tema]],Estructura!$A$4:$C$18,3,0)</f>
        <v>T-361</v>
      </c>
      <c r="Y555" s="32" t="str">
        <f>+VLOOKUP(Enfermedades_Mundiales[[#This Row],[contenido]],Estructura!$E$4:$G$18,3,0)</f>
        <v>C-361</v>
      </c>
      <c r="Z555" s="32" t="str">
        <f>+VLOOKUP(Enfermedades_Mundiales[[#This Row],[Filtro Integrado]],Estructura!$M$4:$O$367,3,0)</f>
        <v>FI-363</v>
      </c>
      <c r="AA555" s="32" t="str">
        <f>+VLOOKUP(Enfermedades_Mundiales[[#This Row],[Muestra]],Estructura!$Q$4:$S$194,3,0)</f>
        <v>M-361</v>
      </c>
    </row>
    <row r="556" spans="1:27" ht="30.6" x14ac:dyDescent="0.3">
      <c r="A556" s="61" t="s">
        <v>977</v>
      </c>
      <c r="B556" s="43">
        <f t="shared" si="131"/>
        <v>360</v>
      </c>
      <c r="C556" s="44" t="str">
        <f t="shared" si="132"/>
        <v>Enfermedades Mundiales</v>
      </c>
      <c r="D556" s="44" t="str">
        <f t="shared" si="133"/>
        <v>Salud</v>
      </c>
      <c r="E556" s="64">
        <v>6201</v>
      </c>
      <c r="F556" s="44" t="str">
        <f t="shared" si="139"/>
        <v>Casos Confirmados</v>
      </c>
      <c r="G556" s="46" t="s">
        <v>408</v>
      </c>
      <c r="H556" s="60" t="s">
        <v>17</v>
      </c>
      <c r="I556" s="58" t="s">
        <v>120</v>
      </c>
      <c r="J556" s="43" t="s">
        <v>407</v>
      </c>
      <c r="K556" s="43" t="str">
        <f t="shared" si="140"/>
        <v>Casos Confirmados</v>
      </c>
      <c r="L556" s="43" t="str">
        <f t="shared" si="134"/>
        <v>Periodo 2020-2021</v>
      </c>
      <c r="M556" s="43" t="str">
        <f t="shared" si="135"/>
        <v>Casos</v>
      </c>
      <c r="N556" s="49" t="str">
        <f t="shared" si="136"/>
        <v>Ministerio de Ciencias, Tecnología, Conocimiento e Innovación</v>
      </c>
      <c r="O556" s="30" t="str">
        <f>+"Nuevos Casos Confirmados de COVID-19 en la comuna de "&amp;Enfermedades_Mundiales[[#This Row],[territorio]]</f>
        <v>Nuevos Casos Confirmados de COVID-19 en la comuna de Pichilemu</v>
      </c>
      <c r="P556" s="68"/>
      <c r="Q556" s="15" t="str">
        <f t="shared" si="137"/>
        <v>Gráfico Evolución</v>
      </c>
      <c r="R556" s="30"/>
      <c r="S55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https://analytics.zoho.com/open-view/2395394000008134446?ZOHO_CRITERIA=%22Localiza_CL_Poblacion%22.%22Codcom%22%3D6201</v>
      </c>
      <c r="T556" s="17"/>
      <c r="U556" s="31" t="str">
        <f t="shared" si="138"/>
        <v>#1774B9</v>
      </c>
      <c r="V556" s="32" t="str">
        <f>+Enfermedades_Mundiales[[#This Row],[idcoleccion]]&amp;"-"&amp;Enfermedades_Mundiales[[#This Row],[id]]</f>
        <v>360-0546</v>
      </c>
      <c r="W556" s="21">
        <f>+VLOOKUP(Enfermedades_Mundiales[[#This Row],[Filtro URL]],Estructura!$X$4:$Y$366,2,0)</f>
        <v>36306201</v>
      </c>
      <c r="X556" s="21" t="str">
        <f>+VLOOKUP(Enfermedades_Mundiales[[#This Row],[tema]],Estructura!$A$4:$C$18,3,0)</f>
        <v>T-361</v>
      </c>
      <c r="Y556" s="32" t="str">
        <f>+VLOOKUP(Enfermedades_Mundiales[[#This Row],[contenido]],Estructura!$E$4:$G$18,3,0)</f>
        <v>C-361</v>
      </c>
      <c r="Z556" s="32" t="str">
        <f>+VLOOKUP(Enfermedades_Mundiales[[#This Row],[Filtro Integrado]],Estructura!$M$4:$O$367,3,0)</f>
        <v>FI-363</v>
      </c>
      <c r="AA556" s="32" t="str">
        <f>+VLOOKUP(Enfermedades_Mundiales[[#This Row],[Muestra]],Estructura!$Q$4:$S$194,3,0)</f>
        <v>M-361</v>
      </c>
    </row>
    <row r="557" spans="1:27" ht="30.6" x14ac:dyDescent="0.3">
      <c r="A557" s="61" t="s">
        <v>978</v>
      </c>
      <c r="B557" s="43">
        <f t="shared" si="131"/>
        <v>360</v>
      </c>
      <c r="C557" s="44" t="str">
        <f t="shared" si="132"/>
        <v>Enfermedades Mundiales</v>
      </c>
      <c r="D557" s="44" t="str">
        <f t="shared" si="133"/>
        <v>Salud</v>
      </c>
      <c r="E557" s="64">
        <v>6202</v>
      </c>
      <c r="F557" s="44" t="str">
        <f t="shared" si="139"/>
        <v>Casos Confirmados</v>
      </c>
      <c r="G557" s="46" t="s">
        <v>408</v>
      </c>
      <c r="H557" s="60" t="s">
        <v>17</v>
      </c>
      <c r="I557" s="58" t="s">
        <v>121</v>
      </c>
      <c r="J557" s="43" t="s">
        <v>407</v>
      </c>
      <c r="K557" s="43" t="str">
        <f t="shared" si="140"/>
        <v>Casos Confirmados</v>
      </c>
      <c r="L557" s="43" t="str">
        <f t="shared" si="134"/>
        <v>Periodo 2020-2021</v>
      </c>
      <c r="M557" s="43" t="str">
        <f t="shared" si="135"/>
        <v>Casos</v>
      </c>
      <c r="N557" s="49" t="str">
        <f t="shared" si="136"/>
        <v>Ministerio de Ciencias, Tecnología, Conocimiento e Innovación</v>
      </c>
      <c r="O557" s="30" t="str">
        <f>+"Nuevos Casos Confirmados de COVID-19 en la comuna de "&amp;Enfermedades_Mundiales[[#This Row],[territorio]]</f>
        <v>Nuevos Casos Confirmados de COVID-19 en la comuna de La Estrella</v>
      </c>
      <c r="P557" s="68"/>
      <c r="Q557" s="15" t="str">
        <f t="shared" si="137"/>
        <v>Gráfico Evolución</v>
      </c>
      <c r="R557" s="30"/>
      <c r="S55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https://analytics.zoho.com/open-view/2395394000008134446?ZOHO_CRITERIA=%22Localiza_CL_Poblacion%22.%22Codcom%22%3D6202</v>
      </c>
      <c r="T557" s="17"/>
      <c r="U557" s="31" t="str">
        <f t="shared" si="138"/>
        <v>#1774B9</v>
      </c>
      <c r="V557" s="32" t="str">
        <f>+Enfermedades_Mundiales[[#This Row],[idcoleccion]]&amp;"-"&amp;Enfermedades_Mundiales[[#This Row],[id]]</f>
        <v>360-0547</v>
      </c>
      <c r="W557" s="21">
        <f>+VLOOKUP(Enfermedades_Mundiales[[#This Row],[Filtro URL]],Estructura!$X$4:$Y$366,2,0)</f>
        <v>36306202</v>
      </c>
      <c r="X557" s="21" t="str">
        <f>+VLOOKUP(Enfermedades_Mundiales[[#This Row],[tema]],Estructura!$A$4:$C$18,3,0)</f>
        <v>T-361</v>
      </c>
      <c r="Y557" s="32" t="str">
        <f>+VLOOKUP(Enfermedades_Mundiales[[#This Row],[contenido]],Estructura!$E$4:$G$18,3,0)</f>
        <v>C-361</v>
      </c>
      <c r="Z557" s="32" t="str">
        <f>+VLOOKUP(Enfermedades_Mundiales[[#This Row],[Filtro Integrado]],Estructura!$M$4:$O$367,3,0)</f>
        <v>FI-363</v>
      </c>
      <c r="AA557" s="32" t="str">
        <f>+VLOOKUP(Enfermedades_Mundiales[[#This Row],[Muestra]],Estructura!$Q$4:$S$194,3,0)</f>
        <v>M-361</v>
      </c>
    </row>
    <row r="558" spans="1:27" ht="30.6" x14ac:dyDescent="0.3">
      <c r="A558" s="61" t="s">
        <v>979</v>
      </c>
      <c r="B558" s="43">
        <f t="shared" si="131"/>
        <v>360</v>
      </c>
      <c r="C558" s="44" t="str">
        <f t="shared" si="132"/>
        <v>Enfermedades Mundiales</v>
      </c>
      <c r="D558" s="44" t="str">
        <f t="shared" si="133"/>
        <v>Salud</v>
      </c>
      <c r="E558" s="64">
        <v>6203</v>
      </c>
      <c r="F558" s="44" t="str">
        <f t="shared" si="139"/>
        <v>Casos Confirmados</v>
      </c>
      <c r="G558" s="46" t="s">
        <v>408</v>
      </c>
      <c r="H558" s="60" t="s">
        <v>17</v>
      </c>
      <c r="I558" s="58" t="s">
        <v>122</v>
      </c>
      <c r="J558" s="43" t="s">
        <v>407</v>
      </c>
      <c r="K558" s="43" t="str">
        <f t="shared" si="140"/>
        <v>Casos Confirmados</v>
      </c>
      <c r="L558" s="43" t="str">
        <f t="shared" si="134"/>
        <v>Periodo 2020-2021</v>
      </c>
      <c r="M558" s="43" t="str">
        <f t="shared" si="135"/>
        <v>Casos</v>
      </c>
      <c r="N558" s="49" t="str">
        <f t="shared" si="136"/>
        <v>Ministerio de Ciencias, Tecnología, Conocimiento e Innovación</v>
      </c>
      <c r="O558" s="30" t="str">
        <f>+"Nuevos Casos Confirmados de COVID-19 en la comuna de "&amp;Enfermedades_Mundiales[[#This Row],[territorio]]</f>
        <v>Nuevos Casos Confirmados de COVID-19 en la comuna de Litueche</v>
      </c>
      <c r="P558" s="68"/>
      <c r="Q558" s="15" t="str">
        <f t="shared" si="137"/>
        <v>Gráfico Evolución</v>
      </c>
      <c r="R558" s="30"/>
      <c r="S55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https://analytics.zoho.com/open-view/2395394000008134446?ZOHO_CRITERIA=%22Localiza_CL_Poblacion%22.%22Codcom%22%3D6203</v>
      </c>
      <c r="T558" s="17"/>
      <c r="U558" s="31" t="str">
        <f t="shared" si="138"/>
        <v>#1774B9</v>
      </c>
      <c r="V558" s="32" t="str">
        <f>+Enfermedades_Mundiales[[#This Row],[idcoleccion]]&amp;"-"&amp;Enfermedades_Mundiales[[#This Row],[id]]</f>
        <v>360-0548</v>
      </c>
      <c r="W558" s="21">
        <f>+VLOOKUP(Enfermedades_Mundiales[[#This Row],[Filtro URL]],Estructura!$X$4:$Y$366,2,0)</f>
        <v>36306203</v>
      </c>
      <c r="X558" s="21" t="str">
        <f>+VLOOKUP(Enfermedades_Mundiales[[#This Row],[tema]],Estructura!$A$4:$C$18,3,0)</f>
        <v>T-361</v>
      </c>
      <c r="Y558" s="32" t="str">
        <f>+VLOOKUP(Enfermedades_Mundiales[[#This Row],[contenido]],Estructura!$E$4:$G$18,3,0)</f>
        <v>C-361</v>
      </c>
      <c r="Z558" s="32" t="str">
        <f>+VLOOKUP(Enfermedades_Mundiales[[#This Row],[Filtro Integrado]],Estructura!$M$4:$O$367,3,0)</f>
        <v>FI-363</v>
      </c>
      <c r="AA558" s="32" t="str">
        <f>+VLOOKUP(Enfermedades_Mundiales[[#This Row],[Muestra]],Estructura!$Q$4:$S$194,3,0)</f>
        <v>M-361</v>
      </c>
    </row>
    <row r="559" spans="1:27" ht="30.6" x14ac:dyDescent="0.3">
      <c r="A559" s="61" t="s">
        <v>980</v>
      </c>
      <c r="B559" s="43">
        <f t="shared" si="131"/>
        <v>360</v>
      </c>
      <c r="C559" s="44" t="str">
        <f t="shared" si="132"/>
        <v>Enfermedades Mundiales</v>
      </c>
      <c r="D559" s="44" t="str">
        <f t="shared" si="133"/>
        <v>Salud</v>
      </c>
      <c r="E559" s="64">
        <v>6204</v>
      </c>
      <c r="F559" s="44" t="str">
        <f t="shared" si="139"/>
        <v>Casos Confirmados</v>
      </c>
      <c r="G559" s="46" t="s">
        <v>408</v>
      </c>
      <c r="H559" s="60" t="s">
        <v>17</v>
      </c>
      <c r="I559" s="58" t="s">
        <v>123</v>
      </c>
      <c r="J559" s="43" t="s">
        <v>407</v>
      </c>
      <c r="K559" s="43" t="str">
        <f t="shared" si="140"/>
        <v>Casos Confirmados</v>
      </c>
      <c r="L559" s="43" t="str">
        <f t="shared" si="134"/>
        <v>Periodo 2020-2021</v>
      </c>
      <c r="M559" s="43" t="str">
        <f t="shared" si="135"/>
        <v>Casos</v>
      </c>
      <c r="N559" s="49" t="str">
        <f t="shared" si="136"/>
        <v>Ministerio de Ciencias, Tecnología, Conocimiento e Innovación</v>
      </c>
      <c r="O559" s="30" t="str">
        <f>+"Nuevos Casos Confirmados de COVID-19 en la comuna de "&amp;Enfermedades_Mundiales[[#This Row],[territorio]]</f>
        <v>Nuevos Casos Confirmados de COVID-19 en la comuna de Marchihue</v>
      </c>
      <c r="P559" s="68"/>
      <c r="Q559" s="15" t="str">
        <f t="shared" si="137"/>
        <v>Gráfico Evolución</v>
      </c>
      <c r="R559" s="30"/>
      <c r="S55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https://analytics.zoho.com/open-view/2395394000008134446?ZOHO_CRITERIA=%22Localiza_CL_Poblacion%22.%22Codcom%22%3D6204</v>
      </c>
      <c r="T559" s="17"/>
      <c r="U559" s="31" t="str">
        <f t="shared" si="138"/>
        <v>#1774B9</v>
      </c>
      <c r="V559" s="32" t="str">
        <f>+Enfermedades_Mundiales[[#This Row],[idcoleccion]]&amp;"-"&amp;Enfermedades_Mundiales[[#This Row],[id]]</f>
        <v>360-0549</v>
      </c>
      <c r="W559" s="21">
        <f>+VLOOKUP(Enfermedades_Mundiales[[#This Row],[Filtro URL]],Estructura!$X$4:$Y$366,2,0)</f>
        <v>36306204</v>
      </c>
      <c r="X559" s="21" t="str">
        <f>+VLOOKUP(Enfermedades_Mundiales[[#This Row],[tema]],Estructura!$A$4:$C$18,3,0)</f>
        <v>T-361</v>
      </c>
      <c r="Y559" s="32" t="str">
        <f>+VLOOKUP(Enfermedades_Mundiales[[#This Row],[contenido]],Estructura!$E$4:$G$18,3,0)</f>
        <v>C-361</v>
      </c>
      <c r="Z559" s="32" t="str">
        <f>+VLOOKUP(Enfermedades_Mundiales[[#This Row],[Filtro Integrado]],Estructura!$M$4:$O$367,3,0)</f>
        <v>FI-363</v>
      </c>
      <c r="AA559" s="32" t="str">
        <f>+VLOOKUP(Enfermedades_Mundiales[[#This Row],[Muestra]],Estructura!$Q$4:$S$194,3,0)</f>
        <v>M-361</v>
      </c>
    </row>
    <row r="560" spans="1:27" ht="30.6" x14ac:dyDescent="0.3">
      <c r="A560" s="61" t="s">
        <v>981</v>
      </c>
      <c r="B560" s="43">
        <f t="shared" si="131"/>
        <v>360</v>
      </c>
      <c r="C560" s="44" t="str">
        <f t="shared" si="132"/>
        <v>Enfermedades Mundiales</v>
      </c>
      <c r="D560" s="44" t="str">
        <f t="shared" si="133"/>
        <v>Salud</v>
      </c>
      <c r="E560" s="64">
        <v>6205</v>
      </c>
      <c r="F560" s="44" t="str">
        <f t="shared" si="139"/>
        <v>Casos Confirmados</v>
      </c>
      <c r="G560" s="46" t="s">
        <v>408</v>
      </c>
      <c r="H560" s="60" t="s">
        <v>17</v>
      </c>
      <c r="I560" s="58" t="s">
        <v>124</v>
      </c>
      <c r="J560" s="43" t="s">
        <v>407</v>
      </c>
      <c r="K560" s="43" t="str">
        <f t="shared" si="140"/>
        <v>Casos Confirmados</v>
      </c>
      <c r="L560" s="43" t="str">
        <f t="shared" si="134"/>
        <v>Periodo 2020-2021</v>
      </c>
      <c r="M560" s="43" t="str">
        <f t="shared" si="135"/>
        <v>Casos</v>
      </c>
      <c r="N560" s="49" t="str">
        <f t="shared" si="136"/>
        <v>Ministerio de Ciencias, Tecnología, Conocimiento e Innovación</v>
      </c>
      <c r="O560" s="30" t="str">
        <f>+"Nuevos Casos Confirmados de COVID-19 en la comuna de "&amp;Enfermedades_Mundiales[[#This Row],[territorio]]</f>
        <v>Nuevos Casos Confirmados de COVID-19 en la comuna de Navidad</v>
      </c>
      <c r="P560" s="68"/>
      <c r="Q560" s="15" t="str">
        <f t="shared" si="137"/>
        <v>Gráfico Evolución</v>
      </c>
      <c r="R560" s="30"/>
      <c r="S56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https://analytics.zoho.com/open-view/2395394000008134446?ZOHO_CRITERIA=%22Localiza_CL_Poblacion%22.%22Codcom%22%3D6205</v>
      </c>
      <c r="T560" s="17"/>
      <c r="U560" s="31" t="str">
        <f t="shared" si="138"/>
        <v>#1774B9</v>
      </c>
      <c r="V560" s="32" t="str">
        <f>+Enfermedades_Mundiales[[#This Row],[idcoleccion]]&amp;"-"&amp;Enfermedades_Mundiales[[#This Row],[id]]</f>
        <v>360-0550</v>
      </c>
      <c r="W560" s="21">
        <f>+VLOOKUP(Enfermedades_Mundiales[[#This Row],[Filtro URL]],Estructura!$X$4:$Y$366,2,0)</f>
        <v>36306205</v>
      </c>
      <c r="X560" s="21" t="str">
        <f>+VLOOKUP(Enfermedades_Mundiales[[#This Row],[tema]],Estructura!$A$4:$C$18,3,0)</f>
        <v>T-361</v>
      </c>
      <c r="Y560" s="32" t="str">
        <f>+VLOOKUP(Enfermedades_Mundiales[[#This Row],[contenido]],Estructura!$E$4:$G$18,3,0)</f>
        <v>C-361</v>
      </c>
      <c r="Z560" s="32" t="str">
        <f>+VLOOKUP(Enfermedades_Mundiales[[#This Row],[Filtro Integrado]],Estructura!$M$4:$O$367,3,0)</f>
        <v>FI-363</v>
      </c>
      <c r="AA560" s="32" t="str">
        <f>+VLOOKUP(Enfermedades_Mundiales[[#This Row],[Muestra]],Estructura!$Q$4:$S$194,3,0)</f>
        <v>M-361</v>
      </c>
    </row>
    <row r="561" spans="1:27" ht="30.6" x14ac:dyDescent="0.3">
      <c r="A561" s="61" t="s">
        <v>982</v>
      </c>
      <c r="B561" s="43">
        <f t="shared" si="131"/>
        <v>360</v>
      </c>
      <c r="C561" s="44" t="str">
        <f t="shared" si="132"/>
        <v>Enfermedades Mundiales</v>
      </c>
      <c r="D561" s="44" t="str">
        <f t="shared" si="133"/>
        <v>Salud</v>
      </c>
      <c r="E561" s="64">
        <v>6206</v>
      </c>
      <c r="F561" s="44" t="str">
        <f t="shared" si="139"/>
        <v>Casos Confirmados</v>
      </c>
      <c r="G561" s="46" t="s">
        <v>408</v>
      </c>
      <c r="H561" s="60" t="s">
        <v>17</v>
      </c>
      <c r="I561" s="58" t="s">
        <v>125</v>
      </c>
      <c r="J561" s="43" t="s">
        <v>407</v>
      </c>
      <c r="K561" s="43" t="str">
        <f t="shared" si="140"/>
        <v>Casos Confirmados</v>
      </c>
      <c r="L561" s="43" t="str">
        <f t="shared" si="134"/>
        <v>Periodo 2020-2021</v>
      </c>
      <c r="M561" s="43" t="str">
        <f t="shared" si="135"/>
        <v>Casos</v>
      </c>
      <c r="N561" s="49" t="str">
        <f t="shared" si="136"/>
        <v>Ministerio de Ciencias, Tecnología, Conocimiento e Innovación</v>
      </c>
      <c r="O561" s="30" t="str">
        <f>+"Nuevos Casos Confirmados de COVID-19 en la comuna de "&amp;Enfermedades_Mundiales[[#This Row],[territorio]]</f>
        <v>Nuevos Casos Confirmados de COVID-19 en la comuna de Paredones</v>
      </c>
      <c r="P561" s="68"/>
      <c r="Q561" s="15" t="str">
        <f t="shared" si="137"/>
        <v>Gráfico Evolución</v>
      </c>
      <c r="R561" s="30"/>
      <c r="S5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https://analytics.zoho.com/open-view/2395394000008134446?ZOHO_CRITERIA=%22Localiza_CL_Poblacion%22.%22Codcom%22%3D6206</v>
      </c>
      <c r="T561" s="17"/>
      <c r="U561" s="31" t="str">
        <f t="shared" si="138"/>
        <v>#1774B9</v>
      </c>
      <c r="V561" s="32" t="str">
        <f>+Enfermedades_Mundiales[[#This Row],[idcoleccion]]&amp;"-"&amp;Enfermedades_Mundiales[[#This Row],[id]]</f>
        <v>360-0551</v>
      </c>
      <c r="W561" s="21">
        <f>+VLOOKUP(Enfermedades_Mundiales[[#This Row],[Filtro URL]],Estructura!$X$4:$Y$366,2,0)</f>
        <v>36306206</v>
      </c>
      <c r="X561" s="21" t="str">
        <f>+VLOOKUP(Enfermedades_Mundiales[[#This Row],[tema]],Estructura!$A$4:$C$18,3,0)</f>
        <v>T-361</v>
      </c>
      <c r="Y561" s="32" t="str">
        <f>+VLOOKUP(Enfermedades_Mundiales[[#This Row],[contenido]],Estructura!$E$4:$G$18,3,0)</f>
        <v>C-361</v>
      </c>
      <c r="Z561" s="32" t="str">
        <f>+VLOOKUP(Enfermedades_Mundiales[[#This Row],[Filtro Integrado]],Estructura!$M$4:$O$367,3,0)</f>
        <v>FI-363</v>
      </c>
      <c r="AA561" s="32" t="str">
        <f>+VLOOKUP(Enfermedades_Mundiales[[#This Row],[Muestra]],Estructura!$Q$4:$S$194,3,0)</f>
        <v>M-361</v>
      </c>
    </row>
    <row r="562" spans="1:27" ht="30.6" x14ac:dyDescent="0.3">
      <c r="A562" s="61" t="s">
        <v>983</v>
      </c>
      <c r="B562" s="43">
        <f t="shared" si="131"/>
        <v>360</v>
      </c>
      <c r="C562" s="44" t="str">
        <f t="shared" si="132"/>
        <v>Enfermedades Mundiales</v>
      </c>
      <c r="D562" s="44" t="str">
        <f t="shared" si="133"/>
        <v>Salud</v>
      </c>
      <c r="E562" s="64">
        <v>6301</v>
      </c>
      <c r="F562" s="44" t="str">
        <f t="shared" si="139"/>
        <v>Casos Confirmados</v>
      </c>
      <c r="G562" s="46" t="s">
        <v>408</v>
      </c>
      <c r="H562" s="60" t="s">
        <v>17</v>
      </c>
      <c r="I562" s="58" t="s">
        <v>126</v>
      </c>
      <c r="J562" s="43" t="s">
        <v>407</v>
      </c>
      <c r="K562" s="43" t="str">
        <f t="shared" si="140"/>
        <v>Casos Confirmados</v>
      </c>
      <c r="L562" s="43" t="str">
        <f t="shared" si="134"/>
        <v>Periodo 2020-2021</v>
      </c>
      <c r="M562" s="43" t="str">
        <f t="shared" si="135"/>
        <v>Casos</v>
      </c>
      <c r="N562" s="49" t="str">
        <f t="shared" si="136"/>
        <v>Ministerio de Ciencias, Tecnología, Conocimiento e Innovación</v>
      </c>
      <c r="O562" s="30" t="str">
        <f>+"Nuevos Casos Confirmados de COVID-19 en la comuna de "&amp;Enfermedades_Mundiales[[#This Row],[territorio]]</f>
        <v>Nuevos Casos Confirmados de COVID-19 en la comuna de San Fernando</v>
      </c>
      <c r="P562" s="68"/>
      <c r="Q562" s="15" t="str">
        <f t="shared" si="137"/>
        <v>Gráfico Evolución</v>
      </c>
      <c r="R562" s="30"/>
      <c r="S5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https://analytics.zoho.com/open-view/2395394000008134446?ZOHO_CRITERIA=%22Localiza_CL_Poblacion%22.%22Codcom%22%3D6301</v>
      </c>
      <c r="T562" s="17"/>
      <c r="U562" s="31" t="str">
        <f t="shared" si="138"/>
        <v>#1774B9</v>
      </c>
      <c r="V562" s="32" t="str">
        <f>+Enfermedades_Mundiales[[#This Row],[idcoleccion]]&amp;"-"&amp;Enfermedades_Mundiales[[#This Row],[id]]</f>
        <v>360-0552</v>
      </c>
      <c r="W562" s="21">
        <f>+VLOOKUP(Enfermedades_Mundiales[[#This Row],[Filtro URL]],Estructura!$X$4:$Y$366,2,0)</f>
        <v>36306301</v>
      </c>
      <c r="X562" s="21" t="str">
        <f>+VLOOKUP(Enfermedades_Mundiales[[#This Row],[tema]],Estructura!$A$4:$C$18,3,0)</f>
        <v>T-361</v>
      </c>
      <c r="Y562" s="32" t="str">
        <f>+VLOOKUP(Enfermedades_Mundiales[[#This Row],[contenido]],Estructura!$E$4:$G$18,3,0)</f>
        <v>C-361</v>
      </c>
      <c r="Z562" s="32" t="str">
        <f>+VLOOKUP(Enfermedades_Mundiales[[#This Row],[Filtro Integrado]],Estructura!$M$4:$O$367,3,0)</f>
        <v>FI-363</v>
      </c>
      <c r="AA562" s="32" t="str">
        <f>+VLOOKUP(Enfermedades_Mundiales[[#This Row],[Muestra]],Estructura!$Q$4:$S$194,3,0)</f>
        <v>M-361</v>
      </c>
    </row>
    <row r="563" spans="1:27" ht="30.6" x14ac:dyDescent="0.3">
      <c r="A563" s="61" t="s">
        <v>984</v>
      </c>
      <c r="B563" s="43">
        <f t="shared" si="131"/>
        <v>360</v>
      </c>
      <c r="C563" s="44" t="str">
        <f t="shared" si="132"/>
        <v>Enfermedades Mundiales</v>
      </c>
      <c r="D563" s="44" t="str">
        <f t="shared" si="133"/>
        <v>Salud</v>
      </c>
      <c r="E563" s="64">
        <v>6302</v>
      </c>
      <c r="F563" s="44" t="str">
        <f t="shared" si="139"/>
        <v>Casos Confirmados</v>
      </c>
      <c r="G563" s="46" t="s">
        <v>408</v>
      </c>
      <c r="H563" s="60" t="s">
        <v>17</v>
      </c>
      <c r="I563" s="58" t="s">
        <v>127</v>
      </c>
      <c r="J563" s="43" t="s">
        <v>407</v>
      </c>
      <c r="K563" s="43" t="str">
        <f t="shared" si="140"/>
        <v>Casos Confirmados</v>
      </c>
      <c r="L563" s="43" t="str">
        <f t="shared" si="134"/>
        <v>Periodo 2020-2021</v>
      </c>
      <c r="M563" s="43" t="str">
        <f t="shared" si="135"/>
        <v>Casos</v>
      </c>
      <c r="N563" s="49" t="str">
        <f t="shared" si="136"/>
        <v>Ministerio de Ciencias, Tecnología, Conocimiento e Innovación</v>
      </c>
      <c r="O563" s="30" t="str">
        <f>+"Nuevos Casos Confirmados de COVID-19 en la comuna de "&amp;Enfermedades_Mundiales[[#This Row],[territorio]]</f>
        <v>Nuevos Casos Confirmados de COVID-19 en la comuna de Chépica</v>
      </c>
      <c r="P563" s="68"/>
      <c r="Q563" s="15" t="str">
        <f t="shared" si="137"/>
        <v>Gráfico Evolución</v>
      </c>
      <c r="R563" s="30"/>
      <c r="S5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https://analytics.zoho.com/open-view/2395394000008134446?ZOHO_CRITERIA=%22Localiza_CL_Poblacion%22.%22Codcom%22%3D6302</v>
      </c>
      <c r="T563" s="17"/>
      <c r="U563" s="31" t="str">
        <f t="shared" si="138"/>
        <v>#1774B9</v>
      </c>
      <c r="V563" s="32" t="str">
        <f>+Enfermedades_Mundiales[[#This Row],[idcoleccion]]&amp;"-"&amp;Enfermedades_Mundiales[[#This Row],[id]]</f>
        <v>360-0553</v>
      </c>
      <c r="W563" s="21">
        <f>+VLOOKUP(Enfermedades_Mundiales[[#This Row],[Filtro URL]],Estructura!$X$4:$Y$366,2,0)</f>
        <v>36306302</v>
      </c>
      <c r="X563" s="21" t="str">
        <f>+VLOOKUP(Enfermedades_Mundiales[[#This Row],[tema]],Estructura!$A$4:$C$18,3,0)</f>
        <v>T-361</v>
      </c>
      <c r="Y563" s="32" t="str">
        <f>+VLOOKUP(Enfermedades_Mundiales[[#This Row],[contenido]],Estructura!$E$4:$G$18,3,0)</f>
        <v>C-361</v>
      </c>
      <c r="Z563" s="32" t="str">
        <f>+VLOOKUP(Enfermedades_Mundiales[[#This Row],[Filtro Integrado]],Estructura!$M$4:$O$367,3,0)</f>
        <v>FI-363</v>
      </c>
      <c r="AA563" s="32" t="str">
        <f>+VLOOKUP(Enfermedades_Mundiales[[#This Row],[Muestra]],Estructura!$Q$4:$S$194,3,0)</f>
        <v>M-361</v>
      </c>
    </row>
    <row r="564" spans="1:27" ht="30.6" x14ac:dyDescent="0.3">
      <c r="A564" s="61" t="s">
        <v>985</v>
      </c>
      <c r="B564" s="43">
        <f t="shared" si="131"/>
        <v>360</v>
      </c>
      <c r="C564" s="44" t="str">
        <f t="shared" si="132"/>
        <v>Enfermedades Mundiales</v>
      </c>
      <c r="D564" s="44" t="str">
        <f t="shared" si="133"/>
        <v>Salud</v>
      </c>
      <c r="E564" s="64">
        <v>6303</v>
      </c>
      <c r="F564" s="44" t="str">
        <f t="shared" si="139"/>
        <v>Casos Confirmados</v>
      </c>
      <c r="G564" s="46" t="s">
        <v>408</v>
      </c>
      <c r="H564" s="60" t="s">
        <v>17</v>
      </c>
      <c r="I564" s="58" t="s">
        <v>128</v>
      </c>
      <c r="J564" s="43" t="s">
        <v>407</v>
      </c>
      <c r="K564" s="43" t="str">
        <f t="shared" si="140"/>
        <v>Casos Confirmados</v>
      </c>
      <c r="L564" s="43" t="str">
        <f t="shared" si="134"/>
        <v>Periodo 2020-2021</v>
      </c>
      <c r="M564" s="43" t="str">
        <f t="shared" si="135"/>
        <v>Casos</v>
      </c>
      <c r="N564" s="49" t="str">
        <f t="shared" si="136"/>
        <v>Ministerio de Ciencias, Tecnología, Conocimiento e Innovación</v>
      </c>
      <c r="O564" s="30" t="str">
        <f>+"Nuevos Casos Confirmados de COVID-19 en la comuna de "&amp;Enfermedades_Mundiales[[#This Row],[territorio]]</f>
        <v>Nuevos Casos Confirmados de COVID-19 en la comuna de Chimbarongo</v>
      </c>
      <c r="P564" s="68"/>
      <c r="Q564" s="15" t="str">
        <f t="shared" si="137"/>
        <v>Gráfico Evolución</v>
      </c>
      <c r="R564" s="30"/>
      <c r="S5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https://analytics.zoho.com/open-view/2395394000008134446?ZOHO_CRITERIA=%22Localiza_CL_Poblacion%22.%22Codcom%22%3D6303</v>
      </c>
      <c r="T564" s="17"/>
      <c r="U564" s="31" t="str">
        <f t="shared" si="138"/>
        <v>#1774B9</v>
      </c>
      <c r="V564" s="32" t="str">
        <f>+Enfermedades_Mundiales[[#This Row],[idcoleccion]]&amp;"-"&amp;Enfermedades_Mundiales[[#This Row],[id]]</f>
        <v>360-0554</v>
      </c>
      <c r="W564" s="21">
        <f>+VLOOKUP(Enfermedades_Mundiales[[#This Row],[Filtro URL]],Estructura!$X$4:$Y$366,2,0)</f>
        <v>36306303</v>
      </c>
      <c r="X564" s="21" t="str">
        <f>+VLOOKUP(Enfermedades_Mundiales[[#This Row],[tema]],Estructura!$A$4:$C$18,3,0)</f>
        <v>T-361</v>
      </c>
      <c r="Y564" s="32" t="str">
        <f>+VLOOKUP(Enfermedades_Mundiales[[#This Row],[contenido]],Estructura!$E$4:$G$18,3,0)</f>
        <v>C-361</v>
      </c>
      <c r="Z564" s="32" t="str">
        <f>+VLOOKUP(Enfermedades_Mundiales[[#This Row],[Filtro Integrado]],Estructura!$M$4:$O$367,3,0)</f>
        <v>FI-363</v>
      </c>
      <c r="AA564" s="32" t="str">
        <f>+VLOOKUP(Enfermedades_Mundiales[[#This Row],[Muestra]],Estructura!$Q$4:$S$194,3,0)</f>
        <v>M-361</v>
      </c>
    </row>
    <row r="565" spans="1:27" ht="30.6" x14ac:dyDescent="0.3">
      <c r="A565" s="61" t="s">
        <v>986</v>
      </c>
      <c r="B565" s="43">
        <f t="shared" si="131"/>
        <v>360</v>
      </c>
      <c r="C565" s="44" t="str">
        <f t="shared" si="132"/>
        <v>Enfermedades Mundiales</v>
      </c>
      <c r="D565" s="44" t="str">
        <f t="shared" si="133"/>
        <v>Salud</v>
      </c>
      <c r="E565" s="64">
        <v>6304</v>
      </c>
      <c r="F565" s="44" t="str">
        <f t="shared" si="139"/>
        <v>Casos Confirmados</v>
      </c>
      <c r="G565" s="46" t="s">
        <v>408</v>
      </c>
      <c r="H565" s="60" t="s">
        <v>17</v>
      </c>
      <c r="I565" s="58" t="s">
        <v>129</v>
      </c>
      <c r="J565" s="43" t="s">
        <v>407</v>
      </c>
      <c r="K565" s="43" t="str">
        <f t="shared" si="140"/>
        <v>Casos Confirmados</v>
      </c>
      <c r="L565" s="43" t="str">
        <f t="shared" si="134"/>
        <v>Periodo 2020-2021</v>
      </c>
      <c r="M565" s="43" t="str">
        <f t="shared" si="135"/>
        <v>Casos</v>
      </c>
      <c r="N565" s="49" t="str">
        <f t="shared" si="136"/>
        <v>Ministerio de Ciencias, Tecnología, Conocimiento e Innovación</v>
      </c>
      <c r="O565" s="30" t="str">
        <f>+"Nuevos Casos Confirmados de COVID-19 en la comuna de "&amp;Enfermedades_Mundiales[[#This Row],[territorio]]</f>
        <v>Nuevos Casos Confirmados de COVID-19 en la comuna de Lolol</v>
      </c>
      <c r="P565" s="68"/>
      <c r="Q565" s="15" t="str">
        <f t="shared" si="137"/>
        <v>Gráfico Evolución</v>
      </c>
      <c r="R565" s="30"/>
      <c r="S5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https://analytics.zoho.com/open-view/2395394000008134446?ZOHO_CRITERIA=%22Localiza_CL_Poblacion%22.%22Codcom%22%3D6304</v>
      </c>
      <c r="T565" s="17"/>
      <c r="U565" s="31" t="str">
        <f t="shared" si="138"/>
        <v>#1774B9</v>
      </c>
      <c r="V565" s="32" t="str">
        <f>+Enfermedades_Mundiales[[#This Row],[idcoleccion]]&amp;"-"&amp;Enfermedades_Mundiales[[#This Row],[id]]</f>
        <v>360-0555</v>
      </c>
      <c r="W565" s="21">
        <f>+VLOOKUP(Enfermedades_Mundiales[[#This Row],[Filtro URL]],Estructura!$X$4:$Y$366,2,0)</f>
        <v>36306304</v>
      </c>
      <c r="X565" s="21" t="str">
        <f>+VLOOKUP(Enfermedades_Mundiales[[#This Row],[tema]],Estructura!$A$4:$C$18,3,0)</f>
        <v>T-361</v>
      </c>
      <c r="Y565" s="32" t="str">
        <f>+VLOOKUP(Enfermedades_Mundiales[[#This Row],[contenido]],Estructura!$E$4:$G$18,3,0)</f>
        <v>C-361</v>
      </c>
      <c r="Z565" s="32" t="str">
        <f>+VLOOKUP(Enfermedades_Mundiales[[#This Row],[Filtro Integrado]],Estructura!$M$4:$O$367,3,0)</f>
        <v>FI-363</v>
      </c>
      <c r="AA565" s="32" t="str">
        <f>+VLOOKUP(Enfermedades_Mundiales[[#This Row],[Muestra]],Estructura!$Q$4:$S$194,3,0)</f>
        <v>M-361</v>
      </c>
    </row>
    <row r="566" spans="1:27" ht="30.6" x14ac:dyDescent="0.3">
      <c r="A566" s="61" t="s">
        <v>987</v>
      </c>
      <c r="B566" s="43">
        <f t="shared" si="131"/>
        <v>360</v>
      </c>
      <c r="C566" s="44" t="str">
        <f t="shared" si="132"/>
        <v>Enfermedades Mundiales</v>
      </c>
      <c r="D566" s="44" t="str">
        <f t="shared" si="133"/>
        <v>Salud</v>
      </c>
      <c r="E566" s="64">
        <v>6305</v>
      </c>
      <c r="F566" s="44" t="str">
        <f t="shared" si="139"/>
        <v>Casos Confirmados</v>
      </c>
      <c r="G566" s="46" t="s">
        <v>408</v>
      </c>
      <c r="H566" s="60" t="s">
        <v>17</v>
      </c>
      <c r="I566" s="58" t="s">
        <v>130</v>
      </c>
      <c r="J566" s="43" t="s">
        <v>407</v>
      </c>
      <c r="K566" s="43" t="str">
        <f t="shared" si="140"/>
        <v>Casos Confirmados</v>
      </c>
      <c r="L566" s="43" t="str">
        <f t="shared" si="134"/>
        <v>Periodo 2020-2021</v>
      </c>
      <c r="M566" s="43" t="str">
        <f t="shared" si="135"/>
        <v>Casos</v>
      </c>
      <c r="N566" s="49" t="str">
        <f t="shared" si="136"/>
        <v>Ministerio de Ciencias, Tecnología, Conocimiento e Innovación</v>
      </c>
      <c r="O566" s="30" t="str">
        <f>+"Nuevos Casos Confirmados de COVID-19 en la comuna de "&amp;Enfermedades_Mundiales[[#This Row],[territorio]]</f>
        <v>Nuevos Casos Confirmados de COVID-19 en la comuna de Nancagua</v>
      </c>
      <c r="P566" s="68"/>
      <c r="Q566" s="15" t="str">
        <f t="shared" si="137"/>
        <v>Gráfico Evolución</v>
      </c>
      <c r="R566" s="30"/>
      <c r="S5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https://analytics.zoho.com/open-view/2395394000008134446?ZOHO_CRITERIA=%22Localiza_CL_Poblacion%22.%22Codcom%22%3D6305</v>
      </c>
      <c r="T566" s="17"/>
      <c r="U566" s="31" t="str">
        <f t="shared" si="138"/>
        <v>#1774B9</v>
      </c>
      <c r="V566" s="32" t="str">
        <f>+Enfermedades_Mundiales[[#This Row],[idcoleccion]]&amp;"-"&amp;Enfermedades_Mundiales[[#This Row],[id]]</f>
        <v>360-0556</v>
      </c>
      <c r="W566" s="21">
        <f>+VLOOKUP(Enfermedades_Mundiales[[#This Row],[Filtro URL]],Estructura!$X$4:$Y$366,2,0)</f>
        <v>36306305</v>
      </c>
      <c r="X566" s="21" t="str">
        <f>+VLOOKUP(Enfermedades_Mundiales[[#This Row],[tema]],Estructura!$A$4:$C$18,3,0)</f>
        <v>T-361</v>
      </c>
      <c r="Y566" s="32" t="str">
        <f>+VLOOKUP(Enfermedades_Mundiales[[#This Row],[contenido]],Estructura!$E$4:$G$18,3,0)</f>
        <v>C-361</v>
      </c>
      <c r="Z566" s="32" t="str">
        <f>+VLOOKUP(Enfermedades_Mundiales[[#This Row],[Filtro Integrado]],Estructura!$M$4:$O$367,3,0)</f>
        <v>FI-363</v>
      </c>
      <c r="AA566" s="32" t="str">
        <f>+VLOOKUP(Enfermedades_Mundiales[[#This Row],[Muestra]],Estructura!$Q$4:$S$194,3,0)</f>
        <v>M-361</v>
      </c>
    </row>
    <row r="567" spans="1:27" ht="30.6" x14ac:dyDescent="0.3">
      <c r="A567" s="61" t="s">
        <v>988</v>
      </c>
      <c r="B567" s="43">
        <f t="shared" si="131"/>
        <v>360</v>
      </c>
      <c r="C567" s="44" t="str">
        <f t="shared" si="132"/>
        <v>Enfermedades Mundiales</v>
      </c>
      <c r="D567" s="44" t="str">
        <f t="shared" si="133"/>
        <v>Salud</v>
      </c>
      <c r="E567" s="64">
        <v>6306</v>
      </c>
      <c r="F567" s="44" t="str">
        <f t="shared" si="139"/>
        <v>Casos Confirmados</v>
      </c>
      <c r="G567" s="46" t="s">
        <v>408</v>
      </c>
      <c r="H567" s="60" t="s">
        <v>17</v>
      </c>
      <c r="I567" s="58" t="s">
        <v>131</v>
      </c>
      <c r="J567" s="43" t="s">
        <v>407</v>
      </c>
      <c r="K567" s="43" t="str">
        <f t="shared" si="140"/>
        <v>Casos Confirmados</v>
      </c>
      <c r="L567" s="43" t="str">
        <f t="shared" si="134"/>
        <v>Periodo 2020-2021</v>
      </c>
      <c r="M567" s="43" t="str">
        <f t="shared" si="135"/>
        <v>Casos</v>
      </c>
      <c r="N567" s="49" t="str">
        <f t="shared" si="136"/>
        <v>Ministerio de Ciencias, Tecnología, Conocimiento e Innovación</v>
      </c>
      <c r="O567" s="30" t="str">
        <f>+"Nuevos Casos Confirmados de COVID-19 en la comuna de "&amp;Enfermedades_Mundiales[[#This Row],[territorio]]</f>
        <v>Nuevos Casos Confirmados de COVID-19 en la comuna de Palmilla</v>
      </c>
      <c r="P567" s="68"/>
      <c r="Q567" s="15" t="str">
        <f t="shared" si="137"/>
        <v>Gráfico Evolución</v>
      </c>
      <c r="R567" s="30"/>
      <c r="S5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https://analytics.zoho.com/open-view/2395394000008134446?ZOHO_CRITERIA=%22Localiza_CL_Poblacion%22.%22Codcom%22%3D6306</v>
      </c>
      <c r="T567" s="17"/>
      <c r="U567" s="31" t="str">
        <f t="shared" si="138"/>
        <v>#1774B9</v>
      </c>
      <c r="V567" s="32" t="str">
        <f>+Enfermedades_Mundiales[[#This Row],[idcoleccion]]&amp;"-"&amp;Enfermedades_Mundiales[[#This Row],[id]]</f>
        <v>360-0557</v>
      </c>
      <c r="W567" s="21">
        <f>+VLOOKUP(Enfermedades_Mundiales[[#This Row],[Filtro URL]],Estructura!$X$4:$Y$366,2,0)</f>
        <v>36306306</v>
      </c>
      <c r="X567" s="21" t="str">
        <f>+VLOOKUP(Enfermedades_Mundiales[[#This Row],[tema]],Estructura!$A$4:$C$18,3,0)</f>
        <v>T-361</v>
      </c>
      <c r="Y567" s="32" t="str">
        <f>+VLOOKUP(Enfermedades_Mundiales[[#This Row],[contenido]],Estructura!$E$4:$G$18,3,0)</f>
        <v>C-361</v>
      </c>
      <c r="Z567" s="32" t="str">
        <f>+VLOOKUP(Enfermedades_Mundiales[[#This Row],[Filtro Integrado]],Estructura!$M$4:$O$367,3,0)</f>
        <v>FI-363</v>
      </c>
      <c r="AA567" s="32" t="str">
        <f>+VLOOKUP(Enfermedades_Mundiales[[#This Row],[Muestra]],Estructura!$Q$4:$S$194,3,0)</f>
        <v>M-361</v>
      </c>
    </row>
    <row r="568" spans="1:27" ht="30.6" x14ac:dyDescent="0.3">
      <c r="A568" s="61" t="s">
        <v>989</v>
      </c>
      <c r="B568" s="43">
        <f t="shared" si="131"/>
        <v>360</v>
      </c>
      <c r="C568" s="44" t="str">
        <f t="shared" si="132"/>
        <v>Enfermedades Mundiales</v>
      </c>
      <c r="D568" s="44" t="str">
        <f t="shared" si="133"/>
        <v>Salud</v>
      </c>
      <c r="E568" s="64">
        <v>6307</v>
      </c>
      <c r="F568" s="44" t="str">
        <f t="shared" si="139"/>
        <v>Casos Confirmados</v>
      </c>
      <c r="G568" s="46" t="s">
        <v>408</v>
      </c>
      <c r="H568" s="60" t="s">
        <v>17</v>
      </c>
      <c r="I568" s="58" t="s">
        <v>132</v>
      </c>
      <c r="J568" s="43" t="s">
        <v>407</v>
      </c>
      <c r="K568" s="43" t="str">
        <f t="shared" si="140"/>
        <v>Casos Confirmados</v>
      </c>
      <c r="L568" s="43" t="str">
        <f t="shared" si="134"/>
        <v>Periodo 2020-2021</v>
      </c>
      <c r="M568" s="43" t="str">
        <f t="shared" si="135"/>
        <v>Casos</v>
      </c>
      <c r="N568" s="49" t="str">
        <f t="shared" si="136"/>
        <v>Ministerio de Ciencias, Tecnología, Conocimiento e Innovación</v>
      </c>
      <c r="O568" s="30" t="str">
        <f>+"Nuevos Casos Confirmados de COVID-19 en la comuna de "&amp;Enfermedades_Mundiales[[#This Row],[territorio]]</f>
        <v>Nuevos Casos Confirmados de COVID-19 en la comuna de Peralillo</v>
      </c>
      <c r="P568" s="68"/>
      <c r="Q568" s="15" t="str">
        <f t="shared" si="137"/>
        <v>Gráfico Evolución</v>
      </c>
      <c r="R568" s="30"/>
      <c r="S5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https://analytics.zoho.com/open-view/2395394000008134446?ZOHO_CRITERIA=%22Localiza_CL_Poblacion%22.%22Codcom%22%3D6307</v>
      </c>
      <c r="T568" s="17"/>
      <c r="U568" s="31" t="str">
        <f t="shared" si="138"/>
        <v>#1774B9</v>
      </c>
      <c r="V568" s="32" t="str">
        <f>+Enfermedades_Mundiales[[#This Row],[idcoleccion]]&amp;"-"&amp;Enfermedades_Mundiales[[#This Row],[id]]</f>
        <v>360-0558</v>
      </c>
      <c r="W568" s="21">
        <f>+VLOOKUP(Enfermedades_Mundiales[[#This Row],[Filtro URL]],Estructura!$X$4:$Y$366,2,0)</f>
        <v>36306307</v>
      </c>
      <c r="X568" s="21" t="str">
        <f>+VLOOKUP(Enfermedades_Mundiales[[#This Row],[tema]],Estructura!$A$4:$C$18,3,0)</f>
        <v>T-361</v>
      </c>
      <c r="Y568" s="32" t="str">
        <f>+VLOOKUP(Enfermedades_Mundiales[[#This Row],[contenido]],Estructura!$E$4:$G$18,3,0)</f>
        <v>C-361</v>
      </c>
      <c r="Z568" s="32" t="str">
        <f>+VLOOKUP(Enfermedades_Mundiales[[#This Row],[Filtro Integrado]],Estructura!$M$4:$O$367,3,0)</f>
        <v>FI-363</v>
      </c>
      <c r="AA568" s="32" t="str">
        <f>+VLOOKUP(Enfermedades_Mundiales[[#This Row],[Muestra]],Estructura!$Q$4:$S$194,3,0)</f>
        <v>M-361</v>
      </c>
    </row>
    <row r="569" spans="1:27" ht="30.6" x14ac:dyDescent="0.3">
      <c r="A569" s="61" t="s">
        <v>990</v>
      </c>
      <c r="B569" s="43">
        <f t="shared" si="131"/>
        <v>360</v>
      </c>
      <c r="C569" s="44" t="str">
        <f t="shared" si="132"/>
        <v>Enfermedades Mundiales</v>
      </c>
      <c r="D569" s="44" t="str">
        <f t="shared" si="133"/>
        <v>Salud</v>
      </c>
      <c r="E569" s="64">
        <v>6308</v>
      </c>
      <c r="F569" s="44" t="str">
        <f t="shared" si="139"/>
        <v>Casos Confirmados</v>
      </c>
      <c r="G569" s="46" t="s">
        <v>408</v>
      </c>
      <c r="H569" s="60" t="s">
        <v>17</v>
      </c>
      <c r="I569" s="58" t="s">
        <v>133</v>
      </c>
      <c r="J569" s="43" t="s">
        <v>407</v>
      </c>
      <c r="K569" s="43" t="str">
        <f t="shared" si="140"/>
        <v>Casos Confirmados</v>
      </c>
      <c r="L569" s="43" t="str">
        <f t="shared" si="134"/>
        <v>Periodo 2020-2021</v>
      </c>
      <c r="M569" s="43" t="str">
        <f t="shared" si="135"/>
        <v>Casos</v>
      </c>
      <c r="N569" s="49" t="str">
        <f t="shared" si="136"/>
        <v>Ministerio de Ciencias, Tecnología, Conocimiento e Innovación</v>
      </c>
      <c r="O569" s="30" t="str">
        <f>+"Nuevos Casos Confirmados de COVID-19 en la comuna de "&amp;Enfermedades_Mundiales[[#This Row],[territorio]]</f>
        <v>Nuevos Casos Confirmados de COVID-19 en la comuna de Placilla</v>
      </c>
      <c r="P569" s="68"/>
      <c r="Q569" s="15" t="str">
        <f t="shared" si="137"/>
        <v>Gráfico Evolución</v>
      </c>
      <c r="R569" s="30"/>
      <c r="S5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https://analytics.zoho.com/open-view/2395394000008134446?ZOHO_CRITERIA=%22Localiza_CL_Poblacion%22.%22Codcom%22%3D6308</v>
      </c>
      <c r="T569" s="17"/>
      <c r="U569" s="31" t="str">
        <f t="shared" si="138"/>
        <v>#1774B9</v>
      </c>
      <c r="V569" s="32" t="str">
        <f>+Enfermedades_Mundiales[[#This Row],[idcoleccion]]&amp;"-"&amp;Enfermedades_Mundiales[[#This Row],[id]]</f>
        <v>360-0559</v>
      </c>
      <c r="W569" s="21">
        <f>+VLOOKUP(Enfermedades_Mundiales[[#This Row],[Filtro URL]],Estructura!$X$4:$Y$366,2,0)</f>
        <v>36306308</v>
      </c>
      <c r="X569" s="21" t="str">
        <f>+VLOOKUP(Enfermedades_Mundiales[[#This Row],[tema]],Estructura!$A$4:$C$18,3,0)</f>
        <v>T-361</v>
      </c>
      <c r="Y569" s="32" t="str">
        <f>+VLOOKUP(Enfermedades_Mundiales[[#This Row],[contenido]],Estructura!$E$4:$G$18,3,0)</f>
        <v>C-361</v>
      </c>
      <c r="Z569" s="32" t="str">
        <f>+VLOOKUP(Enfermedades_Mundiales[[#This Row],[Filtro Integrado]],Estructura!$M$4:$O$367,3,0)</f>
        <v>FI-363</v>
      </c>
      <c r="AA569" s="32" t="str">
        <f>+VLOOKUP(Enfermedades_Mundiales[[#This Row],[Muestra]],Estructura!$Q$4:$S$194,3,0)</f>
        <v>M-361</v>
      </c>
    </row>
    <row r="570" spans="1:27" ht="30.6" x14ac:dyDescent="0.3">
      <c r="A570" s="61" t="s">
        <v>991</v>
      </c>
      <c r="B570" s="43">
        <f t="shared" si="131"/>
        <v>360</v>
      </c>
      <c r="C570" s="44" t="str">
        <f t="shared" si="132"/>
        <v>Enfermedades Mundiales</v>
      </c>
      <c r="D570" s="44" t="str">
        <f t="shared" si="133"/>
        <v>Salud</v>
      </c>
      <c r="E570" s="64">
        <v>6309</v>
      </c>
      <c r="F570" s="44" t="str">
        <f t="shared" si="139"/>
        <v>Casos Confirmados</v>
      </c>
      <c r="G570" s="46" t="s">
        <v>408</v>
      </c>
      <c r="H570" s="60" t="s">
        <v>17</v>
      </c>
      <c r="I570" s="58" t="s">
        <v>134</v>
      </c>
      <c r="J570" s="43" t="s">
        <v>407</v>
      </c>
      <c r="K570" s="43" t="str">
        <f t="shared" si="140"/>
        <v>Casos Confirmados</v>
      </c>
      <c r="L570" s="43" t="str">
        <f t="shared" si="134"/>
        <v>Periodo 2020-2021</v>
      </c>
      <c r="M570" s="43" t="str">
        <f t="shared" si="135"/>
        <v>Casos</v>
      </c>
      <c r="N570" s="49" t="str">
        <f t="shared" si="136"/>
        <v>Ministerio de Ciencias, Tecnología, Conocimiento e Innovación</v>
      </c>
      <c r="O570" s="30" t="str">
        <f>+"Nuevos Casos Confirmados de COVID-19 en la comuna de "&amp;Enfermedades_Mundiales[[#This Row],[territorio]]</f>
        <v>Nuevos Casos Confirmados de COVID-19 en la comuna de Pumanque</v>
      </c>
      <c r="P570" s="68"/>
      <c r="Q570" s="15" t="str">
        <f t="shared" si="137"/>
        <v>Gráfico Evolución</v>
      </c>
      <c r="R570" s="30"/>
      <c r="S5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https://analytics.zoho.com/open-view/2395394000008134446?ZOHO_CRITERIA=%22Localiza_CL_Poblacion%22.%22Codcom%22%3D6309</v>
      </c>
      <c r="T570" s="17"/>
      <c r="U570" s="31" t="str">
        <f t="shared" si="138"/>
        <v>#1774B9</v>
      </c>
      <c r="V570" s="32" t="str">
        <f>+Enfermedades_Mundiales[[#This Row],[idcoleccion]]&amp;"-"&amp;Enfermedades_Mundiales[[#This Row],[id]]</f>
        <v>360-0560</v>
      </c>
      <c r="W570" s="21">
        <f>+VLOOKUP(Enfermedades_Mundiales[[#This Row],[Filtro URL]],Estructura!$X$4:$Y$366,2,0)</f>
        <v>36306309</v>
      </c>
      <c r="X570" s="21" t="str">
        <f>+VLOOKUP(Enfermedades_Mundiales[[#This Row],[tema]],Estructura!$A$4:$C$18,3,0)</f>
        <v>T-361</v>
      </c>
      <c r="Y570" s="32" t="str">
        <f>+VLOOKUP(Enfermedades_Mundiales[[#This Row],[contenido]],Estructura!$E$4:$G$18,3,0)</f>
        <v>C-361</v>
      </c>
      <c r="Z570" s="32" t="str">
        <f>+VLOOKUP(Enfermedades_Mundiales[[#This Row],[Filtro Integrado]],Estructura!$M$4:$O$367,3,0)</f>
        <v>FI-363</v>
      </c>
      <c r="AA570" s="32" t="str">
        <f>+VLOOKUP(Enfermedades_Mundiales[[#This Row],[Muestra]],Estructura!$Q$4:$S$194,3,0)</f>
        <v>M-361</v>
      </c>
    </row>
    <row r="571" spans="1:27" ht="30.6" x14ac:dyDescent="0.3">
      <c r="A571" s="61" t="s">
        <v>992</v>
      </c>
      <c r="B571" s="43">
        <f t="shared" si="131"/>
        <v>360</v>
      </c>
      <c r="C571" s="44" t="str">
        <f t="shared" si="132"/>
        <v>Enfermedades Mundiales</v>
      </c>
      <c r="D571" s="44" t="str">
        <f t="shared" si="133"/>
        <v>Salud</v>
      </c>
      <c r="E571" s="64">
        <v>6310</v>
      </c>
      <c r="F571" s="44" t="str">
        <f t="shared" si="139"/>
        <v>Casos Confirmados</v>
      </c>
      <c r="G571" s="46" t="s">
        <v>408</v>
      </c>
      <c r="H571" s="60" t="s">
        <v>17</v>
      </c>
      <c r="I571" s="58" t="s">
        <v>135</v>
      </c>
      <c r="J571" s="43" t="s">
        <v>407</v>
      </c>
      <c r="K571" s="43" t="str">
        <f t="shared" si="140"/>
        <v>Casos Confirmados</v>
      </c>
      <c r="L571" s="43" t="str">
        <f t="shared" si="134"/>
        <v>Periodo 2020-2021</v>
      </c>
      <c r="M571" s="43" t="str">
        <f t="shared" si="135"/>
        <v>Casos</v>
      </c>
      <c r="N571" s="49" t="str">
        <f t="shared" si="136"/>
        <v>Ministerio de Ciencias, Tecnología, Conocimiento e Innovación</v>
      </c>
      <c r="O571" s="30" t="str">
        <f>+"Nuevos Casos Confirmados de COVID-19 en la comuna de "&amp;Enfermedades_Mundiales[[#This Row],[territorio]]</f>
        <v>Nuevos Casos Confirmados de COVID-19 en la comuna de Santa Cruz</v>
      </c>
      <c r="P571" s="68"/>
      <c r="Q571" s="15" t="str">
        <f t="shared" si="137"/>
        <v>Gráfico Evolución</v>
      </c>
      <c r="R571" s="30"/>
      <c r="S5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https://analytics.zoho.com/open-view/2395394000008134446?ZOHO_CRITERIA=%22Localiza_CL_Poblacion%22.%22Codcom%22%3D6310</v>
      </c>
      <c r="T571" s="17"/>
      <c r="U571" s="31" t="str">
        <f t="shared" si="138"/>
        <v>#1774B9</v>
      </c>
      <c r="V571" s="32" t="str">
        <f>+Enfermedades_Mundiales[[#This Row],[idcoleccion]]&amp;"-"&amp;Enfermedades_Mundiales[[#This Row],[id]]</f>
        <v>360-0561</v>
      </c>
      <c r="W571" s="21">
        <f>+VLOOKUP(Enfermedades_Mundiales[[#This Row],[Filtro URL]],Estructura!$X$4:$Y$366,2,0)</f>
        <v>36306310</v>
      </c>
      <c r="X571" s="21" t="str">
        <f>+VLOOKUP(Enfermedades_Mundiales[[#This Row],[tema]],Estructura!$A$4:$C$18,3,0)</f>
        <v>T-361</v>
      </c>
      <c r="Y571" s="32" t="str">
        <f>+VLOOKUP(Enfermedades_Mundiales[[#This Row],[contenido]],Estructura!$E$4:$G$18,3,0)</f>
        <v>C-361</v>
      </c>
      <c r="Z571" s="32" t="str">
        <f>+VLOOKUP(Enfermedades_Mundiales[[#This Row],[Filtro Integrado]],Estructura!$M$4:$O$367,3,0)</f>
        <v>FI-363</v>
      </c>
      <c r="AA571" s="32" t="str">
        <f>+VLOOKUP(Enfermedades_Mundiales[[#This Row],[Muestra]],Estructura!$Q$4:$S$194,3,0)</f>
        <v>M-361</v>
      </c>
    </row>
    <row r="572" spans="1:27" ht="30.6" x14ac:dyDescent="0.3">
      <c r="A572" s="61" t="s">
        <v>993</v>
      </c>
      <c r="B572" s="43">
        <f t="shared" si="131"/>
        <v>360</v>
      </c>
      <c r="C572" s="44" t="str">
        <f t="shared" si="132"/>
        <v>Enfermedades Mundiales</v>
      </c>
      <c r="D572" s="44" t="str">
        <f t="shared" si="133"/>
        <v>Salud</v>
      </c>
      <c r="E572" s="64">
        <v>7101</v>
      </c>
      <c r="F572" s="44" t="str">
        <f t="shared" si="139"/>
        <v>Casos Confirmados</v>
      </c>
      <c r="G572" s="46" t="s">
        <v>408</v>
      </c>
      <c r="H572" s="60" t="s">
        <v>17</v>
      </c>
      <c r="I572" s="58" t="s">
        <v>136</v>
      </c>
      <c r="J572" s="43" t="s">
        <v>407</v>
      </c>
      <c r="K572" s="43" t="str">
        <f t="shared" si="140"/>
        <v>Casos Confirmados</v>
      </c>
      <c r="L572" s="43" t="str">
        <f t="shared" si="134"/>
        <v>Periodo 2020-2021</v>
      </c>
      <c r="M572" s="43" t="str">
        <f t="shared" si="135"/>
        <v>Casos</v>
      </c>
      <c r="N572" s="49" t="str">
        <f t="shared" si="136"/>
        <v>Ministerio de Ciencias, Tecnología, Conocimiento e Innovación</v>
      </c>
      <c r="O572" s="30" t="str">
        <f>+"Nuevos Casos Confirmados de COVID-19 en la comuna de "&amp;Enfermedades_Mundiales[[#This Row],[territorio]]</f>
        <v>Nuevos Casos Confirmados de COVID-19 en la comuna de Talca</v>
      </c>
      <c r="P572" s="68"/>
      <c r="Q572" s="15" t="str">
        <f t="shared" si="137"/>
        <v>Gráfico Evolución</v>
      </c>
      <c r="R572" s="30"/>
      <c r="S5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https://analytics.zoho.com/open-view/2395394000008134446?ZOHO_CRITERIA=%22Localiza_CL_Poblacion%22.%22Codcom%22%3D7101</v>
      </c>
      <c r="T572" s="17"/>
      <c r="U572" s="31" t="str">
        <f t="shared" si="138"/>
        <v>#1774B9</v>
      </c>
      <c r="V572" s="32" t="str">
        <f>+Enfermedades_Mundiales[[#This Row],[idcoleccion]]&amp;"-"&amp;Enfermedades_Mundiales[[#This Row],[id]]</f>
        <v>360-0562</v>
      </c>
      <c r="W572" s="21">
        <f>+VLOOKUP(Enfermedades_Mundiales[[#This Row],[Filtro URL]],Estructura!$X$4:$Y$366,2,0)</f>
        <v>36307101</v>
      </c>
      <c r="X572" s="21" t="str">
        <f>+VLOOKUP(Enfermedades_Mundiales[[#This Row],[tema]],Estructura!$A$4:$C$18,3,0)</f>
        <v>T-361</v>
      </c>
      <c r="Y572" s="32" t="str">
        <f>+VLOOKUP(Enfermedades_Mundiales[[#This Row],[contenido]],Estructura!$E$4:$G$18,3,0)</f>
        <v>C-361</v>
      </c>
      <c r="Z572" s="32" t="str">
        <f>+VLOOKUP(Enfermedades_Mundiales[[#This Row],[Filtro Integrado]],Estructura!$M$4:$O$367,3,0)</f>
        <v>FI-363</v>
      </c>
      <c r="AA572" s="32" t="str">
        <f>+VLOOKUP(Enfermedades_Mundiales[[#This Row],[Muestra]],Estructura!$Q$4:$S$194,3,0)</f>
        <v>M-361</v>
      </c>
    </row>
    <row r="573" spans="1:27" ht="30.6" x14ac:dyDescent="0.3">
      <c r="A573" s="61" t="s">
        <v>994</v>
      </c>
      <c r="B573" s="43">
        <f t="shared" ref="B573:B636" si="141">+B572</f>
        <v>360</v>
      </c>
      <c r="C573" s="44" t="str">
        <f t="shared" ref="C573:C636" si="142">+C572</f>
        <v>Enfermedades Mundiales</v>
      </c>
      <c r="D573" s="44" t="str">
        <f t="shared" ref="D573:D636" si="143">+D572</f>
        <v>Salud</v>
      </c>
      <c r="E573" s="64">
        <v>7102</v>
      </c>
      <c r="F573" s="44" t="str">
        <f t="shared" si="139"/>
        <v>Casos Confirmados</v>
      </c>
      <c r="G573" s="46" t="s">
        <v>408</v>
      </c>
      <c r="H573" s="60" t="s">
        <v>17</v>
      </c>
      <c r="I573" s="58" t="s">
        <v>137</v>
      </c>
      <c r="J573" s="43" t="s">
        <v>407</v>
      </c>
      <c r="K573" s="43" t="str">
        <f t="shared" si="140"/>
        <v>Casos Confirmados</v>
      </c>
      <c r="L573" s="43" t="str">
        <f t="shared" ref="L573:L636" si="144">+L572</f>
        <v>Periodo 2020-2021</v>
      </c>
      <c r="M573" s="43" t="str">
        <f t="shared" ref="M573:M636" si="145">+M572</f>
        <v>Casos</v>
      </c>
      <c r="N573" s="49" t="str">
        <f t="shared" ref="N573:N636" si="146">+N572</f>
        <v>Ministerio de Ciencias, Tecnología, Conocimiento e Innovación</v>
      </c>
      <c r="O573" s="30" t="str">
        <f>+"Nuevos Casos Confirmados de COVID-19 en la comuna de "&amp;Enfermedades_Mundiales[[#This Row],[territorio]]</f>
        <v>Nuevos Casos Confirmados de COVID-19 en la comuna de Constitución</v>
      </c>
      <c r="P573" s="68"/>
      <c r="Q573" s="15" t="str">
        <f t="shared" ref="Q573:Q636" si="147">+Q572</f>
        <v>Gráfico Evolución</v>
      </c>
      <c r="R573" s="30"/>
      <c r="S5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https://analytics.zoho.com/open-view/2395394000008134446?ZOHO_CRITERIA=%22Localiza_CL_Poblacion%22.%22Codcom%22%3D7102</v>
      </c>
      <c r="T573" s="17"/>
      <c r="U573" s="31" t="str">
        <f t="shared" ref="U573:U636" si="148">+U572</f>
        <v>#1774B9</v>
      </c>
      <c r="V573" s="32" t="str">
        <f>+Enfermedades_Mundiales[[#This Row],[idcoleccion]]&amp;"-"&amp;Enfermedades_Mundiales[[#This Row],[id]]</f>
        <v>360-0563</v>
      </c>
      <c r="W573" s="21">
        <f>+VLOOKUP(Enfermedades_Mundiales[[#This Row],[Filtro URL]],Estructura!$X$4:$Y$366,2,0)</f>
        <v>36307102</v>
      </c>
      <c r="X573" s="21" t="str">
        <f>+VLOOKUP(Enfermedades_Mundiales[[#This Row],[tema]],Estructura!$A$4:$C$18,3,0)</f>
        <v>T-361</v>
      </c>
      <c r="Y573" s="32" t="str">
        <f>+VLOOKUP(Enfermedades_Mundiales[[#This Row],[contenido]],Estructura!$E$4:$G$18,3,0)</f>
        <v>C-361</v>
      </c>
      <c r="Z573" s="32" t="str">
        <f>+VLOOKUP(Enfermedades_Mundiales[[#This Row],[Filtro Integrado]],Estructura!$M$4:$O$367,3,0)</f>
        <v>FI-363</v>
      </c>
      <c r="AA573" s="32" t="str">
        <f>+VLOOKUP(Enfermedades_Mundiales[[#This Row],[Muestra]],Estructura!$Q$4:$S$194,3,0)</f>
        <v>M-361</v>
      </c>
    </row>
    <row r="574" spans="1:27" ht="30.6" x14ac:dyDescent="0.3">
      <c r="A574" s="61" t="s">
        <v>995</v>
      </c>
      <c r="B574" s="43">
        <f t="shared" si="141"/>
        <v>360</v>
      </c>
      <c r="C574" s="44" t="str">
        <f t="shared" si="142"/>
        <v>Enfermedades Mundiales</v>
      </c>
      <c r="D574" s="44" t="str">
        <f t="shared" si="143"/>
        <v>Salud</v>
      </c>
      <c r="E574" s="64">
        <v>7103</v>
      </c>
      <c r="F574" s="44" t="str">
        <f t="shared" ref="F574:F637" si="149">+F573</f>
        <v>Casos Confirmados</v>
      </c>
      <c r="G574" s="46" t="s">
        <v>408</v>
      </c>
      <c r="H574" s="60" t="s">
        <v>17</v>
      </c>
      <c r="I574" s="58" t="s">
        <v>138</v>
      </c>
      <c r="J574" s="43" t="s">
        <v>407</v>
      </c>
      <c r="K574" s="43" t="str">
        <f t="shared" ref="K574:K637" si="150">+K573</f>
        <v>Casos Confirmados</v>
      </c>
      <c r="L574" s="43" t="str">
        <f t="shared" si="144"/>
        <v>Periodo 2020-2021</v>
      </c>
      <c r="M574" s="43" t="str">
        <f t="shared" si="145"/>
        <v>Casos</v>
      </c>
      <c r="N574" s="49" t="str">
        <f t="shared" si="146"/>
        <v>Ministerio de Ciencias, Tecnología, Conocimiento e Innovación</v>
      </c>
      <c r="O574" s="30" t="str">
        <f>+"Nuevos Casos Confirmados de COVID-19 en la comuna de "&amp;Enfermedades_Mundiales[[#This Row],[territorio]]</f>
        <v>Nuevos Casos Confirmados de COVID-19 en la comuna de Curepto</v>
      </c>
      <c r="P574" s="68"/>
      <c r="Q574" s="15" t="str">
        <f t="shared" si="147"/>
        <v>Gráfico Evolución</v>
      </c>
      <c r="R574" s="30"/>
      <c r="S5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https://analytics.zoho.com/open-view/2395394000008134446?ZOHO_CRITERIA=%22Localiza_CL_Poblacion%22.%22Codcom%22%3D7103</v>
      </c>
      <c r="T574" s="17"/>
      <c r="U574" s="31" t="str">
        <f t="shared" si="148"/>
        <v>#1774B9</v>
      </c>
      <c r="V574" s="32" t="str">
        <f>+Enfermedades_Mundiales[[#This Row],[idcoleccion]]&amp;"-"&amp;Enfermedades_Mundiales[[#This Row],[id]]</f>
        <v>360-0564</v>
      </c>
      <c r="W574" s="21">
        <f>+VLOOKUP(Enfermedades_Mundiales[[#This Row],[Filtro URL]],Estructura!$X$4:$Y$366,2,0)</f>
        <v>36307103</v>
      </c>
      <c r="X574" s="21" t="str">
        <f>+VLOOKUP(Enfermedades_Mundiales[[#This Row],[tema]],Estructura!$A$4:$C$18,3,0)</f>
        <v>T-361</v>
      </c>
      <c r="Y574" s="32" t="str">
        <f>+VLOOKUP(Enfermedades_Mundiales[[#This Row],[contenido]],Estructura!$E$4:$G$18,3,0)</f>
        <v>C-361</v>
      </c>
      <c r="Z574" s="32" t="str">
        <f>+VLOOKUP(Enfermedades_Mundiales[[#This Row],[Filtro Integrado]],Estructura!$M$4:$O$367,3,0)</f>
        <v>FI-363</v>
      </c>
      <c r="AA574" s="32" t="str">
        <f>+VLOOKUP(Enfermedades_Mundiales[[#This Row],[Muestra]],Estructura!$Q$4:$S$194,3,0)</f>
        <v>M-361</v>
      </c>
    </row>
    <row r="575" spans="1:27" ht="30.6" x14ac:dyDescent="0.3">
      <c r="A575" s="61" t="s">
        <v>996</v>
      </c>
      <c r="B575" s="43">
        <f t="shared" si="141"/>
        <v>360</v>
      </c>
      <c r="C575" s="44" t="str">
        <f t="shared" si="142"/>
        <v>Enfermedades Mundiales</v>
      </c>
      <c r="D575" s="44" t="str">
        <f t="shared" si="143"/>
        <v>Salud</v>
      </c>
      <c r="E575" s="64">
        <v>7104</v>
      </c>
      <c r="F575" s="44" t="str">
        <f t="shared" si="149"/>
        <v>Casos Confirmados</v>
      </c>
      <c r="G575" s="46" t="s">
        <v>408</v>
      </c>
      <c r="H575" s="60" t="s">
        <v>17</v>
      </c>
      <c r="I575" s="58" t="s">
        <v>139</v>
      </c>
      <c r="J575" s="43" t="s">
        <v>407</v>
      </c>
      <c r="K575" s="43" t="str">
        <f t="shared" si="150"/>
        <v>Casos Confirmados</v>
      </c>
      <c r="L575" s="43" t="str">
        <f t="shared" si="144"/>
        <v>Periodo 2020-2021</v>
      </c>
      <c r="M575" s="43" t="str">
        <f t="shared" si="145"/>
        <v>Casos</v>
      </c>
      <c r="N575" s="49" t="str">
        <f t="shared" si="146"/>
        <v>Ministerio de Ciencias, Tecnología, Conocimiento e Innovación</v>
      </c>
      <c r="O575" s="30" t="str">
        <f>+"Nuevos Casos Confirmados de COVID-19 en la comuna de "&amp;Enfermedades_Mundiales[[#This Row],[territorio]]</f>
        <v>Nuevos Casos Confirmados de COVID-19 en la comuna de Empedrado</v>
      </c>
      <c r="P575" s="68"/>
      <c r="Q575" s="15" t="str">
        <f t="shared" si="147"/>
        <v>Gráfico Evolución</v>
      </c>
      <c r="R575" s="30"/>
      <c r="S5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https://analytics.zoho.com/open-view/2395394000008134446?ZOHO_CRITERIA=%22Localiza_CL_Poblacion%22.%22Codcom%22%3D7104</v>
      </c>
      <c r="T575" s="17"/>
      <c r="U575" s="31" t="str">
        <f t="shared" si="148"/>
        <v>#1774B9</v>
      </c>
      <c r="V575" s="32" t="str">
        <f>+Enfermedades_Mundiales[[#This Row],[idcoleccion]]&amp;"-"&amp;Enfermedades_Mundiales[[#This Row],[id]]</f>
        <v>360-0565</v>
      </c>
      <c r="W575" s="21">
        <f>+VLOOKUP(Enfermedades_Mundiales[[#This Row],[Filtro URL]],Estructura!$X$4:$Y$366,2,0)</f>
        <v>36307104</v>
      </c>
      <c r="X575" s="21" t="str">
        <f>+VLOOKUP(Enfermedades_Mundiales[[#This Row],[tema]],Estructura!$A$4:$C$18,3,0)</f>
        <v>T-361</v>
      </c>
      <c r="Y575" s="32" t="str">
        <f>+VLOOKUP(Enfermedades_Mundiales[[#This Row],[contenido]],Estructura!$E$4:$G$18,3,0)</f>
        <v>C-361</v>
      </c>
      <c r="Z575" s="32" t="str">
        <f>+VLOOKUP(Enfermedades_Mundiales[[#This Row],[Filtro Integrado]],Estructura!$M$4:$O$367,3,0)</f>
        <v>FI-363</v>
      </c>
      <c r="AA575" s="32" t="str">
        <f>+VLOOKUP(Enfermedades_Mundiales[[#This Row],[Muestra]],Estructura!$Q$4:$S$194,3,0)</f>
        <v>M-361</v>
      </c>
    </row>
    <row r="576" spans="1:27" ht="30.6" x14ac:dyDescent="0.3">
      <c r="A576" s="61" t="s">
        <v>997</v>
      </c>
      <c r="B576" s="43">
        <f t="shared" si="141"/>
        <v>360</v>
      </c>
      <c r="C576" s="44" t="str">
        <f t="shared" si="142"/>
        <v>Enfermedades Mundiales</v>
      </c>
      <c r="D576" s="44" t="str">
        <f t="shared" si="143"/>
        <v>Salud</v>
      </c>
      <c r="E576" s="64">
        <v>7105</v>
      </c>
      <c r="F576" s="44" t="str">
        <f t="shared" si="149"/>
        <v>Casos Confirmados</v>
      </c>
      <c r="G576" s="46" t="s">
        <v>408</v>
      </c>
      <c r="H576" s="60" t="s">
        <v>17</v>
      </c>
      <c r="I576" s="58" t="s">
        <v>27</v>
      </c>
      <c r="J576" s="43" t="s">
        <v>407</v>
      </c>
      <c r="K576" s="43" t="str">
        <f t="shared" si="150"/>
        <v>Casos Confirmados</v>
      </c>
      <c r="L576" s="43" t="str">
        <f t="shared" si="144"/>
        <v>Periodo 2020-2021</v>
      </c>
      <c r="M576" s="43" t="str">
        <f t="shared" si="145"/>
        <v>Casos</v>
      </c>
      <c r="N576" s="49" t="str">
        <f t="shared" si="146"/>
        <v>Ministerio de Ciencias, Tecnología, Conocimiento e Innovación</v>
      </c>
      <c r="O576" s="30" t="str">
        <f>+"Nuevos Casos Confirmados de COVID-19 en la comuna de "&amp;Enfermedades_Mundiales[[#This Row],[territorio]]</f>
        <v>Nuevos Casos Confirmados de COVID-19 en la comuna de Maule</v>
      </c>
      <c r="P576" s="68"/>
      <c r="Q576" s="15" t="str">
        <f t="shared" si="147"/>
        <v>Gráfico Evolución</v>
      </c>
      <c r="R576" s="30"/>
      <c r="S5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https://analytics.zoho.com/open-view/2395394000008134446?ZOHO_CRITERIA=%22Localiza_CL_Poblacion%22.%22Codcom%22%3D7105</v>
      </c>
      <c r="T576" s="17"/>
      <c r="U576" s="31" t="str">
        <f t="shared" si="148"/>
        <v>#1774B9</v>
      </c>
      <c r="V576" s="32" t="str">
        <f>+Enfermedades_Mundiales[[#This Row],[idcoleccion]]&amp;"-"&amp;Enfermedades_Mundiales[[#This Row],[id]]</f>
        <v>360-0566</v>
      </c>
      <c r="W576" s="21">
        <f>+VLOOKUP(Enfermedades_Mundiales[[#This Row],[Filtro URL]],Estructura!$X$4:$Y$366,2,0)</f>
        <v>36307105</v>
      </c>
      <c r="X576" s="21" t="str">
        <f>+VLOOKUP(Enfermedades_Mundiales[[#This Row],[tema]],Estructura!$A$4:$C$18,3,0)</f>
        <v>T-361</v>
      </c>
      <c r="Y576" s="32" t="str">
        <f>+VLOOKUP(Enfermedades_Mundiales[[#This Row],[contenido]],Estructura!$E$4:$G$18,3,0)</f>
        <v>C-361</v>
      </c>
      <c r="Z576" s="32" t="str">
        <f>+VLOOKUP(Enfermedades_Mundiales[[#This Row],[Filtro Integrado]],Estructura!$M$4:$O$367,3,0)</f>
        <v>FI-363</v>
      </c>
      <c r="AA576" s="32" t="str">
        <f>+VLOOKUP(Enfermedades_Mundiales[[#This Row],[Muestra]],Estructura!$Q$4:$S$194,3,0)</f>
        <v>M-361</v>
      </c>
    </row>
    <row r="577" spans="1:27" ht="30.6" x14ac:dyDescent="0.3">
      <c r="A577" s="61" t="s">
        <v>998</v>
      </c>
      <c r="B577" s="43">
        <f t="shared" si="141"/>
        <v>360</v>
      </c>
      <c r="C577" s="44" t="str">
        <f t="shared" si="142"/>
        <v>Enfermedades Mundiales</v>
      </c>
      <c r="D577" s="44" t="str">
        <f t="shared" si="143"/>
        <v>Salud</v>
      </c>
      <c r="E577" s="64">
        <v>7106</v>
      </c>
      <c r="F577" s="44" t="str">
        <f t="shared" si="149"/>
        <v>Casos Confirmados</v>
      </c>
      <c r="G577" s="46" t="s">
        <v>408</v>
      </c>
      <c r="H577" s="60" t="s">
        <v>17</v>
      </c>
      <c r="I577" s="58" t="s">
        <v>140</v>
      </c>
      <c r="J577" s="43" t="s">
        <v>407</v>
      </c>
      <c r="K577" s="43" t="str">
        <f t="shared" si="150"/>
        <v>Casos Confirmados</v>
      </c>
      <c r="L577" s="43" t="str">
        <f t="shared" si="144"/>
        <v>Periodo 2020-2021</v>
      </c>
      <c r="M577" s="43" t="str">
        <f t="shared" si="145"/>
        <v>Casos</v>
      </c>
      <c r="N577" s="49" t="str">
        <f t="shared" si="146"/>
        <v>Ministerio de Ciencias, Tecnología, Conocimiento e Innovación</v>
      </c>
      <c r="O577" s="30" t="str">
        <f>+"Nuevos Casos Confirmados de COVID-19 en la comuna de "&amp;Enfermedades_Mundiales[[#This Row],[territorio]]</f>
        <v>Nuevos Casos Confirmados de COVID-19 en la comuna de Pelarco</v>
      </c>
      <c r="P577" s="68"/>
      <c r="Q577" s="15" t="str">
        <f t="shared" si="147"/>
        <v>Gráfico Evolución</v>
      </c>
      <c r="R577" s="30"/>
      <c r="S5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https://analytics.zoho.com/open-view/2395394000008134446?ZOHO_CRITERIA=%22Localiza_CL_Poblacion%22.%22Codcom%22%3D7106</v>
      </c>
      <c r="T577" s="17"/>
      <c r="U577" s="31" t="str">
        <f t="shared" si="148"/>
        <v>#1774B9</v>
      </c>
      <c r="V577" s="32" t="str">
        <f>+Enfermedades_Mundiales[[#This Row],[idcoleccion]]&amp;"-"&amp;Enfermedades_Mundiales[[#This Row],[id]]</f>
        <v>360-0567</v>
      </c>
      <c r="W577" s="21">
        <f>+VLOOKUP(Enfermedades_Mundiales[[#This Row],[Filtro URL]],Estructura!$X$4:$Y$366,2,0)</f>
        <v>36307106</v>
      </c>
      <c r="X577" s="21" t="str">
        <f>+VLOOKUP(Enfermedades_Mundiales[[#This Row],[tema]],Estructura!$A$4:$C$18,3,0)</f>
        <v>T-361</v>
      </c>
      <c r="Y577" s="32" t="str">
        <f>+VLOOKUP(Enfermedades_Mundiales[[#This Row],[contenido]],Estructura!$E$4:$G$18,3,0)</f>
        <v>C-361</v>
      </c>
      <c r="Z577" s="32" t="str">
        <f>+VLOOKUP(Enfermedades_Mundiales[[#This Row],[Filtro Integrado]],Estructura!$M$4:$O$367,3,0)</f>
        <v>FI-363</v>
      </c>
      <c r="AA577" s="32" t="str">
        <f>+VLOOKUP(Enfermedades_Mundiales[[#This Row],[Muestra]],Estructura!$Q$4:$S$194,3,0)</f>
        <v>M-361</v>
      </c>
    </row>
    <row r="578" spans="1:27" ht="30.6" x14ac:dyDescent="0.3">
      <c r="A578" s="61" t="s">
        <v>999</v>
      </c>
      <c r="B578" s="43">
        <f t="shared" si="141"/>
        <v>360</v>
      </c>
      <c r="C578" s="44" t="str">
        <f t="shared" si="142"/>
        <v>Enfermedades Mundiales</v>
      </c>
      <c r="D578" s="44" t="str">
        <f t="shared" si="143"/>
        <v>Salud</v>
      </c>
      <c r="E578" s="64">
        <v>7107</v>
      </c>
      <c r="F578" s="44" t="str">
        <f t="shared" si="149"/>
        <v>Casos Confirmados</v>
      </c>
      <c r="G578" s="46" t="s">
        <v>408</v>
      </c>
      <c r="H578" s="60" t="s">
        <v>17</v>
      </c>
      <c r="I578" s="58" t="s">
        <v>141</v>
      </c>
      <c r="J578" s="43" t="s">
        <v>407</v>
      </c>
      <c r="K578" s="43" t="str">
        <f t="shared" si="150"/>
        <v>Casos Confirmados</v>
      </c>
      <c r="L578" s="43" t="str">
        <f t="shared" si="144"/>
        <v>Periodo 2020-2021</v>
      </c>
      <c r="M578" s="43" t="str">
        <f t="shared" si="145"/>
        <v>Casos</v>
      </c>
      <c r="N578" s="49" t="str">
        <f t="shared" si="146"/>
        <v>Ministerio de Ciencias, Tecnología, Conocimiento e Innovación</v>
      </c>
      <c r="O578" s="30" t="str">
        <f>+"Nuevos Casos Confirmados de COVID-19 en la comuna de "&amp;Enfermedades_Mundiales[[#This Row],[territorio]]</f>
        <v>Nuevos Casos Confirmados de COVID-19 en la comuna de Pencahue</v>
      </c>
      <c r="P578" s="68"/>
      <c r="Q578" s="15" t="str">
        <f t="shared" si="147"/>
        <v>Gráfico Evolución</v>
      </c>
      <c r="R578" s="30"/>
      <c r="S5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https://analytics.zoho.com/open-view/2395394000008134446?ZOHO_CRITERIA=%22Localiza_CL_Poblacion%22.%22Codcom%22%3D7107</v>
      </c>
      <c r="T578" s="17"/>
      <c r="U578" s="31" t="str">
        <f t="shared" si="148"/>
        <v>#1774B9</v>
      </c>
      <c r="V578" s="32" t="str">
        <f>+Enfermedades_Mundiales[[#This Row],[idcoleccion]]&amp;"-"&amp;Enfermedades_Mundiales[[#This Row],[id]]</f>
        <v>360-0568</v>
      </c>
      <c r="W578" s="21">
        <f>+VLOOKUP(Enfermedades_Mundiales[[#This Row],[Filtro URL]],Estructura!$X$4:$Y$366,2,0)</f>
        <v>36307107</v>
      </c>
      <c r="X578" s="21" t="str">
        <f>+VLOOKUP(Enfermedades_Mundiales[[#This Row],[tema]],Estructura!$A$4:$C$18,3,0)</f>
        <v>T-361</v>
      </c>
      <c r="Y578" s="32" t="str">
        <f>+VLOOKUP(Enfermedades_Mundiales[[#This Row],[contenido]],Estructura!$E$4:$G$18,3,0)</f>
        <v>C-361</v>
      </c>
      <c r="Z578" s="32" t="str">
        <f>+VLOOKUP(Enfermedades_Mundiales[[#This Row],[Filtro Integrado]],Estructura!$M$4:$O$367,3,0)</f>
        <v>FI-363</v>
      </c>
      <c r="AA578" s="32" t="str">
        <f>+VLOOKUP(Enfermedades_Mundiales[[#This Row],[Muestra]],Estructura!$Q$4:$S$194,3,0)</f>
        <v>M-361</v>
      </c>
    </row>
    <row r="579" spans="1:27" ht="30.6" x14ac:dyDescent="0.3">
      <c r="A579" s="61" t="s">
        <v>1000</v>
      </c>
      <c r="B579" s="43">
        <f t="shared" si="141"/>
        <v>360</v>
      </c>
      <c r="C579" s="44" t="str">
        <f t="shared" si="142"/>
        <v>Enfermedades Mundiales</v>
      </c>
      <c r="D579" s="44" t="str">
        <f t="shared" si="143"/>
        <v>Salud</v>
      </c>
      <c r="E579" s="64">
        <v>7108</v>
      </c>
      <c r="F579" s="44" t="str">
        <f t="shared" si="149"/>
        <v>Casos Confirmados</v>
      </c>
      <c r="G579" s="46" t="s">
        <v>408</v>
      </c>
      <c r="H579" s="60" t="s">
        <v>17</v>
      </c>
      <c r="I579" s="58" t="s">
        <v>142</v>
      </c>
      <c r="J579" s="43" t="s">
        <v>407</v>
      </c>
      <c r="K579" s="43" t="str">
        <f t="shared" si="150"/>
        <v>Casos Confirmados</v>
      </c>
      <c r="L579" s="43" t="str">
        <f t="shared" si="144"/>
        <v>Periodo 2020-2021</v>
      </c>
      <c r="M579" s="43" t="str">
        <f t="shared" si="145"/>
        <v>Casos</v>
      </c>
      <c r="N579" s="49" t="str">
        <f t="shared" si="146"/>
        <v>Ministerio de Ciencias, Tecnología, Conocimiento e Innovación</v>
      </c>
      <c r="O579" s="30" t="str">
        <f>+"Nuevos Casos Confirmados de COVID-19 en la comuna de "&amp;Enfermedades_Mundiales[[#This Row],[territorio]]</f>
        <v>Nuevos Casos Confirmados de COVID-19 en la comuna de Río Claro</v>
      </c>
      <c r="P579" s="68"/>
      <c r="Q579" s="15" t="str">
        <f t="shared" si="147"/>
        <v>Gráfico Evolución</v>
      </c>
      <c r="R579" s="30"/>
      <c r="S5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https://analytics.zoho.com/open-view/2395394000008134446?ZOHO_CRITERIA=%22Localiza_CL_Poblacion%22.%22Codcom%22%3D7108</v>
      </c>
      <c r="T579" s="17"/>
      <c r="U579" s="31" t="str">
        <f t="shared" si="148"/>
        <v>#1774B9</v>
      </c>
      <c r="V579" s="32" t="str">
        <f>+Enfermedades_Mundiales[[#This Row],[idcoleccion]]&amp;"-"&amp;Enfermedades_Mundiales[[#This Row],[id]]</f>
        <v>360-0569</v>
      </c>
      <c r="W579" s="21">
        <f>+VLOOKUP(Enfermedades_Mundiales[[#This Row],[Filtro URL]],Estructura!$X$4:$Y$366,2,0)</f>
        <v>36307108</v>
      </c>
      <c r="X579" s="21" t="str">
        <f>+VLOOKUP(Enfermedades_Mundiales[[#This Row],[tema]],Estructura!$A$4:$C$18,3,0)</f>
        <v>T-361</v>
      </c>
      <c r="Y579" s="32" t="str">
        <f>+VLOOKUP(Enfermedades_Mundiales[[#This Row],[contenido]],Estructura!$E$4:$G$18,3,0)</f>
        <v>C-361</v>
      </c>
      <c r="Z579" s="32" t="str">
        <f>+VLOOKUP(Enfermedades_Mundiales[[#This Row],[Filtro Integrado]],Estructura!$M$4:$O$367,3,0)</f>
        <v>FI-363</v>
      </c>
      <c r="AA579" s="32" t="str">
        <f>+VLOOKUP(Enfermedades_Mundiales[[#This Row],[Muestra]],Estructura!$Q$4:$S$194,3,0)</f>
        <v>M-361</v>
      </c>
    </row>
    <row r="580" spans="1:27" ht="30.6" x14ac:dyDescent="0.3">
      <c r="A580" s="61" t="s">
        <v>1001</v>
      </c>
      <c r="B580" s="43">
        <f t="shared" si="141"/>
        <v>360</v>
      </c>
      <c r="C580" s="44" t="str">
        <f t="shared" si="142"/>
        <v>Enfermedades Mundiales</v>
      </c>
      <c r="D580" s="44" t="str">
        <f t="shared" si="143"/>
        <v>Salud</v>
      </c>
      <c r="E580" s="64">
        <v>7109</v>
      </c>
      <c r="F580" s="44" t="str">
        <f t="shared" si="149"/>
        <v>Casos Confirmados</v>
      </c>
      <c r="G580" s="46" t="s">
        <v>408</v>
      </c>
      <c r="H580" s="60" t="s">
        <v>17</v>
      </c>
      <c r="I580" s="58" t="s">
        <v>143</v>
      </c>
      <c r="J580" s="43" t="s">
        <v>407</v>
      </c>
      <c r="K580" s="43" t="str">
        <f t="shared" si="150"/>
        <v>Casos Confirmados</v>
      </c>
      <c r="L580" s="43" t="str">
        <f t="shared" si="144"/>
        <v>Periodo 2020-2021</v>
      </c>
      <c r="M580" s="43" t="str">
        <f t="shared" si="145"/>
        <v>Casos</v>
      </c>
      <c r="N580" s="49" t="str">
        <f t="shared" si="146"/>
        <v>Ministerio de Ciencias, Tecnología, Conocimiento e Innovación</v>
      </c>
      <c r="O580" s="30" t="str">
        <f>+"Nuevos Casos Confirmados de COVID-19 en la comuna de "&amp;Enfermedades_Mundiales[[#This Row],[territorio]]</f>
        <v>Nuevos Casos Confirmados de COVID-19 en la comuna de San Clemente</v>
      </c>
      <c r="P580" s="68"/>
      <c r="Q580" s="15" t="str">
        <f t="shared" si="147"/>
        <v>Gráfico Evolución</v>
      </c>
      <c r="R580" s="30"/>
      <c r="S5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https://analytics.zoho.com/open-view/2395394000008134446?ZOHO_CRITERIA=%22Localiza_CL_Poblacion%22.%22Codcom%22%3D7109</v>
      </c>
      <c r="T580" s="17"/>
      <c r="U580" s="31" t="str">
        <f t="shared" si="148"/>
        <v>#1774B9</v>
      </c>
      <c r="V580" s="32" t="str">
        <f>+Enfermedades_Mundiales[[#This Row],[idcoleccion]]&amp;"-"&amp;Enfermedades_Mundiales[[#This Row],[id]]</f>
        <v>360-0570</v>
      </c>
      <c r="W580" s="21">
        <f>+VLOOKUP(Enfermedades_Mundiales[[#This Row],[Filtro URL]],Estructura!$X$4:$Y$366,2,0)</f>
        <v>36307109</v>
      </c>
      <c r="X580" s="21" t="str">
        <f>+VLOOKUP(Enfermedades_Mundiales[[#This Row],[tema]],Estructura!$A$4:$C$18,3,0)</f>
        <v>T-361</v>
      </c>
      <c r="Y580" s="32" t="str">
        <f>+VLOOKUP(Enfermedades_Mundiales[[#This Row],[contenido]],Estructura!$E$4:$G$18,3,0)</f>
        <v>C-361</v>
      </c>
      <c r="Z580" s="32" t="str">
        <f>+VLOOKUP(Enfermedades_Mundiales[[#This Row],[Filtro Integrado]],Estructura!$M$4:$O$367,3,0)</f>
        <v>FI-363</v>
      </c>
      <c r="AA580" s="32" t="str">
        <f>+VLOOKUP(Enfermedades_Mundiales[[#This Row],[Muestra]],Estructura!$Q$4:$S$194,3,0)</f>
        <v>M-361</v>
      </c>
    </row>
    <row r="581" spans="1:27" ht="30.6" x14ac:dyDescent="0.3">
      <c r="A581" s="61" t="s">
        <v>1002</v>
      </c>
      <c r="B581" s="43">
        <f t="shared" si="141"/>
        <v>360</v>
      </c>
      <c r="C581" s="44" t="str">
        <f t="shared" si="142"/>
        <v>Enfermedades Mundiales</v>
      </c>
      <c r="D581" s="44" t="str">
        <f t="shared" si="143"/>
        <v>Salud</v>
      </c>
      <c r="E581" s="64">
        <v>7110</v>
      </c>
      <c r="F581" s="44" t="str">
        <f t="shared" si="149"/>
        <v>Casos Confirmados</v>
      </c>
      <c r="G581" s="46" t="s">
        <v>408</v>
      </c>
      <c r="H581" s="60" t="s">
        <v>17</v>
      </c>
      <c r="I581" s="58" t="s">
        <v>144</v>
      </c>
      <c r="J581" s="43" t="s">
        <v>407</v>
      </c>
      <c r="K581" s="43" t="str">
        <f t="shared" si="150"/>
        <v>Casos Confirmados</v>
      </c>
      <c r="L581" s="43" t="str">
        <f t="shared" si="144"/>
        <v>Periodo 2020-2021</v>
      </c>
      <c r="M581" s="43" t="str">
        <f t="shared" si="145"/>
        <v>Casos</v>
      </c>
      <c r="N581" s="49" t="str">
        <f t="shared" si="146"/>
        <v>Ministerio de Ciencias, Tecnología, Conocimiento e Innovación</v>
      </c>
      <c r="O581" s="30" t="str">
        <f>+"Nuevos Casos Confirmados de COVID-19 en la comuna de "&amp;Enfermedades_Mundiales[[#This Row],[territorio]]</f>
        <v>Nuevos Casos Confirmados de COVID-19 en la comuna de San Rafael</v>
      </c>
      <c r="P581" s="68"/>
      <c r="Q581" s="15" t="str">
        <f t="shared" si="147"/>
        <v>Gráfico Evolución</v>
      </c>
      <c r="R581" s="30"/>
      <c r="S5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https://analytics.zoho.com/open-view/2395394000008134446?ZOHO_CRITERIA=%22Localiza_CL_Poblacion%22.%22Codcom%22%3D7110</v>
      </c>
      <c r="T581" s="17"/>
      <c r="U581" s="31" t="str">
        <f t="shared" si="148"/>
        <v>#1774B9</v>
      </c>
      <c r="V581" s="32" t="str">
        <f>+Enfermedades_Mundiales[[#This Row],[idcoleccion]]&amp;"-"&amp;Enfermedades_Mundiales[[#This Row],[id]]</f>
        <v>360-0571</v>
      </c>
      <c r="W581" s="21">
        <f>+VLOOKUP(Enfermedades_Mundiales[[#This Row],[Filtro URL]],Estructura!$X$4:$Y$366,2,0)</f>
        <v>36307110</v>
      </c>
      <c r="X581" s="21" t="str">
        <f>+VLOOKUP(Enfermedades_Mundiales[[#This Row],[tema]],Estructura!$A$4:$C$18,3,0)</f>
        <v>T-361</v>
      </c>
      <c r="Y581" s="32" t="str">
        <f>+VLOOKUP(Enfermedades_Mundiales[[#This Row],[contenido]],Estructura!$E$4:$G$18,3,0)</f>
        <v>C-361</v>
      </c>
      <c r="Z581" s="32" t="str">
        <f>+VLOOKUP(Enfermedades_Mundiales[[#This Row],[Filtro Integrado]],Estructura!$M$4:$O$367,3,0)</f>
        <v>FI-363</v>
      </c>
      <c r="AA581" s="32" t="str">
        <f>+VLOOKUP(Enfermedades_Mundiales[[#This Row],[Muestra]],Estructura!$Q$4:$S$194,3,0)</f>
        <v>M-361</v>
      </c>
    </row>
    <row r="582" spans="1:27" ht="30.6" x14ac:dyDescent="0.3">
      <c r="A582" s="61" t="s">
        <v>1003</v>
      </c>
      <c r="B582" s="43">
        <f t="shared" si="141"/>
        <v>360</v>
      </c>
      <c r="C582" s="44" t="str">
        <f t="shared" si="142"/>
        <v>Enfermedades Mundiales</v>
      </c>
      <c r="D582" s="44" t="str">
        <f t="shared" si="143"/>
        <v>Salud</v>
      </c>
      <c r="E582" s="64">
        <v>7201</v>
      </c>
      <c r="F582" s="44" t="str">
        <f t="shared" si="149"/>
        <v>Casos Confirmados</v>
      </c>
      <c r="G582" s="46" t="s">
        <v>408</v>
      </c>
      <c r="H582" s="60" t="s">
        <v>17</v>
      </c>
      <c r="I582" s="58" t="s">
        <v>145</v>
      </c>
      <c r="J582" s="43" t="s">
        <v>407</v>
      </c>
      <c r="K582" s="43" t="str">
        <f t="shared" si="150"/>
        <v>Casos Confirmados</v>
      </c>
      <c r="L582" s="43" t="str">
        <f t="shared" si="144"/>
        <v>Periodo 2020-2021</v>
      </c>
      <c r="M582" s="43" t="str">
        <f t="shared" si="145"/>
        <v>Casos</v>
      </c>
      <c r="N582" s="49" t="str">
        <f t="shared" si="146"/>
        <v>Ministerio de Ciencias, Tecnología, Conocimiento e Innovación</v>
      </c>
      <c r="O582" s="30" t="str">
        <f>+"Nuevos Casos Confirmados de COVID-19 en la comuna de "&amp;Enfermedades_Mundiales[[#This Row],[territorio]]</f>
        <v>Nuevos Casos Confirmados de COVID-19 en la comuna de Cauquenes</v>
      </c>
      <c r="P582" s="68"/>
      <c r="Q582" s="15" t="str">
        <f t="shared" si="147"/>
        <v>Gráfico Evolución</v>
      </c>
      <c r="R582" s="30"/>
      <c r="S5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https://analytics.zoho.com/open-view/2395394000008134446?ZOHO_CRITERIA=%22Localiza_CL_Poblacion%22.%22Codcom%22%3D7201</v>
      </c>
      <c r="T582" s="17"/>
      <c r="U582" s="31" t="str">
        <f t="shared" si="148"/>
        <v>#1774B9</v>
      </c>
      <c r="V582" s="32" t="str">
        <f>+Enfermedades_Mundiales[[#This Row],[idcoleccion]]&amp;"-"&amp;Enfermedades_Mundiales[[#This Row],[id]]</f>
        <v>360-0572</v>
      </c>
      <c r="W582" s="21">
        <f>+VLOOKUP(Enfermedades_Mundiales[[#This Row],[Filtro URL]],Estructura!$X$4:$Y$366,2,0)</f>
        <v>36307201</v>
      </c>
      <c r="X582" s="21" t="str">
        <f>+VLOOKUP(Enfermedades_Mundiales[[#This Row],[tema]],Estructura!$A$4:$C$18,3,0)</f>
        <v>T-361</v>
      </c>
      <c r="Y582" s="32" t="str">
        <f>+VLOOKUP(Enfermedades_Mundiales[[#This Row],[contenido]],Estructura!$E$4:$G$18,3,0)</f>
        <v>C-361</v>
      </c>
      <c r="Z582" s="32" t="str">
        <f>+VLOOKUP(Enfermedades_Mundiales[[#This Row],[Filtro Integrado]],Estructura!$M$4:$O$367,3,0)</f>
        <v>FI-363</v>
      </c>
      <c r="AA582" s="32" t="str">
        <f>+VLOOKUP(Enfermedades_Mundiales[[#This Row],[Muestra]],Estructura!$Q$4:$S$194,3,0)</f>
        <v>M-361</v>
      </c>
    </row>
    <row r="583" spans="1:27" ht="30.6" x14ac:dyDescent="0.3">
      <c r="A583" s="61" t="s">
        <v>1004</v>
      </c>
      <c r="B583" s="43">
        <f t="shared" si="141"/>
        <v>360</v>
      </c>
      <c r="C583" s="44" t="str">
        <f t="shared" si="142"/>
        <v>Enfermedades Mundiales</v>
      </c>
      <c r="D583" s="44" t="str">
        <f t="shared" si="143"/>
        <v>Salud</v>
      </c>
      <c r="E583" s="64">
        <v>7202</v>
      </c>
      <c r="F583" s="44" t="str">
        <f t="shared" si="149"/>
        <v>Casos Confirmados</v>
      </c>
      <c r="G583" s="46" t="s">
        <v>408</v>
      </c>
      <c r="H583" s="60" t="s">
        <v>17</v>
      </c>
      <c r="I583" s="58" t="s">
        <v>146</v>
      </c>
      <c r="J583" s="43" t="s">
        <v>407</v>
      </c>
      <c r="K583" s="43" t="str">
        <f t="shared" si="150"/>
        <v>Casos Confirmados</v>
      </c>
      <c r="L583" s="43" t="str">
        <f t="shared" si="144"/>
        <v>Periodo 2020-2021</v>
      </c>
      <c r="M583" s="43" t="str">
        <f t="shared" si="145"/>
        <v>Casos</v>
      </c>
      <c r="N583" s="49" t="str">
        <f t="shared" si="146"/>
        <v>Ministerio de Ciencias, Tecnología, Conocimiento e Innovación</v>
      </c>
      <c r="O583" s="30" t="str">
        <f>+"Nuevos Casos Confirmados de COVID-19 en la comuna de "&amp;Enfermedades_Mundiales[[#This Row],[territorio]]</f>
        <v>Nuevos Casos Confirmados de COVID-19 en la comuna de Chanco</v>
      </c>
      <c r="P583" s="68"/>
      <c r="Q583" s="15" t="str">
        <f t="shared" si="147"/>
        <v>Gráfico Evolución</v>
      </c>
      <c r="R583" s="30"/>
      <c r="S5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https://analytics.zoho.com/open-view/2395394000008134446?ZOHO_CRITERIA=%22Localiza_CL_Poblacion%22.%22Codcom%22%3D7202</v>
      </c>
      <c r="T583" s="17"/>
      <c r="U583" s="31" t="str">
        <f t="shared" si="148"/>
        <v>#1774B9</v>
      </c>
      <c r="V583" s="32" t="str">
        <f>+Enfermedades_Mundiales[[#This Row],[idcoleccion]]&amp;"-"&amp;Enfermedades_Mundiales[[#This Row],[id]]</f>
        <v>360-0573</v>
      </c>
      <c r="W583" s="21">
        <f>+VLOOKUP(Enfermedades_Mundiales[[#This Row],[Filtro URL]],Estructura!$X$4:$Y$366,2,0)</f>
        <v>36307202</v>
      </c>
      <c r="X583" s="21" t="str">
        <f>+VLOOKUP(Enfermedades_Mundiales[[#This Row],[tema]],Estructura!$A$4:$C$18,3,0)</f>
        <v>T-361</v>
      </c>
      <c r="Y583" s="32" t="str">
        <f>+VLOOKUP(Enfermedades_Mundiales[[#This Row],[contenido]],Estructura!$E$4:$G$18,3,0)</f>
        <v>C-361</v>
      </c>
      <c r="Z583" s="32" t="str">
        <f>+VLOOKUP(Enfermedades_Mundiales[[#This Row],[Filtro Integrado]],Estructura!$M$4:$O$367,3,0)</f>
        <v>FI-363</v>
      </c>
      <c r="AA583" s="32" t="str">
        <f>+VLOOKUP(Enfermedades_Mundiales[[#This Row],[Muestra]],Estructura!$Q$4:$S$194,3,0)</f>
        <v>M-361</v>
      </c>
    </row>
    <row r="584" spans="1:27" ht="30.6" x14ac:dyDescent="0.3">
      <c r="A584" s="61" t="s">
        <v>1005</v>
      </c>
      <c r="B584" s="43">
        <f t="shared" si="141"/>
        <v>360</v>
      </c>
      <c r="C584" s="44" t="str">
        <f t="shared" si="142"/>
        <v>Enfermedades Mundiales</v>
      </c>
      <c r="D584" s="44" t="str">
        <f t="shared" si="143"/>
        <v>Salud</v>
      </c>
      <c r="E584" s="64">
        <v>7203</v>
      </c>
      <c r="F584" s="44" t="str">
        <f t="shared" si="149"/>
        <v>Casos Confirmados</v>
      </c>
      <c r="G584" s="46" t="s">
        <v>408</v>
      </c>
      <c r="H584" s="60" t="s">
        <v>17</v>
      </c>
      <c r="I584" s="58" t="s">
        <v>147</v>
      </c>
      <c r="J584" s="43" t="s">
        <v>407</v>
      </c>
      <c r="K584" s="43" t="str">
        <f t="shared" si="150"/>
        <v>Casos Confirmados</v>
      </c>
      <c r="L584" s="43" t="str">
        <f t="shared" si="144"/>
        <v>Periodo 2020-2021</v>
      </c>
      <c r="M584" s="43" t="str">
        <f t="shared" si="145"/>
        <v>Casos</v>
      </c>
      <c r="N584" s="49" t="str">
        <f t="shared" si="146"/>
        <v>Ministerio de Ciencias, Tecnología, Conocimiento e Innovación</v>
      </c>
      <c r="O584" s="30" t="str">
        <f>+"Nuevos Casos Confirmados de COVID-19 en la comuna de "&amp;Enfermedades_Mundiales[[#This Row],[territorio]]</f>
        <v>Nuevos Casos Confirmados de COVID-19 en la comuna de Pelluhue</v>
      </c>
      <c r="P584" s="68"/>
      <c r="Q584" s="15" t="str">
        <f t="shared" si="147"/>
        <v>Gráfico Evolución</v>
      </c>
      <c r="R584" s="30"/>
      <c r="S5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https://analytics.zoho.com/open-view/2395394000008134446?ZOHO_CRITERIA=%22Localiza_CL_Poblacion%22.%22Codcom%22%3D7203</v>
      </c>
      <c r="T584" s="17"/>
      <c r="U584" s="31" t="str">
        <f t="shared" si="148"/>
        <v>#1774B9</v>
      </c>
      <c r="V584" s="32" t="str">
        <f>+Enfermedades_Mundiales[[#This Row],[idcoleccion]]&amp;"-"&amp;Enfermedades_Mundiales[[#This Row],[id]]</f>
        <v>360-0574</v>
      </c>
      <c r="W584" s="21">
        <f>+VLOOKUP(Enfermedades_Mundiales[[#This Row],[Filtro URL]],Estructura!$X$4:$Y$366,2,0)</f>
        <v>36307203</v>
      </c>
      <c r="X584" s="21" t="str">
        <f>+VLOOKUP(Enfermedades_Mundiales[[#This Row],[tema]],Estructura!$A$4:$C$18,3,0)</f>
        <v>T-361</v>
      </c>
      <c r="Y584" s="32" t="str">
        <f>+VLOOKUP(Enfermedades_Mundiales[[#This Row],[contenido]],Estructura!$E$4:$G$18,3,0)</f>
        <v>C-361</v>
      </c>
      <c r="Z584" s="32" t="str">
        <f>+VLOOKUP(Enfermedades_Mundiales[[#This Row],[Filtro Integrado]],Estructura!$M$4:$O$367,3,0)</f>
        <v>FI-363</v>
      </c>
      <c r="AA584" s="32" t="str">
        <f>+VLOOKUP(Enfermedades_Mundiales[[#This Row],[Muestra]],Estructura!$Q$4:$S$194,3,0)</f>
        <v>M-361</v>
      </c>
    </row>
    <row r="585" spans="1:27" ht="30.6" x14ac:dyDescent="0.3">
      <c r="A585" s="61" t="s">
        <v>1006</v>
      </c>
      <c r="B585" s="43">
        <f t="shared" si="141"/>
        <v>360</v>
      </c>
      <c r="C585" s="44" t="str">
        <f t="shared" si="142"/>
        <v>Enfermedades Mundiales</v>
      </c>
      <c r="D585" s="44" t="str">
        <f t="shared" si="143"/>
        <v>Salud</v>
      </c>
      <c r="E585" s="64">
        <v>7301</v>
      </c>
      <c r="F585" s="44" t="str">
        <f t="shared" si="149"/>
        <v>Casos Confirmados</v>
      </c>
      <c r="G585" s="46" t="s">
        <v>408</v>
      </c>
      <c r="H585" s="60" t="s">
        <v>17</v>
      </c>
      <c r="I585" s="58" t="s">
        <v>148</v>
      </c>
      <c r="J585" s="43" t="s">
        <v>407</v>
      </c>
      <c r="K585" s="43" t="str">
        <f t="shared" si="150"/>
        <v>Casos Confirmados</v>
      </c>
      <c r="L585" s="43" t="str">
        <f t="shared" si="144"/>
        <v>Periodo 2020-2021</v>
      </c>
      <c r="M585" s="43" t="str">
        <f t="shared" si="145"/>
        <v>Casos</v>
      </c>
      <c r="N585" s="49" t="str">
        <f t="shared" si="146"/>
        <v>Ministerio de Ciencias, Tecnología, Conocimiento e Innovación</v>
      </c>
      <c r="O585" s="30" t="str">
        <f>+"Nuevos Casos Confirmados de COVID-19 en la comuna de "&amp;Enfermedades_Mundiales[[#This Row],[territorio]]</f>
        <v>Nuevos Casos Confirmados de COVID-19 en la comuna de Curicó</v>
      </c>
      <c r="P585" s="68"/>
      <c r="Q585" s="15" t="str">
        <f t="shared" si="147"/>
        <v>Gráfico Evolución</v>
      </c>
      <c r="R585" s="30"/>
      <c r="S5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https://analytics.zoho.com/open-view/2395394000008134446?ZOHO_CRITERIA=%22Localiza_CL_Poblacion%22.%22Codcom%22%3D7301</v>
      </c>
      <c r="T585" s="17"/>
      <c r="U585" s="31" t="str">
        <f t="shared" si="148"/>
        <v>#1774B9</v>
      </c>
      <c r="V585" s="32" t="str">
        <f>+Enfermedades_Mundiales[[#This Row],[idcoleccion]]&amp;"-"&amp;Enfermedades_Mundiales[[#This Row],[id]]</f>
        <v>360-0575</v>
      </c>
      <c r="W585" s="21">
        <f>+VLOOKUP(Enfermedades_Mundiales[[#This Row],[Filtro URL]],Estructura!$X$4:$Y$366,2,0)</f>
        <v>36307301</v>
      </c>
      <c r="X585" s="21" t="str">
        <f>+VLOOKUP(Enfermedades_Mundiales[[#This Row],[tema]],Estructura!$A$4:$C$18,3,0)</f>
        <v>T-361</v>
      </c>
      <c r="Y585" s="32" t="str">
        <f>+VLOOKUP(Enfermedades_Mundiales[[#This Row],[contenido]],Estructura!$E$4:$G$18,3,0)</f>
        <v>C-361</v>
      </c>
      <c r="Z585" s="32" t="str">
        <f>+VLOOKUP(Enfermedades_Mundiales[[#This Row],[Filtro Integrado]],Estructura!$M$4:$O$367,3,0)</f>
        <v>FI-363</v>
      </c>
      <c r="AA585" s="32" t="str">
        <f>+VLOOKUP(Enfermedades_Mundiales[[#This Row],[Muestra]],Estructura!$Q$4:$S$194,3,0)</f>
        <v>M-361</v>
      </c>
    </row>
    <row r="586" spans="1:27" ht="30.6" x14ac:dyDescent="0.3">
      <c r="A586" s="61" t="s">
        <v>1007</v>
      </c>
      <c r="B586" s="43">
        <f t="shared" si="141"/>
        <v>360</v>
      </c>
      <c r="C586" s="44" t="str">
        <f t="shared" si="142"/>
        <v>Enfermedades Mundiales</v>
      </c>
      <c r="D586" s="44" t="str">
        <f t="shared" si="143"/>
        <v>Salud</v>
      </c>
      <c r="E586" s="64">
        <v>7302</v>
      </c>
      <c r="F586" s="44" t="str">
        <f t="shared" si="149"/>
        <v>Casos Confirmados</v>
      </c>
      <c r="G586" s="46" t="s">
        <v>408</v>
      </c>
      <c r="H586" s="60" t="s">
        <v>17</v>
      </c>
      <c r="I586" s="58" t="s">
        <v>149</v>
      </c>
      <c r="J586" s="43" t="s">
        <v>407</v>
      </c>
      <c r="K586" s="43" t="str">
        <f t="shared" si="150"/>
        <v>Casos Confirmados</v>
      </c>
      <c r="L586" s="43" t="str">
        <f t="shared" si="144"/>
        <v>Periodo 2020-2021</v>
      </c>
      <c r="M586" s="43" t="str">
        <f t="shared" si="145"/>
        <v>Casos</v>
      </c>
      <c r="N586" s="49" t="str">
        <f t="shared" si="146"/>
        <v>Ministerio de Ciencias, Tecnología, Conocimiento e Innovación</v>
      </c>
      <c r="O586" s="30" t="str">
        <f>+"Nuevos Casos Confirmados de COVID-19 en la comuna de "&amp;Enfermedades_Mundiales[[#This Row],[territorio]]</f>
        <v>Nuevos Casos Confirmados de COVID-19 en la comuna de Hualañé</v>
      </c>
      <c r="P586" s="68"/>
      <c r="Q586" s="15" t="str">
        <f t="shared" si="147"/>
        <v>Gráfico Evolución</v>
      </c>
      <c r="R586" s="30"/>
      <c r="S5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https://analytics.zoho.com/open-view/2395394000008134446?ZOHO_CRITERIA=%22Localiza_CL_Poblacion%22.%22Codcom%22%3D7302</v>
      </c>
      <c r="T586" s="17"/>
      <c r="U586" s="31" t="str">
        <f t="shared" si="148"/>
        <v>#1774B9</v>
      </c>
      <c r="V586" s="32" t="str">
        <f>+Enfermedades_Mundiales[[#This Row],[idcoleccion]]&amp;"-"&amp;Enfermedades_Mundiales[[#This Row],[id]]</f>
        <v>360-0576</v>
      </c>
      <c r="W586" s="21">
        <f>+VLOOKUP(Enfermedades_Mundiales[[#This Row],[Filtro URL]],Estructura!$X$4:$Y$366,2,0)</f>
        <v>36307302</v>
      </c>
      <c r="X586" s="21" t="str">
        <f>+VLOOKUP(Enfermedades_Mundiales[[#This Row],[tema]],Estructura!$A$4:$C$18,3,0)</f>
        <v>T-361</v>
      </c>
      <c r="Y586" s="32" t="str">
        <f>+VLOOKUP(Enfermedades_Mundiales[[#This Row],[contenido]],Estructura!$E$4:$G$18,3,0)</f>
        <v>C-361</v>
      </c>
      <c r="Z586" s="32" t="str">
        <f>+VLOOKUP(Enfermedades_Mundiales[[#This Row],[Filtro Integrado]],Estructura!$M$4:$O$367,3,0)</f>
        <v>FI-363</v>
      </c>
      <c r="AA586" s="32" t="str">
        <f>+VLOOKUP(Enfermedades_Mundiales[[#This Row],[Muestra]],Estructura!$Q$4:$S$194,3,0)</f>
        <v>M-361</v>
      </c>
    </row>
    <row r="587" spans="1:27" ht="30.6" x14ac:dyDescent="0.3">
      <c r="A587" s="61" t="s">
        <v>1008</v>
      </c>
      <c r="B587" s="43">
        <f t="shared" si="141"/>
        <v>360</v>
      </c>
      <c r="C587" s="44" t="str">
        <f t="shared" si="142"/>
        <v>Enfermedades Mundiales</v>
      </c>
      <c r="D587" s="44" t="str">
        <f t="shared" si="143"/>
        <v>Salud</v>
      </c>
      <c r="E587" s="64">
        <v>7303</v>
      </c>
      <c r="F587" s="44" t="str">
        <f t="shared" si="149"/>
        <v>Casos Confirmados</v>
      </c>
      <c r="G587" s="46" t="s">
        <v>408</v>
      </c>
      <c r="H587" s="60" t="s">
        <v>17</v>
      </c>
      <c r="I587" s="58" t="s">
        <v>150</v>
      </c>
      <c r="J587" s="43" t="s">
        <v>407</v>
      </c>
      <c r="K587" s="43" t="str">
        <f t="shared" si="150"/>
        <v>Casos Confirmados</v>
      </c>
      <c r="L587" s="43" t="str">
        <f t="shared" si="144"/>
        <v>Periodo 2020-2021</v>
      </c>
      <c r="M587" s="43" t="str">
        <f t="shared" si="145"/>
        <v>Casos</v>
      </c>
      <c r="N587" s="49" t="str">
        <f t="shared" si="146"/>
        <v>Ministerio de Ciencias, Tecnología, Conocimiento e Innovación</v>
      </c>
      <c r="O587" s="30" t="str">
        <f>+"Nuevos Casos Confirmados de COVID-19 en la comuna de "&amp;Enfermedades_Mundiales[[#This Row],[territorio]]</f>
        <v>Nuevos Casos Confirmados de COVID-19 en la comuna de Licantén</v>
      </c>
      <c r="P587" s="68"/>
      <c r="Q587" s="15" t="str">
        <f t="shared" si="147"/>
        <v>Gráfico Evolución</v>
      </c>
      <c r="R587" s="30"/>
      <c r="S5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https://analytics.zoho.com/open-view/2395394000008134446?ZOHO_CRITERIA=%22Localiza_CL_Poblacion%22.%22Codcom%22%3D7303</v>
      </c>
      <c r="T587" s="17"/>
      <c r="U587" s="31" t="str">
        <f t="shared" si="148"/>
        <v>#1774B9</v>
      </c>
      <c r="V587" s="32" t="str">
        <f>+Enfermedades_Mundiales[[#This Row],[idcoleccion]]&amp;"-"&amp;Enfermedades_Mundiales[[#This Row],[id]]</f>
        <v>360-0577</v>
      </c>
      <c r="W587" s="21">
        <f>+VLOOKUP(Enfermedades_Mundiales[[#This Row],[Filtro URL]],Estructura!$X$4:$Y$366,2,0)</f>
        <v>36307303</v>
      </c>
      <c r="X587" s="21" t="str">
        <f>+VLOOKUP(Enfermedades_Mundiales[[#This Row],[tema]],Estructura!$A$4:$C$18,3,0)</f>
        <v>T-361</v>
      </c>
      <c r="Y587" s="32" t="str">
        <f>+VLOOKUP(Enfermedades_Mundiales[[#This Row],[contenido]],Estructura!$E$4:$G$18,3,0)</f>
        <v>C-361</v>
      </c>
      <c r="Z587" s="32" t="str">
        <f>+VLOOKUP(Enfermedades_Mundiales[[#This Row],[Filtro Integrado]],Estructura!$M$4:$O$367,3,0)</f>
        <v>FI-363</v>
      </c>
      <c r="AA587" s="32" t="str">
        <f>+VLOOKUP(Enfermedades_Mundiales[[#This Row],[Muestra]],Estructura!$Q$4:$S$194,3,0)</f>
        <v>M-361</v>
      </c>
    </row>
    <row r="588" spans="1:27" ht="30.6" x14ac:dyDescent="0.3">
      <c r="A588" s="61" t="s">
        <v>1009</v>
      </c>
      <c r="B588" s="43">
        <f t="shared" si="141"/>
        <v>360</v>
      </c>
      <c r="C588" s="44" t="str">
        <f t="shared" si="142"/>
        <v>Enfermedades Mundiales</v>
      </c>
      <c r="D588" s="44" t="str">
        <f t="shared" si="143"/>
        <v>Salud</v>
      </c>
      <c r="E588" s="64">
        <v>7304</v>
      </c>
      <c r="F588" s="44" t="str">
        <f t="shared" si="149"/>
        <v>Casos Confirmados</v>
      </c>
      <c r="G588" s="46" t="s">
        <v>408</v>
      </c>
      <c r="H588" s="60" t="s">
        <v>17</v>
      </c>
      <c r="I588" s="58" t="s">
        <v>151</v>
      </c>
      <c r="J588" s="43" t="s">
        <v>407</v>
      </c>
      <c r="K588" s="43" t="str">
        <f t="shared" si="150"/>
        <v>Casos Confirmados</v>
      </c>
      <c r="L588" s="43" t="str">
        <f t="shared" si="144"/>
        <v>Periodo 2020-2021</v>
      </c>
      <c r="M588" s="43" t="str">
        <f t="shared" si="145"/>
        <v>Casos</v>
      </c>
      <c r="N588" s="49" t="str">
        <f t="shared" si="146"/>
        <v>Ministerio de Ciencias, Tecnología, Conocimiento e Innovación</v>
      </c>
      <c r="O588" s="30" t="str">
        <f>+"Nuevos Casos Confirmados de COVID-19 en la comuna de "&amp;Enfermedades_Mundiales[[#This Row],[territorio]]</f>
        <v>Nuevos Casos Confirmados de COVID-19 en la comuna de Molina</v>
      </c>
      <c r="P588" s="68"/>
      <c r="Q588" s="15" t="str">
        <f t="shared" si="147"/>
        <v>Gráfico Evolución</v>
      </c>
      <c r="R588" s="30"/>
      <c r="S5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https://analytics.zoho.com/open-view/2395394000008134446?ZOHO_CRITERIA=%22Localiza_CL_Poblacion%22.%22Codcom%22%3D7304</v>
      </c>
      <c r="T588" s="17"/>
      <c r="U588" s="31" t="str">
        <f t="shared" si="148"/>
        <v>#1774B9</v>
      </c>
      <c r="V588" s="32" t="str">
        <f>+Enfermedades_Mundiales[[#This Row],[idcoleccion]]&amp;"-"&amp;Enfermedades_Mundiales[[#This Row],[id]]</f>
        <v>360-0578</v>
      </c>
      <c r="W588" s="21">
        <f>+VLOOKUP(Enfermedades_Mundiales[[#This Row],[Filtro URL]],Estructura!$X$4:$Y$366,2,0)</f>
        <v>36307304</v>
      </c>
      <c r="X588" s="21" t="str">
        <f>+VLOOKUP(Enfermedades_Mundiales[[#This Row],[tema]],Estructura!$A$4:$C$18,3,0)</f>
        <v>T-361</v>
      </c>
      <c r="Y588" s="32" t="str">
        <f>+VLOOKUP(Enfermedades_Mundiales[[#This Row],[contenido]],Estructura!$E$4:$G$18,3,0)</f>
        <v>C-361</v>
      </c>
      <c r="Z588" s="32" t="str">
        <f>+VLOOKUP(Enfermedades_Mundiales[[#This Row],[Filtro Integrado]],Estructura!$M$4:$O$367,3,0)</f>
        <v>FI-363</v>
      </c>
      <c r="AA588" s="32" t="str">
        <f>+VLOOKUP(Enfermedades_Mundiales[[#This Row],[Muestra]],Estructura!$Q$4:$S$194,3,0)</f>
        <v>M-361</v>
      </c>
    </row>
    <row r="589" spans="1:27" ht="30.6" x14ac:dyDescent="0.3">
      <c r="A589" s="61" t="s">
        <v>1010</v>
      </c>
      <c r="B589" s="43">
        <f t="shared" si="141"/>
        <v>360</v>
      </c>
      <c r="C589" s="44" t="str">
        <f t="shared" si="142"/>
        <v>Enfermedades Mundiales</v>
      </c>
      <c r="D589" s="44" t="str">
        <f t="shared" si="143"/>
        <v>Salud</v>
      </c>
      <c r="E589" s="64">
        <v>7305</v>
      </c>
      <c r="F589" s="44" t="str">
        <f t="shared" si="149"/>
        <v>Casos Confirmados</v>
      </c>
      <c r="G589" s="46" t="s">
        <v>408</v>
      </c>
      <c r="H589" s="60" t="s">
        <v>17</v>
      </c>
      <c r="I589" s="58" t="s">
        <v>152</v>
      </c>
      <c r="J589" s="43" t="s">
        <v>407</v>
      </c>
      <c r="K589" s="43" t="str">
        <f t="shared" si="150"/>
        <v>Casos Confirmados</v>
      </c>
      <c r="L589" s="43" t="str">
        <f t="shared" si="144"/>
        <v>Periodo 2020-2021</v>
      </c>
      <c r="M589" s="43" t="str">
        <f t="shared" si="145"/>
        <v>Casos</v>
      </c>
      <c r="N589" s="49" t="str">
        <f t="shared" si="146"/>
        <v>Ministerio de Ciencias, Tecnología, Conocimiento e Innovación</v>
      </c>
      <c r="O589" s="30" t="str">
        <f>+"Nuevos Casos Confirmados de COVID-19 en la comuna de "&amp;Enfermedades_Mundiales[[#This Row],[territorio]]</f>
        <v>Nuevos Casos Confirmados de COVID-19 en la comuna de Rauco</v>
      </c>
      <c r="P589" s="68"/>
      <c r="Q589" s="15" t="str">
        <f t="shared" si="147"/>
        <v>Gráfico Evolución</v>
      </c>
      <c r="R589" s="30"/>
      <c r="S5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https://analytics.zoho.com/open-view/2395394000008134446?ZOHO_CRITERIA=%22Localiza_CL_Poblacion%22.%22Codcom%22%3D7305</v>
      </c>
      <c r="T589" s="17"/>
      <c r="U589" s="31" t="str">
        <f t="shared" si="148"/>
        <v>#1774B9</v>
      </c>
      <c r="V589" s="32" t="str">
        <f>+Enfermedades_Mundiales[[#This Row],[idcoleccion]]&amp;"-"&amp;Enfermedades_Mundiales[[#This Row],[id]]</f>
        <v>360-0579</v>
      </c>
      <c r="W589" s="21">
        <f>+VLOOKUP(Enfermedades_Mundiales[[#This Row],[Filtro URL]],Estructura!$X$4:$Y$366,2,0)</f>
        <v>36307305</v>
      </c>
      <c r="X589" s="21" t="str">
        <f>+VLOOKUP(Enfermedades_Mundiales[[#This Row],[tema]],Estructura!$A$4:$C$18,3,0)</f>
        <v>T-361</v>
      </c>
      <c r="Y589" s="32" t="str">
        <f>+VLOOKUP(Enfermedades_Mundiales[[#This Row],[contenido]],Estructura!$E$4:$G$18,3,0)</f>
        <v>C-361</v>
      </c>
      <c r="Z589" s="32" t="str">
        <f>+VLOOKUP(Enfermedades_Mundiales[[#This Row],[Filtro Integrado]],Estructura!$M$4:$O$367,3,0)</f>
        <v>FI-363</v>
      </c>
      <c r="AA589" s="32" t="str">
        <f>+VLOOKUP(Enfermedades_Mundiales[[#This Row],[Muestra]],Estructura!$Q$4:$S$194,3,0)</f>
        <v>M-361</v>
      </c>
    </row>
    <row r="590" spans="1:27" ht="30.6" x14ac:dyDescent="0.3">
      <c r="A590" s="61" t="s">
        <v>1011</v>
      </c>
      <c r="B590" s="43">
        <f t="shared" si="141"/>
        <v>360</v>
      </c>
      <c r="C590" s="44" t="str">
        <f t="shared" si="142"/>
        <v>Enfermedades Mundiales</v>
      </c>
      <c r="D590" s="44" t="str">
        <f t="shared" si="143"/>
        <v>Salud</v>
      </c>
      <c r="E590" s="64">
        <v>7306</v>
      </c>
      <c r="F590" s="44" t="str">
        <f t="shared" si="149"/>
        <v>Casos Confirmados</v>
      </c>
      <c r="G590" s="46" t="s">
        <v>408</v>
      </c>
      <c r="H590" s="60" t="s">
        <v>17</v>
      </c>
      <c r="I590" s="58" t="s">
        <v>153</v>
      </c>
      <c r="J590" s="43" t="s">
        <v>407</v>
      </c>
      <c r="K590" s="43" t="str">
        <f t="shared" si="150"/>
        <v>Casos Confirmados</v>
      </c>
      <c r="L590" s="43" t="str">
        <f t="shared" si="144"/>
        <v>Periodo 2020-2021</v>
      </c>
      <c r="M590" s="43" t="str">
        <f t="shared" si="145"/>
        <v>Casos</v>
      </c>
      <c r="N590" s="49" t="str">
        <f t="shared" si="146"/>
        <v>Ministerio de Ciencias, Tecnología, Conocimiento e Innovación</v>
      </c>
      <c r="O590" s="30" t="str">
        <f>+"Nuevos Casos Confirmados de COVID-19 en la comuna de "&amp;Enfermedades_Mundiales[[#This Row],[territorio]]</f>
        <v>Nuevos Casos Confirmados de COVID-19 en la comuna de Romeral</v>
      </c>
      <c r="P590" s="68"/>
      <c r="Q590" s="15" t="str">
        <f t="shared" si="147"/>
        <v>Gráfico Evolución</v>
      </c>
      <c r="R590" s="30"/>
      <c r="S5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https://analytics.zoho.com/open-view/2395394000008134446?ZOHO_CRITERIA=%22Localiza_CL_Poblacion%22.%22Codcom%22%3D7306</v>
      </c>
      <c r="T590" s="17"/>
      <c r="U590" s="31" t="str">
        <f t="shared" si="148"/>
        <v>#1774B9</v>
      </c>
      <c r="V590" s="32" t="str">
        <f>+Enfermedades_Mundiales[[#This Row],[idcoleccion]]&amp;"-"&amp;Enfermedades_Mundiales[[#This Row],[id]]</f>
        <v>360-0580</v>
      </c>
      <c r="W590" s="21">
        <f>+VLOOKUP(Enfermedades_Mundiales[[#This Row],[Filtro URL]],Estructura!$X$4:$Y$366,2,0)</f>
        <v>36307306</v>
      </c>
      <c r="X590" s="21" t="str">
        <f>+VLOOKUP(Enfermedades_Mundiales[[#This Row],[tema]],Estructura!$A$4:$C$18,3,0)</f>
        <v>T-361</v>
      </c>
      <c r="Y590" s="32" t="str">
        <f>+VLOOKUP(Enfermedades_Mundiales[[#This Row],[contenido]],Estructura!$E$4:$G$18,3,0)</f>
        <v>C-361</v>
      </c>
      <c r="Z590" s="32" t="str">
        <f>+VLOOKUP(Enfermedades_Mundiales[[#This Row],[Filtro Integrado]],Estructura!$M$4:$O$367,3,0)</f>
        <v>FI-363</v>
      </c>
      <c r="AA590" s="32" t="str">
        <f>+VLOOKUP(Enfermedades_Mundiales[[#This Row],[Muestra]],Estructura!$Q$4:$S$194,3,0)</f>
        <v>M-361</v>
      </c>
    </row>
    <row r="591" spans="1:27" ht="30.6" x14ac:dyDescent="0.3">
      <c r="A591" s="61" t="s">
        <v>1012</v>
      </c>
      <c r="B591" s="43">
        <f t="shared" si="141"/>
        <v>360</v>
      </c>
      <c r="C591" s="44" t="str">
        <f t="shared" si="142"/>
        <v>Enfermedades Mundiales</v>
      </c>
      <c r="D591" s="44" t="str">
        <f t="shared" si="143"/>
        <v>Salud</v>
      </c>
      <c r="E591" s="64">
        <v>7307</v>
      </c>
      <c r="F591" s="44" t="str">
        <f t="shared" si="149"/>
        <v>Casos Confirmados</v>
      </c>
      <c r="G591" s="46" t="s">
        <v>408</v>
      </c>
      <c r="H591" s="60" t="s">
        <v>17</v>
      </c>
      <c r="I591" s="58" t="s">
        <v>154</v>
      </c>
      <c r="J591" s="43" t="s">
        <v>407</v>
      </c>
      <c r="K591" s="43" t="str">
        <f t="shared" si="150"/>
        <v>Casos Confirmados</v>
      </c>
      <c r="L591" s="43" t="str">
        <f t="shared" si="144"/>
        <v>Periodo 2020-2021</v>
      </c>
      <c r="M591" s="43" t="str">
        <f t="shared" si="145"/>
        <v>Casos</v>
      </c>
      <c r="N591" s="49" t="str">
        <f t="shared" si="146"/>
        <v>Ministerio de Ciencias, Tecnología, Conocimiento e Innovación</v>
      </c>
      <c r="O591" s="30" t="str">
        <f>+"Nuevos Casos Confirmados de COVID-19 en la comuna de "&amp;Enfermedades_Mundiales[[#This Row],[territorio]]</f>
        <v>Nuevos Casos Confirmados de COVID-19 en la comuna de Sagrada Familia</v>
      </c>
      <c r="P591" s="68"/>
      <c r="Q591" s="15" t="str">
        <f t="shared" si="147"/>
        <v>Gráfico Evolución</v>
      </c>
      <c r="R591" s="30"/>
      <c r="S5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https://analytics.zoho.com/open-view/2395394000008134446?ZOHO_CRITERIA=%22Localiza_CL_Poblacion%22.%22Codcom%22%3D7307</v>
      </c>
      <c r="T591" s="17"/>
      <c r="U591" s="31" t="str">
        <f t="shared" si="148"/>
        <v>#1774B9</v>
      </c>
      <c r="V591" s="32" t="str">
        <f>+Enfermedades_Mundiales[[#This Row],[idcoleccion]]&amp;"-"&amp;Enfermedades_Mundiales[[#This Row],[id]]</f>
        <v>360-0581</v>
      </c>
      <c r="W591" s="21">
        <f>+VLOOKUP(Enfermedades_Mundiales[[#This Row],[Filtro URL]],Estructura!$X$4:$Y$366,2,0)</f>
        <v>36307307</v>
      </c>
      <c r="X591" s="21" t="str">
        <f>+VLOOKUP(Enfermedades_Mundiales[[#This Row],[tema]],Estructura!$A$4:$C$18,3,0)</f>
        <v>T-361</v>
      </c>
      <c r="Y591" s="32" t="str">
        <f>+VLOOKUP(Enfermedades_Mundiales[[#This Row],[contenido]],Estructura!$E$4:$G$18,3,0)</f>
        <v>C-361</v>
      </c>
      <c r="Z591" s="32" t="str">
        <f>+VLOOKUP(Enfermedades_Mundiales[[#This Row],[Filtro Integrado]],Estructura!$M$4:$O$367,3,0)</f>
        <v>FI-363</v>
      </c>
      <c r="AA591" s="32" t="str">
        <f>+VLOOKUP(Enfermedades_Mundiales[[#This Row],[Muestra]],Estructura!$Q$4:$S$194,3,0)</f>
        <v>M-361</v>
      </c>
    </row>
    <row r="592" spans="1:27" ht="30.6" x14ac:dyDescent="0.3">
      <c r="A592" s="61" t="s">
        <v>1013</v>
      </c>
      <c r="B592" s="43">
        <f t="shared" si="141"/>
        <v>360</v>
      </c>
      <c r="C592" s="44" t="str">
        <f t="shared" si="142"/>
        <v>Enfermedades Mundiales</v>
      </c>
      <c r="D592" s="44" t="str">
        <f t="shared" si="143"/>
        <v>Salud</v>
      </c>
      <c r="E592" s="64">
        <v>7308</v>
      </c>
      <c r="F592" s="44" t="str">
        <f t="shared" si="149"/>
        <v>Casos Confirmados</v>
      </c>
      <c r="G592" s="46" t="s">
        <v>408</v>
      </c>
      <c r="H592" s="60" t="s">
        <v>17</v>
      </c>
      <c r="I592" s="58" t="s">
        <v>155</v>
      </c>
      <c r="J592" s="43" t="s">
        <v>407</v>
      </c>
      <c r="K592" s="43" t="str">
        <f t="shared" si="150"/>
        <v>Casos Confirmados</v>
      </c>
      <c r="L592" s="43" t="str">
        <f t="shared" si="144"/>
        <v>Periodo 2020-2021</v>
      </c>
      <c r="M592" s="43" t="str">
        <f t="shared" si="145"/>
        <v>Casos</v>
      </c>
      <c r="N592" s="49" t="str">
        <f t="shared" si="146"/>
        <v>Ministerio de Ciencias, Tecnología, Conocimiento e Innovación</v>
      </c>
      <c r="O592" s="30" t="str">
        <f>+"Nuevos Casos Confirmados de COVID-19 en la comuna de "&amp;Enfermedades_Mundiales[[#This Row],[territorio]]</f>
        <v>Nuevos Casos Confirmados de COVID-19 en la comuna de Teno</v>
      </c>
      <c r="P592" s="68"/>
      <c r="Q592" s="15" t="str">
        <f t="shared" si="147"/>
        <v>Gráfico Evolución</v>
      </c>
      <c r="R592" s="30"/>
      <c r="S5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https://analytics.zoho.com/open-view/2395394000008134446?ZOHO_CRITERIA=%22Localiza_CL_Poblacion%22.%22Codcom%22%3D7308</v>
      </c>
      <c r="T592" s="17"/>
      <c r="U592" s="31" t="str">
        <f t="shared" si="148"/>
        <v>#1774B9</v>
      </c>
      <c r="V592" s="32" t="str">
        <f>+Enfermedades_Mundiales[[#This Row],[idcoleccion]]&amp;"-"&amp;Enfermedades_Mundiales[[#This Row],[id]]</f>
        <v>360-0582</v>
      </c>
      <c r="W592" s="21">
        <f>+VLOOKUP(Enfermedades_Mundiales[[#This Row],[Filtro URL]],Estructura!$X$4:$Y$366,2,0)</f>
        <v>36307308</v>
      </c>
      <c r="X592" s="21" t="str">
        <f>+VLOOKUP(Enfermedades_Mundiales[[#This Row],[tema]],Estructura!$A$4:$C$18,3,0)</f>
        <v>T-361</v>
      </c>
      <c r="Y592" s="32" t="str">
        <f>+VLOOKUP(Enfermedades_Mundiales[[#This Row],[contenido]],Estructura!$E$4:$G$18,3,0)</f>
        <v>C-361</v>
      </c>
      <c r="Z592" s="32" t="str">
        <f>+VLOOKUP(Enfermedades_Mundiales[[#This Row],[Filtro Integrado]],Estructura!$M$4:$O$367,3,0)</f>
        <v>FI-363</v>
      </c>
      <c r="AA592" s="32" t="str">
        <f>+VLOOKUP(Enfermedades_Mundiales[[#This Row],[Muestra]],Estructura!$Q$4:$S$194,3,0)</f>
        <v>M-361</v>
      </c>
    </row>
    <row r="593" spans="1:27" ht="30.6" x14ac:dyDescent="0.3">
      <c r="A593" s="61" t="s">
        <v>1014</v>
      </c>
      <c r="B593" s="43">
        <f t="shared" si="141"/>
        <v>360</v>
      </c>
      <c r="C593" s="44" t="str">
        <f t="shared" si="142"/>
        <v>Enfermedades Mundiales</v>
      </c>
      <c r="D593" s="44" t="str">
        <f t="shared" si="143"/>
        <v>Salud</v>
      </c>
      <c r="E593" s="64">
        <v>7309</v>
      </c>
      <c r="F593" s="44" t="str">
        <f t="shared" si="149"/>
        <v>Casos Confirmados</v>
      </c>
      <c r="G593" s="46" t="s">
        <v>408</v>
      </c>
      <c r="H593" s="60" t="s">
        <v>17</v>
      </c>
      <c r="I593" s="58" t="s">
        <v>156</v>
      </c>
      <c r="J593" s="43" t="s">
        <v>407</v>
      </c>
      <c r="K593" s="43" t="str">
        <f t="shared" si="150"/>
        <v>Casos Confirmados</v>
      </c>
      <c r="L593" s="43" t="str">
        <f t="shared" si="144"/>
        <v>Periodo 2020-2021</v>
      </c>
      <c r="M593" s="43" t="str">
        <f t="shared" si="145"/>
        <v>Casos</v>
      </c>
      <c r="N593" s="49" t="str">
        <f t="shared" si="146"/>
        <v>Ministerio de Ciencias, Tecnología, Conocimiento e Innovación</v>
      </c>
      <c r="O593" s="30" t="str">
        <f>+"Nuevos Casos Confirmados de COVID-19 en la comuna de "&amp;Enfermedades_Mundiales[[#This Row],[territorio]]</f>
        <v>Nuevos Casos Confirmados de COVID-19 en la comuna de Vichuquén</v>
      </c>
      <c r="P593" s="68"/>
      <c r="Q593" s="15" t="str">
        <f t="shared" si="147"/>
        <v>Gráfico Evolución</v>
      </c>
      <c r="R593" s="30"/>
      <c r="S5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https://analytics.zoho.com/open-view/2395394000008134446?ZOHO_CRITERIA=%22Localiza_CL_Poblacion%22.%22Codcom%22%3D7309</v>
      </c>
      <c r="T593" s="17"/>
      <c r="U593" s="31" t="str">
        <f t="shared" si="148"/>
        <v>#1774B9</v>
      </c>
      <c r="V593" s="32" t="str">
        <f>+Enfermedades_Mundiales[[#This Row],[idcoleccion]]&amp;"-"&amp;Enfermedades_Mundiales[[#This Row],[id]]</f>
        <v>360-0583</v>
      </c>
      <c r="W593" s="21">
        <f>+VLOOKUP(Enfermedades_Mundiales[[#This Row],[Filtro URL]],Estructura!$X$4:$Y$366,2,0)</f>
        <v>36307309</v>
      </c>
      <c r="X593" s="21" t="str">
        <f>+VLOOKUP(Enfermedades_Mundiales[[#This Row],[tema]],Estructura!$A$4:$C$18,3,0)</f>
        <v>T-361</v>
      </c>
      <c r="Y593" s="32" t="str">
        <f>+VLOOKUP(Enfermedades_Mundiales[[#This Row],[contenido]],Estructura!$E$4:$G$18,3,0)</f>
        <v>C-361</v>
      </c>
      <c r="Z593" s="32" t="str">
        <f>+VLOOKUP(Enfermedades_Mundiales[[#This Row],[Filtro Integrado]],Estructura!$M$4:$O$367,3,0)</f>
        <v>FI-363</v>
      </c>
      <c r="AA593" s="32" t="str">
        <f>+VLOOKUP(Enfermedades_Mundiales[[#This Row],[Muestra]],Estructura!$Q$4:$S$194,3,0)</f>
        <v>M-361</v>
      </c>
    </row>
    <row r="594" spans="1:27" ht="30.6" x14ac:dyDescent="0.3">
      <c r="A594" s="61" t="s">
        <v>1015</v>
      </c>
      <c r="B594" s="43">
        <f t="shared" si="141"/>
        <v>360</v>
      </c>
      <c r="C594" s="44" t="str">
        <f t="shared" si="142"/>
        <v>Enfermedades Mundiales</v>
      </c>
      <c r="D594" s="44" t="str">
        <f t="shared" si="143"/>
        <v>Salud</v>
      </c>
      <c r="E594" s="64">
        <v>7401</v>
      </c>
      <c r="F594" s="44" t="str">
        <f t="shared" si="149"/>
        <v>Casos Confirmados</v>
      </c>
      <c r="G594" s="46" t="s">
        <v>408</v>
      </c>
      <c r="H594" s="60" t="s">
        <v>17</v>
      </c>
      <c r="I594" s="58" t="s">
        <v>157</v>
      </c>
      <c r="J594" s="43" t="s">
        <v>407</v>
      </c>
      <c r="K594" s="43" t="str">
        <f t="shared" si="150"/>
        <v>Casos Confirmados</v>
      </c>
      <c r="L594" s="43" t="str">
        <f t="shared" si="144"/>
        <v>Periodo 2020-2021</v>
      </c>
      <c r="M594" s="43" t="str">
        <f t="shared" si="145"/>
        <v>Casos</v>
      </c>
      <c r="N594" s="49" t="str">
        <f t="shared" si="146"/>
        <v>Ministerio de Ciencias, Tecnología, Conocimiento e Innovación</v>
      </c>
      <c r="O594" s="30" t="str">
        <f>+"Nuevos Casos Confirmados de COVID-19 en la comuna de "&amp;Enfermedades_Mundiales[[#This Row],[territorio]]</f>
        <v>Nuevos Casos Confirmados de COVID-19 en la comuna de Linares</v>
      </c>
      <c r="P594" s="68"/>
      <c r="Q594" s="15" t="str">
        <f t="shared" si="147"/>
        <v>Gráfico Evolución</v>
      </c>
      <c r="R594" s="30"/>
      <c r="S5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https://analytics.zoho.com/open-view/2395394000008134446?ZOHO_CRITERIA=%22Localiza_CL_Poblacion%22.%22Codcom%22%3D7401</v>
      </c>
      <c r="T594" s="17"/>
      <c r="U594" s="31" t="str">
        <f t="shared" si="148"/>
        <v>#1774B9</v>
      </c>
      <c r="V594" s="32" t="str">
        <f>+Enfermedades_Mundiales[[#This Row],[idcoleccion]]&amp;"-"&amp;Enfermedades_Mundiales[[#This Row],[id]]</f>
        <v>360-0584</v>
      </c>
      <c r="W594" s="21">
        <f>+VLOOKUP(Enfermedades_Mundiales[[#This Row],[Filtro URL]],Estructura!$X$4:$Y$366,2,0)</f>
        <v>36307401</v>
      </c>
      <c r="X594" s="21" t="str">
        <f>+VLOOKUP(Enfermedades_Mundiales[[#This Row],[tema]],Estructura!$A$4:$C$18,3,0)</f>
        <v>T-361</v>
      </c>
      <c r="Y594" s="32" t="str">
        <f>+VLOOKUP(Enfermedades_Mundiales[[#This Row],[contenido]],Estructura!$E$4:$G$18,3,0)</f>
        <v>C-361</v>
      </c>
      <c r="Z594" s="32" t="str">
        <f>+VLOOKUP(Enfermedades_Mundiales[[#This Row],[Filtro Integrado]],Estructura!$M$4:$O$367,3,0)</f>
        <v>FI-363</v>
      </c>
      <c r="AA594" s="32" t="str">
        <f>+VLOOKUP(Enfermedades_Mundiales[[#This Row],[Muestra]],Estructura!$Q$4:$S$194,3,0)</f>
        <v>M-361</v>
      </c>
    </row>
    <row r="595" spans="1:27" ht="30.6" x14ac:dyDescent="0.3">
      <c r="A595" s="61" t="s">
        <v>1016</v>
      </c>
      <c r="B595" s="43">
        <f t="shared" si="141"/>
        <v>360</v>
      </c>
      <c r="C595" s="44" t="str">
        <f t="shared" si="142"/>
        <v>Enfermedades Mundiales</v>
      </c>
      <c r="D595" s="44" t="str">
        <f t="shared" si="143"/>
        <v>Salud</v>
      </c>
      <c r="E595" s="64">
        <v>7402</v>
      </c>
      <c r="F595" s="44" t="str">
        <f t="shared" si="149"/>
        <v>Casos Confirmados</v>
      </c>
      <c r="G595" s="46" t="s">
        <v>408</v>
      </c>
      <c r="H595" s="60" t="s">
        <v>17</v>
      </c>
      <c r="I595" s="58" t="s">
        <v>158</v>
      </c>
      <c r="J595" s="43" t="s">
        <v>407</v>
      </c>
      <c r="K595" s="43" t="str">
        <f t="shared" si="150"/>
        <v>Casos Confirmados</v>
      </c>
      <c r="L595" s="43" t="str">
        <f t="shared" si="144"/>
        <v>Periodo 2020-2021</v>
      </c>
      <c r="M595" s="43" t="str">
        <f t="shared" si="145"/>
        <v>Casos</v>
      </c>
      <c r="N595" s="49" t="str">
        <f t="shared" si="146"/>
        <v>Ministerio de Ciencias, Tecnología, Conocimiento e Innovación</v>
      </c>
      <c r="O595" s="30" t="str">
        <f>+"Nuevos Casos Confirmados de COVID-19 en la comuna de "&amp;Enfermedades_Mundiales[[#This Row],[territorio]]</f>
        <v>Nuevos Casos Confirmados de COVID-19 en la comuna de Colbún</v>
      </c>
      <c r="P595" s="68"/>
      <c r="Q595" s="15" t="str">
        <f t="shared" si="147"/>
        <v>Gráfico Evolución</v>
      </c>
      <c r="R595" s="30"/>
      <c r="S5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https://analytics.zoho.com/open-view/2395394000008134446?ZOHO_CRITERIA=%22Localiza_CL_Poblacion%22.%22Codcom%22%3D7402</v>
      </c>
      <c r="T595" s="17"/>
      <c r="U595" s="31" t="str">
        <f t="shared" si="148"/>
        <v>#1774B9</v>
      </c>
      <c r="V595" s="32" t="str">
        <f>+Enfermedades_Mundiales[[#This Row],[idcoleccion]]&amp;"-"&amp;Enfermedades_Mundiales[[#This Row],[id]]</f>
        <v>360-0585</v>
      </c>
      <c r="W595" s="21">
        <f>+VLOOKUP(Enfermedades_Mundiales[[#This Row],[Filtro URL]],Estructura!$X$4:$Y$366,2,0)</f>
        <v>36307402</v>
      </c>
      <c r="X595" s="21" t="str">
        <f>+VLOOKUP(Enfermedades_Mundiales[[#This Row],[tema]],Estructura!$A$4:$C$18,3,0)</f>
        <v>T-361</v>
      </c>
      <c r="Y595" s="32" t="str">
        <f>+VLOOKUP(Enfermedades_Mundiales[[#This Row],[contenido]],Estructura!$E$4:$G$18,3,0)</f>
        <v>C-361</v>
      </c>
      <c r="Z595" s="32" t="str">
        <f>+VLOOKUP(Enfermedades_Mundiales[[#This Row],[Filtro Integrado]],Estructura!$M$4:$O$367,3,0)</f>
        <v>FI-363</v>
      </c>
      <c r="AA595" s="32" t="str">
        <f>+VLOOKUP(Enfermedades_Mundiales[[#This Row],[Muestra]],Estructura!$Q$4:$S$194,3,0)</f>
        <v>M-361</v>
      </c>
    </row>
    <row r="596" spans="1:27" ht="30.6" x14ac:dyDescent="0.3">
      <c r="A596" s="61" t="s">
        <v>1017</v>
      </c>
      <c r="B596" s="43">
        <f t="shared" si="141"/>
        <v>360</v>
      </c>
      <c r="C596" s="44" t="str">
        <f t="shared" si="142"/>
        <v>Enfermedades Mundiales</v>
      </c>
      <c r="D596" s="44" t="str">
        <f t="shared" si="143"/>
        <v>Salud</v>
      </c>
      <c r="E596" s="64">
        <v>7403</v>
      </c>
      <c r="F596" s="44" t="str">
        <f t="shared" si="149"/>
        <v>Casos Confirmados</v>
      </c>
      <c r="G596" s="46" t="s">
        <v>408</v>
      </c>
      <c r="H596" s="60" t="s">
        <v>17</v>
      </c>
      <c r="I596" s="58" t="s">
        <v>159</v>
      </c>
      <c r="J596" s="43" t="s">
        <v>407</v>
      </c>
      <c r="K596" s="43" t="str">
        <f t="shared" si="150"/>
        <v>Casos Confirmados</v>
      </c>
      <c r="L596" s="43" t="str">
        <f t="shared" si="144"/>
        <v>Periodo 2020-2021</v>
      </c>
      <c r="M596" s="43" t="str">
        <f t="shared" si="145"/>
        <v>Casos</v>
      </c>
      <c r="N596" s="49" t="str">
        <f t="shared" si="146"/>
        <v>Ministerio de Ciencias, Tecnología, Conocimiento e Innovación</v>
      </c>
      <c r="O596" s="30" t="str">
        <f>+"Nuevos Casos Confirmados de COVID-19 en la comuna de "&amp;Enfermedades_Mundiales[[#This Row],[territorio]]</f>
        <v>Nuevos Casos Confirmados de COVID-19 en la comuna de Longaví</v>
      </c>
      <c r="P596" s="68"/>
      <c r="Q596" s="15" t="str">
        <f t="shared" si="147"/>
        <v>Gráfico Evolución</v>
      </c>
      <c r="R596" s="30"/>
      <c r="S5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https://analytics.zoho.com/open-view/2395394000008134446?ZOHO_CRITERIA=%22Localiza_CL_Poblacion%22.%22Codcom%22%3D7403</v>
      </c>
      <c r="T596" s="17"/>
      <c r="U596" s="31" t="str">
        <f t="shared" si="148"/>
        <v>#1774B9</v>
      </c>
      <c r="V596" s="32" t="str">
        <f>+Enfermedades_Mundiales[[#This Row],[idcoleccion]]&amp;"-"&amp;Enfermedades_Mundiales[[#This Row],[id]]</f>
        <v>360-0586</v>
      </c>
      <c r="W596" s="21">
        <f>+VLOOKUP(Enfermedades_Mundiales[[#This Row],[Filtro URL]],Estructura!$X$4:$Y$366,2,0)</f>
        <v>36307403</v>
      </c>
      <c r="X596" s="21" t="str">
        <f>+VLOOKUP(Enfermedades_Mundiales[[#This Row],[tema]],Estructura!$A$4:$C$18,3,0)</f>
        <v>T-361</v>
      </c>
      <c r="Y596" s="32" t="str">
        <f>+VLOOKUP(Enfermedades_Mundiales[[#This Row],[contenido]],Estructura!$E$4:$G$18,3,0)</f>
        <v>C-361</v>
      </c>
      <c r="Z596" s="32" t="str">
        <f>+VLOOKUP(Enfermedades_Mundiales[[#This Row],[Filtro Integrado]],Estructura!$M$4:$O$367,3,0)</f>
        <v>FI-363</v>
      </c>
      <c r="AA596" s="32" t="str">
        <f>+VLOOKUP(Enfermedades_Mundiales[[#This Row],[Muestra]],Estructura!$Q$4:$S$194,3,0)</f>
        <v>M-361</v>
      </c>
    </row>
    <row r="597" spans="1:27" ht="30.6" x14ac:dyDescent="0.3">
      <c r="A597" s="61" t="s">
        <v>1018</v>
      </c>
      <c r="B597" s="43">
        <f t="shared" si="141"/>
        <v>360</v>
      </c>
      <c r="C597" s="44" t="str">
        <f t="shared" si="142"/>
        <v>Enfermedades Mundiales</v>
      </c>
      <c r="D597" s="44" t="str">
        <f t="shared" si="143"/>
        <v>Salud</v>
      </c>
      <c r="E597" s="64">
        <v>7404</v>
      </c>
      <c r="F597" s="44" t="str">
        <f t="shared" si="149"/>
        <v>Casos Confirmados</v>
      </c>
      <c r="G597" s="46" t="s">
        <v>408</v>
      </c>
      <c r="H597" s="60" t="s">
        <v>17</v>
      </c>
      <c r="I597" s="58" t="s">
        <v>160</v>
      </c>
      <c r="J597" s="43" t="s">
        <v>407</v>
      </c>
      <c r="K597" s="43" t="str">
        <f t="shared" si="150"/>
        <v>Casos Confirmados</v>
      </c>
      <c r="L597" s="43" t="str">
        <f t="shared" si="144"/>
        <v>Periodo 2020-2021</v>
      </c>
      <c r="M597" s="43" t="str">
        <f t="shared" si="145"/>
        <v>Casos</v>
      </c>
      <c r="N597" s="49" t="str">
        <f t="shared" si="146"/>
        <v>Ministerio de Ciencias, Tecnología, Conocimiento e Innovación</v>
      </c>
      <c r="O597" s="30" t="str">
        <f>+"Nuevos Casos Confirmados de COVID-19 en la comuna de "&amp;Enfermedades_Mundiales[[#This Row],[territorio]]</f>
        <v>Nuevos Casos Confirmados de COVID-19 en la comuna de Parral</v>
      </c>
      <c r="P597" s="68"/>
      <c r="Q597" s="15" t="str">
        <f t="shared" si="147"/>
        <v>Gráfico Evolución</v>
      </c>
      <c r="R597" s="30"/>
      <c r="S5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https://analytics.zoho.com/open-view/2395394000008134446?ZOHO_CRITERIA=%22Localiza_CL_Poblacion%22.%22Codcom%22%3D7404</v>
      </c>
      <c r="T597" s="17"/>
      <c r="U597" s="31" t="str">
        <f t="shared" si="148"/>
        <v>#1774B9</v>
      </c>
      <c r="V597" s="32" t="str">
        <f>+Enfermedades_Mundiales[[#This Row],[idcoleccion]]&amp;"-"&amp;Enfermedades_Mundiales[[#This Row],[id]]</f>
        <v>360-0587</v>
      </c>
      <c r="W597" s="21">
        <f>+VLOOKUP(Enfermedades_Mundiales[[#This Row],[Filtro URL]],Estructura!$X$4:$Y$366,2,0)</f>
        <v>36307404</v>
      </c>
      <c r="X597" s="21" t="str">
        <f>+VLOOKUP(Enfermedades_Mundiales[[#This Row],[tema]],Estructura!$A$4:$C$18,3,0)</f>
        <v>T-361</v>
      </c>
      <c r="Y597" s="32" t="str">
        <f>+VLOOKUP(Enfermedades_Mundiales[[#This Row],[contenido]],Estructura!$E$4:$G$18,3,0)</f>
        <v>C-361</v>
      </c>
      <c r="Z597" s="32" t="str">
        <f>+VLOOKUP(Enfermedades_Mundiales[[#This Row],[Filtro Integrado]],Estructura!$M$4:$O$367,3,0)</f>
        <v>FI-363</v>
      </c>
      <c r="AA597" s="32" t="str">
        <f>+VLOOKUP(Enfermedades_Mundiales[[#This Row],[Muestra]],Estructura!$Q$4:$S$194,3,0)</f>
        <v>M-361</v>
      </c>
    </row>
    <row r="598" spans="1:27" ht="30.6" x14ac:dyDescent="0.3">
      <c r="A598" s="61" t="s">
        <v>1019</v>
      </c>
      <c r="B598" s="43">
        <f t="shared" si="141"/>
        <v>360</v>
      </c>
      <c r="C598" s="44" t="str">
        <f t="shared" si="142"/>
        <v>Enfermedades Mundiales</v>
      </c>
      <c r="D598" s="44" t="str">
        <f t="shared" si="143"/>
        <v>Salud</v>
      </c>
      <c r="E598" s="64">
        <v>7405</v>
      </c>
      <c r="F598" s="44" t="str">
        <f t="shared" si="149"/>
        <v>Casos Confirmados</v>
      </c>
      <c r="G598" s="46" t="s">
        <v>408</v>
      </c>
      <c r="H598" s="60" t="s">
        <v>17</v>
      </c>
      <c r="I598" s="58" t="s">
        <v>161</v>
      </c>
      <c r="J598" s="43" t="s">
        <v>407</v>
      </c>
      <c r="K598" s="43" t="str">
        <f t="shared" si="150"/>
        <v>Casos Confirmados</v>
      </c>
      <c r="L598" s="43" t="str">
        <f t="shared" si="144"/>
        <v>Periodo 2020-2021</v>
      </c>
      <c r="M598" s="43" t="str">
        <f t="shared" si="145"/>
        <v>Casos</v>
      </c>
      <c r="N598" s="49" t="str">
        <f t="shared" si="146"/>
        <v>Ministerio de Ciencias, Tecnología, Conocimiento e Innovación</v>
      </c>
      <c r="O598" s="30" t="str">
        <f>+"Nuevos Casos Confirmados de COVID-19 en la comuna de "&amp;Enfermedades_Mundiales[[#This Row],[territorio]]</f>
        <v>Nuevos Casos Confirmados de COVID-19 en la comuna de Retiro</v>
      </c>
      <c r="P598" s="68"/>
      <c r="Q598" s="15" t="str">
        <f t="shared" si="147"/>
        <v>Gráfico Evolución</v>
      </c>
      <c r="R598" s="30"/>
      <c r="S5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https://analytics.zoho.com/open-view/2395394000008134446?ZOHO_CRITERIA=%22Localiza_CL_Poblacion%22.%22Codcom%22%3D7405</v>
      </c>
      <c r="T598" s="17"/>
      <c r="U598" s="31" t="str">
        <f t="shared" si="148"/>
        <v>#1774B9</v>
      </c>
      <c r="V598" s="32" t="str">
        <f>+Enfermedades_Mundiales[[#This Row],[idcoleccion]]&amp;"-"&amp;Enfermedades_Mundiales[[#This Row],[id]]</f>
        <v>360-0588</v>
      </c>
      <c r="W598" s="21">
        <f>+VLOOKUP(Enfermedades_Mundiales[[#This Row],[Filtro URL]],Estructura!$X$4:$Y$366,2,0)</f>
        <v>36307405</v>
      </c>
      <c r="X598" s="21" t="str">
        <f>+VLOOKUP(Enfermedades_Mundiales[[#This Row],[tema]],Estructura!$A$4:$C$18,3,0)</f>
        <v>T-361</v>
      </c>
      <c r="Y598" s="32" t="str">
        <f>+VLOOKUP(Enfermedades_Mundiales[[#This Row],[contenido]],Estructura!$E$4:$G$18,3,0)</f>
        <v>C-361</v>
      </c>
      <c r="Z598" s="32" t="str">
        <f>+VLOOKUP(Enfermedades_Mundiales[[#This Row],[Filtro Integrado]],Estructura!$M$4:$O$367,3,0)</f>
        <v>FI-363</v>
      </c>
      <c r="AA598" s="32" t="str">
        <f>+VLOOKUP(Enfermedades_Mundiales[[#This Row],[Muestra]],Estructura!$Q$4:$S$194,3,0)</f>
        <v>M-361</v>
      </c>
    </row>
    <row r="599" spans="1:27" ht="30.6" x14ac:dyDescent="0.3">
      <c r="A599" s="61" t="s">
        <v>1020</v>
      </c>
      <c r="B599" s="43">
        <f t="shared" si="141"/>
        <v>360</v>
      </c>
      <c r="C599" s="44" t="str">
        <f t="shared" si="142"/>
        <v>Enfermedades Mundiales</v>
      </c>
      <c r="D599" s="44" t="str">
        <f t="shared" si="143"/>
        <v>Salud</v>
      </c>
      <c r="E599" s="64">
        <v>7406</v>
      </c>
      <c r="F599" s="44" t="str">
        <f t="shared" si="149"/>
        <v>Casos Confirmados</v>
      </c>
      <c r="G599" s="46" t="s">
        <v>408</v>
      </c>
      <c r="H599" s="60" t="s">
        <v>17</v>
      </c>
      <c r="I599" s="58" t="s">
        <v>162</v>
      </c>
      <c r="J599" s="43" t="s">
        <v>407</v>
      </c>
      <c r="K599" s="43" t="str">
        <f t="shared" si="150"/>
        <v>Casos Confirmados</v>
      </c>
      <c r="L599" s="43" t="str">
        <f t="shared" si="144"/>
        <v>Periodo 2020-2021</v>
      </c>
      <c r="M599" s="43" t="str">
        <f t="shared" si="145"/>
        <v>Casos</v>
      </c>
      <c r="N599" s="49" t="str">
        <f t="shared" si="146"/>
        <v>Ministerio de Ciencias, Tecnología, Conocimiento e Innovación</v>
      </c>
      <c r="O599" s="30" t="str">
        <f>+"Nuevos Casos Confirmados de COVID-19 en la comuna de "&amp;Enfermedades_Mundiales[[#This Row],[territorio]]</f>
        <v>Nuevos Casos Confirmados de COVID-19 en la comuna de San Javier</v>
      </c>
      <c r="P599" s="68"/>
      <c r="Q599" s="15" t="str">
        <f t="shared" si="147"/>
        <v>Gráfico Evolución</v>
      </c>
      <c r="R599" s="30"/>
      <c r="S5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https://analytics.zoho.com/open-view/2395394000008134446?ZOHO_CRITERIA=%22Localiza_CL_Poblacion%22.%22Codcom%22%3D7406</v>
      </c>
      <c r="T599" s="17"/>
      <c r="U599" s="31" t="str">
        <f t="shared" si="148"/>
        <v>#1774B9</v>
      </c>
      <c r="V599" s="32" t="str">
        <f>+Enfermedades_Mundiales[[#This Row],[idcoleccion]]&amp;"-"&amp;Enfermedades_Mundiales[[#This Row],[id]]</f>
        <v>360-0589</v>
      </c>
      <c r="W599" s="21">
        <f>+VLOOKUP(Enfermedades_Mundiales[[#This Row],[Filtro URL]],Estructura!$X$4:$Y$366,2,0)</f>
        <v>36307406</v>
      </c>
      <c r="X599" s="21" t="str">
        <f>+VLOOKUP(Enfermedades_Mundiales[[#This Row],[tema]],Estructura!$A$4:$C$18,3,0)</f>
        <v>T-361</v>
      </c>
      <c r="Y599" s="32" t="str">
        <f>+VLOOKUP(Enfermedades_Mundiales[[#This Row],[contenido]],Estructura!$E$4:$G$18,3,0)</f>
        <v>C-361</v>
      </c>
      <c r="Z599" s="32" t="str">
        <f>+VLOOKUP(Enfermedades_Mundiales[[#This Row],[Filtro Integrado]],Estructura!$M$4:$O$367,3,0)</f>
        <v>FI-363</v>
      </c>
      <c r="AA599" s="32" t="str">
        <f>+VLOOKUP(Enfermedades_Mundiales[[#This Row],[Muestra]],Estructura!$Q$4:$S$194,3,0)</f>
        <v>M-361</v>
      </c>
    </row>
    <row r="600" spans="1:27" ht="30.6" x14ac:dyDescent="0.3">
      <c r="A600" s="61" t="s">
        <v>1021</v>
      </c>
      <c r="B600" s="43">
        <f t="shared" si="141"/>
        <v>360</v>
      </c>
      <c r="C600" s="44" t="str">
        <f t="shared" si="142"/>
        <v>Enfermedades Mundiales</v>
      </c>
      <c r="D600" s="44" t="str">
        <f t="shared" si="143"/>
        <v>Salud</v>
      </c>
      <c r="E600" s="64">
        <v>7407</v>
      </c>
      <c r="F600" s="44" t="str">
        <f t="shared" si="149"/>
        <v>Casos Confirmados</v>
      </c>
      <c r="G600" s="46" t="s">
        <v>408</v>
      </c>
      <c r="H600" s="60" t="s">
        <v>17</v>
      </c>
      <c r="I600" s="58" t="s">
        <v>163</v>
      </c>
      <c r="J600" s="43" t="s">
        <v>407</v>
      </c>
      <c r="K600" s="43" t="str">
        <f t="shared" si="150"/>
        <v>Casos Confirmados</v>
      </c>
      <c r="L600" s="43" t="str">
        <f t="shared" si="144"/>
        <v>Periodo 2020-2021</v>
      </c>
      <c r="M600" s="43" t="str">
        <f t="shared" si="145"/>
        <v>Casos</v>
      </c>
      <c r="N600" s="49" t="str">
        <f t="shared" si="146"/>
        <v>Ministerio de Ciencias, Tecnología, Conocimiento e Innovación</v>
      </c>
      <c r="O600" s="30" t="str">
        <f>+"Nuevos Casos Confirmados de COVID-19 en la comuna de "&amp;Enfermedades_Mundiales[[#This Row],[territorio]]</f>
        <v>Nuevos Casos Confirmados de COVID-19 en la comuna de Villa Alegre</v>
      </c>
      <c r="P600" s="68"/>
      <c r="Q600" s="15" t="str">
        <f t="shared" si="147"/>
        <v>Gráfico Evolución</v>
      </c>
      <c r="R600" s="30"/>
      <c r="S6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https://analytics.zoho.com/open-view/2395394000008134446?ZOHO_CRITERIA=%22Localiza_CL_Poblacion%22.%22Codcom%22%3D7407</v>
      </c>
      <c r="T600" s="17"/>
      <c r="U600" s="31" t="str">
        <f t="shared" si="148"/>
        <v>#1774B9</v>
      </c>
      <c r="V600" s="32" t="str">
        <f>+Enfermedades_Mundiales[[#This Row],[idcoleccion]]&amp;"-"&amp;Enfermedades_Mundiales[[#This Row],[id]]</f>
        <v>360-0590</v>
      </c>
      <c r="W600" s="21">
        <f>+VLOOKUP(Enfermedades_Mundiales[[#This Row],[Filtro URL]],Estructura!$X$4:$Y$366,2,0)</f>
        <v>36307407</v>
      </c>
      <c r="X600" s="21" t="str">
        <f>+VLOOKUP(Enfermedades_Mundiales[[#This Row],[tema]],Estructura!$A$4:$C$18,3,0)</f>
        <v>T-361</v>
      </c>
      <c r="Y600" s="32" t="str">
        <f>+VLOOKUP(Enfermedades_Mundiales[[#This Row],[contenido]],Estructura!$E$4:$G$18,3,0)</f>
        <v>C-361</v>
      </c>
      <c r="Z600" s="32" t="str">
        <f>+VLOOKUP(Enfermedades_Mundiales[[#This Row],[Filtro Integrado]],Estructura!$M$4:$O$367,3,0)</f>
        <v>FI-363</v>
      </c>
      <c r="AA600" s="32" t="str">
        <f>+VLOOKUP(Enfermedades_Mundiales[[#This Row],[Muestra]],Estructura!$Q$4:$S$194,3,0)</f>
        <v>M-361</v>
      </c>
    </row>
    <row r="601" spans="1:27" ht="30.6" x14ac:dyDescent="0.3">
      <c r="A601" s="61" t="s">
        <v>1022</v>
      </c>
      <c r="B601" s="43">
        <f t="shared" si="141"/>
        <v>360</v>
      </c>
      <c r="C601" s="44" t="str">
        <f t="shared" si="142"/>
        <v>Enfermedades Mundiales</v>
      </c>
      <c r="D601" s="44" t="str">
        <f t="shared" si="143"/>
        <v>Salud</v>
      </c>
      <c r="E601" s="64">
        <v>7408</v>
      </c>
      <c r="F601" s="44" t="str">
        <f t="shared" si="149"/>
        <v>Casos Confirmados</v>
      </c>
      <c r="G601" s="46" t="s">
        <v>408</v>
      </c>
      <c r="H601" s="60" t="s">
        <v>17</v>
      </c>
      <c r="I601" s="58" t="s">
        <v>164</v>
      </c>
      <c r="J601" s="43" t="s">
        <v>407</v>
      </c>
      <c r="K601" s="43" t="str">
        <f t="shared" si="150"/>
        <v>Casos Confirmados</v>
      </c>
      <c r="L601" s="43" t="str">
        <f t="shared" si="144"/>
        <v>Periodo 2020-2021</v>
      </c>
      <c r="M601" s="43" t="str">
        <f t="shared" si="145"/>
        <v>Casos</v>
      </c>
      <c r="N601" s="49" t="str">
        <f t="shared" si="146"/>
        <v>Ministerio de Ciencias, Tecnología, Conocimiento e Innovación</v>
      </c>
      <c r="O601" s="30" t="str">
        <f>+"Nuevos Casos Confirmados de COVID-19 en la comuna de "&amp;Enfermedades_Mundiales[[#This Row],[territorio]]</f>
        <v>Nuevos Casos Confirmados de COVID-19 en la comuna de Yerbas Buenas</v>
      </c>
      <c r="P601" s="68"/>
      <c r="Q601" s="15" t="str">
        <f t="shared" si="147"/>
        <v>Gráfico Evolución</v>
      </c>
      <c r="R601" s="30"/>
      <c r="S6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https://analytics.zoho.com/open-view/2395394000008134446?ZOHO_CRITERIA=%22Localiza_CL_Poblacion%22.%22Codcom%22%3D7408</v>
      </c>
      <c r="T601" s="17"/>
      <c r="U601" s="31" t="str">
        <f t="shared" si="148"/>
        <v>#1774B9</v>
      </c>
      <c r="V601" s="32" t="str">
        <f>+Enfermedades_Mundiales[[#This Row],[idcoleccion]]&amp;"-"&amp;Enfermedades_Mundiales[[#This Row],[id]]</f>
        <v>360-0591</v>
      </c>
      <c r="W601" s="21">
        <f>+VLOOKUP(Enfermedades_Mundiales[[#This Row],[Filtro URL]],Estructura!$X$4:$Y$366,2,0)</f>
        <v>36307408</v>
      </c>
      <c r="X601" s="21" t="str">
        <f>+VLOOKUP(Enfermedades_Mundiales[[#This Row],[tema]],Estructura!$A$4:$C$18,3,0)</f>
        <v>T-361</v>
      </c>
      <c r="Y601" s="32" t="str">
        <f>+VLOOKUP(Enfermedades_Mundiales[[#This Row],[contenido]],Estructura!$E$4:$G$18,3,0)</f>
        <v>C-361</v>
      </c>
      <c r="Z601" s="32" t="str">
        <f>+VLOOKUP(Enfermedades_Mundiales[[#This Row],[Filtro Integrado]],Estructura!$M$4:$O$367,3,0)</f>
        <v>FI-363</v>
      </c>
      <c r="AA601" s="32" t="str">
        <f>+VLOOKUP(Enfermedades_Mundiales[[#This Row],[Muestra]],Estructura!$Q$4:$S$194,3,0)</f>
        <v>M-361</v>
      </c>
    </row>
    <row r="602" spans="1:27" ht="30.6" x14ac:dyDescent="0.3">
      <c r="A602" s="61" t="s">
        <v>1023</v>
      </c>
      <c r="B602" s="43">
        <f t="shared" si="141"/>
        <v>360</v>
      </c>
      <c r="C602" s="44" t="str">
        <f t="shared" si="142"/>
        <v>Enfermedades Mundiales</v>
      </c>
      <c r="D602" s="44" t="str">
        <f t="shared" si="143"/>
        <v>Salud</v>
      </c>
      <c r="E602" s="64">
        <v>8101</v>
      </c>
      <c r="F602" s="44" t="str">
        <f t="shared" si="149"/>
        <v>Casos Confirmados</v>
      </c>
      <c r="G602" s="46" t="s">
        <v>408</v>
      </c>
      <c r="H602" s="60" t="s">
        <v>17</v>
      </c>
      <c r="I602" s="58" t="s">
        <v>165</v>
      </c>
      <c r="J602" s="43" t="s">
        <v>407</v>
      </c>
      <c r="K602" s="43" t="str">
        <f t="shared" si="150"/>
        <v>Casos Confirmados</v>
      </c>
      <c r="L602" s="43" t="str">
        <f t="shared" si="144"/>
        <v>Periodo 2020-2021</v>
      </c>
      <c r="M602" s="43" t="str">
        <f t="shared" si="145"/>
        <v>Casos</v>
      </c>
      <c r="N602" s="49" t="str">
        <f t="shared" si="146"/>
        <v>Ministerio de Ciencias, Tecnología, Conocimiento e Innovación</v>
      </c>
      <c r="O602" s="30" t="str">
        <f>+"Nuevos Casos Confirmados de COVID-19 en la comuna de "&amp;Enfermedades_Mundiales[[#This Row],[territorio]]</f>
        <v>Nuevos Casos Confirmados de COVID-19 en la comuna de Concepción</v>
      </c>
      <c r="P602" s="68"/>
      <c r="Q602" s="15" t="str">
        <f t="shared" si="147"/>
        <v>Gráfico Evolución</v>
      </c>
      <c r="R602" s="30"/>
      <c r="S6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https://analytics.zoho.com/open-view/2395394000008134446?ZOHO_CRITERIA=%22Localiza_CL_Poblacion%22.%22Codcom%22%3D8101</v>
      </c>
      <c r="T602" s="17"/>
      <c r="U602" s="31" t="str">
        <f t="shared" si="148"/>
        <v>#1774B9</v>
      </c>
      <c r="V602" s="32" t="str">
        <f>+Enfermedades_Mundiales[[#This Row],[idcoleccion]]&amp;"-"&amp;Enfermedades_Mundiales[[#This Row],[id]]</f>
        <v>360-0592</v>
      </c>
      <c r="W602" s="21">
        <f>+VLOOKUP(Enfermedades_Mundiales[[#This Row],[Filtro URL]],Estructura!$X$4:$Y$366,2,0)</f>
        <v>36308101</v>
      </c>
      <c r="X602" s="21" t="str">
        <f>+VLOOKUP(Enfermedades_Mundiales[[#This Row],[tema]],Estructura!$A$4:$C$18,3,0)</f>
        <v>T-361</v>
      </c>
      <c r="Y602" s="32" t="str">
        <f>+VLOOKUP(Enfermedades_Mundiales[[#This Row],[contenido]],Estructura!$E$4:$G$18,3,0)</f>
        <v>C-361</v>
      </c>
      <c r="Z602" s="32" t="str">
        <f>+VLOOKUP(Enfermedades_Mundiales[[#This Row],[Filtro Integrado]],Estructura!$M$4:$O$367,3,0)</f>
        <v>FI-363</v>
      </c>
      <c r="AA602" s="32" t="str">
        <f>+VLOOKUP(Enfermedades_Mundiales[[#This Row],[Muestra]],Estructura!$Q$4:$S$194,3,0)</f>
        <v>M-361</v>
      </c>
    </row>
    <row r="603" spans="1:27" ht="30.6" x14ac:dyDescent="0.3">
      <c r="A603" s="61" t="s">
        <v>1024</v>
      </c>
      <c r="B603" s="43">
        <f t="shared" si="141"/>
        <v>360</v>
      </c>
      <c r="C603" s="44" t="str">
        <f t="shared" si="142"/>
        <v>Enfermedades Mundiales</v>
      </c>
      <c r="D603" s="44" t="str">
        <f t="shared" si="143"/>
        <v>Salud</v>
      </c>
      <c r="E603" s="64">
        <v>8102</v>
      </c>
      <c r="F603" s="44" t="str">
        <f t="shared" si="149"/>
        <v>Casos Confirmados</v>
      </c>
      <c r="G603" s="46" t="s">
        <v>408</v>
      </c>
      <c r="H603" s="60" t="s">
        <v>17</v>
      </c>
      <c r="I603" s="58" t="s">
        <v>166</v>
      </c>
      <c r="J603" s="43" t="s">
        <v>407</v>
      </c>
      <c r="K603" s="43" t="str">
        <f t="shared" si="150"/>
        <v>Casos Confirmados</v>
      </c>
      <c r="L603" s="43" t="str">
        <f t="shared" si="144"/>
        <v>Periodo 2020-2021</v>
      </c>
      <c r="M603" s="43" t="str">
        <f t="shared" si="145"/>
        <v>Casos</v>
      </c>
      <c r="N603" s="49" t="str">
        <f t="shared" si="146"/>
        <v>Ministerio de Ciencias, Tecnología, Conocimiento e Innovación</v>
      </c>
      <c r="O603" s="30" t="str">
        <f>+"Nuevos Casos Confirmados de COVID-19 en la comuna de "&amp;Enfermedades_Mundiales[[#This Row],[territorio]]</f>
        <v>Nuevos Casos Confirmados de COVID-19 en la comuna de Coronel</v>
      </c>
      <c r="P603" s="68"/>
      <c r="Q603" s="15" t="str">
        <f t="shared" si="147"/>
        <v>Gráfico Evolución</v>
      </c>
      <c r="R603" s="30"/>
      <c r="S6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https://analytics.zoho.com/open-view/2395394000008134446?ZOHO_CRITERIA=%22Localiza_CL_Poblacion%22.%22Codcom%22%3D8102</v>
      </c>
      <c r="T603" s="17"/>
      <c r="U603" s="31" t="str">
        <f t="shared" si="148"/>
        <v>#1774B9</v>
      </c>
      <c r="V603" s="32" t="str">
        <f>+Enfermedades_Mundiales[[#This Row],[idcoleccion]]&amp;"-"&amp;Enfermedades_Mundiales[[#This Row],[id]]</f>
        <v>360-0593</v>
      </c>
      <c r="W603" s="21">
        <f>+VLOOKUP(Enfermedades_Mundiales[[#This Row],[Filtro URL]],Estructura!$X$4:$Y$366,2,0)</f>
        <v>36308102</v>
      </c>
      <c r="X603" s="21" t="str">
        <f>+VLOOKUP(Enfermedades_Mundiales[[#This Row],[tema]],Estructura!$A$4:$C$18,3,0)</f>
        <v>T-361</v>
      </c>
      <c r="Y603" s="32" t="str">
        <f>+VLOOKUP(Enfermedades_Mundiales[[#This Row],[contenido]],Estructura!$E$4:$G$18,3,0)</f>
        <v>C-361</v>
      </c>
      <c r="Z603" s="32" t="str">
        <f>+VLOOKUP(Enfermedades_Mundiales[[#This Row],[Filtro Integrado]],Estructura!$M$4:$O$367,3,0)</f>
        <v>FI-363</v>
      </c>
      <c r="AA603" s="32" t="str">
        <f>+VLOOKUP(Enfermedades_Mundiales[[#This Row],[Muestra]],Estructura!$Q$4:$S$194,3,0)</f>
        <v>M-361</v>
      </c>
    </row>
    <row r="604" spans="1:27" ht="30.6" x14ac:dyDescent="0.3">
      <c r="A604" s="61" t="s">
        <v>1025</v>
      </c>
      <c r="B604" s="43">
        <f t="shared" si="141"/>
        <v>360</v>
      </c>
      <c r="C604" s="44" t="str">
        <f t="shared" si="142"/>
        <v>Enfermedades Mundiales</v>
      </c>
      <c r="D604" s="44" t="str">
        <f t="shared" si="143"/>
        <v>Salud</v>
      </c>
      <c r="E604" s="64">
        <v>8103</v>
      </c>
      <c r="F604" s="44" t="str">
        <f t="shared" si="149"/>
        <v>Casos Confirmados</v>
      </c>
      <c r="G604" s="46" t="s">
        <v>408</v>
      </c>
      <c r="H604" s="60" t="s">
        <v>17</v>
      </c>
      <c r="I604" s="58" t="s">
        <v>167</v>
      </c>
      <c r="J604" s="43" t="s">
        <v>407</v>
      </c>
      <c r="K604" s="43" t="str">
        <f t="shared" si="150"/>
        <v>Casos Confirmados</v>
      </c>
      <c r="L604" s="43" t="str">
        <f t="shared" si="144"/>
        <v>Periodo 2020-2021</v>
      </c>
      <c r="M604" s="43" t="str">
        <f t="shared" si="145"/>
        <v>Casos</v>
      </c>
      <c r="N604" s="49" t="str">
        <f t="shared" si="146"/>
        <v>Ministerio de Ciencias, Tecnología, Conocimiento e Innovación</v>
      </c>
      <c r="O604" s="30" t="str">
        <f>+"Nuevos Casos Confirmados de COVID-19 en la comuna de "&amp;Enfermedades_Mundiales[[#This Row],[territorio]]</f>
        <v>Nuevos Casos Confirmados de COVID-19 en la comuna de Chiguayante</v>
      </c>
      <c r="P604" s="68"/>
      <c r="Q604" s="15" t="str">
        <f t="shared" si="147"/>
        <v>Gráfico Evolución</v>
      </c>
      <c r="R604" s="30"/>
      <c r="S6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https://analytics.zoho.com/open-view/2395394000008134446?ZOHO_CRITERIA=%22Localiza_CL_Poblacion%22.%22Codcom%22%3D8103</v>
      </c>
      <c r="T604" s="17"/>
      <c r="U604" s="31" t="str">
        <f t="shared" si="148"/>
        <v>#1774B9</v>
      </c>
      <c r="V604" s="32" t="str">
        <f>+Enfermedades_Mundiales[[#This Row],[idcoleccion]]&amp;"-"&amp;Enfermedades_Mundiales[[#This Row],[id]]</f>
        <v>360-0594</v>
      </c>
      <c r="W604" s="21">
        <f>+VLOOKUP(Enfermedades_Mundiales[[#This Row],[Filtro URL]],Estructura!$X$4:$Y$366,2,0)</f>
        <v>36308103</v>
      </c>
      <c r="X604" s="21" t="str">
        <f>+VLOOKUP(Enfermedades_Mundiales[[#This Row],[tema]],Estructura!$A$4:$C$18,3,0)</f>
        <v>T-361</v>
      </c>
      <c r="Y604" s="32" t="str">
        <f>+VLOOKUP(Enfermedades_Mundiales[[#This Row],[contenido]],Estructura!$E$4:$G$18,3,0)</f>
        <v>C-361</v>
      </c>
      <c r="Z604" s="32" t="str">
        <f>+VLOOKUP(Enfermedades_Mundiales[[#This Row],[Filtro Integrado]],Estructura!$M$4:$O$367,3,0)</f>
        <v>FI-363</v>
      </c>
      <c r="AA604" s="32" t="str">
        <f>+VLOOKUP(Enfermedades_Mundiales[[#This Row],[Muestra]],Estructura!$Q$4:$S$194,3,0)</f>
        <v>M-361</v>
      </c>
    </row>
    <row r="605" spans="1:27" ht="30.6" x14ac:dyDescent="0.3">
      <c r="A605" s="61" t="s">
        <v>1026</v>
      </c>
      <c r="B605" s="43">
        <f t="shared" si="141"/>
        <v>360</v>
      </c>
      <c r="C605" s="44" t="str">
        <f t="shared" si="142"/>
        <v>Enfermedades Mundiales</v>
      </c>
      <c r="D605" s="44" t="str">
        <f t="shared" si="143"/>
        <v>Salud</v>
      </c>
      <c r="E605" s="64">
        <v>8104</v>
      </c>
      <c r="F605" s="44" t="str">
        <f t="shared" si="149"/>
        <v>Casos Confirmados</v>
      </c>
      <c r="G605" s="46" t="s">
        <v>408</v>
      </c>
      <c r="H605" s="60" t="s">
        <v>17</v>
      </c>
      <c r="I605" s="58" t="s">
        <v>168</v>
      </c>
      <c r="J605" s="43" t="s">
        <v>407</v>
      </c>
      <c r="K605" s="43" t="str">
        <f t="shared" si="150"/>
        <v>Casos Confirmados</v>
      </c>
      <c r="L605" s="43" t="str">
        <f t="shared" si="144"/>
        <v>Periodo 2020-2021</v>
      </c>
      <c r="M605" s="43" t="str">
        <f t="shared" si="145"/>
        <v>Casos</v>
      </c>
      <c r="N605" s="49" t="str">
        <f t="shared" si="146"/>
        <v>Ministerio de Ciencias, Tecnología, Conocimiento e Innovación</v>
      </c>
      <c r="O605" s="30" t="str">
        <f>+"Nuevos Casos Confirmados de COVID-19 en la comuna de "&amp;Enfermedades_Mundiales[[#This Row],[territorio]]</f>
        <v>Nuevos Casos Confirmados de COVID-19 en la comuna de Florida</v>
      </c>
      <c r="P605" s="68"/>
      <c r="Q605" s="15" t="str">
        <f t="shared" si="147"/>
        <v>Gráfico Evolución</v>
      </c>
      <c r="R605" s="30"/>
      <c r="S6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https://analytics.zoho.com/open-view/2395394000008134446?ZOHO_CRITERIA=%22Localiza_CL_Poblacion%22.%22Codcom%22%3D8104</v>
      </c>
      <c r="T605" s="17"/>
      <c r="U605" s="31" t="str">
        <f t="shared" si="148"/>
        <v>#1774B9</v>
      </c>
      <c r="V605" s="32" t="str">
        <f>+Enfermedades_Mundiales[[#This Row],[idcoleccion]]&amp;"-"&amp;Enfermedades_Mundiales[[#This Row],[id]]</f>
        <v>360-0595</v>
      </c>
      <c r="W605" s="21">
        <f>+VLOOKUP(Enfermedades_Mundiales[[#This Row],[Filtro URL]],Estructura!$X$4:$Y$366,2,0)</f>
        <v>36308104</v>
      </c>
      <c r="X605" s="21" t="str">
        <f>+VLOOKUP(Enfermedades_Mundiales[[#This Row],[tema]],Estructura!$A$4:$C$18,3,0)</f>
        <v>T-361</v>
      </c>
      <c r="Y605" s="32" t="str">
        <f>+VLOOKUP(Enfermedades_Mundiales[[#This Row],[contenido]],Estructura!$E$4:$G$18,3,0)</f>
        <v>C-361</v>
      </c>
      <c r="Z605" s="32" t="str">
        <f>+VLOOKUP(Enfermedades_Mundiales[[#This Row],[Filtro Integrado]],Estructura!$M$4:$O$367,3,0)</f>
        <v>FI-363</v>
      </c>
      <c r="AA605" s="32" t="str">
        <f>+VLOOKUP(Enfermedades_Mundiales[[#This Row],[Muestra]],Estructura!$Q$4:$S$194,3,0)</f>
        <v>M-361</v>
      </c>
    </row>
    <row r="606" spans="1:27" ht="30.6" x14ac:dyDescent="0.3">
      <c r="A606" s="61" t="s">
        <v>1027</v>
      </c>
      <c r="B606" s="43">
        <f t="shared" si="141"/>
        <v>360</v>
      </c>
      <c r="C606" s="44" t="str">
        <f t="shared" si="142"/>
        <v>Enfermedades Mundiales</v>
      </c>
      <c r="D606" s="44" t="str">
        <f t="shared" si="143"/>
        <v>Salud</v>
      </c>
      <c r="E606" s="64">
        <v>8105</v>
      </c>
      <c r="F606" s="44" t="str">
        <f t="shared" si="149"/>
        <v>Casos Confirmados</v>
      </c>
      <c r="G606" s="46" t="s">
        <v>408</v>
      </c>
      <c r="H606" s="60" t="s">
        <v>17</v>
      </c>
      <c r="I606" s="58" t="s">
        <v>169</v>
      </c>
      <c r="J606" s="43" t="s">
        <v>407</v>
      </c>
      <c r="K606" s="43" t="str">
        <f t="shared" si="150"/>
        <v>Casos Confirmados</v>
      </c>
      <c r="L606" s="43" t="str">
        <f t="shared" si="144"/>
        <v>Periodo 2020-2021</v>
      </c>
      <c r="M606" s="43" t="str">
        <f t="shared" si="145"/>
        <v>Casos</v>
      </c>
      <c r="N606" s="49" t="str">
        <f t="shared" si="146"/>
        <v>Ministerio de Ciencias, Tecnología, Conocimiento e Innovación</v>
      </c>
      <c r="O606" s="30" t="str">
        <f>+"Nuevos Casos Confirmados de COVID-19 en la comuna de "&amp;Enfermedades_Mundiales[[#This Row],[territorio]]</f>
        <v>Nuevos Casos Confirmados de COVID-19 en la comuna de Hualqui</v>
      </c>
      <c r="P606" s="68"/>
      <c r="Q606" s="15" t="str">
        <f t="shared" si="147"/>
        <v>Gráfico Evolución</v>
      </c>
      <c r="R606" s="30"/>
      <c r="S60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https://analytics.zoho.com/open-view/2395394000008134446?ZOHO_CRITERIA=%22Localiza_CL_Poblacion%22.%22Codcom%22%3D8105</v>
      </c>
      <c r="T606" s="17"/>
      <c r="U606" s="31" t="str">
        <f t="shared" si="148"/>
        <v>#1774B9</v>
      </c>
      <c r="V606" s="32" t="str">
        <f>+Enfermedades_Mundiales[[#This Row],[idcoleccion]]&amp;"-"&amp;Enfermedades_Mundiales[[#This Row],[id]]</f>
        <v>360-0596</v>
      </c>
      <c r="W606" s="21">
        <f>+VLOOKUP(Enfermedades_Mundiales[[#This Row],[Filtro URL]],Estructura!$X$4:$Y$366,2,0)</f>
        <v>36308105</v>
      </c>
      <c r="X606" s="21" t="str">
        <f>+VLOOKUP(Enfermedades_Mundiales[[#This Row],[tema]],Estructura!$A$4:$C$18,3,0)</f>
        <v>T-361</v>
      </c>
      <c r="Y606" s="32" t="str">
        <f>+VLOOKUP(Enfermedades_Mundiales[[#This Row],[contenido]],Estructura!$E$4:$G$18,3,0)</f>
        <v>C-361</v>
      </c>
      <c r="Z606" s="32" t="str">
        <f>+VLOOKUP(Enfermedades_Mundiales[[#This Row],[Filtro Integrado]],Estructura!$M$4:$O$367,3,0)</f>
        <v>FI-363</v>
      </c>
      <c r="AA606" s="32" t="str">
        <f>+VLOOKUP(Enfermedades_Mundiales[[#This Row],[Muestra]],Estructura!$Q$4:$S$194,3,0)</f>
        <v>M-361</v>
      </c>
    </row>
    <row r="607" spans="1:27" ht="30.6" x14ac:dyDescent="0.3">
      <c r="A607" s="61" t="s">
        <v>1028</v>
      </c>
      <c r="B607" s="43">
        <f t="shared" si="141"/>
        <v>360</v>
      </c>
      <c r="C607" s="44" t="str">
        <f t="shared" si="142"/>
        <v>Enfermedades Mundiales</v>
      </c>
      <c r="D607" s="44" t="str">
        <f t="shared" si="143"/>
        <v>Salud</v>
      </c>
      <c r="E607" s="64">
        <v>8106</v>
      </c>
      <c r="F607" s="44" t="str">
        <f t="shared" si="149"/>
        <v>Casos Confirmados</v>
      </c>
      <c r="G607" s="46" t="s">
        <v>408</v>
      </c>
      <c r="H607" s="60" t="s">
        <v>17</v>
      </c>
      <c r="I607" s="58" t="s">
        <v>170</v>
      </c>
      <c r="J607" s="43" t="s">
        <v>407</v>
      </c>
      <c r="K607" s="43" t="str">
        <f t="shared" si="150"/>
        <v>Casos Confirmados</v>
      </c>
      <c r="L607" s="43" t="str">
        <f t="shared" si="144"/>
        <v>Periodo 2020-2021</v>
      </c>
      <c r="M607" s="43" t="str">
        <f t="shared" si="145"/>
        <v>Casos</v>
      </c>
      <c r="N607" s="49" t="str">
        <f t="shared" si="146"/>
        <v>Ministerio de Ciencias, Tecnología, Conocimiento e Innovación</v>
      </c>
      <c r="O607" s="30" t="str">
        <f>+"Nuevos Casos Confirmados de COVID-19 en la comuna de "&amp;Enfermedades_Mundiales[[#This Row],[territorio]]</f>
        <v>Nuevos Casos Confirmados de COVID-19 en la comuna de Lota</v>
      </c>
      <c r="P607" s="68"/>
      <c r="Q607" s="15" t="str">
        <f t="shared" si="147"/>
        <v>Gráfico Evolución</v>
      </c>
      <c r="R607" s="30"/>
      <c r="S60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https://analytics.zoho.com/open-view/2395394000008134446?ZOHO_CRITERIA=%22Localiza_CL_Poblacion%22.%22Codcom%22%3D8106</v>
      </c>
      <c r="T607" s="17"/>
      <c r="U607" s="31" t="str">
        <f t="shared" si="148"/>
        <v>#1774B9</v>
      </c>
      <c r="V607" s="32" t="str">
        <f>+Enfermedades_Mundiales[[#This Row],[idcoleccion]]&amp;"-"&amp;Enfermedades_Mundiales[[#This Row],[id]]</f>
        <v>360-0597</v>
      </c>
      <c r="W607" s="21">
        <f>+VLOOKUP(Enfermedades_Mundiales[[#This Row],[Filtro URL]],Estructura!$X$4:$Y$366,2,0)</f>
        <v>36308106</v>
      </c>
      <c r="X607" s="21" t="str">
        <f>+VLOOKUP(Enfermedades_Mundiales[[#This Row],[tema]],Estructura!$A$4:$C$18,3,0)</f>
        <v>T-361</v>
      </c>
      <c r="Y607" s="32" t="str">
        <f>+VLOOKUP(Enfermedades_Mundiales[[#This Row],[contenido]],Estructura!$E$4:$G$18,3,0)</f>
        <v>C-361</v>
      </c>
      <c r="Z607" s="32" t="str">
        <f>+VLOOKUP(Enfermedades_Mundiales[[#This Row],[Filtro Integrado]],Estructura!$M$4:$O$367,3,0)</f>
        <v>FI-363</v>
      </c>
      <c r="AA607" s="32" t="str">
        <f>+VLOOKUP(Enfermedades_Mundiales[[#This Row],[Muestra]],Estructura!$Q$4:$S$194,3,0)</f>
        <v>M-361</v>
      </c>
    </row>
    <row r="608" spans="1:27" ht="30.6" x14ac:dyDescent="0.3">
      <c r="A608" s="61" t="s">
        <v>1029</v>
      </c>
      <c r="B608" s="43">
        <f t="shared" si="141"/>
        <v>360</v>
      </c>
      <c r="C608" s="44" t="str">
        <f t="shared" si="142"/>
        <v>Enfermedades Mundiales</v>
      </c>
      <c r="D608" s="44" t="str">
        <f t="shared" si="143"/>
        <v>Salud</v>
      </c>
      <c r="E608" s="64">
        <v>8107</v>
      </c>
      <c r="F608" s="44" t="str">
        <f t="shared" si="149"/>
        <v>Casos Confirmados</v>
      </c>
      <c r="G608" s="46" t="s">
        <v>408</v>
      </c>
      <c r="H608" s="60" t="s">
        <v>17</v>
      </c>
      <c r="I608" s="58" t="s">
        <v>171</v>
      </c>
      <c r="J608" s="43" t="s">
        <v>407</v>
      </c>
      <c r="K608" s="43" t="str">
        <f t="shared" si="150"/>
        <v>Casos Confirmados</v>
      </c>
      <c r="L608" s="43" t="str">
        <f t="shared" si="144"/>
        <v>Periodo 2020-2021</v>
      </c>
      <c r="M608" s="43" t="str">
        <f t="shared" si="145"/>
        <v>Casos</v>
      </c>
      <c r="N608" s="49" t="str">
        <f t="shared" si="146"/>
        <v>Ministerio de Ciencias, Tecnología, Conocimiento e Innovación</v>
      </c>
      <c r="O608" s="30" t="str">
        <f>+"Nuevos Casos Confirmados de COVID-19 en la comuna de "&amp;Enfermedades_Mundiales[[#This Row],[territorio]]</f>
        <v>Nuevos Casos Confirmados de COVID-19 en la comuna de Penco</v>
      </c>
      <c r="P608" s="68"/>
      <c r="Q608" s="15" t="str">
        <f t="shared" si="147"/>
        <v>Gráfico Evolución</v>
      </c>
      <c r="R608" s="30"/>
      <c r="S60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https://analytics.zoho.com/open-view/2395394000008134446?ZOHO_CRITERIA=%22Localiza_CL_Poblacion%22.%22Codcom%22%3D8107</v>
      </c>
      <c r="T608" s="17"/>
      <c r="U608" s="31" t="str">
        <f t="shared" si="148"/>
        <v>#1774B9</v>
      </c>
      <c r="V608" s="32" t="str">
        <f>+Enfermedades_Mundiales[[#This Row],[idcoleccion]]&amp;"-"&amp;Enfermedades_Mundiales[[#This Row],[id]]</f>
        <v>360-0598</v>
      </c>
      <c r="W608" s="21">
        <f>+VLOOKUP(Enfermedades_Mundiales[[#This Row],[Filtro URL]],Estructura!$X$4:$Y$366,2,0)</f>
        <v>36308107</v>
      </c>
      <c r="X608" s="21" t="str">
        <f>+VLOOKUP(Enfermedades_Mundiales[[#This Row],[tema]],Estructura!$A$4:$C$18,3,0)</f>
        <v>T-361</v>
      </c>
      <c r="Y608" s="32" t="str">
        <f>+VLOOKUP(Enfermedades_Mundiales[[#This Row],[contenido]],Estructura!$E$4:$G$18,3,0)</f>
        <v>C-361</v>
      </c>
      <c r="Z608" s="32" t="str">
        <f>+VLOOKUP(Enfermedades_Mundiales[[#This Row],[Filtro Integrado]],Estructura!$M$4:$O$367,3,0)</f>
        <v>FI-363</v>
      </c>
      <c r="AA608" s="32" t="str">
        <f>+VLOOKUP(Enfermedades_Mundiales[[#This Row],[Muestra]],Estructura!$Q$4:$S$194,3,0)</f>
        <v>M-361</v>
      </c>
    </row>
    <row r="609" spans="1:27" ht="30.6" x14ac:dyDescent="0.3">
      <c r="A609" s="61" t="s">
        <v>1030</v>
      </c>
      <c r="B609" s="43">
        <f t="shared" si="141"/>
        <v>360</v>
      </c>
      <c r="C609" s="44" t="str">
        <f t="shared" si="142"/>
        <v>Enfermedades Mundiales</v>
      </c>
      <c r="D609" s="44" t="str">
        <f t="shared" si="143"/>
        <v>Salud</v>
      </c>
      <c r="E609" s="64">
        <v>8108</v>
      </c>
      <c r="F609" s="44" t="str">
        <f t="shared" si="149"/>
        <v>Casos Confirmados</v>
      </c>
      <c r="G609" s="46" t="s">
        <v>408</v>
      </c>
      <c r="H609" s="60" t="s">
        <v>17</v>
      </c>
      <c r="I609" s="58" t="s">
        <v>172</v>
      </c>
      <c r="J609" s="43" t="s">
        <v>407</v>
      </c>
      <c r="K609" s="43" t="str">
        <f t="shared" si="150"/>
        <v>Casos Confirmados</v>
      </c>
      <c r="L609" s="43" t="str">
        <f t="shared" si="144"/>
        <v>Periodo 2020-2021</v>
      </c>
      <c r="M609" s="43" t="str">
        <f t="shared" si="145"/>
        <v>Casos</v>
      </c>
      <c r="N609" s="49" t="str">
        <f t="shared" si="146"/>
        <v>Ministerio de Ciencias, Tecnología, Conocimiento e Innovación</v>
      </c>
      <c r="O609" s="30" t="str">
        <f>+"Nuevos Casos Confirmados de COVID-19 en la comuna de "&amp;Enfermedades_Mundiales[[#This Row],[territorio]]</f>
        <v>Nuevos Casos Confirmados de COVID-19 en la comuna de San Pedro de la Paz</v>
      </c>
      <c r="P609" s="68"/>
      <c r="Q609" s="15" t="str">
        <f t="shared" si="147"/>
        <v>Gráfico Evolución</v>
      </c>
      <c r="R609" s="30"/>
      <c r="S60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https://analytics.zoho.com/open-view/2395394000008134446?ZOHO_CRITERIA=%22Localiza_CL_Poblacion%22.%22Codcom%22%3D8108</v>
      </c>
      <c r="T609" s="17"/>
      <c r="U609" s="31" t="str">
        <f t="shared" si="148"/>
        <v>#1774B9</v>
      </c>
      <c r="V609" s="32" t="str">
        <f>+Enfermedades_Mundiales[[#This Row],[idcoleccion]]&amp;"-"&amp;Enfermedades_Mundiales[[#This Row],[id]]</f>
        <v>360-0599</v>
      </c>
      <c r="W609" s="21">
        <f>+VLOOKUP(Enfermedades_Mundiales[[#This Row],[Filtro URL]],Estructura!$X$4:$Y$366,2,0)</f>
        <v>36308108</v>
      </c>
      <c r="X609" s="21" t="str">
        <f>+VLOOKUP(Enfermedades_Mundiales[[#This Row],[tema]],Estructura!$A$4:$C$18,3,0)</f>
        <v>T-361</v>
      </c>
      <c r="Y609" s="32" t="str">
        <f>+VLOOKUP(Enfermedades_Mundiales[[#This Row],[contenido]],Estructura!$E$4:$G$18,3,0)</f>
        <v>C-361</v>
      </c>
      <c r="Z609" s="32" t="str">
        <f>+VLOOKUP(Enfermedades_Mundiales[[#This Row],[Filtro Integrado]],Estructura!$M$4:$O$367,3,0)</f>
        <v>FI-363</v>
      </c>
      <c r="AA609" s="32" t="str">
        <f>+VLOOKUP(Enfermedades_Mundiales[[#This Row],[Muestra]],Estructura!$Q$4:$S$194,3,0)</f>
        <v>M-361</v>
      </c>
    </row>
    <row r="610" spans="1:27" ht="30.6" x14ac:dyDescent="0.3">
      <c r="A610" s="61" t="s">
        <v>1031</v>
      </c>
      <c r="B610" s="43">
        <f t="shared" si="141"/>
        <v>360</v>
      </c>
      <c r="C610" s="44" t="str">
        <f t="shared" si="142"/>
        <v>Enfermedades Mundiales</v>
      </c>
      <c r="D610" s="44" t="str">
        <f t="shared" si="143"/>
        <v>Salud</v>
      </c>
      <c r="E610" s="64">
        <v>8109</v>
      </c>
      <c r="F610" s="44" t="str">
        <f t="shared" si="149"/>
        <v>Casos Confirmados</v>
      </c>
      <c r="G610" s="46" t="s">
        <v>408</v>
      </c>
      <c r="H610" s="60" t="s">
        <v>17</v>
      </c>
      <c r="I610" s="58" t="s">
        <v>173</v>
      </c>
      <c r="J610" s="43" t="s">
        <v>407</v>
      </c>
      <c r="K610" s="43" t="str">
        <f t="shared" si="150"/>
        <v>Casos Confirmados</v>
      </c>
      <c r="L610" s="43" t="str">
        <f t="shared" si="144"/>
        <v>Periodo 2020-2021</v>
      </c>
      <c r="M610" s="43" t="str">
        <f t="shared" si="145"/>
        <v>Casos</v>
      </c>
      <c r="N610" s="49" t="str">
        <f t="shared" si="146"/>
        <v>Ministerio de Ciencias, Tecnología, Conocimiento e Innovación</v>
      </c>
      <c r="O610" s="30" t="str">
        <f>+"Nuevos Casos Confirmados de COVID-19 en la comuna de "&amp;Enfermedades_Mundiales[[#This Row],[territorio]]</f>
        <v>Nuevos Casos Confirmados de COVID-19 en la comuna de Santa Juana</v>
      </c>
      <c r="P610" s="68"/>
      <c r="Q610" s="15" t="str">
        <f t="shared" si="147"/>
        <v>Gráfico Evolución</v>
      </c>
      <c r="R610" s="30"/>
      <c r="S61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https://analytics.zoho.com/open-view/2395394000008134446?ZOHO_CRITERIA=%22Localiza_CL_Poblacion%22.%22Codcom%22%3D8109</v>
      </c>
      <c r="T610" s="17"/>
      <c r="U610" s="31" t="str">
        <f t="shared" si="148"/>
        <v>#1774B9</v>
      </c>
      <c r="V610" s="32" t="str">
        <f>+Enfermedades_Mundiales[[#This Row],[idcoleccion]]&amp;"-"&amp;Enfermedades_Mundiales[[#This Row],[id]]</f>
        <v>360-0600</v>
      </c>
      <c r="W610" s="21">
        <f>+VLOOKUP(Enfermedades_Mundiales[[#This Row],[Filtro URL]],Estructura!$X$4:$Y$366,2,0)</f>
        <v>36308109</v>
      </c>
      <c r="X610" s="21" t="str">
        <f>+VLOOKUP(Enfermedades_Mundiales[[#This Row],[tema]],Estructura!$A$4:$C$18,3,0)</f>
        <v>T-361</v>
      </c>
      <c r="Y610" s="32" t="str">
        <f>+VLOOKUP(Enfermedades_Mundiales[[#This Row],[contenido]],Estructura!$E$4:$G$18,3,0)</f>
        <v>C-361</v>
      </c>
      <c r="Z610" s="32" t="str">
        <f>+VLOOKUP(Enfermedades_Mundiales[[#This Row],[Filtro Integrado]],Estructura!$M$4:$O$367,3,0)</f>
        <v>FI-363</v>
      </c>
      <c r="AA610" s="32" t="str">
        <f>+VLOOKUP(Enfermedades_Mundiales[[#This Row],[Muestra]],Estructura!$Q$4:$S$194,3,0)</f>
        <v>M-361</v>
      </c>
    </row>
    <row r="611" spans="1:27" ht="30.6" x14ac:dyDescent="0.3">
      <c r="A611" s="61" t="s">
        <v>1032</v>
      </c>
      <c r="B611" s="43">
        <f t="shared" si="141"/>
        <v>360</v>
      </c>
      <c r="C611" s="44" t="str">
        <f t="shared" si="142"/>
        <v>Enfermedades Mundiales</v>
      </c>
      <c r="D611" s="44" t="str">
        <f t="shared" si="143"/>
        <v>Salud</v>
      </c>
      <c r="E611" s="64">
        <v>8110</v>
      </c>
      <c r="F611" s="44" t="str">
        <f t="shared" si="149"/>
        <v>Casos Confirmados</v>
      </c>
      <c r="G611" s="46" t="s">
        <v>408</v>
      </c>
      <c r="H611" s="60" t="s">
        <v>17</v>
      </c>
      <c r="I611" s="58" t="s">
        <v>174</v>
      </c>
      <c r="J611" s="43" t="s">
        <v>407</v>
      </c>
      <c r="K611" s="43" t="str">
        <f t="shared" si="150"/>
        <v>Casos Confirmados</v>
      </c>
      <c r="L611" s="43" t="str">
        <f t="shared" si="144"/>
        <v>Periodo 2020-2021</v>
      </c>
      <c r="M611" s="43" t="str">
        <f t="shared" si="145"/>
        <v>Casos</v>
      </c>
      <c r="N611" s="49" t="str">
        <f t="shared" si="146"/>
        <v>Ministerio de Ciencias, Tecnología, Conocimiento e Innovación</v>
      </c>
      <c r="O611" s="30" t="str">
        <f>+"Nuevos Casos Confirmados de COVID-19 en la comuna de "&amp;Enfermedades_Mundiales[[#This Row],[territorio]]</f>
        <v>Nuevos Casos Confirmados de COVID-19 en la comuna de Talcahuano</v>
      </c>
      <c r="P611" s="68"/>
      <c r="Q611" s="15" t="str">
        <f t="shared" si="147"/>
        <v>Gráfico Evolución</v>
      </c>
      <c r="R611" s="30"/>
      <c r="S61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https://analytics.zoho.com/open-view/2395394000008134446?ZOHO_CRITERIA=%22Localiza_CL_Poblacion%22.%22Codcom%22%3D8110</v>
      </c>
      <c r="T611" s="17"/>
      <c r="U611" s="31" t="str">
        <f t="shared" si="148"/>
        <v>#1774B9</v>
      </c>
      <c r="V611" s="32" t="str">
        <f>+Enfermedades_Mundiales[[#This Row],[idcoleccion]]&amp;"-"&amp;Enfermedades_Mundiales[[#This Row],[id]]</f>
        <v>360-0601</v>
      </c>
      <c r="W611" s="21">
        <f>+VLOOKUP(Enfermedades_Mundiales[[#This Row],[Filtro URL]],Estructura!$X$4:$Y$366,2,0)</f>
        <v>36308110</v>
      </c>
      <c r="X611" s="21" t="str">
        <f>+VLOOKUP(Enfermedades_Mundiales[[#This Row],[tema]],Estructura!$A$4:$C$18,3,0)</f>
        <v>T-361</v>
      </c>
      <c r="Y611" s="32" t="str">
        <f>+VLOOKUP(Enfermedades_Mundiales[[#This Row],[contenido]],Estructura!$E$4:$G$18,3,0)</f>
        <v>C-361</v>
      </c>
      <c r="Z611" s="32" t="str">
        <f>+VLOOKUP(Enfermedades_Mundiales[[#This Row],[Filtro Integrado]],Estructura!$M$4:$O$367,3,0)</f>
        <v>FI-363</v>
      </c>
      <c r="AA611" s="32" t="str">
        <f>+VLOOKUP(Enfermedades_Mundiales[[#This Row],[Muestra]],Estructura!$Q$4:$S$194,3,0)</f>
        <v>M-361</v>
      </c>
    </row>
    <row r="612" spans="1:27" ht="30.6" x14ac:dyDescent="0.3">
      <c r="A612" s="61" t="s">
        <v>1033</v>
      </c>
      <c r="B612" s="43">
        <f t="shared" si="141"/>
        <v>360</v>
      </c>
      <c r="C612" s="44" t="str">
        <f t="shared" si="142"/>
        <v>Enfermedades Mundiales</v>
      </c>
      <c r="D612" s="44" t="str">
        <f t="shared" si="143"/>
        <v>Salud</v>
      </c>
      <c r="E612" s="64">
        <v>8111</v>
      </c>
      <c r="F612" s="44" t="str">
        <f t="shared" si="149"/>
        <v>Casos Confirmados</v>
      </c>
      <c r="G612" s="46" t="s">
        <v>408</v>
      </c>
      <c r="H612" s="60" t="s">
        <v>17</v>
      </c>
      <c r="I612" s="58" t="s">
        <v>175</v>
      </c>
      <c r="J612" s="43" t="s">
        <v>407</v>
      </c>
      <c r="K612" s="43" t="str">
        <f t="shared" si="150"/>
        <v>Casos Confirmados</v>
      </c>
      <c r="L612" s="43" t="str">
        <f t="shared" si="144"/>
        <v>Periodo 2020-2021</v>
      </c>
      <c r="M612" s="43" t="str">
        <f t="shared" si="145"/>
        <v>Casos</v>
      </c>
      <c r="N612" s="49" t="str">
        <f t="shared" si="146"/>
        <v>Ministerio de Ciencias, Tecnología, Conocimiento e Innovación</v>
      </c>
      <c r="O612" s="30" t="str">
        <f>+"Nuevos Casos Confirmados de COVID-19 en la comuna de "&amp;Enfermedades_Mundiales[[#This Row],[territorio]]</f>
        <v>Nuevos Casos Confirmados de COVID-19 en la comuna de Tomé</v>
      </c>
      <c r="P612" s="68"/>
      <c r="Q612" s="15" t="str">
        <f t="shared" si="147"/>
        <v>Gráfico Evolución</v>
      </c>
      <c r="R612" s="30"/>
      <c r="S61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https://analytics.zoho.com/open-view/2395394000008134446?ZOHO_CRITERIA=%22Localiza_CL_Poblacion%22.%22Codcom%22%3D8111</v>
      </c>
      <c r="T612" s="17"/>
      <c r="U612" s="31" t="str">
        <f t="shared" si="148"/>
        <v>#1774B9</v>
      </c>
      <c r="V612" s="32" t="str">
        <f>+Enfermedades_Mundiales[[#This Row],[idcoleccion]]&amp;"-"&amp;Enfermedades_Mundiales[[#This Row],[id]]</f>
        <v>360-0602</v>
      </c>
      <c r="W612" s="21">
        <f>+VLOOKUP(Enfermedades_Mundiales[[#This Row],[Filtro URL]],Estructura!$X$4:$Y$366,2,0)</f>
        <v>36308111</v>
      </c>
      <c r="X612" s="21" t="str">
        <f>+VLOOKUP(Enfermedades_Mundiales[[#This Row],[tema]],Estructura!$A$4:$C$18,3,0)</f>
        <v>T-361</v>
      </c>
      <c r="Y612" s="32" t="str">
        <f>+VLOOKUP(Enfermedades_Mundiales[[#This Row],[contenido]],Estructura!$E$4:$G$18,3,0)</f>
        <v>C-361</v>
      </c>
      <c r="Z612" s="32" t="str">
        <f>+VLOOKUP(Enfermedades_Mundiales[[#This Row],[Filtro Integrado]],Estructura!$M$4:$O$367,3,0)</f>
        <v>FI-363</v>
      </c>
      <c r="AA612" s="32" t="str">
        <f>+VLOOKUP(Enfermedades_Mundiales[[#This Row],[Muestra]],Estructura!$Q$4:$S$194,3,0)</f>
        <v>M-361</v>
      </c>
    </row>
    <row r="613" spans="1:27" ht="30.6" x14ac:dyDescent="0.3">
      <c r="A613" s="61" t="s">
        <v>1034</v>
      </c>
      <c r="B613" s="43">
        <f t="shared" si="141"/>
        <v>360</v>
      </c>
      <c r="C613" s="44" t="str">
        <f t="shared" si="142"/>
        <v>Enfermedades Mundiales</v>
      </c>
      <c r="D613" s="44" t="str">
        <f t="shared" si="143"/>
        <v>Salud</v>
      </c>
      <c r="E613" s="64">
        <v>8112</v>
      </c>
      <c r="F613" s="44" t="str">
        <f t="shared" si="149"/>
        <v>Casos Confirmados</v>
      </c>
      <c r="G613" s="46" t="s">
        <v>408</v>
      </c>
      <c r="H613" s="60" t="s">
        <v>17</v>
      </c>
      <c r="I613" s="58" t="s">
        <v>176</v>
      </c>
      <c r="J613" s="43" t="s">
        <v>407</v>
      </c>
      <c r="K613" s="43" t="str">
        <f t="shared" si="150"/>
        <v>Casos Confirmados</v>
      </c>
      <c r="L613" s="43" t="str">
        <f t="shared" si="144"/>
        <v>Periodo 2020-2021</v>
      </c>
      <c r="M613" s="43" t="str">
        <f t="shared" si="145"/>
        <v>Casos</v>
      </c>
      <c r="N613" s="49" t="str">
        <f t="shared" si="146"/>
        <v>Ministerio de Ciencias, Tecnología, Conocimiento e Innovación</v>
      </c>
      <c r="O613" s="30" t="str">
        <f>+"Nuevos Casos Confirmados de COVID-19 en la comuna de "&amp;Enfermedades_Mundiales[[#This Row],[territorio]]</f>
        <v>Nuevos Casos Confirmados de COVID-19 en la comuna de Hualpén</v>
      </c>
      <c r="P613" s="68"/>
      <c r="Q613" s="15" t="str">
        <f t="shared" si="147"/>
        <v>Gráfico Evolución</v>
      </c>
      <c r="R613" s="30"/>
      <c r="S61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https://analytics.zoho.com/open-view/2395394000008134446?ZOHO_CRITERIA=%22Localiza_CL_Poblacion%22.%22Codcom%22%3D8112</v>
      </c>
      <c r="T613" s="17"/>
      <c r="U613" s="31" t="str">
        <f t="shared" si="148"/>
        <v>#1774B9</v>
      </c>
      <c r="V613" s="32" t="str">
        <f>+Enfermedades_Mundiales[[#This Row],[idcoleccion]]&amp;"-"&amp;Enfermedades_Mundiales[[#This Row],[id]]</f>
        <v>360-0603</v>
      </c>
      <c r="W613" s="21">
        <f>+VLOOKUP(Enfermedades_Mundiales[[#This Row],[Filtro URL]],Estructura!$X$4:$Y$366,2,0)</f>
        <v>36308112</v>
      </c>
      <c r="X613" s="21" t="str">
        <f>+VLOOKUP(Enfermedades_Mundiales[[#This Row],[tema]],Estructura!$A$4:$C$18,3,0)</f>
        <v>T-361</v>
      </c>
      <c r="Y613" s="32" t="str">
        <f>+VLOOKUP(Enfermedades_Mundiales[[#This Row],[contenido]],Estructura!$E$4:$G$18,3,0)</f>
        <v>C-361</v>
      </c>
      <c r="Z613" s="32" t="str">
        <f>+VLOOKUP(Enfermedades_Mundiales[[#This Row],[Filtro Integrado]],Estructura!$M$4:$O$367,3,0)</f>
        <v>FI-363</v>
      </c>
      <c r="AA613" s="32" t="str">
        <f>+VLOOKUP(Enfermedades_Mundiales[[#This Row],[Muestra]],Estructura!$Q$4:$S$194,3,0)</f>
        <v>M-361</v>
      </c>
    </row>
    <row r="614" spans="1:27" ht="30.6" x14ac:dyDescent="0.3">
      <c r="A614" s="61" t="s">
        <v>1035</v>
      </c>
      <c r="B614" s="43">
        <f t="shared" si="141"/>
        <v>360</v>
      </c>
      <c r="C614" s="44" t="str">
        <f t="shared" si="142"/>
        <v>Enfermedades Mundiales</v>
      </c>
      <c r="D614" s="44" t="str">
        <f t="shared" si="143"/>
        <v>Salud</v>
      </c>
      <c r="E614" s="64">
        <v>8201</v>
      </c>
      <c r="F614" s="44" t="str">
        <f t="shared" si="149"/>
        <v>Casos Confirmados</v>
      </c>
      <c r="G614" s="46" t="s">
        <v>408</v>
      </c>
      <c r="H614" s="60" t="s">
        <v>17</v>
      </c>
      <c r="I614" s="58" t="s">
        <v>177</v>
      </c>
      <c r="J614" s="43" t="s">
        <v>407</v>
      </c>
      <c r="K614" s="43" t="str">
        <f t="shared" si="150"/>
        <v>Casos Confirmados</v>
      </c>
      <c r="L614" s="43" t="str">
        <f t="shared" si="144"/>
        <v>Periodo 2020-2021</v>
      </c>
      <c r="M614" s="43" t="str">
        <f t="shared" si="145"/>
        <v>Casos</v>
      </c>
      <c r="N614" s="49" t="str">
        <f t="shared" si="146"/>
        <v>Ministerio de Ciencias, Tecnología, Conocimiento e Innovación</v>
      </c>
      <c r="O614" s="30" t="str">
        <f>+"Nuevos Casos Confirmados de COVID-19 en la comuna de "&amp;Enfermedades_Mundiales[[#This Row],[territorio]]</f>
        <v>Nuevos Casos Confirmados de COVID-19 en la comuna de Lebu</v>
      </c>
      <c r="P614" s="68"/>
      <c r="Q614" s="15" t="str">
        <f t="shared" si="147"/>
        <v>Gráfico Evolución</v>
      </c>
      <c r="R614" s="30"/>
      <c r="S61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https://analytics.zoho.com/open-view/2395394000008134446?ZOHO_CRITERIA=%22Localiza_CL_Poblacion%22.%22Codcom%22%3D8201</v>
      </c>
      <c r="T614" s="17"/>
      <c r="U614" s="31" t="str">
        <f t="shared" si="148"/>
        <v>#1774B9</v>
      </c>
      <c r="V614" s="32" t="str">
        <f>+Enfermedades_Mundiales[[#This Row],[idcoleccion]]&amp;"-"&amp;Enfermedades_Mundiales[[#This Row],[id]]</f>
        <v>360-0604</v>
      </c>
      <c r="W614" s="21">
        <f>+VLOOKUP(Enfermedades_Mundiales[[#This Row],[Filtro URL]],Estructura!$X$4:$Y$366,2,0)</f>
        <v>36308201</v>
      </c>
      <c r="X614" s="21" t="str">
        <f>+VLOOKUP(Enfermedades_Mundiales[[#This Row],[tema]],Estructura!$A$4:$C$18,3,0)</f>
        <v>T-361</v>
      </c>
      <c r="Y614" s="32" t="str">
        <f>+VLOOKUP(Enfermedades_Mundiales[[#This Row],[contenido]],Estructura!$E$4:$G$18,3,0)</f>
        <v>C-361</v>
      </c>
      <c r="Z614" s="32" t="str">
        <f>+VLOOKUP(Enfermedades_Mundiales[[#This Row],[Filtro Integrado]],Estructura!$M$4:$O$367,3,0)</f>
        <v>FI-363</v>
      </c>
      <c r="AA614" s="32" t="str">
        <f>+VLOOKUP(Enfermedades_Mundiales[[#This Row],[Muestra]],Estructura!$Q$4:$S$194,3,0)</f>
        <v>M-361</v>
      </c>
    </row>
    <row r="615" spans="1:27" ht="30.6" x14ac:dyDescent="0.3">
      <c r="A615" s="61" t="s">
        <v>1036</v>
      </c>
      <c r="B615" s="43">
        <f t="shared" si="141"/>
        <v>360</v>
      </c>
      <c r="C615" s="44" t="str">
        <f t="shared" si="142"/>
        <v>Enfermedades Mundiales</v>
      </c>
      <c r="D615" s="44" t="str">
        <f t="shared" si="143"/>
        <v>Salud</v>
      </c>
      <c r="E615" s="64">
        <v>8202</v>
      </c>
      <c r="F615" s="44" t="str">
        <f t="shared" si="149"/>
        <v>Casos Confirmados</v>
      </c>
      <c r="G615" s="46" t="s">
        <v>408</v>
      </c>
      <c r="H615" s="60" t="s">
        <v>17</v>
      </c>
      <c r="I615" s="58" t="s">
        <v>178</v>
      </c>
      <c r="J615" s="43" t="s">
        <v>407</v>
      </c>
      <c r="K615" s="43" t="str">
        <f t="shared" si="150"/>
        <v>Casos Confirmados</v>
      </c>
      <c r="L615" s="43" t="str">
        <f t="shared" si="144"/>
        <v>Periodo 2020-2021</v>
      </c>
      <c r="M615" s="43" t="str">
        <f t="shared" si="145"/>
        <v>Casos</v>
      </c>
      <c r="N615" s="49" t="str">
        <f t="shared" si="146"/>
        <v>Ministerio de Ciencias, Tecnología, Conocimiento e Innovación</v>
      </c>
      <c r="O615" s="30" t="str">
        <f>+"Nuevos Casos Confirmados de COVID-19 en la comuna de "&amp;Enfermedades_Mundiales[[#This Row],[territorio]]</f>
        <v>Nuevos Casos Confirmados de COVID-19 en la comuna de Arauco</v>
      </c>
      <c r="P615" s="68"/>
      <c r="Q615" s="15" t="str">
        <f t="shared" si="147"/>
        <v>Gráfico Evolución</v>
      </c>
      <c r="R615" s="30"/>
      <c r="S61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https://analytics.zoho.com/open-view/2395394000008134446?ZOHO_CRITERIA=%22Localiza_CL_Poblacion%22.%22Codcom%22%3D8202</v>
      </c>
      <c r="T615" s="17"/>
      <c r="U615" s="31" t="str">
        <f t="shared" si="148"/>
        <v>#1774B9</v>
      </c>
      <c r="V615" s="32" t="str">
        <f>+Enfermedades_Mundiales[[#This Row],[idcoleccion]]&amp;"-"&amp;Enfermedades_Mundiales[[#This Row],[id]]</f>
        <v>360-0605</v>
      </c>
      <c r="W615" s="21">
        <f>+VLOOKUP(Enfermedades_Mundiales[[#This Row],[Filtro URL]],Estructura!$X$4:$Y$366,2,0)</f>
        <v>36308202</v>
      </c>
      <c r="X615" s="21" t="str">
        <f>+VLOOKUP(Enfermedades_Mundiales[[#This Row],[tema]],Estructura!$A$4:$C$18,3,0)</f>
        <v>T-361</v>
      </c>
      <c r="Y615" s="32" t="str">
        <f>+VLOOKUP(Enfermedades_Mundiales[[#This Row],[contenido]],Estructura!$E$4:$G$18,3,0)</f>
        <v>C-361</v>
      </c>
      <c r="Z615" s="32" t="str">
        <f>+VLOOKUP(Enfermedades_Mundiales[[#This Row],[Filtro Integrado]],Estructura!$M$4:$O$367,3,0)</f>
        <v>FI-363</v>
      </c>
      <c r="AA615" s="32" t="str">
        <f>+VLOOKUP(Enfermedades_Mundiales[[#This Row],[Muestra]],Estructura!$Q$4:$S$194,3,0)</f>
        <v>M-361</v>
      </c>
    </row>
    <row r="616" spans="1:27" ht="30.6" x14ac:dyDescent="0.3">
      <c r="A616" s="61" t="s">
        <v>1037</v>
      </c>
      <c r="B616" s="43">
        <f t="shared" si="141"/>
        <v>360</v>
      </c>
      <c r="C616" s="44" t="str">
        <f t="shared" si="142"/>
        <v>Enfermedades Mundiales</v>
      </c>
      <c r="D616" s="44" t="str">
        <f t="shared" si="143"/>
        <v>Salud</v>
      </c>
      <c r="E616" s="64">
        <v>8203</v>
      </c>
      <c r="F616" s="44" t="str">
        <f t="shared" si="149"/>
        <v>Casos Confirmados</v>
      </c>
      <c r="G616" s="46" t="s">
        <v>408</v>
      </c>
      <c r="H616" s="60" t="s">
        <v>17</v>
      </c>
      <c r="I616" s="58" t="s">
        <v>179</v>
      </c>
      <c r="J616" s="43" t="s">
        <v>407</v>
      </c>
      <c r="K616" s="43" t="str">
        <f t="shared" si="150"/>
        <v>Casos Confirmados</v>
      </c>
      <c r="L616" s="43" t="str">
        <f t="shared" si="144"/>
        <v>Periodo 2020-2021</v>
      </c>
      <c r="M616" s="43" t="str">
        <f t="shared" si="145"/>
        <v>Casos</v>
      </c>
      <c r="N616" s="49" t="str">
        <f t="shared" si="146"/>
        <v>Ministerio de Ciencias, Tecnología, Conocimiento e Innovación</v>
      </c>
      <c r="O616" s="30" t="str">
        <f>+"Nuevos Casos Confirmados de COVID-19 en la comuna de "&amp;Enfermedades_Mundiales[[#This Row],[territorio]]</f>
        <v>Nuevos Casos Confirmados de COVID-19 en la comuna de Cañete</v>
      </c>
      <c r="P616" s="68"/>
      <c r="Q616" s="15" t="str">
        <f t="shared" si="147"/>
        <v>Gráfico Evolución</v>
      </c>
      <c r="R616" s="30"/>
      <c r="S61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https://analytics.zoho.com/open-view/2395394000008134446?ZOHO_CRITERIA=%22Localiza_CL_Poblacion%22.%22Codcom%22%3D8203</v>
      </c>
      <c r="T616" s="17"/>
      <c r="U616" s="31" t="str">
        <f t="shared" si="148"/>
        <v>#1774B9</v>
      </c>
      <c r="V616" s="32" t="str">
        <f>+Enfermedades_Mundiales[[#This Row],[idcoleccion]]&amp;"-"&amp;Enfermedades_Mundiales[[#This Row],[id]]</f>
        <v>360-0606</v>
      </c>
      <c r="W616" s="21">
        <f>+VLOOKUP(Enfermedades_Mundiales[[#This Row],[Filtro URL]],Estructura!$X$4:$Y$366,2,0)</f>
        <v>36308203</v>
      </c>
      <c r="X616" s="21" t="str">
        <f>+VLOOKUP(Enfermedades_Mundiales[[#This Row],[tema]],Estructura!$A$4:$C$18,3,0)</f>
        <v>T-361</v>
      </c>
      <c r="Y616" s="32" t="str">
        <f>+VLOOKUP(Enfermedades_Mundiales[[#This Row],[contenido]],Estructura!$E$4:$G$18,3,0)</f>
        <v>C-361</v>
      </c>
      <c r="Z616" s="32" t="str">
        <f>+VLOOKUP(Enfermedades_Mundiales[[#This Row],[Filtro Integrado]],Estructura!$M$4:$O$367,3,0)</f>
        <v>FI-363</v>
      </c>
      <c r="AA616" s="32" t="str">
        <f>+VLOOKUP(Enfermedades_Mundiales[[#This Row],[Muestra]],Estructura!$Q$4:$S$194,3,0)</f>
        <v>M-361</v>
      </c>
    </row>
    <row r="617" spans="1:27" ht="30.6" x14ac:dyDescent="0.3">
      <c r="A617" s="61" t="s">
        <v>1038</v>
      </c>
      <c r="B617" s="43">
        <f t="shared" si="141"/>
        <v>360</v>
      </c>
      <c r="C617" s="44" t="str">
        <f t="shared" si="142"/>
        <v>Enfermedades Mundiales</v>
      </c>
      <c r="D617" s="44" t="str">
        <f t="shared" si="143"/>
        <v>Salud</v>
      </c>
      <c r="E617" s="64">
        <v>8204</v>
      </c>
      <c r="F617" s="44" t="str">
        <f t="shared" si="149"/>
        <v>Casos Confirmados</v>
      </c>
      <c r="G617" s="46" t="s">
        <v>408</v>
      </c>
      <c r="H617" s="60" t="s">
        <v>17</v>
      </c>
      <c r="I617" s="58" t="s">
        <v>180</v>
      </c>
      <c r="J617" s="43" t="s">
        <v>407</v>
      </c>
      <c r="K617" s="43" t="str">
        <f t="shared" si="150"/>
        <v>Casos Confirmados</v>
      </c>
      <c r="L617" s="43" t="str">
        <f t="shared" si="144"/>
        <v>Periodo 2020-2021</v>
      </c>
      <c r="M617" s="43" t="str">
        <f t="shared" si="145"/>
        <v>Casos</v>
      </c>
      <c r="N617" s="49" t="str">
        <f t="shared" si="146"/>
        <v>Ministerio de Ciencias, Tecnología, Conocimiento e Innovación</v>
      </c>
      <c r="O617" s="30" t="str">
        <f>+"Nuevos Casos Confirmados de COVID-19 en la comuna de "&amp;Enfermedades_Mundiales[[#This Row],[territorio]]</f>
        <v>Nuevos Casos Confirmados de COVID-19 en la comuna de Contulmo</v>
      </c>
      <c r="P617" s="68"/>
      <c r="Q617" s="15" t="str">
        <f t="shared" si="147"/>
        <v>Gráfico Evolución</v>
      </c>
      <c r="R617" s="30"/>
      <c r="S61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https://analytics.zoho.com/open-view/2395394000008134446?ZOHO_CRITERIA=%22Localiza_CL_Poblacion%22.%22Codcom%22%3D8204</v>
      </c>
      <c r="T617" s="17"/>
      <c r="U617" s="31" t="str">
        <f t="shared" si="148"/>
        <v>#1774B9</v>
      </c>
      <c r="V617" s="32" t="str">
        <f>+Enfermedades_Mundiales[[#This Row],[idcoleccion]]&amp;"-"&amp;Enfermedades_Mundiales[[#This Row],[id]]</f>
        <v>360-0607</v>
      </c>
      <c r="W617" s="21">
        <f>+VLOOKUP(Enfermedades_Mundiales[[#This Row],[Filtro URL]],Estructura!$X$4:$Y$366,2,0)</f>
        <v>36308204</v>
      </c>
      <c r="X617" s="21" t="str">
        <f>+VLOOKUP(Enfermedades_Mundiales[[#This Row],[tema]],Estructura!$A$4:$C$18,3,0)</f>
        <v>T-361</v>
      </c>
      <c r="Y617" s="32" t="str">
        <f>+VLOOKUP(Enfermedades_Mundiales[[#This Row],[contenido]],Estructura!$E$4:$G$18,3,0)</f>
        <v>C-361</v>
      </c>
      <c r="Z617" s="32" t="str">
        <f>+VLOOKUP(Enfermedades_Mundiales[[#This Row],[Filtro Integrado]],Estructura!$M$4:$O$367,3,0)</f>
        <v>FI-363</v>
      </c>
      <c r="AA617" s="32" t="str">
        <f>+VLOOKUP(Enfermedades_Mundiales[[#This Row],[Muestra]],Estructura!$Q$4:$S$194,3,0)</f>
        <v>M-361</v>
      </c>
    </row>
    <row r="618" spans="1:27" ht="30.6" x14ac:dyDescent="0.3">
      <c r="A618" s="61" t="s">
        <v>1039</v>
      </c>
      <c r="B618" s="43">
        <f t="shared" si="141"/>
        <v>360</v>
      </c>
      <c r="C618" s="44" t="str">
        <f t="shared" si="142"/>
        <v>Enfermedades Mundiales</v>
      </c>
      <c r="D618" s="44" t="str">
        <f t="shared" si="143"/>
        <v>Salud</v>
      </c>
      <c r="E618" s="64">
        <v>8205</v>
      </c>
      <c r="F618" s="44" t="str">
        <f t="shared" si="149"/>
        <v>Casos Confirmados</v>
      </c>
      <c r="G618" s="46" t="s">
        <v>408</v>
      </c>
      <c r="H618" s="60" t="s">
        <v>17</v>
      </c>
      <c r="I618" s="58" t="s">
        <v>181</v>
      </c>
      <c r="J618" s="43" t="s">
        <v>407</v>
      </c>
      <c r="K618" s="43" t="str">
        <f t="shared" si="150"/>
        <v>Casos Confirmados</v>
      </c>
      <c r="L618" s="43" t="str">
        <f t="shared" si="144"/>
        <v>Periodo 2020-2021</v>
      </c>
      <c r="M618" s="43" t="str">
        <f t="shared" si="145"/>
        <v>Casos</v>
      </c>
      <c r="N618" s="49" t="str">
        <f t="shared" si="146"/>
        <v>Ministerio de Ciencias, Tecnología, Conocimiento e Innovación</v>
      </c>
      <c r="O618" s="30" t="str">
        <f>+"Nuevos Casos Confirmados de COVID-19 en la comuna de "&amp;Enfermedades_Mundiales[[#This Row],[territorio]]</f>
        <v>Nuevos Casos Confirmados de COVID-19 en la comuna de Curanilahue</v>
      </c>
      <c r="P618" s="68"/>
      <c r="Q618" s="15" t="str">
        <f t="shared" si="147"/>
        <v>Gráfico Evolución</v>
      </c>
      <c r="R618" s="30"/>
      <c r="S61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https://analytics.zoho.com/open-view/2395394000008134446?ZOHO_CRITERIA=%22Localiza_CL_Poblacion%22.%22Codcom%22%3D8205</v>
      </c>
      <c r="T618" s="17"/>
      <c r="U618" s="31" t="str">
        <f t="shared" si="148"/>
        <v>#1774B9</v>
      </c>
      <c r="V618" s="32" t="str">
        <f>+Enfermedades_Mundiales[[#This Row],[idcoleccion]]&amp;"-"&amp;Enfermedades_Mundiales[[#This Row],[id]]</f>
        <v>360-0608</v>
      </c>
      <c r="W618" s="21">
        <f>+VLOOKUP(Enfermedades_Mundiales[[#This Row],[Filtro URL]],Estructura!$X$4:$Y$366,2,0)</f>
        <v>36308205</v>
      </c>
      <c r="X618" s="21" t="str">
        <f>+VLOOKUP(Enfermedades_Mundiales[[#This Row],[tema]],Estructura!$A$4:$C$18,3,0)</f>
        <v>T-361</v>
      </c>
      <c r="Y618" s="32" t="str">
        <f>+VLOOKUP(Enfermedades_Mundiales[[#This Row],[contenido]],Estructura!$E$4:$G$18,3,0)</f>
        <v>C-361</v>
      </c>
      <c r="Z618" s="32" t="str">
        <f>+VLOOKUP(Enfermedades_Mundiales[[#This Row],[Filtro Integrado]],Estructura!$M$4:$O$367,3,0)</f>
        <v>FI-363</v>
      </c>
      <c r="AA618" s="32" t="str">
        <f>+VLOOKUP(Enfermedades_Mundiales[[#This Row],[Muestra]],Estructura!$Q$4:$S$194,3,0)</f>
        <v>M-361</v>
      </c>
    </row>
    <row r="619" spans="1:27" ht="30.6" x14ac:dyDescent="0.3">
      <c r="A619" s="61" t="s">
        <v>1040</v>
      </c>
      <c r="B619" s="43">
        <f t="shared" si="141"/>
        <v>360</v>
      </c>
      <c r="C619" s="44" t="str">
        <f t="shared" si="142"/>
        <v>Enfermedades Mundiales</v>
      </c>
      <c r="D619" s="44" t="str">
        <f t="shared" si="143"/>
        <v>Salud</v>
      </c>
      <c r="E619" s="64">
        <v>8206</v>
      </c>
      <c r="F619" s="44" t="str">
        <f t="shared" si="149"/>
        <v>Casos Confirmados</v>
      </c>
      <c r="G619" s="46" t="s">
        <v>408</v>
      </c>
      <c r="H619" s="60" t="s">
        <v>17</v>
      </c>
      <c r="I619" s="58" t="s">
        <v>182</v>
      </c>
      <c r="J619" s="43" t="s">
        <v>407</v>
      </c>
      <c r="K619" s="43" t="str">
        <f t="shared" si="150"/>
        <v>Casos Confirmados</v>
      </c>
      <c r="L619" s="43" t="str">
        <f t="shared" si="144"/>
        <v>Periodo 2020-2021</v>
      </c>
      <c r="M619" s="43" t="str">
        <f t="shared" si="145"/>
        <v>Casos</v>
      </c>
      <c r="N619" s="49" t="str">
        <f t="shared" si="146"/>
        <v>Ministerio de Ciencias, Tecnología, Conocimiento e Innovación</v>
      </c>
      <c r="O619" s="30" t="str">
        <f>+"Nuevos Casos Confirmados de COVID-19 en la comuna de "&amp;Enfermedades_Mundiales[[#This Row],[territorio]]</f>
        <v>Nuevos Casos Confirmados de COVID-19 en la comuna de Los Alamos</v>
      </c>
      <c r="P619" s="68"/>
      <c r="Q619" s="15" t="str">
        <f t="shared" si="147"/>
        <v>Gráfico Evolución</v>
      </c>
      <c r="R619" s="30"/>
      <c r="S61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https://analytics.zoho.com/open-view/2395394000008134446?ZOHO_CRITERIA=%22Localiza_CL_Poblacion%22.%22Codcom%22%3D8206</v>
      </c>
      <c r="T619" s="17"/>
      <c r="U619" s="31" t="str">
        <f t="shared" si="148"/>
        <v>#1774B9</v>
      </c>
      <c r="V619" s="32" t="str">
        <f>+Enfermedades_Mundiales[[#This Row],[idcoleccion]]&amp;"-"&amp;Enfermedades_Mundiales[[#This Row],[id]]</f>
        <v>360-0609</v>
      </c>
      <c r="W619" s="21">
        <f>+VLOOKUP(Enfermedades_Mundiales[[#This Row],[Filtro URL]],Estructura!$X$4:$Y$366,2,0)</f>
        <v>36308206</v>
      </c>
      <c r="X619" s="21" t="str">
        <f>+VLOOKUP(Enfermedades_Mundiales[[#This Row],[tema]],Estructura!$A$4:$C$18,3,0)</f>
        <v>T-361</v>
      </c>
      <c r="Y619" s="32" t="str">
        <f>+VLOOKUP(Enfermedades_Mundiales[[#This Row],[contenido]],Estructura!$E$4:$G$18,3,0)</f>
        <v>C-361</v>
      </c>
      <c r="Z619" s="32" t="str">
        <f>+VLOOKUP(Enfermedades_Mundiales[[#This Row],[Filtro Integrado]],Estructura!$M$4:$O$367,3,0)</f>
        <v>FI-363</v>
      </c>
      <c r="AA619" s="32" t="str">
        <f>+VLOOKUP(Enfermedades_Mundiales[[#This Row],[Muestra]],Estructura!$Q$4:$S$194,3,0)</f>
        <v>M-361</v>
      </c>
    </row>
    <row r="620" spans="1:27" ht="30.6" x14ac:dyDescent="0.3">
      <c r="A620" s="61" t="s">
        <v>1041</v>
      </c>
      <c r="B620" s="43">
        <f t="shared" si="141"/>
        <v>360</v>
      </c>
      <c r="C620" s="44" t="str">
        <f t="shared" si="142"/>
        <v>Enfermedades Mundiales</v>
      </c>
      <c r="D620" s="44" t="str">
        <f t="shared" si="143"/>
        <v>Salud</v>
      </c>
      <c r="E620" s="64">
        <v>8207</v>
      </c>
      <c r="F620" s="44" t="str">
        <f t="shared" si="149"/>
        <v>Casos Confirmados</v>
      </c>
      <c r="G620" s="46" t="s">
        <v>408</v>
      </c>
      <c r="H620" s="60" t="s">
        <v>17</v>
      </c>
      <c r="I620" s="58" t="s">
        <v>183</v>
      </c>
      <c r="J620" s="43" t="s">
        <v>407</v>
      </c>
      <c r="K620" s="43" t="str">
        <f t="shared" si="150"/>
        <v>Casos Confirmados</v>
      </c>
      <c r="L620" s="43" t="str">
        <f t="shared" si="144"/>
        <v>Periodo 2020-2021</v>
      </c>
      <c r="M620" s="43" t="str">
        <f t="shared" si="145"/>
        <v>Casos</v>
      </c>
      <c r="N620" s="49" t="str">
        <f t="shared" si="146"/>
        <v>Ministerio de Ciencias, Tecnología, Conocimiento e Innovación</v>
      </c>
      <c r="O620" s="30" t="str">
        <f>+"Nuevos Casos Confirmados de COVID-19 en la comuna de "&amp;Enfermedades_Mundiales[[#This Row],[territorio]]</f>
        <v>Nuevos Casos Confirmados de COVID-19 en la comuna de Tirúa</v>
      </c>
      <c r="P620" s="68"/>
      <c r="Q620" s="15" t="str">
        <f t="shared" si="147"/>
        <v>Gráfico Evolución</v>
      </c>
      <c r="R620" s="30"/>
      <c r="S62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https://analytics.zoho.com/open-view/2395394000008134446?ZOHO_CRITERIA=%22Localiza_CL_Poblacion%22.%22Codcom%22%3D8207</v>
      </c>
      <c r="T620" s="17"/>
      <c r="U620" s="31" t="str">
        <f t="shared" si="148"/>
        <v>#1774B9</v>
      </c>
      <c r="V620" s="32" t="str">
        <f>+Enfermedades_Mundiales[[#This Row],[idcoleccion]]&amp;"-"&amp;Enfermedades_Mundiales[[#This Row],[id]]</f>
        <v>360-0610</v>
      </c>
      <c r="W620" s="21">
        <f>+VLOOKUP(Enfermedades_Mundiales[[#This Row],[Filtro URL]],Estructura!$X$4:$Y$366,2,0)</f>
        <v>36308207</v>
      </c>
      <c r="X620" s="21" t="str">
        <f>+VLOOKUP(Enfermedades_Mundiales[[#This Row],[tema]],Estructura!$A$4:$C$18,3,0)</f>
        <v>T-361</v>
      </c>
      <c r="Y620" s="32" t="str">
        <f>+VLOOKUP(Enfermedades_Mundiales[[#This Row],[contenido]],Estructura!$E$4:$G$18,3,0)</f>
        <v>C-361</v>
      </c>
      <c r="Z620" s="32" t="str">
        <f>+VLOOKUP(Enfermedades_Mundiales[[#This Row],[Filtro Integrado]],Estructura!$M$4:$O$367,3,0)</f>
        <v>FI-363</v>
      </c>
      <c r="AA620" s="32" t="str">
        <f>+VLOOKUP(Enfermedades_Mundiales[[#This Row],[Muestra]],Estructura!$Q$4:$S$194,3,0)</f>
        <v>M-361</v>
      </c>
    </row>
    <row r="621" spans="1:27" ht="30.6" x14ac:dyDescent="0.3">
      <c r="A621" s="61" t="s">
        <v>1042</v>
      </c>
      <c r="B621" s="43">
        <f t="shared" si="141"/>
        <v>360</v>
      </c>
      <c r="C621" s="44" t="str">
        <f t="shared" si="142"/>
        <v>Enfermedades Mundiales</v>
      </c>
      <c r="D621" s="44" t="str">
        <f t="shared" si="143"/>
        <v>Salud</v>
      </c>
      <c r="E621" s="64">
        <v>8301</v>
      </c>
      <c r="F621" s="44" t="str">
        <f t="shared" si="149"/>
        <v>Casos Confirmados</v>
      </c>
      <c r="G621" s="46" t="s">
        <v>408</v>
      </c>
      <c r="H621" s="60" t="s">
        <v>17</v>
      </c>
      <c r="I621" s="58" t="s">
        <v>184</v>
      </c>
      <c r="J621" s="43" t="s">
        <v>407</v>
      </c>
      <c r="K621" s="43" t="str">
        <f t="shared" si="150"/>
        <v>Casos Confirmados</v>
      </c>
      <c r="L621" s="43" t="str">
        <f t="shared" si="144"/>
        <v>Periodo 2020-2021</v>
      </c>
      <c r="M621" s="43" t="str">
        <f t="shared" si="145"/>
        <v>Casos</v>
      </c>
      <c r="N621" s="49" t="str">
        <f t="shared" si="146"/>
        <v>Ministerio de Ciencias, Tecnología, Conocimiento e Innovación</v>
      </c>
      <c r="O621" s="30" t="str">
        <f>+"Nuevos Casos Confirmados de COVID-19 en la comuna de "&amp;Enfermedades_Mundiales[[#This Row],[territorio]]</f>
        <v>Nuevos Casos Confirmados de COVID-19 en la comuna de Los Angeles</v>
      </c>
      <c r="P621" s="68"/>
      <c r="Q621" s="15" t="str">
        <f t="shared" si="147"/>
        <v>Gráfico Evolución</v>
      </c>
      <c r="R621" s="30"/>
      <c r="S62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https://analytics.zoho.com/open-view/2395394000008134446?ZOHO_CRITERIA=%22Localiza_CL_Poblacion%22.%22Codcom%22%3D8301</v>
      </c>
      <c r="T621" s="17"/>
      <c r="U621" s="31" t="str">
        <f t="shared" si="148"/>
        <v>#1774B9</v>
      </c>
      <c r="V621" s="32" t="str">
        <f>+Enfermedades_Mundiales[[#This Row],[idcoleccion]]&amp;"-"&amp;Enfermedades_Mundiales[[#This Row],[id]]</f>
        <v>360-0611</v>
      </c>
      <c r="W621" s="21">
        <f>+VLOOKUP(Enfermedades_Mundiales[[#This Row],[Filtro URL]],Estructura!$X$4:$Y$366,2,0)</f>
        <v>36308301</v>
      </c>
      <c r="X621" s="21" t="str">
        <f>+VLOOKUP(Enfermedades_Mundiales[[#This Row],[tema]],Estructura!$A$4:$C$18,3,0)</f>
        <v>T-361</v>
      </c>
      <c r="Y621" s="32" t="str">
        <f>+VLOOKUP(Enfermedades_Mundiales[[#This Row],[contenido]],Estructura!$E$4:$G$18,3,0)</f>
        <v>C-361</v>
      </c>
      <c r="Z621" s="32" t="str">
        <f>+VLOOKUP(Enfermedades_Mundiales[[#This Row],[Filtro Integrado]],Estructura!$M$4:$O$367,3,0)</f>
        <v>FI-363</v>
      </c>
      <c r="AA621" s="32" t="str">
        <f>+VLOOKUP(Enfermedades_Mundiales[[#This Row],[Muestra]],Estructura!$Q$4:$S$194,3,0)</f>
        <v>M-361</v>
      </c>
    </row>
    <row r="622" spans="1:27" ht="30.6" x14ac:dyDescent="0.3">
      <c r="A622" s="61" t="s">
        <v>1043</v>
      </c>
      <c r="B622" s="43">
        <f t="shared" si="141"/>
        <v>360</v>
      </c>
      <c r="C622" s="44" t="str">
        <f t="shared" si="142"/>
        <v>Enfermedades Mundiales</v>
      </c>
      <c r="D622" s="44" t="str">
        <f t="shared" si="143"/>
        <v>Salud</v>
      </c>
      <c r="E622" s="64">
        <v>8302</v>
      </c>
      <c r="F622" s="44" t="str">
        <f t="shared" si="149"/>
        <v>Casos Confirmados</v>
      </c>
      <c r="G622" s="46" t="s">
        <v>408</v>
      </c>
      <c r="H622" s="60" t="s">
        <v>17</v>
      </c>
      <c r="I622" s="58" t="s">
        <v>185</v>
      </c>
      <c r="J622" s="43" t="s">
        <v>407</v>
      </c>
      <c r="K622" s="43" t="str">
        <f t="shared" si="150"/>
        <v>Casos Confirmados</v>
      </c>
      <c r="L622" s="43" t="str">
        <f t="shared" si="144"/>
        <v>Periodo 2020-2021</v>
      </c>
      <c r="M622" s="43" t="str">
        <f t="shared" si="145"/>
        <v>Casos</v>
      </c>
      <c r="N622" s="49" t="str">
        <f t="shared" si="146"/>
        <v>Ministerio de Ciencias, Tecnología, Conocimiento e Innovación</v>
      </c>
      <c r="O622" s="30" t="str">
        <f>+"Nuevos Casos Confirmados de COVID-19 en la comuna de "&amp;Enfermedades_Mundiales[[#This Row],[territorio]]</f>
        <v>Nuevos Casos Confirmados de COVID-19 en la comuna de Antuco</v>
      </c>
      <c r="P622" s="68"/>
      <c r="Q622" s="15" t="str">
        <f t="shared" si="147"/>
        <v>Gráfico Evolución</v>
      </c>
      <c r="R622" s="30"/>
      <c r="S62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https://analytics.zoho.com/open-view/2395394000008134446?ZOHO_CRITERIA=%22Localiza_CL_Poblacion%22.%22Codcom%22%3D8302</v>
      </c>
      <c r="T622" s="17"/>
      <c r="U622" s="31" t="str">
        <f t="shared" si="148"/>
        <v>#1774B9</v>
      </c>
      <c r="V622" s="32" t="str">
        <f>+Enfermedades_Mundiales[[#This Row],[idcoleccion]]&amp;"-"&amp;Enfermedades_Mundiales[[#This Row],[id]]</f>
        <v>360-0612</v>
      </c>
      <c r="W622" s="21">
        <f>+VLOOKUP(Enfermedades_Mundiales[[#This Row],[Filtro URL]],Estructura!$X$4:$Y$366,2,0)</f>
        <v>36308302</v>
      </c>
      <c r="X622" s="21" t="str">
        <f>+VLOOKUP(Enfermedades_Mundiales[[#This Row],[tema]],Estructura!$A$4:$C$18,3,0)</f>
        <v>T-361</v>
      </c>
      <c r="Y622" s="32" t="str">
        <f>+VLOOKUP(Enfermedades_Mundiales[[#This Row],[contenido]],Estructura!$E$4:$G$18,3,0)</f>
        <v>C-361</v>
      </c>
      <c r="Z622" s="32" t="str">
        <f>+VLOOKUP(Enfermedades_Mundiales[[#This Row],[Filtro Integrado]],Estructura!$M$4:$O$367,3,0)</f>
        <v>FI-363</v>
      </c>
      <c r="AA622" s="32" t="str">
        <f>+VLOOKUP(Enfermedades_Mundiales[[#This Row],[Muestra]],Estructura!$Q$4:$S$194,3,0)</f>
        <v>M-361</v>
      </c>
    </row>
    <row r="623" spans="1:27" ht="30.6" x14ac:dyDescent="0.3">
      <c r="A623" s="61" t="s">
        <v>1044</v>
      </c>
      <c r="B623" s="43">
        <f t="shared" si="141"/>
        <v>360</v>
      </c>
      <c r="C623" s="44" t="str">
        <f t="shared" si="142"/>
        <v>Enfermedades Mundiales</v>
      </c>
      <c r="D623" s="44" t="str">
        <f t="shared" si="143"/>
        <v>Salud</v>
      </c>
      <c r="E623" s="64">
        <v>8303</v>
      </c>
      <c r="F623" s="44" t="str">
        <f t="shared" si="149"/>
        <v>Casos Confirmados</v>
      </c>
      <c r="G623" s="46" t="s">
        <v>408</v>
      </c>
      <c r="H623" s="60" t="s">
        <v>17</v>
      </c>
      <c r="I623" s="58" t="s">
        <v>186</v>
      </c>
      <c r="J623" s="43" t="s">
        <v>407</v>
      </c>
      <c r="K623" s="43" t="str">
        <f t="shared" si="150"/>
        <v>Casos Confirmados</v>
      </c>
      <c r="L623" s="43" t="str">
        <f t="shared" si="144"/>
        <v>Periodo 2020-2021</v>
      </c>
      <c r="M623" s="43" t="str">
        <f t="shared" si="145"/>
        <v>Casos</v>
      </c>
      <c r="N623" s="49" t="str">
        <f t="shared" si="146"/>
        <v>Ministerio de Ciencias, Tecnología, Conocimiento e Innovación</v>
      </c>
      <c r="O623" s="30" t="str">
        <f>+"Nuevos Casos Confirmados de COVID-19 en la comuna de "&amp;Enfermedades_Mundiales[[#This Row],[territorio]]</f>
        <v>Nuevos Casos Confirmados de COVID-19 en la comuna de Cabrero</v>
      </c>
      <c r="P623" s="68"/>
      <c r="Q623" s="15" t="str">
        <f t="shared" si="147"/>
        <v>Gráfico Evolución</v>
      </c>
      <c r="R623" s="30"/>
      <c r="S62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https://analytics.zoho.com/open-view/2395394000008134446?ZOHO_CRITERIA=%22Localiza_CL_Poblacion%22.%22Codcom%22%3D8303</v>
      </c>
      <c r="T623" s="17"/>
      <c r="U623" s="31" t="str">
        <f t="shared" si="148"/>
        <v>#1774B9</v>
      </c>
      <c r="V623" s="32" t="str">
        <f>+Enfermedades_Mundiales[[#This Row],[idcoleccion]]&amp;"-"&amp;Enfermedades_Mundiales[[#This Row],[id]]</f>
        <v>360-0613</v>
      </c>
      <c r="W623" s="21">
        <f>+VLOOKUP(Enfermedades_Mundiales[[#This Row],[Filtro URL]],Estructura!$X$4:$Y$366,2,0)</f>
        <v>36308303</v>
      </c>
      <c r="X623" s="21" t="str">
        <f>+VLOOKUP(Enfermedades_Mundiales[[#This Row],[tema]],Estructura!$A$4:$C$18,3,0)</f>
        <v>T-361</v>
      </c>
      <c r="Y623" s="32" t="str">
        <f>+VLOOKUP(Enfermedades_Mundiales[[#This Row],[contenido]],Estructura!$E$4:$G$18,3,0)</f>
        <v>C-361</v>
      </c>
      <c r="Z623" s="32" t="str">
        <f>+VLOOKUP(Enfermedades_Mundiales[[#This Row],[Filtro Integrado]],Estructura!$M$4:$O$367,3,0)</f>
        <v>FI-363</v>
      </c>
      <c r="AA623" s="32" t="str">
        <f>+VLOOKUP(Enfermedades_Mundiales[[#This Row],[Muestra]],Estructura!$Q$4:$S$194,3,0)</f>
        <v>M-361</v>
      </c>
    </row>
    <row r="624" spans="1:27" ht="30.6" x14ac:dyDescent="0.3">
      <c r="A624" s="61" t="s">
        <v>1045</v>
      </c>
      <c r="B624" s="43">
        <f t="shared" si="141"/>
        <v>360</v>
      </c>
      <c r="C624" s="44" t="str">
        <f t="shared" si="142"/>
        <v>Enfermedades Mundiales</v>
      </c>
      <c r="D624" s="44" t="str">
        <f t="shared" si="143"/>
        <v>Salud</v>
      </c>
      <c r="E624" s="64">
        <v>8304</v>
      </c>
      <c r="F624" s="44" t="str">
        <f t="shared" si="149"/>
        <v>Casos Confirmados</v>
      </c>
      <c r="G624" s="46" t="s">
        <v>408</v>
      </c>
      <c r="H624" s="60" t="s">
        <v>17</v>
      </c>
      <c r="I624" s="58" t="s">
        <v>187</v>
      </c>
      <c r="J624" s="43" t="s">
        <v>407</v>
      </c>
      <c r="K624" s="43" t="str">
        <f t="shared" si="150"/>
        <v>Casos Confirmados</v>
      </c>
      <c r="L624" s="43" t="str">
        <f t="shared" si="144"/>
        <v>Periodo 2020-2021</v>
      </c>
      <c r="M624" s="43" t="str">
        <f t="shared" si="145"/>
        <v>Casos</v>
      </c>
      <c r="N624" s="49" t="str">
        <f t="shared" si="146"/>
        <v>Ministerio de Ciencias, Tecnología, Conocimiento e Innovación</v>
      </c>
      <c r="O624" s="30" t="str">
        <f>+"Nuevos Casos Confirmados de COVID-19 en la comuna de "&amp;Enfermedades_Mundiales[[#This Row],[territorio]]</f>
        <v>Nuevos Casos Confirmados de COVID-19 en la comuna de Laja</v>
      </c>
      <c r="P624" s="68"/>
      <c r="Q624" s="15" t="str">
        <f t="shared" si="147"/>
        <v>Gráfico Evolución</v>
      </c>
      <c r="R624" s="30"/>
      <c r="S62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https://analytics.zoho.com/open-view/2395394000008134446?ZOHO_CRITERIA=%22Localiza_CL_Poblacion%22.%22Codcom%22%3D8304</v>
      </c>
      <c r="T624" s="17"/>
      <c r="U624" s="31" t="str">
        <f t="shared" si="148"/>
        <v>#1774B9</v>
      </c>
      <c r="V624" s="32" t="str">
        <f>+Enfermedades_Mundiales[[#This Row],[idcoleccion]]&amp;"-"&amp;Enfermedades_Mundiales[[#This Row],[id]]</f>
        <v>360-0614</v>
      </c>
      <c r="W624" s="21">
        <f>+VLOOKUP(Enfermedades_Mundiales[[#This Row],[Filtro URL]],Estructura!$X$4:$Y$366,2,0)</f>
        <v>36308304</v>
      </c>
      <c r="X624" s="21" t="str">
        <f>+VLOOKUP(Enfermedades_Mundiales[[#This Row],[tema]],Estructura!$A$4:$C$18,3,0)</f>
        <v>T-361</v>
      </c>
      <c r="Y624" s="32" t="str">
        <f>+VLOOKUP(Enfermedades_Mundiales[[#This Row],[contenido]],Estructura!$E$4:$G$18,3,0)</f>
        <v>C-361</v>
      </c>
      <c r="Z624" s="32" t="str">
        <f>+VLOOKUP(Enfermedades_Mundiales[[#This Row],[Filtro Integrado]],Estructura!$M$4:$O$367,3,0)</f>
        <v>FI-363</v>
      </c>
      <c r="AA624" s="32" t="str">
        <f>+VLOOKUP(Enfermedades_Mundiales[[#This Row],[Muestra]],Estructura!$Q$4:$S$194,3,0)</f>
        <v>M-361</v>
      </c>
    </row>
    <row r="625" spans="1:27" ht="30.6" x14ac:dyDescent="0.3">
      <c r="A625" s="61" t="s">
        <v>1046</v>
      </c>
      <c r="B625" s="43">
        <f t="shared" si="141"/>
        <v>360</v>
      </c>
      <c r="C625" s="44" t="str">
        <f t="shared" si="142"/>
        <v>Enfermedades Mundiales</v>
      </c>
      <c r="D625" s="44" t="str">
        <f t="shared" si="143"/>
        <v>Salud</v>
      </c>
      <c r="E625" s="64">
        <v>8305</v>
      </c>
      <c r="F625" s="44" t="str">
        <f t="shared" si="149"/>
        <v>Casos Confirmados</v>
      </c>
      <c r="G625" s="46" t="s">
        <v>408</v>
      </c>
      <c r="H625" s="60" t="s">
        <v>17</v>
      </c>
      <c r="I625" s="58" t="s">
        <v>188</v>
      </c>
      <c r="J625" s="43" t="s">
        <v>407</v>
      </c>
      <c r="K625" s="43" t="str">
        <f t="shared" si="150"/>
        <v>Casos Confirmados</v>
      </c>
      <c r="L625" s="43" t="str">
        <f t="shared" si="144"/>
        <v>Periodo 2020-2021</v>
      </c>
      <c r="M625" s="43" t="str">
        <f t="shared" si="145"/>
        <v>Casos</v>
      </c>
      <c r="N625" s="49" t="str">
        <f t="shared" si="146"/>
        <v>Ministerio de Ciencias, Tecnología, Conocimiento e Innovación</v>
      </c>
      <c r="O625" s="30" t="str">
        <f>+"Nuevos Casos Confirmados de COVID-19 en la comuna de "&amp;Enfermedades_Mundiales[[#This Row],[territorio]]</f>
        <v>Nuevos Casos Confirmados de COVID-19 en la comuna de Mulchén</v>
      </c>
      <c r="P625" s="68"/>
      <c r="Q625" s="15" t="str">
        <f t="shared" si="147"/>
        <v>Gráfico Evolución</v>
      </c>
      <c r="R625" s="30"/>
      <c r="S62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https://analytics.zoho.com/open-view/2395394000008134446?ZOHO_CRITERIA=%22Localiza_CL_Poblacion%22.%22Codcom%22%3D8305</v>
      </c>
      <c r="T625" s="17"/>
      <c r="U625" s="31" t="str">
        <f t="shared" si="148"/>
        <v>#1774B9</v>
      </c>
      <c r="V625" s="32" t="str">
        <f>+Enfermedades_Mundiales[[#This Row],[idcoleccion]]&amp;"-"&amp;Enfermedades_Mundiales[[#This Row],[id]]</f>
        <v>360-0615</v>
      </c>
      <c r="W625" s="21">
        <f>+VLOOKUP(Enfermedades_Mundiales[[#This Row],[Filtro URL]],Estructura!$X$4:$Y$366,2,0)</f>
        <v>36308305</v>
      </c>
      <c r="X625" s="21" t="str">
        <f>+VLOOKUP(Enfermedades_Mundiales[[#This Row],[tema]],Estructura!$A$4:$C$18,3,0)</f>
        <v>T-361</v>
      </c>
      <c r="Y625" s="32" t="str">
        <f>+VLOOKUP(Enfermedades_Mundiales[[#This Row],[contenido]],Estructura!$E$4:$G$18,3,0)</f>
        <v>C-361</v>
      </c>
      <c r="Z625" s="32" t="str">
        <f>+VLOOKUP(Enfermedades_Mundiales[[#This Row],[Filtro Integrado]],Estructura!$M$4:$O$367,3,0)</f>
        <v>FI-363</v>
      </c>
      <c r="AA625" s="32" t="str">
        <f>+VLOOKUP(Enfermedades_Mundiales[[#This Row],[Muestra]],Estructura!$Q$4:$S$194,3,0)</f>
        <v>M-361</v>
      </c>
    </row>
    <row r="626" spans="1:27" ht="30.6" x14ac:dyDescent="0.3">
      <c r="A626" s="61" t="s">
        <v>1047</v>
      </c>
      <c r="B626" s="43">
        <f t="shared" si="141"/>
        <v>360</v>
      </c>
      <c r="C626" s="44" t="str">
        <f t="shared" si="142"/>
        <v>Enfermedades Mundiales</v>
      </c>
      <c r="D626" s="44" t="str">
        <f t="shared" si="143"/>
        <v>Salud</v>
      </c>
      <c r="E626" s="64">
        <v>8306</v>
      </c>
      <c r="F626" s="44" t="str">
        <f t="shared" si="149"/>
        <v>Casos Confirmados</v>
      </c>
      <c r="G626" s="46" t="s">
        <v>408</v>
      </c>
      <c r="H626" s="60" t="s">
        <v>17</v>
      </c>
      <c r="I626" s="58" t="s">
        <v>189</v>
      </c>
      <c r="J626" s="43" t="s">
        <v>407</v>
      </c>
      <c r="K626" s="43" t="str">
        <f t="shared" si="150"/>
        <v>Casos Confirmados</v>
      </c>
      <c r="L626" s="43" t="str">
        <f t="shared" si="144"/>
        <v>Periodo 2020-2021</v>
      </c>
      <c r="M626" s="43" t="str">
        <f t="shared" si="145"/>
        <v>Casos</v>
      </c>
      <c r="N626" s="49" t="str">
        <f t="shared" si="146"/>
        <v>Ministerio de Ciencias, Tecnología, Conocimiento e Innovación</v>
      </c>
      <c r="O626" s="30" t="str">
        <f>+"Nuevos Casos Confirmados de COVID-19 en la comuna de "&amp;Enfermedades_Mundiales[[#This Row],[territorio]]</f>
        <v>Nuevos Casos Confirmados de COVID-19 en la comuna de Nacimiento</v>
      </c>
      <c r="P626" s="68"/>
      <c r="Q626" s="15" t="str">
        <f t="shared" si="147"/>
        <v>Gráfico Evolución</v>
      </c>
      <c r="R626" s="30"/>
      <c r="S62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https://analytics.zoho.com/open-view/2395394000008134446?ZOHO_CRITERIA=%22Localiza_CL_Poblacion%22.%22Codcom%22%3D8306</v>
      </c>
      <c r="T626" s="17"/>
      <c r="U626" s="31" t="str">
        <f t="shared" si="148"/>
        <v>#1774B9</v>
      </c>
      <c r="V626" s="32" t="str">
        <f>+Enfermedades_Mundiales[[#This Row],[idcoleccion]]&amp;"-"&amp;Enfermedades_Mundiales[[#This Row],[id]]</f>
        <v>360-0616</v>
      </c>
      <c r="W626" s="21">
        <f>+VLOOKUP(Enfermedades_Mundiales[[#This Row],[Filtro URL]],Estructura!$X$4:$Y$366,2,0)</f>
        <v>36308306</v>
      </c>
      <c r="X626" s="21" t="str">
        <f>+VLOOKUP(Enfermedades_Mundiales[[#This Row],[tema]],Estructura!$A$4:$C$18,3,0)</f>
        <v>T-361</v>
      </c>
      <c r="Y626" s="32" t="str">
        <f>+VLOOKUP(Enfermedades_Mundiales[[#This Row],[contenido]],Estructura!$E$4:$G$18,3,0)</f>
        <v>C-361</v>
      </c>
      <c r="Z626" s="32" t="str">
        <f>+VLOOKUP(Enfermedades_Mundiales[[#This Row],[Filtro Integrado]],Estructura!$M$4:$O$367,3,0)</f>
        <v>FI-363</v>
      </c>
      <c r="AA626" s="32" t="str">
        <f>+VLOOKUP(Enfermedades_Mundiales[[#This Row],[Muestra]],Estructura!$Q$4:$S$194,3,0)</f>
        <v>M-361</v>
      </c>
    </row>
    <row r="627" spans="1:27" ht="30.6" x14ac:dyDescent="0.3">
      <c r="A627" s="61" t="s">
        <v>1048</v>
      </c>
      <c r="B627" s="43">
        <f t="shared" si="141"/>
        <v>360</v>
      </c>
      <c r="C627" s="44" t="str">
        <f t="shared" si="142"/>
        <v>Enfermedades Mundiales</v>
      </c>
      <c r="D627" s="44" t="str">
        <f t="shared" si="143"/>
        <v>Salud</v>
      </c>
      <c r="E627" s="64">
        <v>8307</v>
      </c>
      <c r="F627" s="44" t="str">
        <f t="shared" si="149"/>
        <v>Casos Confirmados</v>
      </c>
      <c r="G627" s="46" t="s">
        <v>408</v>
      </c>
      <c r="H627" s="60" t="s">
        <v>17</v>
      </c>
      <c r="I627" s="58" t="s">
        <v>190</v>
      </c>
      <c r="J627" s="43" t="s">
        <v>407</v>
      </c>
      <c r="K627" s="43" t="str">
        <f t="shared" si="150"/>
        <v>Casos Confirmados</v>
      </c>
      <c r="L627" s="43" t="str">
        <f t="shared" si="144"/>
        <v>Periodo 2020-2021</v>
      </c>
      <c r="M627" s="43" t="str">
        <f t="shared" si="145"/>
        <v>Casos</v>
      </c>
      <c r="N627" s="49" t="str">
        <f t="shared" si="146"/>
        <v>Ministerio de Ciencias, Tecnología, Conocimiento e Innovación</v>
      </c>
      <c r="O627" s="30" t="str">
        <f>+"Nuevos Casos Confirmados de COVID-19 en la comuna de "&amp;Enfermedades_Mundiales[[#This Row],[territorio]]</f>
        <v>Nuevos Casos Confirmados de COVID-19 en la comuna de Negrete</v>
      </c>
      <c r="P627" s="68"/>
      <c r="Q627" s="15" t="str">
        <f t="shared" si="147"/>
        <v>Gráfico Evolución</v>
      </c>
      <c r="R627" s="30"/>
      <c r="S62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https://analytics.zoho.com/open-view/2395394000008134446?ZOHO_CRITERIA=%22Localiza_CL_Poblacion%22.%22Codcom%22%3D8307</v>
      </c>
      <c r="T627" s="17"/>
      <c r="U627" s="31" t="str">
        <f t="shared" si="148"/>
        <v>#1774B9</v>
      </c>
      <c r="V627" s="32" t="str">
        <f>+Enfermedades_Mundiales[[#This Row],[idcoleccion]]&amp;"-"&amp;Enfermedades_Mundiales[[#This Row],[id]]</f>
        <v>360-0617</v>
      </c>
      <c r="W627" s="21">
        <f>+VLOOKUP(Enfermedades_Mundiales[[#This Row],[Filtro URL]],Estructura!$X$4:$Y$366,2,0)</f>
        <v>36308307</v>
      </c>
      <c r="X627" s="21" t="str">
        <f>+VLOOKUP(Enfermedades_Mundiales[[#This Row],[tema]],Estructura!$A$4:$C$18,3,0)</f>
        <v>T-361</v>
      </c>
      <c r="Y627" s="32" t="str">
        <f>+VLOOKUP(Enfermedades_Mundiales[[#This Row],[contenido]],Estructura!$E$4:$G$18,3,0)</f>
        <v>C-361</v>
      </c>
      <c r="Z627" s="32" t="str">
        <f>+VLOOKUP(Enfermedades_Mundiales[[#This Row],[Filtro Integrado]],Estructura!$M$4:$O$367,3,0)</f>
        <v>FI-363</v>
      </c>
      <c r="AA627" s="32" t="str">
        <f>+VLOOKUP(Enfermedades_Mundiales[[#This Row],[Muestra]],Estructura!$Q$4:$S$194,3,0)</f>
        <v>M-361</v>
      </c>
    </row>
    <row r="628" spans="1:27" ht="30.6" x14ac:dyDescent="0.3">
      <c r="A628" s="61" t="s">
        <v>1049</v>
      </c>
      <c r="B628" s="43">
        <f t="shared" si="141"/>
        <v>360</v>
      </c>
      <c r="C628" s="44" t="str">
        <f t="shared" si="142"/>
        <v>Enfermedades Mundiales</v>
      </c>
      <c r="D628" s="44" t="str">
        <f t="shared" si="143"/>
        <v>Salud</v>
      </c>
      <c r="E628" s="64">
        <v>8308</v>
      </c>
      <c r="F628" s="44" t="str">
        <f t="shared" si="149"/>
        <v>Casos Confirmados</v>
      </c>
      <c r="G628" s="46" t="s">
        <v>408</v>
      </c>
      <c r="H628" s="60" t="s">
        <v>17</v>
      </c>
      <c r="I628" s="58" t="s">
        <v>191</v>
      </c>
      <c r="J628" s="43" t="s">
        <v>407</v>
      </c>
      <c r="K628" s="43" t="str">
        <f t="shared" si="150"/>
        <v>Casos Confirmados</v>
      </c>
      <c r="L628" s="43" t="str">
        <f t="shared" si="144"/>
        <v>Periodo 2020-2021</v>
      </c>
      <c r="M628" s="43" t="str">
        <f t="shared" si="145"/>
        <v>Casos</v>
      </c>
      <c r="N628" s="49" t="str">
        <f t="shared" si="146"/>
        <v>Ministerio de Ciencias, Tecnología, Conocimiento e Innovación</v>
      </c>
      <c r="O628" s="30" t="str">
        <f>+"Nuevos Casos Confirmados de COVID-19 en la comuna de "&amp;Enfermedades_Mundiales[[#This Row],[territorio]]</f>
        <v>Nuevos Casos Confirmados de COVID-19 en la comuna de Quilaco</v>
      </c>
      <c r="P628" s="68"/>
      <c r="Q628" s="15" t="str">
        <f t="shared" si="147"/>
        <v>Gráfico Evolución</v>
      </c>
      <c r="R628" s="30"/>
      <c r="S62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https://analytics.zoho.com/open-view/2395394000008134446?ZOHO_CRITERIA=%22Localiza_CL_Poblacion%22.%22Codcom%22%3D8308</v>
      </c>
      <c r="T628" s="17"/>
      <c r="U628" s="31" t="str">
        <f t="shared" si="148"/>
        <v>#1774B9</v>
      </c>
      <c r="V628" s="32" t="str">
        <f>+Enfermedades_Mundiales[[#This Row],[idcoleccion]]&amp;"-"&amp;Enfermedades_Mundiales[[#This Row],[id]]</f>
        <v>360-0618</v>
      </c>
      <c r="W628" s="21">
        <f>+VLOOKUP(Enfermedades_Mundiales[[#This Row],[Filtro URL]],Estructura!$X$4:$Y$366,2,0)</f>
        <v>36308308</v>
      </c>
      <c r="X628" s="21" t="str">
        <f>+VLOOKUP(Enfermedades_Mundiales[[#This Row],[tema]],Estructura!$A$4:$C$18,3,0)</f>
        <v>T-361</v>
      </c>
      <c r="Y628" s="32" t="str">
        <f>+VLOOKUP(Enfermedades_Mundiales[[#This Row],[contenido]],Estructura!$E$4:$G$18,3,0)</f>
        <v>C-361</v>
      </c>
      <c r="Z628" s="32" t="str">
        <f>+VLOOKUP(Enfermedades_Mundiales[[#This Row],[Filtro Integrado]],Estructura!$M$4:$O$367,3,0)</f>
        <v>FI-363</v>
      </c>
      <c r="AA628" s="32" t="str">
        <f>+VLOOKUP(Enfermedades_Mundiales[[#This Row],[Muestra]],Estructura!$Q$4:$S$194,3,0)</f>
        <v>M-361</v>
      </c>
    </row>
    <row r="629" spans="1:27" ht="30.6" x14ac:dyDescent="0.3">
      <c r="A629" s="61" t="s">
        <v>1050</v>
      </c>
      <c r="B629" s="43">
        <f t="shared" si="141"/>
        <v>360</v>
      </c>
      <c r="C629" s="44" t="str">
        <f t="shared" si="142"/>
        <v>Enfermedades Mundiales</v>
      </c>
      <c r="D629" s="44" t="str">
        <f t="shared" si="143"/>
        <v>Salud</v>
      </c>
      <c r="E629" s="64">
        <v>8309</v>
      </c>
      <c r="F629" s="44" t="str">
        <f t="shared" si="149"/>
        <v>Casos Confirmados</v>
      </c>
      <c r="G629" s="46" t="s">
        <v>408</v>
      </c>
      <c r="H629" s="60" t="s">
        <v>17</v>
      </c>
      <c r="I629" s="58" t="s">
        <v>192</v>
      </c>
      <c r="J629" s="43" t="s">
        <v>407</v>
      </c>
      <c r="K629" s="43" t="str">
        <f t="shared" si="150"/>
        <v>Casos Confirmados</v>
      </c>
      <c r="L629" s="43" t="str">
        <f t="shared" si="144"/>
        <v>Periodo 2020-2021</v>
      </c>
      <c r="M629" s="43" t="str">
        <f t="shared" si="145"/>
        <v>Casos</v>
      </c>
      <c r="N629" s="49" t="str">
        <f t="shared" si="146"/>
        <v>Ministerio de Ciencias, Tecnología, Conocimiento e Innovación</v>
      </c>
      <c r="O629" s="30" t="str">
        <f>+"Nuevos Casos Confirmados de COVID-19 en la comuna de "&amp;Enfermedades_Mundiales[[#This Row],[territorio]]</f>
        <v>Nuevos Casos Confirmados de COVID-19 en la comuna de Quilleco</v>
      </c>
      <c r="P629" s="68"/>
      <c r="Q629" s="15" t="str">
        <f t="shared" si="147"/>
        <v>Gráfico Evolución</v>
      </c>
      <c r="R629" s="30"/>
      <c r="S62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https://analytics.zoho.com/open-view/2395394000008134446?ZOHO_CRITERIA=%22Localiza_CL_Poblacion%22.%22Codcom%22%3D8309</v>
      </c>
      <c r="T629" s="17"/>
      <c r="U629" s="31" t="str">
        <f t="shared" si="148"/>
        <v>#1774B9</v>
      </c>
      <c r="V629" s="32" t="str">
        <f>+Enfermedades_Mundiales[[#This Row],[idcoleccion]]&amp;"-"&amp;Enfermedades_Mundiales[[#This Row],[id]]</f>
        <v>360-0619</v>
      </c>
      <c r="W629" s="21">
        <f>+VLOOKUP(Enfermedades_Mundiales[[#This Row],[Filtro URL]],Estructura!$X$4:$Y$366,2,0)</f>
        <v>36308309</v>
      </c>
      <c r="X629" s="21" t="str">
        <f>+VLOOKUP(Enfermedades_Mundiales[[#This Row],[tema]],Estructura!$A$4:$C$18,3,0)</f>
        <v>T-361</v>
      </c>
      <c r="Y629" s="32" t="str">
        <f>+VLOOKUP(Enfermedades_Mundiales[[#This Row],[contenido]],Estructura!$E$4:$G$18,3,0)</f>
        <v>C-361</v>
      </c>
      <c r="Z629" s="32" t="str">
        <f>+VLOOKUP(Enfermedades_Mundiales[[#This Row],[Filtro Integrado]],Estructura!$M$4:$O$367,3,0)</f>
        <v>FI-363</v>
      </c>
      <c r="AA629" s="32" t="str">
        <f>+VLOOKUP(Enfermedades_Mundiales[[#This Row],[Muestra]],Estructura!$Q$4:$S$194,3,0)</f>
        <v>M-361</v>
      </c>
    </row>
    <row r="630" spans="1:27" ht="30.6" x14ac:dyDescent="0.3">
      <c r="A630" s="61" t="s">
        <v>1051</v>
      </c>
      <c r="B630" s="43">
        <f t="shared" si="141"/>
        <v>360</v>
      </c>
      <c r="C630" s="44" t="str">
        <f t="shared" si="142"/>
        <v>Enfermedades Mundiales</v>
      </c>
      <c r="D630" s="44" t="str">
        <f t="shared" si="143"/>
        <v>Salud</v>
      </c>
      <c r="E630" s="64">
        <v>8310</v>
      </c>
      <c r="F630" s="44" t="str">
        <f t="shared" si="149"/>
        <v>Casos Confirmados</v>
      </c>
      <c r="G630" s="46" t="s">
        <v>408</v>
      </c>
      <c r="H630" s="60" t="s">
        <v>17</v>
      </c>
      <c r="I630" s="58" t="s">
        <v>193</v>
      </c>
      <c r="J630" s="43" t="s">
        <v>407</v>
      </c>
      <c r="K630" s="43" t="str">
        <f t="shared" si="150"/>
        <v>Casos Confirmados</v>
      </c>
      <c r="L630" s="43" t="str">
        <f t="shared" si="144"/>
        <v>Periodo 2020-2021</v>
      </c>
      <c r="M630" s="43" t="str">
        <f t="shared" si="145"/>
        <v>Casos</v>
      </c>
      <c r="N630" s="49" t="str">
        <f t="shared" si="146"/>
        <v>Ministerio de Ciencias, Tecnología, Conocimiento e Innovación</v>
      </c>
      <c r="O630" s="30" t="str">
        <f>+"Nuevos Casos Confirmados de COVID-19 en la comuna de "&amp;Enfermedades_Mundiales[[#This Row],[territorio]]</f>
        <v>Nuevos Casos Confirmados de COVID-19 en la comuna de San Rosendo</v>
      </c>
      <c r="P630" s="68"/>
      <c r="Q630" s="15" t="str">
        <f t="shared" si="147"/>
        <v>Gráfico Evolución</v>
      </c>
      <c r="R630" s="30"/>
      <c r="S63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https://analytics.zoho.com/open-view/2395394000008134446?ZOHO_CRITERIA=%22Localiza_CL_Poblacion%22.%22Codcom%22%3D8310</v>
      </c>
      <c r="T630" s="17"/>
      <c r="U630" s="31" t="str">
        <f t="shared" si="148"/>
        <v>#1774B9</v>
      </c>
      <c r="V630" s="32" t="str">
        <f>+Enfermedades_Mundiales[[#This Row],[idcoleccion]]&amp;"-"&amp;Enfermedades_Mundiales[[#This Row],[id]]</f>
        <v>360-0620</v>
      </c>
      <c r="W630" s="21">
        <f>+VLOOKUP(Enfermedades_Mundiales[[#This Row],[Filtro URL]],Estructura!$X$4:$Y$366,2,0)</f>
        <v>36308310</v>
      </c>
      <c r="X630" s="21" t="str">
        <f>+VLOOKUP(Enfermedades_Mundiales[[#This Row],[tema]],Estructura!$A$4:$C$18,3,0)</f>
        <v>T-361</v>
      </c>
      <c r="Y630" s="32" t="str">
        <f>+VLOOKUP(Enfermedades_Mundiales[[#This Row],[contenido]],Estructura!$E$4:$G$18,3,0)</f>
        <v>C-361</v>
      </c>
      <c r="Z630" s="32" t="str">
        <f>+VLOOKUP(Enfermedades_Mundiales[[#This Row],[Filtro Integrado]],Estructura!$M$4:$O$367,3,0)</f>
        <v>FI-363</v>
      </c>
      <c r="AA630" s="32" t="str">
        <f>+VLOOKUP(Enfermedades_Mundiales[[#This Row],[Muestra]],Estructura!$Q$4:$S$194,3,0)</f>
        <v>M-361</v>
      </c>
    </row>
    <row r="631" spans="1:27" ht="30.6" x14ac:dyDescent="0.3">
      <c r="A631" s="61" t="s">
        <v>1052</v>
      </c>
      <c r="B631" s="43">
        <f t="shared" si="141"/>
        <v>360</v>
      </c>
      <c r="C631" s="44" t="str">
        <f t="shared" si="142"/>
        <v>Enfermedades Mundiales</v>
      </c>
      <c r="D631" s="44" t="str">
        <f t="shared" si="143"/>
        <v>Salud</v>
      </c>
      <c r="E631" s="64">
        <v>8311</v>
      </c>
      <c r="F631" s="44" t="str">
        <f t="shared" si="149"/>
        <v>Casos Confirmados</v>
      </c>
      <c r="G631" s="46" t="s">
        <v>408</v>
      </c>
      <c r="H631" s="60" t="s">
        <v>17</v>
      </c>
      <c r="I631" s="58" t="s">
        <v>194</v>
      </c>
      <c r="J631" s="43" t="s">
        <v>407</v>
      </c>
      <c r="K631" s="43" t="str">
        <f t="shared" si="150"/>
        <v>Casos Confirmados</v>
      </c>
      <c r="L631" s="43" t="str">
        <f t="shared" si="144"/>
        <v>Periodo 2020-2021</v>
      </c>
      <c r="M631" s="43" t="str">
        <f t="shared" si="145"/>
        <v>Casos</v>
      </c>
      <c r="N631" s="49" t="str">
        <f t="shared" si="146"/>
        <v>Ministerio de Ciencias, Tecnología, Conocimiento e Innovación</v>
      </c>
      <c r="O631" s="30" t="str">
        <f>+"Nuevos Casos Confirmados de COVID-19 en la comuna de "&amp;Enfermedades_Mundiales[[#This Row],[territorio]]</f>
        <v>Nuevos Casos Confirmados de COVID-19 en la comuna de Santa Bárbara</v>
      </c>
      <c r="P631" s="68"/>
      <c r="Q631" s="15" t="str">
        <f t="shared" si="147"/>
        <v>Gráfico Evolución</v>
      </c>
      <c r="R631" s="30"/>
      <c r="S63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https://analytics.zoho.com/open-view/2395394000008134446?ZOHO_CRITERIA=%22Localiza_CL_Poblacion%22.%22Codcom%22%3D8311</v>
      </c>
      <c r="T631" s="17"/>
      <c r="U631" s="31" t="str">
        <f t="shared" si="148"/>
        <v>#1774B9</v>
      </c>
      <c r="V631" s="32" t="str">
        <f>+Enfermedades_Mundiales[[#This Row],[idcoleccion]]&amp;"-"&amp;Enfermedades_Mundiales[[#This Row],[id]]</f>
        <v>360-0621</v>
      </c>
      <c r="W631" s="21">
        <f>+VLOOKUP(Enfermedades_Mundiales[[#This Row],[Filtro URL]],Estructura!$X$4:$Y$366,2,0)</f>
        <v>36308311</v>
      </c>
      <c r="X631" s="21" t="str">
        <f>+VLOOKUP(Enfermedades_Mundiales[[#This Row],[tema]],Estructura!$A$4:$C$18,3,0)</f>
        <v>T-361</v>
      </c>
      <c r="Y631" s="32" t="str">
        <f>+VLOOKUP(Enfermedades_Mundiales[[#This Row],[contenido]],Estructura!$E$4:$G$18,3,0)</f>
        <v>C-361</v>
      </c>
      <c r="Z631" s="32" t="str">
        <f>+VLOOKUP(Enfermedades_Mundiales[[#This Row],[Filtro Integrado]],Estructura!$M$4:$O$367,3,0)</f>
        <v>FI-363</v>
      </c>
      <c r="AA631" s="32" t="str">
        <f>+VLOOKUP(Enfermedades_Mundiales[[#This Row],[Muestra]],Estructura!$Q$4:$S$194,3,0)</f>
        <v>M-361</v>
      </c>
    </row>
    <row r="632" spans="1:27" ht="30.6" x14ac:dyDescent="0.3">
      <c r="A632" s="61" t="s">
        <v>1053</v>
      </c>
      <c r="B632" s="43">
        <f t="shared" si="141"/>
        <v>360</v>
      </c>
      <c r="C632" s="44" t="str">
        <f t="shared" si="142"/>
        <v>Enfermedades Mundiales</v>
      </c>
      <c r="D632" s="44" t="str">
        <f t="shared" si="143"/>
        <v>Salud</v>
      </c>
      <c r="E632" s="64">
        <v>8312</v>
      </c>
      <c r="F632" s="44" t="str">
        <f t="shared" si="149"/>
        <v>Casos Confirmados</v>
      </c>
      <c r="G632" s="46" t="s">
        <v>408</v>
      </c>
      <c r="H632" s="60" t="s">
        <v>17</v>
      </c>
      <c r="I632" s="58" t="s">
        <v>195</v>
      </c>
      <c r="J632" s="43" t="s">
        <v>407</v>
      </c>
      <c r="K632" s="43" t="str">
        <f t="shared" si="150"/>
        <v>Casos Confirmados</v>
      </c>
      <c r="L632" s="43" t="str">
        <f t="shared" si="144"/>
        <v>Periodo 2020-2021</v>
      </c>
      <c r="M632" s="43" t="str">
        <f t="shared" si="145"/>
        <v>Casos</v>
      </c>
      <c r="N632" s="49" t="str">
        <f t="shared" si="146"/>
        <v>Ministerio de Ciencias, Tecnología, Conocimiento e Innovación</v>
      </c>
      <c r="O632" s="30" t="str">
        <f>+"Nuevos Casos Confirmados de COVID-19 en la comuna de "&amp;Enfermedades_Mundiales[[#This Row],[territorio]]</f>
        <v>Nuevos Casos Confirmados de COVID-19 en la comuna de Tucapel</v>
      </c>
      <c r="P632" s="68"/>
      <c r="Q632" s="15" t="str">
        <f t="shared" si="147"/>
        <v>Gráfico Evolución</v>
      </c>
      <c r="R632" s="30"/>
      <c r="S63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https://analytics.zoho.com/open-view/2395394000008134446?ZOHO_CRITERIA=%22Localiza_CL_Poblacion%22.%22Codcom%22%3D8312</v>
      </c>
      <c r="T632" s="17"/>
      <c r="U632" s="31" t="str">
        <f t="shared" si="148"/>
        <v>#1774B9</v>
      </c>
      <c r="V632" s="32" t="str">
        <f>+Enfermedades_Mundiales[[#This Row],[idcoleccion]]&amp;"-"&amp;Enfermedades_Mundiales[[#This Row],[id]]</f>
        <v>360-0622</v>
      </c>
      <c r="W632" s="21">
        <f>+VLOOKUP(Enfermedades_Mundiales[[#This Row],[Filtro URL]],Estructura!$X$4:$Y$366,2,0)</f>
        <v>36308312</v>
      </c>
      <c r="X632" s="21" t="str">
        <f>+VLOOKUP(Enfermedades_Mundiales[[#This Row],[tema]],Estructura!$A$4:$C$18,3,0)</f>
        <v>T-361</v>
      </c>
      <c r="Y632" s="32" t="str">
        <f>+VLOOKUP(Enfermedades_Mundiales[[#This Row],[contenido]],Estructura!$E$4:$G$18,3,0)</f>
        <v>C-361</v>
      </c>
      <c r="Z632" s="32" t="str">
        <f>+VLOOKUP(Enfermedades_Mundiales[[#This Row],[Filtro Integrado]],Estructura!$M$4:$O$367,3,0)</f>
        <v>FI-363</v>
      </c>
      <c r="AA632" s="32" t="str">
        <f>+VLOOKUP(Enfermedades_Mundiales[[#This Row],[Muestra]],Estructura!$Q$4:$S$194,3,0)</f>
        <v>M-361</v>
      </c>
    </row>
    <row r="633" spans="1:27" ht="30.6" x14ac:dyDescent="0.3">
      <c r="A633" s="61" t="s">
        <v>1054</v>
      </c>
      <c r="B633" s="43">
        <f t="shared" si="141"/>
        <v>360</v>
      </c>
      <c r="C633" s="44" t="str">
        <f t="shared" si="142"/>
        <v>Enfermedades Mundiales</v>
      </c>
      <c r="D633" s="44" t="str">
        <f t="shared" si="143"/>
        <v>Salud</v>
      </c>
      <c r="E633" s="64">
        <v>8313</v>
      </c>
      <c r="F633" s="44" t="str">
        <f t="shared" si="149"/>
        <v>Casos Confirmados</v>
      </c>
      <c r="G633" s="46" t="s">
        <v>408</v>
      </c>
      <c r="H633" s="60" t="s">
        <v>17</v>
      </c>
      <c r="I633" s="58" t="s">
        <v>196</v>
      </c>
      <c r="J633" s="43" t="s">
        <v>407</v>
      </c>
      <c r="K633" s="43" t="str">
        <f t="shared" si="150"/>
        <v>Casos Confirmados</v>
      </c>
      <c r="L633" s="43" t="str">
        <f t="shared" si="144"/>
        <v>Periodo 2020-2021</v>
      </c>
      <c r="M633" s="43" t="str">
        <f t="shared" si="145"/>
        <v>Casos</v>
      </c>
      <c r="N633" s="49" t="str">
        <f t="shared" si="146"/>
        <v>Ministerio de Ciencias, Tecnología, Conocimiento e Innovación</v>
      </c>
      <c r="O633" s="30" t="str">
        <f>+"Nuevos Casos Confirmados de COVID-19 en la comuna de "&amp;Enfermedades_Mundiales[[#This Row],[territorio]]</f>
        <v>Nuevos Casos Confirmados de COVID-19 en la comuna de Yumbel</v>
      </c>
      <c r="P633" s="68"/>
      <c r="Q633" s="15" t="str">
        <f t="shared" si="147"/>
        <v>Gráfico Evolución</v>
      </c>
      <c r="R633" s="30"/>
      <c r="S63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https://analytics.zoho.com/open-view/2395394000008134446?ZOHO_CRITERIA=%22Localiza_CL_Poblacion%22.%22Codcom%22%3D8313</v>
      </c>
      <c r="T633" s="17"/>
      <c r="U633" s="31" t="str">
        <f t="shared" si="148"/>
        <v>#1774B9</v>
      </c>
      <c r="V633" s="32" t="str">
        <f>+Enfermedades_Mundiales[[#This Row],[idcoleccion]]&amp;"-"&amp;Enfermedades_Mundiales[[#This Row],[id]]</f>
        <v>360-0623</v>
      </c>
      <c r="W633" s="21">
        <f>+VLOOKUP(Enfermedades_Mundiales[[#This Row],[Filtro URL]],Estructura!$X$4:$Y$366,2,0)</f>
        <v>36308313</v>
      </c>
      <c r="X633" s="21" t="str">
        <f>+VLOOKUP(Enfermedades_Mundiales[[#This Row],[tema]],Estructura!$A$4:$C$18,3,0)</f>
        <v>T-361</v>
      </c>
      <c r="Y633" s="32" t="str">
        <f>+VLOOKUP(Enfermedades_Mundiales[[#This Row],[contenido]],Estructura!$E$4:$G$18,3,0)</f>
        <v>C-361</v>
      </c>
      <c r="Z633" s="32" t="str">
        <f>+VLOOKUP(Enfermedades_Mundiales[[#This Row],[Filtro Integrado]],Estructura!$M$4:$O$367,3,0)</f>
        <v>FI-363</v>
      </c>
      <c r="AA633" s="32" t="str">
        <f>+VLOOKUP(Enfermedades_Mundiales[[#This Row],[Muestra]],Estructura!$Q$4:$S$194,3,0)</f>
        <v>M-361</v>
      </c>
    </row>
    <row r="634" spans="1:27" ht="30.6" x14ac:dyDescent="0.3">
      <c r="A634" s="61" t="s">
        <v>1055</v>
      </c>
      <c r="B634" s="43">
        <f t="shared" si="141"/>
        <v>360</v>
      </c>
      <c r="C634" s="44" t="str">
        <f t="shared" si="142"/>
        <v>Enfermedades Mundiales</v>
      </c>
      <c r="D634" s="44" t="str">
        <f t="shared" si="143"/>
        <v>Salud</v>
      </c>
      <c r="E634" s="64">
        <v>8314</v>
      </c>
      <c r="F634" s="44" t="str">
        <f t="shared" si="149"/>
        <v>Casos Confirmados</v>
      </c>
      <c r="G634" s="46" t="s">
        <v>408</v>
      </c>
      <c r="H634" s="60" t="s">
        <v>17</v>
      </c>
      <c r="I634" s="58" t="s">
        <v>197</v>
      </c>
      <c r="J634" s="43" t="s">
        <v>407</v>
      </c>
      <c r="K634" s="43" t="str">
        <f t="shared" si="150"/>
        <v>Casos Confirmados</v>
      </c>
      <c r="L634" s="43" t="str">
        <f t="shared" si="144"/>
        <v>Periodo 2020-2021</v>
      </c>
      <c r="M634" s="43" t="str">
        <f t="shared" si="145"/>
        <v>Casos</v>
      </c>
      <c r="N634" s="49" t="str">
        <f t="shared" si="146"/>
        <v>Ministerio de Ciencias, Tecnología, Conocimiento e Innovación</v>
      </c>
      <c r="O634" s="30" t="str">
        <f>+"Nuevos Casos Confirmados de COVID-19 en la comuna de "&amp;Enfermedades_Mundiales[[#This Row],[territorio]]</f>
        <v>Nuevos Casos Confirmados de COVID-19 en la comuna de Alto Biobío</v>
      </c>
      <c r="P634" s="68"/>
      <c r="Q634" s="15" t="str">
        <f t="shared" si="147"/>
        <v>Gráfico Evolución</v>
      </c>
      <c r="R634" s="30"/>
      <c r="S63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https://analytics.zoho.com/open-view/2395394000008134446?ZOHO_CRITERIA=%22Localiza_CL_Poblacion%22.%22Codcom%22%3D8314</v>
      </c>
      <c r="T634" s="17"/>
      <c r="U634" s="31" t="str">
        <f t="shared" si="148"/>
        <v>#1774B9</v>
      </c>
      <c r="V634" s="32" t="str">
        <f>+Enfermedades_Mundiales[[#This Row],[idcoleccion]]&amp;"-"&amp;Enfermedades_Mundiales[[#This Row],[id]]</f>
        <v>360-0624</v>
      </c>
      <c r="W634" s="21">
        <f>+VLOOKUP(Enfermedades_Mundiales[[#This Row],[Filtro URL]],Estructura!$X$4:$Y$366,2,0)</f>
        <v>36308314</v>
      </c>
      <c r="X634" s="21" t="str">
        <f>+VLOOKUP(Enfermedades_Mundiales[[#This Row],[tema]],Estructura!$A$4:$C$18,3,0)</f>
        <v>T-361</v>
      </c>
      <c r="Y634" s="32" t="str">
        <f>+VLOOKUP(Enfermedades_Mundiales[[#This Row],[contenido]],Estructura!$E$4:$G$18,3,0)</f>
        <v>C-361</v>
      </c>
      <c r="Z634" s="32" t="str">
        <f>+VLOOKUP(Enfermedades_Mundiales[[#This Row],[Filtro Integrado]],Estructura!$M$4:$O$367,3,0)</f>
        <v>FI-363</v>
      </c>
      <c r="AA634" s="32" t="str">
        <f>+VLOOKUP(Enfermedades_Mundiales[[#This Row],[Muestra]],Estructura!$Q$4:$S$194,3,0)</f>
        <v>M-361</v>
      </c>
    </row>
    <row r="635" spans="1:27" ht="30.6" x14ac:dyDescent="0.3">
      <c r="A635" s="61" t="s">
        <v>1056</v>
      </c>
      <c r="B635" s="43">
        <f t="shared" si="141"/>
        <v>360</v>
      </c>
      <c r="C635" s="44" t="str">
        <f t="shared" si="142"/>
        <v>Enfermedades Mundiales</v>
      </c>
      <c r="D635" s="44" t="str">
        <f t="shared" si="143"/>
        <v>Salud</v>
      </c>
      <c r="E635" s="64">
        <v>16101</v>
      </c>
      <c r="F635" s="44" t="str">
        <f t="shared" si="149"/>
        <v>Casos Confirmados</v>
      </c>
      <c r="G635" s="46" t="s">
        <v>408</v>
      </c>
      <c r="H635" s="60" t="s">
        <v>17</v>
      </c>
      <c r="I635" s="58" t="s">
        <v>198</v>
      </c>
      <c r="J635" s="43" t="s">
        <v>407</v>
      </c>
      <c r="K635" s="43" t="str">
        <f t="shared" si="150"/>
        <v>Casos Confirmados</v>
      </c>
      <c r="L635" s="43" t="str">
        <f t="shared" si="144"/>
        <v>Periodo 2020-2021</v>
      </c>
      <c r="M635" s="43" t="str">
        <f t="shared" si="145"/>
        <v>Casos</v>
      </c>
      <c r="N635" s="49" t="str">
        <f t="shared" si="146"/>
        <v>Ministerio de Ciencias, Tecnología, Conocimiento e Innovación</v>
      </c>
      <c r="O635" s="30" t="str">
        <f>+"Nuevos Casos Confirmados de COVID-19 en la comuna de "&amp;Enfermedades_Mundiales[[#This Row],[territorio]]</f>
        <v>Nuevos Casos Confirmados de COVID-19 en la comuna de Chillán</v>
      </c>
      <c r="P635" s="68"/>
      <c r="Q635" s="15" t="str">
        <f t="shared" si="147"/>
        <v>Gráfico Evolución</v>
      </c>
      <c r="R635" s="30"/>
      <c r="S63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https://analytics.zoho.com/open-view/2395394000008134446?ZOHO_CRITERIA=%22Localiza_CL_Poblacion%22.%22Codcom%22%3D16101</v>
      </c>
      <c r="T635" s="17"/>
      <c r="U635" s="31" t="str">
        <f t="shared" si="148"/>
        <v>#1774B9</v>
      </c>
      <c r="V635" s="32" t="str">
        <f>+Enfermedades_Mundiales[[#This Row],[idcoleccion]]&amp;"-"&amp;Enfermedades_Mundiales[[#This Row],[id]]</f>
        <v>360-0625</v>
      </c>
      <c r="W635" s="21">
        <f>+VLOOKUP(Enfermedades_Mundiales[[#This Row],[Filtro URL]],Estructura!$X$4:$Y$366,2,0)</f>
        <v>36316101</v>
      </c>
      <c r="X635" s="21" t="str">
        <f>+VLOOKUP(Enfermedades_Mundiales[[#This Row],[tema]],Estructura!$A$4:$C$18,3,0)</f>
        <v>T-361</v>
      </c>
      <c r="Y635" s="32" t="str">
        <f>+VLOOKUP(Enfermedades_Mundiales[[#This Row],[contenido]],Estructura!$E$4:$G$18,3,0)</f>
        <v>C-361</v>
      </c>
      <c r="Z635" s="32" t="str">
        <f>+VLOOKUP(Enfermedades_Mundiales[[#This Row],[Filtro Integrado]],Estructura!$M$4:$O$367,3,0)</f>
        <v>FI-363</v>
      </c>
      <c r="AA635" s="32" t="str">
        <f>+VLOOKUP(Enfermedades_Mundiales[[#This Row],[Muestra]],Estructura!$Q$4:$S$194,3,0)</f>
        <v>M-361</v>
      </c>
    </row>
    <row r="636" spans="1:27" ht="30.6" x14ac:dyDescent="0.3">
      <c r="A636" s="61" t="s">
        <v>1057</v>
      </c>
      <c r="B636" s="43">
        <f t="shared" si="141"/>
        <v>360</v>
      </c>
      <c r="C636" s="44" t="str">
        <f t="shared" si="142"/>
        <v>Enfermedades Mundiales</v>
      </c>
      <c r="D636" s="44" t="str">
        <f t="shared" si="143"/>
        <v>Salud</v>
      </c>
      <c r="E636" s="64">
        <v>16102</v>
      </c>
      <c r="F636" s="44" t="str">
        <f t="shared" si="149"/>
        <v>Casos Confirmados</v>
      </c>
      <c r="G636" s="46" t="s">
        <v>408</v>
      </c>
      <c r="H636" s="60" t="s">
        <v>17</v>
      </c>
      <c r="I636" s="58" t="s">
        <v>199</v>
      </c>
      <c r="J636" s="43" t="s">
        <v>407</v>
      </c>
      <c r="K636" s="43" t="str">
        <f t="shared" si="150"/>
        <v>Casos Confirmados</v>
      </c>
      <c r="L636" s="43" t="str">
        <f t="shared" si="144"/>
        <v>Periodo 2020-2021</v>
      </c>
      <c r="M636" s="43" t="str">
        <f t="shared" si="145"/>
        <v>Casos</v>
      </c>
      <c r="N636" s="49" t="str">
        <f t="shared" si="146"/>
        <v>Ministerio de Ciencias, Tecnología, Conocimiento e Innovación</v>
      </c>
      <c r="O636" s="30" t="str">
        <f>+"Nuevos Casos Confirmados de COVID-19 en la comuna de "&amp;Enfermedades_Mundiales[[#This Row],[territorio]]</f>
        <v>Nuevos Casos Confirmados de COVID-19 en la comuna de Bulnes</v>
      </c>
      <c r="P636" s="68"/>
      <c r="Q636" s="15" t="str">
        <f t="shared" si="147"/>
        <v>Gráfico Evolución</v>
      </c>
      <c r="R636" s="30"/>
      <c r="S63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https://analytics.zoho.com/open-view/2395394000008134446?ZOHO_CRITERIA=%22Localiza_CL_Poblacion%22.%22Codcom%22%3D16102</v>
      </c>
      <c r="T636" s="17"/>
      <c r="U636" s="31" t="str">
        <f t="shared" si="148"/>
        <v>#1774B9</v>
      </c>
      <c r="V636" s="32" t="str">
        <f>+Enfermedades_Mundiales[[#This Row],[idcoleccion]]&amp;"-"&amp;Enfermedades_Mundiales[[#This Row],[id]]</f>
        <v>360-0626</v>
      </c>
      <c r="W636" s="21">
        <f>+VLOOKUP(Enfermedades_Mundiales[[#This Row],[Filtro URL]],Estructura!$X$4:$Y$366,2,0)</f>
        <v>36316102</v>
      </c>
      <c r="X636" s="21" t="str">
        <f>+VLOOKUP(Enfermedades_Mundiales[[#This Row],[tema]],Estructura!$A$4:$C$18,3,0)</f>
        <v>T-361</v>
      </c>
      <c r="Y636" s="32" t="str">
        <f>+VLOOKUP(Enfermedades_Mundiales[[#This Row],[contenido]],Estructura!$E$4:$G$18,3,0)</f>
        <v>C-361</v>
      </c>
      <c r="Z636" s="32" t="str">
        <f>+VLOOKUP(Enfermedades_Mundiales[[#This Row],[Filtro Integrado]],Estructura!$M$4:$O$367,3,0)</f>
        <v>FI-363</v>
      </c>
      <c r="AA636" s="32" t="str">
        <f>+VLOOKUP(Enfermedades_Mundiales[[#This Row],[Muestra]],Estructura!$Q$4:$S$194,3,0)</f>
        <v>M-361</v>
      </c>
    </row>
    <row r="637" spans="1:27" ht="30.6" x14ac:dyDescent="0.3">
      <c r="A637" s="61" t="s">
        <v>1058</v>
      </c>
      <c r="B637" s="43">
        <f t="shared" ref="B637:B700" si="151">+B636</f>
        <v>360</v>
      </c>
      <c r="C637" s="44" t="str">
        <f t="shared" ref="C637:C700" si="152">+C636</f>
        <v>Enfermedades Mundiales</v>
      </c>
      <c r="D637" s="44" t="str">
        <f t="shared" ref="D637:D700" si="153">+D636</f>
        <v>Salud</v>
      </c>
      <c r="E637" s="64">
        <v>16202</v>
      </c>
      <c r="F637" s="44" t="str">
        <f t="shared" si="149"/>
        <v>Casos Confirmados</v>
      </c>
      <c r="G637" s="46" t="s">
        <v>408</v>
      </c>
      <c r="H637" s="60" t="s">
        <v>17</v>
      </c>
      <c r="I637" s="58" t="s">
        <v>200</v>
      </c>
      <c r="J637" s="43" t="s">
        <v>407</v>
      </c>
      <c r="K637" s="43" t="str">
        <f t="shared" si="150"/>
        <v>Casos Confirmados</v>
      </c>
      <c r="L637" s="43" t="str">
        <f t="shared" ref="L637:L700" si="154">+L636</f>
        <v>Periodo 2020-2021</v>
      </c>
      <c r="M637" s="43" t="str">
        <f t="shared" ref="M637:M700" si="155">+M636</f>
        <v>Casos</v>
      </c>
      <c r="N637" s="49" t="str">
        <f t="shared" ref="N637:N700" si="156">+N636</f>
        <v>Ministerio de Ciencias, Tecnología, Conocimiento e Innovación</v>
      </c>
      <c r="O637" s="30" t="str">
        <f>+"Nuevos Casos Confirmados de COVID-19 en la comuna de "&amp;Enfermedades_Mundiales[[#This Row],[territorio]]</f>
        <v>Nuevos Casos Confirmados de COVID-19 en la comuna de Cobquecura</v>
      </c>
      <c r="P637" s="68"/>
      <c r="Q637" s="15" t="str">
        <f t="shared" ref="Q637:Q700" si="157">+Q636</f>
        <v>Gráfico Evolución</v>
      </c>
      <c r="R637" s="30"/>
      <c r="S63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https://analytics.zoho.com/open-view/2395394000008134446?ZOHO_CRITERIA=%22Localiza_CL_Poblacion%22.%22Codcom%22%3D16202</v>
      </c>
      <c r="T637" s="17"/>
      <c r="U637" s="31" t="str">
        <f t="shared" ref="U637:U700" si="158">+U636</f>
        <v>#1774B9</v>
      </c>
      <c r="V637" s="32" t="str">
        <f>+Enfermedades_Mundiales[[#This Row],[idcoleccion]]&amp;"-"&amp;Enfermedades_Mundiales[[#This Row],[id]]</f>
        <v>360-0627</v>
      </c>
      <c r="W637" s="21">
        <f>+VLOOKUP(Enfermedades_Mundiales[[#This Row],[Filtro URL]],Estructura!$X$4:$Y$366,2,0)</f>
        <v>36316202</v>
      </c>
      <c r="X637" s="21" t="str">
        <f>+VLOOKUP(Enfermedades_Mundiales[[#This Row],[tema]],Estructura!$A$4:$C$18,3,0)</f>
        <v>T-361</v>
      </c>
      <c r="Y637" s="32" t="str">
        <f>+VLOOKUP(Enfermedades_Mundiales[[#This Row],[contenido]],Estructura!$E$4:$G$18,3,0)</f>
        <v>C-361</v>
      </c>
      <c r="Z637" s="32" t="str">
        <f>+VLOOKUP(Enfermedades_Mundiales[[#This Row],[Filtro Integrado]],Estructura!$M$4:$O$367,3,0)</f>
        <v>FI-363</v>
      </c>
      <c r="AA637" s="32" t="str">
        <f>+VLOOKUP(Enfermedades_Mundiales[[#This Row],[Muestra]],Estructura!$Q$4:$S$194,3,0)</f>
        <v>M-361</v>
      </c>
    </row>
    <row r="638" spans="1:27" ht="30.6" x14ac:dyDescent="0.3">
      <c r="A638" s="61" t="s">
        <v>1059</v>
      </c>
      <c r="B638" s="43">
        <f t="shared" si="151"/>
        <v>360</v>
      </c>
      <c r="C638" s="44" t="str">
        <f t="shared" si="152"/>
        <v>Enfermedades Mundiales</v>
      </c>
      <c r="D638" s="44" t="str">
        <f t="shared" si="153"/>
        <v>Salud</v>
      </c>
      <c r="E638" s="64">
        <v>16203</v>
      </c>
      <c r="F638" s="44" t="str">
        <f t="shared" ref="F638:F701" si="159">+F637</f>
        <v>Casos Confirmados</v>
      </c>
      <c r="G638" s="46" t="s">
        <v>408</v>
      </c>
      <c r="H638" s="60" t="s">
        <v>17</v>
      </c>
      <c r="I638" s="58" t="s">
        <v>201</v>
      </c>
      <c r="J638" s="43" t="s">
        <v>407</v>
      </c>
      <c r="K638" s="43" t="str">
        <f t="shared" ref="K638:K701" si="160">+K637</f>
        <v>Casos Confirmados</v>
      </c>
      <c r="L638" s="43" t="str">
        <f t="shared" si="154"/>
        <v>Periodo 2020-2021</v>
      </c>
      <c r="M638" s="43" t="str">
        <f t="shared" si="155"/>
        <v>Casos</v>
      </c>
      <c r="N638" s="49" t="str">
        <f t="shared" si="156"/>
        <v>Ministerio de Ciencias, Tecnología, Conocimiento e Innovación</v>
      </c>
      <c r="O638" s="30" t="str">
        <f>+"Nuevos Casos Confirmados de COVID-19 en la comuna de "&amp;Enfermedades_Mundiales[[#This Row],[territorio]]</f>
        <v>Nuevos Casos Confirmados de COVID-19 en la comuna de Coelemu</v>
      </c>
      <c r="P638" s="68"/>
      <c r="Q638" s="15" t="str">
        <f t="shared" si="157"/>
        <v>Gráfico Evolución</v>
      </c>
      <c r="R638" s="30"/>
      <c r="S63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https://analytics.zoho.com/open-view/2395394000008134446?ZOHO_CRITERIA=%22Localiza_CL_Poblacion%22.%22Codcom%22%3D16203</v>
      </c>
      <c r="T638" s="17"/>
      <c r="U638" s="31" t="str">
        <f t="shared" si="158"/>
        <v>#1774B9</v>
      </c>
      <c r="V638" s="32" t="str">
        <f>+Enfermedades_Mundiales[[#This Row],[idcoleccion]]&amp;"-"&amp;Enfermedades_Mundiales[[#This Row],[id]]</f>
        <v>360-0628</v>
      </c>
      <c r="W638" s="21">
        <f>+VLOOKUP(Enfermedades_Mundiales[[#This Row],[Filtro URL]],Estructura!$X$4:$Y$366,2,0)</f>
        <v>36316203</v>
      </c>
      <c r="X638" s="21" t="str">
        <f>+VLOOKUP(Enfermedades_Mundiales[[#This Row],[tema]],Estructura!$A$4:$C$18,3,0)</f>
        <v>T-361</v>
      </c>
      <c r="Y638" s="32" t="str">
        <f>+VLOOKUP(Enfermedades_Mundiales[[#This Row],[contenido]],Estructura!$E$4:$G$18,3,0)</f>
        <v>C-361</v>
      </c>
      <c r="Z638" s="32" t="str">
        <f>+VLOOKUP(Enfermedades_Mundiales[[#This Row],[Filtro Integrado]],Estructura!$M$4:$O$367,3,0)</f>
        <v>FI-363</v>
      </c>
      <c r="AA638" s="32" t="str">
        <f>+VLOOKUP(Enfermedades_Mundiales[[#This Row],[Muestra]],Estructura!$Q$4:$S$194,3,0)</f>
        <v>M-361</v>
      </c>
    </row>
    <row r="639" spans="1:27" ht="30.6" x14ac:dyDescent="0.3">
      <c r="A639" s="61" t="s">
        <v>1060</v>
      </c>
      <c r="B639" s="43">
        <f t="shared" si="151"/>
        <v>360</v>
      </c>
      <c r="C639" s="44" t="str">
        <f t="shared" si="152"/>
        <v>Enfermedades Mundiales</v>
      </c>
      <c r="D639" s="44" t="str">
        <f t="shared" si="153"/>
        <v>Salud</v>
      </c>
      <c r="E639" s="64">
        <v>16302</v>
      </c>
      <c r="F639" s="44" t="str">
        <f t="shared" si="159"/>
        <v>Casos Confirmados</v>
      </c>
      <c r="G639" s="46" t="s">
        <v>408</v>
      </c>
      <c r="H639" s="60" t="s">
        <v>17</v>
      </c>
      <c r="I639" s="58" t="s">
        <v>202</v>
      </c>
      <c r="J639" s="43" t="s">
        <v>407</v>
      </c>
      <c r="K639" s="43" t="str">
        <f t="shared" si="160"/>
        <v>Casos Confirmados</v>
      </c>
      <c r="L639" s="43" t="str">
        <f t="shared" si="154"/>
        <v>Periodo 2020-2021</v>
      </c>
      <c r="M639" s="43" t="str">
        <f t="shared" si="155"/>
        <v>Casos</v>
      </c>
      <c r="N639" s="49" t="str">
        <f t="shared" si="156"/>
        <v>Ministerio de Ciencias, Tecnología, Conocimiento e Innovación</v>
      </c>
      <c r="O639" s="30" t="str">
        <f>+"Nuevos Casos Confirmados de COVID-19 en la comuna de "&amp;Enfermedades_Mundiales[[#This Row],[territorio]]</f>
        <v>Nuevos Casos Confirmados de COVID-19 en la comuna de Coihueco</v>
      </c>
      <c r="P639" s="68"/>
      <c r="Q639" s="15" t="str">
        <f t="shared" si="157"/>
        <v>Gráfico Evolución</v>
      </c>
      <c r="R639" s="30"/>
      <c r="S63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https://analytics.zoho.com/open-view/2395394000008134446?ZOHO_CRITERIA=%22Localiza_CL_Poblacion%22.%22Codcom%22%3D16302</v>
      </c>
      <c r="T639" s="17"/>
      <c r="U639" s="31" t="str">
        <f t="shared" si="158"/>
        <v>#1774B9</v>
      </c>
      <c r="V639" s="32" t="str">
        <f>+Enfermedades_Mundiales[[#This Row],[idcoleccion]]&amp;"-"&amp;Enfermedades_Mundiales[[#This Row],[id]]</f>
        <v>360-0629</v>
      </c>
      <c r="W639" s="21">
        <f>+VLOOKUP(Enfermedades_Mundiales[[#This Row],[Filtro URL]],Estructura!$X$4:$Y$366,2,0)</f>
        <v>36316302</v>
      </c>
      <c r="X639" s="21" t="str">
        <f>+VLOOKUP(Enfermedades_Mundiales[[#This Row],[tema]],Estructura!$A$4:$C$18,3,0)</f>
        <v>T-361</v>
      </c>
      <c r="Y639" s="32" t="str">
        <f>+VLOOKUP(Enfermedades_Mundiales[[#This Row],[contenido]],Estructura!$E$4:$G$18,3,0)</f>
        <v>C-361</v>
      </c>
      <c r="Z639" s="32" t="str">
        <f>+VLOOKUP(Enfermedades_Mundiales[[#This Row],[Filtro Integrado]],Estructura!$M$4:$O$367,3,0)</f>
        <v>FI-363</v>
      </c>
      <c r="AA639" s="32" t="str">
        <f>+VLOOKUP(Enfermedades_Mundiales[[#This Row],[Muestra]],Estructura!$Q$4:$S$194,3,0)</f>
        <v>M-361</v>
      </c>
    </row>
    <row r="640" spans="1:27" ht="30.6" x14ac:dyDescent="0.3">
      <c r="A640" s="61" t="s">
        <v>1061</v>
      </c>
      <c r="B640" s="43">
        <f t="shared" si="151"/>
        <v>360</v>
      </c>
      <c r="C640" s="44" t="str">
        <f t="shared" si="152"/>
        <v>Enfermedades Mundiales</v>
      </c>
      <c r="D640" s="44" t="str">
        <f t="shared" si="153"/>
        <v>Salud</v>
      </c>
      <c r="E640" s="64">
        <v>16103</v>
      </c>
      <c r="F640" s="44" t="str">
        <f t="shared" si="159"/>
        <v>Casos Confirmados</v>
      </c>
      <c r="G640" s="46" t="s">
        <v>408</v>
      </c>
      <c r="H640" s="60" t="s">
        <v>17</v>
      </c>
      <c r="I640" s="58" t="s">
        <v>203</v>
      </c>
      <c r="J640" s="43" t="s">
        <v>407</v>
      </c>
      <c r="K640" s="43" t="str">
        <f t="shared" si="160"/>
        <v>Casos Confirmados</v>
      </c>
      <c r="L640" s="43" t="str">
        <f t="shared" si="154"/>
        <v>Periodo 2020-2021</v>
      </c>
      <c r="M640" s="43" t="str">
        <f t="shared" si="155"/>
        <v>Casos</v>
      </c>
      <c r="N640" s="49" t="str">
        <f t="shared" si="156"/>
        <v>Ministerio de Ciencias, Tecnología, Conocimiento e Innovación</v>
      </c>
      <c r="O640" s="30" t="str">
        <f>+"Nuevos Casos Confirmados de COVID-19 en la comuna de "&amp;Enfermedades_Mundiales[[#This Row],[territorio]]</f>
        <v>Nuevos Casos Confirmados de COVID-19 en la comuna de Chillán Viejo</v>
      </c>
      <c r="P640" s="68"/>
      <c r="Q640" s="15" t="str">
        <f t="shared" si="157"/>
        <v>Gráfico Evolución</v>
      </c>
      <c r="R640" s="30"/>
      <c r="S64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https://analytics.zoho.com/open-view/2395394000008134446?ZOHO_CRITERIA=%22Localiza_CL_Poblacion%22.%22Codcom%22%3D16103</v>
      </c>
      <c r="T640" s="17"/>
      <c r="U640" s="31" t="str">
        <f t="shared" si="158"/>
        <v>#1774B9</v>
      </c>
      <c r="V640" s="32" t="str">
        <f>+Enfermedades_Mundiales[[#This Row],[idcoleccion]]&amp;"-"&amp;Enfermedades_Mundiales[[#This Row],[id]]</f>
        <v>360-0630</v>
      </c>
      <c r="W640" s="21">
        <f>+VLOOKUP(Enfermedades_Mundiales[[#This Row],[Filtro URL]],Estructura!$X$4:$Y$366,2,0)</f>
        <v>36316103</v>
      </c>
      <c r="X640" s="21" t="str">
        <f>+VLOOKUP(Enfermedades_Mundiales[[#This Row],[tema]],Estructura!$A$4:$C$18,3,0)</f>
        <v>T-361</v>
      </c>
      <c r="Y640" s="32" t="str">
        <f>+VLOOKUP(Enfermedades_Mundiales[[#This Row],[contenido]],Estructura!$E$4:$G$18,3,0)</f>
        <v>C-361</v>
      </c>
      <c r="Z640" s="32" t="str">
        <f>+VLOOKUP(Enfermedades_Mundiales[[#This Row],[Filtro Integrado]],Estructura!$M$4:$O$367,3,0)</f>
        <v>FI-363</v>
      </c>
      <c r="AA640" s="32" t="str">
        <f>+VLOOKUP(Enfermedades_Mundiales[[#This Row],[Muestra]],Estructura!$Q$4:$S$194,3,0)</f>
        <v>M-361</v>
      </c>
    </row>
    <row r="641" spans="1:27" ht="30.6" x14ac:dyDescent="0.3">
      <c r="A641" s="61" t="s">
        <v>1062</v>
      </c>
      <c r="B641" s="43">
        <f t="shared" si="151"/>
        <v>360</v>
      </c>
      <c r="C641" s="44" t="str">
        <f t="shared" si="152"/>
        <v>Enfermedades Mundiales</v>
      </c>
      <c r="D641" s="44" t="str">
        <f t="shared" si="153"/>
        <v>Salud</v>
      </c>
      <c r="E641" s="64">
        <v>16104</v>
      </c>
      <c r="F641" s="44" t="str">
        <f t="shared" si="159"/>
        <v>Casos Confirmados</v>
      </c>
      <c r="G641" s="46" t="s">
        <v>408</v>
      </c>
      <c r="H641" s="60" t="s">
        <v>17</v>
      </c>
      <c r="I641" s="58" t="s">
        <v>204</v>
      </c>
      <c r="J641" s="43" t="s">
        <v>407</v>
      </c>
      <c r="K641" s="43" t="str">
        <f t="shared" si="160"/>
        <v>Casos Confirmados</v>
      </c>
      <c r="L641" s="43" t="str">
        <f t="shared" si="154"/>
        <v>Periodo 2020-2021</v>
      </c>
      <c r="M641" s="43" t="str">
        <f t="shared" si="155"/>
        <v>Casos</v>
      </c>
      <c r="N641" s="49" t="str">
        <f t="shared" si="156"/>
        <v>Ministerio de Ciencias, Tecnología, Conocimiento e Innovación</v>
      </c>
      <c r="O641" s="30" t="str">
        <f>+"Nuevos Casos Confirmados de COVID-19 en la comuna de "&amp;Enfermedades_Mundiales[[#This Row],[territorio]]</f>
        <v>Nuevos Casos Confirmados de COVID-19 en la comuna de El Carmen</v>
      </c>
      <c r="P641" s="68"/>
      <c r="Q641" s="15" t="str">
        <f t="shared" si="157"/>
        <v>Gráfico Evolución</v>
      </c>
      <c r="R641" s="30"/>
      <c r="S64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https://analytics.zoho.com/open-view/2395394000008134446?ZOHO_CRITERIA=%22Localiza_CL_Poblacion%22.%22Codcom%22%3D16104</v>
      </c>
      <c r="T641" s="17"/>
      <c r="U641" s="31" t="str">
        <f t="shared" si="158"/>
        <v>#1774B9</v>
      </c>
      <c r="V641" s="32" t="str">
        <f>+Enfermedades_Mundiales[[#This Row],[idcoleccion]]&amp;"-"&amp;Enfermedades_Mundiales[[#This Row],[id]]</f>
        <v>360-0631</v>
      </c>
      <c r="W641" s="21">
        <f>+VLOOKUP(Enfermedades_Mundiales[[#This Row],[Filtro URL]],Estructura!$X$4:$Y$366,2,0)</f>
        <v>36316104</v>
      </c>
      <c r="X641" s="21" t="str">
        <f>+VLOOKUP(Enfermedades_Mundiales[[#This Row],[tema]],Estructura!$A$4:$C$18,3,0)</f>
        <v>T-361</v>
      </c>
      <c r="Y641" s="32" t="str">
        <f>+VLOOKUP(Enfermedades_Mundiales[[#This Row],[contenido]],Estructura!$E$4:$G$18,3,0)</f>
        <v>C-361</v>
      </c>
      <c r="Z641" s="32" t="str">
        <f>+VLOOKUP(Enfermedades_Mundiales[[#This Row],[Filtro Integrado]],Estructura!$M$4:$O$367,3,0)</f>
        <v>FI-363</v>
      </c>
      <c r="AA641" s="32" t="str">
        <f>+VLOOKUP(Enfermedades_Mundiales[[#This Row],[Muestra]],Estructura!$Q$4:$S$194,3,0)</f>
        <v>M-361</v>
      </c>
    </row>
    <row r="642" spans="1:27" ht="30.6" x14ac:dyDescent="0.3">
      <c r="A642" s="61" t="s">
        <v>1063</v>
      </c>
      <c r="B642" s="43">
        <f t="shared" si="151"/>
        <v>360</v>
      </c>
      <c r="C642" s="44" t="str">
        <f t="shared" si="152"/>
        <v>Enfermedades Mundiales</v>
      </c>
      <c r="D642" s="44" t="str">
        <f t="shared" si="153"/>
        <v>Salud</v>
      </c>
      <c r="E642" s="64">
        <v>16204</v>
      </c>
      <c r="F642" s="44" t="str">
        <f t="shared" si="159"/>
        <v>Casos Confirmados</v>
      </c>
      <c r="G642" s="46" t="s">
        <v>408</v>
      </c>
      <c r="H642" s="60" t="s">
        <v>17</v>
      </c>
      <c r="I642" s="58" t="s">
        <v>205</v>
      </c>
      <c r="J642" s="43" t="s">
        <v>407</v>
      </c>
      <c r="K642" s="43" t="str">
        <f t="shared" si="160"/>
        <v>Casos Confirmados</v>
      </c>
      <c r="L642" s="43" t="str">
        <f t="shared" si="154"/>
        <v>Periodo 2020-2021</v>
      </c>
      <c r="M642" s="43" t="str">
        <f t="shared" si="155"/>
        <v>Casos</v>
      </c>
      <c r="N642" s="49" t="str">
        <f t="shared" si="156"/>
        <v>Ministerio de Ciencias, Tecnología, Conocimiento e Innovación</v>
      </c>
      <c r="O642" s="30" t="str">
        <f>+"Nuevos Casos Confirmados de COVID-19 en la comuna de "&amp;Enfermedades_Mundiales[[#This Row],[territorio]]</f>
        <v>Nuevos Casos Confirmados de COVID-19 en la comuna de Ninhue</v>
      </c>
      <c r="P642" s="68"/>
      <c r="Q642" s="15" t="str">
        <f t="shared" si="157"/>
        <v>Gráfico Evolución</v>
      </c>
      <c r="R642" s="30"/>
      <c r="S64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https://analytics.zoho.com/open-view/2395394000008134446?ZOHO_CRITERIA=%22Localiza_CL_Poblacion%22.%22Codcom%22%3D16204</v>
      </c>
      <c r="T642" s="17"/>
      <c r="U642" s="31" t="str">
        <f t="shared" si="158"/>
        <v>#1774B9</v>
      </c>
      <c r="V642" s="32" t="str">
        <f>+Enfermedades_Mundiales[[#This Row],[idcoleccion]]&amp;"-"&amp;Enfermedades_Mundiales[[#This Row],[id]]</f>
        <v>360-0632</v>
      </c>
      <c r="W642" s="21">
        <f>+VLOOKUP(Enfermedades_Mundiales[[#This Row],[Filtro URL]],Estructura!$X$4:$Y$366,2,0)</f>
        <v>36316204</v>
      </c>
      <c r="X642" s="21" t="str">
        <f>+VLOOKUP(Enfermedades_Mundiales[[#This Row],[tema]],Estructura!$A$4:$C$18,3,0)</f>
        <v>T-361</v>
      </c>
      <c r="Y642" s="32" t="str">
        <f>+VLOOKUP(Enfermedades_Mundiales[[#This Row],[contenido]],Estructura!$E$4:$G$18,3,0)</f>
        <v>C-361</v>
      </c>
      <c r="Z642" s="32" t="str">
        <f>+VLOOKUP(Enfermedades_Mundiales[[#This Row],[Filtro Integrado]],Estructura!$M$4:$O$367,3,0)</f>
        <v>FI-363</v>
      </c>
      <c r="AA642" s="32" t="str">
        <f>+VLOOKUP(Enfermedades_Mundiales[[#This Row],[Muestra]],Estructura!$Q$4:$S$194,3,0)</f>
        <v>M-361</v>
      </c>
    </row>
    <row r="643" spans="1:27" ht="30.6" x14ac:dyDescent="0.3">
      <c r="A643" s="61" t="s">
        <v>1064</v>
      </c>
      <c r="B643" s="43">
        <f t="shared" si="151"/>
        <v>360</v>
      </c>
      <c r="C643" s="44" t="str">
        <f t="shared" si="152"/>
        <v>Enfermedades Mundiales</v>
      </c>
      <c r="D643" s="44" t="str">
        <f t="shared" si="153"/>
        <v>Salud</v>
      </c>
      <c r="E643" s="64">
        <v>16303</v>
      </c>
      <c r="F643" s="44" t="str">
        <f t="shared" si="159"/>
        <v>Casos Confirmados</v>
      </c>
      <c r="G643" s="46" t="s">
        <v>408</v>
      </c>
      <c r="H643" s="60" t="s">
        <v>17</v>
      </c>
      <c r="I643" s="58" t="s">
        <v>206</v>
      </c>
      <c r="J643" s="43" t="s">
        <v>407</v>
      </c>
      <c r="K643" s="43" t="str">
        <f t="shared" si="160"/>
        <v>Casos Confirmados</v>
      </c>
      <c r="L643" s="43" t="str">
        <f t="shared" si="154"/>
        <v>Periodo 2020-2021</v>
      </c>
      <c r="M643" s="43" t="str">
        <f t="shared" si="155"/>
        <v>Casos</v>
      </c>
      <c r="N643" s="49" t="str">
        <f t="shared" si="156"/>
        <v>Ministerio de Ciencias, Tecnología, Conocimiento e Innovación</v>
      </c>
      <c r="O643" s="30" t="str">
        <f>+"Nuevos Casos Confirmados de COVID-19 en la comuna de "&amp;Enfermedades_Mundiales[[#This Row],[territorio]]</f>
        <v>Nuevos Casos Confirmados de COVID-19 en la comuna de Ñiquén</v>
      </c>
      <c r="P643" s="68"/>
      <c r="Q643" s="15" t="str">
        <f t="shared" si="157"/>
        <v>Gráfico Evolución</v>
      </c>
      <c r="R643" s="30"/>
      <c r="S64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https://analytics.zoho.com/open-view/2395394000008134446?ZOHO_CRITERIA=%22Localiza_CL_Poblacion%22.%22Codcom%22%3D16303</v>
      </c>
      <c r="T643" s="17"/>
      <c r="U643" s="31" t="str">
        <f t="shared" si="158"/>
        <v>#1774B9</v>
      </c>
      <c r="V643" s="32" t="str">
        <f>+Enfermedades_Mundiales[[#This Row],[idcoleccion]]&amp;"-"&amp;Enfermedades_Mundiales[[#This Row],[id]]</f>
        <v>360-0633</v>
      </c>
      <c r="W643" s="21">
        <f>+VLOOKUP(Enfermedades_Mundiales[[#This Row],[Filtro URL]],Estructura!$X$4:$Y$366,2,0)</f>
        <v>36316303</v>
      </c>
      <c r="X643" s="21" t="str">
        <f>+VLOOKUP(Enfermedades_Mundiales[[#This Row],[tema]],Estructura!$A$4:$C$18,3,0)</f>
        <v>T-361</v>
      </c>
      <c r="Y643" s="32" t="str">
        <f>+VLOOKUP(Enfermedades_Mundiales[[#This Row],[contenido]],Estructura!$E$4:$G$18,3,0)</f>
        <v>C-361</v>
      </c>
      <c r="Z643" s="32" t="str">
        <f>+VLOOKUP(Enfermedades_Mundiales[[#This Row],[Filtro Integrado]],Estructura!$M$4:$O$367,3,0)</f>
        <v>FI-363</v>
      </c>
      <c r="AA643" s="32" t="str">
        <f>+VLOOKUP(Enfermedades_Mundiales[[#This Row],[Muestra]],Estructura!$Q$4:$S$194,3,0)</f>
        <v>M-361</v>
      </c>
    </row>
    <row r="644" spans="1:27" ht="30.6" x14ac:dyDescent="0.3">
      <c r="A644" s="61" t="s">
        <v>1065</v>
      </c>
      <c r="B644" s="43">
        <f t="shared" si="151"/>
        <v>360</v>
      </c>
      <c r="C644" s="44" t="str">
        <f t="shared" si="152"/>
        <v>Enfermedades Mundiales</v>
      </c>
      <c r="D644" s="44" t="str">
        <f t="shared" si="153"/>
        <v>Salud</v>
      </c>
      <c r="E644" s="64">
        <v>16105</v>
      </c>
      <c r="F644" s="44" t="str">
        <f t="shared" si="159"/>
        <v>Casos Confirmados</v>
      </c>
      <c r="G644" s="46" t="s">
        <v>408</v>
      </c>
      <c r="H644" s="60" t="s">
        <v>17</v>
      </c>
      <c r="I644" s="58" t="s">
        <v>207</v>
      </c>
      <c r="J644" s="43" t="s">
        <v>407</v>
      </c>
      <c r="K644" s="43" t="str">
        <f t="shared" si="160"/>
        <v>Casos Confirmados</v>
      </c>
      <c r="L644" s="43" t="str">
        <f t="shared" si="154"/>
        <v>Periodo 2020-2021</v>
      </c>
      <c r="M644" s="43" t="str">
        <f t="shared" si="155"/>
        <v>Casos</v>
      </c>
      <c r="N644" s="49" t="str">
        <f t="shared" si="156"/>
        <v>Ministerio de Ciencias, Tecnología, Conocimiento e Innovación</v>
      </c>
      <c r="O644" s="30" t="str">
        <f>+"Nuevos Casos Confirmados de COVID-19 en la comuna de "&amp;Enfermedades_Mundiales[[#This Row],[territorio]]</f>
        <v>Nuevos Casos Confirmados de COVID-19 en la comuna de Pemuco</v>
      </c>
      <c r="P644" s="68"/>
      <c r="Q644" s="15" t="str">
        <f t="shared" si="157"/>
        <v>Gráfico Evolución</v>
      </c>
      <c r="R644" s="30"/>
      <c r="S64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https://analytics.zoho.com/open-view/2395394000008134446?ZOHO_CRITERIA=%22Localiza_CL_Poblacion%22.%22Codcom%22%3D16105</v>
      </c>
      <c r="T644" s="17"/>
      <c r="U644" s="31" t="str">
        <f t="shared" si="158"/>
        <v>#1774B9</v>
      </c>
      <c r="V644" s="32" t="str">
        <f>+Enfermedades_Mundiales[[#This Row],[idcoleccion]]&amp;"-"&amp;Enfermedades_Mundiales[[#This Row],[id]]</f>
        <v>360-0634</v>
      </c>
      <c r="W644" s="21">
        <f>+VLOOKUP(Enfermedades_Mundiales[[#This Row],[Filtro URL]],Estructura!$X$4:$Y$366,2,0)</f>
        <v>36316105</v>
      </c>
      <c r="X644" s="21" t="str">
        <f>+VLOOKUP(Enfermedades_Mundiales[[#This Row],[tema]],Estructura!$A$4:$C$18,3,0)</f>
        <v>T-361</v>
      </c>
      <c r="Y644" s="32" t="str">
        <f>+VLOOKUP(Enfermedades_Mundiales[[#This Row],[contenido]],Estructura!$E$4:$G$18,3,0)</f>
        <v>C-361</v>
      </c>
      <c r="Z644" s="32" t="str">
        <f>+VLOOKUP(Enfermedades_Mundiales[[#This Row],[Filtro Integrado]],Estructura!$M$4:$O$367,3,0)</f>
        <v>FI-363</v>
      </c>
      <c r="AA644" s="32" t="str">
        <f>+VLOOKUP(Enfermedades_Mundiales[[#This Row],[Muestra]],Estructura!$Q$4:$S$194,3,0)</f>
        <v>M-361</v>
      </c>
    </row>
    <row r="645" spans="1:27" ht="30.6" x14ac:dyDescent="0.3">
      <c r="A645" s="61" t="s">
        <v>1066</v>
      </c>
      <c r="B645" s="43">
        <f t="shared" si="151"/>
        <v>360</v>
      </c>
      <c r="C645" s="44" t="str">
        <f t="shared" si="152"/>
        <v>Enfermedades Mundiales</v>
      </c>
      <c r="D645" s="44" t="str">
        <f t="shared" si="153"/>
        <v>Salud</v>
      </c>
      <c r="E645" s="64">
        <v>16106</v>
      </c>
      <c r="F645" s="44" t="str">
        <f t="shared" si="159"/>
        <v>Casos Confirmados</v>
      </c>
      <c r="G645" s="46" t="s">
        <v>408</v>
      </c>
      <c r="H645" s="60" t="s">
        <v>17</v>
      </c>
      <c r="I645" s="58" t="s">
        <v>208</v>
      </c>
      <c r="J645" s="43" t="s">
        <v>407</v>
      </c>
      <c r="K645" s="43" t="str">
        <f t="shared" si="160"/>
        <v>Casos Confirmados</v>
      </c>
      <c r="L645" s="43" t="str">
        <f t="shared" si="154"/>
        <v>Periodo 2020-2021</v>
      </c>
      <c r="M645" s="43" t="str">
        <f t="shared" si="155"/>
        <v>Casos</v>
      </c>
      <c r="N645" s="49" t="str">
        <f t="shared" si="156"/>
        <v>Ministerio de Ciencias, Tecnología, Conocimiento e Innovación</v>
      </c>
      <c r="O645" s="30" t="str">
        <f>+"Nuevos Casos Confirmados de COVID-19 en la comuna de "&amp;Enfermedades_Mundiales[[#This Row],[territorio]]</f>
        <v>Nuevos Casos Confirmados de COVID-19 en la comuna de Pinto</v>
      </c>
      <c r="P645" s="68"/>
      <c r="Q645" s="15" t="str">
        <f t="shared" si="157"/>
        <v>Gráfico Evolución</v>
      </c>
      <c r="R645" s="30"/>
      <c r="S64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https://analytics.zoho.com/open-view/2395394000008134446?ZOHO_CRITERIA=%22Localiza_CL_Poblacion%22.%22Codcom%22%3D16106</v>
      </c>
      <c r="T645" s="17"/>
      <c r="U645" s="31" t="str">
        <f t="shared" si="158"/>
        <v>#1774B9</v>
      </c>
      <c r="V645" s="32" t="str">
        <f>+Enfermedades_Mundiales[[#This Row],[idcoleccion]]&amp;"-"&amp;Enfermedades_Mundiales[[#This Row],[id]]</f>
        <v>360-0635</v>
      </c>
      <c r="W645" s="21">
        <f>+VLOOKUP(Enfermedades_Mundiales[[#This Row],[Filtro URL]],Estructura!$X$4:$Y$366,2,0)</f>
        <v>36316106</v>
      </c>
      <c r="X645" s="21" t="str">
        <f>+VLOOKUP(Enfermedades_Mundiales[[#This Row],[tema]],Estructura!$A$4:$C$18,3,0)</f>
        <v>T-361</v>
      </c>
      <c r="Y645" s="32" t="str">
        <f>+VLOOKUP(Enfermedades_Mundiales[[#This Row],[contenido]],Estructura!$E$4:$G$18,3,0)</f>
        <v>C-361</v>
      </c>
      <c r="Z645" s="32" t="str">
        <f>+VLOOKUP(Enfermedades_Mundiales[[#This Row],[Filtro Integrado]],Estructura!$M$4:$O$367,3,0)</f>
        <v>FI-363</v>
      </c>
      <c r="AA645" s="32" t="str">
        <f>+VLOOKUP(Enfermedades_Mundiales[[#This Row],[Muestra]],Estructura!$Q$4:$S$194,3,0)</f>
        <v>M-361</v>
      </c>
    </row>
    <row r="646" spans="1:27" ht="30.6" x14ac:dyDescent="0.3">
      <c r="A646" s="61" t="s">
        <v>1067</v>
      </c>
      <c r="B646" s="43">
        <f t="shared" si="151"/>
        <v>360</v>
      </c>
      <c r="C646" s="44" t="str">
        <f t="shared" si="152"/>
        <v>Enfermedades Mundiales</v>
      </c>
      <c r="D646" s="44" t="str">
        <f t="shared" si="153"/>
        <v>Salud</v>
      </c>
      <c r="E646" s="64">
        <v>16205</v>
      </c>
      <c r="F646" s="44" t="str">
        <f t="shared" si="159"/>
        <v>Casos Confirmados</v>
      </c>
      <c r="G646" s="46" t="s">
        <v>408</v>
      </c>
      <c r="H646" s="60" t="s">
        <v>17</v>
      </c>
      <c r="I646" s="58" t="s">
        <v>209</v>
      </c>
      <c r="J646" s="43" t="s">
        <v>407</v>
      </c>
      <c r="K646" s="43" t="str">
        <f t="shared" si="160"/>
        <v>Casos Confirmados</v>
      </c>
      <c r="L646" s="43" t="str">
        <f t="shared" si="154"/>
        <v>Periodo 2020-2021</v>
      </c>
      <c r="M646" s="43" t="str">
        <f t="shared" si="155"/>
        <v>Casos</v>
      </c>
      <c r="N646" s="49" t="str">
        <f t="shared" si="156"/>
        <v>Ministerio de Ciencias, Tecnología, Conocimiento e Innovación</v>
      </c>
      <c r="O646" s="30" t="str">
        <f>+"Nuevos Casos Confirmados de COVID-19 en la comuna de "&amp;Enfermedades_Mundiales[[#This Row],[territorio]]</f>
        <v>Nuevos Casos Confirmados de COVID-19 en la comuna de Portezuelo</v>
      </c>
      <c r="P646" s="68"/>
      <c r="Q646" s="15" t="str">
        <f t="shared" si="157"/>
        <v>Gráfico Evolución</v>
      </c>
      <c r="R646" s="30"/>
      <c r="S64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https://analytics.zoho.com/open-view/2395394000008134446?ZOHO_CRITERIA=%22Localiza_CL_Poblacion%22.%22Codcom%22%3D16205</v>
      </c>
      <c r="T646" s="17"/>
      <c r="U646" s="31" t="str">
        <f t="shared" si="158"/>
        <v>#1774B9</v>
      </c>
      <c r="V646" s="32" t="str">
        <f>+Enfermedades_Mundiales[[#This Row],[idcoleccion]]&amp;"-"&amp;Enfermedades_Mundiales[[#This Row],[id]]</f>
        <v>360-0636</v>
      </c>
      <c r="W646" s="21">
        <f>+VLOOKUP(Enfermedades_Mundiales[[#This Row],[Filtro URL]],Estructura!$X$4:$Y$366,2,0)</f>
        <v>36316205</v>
      </c>
      <c r="X646" s="21" t="str">
        <f>+VLOOKUP(Enfermedades_Mundiales[[#This Row],[tema]],Estructura!$A$4:$C$18,3,0)</f>
        <v>T-361</v>
      </c>
      <c r="Y646" s="32" t="str">
        <f>+VLOOKUP(Enfermedades_Mundiales[[#This Row],[contenido]],Estructura!$E$4:$G$18,3,0)</f>
        <v>C-361</v>
      </c>
      <c r="Z646" s="32" t="str">
        <f>+VLOOKUP(Enfermedades_Mundiales[[#This Row],[Filtro Integrado]],Estructura!$M$4:$O$367,3,0)</f>
        <v>FI-363</v>
      </c>
      <c r="AA646" s="32" t="str">
        <f>+VLOOKUP(Enfermedades_Mundiales[[#This Row],[Muestra]],Estructura!$Q$4:$S$194,3,0)</f>
        <v>M-361</v>
      </c>
    </row>
    <row r="647" spans="1:27" ht="30.6" x14ac:dyDescent="0.3">
      <c r="A647" s="61" t="s">
        <v>1068</v>
      </c>
      <c r="B647" s="43">
        <f t="shared" si="151"/>
        <v>360</v>
      </c>
      <c r="C647" s="44" t="str">
        <f t="shared" si="152"/>
        <v>Enfermedades Mundiales</v>
      </c>
      <c r="D647" s="44" t="str">
        <f t="shared" si="153"/>
        <v>Salud</v>
      </c>
      <c r="E647" s="64">
        <v>16107</v>
      </c>
      <c r="F647" s="44" t="str">
        <f t="shared" si="159"/>
        <v>Casos Confirmados</v>
      </c>
      <c r="G647" s="46" t="s">
        <v>408</v>
      </c>
      <c r="H647" s="60" t="s">
        <v>17</v>
      </c>
      <c r="I647" s="58" t="s">
        <v>210</v>
      </c>
      <c r="J647" s="43" t="s">
        <v>407</v>
      </c>
      <c r="K647" s="43" t="str">
        <f t="shared" si="160"/>
        <v>Casos Confirmados</v>
      </c>
      <c r="L647" s="43" t="str">
        <f t="shared" si="154"/>
        <v>Periodo 2020-2021</v>
      </c>
      <c r="M647" s="43" t="str">
        <f t="shared" si="155"/>
        <v>Casos</v>
      </c>
      <c r="N647" s="49" t="str">
        <f t="shared" si="156"/>
        <v>Ministerio de Ciencias, Tecnología, Conocimiento e Innovación</v>
      </c>
      <c r="O647" s="30" t="str">
        <f>+"Nuevos Casos Confirmados de COVID-19 en la comuna de "&amp;Enfermedades_Mundiales[[#This Row],[territorio]]</f>
        <v>Nuevos Casos Confirmados de COVID-19 en la comuna de Quillón</v>
      </c>
      <c r="P647" s="68"/>
      <c r="Q647" s="15" t="str">
        <f t="shared" si="157"/>
        <v>Gráfico Evolución</v>
      </c>
      <c r="R647" s="30"/>
      <c r="S64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https://analytics.zoho.com/open-view/2395394000008134446?ZOHO_CRITERIA=%22Localiza_CL_Poblacion%22.%22Codcom%22%3D16107</v>
      </c>
      <c r="T647" s="17"/>
      <c r="U647" s="31" t="str">
        <f t="shared" si="158"/>
        <v>#1774B9</v>
      </c>
      <c r="V647" s="32" t="str">
        <f>+Enfermedades_Mundiales[[#This Row],[idcoleccion]]&amp;"-"&amp;Enfermedades_Mundiales[[#This Row],[id]]</f>
        <v>360-0637</v>
      </c>
      <c r="W647" s="21">
        <f>+VLOOKUP(Enfermedades_Mundiales[[#This Row],[Filtro URL]],Estructura!$X$4:$Y$366,2,0)</f>
        <v>36316107</v>
      </c>
      <c r="X647" s="21" t="str">
        <f>+VLOOKUP(Enfermedades_Mundiales[[#This Row],[tema]],Estructura!$A$4:$C$18,3,0)</f>
        <v>T-361</v>
      </c>
      <c r="Y647" s="32" t="str">
        <f>+VLOOKUP(Enfermedades_Mundiales[[#This Row],[contenido]],Estructura!$E$4:$G$18,3,0)</f>
        <v>C-361</v>
      </c>
      <c r="Z647" s="32" t="str">
        <f>+VLOOKUP(Enfermedades_Mundiales[[#This Row],[Filtro Integrado]],Estructura!$M$4:$O$367,3,0)</f>
        <v>FI-363</v>
      </c>
      <c r="AA647" s="32" t="str">
        <f>+VLOOKUP(Enfermedades_Mundiales[[#This Row],[Muestra]],Estructura!$Q$4:$S$194,3,0)</f>
        <v>M-361</v>
      </c>
    </row>
    <row r="648" spans="1:27" ht="30.6" x14ac:dyDescent="0.3">
      <c r="A648" s="61" t="s">
        <v>1069</v>
      </c>
      <c r="B648" s="43">
        <f t="shared" si="151"/>
        <v>360</v>
      </c>
      <c r="C648" s="44" t="str">
        <f t="shared" si="152"/>
        <v>Enfermedades Mundiales</v>
      </c>
      <c r="D648" s="44" t="str">
        <f t="shared" si="153"/>
        <v>Salud</v>
      </c>
      <c r="E648" s="64">
        <v>16201</v>
      </c>
      <c r="F648" s="44" t="str">
        <f t="shared" si="159"/>
        <v>Casos Confirmados</v>
      </c>
      <c r="G648" s="46" t="s">
        <v>408</v>
      </c>
      <c r="H648" s="60" t="s">
        <v>17</v>
      </c>
      <c r="I648" s="58" t="s">
        <v>211</v>
      </c>
      <c r="J648" s="43" t="s">
        <v>407</v>
      </c>
      <c r="K648" s="43" t="str">
        <f t="shared" si="160"/>
        <v>Casos Confirmados</v>
      </c>
      <c r="L648" s="43" t="str">
        <f t="shared" si="154"/>
        <v>Periodo 2020-2021</v>
      </c>
      <c r="M648" s="43" t="str">
        <f t="shared" si="155"/>
        <v>Casos</v>
      </c>
      <c r="N648" s="49" t="str">
        <f t="shared" si="156"/>
        <v>Ministerio de Ciencias, Tecnología, Conocimiento e Innovación</v>
      </c>
      <c r="O648" s="30" t="str">
        <f>+"Nuevos Casos Confirmados de COVID-19 en la comuna de "&amp;Enfermedades_Mundiales[[#This Row],[territorio]]</f>
        <v>Nuevos Casos Confirmados de COVID-19 en la comuna de Quirihue</v>
      </c>
      <c r="P648" s="68"/>
      <c r="Q648" s="15" t="str">
        <f t="shared" si="157"/>
        <v>Gráfico Evolución</v>
      </c>
      <c r="R648" s="30"/>
      <c r="S64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https://analytics.zoho.com/open-view/2395394000008134446?ZOHO_CRITERIA=%22Localiza_CL_Poblacion%22.%22Codcom%22%3D16201</v>
      </c>
      <c r="T648" s="17"/>
      <c r="U648" s="31" t="str">
        <f t="shared" si="158"/>
        <v>#1774B9</v>
      </c>
      <c r="V648" s="32" t="str">
        <f>+Enfermedades_Mundiales[[#This Row],[idcoleccion]]&amp;"-"&amp;Enfermedades_Mundiales[[#This Row],[id]]</f>
        <v>360-0638</v>
      </c>
      <c r="W648" s="21">
        <f>+VLOOKUP(Enfermedades_Mundiales[[#This Row],[Filtro URL]],Estructura!$X$4:$Y$366,2,0)</f>
        <v>36316201</v>
      </c>
      <c r="X648" s="21" t="str">
        <f>+VLOOKUP(Enfermedades_Mundiales[[#This Row],[tema]],Estructura!$A$4:$C$18,3,0)</f>
        <v>T-361</v>
      </c>
      <c r="Y648" s="32" t="str">
        <f>+VLOOKUP(Enfermedades_Mundiales[[#This Row],[contenido]],Estructura!$E$4:$G$18,3,0)</f>
        <v>C-361</v>
      </c>
      <c r="Z648" s="32" t="str">
        <f>+VLOOKUP(Enfermedades_Mundiales[[#This Row],[Filtro Integrado]],Estructura!$M$4:$O$367,3,0)</f>
        <v>FI-363</v>
      </c>
      <c r="AA648" s="32" t="str">
        <f>+VLOOKUP(Enfermedades_Mundiales[[#This Row],[Muestra]],Estructura!$Q$4:$S$194,3,0)</f>
        <v>M-361</v>
      </c>
    </row>
    <row r="649" spans="1:27" ht="30.6" x14ac:dyDescent="0.3">
      <c r="A649" s="61" t="s">
        <v>1070</v>
      </c>
      <c r="B649" s="43">
        <f t="shared" si="151"/>
        <v>360</v>
      </c>
      <c r="C649" s="44" t="str">
        <f t="shared" si="152"/>
        <v>Enfermedades Mundiales</v>
      </c>
      <c r="D649" s="44" t="str">
        <f t="shared" si="153"/>
        <v>Salud</v>
      </c>
      <c r="E649" s="64">
        <v>16206</v>
      </c>
      <c r="F649" s="44" t="str">
        <f t="shared" si="159"/>
        <v>Casos Confirmados</v>
      </c>
      <c r="G649" s="46" t="s">
        <v>408</v>
      </c>
      <c r="H649" s="60" t="s">
        <v>17</v>
      </c>
      <c r="I649" s="58" t="s">
        <v>212</v>
      </c>
      <c r="J649" s="43" t="s">
        <v>407</v>
      </c>
      <c r="K649" s="43" t="str">
        <f t="shared" si="160"/>
        <v>Casos Confirmados</v>
      </c>
      <c r="L649" s="43" t="str">
        <f t="shared" si="154"/>
        <v>Periodo 2020-2021</v>
      </c>
      <c r="M649" s="43" t="str">
        <f t="shared" si="155"/>
        <v>Casos</v>
      </c>
      <c r="N649" s="49" t="str">
        <f t="shared" si="156"/>
        <v>Ministerio de Ciencias, Tecnología, Conocimiento e Innovación</v>
      </c>
      <c r="O649" s="30" t="str">
        <f>+"Nuevos Casos Confirmados de COVID-19 en la comuna de "&amp;Enfermedades_Mundiales[[#This Row],[territorio]]</f>
        <v>Nuevos Casos Confirmados de COVID-19 en la comuna de Ránquil</v>
      </c>
      <c r="P649" s="68"/>
      <c r="Q649" s="15" t="str">
        <f t="shared" si="157"/>
        <v>Gráfico Evolución</v>
      </c>
      <c r="R649" s="30"/>
      <c r="S64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https://analytics.zoho.com/open-view/2395394000008134446?ZOHO_CRITERIA=%22Localiza_CL_Poblacion%22.%22Codcom%22%3D16206</v>
      </c>
      <c r="T649" s="17"/>
      <c r="U649" s="31" t="str">
        <f t="shared" si="158"/>
        <v>#1774B9</v>
      </c>
      <c r="V649" s="32" t="str">
        <f>+Enfermedades_Mundiales[[#This Row],[idcoleccion]]&amp;"-"&amp;Enfermedades_Mundiales[[#This Row],[id]]</f>
        <v>360-0639</v>
      </c>
      <c r="W649" s="21">
        <f>+VLOOKUP(Enfermedades_Mundiales[[#This Row],[Filtro URL]],Estructura!$X$4:$Y$366,2,0)</f>
        <v>36316206</v>
      </c>
      <c r="X649" s="21" t="str">
        <f>+VLOOKUP(Enfermedades_Mundiales[[#This Row],[tema]],Estructura!$A$4:$C$18,3,0)</f>
        <v>T-361</v>
      </c>
      <c r="Y649" s="32" t="str">
        <f>+VLOOKUP(Enfermedades_Mundiales[[#This Row],[contenido]],Estructura!$E$4:$G$18,3,0)</f>
        <v>C-361</v>
      </c>
      <c r="Z649" s="32" t="str">
        <f>+VLOOKUP(Enfermedades_Mundiales[[#This Row],[Filtro Integrado]],Estructura!$M$4:$O$367,3,0)</f>
        <v>FI-363</v>
      </c>
      <c r="AA649" s="32" t="str">
        <f>+VLOOKUP(Enfermedades_Mundiales[[#This Row],[Muestra]],Estructura!$Q$4:$S$194,3,0)</f>
        <v>M-361</v>
      </c>
    </row>
    <row r="650" spans="1:27" ht="30.6" x14ac:dyDescent="0.3">
      <c r="A650" s="61" t="s">
        <v>1071</v>
      </c>
      <c r="B650" s="43">
        <f t="shared" si="151"/>
        <v>360</v>
      </c>
      <c r="C650" s="44" t="str">
        <f t="shared" si="152"/>
        <v>Enfermedades Mundiales</v>
      </c>
      <c r="D650" s="44" t="str">
        <f t="shared" si="153"/>
        <v>Salud</v>
      </c>
      <c r="E650" s="64">
        <v>16301</v>
      </c>
      <c r="F650" s="44" t="str">
        <f t="shared" si="159"/>
        <v>Casos Confirmados</v>
      </c>
      <c r="G650" s="46" t="s">
        <v>408</v>
      </c>
      <c r="H650" s="60" t="s">
        <v>17</v>
      </c>
      <c r="I650" s="58" t="s">
        <v>213</v>
      </c>
      <c r="J650" s="43" t="s">
        <v>407</v>
      </c>
      <c r="K650" s="43" t="str">
        <f t="shared" si="160"/>
        <v>Casos Confirmados</v>
      </c>
      <c r="L650" s="43" t="str">
        <f t="shared" si="154"/>
        <v>Periodo 2020-2021</v>
      </c>
      <c r="M650" s="43" t="str">
        <f t="shared" si="155"/>
        <v>Casos</v>
      </c>
      <c r="N650" s="49" t="str">
        <f t="shared" si="156"/>
        <v>Ministerio de Ciencias, Tecnología, Conocimiento e Innovación</v>
      </c>
      <c r="O650" s="30" t="str">
        <f>+"Nuevos Casos Confirmados de COVID-19 en la comuna de "&amp;Enfermedades_Mundiales[[#This Row],[territorio]]</f>
        <v>Nuevos Casos Confirmados de COVID-19 en la comuna de San Carlos</v>
      </c>
      <c r="P650" s="68"/>
      <c r="Q650" s="15" t="str">
        <f t="shared" si="157"/>
        <v>Gráfico Evolución</v>
      </c>
      <c r="R650" s="30"/>
      <c r="S65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https://analytics.zoho.com/open-view/2395394000008134446?ZOHO_CRITERIA=%22Localiza_CL_Poblacion%22.%22Codcom%22%3D16301</v>
      </c>
      <c r="T650" s="17"/>
      <c r="U650" s="31" t="str">
        <f t="shared" si="158"/>
        <v>#1774B9</v>
      </c>
      <c r="V650" s="32" t="str">
        <f>+Enfermedades_Mundiales[[#This Row],[idcoleccion]]&amp;"-"&amp;Enfermedades_Mundiales[[#This Row],[id]]</f>
        <v>360-0640</v>
      </c>
      <c r="W650" s="21">
        <f>+VLOOKUP(Enfermedades_Mundiales[[#This Row],[Filtro URL]],Estructura!$X$4:$Y$366,2,0)</f>
        <v>36316301</v>
      </c>
      <c r="X650" s="21" t="str">
        <f>+VLOOKUP(Enfermedades_Mundiales[[#This Row],[tema]],Estructura!$A$4:$C$18,3,0)</f>
        <v>T-361</v>
      </c>
      <c r="Y650" s="32" t="str">
        <f>+VLOOKUP(Enfermedades_Mundiales[[#This Row],[contenido]],Estructura!$E$4:$G$18,3,0)</f>
        <v>C-361</v>
      </c>
      <c r="Z650" s="32" t="str">
        <f>+VLOOKUP(Enfermedades_Mundiales[[#This Row],[Filtro Integrado]],Estructura!$M$4:$O$367,3,0)</f>
        <v>FI-363</v>
      </c>
      <c r="AA650" s="32" t="str">
        <f>+VLOOKUP(Enfermedades_Mundiales[[#This Row],[Muestra]],Estructura!$Q$4:$S$194,3,0)</f>
        <v>M-361</v>
      </c>
    </row>
    <row r="651" spans="1:27" ht="30.6" x14ac:dyDescent="0.3">
      <c r="A651" s="61" t="s">
        <v>1072</v>
      </c>
      <c r="B651" s="43">
        <f t="shared" si="151"/>
        <v>360</v>
      </c>
      <c r="C651" s="44" t="str">
        <f t="shared" si="152"/>
        <v>Enfermedades Mundiales</v>
      </c>
      <c r="D651" s="44" t="str">
        <f t="shared" si="153"/>
        <v>Salud</v>
      </c>
      <c r="E651" s="64">
        <v>16304</v>
      </c>
      <c r="F651" s="44" t="str">
        <f t="shared" si="159"/>
        <v>Casos Confirmados</v>
      </c>
      <c r="G651" s="46" t="s">
        <v>408</v>
      </c>
      <c r="H651" s="60" t="s">
        <v>17</v>
      </c>
      <c r="I651" s="58" t="s">
        <v>214</v>
      </c>
      <c r="J651" s="43" t="s">
        <v>407</v>
      </c>
      <c r="K651" s="43" t="str">
        <f t="shared" si="160"/>
        <v>Casos Confirmados</v>
      </c>
      <c r="L651" s="43" t="str">
        <f t="shared" si="154"/>
        <v>Periodo 2020-2021</v>
      </c>
      <c r="M651" s="43" t="str">
        <f t="shared" si="155"/>
        <v>Casos</v>
      </c>
      <c r="N651" s="49" t="str">
        <f t="shared" si="156"/>
        <v>Ministerio de Ciencias, Tecnología, Conocimiento e Innovación</v>
      </c>
      <c r="O651" s="30" t="str">
        <f>+"Nuevos Casos Confirmados de COVID-19 en la comuna de "&amp;Enfermedades_Mundiales[[#This Row],[territorio]]</f>
        <v>Nuevos Casos Confirmados de COVID-19 en la comuna de San Fabián</v>
      </c>
      <c r="P651" s="68"/>
      <c r="Q651" s="15" t="str">
        <f t="shared" si="157"/>
        <v>Gráfico Evolución</v>
      </c>
      <c r="R651" s="30"/>
      <c r="S65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https://analytics.zoho.com/open-view/2395394000008134446?ZOHO_CRITERIA=%22Localiza_CL_Poblacion%22.%22Codcom%22%3D16304</v>
      </c>
      <c r="T651" s="17"/>
      <c r="U651" s="31" t="str">
        <f t="shared" si="158"/>
        <v>#1774B9</v>
      </c>
      <c r="V651" s="32" t="str">
        <f>+Enfermedades_Mundiales[[#This Row],[idcoleccion]]&amp;"-"&amp;Enfermedades_Mundiales[[#This Row],[id]]</f>
        <v>360-0641</v>
      </c>
      <c r="W651" s="21">
        <f>+VLOOKUP(Enfermedades_Mundiales[[#This Row],[Filtro URL]],Estructura!$X$4:$Y$366,2,0)</f>
        <v>36316304</v>
      </c>
      <c r="X651" s="21" t="str">
        <f>+VLOOKUP(Enfermedades_Mundiales[[#This Row],[tema]],Estructura!$A$4:$C$18,3,0)</f>
        <v>T-361</v>
      </c>
      <c r="Y651" s="32" t="str">
        <f>+VLOOKUP(Enfermedades_Mundiales[[#This Row],[contenido]],Estructura!$E$4:$G$18,3,0)</f>
        <v>C-361</v>
      </c>
      <c r="Z651" s="32" t="str">
        <f>+VLOOKUP(Enfermedades_Mundiales[[#This Row],[Filtro Integrado]],Estructura!$M$4:$O$367,3,0)</f>
        <v>FI-363</v>
      </c>
      <c r="AA651" s="32" t="str">
        <f>+VLOOKUP(Enfermedades_Mundiales[[#This Row],[Muestra]],Estructura!$Q$4:$S$194,3,0)</f>
        <v>M-361</v>
      </c>
    </row>
    <row r="652" spans="1:27" ht="30.6" x14ac:dyDescent="0.3">
      <c r="A652" s="61" t="s">
        <v>1073</v>
      </c>
      <c r="B652" s="43">
        <f t="shared" si="151"/>
        <v>360</v>
      </c>
      <c r="C652" s="44" t="str">
        <f t="shared" si="152"/>
        <v>Enfermedades Mundiales</v>
      </c>
      <c r="D652" s="44" t="str">
        <f t="shared" si="153"/>
        <v>Salud</v>
      </c>
      <c r="E652" s="64">
        <v>16108</v>
      </c>
      <c r="F652" s="44" t="str">
        <f t="shared" si="159"/>
        <v>Casos Confirmados</v>
      </c>
      <c r="G652" s="46" t="s">
        <v>408</v>
      </c>
      <c r="H652" s="60" t="s">
        <v>17</v>
      </c>
      <c r="I652" s="58" t="s">
        <v>215</v>
      </c>
      <c r="J652" s="43" t="s">
        <v>407</v>
      </c>
      <c r="K652" s="43" t="str">
        <f t="shared" si="160"/>
        <v>Casos Confirmados</v>
      </c>
      <c r="L652" s="43" t="str">
        <f t="shared" si="154"/>
        <v>Periodo 2020-2021</v>
      </c>
      <c r="M652" s="43" t="str">
        <f t="shared" si="155"/>
        <v>Casos</v>
      </c>
      <c r="N652" s="49" t="str">
        <f t="shared" si="156"/>
        <v>Ministerio de Ciencias, Tecnología, Conocimiento e Innovación</v>
      </c>
      <c r="O652" s="30" t="str">
        <f>+"Nuevos Casos Confirmados de COVID-19 en la comuna de "&amp;Enfermedades_Mundiales[[#This Row],[territorio]]</f>
        <v>Nuevos Casos Confirmados de COVID-19 en la comuna de San Ignacio</v>
      </c>
      <c r="P652" s="68"/>
      <c r="Q652" s="15" t="str">
        <f t="shared" si="157"/>
        <v>Gráfico Evolución</v>
      </c>
      <c r="R652" s="30"/>
      <c r="S65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https://analytics.zoho.com/open-view/2395394000008134446?ZOHO_CRITERIA=%22Localiza_CL_Poblacion%22.%22Codcom%22%3D16108</v>
      </c>
      <c r="T652" s="17"/>
      <c r="U652" s="31" t="str">
        <f t="shared" si="158"/>
        <v>#1774B9</v>
      </c>
      <c r="V652" s="32" t="str">
        <f>+Enfermedades_Mundiales[[#This Row],[idcoleccion]]&amp;"-"&amp;Enfermedades_Mundiales[[#This Row],[id]]</f>
        <v>360-0642</v>
      </c>
      <c r="W652" s="21">
        <f>+VLOOKUP(Enfermedades_Mundiales[[#This Row],[Filtro URL]],Estructura!$X$4:$Y$366,2,0)</f>
        <v>36316108</v>
      </c>
      <c r="X652" s="21" t="str">
        <f>+VLOOKUP(Enfermedades_Mundiales[[#This Row],[tema]],Estructura!$A$4:$C$18,3,0)</f>
        <v>T-361</v>
      </c>
      <c r="Y652" s="32" t="str">
        <f>+VLOOKUP(Enfermedades_Mundiales[[#This Row],[contenido]],Estructura!$E$4:$G$18,3,0)</f>
        <v>C-361</v>
      </c>
      <c r="Z652" s="32" t="str">
        <f>+VLOOKUP(Enfermedades_Mundiales[[#This Row],[Filtro Integrado]],Estructura!$M$4:$O$367,3,0)</f>
        <v>FI-363</v>
      </c>
      <c r="AA652" s="32" t="str">
        <f>+VLOOKUP(Enfermedades_Mundiales[[#This Row],[Muestra]],Estructura!$Q$4:$S$194,3,0)</f>
        <v>M-361</v>
      </c>
    </row>
    <row r="653" spans="1:27" ht="30.6" x14ac:dyDescent="0.3">
      <c r="A653" s="61" t="s">
        <v>1074</v>
      </c>
      <c r="B653" s="43">
        <f t="shared" si="151"/>
        <v>360</v>
      </c>
      <c r="C653" s="44" t="str">
        <f t="shared" si="152"/>
        <v>Enfermedades Mundiales</v>
      </c>
      <c r="D653" s="44" t="str">
        <f t="shared" si="153"/>
        <v>Salud</v>
      </c>
      <c r="E653" s="64">
        <v>16305</v>
      </c>
      <c r="F653" s="44" t="str">
        <f t="shared" si="159"/>
        <v>Casos Confirmados</v>
      </c>
      <c r="G653" s="46" t="s">
        <v>408</v>
      </c>
      <c r="H653" s="60" t="s">
        <v>17</v>
      </c>
      <c r="I653" s="58" t="s">
        <v>216</v>
      </c>
      <c r="J653" s="43" t="s">
        <v>407</v>
      </c>
      <c r="K653" s="43" t="str">
        <f t="shared" si="160"/>
        <v>Casos Confirmados</v>
      </c>
      <c r="L653" s="43" t="str">
        <f t="shared" si="154"/>
        <v>Periodo 2020-2021</v>
      </c>
      <c r="M653" s="43" t="str">
        <f t="shared" si="155"/>
        <v>Casos</v>
      </c>
      <c r="N653" s="49" t="str">
        <f t="shared" si="156"/>
        <v>Ministerio de Ciencias, Tecnología, Conocimiento e Innovación</v>
      </c>
      <c r="O653" s="30" t="str">
        <f>+"Nuevos Casos Confirmados de COVID-19 en la comuna de "&amp;Enfermedades_Mundiales[[#This Row],[territorio]]</f>
        <v>Nuevos Casos Confirmados de COVID-19 en la comuna de San Nicolás</v>
      </c>
      <c r="P653" s="68"/>
      <c r="Q653" s="15" t="str">
        <f t="shared" si="157"/>
        <v>Gráfico Evolución</v>
      </c>
      <c r="R653" s="30"/>
      <c r="S65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https://analytics.zoho.com/open-view/2395394000008134446?ZOHO_CRITERIA=%22Localiza_CL_Poblacion%22.%22Codcom%22%3D16305</v>
      </c>
      <c r="T653" s="17"/>
      <c r="U653" s="31" t="str">
        <f t="shared" si="158"/>
        <v>#1774B9</v>
      </c>
      <c r="V653" s="32" t="str">
        <f>+Enfermedades_Mundiales[[#This Row],[idcoleccion]]&amp;"-"&amp;Enfermedades_Mundiales[[#This Row],[id]]</f>
        <v>360-0643</v>
      </c>
      <c r="W653" s="21">
        <f>+VLOOKUP(Enfermedades_Mundiales[[#This Row],[Filtro URL]],Estructura!$X$4:$Y$366,2,0)</f>
        <v>36316305</v>
      </c>
      <c r="X653" s="21" t="str">
        <f>+VLOOKUP(Enfermedades_Mundiales[[#This Row],[tema]],Estructura!$A$4:$C$18,3,0)</f>
        <v>T-361</v>
      </c>
      <c r="Y653" s="32" t="str">
        <f>+VLOOKUP(Enfermedades_Mundiales[[#This Row],[contenido]],Estructura!$E$4:$G$18,3,0)</f>
        <v>C-361</v>
      </c>
      <c r="Z653" s="32" t="str">
        <f>+VLOOKUP(Enfermedades_Mundiales[[#This Row],[Filtro Integrado]],Estructura!$M$4:$O$367,3,0)</f>
        <v>FI-363</v>
      </c>
      <c r="AA653" s="32" t="str">
        <f>+VLOOKUP(Enfermedades_Mundiales[[#This Row],[Muestra]],Estructura!$Q$4:$S$194,3,0)</f>
        <v>M-361</v>
      </c>
    </row>
    <row r="654" spans="1:27" ht="30.6" x14ac:dyDescent="0.3">
      <c r="A654" s="61" t="s">
        <v>1075</v>
      </c>
      <c r="B654" s="43">
        <f t="shared" si="151"/>
        <v>360</v>
      </c>
      <c r="C654" s="44" t="str">
        <f t="shared" si="152"/>
        <v>Enfermedades Mundiales</v>
      </c>
      <c r="D654" s="44" t="str">
        <f t="shared" si="153"/>
        <v>Salud</v>
      </c>
      <c r="E654" s="64">
        <v>16207</v>
      </c>
      <c r="F654" s="44" t="str">
        <f t="shared" si="159"/>
        <v>Casos Confirmados</v>
      </c>
      <c r="G654" s="46" t="s">
        <v>408</v>
      </c>
      <c r="H654" s="60" t="s">
        <v>17</v>
      </c>
      <c r="I654" s="58" t="s">
        <v>217</v>
      </c>
      <c r="J654" s="43" t="s">
        <v>407</v>
      </c>
      <c r="K654" s="43" t="str">
        <f t="shared" si="160"/>
        <v>Casos Confirmados</v>
      </c>
      <c r="L654" s="43" t="str">
        <f t="shared" si="154"/>
        <v>Periodo 2020-2021</v>
      </c>
      <c r="M654" s="43" t="str">
        <f t="shared" si="155"/>
        <v>Casos</v>
      </c>
      <c r="N654" s="49" t="str">
        <f t="shared" si="156"/>
        <v>Ministerio de Ciencias, Tecnología, Conocimiento e Innovación</v>
      </c>
      <c r="O654" s="30" t="str">
        <f>+"Nuevos Casos Confirmados de COVID-19 en la comuna de "&amp;Enfermedades_Mundiales[[#This Row],[territorio]]</f>
        <v>Nuevos Casos Confirmados de COVID-19 en la comuna de Treguaco</v>
      </c>
      <c r="P654" s="68"/>
      <c r="Q654" s="15" t="str">
        <f t="shared" si="157"/>
        <v>Gráfico Evolución</v>
      </c>
      <c r="R654" s="30"/>
      <c r="S65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https://analytics.zoho.com/open-view/2395394000008134446?ZOHO_CRITERIA=%22Localiza_CL_Poblacion%22.%22Codcom%22%3D16207</v>
      </c>
      <c r="T654" s="17"/>
      <c r="U654" s="31" t="str">
        <f t="shared" si="158"/>
        <v>#1774B9</v>
      </c>
      <c r="V654" s="32" t="str">
        <f>+Enfermedades_Mundiales[[#This Row],[idcoleccion]]&amp;"-"&amp;Enfermedades_Mundiales[[#This Row],[id]]</f>
        <v>360-0644</v>
      </c>
      <c r="W654" s="21">
        <f>+VLOOKUP(Enfermedades_Mundiales[[#This Row],[Filtro URL]],Estructura!$X$4:$Y$366,2,0)</f>
        <v>36316207</v>
      </c>
      <c r="X654" s="21" t="str">
        <f>+VLOOKUP(Enfermedades_Mundiales[[#This Row],[tema]],Estructura!$A$4:$C$18,3,0)</f>
        <v>T-361</v>
      </c>
      <c r="Y654" s="32" t="str">
        <f>+VLOOKUP(Enfermedades_Mundiales[[#This Row],[contenido]],Estructura!$E$4:$G$18,3,0)</f>
        <v>C-361</v>
      </c>
      <c r="Z654" s="32" t="str">
        <f>+VLOOKUP(Enfermedades_Mundiales[[#This Row],[Filtro Integrado]],Estructura!$M$4:$O$367,3,0)</f>
        <v>FI-363</v>
      </c>
      <c r="AA654" s="32" t="str">
        <f>+VLOOKUP(Enfermedades_Mundiales[[#This Row],[Muestra]],Estructura!$Q$4:$S$194,3,0)</f>
        <v>M-361</v>
      </c>
    </row>
    <row r="655" spans="1:27" ht="30.6" x14ac:dyDescent="0.3">
      <c r="A655" s="61" t="s">
        <v>1076</v>
      </c>
      <c r="B655" s="43">
        <f t="shared" si="151"/>
        <v>360</v>
      </c>
      <c r="C655" s="44" t="str">
        <f t="shared" si="152"/>
        <v>Enfermedades Mundiales</v>
      </c>
      <c r="D655" s="44" t="str">
        <f t="shared" si="153"/>
        <v>Salud</v>
      </c>
      <c r="E655" s="64">
        <v>16109</v>
      </c>
      <c r="F655" s="44" t="str">
        <f t="shared" si="159"/>
        <v>Casos Confirmados</v>
      </c>
      <c r="G655" s="46" t="s">
        <v>408</v>
      </c>
      <c r="H655" s="60" t="s">
        <v>17</v>
      </c>
      <c r="I655" s="58" t="s">
        <v>218</v>
      </c>
      <c r="J655" s="43" t="s">
        <v>407</v>
      </c>
      <c r="K655" s="43" t="str">
        <f t="shared" si="160"/>
        <v>Casos Confirmados</v>
      </c>
      <c r="L655" s="43" t="str">
        <f t="shared" si="154"/>
        <v>Periodo 2020-2021</v>
      </c>
      <c r="M655" s="43" t="str">
        <f t="shared" si="155"/>
        <v>Casos</v>
      </c>
      <c r="N655" s="49" t="str">
        <f t="shared" si="156"/>
        <v>Ministerio de Ciencias, Tecnología, Conocimiento e Innovación</v>
      </c>
      <c r="O655" s="30" t="str">
        <f>+"Nuevos Casos Confirmados de COVID-19 en la comuna de "&amp;Enfermedades_Mundiales[[#This Row],[territorio]]</f>
        <v>Nuevos Casos Confirmados de COVID-19 en la comuna de Yungay</v>
      </c>
      <c r="P655" s="68"/>
      <c r="Q655" s="15" t="str">
        <f t="shared" si="157"/>
        <v>Gráfico Evolución</v>
      </c>
      <c r="R655" s="30"/>
      <c r="S65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https://analytics.zoho.com/open-view/2395394000008134446?ZOHO_CRITERIA=%22Localiza_CL_Poblacion%22.%22Codcom%22%3D16109</v>
      </c>
      <c r="T655" s="17"/>
      <c r="U655" s="31" t="str">
        <f t="shared" si="158"/>
        <v>#1774B9</v>
      </c>
      <c r="V655" s="32" t="str">
        <f>+Enfermedades_Mundiales[[#This Row],[idcoleccion]]&amp;"-"&amp;Enfermedades_Mundiales[[#This Row],[id]]</f>
        <v>360-0645</v>
      </c>
      <c r="W655" s="21">
        <f>+VLOOKUP(Enfermedades_Mundiales[[#This Row],[Filtro URL]],Estructura!$X$4:$Y$366,2,0)</f>
        <v>36316109</v>
      </c>
      <c r="X655" s="21" t="str">
        <f>+VLOOKUP(Enfermedades_Mundiales[[#This Row],[tema]],Estructura!$A$4:$C$18,3,0)</f>
        <v>T-361</v>
      </c>
      <c r="Y655" s="32" t="str">
        <f>+VLOOKUP(Enfermedades_Mundiales[[#This Row],[contenido]],Estructura!$E$4:$G$18,3,0)</f>
        <v>C-361</v>
      </c>
      <c r="Z655" s="32" t="str">
        <f>+VLOOKUP(Enfermedades_Mundiales[[#This Row],[Filtro Integrado]],Estructura!$M$4:$O$367,3,0)</f>
        <v>FI-363</v>
      </c>
      <c r="AA655" s="32" t="str">
        <f>+VLOOKUP(Enfermedades_Mundiales[[#This Row],[Muestra]],Estructura!$Q$4:$S$194,3,0)</f>
        <v>M-361</v>
      </c>
    </row>
    <row r="656" spans="1:27" ht="30.6" x14ac:dyDescent="0.3">
      <c r="A656" s="61" t="s">
        <v>1077</v>
      </c>
      <c r="B656" s="43">
        <f t="shared" si="151"/>
        <v>360</v>
      </c>
      <c r="C656" s="44" t="str">
        <f t="shared" si="152"/>
        <v>Enfermedades Mundiales</v>
      </c>
      <c r="D656" s="44" t="str">
        <f t="shared" si="153"/>
        <v>Salud</v>
      </c>
      <c r="E656" s="64">
        <v>9101</v>
      </c>
      <c r="F656" s="44" t="str">
        <f t="shared" si="159"/>
        <v>Casos Confirmados</v>
      </c>
      <c r="G656" s="46" t="s">
        <v>408</v>
      </c>
      <c r="H656" s="60" t="s">
        <v>17</v>
      </c>
      <c r="I656" s="58" t="s">
        <v>219</v>
      </c>
      <c r="J656" s="43" t="s">
        <v>407</v>
      </c>
      <c r="K656" s="43" t="str">
        <f t="shared" si="160"/>
        <v>Casos Confirmados</v>
      </c>
      <c r="L656" s="43" t="str">
        <f t="shared" si="154"/>
        <v>Periodo 2020-2021</v>
      </c>
      <c r="M656" s="43" t="str">
        <f t="shared" si="155"/>
        <v>Casos</v>
      </c>
      <c r="N656" s="49" t="str">
        <f t="shared" si="156"/>
        <v>Ministerio de Ciencias, Tecnología, Conocimiento e Innovación</v>
      </c>
      <c r="O656" s="30" t="str">
        <f>+"Nuevos Casos Confirmados de COVID-19 en la comuna de "&amp;Enfermedades_Mundiales[[#This Row],[territorio]]</f>
        <v>Nuevos Casos Confirmados de COVID-19 en la comuna de Temuco</v>
      </c>
      <c r="P656" s="68"/>
      <c r="Q656" s="15" t="str">
        <f t="shared" si="157"/>
        <v>Gráfico Evolución</v>
      </c>
      <c r="R656" s="30"/>
      <c r="S65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https://analytics.zoho.com/open-view/2395394000008134446?ZOHO_CRITERIA=%22Localiza_CL_Poblacion%22.%22Codcom%22%3D9101</v>
      </c>
      <c r="T656" s="17"/>
      <c r="U656" s="31" t="str">
        <f t="shared" si="158"/>
        <v>#1774B9</v>
      </c>
      <c r="V656" s="32" t="str">
        <f>+Enfermedades_Mundiales[[#This Row],[idcoleccion]]&amp;"-"&amp;Enfermedades_Mundiales[[#This Row],[id]]</f>
        <v>360-0646</v>
      </c>
      <c r="W656" s="21">
        <f>+VLOOKUP(Enfermedades_Mundiales[[#This Row],[Filtro URL]],Estructura!$X$4:$Y$366,2,0)</f>
        <v>36309101</v>
      </c>
      <c r="X656" s="21" t="str">
        <f>+VLOOKUP(Enfermedades_Mundiales[[#This Row],[tema]],Estructura!$A$4:$C$18,3,0)</f>
        <v>T-361</v>
      </c>
      <c r="Y656" s="32" t="str">
        <f>+VLOOKUP(Enfermedades_Mundiales[[#This Row],[contenido]],Estructura!$E$4:$G$18,3,0)</f>
        <v>C-361</v>
      </c>
      <c r="Z656" s="32" t="str">
        <f>+VLOOKUP(Enfermedades_Mundiales[[#This Row],[Filtro Integrado]],Estructura!$M$4:$O$367,3,0)</f>
        <v>FI-363</v>
      </c>
      <c r="AA656" s="32" t="str">
        <f>+VLOOKUP(Enfermedades_Mundiales[[#This Row],[Muestra]],Estructura!$Q$4:$S$194,3,0)</f>
        <v>M-361</v>
      </c>
    </row>
    <row r="657" spans="1:27" ht="30.6" x14ac:dyDescent="0.3">
      <c r="A657" s="61" t="s">
        <v>1078</v>
      </c>
      <c r="B657" s="43">
        <f t="shared" si="151"/>
        <v>360</v>
      </c>
      <c r="C657" s="44" t="str">
        <f t="shared" si="152"/>
        <v>Enfermedades Mundiales</v>
      </c>
      <c r="D657" s="44" t="str">
        <f t="shared" si="153"/>
        <v>Salud</v>
      </c>
      <c r="E657" s="64">
        <v>9102</v>
      </c>
      <c r="F657" s="44" t="str">
        <f t="shared" si="159"/>
        <v>Casos Confirmados</v>
      </c>
      <c r="G657" s="46" t="s">
        <v>408</v>
      </c>
      <c r="H657" s="60" t="s">
        <v>17</v>
      </c>
      <c r="I657" s="58" t="s">
        <v>220</v>
      </c>
      <c r="J657" s="43" t="s">
        <v>407</v>
      </c>
      <c r="K657" s="43" t="str">
        <f t="shared" si="160"/>
        <v>Casos Confirmados</v>
      </c>
      <c r="L657" s="43" t="str">
        <f t="shared" si="154"/>
        <v>Periodo 2020-2021</v>
      </c>
      <c r="M657" s="43" t="str">
        <f t="shared" si="155"/>
        <v>Casos</v>
      </c>
      <c r="N657" s="49" t="str">
        <f t="shared" si="156"/>
        <v>Ministerio de Ciencias, Tecnología, Conocimiento e Innovación</v>
      </c>
      <c r="O657" s="30" t="str">
        <f>+"Nuevos Casos Confirmados de COVID-19 en la comuna de "&amp;Enfermedades_Mundiales[[#This Row],[territorio]]</f>
        <v>Nuevos Casos Confirmados de COVID-19 en la comuna de Carahue</v>
      </c>
      <c r="P657" s="68"/>
      <c r="Q657" s="15" t="str">
        <f t="shared" si="157"/>
        <v>Gráfico Evolución</v>
      </c>
      <c r="R657" s="30"/>
      <c r="S65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https://analytics.zoho.com/open-view/2395394000008134446?ZOHO_CRITERIA=%22Localiza_CL_Poblacion%22.%22Codcom%22%3D9102</v>
      </c>
      <c r="T657" s="17"/>
      <c r="U657" s="31" t="str">
        <f t="shared" si="158"/>
        <v>#1774B9</v>
      </c>
      <c r="V657" s="32" t="str">
        <f>+Enfermedades_Mundiales[[#This Row],[idcoleccion]]&amp;"-"&amp;Enfermedades_Mundiales[[#This Row],[id]]</f>
        <v>360-0647</v>
      </c>
      <c r="W657" s="21">
        <f>+VLOOKUP(Enfermedades_Mundiales[[#This Row],[Filtro URL]],Estructura!$X$4:$Y$366,2,0)</f>
        <v>36309102</v>
      </c>
      <c r="X657" s="21" t="str">
        <f>+VLOOKUP(Enfermedades_Mundiales[[#This Row],[tema]],Estructura!$A$4:$C$18,3,0)</f>
        <v>T-361</v>
      </c>
      <c r="Y657" s="32" t="str">
        <f>+VLOOKUP(Enfermedades_Mundiales[[#This Row],[contenido]],Estructura!$E$4:$G$18,3,0)</f>
        <v>C-361</v>
      </c>
      <c r="Z657" s="32" t="str">
        <f>+VLOOKUP(Enfermedades_Mundiales[[#This Row],[Filtro Integrado]],Estructura!$M$4:$O$367,3,0)</f>
        <v>FI-363</v>
      </c>
      <c r="AA657" s="32" t="str">
        <f>+VLOOKUP(Enfermedades_Mundiales[[#This Row],[Muestra]],Estructura!$Q$4:$S$194,3,0)</f>
        <v>M-361</v>
      </c>
    </row>
    <row r="658" spans="1:27" ht="30.6" x14ac:dyDescent="0.3">
      <c r="A658" s="61" t="s">
        <v>1079</v>
      </c>
      <c r="B658" s="43">
        <f t="shared" si="151"/>
        <v>360</v>
      </c>
      <c r="C658" s="44" t="str">
        <f t="shared" si="152"/>
        <v>Enfermedades Mundiales</v>
      </c>
      <c r="D658" s="44" t="str">
        <f t="shared" si="153"/>
        <v>Salud</v>
      </c>
      <c r="E658" s="64">
        <v>9103</v>
      </c>
      <c r="F658" s="44" t="str">
        <f t="shared" si="159"/>
        <v>Casos Confirmados</v>
      </c>
      <c r="G658" s="46" t="s">
        <v>408</v>
      </c>
      <c r="H658" s="60" t="s">
        <v>17</v>
      </c>
      <c r="I658" s="58" t="s">
        <v>221</v>
      </c>
      <c r="J658" s="43" t="s">
        <v>407</v>
      </c>
      <c r="K658" s="43" t="str">
        <f t="shared" si="160"/>
        <v>Casos Confirmados</v>
      </c>
      <c r="L658" s="43" t="str">
        <f t="shared" si="154"/>
        <v>Periodo 2020-2021</v>
      </c>
      <c r="M658" s="43" t="str">
        <f t="shared" si="155"/>
        <v>Casos</v>
      </c>
      <c r="N658" s="49" t="str">
        <f t="shared" si="156"/>
        <v>Ministerio de Ciencias, Tecnología, Conocimiento e Innovación</v>
      </c>
      <c r="O658" s="30" t="str">
        <f>+"Nuevos Casos Confirmados de COVID-19 en la comuna de "&amp;Enfermedades_Mundiales[[#This Row],[territorio]]</f>
        <v>Nuevos Casos Confirmados de COVID-19 en la comuna de Cunco</v>
      </c>
      <c r="P658" s="68"/>
      <c r="Q658" s="15" t="str">
        <f t="shared" si="157"/>
        <v>Gráfico Evolución</v>
      </c>
      <c r="R658" s="30"/>
      <c r="S65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https://analytics.zoho.com/open-view/2395394000008134446?ZOHO_CRITERIA=%22Localiza_CL_Poblacion%22.%22Codcom%22%3D9103</v>
      </c>
      <c r="T658" s="17"/>
      <c r="U658" s="31" t="str">
        <f t="shared" si="158"/>
        <v>#1774B9</v>
      </c>
      <c r="V658" s="32" t="str">
        <f>+Enfermedades_Mundiales[[#This Row],[idcoleccion]]&amp;"-"&amp;Enfermedades_Mundiales[[#This Row],[id]]</f>
        <v>360-0648</v>
      </c>
      <c r="W658" s="21">
        <f>+VLOOKUP(Enfermedades_Mundiales[[#This Row],[Filtro URL]],Estructura!$X$4:$Y$366,2,0)</f>
        <v>36309103</v>
      </c>
      <c r="X658" s="21" t="str">
        <f>+VLOOKUP(Enfermedades_Mundiales[[#This Row],[tema]],Estructura!$A$4:$C$18,3,0)</f>
        <v>T-361</v>
      </c>
      <c r="Y658" s="32" t="str">
        <f>+VLOOKUP(Enfermedades_Mundiales[[#This Row],[contenido]],Estructura!$E$4:$G$18,3,0)</f>
        <v>C-361</v>
      </c>
      <c r="Z658" s="32" t="str">
        <f>+VLOOKUP(Enfermedades_Mundiales[[#This Row],[Filtro Integrado]],Estructura!$M$4:$O$367,3,0)</f>
        <v>FI-363</v>
      </c>
      <c r="AA658" s="32" t="str">
        <f>+VLOOKUP(Enfermedades_Mundiales[[#This Row],[Muestra]],Estructura!$Q$4:$S$194,3,0)</f>
        <v>M-361</v>
      </c>
    </row>
    <row r="659" spans="1:27" ht="30.6" x14ac:dyDescent="0.3">
      <c r="A659" s="61" t="s">
        <v>1080</v>
      </c>
      <c r="B659" s="43">
        <f t="shared" si="151"/>
        <v>360</v>
      </c>
      <c r="C659" s="44" t="str">
        <f t="shared" si="152"/>
        <v>Enfermedades Mundiales</v>
      </c>
      <c r="D659" s="44" t="str">
        <f t="shared" si="153"/>
        <v>Salud</v>
      </c>
      <c r="E659" s="64">
        <v>9104</v>
      </c>
      <c r="F659" s="44" t="str">
        <f t="shared" si="159"/>
        <v>Casos Confirmados</v>
      </c>
      <c r="G659" s="46" t="s">
        <v>408</v>
      </c>
      <c r="H659" s="60" t="s">
        <v>17</v>
      </c>
      <c r="I659" s="58" t="s">
        <v>222</v>
      </c>
      <c r="J659" s="43" t="s">
        <v>407</v>
      </c>
      <c r="K659" s="43" t="str">
        <f t="shared" si="160"/>
        <v>Casos Confirmados</v>
      </c>
      <c r="L659" s="43" t="str">
        <f t="shared" si="154"/>
        <v>Periodo 2020-2021</v>
      </c>
      <c r="M659" s="43" t="str">
        <f t="shared" si="155"/>
        <v>Casos</v>
      </c>
      <c r="N659" s="49" t="str">
        <f t="shared" si="156"/>
        <v>Ministerio de Ciencias, Tecnología, Conocimiento e Innovación</v>
      </c>
      <c r="O659" s="30" t="str">
        <f>+"Nuevos Casos Confirmados de COVID-19 en la comuna de "&amp;Enfermedades_Mundiales[[#This Row],[territorio]]</f>
        <v>Nuevos Casos Confirmados de COVID-19 en la comuna de Curarrehue</v>
      </c>
      <c r="P659" s="68"/>
      <c r="Q659" s="15" t="str">
        <f t="shared" si="157"/>
        <v>Gráfico Evolución</v>
      </c>
      <c r="R659" s="30"/>
      <c r="S65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https://analytics.zoho.com/open-view/2395394000008134446?ZOHO_CRITERIA=%22Localiza_CL_Poblacion%22.%22Codcom%22%3D9104</v>
      </c>
      <c r="T659" s="17"/>
      <c r="U659" s="31" t="str">
        <f t="shared" si="158"/>
        <v>#1774B9</v>
      </c>
      <c r="V659" s="32" t="str">
        <f>+Enfermedades_Mundiales[[#This Row],[idcoleccion]]&amp;"-"&amp;Enfermedades_Mundiales[[#This Row],[id]]</f>
        <v>360-0649</v>
      </c>
      <c r="W659" s="21">
        <f>+VLOOKUP(Enfermedades_Mundiales[[#This Row],[Filtro URL]],Estructura!$X$4:$Y$366,2,0)</f>
        <v>36309104</v>
      </c>
      <c r="X659" s="21" t="str">
        <f>+VLOOKUP(Enfermedades_Mundiales[[#This Row],[tema]],Estructura!$A$4:$C$18,3,0)</f>
        <v>T-361</v>
      </c>
      <c r="Y659" s="32" t="str">
        <f>+VLOOKUP(Enfermedades_Mundiales[[#This Row],[contenido]],Estructura!$E$4:$G$18,3,0)</f>
        <v>C-361</v>
      </c>
      <c r="Z659" s="32" t="str">
        <f>+VLOOKUP(Enfermedades_Mundiales[[#This Row],[Filtro Integrado]],Estructura!$M$4:$O$367,3,0)</f>
        <v>FI-363</v>
      </c>
      <c r="AA659" s="32" t="str">
        <f>+VLOOKUP(Enfermedades_Mundiales[[#This Row],[Muestra]],Estructura!$Q$4:$S$194,3,0)</f>
        <v>M-361</v>
      </c>
    </row>
    <row r="660" spans="1:27" ht="30.6" x14ac:dyDescent="0.3">
      <c r="A660" s="61" t="s">
        <v>1081</v>
      </c>
      <c r="B660" s="43">
        <f t="shared" si="151"/>
        <v>360</v>
      </c>
      <c r="C660" s="44" t="str">
        <f t="shared" si="152"/>
        <v>Enfermedades Mundiales</v>
      </c>
      <c r="D660" s="44" t="str">
        <f t="shared" si="153"/>
        <v>Salud</v>
      </c>
      <c r="E660" s="64">
        <v>9105</v>
      </c>
      <c r="F660" s="44" t="str">
        <f t="shared" si="159"/>
        <v>Casos Confirmados</v>
      </c>
      <c r="G660" s="46" t="s">
        <v>408</v>
      </c>
      <c r="H660" s="60" t="s">
        <v>17</v>
      </c>
      <c r="I660" s="58" t="s">
        <v>223</v>
      </c>
      <c r="J660" s="43" t="s">
        <v>407</v>
      </c>
      <c r="K660" s="43" t="str">
        <f t="shared" si="160"/>
        <v>Casos Confirmados</v>
      </c>
      <c r="L660" s="43" t="str">
        <f t="shared" si="154"/>
        <v>Periodo 2020-2021</v>
      </c>
      <c r="M660" s="43" t="str">
        <f t="shared" si="155"/>
        <v>Casos</v>
      </c>
      <c r="N660" s="49" t="str">
        <f t="shared" si="156"/>
        <v>Ministerio de Ciencias, Tecnología, Conocimiento e Innovación</v>
      </c>
      <c r="O660" s="30" t="str">
        <f>+"Nuevos Casos Confirmados de COVID-19 en la comuna de "&amp;Enfermedades_Mundiales[[#This Row],[territorio]]</f>
        <v>Nuevos Casos Confirmados de COVID-19 en la comuna de Freire</v>
      </c>
      <c r="P660" s="68"/>
      <c r="Q660" s="15" t="str">
        <f t="shared" si="157"/>
        <v>Gráfico Evolución</v>
      </c>
      <c r="R660" s="30"/>
      <c r="S66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https://analytics.zoho.com/open-view/2395394000008134446?ZOHO_CRITERIA=%22Localiza_CL_Poblacion%22.%22Codcom%22%3D9105</v>
      </c>
      <c r="T660" s="17"/>
      <c r="U660" s="31" t="str">
        <f t="shared" si="158"/>
        <v>#1774B9</v>
      </c>
      <c r="V660" s="32" t="str">
        <f>+Enfermedades_Mundiales[[#This Row],[idcoleccion]]&amp;"-"&amp;Enfermedades_Mundiales[[#This Row],[id]]</f>
        <v>360-0650</v>
      </c>
      <c r="W660" s="21">
        <f>+VLOOKUP(Enfermedades_Mundiales[[#This Row],[Filtro URL]],Estructura!$X$4:$Y$366,2,0)</f>
        <v>36309105</v>
      </c>
      <c r="X660" s="21" t="str">
        <f>+VLOOKUP(Enfermedades_Mundiales[[#This Row],[tema]],Estructura!$A$4:$C$18,3,0)</f>
        <v>T-361</v>
      </c>
      <c r="Y660" s="32" t="str">
        <f>+VLOOKUP(Enfermedades_Mundiales[[#This Row],[contenido]],Estructura!$E$4:$G$18,3,0)</f>
        <v>C-361</v>
      </c>
      <c r="Z660" s="32" t="str">
        <f>+VLOOKUP(Enfermedades_Mundiales[[#This Row],[Filtro Integrado]],Estructura!$M$4:$O$367,3,0)</f>
        <v>FI-363</v>
      </c>
      <c r="AA660" s="32" t="str">
        <f>+VLOOKUP(Enfermedades_Mundiales[[#This Row],[Muestra]],Estructura!$Q$4:$S$194,3,0)</f>
        <v>M-361</v>
      </c>
    </row>
    <row r="661" spans="1:27" ht="30.6" x14ac:dyDescent="0.3">
      <c r="A661" s="61" t="s">
        <v>1082</v>
      </c>
      <c r="B661" s="43">
        <f t="shared" si="151"/>
        <v>360</v>
      </c>
      <c r="C661" s="44" t="str">
        <f t="shared" si="152"/>
        <v>Enfermedades Mundiales</v>
      </c>
      <c r="D661" s="44" t="str">
        <f t="shared" si="153"/>
        <v>Salud</v>
      </c>
      <c r="E661" s="64">
        <v>9106</v>
      </c>
      <c r="F661" s="44" t="str">
        <f t="shared" si="159"/>
        <v>Casos Confirmados</v>
      </c>
      <c r="G661" s="46" t="s">
        <v>408</v>
      </c>
      <c r="H661" s="60" t="s">
        <v>17</v>
      </c>
      <c r="I661" s="58" t="s">
        <v>224</v>
      </c>
      <c r="J661" s="43" t="s">
        <v>407</v>
      </c>
      <c r="K661" s="43" t="str">
        <f t="shared" si="160"/>
        <v>Casos Confirmados</v>
      </c>
      <c r="L661" s="43" t="str">
        <f t="shared" si="154"/>
        <v>Periodo 2020-2021</v>
      </c>
      <c r="M661" s="43" t="str">
        <f t="shared" si="155"/>
        <v>Casos</v>
      </c>
      <c r="N661" s="49" t="str">
        <f t="shared" si="156"/>
        <v>Ministerio de Ciencias, Tecnología, Conocimiento e Innovación</v>
      </c>
      <c r="O661" s="30" t="str">
        <f>+"Nuevos Casos Confirmados de COVID-19 en la comuna de "&amp;Enfermedades_Mundiales[[#This Row],[territorio]]</f>
        <v>Nuevos Casos Confirmados de COVID-19 en la comuna de Galvarino</v>
      </c>
      <c r="P661" s="68"/>
      <c r="Q661" s="15" t="str">
        <f t="shared" si="157"/>
        <v>Gráfico Evolución</v>
      </c>
      <c r="R661" s="30"/>
      <c r="S6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https://analytics.zoho.com/open-view/2395394000008134446?ZOHO_CRITERIA=%22Localiza_CL_Poblacion%22.%22Codcom%22%3D9106</v>
      </c>
      <c r="T661" s="17"/>
      <c r="U661" s="31" t="str">
        <f t="shared" si="158"/>
        <v>#1774B9</v>
      </c>
      <c r="V661" s="32" t="str">
        <f>+Enfermedades_Mundiales[[#This Row],[idcoleccion]]&amp;"-"&amp;Enfermedades_Mundiales[[#This Row],[id]]</f>
        <v>360-0651</v>
      </c>
      <c r="W661" s="21">
        <f>+VLOOKUP(Enfermedades_Mundiales[[#This Row],[Filtro URL]],Estructura!$X$4:$Y$366,2,0)</f>
        <v>36309106</v>
      </c>
      <c r="X661" s="21" t="str">
        <f>+VLOOKUP(Enfermedades_Mundiales[[#This Row],[tema]],Estructura!$A$4:$C$18,3,0)</f>
        <v>T-361</v>
      </c>
      <c r="Y661" s="32" t="str">
        <f>+VLOOKUP(Enfermedades_Mundiales[[#This Row],[contenido]],Estructura!$E$4:$G$18,3,0)</f>
        <v>C-361</v>
      </c>
      <c r="Z661" s="32" t="str">
        <f>+VLOOKUP(Enfermedades_Mundiales[[#This Row],[Filtro Integrado]],Estructura!$M$4:$O$367,3,0)</f>
        <v>FI-363</v>
      </c>
      <c r="AA661" s="32" t="str">
        <f>+VLOOKUP(Enfermedades_Mundiales[[#This Row],[Muestra]],Estructura!$Q$4:$S$194,3,0)</f>
        <v>M-361</v>
      </c>
    </row>
    <row r="662" spans="1:27" ht="30.6" x14ac:dyDescent="0.3">
      <c r="A662" s="61" t="s">
        <v>1083</v>
      </c>
      <c r="B662" s="43">
        <f t="shared" si="151"/>
        <v>360</v>
      </c>
      <c r="C662" s="44" t="str">
        <f t="shared" si="152"/>
        <v>Enfermedades Mundiales</v>
      </c>
      <c r="D662" s="44" t="str">
        <f t="shared" si="153"/>
        <v>Salud</v>
      </c>
      <c r="E662" s="64">
        <v>9107</v>
      </c>
      <c r="F662" s="44" t="str">
        <f t="shared" si="159"/>
        <v>Casos Confirmados</v>
      </c>
      <c r="G662" s="46" t="s">
        <v>408</v>
      </c>
      <c r="H662" s="60" t="s">
        <v>17</v>
      </c>
      <c r="I662" s="58" t="s">
        <v>225</v>
      </c>
      <c r="J662" s="43" t="s">
        <v>407</v>
      </c>
      <c r="K662" s="43" t="str">
        <f t="shared" si="160"/>
        <v>Casos Confirmados</v>
      </c>
      <c r="L662" s="43" t="str">
        <f t="shared" si="154"/>
        <v>Periodo 2020-2021</v>
      </c>
      <c r="M662" s="43" t="str">
        <f t="shared" si="155"/>
        <v>Casos</v>
      </c>
      <c r="N662" s="49" t="str">
        <f t="shared" si="156"/>
        <v>Ministerio de Ciencias, Tecnología, Conocimiento e Innovación</v>
      </c>
      <c r="O662" s="30" t="str">
        <f>+"Nuevos Casos Confirmados de COVID-19 en la comuna de "&amp;Enfermedades_Mundiales[[#This Row],[territorio]]</f>
        <v>Nuevos Casos Confirmados de COVID-19 en la comuna de Gorbea</v>
      </c>
      <c r="P662" s="68"/>
      <c r="Q662" s="15" t="str">
        <f t="shared" si="157"/>
        <v>Gráfico Evolución</v>
      </c>
      <c r="R662" s="30"/>
      <c r="S6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https://analytics.zoho.com/open-view/2395394000008134446?ZOHO_CRITERIA=%22Localiza_CL_Poblacion%22.%22Codcom%22%3D9107</v>
      </c>
      <c r="T662" s="17"/>
      <c r="U662" s="31" t="str">
        <f t="shared" si="158"/>
        <v>#1774B9</v>
      </c>
      <c r="V662" s="32" t="str">
        <f>+Enfermedades_Mundiales[[#This Row],[idcoleccion]]&amp;"-"&amp;Enfermedades_Mundiales[[#This Row],[id]]</f>
        <v>360-0652</v>
      </c>
      <c r="W662" s="21">
        <f>+VLOOKUP(Enfermedades_Mundiales[[#This Row],[Filtro URL]],Estructura!$X$4:$Y$366,2,0)</f>
        <v>36309107</v>
      </c>
      <c r="X662" s="21" t="str">
        <f>+VLOOKUP(Enfermedades_Mundiales[[#This Row],[tema]],Estructura!$A$4:$C$18,3,0)</f>
        <v>T-361</v>
      </c>
      <c r="Y662" s="32" t="str">
        <f>+VLOOKUP(Enfermedades_Mundiales[[#This Row],[contenido]],Estructura!$E$4:$G$18,3,0)</f>
        <v>C-361</v>
      </c>
      <c r="Z662" s="32" t="str">
        <f>+VLOOKUP(Enfermedades_Mundiales[[#This Row],[Filtro Integrado]],Estructura!$M$4:$O$367,3,0)</f>
        <v>FI-363</v>
      </c>
      <c r="AA662" s="32" t="str">
        <f>+VLOOKUP(Enfermedades_Mundiales[[#This Row],[Muestra]],Estructura!$Q$4:$S$194,3,0)</f>
        <v>M-361</v>
      </c>
    </row>
    <row r="663" spans="1:27" ht="30.6" x14ac:dyDescent="0.3">
      <c r="A663" s="61" t="s">
        <v>1084</v>
      </c>
      <c r="B663" s="43">
        <f t="shared" si="151"/>
        <v>360</v>
      </c>
      <c r="C663" s="44" t="str">
        <f t="shared" si="152"/>
        <v>Enfermedades Mundiales</v>
      </c>
      <c r="D663" s="44" t="str">
        <f t="shared" si="153"/>
        <v>Salud</v>
      </c>
      <c r="E663" s="64">
        <v>9108</v>
      </c>
      <c r="F663" s="44" t="str">
        <f t="shared" si="159"/>
        <v>Casos Confirmados</v>
      </c>
      <c r="G663" s="46" t="s">
        <v>408</v>
      </c>
      <c r="H663" s="60" t="s">
        <v>17</v>
      </c>
      <c r="I663" s="58" t="s">
        <v>226</v>
      </c>
      <c r="J663" s="43" t="s">
        <v>407</v>
      </c>
      <c r="K663" s="43" t="str">
        <f t="shared" si="160"/>
        <v>Casos Confirmados</v>
      </c>
      <c r="L663" s="43" t="str">
        <f t="shared" si="154"/>
        <v>Periodo 2020-2021</v>
      </c>
      <c r="M663" s="43" t="str">
        <f t="shared" si="155"/>
        <v>Casos</v>
      </c>
      <c r="N663" s="49" t="str">
        <f t="shared" si="156"/>
        <v>Ministerio de Ciencias, Tecnología, Conocimiento e Innovación</v>
      </c>
      <c r="O663" s="30" t="str">
        <f>+"Nuevos Casos Confirmados de COVID-19 en la comuna de "&amp;Enfermedades_Mundiales[[#This Row],[territorio]]</f>
        <v>Nuevos Casos Confirmados de COVID-19 en la comuna de Lautaro</v>
      </c>
      <c r="P663" s="68"/>
      <c r="Q663" s="15" t="str">
        <f t="shared" si="157"/>
        <v>Gráfico Evolución</v>
      </c>
      <c r="R663" s="30"/>
      <c r="S6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https://analytics.zoho.com/open-view/2395394000008134446?ZOHO_CRITERIA=%22Localiza_CL_Poblacion%22.%22Codcom%22%3D9108</v>
      </c>
      <c r="T663" s="17"/>
      <c r="U663" s="31" t="str">
        <f t="shared" si="158"/>
        <v>#1774B9</v>
      </c>
      <c r="V663" s="32" t="str">
        <f>+Enfermedades_Mundiales[[#This Row],[idcoleccion]]&amp;"-"&amp;Enfermedades_Mundiales[[#This Row],[id]]</f>
        <v>360-0653</v>
      </c>
      <c r="W663" s="21">
        <f>+VLOOKUP(Enfermedades_Mundiales[[#This Row],[Filtro URL]],Estructura!$X$4:$Y$366,2,0)</f>
        <v>36309108</v>
      </c>
      <c r="X663" s="21" t="str">
        <f>+VLOOKUP(Enfermedades_Mundiales[[#This Row],[tema]],Estructura!$A$4:$C$18,3,0)</f>
        <v>T-361</v>
      </c>
      <c r="Y663" s="32" t="str">
        <f>+VLOOKUP(Enfermedades_Mundiales[[#This Row],[contenido]],Estructura!$E$4:$G$18,3,0)</f>
        <v>C-361</v>
      </c>
      <c r="Z663" s="32" t="str">
        <f>+VLOOKUP(Enfermedades_Mundiales[[#This Row],[Filtro Integrado]],Estructura!$M$4:$O$367,3,0)</f>
        <v>FI-363</v>
      </c>
      <c r="AA663" s="32" t="str">
        <f>+VLOOKUP(Enfermedades_Mundiales[[#This Row],[Muestra]],Estructura!$Q$4:$S$194,3,0)</f>
        <v>M-361</v>
      </c>
    </row>
    <row r="664" spans="1:27" ht="30.6" x14ac:dyDescent="0.3">
      <c r="A664" s="61" t="s">
        <v>1085</v>
      </c>
      <c r="B664" s="43">
        <f t="shared" si="151"/>
        <v>360</v>
      </c>
      <c r="C664" s="44" t="str">
        <f t="shared" si="152"/>
        <v>Enfermedades Mundiales</v>
      </c>
      <c r="D664" s="44" t="str">
        <f t="shared" si="153"/>
        <v>Salud</v>
      </c>
      <c r="E664" s="64">
        <v>9109</v>
      </c>
      <c r="F664" s="44" t="str">
        <f t="shared" si="159"/>
        <v>Casos Confirmados</v>
      </c>
      <c r="G664" s="46" t="s">
        <v>408</v>
      </c>
      <c r="H664" s="60" t="s">
        <v>17</v>
      </c>
      <c r="I664" s="58" t="s">
        <v>227</v>
      </c>
      <c r="J664" s="43" t="s">
        <v>407</v>
      </c>
      <c r="K664" s="43" t="str">
        <f t="shared" si="160"/>
        <v>Casos Confirmados</v>
      </c>
      <c r="L664" s="43" t="str">
        <f t="shared" si="154"/>
        <v>Periodo 2020-2021</v>
      </c>
      <c r="M664" s="43" t="str">
        <f t="shared" si="155"/>
        <v>Casos</v>
      </c>
      <c r="N664" s="49" t="str">
        <f t="shared" si="156"/>
        <v>Ministerio de Ciencias, Tecnología, Conocimiento e Innovación</v>
      </c>
      <c r="O664" s="30" t="str">
        <f>+"Nuevos Casos Confirmados de COVID-19 en la comuna de "&amp;Enfermedades_Mundiales[[#This Row],[territorio]]</f>
        <v>Nuevos Casos Confirmados de COVID-19 en la comuna de Loncoche</v>
      </c>
      <c r="P664" s="68"/>
      <c r="Q664" s="15" t="str">
        <f t="shared" si="157"/>
        <v>Gráfico Evolución</v>
      </c>
      <c r="R664" s="30"/>
      <c r="S6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https://analytics.zoho.com/open-view/2395394000008134446?ZOHO_CRITERIA=%22Localiza_CL_Poblacion%22.%22Codcom%22%3D9109</v>
      </c>
      <c r="T664" s="17"/>
      <c r="U664" s="31" t="str">
        <f t="shared" si="158"/>
        <v>#1774B9</v>
      </c>
      <c r="V664" s="32" t="str">
        <f>+Enfermedades_Mundiales[[#This Row],[idcoleccion]]&amp;"-"&amp;Enfermedades_Mundiales[[#This Row],[id]]</f>
        <v>360-0654</v>
      </c>
      <c r="W664" s="21">
        <f>+VLOOKUP(Enfermedades_Mundiales[[#This Row],[Filtro URL]],Estructura!$X$4:$Y$366,2,0)</f>
        <v>36309109</v>
      </c>
      <c r="X664" s="21" t="str">
        <f>+VLOOKUP(Enfermedades_Mundiales[[#This Row],[tema]],Estructura!$A$4:$C$18,3,0)</f>
        <v>T-361</v>
      </c>
      <c r="Y664" s="32" t="str">
        <f>+VLOOKUP(Enfermedades_Mundiales[[#This Row],[contenido]],Estructura!$E$4:$G$18,3,0)</f>
        <v>C-361</v>
      </c>
      <c r="Z664" s="32" t="str">
        <f>+VLOOKUP(Enfermedades_Mundiales[[#This Row],[Filtro Integrado]],Estructura!$M$4:$O$367,3,0)</f>
        <v>FI-363</v>
      </c>
      <c r="AA664" s="32" t="str">
        <f>+VLOOKUP(Enfermedades_Mundiales[[#This Row],[Muestra]],Estructura!$Q$4:$S$194,3,0)</f>
        <v>M-361</v>
      </c>
    </row>
    <row r="665" spans="1:27" ht="30.6" x14ac:dyDescent="0.3">
      <c r="A665" s="61" t="s">
        <v>1086</v>
      </c>
      <c r="B665" s="43">
        <f t="shared" si="151"/>
        <v>360</v>
      </c>
      <c r="C665" s="44" t="str">
        <f t="shared" si="152"/>
        <v>Enfermedades Mundiales</v>
      </c>
      <c r="D665" s="44" t="str">
        <f t="shared" si="153"/>
        <v>Salud</v>
      </c>
      <c r="E665" s="64">
        <v>9110</v>
      </c>
      <c r="F665" s="44" t="str">
        <f t="shared" si="159"/>
        <v>Casos Confirmados</v>
      </c>
      <c r="G665" s="46" t="s">
        <v>408</v>
      </c>
      <c r="H665" s="60" t="s">
        <v>17</v>
      </c>
      <c r="I665" s="58" t="s">
        <v>228</v>
      </c>
      <c r="J665" s="43" t="s">
        <v>407</v>
      </c>
      <c r="K665" s="43" t="str">
        <f t="shared" si="160"/>
        <v>Casos Confirmados</v>
      </c>
      <c r="L665" s="43" t="str">
        <f t="shared" si="154"/>
        <v>Periodo 2020-2021</v>
      </c>
      <c r="M665" s="43" t="str">
        <f t="shared" si="155"/>
        <v>Casos</v>
      </c>
      <c r="N665" s="49" t="str">
        <f t="shared" si="156"/>
        <v>Ministerio de Ciencias, Tecnología, Conocimiento e Innovación</v>
      </c>
      <c r="O665" s="30" t="str">
        <f>+"Nuevos Casos Confirmados de COVID-19 en la comuna de "&amp;Enfermedades_Mundiales[[#This Row],[territorio]]</f>
        <v>Nuevos Casos Confirmados de COVID-19 en la comuna de Melipeuco</v>
      </c>
      <c r="P665" s="68"/>
      <c r="Q665" s="15" t="str">
        <f t="shared" si="157"/>
        <v>Gráfico Evolución</v>
      </c>
      <c r="R665" s="30"/>
      <c r="S6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https://analytics.zoho.com/open-view/2395394000008134446?ZOHO_CRITERIA=%22Localiza_CL_Poblacion%22.%22Codcom%22%3D9110</v>
      </c>
      <c r="T665" s="17"/>
      <c r="U665" s="31" t="str">
        <f t="shared" si="158"/>
        <v>#1774B9</v>
      </c>
      <c r="V665" s="32" t="str">
        <f>+Enfermedades_Mundiales[[#This Row],[idcoleccion]]&amp;"-"&amp;Enfermedades_Mundiales[[#This Row],[id]]</f>
        <v>360-0655</v>
      </c>
      <c r="W665" s="21">
        <f>+VLOOKUP(Enfermedades_Mundiales[[#This Row],[Filtro URL]],Estructura!$X$4:$Y$366,2,0)</f>
        <v>36309110</v>
      </c>
      <c r="X665" s="21" t="str">
        <f>+VLOOKUP(Enfermedades_Mundiales[[#This Row],[tema]],Estructura!$A$4:$C$18,3,0)</f>
        <v>T-361</v>
      </c>
      <c r="Y665" s="32" t="str">
        <f>+VLOOKUP(Enfermedades_Mundiales[[#This Row],[contenido]],Estructura!$E$4:$G$18,3,0)</f>
        <v>C-361</v>
      </c>
      <c r="Z665" s="32" t="str">
        <f>+VLOOKUP(Enfermedades_Mundiales[[#This Row],[Filtro Integrado]],Estructura!$M$4:$O$367,3,0)</f>
        <v>FI-363</v>
      </c>
      <c r="AA665" s="32" t="str">
        <f>+VLOOKUP(Enfermedades_Mundiales[[#This Row],[Muestra]],Estructura!$Q$4:$S$194,3,0)</f>
        <v>M-361</v>
      </c>
    </row>
    <row r="666" spans="1:27" ht="30.6" x14ac:dyDescent="0.3">
      <c r="A666" s="61" t="s">
        <v>1087</v>
      </c>
      <c r="B666" s="43">
        <f t="shared" si="151"/>
        <v>360</v>
      </c>
      <c r="C666" s="44" t="str">
        <f t="shared" si="152"/>
        <v>Enfermedades Mundiales</v>
      </c>
      <c r="D666" s="44" t="str">
        <f t="shared" si="153"/>
        <v>Salud</v>
      </c>
      <c r="E666" s="64">
        <v>9111</v>
      </c>
      <c r="F666" s="44" t="str">
        <f t="shared" si="159"/>
        <v>Casos Confirmados</v>
      </c>
      <c r="G666" s="46" t="s">
        <v>408</v>
      </c>
      <c r="H666" s="60" t="s">
        <v>17</v>
      </c>
      <c r="I666" s="58" t="s">
        <v>229</v>
      </c>
      <c r="J666" s="43" t="s">
        <v>407</v>
      </c>
      <c r="K666" s="43" t="str">
        <f t="shared" si="160"/>
        <v>Casos Confirmados</v>
      </c>
      <c r="L666" s="43" t="str">
        <f t="shared" si="154"/>
        <v>Periodo 2020-2021</v>
      </c>
      <c r="M666" s="43" t="str">
        <f t="shared" si="155"/>
        <v>Casos</v>
      </c>
      <c r="N666" s="49" t="str">
        <f t="shared" si="156"/>
        <v>Ministerio de Ciencias, Tecnología, Conocimiento e Innovación</v>
      </c>
      <c r="O666" s="30" t="str">
        <f>+"Nuevos Casos Confirmados de COVID-19 en la comuna de "&amp;Enfermedades_Mundiales[[#This Row],[territorio]]</f>
        <v>Nuevos Casos Confirmados de COVID-19 en la comuna de Nueva Imperial</v>
      </c>
      <c r="P666" s="68"/>
      <c r="Q666" s="15" t="str">
        <f t="shared" si="157"/>
        <v>Gráfico Evolución</v>
      </c>
      <c r="R666" s="30"/>
      <c r="S6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https://analytics.zoho.com/open-view/2395394000008134446?ZOHO_CRITERIA=%22Localiza_CL_Poblacion%22.%22Codcom%22%3D9111</v>
      </c>
      <c r="T666" s="17"/>
      <c r="U666" s="31" t="str">
        <f t="shared" si="158"/>
        <v>#1774B9</v>
      </c>
      <c r="V666" s="32" t="str">
        <f>+Enfermedades_Mundiales[[#This Row],[idcoleccion]]&amp;"-"&amp;Enfermedades_Mundiales[[#This Row],[id]]</f>
        <v>360-0656</v>
      </c>
      <c r="W666" s="21">
        <f>+VLOOKUP(Enfermedades_Mundiales[[#This Row],[Filtro URL]],Estructura!$X$4:$Y$366,2,0)</f>
        <v>36309111</v>
      </c>
      <c r="X666" s="21" t="str">
        <f>+VLOOKUP(Enfermedades_Mundiales[[#This Row],[tema]],Estructura!$A$4:$C$18,3,0)</f>
        <v>T-361</v>
      </c>
      <c r="Y666" s="32" t="str">
        <f>+VLOOKUP(Enfermedades_Mundiales[[#This Row],[contenido]],Estructura!$E$4:$G$18,3,0)</f>
        <v>C-361</v>
      </c>
      <c r="Z666" s="32" t="str">
        <f>+VLOOKUP(Enfermedades_Mundiales[[#This Row],[Filtro Integrado]],Estructura!$M$4:$O$367,3,0)</f>
        <v>FI-363</v>
      </c>
      <c r="AA666" s="32" t="str">
        <f>+VLOOKUP(Enfermedades_Mundiales[[#This Row],[Muestra]],Estructura!$Q$4:$S$194,3,0)</f>
        <v>M-361</v>
      </c>
    </row>
    <row r="667" spans="1:27" ht="30.6" x14ac:dyDescent="0.3">
      <c r="A667" s="61" t="s">
        <v>1088</v>
      </c>
      <c r="B667" s="43">
        <f t="shared" si="151"/>
        <v>360</v>
      </c>
      <c r="C667" s="44" t="str">
        <f t="shared" si="152"/>
        <v>Enfermedades Mundiales</v>
      </c>
      <c r="D667" s="44" t="str">
        <f t="shared" si="153"/>
        <v>Salud</v>
      </c>
      <c r="E667" s="64">
        <v>9112</v>
      </c>
      <c r="F667" s="44" t="str">
        <f t="shared" si="159"/>
        <v>Casos Confirmados</v>
      </c>
      <c r="G667" s="46" t="s">
        <v>408</v>
      </c>
      <c r="H667" s="60" t="s">
        <v>17</v>
      </c>
      <c r="I667" s="58" t="s">
        <v>230</v>
      </c>
      <c r="J667" s="43" t="s">
        <v>407</v>
      </c>
      <c r="K667" s="43" t="str">
        <f t="shared" si="160"/>
        <v>Casos Confirmados</v>
      </c>
      <c r="L667" s="43" t="str">
        <f t="shared" si="154"/>
        <v>Periodo 2020-2021</v>
      </c>
      <c r="M667" s="43" t="str">
        <f t="shared" si="155"/>
        <v>Casos</v>
      </c>
      <c r="N667" s="49" t="str">
        <f t="shared" si="156"/>
        <v>Ministerio de Ciencias, Tecnología, Conocimiento e Innovación</v>
      </c>
      <c r="O667" s="30" t="str">
        <f>+"Nuevos Casos Confirmados de COVID-19 en la comuna de "&amp;Enfermedades_Mundiales[[#This Row],[territorio]]</f>
        <v>Nuevos Casos Confirmados de COVID-19 en la comuna de Padre las Casas</v>
      </c>
      <c r="P667" s="68"/>
      <c r="Q667" s="15" t="str">
        <f t="shared" si="157"/>
        <v>Gráfico Evolución</v>
      </c>
      <c r="R667" s="30"/>
      <c r="S6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https://analytics.zoho.com/open-view/2395394000008134446?ZOHO_CRITERIA=%22Localiza_CL_Poblacion%22.%22Codcom%22%3D9112</v>
      </c>
      <c r="T667" s="17"/>
      <c r="U667" s="31" t="str">
        <f t="shared" si="158"/>
        <v>#1774B9</v>
      </c>
      <c r="V667" s="32" t="str">
        <f>+Enfermedades_Mundiales[[#This Row],[idcoleccion]]&amp;"-"&amp;Enfermedades_Mundiales[[#This Row],[id]]</f>
        <v>360-0657</v>
      </c>
      <c r="W667" s="21">
        <f>+VLOOKUP(Enfermedades_Mundiales[[#This Row],[Filtro URL]],Estructura!$X$4:$Y$366,2,0)</f>
        <v>36309112</v>
      </c>
      <c r="X667" s="21" t="str">
        <f>+VLOOKUP(Enfermedades_Mundiales[[#This Row],[tema]],Estructura!$A$4:$C$18,3,0)</f>
        <v>T-361</v>
      </c>
      <c r="Y667" s="32" t="str">
        <f>+VLOOKUP(Enfermedades_Mundiales[[#This Row],[contenido]],Estructura!$E$4:$G$18,3,0)</f>
        <v>C-361</v>
      </c>
      <c r="Z667" s="32" t="str">
        <f>+VLOOKUP(Enfermedades_Mundiales[[#This Row],[Filtro Integrado]],Estructura!$M$4:$O$367,3,0)</f>
        <v>FI-363</v>
      </c>
      <c r="AA667" s="32" t="str">
        <f>+VLOOKUP(Enfermedades_Mundiales[[#This Row],[Muestra]],Estructura!$Q$4:$S$194,3,0)</f>
        <v>M-361</v>
      </c>
    </row>
    <row r="668" spans="1:27" ht="30.6" x14ac:dyDescent="0.3">
      <c r="A668" s="61" t="s">
        <v>1089</v>
      </c>
      <c r="B668" s="43">
        <f t="shared" si="151"/>
        <v>360</v>
      </c>
      <c r="C668" s="44" t="str">
        <f t="shared" si="152"/>
        <v>Enfermedades Mundiales</v>
      </c>
      <c r="D668" s="44" t="str">
        <f t="shared" si="153"/>
        <v>Salud</v>
      </c>
      <c r="E668" s="64">
        <v>9113</v>
      </c>
      <c r="F668" s="44" t="str">
        <f t="shared" si="159"/>
        <v>Casos Confirmados</v>
      </c>
      <c r="G668" s="46" t="s">
        <v>408</v>
      </c>
      <c r="H668" s="60" t="s">
        <v>17</v>
      </c>
      <c r="I668" s="58" t="s">
        <v>231</v>
      </c>
      <c r="J668" s="43" t="s">
        <v>407</v>
      </c>
      <c r="K668" s="43" t="str">
        <f t="shared" si="160"/>
        <v>Casos Confirmados</v>
      </c>
      <c r="L668" s="43" t="str">
        <f t="shared" si="154"/>
        <v>Periodo 2020-2021</v>
      </c>
      <c r="M668" s="43" t="str">
        <f t="shared" si="155"/>
        <v>Casos</v>
      </c>
      <c r="N668" s="49" t="str">
        <f t="shared" si="156"/>
        <v>Ministerio de Ciencias, Tecnología, Conocimiento e Innovación</v>
      </c>
      <c r="O668" s="30" t="str">
        <f>+"Nuevos Casos Confirmados de COVID-19 en la comuna de "&amp;Enfermedades_Mundiales[[#This Row],[territorio]]</f>
        <v>Nuevos Casos Confirmados de COVID-19 en la comuna de Perquenco</v>
      </c>
      <c r="P668" s="68"/>
      <c r="Q668" s="15" t="str">
        <f t="shared" si="157"/>
        <v>Gráfico Evolución</v>
      </c>
      <c r="R668" s="30"/>
      <c r="S6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https://analytics.zoho.com/open-view/2395394000008134446?ZOHO_CRITERIA=%22Localiza_CL_Poblacion%22.%22Codcom%22%3D9113</v>
      </c>
      <c r="T668" s="17"/>
      <c r="U668" s="31" t="str">
        <f t="shared" si="158"/>
        <v>#1774B9</v>
      </c>
      <c r="V668" s="32" t="str">
        <f>+Enfermedades_Mundiales[[#This Row],[idcoleccion]]&amp;"-"&amp;Enfermedades_Mundiales[[#This Row],[id]]</f>
        <v>360-0658</v>
      </c>
      <c r="W668" s="21">
        <f>+VLOOKUP(Enfermedades_Mundiales[[#This Row],[Filtro URL]],Estructura!$X$4:$Y$366,2,0)</f>
        <v>36309113</v>
      </c>
      <c r="X668" s="21" t="str">
        <f>+VLOOKUP(Enfermedades_Mundiales[[#This Row],[tema]],Estructura!$A$4:$C$18,3,0)</f>
        <v>T-361</v>
      </c>
      <c r="Y668" s="32" t="str">
        <f>+VLOOKUP(Enfermedades_Mundiales[[#This Row],[contenido]],Estructura!$E$4:$G$18,3,0)</f>
        <v>C-361</v>
      </c>
      <c r="Z668" s="32" t="str">
        <f>+VLOOKUP(Enfermedades_Mundiales[[#This Row],[Filtro Integrado]],Estructura!$M$4:$O$367,3,0)</f>
        <v>FI-363</v>
      </c>
      <c r="AA668" s="32" t="str">
        <f>+VLOOKUP(Enfermedades_Mundiales[[#This Row],[Muestra]],Estructura!$Q$4:$S$194,3,0)</f>
        <v>M-361</v>
      </c>
    </row>
    <row r="669" spans="1:27" ht="30.6" x14ac:dyDescent="0.3">
      <c r="A669" s="61" t="s">
        <v>1090</v>
      </c>
      <c r="B669" s="43">
        <f t="shared" si="151"/>
        <v>360</v>
      </c>
      <c r="C669" s="44" t="str">
        <f t="shared" si="152"/>
        <v>Enfermedades Mundiales</v>
      </c>
      <c r="D669" s="44" t="str">
        <f t="shared" si="153"/>
        <v>Salud</v>
      </c>
      <c r="E669" s="64">
        <v>9114</v>
      </c>
      <c r="F669" s="44" t="str">
        <f t="shared" si="159"/>
        <v>Casos Confirmados</v>
      </c>
      <c r="G669" s="46" t="s">
        <v>408</v>
      </c>
      <c r="H669" s="60" t="s">
        <v>17</v>
      </c>
      <c r="I669" s="58" t="s">
        <v>232</v>
      </c>
      <c r="J669" s="43" t="s">
        <v>407</v>
      </c>
      <c r="K669" s="43" t="str">
        <f t="shared" si="160"/>
        <v>Casos Confirmados</v>
      </c>
      <c r="L669" s="43" t="str">
        <f t="shared" si="154"/>
        <v>Periodo 2020-2021</v>
      </c>
      <c r="M669" s="43" t="str">
        <f t="shared" si="155"/>
        <v>Casos</v>
      </c>
      <c r="N669" s="49" t="str">
        <f t="shared" si="156"/>
        <v>Ministerio de Ciencias, Tecnología, Conocimiento e Innovación</v>
      </c>
      <c r="O669" s="30" t="str">
        <f>+"Nuevos Casos Confirmados de COVID-19 en la comuna de "&amp;Enfermedades_Mundiales[[#This Row],[territorio]]</f>
        <v>Nuevos Casos Confirmados de COVID-19 en la comuna de Pitrufquén</v>
      </c>
      <c r="P669" s="68"/>
      <c r="Q669" s="15" t="str">
        <f t="shared" si="157"/>
        <v>Gráfico Evolución</v>
      </c>
      <c r="R669" s="30"/>
      <c r="S6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https://analytics.zoho.com/open-view/2395394000008134446?ZOHO_CRITERIA=%22Localiza_CL_Poblacion%22.%22Codcom%22%3D9114</v>
      </c>
      <c r="T669" s="17"/>
      <c r="U669" s="31" t="str">
        <f t="shared" si="158"/>
        <v>#1774B9</v>
      </c>
      <c r="V669" s="32" t="str">
        <f>+Enfermedades_Mundiales[[#This Row],[idcoleccion]]&amp;"-"&amp;Enfermedades_Mundiales[[#This Row],[id]]</f>
        <v>360-0659</v>
      </c>
      <c r="W669" s="21">
        <f>+VLOOKUP(Enfermedades_Mundiales[[#This Row],[Filtro URL]],Estructura!$X$4:$Y$366,2,0)</f>
        <v>36309114</v>
      </c>
      <c r="X669" s="21" t="str">
        <f>+VLOOKUP(Enfermedades_Mundiales[[#This Row],[tema]],Estructura!$A$4:$C$18,3,0)</f>
        <v>T-361</v>
      </c>
      <c r="Y669" s="32" t="str">
        <f>+VLOOKUP(Enfermedades_Mundiales[[#This Row],[contenido]],Estructura!$E$4:$G$18,3,0)</f>
        <v>C-361</v>
      </c>
      <c r="Z669" s="32" t="str">
        <f>+VLOOKUP(Enfermedades_Mundiales[[#This Row],[Filtro Integrado]],Estructura!$M$4:$O$367,3,0)</f>
        <v>FI-363</v>
      </c>
      <c r="AA669" s="32" t="str">
        <f>+VLOOKUP(Enfermedades_Mundiales[[#This Row],[Muestra]],Estructura!$Q$4:$S$194,3,0)</f>
        <v>M-361</v>
      </c>
    </row>
    <row r="670" spans="1:27" ht="30.6" x14ac:dyDescent="0.3">
      <c r="A670" s="61" t="s">
        <v>1091</v>
      </c>
      <c r="B670" s="43">
        <f t="shared" si="151"/>
        <v>360</v>
      </c>
      <c r="C670" s="44" t="str">
        <f t="shared" si="152"/>
        <v>Enfermedades Mundiales</v>
      </c>
      <c r="D670" s="44" t="str">
        <f t="shared" si="153"/>
        <v>Salud</v>
      </c>
      <c r="E670" s="64">
        <v>9115</v>
      </c>
      <c r="F670" s="44" t="str">
        <f t="shared" si="159"/>
        <v>Casos Confirmados</v>
      </c>
      <c r="G670" s="46" t="s">
        <v>408</v>
      </c>
      <c r="H670" s="60" t="s">
        <v>17</v>
      </c>
      <c r="I670" s="58" t="s">
        <v>233</v>
      </c>
      <c r="J670" s="43" t="s">
        <v>407</v>
      </c>
      <c r="K670" s="43" t="str">
        <f t="shared" si="160"/>
        <v>Casos Confirmados</v>
      </c>
      <c r="L670" s="43" t="str">
        <f t="shared" si="154"/>
        <v>Periodo 2020-2021</v>
      </c>
      <c r="M670" s="43" t="str">
        <f t="shared" si="155"/>
        <v>Casos</v>
      </c>
      <c r="N670" s="49" t="str">
        <f t="shared" si="156"/>
        <v>Ministerio de Ciencias, Tecnología, Conocimiento e Innovación</v>
      </c>
      <c r="O670" s="30" t="str">
        <f>+"Nuevos Casos Confirmados de COVID-19 en la comuna de "&amp;Enfermedades_Mundiales[[#This Row],[territorio]]</f>
        <v>Nuevos Casos Confirmados de COVID-19 en la comuna de Pucón</v>
      </c>
      <c r="P670" s="68"/>
      <c r="Q670" s="15" t="str">
        <f t="shared" si="157"/>
        <v>Gráfico Evolución</v>
      </c>
      <c r="R670" s="30"/>
      <c r="S6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https://analytics.zoho.com/open-view/2395394000008134446?ZOHO_CRITERIA=%22Localiza_CL_Poblacion%22.%22Codcom%22%3D9115</v>
      </c>
      <c r="T670" s="17"/>
      <c r="U670" s="31" t="str">
        <f t="shared" si="158"/>
        <v>#1774B9</v>
      </c>
      <c r="V670" s="32" t="str">
        <f>+Enfermedades_Mundiales[[#This Row],[idcoleccion]]&amp;"-"&amp;Enfermedades_Mundiales[[#This Row],[id]]</f>
        <v>360-0660</v>
      </c>
      <c r="W670" s="21">
        <f>+VLOOKUP(Enfermedades_Mundiales[[#This Row],[Filtro URL]],Estructura!$X$4:$Y$366,2,0)</f>
        <v>36309115</v>
      </c>
      <c r="X670" s="21" t="str">
        <f>+VLOOKUP(Enfermedades_Mundiales[[#This Row],[tema]],Estructura!$A$4:$C$18,3,0)</f>
        <v>T-361</v>
      </c>
      <c r="Y670" s="32" t="str">
        <f>+VLOOKUP(Enfermedades_Mundiales[[#This Row],[contenido]],Estructura!$E$4:$G$18,3,0)</f>
        <v>C-361</v>
      </c>
      <c r="Z670" s="32" t="str">
        <f>+VLOOKUP(Enfermedades_Mundiales[[#This Row],[Filtro Integrado]],Estructura!$M$4:$O$367,3,0)</f>
        <v>FI-363</v>
      </c>
      <c r="AA670" s="32" t="str">
        <f>+VLOOKUP(Enfermedades_Mundiales[[#This Row],[Muestra]],Estructura!$Q$4:$S$194,3,0)</f>
        <v>M-361</v>
      </c>
    </row>
    <row r="671" spans="1:27" ht="30.6" x14ac:dyDescent="0.3">
      <c r="A671" s="61" t="s">
        <v>1092</v>
      </c>
      <c r="B671" s="43">
        <f t="shared" si="151"/>
        <v>360</v>
      </c>
      <c r="C671" s="44" t="str">
        <f t="shared" si="152"/>
        <v>Enfermedades Mundiales</v>
      </c>
      <c r="D671" s="44" t="str">
        <f t="shared" si="153"/>
        <v>Salud</v>
      </c>
      <c r="E671" s="64">
        <v>9116</v>
      </c>
      <c r="F671" s="44" t="str">
        <f t="shared" si="159"/>
        <v>Casos Confirmados</v>
      </c>
      <c r="G671" s="46" t="s">
        <v>408</v>
      </c>
      <c r="H671" s="60" t="s">
        <v>17</v>
      </c>
      <c r="I671" s="58" t="s">
        <v>234</v>
      </c>
      <c r="J671" s="43" t="s">
        <v>407</v>
      </c>
      <c r="K671" s="43" t="str">
        <f t="shared" si="160"/>
        <v>Casos Confirmados</v>
      </c>
      <c r="L671" s="43" t="str">
        <f t="shared" si="154"/>
        <v>Periodo 2020-2021</v>
      </c>
      <c r="M671" s="43" t="str">
        <f t="shared" si="155"/>
        <v>Casos</v>
      </c>
      <c r="N671" s="49" t="str">
        <f t="shared" si="156"/>
        <v>Ministerio de Ciencias, Tecnología, Conocimiento e Innovación</v>
      </c>
      <c r="O671" s="30" t="str">
        <f>+"Nuevos Casos Confirmados de COVID-19 en la comuna de "&amp;Enfermedades_Mundiales[[#This Row],[territorio]]</f>
        <v>Nuevos Casos Confirmados de COVID-19 en la comuna de Saavedra</v>
      </c>
      <c r="P671" s="68"/>
      <c r="Q671" s="15" t="str">
        <f t="shared" si="157"/>
        <v>Gráfico Evolución</v>
      </c>
      <c r="R671" s="30"/>
      <c r="S6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https://analytics.zoho.com/open-view/2395394000008134446?ZOHO_CRITERIA=%22Localiza_CL_Poblacion%22.%22Codcom%22%3D9116</v>
      </c>
      <c r="T671" s="17"/>
      <c r="U671" s="31" t="str">
        <f t="shared" si="158"/>
        <v>#1774B9</v>
      </c>
      <c r="V671" s="32" t="str">
        <f>+Enfermedades_Mundiales[[#This Row],[idcoleccion]]&amp;"-"&amp;Enfermedades_Mundiales[[#This Row],[id]]</f>
        <v>360-0661</v>
      </c>
      <c r="W671" s="21">
        <f>+VLOOKUP(Enfermedades_Mundiales[[#This Row],[Filtro URL]],Estructura!$X$4:$Y$366,2,0)</f>
        <v>36309116</v>
      </c>
      <c r="X671" s="21" t="str">
        <f>+VLOOKUP(Enfermedades_Mundiales[[#This Row],[tema]],Estructura!$A$4:$C$18,3,0)</f>
        <v>T-361</v>
      </c>
      <c r="Y671" s="32" t="str">
        <f>+VLOOKUP(Enfermedades_Mundiales[[#This Row],[contenido]],Estructura!$E$4:$G$18,3,0)</f>
        <v>C-361</v>
      </c>
      <c r="Z671" s="32" t="str">
        <f>+VLOOKUP(Enfermedades_Mundiales[[#This Row],[Filtro Integrado]],Estructura!$M$4:$O$367,3,0)</f>
        <v>FI-363</v>
      </c>
      <c r="AA671" s="32" t="str">
        <f>+VLOOKUP(Enfermedades_Mundiales[[#This Row],[Muestra]],Estructura!$Q$4:$S$194,3,0)</f>
        <v>M-361</v>
      </c>
    </row>
    <row r="672" spans="1:27" ht="30.6" x14ac:dyDescent="0.3">
      <c r="A672" s="61" t="s">
        <v>1093</v>
      </c>
      <c r="B672" s="43">
        <f t="shared" si="151"/>
        <v>360</v>
      </c>
      <c r="C672" s="44" t="str">
        <f t="shared" si="152"/>
        <v>Enfermedades Mundiales</v>
      </c>
      <c r="D672" s="44" t="str">
        <f t="shared" si="153"/>
        <v>Salud</v>
      </c>
      <c r="E672" s="64">
        <v>9117</v>
      </c>
      <c r="F672" s="44" t="str">
        <f t="shared" si="159"/>
        <v>Casos Confirmados</v>
      </c>
      <c r="G672" s="46" t="s">
        <v>408</v>
      </c>
      <c r="H672" s="60" t="s">
        <v>17</v>
      </c>
      <c r="I672" s="58" t="s">
        <v>235</v>
      </c>
      <c r="J672" s="43" t="s">
        <v>407</v>
      </c>
      <c r="K672" s="43" t="str">
        <f t="shared" si="160"/>
        <v>Casos Confirmados</v>
      </c>
      <c r="L672" s="43" t="str">
        <f t="shared" si="154"/>
        <v>Periodo 2020-2021</v>
      </c>
      <c r="M672" s="43" t="str">
        <f t="shared" si="155"/>
        <v>Casos</v>
      </c>
      <c r="N672" s="49" t="str">
        <f t="shared" si="156"/>
        <v>Ministerio de Ciencias, Tecnología, Conocimiento e Innovación</v>
      </c>
      <c r="O672" s="30" t="str">
        <f>+"Nuevos Casos Confirmados de COVID-19 en la comuna de "&amp;Enfermedades_Mundiales[[#This Row],[territorio]]</f>
        <v>Nuevos Casos Confirmados de COVID-19 en la comuna de Teodoro Schmidt</v>
      </c>
      <c r="P672" s="68"/>
      <c r="Q672" s="15" t="str">
        <f t="shared" si="157"/>
        <v>Gráfico Evolución</v>
      </c>
      <c r="R672" s="30"/>
      <c r="S6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https://analytics.zoho.com/open-view/2395394000008134446?ZOHO_CRITERIA=%22Localiza_CL_Poblacion%22.%22Codcom%22%3D9117</v>
      </c>
      <c r="T672" s="17"/>
      <c r="U672" s="31" t="str">
        <f t="shared" si="158"/>
        <v>#1774B9</v>
      </c>
      <c r="V672" s="32" t="str">
        <f>+Enfermedades_Mundiales[[#This Row],[idcoleccion]]&amp;"-"&amp;Enfermedades_Mundiales[[#This Row],[id]]</f>
        <v>360-0662</v>
      </c>
      <c r="W672" s="21">
        <f>+VLOOKUP(Enfermedades_Mundiales[[#This Row],[Filtro URL]],Estructura!$X$4:$Y$366,2,0)</f>
        <v>36309117</v>
      </c>
      <c r="X672" s="21" t="str">
        <f>+VLOOKUP(Enfermedades_Mundiales[[#This Row],[tema]],Estructura!$A$4:$C$18,3,0)</f>
        <v>T-361</v>
      </c>
      <c r="Y672" s="32" t="str">
        <f>+VLOOKUP(Enfermedades_Mundiales[[#This Row],[contenido]],Estructura!$E$4:$G$18,3,0)</f>
        <v>C-361</v>
      </c>
      <c r="Z672" s="32" t="str">
        <f>+VLOOKUP(Enfermedades_Mundiales[[#This Row],[Filtro Integrado]],Estructura!$M$4:$O$367,3,0)</f>
        <v>FI-363</v>
      </c>
      <c r="AA672" s="32" t="str">
        <f>+VLOOKUP(Enfermedades_Mundiales[[#This Row],[Muestra]],Estructura!$Q$4:$S$194,3,0)</f>
        <v>M-361</v>
      </c>
    </row>
    <row r="673" spans="1:27" ht="30.6" x14ac:dyDescent="0.3">
      <c r="A673" s="61" t="s">
        <v>1094</v>
      </c>
      <c r="B673" s="43">
        <f t="shared" si="151"/>
        <v>360</v>
      </c>
      <c r="C673" s="44" t="str">
        <f t="shared" si="152"/>
        <v>Enfermedades Mundiales</v>
      </c>
      <c r="D673" s="44" t="str">
        <f t="shared" si="153"/>
        <v>Salud</v>
      </c>
      <c r="E673" s="64">
        <v>9118</v>
      </c>
      <c r="F673" s="44" t="str">
        <f t="shared" si="159"/>
        <v>Casos Confirmados</v>
      </c>
      <c r="G673" s="46" t="s">
        <v>408</v>
      </c>
      <c r="H673" s="60" t="s">
        <v>17</v>
      </c>
      <c r="I673" s="58" t="s">
        <v>236</v>
      </c>
      <c r="J673" s="43" t="s">
        <v>407</v>
      </c>
      <c r="K673" s="43" t="str">
        <f t="shared" si="160"/>
        <v>Casos Confirmados</v>
      </c>
      <c r="L673" s="43" t="str">
        <f t="shared" si="154"/>
        <v>Periodo 2020-2021</v>
      </c>
      <c r="M673" s="43" t="str">
        <f t="shared" si="155"/>
        <v>Casos</v>
      </c>
      <c r="N673" s="49" t="str">
        <f t="shared" si="156"/>
        <v>Ministerio de Ciencias, Tecnología, Conocimiento e Innovación</v>
      </c>
      <c r="O673" s="30" t="str">
        <f>+"Nuevos Casos Confirmados de COVID-19 en la comuna de "&amp;Enfermedades_Mundiales[[#This Row],[territorio]]</f>
        <v>Nuevos Casos Confirmados de COVID-19 en la comuna de Toltén</v>
      </c>
      <c r="P673" s="68"/>
      <c r="Q673" s="15" t="str">
        <f t="shared" si="157"/>
        <v>Gráfico Evolución</v>
      </c>
      <c r="R673" s="30"/>
      <c r="S6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https://analytics.zoho.com/open-view/2395394000008134446?ZOHO_CRITERIA=%22Localiza_CL_Poblacion%22.%22Codcom%22%3D9118</v>
      </c>
      <c r="T673" s="17"/>
      <c r="U673" s="31" t="str">
        <f t="shared" si="158"/>
        <v>#1774B9</v>
      </c>
      <c r="V673" s="32" t="str">
        <f>+Enfermedades_Mundiales[[#This Row],[idcoleccion]]&amp;"-"&amp;Enfermedades_Mundiales[[#This Row],[id]]</f>
        <v>360-0663</v>
      </c>
      <c r="W673" s="21">
        <f>+VLOOKUP(Enfermedades_Mundiales[[#This Row],[Filtro URL]],Estructura!$X$4:$Y$366,2,0)</f>
        <v>36309118</v>
      </c>
      <c r="X673" s="21" t="str">
        <f>+VLOOKUP(Enfermedades_Mundiales[[#This Row],[tema]],Estructura!$A$4:$C$18,3,0)</f>
        <v>T-361</v>
      </c>
      <c r="Y673" s="32" t="str">
        <f>+VLOOKUP(Enfermedades_Mundiales[[#This Row],[contenido]],Estructura!$E$4:$G$18,3,0)</f>
        <v>C-361</v>
      </c>
      <c r="Z673" s="32" t="str">
        <f>+VLOOKUP(Enfermedades_Mundiales[[#This Row],[Filtro Integrado]],Estructura!$M$4:$O$367,3,0)</f>
        <v>FI-363</v>
      </c>
      <c r="AA673" s="32" t="str">
        <f>+VLOOKUP(Enfermedades_Mundiales[[#This Row],[Muestra]],Estructura!$Q$4:$S$194,3,0)</f>
        <v>M-361</v>
      </c>
    </row>
    <row r="674" spans="1:27" ht="30.6" x14ac:dyDescent="0.3">
      <c r="A674" s="61" t="s">
        <v>1095</v>
      </c>
      <c r="B674" s="43">
        <f t="shared" si="151"/>
        <v>360</v>
      </c>
      <c r="C674" s="44" t="str">
        <f t="shared" si="152"/>
        <v>Enfermedades Mundiales</v>
      </c>
      <c r="D674" s="44" t="str">
        <f t="shared" si="153"/>
        <v>Salud</v>
      </c>
      <c r="E674" s="64">
        <v>9119</v>
      </c>
      <c r="F674" s="44" t="str">
        <f t="shared" si="159"/>
        <v>Casos Confirmados</v>
      </c>
      <c r="G674" s="46" t="s">
        <v>408</v>
      </c>
      <c r="H674" s="60" t="s">
        <v>17</v>
      </c>
      <c r="I674" s="58" t="s">
        <v>237</v>
      </c>
      <c r="J674" s="43" t="s">
        <v>407</v>
      </c>
      <c r="K674" s="43" t="str">
        <f t="shared" si="160"/>
        <v>Casos Confirmados</v>
      </c>
      <c r="L674" s="43" t="str">
        <f t="shared" si="154"/>
        <v>Periodo 2020-2021</v>
      </c>
      <c r="M674" s="43" t="str">
        <f t="shared" si="155"/>
        <v>Casos</v>
      </c>
      <c r="N674" s="49" t="str">
        <f t="shared" si="156"/>
        <v>Ministerio de Ciencias, Tecnología, Conocimiento e Innovación</v>
      </c>
      <c r="O674" s="30" t="str">
        <f>+"Nuevos Casos Confirmados de COVID-19 en la comuna de "&amp;Enfermedades_Mundiales[[#This Row],[territorio]]</f>
        <v>Nuevos Casos Confirmados de COVID-19 en la comuna de Vilcún</v>
      </c>
      <c r="P674" s="68"/>
      <c r="Q674" s="15" t="str">
        <f t="shared" si="157"/>
        <v>Gráfico Evolución</v>
      </c>
      <c r="R674" s="30"/>
      <c r="S6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https://analytics.zoho.com/open-view/2395394000008134446?ZOHO_CRITERIA=%22Localiza_CL_Poblacion%22.%22Codcom%22%3D9119</v>
      </c>
      <c r="T674" s="17"/>
      <c r="U674" s="31" t="str">
        <f t="shared" si="158"/>
        <v>#1774B9</v>
      </c>
      <c r="V674" s="32" t="str">
        <f>+Enfermedades_Mundiales[[#This Row],[idcoleccion]]&amp;"-"&amp;Enfermedades_Mundiales[[#This Row],[id]]</f>
        <v>360-0664</v>
      </c>
      <c r="W674" s="21">
        <f>+VLOOKUP(Enfermedades_Mundiales[[#This Row],[Filtro URL]],Estructura!$X$4:$Y$366,2,0)</f>
        <v>36309119</v>
      </c>
      <c r="X674" s="21" t="str">
        <f>+VLOOKUP(Enfermedades_Mundiales[[#This Row],[tema]],Estructura!$A$4:$C$18,3,0)</f>
        <v>T-361</v>
      </c>
      <c r="Y674" s="32" t="str">
        <f>+VLOOKUP(Enfermedades_Mundiales[[#This Row],[contenido]],Estructura!$E$4:$G$18,3,0)</f>
        <v>C-361</v>
      </c>
      <c r="Z674" s="32" t="str">
        <f>+VLOOKUP(Enfermedades_Mundiales[[#This Row],[Filtro Integrado]],Estructura!$M$4:$O$367,3,0)</f>
        <v>FI-363</v>
      </c>
      <c r="AA674" s="32" t="str">
        <f>+VLOOKUP(Enfermedades_Mundiales[[#This Row],[Muestra]],Estructura!$Q$4:$S$194,3,0)</f>
        <v>M-361</v>
      </c>
    </row>
    <row r="675" spans="1:27" ht="30.6" x14ac:dyDescent="0.3">
      <c r="A675" s="61" t="s">
        <v>1096</v>
      </c>
      <c r="B675" s="43">
        <f t="shared" si="151"/>
        <v>360</v>
      </c>
      <c r="C675" s="44" t="str">
        <f t="shared" si="152"/>
        <v>Enfermedades Mundiales</v>
      </c>
      <c r="D675" s="44" t="str">
        <f t="shared" si="153"/>
        <v>Salud</v>
      </c>
      <c r="E675" s="64">
        <v>9120</v>
      </c>
      <c r="F675" s="44" t="str">
        <f t="shared" si="159"/>
        <v>Casos Confirmados</v>
      </c>
      <c r="G675" s="46" t="s">
        <v>408</v>
      </c>
      <c r="H675" s="60" t="s">
        <v>17</v>
      </c>
      <c r="I675" s="58" t="s">
        <v>238</v>
      </c>
      <c r="J675" s="43" t="s">
        <v>407</v>
      </c>
      <c r="K675" s="43" t="str">
        <f t="shared" si="160"/>
        <v>Casos Confirmados</v>
      </c>
      <c r="L675" s="43" t="str">
        <f t="shared" si="154"/>
        <v>Periodo 2020-2021</v>
      </c>
      <c r="M675" s="43" t="str">
        <f t="shared" si="155"/>
        <v>Casos</v>
      </c>
      <c r="N675" s="49" t="str">
        <f t="shared" si="156"/>
        <v>Ministerio de Ciencias, Tecnología, Conocimiento e Innovación</v>
      </c>
      <c r="O675" s="30" t="str">
        <f>+"Nuevos Casos Confirmados de COVID-19 en la comuna de "&amp;Enfermedades_Mundiales[[#This Row],[territorio]]</f>
        <v>Nuevos Casos Confirmados de COVID-19 en la comuna de Villarrica</v>
      </c>
      <c r="P675" s="68"/>
      <c r="Q675" s="15" t="str">
        <f t="shared" si="157"/>
        <v>Gráfico Evolución</v>
      </c>
      <c r="R675" s="30"/>
      <c r="S6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https://analytics.zoho.com/open-view/2395394000008134446?ZOHO_CRITERIA=%22Localiza_CL_Poblacion%22.%22Codcom%22%3D9120</v>
      </c>
      <c r="T675" s="17"/>
      <c r="U675" s="31" t="str">
        <f t="shared" si="158"/>
        <v>#1774B9</v>
      </c>
      <c r="V675" s="32" t="str">
        <f>+Enfermedades_Mundiales[[#This Row],[idcoleccion]]&amp;"-"&amp;Enfermedades_Mundiales[[#This Row],[id]]</f>
        <v>360-0665</v>
      </c>
      <c r="W675" s="21">
        <f>+VLOOKUP(Enfermedades_Mundiales[[#This Row],[Filtro URL]],Estructura!$X$4:$Y$366,2,0)</f>
        <v>36309120</v>
      </c>
      <c r="X675" s="21" t="str">
        <f>+VLOOKUP(Enfermedades_Mundiales[[#This Row],[tema]],Estructura!$A$4:$C$18,3,0)</f>
        <v>T-361</v>
      </c>
      <c r="Y675" s="32" t="str">
        <f>+VLOOKUP(Enfermedades_Mundiales[[#This Row],[contenido]],Estructura!$E$4:$G$18,3,0)</f>
        <v>C-361</v>
      </c>
      <c r="Z675" s="32" t="str">
        <f>+VLOOKUP(Enfermedades_Mundiales[[#This Row],[Filtro Integrado]],Estructura!$M$4:$O$367,3,0)</f>
        <v>FI-363</v>
      </c>
      <c r="AA675" s="32" t="str">
        <f>+VLOOKUP(Enfermedades_Mundiales[[#This Row],[Muestra]],Estructura!$Q$4:$S$194,3,0)</f>
        <v>M-361</v>
      </c>
    </row>
    <row r="676" spans="1:27" ht="30.6" x14ac:dyDescent="0.3">
      <c r="A676" s="61" t="s">
        <v>1097</v>
      </c>
      <c r="B676" s="43">
        <f t="shared" si="151"/>
        <v>360</v>
      </c>
      <c r="C676" s="44" t="str">
        <f t="shared" si="152"/>
        <v>Enfermedades Mundiales</v>
      </c>
      <c r="D676" s="44" t="str">
        <f t="shared" si="153"/>
        <v>Salud</v>
      </c>
      <c r="E676" s="64">
        <v>9121</v>
      </c>
      <c r="F676" s="44" t="str">
        <f t="shared" si="159"/>
        <v>Casos Confirmados</v>
      </c>
      <c r="G676" s="46" t="s">
        <v>408</v>
      </c>
      <c r="H676" s="60" t="s">
        <v>17</v>
      </c>
      <c r="I676" s="58" t="s">
        <v>239</v>
      </c>
      <c r="J676" s="43" t="s">
        <v>407</v>
      </c>
      <c r="K676" s="43" t="str">
        <f t="shared" si="160"/>
        <v>Casos Confirmados</v>
      </c>
      <c r="L676" s="43" t="str">
        <f t="shared" si="154"/>
        <v>Periodo 2020-2021</v>
      </c>
      <c r="M676" s="43" t="str">
        <f t="shared" si="155"/>
        <v>Casos</v>
      </c>
      <c r="N676" s="49" t="str">
        <f t="shared" si="156"/>
        <v>Ministerio de Ciencias, Tecnología, Conocimiento e Innovación</v>
      </c>
      <c r="O676" s="30" t="str">
        <f>+"Nuevos Casos Confirmados de COVID-19 en la comuna de "&amp;Enfermedades_Mundiales[[#This Row],[territorio]]</f>
        <v>Nuevos Casos Confirmados de COVID-19 en la comuna de Cholchol</v>
      </c>
      <c r="P676" s="68"/>
      <c r="Q676" s="15" t="str">
        <f t="shared" si="157"/>
        <v>Gráfico Evolución</v>
      </c>
      <c r="R676" s="30"/>
      <c r="S6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https://analytics.zoho.com/open-view/2395394000008134446?ZOHO_CRITERIA=%22Localiza_CL_Poblacion%22.%22Codcom%22%3D9121</v>
      </c>
      <c r="T676" s="17"/>
      <c r="U676" s="31" t="str">
        <f t="shared" si="158"/>
        <v>#1774B9</v>
      </c>
      <c r="V676" s="32" t="str">
        <f>+Enfermedades_Mundiales[[#This Row],[idcoleccion]]&amp;"-"&amp;Enfermedades_Mundiales[[#This Row],[id]]</f>
        <v>360-0666</v>
      </c>
      <c r="W676" s="21">
        <f>+VLOOKUP(Enfermedades_Mundiales[[#This Row],[Filtro URL]],Estructura!$X$4:$Y$366,2,0)</f>
        <v>36309121</v>
      </c>
      <c r="X676" s="21" t="str">
        <f>+VLOOKUP(Enfermedades_Mundiales[[#This Row],[tema]],Estructura!$A$4:$C$18,3,0)</f>
        <v>T-361</v>
      </c>
      <c r="Y676" s="32" t="str">
        <f>+VLOOKUP(Enfermedades_Mundiales[[#This Row],[contenido]],Estructura!$E$4:$G$18,3,0)</f>
        <v>C-361</v>
      </c>
      <c r="Z676" s="32" t="str">
        <f>+VLOOKUP(Enfermedades_Mundiales[[#This Row],[Filtro Integrado]],Estructura!$M$4:$O$367,3,0)</f>
        <v>FI-363</v>
      </c>
      <c r="AA676" s="32" t="str">
        <f>+VLOOKUP(Enfermedades_Mundiales[[#This Row],[Muestra]],Estructura!$Q$4:$S$194,3,0)</f>
        <v>M-361</v>
      </c>
    </row>
    <row r="677" spans="1:27" ht="30.6" x14ac:dyDescent="0.3">
      <c r="A677" s="61" t="s">
        <v>1098</v>
      </c>
      <c r="B677" s="43">
        <f t="shared" si="151"/>
        <v>360</v>
      </c>
      <c r="C677" s="44" t="str">
        <f t="shared" si="152"/>
        <v>Enfermedades Mundiales</v>
      </c>
      <c r="D677" s="44" t="str">
        <f t="shared" si="153"/>
        <v>Salud</v>
      </c>
      <c r="E677" s="64">
        <v>9201</v>
      </c>
      <c r="F677" s="44" t="str">
        <f t="shared" si="159"/>
        <v>Casos Confirmados</v>
      </c>
      <c r="G677" s="46" t="s">
        <v>408</v>
      </c>
      <c r="H677" s="60" t="s">
        <v>17</v>
      </c>
      <c r="I677" s="58" t="s">
        <v>240</v>
      </c>
      <c r="J677" s="43" t="s">
        <v>407</v>
      </c>
      <c r="K677" s="43" t="str">
        <f t="shared" si="160"/>
        <v>Casos Confirmados</v>
      </c>
      <c r="L677" s="43" t="str">
        <f t="shared" si="154"/>
        <v>Periodo 2020-2021</v>
      </c>
      <c r="M677" s="43" t="str">
        <f t="shared" si="155"/>
        <v>Casos</v>
      </c>
      <c r="N677" s="49" t="str">
        <f t="shared" si="156"/>
        <v>Ministerio de Ciencias, Tecnología, Conocimiento e Innovación</v>
      </c>
      <c r="O677" s="30" t="str">
        <f>+"Nuevos Casos Confirmados de COVID-19 en la comuna de "&amp;Enfermedades_Mundiales[[#This Row],[territorio]]</f>
        <v>Nuevos Casos Confirmados de COVID-19 en la comuna de Angol</v>
      </c>
      <c r="P677" s="68"/>
      <c r="Q677" s="15" t="str">
        <f t="shared" si="157"/>
        <v>Gráfico Evolución</v>
      </c>
      <c r="R677" s="30"/>
      <c r="S6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https://analytics.zoho.com/open-view/2395394000008134446?ZOHO_CRITERIA=%22Localiza_CL_Poblacion%22.%22Codcom%22%3D9201</v>
      </c>
      <c r="T677" s="17"/>
      <c r="U677" s="31" t="str">
        <f t="shared" si="158"/>
        <v>#1774B9</v>
      </c>
      <c r="V677" s="32" t="str">
        <f>+Enfermedades_Mundiales[[#This Row],[idcoleccion]]&amp;"-"&amp;Enfermedades_Mundiales[[#This Row],[id]]</f>
        <v>360-0667</v>
      </c>
      <c r="W677" s="21">
        <f>+VLOOKUP(Enfermedades_Mundiales[[#This Row],[Filtro URL]],Estructura!$X$4:$Y$366,2,0)</f>
        <v>36309201</v>
      </c>
      <c r="X677" s="21" t="str">
        <f>+VLOOKUP(Enfermedades_Mundiales[[#This Row],[tema]],Estructura!$A$4:$C$18,3,0)</f>
        <v>T-361</v>
      </c>
      <c r="Y677" s="32" t="str">
        <f>+VLOOKUP(Enfermedades_Mundiales[[#This Row],[contenido]],Estructura!$E$4:$G$18,3,0)</f>
        <v>C-361</v>
      </c>
      <c r="Z677" s="32" t="str">
        <f>+VLOOKUP(Enfermedades_Mundiales[[#This Row],[Filtro Integrado]],Estructura!$M$4:$O$367,3,0)</f>
        <v>FI-363</v>
      </c>
      <c r="AA677" s="32" t="str">
        <f>+VLOOKUP(Enfermedades_Mundiales[[#This Row],[Muestra]],Estructura!$Q$4:$S$194,3,0)</f>
        <v>M-361</v>
      </c>
    </row>
    <row r="678" spans="1:27" ht="30.6" x14ac:dyDescent="0.3">
      <c r="A678" s="61" t="s">
        <v>1099</v>
      </c>
      <c r="B678" s="43">
        <f t="shared" si="151"/>
        <v>360</v>
      </c>
      <c r="C678" s="44" t="str">
        <f t="shared" si="152"/>
        <v>Enfermedades Mundiales</v>
      </c>
      <c r="D678" s="44" t="str">
        <f t="shared" si="153"/>
        <v>Salud</v>
      </c>
      <c r="E678" s="64">
        <v>9202</v>
      </c>
      <c r="F678" s="44" t="str">
        <f t="shared" si="159"/>
        <v>Casos Confirmados</v>
      </c>
      <c r="G678" s="46" t="s">
        <v>408</v>
      </c>
      <c r="H678" s="60" t="s">
        <v>17</v>
      </c>
      <c r="I678" s="58" t="s">
        <v>241</v>
      </c>
      <c r="J678" s="43" t="s">
        <v>407</v>
      </c>
      <c r="K678" s="43" t="str">
        <f t="shared" si="160"/>
        <v>Casos Confirmados</v>
      </c>
      <c r="L678" s="43" t="str">
        <f t="shared" si="154"/>
        <v>Periodo 2020-2021</v>
      </c>
      <c r="M678" s="43" t="str">
        <f t="shared" si="155"/>
        <v>Casos</v>
      </c>
      <c r="N678" s="49" t="str">
        <f t="shared" si="156"/>
        <v>Ministerio de Ciencias, Tecnología, Conocimiento e Innovación</v>
      </c>
      <c r="O678" s="30" t="str">
        <f>+"Nuevos Casos Confirmados de COVID-19 en la comuna de "&amp;Enfermedades_Mundiales[[#This Row],[territorio]]</f>
        <v>Nuevos Casos Confirmados de COVID-19 en la comuna de Collipulli</v>
      </c>
      <c r="P678" s="68"/>
      <c r="Q678" s="15" t="str">
        <f t="shared" si="157"/>
        <v>Gráfico Evolución</v>
      </c>
      <c r="R678" s="30"/>
      <c r="S6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https://analytics.zoho.com/open-view/2395394000008134446?ZOHO_CRITERIA=%22Localiza_CL_Poblacion%22.%22Codcom%22%3D9202</v>
      </c>
      <c r="T678" s="17"/>
      <c r="U678" s="31" t="str">
        <f t="shared" si="158"/>
        <v>#1774B9</v>
      </c>
      <c r="V678" s="32" t="str">
        <f>+Enfermedades_Mundiales[[#This Row],[idcoleccion]]&amp;"-"&amp;Enfermedades_Mundiales[[#This Row],[id]]</f>
        <v>360-0668</v>
      </c>
      <c r="W678" s="21">
        <f>+VLOOKUP(Enfermedades_Mundiales[[#This Row],[Filtro URL]],Estructura!$X$4:$Y$366,2,0)</f>
        <v>36309202</v>
      </c>
      <c r="X678" s="21" t="str">
        <f>+VLOOKUP(Enfermedades_Mundiales[[#This Row],[tema]],Estructura!$A$4:$C$18,3,0)</f>
        <v>T-361</v>
      </c>
      <c r="Y678" s="32" t="str">
        <f>+VLOOKUP(Enfermedades_Mundiales[[#This Row],[contenido]],Estructura!$E$4:$G$18,3,0)</f>
        <v>C-361</v>
      </c>
      <c r="Z678" s="32" t="str">
        <f>+VLOOKUP(Enfermedades_Mundiales[[#This Row],[Filtro Integrado]],Estructura!$M$4:$O$367,3,0)</f>
        <v>FI-363</v>
      </c>
      <c r="AA678" s="32" t="str">
        <f>+VLOOKUP(Enfermedades_Mundiales[[#This Row],[Muestra]],Estructura!$Q$4:$S$194,3,0)</f>
        <v>M-361</v>
      </c>
    </row>
    <row r="679" spans="1:27" ht="30.6" x14ac:dyDescent="0.3">
      <c r="A679" s="61" t="s">
        <v>1100</v>
      </c>
      <c r="B679" s="43">
        <f t="shared" si="151"/>
        <v>360</v>
      </c>
      <c r="C679" s="44" t="str">
        <f t="shared" si="152"/>
        <v>Enfermedades Mundiales</v>
      </c>
      <c r="D679" s="44" t="str">
        <f t="shared" si="153"/>
        <v>Salud</v>
      </c>
      <c r="E679" s="64">
        <v>9203</v>
      </c>
      <c r="F679" s="44" t="str">
        <f t="shared" si="159"/>
        <v>Casos Confirmados</v>
      </c>
      <c r="G679" s="46" t="s">
        <v>408</v>
      </c>
      <c r="H679" s="60" t="s">
        <v>17</v>
      </c>
      <c r="I679" s="58" t="s">
        <v>242</v>
      </c>
      <c r="J679" s="43" t="s">
        <v>407</v>
      </c>
      <c r="K679" s="43" t="str">
        <f t="shared" si="160"/>
        <v>Casos Confirmados</v>
      </c>
      <c r="L679" s="43" t="str">
        <f t="shared" si="154"/>
        <v>Periodo 2020-2021</v>
      </c>
      <c r="M679" s="43" t="str">
        <f t="shared" si="155"/>
        <v>Casos</v>
      </c>
      <c r="N679" s="49" t="str">
        <f t="shared" si="156"/>
        <v>Ministerio de Ciencias, Tecnología, Conocimiento e Innovación</v>
      </c>
      <c r="O679" s="30" t="str">
        <f>+"Nuevos Casos Confirmados de COVID-19 en la comuna de "&amp;Enfermedades_Mundiales[[#This Row],[territorio]]</f>
        <v>Nuevos Casos Confirmados de COVID-19 en la comuna de Curacautín</v>
      </c>
      <c r="P679" s="68"/>
      <c r="Q679" s="15" t="str">
        <f t="shared" si="157"/>
        <v>Gráfico Evolución</v>
      </c>
      <c r="R679" s="30"/>
      <c r="S6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https://analytics.zoho.com/open-view/2395394000008134446?ZOHO_CRITERIA=%22Localiza_CL_Poblacion%22.%22Codcom%22%3D9203</v>
      </c>
      <c r="T679" s="17"/>
      <c r="U679" s="31" t="str">
        <f t="shared" si="158"/>
        <v>#1774B9</v>
      </c>
      <c r="V679" s="32" t="str">
        <f>+Enfermedades_Mundiales[[#This Row],[idcoleccion]]&amp;"-"&amp;Enfermedades_Mundiales[[#This Row],[id]]</f>
        <v>360-0669</v>
      </c>
      <c r="W679" s="21">
        <f>+VLOOKUP(Enfermedades_Mundiales[[#This Row],[Filtro URL]],Estructura!$X$4:$Y$366,2,0)</f>
        <v>36309203</v>
      </c>
      <c r="X679" s="21" t="str">
        <f>+VLOOKUP(Enfermedades_Mundiales[[#This Row],[tema]],Estructura!$A$4:$C$18,3,0)</f>
        <v>T-361</v>
      </c>
      <c r="Y679" s="32" t="str">
        <f>+VLOOKUP(Enfermedades_Mundiales[[#This Row],[contenido]],Estructura!$E$4:$G$18,3,0)</f>
        <v>C-361</v>
      </c>
      <c r="Z679" s="32" t="str">
        <f>+VLOOKUP(Enfermedades_Mundiales[[#This Row],[Filtro Integrado]],Estructura!$M$4:$O$367,3,0)</f>
        <v>FI-363</v>
      </c>
      <c r="AA679" s="32" t="str">
        <f>+VLOOKUP(Enfermedades_Mundiales[[#This Row],[Muestra]],Estructura!$Q$4:$S$194,3,0)</f>
        <v>M-361</v>
      </c>
    </row>
    <row r="680" spans="1:27" ht="30.6" x14ac:dyDescent="0.3">
      <c r="A680" s="61" t="s">
        <v>1101</v>
      </c>
      <c r="B680" s="43">
        <f t="shared" si="151"/>
        <v>360</v>
      </c>
      <c r="C680" s="44" t="str">
        <f t="shared" si="152"/>
        <v>Enfermedades Mundiales</v>
      </c>
      <c r="D680" s="44" t="str">
        <f t="shared" si="153"/>
        <v>Salud</v>
      </c>
      <c r="E680" s="64">
        <v>9204</v>
      </c>
      <c r="F680" s="44" t="str">
        <f t="shared" si="159"/>
        <v>Casos Confirmados</v>
      </c>
      <c r="G680" s="46" t="s">
        <v>408</v>
      </c>
      <c r="H680" s="60" t="s">
        <v>17</v>
      </c>
      <c r="I680" s="58" t="s">
        <v>243</v>
      </c>
      <c r="J680" s="43" t="s">
        <v>407</v>
      </c>
      <c r="K680" s="43" t="str">
        <f t="shared" si="160"/>
        <v>Casos Confirmados</v>
      </c>
      <c r="L680" s="43" t="str">
        <f t="shared" si="154"/>
        <v>Periodo 2020-2021</v>
      </c>
      <c r="M680" s="43" t="str">
        <f t="shared" si="155"/>
        <v>Casos</v>
      </c>
      <c r="N680" s="49" t="str">
        <f t="shared" si="156"/>
        <v>Ministerio de Ciencias, Tecnología, Conocimiento e Innovación</v>
      </c>
      <c r="O680" s="30" t="str">
        <f>+"Nuevos Casos Confirmados de COVID-19 en la comuna de "&amp;Enfermedades_Mundiales[[#This Row],[territorio]]</f>
        <v>Nuevos Casos Confirmados de COVID-19 en la comuna de Ercilla</v>
      </c>
      <c r="P680" s="68"/>
      <c r="Q680" s="15" t="str">
        <f t="shared" si="157"/>
        <v>Gráfico Evolución</v>
      </c>
      <c r="R680" s="30"/>
      <c r="S6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https://analytics.zoho.com/open-view/2395394000008134446?ZOHO_CRITERIA=%22Localiza_CL_Poblacion%22.%22Codcom%22%3D9204</v>
      </c>
      <c r="T680" s="17"/>
      <c r="U680" s="31" t="str">
        <f t="shared" si="158"/>
        <v>#1774B9</v>
      </c>
      <c r="V680" s="32" t="str">
        <f>+Enfermedades_Mundiales[[#This Row],[idcoleccion]]&amp;"-"&amp;Enfermedades_Mundiales[[#This Row],[id]]</f>
        <v>360-0670</v>
      </c>
      <c r="W680" s="21">
        <f>+VLOOKUP(Enfermedades_Mundiales[[#This Row],[Filtro URL]],Estructura!$X$4:$Y$366,2,0)</f>
        <v>36309204</v>
      </c>
      <c r="X680" s="21" t="str">
        <f>+VLOOKUP(Enfermedades_Mundiales[[#This Row],[tema]],Estructura!$A$4:$C$18,3,0)</f>
        <v>T-361</v>
      </c>
      <c r="Y680" s="32" t="str">
        <f>+VLOOKUP(Enfermedades_Mundiales[[#This Row],[contenido]],Estructura!$E$4:$G$18,3,0)</f>
        <v>C-361</v>
      </c>
      <c r="Z680" s="32" t="str">
        <f>+VLOOKUP(Enfermedades_Mundiales[[#This Row],[Filtro Integrado]],Estructura!$M$4:$O$367,3,0)</f>
        <v>FI-363</v>
      </c>
      <c r="AA680" s="32" t="str">
        <f>+VLOOKUP(Enfermedades_Mundiales[[#This Row],[Muestra]],Estructura!$Q$4:$S$194,3,0)</f>
        <v>M-361</v>
      </c>
    </row>
    <row r="681" spans="1:27" ht="30.6" x14ac:dyDescent="0.3">
      <c r="A681" s="61" t="s">
        <v>1102</v>
      </c>
      <c r="B681" s="43">
        <f t="shared" si="151"/>
        <v>360</v>
      </c>
      <c r="C681" s="44" t="str">
        <f t="shared" si="152"/>
        <v>Enfermedades Mundiales</v>
      </c>
      <c r="D681" s="44" t="str">
        <f t="shared" si="153"/>
        <v>Salud</v>
      </c>
      <c r="E681" s="64">
        <v>9205</v>
      </c>
      <c r="F681" s="44" t="str">
        <f t="shared" si="159"/>
        <v>Casos Confirmados</v>
      </c>
      <c r="G681" s="46" t="s">
        <v>408</v>
      </c>
      <c r="H681" s="60" t="s">
        <v>17</v>
      </c>
      <c r="I681" s="58" t="s">
        <v>244</v>
      </c>
      <c r="J681" s="43" t="s">
        <v>407</v>
      </c>
      <c r="K681" s="43" t="str">
        <f t="shared" si="160"/>
        <v>Casos Confirmados</v>
      </c>
      <c r="L681" s="43" t="str">
        <f t="shared" si="154"/>
        <v>Periodo 2020-2021</v>
      </c>
      <c r="M681" s="43" t="str">
        <f t="shared" si="155"/>
        <v>Casos</v>
      </c>
      <c r="N681" s="49" t="str">
        <f t="shared" si="156"/>
        <v>Ministerio de Ciencias, Tecnología, Conocimiento e Innovación</v>
      </c>
      <c r="O681" s="30" t="str">
        <f>+"Nuevos Casos Confirmados de COVID-19 en la comuna de "&amp;Enfermedades_Mundiales[[#This Row],[territorio]]</f>
        <v>Nuevos Casos Confirmados de COVID-19 en la comuna de Lonquimay</v>
      </c>
      <c r="P681" s="68"/>
      <c r="Q681" s="15" t="str">
        <f t="shared" si="157"/>
        <v>Gráfico Evolución</v>
      </c>
      <c r="R681" s="30"/>
      <c r="S6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https://analytics.zoho.com/open-view/2395394000008134446?ZOHO_CRITERIA=%22Localiza_CL_Poblacion%22.%22Codcom%22%3D9205</v>
      </c>
      <c r="T681" s="17"/>
      <c r="U681" s="31" t="str">
        <f t="shared" si="158"/>
        <v>#1774B9</v>
      </c>
      <c r="V681" s="32" t="str">
        <f>+Enfermedades_Mundiales[[#This Row],[idcoleccion]]&amp;"-"&amp;Enfermedades_Mundiales[[#This Row],[id]]</f>
        <v>360-0671</v>
      </c>
      <c r="W681" s="21">
        <f>+VLOOKUP(Enfermedades_Mundiales[[#This Row],[Filtro URL]],Estructura!$X$4:$Y$366,2,0)</f>
        <v>36309205</v>
      </c>
      <c r="X681" s="21" t="str">
        <f>+VLOOKUP(Enfermedades_Mundiales[[#This Row],[tema]],Estructura!$A$4:$C$18,3,0)</f>
        <v>T-361</v>
      </c>
      <c r="Y681" s="32" t="str">
        <f>+VLOOKUP(Enfermedades_Mundiales[[#This Row],[contenido]],Estructura!$E$4:$G$18,3,0)</f>
        <v>C-361</v>
      </c>
      <c r="Z681" s="32" t="str">
        <f>+VLOOKUP(Enfermedades_Mundiales[[#This Row],[Filtro Integrado]],Estructura!$M$4:$O$367,3,0)</f>
        <v>FI-363</v>
      </c>
      <c r="AA681" s="32" t="str">
        <f>+VLOOKUP(Enfermedades_Mundiales[[#This Row],[Muestra]],Estructura!$Q$4:$S$194,3,0)</f>
        <v>M-361</v>
      </c>
    </row>
    <row r="682" spans="1:27" ht="30.6" x14ac:dyDescent="0.3">
      <c r="A682" s="61" t="s">
        <v>1103</v>
      </c>
      <c r="B682" s="43">
        <f t="shared" si="151"/>
        <v>360</v>
      </c>
      <c r="C682" s="44" t="str">
        <f t="shared" si="152"/>
        <v>Enfermedades Mundiales</v>
      </c>
      <c r="D682" s="44" t="str">
        <f t="shared" si="153"/>
        <v>Salud</v>
      </c>
      <c r="E682" s="64">
        <v>9206</v>
      </c>
      <c r="F682" s="44" t="str">
        <f t="shared" si="159"/>
        <v>Casos Confirmados</v>
      </c>
      <c r="G682" s="46" t="s">
        <v>408</v>
      </c>
      <c r="H682" s="60" t="s">
        <v>17</v>
      </c>
      <c r="I682" s="58" t="s">
        <v>245</v>
      </c>
      <c r="J682" s="43" t="s">
        <v>407</v>
      </c>
      <c r="K682" s="43" t="str">
        <f t="shared" si="160"/>
        <v>Casos Confirmados</v>
      </c>
      <c r="L682" s="43" t="str">
        <f t="shared" si="154"/>
        <v>Periodo 2020-2021</v>
      </c>
      <c r="M682" s="43" t="str">
        <f t="shared" si="155"/>
        <v>Casos</v>
      </c>
      <c r="N682" s="49" t="str">
        <f t="shared" si="156"/>
        <v>Ministerio de Ciencias, Tecnología, Conocimiento e Innovación</v>
      </c>
      <c r="O682" s="30" t="str">
        <f>+"Nuevos Casos Confirmados de COVID-19 en la comuna de "&amp;Enfermedades_Mundiales[[#This Row],[territorio]]</f>
        <v>Nuevos Casos Confirmados de COVID-19 en la comuna de Los Sauces</v>
      </c>
      <c r="P682" s="68"/>
      <c r="Q682" s="15" t="str">
        <f t="shared" si="157"/>
        <v>Gráfico Evolución</v>
      </c>
      <c r="R682" s="30"/>
      <c r="S6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https://analytics.zoho.com/open-view/2395394000008134446?ZOHO_CRITERIA=%22Localiza_CL_Poblacion%22.%22Codcom%22%3D9206</v>
      </c>
      <c r="T682" s="17"/>
      <c r="U682" s="31" t="str">
        <f t="shared" si="158"/>
        <v>#1774B9</v>
      </c>
      <c r="V682" s="32" t="str">
        <f>+Enfermedades_Mundiales[[#This Row],[idcoleccion]]&amp;"-"&amp;Enfermedades_Mundiales[[#This Row],[id]]</f>
        <v>360-0672</v>
      </c>
      <c r="W682" s="21">
        <f>+VLOOKUP(Enfermedades_Mundiales[[#This Row],[Filtro URL]],Estructura!$X$4:$Y$366,2,0)</f>
        <v>36309206</v>
      </c>
      <c r="X682" s="21" t="str">
        <f>+VLOOKUP(Enfermedades_Mundiales[[#This Row],[tema]],Estructura!$A$4:$C$18,3,0)</f>
        <v>T-361</v>
      </c>
      <c r="Y682" s="32" t="str">
        <f>+VLOOKUP(Enfermedades_Mundiales[[#This Row],[contenido]],Estructura!$E$4:$G$18,3,0)</f>
        <v>C-361</v>
      </c>
      <c r="Z682" s="32" t="str">
        <f>+VLOOKUP(Enfermedades_Mundiales[[#This Row],[Filtro Integrado]],Estructura!$M$4:$O$367,3,0)</f>
        <v>FI-363</v>
      </c>
      <c r="AA682" s="32" t="str">
        <f>+VLOOKUP(Enfermedades_Mundiales[[#This Row],[Muestra]],Estructura!$Q$4:$S$194,3,0)</f>
        <v>M-361</v>
      </c>
    </row>
    <row r="683" spans="1:27" ht="30.6" x14ac:dyDescent="0.3">
      <c r="A683" s="61" t="s">
        <v>1104</v>
      </c>
      <c r="B683" s="43">
        <f t="shared" si="151"/>
        <v>360</v>
      </c>
      <c r="C683" s="44" t="str">
        <f t="shared" si="152"/>
        <v>Enfermedades Mundiales</v>
      </c>
      <c r="D683" s="44" t="str">
        <f t="shared" si="153"/>
        <v>Salud</v>
      </c>
      <c r="E683" s="64">
        <v>9207</v>
      </c>
      <c r="F683" s="44" t="str">
        <f t="shared" si="159"/>
        <v>Casos Confirmados</v>
      </c>
      <c r="G683" s="46" t="s">
        <v>408</v>
      </c>
      <c r="H683" s="60" t="s">
        <v>17</v>
      </c>
      <c r="I683" s="58" t="s">
        <v>246</v>
      </c>
      <c r="J683" s="43" t="s">
        <v>407</v>
      </c>
      <c r="K683" s="43" t="str">
        <f t="shared" si="160"/>
        <v>Casos Confirmados</v>
      </c>
      <c r="L683" s="43" t="str">
        <f t="shared" si="154"/>
        <v>Periodo 2020-2021</v>
      </c>
      <c r="M683" s="43" t="str">
        <f t="shared" si="155"/>
        <v>Casos</v>
      </c>
      <c r="N683" s="49" t="str">
        <f t="shared" si="156"/>
        <v>Ministerio de Ciencias, Tecnología, Conocimiento e Innovación</v>
      </c>
      <c r="O683" s="30" t="str">
        <f>+"Nuevos Casos Confirmados de COVID-19 en la comuna de "&amp;Enfermedades_Mundiales[[#This Row],[territorio]]</f>
        <v>Nuevos Casos Confirmados de COVID-19 en la comuna de Lumaco</v>
      </c>
      <c r="P683" s="68"/>
      <c r="Q683" s="15" t="str">
        <f t="shared" si="157"/>
        <v>Gráfico Evolución</v>
      </c>
      <c r="R683" s="30"/>
      <c r="S6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https://analytics.zoho.com/open-view/2395394000008134446?ZOHO_CRITERIA=%22Localiza_CL_Poblacion%22.%22Codcom%22%3D9207</v>
      </c>
      <c r="T683" s="17"/>
      <c r="U683" s="31" t="str">
        <f t="shared" si="158"/>
        <v>#1774B9</v>
      </c>
      <c r="V683" s="32" t="str">
        <f>+Enfermedades_Mundiales[[#This Row],[idcoleccion]]&amp;"-"&amp;Enfermedades_Mundiales[[#This Row],[id]]</f>
        <v>360-0673</v>
      </c>
      <c r="W683" s="21">
        <f>+VLOOKUP(Enfermedades_Mundiales[[#This Row],[Filtro URL]],Estructura!$X$4:$Y$366,2,0)</f>
        <v>36309207</v>
      </c>
      <c r="X683" s="21" t="str">
        <f>+VLOOKUP(Enfermedades_Mundiales[[#This Row],[tema]],Estructura!$A$4:$C$18,3,0)</f>
        <v>T-361</v>
      </c>
      <c r="Y683" s="32" t="str">
        <f>+VLOOKUP(Enfermedades_Mundiales[[#This Row],[contenido]],Estructura!$E$4:$G$18,3,0)</f>
        <v>C-361</v>
      </c>
      <c r="Z683" s="32" t="str">
        <f>+VLOOKUP(Enfermedades_Mundiales[[#This Row],[Filtro Integrado]],Estructura!$M$4:$O$367,3,0)</f>
        <v>FI-363</v>
      </c>
      <c r="AA683" s="32" t="str">
        <f>+VLOOKUP(Enfermedades_Mundiales[[#This Row],[Muestra]],Estructura!$Q$4:$S$194,3,0)</f>
        <v>M-361</v>
      </c>
    </row>
    <row r="684" spans="1:27" ht="30.6" x14ac:dyDescent="0.3">
      <c r="A684" s="61" t="s">
        <v>1105</v>
      </c>
      <c r="B684" s="43">
        <f t="shared" si="151"/>
        <v>360</v>
      </c>
      <c r="C684" s="44" t="str">
        <f t="shared" si="152"/>
        <v>Enfermedades Mundiales</v>
      </c>
      <c r="D684" s="44" t="str">
        <f t="shared" si="153"/>
        <v>Salud</v>
      </c>
      <c r="E684" s="64">
        <v>9208</v>
      </c>
      <c r="F684" s="44" t="str">
        <f t="shared" si="159"/>
        <v>Casos Confirmados</v>
      </c>
      <c r="G684" s="46" t="s">
        <v>408</v>
      </c>
      <c r="H684" s="60" t="s">
        <v>17</v>
      </c>
      <c r="I684" s="58" t="s">
        <v>247</v>
      </c>
      <c r="J684" s="43" t="s">
        <v>407</v>
      </c>
      <c r="K684" s="43" t="str">
        <f t="shared" si="160"/>
        <v>Casos Confirmados</v>
      </c>
      <c r="L684" s="43" t="str">
        <f t="shared" si="154"/>
        <v>Periodo 2020-2021</v>
      </c>
      <c r="M684" s="43" t="str">
        <f t="shared" si="155"/>
        <v>Casos</v>
      </c>
      <c r="N684" s="49" t="str">
        <f t="shared" si="156"/>
        <v>Ministerio de Ciencias, Tecnología, Conocimiento e Innovación</v>
      </c>
      <c r="O684" s="30" t="str">
        <f>+"Nuevos Casos Confirmados de COVID-19 en la comuna de "&amp;Enfermedades_Mundiales[[#This Row],[territorio]]</f>
        <v>Nuevos Casos Confirmados de COVID-19 en la comuna de Purén</v>
      </c>
      <c r="P684" s="68"/>
      <c r="Q684" s="15" t="str">
        <f t="shared" si="157"/>
        <v>Gráfico Evolución</v>
      </c>
      <c r="R684" s="30"/>
      <c r="S6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https://analytics.zoho.com/open-view/2395394000008134446?ZOHO_CRITERIA=%22Localiza_CL_Poblacion%22.%22Codcom%22%3D9208</v>
      </c>
      <c r="T684" s="17"/>
      <c r="U684" s="31" t="str">
        <f t="shared" si="158"/>
        <v>#1774B9</v>
      </c>
      <c r="V684" s="32" t="str">
        <f>+Enfermedades_Mundiales[[#This Row],[idcoleccion]]&amp;"-"&amp;Enfermedades_Mundiales[[#This Row],[id]]</f>
        <v>360-0674</v>
      </c>
      <c r="W684" s="21">
        <f>+VLOOKUP(Enfermedades_Mundiales[[#This Row],[Filtro URL]],Estructura!$X$4:$Y$366,2,0)</f>
        <v>36309208</v>
      </c>
      <c r="X684" s="21" t="str">
        <f>+VLOOKUP(Enfermedades_Mundiales[[#This Row],[tema]],Estructura!$A$4:$C$18,3,0)</f>
        <v>T-361</v>
      </c>
      <c r="Y684" s="32" t="str">
        <f>+VLOOKUP(Enfermedades_Mundiales[[#This Row],[contenido]],Estructura!$E$4:$G$18,3,0)</f>
        <v>C-361</v>
      </c>
      <c r="Z684" s="32" t="str">
        <f>+VLOOKUP(Enfermedades_Mundiales[[#This Row],[Filtro Integrado]],Estructura!$M$4:$O$367,3,0)</f>
        <v>FI-363</v>
      </c>
      <c r="AA684" s="32" t="str">
        <f>+VLOOKUP(Enfermedades_Mundiales[[#This Row],[Muestra]],Estructura!$Q$4:$S$194,3,0)</f>
        <v>M-361</v>
      </c>
    </row>
    <row r="685" spans="1:27" ht="30.6" x14ac:dyDescent="0.3">
      <c r="A685" s="61" t="s">
        <v>1106</v>
      </c>
      <c r="B685" s="43">
        <f t="shared" si="151"/>
        <v>360</v>
      </c>
      <c r="C685" s="44" t="str">
        <f t="shared" si="152"/>
        <v>Enfermedades Mundiales</v>
      </c>
      <c r="D685" s="44" t="str">
        <f t="shared" si="153"/>
        <v>Salud</v>
      </c>
      <c r="E685" s="64">
        <v>9209</v>
      </c>
      <c r="F685" s="44" t="str">
        <f t="shared" si="159"/>
        <v>Casos Confirmados</v>
      </c>
      <c r="G685" s="46" t="s">
        <v>408</v>
      </c>
      <c r="H685" s="60" t="s">
        <v>17</v>
      </c>
      <c r="I685" s="58" t="s">
        <v>248</v>
      </c>
      <c r="J685" s="43" t="s">
        <v>407</v>
      </c>
      <c r="K685" s="43" t="str">
        <f t="shared" si="160"/>
        <v>Casos Confirmados</v>
      </c>
      <c r="L685" s="43" t="str">
        <f t="shared" si="154"/>
        <v>Periodo 2020-2021</v>
      </c>
      <c r="M685" s="43" t="str">
        <f t="shared" si="155"/>
        <v>Casos</v>
      </c>
      <c r="N685" s="49" t="str">
        <f t="shared" si="156"/>
        <v>Ministerio de Ciencias, Tecnología, Conocimiento e Innovación</v>
      </c>
      <c r="O685" s="30" t="str">
        <f>+"Nuevos Casos Confirmados de COVID-19 en la comuna de "&amp;Enfermedades_Mundiales[[#This Row],[territorio]]</f>
        <v>Nuevos Casos Confirmados de COVID-19 en la comuna de Renaico</v>
      </c>
      <c r="P685" s="68"/>
      <c r="Q685" s="15" t="str">
        <f t="shared" si="157"/>
        <v>Gráfico Evolución</v>
      </c>
      <c r="R685" s="30"/>
      <c r="S6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https://analytics.zoho.com/open-view/2395394000008134446?ZOHO_CRITERIA=%22Localiza_CL_Poblacion%22.%22Codcom%22%3D9209</v>
      </c>
      <c r="T685" s="17"/>
      <c r="U685" s="31" t="str">
        <f t="shared" si="158"/>
        <v>#1774B9</v>
      </c>
      <c r="V685" s="32" t="str">
        <f>+Enfermedades_Mundiales[[#This Row],[idcoleccion]]&amp;"-"&amp;Enfermedades_Mundiales[[#This Row],[id]]</f>
        <v>360-0675</v>
      </c>
      <c r="W685" s="21">
        <f>+VLOOKUP(Enfermedades_Mundiales[[#This Row],[Filtro URL]],Estructura!$X$4:$Y$366,2,0)</f>
        <v>36309209</v>
      </c>
      <c r="X685" s="21" t="str">
        <f>+VLOOKUP(Enfermedades_Mundiales[[#This Row],[tema]],Estructura!$A$4:$C$18,3,0)</f>
        <v>T-361</v>
      </c>
      <c r="Y685" s="32" t="str">
        <f>+VLOOKUP(Enfermedades_Mundiales[[#This Row],[contenido]],Estructura!$E$4:$G$18,3,0)</f>
        <v>C-361</v>
      </c>
      <c r="Z685" s="32" t="str">
        <f>+VLOOKUP(Enfermedades_Mundiales[[#This Row],[Filtro Integrado]],Estructura!$M$4:$O$367,3,0)</f>
        <v>FI-363</v>
      </c>
      <c r="AA685" s="32" t="str">
        <f>+VLOOKUP(Enfermedades_Mundiales[[#This Row],[Muestra]],Estructura!$Q$4:$S$194,3,0)</f>
        <v>M-361</v>
      </c>
    </row>
    <row r="686" spans="1:27" ht="30.6" x14ac:dyDescent="0.3">
      <c r="A686" s="61" t="s">
        <v>1107</v>
      </c>
      <c r="B686" s="43">
        <f t="shared" si="151"/>
        <v>360</v>
      </c>
      <c r="C686" s="44" t="str">
        <f t="shared" si="152"/>
        <v>Enfermedades Mundiales</v>
      </c>
      <c r="D686" s="44" t="str">
        <f t="shared" si="153"/>
        <v>Salud</v>
      </c>
      <c r="E686" s="64">
        <v>9210</v>
      </c>
      <c r="F686" s="44" t="str">
        <f t="shared" si="159"/>
        <v>Casos Confirmados</v>
      </c>
      <c r="G686" s="46" t="s">
        <v>408</v>
      </c>
      <c r="H686" s="60" t="s">
        <v>17</v>
      </c>
      <c r="I686" s="58" t="s">
        <v>249</v>
      </c>
      <c r="J686" s="43" t="s">
        <v>407</v>
      </c>
      <c r="K686" s="43" t="str">
        <f t="shared" si="160"/>
        <v>Casos Confirmados</v>
      </c>
      <c r="L686" s="43" t="str">
        <f t="shared" si="154"/>
        <v>Periodo 2020-2021</v>
      </c>
      <c r="M686" s="43" t="str">
        <f t="shared" si="155"/>
        <v>Casos</v>
      </c>
      <c r="N686" s="49" t="str">
        <f t="shared" si="156"/>
        <v>Ministerio de Ciencias, Tecnología, Conocimiento e Innovación</v>
      </c>
      <c r="O686" s="30" t="str">
        <f>+"Nuevos Casos Confirmados de COVID-19 en la comuna de "&amp;Enfermedades_Mundiales[[#This Row],[territorio]]</f>
        <v>Nuevos Casos Confirmados de COVID-19 en la comuna de Traiguén</v>
      </c>
      <c r="P686" s="68"/>
      <c r="Q686" s="15" t="str">
        <f t="shared" si="157"/>
        <v>Gráfico Evolución</v>
      </c>
      <c r="R686" s="30"/>
      <c r="S6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https://analytics.zoho.com/open-view/2395394000008134446?ZOHO_CRITERIA=%22Localiza_CL_Poblacion%22.%22Codcom%22%3D9210</v>
      </c>
      <c r="T686" s="17"/>
      <c r="U686" s="31" t="str">
        <f t="shared" si="158"/>
        <v>#1774B9</v>
      </c>
      <c r="V686" s="32" t="str">
        <f>+Enfermedades_Mundiales[[#This Row],[idcoleccion]]&amp;"-"&amp;Enfermedades_Mundiales[[#This Row],[id]]</f>
        <v>360-0676</v>
      </c>
      <c r="W686" s="21">
        <f>+VLOOKUP(Enfermedades_Mundiales[[#This Row],[Filtro URL]],Estructura!$X$4:$Y$366,2,0)</f>
        <v>36309210</v>
      </c>
      <c r="X686" s="21" t="str">
        <f>+VLOOKUP(Enfermedades_Mundiales[[#This Row],[tema]],Estructura!$A$4:$C$18,3,0)</f>
        <v>T-361</v>
      </c>
      <c r="Y686" s="32" t="str">
        <f>+VLOOKUP(Enfermedades_Mundiales[[#This Row],[contenido]],Estructura!$E$4:$G$18,3,0)</f>
        <v>C-361</v>
      </c>
      <c r="Z686" s="32" t="str">
        <f>+VLOOKUP(Enfermedades_Mundiales[[#This Row],[Filtro Integrado]],Estructura!$M$4:$O$367,3,0)</f>
        <v>FI-363</v>
      </c>
      <c r="AA686" s="32" t="str">
        <f>+VLOOKUP(Enfermedades_Mundiales[[#This Row],[Muestra]],Estructura!$Q$4:$S$194,3,0)</f>
        <v>M-361</v>
      </c>
    </row>
    <row r="687" spans="1:27" ht="30.6" x14ac:dyDescent="0.3">
      <c r="A687" s="61" t="s">
        <v>1108</v>
      </c>
      <c r="B687" s="43">
        <f t="shared" si="151"/>
        <v>360</v>
      </c>
      <c r="C687" s="44" t="str">
        <f t="shared" si="152"/>
        <v>Enfermedades Mundiales</v>
      </c>
      <c r="D687" s="44" t="str">
        <f t="shared" si="153"/>
        <v>Salud</v>
      </c>
      <c r="E687" s="64">
        <v>9211</v>
      </c>
      <c r="F687" s="44" t="str">
        <f t="shared" si="159"/>
        <v>Casos Confirmados</v>
      </c>
      <c r="G687" s="46" t="s">
        <v>408</v>
      </c>
      <c r="H687" s="60" t="s">
        <v>17</v>
      </c>
      <c r="I687" s="58" t="s">
        <v>250</v>
      </c>
      <c r="J687" s="43" t="s">
        <v>407</v>
      </c>
      <c r="K687" s="43" t="str">
        <f t="shared" si="160"/>
        <v>Casos Confirmados</v>
      </c>
      <c r="L687" s="43" t="str">
        <f t="shared" si="154"/>
        <v>Periodo 2020-2021</v>
      </c>
      <c r="M687" s="43" t="str">
        <f t="shared" si="155"/>
        <v>Casos</v>
      </c>
      <c r="N687" s="49" t="str">
        <f t="shared" si="156"/>
        <v>Ministerio de Ciencias, Tecnología, Conocimiento e Innovación</v>
      </c>
      <c r="O687" s="30" t="str">
        <f>+"Nuevos Casos Confirmados de COVID-19 en la comuna de "&amp;Enfermedades_Mundiales[[#This Row],[territorio]]</f>
        <v>Nuevos Casos Confirmados de COVID-19 en la comuna de Victoria</v>
      </c>
      <c r="P687" s="68"/>
      <c r="Q687" s="15" t="str">
        <f t="shared" si="157"/>
        <v>Gráfico Evolución</v>
      </c>
      <c r="R687" s="30"/>
      <c r="S6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https://analytics.zoho.com/open-view/2395394000008134446?ZOHO_CRITERIA=%22Localiza_CL_Poblacion%22.%22Codcom%22%3D9211</v>
      </c>
      <c r="T687" s="17"/>
      <c r="U687" s="31" t="str">
        <f t="shared" si="158"/>
        <v>#1774B9</v>
      </c>
      <c r="V687" s="32" t="str">
        <f>+Enfermedades_Mundiales[[#This Row],[idcoleccion]]&amp;"-"&amp;Enfermedades_Mundiales[[#This Row],[id]]</f>
        <v>360-0677</v>
      </c>
      <c r="W687" s="21">
        <f>+VLOOKUP(Enfermedades_Mundiales[[#This Row],[Filtro URL]],Estructura!$X$4:$Y$366,2,0)</f>
        <v>36309211</v>
      </c>
      <c r="X687" s="21" t="str">
        <f>+VLOOKUP(Enfermedades_Mundiales[[#This Row],[tema]],Estructura!$A$4:$C$18,3,0)</f>
        <v>T-361</v>
      </c>
      <c r="Y687" s="32" t="str">
        <f>+VLOOKUP(Enfermedades_Mundiales[[#This Row],[contenido]],Estructura!$E$4:$G$18,3,0)</f>
        <v>C-361</v>
      </c>
      <c r="Z687" s="32" t="str">
        <f>+VLOOKUP(Enfermedades_Mundiales[[#This Row],[Filtro Integrado]],Estructura!$M$4:$O$367,3,0)</f>
        <v>FI-363</v>
      </c>
      <c r="AA687" s="32" t="str">
        <f>+VLOOKUP(Enfermedades_Mundiales[[#This Row],[Muestra]],Estructura!$Q$4:$S$194,3,0)</f>
        <v>M-361</v>
      </c>
    </row>
    <row r="688" spans="1:27" ht="30.6" x14ac:dyDescent="0.3">
      <c r="A688" s="61" t="s">
        <v>1109</v>
      </c>
      <c r="B688" s="43">
        <f t="shared" si="151"/>
        <v>360</v>
      </c>
      <c r="C688" s="44" t="str">
        <f t="shared" si="152"/>
        <v>Enfermedades Mundiales</v>
      </c>
      <c r="D688" s="44" t="str">
        <f t="shared" si="153"/>
        <v>Salud</v>
      </c>
      <c r="E688" s="64">
        <v>10101</v>
      </c>
      <c r="F688" s="44" t="str">
        <f t="shared" si="159"/>
        <v>Casos Confirmados</v>
      </c>
      <c r="G688" s="46" t="s">
        <v>408</v>
      </c>
      <c r="H688" s="60" t="s">
        <v>17</v>
      </c>
      <c r="I688" s="58" t="s">
        <v>251</v>
      </c>
      <c r="J688" s="43" t="s">
        <v>407</v>
      </c>
      <c r="K688" s="43" t="str">
        <f t="shared" si="160"/>
        <v>Casos Confirmados</v>
      </c>
      <c r="L688" s="43" t="str">
        <f t="shared" si="154"/>
        <v>Periodo 2020-2021</v>
      </c>
      <c r="M688" s="43" t="str">
        <f t="shared" si="155"/>
        <v>Casos</v>
      </c>
      <c r="N688" s="49" t="str">
        <f t="shared" si="156"/>
        <v>Ministerio de Ciencias, Tecnología, Conocimiento e Innovación</v>
      </c>
      <c r="O688" s="30" t="str">
        <f>+"Nuevos Casos Confirmados de COVID-19 en la comuna de "&amp;Enfermedades_Mundiales[[#This Row],[territorio]]</f>
        <v>Nuevos Casos Confirmados de COVID-19 en la comuna de Puerto Montt</v>
      </c>
      <c r="P688" s="68"/>
      <c r="Q688" s="15" t="str">
        <f t="shared" si="157"/>
        <v>Gráfico Evolución</v>
      </c>
      <c r="R688" s="30"/>
      <c r="S6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https://analytics.zoho.com/open-view/2395394000008134446?ZOHO_CRITERIA=%22Localiza_CL_Poblacion%22.%22Codcom%22%3D10101</v>
      </c>
      <c r="T688" s="17"/>
      <c r="U688" s="31" t="str">
        <f t="shared" si="158"/>
        <v>#1774B9</v>
      </c>
      <c r="V688" s="32" t="str">
        <f>+Enfermedades_Mundiales[[#This Row],[idcoleccion]]&amp;"-"&amp;Enfermedades_Mundiales[[#This Row],[id]]</f>
        <v>360-0678</v>
      </c>
      <c r="W688" s="21">
        <f>+VLOOKUP(Enfermedades_Mundiales[[#This Row],[Filtro URL]],Estructura!$X$4:$Y$366,2,0)</f>
        <v>36310101</v>
      </c>
      <c r="X688" s="21" t="str">
        <f>+VLOOKUP(Enfermedades_Mundiales[[#This Row],[tema]],Estructura!$A$4:$C$18,3,0)</f>
        <v>T-361</v>
      </c>
      <c r="Y688" s="32" t="str">
        <f>+VLOOKUP(Enfermedades_Mundiales[[#This Row],[contenido]],Estructura!$E$4:$G$18,3,0)</f>
        <v>C-361</v>
      </c>
      <c r="Z688" s="32" t="str">
        <f>+VLOOKUP(Enfermedades_Mundiales[[#This Row],[Filtro Integrado]],Estructura!$M$4:$O$367,3,0)</f>
        <v>FI-363</v>
      </c>
      <c r="AA688" s="32" t="str">
        <f>+VLOOKUP(Enfermedades_Mundiales[[#This Row],[Muestra]],Estructura!$Q$4:$S$194,3,0)</f>
        <v>M-361</v>
      </c>
    </row>
    <row r="689" spans="1:27" ht="30.6" x14ac:dyDescent="0.3">
      <c r="A689" s="61" t="s">
        <v>1110</v>
      </c>
      <c r="B689" s="43">
        <f t="shared" si="151"/>
        <v>360</v>
      </c>
      <c r="C689" s="44" t="str">
        <f t="shared" si="152"/>
        <v>Enfermedades Mundiales</v>
      </c>
      <c r="D689" s="44" t="str">
        <f t="shared" si="153"/>
        <v>Salud</v>
      </c>
      <c r="E689" s="64">
        <v>10102</v>
      </c>
      <c r="F689" s="44" t="str">
        <f t="shared" si="159"/>
        <v>Casos Confirmados</v>
      </c>
      <c r="G689" s="46" t="s">
        <v>408</v>
      </c>
      <c r="H689" s="60" t="s">
        <v>17</v>
      </c>
      <c r="I689" s="58" t="s">
        <v>252</v>
      </c>
      <c r="J689" s="43" t="s">
        <v>407</v>
      </c>
      <c r="K689" s="43" t="str">
        <f t="shared" si="160"/>
        <v>Casos Confirmados</v>
      </c>
      <c r="L689" s="43" t="str">
        <f t="shared" si="154"/>
        <v>Periodo 2020-2021</v>
      </c>
      <c r="M689" s="43" t="str">
        <f t="shared" si="155"/>
        <v>Casos</v>
      </c>
      <c r="N689" s="49" t="str">
        <f t="shared" si="156"/>
        <v>Ministerio de Ciencias, Tecnología, Conocimiento e Innovación</v>
      </c>
      <c r="O689" s="30" t="str">
        <f>+"Nuevos Casos Confirmados de COVID-19 en la comuna de "&amp;Enfermedades_Mundiales[[#This Row],[territorio]]</f>
        <v>Nuevos Casos Confirmados de COVID-19 en la comuna de Calbuco</v>
      </c>
      <c r="P689" s="68"/>
      <c r="Q689" s="15" t="str">
        <f t="shared" si="157"/>
        <v>Gráfico Evolución</v>
      </c>
      <c r="R689" s="30"/>
      <c r="S6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https://analytics.zoho.com/open-view/2395394000008134446?ZOHO_CRITERIA=%22Localiza_CL_Poblacion%22.%22Codcom%22%3D10102</v>
      </c>
      <c r="T689" s="17"/>
      <c r="U689" s="31" t="str">
        <f t="shared" si="158"/>
        <v>#1774B9</v>
      </c>
      <c r="V689" s="32" t="str">
        <f>+Enfermedades_Mundiales[[#This Row],[idcoleccion]]&amp;"-"&amp;Enfermedades_Mundiales[[#This Row],[id]]</f>
        <v>360-0679</v>
      </c>
      <c r="W689" s="21">
        <f>+VLOOKUP(Enfermedades_Mundiales[[#This Row],[Filtro URL]],Estructura!$X$4:$Y$366,2,0)</f>
        <v>36310102</v>
      </c>
      <c r="X689" s="21" t="str">
        <f>+VLOOKUP(Enfermedades_Mundiales[[#This Row],[tema]],Estructura!$A$4:$C$18,3,0)</f>
        <v>T-361</v>
      </c>
      <c r="Y689" s="32" t="str">
        <f>+VLOOKUP(Enfermedades_Mundiales[[#This Row],[contenido]],Estructura!$E$4:$G$18,3,0)</f>
        <v>C-361</v>
      </c>
      <c r="Z689" s="32" t="str">
        <f>+VLOOKUP(Enfermedades_Mundiales[[#This Row],[Filtro Integrado]],Estructura!$M$4:$O$367,3,0)</f>
        <v>FI-363</v>
      </c>
      <c r="AA689" s="32" t="str">
        <f>+VLOOKUP(Enfermedades_Mundiales[[#This Row],[Muestra]],Estructura!$Q$4:$S$194,3,0)</f>
        <v>M-361</v>
      </c>
    </row>
    <row r="690" spans="1:27" ht="30.6" x14ac:dyDescent="0.3">
      <c r="A690" s="61" t="s">
        <v>1111</v>
      </c>
      <c r="B690" s="43">
        <f t="shared" si="151"/>
        <v>360</v>
      </c>
      <c r="C690" s="44" t="str">
        <f t="shared" si="152"/>
        <v>Enfermedades Mundiales</v>
      </c>
      <c r="D690" s="44" t="str">
        <f t="shared" si="153"/>
        <v>Salud</v>
      </c>
      <c r="E690" s="64">
        <v>10103</v>
      </c>
      <c r="F690" s="44" t="str">
        <f t="shared" si="159"/>
        <v>Casos Confirmados</v>
      </c>
      <c r="G690" s="46" t="s">
        <v>408</v>
      </c>
      <c r="H690" s="60" t="s">
        <v>17</v>
      </c>
      <c r="I690" s="58" t="s">
        <v>253</v>
      </c>
      <c r="J690" s="43" t="s">
        <v>407</v>
      </c>
      <c r="K690" s="43" t="str">
        <f t="shared" si="160"/>
        <v>Casos Confirmados</v>
      </c>
      <c r="L690" s="43" t="str">
        <f t="shared" si="154"/>
        <v>Periodo 2020-2021</v>
      </c>
      <c r="M690" s="43" t="str">
        <f t="shared" si="155"/>
        <v>Casos</v>
      </c>
      <c r="N690" s="49" t="str">
        <f t="shared" si="156"/>
        <v>Ministerio de Ciencias, Tecnología, Conocimiento e Innovación</v>
      </c>
      <c r="O690" s="30" t="str">
        <f>+"Nuevos Casos Confirmados de COVID-19 en la comuna de "&amp;Enfermedades_Mundiales[[#This Row],[territorio]]</f>
        <v>Nuevos Casos Confirmados de COVID-19 en la comuna de Cochamó</v>
      </c>
      <c r="P690" s="68"/>
      <c r="Q690" s="15" t="str">
        <f t="shared" si="157"/>
        <v>Gráfico Evolución</v>
      </c>
      <c r="R690" s="30"/>
      <c r="S6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https://analytics.zoho.com/open-view/2395394000008134446?ZOHO_CRITERIA=%22Localiza_CL_Poblacion%22.%22Codcom%22%3D10103</v>
      </c>
      <c r="T690" s="17"/>
      <c r="U690" s="31" t="str">
        <f t="shared" si="158"/>
        <v>#1774B9</v>
      </c>
      <c r="V690" s="32" t="str">
        <f>+Enfermedades_Mundiales[[#This Row],[idcoleccion]]&amp;"-"&amp;Enfermedades_Mundiales[[#This Row],[id]]</f>
        <v>360-0680</v>
      </c>
      <c r="W690" s="21">
        <f>+VLOOKUP(Enfermedades_Mundiales[[#This Row],[Filtro URL]],Estructura!$X$4:$Y$366,2,0)</f>
        <v>36310103</v>
      </c>
      <c r="X690" s="21" t="str">
        <f>+VLOOKUP(Enfermedades_Mundiales[[#This Row],[tema]],Estructura!$A$4:$C$18,3,0)</f>
        <v>T-361</v>
      </c>
      <c r="Y690" s="32" t="str">
        <f>+VLOOKUP(Enfermedades_Mundiales[[#This Row],[contenido]],Estructura!$E$4:$G$18,3,0)</f>
        <v>C-361</v>
      </c>
      <c r="Z690" s="32" t="str">
        <f>+VLOOKUP(Enfermedades_Mundiales[[#This Row],[Filtro Integrado]],Estructura!$M$4:$O$367,3,0)</f>
        <v>FI-363</v>
      </c>
      <c r="AA690" s="32" t="str">
        <f>+VLOOKUP(Enfermedades_Mundiales[[#This Row],[Muestra]],Estructura!$Q$4:$S$194,3,0)</f>
        <v>M-361</v>
      </c>
    </row>
    <row r="691" spans="1:27" ht="30.6" x14ac:dyDescent="0.3">
      <c r="A691" s="61" t="s">
        <v>1112</v>
      </c>
      <c r="B691" s="43">
        <f t="shared" si="151"/>
        <v>360</v>
      </c>
      <c r="C691" s="44" t="str">
        <f t="shared" si="152"/>
        <v>Enfermedades Mundiales</v>
      </c>
      <c r="D691" s="44" t="str">
        <f t="shared" si="153"/>
        <v>Salud</v>
      </c>
      <c r="E691" s="64">
        <v>10104</v>
      </c>
      <c r="F691" s="44" t="str">
        <f t="shared" si="159"/>
        <v>Casos Confirmados</v>
      </c>
      <c r="G691" s="46" t="s">
        <v>408</v>
      </c>
      <c r="H691" s="60" t="s">
        <v>17</v>
      </c>
      <c r="I691" s="58" t="s">
        <v>254</v>
      </c>
      <c r="J691" s="43" t="s">
        <v>407</v>
      </c>
      <c r="K691" s="43" t="str">
        <f t="shared" si="160"/>
        <v>Casos Confirmados</v>
      </c>
      <c r="L691" s="43" t="str">
        <f t="shared" si="154"/>
        <v>Periodo 2020-2021</v>
      </c>
      <c r="M691" s="43" t="str">
        <f t="shared" si="155"/>
        <v>Casos</v>
      </c>
      <c r="N691" s="49" t="str">
        <f t="shared" si="156"/>
        <v>Ministerio de Ciencias, Tecnología, Conocimiento e Innovación</v>
      </c>
      <c r="O691" s="30" t="str">
        <f>+"Nuevos Casos Confirmados de COVID-19 en la comuna de "&amp;Enfermedades_Mundiales[[#This Row],[territorio]]</f>
        <v>Nuevos Casos Confirmados de COVID-19 en la comuna de Fresia</v>
      </c>
      <c r="P691" s="68"/>
      <c r="Q691" s="15" t="str">
        <f t="shared" si="157"/>
        <v>Gráfico Evolución</v>
      </c>
      <c r="R691" s="30"/>
      <c r="S6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https://analytics.zoho.com/open-view/2395394000008134446?ZOHO_CRITERIA=%22Localiza_CL_Poblacion%22.%22Codcom%22%3D10104</v>
      </c>
      <c r="T691" s="17"/>
      <c r="U691" s="31" t="str">
        <f t="shared" si="158"/>
        <v>#1774B9</v>
      </c>
      <c r="V691" s="32" t="str">
        <f>+Enfermedades_Mundiales[[#This Row],[idcoleccion]]&amp;"-"&amp;Enfermedades_Mundiales[[#This Row],[id]]</f>
        <v>360-0681</v>
      </c>
      <c r="W691" s="21">
        <f>+VLOOKUP(Enfermedades_Mundiales[[#This Row],[Filtro URL]],Estructura!$X$4:$Y$366,2,0)</f>
        <v>36310104</v>
      </c>
      <c r="X691" s="21" t="str">
        <f>+VLOOKUP(Enfermedades_Mundiales[[#This Row],[tema]],Estructura!$A$4:$C$18,3,0)</f>
        <v>T-361</v>
      </c>
      <c r="Y691" s="32" t="str">
        <f>+VLOOKUP(Enfermedades_Mundiales[[#This Row],[contenido]],Estructura!$E$4:$G$18,3,0)</f>
        <v>C-361</v>
      </c>
      <c r="Z691" s="32" t="str">
        <f>+VLOOKUP(Enfermedades_Mundiales[[#This Row],[Filtro Integrado]],Estructura!$M$4:$O$367,3,0)</f>
        <v>FI-363</v>
      </c>
      <c r="AA691" s="32" t="str">
        <f>+VLOOKUP(Enfermedades_Mundiales[[#This Row],[Muestra]],Estructura!$Q$4:$S$194,3,0)</f>
        <v>M-361</v>
      </c>
    </row>
    <row r="692" spans="1:27" ht="30.6" x14ac:dyDescent="0.3">
      <c r="A692" s="61" t="s">
        <v>1113</v>
      </c>
      <c r="B692" s="43">
        <f t="shared" si="151"/>
        <v>360</v>
      </c>
      <c r="C692" s="44" t="str">
        <f t="shared" si="152"/>
        <v>Enfermedades Mundiales</v>
      </c>
      <c r="D692" s="44" t="str">
        <f t="shared" si="153"/>
        <v>Salud</v>
      </c>
      <c r="E692" s="64">
        <v>10105</v>
      </c>
      <c r="F692" s="44" t="str">
        <f t="shared" si="159"/>
        <v>Casos Confirmados</v>
      </c>
      <c r="G692" s="46" t="s">
        <v>408</v>
      </c>
      <c r="H692" s="60" t="s">
        <v>17</v>
      </c>
      <c r="I692" s="58" t="s">
        <v>255</v>
      </c>
      <c r="J692" s="43" t="s">
        <v>407</v>
      </c>
      <c r="K692" s="43" t="str">
        <f t="shared" si="160"/>
        <v>Casos Confirmados</v>
      </c>
      <c r="L692" s="43" t="str">
        <f t="shared" si="154"/>
        <v>Periodo 2020-2021</v>
      </c>
      <c r="M692" s="43" t="str">
        <f t="shared" si="155"/>
        <v>Casos</v>
      </c>
      <c r="N692" s="49" t="str">
        <f t="shared" si="156"/>
        <v>Ministerio de Ciencias, Tecnología, Conocimiento e Innovación</v>
      </c>
      <c r="O692" s="30" t="str">
        <f>+"Nuevos Casos Confirmados de COVID-19 en la comuna de "&amp;Enfermedades_Mundiales[[#This Row],[territorio]]</f>
        <v>Nuevos Casos Confirmados de COVID-19 en la comuna de Frutillar</v>
      </c>
      <c r="P692" s="68"/>
      <c r="Q692" s="15" t="str">
        <f t="shared" si="157"/>
        <v>Gráfico Evolución</v>
      </c>
      <c r="R692" s="30"/>
      <c r="S6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https://analytics.zoho.com/open-view/2395394000008134446?ZOHO_CRITERIA=%22Localiza_CL_Poblacion%22.%22Codcom%22%3D10105</v>
      </c>
      <c r="T692" s="17"/>
      <c r="U692" s="31" t="str">
        <f t="shared" si="158"/>
        <v>#1774B9</v>
      </c>
      <c r="V692" s="32" t="str">
        <f>+Enfermedades_Mundiales[[#This Row],[idcoleccion]]&amp;"-"&amp;Enfermedades_Mundiales[[#This Row],[id]]</f>
        <v>360-0682</v>
      </c>
      <c r="W692" s="21">
        <f>+VLOOKUP(Enfermedades_Mundiales[[#This Row],[Filtro URL]],Estructura!$X$4:$Y$366,2,0)</f>
        <v>36310105</v>
      </c>
      <c r="X692" s="21" t="str">
        <f>+VLOOKUP(Enfermedades_Mundiales[[#This Row],[tema]],Estructura!$A$4:$C$18,3,0)</f>
        <v>T-361</v>
      </c>
      <c r="Y692" s="32" t="str">
        <f>+VLOOKUP(Enfermedades_Mundiales[[#This Row],[contenido]],Estructura!$E$4:$G$18,3,0)</f>
        <v>C-361</v>
      </c>
      <c r="Z692" s="32" t="str">
        <f>+VLOOKUP(Enfermedades_Mundiales[[#This Row],[Filtro Integrado]],Estructura!$M$4:$O$367,3,0)</f>
        <v>FI-363</v>
      </c>
      <c r="AA692" s="32" t="str">
        <f>+VLOOKUP(Enfermedades_Mundiales[[#This Row],[Muestra]],Estructura!$Q$4:$S$194,3,0)</f>
        <v>M-361</v>
      </c>
    </row>
    <row r="693" spans="1:27" ht="30.6" x14ac:dyDescent="0.3">
      <c r="A693" s="61" t="s">
        <v>1114</v>
      </c>
      <c r="B693" s="43">
        <f t="shared" si="151"/>
        <v>360</v>
      </c>
      <c r="C693" s="44" t="str">
        <f t="shared" si="152"/>
        <v>Enfermedades Mundiales</v>
      </c>
      <c r="D693" s="44" t="str">
        <f t="shared" si="153"/>
        <v>Salud</v>
      </c>
      <c r="E693" s="64">
        <v>10106</v>
      </c>
      <c r="F693" s="44" t="str">
        <f t="shared" si="159"/>
        <v>Casos Confirmados</v>
      </c>
      <c r="G693" s="46" t="s">
        <v>408</v>
      </c>
      <c r="H693" s="60" t="s">
        <v>17</v>
      </c>
      <c r="I693" s="58" t="s">
        <v>256</v>
      </c>
      <c r="J693" s="43" t="s">
        <v>407</v>
      </c>
      <c r="K693" s="43" t="str">
        <f t="shared" si="160"/>
        <v>Casos Confirmados</v>
      </c>
      <c r="L693" s="43" t="str">
        <f t="shared" si="154"/>
        <v>Periodo 2020-2021</v>
      </c>
      <c r="M693" s="43" t="str">
        <f t="shared" si="155"/>
        <v>Casos</v>
      </c>
      <c r="N693" s="49" t="str">
        <f t="shared" si="156"/>
        <v>Ministerio de Ciencias, Tecnología, Conocimiento e Innovación</v>
      </c>
      <c r="O693" s="30" t="str">
        <f>+"Nuevos Casos Confirmados de COVID-19 en la comuna de "&amp;Enfermedades_Mundiales[[#This Row],[territorio]]</f>
        <v>Nuevos Casos Confirmados de COVID-19 en la comuna de Los Muermos</v>
      </c>
      <c r="P693" s="68"/>
      <c r="Q693" s="15" t="str">
        <f t="shared" si="157"/>
        <v>Gráfico Evolución</v>
      </c>
      <c r="R693" s="30"/>
      <c r="S6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https://analytics.zoho.com/open-view/2395394000008134446?ZOHO_CRITERIA=%22Localiza_CL_Poblacion%22.%22Codcom%22%3D10106</v>
      </c>
      <c r="T693" s="17"/>
      <c r="U693" s="31" t="str">
        <f t="shared" si="158"/>
        <v>#1774B9</v>
      </c>
      <c r="V693" s="32" t="str">
        <f>+Enfermedades_Mundiales[[#This Row],[idcoleccion]]&amp;"-"&amp;Enfermedades_Mundiales[[#This Row],[id]]</f>
        <v>360-0683</v>
      </c>
      <c r="W693" s="21">
        <f>+VLOOKUP(Enfermedades_Mundiales[[#This Row],[Filtro URL]],Estructura!$X$4:$Y$366,2,0)</f>
        <v>36310106</v>
      </c>
      <c r="X693" s="21" t="str">
        <f>+VLOOKUP(Enfermedades_Mundiales[[#This Row],[tema]],Estructura!$A$4:$C$18,3,0)</f>
        <v>T-361</v>
      </c>
      <c r="Y693" s="32" t="str">
        <f>+VLOOKUP(Enfermedades_Mundiales[[#This Row],[contenido]],Estructura!$E$4:$G$18,3,0)</f>
        <v>C-361</v>
      </c>
      <c r="Z693" s="32" t="str">
        <f>+VLOOKUP(Enfermedades_Mundiales[[#This Row],[Filtro Integrado]],Estructura!$M$4:$O$367,3,0)</f>
        <v>FI-363</v>
      </c>
      <c r="AA693" s="32" t="str">
        <f>+VLOOKUP(Enfermedades_Mundiales[[#This Row],[Muestra]],Estructura!$Q$4:$S$194,3,0)</f>
        <v>M-361</v>
      </c>
    </row>
    <row r="694" spans="1:27" ht="30.6" x14ac:dyDescent="0.3">
      <c r="A694" s="61" t="s">
        <v>1115</v>
      </c>
      <c r="B694" s="43">
        <f t="shared" si="151"/>
        <v>360</v>
      </c>
      <c r="C694" s="44" t="str">
        <f t="shared" si="152"/>
        <v>Enfermedades Mundiales</v>
      </c>
      <c r="D694" s="44" t="str">
        <f t="shared" si="153"/>
        <v>Salud</v>
      </c>
      <c r="E694" s="64">
        <v>10107</v>
      </c>
      <c r="F694" s="44" t="str">
        <f t="shared" si="159"/>
        <v>Casos Confirmados</v>
      </c>
      <c r="G694" s="46" t="s">
        <v>408</v>
      </c>
      <c r="H694" s="60" t="s">
        <v>17</v>
      </c>
      <c r="I694" s="58" t="s">
        <v>257</v>
      </c>
      <c r="J694" s="43" t="s">
        <v>407</v>
      </c>
      <c r="K694" s="43" t="str">
        <f t="shared" si="160"/>
        <v>Casos Confirmados</v>
      </c>
      <c r="L694" s="43" t="str">
        <f t="shared" si="154"/>
        <v>Periodo 2020-2021</v>
      </c>
      <c r="M694" s="43" t="str">
        <f t="shared" si="155"/>
        <v>Casos</v>
      </c>
      <c r="N694" s="49" t="str">
        <f t="shared" si="156"/>
        <v>Ministerio de Ciencias, Tecnología, Conocimiento e Innovación</v>
      </c>
      <c r="O694" s="30" t="str">
        <f>+"Nuevos Casos Confirmados de COVID-19 en la comuna de "&amp;Enfermedades_Mundiales[[#This Row],[territorio]]</f>
        <v>Nuevos Casos Confirmados de COVID-19 en la comuna de Llanquihue</v>
      </c>
      <c r="P694" s="68"/>
      <c r="Q694" s="15" t="str">
        <f t="shared" si="157"/>
        <v>Gráfico Evolución</v>
      </c>
      <c r="R694" s="30"/>
      <c r="S6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https://analytics.zoho.com/open-view/2395394000008134446?ZOHO_CRITERIA=%22Localiza_CL_Poblacion%22.%22Codcom%22%3D10107</v>
      </c>
      <c r="T694" s="17"/>
      <c r="U694" s="31" t="str">
        <f t="shared" si="158"/>
        <v>#1774B9</v>
      </c>
      <c r="V694" s="32" t="str">
        <f>+Enfermedades_Mundiales[[#This Row],[idcoleccion]]&amp;"-"&amp;Enfermedades_Mundiales[[#This Row],[id]]</f>
        <v>360-0684</v>
      </c>
      <c r="W694" s="21">
        <f>+VLOOKUP(Enfermedades_Mundiales[[#This Row],[Filtro URL]],Estructura!$X$4:$Y$366,2,0)</f>
        <v>36310107</v>
      </c>
      <c r="X694" s="21" t="str">
        <f>+VLOOKUP(Enfermedades_Mundiales[[#This Row],[tema]],Estructura!$A$4:$C$18,3,0)</f>
        <v>T-361</v>
      </c>
      <c r="Y694" s="32" t="str">
        <f>+VLOOKUP(Enfermedades_Mundiales[[#This Row],[contenido]],Estructura!$E$4:$G$18,3,0)</f>
        <v>C-361</v>
      </c>
      <c r="Z694" s="32" t="str">
        <f>+VLOOKUP(Enfermedades_Mundiales[[#This Row],[Filtro Integrado]],Estructura!$M$4:$O$367,3,0)</f>
        <v>FI-363</v>
      </c>
      <c r="AA694" s="32" t="str">
        <f>+VLOOKUP(Enfermedades_Mundiales[[#This Row],[Muestra]],Estructura!$Q$4:$S$194,3,0)</f>
        <v>M-361</v>
      </c>
    </row>
    <row r="695" spans="1:27" ht="30.6" x14ac:dyDescent="0.3">
      <c r="A695" s="61" t="s">
        <v>1116</v>
      </c>
      <c r="B695" s="43">
        <f t="shared" si="151"/>
        <v>360</v>
      </c>
      <c r="C695" s="44" t="str">
        <f t="shared" si="152"/>
        <v>Enfermedades Mundiales</v>
      </c>
      <c r="D695" s="44" t="str">
        <f t="shared" si="153"/>
        <v>Salud</v>
      </c>
      <c r="E695" s="64">
        <v>10108</v>
      </c>
      <c r="F695" s="44" t="str">
        <f t="shared" si="159"/>
        <v>Casos Confirmados</v>
      </c>
      <c r="G695" s="46" t="s">
        <v>408</v>
      </c>
      <c r="H695" s="60" t="s">
        <v>17</v>
      </c>
      <c r="I695" s="58" t="s">
        <v>258</v>
      </c>
      <c r="J695" s="43" t="s">
        <v>407</v>
      </c>
      <c r="K695" s="43" t="str">
        <f t="shared" si="160"/>
        <v>Casos Confirmados</v>
      </c>
      <c r="L695" s="43" t="str">
        <f t="shared" si="154"/>
        <v>Periodo 2020-2021</v>
      </c>
      <c r="M695" s="43" t="str">
        <f t="shared" si="155"/>
        <v>Casos</v>
      </c>
      <c r="N695" s="49" t="str">
        <f t="shared" si="156"/>
        <v>Ministerio de Ciencias, Tecnología, Conocimiento e Innovación</v>
      </c>
      <c r="O695" s="30" t="str">
        <f>+"Nuevos Casos Confirmados de COVID-19 en la comuna de "&amp;Enfermedades_Mundiales[[#This Row],[territorio]]</f>
        <v>Nuevos Casos Confirmados de COVID-19 en la comuna de Maullín</v>
      </c>
      <c r="P695" s="68"/>
      <c r="Q695" s="15" t="str">
        <f t="shared" si="157"/>
        <v>Gráfico Evolución</v>
      </c>
      <c r="R695" s="30"/>
      <c r="S6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https://analytics.zoho.com/open-view/2395394000008134446?ZOHO_CRITERIA=%22Localiza_CL_Poblacion%22.%22Codcom%22%3D10108</v>
      </c>
      <c r="T695" s="17"/>
      <c r="U695" s="31" t="str">
        <f t="shared" si="158"/>
        <v>#1774B9</v>
      </c>
      <c r="V695" s="32" t="str">
        <f>+Enfermedades_Mundiales[[#This Row],[idcoleccion]]&amp;"-"&amp;Enfermedades_Mundiales[[#This Row],[id]]</f>
        <v>360-0685</v>
      </c>
      <c r="W695" s="21">
        <f>+VLOOKUP(Enfermedades_Mundiales[[#This Row],[Filtro URL]],Estructura!$X$4:$Y$366,2,0)</f>
        <v>36310108</v>
      </c>
      <c r="X695" s="21" t="str">
        <f>+VLOOKUP(Enfermedades_Mundiales[[#This Row],[tema]],Estructura!$A$4:$C$18,3,0)</f>
        <v>T-361</v>
      </c>
      <c r="Y695" s="32" t="str">
        <f>+VLOOKUP(Enfermedades_Mundiales[[#This Row],[contenido]],Estructura!$E$4:$G$18,3,0)</f>
        <v>C-361</v>
      </c>
      <c r="Z695" s="32" t="str">
        <f>+VLOOKUP(Enfermedades_Mundiales[[#This Row],[Filtro Integrado]],Estructura!$M$4:$O$367,3,0)</f>
        <v>FI-363</v>
      </c>
      <c r="AA695" s="32" t="str">
        <f>+VLOOKUP(Enfermedades_Mundiales[[#This Row],[Muestra]],Estructura!$Q$4:$S$194,3,0)</f>
        <v>M-361</v>
      </c>
    </row>
    <row r="696" spans="1:27" ht="30.6" x14ac:dyDescent="0.3">
      <c r="A696" s="61" t="s">
        <v>1117</v>
      </c>
      <c r="B696" s="43">
        <f t="shared" si="151"/>
        <v>360</v>
      </c>
      <c r="C696" s="44" t="str">
        <f t="shared" si="152"/>
        <v>Enfermedades Mundiales</v>
      </c>
      <c r="D696" s="44" t="str">
        <f t="shared" si="153"/>
        <v>Salud</v>
      </c>
      <c r="E696" s="64">
        <v>10109</v>
      </c>
      <c r="F696" s="44" t="str">
        <f t="shared" si="159"/>
        <v>Casos Confirmados</v>
      </c>
      <c r="G696" s="46" t="s">
        <v>408</v>
      </c>
      <c r="H696" s="60" t="s">
        <v>17</v>
      </c>
      <c r="I696" s="58" t="s">
        <v>259</v>
      </c>
      <c r="J696" s="43" t="s">
        <v>407</v>
      </c>
      <c r="K696" s="43" t="str">
        <f t="shared" si="160"/>
        <v>Casos Confirmados</v>
      </c>
      <c r="L696" s="43" t="str">
        <f t="shared" si="154"/>
        <v>Periodo 2020-2021</v>
      </c>
      <c r="M696" s="43" t="str">
        <f t="shared" si="155"/>
        <v>Casos</v>
      </c>
      <c r="N696" s="49" t="str">
        <f t="shared" si="156"/>
        <v>Ministerio de Ciencias, Tecnología, Conocimiento e Innovación</v>
      </c>
      <c r="O696" s="30" t="str">
        <f>+"Nuevos Casos Confirmados de COVID-19 en la comuna de "&amp;Enfermedades_Mundiales[[#This Row],[territorio]]</f>
        <v>Nuevos Casos Confirmados de COVID-19 en la comuna de Puerto Varas</v>
      </c>
      <c r="P696" s="68"/>
      <c r="Q696" s="15" t="str">
        <f t="shared" si="157"/>
        <v>Gráfico Evolución</v>
      </c>
      <c r="R696" s="30"/>
      <c r="S6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https://analytics.zoho.com/open-view/2395394000008134446?ZOHO_CRITERIA=%22Localiza_CL_Poblacion%22.%22Codcom%22%3D10109</v>
      </c>
      <c r="T696" s="17"/>
      <c r="U696" s="31" t="str">
        <f t="shared" si="158"/>
        <v>#1774B9</v>
      </c>
      <c r="V696" s="32" t="str">
        <f>+Enfermedades_Mundiales[[#This Row],[idcoleccion]]&amp;"-"&amp;Enfermedades_Mundiales[[#This Row],[id]]</f>
        <v>360-0686</v>
      </c>
      <c r="W696" s="21">
        <f>+VLOOKUP(Enfermedades_Mundiales[[#This Row],[Filtro URL]],Estructura!$X$4:$Y$366,2,0)</f>
        <v>36310109</v>
      </c>
      <c r="X696" s="21" t="str">
        <f>+VLOOKUP(Enfermedades_Mundiales[[#This Row],[tema]],Estructura!$A$4:$C$18,3,0)</f>
        <v>T-361</v>
      </c>
      <c r="Y696" s="32" t="str">
        <f>+VLOOKUP(Enfermedades_Mundiales[[#This Row],[contenido]],Estructura!$E$4:$G$18,3,0)</f>
        <v>C-361</v>
      </c>
      <c r="Z696" s="32" t="str">
        <f>+VLOOKUP(Enfermedades_Mundiales[[#This Row],[Filtro Integrado]],Estructura!$M$4:$O$367,3,0)</f>
        <v>FI-363</v>
      </c>
      <c r="AA696" s="32" t="str">
        <f>+VLOOKUP(Enfermedades_Mundiales[[#This Row],[Muestra]],Estructura!$Q$4:$S$194,3,0)</f>
        <v>M-361</v>
      </c>
    </row>
    <row r="697" spans="1:27" ht="30.6" x14ac:dyDescent="0.3">
      <c r="A697" s="61" t="s">
        <v>1118</v>
      </c>
      <c r="B697" s="43">
        <f t="shared" si="151"/>
        <v>360</v>
      </c>
      <c r="C697" s="44" t="str">
        <f t="shared" si="152"/>
        <v>Enfermedades Mundiales</v>
      </c>
      <c r="D697" s="44" t="str">
        <f t="shared" si="153"/>
        <v>Salud</v>
      </c>
      <c r="E697" s="64">
        <v>10201</v>
      </c>
      <c r="F697" s="44" t="str">
        <f t="shared" si="159"/>
        <v>Casos Confirmados</v>
      </c>
      <c r="G697" s="46" t="s">
        <v>408</v>
      </c>
      <c r="H697" s="60" t="s">
        <v>17</v>
      </c>
      <c r="I697" s="58" t="s">
        <v>260</v>
      </c>
      <c r="J697" s="43" t="s">
        <v>407</v>
      </c>
      <c r="K697" s="43" t="str">
        <f t="shared" si="160"/>
        <v>Casos Confirmados</v>
      </c>
      <c r="L697" s="43" t="str">
        <f t="shared" si="154"/>
        <v>Periodo 2020-2021</v>
      </c>
      <c r="M697" s="43" t="str">
        <f t="shared" si="155"/>
        <v>Casos</v>
      </c>
      <c r="N697" s="49" t="str">
        <f t="shared" si="156"/>
        <v>Ministerio de Ciencias, Tecnología, Conocimiento e Innovación</v>
      </c>
      <c r="O697" s="30" t="str">
        <f>+"Nuevos Casos Confirmados de COVID-19 en la comuna de "&amp;Enfermedades_Mundiales[[#This Row],[territorio]]</f>
        <v>Nuevos Casos Confirmados de COVID-19 en la comuna de Castro</v>
      </c>
      <c r="P697" s="68"/>
      <c r="Q697" s="15" t="str">
        <f t="shared" si="157"/>
        <v>Gráfico Evolución</v>
      </c>
      <c r="R697" s="30"/>
      <c r="S6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https://analytics.zoho.com/open-view/2395394000008134446?ZOHO_CRITERIA=%22Localiza_CL_Poblacion%22.%22Codcom%22%3D10201</v>
      </c>
      <c r="T697" s="17"/>
      <c r="U697" s="31" t="str">
        <f t="shared" si="158"/>
        <v>#1774B9</v>
      </c>
      <c r="V697" s="32" t="str">
        <f>+Enfermedades_Mundiales[[#This Row],[idcoleccion]]&amp;"-"&amp;Enfermedades_Mundiales[[#This Row],[id]]</f>
        <v>360-0687</v>
      </c>
      <c r="W697" s="21">
        <f>+VLOOKUP(Enfermedades_Mundiales[[#This Row],[Filtro URL]],Estructura!$X$4:$Y$366,2,0)</f>
        <v>36310201</v>
      </c>
      <c r="X697" s="21" t="str">
        <f>+VLOOKUP(Enfermedades_Mundiales[[#This Row],[tema]],Estructura!$A$4:$C$18,3,0)</f>
        <v>T-361</v>
      </c>
      <c r="Y697" s="32" t="str">
        <f>+VLOOKUP(Enfermedades_Mundiales[[#This Row],[contenido]],Estructura!$E$4:$G$18,3,0)</f>
        <v>C-361</v>
      </c>
      <c r="Z697" s="32" t="str">
        <f>+VLOOKUP(Enfermedades_Mundiales[[#This Row],[Filtro Integrado]],Estructura!$M$4:$O$367,3,0)</f>
        <v>FI-363</v>
      </c>
      <c r="AA697" s="32" t="str">
        <f>+VLOOKUP(Enfermedades_Mundiales[[#This Row],[Muestra]],Estructura!$Q$4:$S$194,3,0)</f>
        <v>M-361</v>
      </c>
    </row>
    <row r="698" spans="1:27" ht="30.6" x14ac:dyDescent="0.3">
      <c r="A698" s="61" t="s">
        <v>1119</v>
      </c>
      <c r="B698" s="43">
        <f t="shared" si="151"/>
        <v>360</v>
      </c>
      <c r="C698" s="44" t="str">
        <f t="shared" si="152"/>
        <v>Enfermedades Mundiales</v>
      </c>
      <c r="D698" s="44" t="str">
        <f t="shared" si="153"/>
        <v>Salud</v>
      </c>
      <c r="E698" s="64">
        <v>10202</v>
      </c>
      <c r="F698" s="44" t="str">
        <f t="shared" si="159"/>
        <v>Casos Confirmados</v>
      </c>
      <c r="G698" s="46" t="s">
        <v>408</v>
      </c>
      <c r="H698" s="60" t="s">
        <v>17</v>
      </c>
      <c r="I698" s="58" t="s">
        <v>261</v>
      </c>
      <c r="J698" s="43" t="s">
        <v>407</v>
      </c>
      <c r="K698" s="43" t="str">
        <f t="shared" si="160"/>
        <v>Casos Confirmados</v>
      </c>
      <c r="L698" s="43" t="str">
        <f t="shared" si="154"/>
        <v>Periodo 2020-2021</v>
      </c>
      <c r="M698" s="43" t="str">
        <f t="shared" si="155"/>
        <v>Casos</v>
      </c>
      <c r="N698" s="49" t="str">
        <f t="shared" si="156"/>
        <v>Ministerio de Ciencias, Tecnología, Conocimiento e Innovación</v>
      </c>
      <c r="O698" s="30" t="str">
        <f>+"Nuevos Casos Confirmados de COVID-19 en la comuna de "&amp;Enfermedades_Mundiales[[#This Row],[territorio]]</f>
        <v>Nuevos Casos Confirmados de COVID-19 en la comuna de Ancud</v>
      </c>
      <c r="P698" s="68"/>
      <c r="Q698" s="15" t="str">
        <f t="shared" si="157"/>
        <v>Gráfico Evolución</v>
      </c>
      <c r="R698" s="30"/>
      <c r="S6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https://analytics.zoho.com/open-view/2395394000008134446?ZOHO_CRITERIA=%22Localiza_CL_Poblacion%22.%22Codcom%22%3D10202</v>
      </c>
      <c r="T698" s="17"/>
      <c r="U698" s="31" t="str">
        <f t="shared" si="158"/>
        <v>#1774B9</v>
      </c>
      <c r="V698" s="32" t="str">
        <f>+Enfermedades_Mundiales[[#This Row],[idcoleccion]]&amp;"-"&amp;Enfermedades_Mundiales[[#This Row],[id]]</f>
        <v>360-0688</v>
      </c>
      <c r="W698" s="21">
        <f>+VLOOKUP(Enfermedades_Mundiales[[#This Row],[Filtro URL]],Estructura!$X$4:$Y$366,2,0)</f>
        <v>36310202</v>
      </c>
      <c r="X698" s="21" t="str">
        <f>+VLOOKUP(Enfermedades_Mundiales[[#This Row],[tema]],Estructura!$A$4:$C$18,3,0)</f>
        <v>T-361</v>
      </c>
      <c r="Y698" s="32" t="str">
        <f>+VLOOKUP(Enfermedades_Mundiales[[#This Row],[contenido]],Estructura!$E$4:$G$18,3,0)</f>
        <v>C-361</v>
      </c>
      <c r="Z698" s="32" t="str">
        <f>+VLOOKUP(Enfermedades_Mundiales[[#This Row],[Filtro Integrado]],Estructura!$M$4:$O$367,3,0)</f>
        <v>FI-363</v>
      </c>
      <c r="AA698" s="32" t="str">
        <f>+VLOOKUP(Enfermedades_Mundiales[[#This Row],[Muestra]],Estructura!$Q$4:$S$194,3,0)</f>
        <v>M-361</v>
      </c>
    </row>
    <row r="699" spans="1:27" ht="30.6" x14ac:dyDescent="0.3">
      <c r="A699" s="61" t="s">
        <v>1120</v>
      </c>
      <c r="B699" s="43">
        <f t="shared" si="151"/>
        <v>360</v>
      </c>
      <c r="C699" s="44" t="str">
        <f t="shared" si="152"/>
        <v>Enfermedades Mundiales</v>
      </c>
      <c r="D699" s="44" t="str">
        <f t="shared" si="153"/>
        <v>Salud</v>
      </c>
      <c r="E699" s="64">
        <v>10203</v>
      </c>
      <c r="F699" s="44" t="str">
        <f t="shared" si="159"/>
        <v>Casos Confirmados</v>
      </c>
      <c r="G699" s="46" t="s">
        <v>408</v>
      </c>
      <c r="H699" s="60" t="s">
        <v>17</v>
      </c>
      <c r="I699" s="58" t="s">
        <v>262</v>
      </c>
      <c r="J699" s="43" t="s">
        <v>407</v>
      </c>
      <c r="K699" s="43" t="str">
        <f t="shared" si="160"/>
        <v>Casos Confirmados</v>
      </c>
      <c r="L699" s="43" t="str">
        <f t="shared" si="154"/>
        <v>Periodo 2020-2021</v>
      </c>
      <c r="M699" s="43" t="str">
        <f t="shared" si="155"/>
        <v>Casos</v>
      </c>
      <c r="N699" s="49" t="str">
        <f t="shared" si="156"/>
        <v>Ministerio de Ciencias, Tecnología, Conocimiento e Innovación</v>
      </c>
      <c r="O699" s="30" t="str">
        <f>+"Nuevos Casos Confirmados de COVID-19 en la comuna de "&amp;Enfermedades_Mundiales[[#This Row],[territorio]]</f>
        <v>Nuevos Casos Confirmados de COVID-19 en la comuna de Chonchi</v>
      </c>
      <c r="P699" s="68"/>
      <c r="Q699" s="15" t="str">
        <f t="shared" si="157"/>
        <v>Gráfico Evolución</v>
      </c>
      <c r="R699" s="30"/>
      <c r="S6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https://analytics.zoho.com/open-view/2395394000008134446?ZOHO_CRITERIA=%22Localiza_CL_Poblacion%22.%22Codcom%22%3D10203</v>
      </c>
      <c r="T699" s="17"/>
      <c r="U699" s="31" t="str">
        <f t="shared" si="158"/>
        <v>#1774B9</v>
      </c>
      <c r="V699" s="32" t="str">
        <f>+Enfermedades_Mundiales[[#This Row],[idcoleccion]]&amp;"-"&amp;Enfermedades_Mundiales[[#This Row],[id]]</f>
        <v>360-0689</v>
      </c>
      <c r="W699" s="21">
        <f>+VLOOKUP(Enfermedades_Mundiales[[#This Row],[Filtro URL]],Estructura!$X$4:$Y$366,2,0)</f>
        <v>36310203</v>
      </c>
      <c r="X699" s="21" t="str">
        <f>+VLOOKUP(Enfermedades_Mundiales[[#This Row],[tema]],Estructura!$A$4:$C$18,3,0)</f>
        <v>T-361</v>
      </c>
      <c r="Y699" s="32" t="str">
        <f>+VLOOKUP(Enfermedades_Mundiales[[#This Row],[contenido]],Estructura!$E$4:$G$18,3,0)</f>
        <v>C-361</v>
      </c>
      <c r="Z699" s="32" t="str">
        <f>+VLOOKUP(Enfermedades_Mundiales[[#This Row],[Filtro Integrado]],Estructura!$M$4:$O$367,3,0)</f>
        <v>FI-363</v>
      </c>
      <c r="AA699" s="32" t="str">
        <f>+VLOOKUP(Enfermedades_Mundiales[[#This Row],[Muestra]],Estructura!$Q$4:$S$194,3,0)</f>
        <v>M-361</v>
      </c>
    </row>
    <row r="700" spans="1:27" ht="30.6" x14ac:dyDescent="0.3">
      <c r="A700" s="61" t="s">
        <v>1121</v>
      </c>
      <c r="B700" s="43">
        <f t="shared" si="151"/>
        <v>360</v>
      </c>
      <c r="C700" s="44" t="str">
        <f t="shared" si="152"/>
        <v>Enfermedades Mundiales</v>
      </c>
      <c r="D700" s="44" t="str">
        <f t="shared" si="153"/>
        <v>Salud</v>
      </c>
      <c r="E700" s="64">
        <v>10204</v>
      </c>
      <c r="F700" s="44" t="str">
        <f t="shared" si="159"/>
        <v>Casos Confirmados</v>
      </c>
      <c r="G700" s="46" t="s">
        <v>408</v>
      </c>
      <c r="H700" s="60" t="s">
        <v>17</v>
      </c>
      <c r="I700" s="58" t="s">
        <v>263</v>
      </c>
      <c r="J700" s="43" t="s">
        <v>407</v>
      </c>
      <c r="K700" s="43" t="str">
        <f t="shared" si="160"/>
        <v>Casos Confirmados</v>
      </c>
      <c r="L700" s="43" t="str">
        <f t="shared" si="154"/>
        <v>Periodo 2020-2021</v>
      </c>
      <c r="M700" s="43" t="str">
        <f t="shared" si="155"/>
        <v>Casos</v>
      </c>
      <c r="N700" s="49" t="str">
        <f t="shared" si="156"/>
        <v>Ministerio de Ciencias, Tecnología, Conocimiento e Innovación</v>
      </c>
      <c r="O700" s="30" t="str">
        <f>+"Nuevos Casos Confirmados de COVID-19 en la comuna de "&amp;Enfermedades_Mundiales[[#This Row],[territorio]]</f>
        <v>Nuevos Casos Confirmados de COVID-19 en la comuna de Curaco de Vélez</v>
      </c>
      <c r="P700" s="68"/>
      <c r="Q700" s="15" t="str">
        <f t="shared" si="157"/>
        <v>Gráfico Evolución</v>
      </c>
      <c r="R700" s="30"/>
      <c r="S7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https://analytics.zoho.com/open-view/2395394000008134446?ZOHO_CRITERIA=%22Localiza_CL_Poblacion%22.%22Codcom%22%3D10204</v>
      </c>
      <c r="T700" s="17"/>
      <c r="U700" s="31" t="str">
        <f t="shared" si="158"/>
        <v>#1774B9</v>
      </c>
      <c r="V700" s="32" t="str">
        <f>+Enfermedades_Mundiales[[#This Row],[idcoleccion]]&amp;"-"&amp;Enfermedades_Mundiales[[#This Row],[id]]</f>
        <v>360-0690</v>
      </c>
      <c r="W700" s="21">
        <f>+VLOOKUP(Enfermedades_Mundiales[[#This Row],[Filtro URL]],Estructura!$X$4:$Y$366,2,0)</f>
        <v>36310204</v>
      </c>
      <c r="X700" s="21" t="str">
        <f>+VLOOKUP(Enfermedades_Mundiales[[#This Row],[tema]],Estructura!$A$4:$C$18,3,0)</f>
        <v>T-361</v>
      </c>
      <c r="Y700" s="32" t="str">
        <f>+VLOOKUP(Enfermedades_Mundiales[[#This Row],[contenido]],Estructura!$E$4:$G$18,3,0)</f>
        <v>C-361</v>
      </c>
      <c r="Z700" s="32" t="str">
        <f>+VLOOKUP(Enfermedades_Mundiales[[#This Row],[Filtro Integrado]],Estructura!$M$4:$O$367,3,0)</f>
        <v>FI-363</v>
      </c>
      <c r="AA700" s="32" t="str">
        <f>+VLOOKUP(Enfermedades_Mundiales[[#This Row],[Muestra]],Estructura!$Q$4:$S$194,3,0)</f>
        <v>M-361</v>
      </c>
    </row>
    <row r="701" spans="1:27" ht="30.6" x14ac:dyDescent="0.3">
      <c r="A701" s="61" t="s">
        <v>1122</v>
      </c>
      <c r="B701" s="43">
        <f t="shared" ref="B701:B764" si="161">+B700</f>
        <v>360</v>
      </c>
      <c r="C701" s="44" t="str">
        <f t="shared" ref="C701:C764" si="162">+C700</f>
        <v>Enfermedades Mundiales</v>
      </c>
      <c r="D701" s="44" t="str">
        <f t="shared" ref="D701:D764" si="163">+D700</f>
        <v>Salud</v>
      </c>
      <c r="E701" s="64">
        <v>10205</v>
      </c>
      <c r="F701" s="44" t="str">
        <f t="shared" si="159"/>
        <v>Casos Confirmados</v>
      </c>
      <c r="G701" s="46" t="s">
        <v>408</v>
      </c>
      <c r="H701" s="60" t="s">
        <v>17</v>
      </c>
      <c r="I701" s="58" t="s">
        <v>264</v>
      </c>
      <c r="J701" s="43" t="s">
        <v>407</v>
      </c>
      <c r="K701" s="43" t="str">
        <f t="shared" si="160"/>
        <v>Casos Confirmados</v>
      </c>
      <c r="L701" s="43" t="str">
        <f t="shared" ref="L701:L764" si="164">+L700</f>
        <v>Periodo 2020-2021</v>
      </c>
      <c r="M701" s="43" t="str">
        <f t="shared" ref="M701:M764" si="165">+M700</f>
        <v>Casos</v>
      </c>
      <c r="N701" s="49" t="str">
        <f t="shared" ref="N701:N764" si="166">+N700</f>
        <v>Ministerio de Ciencias, Tecnología, Conocimiento e Innovación</v>
      </c>
      <c r="O701" s="30" t="str">
        <f>+"Nuevos Casos Confirmados de COVID-19 en la comuna de "&amp;Enfermedades_Mundiales[[#This Row],[territorio]]</f>
        <v>Nuevos Casos Confirmados de COVID-19 en la comuna de Dalcahue</v>
      </c>
      <c r="P701" s="68"/>
      <c r="Q701" s="15" t="str">
        <f t="shared" ref="Q701:Q764" si="167">+Q700</f>
        <v>Gráfico Evolución</v>
      </c>
      <c r="R701" s="30"/>
      <c r="S7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https://analytics.zoho.com/open-view/2395394000008134446?ZOHO_CRITERIA=%22Localiza_CL_Poblacion%22.%22Codcom%22%3D10205</v>
      </c>
      <c r="T701" s="17"/>
      <c r="U701" s="31" t="str">
        <f t="shared" ref="U701:U764" si="168">+U700</f>
        <v>#1774B9</v>
      </c>
      <c r="V701" s="32" t="str">
        <f>+Enfermedades_Mundiales[[#This Row],[idcoleccion]]&amp;"-"&amp;Enfermedades_Mundiales[[#This Row],[id]]</f>
        <v>360-0691</v>
      </c>
      <c r="W701" s="21">
        <f>+VLOOKUP(Enfermedades_Mundiales[[#This Row],[Filtro URL]],Estructura!$X$4:$Y$366,2,0)</f>
        <v>36310205</v>
      </c>
      <c r="X701" s="21" t="str">
        <f>+VLOOKUP(Enfermedades_Mundiales[[#This Row],[tema]],Estructura!$A$4:$C$18,3,0)</f>
        <v>T-361</v>
      </c>
      <c r="Y701" s="32" t="str">
        <f>+VLOOKUP(Enfermedades_Mundiales[[#This Row],[contenido]],Estructura!$E$4:$G$18,3,0)</f>
        <v>C-361</v>
      </c>
      <c r="Z701" s="32" t="str">
        <f>+VLOOKUP(Enfermedades_Mundiales[[#This Row],[Filtro Integrado]],Estructura!$M$4:$O$367,3,0)</f>
        <v>FI-363</v>
      </c>
      <c r="AA701" s="32" t="str">
        <f>+VLOOKUP(Enfermedades_Mundiales[[#This Row],[Muestra]],Estructura!$Q$4:$S$194,3,0)</f>
        <v>M-361</v>
      </c>
    </row>
    <row r="702" spans="1:27" ht="30.6" x14ac:dyDescent="0.3">
      <c r="A702" s="61" t="s">
        <v>1123</v>
      </c>
      <c r="B702" s="43">
        <f t="shared" si="161"/>
        <v>360</v>
      </c>
      <c r="C702" s="44" t="str">
        <f t="shared" si="162"/>
        <v>Enfermedades Mundiales</v>
      </c>
      <c r="D702" s="44" t="str">
        <f t="shared" si="163"/>
        <v>Salud</v>
      </c>
      <c r="E702" s="64">
        <v>10206</v>
      </c>
      <c r="F702" s="44" t="str">
        <f t="shared" ref="F702:F765" si="169">+F701</f>
        <v>Casos Confirmados</v>
      </c>
      <c r="G702" s="46" t="s">
        <v>408</v>
      </c>
      <c r="H702" s="60" t="s">
        <v>17</v>
      </c>
      <c r="I702" s="58" t="s">
        <v>265</v>
      </c>
      <c r="J702" s="43" t="s">
        <v>407</v>
      </c>
      <c r="K702" s="43" t="str">
        <f t="shared" ref="K702:K765" si="170">+K701</f>
        <v>Casos Confirmados</v>
      </c>
      <c r="L702" s="43" t="str">
        <f t="shared" si="164"/>
        <v>Periodo 2020-2021</v>
      </c>
      <c r="M702" s="43" t="str">
        <f t="shared" si="165"/>
        <v>Casos</v>
      </c>
      <c r="N702" s="49" t="str">
        <f t="shared" si="166"/>
        <v>Ministerio de Ciencias, Tecnología, Conocimiento e Innovación</v>
      </c>
      <c r="O702" s="30" t="str">
        <f>+"Nuevos Casos Confirmados de COVID-19 en la comuna de "&amp;Enfermedades_Mundiales[[#This Row],[territorio]]</f>
        <v>Nuevos Casos Confirmados de COVID-19 en la comuna de Puqueldón</v>
      </c>
      <c r="P702" s="68"/>
      <c r="Q702" s="15" t="str">
        <f t="shared" si="167"/>
        <v>Gráfico Evolución</v>
      </c>
      <c r="R702" s="30"/>
      <c r="S7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https://analytics.zoho.com/open-view/2395394000008134446?ZOHO_CRITERIA=%22Localiza_CL_Poblacion%22.%22Codcom%22%3D10206</v>
      </c>
      <c r="T702" s="17"/>
      <c r="U702" s="31" t="str">
        <f t="shared" si="168"/>
        <v>#1774B9</v>
      </c>
      <c r="V702" s="32" t="str">
        <f>+Enfermedades_Mundiales[[#This Row],[idcoleccion]]&amp;"-"&amp;Enfermedades_Mundiales[[#This Row],[id]]</f>
        <v>360-0692</v>
      </c>
      <c r="W702" s="21">
        <f>+VLOOKUP(Enfermedades_Mundiales[[#This Row],[Filtro URL]],Estructura!$X$4:$Y$366,2,0)</f>
        <v>36310206</v>
      </c>
      <c r="X702" s="21" t="str">
        <f>+VLOOKUP(Enfermedades_Mundiales[[#This Row],[tema]],Estructura!$A$4:$C$18,3,0)</f>
        <v>T-361</v>
      </c>
      <c r="Y702" s="32" t="str">
        <f>+VLOOKUP(Enfermedades_Mundiales[[#This Row],[contenido]],Estructura!$E$4:$G$18,3,0)</f>
        <v>C-361</v>
      </c>
      <c r="Z702" s="32" t="str">
        <f>+VLOOKUP(Enfermedades_Mundiales[[#This Row],[Filtro Integrado]],Estructura!$M$4:$O$367,3,0)</f>
        <v>FI-363</v>
      </c>
      <c r="AA702" s="32" t="str">
        <f>+VLOOKUP(Enfermedades_Mundiales[[#This Row],[Muestra]],Estructura!$Q$4:$S$194,3,0)</f>
        <v>M-361</v>
      </c>
    </row>
    <row r="703" spans="1:27" ht="30.6" x14ac:dyDescent="0.3">
      <c r="A703" s="61" t="s">
        <v>1124</v>
      </c>
      <c r="B703" s="43">
        <f t="shared" si="161"/>
        <v>360</v>
      </c>
      <c r="C703" s="44" t="str">
        <f t="shared" si="162"/>
        <v>Enfermedades Mundiales</v>
      </c>
      <c r="D703" s="44" t="str">
        <f t="shared" si="163"/>
        <v>Salud</v>
      </c>
      <c r="E703" s="64">
        <v>10207</v>
      </c>
      <c r="F703" s="44" t="str">
        <f t="shared" si="169"/>
        <v>Casos Confirmados</v>
      </c>
      <c r="G703" s="46" t="s">
        <v>408</v>
      </c>
      <c r="H703" s="60" t="s">
        <v>17</v>
      </c>
      <c r="I703" s="58" t="s">
        <v>266</v>
      </c>
      <c r="J703" s="43" t="s">
        <v>407</v>
      </c>
      <c r="K703" s="43" t="str">
        <f t="shared" si="170"/>
        <v>Casos Confirmados</v>
      </c>
      <c r="L703" s="43" t="str">
        <f t="shared" si="164"/>
        <v>Periodo 2020-2021</v>
      </c>
      <c r="M703" s="43" t="str">
        <f t="shared" si="165"/>
        <v>Casos</v>
      </c>
      <c r="N703" s="49" t="str">
        <f t="shared" si="166"/>
        <v>Ministerio de Ciencias, Tecnología, Conocimiento e Innovación</v>
      </c>
      <c r="O703" s="30" t="str">
        <f>+"Nuevos Casos Confirmados de COVID-19 en la comuna de "&amp;Enfermedades_Mundiales[[#This Row],[territorio]]</f>
        <v>Nuevos Casos Confirmados de COVID-19 en la comuna de Queilén</v>
      </c>
      <c r="P703" s="68"/>
      <c r="Q703" s="15" t="str">
        <f t="shared" si="167"/>
        <v>Gráfico Evolución</v>
      </c>
      <c r="R703" s="30"/>
      <c r="S7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https://analytics.zoho.com/open-view/2395394000008134446?ZOHO_CRITERIA=%22Localiza_CL_Poblacion%22.%22Codcom%22%3D10207</v>
      </c>
      <c r="T703" s="17"/>
      <c r="U703" s="31" t="str">
        <f t="shared" si="168"/>
        <v>#1774B9</v>
      </c>
      <c r="V703" s="32" t="str">
        <f>+Enfermedades_Mundiales[[#This Row],[idcoleccion]]&amp;"-"&amp;Enfermedades_Mundiales[[#This Row],[id]]</f>
        <v>360-0693</v>
      </c>
      <c r="W703" s="21">
        <f>+VLOOKUP(Enfermedades_Mundiales[[#This Row],[Filtro URL]],Estructura!$X$4:$Y$366,2,0)</f>
        <v>36310207</v>
      </c>
      <c r="X703" s="21" t="str">
        <f>+VLOOKUP(Enfermedades_Mundiales[[#This Row],[tema]],Estructura!$A$4:$C$18,3,0)</f>
        <v>T-361</v>
      </c>
      <c r="Y703" s="32" t="str">
        <f>+VLOOKUP(Enfermedades_Mundiales[[#This Row],[contenido]],Estructura!$E$4:$G$18,3,0)</f>
        <v>C-361</v>
      </c>
      <c r="Z703" s="32" t="str">
        <f>+VLOOKUP(Enfermedades_Mundiales[[#This Row],[Filtro Integrado]],Estructura!$M$4:$O$367,3,0)</f>
        <v>FI-363</v>
      </c>
      <c r="AA703" s="32" t="str">
        <f>+VLOOKUP(Enfermedades_Mundiales[[#This Row],[Muestra]],Estructura!$Q$4:$S$194,3,0)</f>
        <v>M-361</v>
      </c>
    </row>
    <row r="704" spans="1:27" ht="30.6" x14ac:dyDescent="0.3">
      <c r="A704" s="61" t="s">
        <v>1125</v>
      </c>
      <c r="B704" s="43">
        <f t="shared" si="161"/>
        <v>360</v>
      </c>
      <c r="C704" s="44" t="str">
        <f t="shared" si="162"/>
        <v>Enfermedades Mundiales</v>
      </c>
      <c r="D704" s="44" t="str">
        <f t="shared" si="163"/>
        <v>Salud</v>
      </c>
      <c r="E704" s="64">
        <v>10208</v>
      </c>
      <c r="F704" s="44" t="str">
        <f t="shared" si="169"/>
        <v>Casos Confirmados</v>
      </c>
      <c r="G704" s="46" t="s">
        <v>408</v>
      </c>
      <c r="H704" s="60" t="s">
        <v>17</v>
      </c>
      <c r="I704" s="58" t="s">
        <v>267</v>
      </c>
      <c r="J704" s="43" t="s">
        <v>407</v>
      </c>
      <c r="K704" s="43" t="str">
        <f t="shared" si="170"/>
        <v>Casos Confirmados</v>
      </c>
      <c r="L704" s="43" t="str">
        <f t="shared" si="164"/>
        <v>Periodo 2020-2021</v>
      </c>
      <c r="M704" s="43" t="str">
        <f t="shared" si="165"/>
        <v>Casos</v>
      </c>
      <c r="N704" s="49" t="str">
        <f t="shared" si="166"/>
        <v>Ministerio de Ciencias, Tecnología, Conocimiento e Innovación</v>
      </c>
      <c r="O704" s="30" t="str">
        <f>+"Nuevos Casos Confirmados de COVID-19 en la comuna de "&amp;Enfermedades_Mundiales[[#This Row],[territorio]]</f>
        <v>Nuevos Casos Confirmados de COVID-19 en la comuna de Quellón</v>
      </c>
      <c r="P704" s="68"/>
      <c r="Q704" s="15" t="str">
        <f t="shared" si="167"/>
        <v>Gráfico Evolución</v>
      </c>
      <c r="R704" s="30"/>
      <c r="S7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https://analytics.zoho.com/open-view/2395394000008134446?ZOHO_CRITERIA=%22Localiza_CL_Poblacion%22.%22Codcom%22%3D10208</v>
      </c>
      <c r="T704" s="17"/>
      <c r="U704" s="31" t="str">
        <f t="shared" si="168"/>
        <v>#1774B9</v>
      </c>
      <c r="V704" s="32" t="str">
        <f>+Enfermedades_Mundiales[[#This Row],[idcoleccion]]&amp;"-"&amp;Enfermedades_Mundiales[[#This Row],[id]]</f>
        <v>360-0694</v>
      </c>
      <c r="W704" s="21">
        <f>+VLOOKUP(Enfermedades_Mundiales[[#This Row],[Filtro URL]],Estructura!$X$4:$Y$366,2,0)</f>
        <v>36310208</v>
      </c>
      <c r="X704" s="21" t="str">
        <f>+VLOOKUP(Enfermedades_Mundiales[[#This Row],[tema]],Estructura!$A$4:$C$18,3,0)</f>
        <v>T-361</v>
      </c>
      <c r="Y704" s="32" t="str">
        <f>+VLOOKUP(Enfermedades_Mundiales[[#This Row],[contenido]],Estructura!$E$4:$G$18,3,0)</f>
        <v>C-361</v>
      </c>
      <c r="Z704" s="32" t="str">
        <f>+VLOOKUP(Enfermedades_Mundiales[[#This Row],[Filtro Integrado]],Estructura!$M$4:$O$367,3,0)</f>
        <v>FI-363</v>
      </c>
      <c r="AA704" s="32" t="str">
        <f>+VLOOKUP(Enfermedades_Mundiales[[#This Row],[Muestra]],Estructura!$Q$4:$S$194,3,0)</f>
        <v>M-361</v>
      </c>
    </row>
    <row r="705" spans="1:27" ht="30.6" x14ac:dyDescent="0.3">
      <c r="A705" s="61" t="s">
        <v>1126</v>
      </c>
      <c r="B705" s="43">
        <f t="shared" si="161"/>
        <v>360</v>
      </c>
      <c r="C705" s="44" t="str">
        <f t="shared" si="162"/>
        <v>Enfermedades Mundiales</v>
      </c>
      <c r="D705" s="44" t="str">
        <f t="shared" si="163"/>
        <v>Salud</v>
      </c>
      <c r="E705" s="64">
        <v>10209</v>
      </c>
      <c r="F705" s="44" t="str">
        <f t="shared" si="169"/>
        <v>Casos Confirmados</v>
      </c>
      <c r="G705" s="46" t="s">
        <v>408</v>
      </c>
      <c r="H705" s="60" t="s">
        <v>17</v>
      </c>
      <c r="I705" s="58" t="s">
        <v>268</v>
      </c>
      <c r="J705" s="43" t="s">
        <v>407</v>
      </c>
      <c r="K705" s="43" t="str">
        <f t="shared" si="170"/>
        <v>Casos Confirmados</v>
      </c>
      <c r="L705" s="43" t="str">
        <f t="shared" si="164"/>
        <v>Periodo 2020-2021</v>
      </c>
      <c r="M705" s="43" t="str">
        <f t="shared" si="165"/>
        <v>Casos</v>
      </c>
      <c r="N705" s="49" t="str">
        <f t="shared" si="166"/>
        <v>Ministerio de Ciencias, Tecnología, Conocimiento e Innovación</v>
      </c>
      <c r="O705" s="30" t="str">
        <f>+"Nuevos Casos Confirmados de COVID-19 en la comuna de "&amp;Enfermedades_Mundiales[[#This Row],[territorio]]</f>
        <v>Nuevos Casos Confirmados de COVID-19 en la comuna de Quemchi</v>
      </c>
      <c r="P705" s="68"/>
      <c r="Q705" s="15" t="str">
        <f t="shared" si="167"/>
        <v>Gráfico Evolución</v>
      </c>
      <c r="R705" s="30"/>
      <c r="S7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https://analytics.zoho.com/open-view/2395394000008134446?ZOHO_CRITERIA=%22Localiza_CL_Poblacion%22.%22Codcom%22%3D10209</v>
      </c>
      <c r="T705" s="17"/>
      <c r="U705" s="31" t="str">
        <f t="shared" si="168"/>
        <v>#1774B9</v>
      </c>
      <c r="V705" s="32" t="str">
        <f>+Enfermedades_Mundiales[[#This Row],[idcoleccion]]&amp;"-"&amp;Enfermedades_Mundiales[[#This Row],[id]]</f>
        <v>360-0695</v>
      </c>
      <c r="W705" s="21">
        <f>+VLOOKUP(Enfermedades_Mundiales[[#This Row],[Filtro URL]],Estructura!$X$4:$Y$366,2,0)</f>
        <v>36310209</v>
      </c>
      <c r="X705" s="21" t="str">
        <f>+VLOOKUP(Enfermedades_Mundiales[[#This Row],[tema]],Estructura!$A$4:$C$18,3,0)</f>
        <v>T-361</v>
      </c>
      <c r="Y705" s="32" t="str">
        <f>+VLOOKUP(Enfermedades_Mundiales[[#This Row],[contenido]],Estructura!$E$4:$G$18,3,0)</f>
        <v>C-361</v>
      </c>
      <c r="Z705" s="32" t="str">
        <f>+VLOOKUP(Enfermedades_Mundiales[[#This Row],[Filtro Integrado]],Estructura!$M$4:$O$367,3,0)</f>
        <v>FI-363</v>
      </c>
      <c r="AA705" s="32" t="str">
        <f>+VLOOKUP(Enfermedades_Mundiales[[#This Row],[Muestra]],Estructura!$Q$4:$S$194,3,0)</f>
        <v>M-361</v>
      </c>
    </row>
    <row r="706" spans="1:27" ht="30.6" x14ac:dyDescent="0.3">
      <c r="A706" s="61" t="s">
        <v>1127</v>
      </c>
      <c r="B706" s="43">
        <f t="shared" si="161"/>
        <v>360</v>
      </c>
      <c r="C706" s="44" t="str">
        <f t="shared" si="162"/>
        <v>Enfermedades Mundiales</v>
      </c>
      <c r="D706" s="44" t="str">
        <f t="shared" si="163"/>
        <v>Salud</v>
      </c>
      <c r="E706" s="64">
        <v>10210</v>
      </c>
      <c r="F706" s="44" t="str">
        <f t="shared" si="169"/>
        <v>Casos Confirmados</v>
      </c>
      <c r="G706" s="46" t="s">
        <v>408</v>
      </c>
      <c r="H706" s="60" t="s">
        <v>17</v>
      </c>
      <c r="I706" s="58" t="s">
        <v>269</v>
      </c>
      <c r="J706" s="43" t="s">
        <v>407</v>
      </c>
      <c r="K706" s="43" t="str">
        <f t="shared" si="170"/>
        <v>Casos Confirmados</v>
      </c>
      <c r="L706" s="43" t="str">
        <f t="shared" si="164"/>
        <v>Periodo 2020-2021</v>
      </c>
      <c r="M706" s="43" t="str">
        <f t="shared" si="165"/>
        <v>Casos</v>
      </c>
      <c r="N706" s="49" t="str">
        <f t="shared" si="166"/>
        <v>Ministerio de Ciencias, Tecnología, Conocimiento e Innovación</v>
      </c>
      <c r="O706" s="30" t="str">
        <f>+"Nuevos Casos Confirmados de COVID-19 en la comuna de "&amp;Enfermedades_Mundiales[[#This Row],[territorio]]</f>
        <v>Nuevos Casos Confirmados de COVID-19 en la comuna de Quinchao</v>
      </c>
      <c r="P706" s="68"/>
      <c r="Q706" s="15" t="str">
        <f t="shared" si="167"/>
        <v>Gráfico Evolución</v>
      </c>
      <c r="R706" s="30"/>
      <c r="S70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https://analytics.zoho.com/open-view/2395394000008134446?ZOHO_CRITERIA=%22Localiza_CL_Poblacion%22.%22Codcom%22%3D10210</v>
      </c>
      <c r="T706" s="17"/>
      <c r="U706" s="31" t="str">
        <f t="shared" si="168"/>
        <v>#1774B9</v>
      </c>
      <c r="V706" s="32" t="str">
        <f>+Enfermedades_Mundiales[[#This Row],[idcoleccion]]&amp;"-"&amp;Enfermedades_Mundiales[[#This Row],[id]]</f>
        <v>360-0696</v>
      </c>
      <c r="W706" s="21">
        <f>+VLOOKUP(Enfermedades_Mundiales[[#This Row],[Filtro URL]],Estructura!$X$4:$Y$366,2,0)</f>
        <v>36310210</v>
      </c>
      <c r="X706" s="21" t="str">
        <f>+VLOOKUP(Enfermedades_Mundiales[[#This Row],[tema]],Estructura!$A$4:$C$18,3,0)</f>
        <v>T-361</v>
      </c>
      <c r="Y706" s="32" t="str">
        <f>+VLOOKUP(Enfermedades_Mundiales[[#This Row],[contenido]],Estructura!$E$4:$G$18,3,0)</f>
        <v>C-361</v>
      </c>
      <c r="Z706" s="32" t="str">
        <f>+VLOOKUP(Enfermedades_Mundiales[[#This Row],[Filtro Integrado]],Estructura!$M$4:$O$367,3,0)</f>
        <v>FI-363</v>
      </c>
      <c r="AA706" s="32" t="str">
        <f>+VLOOKUP(Enfermedades_Mundiales[[#This Row],[Muestra]],Estructura!$Q$4:$S$194,3,0)</f>
        <v>M-361</v>
      </c>
    </row>
    <row r="707" spans="1:27" ht="30.6" x14ac:dyDescent="0.3">
      <c r="A707" s="61" t="s">
        <v>1128</v>
      </c>
      <c r="B707" s="43">
        <f t="shared" si="161"/>
        <v>360</v>
      </c>
      <c r="C707" s="44" t="str">
        <f t="shared" si="162"/>
        <v>Enfermedades Mundiales</v>
      </c>
      <c r="D707" s="44" t="str">
        <f t="shared" si="163"/>
        <v>Salud</v>
      </c>
      <c r="E707" s="64">
        <v>10301</v>
      </c>
      <c r="F707" s="44" t="str">
        <f t="shared" si="169"/>
        <v>Casos Confirmados</v>
      </c>
      <c r="G707" s="46" t="s">
        <v>408</v>
      </c>
      <c r="H707" s="60" t="s">
        <v>17</v>
      </c>
      <c r="I707" s="58" t="s">
        <v>270</v>
      </c>
      <c r="J707" s="43" t="s">
        <v>407</v>
      </c>
      <c r="K707" s="43" t="str">
        <f t="shared" si="170"/>
        <v>Casos Confirmados</v>
      </c>
      <c r="L707" s="43" t="str">
        <f t="shared" si="164"/>
        <v>Periodo 2020-2021</v>
      </c>
      <c r="M707" s="43" t="str">
        <f t="shared" si="165"/>
        <v>Casos</v>
      </c>
      <c r="N707" s="49" t="str">
        <f t="shared" si="166"/>
        <v>Ministerio de Ciencias, Tecnología, Conocimiento e Innovación</v>
      </c>
      <c r="O707" s="30" t="str">
        <f>+"Nuevos Casos Confirmados de COVID-19 en la comuna de "&amp;Enfermedades_Mundiales[[#This Row],[territorio]]</f>
        <v>Nuevos Casos Confirmados de COVID-19 en la comuna de Osorno</v>
      </c>
      <c r="P707" s="68"/>
      <c r="Q707" s="15" t="str">
        <f t="shared" si="167"/>
        <v>Gráfico Evolución</v>
      </c>
      <c r="R707" s="30"/>
      <c r="S70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https://analytics.zoho.com/open-view/2395394000008134446?ZOHO_CRITERIA=%22Localiza_CL_Poblacion%22.%22Codcom%22%3D10301</v>
      </c>
      <c r="T707" s="17"/>
      <c r="U707" s="31" t="str">
        <f t="shared" si="168"/>
        <v>#1774B9</v>
      </c>
      <c r="V707" s="32" t="str">
        <f>+Enfermedades_Mundiales[[#This Row],[idcoleccion]]&amp;"-"&amp;Enfermedades_Mundiales[[#This Row],[id]]</f>
        <v>360-0697</v>
      </c>
      <c r="W707" s="21">
        <f>+VLOOKUP(Enfermedades_Mundiales[[#This Row],[Filtro URL]],Estructura!$X$4:$Y$366,2,0)</f>
        <v>36310301</v>
      </c>
      <c r="X707" s="21" t="str">
        <f>+VLOOKUP(Enfermedades_Mundiales[[#This Row],[tema]],Estructura!$A$4:$C$18,3,0)</f>
        <v>T-361</v>
      </c>
      <c r="Y707" s="32" t="str">
        <f>+VLOOKUP(Enfermedades_Mundiales[[#This Row],[contenido]],Estructura!$E$4:$G$18,3,0)</f>
        <v>C-361</v>
      </c>
      <c r="Z707" s="32" t="str">
        <f>+VLOOKUP(Enfermedades_Mundiales[[#This Row],[Filtro Integrado]],Estructura!$M$4:$O$367,3,0)</f>
        <v>FI-363</v>
      </c>
      <c r="AA707" s="32" t="str">
        <f>+VLOOKUP(Enfermedades_Mundiales[[#This Row],[Muestra]],Estructura!$Q$4:$S$194,3,0)</f>
        <v>M-361</v>
      </c>
    </row>
    <row r="708" spans="1:27" ht="30.6" x14ac:dyDescent="0.3">
      <c r="A708" s="61" t="s">
        <v>1129</v>
      </c>
      <c r="B708" s="43">
        <f t="shared" si="161"/>
        <v>360</v>
      </c>
      <c r="C708" s="44" t="str">
        <f t="shared" si="162"/>
        <v>Enfermedades Mundiales</v>
      </c>
      <c r="D708" s="44" t="str">
        <f t="shared" si="163"/>
        <v>Salud</v>
      </c>
      <c r="E708" s="64">
        <v>10302</v>
      </c>
      <c r="F708" s="44" t="str">
        <f t="shared" si="169"/>
        <v>Casos Confirmados</v>
      </c>
      <c r="G708" s="46" t="s">
        <v>408</v>
      </c>
      <c r="H708" s="60" t="s">
        <v>17</v>
      </c>
      <c r="I708" s="58" t="s">
        <v>271</v>
      </c>
      <c r="J708" s="43" t="s">
        <v>407</v>
      </c>
      <c r="K708" s="43" t="str">
        <f t="shared" si="170"/>
        <v>Casos Confirmados</v>
      </c>
      <c r="L708" s="43" t="str">
        <f t="shared" si="164"/>
        <v>Periodo 2020-2021</v>
      </c>
      <c r="M708" s="43" t="str">
        <f t="shared" si="165"/>
        <v>Casos</v>
      </c>
      <c r="N708" s="49" t="str">
        <f t="shared" si="166"/>
        <v>Ministerio de Ciencias, Tecnología, Conocimiento e Innovación</v>
      </c>
      <c r="O708" s="30" t="str">
        <f>+"Nuevos Casos Confirmados de COVID-19 en la comuna de "&amp;Enfermedades_Mundiales[[#This Row],[territorio]]</f>
        <v>Nuevos Casos Confirmados de COVID-19 en la comuna de Puerto Octay</v>
      </c>
      <c r="P708" s="68"/>
      <c r="Q708" s="15" t="str">
        <f t="shared" si="167"/>
        <v>Gráfico Evolución</v>
      </c>
      <c r="R708" s="30"/>
      <c r="S70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https://analytics.zoho.com/open-view/2395394000008134446?ZOHO_CRITERIA=%22Localiza_CL_Poblacion%22.%22Codcom%22%3D10302</v>
      </c>
      <c r="T708" s="17"/>
      <c r="U708" s="31" t="str">
        <f t="shared" si="168"/>
        <v>#1774B9</v>
      </c>
      <c r="V708" s="32" t="str">
        <f>+Enfermedades_Mundiales[[#This Row],[idcoleccion]]&amp;"-"&amp;Enfermedades_Mundiales[[#This Row],[id]]</f>
        <v>360-0698</v>
      </c>
      <c r="W708" s="21">
        <f>+VLOOKUP(Enfermedades_Mundiales[[#This Row],[Filtro URL]],Estructura!$X$4:$Y$366,2,0)</f>
        <v>36310302</v>
      </c>
      <c r="X708" s="21" t="str">
        <f>+VLOOKUP(Enfermedades_Mundiales[[#This Row],[tema]],Estructura!$A$4:$C$18,3,0)</f>
        <v>T-361</v>
      </c>
      <c r="Y708" s="32" t="str">
        <f>+VLOOKUP(Enfermedades_Mundiales[[#This Row],[contenido]],Estructura!$E$4:$G$18,3,0)</f>
        <v>C-361</v>
      </c>
      <c r="Z708" s="32" t="str">
        <f>+VLOOKUP(Enfermedades_Mundiales[[#This Row],[Filtro Integrado]],Estructura!$M$4:$O$367,3,0)</f>
        <v>FI-363</v>
      </c>
      <c r="AA708" s="32" t="str">
        <f>+VLOOKUP(Enfermedades_Mundiales[[#This Row],[Muestra]],Estructura!$Q$4:$S$194,3,0)</f>
        <v>M-361</v>
      </c>
    </row>
    <row r="709" spans="1:27" ht="30.6" x14ac:dyDescent="0.3">
      <c r="A709" s="61" t="s">
        <v>1130</v>
      </c>
      <c r="B709" s="43">
        <f t="shared" si="161"/>
        <v>360</v>
      </c>
      <c r="C709" s="44" t="str">
        <f t="shared" si="162"/>
        <v>Enfermedades Mundiales</v>
      </c>
      <c r="D709" s="44" t="str">
        <f t="shared" si="163"/>
        <v>Salud</v>
      </c>
      <c r="E709" s="64">
        <v>10303</v>
      </c>
      <c r="F709" s="44" t="str">
        <f t="shared" si="169"/>
        <v>Casos Confirmados</v>
      </c>
      <c r="G709" s="46" t="s">
        <v>408</v>
      </c>
      <c r="H709" s="60" t="s">
        <v>17</v>
      </c>
      <c r="I709" s="58" t="s">
        <v>272</v>
      </c>
      <c r="J709" s="43" t="s">
        <v>407</v>
      </c>
      <c r="K709" s="43" t="str">
        <f t="shared" si="170"/>
        <v>Casos Confirmados</v>
      </c>
      <c r="L709" s="43" t="str">
        <f t="shared" si="164"/>
        <v>Periodo 2020-2021</v>
      </c>
      <c r="M709" s="43" t="str">
        <f t="shared" si="165"/>
        <v>Casos</v>
      </c>
      <c r="N709" s="49" t="str">
        <f t="shared" si="166"/>
        <v>Ministerio de Ciencias, Tecnología, Conocimiento e Innovación</v>
      </c>
      <c r="O709" s="30" t="str">
        <f>+"Nuevos Casos Confirmados de COVID-19 en la comuna de "&amp;Enfermedades_Mundiales[[#This Row],[territorio]]</f>
        <v>Nuevos Casos Confirmados de COVID-19 en la comuna de Purranque</v>
      </c>
      <c r="P709" s="68"/>
      <c r="Q709" s="15" t="str">
        <f t="shared" si="167"/>
        <v>Gráfico Evolución</v>
      </c>
      <c r="R709" s="30"/>
      <c r="S70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https://analytics.zoho.com/open-view/2395394000008134446?ZOHO_CRITERIA=%22Localiza_CL_Poblacion%22.%22Codcom%22%3D10303</v>
      </c>
      <c r="T709" s="17"/>
      <c r="U709" s="31" t="str">
        <f t="shared" si="168"/>
        <v>#1774B9</v>
      </c>
      <c r="V709" s="32" t="str">
        <f>+Enfermedades_Mundiales[[#This Row],[idcoleccion]]&amp;"-"&amp;Enfermedades_Mundiales[[#This Row],[id]]</f>
        <v>360-0699</v>
      </c>
      <c r="W709" s="21">
        <f>+VLOOKUP(Enfermedades_Mundiales[[#This Row],[Filtro URL]],Estructura!$X$4:$Y$366,2,0)</f>
        <v>36310303</v>
      </c>
      <c r="X709" s="21" t="str">
        <f>+VLOOKUP(Enfermedades_Mundiales[[#This Row],[tema]],Estructura!$A$4:$C$18,3,0)</f>
        <v>T-361</v>
      </c>
      <c r="Y709" s="32" t="str">
        <f>+VLOOKUP(Enfermedades_Mundiales[[#This Row],[contenido]],Estructura!$E$4:$G$18,3,0)</f>
        <v>C-361</v>
      </c>
      <c r="Z709" s="32" t="str">
        <f>+VLOOKUP(Enfermedades_Mundiales[[#This Row],[Filtro Integrado]],Estructura!$M$4:$O$367,3,0)</f>
        <v>FI-363</v>
      </c>
      <c r="AA709" s="32" t="str">
        <f>+VLOOKUP(Enfermedades_Mundiales[[#This Row],[Muestra]],Estructura!$Q$4:$S$194,3,0)</f>
        <v>M-361</v>
      </c>
    </row>
    <row r="710" spans="1:27" ht="30.6" x14ac:dyDescent="0.3">
      <c r="A710" s="61" t="s">
        <v>1131</v>
      </c>
      <c r="B710" s="43">
        <f t="shared" si="161"/>
        <v>360</v>
      </c>
      <c r="C710" s="44" t="str">
        <f t="shared" si="162"/>
        <v>Enfermedades Mundiales</v>
      </c>
      <c r="D710" s="44" t="str">
        <f t="shared" si="163"/>
        <v>Salud</v>
      </c>
      <c r="E710" s="64">
        <v>10304</v>
      </c>
      <c r="F710" s="44" t="str">
        <f t="shared" si="169"/>
        <v>Casos Confirmados</v>
      </c>
      <c r="G710" s="46" t="s">
        <v>408</v>
      </c>
      <c r="H710" s="60" t="s">
        <v>17</v>
      </c>
      <c r="I710" s="58" t="s">
        <v>273</v>
      </c>
      <c r="J710" s="43" t="s">
        <v>407</v>
      </c>
      <c r="K710" s="43" t="str">
        <f t="shared" si="170"/>
        <v>Casos Confirmados</v>
      </c>
      <c r="L710" s="43" t="str">
        <f t="shared" si="164"/>
        <v>Periodo 2020-2021</v>
      </c>
      <c r="M710" s="43" t="str">
        <f t="shared" si="165"/>
        <v>Casos</v>
      </c>
      <c r="N710" s="49" t="str">
        <f t="shared" si="166"/>
        <v>Ministerio de Ciencias, Tecnología, Conocimiento e Innovación</v>
      </c>
      <c r="O710" s="30" t="str">
        <f>+"Nuevos Casos Confirmados de COVID-19 en la comuna de "&amp;Enfermedades_Mundiales[[#This Row],[territorio]]</f>
        <v>Nuevos Casos Confirmados de COVID-19 en la comuna de Puyehue</v>
      </c>
      <c r="P710" s="68"/>
      <c r="Q710" s="15" t="str">
        <f t="shared" si="167"/>
        <v>Gráfico Evolución</v>
      </c>
      <c r="R710" s="30"/>
      <c r="S71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https://analytics.zoho.com/open-view/2395394000008134446?ZOHO_CRITERIA=%22Localiza_CL_Poblacion%22.%22Codcom%22%3D10304</v>
      </c>
      <c r="T710" s="17"/>
      <c r="U710" s="31" t="str">
        <f t="shared" si="168"/>
        <v>#1774B9</v>
      </c>
      <c r="V710" s="32" t="str">
        <f>+Enfermedades_Mundiales[[#This Row],[idcoleccion]]&amp;"-"&amp;Enfermedades_Mundiales[[#This Row],[id]]</f>
        <v>360-0700</v>
      </c>
      <c r="W710" s="21">
        <f>+VLOOKUP(Enfermedades_Mundiales[[#This Row],[Filtro URL]],Estructura!$X$4:$Y$366,2,0)</f>
        <v>36310304</v>
      </c>
      <c r="X710" s="21" t="str">
        <f>+VLOOKUP(Enfermedades_Mundiales[[#This Row],[tema]],Estructura!$A$4:$C$18,3,0)</f>
        <v>T-361</v>
      </c>
      <c r="Y710" s="32" t="str">
        <f>+VLOOKUP(Enfermedades_Mundiales[[#This Row],[contenido]],Estructura!$E$4:$G$18,3,0)</f>
        <v>C-361</v>
      </c>
      <c r="Z710" s="32" t="str">
        <f>+VLOOKUP(Enfermedades_Mundiales[[#This Row],[Filtro Integrado]],Estructura!$M$4:$O$367,3,0)</f>
        <v>FI-363</v>
      </c>
      <c r="AA710" s="32" t="str">
        <f>+VLOOKUP(Enfermedades_Mundiales[[#This Row],[Muestra]],Estructura!$Q$4:$S$194,3,0)</f>
        <v>M-361</v>
      </c>
    </row>
    <row r="711" spans="1:27" ht="30.6" x14ac:dyDescent="0.3">
      <c r="A711" s="61" t="s">
        <v>1132</v>
      </c>
      <c r="B711" s="43">
        <f t="shared" si="161"/>
        <v>360</v>
      </c>
      <c r="C711" s="44" t="str">
        <f t="shared" si="162"/>
        <v>Enfermedades Mundiales</v>
      </c>
      <c r="D711" s="44" t="str">
        <f t="shared" si="163"/>
        <v>Salud</v>
      </c>
      <c r="E711" s="64">
        <v>10305</v>
      </c>
      <c r="F711" s="44" t="str">
        <f t="shared" si="169"/>
        <v>Casos Confirmados</v>
      </c>
      <c r="G711" s="46" t="s">
        <v>408</v>
      </c>
      <c r="H711" s="60" t="s">
        <v>17</v>
      </c>
      <c r="I711" s="58" t="s">
        <v>274</v>
      </c>
      <c r="J711" s="43" t="s">
        <v>407</v>
      </c>
      <c r="K711" s="43" t="str">
        <f t="shared" si="170"/>
        <v>Casos Confirmados</v>
      </c>
      <c r="L711" s="43" t="str">
        <f t="shared" si="164"/>
        <v>Periodo 2020-2021</v>
      </c>
      <c r="M711" s="43" t="str">
        <f t="shared" si="165"/>
        <v>Casos</v>
      </c>
      <c r="N711" s="49" t="str">
        <f t="shared" si="166"/>
        <v>Ministerio de Ciencias, Tecnología, Conocimiento e Innovación</v>
      </c>
      <c r="O711" s="30" t="str">
        <f>+"Nuevos Casos Confirmados de COVID-19 en la comuna de "&amp;Enfermedades_Mundiales[[#This Row],[territorio]]</f>
        <v>Nuevos Casos Confirmados de COVID-19 en la comuna de Río Negro</v>
      </c>
      <c r="P711" s="68"/>
      <c r="Q711" s="15" t="str">
        <f t="shared" si="167"/>
        <v>Gráfico Evolución</v>
      </c>
      <c r="R711" s="30"/>
      <c r="S71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https://analytics.zoho.com/open-view/2395394000008134446?ZOHO_CRITERIA=%22Localiza_CL_Poblacion%22.%22Codcom%22%3D10305</v>
      </c>
      <c r="T711" s="17"/>
      <c r="U711" s="31" t="str">
        <f t="shared" si="168"/>
        <v>#1774B9</v>
      </c>
      <c r="V711" s="32" t="str">
        <f>+Enfermedades_Mundiales[[#This Row],[idcoleccion]]&amp;"-"&amp;Enfermedades_Mundiales[[#This Row],[id]]</f>
        <v>360-0701</v>
      </c>
      <c r="W711" s="21">
        <f>+VLOOKUP(Enfermedades_Mundiales[[#This Row],[Filtro URL]],Estructura!$X$4:$Y$366,2,0)</f>
        <v>36310305</v>
      </c>
      <c r="X711" s="21" t="str">
        <f>+VLOOKUP(Enfermedades_Mundiales[[#This Row],[tema]],Estructura!$A$4:$C$18,3,0)</f>
        <v>T-361</v>
      </c>
      <c r="Y711" s="32" t="str">
        <f>+VLOOKUP(Enfermedades_Mundiales[[#This Row],[contenido]],Estructura!$E$4:$G$18,3,0)</f>
        <v>C-361</v>
      </c>
      <c r="Z711" s="32" t="str">
        <f>+VLOOKUP(Enfermedades_Mundiales[[#This Row],[Filtro Integrado]],Estructura!$M$4:$O$367,3,0)</f>
        <v>FI-363</v>
      </c>
      <c r="AA711" s="32" t="str">
        <f>+VLOOKUP(Enfermedades_Mundiales[[#This Row],[Muestra]],Estructura!$Q$4:$S$194,3,0)</f>
        <v>M-361</v>
      </c>
    </row>
    <row r="712" spans="1:27" ht="30.6" x14ac:dyDescent="0.3">
      <c r="A712" s="61" t="s">
        <v>1133</v>
      </c>
      <c r="B712" s="43">
        <f t="shared" si="161"/>
        <v>360</v>
      </c>
      <c r="C712" s="44" t="str">
        <f t="shared" si="162"/>
        <v>Enfermedades Mundiales</v>
      </c>
      <c r="D712" s="44" t="str">
        <f t="shared" si="163"/>
        <v>Salud</v>
      </c>
      <c r="E712" s="64">
        <v>10306</v>
      </c>
      <c r="F712" s="44" t="str">
        <f t="shared" si="169"/>
        <v>Casos Confirmados</v>
      </c>
      <c r="G712" s="46" t="s">
        <v>408</v>
      </c>
      <c r="H712" s="60" t="s">
        <v>17</v>
      </c>
      <c r="I712" s="58" t="s">
        <v>275</v>
      </c>
      <c r="J712" s="43" t="s">
        <v>407</v>
      </c>
      <c r="K712" s="43" t="str">
        <f t="shared" si="170"/>
        <v>Casos Confirmados</v>
      </c>
      <c r="L712" s="43" t="str">
        <f t="shared" si="164"/>
        <v>Periodo 2020-2021</v>
      </c>
      <c r="M712" s="43" t="str">
        <f t="shared" si="165"/>
        <v>Casos</v>
      </c>
      <c r="N712" s="49" t="str">
        <f t="shared" si="166"/>
        <v>Ministerio de Ciencias, Tecnología, Conocimiento e Innovación</v>
      </c>
      <c r="O712" s="30" t="str">
        <f>+"Nuevos Casos Confirmados de COVID-19 en la comuna de "&amp;Enfermedades_Mundiales[[#This Row],[territorio]]</f>
        <v>Nuevos Casos Confirmados de COVID-19 en la comuna de San Juan de La Costa</v>
      </c>
      <c r="P712" s="68"/>
      <c r="Q712" s="15" t="str">
        <f t="shared" si="167"/>
        <v>Gráfico Evolución</v>
      </c>
      <c r="R712" s="30"/>
      <c r="S71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https://analytics.zoho.com/open-view/2395394000008134446?ZOHO_CRITERIA=%22Localiza_CL_Poblacion%22.%22Codcom%22%3D10306</v>
      </c>
      <c r="T712" s="17"/>
      <c r="U712" s="31" t="str">
        <f t="shared" si="168"/>
        <v>#1774B9</v>
      </c>
      <c r="V712" s="32" t="str">
        <f>+Enfermedades_Mundiales[[#This Row],[idcoleccion]]&amp;"-"&amp;Enfermedades_Mundiales[[#This Row],[id]]</f>
        <v>360-0702</v>
      </c>
      <c r="W712" s="21">
        <f>+VLOOKUP(Enfermedades_Mundiales[[#This Row],[Filtro URL]],Estructura!$X$4:$Y$366,2,0)</f>
        <v>36310306</v>
      </c>
      <c r="X712" s="21" t="str">
        <f>+VLOOKUP(Enfermedades_Mundiales[[#This Row],[tema]],Estructura!$A$4:$C$18,3,0)</f>
        <v>T-361</v>
      </c>
      <c r="Y712" s="32" t="str">
        <f>+VLOOKUP(Enfermedades_Mundiales[[#This Row],[contenido]],Estructura!$E$4:$G$18,3,0)</f>
        <v>C-361</v>
      </c>
      <c r="Z712" s="32" t="str">
        <f>+VLOOKUP(Enfermedades_Mundiales[[#This Row],[Filtro Integrado]],Estructura!$M$4:$O$367,3,0)</f>
        <v>FI-363</v>
      </c>
      <c r="AA712" s="32" t="str">
        <f>+VLOOKUP(Enfermedades_Mundiales[[#This Row],[Muestra]],Estructura!$Q$4:$S$194,3,0)</f>
        <v>M-361</v>
      </c>
    </row>
    <row r="713" spans="1:27" ht="30.6" x14ac:dyDescent="0.3">
      <c r="A713" s="61" t="s">
        <v>1134</v>
      </c>
      <c r="B713" s="43">
        <f t="shared" si="161"/>
        <v>360</v>
      </c>
      <c r="C713" s="44" t="str">
        <f t="shared" si="162"/>
        <v>Enfermedades Mundiales</v>
      </c>
      <c r="D713" s="44" t="str">
        <f t="shared" si="163"/>
        <v>Salud</v>
      </c>
      <c r="E713" s="64">
        <v>10307</v>
      </c>
      <c r="F713" s="44" t="str">
        <f t="shared" si="169"/>
        <v>Casos Confirmados</v>
      </c>
      <c r="G713" s="46" t="s">
        <v>408</v>
      </c>
      <c r="H713" s="60" t="s">
        <v>17</v>
      </c>
      <c r="I713" s="58" t="s">
        <v>276</v>
      </c>
      <c r="J713" s="43" t="s">
        <v>407</v>
      </c>
      <c r="K713" s="43" t="str">
        <f t="shared" si="170"/>
        <v>Casos Confirmados</v>
      </c>
      <c r="L713" s="43" t="str">
        <f t="shared" si="164"/>
        <v>Periodo 2020-2021</v>
      </c>
      <c r="M713" s="43" t="str">
        <f t="shared" si="165"/>
        <v>Casos</v>
      </c>
      <c r="N713" s="49" t="str">
        <f t="shared" si="166"/>
        <v>Ministerio de Ciencias, Tecnología, Conocimiento e Innovación</v>
      </c>
      <c r="O713" s="30" t="str">
        <f>+"Nuevos Casos Confirmados de COVID-19 en la comuna de "&amp;Enfermedades_Mundiales[[#This Row],[territorio]]</f>
        <v>Nuevos Casos Confirmados de COVID-19 en la comuna de San Pablo</v>
      </c>
      <c r="P713" s="68"/>
      <c r="Q713" s="15" t="str">
        <f t="shared" si="167"/>
        <v>Gráfico Evolución</v>
      </c>
      <c r="R713" s="30"/>
      <c r="S71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https://analytics.zoho.com/open-view/2395394000008134446?ZOHO_CRITERIA=%22Localiza_CL_Poblacion%22.%22Codcom%22%3D10307</v>
      </c>
      <c r="T713" s="17"/>
      <c r="U713" s="31" t="str">
        <f t="shared" si="168"/>
        <v>#1774B9</v>
      </c>
      <c r="V713" s="32" t="str">
        <f>+Enfermedades_Mundiales[[#This Row],[idcoleccion]]&amp;"-"&amp;Enfermedades_Mundiales[[#This Row],[id]]</f>
        <v>360-0703</v>
      </c>
      <c r="W713" s="21">
        <f>+VLOOKUP(Enfermedades_Mundiales[[#This Row],[Filtro URL]],Estructura!$X$4:$Y$366,2,0)</f>
        <v>36310307</v>
      </c>
      <c r="X713" s="21" t="str">
        <f>+VLOOKUP(Enfermedades_Mundiales[[#This Row],[tema]],Estructura!$A$4:$C$18,3,0)</f>
        <v>T-361</v>
      </c>
      <c r="Y713" s="32" t="str">
        <f>+VLOOKUP(Enfermedades_Mundiales[[#This Row],[contenido]],Estructura!$E$4:$G$18,3,0)</f>
        <v>C-361</v>
      </c>
      <c r="Z713" s="32" t="str">
        <f>+VLOOKUP(Enfermedades_Mundiales[[#This Row],[Filtro Integrado]],Estructura!$M$4:$O$367,3,0)</f>
        <v>FI-363</v>
      </c>
      <c r="AA713" s="32" t="str">
        <f>+VLOOKUP(Enfermedades_Mundiales[[#This Row],[Muestra]],Estructura!$Q$4:$S$194,3,0)</f>
        <v>M-361</v>
      </c>
    </row>
    <row r="714" spans="1:27" ht="30.6" x14ac:dyDescent="0.3">
      <c r="A714" s="61" t="s">
        <v>1135</v>
      </c>
      <c r="B714" s="43">
        <f t="shared" si="161"/>
        <v>360</v>
      </c>
      <c r="C714" s="44" t="str">
        <f t="shared" si="162"/>
        <v>Enfermedades Mundiales</v>
      </c>
      <c r="D714" s="44" t="str">
        <f t="shared" si="163"/>
        <v>Salud</v>
      </c>
      <c r="E714" s="64">
        <v>10401</v>
      </c>
      <c r="F714" s="44" t="str">
        <f t="shared" si="169"/>
        <v>Casos Confirmados</v>
      </c>
      <c r="G714" s="46" t="s">
        <v>408</v>
      </c>
      <c r="H714" s="60" t="s">
        <v>17</v>
      </c>
      <c r="I714" s="58" t="s">
        <v>277</v>
      </c>
      <c r="J714" s="43" t="s">
        <v>407</v>
      </c>
      <c r="K714" s="43" t="str">
        <f t="shared" si="170"/>
        <v>Casos Confirmados</v>
      </c>
      <c r="L714" s="43" t="str">
        <f t="shared" si="164"/>
        <v>Periodo 2020-2021</v>
      </c>
      <c r="M714" s="43" t="str">
        <f t="shared" si="165"/>
        <v>Casos</v>
      </c>
      <c r="N714" s="49" t="str">
        <f t="shared" si="166"/>
        <v>Ministerio de Ciencias, Tecnología, Conocimiento e Innovación</v>
      </c>
      <c r="O714" s="30" t="str">
        <f>+"Nuevos Casos Confirmados de COVID-19 en la comuna de "&amp;Enfermedades_Mundiales[[#This Row],[territorio]]</f>
        <v>Nuevos Casos Confirmados de COVID-19 en la comuna de Chaitén</v>
      </c>
      <c r="P714" s="68"/>
      <c r="Q714" s="15" t="str">
        <f t="shared" si="167"/>
        <v>Gráfico Evolución</v>
      </c>
      <c r="R714" s="30"/>
      <c r="S71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https://analytics.zoho.com/open-view/2395394000008134446?ZOHO_CRITERIA=%22Localiza_CL_Poblacion%22.%22Codcom%22%3D10401</v>
      </c>
      <c r="T714" s="17"/>
      <c r="U714" s="31" t="str">
        <f t="shared" si="168"/>
        <v>#1774B9</v>
      </c>
      <c r="V714" s="32" t="str">
        <f>+Enfermedades_Mundiales[[#This Row],[idcoleccion]]&amp;"-"&amp;Enfermedades_Mundiales[[#This Row],[id]]</f>
        <v>360-0704</v>
      </c>
      <c r="W714" s="21">
        <f>+VLOOKUP(Enfermedades_Mundiales[[#This Row],[Filtro URL]],Estructura!$X$4:$Y$366,2,0)</f>
        <v>36310401</v>
      </c>
      <c r="X714" s="21" t="str">
        <f>+VLOOKUP(Enfermedades_Mundiales[[#This Row],[tema]],Estructura!$A$4:$C$18,3,0)</f>
        <v>T-361</v>
      </c>
      <c r="Y714" s="32" t="str">
        <f>+VLOOKUP(Enfermedades_Mundiales[[#This Row],[contenido]],Estructura!$E$4:$G$18,3,0)</f>
        <v>C-361</v>
      </c>
      <c r="Z714" s="32" t="str">
        <f>+VLOOKUP(Enfermedades_Mundiales[[#This Row],[Filtro Integrado]],Estructura!$M$4:$O$367,3,0)</f>
        <v>FI-363</v>
      </c>
      <c r="AA714" s="32" t="str">
        <f>+VLOOKUP(Enfermedades_Mundiales[[#This Row],[Muestra]],Estructura!$Q$4:$S$194,3,0)</f>
        <v>M-361</v>
      </c>
    </row>
    <row r="715" spans="1:27" ht="30.6" x14ac:dyDescent="0.3">
      <c r="A715" s="61" t="s">
        <v>1136</v>
      </c>
      <c r="B715" s="43">
        <f t="shared" si="161"/>
        <v>360</v>
      </c>
      <c r="C715" s="44" t="str">
        <f t="shared" si="162"/>
        <v>Enfermedades Mundiales</v>
      </c>
      <c r="D715" s="44" t="str">
        <f t="shared" si="163"/>
        <v>Salud</v>
      </c>
      <c r="E715" s="64">
        <v>10402</v>
      </c>
      <c r="F715" s="44" t="str">
        <f t="shared" si="169"/>
        <v>Casos Confirmados</v>
      </c>
      <c r="G715" s="46" t="s">
        <v>408</v>
      </c>
      <c r="H715" s="60" t="s">
        <v>17</v>
      </c>
      <c r="I715" s="58" t="s">
        <v>278</v>
      </c>
      <c r="J715" s="43" t="s">
        <v>407</v>
      </c>
      <c r="K715" s="43" t="str">
        <f t="shared" si="170"/>
        <v>Casos Confirmados</v>
      </c>
      <c r="L715" s="43" t="str">
        <f t="shared" si="164"/>
        <v>Periodo 2020-2021</v>
      </c>
      <c r="M715" s="43" t="str">
        <f t="shared" si="165"/>
        <v>Casos</v>
      </c>
      <c r="N715" s="49" t="str">
        <f t="shared" si="166"/>
        <v>Ministerio de Ciencias, Tecnología, Conocimiento e Innovación</v>
      </c>
      <c r="O715" s="30" t="str">
        <f>+"Nuevos Casos Confirmados de COVID-19 en la comuna de "&amp;Enfermedades_Mundiales[[#This Row],[territorio]]</f>
        <v>Nuevos Casos Confirmados de COVID-19 en la comuna de Futaleufú</v>
      </c>
      <c r="P715" s="68"/>
      <c r="Q715" s="15" t="str">
        <f t="shared" si="167"/>
        <v>Gráfico Evolución</v>
      </c>
      <c r="R715" s="30"/>
      <c r="S71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https://analytics.zoho.com/open-view/2395394000008134446?ZOHO_CRITERIA=%22Localiza_CL_Poblacion%22.%22Codcom%22%3D10402</v>
      </c>
      <c r="T715" s="17"/>
      <c r="U715" s="31" t="str">
        <f t="shared" si="168"/>
        <v>#1774B9</v>
      </c>
      <c r="V715" s="32" t="str">
        <f>+Enfermedades_Mundiales[[#This Row],[idcoleccion]]&amp;"-"&amp;Enfermedades_Mundiales[[#This Row],[id]]</f>
        <v>360-0705</v>
      </c>
      <c r="W715" s="21">
        <f>+VLOOKUP(Enfermedades_Mundiales[[#This Row],[Filtro URL]],Estructura!$X$4:$Y$366,2,0)</f>
        <v>36310402</v>
      </c>
      <c r="X715" s="21" t="str">
        <f>+VLOOKUP(Enfermedades_Mundiales[[#This Row],[tema]],Estructura!$A$4:$C$18,3,0)</f>
        <v>T-361</v>
      </c>
      <c r="Y715" s="32" t="str">
        <f>+VLOOKUP(Enfermedades_Mundiales[[#This Row],[contenido]],Estructura!$E$4:$G$18,3,0)</f>
        <v>C-361</v>
      </c>
      <c r="Z715" s="32" t="str">
        <f>+VLOOKUP(Enfermedades_Mundiales[[#This Row],[Filtro Integrado]],Estructura!$M$4:$O$367,3,0)</f>
        <v>FI-363</v>
      </c>
      <c r="AA715" s="32" t="str">
        <f>+VLOOKUP(Enfermedades_Mundiales[[#This Row],[Muestra]],Estructura!$Q$4:$S$194,3,0)</f>
        <v>M-361</v>
      </c>
    </row>
    <row r="716" spans="1:27" ht="30.6" x14ac:dyDescent="0.3">
      <c r="A716" s="61" t="s">
        <v>1137</v>
      </c>
      <c r="B716" s="43">
        <f t="shared" si="161"/>
        <v>360</v>
      </c>
      <c r="C716" s="44" t="str">
        <f t="shared" si="162"/>
        <v>Enfermedades Mundiales</v>
      </c>
      <c r="D716" s="44" t="str">
        <f t="shared" si="163"/>
        <v>Salud</v>
      </c>
      <c r="E716" s="64">
        <v>10403</v>
      </c>
      <c r="F716" s="44" t="str">
        <f t="shared" si="169"/>
        <v>Casos Confirmados</v>
      </c>
      <c r="G716" s="46" t="s">
        <v>408</v>
      </c>
      <c r="H716" s="60" t="s">
        <v>17</v>
      </c>
      <c r="I716" s="58" t="s">
        <v>279</v>
      </c>
      <c r="J716" s="43" t="s">
        <v>407</v>
      </c>
      <c r="K716" s="43" t="str">
        <f t="shared" si="170"/>
        <v>Casos Confirmados</v>
      </c>
      <c r="L716" s="43" t="str">
        <f t="shared" si="164"/>
        <v>Periodo 2020-2021</v>
      </c>
      <c r="M716" s="43" t="str">
        <f t="shared" si="165"/>
        <v>Casos</v>
      </c>
      <c r="N716" s="49" t="str">
        <f t="shared" si="166"/>
        <v>Ministerio de Ciencias, Tecnología, Conocimiento e Innovación</v>
      </c>
      <c r="O716" s="30" t="str">
        <f>+"Nuevos Casos Confirmados de COVID-19 en la comuna de "&amp;Enfermedades_Mundiales[[#This Row],[territorio]]</f>
        <v>Nuevos Casos Confirmados de COVID-19 en la comuna de Hualaihué</v>
      </c>
      <c r="P716" s="68"/>
      <c r="Q716" s="15" t="str">
        <f t="shared" si="167"/>
        <v>Gráfico Evolución</v>
      </c>
      <c r="R716" s="30"/>
      <c r="S71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https://analytics.zoho.com/open-view/2395394000008134446?ZOHO_CRITERIA=%22Localiza_CL_Poblacion%22.%22Codcom%22%3D10403</v>
      </c>
      <c r="T716" s="17"/>
      <c r="U716" s="31" t="str">
        <f t="shared" si="168"/>
        <v>#1774B9</v>
      </c>
      <c r="V716" s="32" t="str">
        <f>+Enfermedades_Mundiales[[#This Row],[idcoleccion]]&amp;"-"&amp;Enfermedades_Mundiales[[#This Row],[id]]</f>
        <v>360-0706</v>
      </c>
      <c r="W716" s="21">
        <f>+VLOOKUP(Enfermedades_Mundiales[[#This Row],[Filtro URL]],Estructura!$X$4:$Y$366,2,0)</f>
        <v>36310403</v>
      </c>
      <c r="X716" s="21" t="str">
        <f>+VLOOKUP(Enfermedades_Mundiales[[#This Row],[tema]],Estructura!$A$4:$C$18,3,0)</f>
        <v>T-361</v>
      </c>
      <c r="Y716" s="32" t="str">
        <f>+VLOOKUP(Enfermedades_Mundiales[[#This Row],[contenido]],Estructura!$E$4:$G$18,3,0)</f>
        <v>C-361</v>
      </c>
      <c r="Z716" s="32" t="str">
        <f>+VLOOKUP(Enfermedades_Mundiales[[#This Row],[Filtro Integrado]],Estructura!$M$4:$O$367,3,0)</f>
        <v>FI-363</v>
      </c>
      <c r="AA716" s="32" t="str">
        <f>+VLOOKUP(Enfermedades_Mundiales[[#This Row],[Muestra]],Estructura!$Q$4:$S$194,3,0)</f>
        <v>M-361</v>
      </c>
    </row>
    <row r="717" spans="1:27" ht="30.6" x14ac:dyDescent="0.3">
      <c r="A717" s="61" t="s">
        <v>1138</v>
      </c>
      <c r="B717" s="43">
        <f t="shared" si="161"/>
        <v>360</v>
      </c>
      <c r="C717" s="44" t="str">
        <f t="shared" si="162"/>
        <v>Enfermedades Mundiales</v>
      </c>
      <c r="D717" s="44" t="str">
        <f t="shared" si="163"/>
        <v>Salud</v>
      </c>
      <c r="E717" s="64">
        <v>10404</v>
      </c>
      <c r="F717" s="44" t="str">
        <f t="shared" si="169"/>
        <v>Casos Confirmados</v>
      </c>
      <c r="G717" s="46" t="s">
        <v>408</v>
      </c>
      <c r="H717" s="60" t="s">
        <v>17</v>
      </c>
      <c r="I717" s="58" t="s">
        <v>280</v>
      </c>
      <c r="J717" s="43" t="s">
        <v>407</v>
      </c>
      <c r="K717" s="43" t="str">
        <f t="shared" si="170"/>
        <v>Casos Confirmados</v>
      </c>
      <c r="L717" s="43" t="str">
        <f t="shared" si="164"/>
        <v>Periodo 2020-2021</v>
      </c>
      <c r="M717" s="43" t="str">
        <f t="shared" si="165"/>
        <v>Casos</v>
      </c>
      <c r="N717" s="49" t="str">
        <f t="shared" si="166"/>
        <v>Ministerio de Ciencias, Tecnología, Conocimiento e Innovación</v>
      </c>
      <c r="O717" s="30" t="str">
        <f>+"Nuevos Casos Confirmados de COVID-19 en la comuna de "&amp;Enfermedades_Mundiales[[#This Row],[territorio]]</f>
        <v>Nuevos Casos Confirmados de COVID-19 en la comuna de Palena</v>
      </c>
      <c r="P717" s="68"/>
      <c r="Q717" s="15" t="str">
        <f t="shared" si="167"/>
        <v>Gráfico Evolución</v>
      </c>
      <c r="R717" s="30"/>
      <c r="S71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https://analytics.zoho.com/open-view/2395394000008134446?ZOHO_CRITERIA=%22Localiza_CL_Poblacion%22.%22Codcom%22%3D10404</v>
      </c>
      <c r="T717" s="17"/>
      <c r="U717" s="31" t="str">
        <f t="shared" si="168"/>
        <v>#1774B9</v>
      </c>
      <c r="V717" s="32" t="str">
        <f>+Enfermedades_Mundiales[[#This Row],[idcoleccion]]&amp;"-"&amp;Enfermedades_Mundiales[[#This Row],[id]]</f>
        <v>360-0707</v>
      </c>
      <c r="W717" s="21">
        <f>+VLOOKUP(Enfermedades_Mundiales[[#This Row],[Filtro URL]],Estructura!$X$4:$Y$366,2,0)</f>
        <v>36310404</v>
      </c>
      <c r="X717" s="21" t="str">
        <f>+VLOOKUP(Enfermedades_Mundiales[[#This Row],[tema]],Estructura!$A$4:$C$18,3,0)</f>
        <v>T-361</v>
      </c>
      <c r="Y717" s="32" t="str">
        <f>+VLOOKUP(Enfermedades_Mundiales[[#This Row],[contenido]],Estructura!$E$4:$G$18,3,0)</f>
        <v>C-361</v>
      </c>
      <c r="Z717" s="32" t="str">
        <f>+VLOOKUP(Enfermedades_Mundiales[[#This Row],[Filtro Integrado]],Estructura!$M$4:$O$367,3,0)</f>
        <v>FI-363</v>
      </c>
      <c r="AA717" s="32" t="str">
        <f>+VLOOKUP(Enfermedades_Mundiales[[#This Row],[Muestra]],Estructura!$Q$4:$S$194,3,0)</f>
        <v>M-361</v>
      </c>
    </row>
    <row r="718" spans="1:27" ht="30.6" x14ac:dyDescent="0.3">
      <c r="A718" s="61" t="s">
        <v>1139</v>
      </c>
      <c r="B718" s="43">
        <f t="shared" si="161"/>
        <v>360</v>
      </c>
      <c r="C718" s="44" t="str">
        <f t="shared" si="162"/>
        <v>Enfermedades Mundiales</v>
      </c>
      <c r="D718" s="44" t="str">
        <f t="shared" si="163"/>
        <v>Salud</v>
      </c>
      <c r="E718" s="64">
        <v>11101</v>
      </c>
      <c r="F718" s="44" t="str">
        <f t="shared" si="169"/>
        <v>Casos Confirmados</v>
      </c>
      <c r="G718" s="46" t="s">
        <v>408</v>
      </c>
      <c r="H718" s="60" t="s">
        <v>17</v>
      </c>
      <c r="I718" s="58" t="s">
        <v>281</v>
      </c>
      <c r="J718" s="43" t="s">
        <v>407</v>
      </c>
      <c r="K718" s="43" t="str">
        <f t="shared" si="170"/>
        <v>Casos Confirmados</v>
      </c>
      <c r="L718" s="43" t="str">
        <f t="shared" si="164"/>
        <v>Periodo 2020-2021</v>
      </c>
      <c r="M718" s="43" t="str">
        <f t="shared" si="165"/>
        <v>Casos</v>
      </c>
      <c r="N718" s="49" t="str">
        <f t="shared" si="166"/>
        <v>Ministerio de Ciencias, Tecnología, Conocimiento e Innovación</v>
      </c>
      <c r="O718" s="30" t="str">
        <f>+"Nuevos Casos Confirmados de COVID-19 en la comuna de "&amp;Enfermedades_Mundiales[[#This Row],[territorio]]</f>
        <v>Nuevos Casos Confirmados de COVID-19 en la comuna de Coihaique</v>
      </c>
      <c r="P718" s="68"/>
      <c r="Q718" s="15" t="str">
        <f t="shared" si="167"/>
        <v>Gráfico Evolución</v>
      </c>
      <c r="R718" s="30"/>
      <c r="S71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https://analytics.zoho.com/open-view/2395394000008134446?ZOHO_CRITERIA=%22Localiza_CL_Poblacion%22.%22Codcom%22%3D11101</v>
      </c>
      <c r="T718" s="17"/>
      <c r="U718" s="31" t="str">
        <f t="shared" si="168"/>
        <v>#1774B9</v>
      </c>
      <c r="V718" s="32" t="str">
        <f>+Enfermedades_Mundiales[[#This Row],[idcoleccion]]&amp;"-"&amp;Enfermedades_Mundiales[[#This Row],[id]]</f>
        <v>360-0708</v>
      </c>
      <c r="W718" s="21">
        <f>+VLOOKUP(Enfermedades_Mundiales[[#This Row],[Filtro URL]],Estructura!$X$4:$Y$366,2,0)</f>
        <v>36311101</v>
      </c>
      <c r="X718" s="21" t="str">
        <f>+VLOOKUP(Enfermedades_Mundiales[[#This Row],[tema]],Estructura!$A$4:$C$18,3,0)</f>
        <v>T-361</v>
      </c>
      <c r="Y718" s="32" t="str">
        <f>+VLOOKUP(Enfermedades_Mundiales[[#This Row],[contenido]],Estructura!$E$4:$G$18,3,0)</f>
        <v>C-361</v>
      </c>
      <c r="Z718" s="32" t="str">
        <f>+VLOOKUP(Enfermedades_Mundiales[[#This Row],[Filtro Integrado]],Estructura!$M$4:$O$367,3,0)</f>
        <v>FI-363</v>
      </c>
      <c r="AA718" s="32" t="str">
        <f>+VLOOKUP(Enfermedades_Mundiales[[#This Row],[Muestra]],Estructura!$Q$4:$S$194,3,0)</f>
        <v>M-361</v>
      </c>
    </row>
    <row r="719" spans="1:27" ht="30.6" x14ac:dyDescent="0.3">
      <c r="A719" s="61" t="s">
        <v>1140</v>
      </c>
      <c r="B719" s="43">
        <f t="shared" si="161"/>
        <v>360</v>
      </c>
      <c r="C719" s="44" t="str">
        <f t="shared" si="162"/>
        <v>Enfermedades Mundiales</v>
      </c>
      <c r="D719" s="44" t="str">
        <f t="shared" si="163"/>
        <v>Salud</v>
      </c>
      <c r="E719" s="64">
        <v>11102</v>
      </c>
      <c r="F719" s="44" t="str">
        <f t="shared" si="169"/>
        <v>Casos Confirmados</v>
      </c>
      <c r="G719" s="46" t="s">
        <v>408</v>
      </c>
      <c r="H719" s="60" t="s">
        <v>17</v>
      </c>
      <c r="I719" s="58" t="s">
        <v>282</v>
      </c>
      <c r="J719" s="43" t="s">
        <v>407</v>
      </c>
      <c r="K719" s="43" t="str">
        <f t="shared" si="170"/>
        <v>Casos Confirmados</v>
      </c>
      <c r="L719" s="43" t="str">
        <f t="shared" si="164"/>
        <v>Periodo 2020-2021</v>
      </c>
      <c r="M719" s="43" t="str">
        <f t="shared" si="165"/>
        <v>Casos</v>
      </c>
      <c r="N719" s="49" t="str">
        <f t="shared" si="166"/>
        <v>Ministerio de Ciencias, Tecnología, Conocimiento e Innovación</v>
      </c>
      <c r="O719" s="30" t="str">
        <f>+"Nuevos Casos Confirmados de COVID-19 en la comuna de "&amp;Enfermedades_Mundiales[[#This Row],[territorio]]</f>
        <v>Nuevos Casos Confirmados de COVID-19 en la comuna de Lago Verde</v>
      </c>
      <c r="P719" s="68"/>
      <c r="Q719" s="15" t="str">
        <f t="shared" si="167"/>
        <v>Gráfico Evolución</v>
      </c>
      <c r="R719" s="30"/>
      <c r="S71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https://analytics.zoho.com/open-view/2395394000008134446?ZOHO_CRITERIA=%22Localiza_CL_Poblacion%22.%22Codcom%22%3D11102</v>
      </c>
      <c r="T719" s="17"/>
      <c r="U719" s="31" t="str">
        <f t="shared" si="168"/>
        <v>#1774B9</v>
      </c>
      <c r="V719" s="32" t="str">
        <f>+Enfermedades_Mundiales[[#This Row],[idcoleccion]]&amp;"-"&amp;Enfermedades_Mundiales[[#This Row],[id]]</f>
        <v>360-0709</v>
      </c>
      <c r="W719" s="21">
        <f>+VLOOKUP(Enfermedades_Mundiales[[#This Row],[Filtro URL]],Estructura!$X$4:$Y$366,2,0)</f>
        <v>36311102</v>
      </c>
      <c r="X719" s="21" t="str">
        <f>+VLOOKUP(Enfermedades_Mundiales[[#This Row],[tema]],Estructura!$A$4:$C$18,3,0)</f>
        <v>T-361</v>
      </c>
      <c r="Y719" s="32" t="str">
        <f>+VLOOKUP(Enfermedades_Mundiales[[#This Row],[contenido]],Estructura!$E$4:$G$18,3,0)</f>
        <v>C-361</v>
      </c>
      <c r="Z719" s="32" t="str">
        <f>+VLOOKUP(Enfermedades_Mundiales[[#This Row],[Filtro Integrado]],Estructura!$M$4:$O$367,3,0)</f>
        <v>FI-363</v>
      </c>
      <c r="AA719" s="32" t="str">
        <f>+VLOOKUP(Enfermedades_Mundiales[[#This Row],[Muestra]],Estructura!$Q$4:$S$194,3,0)</f>
        <v>M-361</v>
      </c>
    </row>
    <row r="720" spans="1:27" ht="30.6" x14ac:dyDescent="0.3">
      <c r="A720" s="61" t="s">
        <v>1141</v>
      </c>
      <c r="B720" s="43">
        <f t="shared" si="161"/>
        <v>360</v>
      </c>
      <c r="C720" s="44" t="str">
        <f t="shared" si="162"/>
        <v>Enfermedades Mundiales</v>
      </c>
      <c r="D720" s="44" t="str">
        <f t="shared" si="163"/>
        <v>Salud</v>
      </c>
      <c r="E720" s="64">
        <v>11201</v>
      </c>
      <c r="F720" s="44" t="str">
        <f t="shared" si="169"/>
        <v>Casos Confirmados</v>
      </c>
      <c r="G720" s="46" t="s">
        <v>408</v>
      </c>
      <c r="H720" s="60" t="s">
        <v>17</v>
      </c>
      <c r="I720" s="58" t="s">
        <v>283</v>
      </c>
      <c r="J720" s="43" t="s">
        <v>407</v>
      </c>
      <c r="K720" s="43" t="str">
        <f t="shared" si="170"/>
        <v>Casos Confirmados</v>
      </c>
      <c r="L720" s="43" t="str">
        <f t="shared" si="164"/>
        <v>Periodo 2020-2021</v>
      </c>
      <c r="M720" s="43" t="str">
        <f t="shared" si="165"/>
        <v>Casos</v>
      </c>
      <c r="N720" s="49" t="str">
        <f t="shared" si="166"/>
        <v>Ministerio de Ciencias, Tecnología, Conocimiento e Innovación</v>
      </c>
      <c r="O720" s="30" t="str">
        <f>+"Nuevos Casos Confirmados de COVID-19 en la comuna de "&amp;Enfermedades_Mundiales[[#This Row],[territorio]]</f>
        <v>Nuevos Casos Confirmados de COVID-19 en la comuna de Aisén</v>
      </c>
      <c r="P720" s="68"/>
      <c r="Q720" s="15" t="str">
        <f t="shared" si="167"/>
        <v>Gráfico Evolución</v>
      </c>
      <c r="R720" s="30"/>
      <c r="S72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https://analytics.zoho.com/open-view/2395394000008134446?ZOHO_CRITERIA=%22Localiza_CL_Poblacion%22.%22Codcom%22%3D11201</v>
      </c>
      <c r="T720" s="17"/>
      <c r="U720" s="31" t="str">
        <f t="shared" si="168"/>
        <v>#1774B9</v>
      </c>
      <c r="V720" s="32" t="str">
        <f>+Enfermedades_Mundiales[[#This Row],[idcoleccion]]&amp;"-"&amp;Enfermedades_Mundiales[[#This Row],[id]]</f>
        <v>360-0710</v>
      </c>
      <c r="W720" s="21">
        <f>+VLOOKUP(Enfermedades_Mundiales[[#This Row],[Filtro URL]],Estructura!$X$4:$Y$366,2,0)</f>
        <v>36311201</v>
      </c>
      <c r="X720" s="21" t="str">
        <f>+VLOOKUP(Enfermedades_Mundiales[[#This Row],[tema]],Estructura!$A$4:$C$18,3,0)</f>
        <v>T-361</v>
      </c>
      <c r="Y720" s="32" t="str">
        <f>+VLOOKUP(Enfermedades_Mundiales[[#This Row],[contenido]],Estructura!$E$4:$G$18,3,0)</f>
        <v>C-361</v>
      </c>
      <c r="Z720" s="32" t="str">
        <f>+VLOOKUP(Enfermedades_Mundiales[[#This Row],[Filtro Integrado]],Estructura!$M$4:$O$367,3,0)</f>
        <v>FI-363</v>
      </c>
      <c r="AA720" s="32" t="str">
        <f>+VLOOKUP(Enfermedades_Mundiales[[#This Row],[Muestra]],Estructura!$Q$4:$S$194,3,0)</f>
        <v>M-361</v>
      </c>
    </row>
    <row r="721" spans="1:27" ht="30.6" x14ac:dyDescent="0.3">
      <c r="A721" s="61" t="s">
        <v>1142</v>
      </c>
      <c r="B721" s="43">
        <f t="shared" si="161"/>
        <v>360</v>
      </c>
      <c r="C721" s="44" t="str">
        <f t="shared" si="162"/>
        <v>Enfermedades Mundiales</v>
      </c>
      <c r="D721" s="44" t="str">
        <f t="shared" si="163"/>
        <v>Salud</v>
      </c>
      <c r="E721" s="64">
        <v>11202</v>
      </c>
      <c r="F721" s="44" t="str">
        <f t="shared" si="169"/>
        <v>Casos Confirmados</v>
      </c>
      <c r="G721" s="46" t="s">
        <v>408</v>
      </c>
      <c r="H721" s="60" t="s">
        <v>17</v>
      </c>
      <c r="I721" s="58" t="s">
        <v>284</v>
      </c>
      <c r="J721" s="43" t="s">
        <v>407</v>
      </c>
      <c r="K721" s="43" t="str">
        <f t="shared" si="170"/>
        <v>Casos Confirmados</v>
      </c>
      <c r="L721" s="43" t="str">
        <f t="shared" si="164"/>
        <v>Periodo 2020-2021</v>
      </c>
      <c r="M721" s="43" t="str">
        <f t="shared" si="165"/>
        <v>Casos</v>
      </c>
      <c r="N721" s="49" t="str">
        <f t="shared" si="166"/>
        <v>Ministerio de Ciencias, Tecnología, Conocimiento e Innovación</v>
      </c>
      <c r="O721" s="30" t="str">
        <f>+"Nuevos Casos Confirmados de COVID-19 en la comuna de "&amp;Enfermedades_Mundiales[[#This Row],[territorio]]</f>
        <v>Nuevos Casos Confirmados de COVID-19 en la comuna de Cisnes</v>
      </c>
      <c r="P721" s="68"/>
      <c r="Q721" s="15" t="str">
        <f t="shared" si="167"/>
        <v>Gráfico Evolución</v>
      </c>
      <c r="R721" s="30"/>
      <c r="S72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https://analytics.zoho.com/open-view/2395394000008134446?ZOHO_CRITERIA=%22Localiza_CL_Poblacion%22.%22Codcom%22%3D11202</v>
      </c>
      <c r="T721" s="17"/>
      <c r="U721" s="31" t="str">
        <f t="shared" si="168"/>
        <v>#1774B9</v>
      </c>
      <c r="V721" s="32" t="str">
        <f>+Enfermedades_Mundiales[[#This Row],[idcoleccion]]&amp;"-"&amp;Enfermedades_Mundiales[[#This Row],[id]]</f>
        <v>360-0711</v>
      </c>
      <c r="W721" s="21">
        <f>+VLOOKUP(Enfermedades_Mundiales[[#This Row],[Filtro URL]],Estructura!$X$4:$Y$366,2,0)</f>
        <v>36311202</v>
      </c>
      <c r="X721" s="21" t="str">
        <f>+VLOOKUP(Enfermedades_Mundiales[[#This Row],[tema]],Estructura!$A$4:$C$18,3,0)</f>
        <v>T-361</v>
      </c>
      <c r="Y721" s="32" t="str">
        <f>+VLOOKUP(Enfermedades_Mundiales[[#This Row],[contenido]],Estructura!$E$4:$G$18,3,0)</f>
        <v>C-361</v>
      </c>
      <c r="Z721" s="32" t="str">
        <f>+VLOOKUP(Enfermedades_Mundiales[[#This Row],[Filtro Integrado]],Estructura!$M$4:$O$367,3,0)</f>
        <v>FI-363</v>
      </c>
      <c r="AA721" s="32" t="str">
        <f>+VLOOKUP(Enfermedades_Mundiales[[#This Row],[Muestra]],Estructura!$Q$4:$S$194,3,0)</f>
        <v>M-361</v>
      </c>
    </row>
    <row r="722" spans="1:27" ht="30.6" x14ac:dyDescent="0.3">
      <c r="A722" s="61" t="s">
        <v>1143</v>
      </c>
      <c r="B722" s="43">
        <f t="shared" si="161"/>
        <v>360</v>
      </c>
      <c r="C722" s="44" t="str">
        <f t="shared" si="162"/>
        <v>Enfermedades Mundiales</v>
      </c>
      <c r="D722" s="44" t="str">
        <f t="shared" si="163"/>
        <v>Salud</v>
      </c>
      <c r="E722" s="64">
        <v>11203</v>
      </c>
      <c r="F722" s="44" t="str">
        <f t="shared" si="169"/>
        <v>Casos Confirmados</v>
      </c>
      <c r="G722" s="46" t="s">
        <v>408</v>
      </c>
      <c r="H722" s="60" t="s">
        <v>17</v>
      </c>
      <c r="I722" s="58" t="s">
        <v>285</v>
      </c>
      <c r="J722" s="43" t="s">
        <v>407</v>
      </c>
      <c r="K722" s="43" t="str">
        <f t="shared" si="170"/>
        <v>Casos Confirmados</v>
      </c>
      <c r="L722" s="43" t="str">
        <f t="shared" si="164"/>
        <v>Periodo 2020-2021</v>
      </c>
      <c r="M722" s="43" t="str">
        <f t="shared" si="165"/>
        <v>Casos</v>
      </c>
      <c r="N722" s="49" t="str">
        <f t="shared" si="166"/>
        <v>Ministerio de Ciencias, Tecnología, Conocimiento e Innovación</v>
      </c>
      <c r="O722" s="30" t="str">
        <f>+"Nuevos Casos Confirmados de COVID-19 en la comuna de "&amp;Enfermedades_Mundiales[[#This Row],[territorio]]</f>
        <v>Nuevos Casos Confirmados de COVID-19 en la comuna de Guaitecas</v>
      </c>
      <c r="P722" s="68"/>
      <c r="Q722" s="15" t="str">
        <f t="shared" si="167"/>
        <v>Gráfico Evolución</v>
      </c>
      <c r="R722" s="30"/>
      <c r="S72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https://analytics.zoho.com/open-view/2395394000008134446?ZOHO_CRITERIA=%22Localiza_CL_Poblacion%22.%22Codcom%22%3D11203</v>
      </c>
      <c r="T722" s="17"/>
      <c r="U722" s="31" t="str">
        <f t="shared" si="168"/>
        <v>#1774B9</v>
      </c>
      <c r="V722" s="32" t="str">
        <f>+Enfermedades_Mundiales[[#This Row],[idcoleccion]]&amp;"-"&amp;Enfermedades_Mundiales[[#This Row],[id]]</f>
        <v>360-0712</v>
      </c>
      <c r="W722" s="21">
        <f>+VLOOKUP(Enfermedades_Mundiales[[#This Row],[Filtro URL]],Estructura!$X$4:$Y$366,2,0)</f>
        <v>36311203</v>
      </c>
      <c r="X722" s="21" t="str">
        <f>+VLOOKUP(Enfermedades_Mundiales[[#This Row],[tema]],Estructura!$A$4:$C$18,3,0)</f>
        <v>T-361</v>
      </c>
      <c r="Y722" s="32" t="str">
        <f>+VLOOKUP(Enfermedades_Mundiales[[#This Row],[contenido]],Estructura!$E$4:$G$18,3,0)</f>
        <v>C-361</v>
      </c>
      <c r="Z722" s="32" t="str">
        <f>+VLOOKUP(Enfermedades_Mundiales[[#This Row],[Filtro Integrado]],Estructura!$M$4:$O$367,3,0)</f>
        <v>FI-363</v>
      </c>
      <c r="AA722" s="32" t="str">
        <f>+VLOOKUP(Enfermedades_Mundiales[[#This Row],[Muestra]],Estructura!$Q$4:$S$194,3,0)</f>
        <v>M-361</v>
      </c>
    </row>
    <row r="723" spans="1:27" ht="30.6" x14ac:dyDescent="0.3">
      <c r="A723" s="61" t="s">
        <v>1144</v>
      </c>
      <c r="B723" s="43">
        <f t="shared" si="161"/>
        <v>360</v>
      </c>
      <c r="C723" s="44" t="str">
        <f t="shared" si="162"/>
        <v>Enfermedades Mundiales</v>
      </c>
      <c r="D723" s="44" t="str">
        <f t="shared" si="163"/>
        <v>Salud</v>
      </c>
      <c r="E723" s="64">
        <v>11301</v>
      </c>
      <c r="F723" s="44" t="str">
        <f t="shared" si="169"/>
        <v>Casos Confirmados</v>
      </c>
      <c r="G723" s="46" t="s">
        <v>408</v>
      </c>
      <c r="H723" s="60" t="s">
        <v>17</v>
      </c>
      <c r="I723" s="58" t="s">
        <v>286</v>
      </c>
      <c r="J723" s="43" t="s">
        <v>407</v>
      </c>
      <c r="K723" s="43" t="str">
        <f t="shared" si="170"/>
        <v>Casos Confirmados</v>
      </c>
      <c r="L723" s="43" t="str">
        <f t="shared" si="164"/>
        <v>Periodo 2020-2021</v>
      </c>
      <c r="M723" s="43" t="str">
        <f t="shared" si="165"/>
        <v>Casos</v>
      </c>
      <c r="N723" s="49" t="str">
        <f t="shared" si="166"/>
        <v>Ministerio de Ciencias, Tecnología, Conocimiento e Innovación</v>
      </c>
      <c r="O723" s="30" t="str">
        <f>+"Nuevos Casos Confirmados de COVID-19 en la comuna de "&amp;Enfermedades_Mundiales[[#This Row],[territorio]]</f>
        <v>Nuevos Casos Confirmados de COVID-19 en la comuna de Cochrane</v>
      </c>
      <c r="P723" s="68"/>
      <c r="Q723" s="15" t="str">
        <f t="shared" si="167"/>
        <v>Gráfico Evolución</v>
      </c>
      <c r="R723" s="30"/>
      <c r="S72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https://analytics.zoho.com/open-view/2395394000008134446?ZOHO_CRITERIA=%22Localiza_CL_Poblacion%22.%22Codcom%22%3D11301</v>
      </c>
      <c r="T723" s="17"/>
      <c r="U723" s="31" t="str">
        <f t="shared" si="168"/>
        <v>#1774B9</v>
      </c>
      <c r="V723" s="32" t="str">
        <f>+Enfermedades_Mundiales[[#This Row],[idcoleccion]]&amp;"-"&amp;Enfermedades_Mundiales[[#This Row],[id]]</f>
        <v>360-0713</v>
      </c>
      <c r="W723" s="21">
        <f>+VLOOKUP(Enfermedades_Mundiales[[#This Row],[Filtro URL]],Estructura!$X$4:$Y$366,2,0)</f>
        <v>36311301</v>
      </c>
      <c r="X723" s="21" t="str">
        <f>+VLOOKUP(Enfermedades_Mundiales[[#This Row],[tema]],Estructura!$A$4:$C$18,3,0)</f>
        <v>T-361</v>
      </c>
      <c r="Y723" s="32" t="str">
        <f>+VLOOKUP(Enfermedades_Mundiales[[#This Row],[contenido]],Estructura!$E$4:$G$18,3,0)</f>
        <v>C-361</v>
      </c>
      <c r="Z723" s="32" t="str">
        <f>+VLOOKUP(Enfermedades_Mundiales[[#This Row],[Filtro Integrado]],Estructura!$M$4:$O$367,3,0)</f>
        <v>FI-363</v>
      </c>
      <c r="AA723" s="32" t="str">
        <f>+VLOOKUP(Enfermedades_Mundiales[[#This Row],[Muestra]],Estructura!$Q$4:$S$194,3,0)</f>
        <v>M-361</v>
      </c>
    </row>
    <row r="724" spans="1:27" ht="30.6" x14ac:dyDescent="0.3">
      <c r="A724" s="61" t="s">
        <v>1145</v>
      </c>
      <c r="B724" s="43">
        <f t="shared" si="161"/>
        <v>360</v>
      </c>
      <c r="C724" s="44" t="str">
        <f t="shared" si="162"/>
        <v>Enfermedades Mundiales</v>
      </c>
      <c r="D724" s="44" t="str">
        <f t="shared" si="163"/>
        <v>Salud</v>
      </c>
      <c r="E724" s="64">
        <v>11302</v>
      </c>
      <c r="F724" s="44" t="str">
        <f t="shared" si="169"/>
        <v>Casos Confirmados</v>
      </c>
      <c r="G724" s="46" t="s">
        <v>408</v>
      </c>
      <c r="H724" s="60" t="s">
        <v>17</v>
      </c>
      <c r="I724" s="58" t="s">
        <v>22</v>
      </c>
      <c r="J724" s="43" t="s">
        <v>407</v>
      </c>
      <c r="K724" s="43" t="str">
        <f t="shared" si="170"/>
        <v>Casos Confirmados</v>
      </c>
      <c r="L724" s="43" t="str">
        <f t="shared" si="164"/>
        <v>Periodo 2020-2021</v>
      </c>
      <c r="M724" s="43" t="str">
        <f t="shared" si="165"/>
        <v>Casos</v>
      </c>
      <c r="N724" s="49" t="str">
        <f t="shared" si="166"/>
        <v>Ministerio de Ciencias, Tecnología, Conocimiento e Innovación</v>
      </c>
      <c r="O724" s="30" t="str">
        <f>+"Nuevos Casos Confirmados de COVID-19 en la comuna de "&amp;Enfermedades_Mundiales[[#This Row],[territorio]]</f>
        <v>Nuevos Casos Confirmados de COVID-19 en la comuna de O'Higgins</v>
      </c>
      <c r="P724" s="68"/>
      <c r="Q724" s="15" t="str">
        <f t="shared" si="167"/>
        <v>Gráfico Evolución</v>
      </c>
      <c r="R724" s="30"/>
      <c r="S72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https://analytics.zoho.com/open-view/2395394000008134446?ZOHO_CRITERIA=%22Localiza_CL_Poblacion%22.%22Codcom%22%3D11302</v>
      </c>
      <c r="T724" s="17"/>
      <c r="U724" s="31" t="str">
        <f t="shared" si="168"/>
        <v>#1774B9</v>
      </c>
      <c r="V724" s="32" t="str">
        <f>+Enfermedades_Mundiales[[#This Row],[idcoleccion]]&amp;"-"&amp;Enfermedades_Mundiales[[#This Row],[id]]</f>
        <v>360-0714</v>
      </c>
      <c r="W724" s="21">
        <f>+VLOOKUP(Enfermedades_Mundiales[[#This Row],[Filtro URL]],Estructura!$X$4:$Y$366,2,0)</f>
        <v>36311302</v>
      </c>
      <c r="X724" s="21" t="str">
        <f>+VLOOKUP(Enfermedades_Mundiales[[#This Row],[tema]],Estructura!$A$4:$C$18,3,0)</f>
        <v>T-361</v>
      </c>
      <c r="Y724" s="32" t="str">
        <f>+VLOOKUP(Enfermedades_Mundiales[[#This Row],[contenido]],Estructura!$E$4:$G$18,3,0)</f>
        <v>C-361</v>
      </c>
      <c r="Z724" s="32" t="str">
        <f>+VLOOKUP(Enfermedades_Mundiales[[#This Row],[Filtro Integrado]],Estructura!$M$4:$O$367,3,0)</f>
        <v>FI-363</v>
      </c>
      <c r="AA724" s="32" t="str">
        <f>+VLOOKUP(Enfermedades_Mundiales[[#This Row],[Muestra]],Estructura!$Q$4:$S$194,3,0)</f>
        <v>M-361</v>
      </c>
    </row>
    <row r="725" spans="1:27" ht="30.6" x14ac:dyDescent="0.3">
      <c r="A725" s="61" t="s">
        <v>1146</v>
      </c>
      <c r="B725" s="43">
        <f t="shared" si="161"/>
        <v>360</v>
      </c>
      <c r="C725" s="44" t="str">
        <f t="shared" si="162"/>
        <v>Enfermedades Mundiales</v>
      </c>
      <c r="D725" s="44" t="str">
        <f t="shared" si="163"/>
        <v>Salud</v>
      </c>
      <c r="E725" s="64">
        <v>11303</v>
      </c>
      <c r="F725" s="44" t="str">
        <f t="shared" si="169"/>
        <v>Casos Confirmados</v>
      </c>
      <c r="G725" s="46" t="s">
        <v>408</v>
      </c>
      <c r="H725" s="60" t="s">
        <v>17</v>
      </c>
      <c r="I725" s="58" t="s">
        <v>287</v>
      </c>
      <c r="J725" s="43" t="s">
        <v>407</v>
      </c>
      <c r="K725" s="43" t="str">
        <f t="shared" si="170"/>
        <v>Casos Confirmados</v>
      </c>
      <c r="L725" s="43" t="str">
        <f t="shared" si="164"/>
        <v>Periodo 2020-2021</v>
      </c>
      <c r="M725" s="43" t="str">
        <f t="shared" si="165"/>
        <v>Casos</v>
      </c>
      <c r="N725" s="49" t="str">
        <f t="shared" si="166"/>
        <v>Ministerio de Ciencias, Tecnología, Conocimiento e Innovación</v>
      </c>
      <c r="O725" s="30" t="str">
        <f>+"Nuevos Casos Confirmados de COVID-19 en la comuna de "&amp;Enfermedades_Mundiales[[#This Row],[territorio]]</f>
        <v>Nuevos Casos Confirmados de COVID-19 en la comuna de Tortel</v>
      </c>
      <c r="P725" s="68"/>
      <c r="Q725" s="15" t="str">
        <f t="shared" si="167"/>
        <v>Gráfico Evolución</v>
      </c>
      <c r="R725" s="30"/>
      <c r="S72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https://analytics.zoho.com/open-view/2395394000008134446?ZOHO_CRITERIA=%22Localiza_CL_Poblacion%22.%22Codcom%22%3D11303</v>
      </c>
      <c r="T725" s="17"/>
      <c r="U725" s="31" t="str">
        <f t="shared" si="168"/>
        <v>#1774B9</v>
      </c>
      <c r="V725" s="32" t="str">
        <f>+Enfermedades_Mundiales[[#This Row],[idcoleccion]]&amp;"-"&amp;Enfermedades_Mundiales[[#This Row],[id]]</f>
        <v>360-0715</v>
      </c>
      <c r="W725" s="21">
        <f>+VLOOKUP(Enfermedades_Mundiales[[#This Row],[Filtro URL]],Estructura!$X$4:$Y$366,2,0)</f>
        <v>36311303</v>
      </c>
      <c r="X725" s="21" t="str">
        <f>+VLOOKUP(Enfermedades_Mundiales[[#This Row],[tema]],Estructura!$A$4:$C$18,3,0)</f>
        <v>T-361</v>
      </c>
      <c r="Y725" s="32" t="str">
        <f>+VLOOKUP(Enfermedades_Mundiales[[#This Row],[contenido]],Estructura!$E$4:$G$18,3,0)</f>
        <v>C-361</v>
      </c>
      <c r="Z725" s="32" t="str">
        <f>+VLOOKUP(Enfermedades_Mundiales[[#This Row],[Filtro Integrado]],Estructura!$M$4:$O$367,3,0)</f>
        <v>FI-363</v>
      </c>
      <c r="AA725" s="32" t="str">
        <f>+VLOOKUP(Enfermedades_Mundiales[[#This Row],[Muestra]],Estructura!$Q$4:$S$194,3,0)</f>
        <v>M-361</v>
      </c>
    </row>
    <row r="726" spans="1:27" ht="30.6" x14ac:dyDescent="0.3">
      <c r="A726" s="61" t="s">
        <v>1147</v>
      </c>
      <c r="B726" s="43">
        <f t="shared" si="161"/>
        <v>360</v>
      </c>
      <c r="C726" s="44" t="str">
        <f t="shared" si="162"/>
        <v>Enfermedades Mundiales</v>
      </c>
      <c r="D726" s="44" t="str">
        <f t="shared" si="163"/>
        <v>Salud</v>
      </c>
      <c r="E726" s="64">
        <v>11401</v>
      </c>
      <c r="F726" s="44" t="str">
        <f t="shared" si="169"/>
        <v>Casos Confirmados</v>
      </c>
      <c r="G726" s="46" t="s">
        <v>408</v>
      </c>
      <c r="H726" s="60" t="s">
        <v>17</v>
      </c>
      <c r="I726" s="58" t="s">
        <v>288</v>
      </c>
      <c r="J726" s="43" t="s">
        <v>407</v>
      </c>
      <c r="K726" s="43" t="str">
        <f t="shared" si="170"/>
        <v>Casos Confirmados</v>
      </c>
      <c r="L726" s="43" t="str">
        <f t="shared" si="164"/>
        <v>Periodo 2020-2021</v>
      </c>
      <c r="M726" s="43" t="str">
        <f t="shared" si="165"/>
        <v>Casos</v>
      </c>
      <c r="N726" s="49" t="str">
        <f t="shared" si="166"/>
        <v>Ministerio de Ciencias, Tecnología, Conocimiento e Innovación</v>
      </c>
      <c r="O726" s="30" t="str">
        <f>+"Nuevos Casos Confirmados de COVID-19 en la comuna de "&amp;Enfermedades_Mundiales[[#This Row],[territorio]]</f>
        <v>Nuevos Casos Confirmados de COVID-19 en la comuna de Chile Chico</v>
      </c>
      <c r="P726" s="68"/>
      <c r="Q726" s="15" t="str">
        <f t="shared" si="167"/>
        <v>Gráfico Evolución</v>
      </c>
      <c r="R726" s="30"/>
      <c r="S72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https://analytics.zoho.com/open-view/2395394000008134446?ZOHO_CRITERIA=%22Localiza_CL_Poblacion%22.%22Codcom%22%3D11401</v>
      </c>
      <c r="T726" s="17"/>
      <c r="U726" s="31" t="str">
        <f t="shared" si="168"/>
        <v>#1774B9</v>
      </c>
      <c r="V726" s="32" t="str">
        <f>+Enfermedades_Mundiales[[#This Row],[idcoleccion]]&amp;"-"&amp;Enfermedades_Mundiales[[#This Row],[id]]</f>
        <v>360-0716</v>
      </c>
      <c r="W726" s="21">
        <f>+VLOOKUP(Enfermedades_Mundiales[[#This Row],[Filtro URL]],Estructura!$X$4:$Y$366,2,0)</f>
        <v>36311401</v>
      </c>
      <c r="X726" s="21" t="str">
        <f>+VLOOKUP(Enfermedades_Mundiales[[#This Row],[tema]],Estructura!$A$4:$C$18,3,0)</f>
        <v>T-361</v>
      </c>
      <c r="Y726" s="32" t="str">
        <f>+VLOOKUP(Enfermedades_Mundiales[[#This Row],[contenido]],Estructura!$E$4:$G$18,3,0)</f>
        <v>C-361</v>
      </c>
      <c r="Z726" s="32" t="str">
        <f>+VLOOKUP(Enfermedades_Mundiales[[#This Row],[Filtro Integrado]],Estructura!$M$4:$O$367,3,0)</f>
        <v>FI-363</v>
      </c>
      <c r="AA726" s="32" t="str">
        <f>+VLOOKUP(Enfermedades_Mundiales[[#This Row],[Muestra]],Estructura!$Q$4:$S$194,3,0)</f>
        <v>M-361</v>
      </c>
    </row>
    <row r="727" spans="1:27" ht="30.6" x14ac:dyDescent="0.3">
      <c r="A727" s="61" t="s">
        <v>1148</v>
      </c>
      <c r="B727" s="43">
        <f t="shared" si="161"/>
        <v>360</v>
      </c>
      <c r="C727" s="44" t="str">
        <f t="shared" si="162"/>
        <v>Enfermedades Mundiales</v>
      </c>
      <c r="D727" s="44" t="str">
        <f t="shared" si="163"/>
        <v>Salud</v>
      </c>
      <c r="E727" s="64">
        <v>11402</v>
      </c>
      <c r="F727" s="44" t="str">
        <f t="shared" si="169"/>
        <v>Casos Confirmados</v>
      </c>
      <c r="G727" s="46" t="s">
        <v>408</v>
      </c>
      <c r="H727" s="60" t="s">
        <v>17</v>
      </c>
      <c r="I727" s="58" t="s">
        <v>289</v>
      </c>
      <c r="J727" s="43" t="s">
        <v>407</v>
      </c>
      <c r="K727" s="43" t="str">
        <f t="shared" si="170"/>
        <v>Casos Confirmados</v>
      </c>
      <c r="L727" s="43" t="str">
        <f t="shared" si="164"/>
        <v>Periodo 2020-2021</v>
      </c>
      <c r="M727" s="43" t="str">
        <f t="shared" si="165"/>
        <v>Casos</v>
      </c>
      <c r="N727" s="49" t="str">
        <f t="shared" si="166"/>
        <v>Ministerio de Ciencias, Tecnología, Conocimiento e Innovación</v>
      </c>
      <c r="O727" s="30" t="str">
        <f>+"Nuevos Casos Confirmados de COVID-19 en la comuna de "&amp;Enfermedades_Mundiales[[#This Row],[territorio]]</f>
        <v>Nuevos Casos Confirmados de COVID-19 en la comuna de Río Ibáñez</v>
      </c>
      <c r="P727" s="68"/>
      <c r="Q727" s="15" t="str">
        <f t="shared" si="167"/>
        <v>Gráfico Evolución</v>
      </c>
      <c r="R727" s="30"/>
      <c r="S72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https://analytics.zoho.com/open-view/2395394000008134446?ZOHO_CRITERIA=%22Localiza_CL_Poblacion%22.%22Codcom%22%3D11402</v>
      </c>
      <c r="T727" s="17"/>
      <c r="U727" s="31" t="str">
        <f t="shared" si="168"/>
        <v>#1774B9</v>
      </c>
      <c r="V727" s="32" t="str">
        <f>+Enfermedades_Mundiales[[#This Row],[idcoleccion]]&amp;"-"&amp;Enfermedades_Mundiales[[#This Row],[id]]</f>
        <v>360-0717</v>
      </c>
      <c r="W727" s="21">
        <f>+VLOOKUP(Enfermedades_Mundiales[[#This Row],[Filtro URL]],Estructura!$X$4:$Y$366,2,0)</f>
        <v>36311402</v>
      </c>
      <c r="X727" s="21" t="str">
        <f>+VLOOKUP(Enfermedades_Mundiales[[#This Row],[tema]],Estructura!$A$4:$C$18,3,0)</f>
        <v>T-361</v>
      </c>
      <c r="Y727" s="32" t="str">
        <f>+VLOOKUP(Enfermedades_Mundiales[[#This Row],[contenido]],Estructura!$E$4:$G$18,3,0)</f>
        <v>C-361</v>
      </c>
      <c r="Z727" s="32" t="str">
        <f>+VLOOKUP(Enfermedades_Mundiales[[#This Row],[Filtro Integrado]],Estructura!$M$4:$O$367,3,0)</f>
        <v>FI-363</v>
      </c>
      <c r="AA727" s="32" t="str">
        <f>+VLOOKUP(Enfermedades_Mundiales[[#This Row],[Muestra]],Estructura!$Q$4:$S$194,3,0)</f>
        <v>M-361</v>
      </c>
    </row>
    <row r="728" spans="1:27" ht="30.6" x14ac:dyDescent="0.3">
      <c r="A728" s="61" t="s">
        <v>1149</v>
      </c>
      <c r="B728" s="43">
        <f t="shared" si="161"/>
        <v>360</v>
      </c>
      <c r="C728" s="44" t="str">
        <f t="shared" si="162"/>
        <v>Enfermedades Mundiales</v>
      </c>
      <c r="D728" s="44" t="str">
        <f t="shared" si="163"/>
        <v>Salud</v>
      </c>
      <c r="E728" s="64">
        <v>12101</v>
      </c>
      <c r="F728" s="44" t="str">
        <f t="shared" si="169"/>
        <v>Casos Confirmados</v>
      </c>
      <c r="G728" s="46" t="s">
        <v>408</v>
      </c>
      <c r="H728" s="60" t="s">
        <v>17</v>
      </c>
      <c r="I728" s="58" t="s">
        <v>290</v>
      </c>
      <c r="J728" s="43" t="s">
        <v>407</v>
      </c>
      <c r="K728" s="43" t="str">
        <f t="shared" si="170"/>
        <v>Casos Confirmados</v>
      </c>
      <c r="L728" s="43" t="str">
        <f t="shared" si="164"/>
        <v>Periodo 2020-2021</v>
      </c>
      <c r="M728" s="43" t="str">
        <f t="shared" si="165"/>
        <v>Casos</v>
      </c>
      <c r="N728" s="49" t="str">
        <f t="shared" si="166"/>
        <v>Ministerio de Ciencias, Tecnología, Conocimiento e Innovación</v>
      </c>
      <c r="O728" s="30" t="str">
        <f>+"Nuevos Casos Confirmados de COVID-19 en la comuna de "&amp;Enfermedades_Mundiales[[#This Row],[territorio]]</f>
        <v>Nuevos Casos Confirmados de COVID-19 en la comuna de Punta Arenas</v>
      </c>
      <c r="P728" s="68"/>
      <c r="Q728" s="15" t="str">
        <f t="shared" si="167"/>
        <v>Gráfico Evolución</v>
      </c>
      <c r="R728" s="30"/>
      <c r="S72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https://analytics.zoho.com/open-view/2395394000008134446?ZOHO_CRITERIA=%22Localiza_CL_Poblacion%22.%22Codcom%22%3D12101</v>
      </c>
      <c r="T728" s="17"/>
      <c r="U728" s="31" t="str">
        <f t="shared" si="168"/>
        <v>#1774B9</v>
      </c>
      <c r="V728" s="32" t="str">
        <f>+Enfermedades_Mundiales[[#This Row],[idcoleccion]]&amp;"-"&amp;Enfermedades_Mundiales[[#This Row],[id]]</f>
        <v>360-0718</v>
      </c>
      <c r="W728" s="21">
        <f>+VLOOKUP(Enfermedades_Mundiales[[#This Row],[Filtro URL]],Estructura!$X$4:$Y$366,2,0)</f>
        <v>36312101</v>
      </c>
      <c r="X728" s="21" t="str">
        <f>+VLOOKUP(Enfermedades_Mundiales[[#This Row],[tema]],Estructura!$A$4:$C$18,3,0)</f>
        <v>T-361</v>
      </c>
      <c r="Y728" s="32" t="str">
        <f>+VLOOKUP(Enfermedades_Mundiales[[#This Row],[contenido]],Estructura!$E$4:$G$18,3,0)</f>
        <v>C-361</v>
      </c>
      <c r="Z728" s="32" t="str">
        <f>+VLOOKUP(Enfermedades_Mundiales[[#This Row],[Filtro Integrado]],Estructura!$M$4:$O$367,3,0)</f>
        <v>FI-363</v>
      </c>
      <c r="AA728" s="32" t="str">
        <f>+VLOOKUP(Enfermedades_Mundiales[[#This Row],[Muestra]],Estructura!$Q$4:$S$194,3,0)</f>
        <v>M-361</v>
      </c>
    </row>
    <row r="729" spans="1:27" ht="30.6" x14ac:dyDescent="0.3">
      <c r="A729" s="61" t="s">
        <v>1150</v>
      </c>
      <c r="B729" s="43">
        <f t="shared" si="161"/>
        <v>360</v>
      </c>
      <c r="C729" s="44" t="str">
        <f t="shared" si="162"/>
        <v>Enfermedades Mundiales</v>
      </c>
      <c r="D729" s="44" t="str">
        <f t="shared" si="163"/>
        <v>Salud</v>
      </c>
      <c r="E729" s="64">
        <v>12102</v>
      </c>
      <c r="F729" s="44" t="str">
        <f t="shared" si="169"/>
        <v>Casos Confirmados</v>
      </c>
      <c r="G729" s="46" t="s">
        <v>408</v>
      </c>
      <c r="H729" s="60" t="s">
        <v>17</v>
      </c>
      <c r="I729" s="58" t="s">
        <v>291</v>
      </c>
      <c r="J729" s="43" t="s">
        <v>407</v>
      </c>
      <c r="K729" s="43" t="str">
        <f t="shared" si="170"/>
        <v>Casos Confirmados</v>
      </c>
      <c r="L729" s="43" t="str">
        <f t="shared" si="164"/>
        <v>Periodo 2020-2021</v>
      </c>
      <c r="M729" s="43" t="str">
        <f t="shared" si="165"/>
        <v>Casos</v>
      </c>
      <c r="N729" s="49" t="str">
        <f t="shared" si="166"/>
        <v>Ministerio de Ciencias, Tecnología, Conocimiento e Innovación</v>
      </c>
      <c r="O729" s="30" t="str">
        <f>+"Nuevos Casos Confirmados de COVID-19 en la comuna de "&amp;Enfermedades_Mundiales[[#This Row],[territorio]]</f>
        <v>Nuevos Casos Confirmados de COVID-19 en la comuna de Laguna Blanca</v>
      </c>
      <c r="P729" s="68"/>
      <c r="Q729" s="15" t="str">
        <f t="shared" si="167"/>
        <v>Gráfico Evolución</v>
      </c>
      <c r="R729" s="30"/>
      <c r="S72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https://analytics.zoho.com/open-view/2395394000008134446?ZOHO_CRITERIA=%22Localiza_CL_Poblacion%22.%22Codcom%22%3D12102</v>
      </c>
      <c r="T729" s="17"/>
      <c r="U729" s="31" t="str">
        <f t="shared" si="168"/>
        <v>#1774B9</v>
      </c>
      <c r="V729" s="32" t="str">
        <f>+Enfermedades_Mundiales[[#This Row],[idcoleccion]]&amp;"-"&amp;Enfermedades_Mundiales[[#This Row],[id]]</f>
        <v>360-0719</v>
      </c>
      <c r="W729" s="21">
        <f>+VLOOKUP(Enfermedades_Mundiales[[#This Row],[Filtro URL]],Estructura!$X$4:$Y$366,2,0)</f>
        <v>36312102</v>
      </c>
      <c r="X729" s="21" t="str">
        <f>+VLOOKUP(Enfermedades_Mundiales[[#This Row],[tema]],Estructura!$A$4:$C$18,3,0)</f>
        <v>T-361</v>
      </c>
      <c r="Y729" s="32" t="str">
        <f>+VLOOKUP(Enfermedades_Mundiales[[#This Row],[contenido]],Estructura!$E$4:$G$18,3,0)</f>
        <v>C-361</v>
      </c>
      <c r="Z729" s="32" t="str">
        <f>+VLOOKUP(Enfermedades_Mundiales[[#This Row],[Filtro Integrado]],Estructura!$M$4:$O$367,3,0)</f>
        <v>FI-363</v>
      </c>
      <c r="AA729" s="32" t="str">
        <f>+VLOOKUP(Enfermedades_Mundiales[[#This Row],[Muestra]],Estructura!$Q$4:$S$194,3,0)</f>
        <v>M-361</v>
      </c>
    </row>
    <row r="730" spans="1:27" ht="30.6" x14ac:dyDescent="0.3">
      <c r="A730" s="61" t="s">
        <v>1151</v>
      </c>
      <c r="B730" s="43">
        <f t="shared" si="161"/>
        <v>360</v>
      </c>
      <c r="C730" s="44" t="str">
        <f t="shared" si="162"/>
        <v>Enfermedades Mundiales</v>
      </c>
      <c r="D730" s="44" t="str">
        <f t="shared" si="163"/>
        <v>Salud</v>
      </c>
      <c r="E730" s="64">
        <v>12103</v>
      </c>
      <c r="F730" s="44" t="str">
        <f t="shared" si="169"/>
        <v>Casos Confirmados</v>
      </c>
      <c r="G730" s="46" t="s">
        <v>408</v>
      </c>
      <c r="H730" s="60" t="s">
        <v>17</v>
      </c>
      <c r="I730" s="58" t="s">
        <v>292</v>
      </c>
      <c r="J730" s="43" t="s">
        <v>407</v>
      </c>
      <c r="K730" s="43" t="str">
        <f t="shared" si="170"/>
        <v>Casos Confirmados</v>
      </c>
      <c r="L730" s="43" t="str">
        <f t="shared" si="164"/>
        <v>Periodo 2020-2021</v>
      </c>
      <c r="M730" s="43" t="str">
        <f t="shared" si="165"/>
        <v>Casos</v>
      </c>
      <c r="N730" s="49" t="str">
        <f t="shared" si="166"/>
        <v>Ministerio de Ciencias, Tecnología, Conocimiento e Innovación</v>
      </c>
      <c r="O730" s="30" t="str">
        <f>+"Nuevos Casos Confirmados de COVID-19 en la comuna de "&amp;Enfermedades_Mundiales[[#This Row],[territorio]]</f>
        <v>Nuevos Casos Confirmados de COVID-19 en la comuna de Río Verde</v>
      </c>
      <c r="P730" s="68"/>
      <c r="Q730" s="15" t="str">
        <f t="shared" si="167"/>
        <v>Gráfico Evolución</v>
      </c>
      <c r="R730" s="30"/>
      <c r="S73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https://analytics.zoho.com/open-view/2395394000008134446?ZOHO_CRITERIA=%22Localiza_CL_Poblacion%22.%22Codcom%22%3D12103</v>
      </c>
      <c r="T730" s="17"/>
      <c r="U730" s="31" t="str">
        <f t="shared" si="168"/>
        <v>#1774B9</v>
      </c>
      <c r="V730" s="32" t="str">
        <f>+Enfermedades_Mundiales[[#This Row],[idcoleccion]]&amp;"-"&amp;Enfermedades_Mundiales[[#This Row],[id]]</f>
        <v>360-0720</v>
      </c>
      <c r="W730" s="21">
        <f>+VLOOKUP(Enfermedades_Mundiales[[#This Row],[Filtro URL]],Estructura!$X$4:$Y$366,2,0)</f>
        <v>36312103</v>
      </c>
      <c r="X730" s="21" t="str">
        <f>+VLOOKUP(Enfermedades_Mundiales[[#This Row],[tema]],Estructura!$A$4:$C$18,3,0)</f>
        <v>T-361</v>
      </c>
      <c r="Y730" s="32" t="str">
        <f>+VLOOKUP(Enfermedades_Mundiales[[#This Row],[contenido]],Estructura!$E$4:$G$18,3,0)</f>
        <v>C-361</v>
      </c>
      <c r="Z730" s="32" t="str">
        <f>+VLOOKUP(Enfermedades_Mundiales[[#This Row],[Filtro Integrado]],Estructura!$M$4:$O$367,3,0)</f>
        <v>FI-363</v>
      </c>
      <c r="AA730" s="32" t="str">
        <f>+VLOOKUP(Enfermedades_Mundiales[[#This Row],[Muestra]],Estructura!$Q$4:$S$194,3,0)</f>
        <v>M-361</v>
      </c>
    </row>
    <row r="731" spans="1:27" ht="30.6" x14ac:dyDescent="0.3">
      <c r="A731" s="61" t="s">
        <v>1152</v>
      </c>
      <c r="B731" s="43">
        <f t="shared" si="161"/>
        <v>360</v>
      </c>
      <c r="C731" s="44" t="str">
        <f t="shared" si="162"/>
        <v>Enfermedades Mundiales</v>
      </c>
      <c r="D731" s="44" t="str">
        <f t="shared" si="163"/>
        <v>Salud</v>
      </c>
      <c r="E731" s="64">
        <v>12104</v>
      </c>
      <c r="F731" s="44" t="str">
        <f t="shared" si="169"/>
        <v>Casos Confirmados</v>
      </c>
      <c r="G731" s="46" t="s">
        <v>408</v>
      </c>
      <c r="H731" s="60" t="s">
        <v>17</v>
      </c>
      <c r="I731" s="58" t="s">
        <v>293</v>
      </c>
      <c r="J731" s="43" t="s">
        <v>407</v>
      </c>
      <c r="K731" s="43" t="str">
        <f t="shared" si="170"/>
        <v>Casos Confirmados</v>
      </c>
      <c r="L731" s="43" t="str">
        <f t="shared" si="164"/>
        <v>Periodo 2020-2021</v>
      </c>
      <c r="M731" s="43" t="str">
        <f t="shared" si="165"/>
        <v>Casos</v>
      </c>
      <c r="N731" s="49" t="str">
        <f t="shared" si="166"/>
        <v>Ministerio de Ciencias, Tecnología, Conocimiento e Innovación</v>
      </c>
      <c r="O731" s="30" t="str">
        <f>+"Nuevos Casos Confirmados de COVID-19 en la comuna de "&amp;Enfermedades_Mundiales[[#This Row],[territorio]]</f>
        <v>Nuevos Casos Confirmados de COVID-19 en la comuna de San Gregorio</v>
      </c>
      <c r="P731" s="68"/>
      <c r="Q731" s="15" t="str">
        <f t="shared" si="167"/>
        <v>Gráfico Evolución</v>
      </c>
      <c r="R731" s="30"/>
      <c r="S73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https://analytics.zoho.com/open-view/2395394000008134446?ZOHO_CRITERIA=%22Localiza_CL_Poblacion%22.%22Codcom%22%3D12104</v>
      </c>
      <c r="T731" s="17"/>
      <c r="U731" s="31" t="str">
        <f t="shared" si="168"/>
        <v>#1774B9</v>
      </c>
      <c r="V731" s="32" t="str">
        <f>+Enfermedades_Mundiales[[#This Row],[idcoleccion]]&amp;"-"&amp;Enfermedades_Mundiales[[#This Row],[id]]</f>
        <v>360-0721</v>
      </c>
      <c r="W731" s="21">
        <f>+VLOOKUP(Enfermedades_Mundiales[[#This Row],[Filtro URL]],Estructura!$X$4:$Y$366,2,0)</f>
        <v>36312104</v>
      </c>
      <c r="X731" s="21" t="str">
        <f>+VLOOKUP(Enfermedades_Mundiales[[#This Row],[tema]],Estructura!$A$4:$C$18,3,0)</f>
        <v>T-361</v>
      </c>
      <c r="Y731" s="32" t="str">
        <f>+VLOOKUP(Enfermedades_Mundiales[[#This Row],[contenido]],Estructura!$E$4:$G$18,3,0)</f>
        <v>C-361</v>
      </c>
      <c r="Z731" s="32" t="str">
        <f>+VLOOKUP(Enfermedades_Mundiales[[#This Row],[Filtro Integrado]],Estructura!$M$4:$O$367,3,0)</f>
        <v>FI-363</v>
      </c>
      <c r="AA731" s="32" t="str">
        <f>+VLOOKUP(Enfermedades_Mundiales[[#This Row],[Muestra]],Estructura!$Q$4:$S$194,3,0)</f>
        <v>M-361</v>
      </c>
    </row>
    <row r="732" spans="1:27" ht="30.6" x14ac:dyDescent="0.3">
      <c r="A732" s="61" t="s">
        <v>1153</v>
      </c>
      <c r="B732" s="43">
        <f t="shared" si="161"/>
        <v>360</v>
      </c>
      <c r="C732" s="44" t="str">
        <f t="shared" si="162"/>
        <v>Enfermedades Mundiales</v>
      </c>
      <c r="D732" s="44" t="str">
        <f t="shared" si="163"/>
        <v>Salud</v>
      </c>
      <c r="E732" s="64">
        <v>12201</v>
      </c>
      <c r="F732" s="44" t="str">
        <f t="shared" si="169"/>
        <v>Casos Confirmados</v>
      </c>
      <c r="G732" s="46" t="s">
        <v>408</v>
      </c>
      <c r="H732" s="60" t="s">
        <v>17</v>
      </c>
      <c r="I732" s="58" t="s">
        <v>294</v>
      </c>
      <c r="J732" s="43" t="s">
        <v>407</v>
      </c>
      <c r="K732" s="43" t="str">
        <f t="shared" si="170"/>
        <v>Casos Confirmados</v>
      </c>
      <c r="L732" s="43" t="str">
        <f t="shared" si="164"/>
        <v>Periodo 2020-2021</v>
      </c>
      <c r="M732" s="43" t="str">
        <f t="shared" si="165"/>
        <v>Casos</v>
      </c>
      <c r="N732" s="49" t="str">
        <f t="shared" si="166"/>
        <v>Ministerio de Ciencias, Tecnología, Conocimiento e Innovación</v>
      </c>
      <c r="O732" s="30" t="str">
        <f>+"Nuevos Casos Confirmados de COVID-19 en la comuna de "&amp;Enfermedades_Mundiales[[#This Row],[territorio]]</f>
        <v>Nuevos Casos Confirmados de COVID-19 en la comuna de Cabo de Hornos</v>
      </c>
      <c r="P732" s="68"/>
      <c r="Q732" s="15" t="str">
        <f t="shared" si="167"/>
        <v>Gráfico Evolución</v>
      </c>
      <c r="R732" s="30"/>
      <c r="S73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https://analytics.zoho.com/open-view/2395394000008134446?ZOHO_CRITERIA=%22Localiza_CL_Poblacion%22.%22Codcom%22%3D12201</v>
      </c>
      <c r="T732" s="17"/>
      <c r="U732" s="31" t="str">
        <f t="shared" si="168"/>
        <v>#1774B9</v>
      </c>
      <c r="V732" s="32" t="str">
        <f>+Enfermedades_Mundiales[[#This Row],[idcoleccion]]&amp;"-"&amp;Enfermedades_Mundiales[[#This Row],[id]]</f>
        <v>360-0722</v>
      </c>
      <c r="W732" s="21">
        <f>+VLOOKUP(Enfermedades_Mundiales[[#This Row],[Filtro URL]],Estructura!$X$4:$Y$366,2,0)</f>
        <v>36312201</v>
      </c>
      <c r="X732" s="21" t="str">
        <f>+VLOOKUP(Enfermedades_Mundiales[[#This Row],[tema]],Estructura!$A$4:$C$18,3,0)</f>
        <v>T-361</v>
      </c>
      <c r="Y732" s="32" t="str">
        <f>+VLOOKUP(Enfermedades_Mundiales[[#This Row],[contenido]],Estructura!$E$4:$G$18,3,0)</f>
        <v>C-361</v>
      </c>
      <c r="Z732" s="32" t="str">
        <f>+VLOOKUP(Enfermedades_Mundiales[[#This Row],[Filtro Integrado]],Estructura!$M$4:$O$367,3,0)</f>
        <v>FI-363</v>
      </c>
      <c r="AA732" s="32" t="str">
        <f>+VLOOKUP(Enfermedades_Mundiales[[#This Row],[Muestra]],Estructura!$Q$4:$S$194,3,0)</f>
        <v>M-361</v>
      </c>
    </row>
    <row r="733" spans="1:27" ht="30.6" x14ac:dyDescent="0.3">
      <c r="A733" s="61" t="s">
        <v>1154</v>
      </c>
      <c r="B733" s="43">
        <f t="shared" si="161"/>
        <v>360</v>
      </c>
      <c r="C733" s="44" t="str">
        <f t="shared" si="162"/>
        <v>Enfermedades Mundiales</v>
      </c>
      <c r="D733" s="44" t="str">
        <f t="shared" si="163"/>
        <v>Salud</v>
      </c>
      <c r="E733" s="64">
        <v>12301</v>
      </c>
      <c r="F733" s="44" t="str">
        <f t="shared" si="169"/>
        <v>Casos Confirmados</v>
      </c>
      <c r="G733" s="46" t="s">
        <v>408</v>
      </c>
      <c r="H733" s="60" t="s">
        <v>17</v>
      </c>
      <c r="I733" s="58" t="s">
        <v>295</v>
      </c>
      <c r="J733" s="43" t="s">
        <v>407</v>
      </c>
      <c r="K733" s="43" t="str">
        <f t="shared" si="170"/>
        <v>Casos Confirmados</v>
      </c>
      <c r="L733" s="43" t="str">
        <f t="shared" si="164"/>
        <v>Periodo 2020-2021</v>
      </c>
      <c r="M733" s="43" t="str">
        <f t="shared" si="165"/>
        <v>Casos</v>
      </c>
      <c r="N733" s="49" t="str">
        <f t="shared" si="166"/>
        <v>Ministerio de Ciencias, Tecnología, Conocimiento e Innovación</v>
      </c>
      <c r="O733" s="30" t="str">
        <f>+"Nuevos Casos Confirmados de COVID-19 en la comuna de "&amp;Enfermedades_Mundiales[[#This Row],[territorio]]</f>
        <v>Nuevos Casos Confirmados de COVID-19 en la comuna de Porvenir</v>
      </c>
      <c r="P733" s="68"/>
      <c r="Q733" s="15" t="str">
        <f t="shared" si="167"/>
        <v>Gráfico Evolución</v>
      </c>
      <c r="R733" s="30"/>
      <c r="S73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https://analytics.zoho.com/open-view/2395394000008134446?ZOHO_CRITERIA=%22Localiza_CL_Poblacion%22.%22Codcom%22%3D12301</v>
      </c>
      <c r="T733" s="17"/>
      <c r="U733" s="31" t="str">
        <f t="shared" si="168"/>
        <v>#1774B9</v>
      </c>
      <c r="V733" s="32" t="str">
        <f>+Enfermedades_Mundiales[[#This Row],[idcoleccion]]&amp;"-"&amp;Enfermedades_Mundiales[[#This Row],[id]]</f>
        <v>360-0723</v>
      </c>
      <c r="W733" s="21">
        <f>+VLOOKUP(Enfermedades_Mundiales[[#This Row],[Filtro URL]],Estructura!$X$4:$Y$366,2,0)</f>
        <v>36312301</v>
      </c>
      <c r="X733" s="21" t="str">
        <f>+VLOOKUP(Enfermedades_Mundiales[[#This Row],[tema]],Estructura!$A$4:$C$18,3,0)</f>
        <v>T-361</v>
      </c>
      <c r="Y733" s="32" t="str">
        <f>+VLOOKUP(Enfermedades_Mundiales[[#This Row],[contenido]],Estructura!$E$4:$G$18,3,0)</f>
        <v>C-361</v>
      </c>
      <c r="Z733" s="32" t="str">
        <f>+VLOOKUP(Enfermedades_Mundiales[[#This Row],[Filtro Integrado]],Estructura!$M$4:$O$367,3,0)</f>
        <v>FI-363</v>
      </c>
      <c r="AA733" s="32" t="str">
        <f>+VLOOKUP(Enfermedades_Mundiales[[#This Row],[Muestra]],Estructura!$Q$4:$S$194,3,0)</f>
        <v>M-361</v>
      </c>
    </row>
    <row r="734" spans="1:27" ht="30.6" x14ac:dyDescent="0.3">
      <c r="A734" s="61" t="s">
        <v>1155</v>
      </c>
      <c r="B734" s="43">
        <f t="shared" si="161"/>
        <v>360</v>
      </c>
      <c r="C734" s="44" t="str">
        <f t="shared" si="162"/>
        <v>Enfermedades Mundiales</v>
      </c>
      <c r="D734" s="44" t="str">
        <f t="shared" si="163"/>
        <v>Salud</v>
      </c>
      <c r="E734" s="64">
        <v>12302</v>
      </c>
      <c r="F734" s="44" t="str">
        <f t="shared" si="169"/>
        <v>Casos Confirmados</v>
      </c>
      <c r="G734" s="46" t="s">
        <v>408</v>
      </c>
      <c r="H734" s="60" t="s">
        <v>17</v>
      </c>
      <c r="I734" s="58" t="s">
        <v>296</v>
      </c>
      <c r="J734" s="43" t="s">
        <v>407</v>
      </c>
      <c r="K734" s="43" t="str">
        <f t="shared" si="170"/>
        <v>Casos Confirmados</v>
      </c>
      <c r="L734" s="43" t="str">
        <f t="shared" si="164"/>
        <v>Periodo 2020-2021</v>
      </c>
      <c r="M734" s="43" t="str">
        <f t="shared" si="165"/>
        <v>Casos</v>
      </c>
      <c r="N734" s="49" t="str">
        <f t="shared" si="166"/>
        <v>Ministerio de Ciencias, Tecnología, Conocimiento e Innovación</v>
      </c>
      <c r="O734" s="30" t="str">
        <f>+"Nuevos Casos Confirmados de COVID-19 en la comuna de "&amp;Enfermedades_Mundiales[[#This Row],[territorio]]</f>
        <v>Nuevos Casos Confirmados de COVID-19 en la comuna de Primavera</v>
      </c>
      <c r="P734" s="68"/>
      <c r="Q734" s="15" t="str">
        <f t="shared" si="167"/>
        <v>Gráfico Evolución</v>
      </c>
      <c r="R734" s="30"/>
      <c r="S73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https://analytics.zoho.com/open-view/2395394000008134446?ZOHO_CRITERIA=%22Localiza_CL_Poblacion%22.%22Codcom%22%3D12302</v>
      </c>
      <c r="T734" s="17"/>
      <c r="U734" s="31" t="str">
        <f t="shared" si="168"/>
        <v>#1774B9</v>
      </c>
      <c r="V734" s="32" t="str">
        <f>+Enfermedades_Mundiales[[#This Row],[idcoleccion]]&amp;"-"&amp;Enfermedades_Mundiales[[#This Row],[id]]</f>
        <v>360-0724</v>
      </c>
      <c r="W734" s="21">
        <f>+VLOOKUP(Enfermedades_Mundiales[[#This Row],[Filtro URL]],Estructura!$X$4:$Y$366,2,0)</f>
        <v>36312302</v>
      </c>
      <c r="X734" s="21" t="str">
        <f>+VLOOKUP(Enfermedades_Mundiales[[#This Row],[tema]],Estructura!$A$4:$C$18,3,0)</f>
        <v>T-361</v>
      </c>
      <c r="Y734" s="32" t="str">
        <f>+VLOOKUP(Enfermedades_Mundiales[[#This Row],[contenido]],Estructura!$E$4:$G$18,3,0)</f>
        <v>C-361</v>
      </c>
      <c r="Z734" s="32" t="str">
        <f>+VLOOKUP(Enfermedades_Mundiales[[#This Row],[Filtro Integrado]],Estructura!$M$4:$O$367,3,0)</f>
        <v>FI-363</v>
      </c>
      <c r="AA734" s="32" t="str">
        <f>+VLOOKUP(Enfermedades_Mundiales[[#This Row],[Muestra]],Estructura!$Q$4:$S$194,3,0)</f>
        <v>M-361</v>
      </c>
    </row>
    <row r="735" spans="1:27" ht="30.6" x14ac:dyDescent="0.3">
      <c r="A735" s="61" t="s">
        <v>1156</v>
      </c>
      <c r="B735" s="43">
        <f t="shared" si="161"/>
        <v>360</v>
      </c>
      <c r="C735" s="44" t="str">
        <f t="shared" si="162"/>
        <v>Enfermedades Mundiales</v>
      </c>
      <c r="D735" s="44" t="str">
        <f t="shared" si="163"/>
        <v>Salud</v>
      </c>
      <c r="E735" s="64">
        <v>12303</v>
      </c>
      <c r="F735" s="44" t="str">
        <f t="shared" si="169"/>
        <v>Casos Confirmados</v>
      </c>
      <c r="G735" s="46" t="s">
        <v>408</v>
      </c>
      <c r="H735" s="60" t="s">
        <v>17</v>
      </c>
      <c r="I735" s="58" t="s">
        <v>297</v>
      </c>
      <c r="J735" s="43" t="s">
        <v>407</v>
      </c>
      <c r="K735" s="43" t="str">
        <f t="shared" si="170"/>
        <v>Casos Confirmados</v>
      </c>
      <c r="L735" s="43" t="str">
        <f t="shared" si="164"/>
        <v>Periodo 2020-2021</v>
      </c>
      <c r="M735" s="43" t="str">
        <f t="shared" si="165"/>
        <v>Casos</v>
      </c>
      <c r="N735" s="49" t="str">
        <f t="shared" si="166"/>
        <v>Ministerio de Ciencias, Tecnología, Conocimiento e Innovación</v>
      </c>
      <c r="O735" s="30" t="str">
        <f>+"Nuevos Casos Confirmados de COVID-19 en la comuna de "&amp;Enfermedades_Mundiales[[#This Row],[territorio]]</f>
        <v>Nuevos Casos Confirmados de COVID-19 en la comuna de Timaukel</v>
      </c>
      <c r="P735" s="68"/>
      <c r="Q735" s="15" t="str">
        <f t="shared" si="167"/>
        <v>Gráfico Evolución</v>
      </c>
      <c r="R735" s="30"/>
      <c r="S73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https://analytics.zoho.com/open-view/2395394000008134446?ZOHO_CRITERIA=%22Localiza_CL_Poblacion%22.%22Codcom%22%3D12303</v>
      </c>
      <c r="T735" s="17"/>
      <c r="U735" s="31" t="str">
        <f t="shared" si="168"/>
        <v>#1774B9</v>
      </c>
      <c r="V735" s="32" t="str">
        <f>+Enfermedades_Mundiales[[#This Row],[idcoleccion]]&amp;"-"&amp;Enfermedades_Mundiales[[#This Row],[id]]</f>
        <v>360-0725</v>
      </c>
      <c r="W735" s="21">
        <f>+VLOOKUP(Enfermedades_Mundiales[[#This Row],[Filtro URL]],Estructura!$X$4:$Y$366,2,0)</f>
        <v>36312303</v>
      </c>
      <c r="X735" s="21" t="str">
        <f>+VLOOKUP(Enfermedades_Mundiales[[#This Row],[tema]],Estructura!$A$4:$C$18,3,0)</f>
        <v>T-361</v>
      </c>
      <c r="Y735" s="32" t="str">
        <f>+VLOOKUP(Enfermedades_Mundiales[[#This Row],[contenido]],Estructura!$E$4:$G$18,3,0)</f>
        <v>C-361</v>
      </c>
      <c r="Z735" s="32" t="str">
        <f>+VLOOKUP(Enfermedades_Mundiales[[#This Row],[Filtro Integrado]],Estructura!$M$4:$O$367,3,0)</f>
        <v>FI-363</v>
      </c>
      <c r="AA735" s="32" t="str">
        <f>+VLOOKUP(Enfermedades_Mundiales[[#This Row],[Muestra]],Estructura!$Q$4:$S$194,3,0)</f>
        <v>M-361</v>
      </c>
    </row>
    <row r="736" spans="1:27" ht="30.6" x14ac:dyDescent="0.3">
      <c r="A736" s="61" t="s">
        <v>1157</v>
      </c>
      <c r="B736" s="43">
        <f t="shared" si="161"/>
        <v>360</v>
      </c>
      <c r="C736" s="44" t="str">
        <f t="shared" si="162"/>
        <v>Enfermedades Mundiales</v>
      </c>
      <c r="D736" s="44" t="str">
        <f t="shared" si="163"/>
        <v>Salud</v>
      </c>
      <c r="E736" s="64">
        <v>12401</v>
      </c>
      <c r="F736" s="44" t="str">
        <f t="shared" si="169"/>
        <v>Casos Confirmados</v>
      </c>
      <c r="G736" s="46" t="s">
        <v>408</v>
      </c>
      <c r="H736" s="60" t="s">
        <v>17</v>
      </c>
      <c r="I736" s="58" t="s">
        <v>298</v>
      </c>
      <c r="J736" s="43" t="s">
        <v>407</v>
      </c>
      <c r="K736" s="43" t="str">
        <f t="shared" si="170"/>
        <v>Casos Confirmados</v>
      </c>
      <c r="L736" s="43" t="str">
        <f t="shared" si="164"/>
        <v>Periodo 2020-2021</v>
      </c>
      <c r="M736" s="43" t="str">
        <f t="shared" si="165"/>
        <v>Casos</v>
      </c>
      <c r="N736" s="49" t="str">
        <f t="shared" si="166"/>
        <v>Ministerio de Ciencias, Tecnología, Conocimiento e Innovación</v>
      </c>
      <c r="O736" s="30" t="str">
        <f>+"Nuevos Casos Confirmados de COVID-19 en la comuna de "&amp;Enfermedades_Mundiales[[#This Row],[territorio]]</f>
        <v>Nuevos Casos Confirmados de COVID-19 en la comuna de Natales</v>
      </c>
      <c r="P736" s="68"/>
      <c r="Q736" s="15" t="str">
        <f t="shared" si="167"/>
        <v>Gráfico Evolución</v>
      </c>
      <c r="R736" s="30"/>
      <c r="S73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https://analytics.zoho.com/open-view/2395394000008134446?ZOHO_CRITERIA=%22Localiza_CL_Poblacion%22.%22Codcom%22%3D12401</v>
      </c>
      <c r="T736" s="17"/>
      <c r="U736" s="31" t="str">
        <f t="shared" si="168"/>
        <v>#1774B9</v>
      </c>
      <c r="V736" s="32" t="str">
        <f>+Enfermedades_Mundiales[[#This Row],[idcoleccion]]&amp;"-"&amp;Enfermedades_Mundiales[[#This Row],[id]]</f>
        <v>360-0726</v>
      </c>
      <c r="W736" s="21">
        <f>+VLOOKUP(Enfermedades_Mundiales[[#This Row],[Filtro URL]],Estructura!$X$4:$Y$366,2,0)</f>
        <v>36312401</v>
      </c>
      <c r="X736" s="21" t="str">
        <f>+VLOOKUP(Enfermedades_Mundiales[[#This Row],[tema]],Estructura!$A$4:$C$18,3,0)</f>
        <v>T-361</v>
      </c>
      <c r="Y736" s="32" t="str">
        <f>+VLOOKUP(Enfermedades_Mundiales[[#This Row],[contenido]],Estructura!$E$4:$G$18,3,0)</f>
        <v>C-361</v>
      </c>
      <c r="Z736" s="32" t="str">
        <f>+VLOOKUP(Enfermedades_Mundiales[[#This Row],[Filtro Integrado]],Estructura!$M$4:$O$367,3,0)</f>
        <v>FI-363</v>
      </c>
      <c r="AA736" s="32" t="str">
        <f>+VLOOKUP(Enfermedades_Mundiales[[#This Row],[Muestra]],Estructura!$Q$4:$S$194,3,0)</f>
        <v>M-361</v>
      </c>
    </row>
    <row r="737" spans="1:27" ht="30.6" x14ac:dyDescent="0.3">
      <c r="A737" s="61" t="s">
        <v>1158</v>
      </c>
      <c r="B737" s="43">
        <f t="shared" si="161"/>
        <v>360</v>
      </c>
      <c r="C737" s="44" t="str">
        <f t="shared" si="162"/>
        <v>Enfermedades Mundiales</v>
      </c>
      <c r="D737" s="44" t="str">
        <f t="shared" si="163"/>
        <v>Salud</v>
      </c>
      <c r="E737" s="64">
        <v>12402</v>
      </c>
      <c r="F737" s="44" t="str">
        <f t="shared" si="169"/>
        <v>Casos Confirmados</v>
      </c>
      <c r="G737" s="46" t="s">
        <v>408</v>
      </c>
      <c r="H737" s="60" t="s">
        <v>17</v>
      </c>
      <c r="I737" s="58" t="s">
        <v>299</v>
      </c>
      <c r="J737" s="43" t="s">
        <v>407</v>
      </c>
      <c r="K737" s="43" t="str">
        <f t="shared" si="170"/>
        <v>Casos Confirmados</v>
      </c>
      <c r="L737" s="43" t="str">
        <f t="shared" si="164"/>
        <v>Periodo 2020-2021</v>
      </c>
      <c r="M737" s="43" t="str">
        <f t="shared" si="165"/>
        <v>Casos</v>
      </c>
      <c r="N737" s="49" t="str">
        <f t="shared" si="166"/>
        <v>Ministerio de Ciencias, Tecnología, Conocimiento e Innovación</v>
      </c>
      <c r="O737" s="30" t="str">
        <f>+"Nuevos Casos Confirmados de COVID-19 en la comuna de "&amp;Enfermedades_Mundiales[[#This Row],[territorio]]</f>
        <v>Nuevos Casos Confirmados de COVID-19 en la comuna de Torres del Paine</v>
      </c>
      <c r="P737" s="68"/>
      <c r="Q737" s="15" t="str">
        <f t="shared" si="167"/>
        <v>Gráfico Evolución</v>
      </c>
      <c r="R737" s="30"/>
      <c r="S73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https://analytics.zoho.com/open-view/2395394000008134446?ZOHO_CRITERIA=%22Localiza_CL_Poblacion%22.%22Codcom%22%3D12402</v>
      </c>
      <c r="T737" s="17"/>
      <c r="U737" s="31" t="str">
        <f t="shared" si="168"/>
        <v>#1774B9</v>
      </c>
      <c r="V737" s="32" t="str">
        <f>+Enfermedades_Mundiales[[#This Row],[idcoleccion]]&amp;"-"&amp;Enfermedades_Mundiales[[#This Row],[id]]</f>
        <v>360-0727</v>
      </c>
      <c r="W737" s="21">
        <f>+VLOOKUP(Enfermedades_Mundiales[[#This Row],[Filtro URL]],Estructura!$X$4:$Y$366,2,0)</f>
        <v>36312402</v>
      </c>
      <c r="X737" s="21" t="str">
        <f>+VLOOKUP(Enfermedades_Mundiales[[#This Row],[tema]],Estructura!$A$4:$C$18,3,0)</f>
        <v>T-361</v>
      </c>
      <c r="Y737" s="32" t="str">
        <f>+VLOOKUP(Enfermedades_Mundiales[[#This Row],[contenido]],Estructura!$E$4:$G$18,3,0)</f>
        <v>C-361</v>
      </c>
      <c r="Z737" s="32" t="str">
        <f>+VLOOKUP(Enfermedades_Mundiales[[#This Row],[Filtro Integrado]],Estructura!$M$4:$O$367,3,0)</f>
        <v>FI-363</v>
      </c>
      <c r="AA737" s="32" t="str">
        <f>+VLOOKUP(Enfermedades_Mundiales[[#This Row],[Muestra]],Estructura!$Q$4:$S$194,3,0)</f>
        <v>M-361</v>
      </c>
    </row>
    <row r="738" spans="1:27" ht="30.6" x14ac:dyDescent="0.3">
      <c r="A738" s="61" t="s">
        <v>1159</v>
      </c>
      <c r="B738" s="43">
        <f t="shared" si="161"/>
        <v>360</v>
      </c>
      <c r="C738" s="44" t="str">
        <f t="shared" si="162"/>
        <v>Enfermedades Mundiales</v>
      </c>
      <c r="D738" s="44" t="str">
        <f t="shared" si="163"/>
        <v>Salud</v>
      </c>
      <c r="E738" s="64">
        <v>13101</v>
      </c>
      <c r="F738" s="44" t="str">
        <f t="shared" si="169"/>
        <v>Casos Confirmados</v>
      </c>
      <c r="G738" s="46" t="s">
        <v>408</v>
      </c>
      <c r="H738" s="60" t="s">
        <v>17</v>
      </c>
      <c r="I738" s="58" t="s">
        <v>300</v>
      </c>
      <c r="J738" s="43" t="s">
        <v>407</v>
      </c>
      <c r="K738" s="43" t="str">
        <f t="shared" si="170"/>
        <v>Casos Confirmados</v>
      </c>
      <c r="L738" s="43" t="str">
        <f t="shared" si="164"/>
        <v>Periodo 2020-2021</v>
      </c>
      <c r="M738" s="43" t="str">
        <f t="shared" si="165"/>
        <v>Casos</v>
      </c>
      <c r="N738" s="49" t="str">
        <f t="shared" si="166"/>
        <v>Ministerio de Ciencias, Tecnología, Conocimiento e Innovación</v>
      </c>
      <c r="O738" s="30" t="str">
        <f>+"Nuevos Casos Confirmados de COVID-19 en la comuna de "&amp;Enfermedades_Mundiales[[#This Row],[territorio]]</f>
        <v>Nuevos Casos Confirmados de COVID-19 en la comuna de Santiago</v>
      </c>
      <c r="P738" s="68"/>
      <c r="Q738" s="15" t="str">
        <f t="shared" si="167"/>
        <v>Gráfico Evolución</v>
      </c>
      <c r="R738" s="30"/>
      <c r="S73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https://analytics.zoho.com/open-view/2395394000008134446?ZOHO_CRITERIA=%22Localiza_CL_Poblacion%22.%22Codcom%22%3D13101</v>
      </c>
      <c r="T738" s="17"/>
      <c r="U738" s="31" t="str">
        <f t="shared" si="168"/>
        <v>#1774B9</v>
      </c>
      <c r="V738" s="32" t="str">
        <f>+Enfermedades_Mundiales[[#This Row],[idcoleccion]]&amp;"-"&amp;Enfermedades_Mundiales[[#This Row],[id]]</f>
        <v>360-0728</v>
      </c>
      <c r="W738" s="21">
        <f>+VLOOKUP(Enfermedades_Mundiales[[#This Row],[Filtro URL]],Estructura!$X$4:$Y$366,2,0)</f>
        <v>36313101</v>
      </c>
      <c r="X738" s="21" t="str">
        <f>+VLOOKUP(Enfermedades_Mundiales[[#This Row],[tema]],Estructura!$A$4:$C$18,3,0)</f>
        <v>T-361</v>
      </c>
      <c r="Y738" s="32" t="str">
        <f>+VLOOKUP(Enfermedades_Mundiales[[#This Row],[contenido]],Estructura!$E$4:$G$18,3,0)</f>
        <v>C-361</v>
      </c>
      <c r="Z738" s="32" t="str">
        <f>+VLOOKUP(Enfermedades_Mundiales[[#This Row],[Filtro Integrado]],Estructura!$M$4:$O$367,3,0)</f>
        <v>FI-363</v>
      </c>
      <c r="AA738" s="32" t="str">
        <f>+VLOOKUP(Enfermedades_Mundiales[[#This Row],[Muestra]],Estructura!$Q$4:$S$194,3,0)</f>
        <v>M-361</v>
      </c>
    </row>
    <row r="739" spans="1:27" ht="30.6" x14ac:dyDescent="0.3">
      <c r="A739" s="61" t="s">
        <v>1160</v>
      </c>
      <c r="B739" s="43">
        <f t="shared" si="161"/>
        <v>360</v>
      </c>
      <c r="C739" s="44" t="str">
        <f t="shared" si="162"/>
        <v>Enfermedades Mundiales</v>
      </c>
      <c r="D739" s="44" t="str">
        <f t="shared" si="163"/>
        <v>Salud</v>
      </c>
      <c r="E739" s="64">
        <v>13102</v>
      </c>
      <c r="F739" s="44" t="str">
        <f t="shared" si="169"/>
        <v>Casos Confirmados</v>
      </c>
      <c r="G739" s="46" t="s">
        <v>408</v>
      </c>
      <c r="H739" s="60" t="s">
        <v>17</v>
      </c>
      <c r="I739" s="58" t="s">
        <v>301</v>
      </c>
      <c r="J739" s="43" t="s">
        <v>407</v>
      </c>
      <c r="K739" s="43" t="str">
        <f t="shared" si="170"/>
        <v>Casos Confirmados</v>
      </c>
      <c r="L739" s="43" t="str">
        <f t="shared" si="164"/>
        <v>Periodo 2020-2021</v>
      </c>
      <c r="M739" s="43" t="str">
        <f t="shared" si="165"/>
        <v>Casos</v>
      </c>
      <c r="N739" s="49" t="str">
        <f t="shared" si="166"/>
        <v>Ministerio de Ciencias, Tecnología, Conocimiento e Innovación</v>
      </c>
      <c r="O739" s="30" t="str">
        <f>+"Nuevos Casos Confirmados de COVID-19 en la comuna de "&amp;Enfermedades_Mundiales[[#This Row],[territorio]]</f>
        <v>Nuevos Casos Confirmados de COVID-19 en la comuna de Cerrillos</v>
      </c>
      <c r="P739" s="68"/>
      <c r="Q739" s="15" t="str">
        <f t="shared" si="167"/>
        <v>Gráfico Evolución</v>
      </c>
      <c r="R739" s="30"/>
      <c r="S73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https://analytics.zoho.com/open-view/2395394000008134446?ZOHO_CRITERIA=%22Localiza_CL_Poblacion%22.%22Codcom%22%3D13102</v>
      </c>
      <c r="T739" s="17"/>
      <c r="U739" s="31" t="str">
        <f t="shared" si="168"/>
        <v>#1774B9</v>
      </c>
      <c r="V739" s="32" t="str">
        <f>+Enfermedades_Mundiales[[#This Row],[idcoleccion]]&amp;"-"&amp;Enfermedades_Mundiales[[#This Row],[id]]</f>
        <v>360-0729</v>
      </c>
      <c r="W739" s="21">
        <f>+VLOOKUP(Enfermedades_Mundiales[[#This Row],[Filtro URL]],Estructura!$X$4:$Y$366,2,0)</f>
        <v>36313102</v>
      </c>
      <c r="X739" s="21" t="str">
        <f>+VLOOKUP(Enfermedades_Mundiales[[#This Row],[tema]],Estructura!$A$4:$C$18,3,0)</f>
        <v>T-361</v>
      </c>
      <c r="Y739" s="32" t="str">
        <f>+VLOOKUP(Enfermedades_Mundiales[[#This Row],[contenido]],Estructura!$E$4:$G$18,3,0)</f>
        <v>C-361</v>
      </c>
      <c r="Z739" s="32" t="str">
        <f>+VLOOKUP(Enfermedades_Mundiales[[#This Row],[Filtro Integrado]],Estructura!$M$4:$O$367,3,0)</f>
        <v>FI-363</v>
      </c>
      <c r="AA739" s="32" t="str">
        <f>+VLOOKUP(Enfermedades_Mundiales[[#This Row],[Muestra]],Estructura!$Q$4:$S$194,3,0)</f>
        <v>M-361</v>
      </c>
    </row>
    <row r="740" spans="1:27" ht="30.6" x14ac:dyDescent="0.3">
      <c r="A740" s="61" t="s">
        <v>1161</v>
      </c>
      <c r="B740" s="43">
        <f t="shared" si="161"/>
        <v>360</v>
      </c>
      <c r="C740" s="44" t="str">
        <f t="shared" si="162"/>
        <v>Enfermedades Mundiales</v>
      </c>
      <c r="D740" s="44" t="str">
        <f t="shared" si="163"/>
        <v>Salud</v>
      </c>
      <c r="E740" s="64">
        <v>13103</v>
      </c>
      <c r="F740" s="44" t="str">
        <f t="shared" si="169"/>
        <v>Casos Confirmados</v>
      </c>
      <c r="G740" s="46" t="s">
        <v>408</v>
      </c>
      <c r="H740" s="60" t="s">
        <v>17</v>
      </c>
      <c r="I740" s="58" t="s">
        <v>302</v>
      </c>
      <c r="J740" s="43" t="s">
        <v>407</v>
      </c>
      <c r="K740" s="43" t="str">
        <f t="shared" si="170"/>
        <v>Casos Confirmados</v>
      </c>
      <c r="L740" s="43" t="str">
        <f t="shared" si="164"/>
        <v>Periodo 2020-2021</v>
      </c>
      <c r="M740" s="43" t="str">
        <f t="shared" si="165"/>
        <v>Casos</v>
      </c>
      <c r="N740" s="49" t="str">
        <f t="shared" si="166"/>
        <v>Ministerio de Ciencias, Tecnología, Conocimiento e Innovación</v>
      </c>
      <c r="O740" s="30" t="str">
        <f>+"Nuevos Casos Confirmados de COVID-19 en la comuna de "&amp;Enfermedades_Mundiales[[#This Row],[territorio]]</f>
        <v>Nuevos Casos Confirmados de COVID-19 en la comuna de Cerro Navia</v>
      </c>
      <c r="P740" s="68"/>
      <c r="Q740" s="15" t="str">
        <f t="shared" si="167"/>
        <v>Gráfico Evolución</v>
      </c>
      <c r="R740" s="30"/>
      <c r="S74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https://analytics.zoho.com/open-view/2395394000008134446?ZOHO_CRITERIA=%22Localiza_CL_Poblacion%22.%22Codcom%22%3D13103</v>
      </c>
      <c r="T740" s="17"/>
      <c r="U740" s="31" t="str">
        <f t="shared" si="168"/>
        <v>#1774B9</v>
      </c>
      <c r="V740" s="32" t="str">
        <f>+Enfermedades_Mundiales[[#This Row],[idcoleccion]]&amp;"-"&amp;Enfermedades_Mundiales[[#This Row],[id]]</f>
        <v>360-0730</v>
      </c>
      <c r="W740" s="21">
        <f>+VLOOKUP(Enfermedades_Mundiales[[#This Row],[Filtro URL]],Estructura!$X$4:$Y$366,2,0)</f>
        <v>36313103</v>
      </c>
      <c r="X740" s="21" t="str">
        <f>+VLOOKUP(Enfermedades_Mundiales[[#This Row],[tema]],Estructura!$A$4:$C$18,3,0)</f>
        <v>T-361</v>
      </c>
      <c r="Y740" s="32" t="str">
        <f>+VLOOKUP(Enfermedades_Mundiales[[#This Row],[contenido]],Estructura!$E$4:$G$18,3,0)</f>
        <v>C-361</v>
      </c>
      <c r="Z740" s="32" t="str">
        <f>+VLOOKUP(Enfermedades_Mundiales[[#This Row],[Filtro Integrado]],Estructura!$M$4:$O$367,3,0)</f>
        <v>FI-363</v>
      </c>
      <c r="AA740" s="32" t="str">
        <f>+VLOOKUP(Enfermedades_Mundiales[[#This Row],[Muestra]],Estructura!$Q$4:$S$194,3,0)</f>
        <v>M-361</v>
      </c>
    </row>
    <row r="741" spans="1:27" ht="30.6" x14ac:dyDescent="0.3">
      <c r="A741" s="61" t="s">
        <v>1162</v>
      </c>
      <c r="B741" s="43">
        <f t="shared" si="161"/>
        <v>360</v>
      </c>
      <c r="C741" s="44" t="str">
        <f t="shared" si="162"/>
        <v>Enfermedades Mundiales</v>
      </c>
      <c r="D741" s="44" t="str">
        <f t="shared" si="163"/>
        <v>Salud</v>
      </c>
      <c r="E741" s="64">
        <v>13104</v>
      </c>
      <c r="F741" s="44" t="str">
        <f t="shared" si="169"/>
        <v>Casos Confirmados</v>
      </c>
      <c r="G741" s="46" t="s">
        <v>408</v>
      </c>
      <c r="H741" s="60" t="s">
        <v>17</v>
      </c>
      <c r="I741" s="58" t="s">
        <v>303</v>
      </c>
      <c r="J741" s="43" t="s">
        <v>407</v>
      </c>
      <c r="K741" s="43" t="str">
        <f t="shared" si="170"/>
        <v>Casos Confirmados</v>
      </c>
      <c r="L741" s="43" t="str">
        <f t="shared" si="164"/>
        <v>Periodo 2020-2021</v>
      </c>
      <c r="M741" s="43" t="str">
        <f t="shared" si="165"/>
        <v>Casos</v>
      </c>
      <c r="N741" s="49" t="str">
        <f t="shared" si="166"/>
        <v>Ministerio de Ciencias, Tecnología, Conocimiento e Innovación</v>
      </c>
      <c r="O741" s="30" t="str">
        <f>+"Nuevos Casos Confirmados de COVID-19 en la comuna de "&amp;Enfermedades_Mundiales[[#This Row],[territorio]]</f>
        <v>Nuevos Casos Confirmados de COVID-19 en la comuna de Conchalí</v>
      </c>
      <c r="P741" s="68"/>
      <c r="Q741" s="15" t="str">
        <f t="shared" si="167"/>
        <v>Gráfico Evolución</v>
      </c>
      <c r="R741" s="30"/>
      <c r="S74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https://analytics.zoho.com/open-view/2395394000008134446?ZOHO_CRITERIA=%22Localiza_CL_Poblacion%22.%22Codcom%22%3D13104</v>
      </c>
      <c r="T741" s="17"/>
      <c r="U741" s="31" t="str">
        <f t="shared" si="168"/>
        <v>#1774B9</v>
      </c>
      <c r="V741" s="32" t="str">
        <f>+Enfermedades_Mundiales[[#This Row],[idcoleccion]]&amp;"-"&amp;Enfermedades_Mundiales[[#This Row],[id]]</f>
        <v>360-0731</v>
      </c>
      <c r="W741" s="21">
        <f>+VLOOKUP(Enfermedades_Mundiales[[#This Row],[Filtro URL]],Estructura!$X$4:$Y$366,2,0)</f>
        <v>36313104</v>
      </c>
      <c r="X741" s="21" t="str">
        <f>+VLOOKUP(Enfermedades_Mundiales[[#This Row],[tema]],Estructura!$A$4:$C$18,3,0)</f>
        <v>T-361</v>
      </c>
      <c r="Y741" s="32" t="str">
        <f>+VLOOKUP(Enfermedades_Mundiales[[#This Row],[contenido]],Estructura!$E$4:$G$18,3,0)</f>
        <v>C-361</v>
      </c>
      <c r="Z741" s="32" t="str">
        <f>+VLOOKUP(Enfermedades_Mundiales[[#This Row],[Filtro Integrado]],Estructura!$M$4:$O$367,3,0)</f>
        <v>FI-363</v>
      </c>
      <c r="AA741" s="32" t="str">
        <f>+VLOOKUP(Enfermedades_Mundiales[[#This Row],[Muestra]],Estructura!$Q$4:$S$194,3,0)</f>
        <v>M-361</v>
      </c>
    </row>
    <row r="742" spans="1:27" ht="30.6" x14ac:dyDescent="0.3">
      <c r="A742" s="61" t="s">
        <v>1163</v>
      </c>
      <c r="B742" s="43">
        <f t="shared" si="161"/>
        <v>360</v>
      </c>
      <c r="C742" s="44" t="str">
        <f t="shared" si="162"/>
        <v>Enfermedades Mundiales</v>
      </c>
      <c r="D742" s="44" t="str">
        <f t="shared" si="163"/>
        <v>Salud</v>
      </c>
      <c r="E742" s="64">
        <v>13105</v>
      </c>
      <c r="F742" s="44" t="str">
        <f t="shared" si="169"/>
        <v>Casos Confirmados</v>
      </c>
      <c r="G742" s="46" t="s">
        <v>408</v>
      </c>
      <c r="H742" s="60" t="s">
        <v>17</v>
      </c>
      <c r="I742" s="58" t="s">
        <v>304</v>
      </c>
      <c r="J742" s="43" t="s">
        <v>407</v>
      </c>
      <c r="K742" s="43" t="str">
        <f t="shared" si="170"/>
        <v>Casos Confirmados</v>
      </c>
      <c r="L742" s="43" t="str">
        <f t="shared" si="164"/>
        <v>Periodo 2020-2021</v>
      </c>
      <c r="M742" s="43" t="str">
        <f t="shared" si="165"/>
        <v>Casos</v>
      </c>
      <c r="N742" s="49" t="str">
        <f t="shared" si="166"/>
        <v>Ministerio de Ciencias, Tecnología, Conocimiento e Innovación</v>
      </c>
      <c r="O742" s="30" t="str">
        <f>+"Nuevos Casos Confirmados de COVID-19 en la comuna de "&amp;Enfermedades_Mundiales[[#This Row],[territorio]]</f>
        <v>Nuevos Casos Confirmados de COVID-19 en la comuna de El Bosque</v>
      </c>
      <c r="P742" s="68"/>
      <c r="Q742" s="15" t="str">
        <f t="shared" si="167"/>
        <v>Gráfico Evolución</v>
      </c>
      <c r="R742" s="30"/>
      <c r="S74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https://analytics.zoho.com/open-view/2395394000008134446?ZOHO_CRITERIA=%22Localiza_CL_Poblacion%22.%22Codcom%22%3D13105</v>
      </c>
      <c r="T742" s="17"/>
      <c r="U742" s="31" t="str">
        <f t="shared" si="168"/>
        <v>#1774B9</v>
      </c>
      <c r="V742" s="32" t="str">
        <f>+Enfermedades_Mundiales[[#This Row],[idcoleccion]]&amp;"-"&amp;Enfermedades_Mundiales[[#This Row],[id]]</f>
        <v>360-0732</v>
      </c>
      <c r="W742" s="21">
        <f>+VLOOKUP(Enfermedades_Mundiales[[#This Row],[Filtro URL]],Estructura!$X$4:$Y$366,2,0)</f>
        <v>36313105</v>
      </c>
      <c r="X742" s="21" t="str">
        <f>+VLOOKUP(Enfermedades_Mundiales[[#This Row],[tema]],Estructura!$A$4:$C$18,3,0)</f>
        <v>T-361</v>
      </c>
      <c r="Y742" s="32" t="str">
        <f>+VLOOKUP(Enfermedades_Mundiales[[#This Row],[contenido]],Estructura!$E$4:$G$18,3,0)</f>
        <v>C-361</v>
      </c>
      <c r="Z742" s="32" t="str">
        <f>+VLOOKUP(Enfermedades_Mundiales[[#This Row],[Filtro Integrado]],Estructura!$M$4:$O$367,3,0)</f>
        <v>FI-363</v>
      </c>
      <c r="AA742" s="32" t="str">
        <f>+VLOOKUP(Enfermedades_Mundiales[[#This Row],[Muestra]],Estructura!$Q$4:$S$194,3,0)</f>
        <v>M-361</v>
      </c>
    </row>
    <row r="743" spans="1:27" ht="30.6" x14ac:dyDescent="0.3">
      <c r="A743" s="61" t="s">
        <v>1164</v>
      </c>
      <c r="B743" s="43">
        <f t="shared" si="161"/>
        <v>360</v>
      </c>
      <c r="C743" s="44" t="str">
        <f t="shared" si="162"/>
        <v>Enfermedades Mundiales</v>
      </c>
      <c r="D743" s="44" t="str">
        <f t="shared" si="163"/>
        <v>Salud</v>
      </c>
      <c r="E743" s="64">
        <v>13106</v>
      </c>
      <c r="F743" s="44" t="str">
        <f t="shared" si="169"/>
        <v>Casos Confirmados</v>
      </c>
      <c r="G743" s="46" t="s">
        <v>408</v>
      </c>
      <c r="H743" s="60" t="s">
        <v>17</v>
      </c>
      <c r="I743" s="58" t="s">
        <v>305</v>
      </c>
      <c r="J743" s="43" t="s">
        <v>407</v>
      </c>
      <c r="K743" s="43" t="str">
        <f t="shared" si="170"/>
        <v>Casos Confirmados</v>
      </c>
      <c r="L743" s="43" t="str">
        <f t="shared" si="164"/>
        <v>Periodo 2020-2021</v>
      </c>
      <c r="M743" s="43" t="str">
        <f t="shared" si="165"/>
        <v>Casos</v>
      </c>
      <c r="N743" s="49" t="str">
        <f t="shared" si="166"/>
        <v>Ministerio de Ciencias, Tecnología, Conocimiento e Innovación</v>
      </c>
      <c r="O743" s="30" t="str">
        <f>+"Nuevos Casos Confirmados de COVID-19 en la comuna de "&amp;Enfermedades_Mundiales[[#This Row],[territorio]]</f>
        <v>Nuevos Casos Confirmados de COVID-19 en la comuna de Estación Central</v>
      </c>
      <c r="P743" s="68"/>
      <c r="Q743" s="15" t="str">
        <f t="shared" si="167"/>
        <v>Gráfico Evolución</v>
      </c>
      <c r="R743" s="30"/>
      <c r="S74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https://analytics.zoho.com/open-view/2395394000008134446?ZOHO_CRITERIA=%22Localiza_CL_Poblacion%22.%22Codcom%22%3D13106</v>
      </c>
      <c r="T743" s="17"/>
      <c r="U743" s="31" t="str">
        <f t="shared" si="168"/>
        <v>#1774B9</v>
      </c>
      <c r="V743" s="32" t="str">
        <f>+Enfermedades_Mundiales[[#This Row],[idcoleccion]]&amp;"-"&amp;Enfermedades_Mundiales[[#This Row],[id]]</f>
        <v>360-0733</v>
      </c>
      <c r="W743" s="21">
        <f>+VLOOKUP(Enfermedades_Mundiales[[#This Row],[Filtro URL]],Estructura!$X$4:$Y$366,2,0)</f>
        <v>36313106</v>
      </c>
      <c r="X743" s="21" t="str">
        <f>+VLOOKUP(Enfermedades_Mundiales[[#This Row],[tema]],Estructura!$A$4:$C$18,3,0)</f>
        <v>T-361</v>
      </c>
      <c r="Y743" s="32" t="str">
        <f>+VLOOKUP(Enfermedades_Mundiales[[#This Row],[contenido]],Estructura!$E$4:$G$18,3,0)</f>
        <v>C-361</v>
      </c>
      <c r="Z743" s="32" t="str">
        <f>+VLOOKUP(Enfermedades_Mundiales[[#This Row],[Filtro Integrado]],Estructura!$M$4:$O$367,3,0)</f>
        <v>FI-363</v>
      </c>
      <c r="AA743" s="32" t="str">
        <f>+VLOOKUP(Enfermedades_Mundiales[[#This Row],[Muestra]],Estructura!$Q$4:$S$194,3,0)</f>
        <v>M-361</v>
      </c>
    </row>
    <row r="744" spans="1:27" ht="30.6" x14ac:dyDescent="0.3">
      <c r="A744" s="61" t="s">
        <v>1165</v>
      </c>
      <c r="B744" s="43">
        <f t="shared" si="161"/>
        <v>360</v>
      </c>
      <c r="C744" s="44" t="str">
        <f t="shared" si="162"/>
        <v>Enfermedades Mundiales</v>
      </c>
      <c r="D744" s="44" t="str">
        <f t="shared" si="163"/>
        <v>Salud</v>
      </c>
      <c r="E744" s="64">
        <v>13107</v>
      </c>
      <c r="F744" s="44" t="str">
        <f t="shared" si="169"/>
        <v>Casos Confirmados</v>
      </c>
      <c r="G744" s="46" t="s">
        <v>408</v>
      </c>
      <c r="H744" s="60" t="s">
        <v>17</v>
      </c>
      <c r="I744" s="58" t="s">
        <v>306</v>
      </c>
      <c r="J744" s="43" t="s">
        <v>407</v>
      </c>
      <c r="K744" s="43" t="str">
        <f t="shared" si="170"/>
        <v>Casos Confirmados</v>
      </c>
      <c r="L744" s="43" t="str">
        <f t="shared" si="164"/>
        <v>Periodo 2020-2021</v>
      </c>
      <c r="M744" s="43" t="str">
        <f t="shared" si="165"/>
        <v>Casos</v>
      </c>
      <c r="N744" s="49" t="str">
        <f t="shared" si="166"/>
        <v>Ministerio de Ciencias, Tecnología, Conocimiento e Innovación</v>
      </c>
      <c r="O744" s="30" t="str">
        <f>+"Nuevos Casos Confirmados de COVID-19 en la comuna de "&amp;Enfermedades_Mundiales[[#This Row],[territorio]]</f>
        <v>Nuevos Casos Confirmados de COVID-19 en la comuna de Huechuraba</v>
      </c>
      <c r="P744" s="68"/>
      <c r="Q744" s="15" t="str">
        <f t="shared" si="167"/>
        <v>Gráfico Evolución</v>
      </c>
      <c r="R744" s="30"/>
      <c r="S74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https://analytics.zoho.com/open-view/2395394000008134446?ZOHO_CRITERIA=%22Localiza_CL_Poblacion%22.%22Codcom%22%3D13107</v>
      </c>
      <c r="T744" s="17"/>
      <c r="U744" s="31" t="str">
        <f t="shared" si="168"/>
        <v>#1774B9</v>
      </c>
      <c r="V744" s="32" t="str">
        <f>+Enfermedades_Mundiales[[#This Row],[idcoleccion]]&amp;"-"&amp;Enfermedades_Mundiales[[#This Row],[id]]</f>
        <v>360-0734</v>
      </c>
      <c r="W744" s="21">
        <f>+VLOOKUP(Enfermedades_Mundiales[[#This Row],[Filtro URL]],Estructura!$X$4:$Y$366,2,0)</f>
        <v>36313107</v>
      </c>
      <c r="X744" s="21" t="str">
        <f>+VLOOKUP(Enfermedades_Mundiales[[#This Row],[tema]],Estructura!$A$4:$C$18,3,0)</f>
        <v>T-361</v>
      </c>
      <c r="Y744" s="32" t="str">
        <f>+VLOOKUP(Enfermedades_Mundiales[[#This Row],[contenido]],Estructura!$E$4:$G$18,3,0)</f>
        <v>C-361</v>
      </c>
      <c r="Z744" s="32" t="str">
        <f>+VLOOKUP(Enfermedades_Mundiales[[#This Row],[Filtro Integrado]],Estructura!$M$4:$O$367,3,0)</f>
        <v>FI-363</v>
      </c>
      <c r="AA744" s="32" t="str">
        <f>+VLOOKUP(Enfermedades_Mundiales[[#This Row],[Muestra]],Estructura!$Q$4:$S$194,3,0)</f>
        <v>M-361</v>
      </c>
    </row>
    <row r="745" spans="1:27" ht="30.6" x14ac:dyDescent="0.3">
      <c r="A745" s="61" t="s">
        <v>1166</v>
      </c>
      <c r="B745" s="43">
        <f t="shared" si="161"/>
        <v>360</v>
      </c>
      <c r="C745" s="44" t="str">
        <f t="shared" si="162"/>
        <v>Enfermedades Mundiales</v>
      </c>
      <c r="D745" s="44" t="str">
        <f t="shared" si="163"/>
        <v>Salud</v>
      </c>
      <c r="E745" s="64">
        <v>13108</v>
      </c>
      <c r="F745" s="44" t="str">
        <f t="shared" si="169"/>
        <v>Casos Confirmados</v>
      </c>
      <c r="G745" s="46" t="s">
        <v>408</v>
      </c>
      <c r="H745" s="60" t="s">
        <v>17</v>
      </c>
      <c r="I745" s="58" t="s">
        <v>307</v>
      </c>
      <c r="J745" s="43" t="s">
        <v>407</v>
      </c>
      <c r="K745" s="43" t="str">
        <f t="shared" si="170"/>
        <v>Casos Confirmados</v>
      </c>
      <c r="L745" s="43" t="str">
        <f t="shared" si="164"/>
        <v>Periodo 2020-2021</v>
      </c>
      <c r="M745" s="43" t="str">
        <f t="shared" si="165"/>
        <v>Casos</v>
      </c>
      <c r="N745" s="49" t="str">
        <f t="shared" si="166"/>
        <v>Ministerio de Ciencias, Tecnología, Conocimiento e Innovación</v>
      </c>
      <c r="O745" s="30" t="str">
        <f>+"Nuevos Casos Confirmados de COVID-19 en la comuna de "&amp;Enfermedades_Mundiales[[#This Row],[territorio]]</f>
        <v>Nuevos Casos Confirmados de COVID-19 en la comuna de Independencia</v>
      </c>
      <c r="P745" s="68"/>
      <c r="Q745" s="15" t="str">
        <f t="shared" si="167"/>
        <v>Gráfico Evolución</v>
      </c>
      <c r="R745" s="30"/>
      <c r="S74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https://analytics.zoho.com/open-view/2395394000008134446?ZOHO_CRITERIA=%22Localiza_CL_Poblacion%22.%22Codcom%22%3D13108</v>
      </c>
      <c r="T745" s="17"/>
      <c r="U745" s="31" t="str">
        <f t="shared" si="168"/>
        <v>#1774B9</v>
      </c>
      <c r="V745" s="32" t="str">
        <f>+Enfermedades_Mundiales[[#This Row],[idcoleccion]]&amp;"-"&amp;Enfermedades_Mundiales[[#This Row],[id]]</f>
        <v>360-0735</v>
      </c>
      <c r="W745" s="21">
        <f>+VLOOKUP(Enfermedades_Mundiales[[#This Row],[Filtro URL]],Estructura!$X$4:$Y$366,2,0)</f>
        <v>36313108</v>
      </c>
      <c r="X745" s="21" t="str">
        <f>+VLOOKUP(Enfermedades_Mundiales[[#This Row],[tema]],Estructura!$A$4:$C$18,3,0)</f>
        <v>T-361</v>
      </c>
      <c r="Y745" s="32" t="str">
        <f>+VLOOKUP(Enfermedades_Mundiales[[#This Row],[contenido]],Estructura!$E$4:$G$18,3,0)</f>
        <v>C-361</v>
      </c>
      <c r="Z745" s="32" t="str">
        <f>+VLOOKUP(Enfermedades_Mundiales[[#This Row],[Filtro Integrado]],Estructura!$M$4:$O$367,3,0)</f>
        <v>FI-363</v>
      </c>
      <c r="AA745" s="32" t="str">
        <f>+VLOOKUP(Enfermedades_Mundiales[[#This Row],[Muestra]],Estructura!$Q$4:$S$194,3,0)</f>
        <v>M-361</v>
      </c>
    </row>
    <row r="746" spans="1:27" ht="30.6" x14ac:dyDescent="0.3">
      <c r="A746" s="61" t="s">
        <v>1167</v>
      </c>
      <c r="B746" s="43">
        <f t="shared" si="161"/>
        <v>360</v>
      </c>
      <c r="C746" s="44" t="str">
        <f t="shared" si="162"/>
        <v>Enfermedades Mundiales</v>
      </c>
      <c r="D746" s="44" t="str">
        <f t="shared" si="163"/>
        <v>Salud</v>
      </c>
      <c r="E746" s="64">
        <v>13109</v>
      </c>
      <c r="F746" s="44" t="str">
        <f t="shared" si="169"/>
        <v>Casos Confirmados</v>
      </c>
      <c r="G746" s="46" t="s">
        <v>408</v>
      </c>
      <c r="H746" s="60" t="s">
        <v>17</v>
      </c>
      <c r="I746" s="58" t="s">
        <v>308</v>
      </c>
      <c r="J746" s="43" t="s">
        <v>407</v>
      </c>
      <c r="K746" s="43" t="str">
        <f t="shared" si="170"/>
        <v>Casos Confirmados</v>
      </c>
      <c r="L746" s="43" t="str">
        <f t="shared" si="164"/>
        <v>Periodo 2020-2021</v>
      </c>
      <c r="M746" s="43" t="str">
        <f t="shared" si="165"/>
        <v>Casos</v>
      </c>
      <c r="N746" s="49" t="str">
        <f t="shared" si="166"/>
        <v>Ministerio de Ciencias, Tecnología, Conocimiento e Innovación</v>
      </c>
      <c r="O746" s="30" t="str">
        <f>+"Nuevos Casos Confirmados de COVID-19 en la comuna de "&amp;Enfermedades_Mundiales[[#This Row],[territorio]]</f>
        <v>Nuevos Casos Confirmados de COVID-19 en la comuna de La Cisterna</v>
      </c>
      <c r="P746" s="68"/>
      <c r="Q746" s="15" t="str">
        <f t="shared" si="167"/>
        <v>Gráfico Evolución</v>
      </c>
      <c r="R746" s="30"/>
      <c r="S74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https://analytics.zoho.com/open-view/2395394000008134446?ZOHO_CRITERIA=%22Localiza_CL_Poblacion%22.%22Codcom%22%3D13109</v>
      </c>
      <c r="T746" s="17"/>
      <c r="U746" s="31" t="str">
        <f t="shared" si="168"/>
        <v>#1774B9</v>
      </c>
      <c r="V746" s="32" t="str">
        <f>+Enfermedades_Mundiales[[#This Row],[idcoleccion]]&amp;"-"&amp;Enfermedades_Mundiales[[#This Row],[id]]</f>
        <v>360-0736</v>
      </c>
      <c r="W746" s="21">
        <f>+VLOOKUP(Enfermedades_Mundiales[[#This Row],[Filtro URL]],Estructura!$X$4:$Y$366,2,0)</f>
        <v>36313109</v>
      </c>
      <c r="X746" s="21" t="str">
        <f>+VLOOKUP(Enfermedades_Mundiales[[#This Row],[tema]],Estructura!$A$4:$C$18,3,0)</f>
        <v>T-361</v>
      </c>
      <c r="Y746" s="32" t="str">
        <f>+VLOOKUP(Enfermedades_Mundiales[[#This Row],[contenido]],Estructura!$E$4:$G$18,3,0)</f>
        <v>C-361</v>
      </c>
      <c r="Z746" s="32" t="str">
        <f>+VLOOKUP(Enfermedades_Mundiales[[#This Row],[Filtro Integrado]],Estructura!$M$4:$O$367,3,0)</f>
        <v>FI-363</v>
      </c>
      <c r="AA746" s="32" t="str">
        <f>+VLOOKUP(Enfermedades_Mundiales[[#This Row],[Muestra]],Estructura!$Q$4:$S$194,3,0)</f>
        <v>M-361</v>
      </c>
    </row>
    <row r="747" spans="1:27" ht="30.6" x14ac:dyDescent="0.3">
      <c r="A747" s="61" t="s">
        <v>1168</v>
      </c>
      <c r="B747" s="43">
        <f t="shared" si="161"/>
        <v>360</v>
      </c>
      <c r="C747" s="44" t="str">
        <f t="shared" si="162"/>
        <v>Enfermedades Mundiales</v>
      </c>
      <c r="D747" s="44" t="str">
        <f t="shared" si="163"/>
        <v>Salud</v>
      </c>
      <c r="E747" s="64">
        <v>13110</v>
      </c>
      <c r="F747" s="44" t="str">
        <f t="shared" si="169"/>
        <v>Casos Confirmados</v>
      </c>
      <c r="G747" s="46" t="s">
        <v>408</v>
      </c>
      <c r="H747" s="60" t="s">
        <v>17</v>
      </c>
      <c r="I747" s="58" t="s">
        <v>309</v>
      </c>
      <c r="J747" s="43" t="s">
        <v>407</v>
      </c>
      <c r="K747" s="43" t="str">
        <f t="shared" si="170"/>
        <v>Casos Confirmados</v>
      </c>
      <c r="L747" s="43" t="str">
        <f t="shared" si="164"/>
        <v>Periodo 2020-2021</v>
      </c>
      <c r="M747" s="43" t="str">
        <f t="shared" si="165"/>
        <v>Casos</v>
      </c>
      <c r="N747" s="49" t="str">
        <f t="shared" si="166"/>
        <v>Ministerio de Ciencias, Tecnología, Conocimiento e Innovación</v>
      </c>
      <c r="O747" s="30" t="str">
        <f>+"Nuevos Casos Confirmados de COVID-19 en la comuna de "&amp;Enfermedades_Mundiales[[#This Row],[territorio]]</f>
        <v>Nuevos Casos Confirmados de COVID-19 en la comuna de La Florida</v>
      </c>
      <c r="P747" s="68"/>
      <c r="Q747" s="15" t="str">
        <f t="shared" si="167"/>
        <v>Gráfico Evolución</v>
      </c>
      <c r="R747" s="30"/>
      <c r="S74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https://analytics.zoho.com/open-view/2395394000008134446?ZOHO_CRITERIA=%22Localiza_CL_Poblacion%22.%22Codcom%22%3D13110</v>
      </c>
      <c r="T747" s="17"/>
      <c r="U747" s="31" t="str">
        <f t="shared" si="168"/>
        <v>#1774B9</v>
      </c>
      <c r="V747" s="32" t="str">
        <f>+Enfermedades_Mundiales[[#This Row],[idcoleccion]]&amp;"-"&amp;Enfermedades_Mundiales[[#This Row],[id]]</f>
        <v>360-0737</v>
      </c>
      <c r="W747" s="21">
        <f>+VLOOKUP(Enfermedades_Mundiales[[#This Row],[Filtro URL]],Estructura!$X$4:$Y$366,2,0)</f>
        <v>36313110</v>
      </c>
      <c r="X747" s="21" t="str">
        <f>+VLOOKUP(Enfermedades_Mundiales[[#This Row],[tema]],Estructura!$A$4:$C$18,3,0)</f>
        <v>T-361</v>
      </c>
      <c r="Y747" s="32" t="str">
        <f>+VLOOKUP(Enfermedades_Mundiales[[#This Row],[contenido]],Estructura!$E$4:$G$18,3,0)</f>
        <v>C-361</v>
      </c>
      <c r="Z747" s="32" t="str">
        <f>+VLOOKUP(Enfermedades_Mundiales[[#This Row],[Filtro Integrado]],Estructura!$M$4:$O$367,3,0)</f>
        <v>FI-363</v>
      </c>
      <c r="AA747" s="32" t="str">
        <f>+VLOOKUP(Enfermedades_Mundiales[[#This Row],[Muestra]],Estructura!$Q$4:$S$194,3,0)</f>
        <v>M-361</v>
      </c>
    </row>
    <row r="748" spans="1:27" ht="30.6" x14ac:dyDescent="0.3">
      <c r="A748" s="61" t="s">
        <v>1169</v>
      </c>
      <c r="B748" s="43">
        <f t="shared" si="161"/>
        <v>360</v>
      </c>
      <c r="C748" s="44" t="str">
        <f t="shared" si="162"/>
        <v>Enfermedades Mundiales</v>
      </c>
      <c r="D748" s="44" t="str">
        <f t="shared" si="163"/>
        <v>Salud</v>
      </c>
      <c r="E748" s="64">
        <v>13111</v>
      </c>
      <c r="F748" s="44" t="str">
        <f t="shared" si="169"/>
        <v>Casos Confirmados</v>
      </c>
      <c r="G748" s="46" t="s">
        <v>408</v>
      </c>
      <c r="H748" s="60" t="s">
        <v>17</v>
      </c>
      <c r="I748" s="58" t="s">
        <v>310</v>
      </c>
      <c r="J748" s="43" t="s">
        <v>407</v>
      </c>
      <c r="K748" s="43" t="str">
        <f t="shared" si="170"/>
        <v>Casos Confirmados</v>
      </c>
      <c r="L748" s="43" t="str">
        <f t="shared" si="164"/>
        <v>Periodo 2020-2021</v>
      </c>
      <c r="M748" s="43" t="str">
        <f t="shared" si="165"/>
        <v>Casos</v>
      </c>
      <c r="N748" s="49" t="str">
        <f t="shared" si="166"/>
        <v>Ministerio de Ciencias, Tecnología, Conocimiento e Innovación</v>
      </c>
      <c r="O748" s="30" t="str">
        <f>+"Nuevos Casos Confirmados de COVID-19 en la comuna de "&amp;Enfermedades_Mundiales[[#This Row],[territorio]]</f>
        <v>Nuevos Casos Confirmados de COVID-19 en la comuna de La Granja</v>
      </c>
      <c r="P748" s="68"/>
      <c r="Q748" s="15" t="str">
        <f t="shared" si="167"/>
        <v>Gráfico Evolución</v>
      </c>
      <c r="R748" s="30"/>
      <c r="S74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https://analytics.zoho.com/open-view/2395394000008134446?ZOHO_CRITERIA=%22Localiza_CL_Poblacion%22.%22Codcom%22%3D13111</v>
      </c>
      <c r="T748" s="17"/>
      <c r="U748" s="31" t="str">
        <f t="shared" si="168"/>
        <v>#1774B9</v>
      </c>
      <c r="V748" s="32" t="str">
        <f>+Enfermedades_Mundiales[[#This Row],[idcoleccion]]&amp;"-"&amp;Enfermedades_Mundiales[[#This Row],[id]]</f>
        <v>360-0738</v>
      </c>
      <c r="W748" s="21">
        <f>+VLOOKUP(Enfermedades_Mundiales[[#This Row],[Filtro URL]],Estructura!$X$4:$Y$366,2,0)</f>
        <v>36313111</v>
      </c>
      <c r="X748" s="21" t="str">
        <f>+VLOOKUP(Enfermedades_Mundiales[[#This Row],[tema]],Estructura!$A$4:$C$18,3,0)</f>
        <v>T-361</v>
      </c>
      <c r="Y748" s="32" t="str">
        <f>+VLOOKUP(Enfermedades_Mundiales[[#This Row],[contenido]],Estructura!$E$4:$G$18,3,0)</f>
        <v>C-361</v>
      </c>
      <c r="Z748" s="32" t="str">
        <f>+VLOOKUP(Enfermedades_Mundiales[[#This Row],[Filtro Integrado]],Estructura!$M$4:$O$367,3,0)</f>
        <v>FI-363</v>
      </c>
      <c r="AA748" s="32" t="str">
        <f>+VLOOKUP(Enfermedades_Mundiales[[#This Row],[Muestra]],Estructura!$Q$4:$S$194,3,0)</f>
        <v>M-361</v>
      </c>
    </row>
    <row r="749" spans="1:27" ht="30.6" x14ac:dyDescent="0.3">
      <c r="A749" s="61" t="s">
        <v>1170</v>
      </c>
      <c r="B749" s="43">
        <f t="shared" si="161"/>
        <v>360</v>
      </c>
      <c r="C749" s="44" t="str">
        <f t="shared" si="162"/>
        <v>Enfermedades Mundiales</v>
      </c>
      <c r="D749" s="44" t="str">
        <f t="shared" si="163"/>
        <v>Salud</v>
      </c>
      <c r="E749" s="64">
        <v>13112</v>
      </c>
      <c r="F749" s="44" t="str">
        <f t="shared" si="169"/>
        <v>Casos Confirmados</v>
      </c>
      <c r="G749" s="46" t="s">
        <v>408</v>
      </c>
      <c r="H749" s="60" t="s">
        <v>17</v>
      </c>
      <c r="I749" s="58" t="s">
        <v>311</v>
      </c>
      <c r="J749" s="43" t="s">
        <v>407</v>
      </c>
      <c r="K749" s="43" t="str">
        <f t="shared" si="170"/>
        <v>Casos Confirmados</v>
      </c>
      <c r="L749" s="43" t="str">
        <f t="shared" si="164"/>
        <v>Periodo 2020-2021</v>
      </c>
      <c r="M749" s="43" t="str">
        <f t="shared" si="165"/>
        <v>Casos</v>
      </c>
      <c r="N749" s="49" t="str">
        <f t="shared" si="166"/>
        <v>Ministerio de Ciencias, Tecnología, Conocimiento e Innovación</v>
      </c>
      <c r="O749" s="30" t="str">
        <f>+"Nuevos Casos Confirmados de COVID-19 en la comuna de "&amp;Enfermedades_Mundiales[[#This Row],[territorio]]</f>
        <v>Nuevos Casos Confirmados de COVID-19 en la comuna de La Pintana</v>
      </c>
      <c r="P749" s="68"/>
      <c r="Q749" s="15" t="str">
        <f t="shared" si="167"/>
        <v>Gráfico Evolución</v>
      </c>
      <c r="R749" s="30"/>
      <c r="S74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https://analytics.zoho.com/open-view/2395394000008134446?ZOHO_CRITERIA=%22Localiza_CL_Poblacion%22.%22Codcom%22%3D13112</v>
      </c>
      <c r="T749" s="17"/>
      <c r="U749" s="31" t="str">
        <f t="shared" si="168"/>
        <v>#1774B9</v>
      </c>
      <c r="V749" s="32" t="str">
        <f>+Enfermedades_Mundiales[[#This Row],[idcoleccion]]&amp;"-"&amp;Enfermedades_Mundiales[[#This Row],[id]]</f>
        <v>360-0739</v>
      </c>
      <c r="W749" s="21">
        <f>+VLOOKUP(Enfermedades_Mundiales[[#This Row],[Filtro URL]],Estructura!$X$4:$Y$366,2,0)</f>
        <v>36313112</v>
      </c>
      <c r="X749" s="21" t="str">
        <f>+VLOOKUP(Enfermedades_Mundiales[[#This Row],[tema]],Estructura!$A$4:$C$18,3,0)</f>
        <v>T-361</v>
      </c>
      <c r="Y749" s="32" t="str">
        <f>+VLOOKUP(Enfermedades_Mundiales[[#This Row],[contenido]],Estructura!$E$4:$G$18,3,0)</f>
        <v>C-361</v>
      </c>
      <c r="Z749" s="32" t="str">
        <f>+VLOOKUP(Enfermedades_Mundiales[[#This Row],[Filtro Integrado]],Estructura!$M$4:$O$367,3,0)</f>
        <v>FI-363</v>
      </c>
      <c r="AA749" s="32" t="str">
        <f>+VLOOKUP(Enfermedades_Mundiales[[#This Row],[Muestra]],Estructura!$Q$4:$S$194,3,0)</f>
        <v>M-361</v>
      </c>
    </row>
    <row r="750" spans="1:27" ht="30.6" x14ac:dyDescent="0.3">
      <c r="A750" s="61" t="s">
        <v>1171</v>
      </c>
      <c r="B750" s="43">
        <f t="shared" si="161"/>
        <v>360</v>
      </c>
      <c r="C750" s="44" t="str">
        <f t="shared" si="162"/>
        <v>Enfermedades Mundiales</v>
      </c>
      <c r="D750" s="44" t="str">
        <f t="shared" si="163"/>
        <v>Salud</v>
      </c>
      <c r="E750" s="64">
        <v>13113</v>
      </c>
      <c r="F750" s="44" t="str">
        <f t="shared" si="169"/>
        <v>Casos Confirmados</v>
      </c>
      <c r="G750" s="46" t="s">
        <v>408</v>
      </c>
      <c r="H750" s="60" t="s">
        <v>17</v>
      </c>
      <c r="I750" s="58" t="s">
        <v>312</v>
      </c>
      <c r="J750" s="43" t="s">
        <v>407</v>
      </c>
      <c r="K750" s="43" t="str">
        <f t="shared" si="170"/>
        <v>Casos Confirmados</v>
      </c>
      <c r="L750" s="43" t="str">
        <f t="shared" si="164"/>
        <v>Periodo 2020-2021</v>
      </c>
      <c r="M750" s="43" t="str">
        <f t="shared" si="165"/>
        <v>Casos</v>
      </c>
      <c r="N750" s="49" t="str">
        <f t="shared" si="166"/>
        <v>Ministerio de Ciencias, Tecnología, Conocimiento e Innovación</v>
      </c>
      <c r="O750" s="30" t="str">
        <f>+"Nuevos Casos Confirmados de COVID-19 en la comuna de "&amp;Enfermedades_Mundiales[[#This Row],[territorio]]</f>
        <v>Nuevos Casos Confirmados de COVID-19 en la comuna de La Reina</v>
      </c>
      <c r="P750" s="68"/>
      <c r="Q750" s="15" t="str">
        <f t="shared" si="167"/>
        <v>Gráfico Evolución</v>
      </c>
      <c r="R750" s="30"/>
      <c r="S75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https://analytics.zoho.com/open-view/2395394000008134446?ZOHO_CRITERIA=%22Localiza_CL_Poblacion%22.%22Codcom%22%3D13113</v>
      </c>
      <c r="T750" s="17"/>
      <c r="U750" s="31" t="str">
        <f t="shared" si="168"/>
        <v>#1774B9</v>
      </c>
      <c r="V750" s="32" t="str">
        <f>+Enfermedades_Mundiales[[#This Row],[idcoleccion]]&amp;"-"&amp;Enfermedades_Mundiales[[#This Row],[id]]</f>
        <v>360-0740</v>
      </c>
      <c r="W750" s="21">
        <f>+VLOOKUP(Enfermedades_Mundiales[[#This Row],[Filtro URL]],Estructura!$X$4:$Y$366,2,0)</f>
        <v>36313113</v>
      </c>
      <c r="X750" s="21" t="str">
        <f>+VLOOKUP(Enfermedades_Mundiales[[#This Row],[tema]],Estructura!$A$4:$C$18,3,0)</f>
        <v>T-361</v>
      </c>
      <c r="Y750" s="32" t="str">
        <f>+VLOOKUP(Enfermedades_Mundiales[[#This Row],[contenido]],Estructura!$E$4:$G$18,3,0)</f>
        <v>C-361</v>
      </c>
      <c r="Z750" s="32" t="str">
        <f>+VLOOKUP(Enfermedades_Mundiales[[#This Row],[Filtro Integrado]],Estructura!$M$4:$O$367,3,0)</f>
        <v>FI-363</v>
      </c>
      <c r="AA750" s="32" t="str">
        <f>+VLOOKUP(Enfermedades_Mundiales[[#This Row],[Muestra]],Estructura!$Q$4:$S$194,3,0)</f>
        <v>M-361</v>
      </c>
    </row>
    <row r="751" spans="1:27" ht="30.6" x14ac:dyDescent="0.3">
      <c r="A751" s="61" t="s">
        <v>1172</v>
      </c>
      <c r="B751" s="43">
        <f t="shared" si="161"/>
        <v>360</v>
      </c>
      <c r="C751" s="44" t="str">
        <f t="shared" si="162"/>
        <v>Enfermedades Mundiales</v>
      </c>
      <c r="D751" s="44" t="str">
        <f t="shared" si="163"/>
        <v>Salud</v>
      </c>
      <c r="E751" s="64">
        <v>13114</v>
      </c>
      <c r="F751" s="44" t="str">
        <f t="shared" si="169"/>
        <v>Casos Confirmados</v>
      </c>
      <c r="G751" s="46" t="s">
        <v>408</v>
      </c>
      <c r="H751" s="60" t="s">
        <v>17</v>
      </c>
      <c r="I751" s="58" t="s">
        <v>313</v>
      </c>
      <c r="J751" s="43" t="s">
        <v>407</v>
      </c>
      <c r="K751" s="43" t="str">
        <f t="shared" si="170"/>
        <v>Casos Confirmados</v>
      </c>
      <c r="L751" s="43" t="str">
        <f t="shared" si="164"/>
        <v>Periodo 2020-2021</v>
      </c>
      <c r="M751" s="43" t="str">
        <f t="shared" si="165"/>
        <v>Casos</v>
      </c>
      <c r="N751" s="49" t="str">
        <f t="shared" si="166"/>
        <v>Ministerio de Ciencias, Tecnología, Conocimiento e Innovación</v>
      </c>
      <c r="O751" s="30" t="str">
        <f>+"Nuevos Casos Confirmados de COVID-19 en la comuna de "&amp;Enfermedades_Mundiales[[#This Row],[territorio]]</f>
        <v>Nuevos Casos Confirmados de COVID-19 en la comuna de Las Condes</v>
      </c>
      <c r="P751" s="68"/>
      <c r="Q751" s="15" t="str">
        <f t="shared" si="167"/>
        <v>Gráfico Evolución</v>
      </c>
      <c r="R751" s="30"/>
      <c r="S75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https://analytics.zoho.com/open-view/2395394000008134446?ZOHO_CRITERIA=%22Localiza_CL_Poblacion%22.%22Codcom%22%3D13114</v>
      </c>
      <c r="T751" s="17"/>
      <c r="U751" s="31" t="str">
        <f t="shared" si="168"/>
        <v>#1774B9</v>
      </c>
      <c r="V751" s="32" t="str">
        <f>+Enfermedades_Mundiales[[#This Row],[idcoleccion]]&amp;"-"&amp;Enfermedades_Mundiales[[#This Row],[id]]</f>
        <v>360-0741</v>
      </c>
      <c r="W751" s="21">
        <f>+VLOOKUP(Enfermedades_Mundiales[[#This Row],[Filtro URL]],Estructura!$X$4:$Y$366,2,0)</f>
        <v>36313114</v>
      </c>
      <c r="X751" s="21" t="str">
        <f>+VLOOKUP(Enfermedades_Mundiales[[#This Row],[tema]],Estructura!$A$4:$C$18,3,0)</f>
        <v>T-361</v>
      </c>
      <c r="Y751" s="32" t="str">
        <f>+VLOOKUP(Enfermedades_Mundiales[[#This Row],[contenido]],Estructura!$E$4:$G$18,3,0)</f>
        <v>C-361</v>
      </c>
      <c r="Z751" s="32" t="str">
        <f>+VLOOKUP(Enfermedades_Mundiales[[#This Row],[Filtro Integrado]],Estructura!$M$4:$O$367,3,0)</f>
        <v>FI-363</v>
      </c>
      <c r="AA751" s="32" t="str">
        <f>+VLOOKUP(Enfermedades_Mundiales[[#This Row],[Muestra]],Estructura!$Q$4:$S$194,3,0)</f>
        <v>M-361</v>
      </c>
    </row>
    <row r="752" spans="1:27" ht="30.6" x14ac:dyDescent="0.3">
      <c r="A752" s="61" t="s">
        <v>1173</v>
      </c>
      <c r="B752" s="43">
        <f t="shared" si="161"/>
        <v>360</v>
      </c>
      <c r="C752" s="44" t="str">
        <f t="shared" si="162"/>
        <v>Enfermedades Mundiales</v>
      </c>
      <c r="D752" s="44" t="str">
        <f t="shared" si="163"/>
        <v>Salud</v>
      </c>
      <c r="E752" s="64">
        <v>13115</v>
      </c>
      <c r="F752" s="44" t="str">
        <f t="shared" si="169"/>
        <v>Casos Confirmados</v>
      </c>
      <c r="G752" s="46" t="s">
        <v>408</v>
      </c>
      <c r="H752" s="60" t="s">
        <v>17</v>
      </c>
      <c r="I752" s="58" t="s">
        <v>314</v>
      </c>
      <c r="J752" s="43" t="s">
        <v>407</v>
      </c>
      <c r="K752" s="43" t="str">
        <f t="shared" si="170"/>
        <v>Casos Confirmados</v>
      </c>
      <c r="L752" s="43" t="str">
        <f t="shared" si="164"/>
        <v>Periodo 2020-2021</v>
      </c>
      <c r="M752" s="43" t="str">
        <f t="shared" si="165"/>
        <v>Casos</v>
      </c>
      <c r="N752" s="49" t="str">
        <f t="shared" si="166"/>
        <v>Ministerio de Ciencias, Tecnología, Conocimiento e Innovación</v>
      </c>
      <c r="O752" s="30" t="str">
        <f>+"Nuevos Casos Confirmados de COVID-19 en la comuna de "&amp;Enfermedades_Mundiales[[#This Row],[territorio]]</f>
        <v>Nuevos Casos Confirmados de COVID-19 en la comuna de Lo Barnechea</v>
      </c>
      <c r="P752" s="68"/>
      <c r="Q752" s="15" t="str">
        <f t="shared" si="167"/>
        <v>Gráfico Evolución</v>
      </c>
      <c r="R752" s="30"/>
      <c r="S75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https://analytics.zoho.com/open-view/2395394000008134446?ZOHO_CRITERIA=%22Localiza_CL_Poblacion%22.%22Codcom%22%3D13115</v>
      </c>
      <c r="T752" s="17"/>
      <c r="U752" s="31" t="str">
        <f t="shared" si="168"/>
        <v>#1774B9</v>
      </c>
      <c r="V752" s="32" t="str">
        <f>+Enfermedades_Mundiales[[#This Row],[idcoleccion]]&amp;"-"&amp;Enfermedades_Mundiales[[#This Row],[id]]</f>
        <v>360-0742</v>
      </c>
      <c r="W752" s="21">
        <f>+VLOOKUP(Enfermedades_Mundiales[[#This Row],[Filtro URL]],Estructura!$X$4:$Y$366,2,0)</f>
        <v>36313115</v>
      </c>
      <c r="X752" s="21" t="str">
        <f>+VLOOKUP(Enfermedades_Mundiales[[#This Row],[tema]],Estructura!$A$4:$C$18,3,0)</f>
        <v>T-361</v>
      </c>
      <c r="Y752" s="32" t="str">
        <f>+VLOOKUP(Enfermedades_Mundiales[[#This Row],[contenido]],Estructura!$E$4:$G$18,3,0)</f>
        <v>C-361</v>
      </c>
      <c r="Z752" s="32" t="str">
        <f>+VLOOKUP(Enfermedades_Mundiales[[#This Row],[Filtro Integrado]],Estructura!$M$4:$O$367,3,0)</f>
        <v>FI-363</v>
      </c>
      <c r="AA752" s="32" t="str">
        <f>+VLOOKUP(Enfermedades_Mundiales[[#This Row],[Muestra]],Estructura!$Q$4:$S$194,3,0)</f>
        <v>M-361</v>
      </c>
    </row>
    <row r="753" spans="1:27" ht="30.6" x14ac:dyDescent="0.3">
      <c r="A753" s="61" t="s">
        <v>1174</v>
      </c>
      <c r="B753" s="43">
        <f t="shared" si="161"/>
        <v>360</v>
      </c>
      <c r="C753" s="44" t="str">
        <f t="shared" si="162"/>
        <v>Enfermedades Mundiales</v>
      </c>
      <c r="D753" s="44" t="str">
        <f t="shared" si="163"/>
        <v>Salud</v>
      </c>
      <c r="E753" s="64">
        <v>13116</v>
      </c>
      <c r="F753" s="44" t="str">
        <f t="shared" si="169"/>
        <v>Casos Confirmados</v>
      </c>
      <c r="G753" s="46" t="s">
        <v>408</v>
      </c>
      <c r="H753" s="60" t="s">
        <v>17</v>
      </c>
      <c r="I753" s="58" t="s">
        <v>315</v>
      </c>
      <c r="J753" s="43" t="s">
        <v>407</v>
      </c>
      <c r="K753" s="43" t="str">
        <f t="shared" si="170"/>
        <v>Casos Confirmados</v>
      </c>
      <c r="L753" s="43" t="str">
        <f t="shared" si="164"/>
        <v>Periodo 2020-2021</v>
      </c>
      <c r="M753" s="43" t="str">
        <f t="shared" si="165"/>
        <v>Casos</v>
      </c>
      <c r="N753" s="49" t="str">
        <f t="shared" si="166"/>
        <v>Ministerio de Ciencias, Tecnología, Conocimiento e Innovación</v>
      </c>
      <c r="O753" s="30" t="str">
        <f>+"Nuevos Casos Confirmados de COVID-19 en la comuna de "&amp;Enfermedades_Mundiales[[#This Row],[territorio]]</f>
        <v>Nuevos Casos Confirmados de COVID-19 en la comuna de Lo Espejo</v>
      </c>
      <c r="P753" s="68"/>
      <c r="Q753" s="15" t="str">
        <f t="shared" si="167"/>
        <v>Gráfico Evolución</v>
      </c>
      <c r="R753" s="30"/>
      <c r="S75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https://analytics.zoho.com/open-view/2395394000008134446?ZOHO_CRITERIA=%22Localiza_CL_Poblacion%22.%22Codcom%22%3D13116</v>
      </c>
      <c r="T753" s="17"/>
      <c r="U753" s="31" t="str">
        <f t="shared" si="168"/>
        <v>#1774B9</v>
      </c>
      <c r="V753" s="32" t="str">
        <f>+Enfermedades_Mundiales[[#This Row],[idcoleccion]]&amp;"-"&amp;Enfermedades_Mundiales[[#This Row],[id]]</f>
        <v>360-0743</v>
      </c>
      <c r="W753" s="21">
        <f>+VLOOKUP(Enfermedades_Mundiales[[#This Row],[Filtro URL]],Estructura!$X$4:$Y$366,2,0)</f>
        <v>36313116</v>
      </c>
      <c r="X753" s="21" t="str">
        <f>+VLOOKUP(Enfermedades_Mundiales[[#This Row],[tema]],Estructura!$A$4:$C$18,3,0)</f>
        <v>T-361</v>
      </c>
      <c r="Y753" s="32" t="str">
        <f>+VLOOKUP(Enfermedades_Mundiales[[#This Row],[contenido]],Estructura!$E$4:$G$18,3,0)</f>
        <v>C-361</v>
      </c>
      <c r="Z753" s="32" t="str">
        <f>+VLOOKUP(Enfermedades_Mundiales[[#This Row],[Filtro Integrado]],Estructura!$M$4:$O$367,3,0)</f>
        <v>FI-363</v>
      </c>
      <c r="AA753" s="32" t="str">
        <f>+VLOOKUP(Enfermedades_Mundiales[[#This Row],[Muestra]],Estructura!$Q$4:$S$194,3,0)</f>
        <v>M-361</v>
      </c>
    </row>
    <row r="754" spans="1:27" ht="30.6" x14ac:dyDescent="0.3">
      <c r="A754" s="61" t="s">
        <v>1175</v>
      </c>
      <c r="B754" s="43">
        <f t="shared" si="161"/>
        <v>360</v>
      </c>
      <c r="C754" s="44" t="str">
        <f t="shared" si="162"/>
        <v>Enfermedades Mundiales</v>
      </c>
      <c r="D754" s="44" t="str">
        <f t="shared" si="163"/>
        <v>Salud</v>
      </c>
      <c r="E754" s="64">
        <v>13117</v>
      </c>
      <c r="F754" s="44" t="str">
        <f t="shared" si="169"/>
        <v>Casos Confirmados</v>
      </c>
      <c r="G754" s="46" t="s">
        <v>408</v>
      </c>
      <c r="H754" s="60" t="s">
        <v>17</v>
      </c>
      <c r="I754" s="58" t="s">
        <v>316</v>
      </c>
      <c r="J754" s="43" t="s">
        <v>407</v>
      </c>
      <c r="K754" s="43" t="str">
        <f t="shared" si="170"/>
        <v>Casos Confirmados</v>
      </c>
      <c r="L754" s="43" t="str">
        <f t="shared" si="164"/>
        <v>Periodo 2020-2021</v>
      </c>
      <c r="M754" s="43" t="str">
        <f t="shared" si="165"/>
        <v>Casos</v>
      </c>
      <c r="N754" s="49" t="str">
        <f t="shared" si="166"/>
        <v>Ministerio de Ciencias, Tecnología, Conocimiento e Innovación</v>
      </c>
      <c r="O754" s="30" t="str">
        <f>+"Nuevos Casos Confirmados de COVID-19 en la comuna de "&amp;Enfermedades_Mundiales[[#This Row],[territorio]]</f>
        <v>Nuevos Casos Confirmados de COVID-19 en la comuna de Lo Prado</v>
      </c>
      <c r="P754" s="68"/>
      <c r="Q754" s="15" t="str">
        <f t="shared" si="167"/>
        <v>Gráfico Evolución</v>
      </c>
      <c r="R754" s="30"/>
      <c r="S75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https://analytics.zoho.com/open-view/2395394000008134446?ZOHO_CRITERIA=%22Localiza_CL_Poblacion%22.%22Codcom%22%3D13117</v>
      </c>
      <c r="T754" s="17"/>
      <c r="U754" s="31" t="str">
        <f t="shared" si="168"/>
        <v>#1774B9</v>
      </c>
      <c r="V754" s="32" t="str">
        <f>+Enfermedades_Mundiales[[#This Row],[idcoleccion]]&amp;"-"&amp;Enfermedades_Mundiales[[#This Row],[id]]</f>
        <v>360-0744</v>
      </c>
      <c r="W754" s="21">
        <f>+VLOOKUP(Enfermedades_Mundiales[[#This Row],[Filtro URL]],Estructura!$X$4:$Y$366,2,0)</f>
        <v>36313117</v>
      </c>
      <c r="X754" s="21" t="str">
        <f>+VLOOKUP(Enfermedades_Mundiales[[#This Row],[tema]],Estructura!$A$4:$C$18,3,0)</f>
        <v>T-361</v>
      </c>
      <c r="Y754" s="32" t="str">
        <f>+VLOOKUP(Enfermedades_Mundiales[[#This Row],[contenido]],Estructura!$E$4:$G$18,3,0)</f>
        <v>C-361</v>
      </c>
      <c r="Z754" s="32" t="str">
        <f>+VLOOKUP(Enfermedades_Mundiales[[#This Row],[Filtro Integrado]],Estructura!$M$4:$O$367,3,0)</f>
        <v>FI-363</v>
      </c>
      <c r="AA754" s="32" t="str">
        <f>+VLOOKUP(Enfermedades_Mundiales[[#This Row],[Muestra]],Estructura!$Q$4:$S$194,3,0)</f>
        <v>M-361</v>
      </c>
    </row>
    <row r="755" spans="1:27" ht="30.6" x14ac:dyDescent="0.3">
      <c r="A755" s="61" t="s">
        <v>1176</v>
      </c>
      <c r="B755" s="43">
        <f t="shared" si="161"/>
        <v>360</v>
      </c>
      <c r="C755" s="44" t="str">
        <f t="shared" si="162"/>
        <v>Enfermedades Mundiales</v>
      </c>
      <c r="D755" s="44" t="str">
        <f t="shared" si="163"/>
        <v>Salud</v>
      </c>
      <c r="E755" s="64">
        <v>13118</v>
      </c>
      <c r="F755" s="44" t="str">
        <f t="shared" si="169"/>
        <v>Casos Confirmados</v>
      </c>
      <c r="G755" s="46" t="s">
        <v>408</v>
      </c>
      <c r="H755" s="60" t="s">
        <v>17</v>
      </c>
      <c r="I755" s="58" t="s">
        <v>317</v>
      </c>
      <c r="J755" s="43" t="s">
        <v>407</v>
      </c>
      <c r="K755" s="43" t="str">
        <f t="shared" si="170"/>
        <v>Casos Confirmados</v>
      </c>
      <c r="L755" s="43" t="str">
        <f t="shared" si="164"/>
        <v>Periodo 2020-2021</v>
      </c>
      <c r="M755" s="43" t="str">
        <f t="shared" si="165"/>
        <v>Casos</v>
      </c>
      <c r="N755" s="49" t="str">
        <f t="shared" si="166"/>
        <v>Ministerio de Ciencias, Tecnología, Conocimiento e Innovación</v>
      </c>
      <c r="O755" s="30" t="str">
        <f>+"Nuevos Casos Confirmados de COVID-19 en la comuna de "&amp;Enfermedades_Mundiales[[#This Row],[territorio]]</f>
        <v>Nuevos Casos Confirmados de COVID-19 en la comuna de Macul</v>
      </c>
      <c r="P755" s="68"/>
      <c r="Q755" s="15" t="str">
        <f t="shared" si="167"/>
        <v>Gráfico Evolución</v>
      </c>
      <c r="R755" s="30"/>
      <c r="S75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https://analytics.zoho.com/open-view/2395394000008134446?ZOHO_CRITERIA=%22Localiza_CL_Poblacion%22.%22Codcom%22%3D13118</v>
      </c>
      <c r="T755" s="17"/>
      <c r="U755" s="31" t="str">
        <f t="shared" si="168"/>
        <v>#1774B9</v>
      </c>
      <c r="V755" s="32" t="str">
        <f>+Enfermedades_Mundiales[[#This Row],[idcoleccion]]&amp;"-"&amp;Enfermedades_Mundiales[[#This Row],[id]]</f>
        <v>360-0745</v>
      </c>
      <c r="W755" s="21">
        <f>+VLOOKUP(Enfermedades_Mundiales[[#This Row],[Filtro URL]],Estructura!$X$4:$Y$366,2,0)</f>
        <v>36313118</v>
      </c>
      <c r="X755" s="21" t="str">
        <f>+VLOOKUP(Enfermedades_Mundiales[[#This Row],[tema]],Estructura!$A$4:$C$18,3,0)</f>
        <v>T-361</v>
      </c>
      <c r="Y755" s="32" t="str">
        <f>+VLOOKUP(Enfermedades_Mundiales[[#This Row],[contenido]],Estructura!$E$4:$G$18,3,0)</f>
        <v>C-361</v>
      </c>
      <c r="Z755" s="32" t="str">
        <f>+VLOOKUP(Enfermedades_Mundiales[[#This Row],[Filtro Integrado]],Estructura!$M$4:$O$367,3,0)</f>
        <v>FI-363</v>
      </c>
      <c r="AA755" s="32" t="str">
        <f>+VLOOKUP(Enfermedades_Mundiales[[#This Row],[Muestra]],Estructura!$Q$4:$S$194,3,0)</f>
        <v>M-361</v>
      </c>
    </row>
    <row r="756" spans="1:27" ht="30.6" x14ac:dyDescent="0.3">
      <c r="A756" s="61" t="s">
        <v>1177</v>
      </c>
      <c r="B756" s="43">
        <f t="shared" si="161"/>
        <v>360</v>
      </c>
      <c r="C756" s="44" t="str">
        <f t="shared" si="162"/>
        <v>Enfermedades Mundiales</v>
      </c>
      <c r="D756" s="44" t="str">
        <f t="shared" si="163"/>
        <v>Salud</v>
      </c>
      <c r="E756" s="64">
        <v>13119</v>
      </c>
      <c r="F756" s="44" t="str">
        <f t="shared" si="169"/>
        <v>Casos Confirmados</v>
      </c>
      <c r="G756" s="46" t="s">
        <v>408</v>
      </c>
      <c r="H756" s="60" t="s">
        <v>17</v>
      </c>
      <c r="I756" s="58" t="s">
        <v>318</v>
      </c>
      <c r="J756" s="43" t="s">
        <v>407</v>
      </c>
      <c r="K756" s="43" t="str">
        <f t="shared" si="170"/>
        <v>Casos Confirmados</v>
      </c>
      <c r="L756" s="43" t="str">
        <f t="shared" si="164"/>
        <v>Periodo 2020-2021</v>
      </c>
      <c r="M756" s="43" t="str">
        <f t="shared" si="165"/>
        <v>Casos</v>
      </c>
      <c r="N756" s="49" t="str">
        <f t="shared" si="166"/>
        <v>Ministerio de Ciencias, Tecnología, Conocimiento e Innovación</v>
      </c>
      <c r="O756" s="30" t="str">
        <f>+"Nuevos Casos Confirmados de COVID-19 en la comuna de "&amp;Enfermedades_Mundiales[[#This Row],[territorio]]</f>
        <v>Nuevos Casos Confirmados de COVID-19 en la comuna de Maipú</v>
      </c>
      <c r="P756" s="68"/>
      <c r="Q756" s="15" t="str">
        <f t="shared" si="167"/>
        <v>Gráfico Evolución</v>
      </c>
      <c r="R756" s="30"/>
      <c r="S75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https://analytics.zoho.com/open-view/2395394000008134446?ZOHO_CRITERIA=%22Localiza_CL_Poblacion%22.%22Codcom%22%3D13119</v>
      </c>
      <c r="T756" s="17"/>
      <c r="U756" s="31" t="str">
        <f t="shared" si="168"/>
        <v>#1774B9</v>
      </c>
      <c r="V756" s="32" t="str">
        <f>+Enfermedades_Mundiales[[#This Row],[idcoleccion]]&amp;"-"&amp;Enfermedades_Mundiales[[#This Row],[id]]</f>
        <v>360-0746</v>
      </c>
      <c r="W756" s="21">
        <f>+VLOOKUP(Enfermedades_Mundiales[[#This Row],[Filtro URL]],Estructura!$X$4:$Y$366,2,0)</f>
        <v>36313119</v>
      </c>
      <c r="X756" s="21" t="str">
        <f>+VLOOKUP(Enfermedades_Mundiales[[#This Row],[tema]],Estructura!$A$4:$C$18,3,0)</f>
        <v>T-361</v>
      </c>
      <c r="Y756" s="32" t="str">
        <f>+VLOOKUP(Enfermedades_Mundiales[[#This Row],[contenido]],Estructura!$E$4:$G$18,3,0)</f>
        <v>C-361</v>
      </c>
      <c r="Z756" s="32" t="str">
        <f>+VLOOKUP(Enfermedades_Mundiales[[#This Row],[Filtro Integrado]],Estructura!$M$4:$O$367,3,0)</f>
        <v>FI-363</v>
      </c>
      <c r="AA756" s="32" t="str">
        <f>+VLOOKUP(Enfermedades_Mundiales[[#This Row],[Muestra]],Estructura!$Q$4:$S$194,3,0)</f>
        <v>M-361</v>
      </c>
    </row>
    <row r="757" spans="1:27" ht="30.6" x14ac:dyDescent="0.3">
      <c r="A757" s="61" t="s">
        <v>1178</v>
      </c>
      <c r="B757" s="43">
        <f t="shared" si="161"/>
        <v>360</v>
      </c>
      <c r="C757" s="44" t="str">
        <f t="shared" si="162"/>
        <v>Enfermedades Mundiales</v>
      </c>
      <c r="D757" s="44" t="str">
        <f t="shared" si="163"/>
        <v>Salud</v>
      </c>
      <c r="E757" s="64">
        <v>13120</v>
      </c>
      <c r="F757" s="44" t="str">
        <f t="shared" si="169"/>
        <v>Casos Confirmados</v>
      </c>
      <c r="G757" s="46" t="s">
        <v>408</v>
      </c>
      <c r="H757" s="60" t="s">
        <v>17</v>
      </c>
      <c r="I757" s="58" t="s">
        <v>319</v>
      </c>
      <c r="J757" s="43" t="s">
        <v>407</v>
      </c>
      <c r="K757" s="43" t="str">
        <f t="shared" si="170"/>
        <v>Casos Confirmados</v>
      </c>
      <c r="L757" s="43" t="str">
        <f t="shared" si="164"/>
        <v>Periodo 2020-2021</v>
      </c>
      <c r="M757" s="43" t="str">
        <f t="shared" si="165"/>
        <v>Casos</v>
      </c>
      <c r="N757" s="49" t="str">
        <f t="shared" si="166"/>
        <v>Ministerio de Ciencias, Tecnología, Conocimiento e Innovación</v>
      </c>
      <c r="O757" s="30" t="str">
        <f>+"Nuevos Casos Confirmados de COVID-19 en la comuna de "&amp;Enfermedades_Mundiales[[#This Row],[territorio]]</f>
        <v>Nuevos Casos Confirmados de COVID-19 en la comuna de Ñuñoa</v>
      </c>
      <c r="P757" s="68"/>
      <c r="Q757" s="15" t="str">
        <f t="shared" si="167"/>
        <v>Gráfico Evolución</v>
      </c>
      <c r="R757" s="30"/>
      <c r="S75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https://analytics.zoho.com/open-view/2395394000008134446?ZOHO_CRITERIA=%22Localiza_CL_Poblacion%22.%22Codcom%22%3D13120</v>
      </c>
      <c r="T757" s="17"/>
      <c r="U757" s="31" t="str">
        <f t="shared" si="168"/>
        <v>#1774B9</v>
      </c>
      <c r="V757" s="32" t="str">
        <f>+Enfermedades_Mundiales[[#This Row],[idcoleccion]]&amp;"-"&amp;Enfermedades_Mundiales[[#This Row],[id]]</f>
        <v>360-0747</v>
      </c>
      <c r="W757" s="21">
        <f>+VLOOKUP(Enfermedades_Mundiales[[#This Row],[Filtro URL]],Estructura!$X$4:$Y$366,2,0)</f>
        <v>36313120</v>
      </c>
      <c r="X757" s="21" t="str">
        <f>+VLOOKUP(Enfermedades_Mundiales[[#This Row],[tema]],Estructura!$A$4:$C$18,3,0)</f>
        <v>T-361</v>
      </c>
      <c r="Y757" s="32" t="str">
        <f>+VLOOKUP(Enfermedades_Mundiales[[#This Row],[contenido]],Estructura!$E$4:$G$18,3,0)</f>
        <v>C-361</v>
      </c>
      <c r="Z757" s="32" t="str">
        <f>+VLOOKUP(Enfermedades_Mundiales[[#This Row],[Filtro Integrado]],Estructura!$M$4:$O$367,3,0)</f>
        <v>FI-363</v>
      </c>
      <c r="AA757" s="32" t="str">
        <f>+VLOOKUP(Enfermedades_Mundiales[[#This Row],[Muestra]],Estructura!$Q$4:$S$194,3,0)</f>
        <v>M-361</v>
      </c>
    </row>
    <row r="758" spans="1:27" ht="30.6" x14ac:dyDescent="0.3">
      <c r="A758" s="61" t="s">
        <v>1179</v>
      </c>
      <c r="B758" s="43">
        <f t="shared" si="161"/>
        <v>360</v>
      </c>
      <c r="C758" s="44" t="str">
        <f t="shared" si="162"/>
        <v>Enfermedades Mundiales</v>
      </c>
      <c r="D758" s="44" t="str">
        <f t="shared" si="163"/>
        <v>Salud</v>
      </c>
      <c r="E758" s="64">
        <v>13121</v>
      </c>
      <c r="F758" s="44" t="str">
        <f t="shared" si="169"/>
        <v>Casos Confirmados</v>
      </c>
      <c r="G758" s="46" t="s">
        <v>408</v>
      </c>
      <c r="H758" s="60" t="s">
        <v>17</v>
      </c>
      <c r="I758" s="58" t="s">
        <v>320</v>
      </c>
      <c r="J758" s="43" t="s">
        <v>407</v>
      </c>
      <c r="K758" s="43" t="str">
        <f t="shared" si="170"/>
        <v>Casos Confirmados</v>
      </c>
      <c r="L758" s="43" t="str">
        <f t="shared" si="164"/>
        <v>Periodo 2020-2021</v>
      </c>
      <c r="M758" s="43" t="str">
        <f t="shared" si="165"/>
        <v>Casos</v>
      </c>
      <c r="N758" s="49" t="str">
        <f t="shared" si="166"/>
        <v>Ministerio de Ciencias, Tecnología, Conocimiento e Innovación</v>
      </c>
      <c r="O758" s="30" t="str">
        <f>+"Nuevos Casos Confirmados de COVID-19 en la comuna de "&amp;Enfermedades_Mundiales[[#This Row],[territorio]]</f>
        <v>Nuevos Casos Confirmados de COVID-19 en la comuna de Pedro Aguirre Cerda</v>
      </c>
      <c r="P758" s="68"/>
      <c r="Q758" s="15" t="str">
        <f t="shared" si="167"/>
        <v>Gráfico Evolución</v>
      </c>
      <c r="R758" s="30"/>
      <c r="S75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https://analytics.zoho.com/open-view/2395394000008134446?ZOHO_CRITERIA=%22Localiza_CL_Poblacion%22.%22Codcom%22%3D13121</v>
      </c>
      <c r="T758" s="17"/>
      <c r="U758" s="31" t="str">
        <f t="shared" si="168"/>
        <v>#1774B9</v>
      </c>
      <c r="V758" s="32" t="str">
        <f>+Enfermedades_Mundiales[[#This Row],[idcoleccion]]&amp;"-"&amp;Enfermedades_Mundiales[[#This Row],[id]]</f>
        <v>360-0748</v>
      </c>
      <c r="W758" s="21">
        <f>+VLOOKUP(Enfermedades_Mundiales[[#This Row],[Filtro URL]],Estructura!$X$4:$Y$366,2,0)</f>
        <v>36313121</v>
      </c>
      <c r="X758" s="21" t="str">
        <f>+VLOOKUP(Enfermedades_Mundiales[[#This Row],[tema]],Estructura!$A$4:$C$18,3,0)</f>
        <v>T-361</v>
      </c>
      <c r="Y758" s="32" t="str">
        <f>+VLOOKUP(Enfermedades_Mundiales[[#This Row],[contenido]],Estructura!$E$4:$G$18,3,0)</f>
        <v>C-361</v>
      </c>
      <c r="Z758" s="32" t="str">
        <f>+VLOOKUP(Enfermedades_Mundiales[[#This Row],[Filtro Integrado]],Estructura!$M$4:$O$367,3,0)</f>
        <v>FI-363</v>
      </c>
      <c r="AA758" s="32" t="str">
        <f>+VLOOKUP(Enfermedades_Mundiales[[#This Row],[Muestra]],Estructura!$Q$4:$S$194,3,0)</f>
        <v>M-361</v>
      </c>
    </row>
    <row r="759" spans="1:27" ht="30.6" x14ac:dyDescent="0.3">
      <c r="A759" s="61" t="s">
        <v>1180</v>
      </c>
      <c r="B759" s="43">
        <f t="shared" si="161"/>
        <v>360</v>
      </c>
      <c r="C759" s="44" t="str">
        <f t="shared" si="162"/>
        <v>Enfermedades Mundiales</v>
      </c>
      <c r="D759" s="44" t="str">
        <f t="shared" si="163"/>
        <v>Salud</v>
      </c>
      <c r="E759" s="64">
        <v>13122</v>
      </c>
      <c r="F759" s="44" t="str">
        <f t="shared" si="169"/>
        <v>Casos Confirmados</v>
      </c>
      <c r="G759" s="46" t="s">
        <v>408</v>
      </c>
      <c r="H759" s="60" t="s">
        <v>17</v>
      </c>
      <c r="I759" s="58" t="s">
        <v>321</v>
      </c>
      <c r="J759" s="43" t="s">
        <v>407</v>
      </c>
      <c r="K759" s="43" t="str">
        <f t="shared" si="170"/>
        <v>Casos Confirmados</v>
      </c>
      <c r="L759" s="43" t="str">
        <f t="shared" si="164"/>
        <v>Periodo 2020-2021</v>
      </c>
      <c r="M759" s="43" t="str">
        <f t="shared" si="165"/>
        <v>Casos</v>
      </c>
      <c r="N759" s="49" t="str">
        <f t="shared" si="166"/>
        <v>Ministerio de Ciencias, Tecnología, Conocimiento e Innovación</v>
      </c>
      <c r="O759" s="30" t="str">
        <f>+"Nuevos Casos Confirmados de COVID-19 en la comuna de "&amp;Enfermedades_Mundiales[[#This Row],[territorio]]</f>
        <v>Nuevos Casos Confirmados de COVID-19 en la comuna de Peñalolén</v>
      </c>
      <c r="P759" s="68"/>
      <c r="Q759" s="15" t="str">
        <f t="shared" si="167"/>
        <v>Gráfico Evolución</v>
      </c>
      <c r="R759" s="30"/>
      <c r="S75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https://analytics.zoho.com/open-view/2395394000008134446?ZOHO_CRITERIA=%22Localiza_CL_Poblacion%22.%22Codcom%22%3D13122</v>
      </c>
      <c r="T759" s="17"/>
      <c r="U759" s="31" t="str">
        <f t="shared" si="168"/>
        <v>#1774B9</v>
      </c>
      <c r="V759" s="32" t="str">
        <f>+Enfermedades_Mundiales[[#This Row],[idcoleccion]]&amp;"-"&amp;Enfermedades_Mundiales[[#This Row],[id]]</f>
        <v>360-0749</v>
      </c>
      <c r="W759" s="21">
        <f>+VLOOKUP(Enfermedades_Mundiales[[#This Row],[Filtro URL]],Estructura!$X$4:$Y$366,2,0)</f>
        <v>36313122</v>
      </c>
      <c r="X759" s="21" t="str">
        <f>+VLOOKUP(Enfermedades_Mundiales[[#This Row],[tema]],Estructura!$A$4:$C$18,3,0)</f>
        <v>T-361</v>
      </c>
      <c r="Y759" s="32" t="str">
        <f>+VLOOKUP(Enfermedades_Mundiales[[#This Row],[contenido]],Estructura!$E$4:$G$18,3,0)</f>
        <v>C-361</v>
      </c>
      <c r="Z759" s="32" t="str">
        <f>+VLOOKUP(Enfermedades_Mundiales[[#This Row],[Filtro Integrado]],Estructura!$M$4:$O$367,3,0)</f>
        <v>FI-363</v>
      </c>
      <c r="AA759" s="32" t="str">
        <f>+VLOOKUP(Enfermedades_Mundiales[[#This Row],[Muestra]],Estructura!$Q$4:$S$194,3,0)</f>
        <v>M-361</v>
      </c>
    </row>
    <row r="760" spans="1:27" ht="30.6" x14ac:dyDescent="0.3">
      <c r="A760" s="61" t="s">
        <v>1181</v>
      </c>
      <c r="B760" s="43">
        <f t="shared" si="161"/>
        <v>360</v>
      </c>
      <c r="C760" s="44" t="str">
        <f t="shared" si="162"/>
        <v>Enfermedades Mundiales</v>
      </c>
      <c r="D760" s="44" t="str">
        <f t="shared" si="163"/>
        <v>Salud</v>
      </c>
      <c r="E760" s="64">
        <v>13123</v>
      </c>
      <c r="F760" s="44" t="str">
        <f t="shared" si="169"/>
        <v>Casos Confirmados</v>
      </c>
      <c r="G760" s="46" t="s">
        <v>408</v>
      </c>
      <c r="H760" s="60" t="s">
        <v>17</v>
      </c>
      <c r="I760" s="58" t="s">
        <v>322</v>
      </c>
      <c r="J760" s="43" t="s">
        <v>407</v>
      </c>
      <c r="K760" s="43" t="str">
        <f t="shared" si="170"/>
        <v>Casos Confirmados</v>
      </c>
      <c r="L760" s="43" t="str">
        <f t="shared" si="164"/>
        <v>Periodo 2020-2021</v>
      </c>
      <c r="M760" s="43" t="str">
        <f t="shared" si="165"/>
        <v>Casos</v>
      </c>
      <c r="N760" s="49" t="str">
        <f t="shared" si="166"/>
        <v>Ministerio de Ciencias, Tecnología, Conocimiento e Innovación</v>
      </c>
      <c r="O760" s="30" t="str">
        <f>+"Nuevos Casos Confirmados de COVID-19 en la comuna de "&amp;Enfermedades_Mundiales[[#This Row],[territorio]]</f>
        <v>Nuevos Casos Confirmados de COVID-19 en la comuna de Providencia</v>
      </c>
      <c r="P760" s="68"/>
      <c r="Q760" s="15" t="str">
        <f t="shared" si="167"/>
        <v>Gráfico Evolución</v>
      </c>
      <c r="R760" s="30"/>
      <c r="S76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https://analytics.zoho.com/open-view/2395394000008134446?ZOHO_CRITERIA=%22Localiza_CL_Poblacion%22.%22Codcom%22%3D13123</v>
      </c>
      <c r="T760" s="17"/>
      <c r="U760" s="31" t="str">
        <f t="shared" si="168"/>
        <v>#1774B9</v>
      </c>
      <c r="V760" s="32" t="str">
        <f>+Enfermedades_Mundiales[[#This Row],[idcoleccion]]&amp;"-"&amp;Enfermedades_Mundiales[[#This Row],[id]]</f>
        <v>360-0750</v>
      </c>
      <c r="W760" s="21">
        <f>+VLOOKUP(Enfermedades_Mundiales[[#This Row],[Filtro URL]],Estructura!$X$4:$Y$366,2,0)</f>
        <v>36313123</v>
      </c>
      <c r="X760" s="21" t="str">
        <f>+VLOOKUP(Enfermedades_Mundiales[[#This Row],[tema]],Estructura!$A$4:$C$18,3,0)</f>
        <v>T-361</v>
      </c>
      <c r="Y760" s="32" t="str">
        <f>+VLOOKUP(Enfermedades_Mundiales[[#This Row],[contenido]],Estructura!$E$4:$G$18,3,0)</f>
        <v>C-361</v>
      </c>
      <c r="Z760" s="32" t="str">
        <f>+VLOOKUP(Enfermedades_Mundiales[[#This Row],[Filtro Integrado]],Estructura!$M$4:$O$367,3,0)</f>
        <v>FI-363</v>
      </c>
      <c r="AA760" s="32" t="str">
        <f>+VLOOKUP(Enfermedades_Mundiales[[#This Row],[Muestra]],Estructura!$Q$4:$S$194,3,0)</f>
        <v>M-361</v>
      </c>
    </row>
    <row r="761" spans="1:27" ht="30.6" x14ac:dyDescent="0.3">
      <c r="A761" s="61" t="s">
        <v>1182</v>
      </c>
      <c r="B761" s="43">
        <f t="shared" si="161"/>
        <v>360</v>
      </c>
      <c r="C761" s="44" t="str">
        <f t="shared" si="162"/>
        <v>Enfermedades Mundiales</v>
      </c>
      <c r="D761" s="44" t="str">
        <f t="shared" si="163"/>
        <v>Salud</v>
      </c>
      <c r="E761" s="64">
        <v>13124</v>
      </c>
      <c r="F761" s="44" t="str">
        <f t="shared" si="169"/>
        <v>Casos Confirmados</v>
      </c>
      <c r="G761" s="46" t="s">
        <v>408</v>
      </c>
      <c r="H761" s="60" t="s">
        <v>17</v>
      </c>
      <c r="I761" s="58" t="s">
        <v>323</v>
      </c>
      <c r="J761" s="43" t="s">
        <v>407</v>
      </c>
      <c r="K761" s="43" t="str">
        <f t="shared" si="170"/>
        <v>Casos Confirmados</v>
      </c>
      <c r="L761" s="43" t="str">
        <f t="shared" si="164"/>
        <v>Periodo 2020-2021</v>
      </c>
      <c r="M761" s="43" t="str">
        <f t="shared" si="165"/>
        <v>Casos</v>
      </c>
      <c r="N761" s="49" t="str">
        <f t="shared" si="166"/>
        <v>Ministerio de Ciencias, Tecnología, Conocimiento e Innovación</v>
      </c>
      <c r="O761" s="30" t="str">
        <f>+"Nuevos Casos Confirmados de COVID-19 en la comuna de "&amp;Enfermedades_Mundiales[[#This Row],[territorio]]</f>
        <v>Nuevos Casos Confirmados de COVID-19 en la comuna de Pudahuel</v>
      </c>
      <c r="P761" s="68"/>
      <c r="Q761" s="15" t="str">
        <f t="shared" si="167"/>
        <v>Gráfico Evolución</v>
      </c>
      <c r="R761" s="30"/>
      <c r="S76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https://analytics.zoho.com/open-view/2395394000008134446?ZOHO_CRITERIA=%22Localiza_CL_Poblacion%22.%22Codcom%22%3D13124</v>
      </c>
      <c r="T761" s="17"/>
      <c r="U761" s="31" t="str">
        <f t="shared" si="168"/>
        <v>#1774B9</v>
      </c>
      <c r="V761" s="32" t="str">
        <f>+Enfermedades_Mundiales[[#This Row],[idcoleccion]]&amp;"-"&amp;Enfermedades_Mundiales[[#This Row],[id]]</f>
        <v>360-0751</v>
      </c>
      <c r="W761" s="21">
        <f>+VLOOKUP(Enfermedades_Mundiales[[#This Row],[Filtro URL]],Estructura!$X$4:$Y$366,2,0)</f>
        <v>36313124</v>
      </c>
      <c r="X761" s="21" t="str">
        <f>+VLOOKUP(Enfermedades_Mundiales[[#This Row],[tema]],Estructura!$A$4:$C$18,3,0)</f>
        <v>T-361</v>
      </c>
      <c r="Y761" s="32" t="str">
        <f>+VLOOKUP(Enfermedades_Mundiales[[#This Row],[contenido]],Estructura!$E$4:$G$18,3,0)</f>
        <v>C-361</v>
      </c>
      <c r="Z761" s="32" t="str">
        <f>+VLOOKUP(Enfermedades_Mundiales[[#This Row],[Filtro Integrado]],Estructura!$M$4:$O$367,3,0)</f>
        <v>FI-363</v>
      </c>
      <c r="AA761" s="32" t="str">
        <f>+VLOOKUP(Enfermedades_Mundiales[[#This Row],[Muestra]],Estructura!$Q$4:$S$194,3,0)</f>
        <v>M-361</v>
      </c>
    </row>
    <row r="762" spans="1:27" ht="30.6" x14ac:dyDescent="0.3">
      <c r="A762" s="61" t="s">
        <v>1183</v>
      </c>
      <c r="B762" s="43">
        <f t="shared" si="161"/>
        <v>360</v>
      </c>
      <c r="C762" s="44" t="str">
        <f t="shared" si="162"/>
        <v>Enfermedades Mundiales</v>
      </c>
      <c r="D762" s="44" t="str">
        <f t="shared" si="163"/>
        <v>Salud</v>
      </c>
      <c r="E762" s="64">
        <v>13125</v>
      </c>
      <c r="F762" s="44" t="str">
        <f t="shared" si="169"/>
        <v>Casos Confirmados</v>
      </c>
      <c r="G762" s="46" t="s">
        <v>408</v>
      </c>
      <c r="H762" s="60" t="s">
        <v>17</v>
      </c>
      <c r="I762" s="58" t="s">
        <v>324</v>
      </c>
      <c r="J762" s="43" t="s">
        <v>407</v>
      </c>
      <c r="K762" s="43" t="str">
        <f t="shared" si="170"/>
        <v>Casos Confirmados</v>
      </c>
      <c r="L762" s="43" t="str">
        <f t="shared" si="164"/>
        <v>Periodo 2020-2021</v>
      </c>
      <c r="M762" s="43" t="str">
        <f t="shared" si="165"/>
        <v>Casos</v>
      </c>
      <c r="N762" s="49" t="str">
        <f t="shared" si="166"/>
        <v>Ministerio de Ciencias, Tecnología, Conocimiento e Innovación</v>
      </c>
      <c r="O762" s="30" t="str">
        <f>+"Nuevos Casos Confirmados de COVID-19 en la comuna de "&amp;Enfermedades_Mundiales[[#This Row],[territorio]]</f>
        <v>Nuevos Casos Confirmados de COVID-19 en la comuna de Quilicura</v>
      </c>
      <c r="P762" s="68"/>
      <c r="Q762" s="15" t="str">
        <f t="shared" si="167"/>
        <v>Gráfico Evolución</v>
      </c>
      <c r="R762" s="30"/>
      <c r="S76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https://analytics.zoho.com/open-view/2395394000008134446?ZOHO_CRITERIA=%22Localiza_CL_Poblacion%22.%22Codcom%22%3D13125</v>
      </c>
      <c r="T762" s="17"/>
      <c r="U762" s="31" t="str">
        <f t="shared" si="168"/>
        <v>#1774B9</v>
      </c>
      <c r="V762" s="32" t="str">
        <f>+Enfermedades_Mundiales[[#This Row],[idcoleccion]]&amp;"-"&amp;Enfermedades_Mundiales[[#This Row],[id]]</f>
        <v>360-0752</v>
      </c>
      <c r="W762" s="21">
        <f>+VLOOKUP(Enfermedades_Mundiales[[#This Row],[Filtro URL]],Estructura!$X$4:$Y$366,2,0)</f>
        <v>36313125</v>
      </c>
      <c r="X762" s="21" t="str">
        <f>+VLOOKUP(Enfermedades_Mundiales[[#This Row],[tema]],Estructura!$A$4:$C$18,3,0)</f>
        <v>T-361</v>
      </c>
      <c r="Y762" s="32" t="str">
        <f>+VLOOKUP(Enfermedades_Mundiales[[#This Row],[contenido]],Estructura!$E$4:$G$18,3,0)</f>
        <v>C-361</v>
      </c>
      <c r="Z762" s="32" t="str">
        <f>+VLOOKUP(Enfermedades_Mundiales[[#This Row],[Filtro Integrado]],Estructura!$M$4:$O$367,3,0)</f>
        <v>FI-363</v>
      </c>
      <c r="AA762" s="32" t="str">
        <f>+VLOOKUP(Enfermedades_Mundiales[[#This Row],[Muestra]],Estructura!$Q$4:$S$194,3,0)</f>
        <v>M-361</v>
      </c>
    </row>
    <row r="763" spans="1:27" ht="30.6" x14ac:dyDescent="0.3">
      <c r="A763" s="61" t="s">
        <v>1184</v>
      </c>
      <c r="B763" s="43">
        <f t="shared" si="161"/>
        <v>360</v>
      </c>
      <c r="C763" s="44" t="str">
        <f t="shared" si="162"/>
        <v>Enfermedades Mundiales</v>
      </c>
      <c r="D763" s="44" t="str">
        <f t="shared" si="163"/>
        <v>Salud</v>
      </c>
      <c r="E763" s="64">
        <v>13126</v>
      </c>
      <c r="F763" s="44" t="str">
        <f t="shared" si="169"/>
        <v>Casos Confirmados</v>
      </c>
      <c r="G763" s="46" t="s">
        <v>408</v>
      </c>
      <c r="H763" s="60" t="s">
        <v>17</v>
      </c>
      <c r="I763" s="58" t="s">
        <v>325</v>
      </c>
      <c r="J763" s="43" t="s">
        <v>407</v>
      </c>
      <c r="K763" s="43" t="str">
        <f t="shared" si="170"/>
        <v>Casos Confirmados</v>
      </c>
      <c r="L763" s="43" t="str">
        <f t="shared" si="164"/>
        <v>Periodo 2020-2021</v>
      </c>
      <c r="M763" s="43" t="str">
        <f t="shared" si="165"/>
        <v>Casos</v>
      </c>
      <c r="N763" s="49" t="str">
        <f t="shared" si="166"/>
        <v>Ministerio de Ciencias, Tecnología, Conocimiento e Innovación</v>
      </c>
      <c r="O763" s="30" t="str">
        <f>+"Nuevos Casos Confirmados de COVID-19 en la comuna de "&amp;Enfermedades_Mundiales[[#This Row],[territorio]]</f>
        <v>Nuevos Casos Confirmados de COVID-19 en la comuna de Quinta Normal</v>
      </c>
      <c r="P763" s="68"/>
      <c r="Q763" s="15" t="str">
        <f t="shared" si="167"/>
        <v>Gráfico Evolución</v>
      </c>
      <c r="R763" s="30"/>
      <c r="S76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https://analytics.zoho.com/open-view/2395394000008134446?ZOHO_CRITERIA=%22Localiza_CL_Poblacion%22.%22Codcom%22%3D13126</v>
      </c>
      <c r="T763" s="17"/>
      <c r="U763" s="31" t="str">
        <f t="shared" si="168"/>
        <v>#1774B9</v>
      </c>
      <c r="V763" s="32" t="str">
        <f>+Enfermedades_Mundiales[[#This Row],[idcoleccion]]&amp;"-"&amp;Enfermedades_Mundiales[[#This Row],[id]]</f>
        <v>360-0753</v>
      </c>
      <c r="W763" s="21">
        <f>+VLOOKUP(Enfermedades_Mundiales[[#This Row],[Filtro URL]],Estructura!$X$4:$Y$366,2,0)</f>
        <v>36313126</v>
      </c>
      <c r="X763" s="21" t="str">
        <f>+VLOOKUP(Enfermedades_Mundiales[[#This Row],[tema]],Estructura!$A$4:$C$18,3,0)</f>
        <v>T-361</v>
      </c>
      <c r="Y763" s="32" t="str">
        <f>+VLOOKUP(Enfermedades_Mundiales[[#This Row],[contenido]],Estructura!$E$4:$G$18,3,0)</f>
        <v>C-361</v>
      </c>
      <c r="Z763" s="32" t="str">
        <f>+VLOOKUP(Enfermedades_Mundiales[[#This Row],[Filtro Integrado]],Estructura!$M$4:$O$367,3,0)</f>
        <v>FI-363</v>
      </c>
      <c r="AA763" s="32" t="str">
        <f>+VLOOKUP(Enfermedades_Mundiales[[#This Row],[Muestra]],Estructura!$Q$4:$S$194,3,0)</f>
        <v>M-361</v>
      </c>
    </row>
    <row r="764" spans="1:27" ht="30.6" x14ac:dyDescent="0.3">
      <c r="A764" s="61" t="s">
        <v>1185</v>
      </c>
      <c r="B764" s="43">
        <f t="shared" si="161"/>
        <v>360</v>
      </c>
      <c r="C764" s="44" t="str">
        <f t="shared" si="162"/>
        <v>Enfermedades Mundiales</v>
      </c>
      <c r="D764" s="44" t="str">
        <f t="shared" si="163"/>
        <v>Salud</v>
      </c>
      <c r="E764" s="64">
        <v>13127</v>
      </c>
      <c r="F764" s="44" t="str">
        <f t="shared" si="169"/>
        <v>Casos Confirmados</v>
      </c>
      <c r="G764" s="46" t="s">
        <v>408</v>
      </c>
      <c r="H764" s="60" t="s">
        <v>17</v>
      </c>
      <c r="I764" s="58" t="s">
        <v>18</v>
      </c>
      <c r="J764" s="43" t="s">
        <v>407</v>
      </c>
      <c r="K764" s="43" t="str">
        <f t="shared" si="170"/>
        <v>Casos Confirmados</v>
      </c>
      <c r="L764" s="43" t="str">
        <f t="shared" si="164"/>
        <v>Periodo 2020-2021</v>
      </c>
      <c r="M764" s="43" t="str">
        <f t="shared" si="165"/>
        <v>Casos</v>
      </c>
      <c r="N764" s="49" t="str">
        <f t="shared" si="166"/>
        <v>Ministerio de Ciencias, Tecnología, Conocimiento e Innovación</v>
      </c>
      <c r="O764" s="30" t="str">
        <f>+"Nuevos Casos Confirmados de COVID-19 en la comuna de "&amp;Enfermedades_Mundiales[[#This Row],[territorio]]</f>
        <v>Nuevos Casos Confirmados de COVID-19 en la comuna de Recoleta</v>
      </c>
      <c r="P764" s="68"/>
      <c r="Q764" s="15" t="str">
        <f t="shared" si="167"/>
        <v>Gráfico Evolución</v>
      </c>
      <c r="R764" s="30"/>
      <c r="S76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https://analytics.zoho.com/open-view/2395394000008134446?ZOHO_CRITERIA=%22Localiza_CL_Poblacion%22.%22Codcom%22%3D13127</v>
      </c>
      <c r="T764" s="17"/>
      <c r="U764" s="31" t="str">
        <f t="shared" si="168"/>
        <v>#1774B9</v>
      </c>
      <c r="V764" s="32" t="str">
        <f>+Enfermedades_Mundiales[[#This Row],[idcoleccion]]&amp;"-"&amp;Enfermedades_Mundiales[[#This Row],[id]]</f>
        <v>360-0754</v>
      </c>
      <c r="W764" s="21">
        <f>+VLOOKUP(Enfermedades_Mundiales[[#This Row],[Filtro URL]],Estructura!$X$4:$Y$366,2,0)</f>
        <v>36313127</v>
      </c>
      <c r="X764" s="21" t="str">
        <f>+VLOOKUP(Enfermedades_Mundiales[[#This Row],[tema]],Estructura!$A$4:$C$18,3,0)</f>
        <v>T-361</v>
      </c>
      <c r="Y764" s="32" t="str">
        <f>+VLOOKUP(Enfermedades_Mundiales[[#This Row],[contenido]],Estructura!$E$4:$G$18,3,0)</f>
        <v>C-361</v>
      </c>
      <c r="Z764" s="32" t="str">
        <f>+VLOOKUP(Enfermedades_Mundiales[[#This Row],[Filtro Integrado]],Estructura!$M$4:$O$367,3,0)</f>
        <v>FI-363</v>
      </c>
      <c r="AA764" s="32" t="str">
        <f>+VLOOKUP(Enfermedades_Mundiales[[#This Row],[Muestra]],Estructura!$Q$4:$S$194,3,0)</f>
        <v>M-361</v>
      </c>
    </row>
    <row r="765" spans="1:27" ht="30.6" x14ac:dyDescent="0.3">
      <c r="A765" s="61" t="s">
        <v>1186</v>
      </c>
      <c r="B765" s="43">
        <f t="shared" ref="B765:B805" si="171">+B764</f>
        <v>360</v>
      </c>
      <c r="C765" s="44" t="str">
        <f t="shared" ref="C765:C805" si="172">+C764</f>
        <v>Enfermedades Mundiales</v>
      </c>
      <c r="D765" s="44" t="str">
        <f t="shared" ref="D765:D805" si="173">+D764</f>
        <v>Salud</v>
      </c>
      <c r="E765" s="64">
        <v>13128</v>
      </c>
      <c r="F765" s="44" t="str">
        <f t="shared" si="169"/>
        <v>Casos Confirmados</v>
      </c>
      <c r="G765" s="46" t="s">
        <v>408</v>
      </c>
      <c r="H765" s="60" t="s">
        <v>17</v>
      </c>
      <c r="I765" s="58" t="s">
        <v>326</v>
      </c>
      <c r="J765" s="43" t="s">
        <v>407</v>
      </c>
      <c r="K765" s="43" t="str">
        <f t="shared" si="170"/>
        <v>Casos Confirmados</v>
      </c>
      <c r="L765" s="43" t="str">
        <f t="shared" ref="L765:L805" si="174">+L764</f>
        <v>Periodo 2020-2021</v>
      </c>
      <c r="M765" s="43" t="str">
        <f t="shared" ref="M765:M805" si="175">+M764</f>
        <v>Casos</v>
      </c>
      <c r="N765" s="49" t="str">
        <f t="shared" ref="N765:N805" si="176">+N764</f>
        <v>Ministerio de Ciencias, Tecnología, Conocimiento e Innovación</v>
      </c>
      <c r="O765" s="30" t="str">
        <f>+"Nuevos Casos Confirmados de COVID-19 en la comuna de "&amp;Enfermedades_Mundiales[[#This Row],[territorio]]</f>
        <v>Nuevos Casos Confirmados de COVID-19 en la comuna de Renca</v>
      </c>
      <c r="P765" s="68"/>
      <c r="Q765" s="15" t="str">
        <f t="shared" ref="Q765:Q805" si="177">+Q764</f>
        <v>Gráfico Evolución</v>
      </c>
      <c r="R765" s="30"/>
      <c r="S76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https://analytics.zoho.com/open-view/2395394000008134446?ZOHO_CRITERIA=%22Localiza_CL_Poblacion%22.%22Codcom%22%3D13128</v>
      </c>
      <c r="T765" s="17"/>
      <c r="U765" s="31" t="str">
        <f t="shared" ref="U765:U805" si="178">+U764</f>
        <v>#1774B9</v>
      </c>
      <c r="V765" s="32" t="str">
        <f>+Enfermedades_Mundiales[[#This Row],[idcoleccion]]&amp;"-"&amp;Enfermedades_Mundiales[[#This Row],[id]]</f>
        <v>360-0755</v>
      </c>
      <c r="W765" s="21">
        <f>+VLOOKUP(Enfermedades_Mundiales[[#This Row],[Filtro URL]],Estructura!$X$4:$Y$366,2,0)</f>
        <v>36313128</v>
      </c>
      <c r="X765" s="21" t="str">
        <f>+VLOOKUP(Enfermedades_Mundiales[[#This Row],[tema]],Estructura!$A$4:$C$18,3,0)</f>
        <v>T-361</v>
      </c>
      <c r="Y765" s="32" t="str">
        <f>+VLOOKUP(Enfermedades_Mundiales[[#This Row],[contenido]],Estructura!$E$4:$G$18,3,0)</f>
        <v>C-361</v>
      </c>
      <c r="Z765" s="32" t="str">
        <f>+VLOOKUP(Enfermedades_Mundiales[[#This Row],[Filtro Integrado]],Estructura!$M$4:$O$367,3,0)</f>
        <v>FI-363</v>
      </c>
      <c r="AA765" s="32" t="str">
        <f>+VLOOKUP(Enfermedades_Mundiales[[#This Row],[Muestra]],Estructura!$Q$4:$S$194,3,0)</f>
        <v>M-361</v>
      </c>
    </row>
    <row r="766" spans="1:27" ht="30.6" x14ac:dyDescent="0.3">
      <c r="A766" s="61" t="s">
        <v>1187</v>
      </c>
      <c r="B766" s="43">
        <f t="shared" si="171"/>
        <v>360</v>
      </c>
      <c r="C766" s="44" t="str">
        <f t="shared" si="172"/>
        <v>Enfermedades Mundiales</v>
      </c>
      <c r="D766" s="44" t="str">
        <f t="shared" si="173"/>
        <v>Salud</v>
      </c>
      <c r="E766" s="64">
        <v>13129</v>
      </c>
      <c r="F766" s="44" t="str">
        <f t="shared" ref="F766:F805" si="179">+F765</f>
        <v>Casos Confirmados</v>
      </c>
      <c r="G766" s="46" t="s">
        <v>408</v>
      </c>
      <c r="H766" s="60" t="s">
        <v>17</v>
      </c>
      <c r="I766" s="58" t="s">
        <v>327</v>
      </c>
      <c r="J766" s="43" t="s">
        <v>407</v>
      </c>
      <c r="K766" s="43" t="str">
        <f t="shared" ref="K766:K805" si="180">+K765</f>
        <v>Casos Confirmados</v>
      </c>
      <c r="L766" s="43" t="str">
        <f t="shared" si="174"/>
        <v>Periodo 2020-2021</v>
      </c>
      <c r="M766" s="43" t="str">
        <f t="shared" si="175"/>
        <v>Casos</v>
      </c>
      <c r="N766" s="49" t="str">
        <f t="shared" si="176"/>
        <v>Ministerio de Ciencias, Tecnología, Conocimiento e Innovación</v>
      </c>
      <c r="O766" s="30" t="str">
        <f>+"Nuevos Casos Confirmados de COVID-19 en la comuna de "&amp;Enfermedades_Mundiales[[#This Row],[territorio]]</f>
        <v>Nuevos Casos Confirmados de COVID-19 en la comuna de San Joaquín</v>
      </c>
      <c r="P766" s="68"/>
      <c r="Q766" s="15" t="str">
        <f t="shared" si="177"/>
        <v>Gráfico Evolución</v>
      </c>
      <c r="R766" s="30"/>
      <c r="S76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https://analytics.zoho.com/open-view/2395394000008134446?ZOHO_CRITERIA=%22Localiza_CL_Poblacion%22.%22Codcom%22%3D13129</v>
      </c>
      <c r="T766" s="17"/>
      <c r="U766" s="31" t="str">
        <f t="shared" si="178"/>
        <v>#1774B9</v>
      </c>
      <c r="V766" s="32" t="str">
        <f>+Enfermedades_Mundiales[[#This Row],[idcoleccion]]&amp;"-"&amp;Enfermedades_Mundiales[[#This Row],[id]]</f>
        <v>360-0756</v>
      </c>
      <c r="W766" s="21">
        <f>+VLOOKUP(Enfermedades_Mundiales[[#This Row],[Filtro URL]],Estructura!$X$4:$Y$366,2,0)</f>
        <v>36313129</v>
      </c>
      <c r="X766" s="21" t="str">
        <f>+VLOOKUP(Enfermedades_Mundiales[[#This Row],[tema]],Estructura!$A$4:$C$18,3,0)</f>
        <v>T-361</v>
      </c>
      <c r="Y766" s="32" t="str">
        <f>+VLOOKUP(Enfermedades_Mundiales[[#This Row],[contenido]],Estructura!$E$4:$G$18,3,0)</f>
        <v>C-361</v>
      </c>
      <c r="Z766" s="32" t="str">
        <f>+VLOOKUP(Enfermedades_Mundiales[[#This Row],[Filtro Integrado]],Estructura!$M$4:$O$367,3,0)</f>
        <v>FI-363</v>
      </c>
      <c r="AA766" s="32" t="str">
        <f>+VLOOKUP(Enfermedades_Mundiales[[#This Row],[Muestra]],Estructura!$Q$4:$S$194,3,0)</f>
        <v>M-361</v>
      </c>
    </row>
    <row r="767" spans="1:27" ht="30.6" x14ac:dyDescent="0.3">
      <c r="A767" s="61" t="s">
        <v>1188</v>
      </c>
      <c r="B767" s="43">
        <f t="shared" si="171"/>
        <v>360</v>
      </c>
      <c r="C767" s="44" t="str">
        <f t="shared" si="172"/>
        <v>Enfermedades Mundiales</v>
      </c>
      <c r="D767" s="44" t="str">
        <f t="shared" si="173"/>
        <v>Salud</v>
      </c>
      <c r="E767" s="64">
        <v>13130</v>
      </c>
      <c r="F767" s="44" t="str">
        <f t="shared" si="179"/>
        <v>Casos Confirmados</v>
      </c>
      <c r="G767" s="46" t="s">
        <v>408</v>
      </c>
      <c r="H767" s="60" t="s">
        <v>17</v>
      </c>
      <c r="I767" s="58" t="s">
        <v>328</v>
      </c>
      <c r="J767" s="43" t="s">
        <v>407</v>
      </c>
      <c r="K767" s="43" t="str">
        <f t="shared" si="180"/>
        <v>Casos Confirmados</v>
      </c>
      <c r="L767" s="43" t="str">
        <f t="shared" si="174"/>
        <v>Periodo 2020-2021</v>
      </c>
      <c r="M767" s="43" t="str">
        <f t="shared" si="175"/>
        <v>Casos</v>
      </c>
      <c r="N767" s="49" t="str">
        <f t="shared" si="176"/>
        <v>Ministerio de Ciencias, Tecnología, Conocimiento e Innovación</v>
      </c>
      <c r="O767" s="30" t="str">
        <f>+"Nuevos Casos Confirmados de COVID-19 en la comuna de "&amp;Enfermedades_Mundiales[[#This Row],[territorio]]</f>
        <v>Nuevos Casos Confirmados de COVID-19 en la comuna de San Miguel</v>
      </c>
      <c r="P767" s="68"/>
      <c r="Q767" s="15" t="str">
        <f t="shared" si="177"/>
        <v>Gráfico Evolución</v>
      </c>
      <c r="R767" s="30"/>
      <c r="S76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https://analytics.zoho.com/open-view/2395394000008134446?ZOHO_CRITERIA=%22Localiza_CL_Poblacion%22.%22Codcom%22%3D13130</v>
      </c>
      <c r="T767" s="17"/>
      <c r="U767" s="31" t="str">
        <f t="shared" si="178"/>
        <v>#1774B9</v>
      </c>
      <c r="V767" s="32" t="str">
        <f>+Enfermedades_Mundiales[[#This Row],[idcoleccion]]&amp;"-"&amp;Enfermedades_Mundiales[[#This Row],[id]]</f>
        <v>360-0757</v>
      </c>
      <c r="W767" s="21">
        <f>+VLOOKUP(Enfermedades_Mundiales[[#This Row],[Filtro URL]],Estructura!$X$4:$Y$366,2,0)</f>
        <v>36313130</v>
      </c>
      <c r="X767" s="21" t="str">
        <f>+VLOOKUP(Enfermedades_Mundiales[[#This Row],[tema]],Estructura!$A$4:$C$18,3,0)</f>
        <v>T-361</v>
      </c>
      <c r="Y767" s="32" t="str">
        <f>+VLOOKUP(Enfermedades_Mundiales[[#This Row],[contenido]],Estructura!$E$4:$G$18,3,0)</f>
        <v>C-361</v>
      </c>
      <c r="Z767" s="32" t="str">
        <f>+VLOOKUP(Enfermedades_Mundiales[[#This Row],[Filtro Integrado]],Estructura!$M$4:$O$367,3,0)</f>
        <v>FI-363</v>
      </c>
      <c r="AA767" s="32" t="str">
        <f>+VLOOKUP(Enfermedades_Mundiales[[#This Row],[Muestra]],Estructura!$Q$4:$S$194,3,0)</f>
        <v>M-361</v>
      </c>
    </row>
    <row r="768" spans="1:27" ht="30.6" x14ac:dyDescent="0.3">
      <c r="A768" s="61" t="s">
        <v>1189</v>
      </c>
      <c r="B768" s="43">
        <f t="shared" si="171"/>
        <v>360</v>
      </c>
      <c r="C768" s="44" t="str">
        <f t="shared" si="172"/>
        <v>Enfermedades Mundiales</v>
      </c>
      <c r="D768" s="44" t="str">
        <f t="shared" si="173"/>
        <v>Salud</v>
      </c>
      <c r="E768" s="64">
        <v>13131</v>
      </c>
      <c r="F768" s="44" t="str">
        <f t="shared" si="179"/>
        <v>Casos Confirmados</v>
      </c>
      <c r="G768" s="46" t="s">
        <v>408</v>
      </c>
      <c r="H768" s="60" t="s">
        <v>17</v>
      </c>
      <c r="I768" s="58" t="s">
        <v>329</v>
      </c>
      <c r="J768" s="43" t="s">
        <v>407</v>
      </c>
      <c r="K768" s="43" t="str">
        <f t="shared" si="180"/>
        <v>Casos Confirmados</v>
      </c>
      <c r="L768" s="43" t="str">
        <f t="shared" si="174"/>
        <v>Periodo 2020-2021</v>
      </c>
      <c r="M768" s="43" t="str">
        <f t="shared" si="175"/>
        <v>Casos</v>
      </c>
      <c r="N768" s="49" t="str">
        <f t="shared" si="176"/>
        <v>Ministerio de Ciencias, Tecnología, Conocimiento e Innovación</v>
      </c>
      <c r="O768" s="30" t="str">
        <f>+"Nuevos Casos Confirmados de COVID-19 en la comuna de "&amp;Enfermedades_Mundiales[[#This Row],[territorio]]</f>
        <v>Nuevos Casos Confirmados de COVID-19 en la comuna de San Ramón</v>
      </c>
      <c r="P768" s="68"/>
      <c r="Q768" s="15" t="str">
        <f t="shared" si="177"/>
        <v>Gráfico Evolución</v>
      </c>
      <c r="R768" s="30"/>
      <c r="S76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https://analytics.zoho.com/open-view/2395394000008134446?ZOHO_CRITERIA=%22Localiza_CL_Poblacion%22.%22Codcom%22%3D13131</v>
      </c>
      <c r="T768" s="17"/>
      <c r="U768" s="31" t="str">
        <f t="shared" si="178"/>
        <v>#1774B9</v>
      </c>
      <c r="V768" s="32" t="str">
        <f>+Enfermedades_Mundiales[[#This Row],[idcoleccion]]&amp;"-"&amp;Enfermedades_Mundiales[[#This Row],[id]]</f>
        <v>360-0758</v>
      </c>
      <c r="W768" s="21">
        <f>+VLOOKUP(Enfermedades_Mundiales[[#This Row],[Filtro URL]],Estructura!$X$4:$Y$366,2,0)</f>
        <v>36313131</v>
      </c>
      <c r="X768" s="21" t="str">
        <f>+VLOOKUP(Enfermedades_Mundiales[[#This Row],[tema]],Estructura!$A$4:$C$18,3,0)</f>
        <v>T-361</v>
      </c>
      <c r="Y768" s="32" t="str">
        <f>+VLOOKUP(Enfermedades_Mundiales[[#This Row],[contenido]],Estructura!$E$4:$G$18,3,0)</f>
        <v>C-361</v>
      </c>
      <c r="Z768" s="32" t="str">
        <f>+VLOOKUP(Enfermedades_Mundiales[[#This Row],[Filtro Integrado]],Estructura!$M$4:$O$367,3,0)</f>
        <v>FI-363</v>
      </c>
      <c r="AA768" s="32" t="str">
        <f>+VLOOKUP(Enfermedades_Mundiales[[#This Row],[Muestra]],Estructura!$Q$4:$S$194,3,0)</f>
        <v>M-361</v>
      </c>
    </row>
    <row r="769" spans="1:27" ht="30.6" x14ac:dyDescent="0.3">
      <c r="A769" s="61" t="s">
        <v>1190</v>
      </c>
      <c r="B769" s="43">
        <f t="shared" si="171"/>
        <v>360</v>
      </c>
      <c r="C769" s="44" t="str">
        <f t="shared" si="172"/>
        <v>Enfermedades Mundiales</v>
      </c>
      <c r="D769" s="44" t="str">
        <f t="shared" si="173"/>
        <v>Salud</v>
      </c>
      <c r="E769" s="64">
        <v>13132</v>
      </c>
      <c r="F769" s="44" t="str">
        <f t="shared" si="179"/>
        <v>Casos Confirmados</v>
      </c>
      <c r="G769" s="46" t="s">
        <v>408</v>
      </c>
      <c r="H769" s="60" t="s">
        <v>17</v>
      </c>
      <c r="I769" s="58" t="s">
        <v>330</v>
      </c>
      <c r="J769" s="43" t="s">
        <v>407</v>
      </c>
      <c r="K769" s="43" t="str">
        <f t="shared" si="180"/>
        <v>Casos Confirmados</v>
      </c>
      <c r="L769" s="43" t="str">
        <f t="shared" si="174"/>
        <v>Periodo 2020-2021</v>
      </c>
      <c r="M769" s="43" t="str">
        <f t="shared" si="175"/>
        <v>Casos</v>
      </c>
      <c r="N769" s="49" t="str">
        <f t="shared" si="176"/>
        <v>Ministerio de Ciencias, Tecnología, Conocimiento e Innovación</v>
      </c>
      <c r="O769" s="30" t="str">
        <f>+"Nuevos Casos Confirmados de COVID-19 en la comuna de "&amp;Enfermedades_Mundiales[[#This Row],[territorio]]</f>
        <v>Nuevos Casos Confirmados de COVID-19 en la comuna de Vitacura</v>
      </c>
      <c r="P769" s="68"/>
      <c r="Q769" s="15" t="str">
        <f t="shared" si="177"/>
        <v>Gráfico Evolución</v>
      </c>
      <c r="R769" s="30"/>
      <c r="S76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https://analytics.zoho.com/open-view/2395394000008134446?ZOHO_CRITERIA=%22Localiza_CL_Poblacion%22.%22Codcom%22%3D13132</v>
      </c>
      <c r="T769" s="17"/>
      <c r="U769" s="31" t="str">
        <f t="shared" si="178"/>
        <v>#1774B9</v>
      </c>
      <c r="V769" s="32" t="str">
        <f>+Enfermedades_Mundiales[[#This Row],[idcoleccion]]&amp;"-"&amp;Enfermedades_Mundiales[[#This Row],[id]]</f>
        <v>360-0759</v>
      </c>
      <c r="W769" s="21">
        <f>+VLOOKUP(Enfermedades_Mundiales[[#This Row],[Filtro URL]],Estructura!$X$4:$Y$366,2,0)</f>
        <v>36313132</v>
      </c>
      <c r="X769" s="21" t="str">
        <f>+VLOOKUP(Enfermedades_Mundiales[[#This Row],[tema]],Estructura!$A$4:$C$18,3,0)</f>
        <v>T-361</v>
      </c>
      <c r="Y769" s="32" t="str">
        <f>+VLOOKUP(Enfermedades_Mundiales[[#This Row],[contenido]],Estructura!$E$4:$G$18,3,0)</f>
        <v>C-361</v>
      </c>
      <c r="Z769" s="32" t="str">
        <f>+VLOOKUP(Enfermedades_Mundiales[[#This Row],[Filtro Integrado]],Estructura!$M$4:$O$367,3,0)</f>
        <v>FI-363</v>
      </c>
      <c r="AA769" s="32" t="str">
        <f>+VLOOKUP(Enfermedades_Mundiales[[#This Row],[Muestra]],Estructura!$Q$4:$S$194,3,0)</f>
        <v>M-361</v>
      </c>
    </row>
    <row r="770" spans="1:27" ht="30.6" x14ac:dyDescent="0.3">
      <c r="A770" s="61" t="s">
        <v>1191</v>
      </c>
      <c r="B770" s="43">
        <f t="shared" si="171"/>
        <v>360</v>
      </c>
      <c r="C770" s="44" t="str">
        <f t="shared" si="172"/>
        <v>Enfermedades Mundiales</v>
      </c>
      <c r="D770" s="44" t="str">
        <f t="shared" si="173"/>
        <v>Salud</v>
      </c>
      <c r="E770" s="64">
        <v>13201</v>
      </c>
      <c r="F770" s="44" t="str">
        <f t="shared" si="179"/>
        <v>Casos Confirmados</v>
      </c>
      <c r="G770" s="46" t="s">
        <v>408</v>
      </c>
      <c r="H770" s="60" t="s">
        <v>17</v>
      </c>
      <c r="I770" s="58" t="s">
        <v>331</v>
      </c>
      <c r="J770" s="43" t="s">
        <v>407</v>
      </c>
      <c r="K770" s="43" t="str">
        <f t="shared" si="180"/>
        <v>Casos Confirmados</v>
      </c>
      <c r="L770" s="43" t="str">
        <f t="shared" si="174"/>
        <v>Periodo 2020-2021</v>
      </c>
      <c r="M770" s="43" t="str">
        <f t="shared" si="175"/>
        <v>Casos</v>
      </c>
      <c r="N770" s="49" t="str">
        <f t="shared" si="176"/>
        <v>Ministerio de Ciencias, Tecnología, Conocimiento e Innovación</v>
      </c>
      <c r="O770" s="30" t="str">
        <f>+"Nuevos Casos Confirmados de COVID-19 en la comuna de "&amp;Enfermedades_Mundiales[[#This Row],[territorio]]</f>
        <v>Nuevos Casos Confirmados de COVID-19 en la comuna de Puente Alto</v>
      </c>
      <c r="P770" s="68"/>
      <c r="Q770" s="15" t="str">
        <f t="shared" si="177"/>
        <v>Gráfico Evolución</v>
      </c>
      <c r="R770" s="30"/>
      <c r="S77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https://analytics.zoho.com/open-view/2395394000008134446?ZOHO_CRITERIA=%22Localiza_CL_Poblacion%22.%22Codcom%22%3D13201</v>
      </c>
      <c r="T770" s="17"/>
      <c r="U770" s="31" t="str">
        <f t="shared" si="178"/>
        <v>#1774B9</v>
      </c>
      <c r="V770" s="32" t="str">
        <f>+Enfermedades_Mundiales[[#This Row],[idcoleccion]]&amp;"-"&amp;Enfermedades_Mundiales[[#This Row],[id]]</f>
        <v>360-0760</v>
      </c>
      <c r="W770" s="21">
        <f>+VLOOKUP(Enfermedades_Mundiales[[#This Row],[Filtro URL]],Estructura!$X$4:$Y$366,2,0)</f>
        <v>36313201</v>
      </c>
      <c r="X770" s="21" t="str">
        <f>+VLOOKUP(Enfermedades_Mundiales[[#This Row],[tema]],Estructura!$A$4:$C$18,3,0)</f>
        <v>T-361</v>
      </c>
      <c r="Y770" s="32" t="str">
        <f>+VLOOKUP(Enfermedades_Mundiales[[#This Row],[contenido]],Estructura!$E$4:$G$18,3,0)</f>
        <v>C-361</v>
      </c>
      <c r="Z770" s="32" t="str">
        <f>+VLOOKUP(Enfermedades_Mundiales[[#This Row],[Filtro Integrado]],Estructura!$M$4:$O$367,3,0)</f>
        <v>FI-363</v>
      </c>
      <c r="AA770" s="32" t="str">
        <f>+VLOOKUP(Enfermedades_Mundiales[[#This Row],[Muestra]],Estructura!$Q$4:$S$194,3,0)</f>
        <v>M-361</v>
      </c>
    </row>
    <row r="771" spans="1:27" ht="30.6" x14ac:dyDescent="0.3">
      <c r="A771" s="61" t="s">
        <v>1192</v>
      </c>
      <c r="B771" s="43">
        <f t="shared" si="171"/>
        <v>360</v>
      </c>
      <c r="C771" s="44" t="str">
        <f t="shared" si="172"/>
        <v>Enfermedades Mundiales</v>
      </c>
      <c r="D771" s="44" t="str">
        <f t="shared" si="173"/>
        <v>Salud</v>
      </c>
      <c r="E771" s="64">
        <v>13202</v>
      </c>
      <c r="F771" s="44" t="str">
        <f t="shared" si="179"/>
        <v>Casos Confirmados</v>
      </c>
      <c r="G771" s="46" t="s">
        <v>408</v>
      </c>
      <c r="H771" s="60" t="s">
        <v>17</v>
      </c>
      <c r="I771" s="58" t="s">
        <v>332</v>
      </c>
      <c r="J771" s="43" t="s">
        <v>407</v>
      </c>
      <c r="K771" s="43" t="str">
        <f t="shared" si="180"/>
        <v>Casos Confirmados</v>
      </c>
      <c r="L771" s="43" t="str">
        <f t="shared" si="174"/>
        <v>Periodo 2020-2021</v>
      </c>
      <c r="M771" s="43" t="str">
        <f t="shared" si="175"/>
        <v>Casos</v>
      </c>
      <c r="N771" s="49" t="str">
        <f t="shared" si="176"/>
        <v>Ministerio de Ciencias, Tecnología, Conocimiento e Innovación</v>
      </c>
      <c r="O771" s="30" t="str">
        <f>+"Nuevos Casos Confirmados de COVID-19 en la comuna de "&amp;Enfermedades_Mundiales[[#This Row],[territorio]]</f>
        <v>Nuevos Casos Confirmados de COVID-19 en la comuna de Pirque</v>
      </c>
      <c r="P771" s="68"/>
      <c r="Q771" s="15" t="str">
        <f t="shared" si="177"/>
        <v>Gráfico Evolución</v>
      </c>
      <c r="R771" s="30"/>
      <c r="S77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https://analytics.zoho.com/open-view/2395394000008134446?ZOHO_CRITERIA=%22Localiza_CL_Poblacion%22.%22Codcom%22%3D13202</v>
      </c>
      <c r="T771" s="17"/>
      <c r="U771" s="31" t="str">
        <f t="shared" si="178"/>
        <v>#1774B9</v>
      </c>
      <c r="V771" s="32" t="str">
        <f>+Enfermedades_Mundiales[[#This Row],[idcoleccion]]&amp;"-"&amp;Enfermedades_Mundiales[[#This Row],[id]]</f>
        <v>360-0761</v>
      </c>
      <c r="W771" s="21">
        <f>+VLOOKUP(Enfermedades_Mundiales[[#This Row],[Filtro URL]],Estructura!$X$4:$Y$366,2,0)</f>
        <v>36313202</v>
      </c>
      <c r="X771" s="21" t="str">
        <f>+VLOOKUP(Enfermedades_Mundiales[[#This Row],[tema]],Estructura!$A$4:$C$18,3,0)</f>
        <v>T-361</v>
      </c>
      <c r="Y771" s="32" t="str">
        <f>+VLOOKUP(Enfermedades_Mundiales[[#This Row],[contenido]],Estructura!$E$4:$G$18,3,0)</f>
        <v>C-361</v>
      </c>
      <c r="Z771" s="32" t="str">
        <f>+VLOOKUP(Enfermedades_Mundiales[[#This Row],[Filtro Integrado]],Estructura!$M$4:$O$367,3,0)</f>
        <v>FI-363</v>
      </c>
      <c r="AA771" s="32" t="str">
        <f>+VLOOKUP(Enfermedades_Mundiales[[#This Row],[Muestra]],Estructura!$Q$4:$S$194,3,0)</f>
        <v>M-361</v>
      </c>
    </row>
    <row r="772" spans="1:27" ht="30.6" x14ac:dyDescent="0.3">
      <c r="A772" s="61" t="s">
        <v>1193</v>
      </c>
      <c r="B772" s="43">
        <f t="shared" si="171"/>
        <v>360</v>
      </c>
      <c r="C772" s="44" t="str">
        <f t="shared" si="172"/>
        <v>Enfermedades Mundiales</v>
      </c>
      <c r="D772" s="44" t="str">
        <f t="shared" si="173"/>
        <v>Salud</v>
      </c>
      <c r="E772" s="64">
        <v>13203</v>
      </c>
      <c r="F772" s="44" t="str">
        <f t="shared" si="179"/>
        <v>Casos Confirmados</v>
      </c>
      <c r="G772" s="46" t="s">
        <v>408</v>
      </c>
      <c r="H772" s="60" t="s">
        <v>17</v>
      </c>
      <c r="I772" s="58" t="s">
        <v>333</v>
      </c>
      <c r="J772" s="43" t="s">
        <v>407</v>
      </c>
      <c r="K772" s="43" t="str">
        <f t="shared" si="180"/>
        <v>Casos Confirmados</v>
      </c>
      <c r="L772" s="43" t="str">
        <f t="shared" si="174"/>
        <v>Periodo 2020-2021</v>
      </c>
      <c r="M772" s="43" t="str">
        <f t="shared" si="175"/>
        <v>Casos</v>
      </c>
      <c r="N772" s="49" t="str">
        <f t="shared" si="176"/>
        <v>Ministerio de Ciencias, Tecnología, Conocimiento e Innovación</v>
      </c>
      <c r="O772" s="30" t="str">
        <f>+"Nuevos Casos Confirmados de COVID-19 en la comuna de "&amp;Enfermedades_Mundiales[[#This Row],[territorio]]</f>
        <v>Nuevos Casos Confirmados de COVID-19 en la comuna de San José de Maipo</v>
      </c>
      <c r="P772" s="68"/>
      <c r="Q772" s="15" t="str">
        <f t="shared" si="177"/>
        <v>Gráfico Evolución</v>
      </c>
      <c r="R772" s="30"/>
      <c r="S77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https://analytics.zoho.com/open-view/2395394000008134446?ZOHO_CRITERIA=%22Localiza_CL_Poblacion%22.%22Codcom%22%3D13203</v>
      </c>
      <c r="T772" s="17"/>
      <c r="U772" s="31" t="str">
        <f t="shared" si="178"/>
        <v>#1774B9</v>
      </c>
      <c r="V772" s="32" t="str">
        <f>+Enfermedades_Mundiales[[#This Row],[idcoleccion]]&amp;"-"&amp;Enfermedades_Mundiales[[#This Row],[id]]</f>
        <v>360-0762</v>
      </c>
      <c r="W772" s="21">
        <f>+VLOOKUP(Enfermedades_Mundiales[[#This Row],[Filtro URL]],Estructura!$X$4:$Y$366,2,0)</f>
        <v>36313203</v>
      </c>
      <c r="X772" s="21" t="str">
        <f>+VLOOKUP(Enfermedades_Mundiales[[#This Row],[tema]],Estructura!$A$4:$C$18,3,0)</f>
        <v>T-361</v>
      </c>
      <c r="Y772" s="32" t="str">
        <f>+VLOOKUP(Enfermedades_Mundiales[[#This Row],[contenido]],Estructura!$E$4:$G$18,3,0)</f>
        <v>C-361</v>
      </c>
      <c r="Z772" s="32" t="str">
        <f>+VLOOKUP(Enfermedades_Mundiales[[#This Row],[Filtro Integrado]],Estructura!$M$4:$O$367,3,0)</f>
        <v>FI-363</v>
      </c>
      <c r="AA772" s="32" t="str">
        <f>+VLOOKUP(Enfermedades_Mundiales[[#This Row],[Muestra]],Estructura!$Q$4:$S$194,3,0)</f>
        <v>M-361</v>
      </c>
    </row>
    <row r="773" spans="1:27" ht="30.6" x14ac:dyDescent="0.3">
      <c r="A773" s="61" t="s">
        <v>1194</v>
      </c>
      <c r="B773" s="43">
        <f t="shared" si="171"/>
        <v>360</v>
      </c>
      <c r="C773" s="44" t="str">
        <f t="shared" si="172"/>
        <v>Enfermedades Mundiales</v>
      </c>
      <c r="D773" s="44" t="str">
        <f t="shared" si="173"/>
        <v>Salud</v>
      </c>
      <c r="E773" s="64">
        <v>13301</v>
      </c>
      <c r="F773" s="44" t="str">
        <f t="shared" si="179"/>
        <v>Casos Confirmados</v>
      </c>
      <c r="G773" s="46" t="s">
        <v>408</v>
      </c>
      <c r="H773" s="60" t="s">
        <v>17</v>
      </c>
      <c r="I773" s="58" t="s">
        <v>334</v>
      </c>
      <c r="J773" s="43" t="s">
        <v>407</v>
      </c>
      <c r="K773" s="43" t="str">
        <f t="shared" si="180"/>
        <v>Casos Confirmados</v>
      </c>
      <c r="L773" s="43" t="str">
        <f t="shared" si="174"/>
        <v>Periodo 2020-2021</v>
      </c>
      <c r="M773" s="43" t="str">
        <f t="shared" si="175"/>
        <v>Casos</v>
      </c>
      <c r="N773" s="49" t="str">
        <f t="shared" si="176"/>
        <v>Ministerio de Ciencias, Tecnología, Conocimiento e Innovación</v>
      </c>
      <c r="O773" s="30" t="str">
        <f>+"Nuevos Casos Confirmados de COVID-19 en la comuna de "&amp;Enfermedades_Mundiales[[#This Row],[territorio]]</f>
        <v>Nuevos Casos Confirmados de COVID-19 en la comuna de Colina</v>
      </c>
      <c r="P773" s="68"/>
      <c r="Q773" s="15" t="str">
        <f t="shared" si="177"/>
        <v>Gráfico Evolución</v>
      </c>
      <c r="R773" s="30"/>
      <c r="S77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https://analytics.zoho.com/open-view/2395394000008134446?ZOHO_CRITERIA=%22Localiza_CL_Poblacion%22.%22Codcom%22%3D13301</v>
      </c>
      <c r="T773" s="17"/>
      <c r="U773" s="31" t="str">
        <f t="shared" si="178"/>
        <v>#1774B9</v>
      </c>
      <c r="V773" s="32" t="str">
        <f>+Enfermedades_Mundiales[[#This Row],[idcoleccion]]&amp;"-"&amp;Enfermedades_Mundiales[[#This Row],[id]]</f>
        <v>360-0763</v>
      </c>
      <c r="W773" s="21">
        <f>+VLOOKUP(Enfermedades_Mundiales[[#This Row],[Filtro URL]],Estructura!$X$4:$Y$366,2,0)</f>
        <v>36313301</v>
      </c>
      <c r="X773" s="21" t="str">
        <f>+VLOOKUP(Enfermedades_Mundiales[[#This Row],[tema]],Estructura!$A$4:$C$18,3,0)</f>
        <v>T-361</v>
      </c>
      <c r="Y773" s="32" t="str">
        <f>+VLOOKUP(Enfermedades_Mundiales[[#This Row],[contenido]],Estructura!$E$4:$G$18,3,0)</f>
        <v>C-361</v>
      </c>
      <c r="Z773" s="32" t="str">
        <f>+VLOOKUP(Enfermedades_Mundiales[[#This Row],[Filtro Integrado]],Estructura!$M$4:$O$367,3,0)</f>
        <v>FI-363</v>
      </c>
      <c r="AA773" s="32" t="str">
        <f>+VLOOKUP(Enfermedades_Mundiales[[#This Row],[Muestra]],Estructura!$Q$4:$S$194,3,0)</f>
        <v>M-361</v>
      </c>
    </row>
    <row r="774" spans="1:27" ht="30.6" x14ac:dyDescent="0.3">
      <c r="A774" s="61" t="s">
        <v>1195</v>
      </c>
      <c r="B774" s="43">
        <f t="shared" si="171"/>
        <v>360</v>
      </c>
      <c r="C774" s="44" t="str">
        <f t="shared" si="172"/>
        <v>Enfermedades Mundiales</v>
      </c>
      <c r="D774" s="44" t="str">
        <f t="shared" si="173"/>
        <v>Salud</v>
      </c>
      <c r="E774" s="64">
        <v>13302</v>
      </c>
      <c r="F774" s="44" t="str">
        <f t="shared" si="179"/>
        <v>Casos Confirmados</v>
      </c>
      <c r="G774" s="46" t="s">
        <v>408</v>
      </c>
      <c r="H774" s="60" t="s">
        <v>17</v>
      </c>
      <c r="I774" s="58" t="s">
        <v>335</v>
      </c>
      <c r="J774" s="43" t="s">
        <v>407</v>
      </c>
      <c r="K774" s="43" t="str">
        <f t="shared" si="180"/>
        <v>Casos Confirmados</v>
      </c>
      <c r="L774" s="43" t="str">
        <f t="shared" si="174"/>
        <v>Periodo 2020-2021</v>
      </c>
      <c r="M774" s="43" t="str">
        <f t="shared" si="175"/>
        <v>Casos</v>
      </c>
      <c r="N774" s="49" t="str">
        <f t="shared" si="176"/>
        <v>Ministerio de Ciencias, Tecnología, Conocimiento e Innovación</v>
      </c>
      <c r="O774" s="30" t="str">
        <f>+"Nuevos Casos Confirmados de COVID-19 en la comuna de "&amp;Enfermedades_Mundiales[[#This Row],[territorio]]</f>
        <v>Nuevos Casos Confirmados de COVID-19 en la comuna de Lampa</v>
      </c>
      <c r="P774" s="68"/>
      <c r="Q774" s="15" t="str">
        <f t="shared" si="177"/>
        <v>Gráfico Evolución</v>
      </c>
      <c r="R774" s="30"/>
      <c r="S77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https://analytics.zoho.com/open-view/2395394000008134446?ZOHO_CRITERIA=%22Localiza_CL_Poblacion%22.%22Codcom%22%3D13302</v>
      </c>
      <c r="T774" s="17"/>
      <c r="U774" s="31" t="str">
        <f t="shared" si="178"/>
        <v>#1774B9</v>
      </c>
      <c r="V774" s="32" t="str">
        <f>+Enfermedades_Mundiales[[#This Row],[idcoleccion]]&amp;"-"&amp;Enfermedades_Mundiales[[#This Row],[id]]</f>
        <v>360-0764</v>
      </c>
      <c r="W774" s="21">
        <f>+VLOOKUP(Enfermedades_Mundiales[[#This Row],[Filtro URL]],Estructura!$X$4:$Y$366,2,0)</f>
        <v>36313302</v>
      </c>
      <c r="X774" s="21" t="str">
        <f>+VLOOKUP(Enfermedades_Mundiales[[#This Row],[tema]],Estructura!$A$4:$C$18,3,0)</f>
        <v>T-361</v>
      </c>
      <c r="Y774" s="32" t="str">
        <f>+VLOOKUP(Enfermedades_Mundiales[[#This Row],[contenido]],Estructura!$E$4:$G$18,3,0)</f>
        <v>C-361</v>
      </c>
      <c r="Z774" s="32" t="str">
        <f>+VLOOKUP(Enfermedades_Mundiales[[#This Row],[Filtro Integrado]],Estructura!$M$4:$O$367,3,0)</f>
        <v>FI-363</v>
      </c>
      <c r="AA774" s="32" t="str">
        <f>+VLOOKUP(Enfermedades_Mundiales[[#This Row],[Muestra]],Estructura!$Q$4:$S$194,3,0)</f>
        <v>M-361</v>
      </c>
    </row>
    <row r="775" spans="1:27" ht="30.6" x14ac:dyDescent="0.3">
      <c r="A775" s="61" t="s">
        <v>1196</v>
      </c>
      <c r="B775" s="43">
        <f t="shared" si="171"/>
        <v>360</v>
      </c>
      <c r="C775" s="44" t="str">
        <f t="shared" si="172"/>
        <v>Enfermedades Mundiales</v>
      </c>
      <c r="D775" s="44" t="str">
        <f t="shared" si="173"/>
        <v>Salud</v>
      </c>
      <c r="E775" s="64">
        <v>13303</v>
      </c>
      <c r="F775" s="44" t="str">
        <f t="shared" si="179"/>
        <v>Casos Confirmados</v>
      </c>
      <c r="G775" s="46" t="s">
        <v>408</v>
      </c>
      <c r="H775" s="60" t="s">
        <v>17</v>
      </c>
      <c r="I775" s="58" t="s">
        <v>336</v>
      </c>
      <c r="J775" s="43" t="s">
        <v>407</v>
      </c>
      <c r="K775" s="43" t="str">
        <f t="shared" si="180"/>
        <v>Casos Confirmados</v>
      </c>
      <c r="L775" s="43" t="str">
        <f t="shared" si="174"/>
        <v>Periodo 2020-2021</v>
      </c>
      <c r="M775" s="43" t="str">
        <f t="shared" si="175"/>
        <v>Casos</v>
      </c>
      <c r="N775" s="49" t="str">
        <f t="shared" si="176"/>
        <v>Ministerio de Ciencias, Tecnología, Conocimiento e Innovación</v>
      </c>
      <c r="O775" s="30" t="str">
        <f>+"Nuevos Casos Confirmados de COVID-19 en la comuna de "&amp;Enfermedades_Mundiales[[#This Row],[territorio]]</f>
        <v>Nuevos Casos Confirmados de COVID-19 en la comuna de Tiltil</v>
      </c>
      <c r="P775" s="68"/>
      <c r="Q775" s="15" t="str">
        <f t="shared" si="177"/>
        <v>Gráfico Evolución</v>
      </c>
      <c r="R775" s="30"/>
      <c r="S77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https://analytics.zoho.com/open-view/2395394000008134446?ZOHO_CRITERIA=%22Localiza_CL_Poblacion%22.%22Codcom%22%3D13303</v>
      </c>
      <c r="T775" s="17"/>
      <c r="U775" s="31" t="str">
        <f t="shared" si="178"/>
        <v>#1774B9</v>
      </c>
      <c r="V775" s="32" t="str">
        <f>+Enfermedades_Mundiales[[#This Row],[idcoleccion]]&amp;"-"&amp;Enfermedades_Mundiales[[#This Row],[id]]</f>
        <v>360-0765</v>
      </c>
      <c r="W775" s="21">
        <f>+VLOOKUP(Enfermedades_Mundiales[[#This Row],[Filtro URL]],Estructura!$X$4:$Y$366,2,0)</f>
        <v>36313303</v>
      </c>
      <c r="X775" s="21" t="str">
        <f>+VLOOKUP(Enfermedades_Mundiales[[#This Row],[tema]],Estructura!$A$4:$C$18,3,0)</f>
        <v>T-361</v>
      </c>
      <c r="Y775" s="32" t="str">
        <f>+VLOOKUP(Enfermedades_Mundiales[[#This Row],[contenido]],Estructura!$E$4:$G$18,3,0)</f>
        <v>C-361</v>
      </c>
      <c r="Z775" s="32" t="str">
        <f>+VLOOKUP(Enfermedades_Mundiales[[#This Row],[Filtro Integrado]],Estructura!$M$4:$O$367,3,0)</f>
        <v>FI-363</v>
      </c>
      <c r="AA775" s="32" t="str">
        <f>+VLOOKUP(Enfermedades_Mundiales[[#This Row],[Muestra]],Estructura!$Q$4:$S$194,3,0)</f>
        <v>M-361</v>
      </c>
    </row>
    <row r="776" spans="1:27" ht="30.6" x14ac:dyDescent="0.3">
      <c r="A776" s="61" t="s">
        <v>1197</v>
      </c>
      <c r="B776" s="43">
        <f t="shared" si="171"/>
        <v>360</v>
      </c>
      <c r="C776" s="44" t="str">
        <f t="shared" si="172"/>
        <v>Enfermedades Mundiales</v>
      </c>
      <c r="D776" s="44" t="str">
        <f t="shared" si="173"/>
        <v>Salud</v>
      </c>
      <c r="E776" s="64">
        <v>13401</v>
      </c>
      <c r="F776" s="44" t="str">
        <f t="shared" si="179"/>
        <v>Casos Confirmados</v>
      </c>
      <c r="G776" s="46" t="s">
        <v>408</v>
      </c>
      <c r="H776" s="60" t="s">
        <v>17</v>
      </c>
      <c r="I776" s="58" t="s">
        <v>337</v>
      </c>
      <c r="J776" s="43" t="s">
        <v>407</v>
      </c>
      <c r="K776" s="43" t="str">
        <f t="shared" si="180"/>
        <v>Casos Confirmados</v>
      </c>
      <c r="L776" s="43" t="str">
        <f t="shared" si="174"/>
        <v>Periodo 2020-2021</v>
      </c>
      <c r="M776" s="43" t="str">
        <f t="shared" si="175"/>
        <v>Casos</v>
      </c>
      <c r="N776" s="49" t="str">
        <f t="shared" si="176"/>
        <v>Ministerio de Ciencias, Tecnología, Conocimiento e Innovación</v>
      </c>
      <c r="O776" s="30" t="str">
        <f>+"Nuevos Casos Confirmados de COVID-19 en la comuna de "&amp;Enfermedades_Mundiales[[#This Row],[territorio]]</f>
        <v>Nuevos Casos Confirmados de COVID-19 en la comuna de San Bernardo</v>
      </c>
      <c r="P776" s="68"/>
      <c r="Q776" s="15" t="str">
        <f t="shared" si="177"/>
        <v>Gráfico Evolución</v>
      </c>
      <c r="R776" s="30"/>
      <c r="S77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https://analytics.zoho.com/open-view/2395394000008134446?ZOHO_CRITERIA=%22Localiza_CL_Poblacion%22.%22Codcom%22%3D13401</v>
      </c>
      <c r="T776" s="17"/>
      <c r="U776" s="31" t="str">
        <f t="shared" si="178"/>
        <v>#1774B9</v>
      </c>
      <c r="V776" s="32" t="str">
        <f>+Enfermedades_Mundiales[[#This Row],[idcoleccion]]&amp;"-"&amp;Enfermedades_Mundiales[[#This Row],[id]]</f>
        <v>360-0766</v>
      </c>
      <c r="W776" s="21">
        <f>+VLOOKUP(Enfermedades_Mundiales[[#This Row],[Filtro URL]],Estructura!$X$4:$Y$366,2,0)</f>
        <v>36313401</v>
      </c>
      <c r="X776" s="21" t="str">
        <f>+VLOOKUP(Enfermedades_Mundiales[[#This Row],[tema]],Estructura!$A$4:$C$18,3,0)</f>
        <v>T-361</v>
      </c>
      <c r="Y776" s="32" t="str">
        <f>+VLOOKUP(Enfermedades_Mundiales[[#This Row],[contenido]],Estructura!$E$4:$G$18,3,0)</f>
        <v>C-361</v>
      </c>
      <c r="Z776" s="32" t="str">
        <f>+VLOOKUP(Enfermedades_Mundiales[[#This Row],[Filtro Integrado]],Estructura!$M$4:$O$367,3,0)</f>
        <v>FI-363</v>
      </c>
      <c r="AA776" s="32" t="str">
        <f>+VLOOKUP(Enfermedades_Mundiales[[#This Row],[Muestra]],Estructura!$Q$4:$S$194,3,0)</f>
        <v>M-361</v>
      </c>
    </row>
    <row r="777" spans="1:27" ht="30.6" x14ac:dyDescent="0.3">
      <c r="A777" s="61" t="s">
        <v>1198</v>
      </c>
      <c r="B777" s="43">
        <f t="shared" si="171"/>
        <v>360</v>
      </c>
      <c r="C777" s="44" t="str">
        <f t="shared" si="172"/>
        <v>Enfermedades Mundiales</v>
      </c>
      <c r="D777" s="44" t="str">
        <f t="shared" si="173"/>
        <v>Salud</v>
      </c>
      <c r="E777" s="64">
        <v>13402</v>
      </c>
      <c r="F777" s="44" t="str">
        <f t="shared" si="179"/>
        <v>Casos Confirmados</v>
      </c>
      <c r="G777" s="46" t="s">
        <v>408</v>
      </c>
      <c r="H777" s="60" t="s">
        <v>17</v>
      </c>
      <c r="I777" s="58" t="s">
        <v>338</v>
      </c>
      <c r="J777" s="43" t="s">
        <v>407</v>
      </c>
      <c r="K777" s="43" t="str">
        <f t="shared" si="180"/>
        <v>Casos Confirmados</v>
      </c>
      <c r="L777" s="43" t="str">
        <f t="shared" si="174"/>
        <v>Periodo 2020-2021</v>
      </c>
      <c r="M777" s="43" t="str">
        <f t="shared" si="175"/>
        <v>Casos</v>
      </c>
      <c r="N777" s="49" t="str">
        <f t="shared" si="176"/>
        <v>Ministerio de Ciencias, Tecnología, Conocimiento e Innovación</v>
      </c>
      <c r="O777" s="30" t="str">
        <f>+"Nuevos Casos Confirmados de COVID-19 en la comuna de "&amp;Enfermedades_Mundiales[[#This Row],[territorio]]</f>
        <v>Nuevos Casos Confirmados de COVID-19 en la comuna de Buin</v>
      </c>
      <c r="P777" s="68"/>
      <c r="Q777" s="15" t="str">
        <f t="shared" si="177"/>
        <v>Gráfico Evolución</v>
      </c>
      <c r="R777" s="30"/>
      <c r="S77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https://analytics.zoho.com/open-view/2395394000008134446?ZOHO_CRITERIA=%22Localiza_CL_Poblacion%22.%22Codcom%22%3D13402</v>
      </c>
      <c r="T777" s="17"/>
      <c r="U777" s="31" t="str">
        <f t="shared" si="178"/>
        <v>#1774B9</v>
      </c>
      <c r="V777" s="32" t="str">
        <f>+Enfermedades_Mundiales[[#This Row],[idcoleccion]]&amp;"-"&amp;Enfermedades_Mundiales[[#This Row],[id]]</f>
        <v>360-0767</v>
      </c>
      <c r="W777" s="21">
        <f>+VLOOKUP(Enfermedades_Mundiales[[#This Row],[Filtro URL]],Estructura!$X$4:$Y$366,2,0)</f>
        <v>36313402</v>
      </c>
      <c r="X777" s="21" t="str">
        <f>+VLOOKUP(Enfermedades_Mundiales[[#This Row],[tema]],Estructura!$A$4:$C$18,3,0)</f>
        <v>T-361</v>
      </c>
      <c r="Y777" s="32" t="str">
        <f>+VLOOKUP(Enfermedades_Mundiales[[#This Row],[contenido]],Estructura!$E$4:$G$18,3,0)</f>
        <v>C-361</v>
      </c>
      <c r="Z777" s="32" t="str">
        <f>+VLOOKUP(Enfermedades_Mundiales[[#This Row],[Filtro Integrado]],Estructura!$M$4:$O$367,3,0)</f>
        <v>FI-363</v>
      </c>
      <c r="AA777" s="32" t="str">
        <f>+VLOOKUP(Enfermedades_Mundiales[[#This Row],[Muestra]],Estructura!$Q$4:$S$194,3,0)</f>
        <v>M-361</v>
      </c>
    </row>
    <row r="778" spans="1:27" ht="30.6" x14ac:dyDescent="0.3">
      <c r="A778" s="61" t="s">
        <v>1199</v>
      </c>
      <c r="B778" s="43">
        <f t="shared" si="171"/>
        <v>360</v>
      </c>
      <c r="C778" s="44" t="str">
        <f t="shared" si="172"/>
        <v>Enfermedades Mundiales</v>
      </c>
      <c r="D778" s="44" t="str">
        <f t="shared" si="173"/>
        <v>Salud</v>
      </c>
      <c r="E778" s="64">
        <v>13403</v>
      </c>
      <c r="F778" s="44" t="str">
        <f t="shared" si="179"/>
        <v>Casos Confirmados</v>
      </c>
      <c r="G778" s="46" t="s">
        <v>408</v>
      </c>
      <c r="H778" s="60" t="s">
        <v>17</v>
      </c>
      <c r="I778" s="58" t="s">
        <v>339</v>
      </c>
      <c r="J778" s="43" t="s">
        <v>407</v>
      </c>
      <c r="K778" s="43" t="str">
        <f t="shared" si="180"/>
        <v>Casos Confirmados</v>
      </c>
      <c r="L778" s="43" t="str">
        <f t="shared" si="174"/>
        <v>Periodo 2020-2021</v>
      </c>
      <c r="M778" s="43" t="str">
        <f t="shared" si="175"/>
        <v>Casos</v>
      </c>
      <c r="N778" s="49" t="str">
        <f t="shared" si="176"/>
        <v>Ministerio de Ciencias, Tecnología, Conocimiento e Innovación</v>
      </c>
      <c r="O778" s="30" t="str">
        <f>+"Nuevos Casos Confirmados de COVID-19 en la comuna de "&amp;Enfermedades_Mundiales[[#This Row],[territorio]]</f>
        <v>Nuevos Casos Confirmados de COVID-19 en la comuna de Calera de Tango</v>
      </c>
      <c r="P778" s="68"/>
      <c r="Q778" s="15" t="str">
        <f t="shared" si="177"/>
        <v>Gráfico Evolución</v>
      </c>
      <c r="R778" s="30"/>
      <c r="S77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https://analytics.zoho.com/open-view/2395394000008134446?ZOHO_CRITERIA=%22Localiza_CL_Poblacion%22.%22Codcom%22%3D13403</v>
      </c>
      <c r="T778" s="17"/>
      <c r="U778" s="31" t="str">
        <f t="shared" si="178"/>
        <v>#1774B9</v>
      </c>
      <c r="V778" s="32" t="str">
        <f>+Enfermedades_Mundiales[[#This Row],[idcoleccion]]&amp;"-"&amp;Enfermedades_Mundiales[[#This Row],[id]]</f>
        <v>360-0768</v>
      </c>
      <c r="W778" s="21">
        <f>+VLOOKUP(Enfermedades_Mundiales[[#This Row],[Filtro URL]],Estructura!$X$4:$Y$366,2,0)</f>
        <v>36313403</v>
      </c>
      <c r="X778" s="21" t="str">
        <f>+VLOOKUP(Enfermedades_Mundiales[[#This Row],[tema]],Estructura!$A$4:$C$18,3,0)</f>
        <v>T-361</v>
      </c>
      <c r="Y778" s="32" t="str">
        <f>+VLOOKUP(Enfermedades_Mundiales[[#This Row],[contenido]],Estructura!$E$4:$G$18,3,0)</f>
        <v>C-361</v>
      </c>
      <c r="Z778" s="32" t="str">
        <f>+VLOOKUP(Enfermedades_Mundiales[[#This Row],[Filtro Integrado]],Estructura!$M$4:$O$367,3,0)</f>
        <v>FI-363</v>
      </c>
      <c r="AA778" s="32" t="str">
        <f>+VLOOKUP(Enfermedades_Mundiales[[#This Row],[Muestra]],Estructura!$Q$4:$S$194,3,0)</f>
        <v>M-361</v>
      </c>
    </row>
    <row r="779" spans="1:27" ht="30.6" x14ac:dyDescent="0.3">
      <c r="A779" s="61" t="s">
        <v>1200</v>
      </c>
      <c r="B779" s="43">
        <f t="shared" si="171"/>
        <v>360</v>
      </c>
      <c r="C779" s="44" t="str">
        <f t="shared" si="172"/>
        <v>Enfermedades Mundiales</v>
      </c>
      <c r="D779" s="44" t="str">
        <f t="shared" si="173"/>
        <v>Salud</v>
      </c>
      <c r="E779" s="64">
        <v>13404</v>
      </c>
      <c r="F779" s="44" t="str">
        <f t="shared" si="179"/>
        <v>Casos Confirmados</v>
      </c>
      <c r="G779" s="46" t="s">
        <v>408</v>
      </c>
      <c r="H779" s="60" t="s">
        <v>17</v>
      </c>
      <c r="I779" s="58" t="s">
        <v>340</v>
      </c>
      <c r="J779" s="43" t="s">
        <v>407</v>
      </c>
      <c r="K779" s="43" t="str">
        <f t="shared" si="180"/>
        <v>Casos Confirmados</v>
      </c>
      <c r="L779" s="43" t="str">
        <f t="shared" si="174"/>
        <v>Periodo 2020-2021</v>
      </c>
      <c r="M779" s="43" t="str">
        <f t="shared" si="175"/>
        <v>Casos</v>
      </c>
      <c r="N779" s="49" t="str">
        <f t="shared" si="176"/>
        <v>Ministerio de Ciencias, Tecnología, Conocimiento e Innovación</v>
      </c>
      <c r="O779" s="30" t="str">
        <f>+"Nuevos Casos Confirmados de COVID-19 en la comuna de "&amp;Enfermedades_Mundiales[[#This Row],[territorio]]</f>
        <v>Nuevos Casos Confirmados de COVID-19 en la comuna de Paine</v>
      </c>
      <c r="P779" s="68"/>
      <c r="Q779" s="15" t="str">
        <f t="shared" si="177"/>
        <v>Gráfico Evolución</v>
      </c>
      <c r="R779" s="30"/>
      <c r="S77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https://analytics.zoho.com/open-view/2395394000008134446?ZOHO_CRITERIA=%22Localiza_CL_Poblacion%22.%22Codcom%22%3D13404</v>
      </c>
      <c r="T779" s="17"/>
      <c r="U779" s="31" t="str">
        <f t="shared" si="178"/>
        <v>#1774B9</v>
      </c>
      <c r="V779" s="32" t="str">
        <f>+Enfermedades_Mundiales[[#This Row],[idcoleccion]]&amp;"-"&amp;Enfermedades_Mundiales[[#This Row],[id]]</f>
        <v>360-0769</v>
      </c>
      <c r="W779" s="21">
        <f>+VLOOKUP(Enfermedades_Mundiales[[#This Row],[Filtro URL]],Estructura!$X$4:$Y$366,2,0)</f>
        <v>36313404</v>
      </c>
      <c r="X779" s="21" t="str">
        <f>+VLOOKUP(Enfermedades_Mundiales[[#This Row],[tema]],Estructura!$A$4:$C$18,3,0)</f>
        <v>T-361</v>
      </c>
      <c r="Y779" s="32" t="str">
        <f>+VLOOKUP(Enfermedades_Mundiales[[#This Row],[contenido]],Estructura!$E$4:$G$18,3,0)</f>
        <v>C-361</v>
      </c>
      <c r="Z779" s="32" t="str">
        <f>+VLOOKUP(Enfermedades_Mundiales[[#This Row],[Filtro Integrado]],Estructura!$M$4:$O$367,3,0)</f>
        <v>FI-363</v>
      </c>
      <c r="AA779" s="32" t="str">
        <f>+VLOOKUP(Enfermedades_Mundiales[[#This Row],[Muestra]],Estructura!$Q$4:$S$194,3,0)</f>
        <v>M-361</v>
      </c>
    </row>
    <row r="780" spans="1:27" ht="30.6" x14ac:dyDescent="0.3">
      <c r="A780" s="61" t="s">
        <v>1201</v>
      </c>
      <c r="B780" s="43">
        <f t="shared" si="171"/>
        <v>360</v>
      </c>
      <c r="C780" s="44" t="str">
        <f t="shared" si="172"/>
        <v>Enfermedades Mundiales</v>
      </c>
      <c r="D780" s="44" t="str">
        <f t="shared" si="173"/>
        <v>Salud</v>
      </c>
      <c r="E780" s="64">
        <v>13501</v>
      </c>
      <c r="F780" s="44" t="str">
        <f t="shared" si="179"/>
        <v>Casos Confirmados</v>
      </c>
      <c r="G780" s="46" t="s">
        <v>408</v>
      </c>
      <c r="H780" s="60" t="s">
        <v>17</v>
      </c>
      <c r="I780" s="58" t="s">
        <v>341</v>
      </c>
      <c r="J780" s="43" t="s">
        <v>407</v>
      </c>
      <c r="K780" s="43" t="str">
        <f t="shared" si="180"/>
        <v>Casos Confirmados</v>
      </c>
      <c r="L780" s="43" t="str">
        <f t="shared" si="174"/>
        <v>Periodo 2020-2021</v>
      </c>
      <c r="M780" s="43" t="str">
        <f t="shared" si="175"/>
        <v>Casos</v>
      </c>
      <c r="N780" s="49" t="str">
        <f t="shared" si="176"/>
        <v>Ministerio de Ciencias, Tecnología, Conocimiento e Innovación</v>
      </c>
      <c r="O780" s="30" t="str">
        <f>+"Nuevos Casos Confirmados de COVID-19 en la comuna de "&amp;Enfermedades_Mundiales[[#This Row],[territorio]]</f>
        <v>Nuevos Casos Confirmados de COVID-19 en la comuna de Melipilla</v>
      </c>
      <c r="P780" s="68"/>
      <c r="Q780" s="15" t="str">
        <f t="shared" si="177"/>
        <v>Gráfico Evolución</v>
      </c>
      <c r="R780" s="30"/>
      <c r="S78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https://analytics.zoho.com/open-view/2395394000008134446?ZOHO_CRITERIA=%22Localiza_CL_Poblacion%22.%22Codcom%22%3D13501</v>
      </c>
      <c r="T780" s="17"/>
      <c r="U780" s="31" t="str">
        <f t="shared" si="178"/>
        <v>#1774B9</v>
      </c>
      <c r="V780" s="32" t="str">
        <f>+Enfermedades_Mundiales[[#This Row],[idcoleccion]]&amp;"-"&amp;Enfermedades_Mundiales[[#This Row],[id]]</f>
        <v>360-0770</v>
      </c>
      <c r="W780" s="21">
        <f>+VLOOKUP(Enfermedades_Mundiales[[#This Row],[Filtro URL]],Estructura!$X$4:$Y$366,2,0)</f>
        <v>36313501</v>
      </c>
      <c r="X780" s="21" t="str">
        <f>+VLOOKUP(Enfermedades_Mundiales[[#This Row],[tema]],Estructura!$A$4:$C$18,3,0)</f>
        <v>T-361</v>
      </c>
      <c r="Y780" s="32" t="str">
        <f>+VLOOKUP(Enfermedades_Mundiales[[#This Row],[contenido]],Estructura!$E$4:$G$18,3,0)</f>
        <v>C-361</v>
      </c>
      <c r="Z780" s="32" t="str">
        <f>+VLOOKUP(Enfermedades_Mundiales[[#This Row],[Filtro Integrado]],Estructura!$M$4:$O$367,3,0)</f>
        <v>FI-363</v>
      </c>
      <c r="AA780" s="32" t="str">
        <f>+VLOOKUP(Enfermedades_Mundiales[[#This Row],[Muestra]],Estructura!$Q$4:$S$194,3,0)</f>
        <v>M-361</v>
      </c>
    </row>
    <row r="781" spans="1:27" ht="30.6" x14ac:dyDescent="0.3">
      <c r="A781" s="61" t="s">
        <v>1202</v>
      </c>
      <c r="B781" s="43">
        <f t="shared" si="171"/>
        <v>360</v>
      </c>
      <c r="C781" s="44" t="str">
        <f t="shared" si="172"/>
        <v>Enfermedades Mundiales</v>
      </c>
      <c r="D781" s="44" t="str">
        <f t="shared" si="173"/>
        <v>Salud</v>
      </c>
      <c r="E781" s="64">
        <v>13502</v>
      </c>
      <c r="F781" s="44" t="str">
        <f t="shared" si="179"/>
        <v>Casos Confirmados</v>
      </c>
      <c r="G781" s="46" t="s">
        <v>408</v>
      </c>
      <c r="H781" s="60" t="s">
        <v>17</v>
      </c>
      <c r="I781" s="58" t="s">
        <v>342</v>
      </c>
      <c r="J781" s="43" t="s">
        <v>407</v>
      </c>
      <c r="K781" s="43" t="str">
        <f t="shared" si="180"/>
        <v>Casos Confirmados</v>
      </c>
      <c r="L781" s="43" t="str">
        <f t="shared" si="174"/>
        <v>Periodo 2020-2021</v>
      </c>
      <c r="M781" s="43" t="str">
        <f t="shared" si="175"/>
        <v>Casos</v>
      </c>
      <c r="N781" s="49" t="str">
        <f t="shared" si="176"/>
        <v>Ministerio de Ciencias, Tecnología, Conocimiento e Innovación</v>
      </c>
      <c r="O781" s="30" t="str">
        <f>+"Nuevos Casos Confirmados de COVID-19 en la comuna de "&amp;Enfermedades_Mundiales[[#This Row],[territorio]]</f>
        <v>Nuevos Casos Confirmados de COVID-19 en la comuna de Alhué</v>
      </c>
      <c r="P781" s="68"/>
      <c r="Q781" s="15" t="str">
        <f t="shared" si="177"/>
        <v>Gráfico Evolución</v>
      </c>
      <c r="R781" s="30"/>
      <c r="S78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https://analytics.zoho.com/open-view/2395394000008134446?ZOHO_CRITERIA=%22Localiza_CL_Poblacion%22.%22Codcom%22%3D13502</v>
      </c>
      <c r="T781" s="17"/>
      <c r="U781" s="31" t="str">
        <f t="shared" si="178"/>
        <v>#1774B9</v>
      </c>
      <c r="V781" s="32" t="str">
        <f>+Enfermedades_Mundiales[[#This Row],[idcoleccion]]&amp;"-"&amp;Enfermedades_Mundiales[[#This Row],[id]]</f>
        <v>360-0771</v>
      </c>
      <c r="W781" s="21">
        <f>+VLOOKUP(Enfermedades_Mundiales[[#This Row],[Filtro URL]],Estructura!$X$4:$Y$366,2,0)</f>
        <v>36313502</v>
      </c>
      <c r="X781" s="21" t="str">
        <f>+VLOOKUP(Enfermedades_Mundiales[[#This Row],[tema]],Estructura!$A$4:$C$18,3,0)</f>
        <v>T-361</v>
      </c>
      <c r="Y781" s="32" t="str">
        <f>+VLOOKUP(Enfermedades_Mundiales[[#This Row],[contenido]],Estructura!$E$4:$G$18,3,0)</f>
        <v>C-361</v>
      </c>
      <c r="Z781" s="32" t="str">
        <f>+VLOOKUP(Enfermedades_Mundiales[[#This Row],[Filtro Integrado]],Estructura!$M$4:$O$367,3,0)</f>
        <v>FI-363</v>
      </c>
      <c r="AA781" s="32" t="str">
        <f>+VLOOKUP(Enfermedades_Mundiales[[#This Row],[Muestra]],Estructura!$Q$4:$S$194,3,0)</f>
        <v>M-361</v>
      </c>
    </row>
    <row r="782" spans="1:27" ht="30.6" x14ac:dyDescent="0.3">
      <c r="A782" s="61" t="s">
        <v>1203</v>
      </c>
      <c r="B782" s="43">
        <f t="shared" si="171"/>
        <v>360</v>
      </c>
      <c r="C782" s="44" t="str">
        <f t="shared" si="172"/>
        <v>Enfermedades Mundiales</v>
      </c>
      <c r="D782" s="44" t="str">
        <f t="shared" si="173"/>
        <v>Salud</v>
      </c>
      <c r="E782" s="64">
        <v>13503</v>
      </c>
      <c r="F782" s="44" t="str">
        <f t="shared" si="179"/>
        <v>Casos Confirmados</v>
      </c>
      <c r="G782" s="46" t="s">
        <v>408</v>
      </c>
      <c r="H782" s="60" t="s">
        <v>17</v>
      </c>
      <c r="I782" s="58" t="s">
        <v>343</v>
      </c>
      <c r="J782" s="43" t="s">
        <v>407</v>
      </c>
      <c r="K782" s="43" t="str">
        <f t="shared" si="180"/>
        <v>Casos Confirmados</v>
      </c>
      <c r="L782" s="43" t="str">
        <f t="shared" si="174"/>
        <v>Periodo 2020-2021</v>
      </c>
      <c r="M782" s="43" t="str">
        <f t="shared" si="175"/>
        <v>Casos</v>
      </c>
      <c r="N782" s="49" t="str">
        <f t="shared" si="176"/>
        <v>Ministerio de Ciencias, Tecnología, Conocimiento e Innovación</v>
      </c>
      <c r="O782" s="30" t="str">
        <f>+"Nuevos Casos Confirmados de COVID-19 en la comuna de "&amp;Enfermedades_Mundiales[[#This Row],[territorio]]</f>
        <v>Nuevos Casos Confirmados de COVID-19 en la comuna de Curacaví</v>
      </c>
      <c r="P782" s="68"/>
      <c r="Q782" s="15" t="str">
        <f t="shared" si="177"/>
        <v>Gráfico Evolución</v>
      </c>
      <c r="R782" s="30"/>
      <c r="S78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https://analytics.zoho.com/open-view/2395394000008134446?ZOHO_CRITERIA=%22Localiza_CL_Poblacion%22.%22Codcom%22%3D13503</v>
      </c>
      <c r="T782" s="17"/>
      <c r="U782" s="31" t="str">
        <f t="shared" si="178"/>
        <v>#1774B9</v>
      </c>
      <c r="V782" s="32" t="str">
        <f>+Enfermedades_Mundiales[[#This Row],[idcoleccion]]&amp;"-"&amp;Enfermedades_Mundiales[[#This Row],[id]]</f>
        <v>360-0772</v>
      </c>
      <c r="W782" s="21">
        <f>+VLOOKUP(Enfermedades_Mundiales[[#This Row],[Filtro URL]],Estructura!$X$4:$Y$366,2,0)</f>
        <v>36313503</v>
      </c>
      <c r="X782" s="21" t="str">
        <f>+VLOOKUP(Enfermedades_Mundiales[[#This Row],[tema]],Estructura!$A$4:$C$18,3,0)</f>
        <v>T-361</v>
      </c>
      <c r="Y782" s="32" t="str">
        <f>+VLOOKUP(Enfermedades_Mundiales[[#This Row],[contenido]],Estructura!$E$4:$G$18,3,0)</f>
        <v>C-361</v>
      </c>
      <c r="Z782" s="32" t="str">
        <f>+VLOOKUP(Enfermedades_Mundiales[[#This Row],[Filtro Integrado]],Estructura!$M$4:$O$367,3,0)</f>
        <v>FI-363</v>
      </c>
      <c r="AA782" s="32" t="str">
        <f>+VLOOKUP(Enfermedades_Mundiales[[#This Row],[Muestra]],Estructura!$Q$4:$S$194,3,0)</f>
        <v>M-361</v>
      </c>
    </row>
    <row r="783" spans="1:27" ht="30.6" x14ac:dyDescent="0.3">
      <c r="A783" s="61" t="s">
        <v>1204</v>
      </c>
      <c r="B783" s="43">
        <f t="shared" si="171"/>
        <v>360</v>
      </c>
      <c r="C783" s="44" t="str">
        <f t="shared" si="172"/>
        <v>Enfermedades Mundiales</v>
      </c>
      <c r="D783" s="44" t="str">
        <f t="shared" si="173"/>
        <v>Salud</v>
      </c>
      <c r="E783" s="64">
        <v>13504</v>
      </c>
      <c r="F783" s="44" t="str">
        <f t="shared" si="179"/>
        <v>Casos Confirmados</v>
      </c>
      <c r="G783" s="46" t="s">
        <v>408</v>
      </c>
      <c r="H783" s="60" t="s">
        <v>17</v>
      </c>
      <c r="I783" s="58" t="s">
        <v>344</v>
      </c>
      <c r="J783" s="43" t="s">
        <v>407</v>
      </c>
      <c r="K783" s="43" t="str">
        <f t="shared" si="180"/>
        <v>Casos Confirmados</v>
      </c>
      <c r="L783" s="43" t="str">
        <f t="shared" si="174"/>
        <v>Periodo 2020-2021</v>
      </c>
      <c r="M783" s="43" t="str">
        <f t="shared" si="175"/>
        <v>Casos</v>
      </c>
      <c r="N783" s="49" t="str">
        <f t="shared" si="176"/>
        <v>Ministerio de Ciencias, Tecnología, Conocimiento e Innovación</v>
      </c>
      <c r="O783" s="30" t="str">
        <f>+"Nuevos Casos Confirmados de COVID-19 en la comuna de "&amp;Enfermedades_Mundiales[[#This Row],[territorio]]</f>
        <v>Nuevos Casos Confirmados de COVID-19 en la comuna de María Pinto</v>
      </c>
      <c r="P783" s="68"/>
      <c r="Q783" s="15" t="str">
        <f t="shared" si="177"/>
        <v>Gráfico Evolución</v>
      </c>
      <c r="R783" s="30"/>
      <c r="S78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https://analytics.zoho.com/open-view/2395394000008134446?ZOHO_CRITERIA=%22Localiza_CL_Poblacion%22.%22Codcom%22%3D13504</v>
      </c>
      <c r="T783" s="17"/>
      <c r="U783" s="31" t="str">
        <f t="shared" si="178"/>
        <v>#1774B9</v>
      </c>
      <c r="V783" s="32" t="str">
        <f>+Enfermedades_Mundiales[[#This Row],[idcoleccion]]&amp;"-"&amp;Enfermedades_Mundiales[[#This Row],[id]]</f>
        <v>360-0773</v>
      </c>
      <c r="W783" s="21">
        <f>+VLOOKUP(Enfermedades_Mundiales[[#This Row],[Filtro URL]],Estructura!$X$4:$Y$366,2,0)</f>
        <v>36313504</v>
      </c>
      <c r="X783" s="21" t="str">
        <f>+VLOOKUP(Enfermedades_Mundiales[[#This Row],[tema]],Estructura!$A$4:$C$18,3,0)</f>
        <v>T-361</v>
      </c>
      <c r="Y783" s="32" t="str">
        <f>+VLOOKUP(Enfermedades_Mundiales[[#This Row],[contenido]],Estructura!$E$4:$G$18,3,0)</f>
        <v>C-361</v>
      </c>
      <c r="Z783" s="32" t="str">
        <f>+VLOOKUP(Enfermedades_Mundiales[[#This Row],[Filtro Integrado]],Estructura!$M$4:$O$367,3,0)</f>
        <v>FI-363</v>
      </c>
      <c r="AA783" s="32" t="str">
        <f>+VLOOKUP(Enfermedades_Mundiales[[#This Row],[Muestra]],Estructura!$Q$4:$S$194,3,0)</f>
        <v>M-361</v>
      </c>
    </row>
    <row r="784" spans="1:27" ht="30.6" x14ac:dyDescent="0.3">
      <c r="A784" s="61" t="s">
        <v>1205</v>
      </c>
      <c r="B784" s="43">
        <f t="shared" si="171"/>
        <v>360</v>
      </c>
      <c r="C784" s="44" t="str">
        <f t="shared" si="172"/>
        <v>Enfermedades Mundiales</v>
      </c>
      <c r="D784" s="44" t="str">
        <f t="shared" si="173"/>
        <v>Salud</v>
      </c>
      <c r="E784" s="64">
        <v>13505</v>
      </c>
      <c r="F784" s="44" t="str">
        <f t="shared" si="179"/>
        <v>Casos Confirmados</v>
      </c>
      <c r="G784" s="46" t="s">
        <v>408</v>
      </c>
      <c r="H784" s="60" t="s">
        <v>17</v>
      </c>
      <c r="I784" s="58" t="s">
        <v>345</v>
      </c>
      <c r="J784" s="43" t="s">
        <v>407</v>
      </c>
      <c r="K784" s="43" t="str">
        <f t="shared" si="180"/>
        <v>Casos Confirmados</v>
      </c>
      <c r="L784" s="43" t="str">
        <f t="shared" si="174"/>
        <v>Periodo 2020-2021</v>
      </c>
      <c r="M784" s="43" t="str">
        <f t="shared" si="175"/>
        <v>Casos</v>
      </c>
      <c r="N784" s="49" t="str">
        <f t="shared" si="176"/>
        <v>Ministerio de Ciencias, Tecnología, Conocimiento e Innovación</v>
      </c>
      <c r="O784" s="30" t="str">
        <f>+"Nuevos Casos Confirmados de COVID-19 en la comuna de "&amp;Enfermedades_Mundiales[[#This Row],[territorio]]</f>
        <v>Nuevos Casos Confirmados de COVID-19 en la comuna de San Pedro</v>
      </c>
      <c r="P784" s="68"/>
      <c r="Q784" s="15" t="str">
        <f t="shared" si="177"/>
        <v>Gráfico Evolución</v>
      </c>
      <c r="R784" s="30"/>
      <c r="S78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https://analytics.zoho.com/open-view/2395394000008134446?ZOHO_CRITERIA=%22Localiza_CL_Poblacion%22.%22Codcom%22%3D13505</v>
      </c>
      <c r="T784" s="17"/>
      <c r="U784" s="31" t="str">
        <f t="shared" si="178"/>
        <v>#1774B9</v>
      </c>
      <c r="V784" s="32" t="str">
        <f>+Enfermedades_Mundiales[[#This Row],[idcoleccion]]&amp;"-"&amp;Enfermedades_Mundiales[[#This Row],[id]]</f>
        <v>360-0774</v>
      </c>
      <c r="W784" s="21">
        <f>+VLOOKUP(Enfermedades_Mundiales[[#This Row],[Filtro URL]],Estructura!$X$4:$Y$366,2,0)</f>
        <v>36313505</v>
      </c>
      <c r="X784" s="21" t="str">
        <f>+VLOOKUP(Enfermedades_Mundiales[[#This Row],[tema]],Estructura!$A$4:$C$18,3,0)</f>
        <v>T-361</v>
      </c>
      <c r="Y784" s="32" t="str">
        <f>+VLOOKUP(Enfermedades_Mundiales[[#This Row],[contenido]],Estructura!$E$4:$G$18,3,0)</f>
        <v>C-361</v>
      </c>
      <c r="Z784" s="32" t="str">
        <f>+VLOOKUP(Enfermedades_Mundiales[[#This Row],[Filtro Integrado]],Estructura!$M$4:$O$367,3,0)</f>
        <v>FI-363</v>
      </c>
      <c r="AA784" s="32" t="str">
        <f>+VLOOKUP(Enfermedades_Mundiales[[#This Row],[Muestra]],Estructura!$Q$4:$S$194,3,0)</f>
        <v>M-361</v>
      </c>
    </row>
    <row r="785" spans="1:27" ht="30.6" x14ac:dyDescent="0.3">
      <c r="A785" s="61" t="s">
        <v>1206</v>
      </c>
      <c r="B785" s="43">
        <f t="shared" si="171"/>
        <v>360</v>
      </c>
      <c r="C785" s="44" t="str">
        <f t="shared" si="172"/>
        <v>Enfermedades Mundiales</v>
      </c>
      <c r="D785" s="44" t="str">
        <f t="shared" si="173"/>
        <v>Salud</v>
      </c>
      <c r="E785" s="64">
        <v>13601</v>
      </c>
      <c r="F785" s="44" t="str">
        <f t="shared" si="179"/>
        <v>Casos Confirmados</v>
      </c>
      <c r="G785" s="46" t="s">
        <v>408</v>
      </c>
      <c r="H785" s="60" t="s">
        <v>17</v>
      </c>
      <c r="I785" s="58" t="s">
        <v>346</v>
      </c>
      <c r="J785" s="43" t="s">
        <v>407</v>
      </c>
      <c r="K785" s="43" t="str">
        <f t="shared" si="180"/>
        <v>Casos Confirmados</v>
      </c>
      <c r="L785" s="43" t="str">
        <f t="shared" si="174"/>
        <v>Periodo 2020-2021</v>
      </c>
      <c r="M785" s="43" t="str">
        <f t="shared" si="175"/>
        <v>Casos</v>
      </c>
      <c r="N785" s="49" t="str">
        <f t="shared" si="176"/>
        <v>Ministerio de Ciencias, Tecnología, Conocimiento e Innovación</v>
      </c>
      <c r="O785" s="30" t="str">
        <f>+"Nuevos Casos Confirmados de COVID-19 en la comuna de "&amp;Enfermedades_Mundiales[[#This Row],[territorio]]</f>
        <v>Nuevos Casos Confirmados de COVID-19 en la comuna de Talagante</v>
      </c>
      <c r="P785" s="68"/>
      <c r="Q785" s="15" t="str">
        <f t="shared" si="177"/>
        <v>Gráfico Evolución</v>
      </c>
      <c r="R785" s="30"/>
      <c r="S78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https://analytics.zoho.com/open-view/2395394000008134446?ZOHO_CRITERIA=%22Localiza_CL_Poblacion%22.%22Codcom%22%3D13601</v>
      </c>
      <c r="T785" s="17"/>
      <c r="U785" s="31" t="str">
        <f t="shared" si="178"/>
        <v>#1774B9</v>
      </c>
      <c r="V785" s="32" t="str">
        <f>+Enfermedades_Mundiales[[#This Row],[idcoleccion]]&amp;"-"&amp;Enfermedades_Mundiales[[#This Row],[id]]</f>
        <v>360-0775</v>
      </c>
      <c r="W785" s="21">
        <f>+VLOOKUP(Enfermedades_Mundiales[[#This Row],[Filtro URL]],Estructura!$X$4:$Y$366,2,0)</f>
        <v>36313601</v>
      </c>
      <c r="X785" s="21" t="str">
        <f>+VLOOKUP(Enfermedades_Mundiales[[#This Row],[tema]],Estructura!$A$4:$C$18,3,0)</f>
        <v>T-361</v>
      </c>
      <c r="Y785" s="32" t="str">
        <f>+VLOOKUP(Enfermedades_Mundiales[[#This Row],[contenido]],Estructura!$E$4:$G$18,3,0)</f>
        <v>C-361</v>
      </c>
      <c r="Z785" s="32" t="str">
        <f>+VLOOKUP(Enfermedades_Mundiales[[#This Row],[Filtro Integrado]],Estructura!$M$4:$O$367,3,0)</f>
        <v>FI-363</v>
      </c>
      <c r="AA785" s="32" t="str">
        <f>+VLOOKUP(Enfermedades_Mundiales[[#This Row],[Muestra]],Estructura!$Q$4:$S$194,3,0)</f>
        <v>M-361</v>
      </c>
    </row>
    <row r="786" spans="1:27" ht="30.6" x14ac:dyDescent="0.3">
      <c r="A786" s="61" t="s">
        <v>1207</v>
      </c>
      <c r="B786" s="43">
        <f t="shared" si="171"/>
        <v>360</v>
      </c>
      <c r="C786" s="44" t="str">
        <f t="shared" si="172"/>
        <v>Enfermedades Mundiales</v>
      </c>
      <c r="D786" s="44" t="str">
        <f t="shared" si="173"/>
        <v>Salud</v>
      </c>
      <c r="E786" s="64">
        <v>13602</v>
      </c>
      <c r="F786" s="44" t="str">
        <f t="shared" si="179"/>
        <v>Casos Confirmados</v>
      </c>
      <c r="G786" s="46" t="s">
        <v>408</v>
      </c>
      <c r="H786" s="60" t="s">
        <v>17</v>
      </c>
      <c r="I786" s="58" t="s">
        <v>347</v>
      </c>
      <c r="J786" s="43" t="s">
        <v>407</v>
      </c>
      <c r="K786" s="43" t="str">
        <f t="shared" si="180"/>
        <v>Casos Confirmados</v>
      </c>
      <c r="L786" s="43" t="str">
        <f t="shared" si="174"/>
        <v>Periodo 2020-2021</v>
      </c>
      <c r="M786" s="43" t="str">
        <f t="shared" si="175"/>
        <v>Casos</v>
      </c>
      <c r="N786" s="49" t="str">
        <f t="shared" si="176"/>
        <v>Ministerio de Ciencias, Tecnología, Conocimiento e Innovación</v>
      </c>
      <c r="O786" s="30" t="str">
        <f>+"Nuevos Casos Confirmados de COVID-19 en la comuna de "&amp;Enfermedades_Mundiales[[#This Row],[territorio]]</f>
        <v>Nuevos Casos Confirmados de COVID-19 en la comuna de El Monte</v>
      </c>
      <c r="P786" s="68"/>
      <c r="Q786" s="15" t="str">
        <f t="shared" si="177"/>
        <v>Gráfico Evolución</v>
      </c>
      <c r="R786" s="30"/>
      <c r="S78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https://analytics.zoho.com/open-view/2395394000008134446?ZOHO_CRITERIA=%22Localiza_CL_Poblacion%22.%22Codcom%22%3D13602</v>
      </c>
      <c r="T786" s="17"/>
      <c r="U786" s="31" t="str">
        <f t="shared" si="178"/>
        <v>#1774B9</v>
      </c>
      <c r="V786" s="32" t="str">
        <f>+Enfermedades_Mundiales[[#This Row],[idcoleccion]]&amp;"-"&amp;Enfermedades_Mundiales[[#This Row],[id]]</f>
        <v>360-0776</v>
      </c>
      <c r="W786" s="21">
        <f>+VLOOKUP(Enfermedades_Mundiales[[#This Row],[Filtro URL]],Estructura!$X$4:$Y$366,2,0)</f>
        <v>36313602</v>
      </c>
      <c r="X786" s="21" t="str">
        <f>+VLOOKUP(Enfermedades_Mundiales[[#This Row],[tema]],Estructura!$A$4:$C$18,3,0)</f>
        <v>T-361</v>
      </c>
      <c r="Y786" s="32" t="str">
        <f>+VLOOKUP(Enfermedades_Mundiales[[#This Row],[contenido]],Estructura!$E$4:$G$18,3,0)</f>
        <v>C-361</v>
      </c>
      <c r="Z786" s="32" t="str">
        <f>+VLOOKUP(Enfermedades_Mundiales[[#This Row],[Filtro Integrado]],Estructura!$M$4:$O$367,3,0)</f>
        <v>FI-363</v>
      </c>
      <c r="AA786" s="32" t="str">
        <f>+VLOOKUP(Enfermedades_Mundiales[[#This Row],[Muestra]],Estructura!$Q$4:$S$194,3,0)</f>
        <v>M-361</v>
      </c>
    </row>
    <row r="787" spans="1:27" ht="30.6" x14ac:dyDescent="0.3">
      <c r="A787" s="61" t="s">
        <v>1208</v>
      </c>
      <c r="B787" s="43">
        <f t="shared" si="171"/>
        <v>360</v>
      </c>
      <c r="C787" s="44" t="str">
        <f t="shared" si="172"/>
        <v>Enfermedades Mundiales</v>
      </c>
      <c r="D787" s="44" t="str">
        <f t="shared" si="173"/>
        <v>Salud</v>
      </c>
      <c r="E787" s="64">
        <v>13603</v>
      </c>
      <c r="F787" s="44" t="str">
        <f t="shared" si="179"/>
        <v>Casos Confirmados</v>
      </c>
      <c r="G787" s="46" t="s">
        <v>408</v>
      </c>
      <c r="H787" s="60" t="s">
        <v>17</v>
      </c>
      <c r="I787" s="58" t="s">
        <v>348</v>
      </c>
      <c r="J787" s="43" t="s">
        <v>407</v>
      </c>
      <c r="K787" s="43" t="str">
        <f t="shared" si="180"/>
        <v>Casos Confirmados</v>
      </c>
      <c r="L787" s="43" t="str">
        <f t="shared" si="174"/>
        <v>Periodo 2020-2021</v>
      </c>
      <c r="M787" s="43" t="str">
        <f t="shared" si="175"/>
        <v>Casos</v>
      </c>
      <c r="N787" s="49" t="str">
        <f t="shared" si="176"/>
        <v>Ministerio de Ciencias, Tecnología, Conocimiento e Innovación</v>
      </c>
      <c r="O787" s="30" t="str">
        <f>+"Nuevos Casos Confirmados de COVID-19 en la comuna de "&amp;Enfermedades_Mundiales[[#This Row],[territorio]]</f>
        <v>Nuevos Casos Confirmados de COVID-19 en la comuna de Isla de Maipo</v>
      </c>
      <c r="P787" s="68"/>
      <c r="Q787" s="15" t="str">
        <f t="shared" si="177"/>
        <v>Gráfico Evolución</v>
      </c>
      <c r="R787" s="30"/>
      <c r="S78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https://analytics.zoho.com/open-view/2395394000008134446?ZOHO_CRITERIA=%22Localiza_CL_Poblacion%22.%22Codcom%22%3D13603</v>
      </c>
      <c r="T787" s="17"/>
      <c r="U787" s="31" t="str">
        <f t="shared" si="178"/>
        <v>#1774B9</v>
      </c>
      <c r="V787" s="32" t="str">
        <f>+Enfermedades_Mundiales[[#This Row],[idcoleccion]]&amp;"-"&amp;Enfermedades_Mundiales[[#This Row],[id]]</f>
        <v>360-0777</v>
      </c>
      <c r="W787" s="21">
        <f>+VLOOKUP(Enfermedades_Mundiales[[#This Row],[Filtro URL]],Estructura!$X$4:$Y$366,2,0)</f>
        <v>36313603</v>
      </c>
      <c r="X787" s="21" t="str">
        <f>+VLOOKUP(Enfermedades_Mundiales[[#This Row],[tema]],Estructura!$A$4:$C$18,3,0)</f>
        <v>T-361</v>
      </c>
      <c r="Y787" s="32" t="str">
        <f>+VLOOKUP(Enfermedades_Mundiales[[#This Row],[contenido]],Estructura!$E$4:$G$18,3,0)</f>
        <v>C-361</v>
      </c>
      <c r="Z787" s="32" t="str">
        <f>+VLOOKUP(Enfermedades_Mundiales[[#This Row],[Filtro Integrado]],Estructura!$M$4:$O$367,3,0)</f>
        <v>FI-363</v>
      </c>
      <c r="AA787" s="32" t="str">
        <f>+VLOOKUP(Enfermedades_Mundiales[[#This Row],[Muestra]],Estructura!$Q$4:$S$194,3,0)</f>
        <v>M-361</v>
      </c>
    </row>
    <row r="788" spans="1:27" ht="30.6" x14ac:dyDescent="0.3">
      <c r="A788" s="61" t="s">
        <v>1209</v>
      </c>
      <c r="B788" s="43">
        <f t="shared" si="171"/>
        <v>360</v>
      </c>
      <c r="C788" s="44" t="str">
        <f t="shared" si="172"/>
        <v>Enfermedades Mundiales</v>
      </c>
      <c r="D788" s="44" t="str">
        <f t="shared" si="173"/>
        <v>Salud</v>
      </c>
      <c r="E788" s="64">
        <v>13604</v>
      </c>
      <c r="F788" s="44" t="str">
        <f t="shared" si="179"/>
        <v>Casos Confirmados</v>
      </c>
      <c r="G788" s="46" t="s">
        <v>408</v>
      </c>
      <c r="H788" s="60" t="s">
        <v>17</v>
      </c>
      <c r="I788" s="58" t="s">
        <v>349</v>
      </c>
      <c r="J788" s="43" t="s">
        <v>407</v>
      </c>
      <c r="K788" s="43" t="str">
        <f t="shared" si="180"/>
        <v>Casos Confirmados</v>
      </c>
      <c r="L788" s="43" t="str">
        <f t="shared" si="174"/>
        <v>Periodo 2020-2021</v>
      </c>
      <c r="M788" s="43" t="str">
        <f t="shared" si="175"/>
        <v>Casos</v>
      </c>
      <c r="N788" s="49" t="str">
        <f t="shared" si="176"/>
        <v>Ministerio de Ciencias, Tecnología, Conocimiento e Innovación</v>
      </c>
      <c r="O788" s="30" t="str">
        <f>+"Nuevos Casos Confirmados de COVID-19 en la comuna de "&amp;Enfermedades_Mundiales[[#This Row],[territorio]]</f>
        <v>Nuevos Casos Confirmados de COVID-19 en la comuna de Padre Hurtado</v>
      </c>
      <c r="P788" s="68"/>
      <c r="Q788" s="15" t="str">
        <f t="shared" si="177"/>
        <v>Gráfico Evolución</v>
      </c>
      <c r="R788" s="30"/>
      <c r="S78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https://analytics.zoho.com/open-view/2395394000008134446?ZOHO_CRITERIA=%22Localiza_CL_Poblacion%22.%22Codcom%22%3D13604</v>
      </c>
      <c r="T788" s="17"/>
      <c r="U788" s="31" t="str">
        <f t="shared" si="178"/>
        <v>#1774B9</v>
      </c>
      <c r="V788" s="32" t="str">
        <f>+Enfermedades_Mundiales[[#This Row],[idcoleccion]]&amp;"-"&amp;Enfermedades_Mundiales[[#This Row],[id]]</f>
        <v>360-0778</v>
      </c>
      <c r="W788" s="21">
        <f>+VLOOKUP(Enfermedades_Mundiales[[#This Row],[Filtro URL]],Estructura!$X$4:$Y$366,2,0)</f>
        <v>36313604</v>
      </c>
      <c r="X788" s="21" t="str">
        <f>+VLOOKUP(Enfermedades_Mundiales[[#This Row],[tema]],Estructura!$A$4:$C$18,3,0)</f>
        <v>T-361</v>
      </c>
      <c r="Y788" s="32" t="str">
        <f>+VLOOKUP(Enfermedades_Mundiales[[#This Row],[contenido]],Estructura!$E$4:$G$18,3,0)</f>
        <v>C-361</v>
      </c>
      <c r="Z788" s="32" t="str">
        <f>+VLOOKUP(Enfermedades_Mundiales[[#This Row],[Filtro Integrado]],Estructura!$M$4:$O$367,3,0)</f>
        <v>FI-363</v>
      </c>
      <c r="AA788" s="32" t="str">
        <f>+VLOOKUP(Enfermedades_Mundiales[[#This Row],[Muestra]],Estructura!$Q$4:$S$194,3,0)</f>
        <v>M-361</v>
      </c>
    </row>
    <row r="789" spans="1:27" ht="30.6" x14ac:dyDescent="0.3">
      <c r="A789" s="61" t="s">
        <v>1212</v>
      </c>
      <c r="B789" s="43">
        <f t="shared" si="171"/>
        <v>360</v>
      </c>
      <c r="C789" s="44" t="str">
        <f t="shared" si="172"/>
        <v>Enfermedades Mundiales</v>
      </c>
      <c r="D789" s="44" t="str">
        <f t="shared" si="173"/>
        <v>Salud</v>
      </c>
      <c r="E789" s="64">
        <v>13605</v>
      </c>
      <c r="F789" s="44" t="str">
        <f t="shared" si="179"/>
        <v>Casos Confirmados</v>
      </c>
      <c r="G789" s="46" t="s">
        <v>408</v>
      </c>
      <c r="H789" s="60" t="s">
        <v>17</v>
      </c>
      <c r="I789" s="58" t="s">
        <v>350</v>
      </c>
      <c r="J789" s="43" t="s">
        <v>407</v>
      </c>
      <c r="K789" s="43" t="str">
        <f t="shared" si="180"/>
        <v>Casos Confirmados</v>
      </c>
      <c r="L789" s="43" t="str">
        <f t="shared" si="174"/>
        <v>Periodo 2020-2021</v>
      </c>
      <c r="M789" s="43" t="str">
        <f t="shared" si="175"/>
        <v>Casos</v>
      </c>
      <c r="N789" s="49" t="str">
        <f t="shared" si="176"/>
        <v>Ministerio de Ciencias, Tecnología, Conocimiento e Innovación</v>
      </c>
      <c r="O789" s="30" t="str">
        <f>+"Nuevos Casos Confirmados de COVID-19 en la comuna de "&amp;Enfermedades_Mundiales[[#This Row],[territorio]]</f>
        <v>Nuevos Casos Confirmados de COVID-19 en la comuna de Peñaflor</v>
      </c>
      <c r="P789" s="68"/>
      <c r="Q789" s="15" t="str">
        <f t="shared" si="177"/>
        <v>Gráfico Evolución</v>
      </c>
      <c r="R789" s="30"/>
      <c r="S78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https://analytics.zoho.com/open-view/2395394000008134446?ZOHO_CRITERIA=%22Localiza_CL_Poblacion%22.%22Codcom%22%3D13605</v>
      </c>
      <c r="T789" s="17"/>
      <c r="U789" s="31" t="str">
        <f t="shared" si="178"/>
        <v>#1774B9</v>
      </c>
      <c r="V789" s="32" t="str">
        <f>+Enfermedades_Mundiales[[#This Row],[idcoleccion]]&amp;"-"&amp;Enfermedades_Mundiales[[#This Row],[id]]</f>
        <v>360-0779</v>
      </c>
      <c r="W789" s="21">
        <f>+VLOOKUP(Enfermedades_Mundiales[[#This Row],[Filtro URL]],Estructura!$X$4:$Y$366,2,0)</f>
        <v>36313605</v>
      </c>
      <c r="X789" s="21" t="str">
        <f>+VLOOKUP(Enfermedades_Mundiales[[#This Row],[tema]],Estructura!$A$4:$C$18,3,0)</f>
        <v>T-361</v>
      </c>
      <c r="Y789" s="32" t="str">
        <f>+VLOOKUP(Enfermedades_Mundiales[[#This Row],[contenido]],Estructura!$E$4:$G$18,3,0)</f>
        <v>C-361</v>
      </c>
      <c r="Z789" s="32" t="str">
        <f>+VLOOKUP(Enfermedades_Mundiales[[#This Row],[Filtro Integrado]],Estructura!$M$4:$O$367,3,0)</f>
        <v>FI-363</v>
      </c>
      <c r="AA789" s="32" t="str">
        <f>+VLOOKUP(Enfermedades_Mundiales[[#This Row],[Muestra]],Estructura!$Q$4:$S$194,3,0)</f>
        <v>M-361</v>
      </c>
    </row>
    <row r="790" spans="1:27" ht="30.6" x14ac:dyDescent="0.3">
      <c r="A790" s="61" t="s">
        <v>1213</v>
      </c>
      <c r="B790" s="43">
        <f t="shared" si="171"/>
        <v>360</v>
      </c>
      <c r="C790" s="44" t="str">
        <f t="shared" si="172"/>
        <v>Enfermedades Mundiales</v>
      </c>
      <c r="D790" s="44" t="str">
        <f t="shared" si="173"/>
        <v>Salud</v>
      </c>
      <c r="E790" s="64">
        <v>14101</v>
      </c>
      <c r="F790" s="44" t="str">
        <f t="shared" si="179"/>
        <v>Casos Confirmados</v>
      </c>
      <c r="G790" s="46" t="s">
        <v>408</v>
      </c>
      <c r="H790" s="60" t="s">
        <v>17</v>
      </c>
      <c r="I790" s="58" t="s">
        <v>351</v>
      </c>
      <c r="J790" s="43" t="s">
        <v>407</v>
      </c>
      <c r="K790" s="43" t="str">
        <f t="shared" si="180"/>
        <v>Casos Confirmados</v>
      </c>
      <c r="L790" s="43" t="str">
        <f t="shared" si="174"/>
        <v>Periodo 2020-2021</v>
      </c>
      <c r="M790" s="43" t="str">
        <f t="shared" si="175"/>
        <v>Casos</v>
      </c>
      <c r="N790" s="49" t="str">
        <f t="shared" si="176"/>
        <v>Ministerio de Ciencias, Tecnología, Conocimiento e Innovación</v>
      </c>
      <c r="O790" s="30" t="str">
        <f>+"Nuevos Casos Confirmados de COVID-19 en la comuna de "&amp;Enfermedades_Mundiales[[#This Row],[territorio]]</f>
        <v>Nuevos Casos Confirmados de COVID-19 en la comuna de Valdivia</v>
      </c>
      <c r="P790" s="68"/>
      <c r="Q790" s="15" t="str">
        <f t="shared" si="177"/>
        <v>Gráfico Evolución</v>
      </c>
      <c r="R790" s="30"/>
      <c r="S79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https://analytics.zoho.com/open-view/2395394000008134446?ZOHO_CRITERIA=%22Localiza_CL_Poblacion%22.%22Codcom%22%3D14101</v>
      </c>
      <c r="T790" s="17"/>
      <c r="U790" s="31" t="str">
        <f t="shared" si="178"/>
        <v>#1774B9</v>
      </c>
      <c r="V790" s="32" t="str">
        <f>+Enfermedades_Mundiales[[#This Row],[idcoleccion]]&amp;"-"&amp;Enfermedades_Mundiales[[#This Row],[id]]</f>
        <v>360-0780</v>
      </c>
      <c r="W790" s="21">
        <f>+VLOOKUP(Enfermedades_Mundiales[[#This Row],[Filtro URL]],Estructura!$X$4:$Y$366,2,0)</f>
        <v>36314101</v>
      </c>
      <c r="X790" s="21" t="str">
        <f>+VLOOKUP(Enfermedades_Mundiales[[#This Row],[tema]],Estructura!$A$4:$C$18,3,0)</f>
        <v>T-361</v>
      </c>
      <c r="Y790" s="32" t="str">
        <f>+VLOOKUP(Enfermedades_Mundiales[[#This Row],[contenido]],Estructura!$E$4:$G$18,3,0)</f>
        <v>C-361</v>
      </c>
      <c r="Z790" s="32" t="str">
        <f>+VLOOKUP(Enfermedades_Mundiales[[#This Row],[Filtro Integrado]],Estructura!$M$4:$O$367,3,0)</f>
        <v>FI-363</v>
      </c>
      <c r="AA790" s="32" t="str">
        <f>+VLOOKUP(Enfermedades_Mundiales[[#This Row],[Muestra]],Estructura!$Q$4:$S$194,3,0)</f>
        <v>M-361</v>
      </c>
    </row>
    <row r="791" spans="1:27" ht="30.6" x14ac:dyDescent="0.3">
      <c r="A791" s="61" t="s">
        <v>1214</v>
      </c>
      <c r="B791" s="43">
        <f t="shared" si="171"/>
        <v>360</v>
      </c>
      <c r="C791" s="44" t="str">
        <f t="shared" si="172"/>
        <v>Enfermedades Mundiales</v>
      </c>
      <c r="D791" s="44" t="str">
        <f t="shared" si="173"/>
        <v>Salud</v>
      </c>
      <c r="E791" s="64">
        <v>14102</v>
      </c>
      <c r="F791" s="44" t="str">
        <f t="shared" si="179"/>
        <v>Casos Confirmados</v>
      </c>
      <c r="G791" s="46" t="s">
        <v>408</v>
      </c>
      <c r="H791" s="60" t="s">
        <v>17</v>
      </c>
      <c r="I791" s="58" t="s">
        <v>352</v>
      </c>
      <c r="J791" s="43" t="s">
        <v>407</v>
      </c>
      <c r="K791" s="43" t="str">
        <f t="shared" si="180"/>
        <v>Casos Confirmados</v>
      </c>
      <c r="L791" s="43" t="str">
        <f t="shared" si="174"/>
        <v>Periodo 2020-2021</v>
      </c>
      <c r="M791" s="43" t="str">
        <f t="shared" si="175"/>
        <v>Casos</v>
      </c>
      <c r="N791" s="49" t="str">
        <f t="shared" si="176"/>
        <v>Ministerio de Ciencias, Tecnología, Conocimiento e Innovación</v>
      </c>
      <c r="O791" s="30" t="str">
        <f>+"Nuevos Casos Confirmados de COVID-19 en la comuna de "&amp;Enfermedades_Mundiales[[#This Row],[territorio]]</f>
        <v>Nuevos Casos Confirmados de COVID-19 en la comuna de Corral</v>
      </c>
      <c r="P791" s="68"/>
      <c r="Q791" s="15" t="str">
        <f t="shared" si="177"/>
        <v>Gráfico Evolución</v>
      </c>
      <c r="R791" s="30"/>
      <c r="S79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https://analytics.zoho.com/open-view/2395394000008134446?ZOHO_CRITERIA=%22Localiza_CL_Poblacion%22.%22Codcom%22%3D14102</v>
      </c>
      <c r="T791" s="17"/>
      <c r="U791" s="31" t="str">
        <f t="shared" si="178"/>
        <v>#1774B9</v>
      </c>
      <c r="V791" s="32" t="str">
        <f>+Enfermedades_Mundiales[[#This Row],[idcoleccion]]&amp;"-"&amp;Enfermedades_Mundiales[[#This Row],[id]]</f>
        <v>360-0781</v>
      </c>
      <c r="W791" s="21">
        <f>+VLOOKUP(Enfermedades_Mundiales[[#This Row],[Filtro URL]],Estructura!$X$4:$Y$366,2,0)</f>
        <v>36314102</v>
      </c>
      <c r="X791" s="21" t="str">
        <f>+VLOOKUP(Enfermedades_Mundiales[[#This Row],[tema]],Estructura!$A$4:$C$18,3,0)</f>
        <v>T-361</v>
      </c>
      <c r="Y791" s="32" t="str">
        <f>+VLOOKUP(Enfermedades_Mundiales[[#This Row],[contenido]],Estructura!$E$4:$G$18,3,0)</f>
        <v>C-361</v>
      </c>
      <c r="Z791" s="32" t="str">
        <f>+VLOOKUP(Enfermedades_Mundiales[[#This Row],[Filtro Integrado]],Estructura!$M$4:$O$367,3,0)</f>
        <v>FI-363</v>
      </c>
      <c r="AA791" s="32" t="str">
        <f>+VLOOKUP(Enfermedades_Mundiales[[#This Row],[Muestra]],Estructura!$Q$4:$S$194,3,0)</f>
        <v>M-361</v>
      </c>
    </row>
    <row r="792" spans="1:27" ht="30.6" x14ac:dyDescent="0.3">
      <c r="A792" s="61" t="s">
        <v>1215</v>
      </c>
      <c r="B792" s="43">
        <f t="shared" si="171"/>
        <v>360</v>
      </c>
      <c r="C792" s="44" t="str">
        <f t="shared" si="172"/>
        <v>Enfermedades Mundiales</v>
      </c>
      <c r="D792" s="44" t="str">
        <f t="shared" si="173"/>
        <v>Salud</v>
      </c>
      <c r="E792" s="64">
        <v>14103</v>
      </c>
      <c r="F792" s="44" t="str">
        <f t="shared" si="179"/>
        <v>Casos Confirmados</v>
      </c>
      <c r="G792" s="46" t="s">
        <v>408</v>
      </c>
      <c r="H792" s="60" t="s">
        <v>17</v>
      </c>
      <c r="I792" s="58" t="s">
        <v>353</v>
      </c>
      <c r="J792" s="43" t="s">
        <v>407</v>
      </c>
      <c r="K792" s="43" t="str">
        <f t="shared" si="180"/>
        <v>Casos Confirmados</v>
      </c>
      <c r="L792" s="43" t="str">
        <f t="shared" si="174"/>
        <v>Periodo 2020-2021</v>
      </c>
      <c r="M792" s="43" t="str">
        <f t="shared" si="175"/>
        <v>Casos</v>
      </c>
      <c r="N792" s="49" t="str">
        <f t="shared" si="176"/>
        <v>Ministerio de Ciencias, Tecnología, Conocimiento e Innovación</v>
      </c>
      <c r="O792" s="30" t="str">
        <f>+"Nuevos Casos Confirmados de COVID-19 en la comuna de "&amp;Enfermedades_Mundiales[[#This Row],[territorio]]</f>
        <v>Nuevos Casos Confirmados de COVID-19 en la comuna de Lanco</v>
      </c>
      <c r="P792" s="68"/>
      <c r="Q792" s="15" t="str">
        <f t="shared" si="177"/>
        <v>Gráfico Evolución</v>
      </c>
      <c r="R792" s="30"/>
      <c r="S79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https://analytics.zoho.com/open-view/2395394000008134446?ZOHO_CRITERIA=%22Localiza_CL_Poblacion%22.%22Codcom%22%3D14103</v>
      </c>
      <c r="T792" s="17"/>
      <c r="U792" s="31" t="str">
        <f t="shared" si="178"/>
        <v>#1774B9</v>
      </c>
      <c r="V792" s="32" t="str">
        <f>+Enfermedades_Mundiales[[#This Row],[idcoleccion]]&amp;"-"&amp;Enfermedades_Mundiales[[#This Row],[id]]</f>
        <v>360-0782</v>
      </c>
      <c r="W792" s="21">
        <f>+VLOOKUP(Enfermedades_Mundiales[[#This Row],[Filtro URL]],Estructura!$X$4:$Y$366,2,0)</f>
        <v>36314103</v>
      </c>
      <c r="X792" s="21" t="str">
        <f>+VLOOKUP(Enfermedades_Mundiales[[#This Row],[tema]],Estructura!$A$4:$C$18,3,0)</f>
        <v>T-361</v>
      </c>
      <c r="Y792" s="32" t="str">
        <f>+VLOOKUP(Enfermedades_Mundiales[[#This Row],[contenido]],Estructura!$E$4:$G$18,3,0)</f>
        <v>C-361</v>
      </c>
      <c r="Z792" s="32" t="str">
        <f>+VLOOKUP(Enfermedades_Mundiales[[#This Row],[Filtro Integrado]],Estructura!$M$4:$O$367,3,0)</f>
        <v>FI-363</v>
      </c>
      <c r="AA792" s="32" t="str">
        <f>+VLOOKUP(Enfermedades_Mundiales[[#This Row],[Muestra]],Estructura!$Q$4:$S$194,3,0)</f>
        <v>M-361</v>
      </c>
    </row>
    <row r="793" spans="1:27" ht="30.6" x14ac:dyDescent="0.3">
      <c r="A793" s="61" t="s">
        <v>1216</v>
      </c>
      <c r="B793" s="43">
        <f t="shared" si="171"/>
        <v>360</v>
      </c>
      <c r="C793" s="44" t="str">
        <f t="shared" si="172"/>
        <v>Enfermedades Mundiales</v>
      </c>
      <c r="D793" s="44" t="str">
        <f t="shared" si="173"/>
        <v>Salud</v>
      </c>
      <c r="E793" s="64">
        <v>14104</v>
      </c>
      <c r="F793" s="44" t="str">
        <f t="shared" si="179"/>
        <v>Casos Confirmados</v>
      </c>
      <c r="G793" s="46" t="s">
        <v>408</v>
      </c>
      <c r="H793" s="60" t="s">
        <v>17</v>
      </c>
      <c r="I793" s="58" t="s">
        <v>28</v>
      </c>
      <c r="J793" s="43" t="s">
        <v>407</v>
      </c>
      <c r="K793" s="43" t="str">
        <f t="shared" si="180"/>
        <v>Casos Confirmados</v>
      </c>
      <c r="L793" s="43" t="str">
        <f t="shared" si="174"/>
        <v>Periodo 2020-2021</v>
      </c>
      <c r="M793" s="43" t="str">
        <f t="shared" si="175"/>
        <v>Casos</v>
      </c>
      <c r="N793" s="49" t="str">
        <f t="shared" si="176"/>
        <v>Ministerio de Ciencias, Tecnología, Conocimiento e Innovación</v>
      </c>
      <c r="O793" s="30" t="str">
        <f>+"Nuevos Casos Confirmados de COVID-19 en la comuna de "&amp;Enfermedades_Mundiales[[#This Row],[territorio]]</f>
        <v>Nuevos Casos Confirmados de COVID-19 en la comuna de Los Lagos</v>
      </c>
      <c r="P793" s="68"/>
      <c r="Q793" s="15" t="str">
        <f t="shared" si="177"/>
        <v>Gráfico Evolución</v>
      </c>
      <c r="R793" s="30"/>
      <c r="S79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https://analytics.zoho.com/open-view/2395394000008134446?ZOHO_CRITERIA=%22Localiza_CL_Poblacion%22.%22Codcom%22%3D14104</v>
      </c>
      <c r="T793" s="17"/>
      <c r="U793" s="31" t="str">
        <f t="shared" si="178"/>
        <v>#1774B9</v>
      </c>
      <c r="V793" s="32" t="str">
        <f>+Enfermedades_Mundiales[[#This Row],[idcoleccion]]&amp;"-"&amp;Enfermedades_Mundiales[[#This Row],[id]]</f>
        <v>360-0783</v>
      </c>
      <c r="W793" s="21">
        <f>+VLOOKUP(Enfermedades_Mundiales[[#This Row],[Filtro URL]],Estructura!$X$4:$Y$366,2,0)</f>
        <v>36314104</v>
      </c>
      <c r="X793" s="21" t="str">
        <f>+VLOOKUP(Enfermedades_Mundiales[[#This Row],[tema]],Estructura!$A$4:$C$18,3,0)</f>
        <v>T-361</v>
      </c>
      <c r="Y793" s="32" t="str">
        <f>+VLOOKUP(Enfermedades_Mundiales[[#This Row],[contenido]],Estructura!$E$4:$G$18,3,0)</f>
        <v>C-361</v>
      </c>
      <c r="Z793" s="32" t="str">
        <f>+VLOOKUP(Enfermedades_Mundiales[[#This Row],[Filtro Integrado]],Estructura!$M$4:$O$367,3,0)</f>
        <v>FI-363</v>
      </c>
      <c r="AA793" s="32" t="str">
        <f>+VLOOKUP(Enfermedades_Mundiales[[#This Row],[Muestra]],Estructura!$Q$4:$S$194,3,0)</f>
        <v>M-361</v>
      </c>
    </row>
    <row r="794" spans="1:27" ht="30.6" x14ac:dyDescent="0.3">
      <c r="A794" s="61" t="s">
        <v>1217</v>
      </c>
      <c r="B794" s="43">
        <f t="shared" si="171"/>
        <v>360</v>
      </c>
      <c r="C794" s="44" t="str">
        <f t="shared" si="172"/>
        <v>Enfermedades Mundiales</v>
      </c>
      <c r="D794" s="44" t="str">
        <f t="shared" si="173"/>
        <v>Salud</v>
      </c>
      <c r="E794" s="64">
        <v>14105</v>
      </c>
      <c r="F794" s="44" t="str">
        <f t="shared" si="179"/>
        <v>Casos Confirmados</v>
      </c>
      <c r="G794" s="46" t="s">
        <v>408</v>
      </c>
      <c r="H794" s="60" t="s">
        <v>17</v>
      </c>
      <c r="I794" s="58" t="s">
        <v>354</v>
      </c>
      <c r="J794" s="43" t="s">
        <v>407</v>
      </c>
      <c r="K794" s="43" t="str">
        <f t="shared" si="180"/>
        <v>Casos Confirmados</v>
      </c>
      <c r="L794" s="43" t="str">
        <f t="shared" si="174"/>
        <v>Periodo 2020-2021</v>
      </c>
      <c r="M794" s="43" t="str">
        <f t="shared" si="175"/>
        <v>Casos</v>
      </c>
      <c r="N794" s="49" t="str">
        <f t="shared" si="176"/>
        <v>Ministerio de Ciencias, Tecnología, Conocimiento e Innovación</v>
      </c>
      <c r="O794" s="30" t="str">
        <f>+"Nuevos Casos Confirmados de COVID-19 en la comuna de "&amp;Enfermedades_Mundiales[[#This Row],[territorio]]</f>
        <v>Nuevos Casos Confirmados de COVID-19 en la comuna de Máfil</v>
      </c>
      <c r="P794" s="68"/>
      <c r="Q794" s="15" t="str">
        <f t="shared" si="177"/>
        <v>Gráfico Evolución</v>
      </c>
      <c r="R794" s="30"/>
      <c r="S79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https://analytics.zoho.com/open-view/2395394000008134446?ZOHO_CRITERIA=%22Localiza_CL_Poblacion%22.%22Codcom%22%3D14105</v>
      </c>
      <c r="T794" s="17"/>
      <c r="U794" s="31" t="str">
        <f t="shared" si="178"/>
        <v>#1774B9</v>
      </c>
      <c r="V794" s="32" t="str">
        <f>+Enfermedades_Mundiales[[#This Row],[idcoleccion]]&amp;"-"&amp;Enfermedades_Mundiales[[#This Row],[id]]</f>
        <v>360-0784</v>
      </c>
      <c r="W794" s="21">
        <f>+VLOOKUP(Enfermedades_Mundiales[[#This Row],[Filtro URL]],Estructura!$X$4:$Y$366,2,0)</f>
        <v>36314105</v>
      </c>
      <c r="X794" s="21" t="str">
        <f>+VLOOKUP(Enfermedades_Mundiales[[#This Row],[tema]],Estructura!$A$4:$C$18,3,0)</f>
        <v>T-361</v>
      </c>
      <c r="Y794" s="32" t="str">
        <f>+VLOOKUP(Enfermedades_Mundiales[[#This Row],[contenido]],Estructura!$E$4:$G$18,3,0)</f>
        <v>C-361</v>
      </c>
      <c r="Z794" s="32" t="str">
        <f>+VLOOKUP(Enfermedades_Mundiales[[#This Row],[Filtro Integrado]],Estructura!$M$4:$O$367,3,0)</f>
        <v>FI-363</v>
      </c>
      <c r="AA794" s="32" t="str">
        <f>+VLOOKUP(Enfermedades_Mundiales[[#This Row],[Muestra]],Estructura!$Q$4:$S$194,3,0)</f>
        <v>M-361</v>
      </c>
    </row>
    <row r="795" spans="1:27" ht="30.6" x14ac:dyDescent="0.3">
      <c r="A795" s="61" t="s">
        <v>1218</v>
      </c>
      <c r="B795" s="43">
        <f t="shared" si="171"/>
        <v>360</v>
      </c>
      <c r="C795" s="44" t="str">
        <f t="shared" si="172"/>
        <v>Enfermedades Mundiales</v>
      </c>
      <c r="D795" s="44" t="str">
        <f t="shared" si="173"/>
        <v>Salud</v>
      </c>
      <c r="E795" s="64">
        <v>14106</v>
      </c>
      <c r="F795" s="44" t="str">
        <f t="shared" si="179"/>
        <v>Casos Confirmados</v>
      </c>
      <c r="G795" s="46" t="s">
        <v>408</v>
      </c>
      <c r="H795" s="60" t="s">
        <v>17</v>
      </c>
      <c r="I795" s="58" t="s">
        <v>355</v>
      </c>
      <c r="J795" s="43" t="s">
        <v>407</v>
      </c>
      <c r="K795" s="43" t="str">
        <f t="shared" si="180"/>
        <v>Casos Confirmados</v>
      </c>
      <c r="L795" s="43" t="str">
        <f t="shared" si="174"/>
        <v>Periodo 2020-2021</v>
      </c>
      <c r="M795" s="43" t="str">
        <f t="shared" si="175"/>
        <v>Casos</v>
      </c>
      <c r="N795" s="49" t="str">
        <f t="shared" si="176"/>
        <v>Ministerio de Ciencias, Tecnología, Conocimiento e Innovación</v>
      </c>
      <c r="O795" s="30" t="str">
        <f>+"Nuevos Casos Confirmados de COVID-19 en la comuna de "&amp;Enfermedades_Mundiales[[#This Row],[territorio]]</f>
        <v>Nuevos Casos Confirmados de COVID-19 en la comuna de Mariquina</v>
      </c>
      <c r="P795" s="68"/>
      <c r="Q795" s="15" t="str">
        <f t="shared" si="177"/>
        <v>Gráfico Evolución</v>
      </c>
      <c r="R795" s="30"/>
      <c r="S79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https://analytics.zoho.com/open-view/2395394000008134446?ZOHO_CRITERIA=%22Localiza_CL_Poblacion%22.%22Codcom%22%3D14106</v>
      </c>
      <c r="T795" s="17"/>
      <c r="U795" s="31" t="str">
        <f t="shared" si="178"/>
        <v>#1774B9</v>
      </c>
      <c r="V795" s="32" t="str">
        <f>+Enfermedades_Mundiales[[#This Row],[idcoleccion]]&amp;"-"&amp;Enfermedades_Mundiales[[#This Row],[id]]</f>
        <v>360-0785</v>
      </c>
      <c r="W795" s="21">
        <f>+VLOOKUP(Enfermedades_Mundiales[[#This Row],[Filtro URL]],Estructura!$X$4:$Y$366,2,0)</f>
        <v>36314106</v>
      </c>
      <c r="X795" s="21" t="str">
        <f>+VLOOKUP(Enfermedades_Mundiales[[#This Row],[tema]],Estructura!$A$4:$C$18,3,0)</f>
        <v>T-361</v>
      </c>
      <c r="Y795" s="32" t="str">
        <f>+VLOOKUP(Enfermedades_Mundiales[[#This Row],[contenido]],Estructura!$E$4:$G$18,3,0)</f>
        <v>C-361</v>
      </c>
      <c r="Z795" s="32" t="str">
        <f>+VLOOKUP(Enfermedades_Mundiales[[#This Row],[Filtro Integrado]],Estructura!$M$4:$O$367,3,0)</f>
        <v>FI-363</v>
      </c>
      <c r="AA795" s="32" t="str">
        <f>+VLOOKUP(Enfermedades_Mundiales[[#This Row],[Muestra]],Estructura!$Q$4:$S$194,3,0)</f>
        <v>M-361</v>
      </c>
    </row>
    <row r="796" spans="1:27" ht="30.6" x14ac:dyDescent="0.3">
      <c r="A796" s="61" t="s">
        <v>1219</v>
      </c>
      <c r="B796" s="43">
        <f t="shared" si="171"/>
        <v>360</v>
      </c>
      <c r="C796" s="44" t="str">
        <f t="shared" si="172"/>
        <v>Enfermedades Mundiales</v>
      </c>
      <c r="D796" s="44" t="str">
        <f t="shared" si="173"/>
        <v>Salud</v>
      </c>
      <c r="E796" s="64">
        <v>14107</v>
      </c>
      <c r="F796" s="44" t="str">
        <f t="shared" si="179"/>
        <v>Casos Confirmados</v>
      </c>
      <c r="G796" s="46" t="s">
        <v>408</v>
      </c>
      <c r="H796" s="60" t="s">
        <v>17</v>
      </c>
      <c r="I796" s="58" t="s">
        <v>356</v>
      </c>
      <c r="J796" s="43" t="s">
        <v>407</v>
      </c>
      <c r="K796" s="43" t="str">
        <f t="shared" si="180"/>
        <v>Casos Confirmados</v>
      </c>
      <c r="L796" s="43" t="str">
        <f t="shared" si="174"/>
        <v>Periodo 2020-2021</v>
      </c>
      <c r="M796" s="43" t="str">
        <f t="shared" si="175"/>
        <v>Casos</v>
      </c>
      <c r="N796" s="49" t="str">
        <f t="shared" si="176"/>
        <v>Ministerio de Ciencias, Tecnología, Conocimiento e Innovación</v>
      </c>
      <c r="O796" s="30" t="str">
        <f>+"Nuevos Casos Confirmados de COVID-19 en la comuna de "&amp;Enfermedades_Mundiales[[#This Row],[territorio]]</f>
        <v>Nuevos Casos Confirmados de COVID-19 en la comuna de Paillaco</v>
      </c>
      <c r="P796" s="68"/>
      <c r="Q796" s="15" t="str">
        <f t="shared" si="177"/>
        <v>Gráfico Evolución</v>
      </c>
      <c r="R796" s="30"/>
      <c r="S796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https://analytics.zoho.com/open-view/2395394000008134446?ZOHO_CRITERIA=%22Localiza_CL_Poblacion%22.%22Codcom%22%3D14107</v>
      </c>
      <c r="T796" s="17"/>
      <c r="U796" s="31" t="str">
        <f t="shared" si="178"/>
        <v>#1774B9</v>
      </c>
      <c r="V796" s="32" t="str">
        <f>+Enfermedades_Mundiales[[#This Row],[idcoleccion]]&amp;"-"&amp;Enfermedades_Mundiales[[#This Row],[id]]</f>
        <v>360-0786</v>
      </c>
      <c r="W796" s="21">
        <f>+VLOOKUP(Enfermedades_Mundiales[[#This Row],[Filtro URL]],Estructura!$X$4:$Y$366,2,0)</f>
        <v>36314107</v>
      </c>
      <c r="X796" s="21" t="str">
        <f>+VLOOKUP(Enfermedades_Mundiales[[#This Row],[tema]],Estructura!$A$4:$C$18,3,0)</f>
        <v>T-361</v>
      </c>
      <c r="Y796" s="32" t="str">
        <f>+VLOOKUP(Enfermedades_Mundiales[[#This Row],[contenido]],Estructura!$E$4:$G$18,3,0)</f>
        <v>C-361</v>
      </c>
      <c r="Z796" s="32" t="str">
        <f>+VLOOKUP(Enfermedades_Mundiales[[#This Row],[Filtro Integrado]],Estructura!$M$4:$O$367,3,0)</f>
        <v>FI-363</v>
      </c>
      <c r="AA796" s="32" t="str">
        <f>+VLOOKUP(Enfermedades_Mundiales[[#This Row],[Muestra]],Estructura!$Q$4:$S$194,3,0)</f>
        <v>M-361</v>
      </c>
    </row>
    <row r="797" spans="1:27" ht="30.6" x14ac:dyDescent="0.3">
      <c r="A797" s="61" t="s">
        <v>1220</v>
      </c>
      <c r="B797" s="43">
        <f t="shared" si="171"/>
        <v>360</v>
      </c>
      <c r="C797" s="44" t="str">
        <f t="shared" si="172"/>
        <v>Enfermedades Mundiales</v>
      </c>
      <c r="D797" s="44" t="str">
        <f t="shared" si="173"/>
        <v>Salud</v>
      </c>
      <c r="E797" s="64">
        <v>14108</v>
      </c>
      <c r="F797" s="44" t="str">
        <f t="shared" si="179"/>
        <v>Casos Confirmados</v>
      </c>
      <c r="G797" s="46" t="s">
        <v>408</v>
      </c>
      <c r="H797" s="60" t="s">
        <v>17</v>
      </c>
      <c r="I797" s="58" t="s">
        <v>357</v>
      </c>
      <c r="J797" s="43" t="s">
        <v>407</v>
      </c>
      <c r="K797" s="43" t="str">
        <f t="shared" si="180"/>
        <v>Casos Confirmados</v>
      </c>
      <c r="L797" s="43" t="str">
        <f t="shared" si="174"/>
        <v>Periodo 2020-2021</v>
      </c>
      <c r="M797" s="43" t="str">
        <f t="shared" si="175"/>
        <v>Casos</v>
      </c>
      <c r="N797" s="49" t="str">
        <f t="shared" si="176"/>
        <v>Ministerio de Ciencias, Tecnología, Conocimiento e Innovación</v>
      </c>
      <c r="O797" s="30" t="str">
        <f>+"Nuevos Casos Confirmados de COVID-19 en la comuna de "&amp;Enfermedades_Mundiales[[#This Row],[territorio]]</f>
        <v>Nuevos Casos Confirmados de COVID-19 en la comuna de Panguipulli</v>
      </c>
      <c r="P797" s="68"/>
      <c r="Q797" s="15" t="str">
        <f t="shared" si="177"/>
        <v>Gráfico Evolución</v>
      </c>
      <c r="R797" s="30"/>
      <c r="S797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https://analytics.zoho.com/open-view/2395394000008134446?ZOHO_CRITERIA=%22Localiza_CL_Poblacion%22.%22Codcom%22%3D14108</v>
      </c>
      <c r="T797" s="17"/>
      <c r="U797" s="31" t="str">
        <f t="shared" si="178"/>
        <v>#1774B9</v>
      </c>
      <c r="V797" s="32" t="str">
        <f>+Enfermedades_Mundiales[[#This Row],[idcoleccion]]&amp;"-"&amp;Enfermedades_Mundiales[[#This Row],[id]]</f>
        <v>360-0787</v>
      </c>
      <c r="W797" s="21">
        <f>+VLOOKUP(Enfermedades_Mundiales[[#This Row],[Filtro URL]],Estructura!$X$4:$Y$366,2,0)</f>
        <v>36314108</v>
      </c>
      <c r="X797" s="21" t="str">
        <f>+VLOOKUP(Enfermedades_Mundiales[[#This Row],[tema]],Estructura!$A$4:$C$18,3,0)</f>
        <v>T-361</v>
      </c>
      <c r="Y797" s="32" t="str">
        <f>+VLOOKUP(Enfermedades_Mundiales[[#This Row],[contenido]],Estructura!$E$4:$G$18,3,0)</f>
        <v>C-361</v>
      </c>
      <c r="Z797" s="32" t="str">
        <f>+VLOOKUP(Enfermedades_Mundiales[[#This Row],[Filtro Integrado]],Estructura!$M$4:$O$367,3,0)</f>
        <v>FI-363</v>
      </c>
      <c r="AA797" s="32" t="str">
        <f>+VLOOKUP(Enfermedades_Mundiales[[#This Row],[Muestra]],Estructura!$Q$4:$S$194,3,0)</f>
        <v>M-361</v>
      </c>
    </row>
    <row r="798" spans="1:27" ht="30.6" x14ac:dyDescent="0.3">
      <c r="A798" s="61" t="s">
        <v>1221</v>
      </c>
      <c r="B798" s="43">
        <f t="shared" si="171"/>
        <v>360</v>
      </c>
      <c r="C798" s="44" t="str">
        <f t="shared" si="172"/>
        <v>Enfermedades Mundiales</v>
      </c>
      <c r="D798" s="44" t="str">
        <f t="shared" si="173"/>
        <v>Salud</v>
      </c>
      <c r="E798" s="64">
        <v>14201</v>
      </c>
      <c r="F798" s="44" t="str">
        <f t="shared" si="179"/>
        <v>Casos Confirmados</v>
      </c>
      <c r="G798" s="46" t="s">
        <v>408</v>
      </c>
      <c r="H798" s="60" t="s">
        <v>17</v>
      </c>
      <c r="I798" s="58" t="s">
        <v>358</v>
      </c>
      <c r="J798" s="43" t="s">
        <v>407</v>
      </c>
      <c r="K798" s="43" t="str">
        <f t="shared" si="180"/>
        <v>Casos Confirmados</v>
      </c>
      <c r="L798" s="43" t="str">
        <f t="shared" si="174"/>
        <v>Periodo 2020-2021</v>
      </c>
      <c r="M798" s="43" t="str">
        <f t="shared" si="175"/>
        <v>Casos</v>
      </c>
      <c r="N798" s="49" t="str">
        <f t="shared" si="176"/>
        <v>Ministerio de Ciencias, Tecnología, Conocimiento e Innovación</v>
      </c>
      <c r="O798" s="30" t="str">
        <f>+"Nuevos Casos Confirmados de COVID-19 en la comuna de "&amp;Enfermedades_Mundiales[[#This Row],[territorio]]</f>
        <v>Nuevos Casos Confirmados de COVID-19 en la comuna de La Unión</v>
      </c>
      <c r="P798" s="68"/>
      <c r="Q798" s="15" t="str">
        <f t="shared" si="177"/>
        <v>Gráfico Evolución</v>
      </c>
      <c r="R798" s="30"/>
      <c r="S798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https://analytics.zoho.com/open-view/2395394000008134446?ZOHO_CRITERIA=%22Localiza_CL_Poblacion%22.%22Codcom%22%3D14201</v>
      </c>
      <c r="T798" s="17"/>
      <c r="U798" s="31" t="str">
        <f t="shared" si="178"/>
        <v>#1774B9</v>
      </c>
      <c r="V798" s="32" t="str">
        <f>+Enfermedades_Mundiales[[#This Row],[idcoleccion]]&amp;"-"&amp;Enfermedades_Mundiales[[#This Row],[id]]</f>
        <v>360-0788</v>
      </c>
      <c r="W798" s="21">
        <f>+VLOOKUP(Enfermedades_Mundiales[[#This Row],[Filtro URL]],Estructura!$X$4:$Y$366,2,0)</f>
        <v>36314201</v>
      </c>
      <c r="X798" s="21" t="str">
        <f>+VLOOKUP(Enfermedades_Mundiales[[#This Row],[tema]],Estructura!$A$4:$C$18,3,0)</f>
        <v>T-361</v>
      </c>
      <c r="Y798" s="32" t="str">
        <f>+VLOOKUP(Enfermedades_Mundiales[[#This Row],[contenido]],Estructura!$E$4:$G$18,3,0)</f>
        <v>C-361</v>
      </c>
      <c r="Z798" s="32" t="str">
        <f>+VLOOKUP(Enfermedades_Mundiales[[#This Row],[Filtro Integrado]],Estructura!$M$4:$O$367,3,0)</f>
        <v>FI-363</v>
      </c>
      <c r="AA798" s="32" t="str">
        <f>+VLOOKUP(Enfermedades_Mundiales[[#This Row],[Muestra]],Estructura!$Q$4:$S$194,3,0)</f>
        <v>M-361</v>
      </c>
    </row>
    <row r="799" spans="1:27" ht="30.6" x14ac:dyDescent="0.3">
      <c r="A799" s="61" t="s">
        <v>1222</v>
      </c>
      <c r="B799" s="43">
        <f t="shared" si="171"/>
        <v>360</v>
      </c>
      <c r="C799" s="44" t="str">
        <f t="shared" si="172"/>
        <v>Enfermedades Mundiales</v>
      </c>
      <c r="D799" s="44" t="str">
        <f t="shared" si="173"/>
        <v>Salud</v>
      </c>
      <c r="E799" s="64">
        <v>14202</v>
      </c>
      <c r="F799" s="44" t="str">
        <f t="shared" si="179"/>
        <v>Casos Confirmados</v>
      </c>
      <c r="G799" s="46" t="s">
        <v>408</v>
      </c>
      <c r="H799" s="60" t="s">
        <v>17</v>
      </c>
      <c r="I799" s="58" t="s">
        <v>359</v>
      </c>
      <c r="J799" s="43" t="s">
        <v>407</v>
      </c>
      <c r="K799" s="43" t="str">
        <f t="shared" si="180"/>
        <v>Casos Confirmados</v>
      </c>
      <c r="L799" s="43" t="str">
        <f t="shared" si="174"/>
        <v>Periodo 2020-2021</v>
      </c>
      <c r="M799" s="43" t="str">
        <f t="shared" si="175"/>
        <v>Casos</v>
      </c>
      <c r="N799" s="49" t="str">
        <f t="shared" si="176"/>
        <v>Ministerio de Ciencias, Tecnología, Conocimiento e Innovación</v>
      </c>
      <c r="O799" s="30" t="str">
        <f>+"Nuevos Casos Confirmados de COVID-19 en la comuna de "&amp;Enfermedades_Mundiales[[#This Row],[territorio]]</f>
        <v>Nuevos Casos Confirmados de COVID-19 en la comuna de Futrono</v>
      </c>
      <c r="P799" s="68"/>
      <c r="Q799" s="15" t="str">
        <f t="shared" si="177"/>
        <v>Gráfico Evolución</v>
      </c>
      <c r="R799" s="30"/>
      <c r="S799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https://analytics.zoho.com/open-view/2395394000008134446?ZOHO_CRITERIA=%22Localiza_CL_Poblacion%22.%22Codcom%22%3D14202</v>
      </c>
      <c r="T799" s="17"/>
      <c r="U799" s="31" t="str">
        <f t="shared" si="178"/>
        <v>#1774B9</v>
      </c>
      <c r="V799" s="32" t="str">
        <f>+Enfermedades_Mundiales[[#This Row],[idcoleccion]]&amp;"-"&amp;Enfermedades_Mundiales[[#This Row],[id]]</f>
        <v>360-0789</v>
      </c>
      <c r="W799" s="21">
        <f>+VLOOKUP(Enfermedades_Mundiales[[#This Row],[Filtro URL]],Estructura!$X$4:$Y$366,2,0)</f>
        <v>36314202</v>
      </c>
      <c r="X799" s="21" t="str">
        <f>+VLOOKUP(Enfermedades_Mundiales[[#This Row],[tema]],Estructura!$A$4:$C$18,3,0)</f>
        <v>T-361</v>
      </c>
      <c r="Y799" s="32" t="str">
        <f>+VLOOKUP(Enfermedades_Mundiales[[#This Row],[contenido]],Estructura!$E$4:$G$18,3,0)</f>
        <v>C-361</v>
      </c>
      <c r="Z799" s="32" t="str">
        <f>+VLOOKUP(Enfermedades_Mundiales[[#This Row],[Filtro Integrado]],Estructura!$M$4:$O$367,3,0)</f>
        <v>FI-363</v>
      </c>
      <c r="AA799" s="32" t="str">
        <f>+VLOOKUP(Enfermedades_Mundiales[[#This Row],[Muestra]],Estructura!$Q$4:$S$194,3,0)</f>
        <v>M-361</v>
      </c>
    </row>
    <row r="800" spans="1:27" ht="30.6" x14ac:dyDescent="0.3">
      <c r="A800" s="61" t="s">
        <v>1223</v>
      </c>
      <c r="B800" s="43">
        <f t="shared" si="171"/>
        <v>360</v>
      </c>
      <c r="C800" s="44" t="str">
        <f t="shared" si="172"/>
        <v>Enfermedades Mundiales</v>
      </c>
      <c r="D800" s="44" t="str">
        <f t="shared" si="173"/>
        <v>Salud</v>
      </c>
      <c r="E800" s="64">
        <v>14203</v>
      </c>
      <c r="F800" s="44" t="str">
        <f t="shared" si="179"/>
        <v>Casos Confirmados</v>
      </c>
      <c r="G800" s="46" t="s">
        <v>408</v>
      </c>
      <c r="H800" s="60" t="s">
        <v>17</v>
      </c>
      <c r="I800" s="58" t="s">
        <v>360</v>
      </c>
      <c r="J800" s="43" t="s">
        <v>407</v>
      </c>
      <c r="K800" s="43" t="str">
        <f t="shared" si="180"/>
        <v>Casos Confirmados</v>
      </c>
      <c r="L800" s="43" t="str">
        <f t="shared" si="174"/>
        <v>Periodo 2020-2021</v>
      </c>
      <c r="M800" s="43" t="str">
        <f t="shared" si="175"/>
        <v>Casos</v>
      </c>
      <c r="N800" s="49" t="str">
        <f t="shared" si="176"/>
        <v>Ministerio de Ciencias, Tecnología, Conocimiento e Innovación</v>
      </c>
      <c r="O800" s="30" t="str">
        <f>+"Nuevos Casos Confirmados de COVID-19 en la comuna de "&amp;Enfermedades_Mundiales[[#This Row],[territorio]]</f>
        <v>Nuevos Casos Confirmados de COVID-19 en la comuna de Lago Ranco</v>
      </c>
      <c r="P800" s="68"/>
      <c r="Q800" s="15" t="str">
        <f t="shared" si="177"/>
        <v>Gráfico Evolución</v>
      </c>
      <c r="R800" s="30"/>
      <c r="S800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https://analytics.zoho.com/open-view/2395394000008134446?ZOHO_CRITERIA=%22Localiza_CL_Poblacion%22.%22Codcom%22%3D14203</v>
      </c>
      <c r="T800" s="17"/>
      <c r="U800" s="31" t="str">
        <f t="shared" si="178"/>
        <v>#1774B9</v>
      </c>
      <c r="V800" s="32" t="str">
        <f>+Enfermedades_Mundiales[[#This Row],[idcoleccion]]&amp;"-"&amp;Enfermedades_Mundiales[[#This Row],[id]]</f>
        <v>360-0790</v>
      </c>
      <c r="W800" s="21">
        <f>+VLOOKUP(Enfermedades_Mundiales[[#This Row],[Filtro URL]],Estructura!$X$4:$Y$366,2,0)</f>
        <v>36314203</v>
      </c>
      <c r="X800" s="21" t="str">
        <f>+VLOOKUP(Enfermedades_Mundiales[[#This Row],[tema]],Estructura!$A$4:$C$18,3,0)</f>
        <v>T-361</v>
      </c>
      <c r="Y800" s="32" t="str">
        <f>+VLOOKUP(Enfermedades_Mundiales[[#This Row],[contenido]],Estructura!$E$4:$G$18,3,0)</f>
        <v>C-361</v>
      </c>
      <c r="Z800" s="32" t="str">
        <f>+VLOOKUP(Enfermedades_Mundiales[[#This Row],[Filtro Integrado]],Estructura!$M$4:$O$367,3,0)</f>
        <v>FI-363</v>
      </c>
      <c r="AA800" s="32" t="str">
        <f>+VLOOKUP(Enfermedades_Mundiales[[#This Row],[Muestra]],Estructura!$Q$4:$S$194,3,0)</f>
        <v>M-361</v>
      </c>
    </row>
    <row r="801" spans="1:27" ht="30.6" x14ac:dyDescent="0.3">
      <c r="A801" s="61" t="s">
        <v>1224</v>
      </c>
      <c r="B801" s="43">
        <f t="shared" si="171"/>
        <v>360</v>
      </c>
      <c r="C801" s="44" t="str">
        <f t="shared" si="172"/>
        <v>Enfermedades Mundiales</v>
      </c>
      <c r="D801" s="44" t="str">
        <f t="shared" si="173"/>
        <v>Salud</v>
      </c>
      <c r="E801" s="64">
        <v>14204</v>
      </c>
      <c r="F801" s="44" t="str">
        <f t="shared" si="179"/>
        <v>Casos Confirmados</v>
      </c>
      <c r="G801" s="46" t="s">
        <v>408</v>
      </c>
      <c r="H801" s="60" t="s">
        <v>17</v>
      </c>
      <c r="I801" s="58" t="s">
        <v>361</v>
      </c>
      <c r="J801" s="43" t="s">
        <v>407</v>
      </c>
      <c r="K801" s="43" t="str">
        <f t="shared" si="180"/>
        <v>Casos Confirmados</v>
      </c>
      <c r="L801" s="43" t="str">
        <f t="shared" si="174"/>
        <v>Periodo 2020-2021</v>
      </c>
      <c r="M801" s="43" t="str">
        <f t="shared" si="175"/>
        <v>Casos</v>
      </c>
      <c r="N801" s="49" t="str">
        <f t="shared" si="176"/>
        <v>Ministerio de Ciencias, Tecnología, Conocimiento e Innovación</v>
      </c>
      <c r="O801" s="30" t="str">
        <f>+"Nuevos Casos Confirmados de COVID-19 en la comuna de "&amp;Enfermedades_Mundiales[[#This Row],[territorio]]</f>
        <v>Nuevos Casos Confirmados de COVID-19 en la comuna de Río Bueno</v>
      </c>
      <c r="P801" s="68"/>
      <c r="Q801" s="15" t="str">
        <f t="shared" si="177"/>
        <v>Gráfico Evolución</v>
      </c>
      <c r="R801" s="30"/>
      <c r="S801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https://analytics.zoho.com/open-view/2395394000008134446?ZOHO_CRITERIA=%22Localiza_CL_Poblacion%22.%22Codcom%22%3D14204</v>
      </c>
      <c r="T801" s="17"/>
      <c r="U801" s="31" t="str">
        <f t="shared" si="178"/>
        <v>#1774B9</v>
      </c>
      <c r="V801" s="32" t="str">
        <f>+Enfermedades_Mundiales[[#This Row],[idcoleccion]]&amp;"-"&amp;Enfermedades_Mundiales[[#This Row],[id]]</f>
        <v>360-0791</v>
      </c>
      <c r="W801" s="21">
        <f>+VLOOKUP(Enfermedades_Mundiales[[#This Row],[Filtro URL]],Estructura!$X$4:$Y$366,2,0)</f>
        <v>36314204</v>
      </c>
      <c r="X801" s="21" t="str">
        <f>+VLOOKUP(Enfermedades_Mundiales[[#This Row],[tema]],Estructura!$A$4:$C$18,3,0)</f>
        <v>T-361</v>
      </c>
      <c r="Y801" s="32" t="str">
        <f>+VLOOKUP(Enfermedades_Mundiales[[#This Row],[contenido]],Estructura!$E$4:$G$18,3,0)</f>
        <v>C-361</v>
      </c>
      <c r="Z801" s="32" t="str">
        <f>+VLOOKUP(Enfermedades_Mundiales[[#This Row],[Filtro Integrado]],Estructura!$M$4:$O$367,3,0)</f>
        <v>FI-363</v>
      </c>
      <c r="AA801" s="32" t="str">
        <f>+VLOOKUP(Enfermedades_Mundiales[[#This Row],[Muestra]],Estructura!$Q$4:$S$194,3,0)</f>
        <v>M-361</v>
      </c>
    </row>
    <row r="802" spans="1:27" ht="30.6" x14ac:dyDescent="0.3">
      <c r="A802" s="61" t="s">
        <v>1225</v>
      </c>
      <c r="B802" s="43">
        <f t="shared" si="171"/>
        <v>360</v>
      </c>
      <c r="C802" s="44" t="str">
        <f t="shared" si="172"/>
        <v>Enfermedades Mundiales</v>
      </c>
      <c r="D802" s="44" t="str">
        <f t="shared" si="173"/>
        <v>Salud</v>
      </c>
      <c r="E802" s="64">
        <v>15101</v>
      </c>
      <c r="F802" s="44" t="str">
        <f t="shared" si="179"/>
        <v>Casos Confirmados</v>
      </c>
      <c r="G802" s="46" t="s">
        <v>408</v>
      </c>
      <c r="H802" s="60" t="s">
        <v>17</v>
      </c>
      <c r="I802" s="58" t="s">
        <v>362</v>
      </c>
      <c r="J802" s="43" t="s">
        <v>407</v>
      </c>
      <c r="K802" s="43" t="str">
        <f t="shared" si="180"/>
        <v>Casos Confirmados</v>
      </c>
      <c r="L802" s="43" t="str">
        <f t="shared" si="174"/>
        <v>Periodo 2020-2021</v>
      </c>
      <c r="M802" s="43" t="str">
        <f t="shared" si="175"/>
        <v>Casos</v>
      </c>
      <c r="N802" s="49" t="str">
        <f t="shared" si="176"/>
        <v>Ministerio de Ciencias, Tecnología, Conocimiento e Innovación</v>
      </c>
      <c r="O802" s="30" t="str">
        <f>+"Nuevos Casos Confirmados de COVID-19 en la comuna de "&amp;Enfermedades_Mundiales[[#This Row],[territorio]]</f>
        <v>Nuevos Casos Confirmados de COVID-19 en la comuna de Arica</v>
      </c>
      <c r="P802" s="68"/>
      <c r="Q802" s="15" t="str">
        <f t="shared" si="177"/>
        <v>Gráfico Evolución</v>
      </c>
      <c r="R802" s="30"/>
      <c r="S802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https://analytics.zoho.com/open-view/2395394000008134446?ZOHO_CRITERIA=%22Localiza_CL_Poblacion%22.%22Codcom%22%3D15101</v>
      </c>
      <c r="T802" s="17"/>
      <c r="U802" s="31" t="str">
        <f t="shared" si="178"/>
        <v>#1774B9</v>
      </c>
      <c r="V802" s="32" t="str">
        <f>+Enfermedades_Mundiales[[#This Row],[idcoleccion]]&amp;"-"&amp;Enfermedades_Mundiales[[#This Row],[id]]</f>
        <v>360-0792</v>
      </c>
      <c r="W802" s="21">
        <f>+VLOOKUP(Enfermedades_Mundiales[[#This Row],[Filtro URL]],Estructura!$X$4:$Y$366,2,0)</f>
        <v>36315101</v>
      </c>
      <c r="X802" s="21" t="str">
        <f>+VLOOKUP(Enfermedades_Mundiales[[#This Row],[tema]],Estructura!$A$4:$C$18,3,0)</f>
        <v>T-361</v>
      </c>
      <c r="Y802" s="32" t="str">
        <f>+VLOOKUP(Enfermedades_Mundiales[[#This Row],[contenido]],Estructura!$E$4:$G$18,3,0)</f>
        <v>C-361</v>
      </c>
      <c r="Z802" s="32" t="str">
        <f>+VLOOKUP(Enfermedades_Mundiales[[#This Row],[Filtro Integrado]],Estructura!$M$4:$O$367,3,0)</f>
        <v>FI-363</v>
      </c>
      <c r="AA802" s="32" t="str">
        <f>+VLOOKUP(Enfermedades_Mundiales[[#This Row],[Muestra]],Estructura!$Q$4:$S$194,3,0)</f>
        <v>M-361</v>
      </c>
    </row>
    <row r="803" spans="1:27" ht="30.6" x14ac:dyDescent="0.3">
      <c r="A803" s="61" t="s">
        <v>1226</v>
      </c>
      <c r="B803" s="43">
        <f t="shared" si="171"/>
        <v>360</v>
      </c>
      <c r="C803" s="44" t="str">
        <f t="shared" si="172"/>
        <v>Enfermedades Mundiales</v>
      </c>
      <c r="D803" s="44" t="str">
        <f t="shared" si="173"/>
        <v>Salud</v>
      </c>
      <c r="E803" s="64">
        <v>15102</v>
      </c>
      <c r="F803" s="44" t="str">
        <f t="shared" si="179"/>
        <v>Casos Confirmados</v>
      </c>
      <c r="G803" s="46" t="s">
        <v>408</v>
      </c>
      <c r="H803" s="60" t="s">
        <v>17</v>
      </c>
      <c r="I803" s="58" t="s">
        <v>363</v>
      </c>
      <c r="J803" s="43" t="s">
        <v>407</v>
      </c>
      <c r="K803" s="43" t="str">
        <f t="shared" si="180"/>
        <v>Casos Confirmados</v>
      </c>
      <c r="L803" s="43" t="str">
        <f t="shared" si="174"/>
        <v>Periodo 2020-2021</v>
      </c>
      <c r="M803" s="43" t="str">
        <f t="shared" si="175"/>
        <v>Casos</v>
      </c>
      <c r="N803" s="49" t="str">
        <f t="shared" si="176"/>
        <v>Ministerio de Ciencias, Tecnología, Conocimiento e Innovación</v>
      </c>
      <c r="O803" s="30" t="str">
        <f>+"Nuevos Casos Confirmados de COVID-19 en la comuna de "&amp;Enfermedades_Mundiales[[#This Row],[territorio]]</f>
        <v>Nuevos Casos Confirmados de COVID-19 en la comuna de Camarones</v>
      </c>
      <c r="P803" s="68"/>
      <c r="Q803" s="15" t="str">
        <f t="shared" si="177"/>
        <v>Gráfico Evolución</v>
      </c>
      <c r="R803" s="30"/>
      <c r="S803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https://analytics.zoho.com/open-view/2395394000008134446?ZOHO_CRITERIA=%22Localiza_CL_Poblacion%22.%22Codcom%22%3D15102</v>
      </c>
      <c r="T803" s="17"/>
      <c r="U803" s="31" t="str">
        <f t="shared" si="178"/>
        <v>#1774B9</v>
      </c>
      <c r="V803" s="32" t="str">
        <f>+Enfermedades_Mundiales[[#This Row],[idcoleccion]]&amp;"-"&amp;Enfermedades_Mundiales[[#This Row],[id]]</f>
        <v>360-0793</v>
      </c>
      <c r="W803" s="21">
        <f>+VLOOKUP(Enfermedades_Mundiales[[#This Row],[Filtro URL]],Estructura!$X$4:$Y$366,2,0)</f>
        <v>36315102</v>
      </c>
      <c r="X803" s="21" t="str">
        <f>+VLOOKUP(Enfermedades_Mundiales[[#This Row],[tema]],Estructura!$A$4:$C$18,3,0)</f>
        <v>T-361</v>
      </c>
      <c r="Y803" s="32" t="str">
        <f>+VLOOKUP(Enfermedades_Mundiales[[#This Row],[contenido]],Estructura!$E$4:$G$18,3,0)</f>
        <v>C-361</v>
      </c>
      <c r="Z803" s="32" t="str">
        <f>+VLOOKUP(Enfermedades_Mundiales[[#This Row],[Filtro Integrado]],Estructura!$M$4:$O$367,3,0)</f>
        <v>FI-363</v>
      </c>
      <c r="AA803" s="32" t="str">
        <f>+VLOOKUP(Enfermedades_Mundiales[[#This Row],[Muestra]],Estructura!$Q$4:$S$194,3,0)</f>
        <v>M-361</v>
      </c>
    </row>
    <row r="804" spans="1:27" ht="30.6" x14ac:dyDescent="0.3">
      <c r="A804" s="61" t="s">
        <v>1227</v>
      </c>
      <c r="B804" s="43">
        <f t="shared" si="171"/>
        <v>360</v>
      </c>
      <c r="C804" s="44" t="str">
        <f t="shared" si="172"/>
        <v>Enfermedades Mundiales</v>
      </c>
      <c r="D804" s="44" t="str">
        <f t="shared" si="173"/>
        <v>Salud</v>
      </c>
      <c r="E804" s="64">
        <v>15201</v>
      </c>
      <c r="F804" s="44" t="str">
        <f t="shared" si="179"/>
        <v>Casos Confirmados</v>
      </c>
      <c r="G804" s="46" t="s">
        <v>408</v>
      </c>
      <c r="H804" s="60" t="s">
        <v>17</v>
      </c>
      <c r="I804" s="58" t="s">
        <v>364</v>
      </c>
      <c r="J804" s="43" t="s">
        <v>407</v>
      </c>
      <c r="K804" s="43" t="str">
        <f t="shared" si="180"/>
        <v>Casos Confirmados</v>
      </c>
      <c r="L804" s="43" t="str">
        <f t="shared" si="174"/>
        <v>Periodo 2020-2021</v>
      </c>
      <c r="M804" s="43" t="str">
        <f t="shared" si="175"/>
        <v>Casos</v>
      </c>
      <c r="N804" s="49" t="str">
        <f t="shared" si="176"/>
        <v>Ministerio de Ciencias, Tecnología, Conocimiento e Innovación</v>
      </c>
      <c r="O804" s="30" t="str">
        <f>+"Nuevos Casos Confirmados de COVID-19 en la comuna de "&amp;Enfermedades_Mundiales[[#This Row],[territorio]]</f>
        <v>Nuevos Casos Confirmados de COVID-19 en la comuna de Putre</v>
      </c>
      <c r="P804" s="68"/>
      <c r="Q804" s="15" t="str">
        <f t="shared" si="177"/>
        <v>Gráfico Evolución</v>
      </c>
      <c r="R804" s="30"/>
      <c r="S804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https://analytics.zoho.com/open-view/2395394000008134446?ZOHO_CRITERIA=%22Localiza_CL_Poblacion%22.%22Codcom%22%3D15201</v>
      </c>
      <c r="T804" s="17"/>
      <c r="U804" s="31" t="str">
        <f t="shared" si="178"/>
        <v>#1774B9</v>
      </c>
      <c r="V804" s="32" t="str">
        <f>+Enfermedades_Mundiales[[#This Row],[idcoleccion]]&amp;"-"&amp;Enfermedades_Mundiales[[#This Row],[id]]</f>
        <v>360-0794</v>
      </c>
      <c r="W804" s="21">
        <f>+VLOOKUP(Enfermedades_Mundiales[[#This Row],[Filtro URL]],Estructura!$X$4:$Y$366,2,0)</f>
        <v>36315201</v>
      </c>
      <c r="X804" s="21" t="str">
        <f>+VLOOKUP(Enfermedades_Mundiales[[#This Row],[tema]],Estructura!$A$4:$C$18,3,0)</f>
        <v>T-361</v>
      </c>
      <c r="Y804" s="32" t="str">
        <f>+VLOOKUP(Enfermedades_Mundiales[[#This Row],[contenido]],Estructura!$E$4:$G$18,3,0)</f>
        <v>C-361</v>
      </c>
      <c r="Z804" s="32" t="str">
        <f>+VLOOKUP(Enfermedades_Mundiales[[#This Row],[Filtro Integrado]],Estructura!$M$4:$O$367,3,0)</f>
        <v>FI-363</v>
      </c>
      <c r="AA804" s="32" t="str">
        <f>+VLOOKUP(Enfermedades_Mundiales[[#This Row],[Muestra]],Estructura!$Q$4:$S$194,3,0)</f>
        <v>M-361</v>
      </c>
    </row>
    <row r="805" spans="1:27" ht="30.6" x14ac:dyDescent="0.3">
      <c r="A805" s="61" t="s">
        <v>1228</v>
      </c>
      <c r="B805" s="43">
        <f t="shared" si="171"/>
        <v>360</v>
      </c>
      <c r="C805" s="44" t="str">
        <f t="shared" si="172"/>
        <v>Enfermedades Mundiales</v>
      </c>
      <c r="D805" s="44" t="str">
        <f t="shared" si="173"/>
        <v>Salud</v>
      </c>
      <c r="E805" s="64">
        <v>15202</v>
      </c>
      <c r="F805" s="44" t="str">
        <f t="shared" si="179"/>
        <v>Casos Confirmados</v>
      </c>
      <c r="G805" s="46" t="s">
        <v>408</v>
      </c>
      <c r="H805" s="60" t="s">
        <v>17</v>
      </c>
      <c r="I805" s="58" t="s">
        <v>365</v>
      </c>
      <c r="J805" s="43" t="s">
        <v>407</v>
      </c>
      <c r="K805" s="43" t="str">
        <f t="shared" si="180"/>
        <v>Casos Confirmados</v>
      </c>
      <c r="L805" s="43" t="str">
        <f t="shared" si="174"/>
        <v>Periodo 2020-2021</v>
      </c>
      <c r="M805" s="43" t="str">
        <f t="shared" si="175"/>
        <v>Casos</v>
      </c>
      <c r="N805" s="49" t="str">
        <f t="shared" si="176"/>
        <v>Ministerio de Ciencias, Tecnología, Conocimiento e Innovación</v>
      </c>
      <c r="O805" s="30" t="str">
        <f>+"Nuevos Casos Confirmados de COVID-19 en la comuna de "&amp;Enfermedades_Mundiales[[#This Row],[territorio]]</f>
        <v>Nuevos Casos Confirmados de COVID-19 en la comuna de General Lagos</v>
      </c>
      <c r="P805" s="68"/>
      <c r="Q805" s="15" t="str">
        <f t="shared" si="177"/>
        <v>Gráfico Evolución</v>
      </c>
      <c r="R805" s="30"/>
      <c r="S805" s="16" t="str">
        <f>"https://analytics.zoho.com/open-view/2395394000008134446?ZOHO_CRITERIA=%22Localiza_CL_Poblacion%22.%22Codcom%22%3D"&amp;Enfermedades_Mundiales[[#This Row],[Filtro URL]]</f>
        <v>https://analytics.zoho.com/open-view/2395394000008134446?ZOHO_CRITERIA=%22Localiza_CL_Poblacion%22.%22Codcom%22%3D15202</v>
      </c>
      <c r="T805" s="17"/>
      <c r="U805" s="31" t="str">
        <f t="shared" si="178"/>
        <v>#1774B9</v>
      </c>
      <c r="V805" s="32" t="str">
        <f>+Enfermedades_Mundiales[[#This Row],[idcoleccion]]&amp;"-"&amp;Enfermedades_Mundiales[[#This Row],[id]]</f>
        <v>360-0795</v>
      </c>
      <c r="W805" s="21">
        <f>+VLOOKUP(Enfermedades_Mundiales[[#This Row],[Filtro URL]],Estructura!$X$4:$Y$366,2,0)</f>
        <v>36315202</v>
      </c>
      <c r="X805" s="21" t="str">
        <f>+VLOOKUP(Enfermedades_Mundiales[[#This Row],[tema]],Estructura!$A$4:$C$18,3,0)</f>
        <v>T-361</v>
      </c>
      <c r="Y805" s="32" t="str">
        <f>+VLOOKUP(Enfermedades_Mundiales[[#This Row],[contenido]],Estructura!$E$4:$G$18,3,0)</f>
        <v>C-361</v>
      </c>
      <c r="Z805" s="32" t="str">
        <f>+VLOOKUP(Enfermedades_Mundiales[[#This Row],[Filtro Integrado]],Estructura!$M$4:$O$367,3,0)</f>
        <v>FI-363</v>
      </c>
      <c r="AA805" s="32" t="str">
        <f>+VLOOKUP(Enfermedades_Mundiales[[#This Row],[Muestra]],Estructura!$Q$4:$S$194,3,0)</f>
        <v>M-361</v>
      </c>
    </row>
    <row r="806" spans="1:27" ht="30.6" x14ac:dyDescent="0.3">
      <c r="A806" s="37" t="s">
        <v>1229</v>
      </c>
      <c r="B806" s="12">
        <f>+B805</f>
        <v>360</v>
      </c>
      <c r="C806" s="13" t="str">
        <f>+C805</f>
        <v>Enfermedades Mundiales</v>
      </c>
      <c r="D806" s="13" t="str">
        <f>+D805</f>
        <v>Salud</v>
      </c>
      <c r="E806" s="20">
        <v>0</v>
      </c>
      <c r="F806" s="13" t="s">
        <v>1592</v>
      </c>
      <c r="G806" s="27" t="s">
        <v>1591</v>
      </c>
      <c r="H806" s="35" t="s">
        <v>19</v>
      </c>
      <c r="I806" s="36" t="s">
        <v>14</v>
      </c>
      <c r="J806" s="12" t="s">
        <v>15</v>
      </c>
      <c r="K806" s="12" t="s">
        <v>1593</v>
      </c>
      <c r="L806" s="12" t="str">
        <f>+L805</f>
        <v>Periodo 2020-2021</v>
      </c>
      <c r="M806" s="12" t="s">
        <v>1594</v>
      </c>
      <c r="N806" s="38" t="str">
        <f>+N805</f>
        <v>Ministerio de Ciencias, Tecnología, Conocimiento e Innovación</v>
      </c>
      <c r="O806" s="30" t="s">
        <v>1595</v>
      </c>
      <c r="P806" s="68"/>
      <c r="Q806" s="15" t="s">
        <v>387</v>
      </c>
      <c r="R806" s="30"/>
      <c r="S806" s="28" t="s">
        <v>1596</v>
      </c>
      <c r="T806" s="17">
        <v>100200300</v>
      </c>
      <c r="U806" s="31" t="str">
        <f>+U805</f>
        <v>#1774B9</v>
      </c>
      <c r="V806" s="32" t="str">
        <f>+Enfermedades_Mundiales[[#This Row],[idcoleccion]]&amp;"-"&amp;Enfermedades_Mundiales[[#This Row],[id]]</f>
        <v>360-0796</v>
      </c>
      <c r="W806" s="21">
        <f>+VLOOKUP(Enfermedades_Mundiales[[#This Row],[Filtro URL]],Estructura!$X$4:$Y$366,2,0)</f>
        <v>36100000</v>
      </c>
      <c r="X806" s="21" t="str">
        <f>+VLOOKUP(Enfermedades_Mundiales[[#This Row],[tema]],Estructura!$A$4:$C$18,3,0)</f>
        <v>T-364</v>
      </c>
      <c r="Y806" s="32" t="str">
        <f>+VLOOKUP(Enfermedades_Mundiales[[#This Row],[contenido]],Estructura!$E$4:$G$18,3,0)</f>
        <v>C-362</v>
      </c>
      <c r="Z806" s="32" t="str">
        <f>+VLOOKUP(Enfermedades_Mundiales[[#This Row],[Filtro Integrado]],Estructura!$M$4:$O$367,3,0)</f>
        <v>FI-362</v>
      </c>
      <c r="AA806" s="32" t="str">
        <f>+VLOOKUP(Enfermedades_Mundiales[[#This Row],[Muestra]],Estructura!$Q$4:$S$194,3,0)</f>
        <v>M-366</v>
      </c>
    </row>
    <row r="807" spans="1:27" ht="30.6" x14ac:dyDescent="0.3">
      <c r="A807" s="42" t="s">
        <v>1230</v>
      </c>
      <c r="B807" s="12">
        <f t="shared" ref="B807:B870" si="181">+B806</f>
        <v>360</v>
      </c>
      <c r="C807" s="13" t="str">
        <f t="shared" ref="C807:C870" si="182">+C806</f>
        <v>Enfermedades Mundiales</v>
      </c>
      <c r="D807" s="13" t="str">
        <f t="shared" ref="D807:D870" si="183">+D806</f>
        <v>Salud</v>
      </c>
      <c r="E807" s="29">
        <v>1</v>
      </c>
      <c r="F807" s="13" t="str">
        <f>+F806</f>
        <v>Vacunación</v>
      </c>
      <c r="G807" s="27" t="s">
        <v>1591</v>
      </c>
      <c r="H807" s="34" t="s">
        <v>15</v>
      </c>
      <c r="I807" s="33" t="s">
        <v>367</v>
      </c>
      <c r="J807" s="12" t="s">
        <v>17</v>
      </c>
      <c r="K807" s="12" t="str">
        <f>+K806</f>
        <v>Vacunación 1era y 2da dosis</v>
      </c>
      <c r="L807" s="12" t="str">
        <f t="shared" ref="L807:L870" si="184">+L806</f>
        <v>Periodo 2020-2021</v>
      </c>
      <c r="M807" s="12" t="str">
        <f t="shared" ref="M807:M870" si="185">+M806</f>
        <v>Unidades</v>
      </c>
      <c r="N807" s="38" t="str">
        <f t="shared" ref="N807:N870" si="186">+N806</f>
        <v>Ministerio de Ciencias, Tecnología, Conocimiento e Innovación</v>
      </c>
      <c r="O807" s="30" t="str">
        <f>+"Evolución del Proceso de Vacunación contra COVID-19 por Comuna en la "&amp;Enfermedades_Mundiales[[#This Row],[territorio]]</f>
        <v>Evolución del Proceso de Vacunación contra COVID-19 por Comuna en la Región de Tarapacá</v>
      </c>
      <c r="P807" s="68"/>
      <c r="Q807" s="15" t="str">
        <f t="shared" ref="Q807:Q870" si="187">+Q806</f>
        <v>Gráfico Evolución</v>
      </c>
      <c r="R807" s="30"/>
      <c r="S807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</v>
      </c>
      <c r="T807" s="17">
        <v>100200301</v>
      </c>
      <c r="U807" s="31" t="str">
        <f t="shared" ref="U807:U870" si="188">+U806</f>
        <v>#1774B9</v>
      </c>
      <c r="V807" s="32" t="str">
        <f>+Enfermedades_Mundiales[[#This Row],[idcoleccion]]&amp;"-"&amp;Enfermedades_Mundiales[[#This Row],[id]]</f>
        <v>360-0797</v>
      </c>
      <c r="W807" s="21">
        <f>+VLOOKUP(Enfermedades_Mundiales[[#This Row],[Filtro URL]],Estructura!$X$4:$Y$366,2,0)</f>
        <v>36200001</v>
      </c>
      <c r="X807" s="21" t="str">
        <f>+VLOOKUP(Enfermedades_Mundiales[[#This Row],[tema]],Estructura!$A$4:$C$18,3,0)</f>
        <v>T-364</v>
      </c>
      <c r="Y807" s="32" t="str">
        <f>+VLOOKUP(Enfermedades_Mundiales[[#This Row],[contenido]],Estructura!$E$4:$G$18,3,0)</f>
        <v>C-362</v>
      </c>
      <c r="Z807" s="32" t="str">
        <f>+VLOOKUP(Enfermedades_Mundiales[[#This Row],[Filtro Integrado]],Estructura!$M$4:$O$367,3,0)</f>
        <v>FI-361</v>
      </c>
      <c r="AA807" s="32" t="str">
        <f>+VLOOKUP(Enfermedades_Mundiales[[#This Row],[Muestra]],Estructura!$Q$4:$S$194,3,0)</f>
        <v>M-366</v>
      </c>
    </row>
    <row r="808" spans="1:27" ht="30.6" x14ac:dyDescent="0.3">
      <c r="A808" s="41" t="s">
        <v>1231</v>
      </c>
      <c r="B808" s="12">
        <f t="shared" si="181"/>
        <v>360</v>
      </c>
      <c r="C808" s="13" t="str">
        <f t="shared" si="182"/>
        <v>Enfermedades Mundiales</v>
      </c>
      <c r="D808" s="13" t="str">
        <f t="shared" si="183"/>
        <v>Salud</v>
      </c>
      <c r="E808" s="29">
        <v>2</v>
      </c>
      <c r="F808" s="13" t="str">
        <f t="shared" ref="F808:F871" si="189">+F807</f>
        <v>Vacunación</v>
      </c>
      <c r="G808" s="27" t="s">
        <v>1591</v>
      </c>
      <c r="H808" s="34" t="s">
        <v>15</v>
      </c>
      <c r="I808" s="33" t="s">
        <v>368</v>
      </c>
      <c r="J808" s="12" t="str">
        <f>+J807</f>
        <v>Comuna</v>
      </c>
      <c r="K808" s="12" t="str">
        <f t="shared" ref="K808:K871" si="190">+K807</f>
        <v>Vacunación 1era y 2da dosis</v>
      </c>
      <c r="L808" s="12" t="str">
        <f t="shared" si="184"/>
        <v>Periodo 2020-2021</v>
      </c>
      <c r="M808" s="12" t="str">
        <f t="shared" si="185"/>
        <v>Unidades</v>
      </c>
      <c r="N808" s="38" t="str">
        <f t="shared" si="186"/>
        <v>Ministerio de Ciencias, Tecnología, Conocimiento e Innovación</v>
      </c>
      <c r="O808" s="30" t="str">
        <f>+"Evolución del Proceso de Vacunación contra COVID-19 por Comuna en la "&amp;Enfermedades_Mundiales[[#This Row],[territorio]]</f>
        <v>Evolución del Proceso de Vacunación contra COVID-19 por Comuna en la Región de Antofagasta</v>
      </c>
      <c r="P808" s="68"/>
      <c r="Q808" s="15" t="str">
        <f t="shared" si="187"/>
        <v>Gráfico Evolución</v>
      </c>
      <c r="R808" s="30"/>
      <c r="S808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https://analytics.zoho.com/open-view/2395394000008137533?ZOHO_CRITERIA=%22Localiza_CL_Poblacion%22.%22Codreg%22%3D2</v>
      </c>
      <c r="T808" s="17">
        <v>100200302</v>
      </c>
      <c r="U808" s="31" t="str">
        <f t="shared" si="188"/>
        <v>#1774B9</v>
      </c>
      <c r="V808" s="32" t="str">
        <f>+Enfermedades_Mundiales[[#This Row],[idcoleccion]]&amp;"-"&amp;Enfermedades_Mundiales[[#This Row],[id]]</f>
        <v>360-0798</v>
      </c>
      <c r="W808" s="21">
        <f>+VLOOKUP(Enfermedades_Mundiales[[#This Row],[Filtro URL]],Estructura!$X$4:$Y$366,2,0)</f>
        <v>36200002</v>
      </c>
      <c r="X808" s="21" t="str">
        <f>+VLOOKUP(Enfermedades_Mundiales[[#This Row],[tema]],Estructura!$A$4:$C$18,3,0)</f>
        <v>T-364</v>
      </c>
      <c r="Y808" s="32" t="str">
        <f>+VLOOKUP(Enfermedades_Mundiales[[#This Row],[contenido]],Estructura!$E$4:$G$18,3,0)</f>
        <v>C-362</v>
      </c>
      <c r="Z808" s="32" t="str">
        <f>+VLOOKUP(Enfermedades_Mundiales[[#This Row],[Filtro Integrado]],Estructura!$M$4:$O$367,3,0)</f>
        <v>FI-361</v>
      </c>
      <c r="AA808" s="32" t="str">
        <f>+VLOOKUP(Enfermedades_Mundiales[[#This Row],[Muestra]],Estructura!$Q$4:$S$194,3,0)</f>
        <v>M-366</v>
      </c>
    </row>
    <row r="809" spans="1:27" ht="30.6" x14ac:dyDescent="0.3">
      <c r="A809" s="41" t="s">
        <v>1232</v>
      </c>
      <c r="B809" s="12">
        <f t="shared" si="181"/>
        <v>360</v>
      </c>
      <c r="C809" s="13" t="str">
        <f t="shared" si="182"/>
        <v>Enfermedades Mundiales</v>
      </c>
      <c r="D809" s="13" t="str">
        <f t="shared" si="183"/>
        <v>Salud</v>
      </c>
      <c r="E809" s="29">
        <v>3</v>
      </c>
      <c r="F809" s="13" t="str">
        <f t="shared" si="189"/>
        <v>Vacunación</v>
      </c>
      <c r="G809" s="27" t="s">
        <v>1591</v>
      </c>
      <c r="H809" s="34" t="s">
        <v>15</v>
      </c>
      <c r="I809" s="33" t="s">
        <v>369</v>
      </c>
      <c r="J809" s="12" t="str">
        <f t="shared" ref="J809:J822" si="191">+J808</f>
        <v>Comuna</v>
      </c>
      <c r="K809" s="12" t="str">
        <f t="shared" si="190"/>
        <v>Vacunación 1era y 2da dosis</v>
      </c>
      <c r="L809" s="12" t="str">
        <f t="shared" si="184"/>
        <v>Periodo 2020-2021</v>
      </c>
      <c r="M809" s="12" t="str">
        <f t="shared" si="185"/>
        <v>Unidades</v>
      </c>
      <c r="N809" s="38" t="str">
        <f t="shared" si="186"/>
        <v>Ministerio de Ciencias, Tecnología, Conocimiento e Innovación</v>
      </c>
      <c r="O809" s="30" t="str">
        <f>+"Evolución del Proceso de Vacunación contra COVID-19 por Comuna en la "&amp;Enfermedades_Mundiales[[#This Row],[territorio]]</f>
        <v>Evolución del Proceso de Vacunación contra COVID-19 por Comuna en la Región de Atacama</v>
      </c>
      <c r="P809" s="68"/>
      <c r="Q809" s="15" t="str">
        <f t="shared" si="187"/>
        <v>Gráfico Evolución</v>
      </c>
      <c r="R809" s="30"/>
      <c r="S809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https://analytics.zoho.com/open-view/2395394000008137533?ZOHO_CRITERIA=%22Localiza_CL_Poblacion%22.%22Codreg%22%3D3</v>
      </c>
      <c r="T809" s="17"/>
      <c r="U809" s="31" t="str">
        <f t="shared" si="188"/>
        <v>#1774B9</v>
      </c>
      <c r="V809" s="32" t="str">
        <f>+Enfermedades_Mundiales[[#This Row],[idcoleccion]]&amp;"-"&amp;Enfermedades_Mundiales[[#This Row],[id]]</f>
        <v>360-0799</v>
      </c>
      <c r="W809" s="21">
        <f>+VLOOKUP(Enfermedades_Mundiales[[#This Row],[Filtro URL]],Estructura!$X$4:$Y$366,2,0)</f>
        <v>36200003</v>
      </c>
      <c r="X809" s="21" t="str">
        <f>+VLOOKUP(Enfermedades_Mundiales[[#This Row],[tema]],Estructura!$A$4:$C$18,3,0)</f>
        <v>T-364</v>
      </c>
      <c r="Y809" s="32" t="str">
        <f>+VLOOKUP(Enfermedades_Mundiales[[#This Row],[contenido]],Estructura!$E$4:$G$18,3,0)</f>
        <v>C-362</v>
      </c>
      <c r="Z809" s="32" t="str">
        <f>+VLOOKUP(Enfermedades_Mundiales[[#This Row],[Filtro Integrado]],Estructura!$M$4:$O$367,3,0)</f>
        <v>FI-361</v>
      </c>
      <c r="AA809" s="32" t="str">
        <f>+VLOOKUP(Enfermedades_Mundiales[[#This Row],[Muestra]],Estructura!$Q$4:$S$194,3,0)</f>
        <v>M-366</v>
      </c>
    </row>
    <row r="810" spans="1:27" ht="30.6" x14ac:dyDescent="0.3">
      <c r="A810" s="41" t="s">
        <v>1233</v>
      </c>
      <c r="B810" s="12">
        <f t="shared" si="181"/>
        <v>360</v>
      </c>
      <c r="C810" s="13" t="str">
        <f t="shared" si="182"/>
        <v>Enfermedades Mundiales</v>
      </c>
      <c r="D810" s="13" t="str">
        <f t="shared" si="183"/>
        <v>Salud</v>
      </c>
      <c r="E810" s="29">
        <v>4</v>
      </c>
      <c r="F810" s="13" t="str">
        <f t="shared" si="189"/>
        <v>Vacunación</v>
      </c>
      <c r="G810" s="27" t="s">
        <v>1591</v>
      </c>
      <c r="H810" s="34" t="s">
        <v>15</v>
      </c>
      <c r="I810" s="33" t="s">
        <v>370</v>
      </c>
      <c r="J810" s="12" t="str">
        <f t="shared" si="191"/>
        <v>Comuna</v>
      </c>
      <c r="K810" s="12" t="str">
        <f t="shared" si="190"/>
        <v>Vacunación 1era y 2da dosis</v>
      </c>
      <c r="L810" s="12" t="str">
        <f t="shared" si="184"/>
        <v>Periodo 2020-2021</v>
      </c>
      <c r="M810" s="12" t="str">
        <f t="shared" si="185"/>
        <v>Unidades</v>
      </c>
      <c r="N810" s="38" t="str">
        <f t="shared" si="186"/>
        <v>Ministerio de Ciencias, Tecnología, Conocimiento e Innovación</v>
      </c>
      <c r="O810" s="30" t="str">
        <f>+"Evolución del Proceso de Vacunación contra COVID-19 por Comuna en la "&amp;Enfermedades_Mundiales[[#This Row],[territorio]]</f>
        <v>Evolución del Proceso de Vacunación contra COVID-19 por Comuna en la Región de Coquimbo</v>
      </c>
      <c r="P810" s="68"/>
      <c r="Q810" s="15" t="str">
        <f t="shared" si="187"/>
        <v>Gráfico Evolución</v>
      </c>
      <c r="R810" s="30"/>
      <c r="S810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https://analytics.zoho.com/open-view/2395394000008137533?ZOHO_CRITERIA=%22Localiza_CL_Poblacion%22.%22Codreg%22%3D4</v>
      </c>
      <c r="T810" s="17"/>
      <c r="U810" s="31" t="str">
        <f t="shared" si="188"/>
        <v>#1774B9</v>
      </c>
      <c r="V810" s="32" t="str">
        <f>+Enfermedades_Mundiales[[#This Row],[idcoleccion]]&amp;"-"&amp;Enfermedades_Mundiales[[#This Row],[id]]</f>
        <v>360-0800</v>
      </c>
      <c r="W810" s="21">
        <f>+VLOOKUP(Enfermedades_Mundiales[[#This Row],[Filtro URL]],Estructura!$X$4:$Y$366,2,0)</f>
        <v>36200004</v>
      </c>
      <c r="X810" s="21" t="str">
        <f>+VLOOKUP(Enfermedades_Mundiales[[#This Row],[tema]],Estructura!$A$4:$C$18,3,0)</f>
        <v>T-364</v>
      </c>
      <c r="Y810" s="32" t="str">
        <f>+VLOOKUP(Enfermedades_Mundiales[[#This Row],[contenido]],Estructura!$E$4:$G$18,3,0)</f>
        <v>C-362</v>
      </c>
      <c r="Z810" s="32" t="str">
        <f>+VLOOKUP(Enfermedades_Mundiales[[#This Row],[Filtro Integrado]],Estructura!$M$4:$O$367,3,0)</f>
        <v>FI-361</v>
      </c>
      <c r="AA810" s="32" t="str">
        <f>+VLOOKUP(Enfermedades_Mundiales[[#This Row],[Muestra]],Estructura!$Q$4:$S$194,3,0)</f>
        <v>M-366</v>
      </c>
    </row>
    <row r="811" spans="1:27" ht="30.6" x14ac:dyDescent="0.3">
      <c r="A811" s="41" t="s">
        <v>1234</v>
      </c>
      <c r="B811" s="12">
        <f t="shared" si="181"/>
        <v>360</v>
      </c>
      <c r="C811" s="13" t="str">
        <f t="shared" si="182"/>
        <v>Enfermedades Mundiales</v>
      </c>
      <c r="D811" s="13" t="str">
        <f t="shared" si="183"/>
        <v>Salud</v>
      </c>
      <c r="E811" s="29">
        <v>5</v>
      </c>
      <c r="F811" s="13" t="str">
        <f t="shared" si="189"/>
        <v>Vacunación</v>
      </c>
      <c r="G811" s="27" t="s">
        <v>1591</v>
      </c>
      <c r="H811" s="34" t="s">
        <v>15</v>
      </c>
      <c r="I811" s="33" t="s">
        <v>371</v>
      </c>
      <c r="J811" s="12" t="str">
        <f t="shared" si="191"/>
        <v>Comuna</v>
      </c>
      <c r="K811" s="12" t="str">
        <f t="shared" si="190"/>
        <v>Vacunación 1era y 2da dosis</v>
      </c>
      <c r="L811" s="12" t="str">
        <f t="shared" si="184"/>
        <v>Periodo 2020-2021</v>
      </c>
      <c r="M811" s="12" t="str">
        <f t="shared" si="185"/>
        <v>Unidades</v>
      </c>
      <c r="N811" s="38" t="str">
        <f t="shared" si="186"/>
        <v>Ministerio de Ciencias, Tecnología, Conocimiento e Innovación</v>
      </c>
      <c r="O811" s="30" t="str">
        <f>+"Evolución del Proceso de Vacunación contra COVID-19 por Comuna en la "&amp;Enfermedades_Mundiales[[#This Row],[territorio]]</f>
        <v>Evolución del Proceso de Vacunación contra COVID-19 por Comuna en la Región de Valparaíso</v>
      </c>
      <c r="P811" s="68"/>
      <c r="Q811" s="15" t="str">
        <f t="shared" si="187"/>
        <v>Gráfico Evolución</v>
      </c>
      <c r="R811" s="30"/>
      <c r="S811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https://analytics.zoho.com/open-view/2395394000008137533?ZOHO_CRITERIA=%22Localiza_CL_Poblacion%22.%22Codreg%22%3D5</v>
      </c>
      <c r="T811" s="17"/>
      <c r="U811" s="31" t="str">
        <f t="shared" si="188"/>
        <v>#1774B9</v>
      </c>
      <c r="V811" s="32" t="str">
        <f>+Enfermedades_Mundiales[[#This Row],[idcoleccion]]&amp;"-"&amp;Enfermedades_Mundiales[[#This Row],[id]]</f>
        <v>360-0801</v>
      </c>
      <c r="W811" s="21">
        <f>+VLOOKUP(Enfermedades_Mundiales[[#This Row],[Filtro URL]],Estructura!$X$4:$Y$366,2,0)</f>
        <v>36200005</v>
      </c>
      <c r="X811" s="21" t="str">
        <f>+VLOOKUP(Enfermedades_Mundiales[[#This Row],[tema]],Estructura!$A$4:$C$18,3,0)</f>
        <v>T-364</v>
      </c>
      <c r="Y811" s="32" t="str">
        <f>+VLOOKUP(Enfermedades_Mundiales[[#This Row],[contenido]],Estructura!$E$4:$G$18,3,0)</f>
        <v>C-362</v>
      </c>
      <c r="Z811" s="32" t="str">
        <f>+VLOOKUP(Enfermedades_Mundiales[[#This Row],[Filtro Integrado]],Estructura!$M$4:$O$367,3,0)</f>
        <v>FI-361</v>
      </c>
      <c r="AA811" s="32" t="str">
        <f>+VLOOKUP(Enfermedades_Mundiales[[#This Row],[Muestra]],Estructura!$Q$4:$S$194,3,0)</f>
        <v>M-366</v>
      </c>
    </row>
    <row r="812" spans="1:27" ht="30.6" x14ac:dyDescent="0.3">
      <c r="A812" s="41" t="s">
        <v>1235</v>
      </c>
      <c r="B812" s="12">
        <f t="shared" si="181"/>
        <v>360</v>
      </c>
      <c r="C812" s="13" t="str">
        <f t="shared" si="182"/>
        <v>Enfermedades Mundiales</v>
      </c>
      <c r="D812" s="13" t="str">
        <f t="shared" si="183"/>
        <v>Salud</v>
      </c>
      <c r="E812" s="29">
        <v>6</v>
      </c>
      <c r="F812" s="13" t="str">
        <f t="shared" si="189"/>
        <v>Vacunación</v>
      </c>
      <c r="G812" s="27" t="s">
        <v>1591</v>
      </c>
      <c r="H812" s="34" t="s">
        <v>15</v>
      </c>
      <c r="I812" s="33" t="s">
        <v>372</v>
      </c>
      <c r="J812" s="12" t="str">
        <f t="shared" si="191"/>
        <v>Comuna</v>
      </c>
      <c r="K812" s="12" t="str">
        <f t="shared" si="190"/>
        <v>Vacunación 1era y 2da dosis</v>
      </c>
      <c r="L812" s="12" t="str">
        <f t="shared" si="184"/>
        <v>Periodo 2020-2021</v>
      </c>
      <c r="M812" s="12" t="str">
        <f t="shared" si="185"/>
        <v>Unidades</v>
      </c>
      <c r="N812" s="38" t="str">
        <f t="shared" si="186"/>
        <v>Ministerio de Ciencias, Tecnología, Conocimiento e Innovación</v>
      </c>
      <c r="O812" s="30" t="str">
        <f>+"Evolución del Proceso de Vacunación contra COVID-19 por Comuna en la "&amp;Enfermedades_Mundiales[[#This Row],[territorio]]</f>
        <v>Evolución del Proceso de Vacunación contra COVID-19 por Comuna en la Región de O'Higgins</v>
      </c>
      <c r="P812" s="68"/>
      <c r="Q812" s="15" t="str">
        <f t="shared" si="187"/>
        <v>Gráfico Evolución</v>
      </c>
      <c r="R812" s="30"/>
      <c r="S812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https://analytics.zoho.com/open-view/2395394000008137533?ZOHO_CRITERIA=%22Localiza_CL_Poblacion%22.%22Codreg%22%3D6</v>
      </c>
      <c r="T812" s="17"/>
      <c r="U812" s="31" t="str">
        <f t="shared" si="188"/>
        <v>#1774B9</v>
      </c>
      <c r="V812" s="32" t="str">
        <f>+Enfermedades_Mundiales[[#This Row],[idcoleccion]]&amp;"-"&amp;Enfermedades_Mundiales[[#This Row],[id]]</f>
        <v>360-0802</v>
      </c>
      <c r="W812" s="21">
        <f>+VLOOKUP(Enfermedades_Mundiales[[#This Row],[Filtro URL]],Estructura!$X$4:$Y$366,2,0)</f>
        <v>36200006</v>
      </c>
      <c r="X812" s="21" t="str">
        <f>+VLOOKUP(Enfermedades_Mundiales[[#This Row],[tema]],Estructura!$A$4:$C$18,3,0)</f>
        <v>T-364</v>
      </c>
      <c r="Y812" s="32" t="str">
        <f>+VLOOKUP(Enfermedades_Mundiales[[#This Row],[contenido]],Estructura!$E$4:$G$18,3,0)</f>
        <v>C-362</v>
      </c>
      <c r="Z812" s="32" t="str">
        <f>+VLOOKUP(Enfermedades_Mundiales[[#This Row],[Filtro Integrado]],Estructura!$M$4:$O$367,3,0)</f>
        <v>FI-361</v>
      </c>
      <c r="AA812" s="32" t="str">
        <f>+VLOOKUP(Enfermedades_Mundiales[[#This Row],[Muestra]],Estructura!$Q$4:$S$194,3,0)</f>
        <v>M-366</v>
      </c>
    </row>
    <row r="813" spans="1:27" ht="30.6" x14ac:dyDescent="0.3">
      <c r="A813" s="41" t="s">
        <v>1236</v>
      </c>
      <c r="B813" s="12">
        <f t="shared" si="181"/>
        <v>360</v>
      </c>
      <c r="C813" s="13" t="str">
        <f t="shared" si="182"/>
        <v>Enfermedades Mundiales</v>
      </c>
      <c r="D813" s="13" t="str">
        <f t="shared" si="183"/>
        <v>Salud</v>
      </c>
      <c r="E813" s="29">
        <v>7</v>
      </c>
      <c r="F813" s="13" t="str">
        <f t="shared" si="189"/>
        <v>Vacunación</v>
      </c>
      <c r="G813" s="27" t="s">
        <v>1591</v>
      </c>
      <c r="H813" s="34" t="s">
        <v>15</v>
      </c>
      <c r="I813" s="33" t="s">
        <v>373</v>
      </c>
      <c r="J813" s="12" t="str">
        <f t="shared" si="191"/>
        <v>Comuna</v>
      </c>
      <c r="K813" s="12" t="str">
        <f t="shared" si="190"/>
        <v>Vacunación 1era y 2da dosis</v>
      </c>
      <c r="L813" s="12" t="str">
        <f t="shared" si="184"/>
        <v>Periodo 2020-2021</v>
      </c>
      <c r="M813" s="12" t="str">
        <f t="shared" si="185"/>
        <v>Unidades</v>
      </c>
      <c r="N813" s="38" t="str">
        <f t="shared" si="186"/>
        <v>Ministerio de Ciencias, Tecnología, Conocimiento e Innovación</v>
      </c>
      <c r="O813" s="30" t="str">
        <f>+"Evolución del Proceso de Vacunación contra COVID-19 por Comuna en la "&amp;Enfermedades_Mundiales[[#This Row],[territorio]]</f>
        <v>Evolución del Proceso de Vacunación contra COVID-19 por Comuna en la Región de Maule</v>
      </c>
      <c r="P813" s="68"/>
      <c r="Q813" s="15" t="str">
        <f t="shared" si="187"/>
        <v>Gráfico Evolución</v>
      </c>
      <c r="R813" s="30"/>
      <c r="S813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https://analytics.zoho.com/open-view/2395394000008137533?ZOHO_CRITERIA=%22Localiza_CL_Poblacion%22.%22Codreg%22%3D7</v>
      </c>
      <c r="T813" s="17"/>
      <c r="U813" s="31" t="str">
        <f t="shared" si="188"/>
        <v>#1774B9</v>
      </c>
      <c r="V813" s="32" t="str">
        <f>+Enfermedades_Mundiales[[#This Row],[idcoleccion]]&amp;"-"&amp;Enfermedades_Mundiales[[#This Row],[id]]</f>
        <v>360-0803</v>
      </c>
      <c r="W813" s="21">
        <f>+VLOOKUP(Enfermedades_Mundiales[[#This Row],[Filtro URL]],Estructura!$X$4:$Y$366,2,0)</f>
        <v>36200007</v>
      </c>
      <c r="X813" s="21" t="str">
        <f>+VLOOKUP(Enfermedades_Mundiales[[#This Row],[tema]],Estructura!$A$4:$C$18,3,0)</f>
        <v>T-364</v>
      </c>
      <c r="Y813" s="32" t="str">
        <f>+VLOOKUP(Enfermedades_Mundiales[[#This Row],[contenido]],Estructura!$E$4:$G$18,3,0)</f>
        <v>C-362</v>
      </c>
      <c r="Z813" s="32" t="str">
        <f>+VLOOKUP(Enfermedades_Mundiales[[#This Row],[Filtro Integrado]],Estructura!$M$4:$O$367,3,0)</f>
        <v>FI-361</v>
      </c>
      <c r="AA813" s="32" t="str">
        <f>+VLOOKUP(Enfermedades_Mundiales[[#This Row],[Muestra]],Estructura!$Q$4:$S$194,3,0)</f>
        <v>M-366</v>
      </c>
    </row>
    <row r="814" spans="1:27" ht="30.6" x14ac:dyDescent="0.3">
      <c r="A814" s="41" t="s">
        <v>1237</v>
      </c>
      <c r="B814" s="12">
        <f t="shared" si="181"/>
        <v>360</v>
      </c>
      <c r="C814" s="13" t="str">
        <f t="shared" si="182"/>
        <v>Enfermedades Mundiales</v>
      </c>
      <c r="D814" s="13" t="str">
        <f t="shared" si="183"/>
        <v>Salud</v>
      </c>
      <c r="E814" s="29">
        <v>8</v>
      </c>
      <c r="F814" s="13" t="str">
        <f t="shared" si="189"/>
        <v>Vacunación</v>
      </c>
      <c r="G814" s="27" t="s">
        <v>1591</v>
      </c>
      <c r="H814" s="34" t="s">
        <v>15</v>
      </c>
      <c r="I814" s="33" t="s">
        <v>374</v>
      </c>
      <c r="J814" s="12" t="str">
        <f t="shared" si="191"/>
        <v>Comuna</v>
      </c>
      <c r="K814" s="12" t="str">
        <f t="shared" si="190"/>
        <v>Vacunación 1era y 2da dosis</v>
      </c>
      <c r="L814" s="12" t="str">
        <f t="shared" si="184"/>
        <v>Periodo 2020-2021</v>
      </c>
      <c r="M814" s="12" t="str">
        <f t="shared" si="185"/>
        <v>Unidades</v>
      </c>
      <c r="N814" s="38" t="str">
        <f t="shared" si="186"/>
        <v>Ministerio de Ciencias, Tecnología, Conocimiento e Innovación</v>
      </c>
      <c r="O814" s="30" t="str">
        <f>+"Evolución del Proceso de Vacunación contra COVID-19 por Comuna en la "&amp;Enfermedades_Mundiales[[#This Row],[territorio]]</f>
        <v>Evolución del Proceso de Vacunación contra COVID-19 por Comuna en la Región del Biobío</v>
      </c>
      <c r="P814" s="68"/>
      <c r="Q814" s="15" t="str">
        <f t="shared" si="187"/>
        <v>Gráfico Evolución</v>
      </c>
      <c r="R814" s="30"/>
      <c r="S814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https://analytics.zoho.com/open-view/2395394000008137533?ZOHO_CRITERIA=%22Localiza_CL_Poblacion%22.%22Codreg%22%3D8</v>
      </c>
      <c r="T814" s="17"/>
      <c r="U814" s="31" t="str">
        <f t="shared" si="188"/>
        <v>#1774B9</v>
      </c>
      <c r="V814" s="32" t="str">
        <f>+Enfermedades_Mundiales[[#This Row],[idcoleccion]]&amp;"-"&amp;Enfermedades_Mundiales[[#This Row],[id]]</f>
        <v>360-0804</v>
      </c>
      <c r="W814" s="21">
        <f>+VLOOKUP(Enfermedades_Mundiales[[#This Row],[Filtro URL]],Estructura!$X$4:$Y$366,2,0)</f>
        <v>36200008</v>
      </c>
      <c r="X814" s="21" t="str">
        <f>+VLOOKUP(Enfermedades_Mundiales[[#This Row],[tema]],Estructura!$A$4:$C$18,3,0)</f>
        <v>T-364</v>
      </c>
      <c r="Y814" s="32" t="str">
        <f>+VLOOKUP(Enfermedades_Mundiales[[#This Row],[contenido]],Estructura!$E$4:$G$18,3,0)</f>
        <v>C-362</v>
      </c>
      <c r="Z814" s="32" t="str">
        <f>+VLOOKUP(Enfermedades_Mundiales[[#This Row],[Filtro Integrado]],Estructura!$M$4:$O$367,3,0)</f>
        <v>FI-361</v>
      </c>
      <c r="AA814" s="32" t="str">
        <f>+VLOOKUP(Enfermedades_Mundiales[[#This Row],[Muestra]],Estructura!$Q$4:$S$194,3,0)</f>
        <v>M-366</v>
      </c>
    </row>
    <row r="815" spans="1:27" ht="30.6" x14ac:dyDescent="0.3">
      <c r="A815" s="41" t="s">
        <v>1238</v>
      </c>
      <c r="B815" s="12">
        <f t="shared" si="181"/>
        <v>360</v>
      </c>
      <c r="C815" s="13" t="str">
        <f t="shared" si="182"/>
        <v>Enfermedades Mundiales</v>
      </c>
      <c r="D815" s="13" t="str">
        <f t="shared" si="183"/>
        <v>Salud</v>
      </c>
      <c r="E815" s="29">
        <v>9</v>
      </c>
      <c r="F815" s="13" t="str">
        <f t="shared" si="189"/>
        <v>Vacunación</v>
      </c>
      <c r="G815" s="27" t="s">
        <v>1591</v>
      </c>
      <c r="H815" s="34" t="s">
        <v>15</v>
      </c>
      <c r="I815" s="33" t="s">
        <v>375</v>
      </c>
      <c r="J815" s="12" t="str">
        <f t="shared" si="191"/>
        <v>Comuna</v>
      </c>
      <c r="K815" s="12" t="str">
        <f t="shared" si="190"/>
        <v>Vacunación 1era y 2da dosis</v>
      </c>
      <c r="L815" s="12" t="str">
        <f t="shared" si="184"/>
        <v>Periodo 2020-2021</v>
      </c>
      <c r="M815" s="12" t="str">
        <f t="shared" si="185"/>
        <v>Unidades</v>
      </c>
      <c r="N815" s="38" t="str">
        <f t="shared" si="186"/>
        <v>Ministerio de Ciencias, Tecnología, Conocimiento e Innovación</v>
      </c>
      <c r="O815" s="30" t="str">
        <f>+"Evolución del Proceso de Vacunación contra COVID-19 por Comuna en la "&amp;Enfermedades_Mundiales[[#This Row],[territorio]]</f>
        <v>Evolución del Proceso de Vacunación contra COVID-19 por Comuna en la Región de La Araucanía</v>
      </c>
      <c r="P815" s="68"/>
      <c r="Q815" s="15" t="str">
        <f t="shared" si="187"/>
        <v>Gráfico Evolución</v>
      </c>
      <c r="R815" s="30"/>
      <c r="S815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https://analytics.zoho.com/open-view/2395394000008137533?ZOHO_CRITERIA=%22Localiza_CL_Poblacion%22.%22Codreg%22%3D9</v>
      </c>
      <c r="T815" s="17"/>
      <c r="U815" s="31" t="str">
        <f t="shared" si="188"/>
        <v>#1774B9</v>
      </c>
      <c r="V815" s="32" t="str">
        <f>+Enfermedades_Mundiales[[#This Row],[idcoleccion]]&amp;"-"&amp;Enfermedades_Mundiales[[#This Row],[id]]</f>
        <v>360-0805</v>
      </c>
      <c r="W815" s="21">
        <f>+VLOOKUP(Enfermedades_Mundiales[[#This Row],[Filtro URL]],Estructura!$X$4:$Y$366,2,0)</f>
        <v>36200009</v>
      </c>
      <c r="X815" s="21" t="str">
        <f>+VLOOKUP(Enfermedades_Mundiales[[#This Row],[tema]],Estructura!$A$4:$C$18,3,0)</f>
        <v>T-364</v>
      </c>
      <c r="Y815" s="32" t="str">
        <f>+VLOOKUP(Enfermedades_Mundiales[[#This Row],[contenido]],Estructura!$E$4:$G$18,3,0)</f>
        <v>C-362</v>
      </c>
      <c r="Z815" s="32" t="str">
        <f>+VLOOKUP(Enfermedades_Mundiales[[#This Row],[Filtro Integrado]],Estructura!$M$4:$O$367,3,0)</f>
        <v>FI-361</v>
      </c>
      <c r="AA815" s="32" t="str">
        <f>+VLOOKUP(Enfermedades_Mundiales[[#This Row],[Muestra]],Estructura!$Q$4:$S$194,3,0)</f>
        <v>M-366</v>
      </c>
    </row>
    <row r="816" spans="1:27" ht="30.6" x14ac:dyDescent="0.3">
      <c r="A816" s="41" t="s">
        <v>1239</v>
      </c>
      <c r="B816" s="12">
        <f t="shared" si="181"/>
        <v>360</v>
      </c>
      <c r="C816" s="13" t="str">
        <f t="shared" si="182"/>
        <v>Enfermedades Mundiales</v>
      </c>
      <c r="D816" s="13" t="str">
        <f t="shared" si="183"/>
        <v>Salud</v>
      </c>
      <c r="E816" s="29">
        <v>10</v>
      </c>
      <c r="F816" s="13" t="str">
        <f t="shared" si="189"/>
        <v>Vacunación</v>
      </c>
      <c r="G816" s="27" t="s">
        <v>1591</v>
      </c>
      <c r="H816" s="34" t="s">
        <v>15</v>
      </c>
      <c r="I816" s="33" t="s">
        <v>376</v>
      </c>
      <c r="J816" s="12" t="str">
        <f t="shared" si="191"/>
        <v>Comuna</v>
      </c>
      <c r="K816" s="12" t="str">
        <f t="shared" si="190"/>
        <v>Vacunación 1era y 2da dosis</v>
      </c>
      <c r="L816" s="12" t="str">
        <f t="shared" si="184"/>
        <v>Periodo 2020-2021</v>
      </c>
      <c r="M816" s="12" t="str">
        <f t="shared" si="185"/>
        <v>Unidades</v>
      </c>
      <c r="N816" s="38" t="str">
        <f t="shared" si="186"/>
        <v>Ministerio de Ciencias, Tecnología, Conocimiento e Innovación</v>
      </c>
      <c r="O816" s="30" t="str">
        <f>+"Evolución del Proceso de Vacunación contra COVID-19 por Comuna en la "&amp;Enfermedades_Mundiales[[#This Row],[territorio]]</f>
        <v>Evolución del Proceso de Vacunación contra COVID-19 por Comuna en la Región de Los Lagos</v>
      </c>
      <c r="P816" s="68"/>
      <c r="Q816" s="15" t="str">
        <f t="shared" si="187"/>
        <v>Gráfico Evolución</v>
      </c>
      <c r="R816" s="30"/>
      <c r="S816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https://analytics.zoho.com/open-view/2395394000008137533?ZOHO_CRITERIA=%22Localiza_CL_Poblacion%22.%22Codreg%22%3D10</v>
      </c>
      <c r="T816" s="17"/>
      <c r="U816" s="31" t="str">
        <f t="shared" si="188"/>
        <v>#1774B9</v>
      </c>
      <c r="V816" s="32" t="str">
        <f>+Enfermedades_Mundiales[[#This Row],[idcoleccion]]&amp;"-"&amp;Enfermedades_Mundiales[[#This Row],[id]]</f>
        <v>360-0806</v>
      </c>
      <c r="W816" s="21">
        <f>+VLOOKUP(Enfermedades_Mundiales[[#This Row],[Filtro URL]],Estructura!$X$4:$Y$366,2,0)</f>
        <v>36200010</v>
      </c>
      <c r="X816" s="21" t="str">
        <f>+VLOOKUP(Enfermedades_Mundiales[[#This Row],[tema]],Estructura!$A$4:$C$18,3,0)</f>
        <v>T-364</v>
      </c>
      <c r="Y816" s="32" t="str">
        <f>+VLOOKUP(Enfermedades_Mundiales[[#This Row],[contenido]],Estructura!$E$4:$G$18,3,0)</f>
        <v>C-362</v>
      </c>
      <c r="Z816" s="32" t="str">
        <f>+VLOOKUP(Enfermedades_Mundiales[[#This Row],[Filtro Integrado]],Estructura!$M$4:$O$367,3,0)</f>
        <v>FI-361</v>
      </c>
      <c r="AA816" s="32" t="str">
        <f>+VLOOKUP(Enfermedades_Mundiales[[#This Row],[Muestra]],Estructura!$Q$4:$S$194,3,0)</f>
        <v>M-366</v>
      </c>
    </row>
    <row r="817" spans="1:27" ht="30.6" x14ac:dyDescent="0.3">
      <c r="A817" s="41" t="s">
        <v>1240</v>
      </c>
      <c r="B817" s="12">
        <f t="shared" si="181"/>
        <v>360</v>
      </c>
      <c r="C817" s="13" t="str">
        <f t="shared" si="182"/>
        <v>Enfermedades Mundiales</v>
      </c>
      <c r="D817" s="13" t="str">
        <f t="shared" si="183"/>
        <v>Salud</v>
      </c>
      <c r="E817" s="29">
        <v>11</v>
      </c>
      <c r="F817" s="13" t="str">
        <f t="shared" si="189"/>
        <v>Vacunación</v>
      </c>
      <c r="G817" s="27" t="s">
        <v>1591</v>
      </c>
      <c r="H817" s="34" t="s">
        <v>15</v>
      </c>
      <c r="I817" s="33" t="s">
        <v>377</v>
      </c>
      <c r="J817" s="12" t="str">
        <f t="shared" si="191"/>
        <v>Comuna</v>
      </c>
      <c r="K817" s="12" t="str">
        <f t="shared" si="190"/>
        <v>Vacunación 1era y 2da dosis</v>
      </c>
      <c r="L817" s="12" t="str">
        <f t="shared" si="184"/>
        <v>Periodo 2020-2021</v>
      </c>
      <c r="M817" s="12" t="str">
        <f t="shared" si="185"/>
        <v>Unidades</v>
      </c>
      <c r="N817" s="38" t="str">
        <f t="shared" si="186"/>
        <v>Ministerio de Ciencias, Tecnología, Conocimiento e Innovación</v>
      </c>
      <c r="O817" s="30" t="str">
        <f>+"Evolución del Proceso de Vacunación contra COVID-19 por Comuna en la "&amp;Enfermedades_Mundiales[[#This Row],[territorio]]</f>
        <v>Evolución del Proceso de Vacunación contra COVID-19 por Comuna en la Región de Aysén</v>
      </c>
      <c r="P817" s="68"/>
      <c r="Q817" s="15" t="str">
        <f t="shared" si="187"/>
        <v>Gráfico Evolución</v>
      </c>
      <c r="R817" s="30"/>
      <c r="S817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https://analytics.zoho.com/open-view/2395394000008137533?ZOHO_CRITERIA=%22Localiza_CL_Poblacion%22.%22Codreg%22%3D11</v>
      </c>
      <c r="T817" s="17"/>
      <c r="U817" s="31" t="str">
        <f t="shared" si="188"/>
        <v>#1774B9</v>
      </c>
      <c r="V817" s="32" t="str">
        <f>+Enfermedades_Mundiales[[#This Row],[idcoleccion]]&amp;"-"&amp;Enfermedades_Mundiales[[#This Row],[id]]</f>
        <v>360-0807</v>
      </c>
      <c r="W817" s="21">
        <f>+VLOOKUP(Enfermedades_Mundiales[[#This Row],[Filtro URL]],Estructura!$X$4:$Y$366,2,0)</f>
        <v>36200011</v>
      </c>
      <c r="X817" s="21" t="str">
        <f>+VLOOKUP(Enfermedades_Mundiales[[#This Row],[tema]],Estructura!$A$4:$C$18,3,0)</f>
        <v>T-364</v>
      </c>
      <c r="Y817" s="32" t="str">
        <f>+VLOOKUP(Enfermedades_Mundiales[[#This Row],[contenido]],Estructura!$E$4:$G$18,3,0)</f>
        <v>C-362</v>
      </c>
      <c r="Z817" s="32" t="str">
        <f>+VLOOKUP(Enfermedades_Mundiales[[#This Row],[Filtro Integrado]],Estructura!$M$4:$O$367,3,0)</f>
        <v>FI-361</v>
      </c>
      <c r="AA817" s="32" t="str">
        <f>+VLOOKUP(Enfermedades_Mundiales[[#This Row],[Muestra]],Estructura!$Q$4:$S$194,3,0)</f>
        <v>M-366</v>
      </c>
    </row>
    <row r="818" spans="1:27" ht="30.6" x14ac:dyDescent="0.3">
      <c r="A818" s="41" t="s">
        <v>1241</v>
      </c>
      <c r="B818" s="12">
        <f t="shared" si="181"/>
        <v>360</v>
      </c>
      <c r="C818" s="13" t="str">
        <f t="shared" si="182"/>
        <v>Enfermedades Mundiales</v>
      </c>
      <c r="D818" s="13" t="str">
        <f t="shared" si="183"/>
        <v>Salud</v>
      </c>
      <c r="E818" s="29">
        <v>12</v>
      </c>
      <c r="F818" s="13" t="str">
        <f t="shared" si="189"/>
        <v>Vacunación</v>
      </c>
      <c r="G818" s="27" t="s">
        <v>1591</v>
      </c>
      <c r="H818" s="34" t="s">
        <v>15</v>
      </c>
      <c r="I818" s="33" t="s">
        <v>378</v>
      </c>
      <c r="J818" s="12" t="str">
        <f t="shared" si="191"/>
        <v>Comuna</v>
      </c>
      <c r="K818" s="12" t="str">
        <f t="shared" si="190"/>
        <v>Vacunación 1era y 2da dosis</v>
      </c>
      <c r="L818" s="12" t="str">
        <f t="shared" si="184"/>
        <v>Periodo 2020-2021</v>
      </c>
      <c r="M818" s="12" t="str">
        <f t="shared" si="185"/>
        <v>Unidades</v>
      </c>
      <c r="N818" s="38" t="str">
        <f t="shared" si="186"/>
        <v>Ministerio de Ciencias, Tecnología, Conocimiento e Innovación</v>
      </c>
      <c r="O818" s="30" t="str">
        <f>+"Evolución del Proceso de Vacunación contra COVID-19 por Comuna en la "&amp;Enfermedades_Mundiales[[#This Row],[territorio]]</f>
        <v>Evolución del Proceso de Vacunación contra COVID-19 por Comuna en la Región de Magallanes</v>
      </c>
      <c r="P818" s="68"/>
      <c r="Q818" s="15" t="str">
        <f t="shared" si="187"/>
        <v>Gráfico Evolución</v>
      </c>
      <c r="R818" s="30"/>
      <c r="S818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https://analytics.zoho.com/open-view/2395394000008137533?ZOHO_CRITERIA=%22Localiza_CL_Poblacion%22.%22Codreg%22%3D12</v>
      </c>
      <c r="T818" s="17"/>
      <c r="U818" s="31" t="str">
        <f t="shared" si="188"/>
        <v>#1774B9</v>
      </c>
      <c r="V818" s="32" t="str">
        <f>+Enfermedades_Mundiales[[#This Row],[idcoleccion]]&amp;"-"&amp;Enfermedades_Mundiales[[#This Row],[id]]</f>
        <v>360-0808</v>
      </c>
      <c r="W818" s="21">
        <f>+VLOOKUP(Enfermedades_Mundiales[[#This Row],[Filtro URL]],Estructura!$X$4:$Y$366,2,0)</f>
        <v>36200012</v>
      </c>
      <c r="X818" s="21" t="str">
        <f>+VLOOKUP(Enfermedades_Mundiales[[#This Row],[tema]],Estructura!$A$4:$C$18,3,0)</f>
        <v>T-364</v>
      </c>
      <c r="Y818" s="32" t="str">
        <f>+VLOOKUP(Enfermedades_Mundiales[[#This Row],[contenido]],Estructura!$E$4:$G$18,3,0)</f>
        <v>C-362</v>
      </c>
      <c r="Z818" s="32" t="str">
        <f>+VLOOKUP(Enfermedades_Mundiales[[#This Row],[Filtro Integrado]],Estructura!$M$4:$O$367,3,0)</f>
        <v>FI-361</v>
      </c>
      <c r="AA818" s="32" t="str">
        <f>+VLOOKUP(Enfermedades_Mundiales[[#This Row],[Muestra]],Estructura!$Q$4:$S$194,3,0)</f>
        <v>M-366</v>
      </c>
    </row>
    <row r="819" spans="1:27" ht="30.6" x14ac:dyDescent="0.3">
      <c r="A819" s="41" t="s">
        <v>1242</v>
      </c>
      <c r="B819" s="12">
        <f t="shared" si="181"/>
        <v>360</v>
      </c>
      <c r="C819" s="13" t="str">
        <f t="shared" si="182"/>
        <v>Enfermedades Mundiales</v>
      </c>
      <c r="D819" s="13" t="str">
        <f t="shared" si="183"/>
        <v>Salud</v>
      </c>
      <c r="E819" s="29">
        <v>13</v>
      </c>
      <c r="F819" s="13" t="str">
        <f t="shared" si="189"/>
        <v>Vacunación</v>
      </c>
      <c r="G819" s="27" t="s">
        <v>1591</v>
      </c>
      <c r="H819" s="34" t="s">
        <v>15</v>
      </c>
      <c r="I819" s="33" t="s">
        <v>379</v>
      </c>
      <c r="J819" s="12" t="str">
        <f t="shared" si="191"/>
        <v>Comuna</v>
      </c>
      <c r="K819" s="12" t="str">
        <f t="shared" si="190"/>
        <v>Vacunación 1era y 2da dosis</v>
      </c>
      <c r="L819" s="12" t="str">
        <f t="shared" si="184"/>
        <v>Periodo 2020-2021</v>
      </c>
      <c r="M819" s="12" t="str">
        <f t="shared" si="185"/>
        <v>Unidades</v>
      </c>
      <c r="N819" s="38" t="str">
        <f t="shared" si="186"/>
        <v>Ministerio de Ciencias, Tecnología, Conocimiento e Innovación</v>
      </c>
      <c r="O819" s="30" t="str">
        <f>+"Evolución del Proceso de Vacunación contra COVID-19 por Comuna en la "&amp;Enfermedades_Mundiales[[#This Row],[territorio]]</f>
        <v>Evolución del Proceso de Vacunación contra COVID-19 por Comuna en la Región Metropolitana</v>
      </c>
      <c r="P819" s="68"/>
      <c r="Q819" s="15" t="str">
        <f t="shared" si="187"/>
        <v>Gráfico Evolución</v>
      </c>
      <c r="R819" s="30"/>
      <c r="S819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https://analytics.zoho.com/open-view/2395394000008137533?ZOHO_CRITERIA=%22Localiza_CL_Poblacion%22.%22Codreg%22%3D13</v>
      </c>
      <c r="T819" s="17"/>
      <c r="U819" s="31" t="str">
        <f t="shared" si="188"/>
        <v>#1774B9</v>
      </c>
      <c r="V819" s="32" t="str">
        <f>+Enfermedades_Mundiales[[#This Row],[idcoleccion]]&amp;"-"&amp;Enfermedades_Mundiales[[#This Row],[id]]</f>
        <v>360-0809</v>
      </c>
      <c r="W819" s="21">
        <f>+VLOOKUP(Enfermedades_Mundiales[[#This Row],[Filtro URL]],Estructura!$X$4:$Y$366,2,0)</f>
        <v>36200013</v>
      </c>
      <c r="X819" s="21" t="str">
        <f>+VLOOKUP(Enfermedades_Mundiales[[#This Row],[tema]],Estructura!$A$4:$C$18,3,0)</f>
        <v>T-364</v>
      </c>
      <c r="Y819" s="32" t="str">
        <f>+VLOOKUP(Enfermedades_Mundiales[[#This Row],[contenido]],Estructura!$E$4:$G$18,3,0)</f>
        <v>C-362</v>
      </c>
      <c r="Z819" s="32" t="str">
        <f>+VLOOKUP(Enfermedades_Mundiales[[#This Row],[Filtro Integrado]],Estructura!$M$4:$O$367,3,0)</f>
        <v>FI-361</v>
      </c>
      <c r="AA819" s="32" t="str">
        <f>+VLOOKUP(Enfermedades_Mundiales[[#This Row],[Muestra]],Estructura!$Q$4:$S$194,3,0)</f>
        <v>M-366</v>
      </c>
    </row>
    <row r="820" spans="1:27" ht="30.6" x14ac:dyDescent="0.3">
      <c r="A820" s="41" t="s">
        <v>1243</v>
      </c>
      <c r="B820" s="12">
        <f t="shared" si="181"/>
        <v>360</v>
      </c>
      <c r="C820" s="13" t="str">
        <f t="shared" si="182"/>
        <v>Enfermedades Mundiales</v>
      </c>
      <c r="D820" s="13" t="str">
        <f t="shared" si="183"/>
        <v>Salud</v>
      </c>
      <c r="E820" s="29">
        <v>14</v>
      </c>
      <c r="F820" s="13" t="str">
        <f t="shared" si="189"/>
        <v>Vacunación</v>
      </c>
      <c r="G820" s="27" t="s">
        <v>1591</v>
      </c>
      <c r="H820" s="34" t="s">
        <v>15</v>
      </c>
      <c r="I820" s="33" t="s">
        <v>380</v>
      </c>
      <c r="J820" s="12" t="str">
        <f t="shared" si="191"/>
        <v>Comuna</v>
      </c>
      <c r="K820" s="12" t="str">
        <f t="shared" si="190"/>
        <v>Vacunación 1era y 2da dosis</v>
      </c>
      <c r="L820" s="12" t="str">
        <f t="shared" si="184"/>
        <v>Periodo 2020-2021</v>
      </c>
      <c r="M820" s="12" t="str">
        <f t="shared" si="185"/>
        <v>Unidades</v>
      </c>
      <c r="N820" s="38" t="str">
        <f t="shared" si="186"/>
        <v>Ministerio de Ciencias, Tecnología, Conocimiento e Innovación</v>
      </c>
      <c r="O820" s="30" t="str">
        <f>+"Evolución del Proceso de Vacunación contra COVID-19 por Comuna en la "&amp;Enfermedades_Mundiales[[#This Row],[territorio]]</f>
        <v>Evolución del Proceso de Vacunación contra COVID-19 por Comuna en la Región de Los Ríos</v>
      </c>
      <c r="P820" s="68"/>
      <c r="Q820" s="15" t="str">
        <f t="shared" si="187"/>
        <v>Gráfico Evolución</v>
      </c>
      <c r="R820" s="30"/>
      <c r="S820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https://analytics.zoho.com/open-view/2395394000008137533?ZOHO_CRITERIA=%22Localiza_CL_Poblacion%22.%22Codreg%22%3D14</v>
      </c>
      <c r="T820" s="17"/>
      <c r="U820" s="31" t="str">
        <f t="shared" si="188"/>
        <v>#1774B9</v>
      </c>
      <c r="V820" s="32" t="str">
        <f>+Enfermedades_Mundiales[[#This Row],[idcoleccion]]&amp;"-"&amp;Enfermedades_Mundiales[[#This Row],[id]]</f>
        <v>360-0810</v>
      </c>
      <c r="W820" s="21">
        <f>+VLOOKUP(Enfermedades_Mundiales[[#This Row],[Filtro URL]],Estructura!$X$4:$Y$366,2,0)</f>
        <v>36200014</v>
      </c>
      <c r="X820" s="21" t="str">
        <f>+VLOOKUP(Enfermedades_Mundiales[[#This Row],[tema]],Estructura!$A$4:$C$18,3,0)</f>
        <v>T-364</v>
      </c>
      <c r="Y820" s="32" t="str">
        <f>+VLOOKUP(Enfermedades_Mundiales[[#This Row],[contenido]],Estructura!$E$4:$G$18,3,0)</f>
        <v>C-362</v>
      </c>
      <c r="Z820" s="32" t="str">
        <f>+VLOOKUP(Enfermedades_Mundiales[[#This Row],[Filtro Integrado]],Estructura!$M$4:$O$367,3,0)</f>
        <v>FI-361</v>
      </c>
      <c r="AA820" s="32" t="str">
        <f>+VLOOKUP(Enfermedades_Mundiales[[#This Row],[Muestra]],Estructura!$Q$4:$S$194,3,0)</f>
        <v>M-366</v>
      </c>
    </row>
    <row r="821" spans="1:27" ht="30.6" x14ac:dyDescent="0.3">
      <c r="A821" s="41" t="s">
        <v>1244</v>
      </c>
      <c r="B821" s="12">
        <f t="shared" si="181"/>
        <v>360</v>
      </c>
      <c r="C821" s="13" t="str">
        <f t="shared" si="182"/>
        <v>Enfermedades Mundiales</v>
      </c>
      <c r="D821" s="13" t="str">
        <f t="shared" si="183"/>
        <v>Salud</v>
      </c>
      <c r="E821" s="29">
        <v>15</v>
      </c>
      <c r="F821" s="13" t="str">
        <f t="shared" si="189"/>
        <v>Vacunación</v>
      </c>
      <c r="G821" s="27" t="s">
        <v>1591</v>
      </c>
      <c r="H821" s="34" t="s">
        <v>15</v>
      </c>
      <c r="I821" s="33" t="s">
        <v>381</v>
      </c>
      <c r="J821" s="12" t="str">
        <f t="shared" si="191"/>
        <v>Comuna</v>
      </c>
      <c r="K821" s="12" t="str">
        <f t="shared" si="190"/>
        <v>Vacunación 1era y 2da dosis</v>
      </c>
      <c r="L821" s="12" t="str">
        <f t="shared" si="184"/>
        <v>Periodo 2020-2021</v>
      </c>
      <c r="M821" s="12" t="str">
        <f t="shared" si="185"/>
        <v>Unidades</v>
      </c>
      <c r="N821" s="38" t="str">
        <f t="shared" si="186"/>
        <v>Ministerio de Ciencias, Tecnología, Conocimiento e Innovación</v>
      </c>
      <c r="O821" s="30" t="str">
        <f>+"Evolución del Proceso de Vacunación contra COVID-19 por Comuna en la "&amp;Enfermedades_Mundiales[[#This Row],[territorio]]</f>
        <v>Evolución del Proceso de Vacunación contra COVID-19 por Comuna en la Región de Arica y Parinacota</v>
      </c>
      <c r="P821" s="68"/>
      <c r="Q821" s="15" t="str">
        <f t="shared" si="187"/>
        <v>Gráfico Evolución</v>
      </c>
      <c r="R821" s="30"/>
      <c r="S821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https://analytics.zoho.com/open-view/2395394000008137533?ZOHO_CRITERIA=%22Localiza_CL_Poblacion%22.%22Codreg%22%3D15</v>
      </c>
      <c r="T821" s="17"/>
      <c r="U821" s="31" t="str">
        <f t="shared" si="188"/>
        <v>#1774B9</v>
      </c>
      <c r="V821" s="32" t="str">
        <f>+Enfermedades_Mundiales[[#This Row],[idcoleccion]]&amp;"-"&amp;Enfermedades_Mundiales[[#This Row],[id]]</f>
        <v>360-0811</v>
      </c>
      <c r="W821" s="21">
        <f>+VLOOKUP(Enfermedades_Mundiales[[#This Row],[Filtro URL]],Estructura!$X$4:$Y$366,2,0)</f>
        <v>36200015</v>
      </c>
      <c r="X821" s="21" t="str">
        <f>+VLOOKUP(Enfermedades_Mundiales[[#This Row],[tema]],Estructura!$A$4:$C$18,3,0)</f>
        <v>T-364</v>
      </c>
      <c r="Y821" s="32" t="str">
        <f>+VLOOKUP(Enfermedades_Mundiales[[#This Row],[contenido]],Estructura!$E$4:$G$18,3,0)</f>
        <v>C-362</v>
      </c>
      <c r="Z821" s="32" t="str">
        <f>+VLOOKUP(Enfermedades_Mundiales[[#This Row],[Filtro Integrado]],Estructura!$M$4:$O$367,3,0)</f>
        <v>FI-361</v>
      </c>
      <c r="AA821" s="32" t="str">
        <f>+VLOOKUP(Enfermedades_Mundiales[[#This Row],[Muestra]],Estructura!$Q$4:$S$194,3,0)</f>
        <v>M-366</v>
      </c>
    </row>
    <row r="822" spans="1:27" ht="30.6" x14ac:dyDescent="0.3">
      <c r="A822" s="41" t="s">
        <v>1245</v>
      </c>
      <c r="B822" s="43">
        <f t="shared" si="181"/>
        <v>360</v>
      </c>
      <c r="C822" s="44" t="str">
        <f t="shared" si="182"/>
        <v>Enfermedades Mundiales</v>
      </c>
      <c r="D822" s="44" t="str">
        <f t="shared" si="183"/>
        <v>Salud</v>
      </c>
      <c r="E822" s="45">
        <v>16</v>
      </c>
      <c r="F822" s="13" t="str">
        <f t="shared" si="189"/>
        <v>Vacunación</v>
      </c>
      <c r="G822" s="27" t="s">
        <v>1591</v>
      </c>
      <c r="H822" s="34" t="s">
        <v>15</v>
      </c>
      <c r="I822" s="48" t="s">
        <v>382</v>
      </c>
      <c r="J822" s="12" t="str">
        <f t="shared" si="191"/>
        <v>Comuna</v>
      </c>
      <c r="K822" s="12" t="str">
        <f t="shared" si="190"/>
        <v>Vacunación 1era y 2da dosis</v>
      </c>
      <c r="L822" s="43" t="str">
        <f t="shared" si="184"/>
        <v>Periodo 2020-2021</v>
      </c>
      <c r="M822" s="43" t="str">
        <f t="shared" si="185"/>
        <v>Unidades</v>
      </c>
      <c r="N822" s="49" t="str">
        <f t="shared" si="186"/>
        <v>Ministerio de Ciencias, Tecnología, Conocimiento e Innovación</v>
      </c>
      <c r="O822" s="30" t="str">
        <f>+"Evolución del Proceso de Vacunación contra COVID-19 por Comuna en la "&amp;Enfermedades_Mundiales[[#This Row],[territorio]]</f>
        <v>Evolución del Proceso de Vacunación contra COVID-19 por Comuna en la Región de Ñuble</v>
      </c>
      <c r="P822" s="69"/>
      <c r="Q822" s="51" t="str">
        <f t="shared" si="187"/>
        <v>Gráfico Evolución</v>
      </c>
      <c r="R822" s="50"/>
      <c r="S822" s="16" t="str">
        <f>"https://analytics.zoho.com/open-view/2395394000008137533?ZOHO_CRITERIA=%22Localiza_CL_Poblacion%22.%22Codreg%22%3D"&amp;Enfermedades_Mundiales[[#This Row],[Filtro URL]]</f>
        <v>https://analytics.zoho.com/open-view/2395394000008137533?ZOHO_CRITERIA=%22Localiza_CL_Poblacion%22.%22Codreg%22%3D16</v>
      </c>
      <c r="T822" s="53"/>
      <c r="U822" s="54" t="str">
        <f t="shared" si="188"/>
        <v>#1774B9</v>
      </c>
      <c r="V822" s="55" t="str">
        <f>+Enfermedades_Mundiales[[#This Row],[idcoleccion]]&amp;"-"&amp;Enfermedades_Mundiales[[#This Row],[id]]</f>
        <v>360-0812</v>
      </c>
      <c r="W822" s="21">
        <f>+VLOOKUP(Enfermedades_Mundiales[[#This Row],[Filtro URL]],Estructura!$X$4:$Y$366,2,0)</f>
        <v>36200016</v>
      </c>
      <c r="X822" s="21" t="str">
        <f>+VLOOKUP(Enfermedades_Mundiales[[#This Row],[tema]],Estructura!$A$4:$C$18,3,0)</f>
        <v>T-364</v>
      </c>
      <c r="Y822" s="55" t="str">
        <f>+VLOOKUP(Enfermedades_Mundiales[[#This Row],[contenido]],Estructura!$E$4:$G$18,3,0)</f>
        <v>C-362</v>
      </c>
      <c r="Z822" s="55" t="str">
        <f>+VLOOKUP(Enfermedades_Mundiales[[#This Row],[Filtro Integrado]],Estructura!$M$4:$O$367,3,0)</f>
        <v>FI-361</v>
      </c>
      <c r="AA822" s="55" t="str">
        <f>+VLOOKUP(Enfermedades_Mundiales[[#This Row],[Muestra]],Estructura!$Q$4:$S$194,3,0)</f>
        <v>M-366</v>
      </c>
    </row>
    <row r="823" spans="1:27" ht="30.6" x14ac:dyDescent="0.3">
      <c r="A823" s="62" t="s">
        <v>1246</v>
      </c>
      <c r="B823" s="12">
        <f t="shared" si="181"/>
        <v>360</v>
      </c>
      <c r="C823" s="13" t="str">
        <f t="shared" si="182"/>
        <v>Enfermedades Mundiales</v>
      </c>
      <c r="D823" s="13" t="str">
        <f t="shared" si="183"/>
        <v>Salud</v>
      </c>
      <c r="E823" s="63">
        <v>1101</v>
      </c>
      <c r="F823" s="13" t="str">
        <f t="shared" si="189"/>
        <v>Vacunación</v>
      </c>
      <c r="G823" s="27" t="s">
        <v>1591</v>
      </c>
      <c r="H823" s="60" t="s">
        <v>17</v>
      </c>
      <c r="I823" s="58" t="s">
        <v>29</v>
      </c>
      <c r="J823" s="12" t="s">
        <v>407</v>
      </c>
      <c r="K823" s="12" t="str">
        <f t="shared" si="190"/>
        <v>Vacunación 1era y 2da dosis</v>
      </c>
      <c r="L823" s="12" t="str">
        <f t="shared" si="184"/>
        <v>Periodo 2020-2021</v>
      </c>
      <c r="M823" s="12" t="str">
        <f t="shared" si="185"/>
        <v>Unidades</v>
      </c>
      <c r="N823" s="38" t="str">
        <f t="shared" si="186"/>
        <v>Ministerio de Ciencias, Tecnología, Conocimiento e Innovación</v>
      </c>
      <c r="O823" s="30" t="str">
        <f>+"Evolución del Proceso de Vacunación contra COVID-19 en la comuna de "&amp;Enfermedades_Mundiales[[#This Row],[territorio]]</f>
        <v>Evolución del Proceso de Vacunación contra COVID-19 en la comuna de Iquique</v>
      </c>
      <c r="P823" s="68"/>
      <c r="Q823" s="15" t="str">
        <f t="shared" si="187"/>
        <v>Gráfico Evolución</v>
      </c>
      <c r="R823" s="30"/>
      <c r="S8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https://analytics.zoho.com/open-view/2395394000008136598?ZOHO_CRITERIA=%22Localiza_CL_Poblacion%22.%22Codcom%22%3D1101</v>
      </c>
      <c r="T823" s="17"/>
      <c r="U823" s="31" t="str">
        <f t="shared" si="188"/>
        <v>#1774B9</v>
      </c>
      <c r="V823" s="32" t="str">
        <f>+Enfermedades_Mundiales[[#This Row],[idcoleccion]]&amp;"-"&amp;Enfermedades_Mundiales[[#This Row],[id]]</f>
        <v>360-0813</v>
      </c>
      <c r="W823" s="21">
        <f>+VLOOKUP(Enfermedades_Mundiales[[#This Row],[Filtro URL]],Estructura!$X$4:$Y$366,2,0)</f>
        <v>36301101</v>
      </c>
      <c r="X823" s="21" t="str">
        <f>+VLOOKUP(Enfermedades_Mundiales[[#This Row],[tema]],Estructura!$A$4:$C$18,3,0)</f>
        <v>T-364</v>
      </c>
      <c r="Y823" s="32" t="str">
        <f>+VLOOKUP(Enfermedades_Mundiales[[#This Row],[contenido]],Estructura!$E$4:$G$18,3,0)</f>
        <v>C-362</v>
      </c>
      <c r="Z823" s="32" t="str">
        <f>+VLOOKUP(Enfermedades_Mundiales[[#This Row],[Filtro Integrado]],Estructura!$M$4:$O$367,3,0)</f>
        <v>FI-363</v>
      </c>
      <c r="AA823" s="32" t="str">
        <f>+VLOOKUP(Enfermedades_Mundiales[[#This Row],[Muestra]],Estructura!$Q$4:$S$194,3,0)</f>
        <v>M-366</v>
      </c>
    </row>
    <row r="824" spans="1:27" ht="30.6" x14ac:dyDescent="0.3">
      <c r="A824" s="61" t="s">
        <v>1247</v>
      </c>
      <c r="B824" s="43">
        <f t="shared" si="181"/>
        <v>360</v>
      </c>
      <c r="C824" s="44" t="str">
        <f t="shared" si="182"/>
        <v>Enfermedades Mundiales</v>
      </c>
      <c r="D824" s="44" t="str">
        <f t="shared" si="183"/>
        <v>Salud</v>
      </c>
      <c r="E824" s="64">
        <v>1107</v>
      </c>
      <c r="F824" s="44" t="str">
        <f t="shared" si="189"/>
        <v>Vacunación</v>
      </c>
      <c r="G824" s="27" t="s">
        <v>1591</v>
      </c>
      <c r="H824" s="60" t="s">
        <v>17</v>
      </c>
      <c r="I824" s="59" t="s">
        <v>30</v>
      </c>
      <c r="J824" s="43" t="s">
        <v>407</v>
      </c>
      <c r="K824" s="12" t="str">
        <f t="shared" si="190"/>
        <v>Vacunación 1era y 2da dosis</v>
      </c>
      <c r="L824" s="43" t="str">
        <f t="shared" si="184"/>
        <v>Periodo 2020-2021</v>
      </c>
      <c r="M824" s="43" t="str">
        <f t="shared" si="185"/>
        <v>Unidades</v>
      </c>
      <c r="N824" s="49" t="str">
        <f t="shared" si="186"/>
        <v>Ministerio de Ciencias, Tecnología, Conocimiento e Innovación</v>
      </c>
      <c r="O824" s="30" t="str">
        <f>+"Evolución del Proceso de Vacunación contra COVID-19 en la comuna de "&amp;Enfermedades_Mundiales[[#This Row],[territorio]]</f>
        <v>Evolución del Proceso de Vacunación contra COVID-19 en la comuna de Alto Hospicio</v>
      </c>
      <c r="P824" s="69"/>
      <c r="Q824" s="51" t="str">
        <f t="shared" si="187"/>
        <v>Gráfico Evolución</v>
      </c>
      <c r="R824" s="50"/>
      <c r="S8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https://analytics.zoho.com/open-view/2395394000008136598?ZOHO_CRITERIA=%22Localiza_CL_Poblacion%22.%22Codcom%22%3D1107</v>
      </c>
      <c r="T824" s="53"/>
      <c r="U824" s="54" t="str">
        <f t="shared" si="188"/>
        <v>#1774B9</v>
      </c>
      <c r="V824" s="55" t="str">
        <f>+Enfermedades_Mundiales[[#This Row],[idcoleccion]]&amp;"-"&amp;Enfermedades_Mundiales[[#This Row],[id]]</f>
        <v>360-0814</v>
      </c>
      <c r="W824" s="21">
        <f>+VLOOKUP(Enfermedades_Mundiales[[#This Row],[Filtro URL]],Estructura!$X$4:$Y$366,2,0)</f>
        <v>36301107</v>
      </c>
      <c r="X824" s="21" t="str">
        <f>+VLOOKUP(Enfermedades_Mundiales[[#This Row],[tema]],Estructura!$A$4:$C$18,3,0)</f>
        <v>T-364</v>
      </c>
      <c r="Y824" s="55" t="str">
        <f>+VLOOKUP(Enfermedades_Mundiales[[#This Row],[contenido]],Estructura!$E$4:$G$18,3,0)</f>
        <v>C-362</v>
      </c>
      <c r="Z824" s="55" t="str">
        <f>+VLOOKUP(Enfermedades_Mundiales[[#This Row],[Filtro Integrado]],Estructura!$M$4:$O$367,3,0)</f>
        <v>FI-363</v>
      </c>
      <c r="AA824" s="55" t="str">
        <f>+VLOOKUP(Enfermedades_Mundiales[[#This Row],[Muestra]],Estructura!$Q$4:$S$194,3,0)</f>
        <v>M-366</v>
      </c>
    </row>
    <row r="825" spans="1:27" ht="30.6" x14ac:dyDescent="0.3">
      <c r="A825" s="61" t="s">
        <v>1248</v>
      </c>
      <c r="B825" s="43">
        <f t="shared" si="181"/>
        <v>360</v>
      </c>
      <c r="C825" s="44" t="str">
        <f t="shared" si="182"/>
        <v>Enfermedades Mundiales</v>
      </c>
      <c r="D825" s="44" t="str">
        <f t="shared" si="183"/>
        <v>Salud</v>
      </c>
      <c r="E825" s="64">
        <v>1401</v>
      </c>
      <c r="F825" s="44" t="str">
        <f t="shared" si="189"/>
        <v>Vacunación</v>
      </c>
      <c r="G825" s="27" t="s">
        <v>1591</v>
      </c>
      <c r="H825" s="60" t="s">
        <v>17</v>
      </c>
      <c r="I825" s="58" t="s">
        <v>31</v>
      </c>
      <c r="J825" s="43" t="s">
        <v>407</v>
      </c>
      <c r="K825" s="12" t="str">
        <f t="shared" si="190"/>
        <v>Vacunación 1era y 2da dosis</v>
      </c>
      <c r="L825" s="43" t="str">
        <f t="shared" si="184"/>
        <v>Periodo 2020-2021</v>
      </c>
      <c r="M825" s="43" t="str">
        <f t="shared" si="185"/>
        <v>Unidades</v>
      </c>
      <c r="N825" s="49" t="str">
        <f t="shared" si="186"/>
        <v>Ministerio de Ciencias, Tecnología, Conocimiento e Innovación</v>
      </c>
      <c r="O825" s="30" t="str">
        <f>+"Evolución del Proceso de Vacunación contra COVID-19 en la comuna de "&amp;Enfermedades_Mundiales[[#This Row],[territorio]]</f>
        <v>Evolución del Proceso de Vacunación contra COVID-19 en la comuna de Pozo Almonte</v>
      </c>
      <c r="P825" s="68"/>
      <c r="Q825" s="15" t="str">
        <f t="shared" si="187"/>
        <v>Gráfico Evolución</v>
      </c>
      <c r="R825" s="30"/>
      <c r="S8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https://analytics.zoho.com/open-view/2395394000008136598?ZOHO_CRITERIA=%22Localiza_CL_Poblacion%22.%22Codcom%22%3D1401</v>
      </c>
      <c r="T825" s="17"/>
      <c r="U825" s="31" t="str">
        <f t="shared" si="188"/>
        <v>#1774B9</v>
      </c>
      <c r="V825" s="32" t="str">
        <f>+Enfermedades_Mundiales[[#This Row],[idcoleccion]]&amp;"-"&amp;Enfermedades_Mundiales[[#This Row],[id]]</f>
        <v>360-0815</v>
      </c>
      <c r="W825" s="21">
        <f>+VLOOKUP(Enfermedades_Mundiales[[#This Row],[Filtro URL]],Estructura!$X$4:$Y$366,2,0)</f>
        <v>36301401</v>
      </c>
      <c r="X825" s="21" t="str">
        <f>+VLOOKUP(Enfermedades_Mundiales[[#This Row],[tema]],Estructura!$A$4:$C$18,3,0)</f>
        <v>T-364</v>
      </c>
      <c r="Y825" s="32" t="str">
        <f>+VLOOKUP(Enfermedades_Mundiales[[#This Row],[contenido]],Estructura!$E$4:$G$18,3,0)</f>
        <v>C-362</v>
      </c>
      <c r="Z825" s="32" t="str">
        <f>+VLOOKUP(Enfermedades_Mundiales[[#This Row],[Filtro Integrado]],Estructura!$M$4:$O$367,3,0)</f>
        <v>FI-363</v>
      </c>
      <c r="AA825" s="32" t="str">
        <f>+VLOOKUP(Enfermedades_Mundiales[[#This Row],[Muestra]],Estructura!$Q$4:$S$194,3,0)</f>
        <v>M-366</v>
      </c>
    </row>
    <row r="826" spans="1:27" ht="30.6" x14ac:dyDescent="0.3">
      <c r="A826" s="61" t="s">
        <v>1249</v>
      </c>
      <c r="B826" s="43">
        <f t="shared" si="181"/>
        <v>360</v>
      </c>
      <c r="C826" s="44" t="str">
        <f t="shared" si="182"/>
        <v>Enfermedades Mundiales</v>
      </c>
      <c r="D826" s="44" t="str">
        <f t="shared" si="183"/>
        <v>Salud</v>
      </c>
      <c r="E826" s="64">
        <v>1402</v>
      </c>
      <c r="F826" s="44" t="str">
        <f t="shared" si="189"/>
        <v>Vacunación</v>
      </c>
      <c r="G826" s="27" t="s">
        <v>1591</v>
      </c>
      <c r="H826" s="60" t="s">
        <v>17</v>
      </c>
      <c r="I826" s="58" t="s">
        <v>32</v>
      </c>
      <c r="J826" s="43" t="s">
        <v>407</v>
      </c>
      <c r="K826" s="12" t="str">
        <f t="shared" si="190"/>
        <v>Vacunación 1era y 2da dosis</v>
      </c>
      <c r="L826" s="43" t="str">
        <f t="shared" si="184"/>
        <v>Periodo 2020-2021</v>
      </c>
      <c r="M826" s="43" t="str">
        <f t="shared" si="185"/>
        <v>Unidades</v>
      </c>
      <c r="N826" s="49" t="str">
        <f t="shared" si="186"/>
        <v>Ministerio de Ciencias, Tecnología, Conocimiento e Innovación</v>
      </c>
      <c r="O826" s="30" t="str">
        <f>+"Evolución del Proceso de Vacunación contra COVID-19 en la comuna de "&amp;Enfermedades_Mundiales[[#This Row],[territorio]]</f>
        <v>Evolución del Proceso de Vacunación contra COVID-19 en la comuna de Camiña</v>
      </c>
      <c r="P826" s="68"/>
      <c r="Q826" s="15" t="str">
        <f t="shared" si="187"/>
        <v>Gráfico Evolución</v>
      </c>
      <c r="R826" s="30"/>
      <c r="S8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https://analytics.zoho.com/open-view/2395394000008136598?ZOHO_CRITERIA=%22Localiza_CL_Poblacion%22.%22Codcom%22%3D1402</v>
      </c>
      <c r="T826" s="17"/>
      <c r="U826" s="31" t="str">
        <f t="shared" si="188"/>
        <v>#1774B9</v>
      </c>
      <c r="V826" s="32" t="str">
        <f>+Enfermedades_Mundiales[[#This Row],[idcoleccion]]&amp;"-"&amp;Enfermedades_Mundiales[[#This Row],[id]]</f>
        <v>360-0816</v>
      </c>
      <c r="W826" s="21">
        <f>+VLOOKUP(Enfermedades_Mundiales[[#This Row],[Filtro URL]],Estructura!$X$4:$Y$366,2,0)</f>
        <v>36301402</v>
      </c>
      <c r="X826" s="21" t="str">
        <f>+VLOOKUP(Enfermedades_Mundiales[[#This Row],[tema]],Estructura!$A$4:$C$18,3,0)</f>
        <v>T-364</v>
      </c>
      <c r="Y826" s="32" t="str">
        <f>+VLOOKUP(Enfermedades_Mundiales[[#This Row],[contenido]],Estructura!$E$4:$G$18,3,0)</f>
        <v>C-362</v>
      </c>
      <c r="Z826" s="32" t="str">
        <f>+VLOOKUP(Enfermedades_Mundiales[[#This Row],[Filtro Integrado]],Estructura!$M$4:$O$367,3,0)</f>
        <v>FI-363</v>
      </c>
      <c r="AA826" s="32" t="str">
        <f>+VLOOKUP(Enfermedades_Mundiales[[#This Row],[Muestra]],Estructura!$Q$4:$S$194,3,0)</f>
        <v>M-366</v>
      </c>
    </row>
    <row r="827" spans="1:27" ht="30.6" x14ac:dyDescent="0.3">
      <c r="A827" s="61" t="s">
        <v>1250</v>
      </c>
      <c r="B827" s="43">
        <f t="shared" si="181"/>
        <v>360</v>
      </c>
      <c r="C827" s="44" t="str">
        <f t="shared" si="182"/>
        <v>Enfermedades Mundiales</v>
      </c>
      <c r="D827" s="44" t="str">
        <f t="shared" si="183"/>
        <v>Salud</v>
      </c>
      <c r="E827" s="64">
        <v>1403</v>
      </c>
      <c r="F827" s="44" t="str">
        <f t="shared" si="189"/>
        <v>Vacunación</v>
      </c>
      <c r="G827" s="27" t="s">
        <v>1591</v>
      </c>
      <c r="H827" s="60" t="s">
        <v>17</v>
      </c>
      <c r="I827" s="58" t="s">
        <v>33</v>
      </c>
      <c r="J827" s="43" t="s">
        <v>407</v>
      </c>
      <c r="K827" s="12" t="str">
        <f t="shared" si="190"/>
        <v>Vacunación 1era y 2da dosis</v>
      </c>
      <c r="L827" s="43" t="str">
        <f t="shared" si="184"/>
        <v>Periodo 2020-2021</v>
      </c>
      <c r="M827" s="43" t="str">
        <f t="shared" si="185"/>
        <v>Unidades</v>
      </c>
      <c r="N827" s="49" t="str">
        <f t="shared" si="186"/>
        <v>Ministerio de Ciencias, Tecnología, Conocimiento e Innovación</v>
      </c>
      <c r="O827" s="30" t="str">
        <f>+"Evolución del Proceso de Vacunación contra COVID-19 en la comuna de "&amp;Enfermedades_Mundiales[[#This Row],[territorio]]</f>
        <v>Evolución del Proceso de Vacunación contra COVID-19 en la comuna de Colchane</v>
      </c>
      <c r="P827" s="68"/>
      <c r="Q827" s="15" t="str">
        <f t="shared" si="187"/>
        <v>Gráfico Evolución</v>
      </c>
      <c r="R827" s="30"/>
      <c r="S8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https://analytics.zoho.com/open-view/2395394000008136598?ZOHO_CRITERIA=%22Localiza_CL_Poblacion%22.%22Codcom%22%3D1403</v>
      </c>
      <c r="T827" s="17"/>
      <c r="U827" s="31" t="str">
        <f t="shared" si="188"/>
        <v>#1774B9</v>
      </c>
      <c r="V827" s="32" t="str">
        <f>+Enfermedades_Mundiales[[#This Row],[idcoleccion]]&amp;"-"&amp;Enfermedades_Mundiales[[#This Row],[id]]</f>
        <v>360-0817</v>
      </c>
      <c r="W827" s="21">
        <f>+VLOOKUP(Enfermedades_Mundiales[[#This Row],[Filtro URL]],Estructura!$X$4:$Y$366,2,0)</f>
        <v>36301403</v>
      </c>
      <c r="X827" s="21" t="str">
        <f>+VLOOKUP(Enfermedades_Mundiales[[#This Row],[tema]],Estructura!$A$4:$C$18,3,0)</f>
        <v>T-364</v>
      </c>
      <c r="Y827" s="32" t="str">
        <f>+VLOOKUP(Enfermedades_Mundiales[[#This Row],[contenido]],Estructura!$E$4:$G$18,3,0)</f>
        <v>C-362</v>
      </c>
      <c r="Z827" s="32" t="str">
        <f>+VLOOKUP(Enfermedades_Mundiales[[#This Row],[Filtro Integrado]],Estructura!$M$4:$O$367,3,0)</f>
        <v>FI-363</v>
      </c>
      <c r="AA827" s="32" t="str">
        <f>+VLOOKUP(Enfermedades_Mundiales[[#This Row],[Muestra]],Estructura!$Q$4:$S$194,3,0)</f>
        <v>M-366</v>
      </c>
    </row>
    <row r="828" spans="1:27" ht="30.6" x14ac:dyDescent="0.3">
      <c r="A828" s="61" t="s">
        <v>1251</v>
      </c>
      <c r="B828" s="43">
        <f t="shared" si="181"/>
        <v>360</v>
      </c>
      <c r="C828" s="44" t="str">
        <f t="shared" si="182"/>
        <v>Enfermedades Mundiales</v>
      </c>
      <c r="D828" s="44" t="str">
        <f t="shared" si="183"/>
        <v>Salud</v>
      </c>
      <c r="E828" s="64">
        <v>1404</v>
      </c>
      <c r="F828" s="44" t="str">
        <f t="shared" si="189"/>
        <v>Vacunación</v>
      </c>
      <c r="G828" s="27" t="s">
        <v>1591</v>
      </c>
      <c r="H828" s="60" t="s">
        <v>17</v>
      </c>
      <c r="I828" s="58" t="s">
        <v>34</v>
      </c>
      <c r="J828" s="43" t="s">
        <v>407</v>
      </c>
      <c r="K828" s="12" t="str">
        <f t="shared" si="190"/>
        <v>Vacunación 1era y 2da dosis</v>
      </c>
      <c r="L828" s="43" t="str">
        <f t="shared" si="184"/>
        <v>Periodo 2020-2021</v>
      </c>
      <c r="M828" s="43" t="str">
        <f t="shared" si="185"/>
        <v>Unidades</v>
      </c>
      <c r="N828" s="49" t="str">
        <f t="shared" si="186"/>
        <v>Ministerio de Ciencias, Tecnología, Conocimiento e Innovación</v>
      </c>
      <c r="O828" s="30" t="str">
        <f>+"Evolución del Proceso de Vacunación contra COVID-19 en la comuna de "&amp;Enfermedades_Mundiales[[#This Row],[territorio]]</f>
        <v>Evolución del Proceso de Vacunación contra COVID-19 en la comuna de Huara</v>
      </c>
      <c r="P828" s="68"/>
      <c r="Q828" s="15" t="str">
        <f t="shared" si="187"/>
        <v>Gráfico Evolución</v>
      </c>
      <c r="R828" s="30"/>
      <c r="S8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https://analytics.zoho.com/open-view/2395394000008136598?ZOHO_CRITERIA=%22Localiza_CL_Poblacion%22.%22Codcom%22%3D1404</v>
      </c>
      <c r="T828" s="17"/>
      <c r="U828" s="31" t="str">
        <f t="shared" si="188"/>
        <v>#1774B9</v>
      </c>
      <c r="V828" s="32" t="str">
        <f>+Enfermedades_Mundiales[[#This Row],[idcoleccion]]&amp;"-"&amp;Enfermedades_Mundiales[[#This Row],[id]]</f>
        <v>360-0818</v>
      </c>
      <c r="W828" s="21">
        <f>+VLOOKUP(Enfermedades_Mundiales[[#This Row],[Filtro URL]],Estructura!$X$4:$Y$366,2,0)</f>
        <v>36301404</v>
      </c>
      <c r="X828" s="21" t="str">
        <f>+VLOOKUP(Enfermedades_Mundiales[[#This Row],[tema]],Estructura!$A$4:$C$18,3,0)</f>
        <v>T-364</v>
      </c>
      <c r="Y828" s="32" t="str">
        <f>+VLOOKUP(Enfermedades_Mundiales[[#This Row],[contenido]],Estructura!$E$4:$G$18,3,0)</f>
        <v>C-362</v>
      </c>
      <c r="Z828" s="32" t="str">
        <f>+VLOOKUP(Enfermedades_Mundiales[[#This Row],[Filtro Integrado]],Estructura!$M$4:$O$367,3,0)</f>
        <v>FI-363</v>
      </c>
      <c r="AA828" s="32" t="str">
        <f>+VLOOKUP(Enfermedades_Mundiales[[#This Row],[Muestra]],Estructura!$Q$4:$S$194,3,0)</f>
        <v>M-366</v>
      </c>
    </row>
    <row r="829" spans="1:27" ht="30.6" x14ac:dyDescent="0.3">
      <c r="A829" s="61" t="s">
        <v>1252</v>
      </c>
      <c r="B829" s="43">
        <f t="shared" si="181"/>
        <v>360</v>
      </c>
      <c r="C829" s="44" t="str">
        <f t="shared" si="182"/>
        <v>Enfermedades Mundiales</v>
      </c>
      <c r="D829" s="44" t="str">
        <f t="shared" si="183"/>
        <v>Salud</v>
      </c>
      <c r="E829" s="64">
        <v>1405</v>
      </c>
      <c r="F829" s="44" t="str">
        <f t="shared" si="189"/>
        <v>Vacunación</v>
      </c>
      <c r="G829" s="27" t="s">
        <v>1591</v>
      </c>
      <c r="H829" s="60" t="s">
        <v>17</v>
      </c>
      <c r="I829" s="58" t="s">
        <v>35</v>
      </c>
      <c r="J829" s="43" t="s">
        <v>407</v>
      </c>
      <c r="K829" s="12" t="str">
        <f t="shared" si="190"/>
        <v>Vacunación 1era y 2da dosis</v>
      </c>
      <c r="L829" s="43" t="str">
        <f t="shared" si="184"/>
        <v>Periodo 2020-2021</v>
      </c>
      <c r="M829" s="43" t="str">
        <f t="shared" si="185"/>
        <v>Unidades</v>
      </c>
      <c r="N829" s="49" t="str">
        <f t="shared" si="186"/>
        <v>Ministerio de Ciencias, Tecnología, Conocimiento e Innovación</v>
      </c>
      <c r="O829" s="30" t="str">
        <f>+"Evolución del Proceso de Vacunación contra COVID-19 en la comuna de "&amp;Enfermedades_Mundiales[[#This Row],[territorio]]</f>
        <v>Evolución del Proceso de Vacunación contra COVID-19 en la comuna de Pica</v>
      </c>
      <c r="P829" s="68"/>
      <c r="Q829" s="15" t="str">
        <f t="shared" si="187"/>
        <v>Gráfico Evolución</v>
      </c>
      <c r="R829" s="30"/>
      <c r="S8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https://analytics.zoho.com/open-view/2395394000008136598?ZOHO_CRITERIA=%22Localiza_CL_Poblacion%22.%22Codcom%22%3D1405</v>
      </c>
      <c r="T829" s="17"/>
      <c r="U829" s="31" t="str">
        <f t="shared" si="188"/>
        <v>#1774B9</v>
      </c>
      <c r="V829" s="32" t="str">
        <f>+Enfermedades_Mundiales[[#This Row],[idcoleccion]]&amp;"-"&amp;Enfermedades_Mundiales[[#This Row],[id]]</f>
        <v>360-0819</v>
      </c>
      <c r="W829" s="21">
        <f>+VLOOKUP(Enfermedades_Mundiales[[#This Row],[Filtro URL]],Estructura!$X$4:$Y$366,2,0)</f>
        <v>36301405</v>
      </c>
      <c r="X829" s="21" t="str">
        <f>+VLOOKUP(Enfermedades_Mundiales[[#This Row],[tema]],Estructura!$A$4:$C$18,3,0)</f>
        <v>T-364</v>
      </c>
      <c r="Y829" s="32" t="str">
        <f>+VLOOKUP(Enfermedades_Mundiales[[#This Row],[contenido]],Estructura!$E$4:$G$18,3,0)</f>
        <v>C-362</v>
      </c>
      <c r="Z829" s="32" t="str">
        <f>+VLOOKUP(Enfermedades_Mundiales[[#This Row],[Filtro Integrado]],Estructura!$M$4:$O$367,3,0)</f>
        <v>FI-363</v>
      </c>
      <c r="AA829" s="32" t="str">
        <f>+VLOOKUP(Enfermedades_Mundiales[[#This Row],[Muestra]],Estructura!$Q$4:$S$194,3,0)</f>
        <v>M-366</v>
      </c>
    </row>
    <row r="830" spans="1:27" ht="30.6" x14ac:dyDescent="0.3">
      <c r="A830" s="61" t="s">
        <v>1253</v>
      </c>
      <c r="B830" s="43">
        <f t="shared" si="181"/>
        <v>360</v>
      </c>
      <c r="C830" s="44" t="str">
        <f t="shared" si="182"/>
        <v>Enfermedades Mundiales</v>
      </c>
      <c r="D830" s="44" t="str">
        <f t="shared" si="183"/>
        <v>Salud</v>
      </c>
      <c r="E830" s="64">
        <v>2101</v>
      </c>
      <c r="F830" s="44" t="str">
        <f t="shared" si="189"/>
        <v>Vacunación</v>
      </c>
      <c r="G830" s="27" t="s">
        <v>1591</v>
      </c>
      <c r="H830" s="60" t="s">
        <v>17</v>
      </c>
      <c r="I830" s="58" t="s">
        <v>16</v>
      </c>
      <c r="J830" s="43" t="s">
        <v>407</v>
      </c>
      <c r="K830" s="12" t="str">
        <f t="shared" si="190"/>
        <v>Vacunación 1era y 2da dosis</v>
      </c>
      <c r="L830" s="43" t="str">
        <f t="shared" si="184"/>
        <v>Periodo 2020-2021</v>
      </c>
      <c r="M830" s="43" t="str">
        <f t="shared" si="185"/>
        <v>Unidades</v>
      </c>
      <c r="N830" s="49" t="str">
        <f t="shared" si="186"/>
        <v>Ministerio de Ciencias, Tecnología, Conocimiento e Innovación</v>
      </c>
      <c r="O830" s="30" t="str">
        <f>+"Evolución del Proceso de Vacunación contra COVID-19 en la comuna de "&amp;Enfermedades_Mundiales[[#This Row],[territorio]]</f>
        <v>Evolución del Proceso de Vacunación contra COVID-19 en la comuna de Antofagasta</v>
      </c>
      <c r="P830" s="68"/>
      <c r="Q830" s="15" t="str">
        <f t="shared" si="187"/>
        <v>Gráfico Evolución</v>
      </c>
      <c r="R830" s="30"/>
      <c r="S8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https://analytics.zoho.com/open-view/2395394000008136598?ZOHO_CRITERIA=%22Localiza_CL_Poblacion%22.%22Codcom%22%3D2101</v>
      </c>
      <c r="T830" s="17"/>
      <c r="U830" s="31" t="str">
        <f t="shared" si="188"/>
        <v>#1774B9</v>
      </c>
      <c r="V830" s="32" t="str">
        <f>+Enfermedades_Mundiales[[#This Row],[idcoleccion]]&amp;"-"&amp;Enfermedades_Mundiales[[#This Row],[id]]</f>
        <v>360-0820</v>
      </c>
      <c r="W830" s="21">
        <f>+VLOOKUP(Enfermedades_Mundiales[[#This Row],[Filtro URL]],Estructura!$X$4:$Y$366,2,0)</f>
        <v>36302101</v>
      </c>
      <c r="X830" s="21" t="str">
        <f>+VLOOKUP(Enfermedades_Mundiales[[#This Row],[tema]],Estructura!$A$4:$C$18,3,0)</f>
        <v>T-364</v>
      </c>
      <c r="Y830" s="32" t="str">
        <f>+VLOOKUP(Enfermedades_Mundiales[[#This Row],[contenido]],Estructura!$E$4:$G$18,3,0)</f>
        <v>C-362</v>
      </c>
      <c r="Z830" s="32" t="str">
        <f>+VLOOKUP(Enfermedades_Mundiales[[#This Row],[Filtro Integrado]],Estructura!$M$4:$O$367,3,0)</f>
        <v>FI-363</v>
      </c>
      <c r="AA830" s="32" t="str">
        <f>+VLOOKUP(Enfermedades_Mundiales[[#This Row],[Muestra]],Estructura!$Q$4:$S$194,3,0)</f>
        <v>M-366</v>
      </c>
    </row>
    <row r="831" spans="1:27" ht="30.6" x14ac:dyDescent="0.3">
      <c r="A831" s="61" t="s">
        <v>1254</v>
      </c>
      <c r="B831" s="43">
        <f t="shared" si="181"/>
        <v>360</v>
      </c>
      <c r="C831" s="44" t="str">
        <f t="shared" si="182"/>
        <v>Enfermedades Mundiales</v>
      </c>
      <c r="D831" s="44" t="str">
        <f t="shared" si="183"/>
        <v>Salud</v>
      </c>
      <c r="E831" s="64">
        <v>2102</v>
      </c>
      <c r="F831" s="44" t="str">
        <f t="shared" si="189"/>
        <v>Vacunación</v>
      </c>
      <c r="G831" s="27" t="s">
        <v>1591</v>
      </c>
      <c r="H831" s="60" t="s">
        <v>17</v>
      </c>
      <c r="I831" s="58" t="s">
        <v>36</v>
      </c>
      <c r="J831" s="43" t="s">
        <v>407</v>
      </c>
      <c r="K831" s="12" t="str">
        <f t="shared" si="190"/>
        <v>Vacunación 1era y 2da dosis</v>
      </c>
      <c r="L831" s="43" t="str">
        <f t="shared" si="184"/>
        <v>Periodo 2020-2021</v>
      </c>
      <c r="M831" s="43" t="str">
        <f t="shared" si="185"/>
        <v>Unidades</v>
      </c>
      <c r="N831" s="49" t="str">
        <f t="shared" si="186"/>
        <v>Ministerio de Ciencias, Tecnología, Conocimiento e Innovación</v>
      </c>
      <c r="O831" s="30" t="str">
        <f>+"Evolución del Proceso de Vacunación contra COVID-19 en la comuna de "&amp;Enfermedades_Mundiales[[#This Row],[territorio]]</f>
        <v>Evolución del Proceso de Vacunación contra COVID-19 en la comuna de Mejillones</v>
      </c>
      <c r="P831" s="68"/>
      <c r="Q831" s="15" t="str">
        <f t="shared" si="187"/>
        <v>Gráfico Evolución</v>
      </c>
      <c r="R831" s="30"/>
      <c r="S8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https://analytics.zoho.com/open-view/2395394000008136598?ZOHO_CRITERIA=%22Localiza_CL_Poblacion%22.%22Codcom%22%3D2102</v>
      </c>
      <c r="T831" s="17"/>
      <c r="U831" s="31" t="str">
        <f t="shared" si="188"/>
        <v>#1774B9</v>
      </c>
      <c r="V831" s="32" t="str">
        <f>+Enfermedades_Mundiales[[#This Row],[idcoleccion]]&amp;"-"&amp;Enfermedades_Mundiales[[#This Row],[id]]</f>
        <v>360-0821</v>
      </c>
      <c r="W831" s="21">
        <f>+VLOOKUP(Enfermedades_Mundiales[[#This Row],[Filtro URL]],Estructura!$X$4:$Y$366,2,0)</f>
        <v>36302102</v>
      </c>
      <c r="X831" s="21" t="str">
        <f>+VLOOKUP(Enfermedades_Mundiales[[#This Row],[tema]],Estructura!$A$4:$C$18,3,0)</f>
        <v>T-364</v>
      </c>
      <c r="Y831" s="32" t="str">
        <f>+VLOOKUP(Enfermedades_Mundiales[[#This Row],[contenido]],Estructura!$E$4:$G$18,3,0)</f>
        <v>C-362</v>
      </c>
      <c r="Z831" s="32" t="str">
        <f>+VLOOKUP(Enfermedades_Mundiales[[#This Row],[Filtro Integrado]],Estructura!$M$4:$O$367,3,0)</f>
        <v>FI-363</v>
      </c>
      <c r="AA831" s="32" t="str">
        <f>+VLOOKUP(Enfermedades_Mundiales[[#This Row],[Muestra]],Estructura!$Q$4:$S$194,3,0)</f>
        <v>M-366</v>
      </c>
    </row>
    <row r="832" spans="1:27" ht="30.6" x14ac:dyDescent="0.3">
      <c r="A832" s="61" t="s">
        <v>1255</v>
      </c>
      <c r="B832" s="43">
        <f t="shared" si="181"/>
        <v>360</v>
      </c>
      <c r="C832" s="44" t="str">
        <f t="shared" si="182"/>
        <v>Enfermedades Mundiales</v>
      </c>
      <c r="D832" s="44" t="str">
        <f t="shared" si="183"/>
        <v>Salud</v>
      </c>
      <c r="E832" s="64">
        <v>2103</v>
      </c>
      <c r="F832" s="44" t="str">
        <f t="shared" si="189"/>
        <v>Vacunación</v>
      </c>
      <c r="G832" s="27" t="s">
        <v>1591</v>
      </c>
      <c r="H832" s="60" t="s">
        <v>17</v>
      </c>
      <c r="I832" s="58" t="s">
        <v>37</v>
      </c>
      <c r="J832" s="43" t="s">
        <v>407</v>
      </c>
      <c r="K832" s="12" t="str">
        <f t="shared" si="190"/>
        <v>Vacunación 1era y 2da dosis</v>
      </c>
      <c r="L832" s="43" t="str">
        <f t="shared" si="184"/>
        <v>Periodo 2020-2021</v>
      </c>
      <c r="M832" s="43" t="str">
        <f t="shared" si="185"/>
        <v>Unidades</v>
      </c>
      <c r="N832" s="49" t="str">
        <f t="shared" si="186"/>
        <v>Ministerio de Ciencias, Tecnología, Conocimiento e Innovación</v>
      </c>
      <c r="O832" s="30" t="str">
        <f>+"Evolución del Proceso de Vacunación contra COVID-19 en la comuna de "&amp;Enfermedades_Mundiales[[#This Row],[territorio]]</f>
        <v>Evolución del Proceso de Vacunación contra COVID-19 en la comuna de Sierra Gorda</v>
      </c>
      <c r="P832" s="68"/>
      <c r="Q832" s="15" t="str">
        <f t="shared" si="187"/>
        <v>Gráfico Evolución</v>
      </c>
      <c r="R832" s="30"/>
      <c r="S8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https://analytics.zoho.com/open-view/2395394000008136598?ZOHO_CRITERIA=%22Localiza_CL_Poblacion%22.%22Codcom%22%3D2103</v>
      </c>
      <c r="T832" s="17"/>
      <c r="U832" s="31" t="str">
        <f t="shared" si="188"/>
        <v>#1774B9</v>
      </c>
      <c r="V832" s="32" t="str">
        <f>+Enfermedades_Mundiales[[#This Row],[idcoleccion]]&amp;"-"&amp;Enfermedades_Mundiales[[#This Row],[id]]</f>
        <v>360-0822</v>
      </c>
      <c r="W832" s="21">
        <f>+VLOOKUP(Enfermedades_Mundiales[[#This Row],[Filtro URL]],Estructura!$X$4:$Y$366,2,0)</f>
        <v>36302103</v>
      </c>
      <c r="X832" s="21" t="str">
        <f>+VLOOKUP(Enfermedades_Mundiales[[#This Row],[tema]],Estructura!$A$4:$C$18,3,0)</f>
        <v>T-364</v>
      </c>
      <c r="Y832" s="32" t="str">
        <f>+VLOOKUP(Enfermedades_Mundiales[[#This Row],[contenido]],Estructura!$E$4:$G$18,3,0)</f>
        <v>C-362</v>
      </c>
      <c r="Z832" s="32" t="str">
        <f>+VLOOKUP(Enfermedades_Mundiales[[#This Row],[Filtro Integrado]],Estructura!$M$4:$O$367,3,0)</f>
        <v>FI-363</v>
      </c>
      <c r="AA832" s="32" t="str">
        <f>+VLOOKUP(Enfermedades_Mundiales[[#This Row],[Muestra]],Estructura!$Q$4:$S$194,3,0)</f>
        <v>M-366</v>
      </c>
    </row>
    <row r="833" spans="1:27" ht="30.6" x14ac:dyDescent="0.3">
      <c r="A833" s="61" t="s">
        <v>1256</v>
      </c>
      <c r="B833" s="43">
        <f t="shared" si="181"/>
        <v>360</v>
      </c>
      <c r="C833" s="44" t="str">
        <f t="shared" si="182"/>
        <v>Enfermedades Mundiales</v>
      </c>
      <c r="D833" s="44" t="str">
        <f t="shared" si="183"/>
        <v>Salud</v>
      </c>
      <c r="E833" s="64">
        <v>2104</v>
      </c>
      <c r="F833" s="44" t="str">
        <f t="shared" si="189"/>
        <v>Vacunación</v>
      </c>
      <c r="G833" s="27" t="s">
        <v>1591</v>
      </c>
      <c r="H833" s="60" t="s">
        <v>17</v>
      </c>
      <c r="I833" s="58" t="s">
        <v>38</v>
      </c>
      <c r="J833" s="43" t="s">
        <v>407</v>
      </c>
      <c r="K833" s="12" t="str">
        <f t="shared" si="190"/>
        <v>Vacunación 1era y 2da dosis</v>
      </c>
      <c r="L833" s="43" t="str">
        <f t="shared" si="184"/>
        <v>Periodo 2020-2021</v>
      </c>
      <c r="M833" s="43" t="str">
        <f t="shared" si="185"/>
        <v>Unidades</v>
      </c>
      <c r="N833" s="49" t="str">
        <f t="shared" si="186"/>
        <v>Ministerio de Ciencias, Tecnología, Conocimiento e Innovación</v>
      </c>
      <c r="O833" s="30" t="str">
        <f>+"Evolución del Proceso de Vacunación contra COVID-19 en la comuna de "&amp;Enfermedades_Mundiales[[#This Row],[territorio]]</f>
        <v>Evolución del Proceso de Vacunación contra COVID-19 en la comuna de Taltal</v>
      </c>
      <c r="P833" s="68"/>
      <c r="Q833" s="15" t="str">
        <f t="shared" si="187"/>
        <v>Gráfico Evolución</v>
      </c>
      <c r="R833" s="30"/>
      <c r="S8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https://analytics.zoho.com/open-view/2395394000008136598?ZOHO_CRITERIA=%22Localiza_CL_Poblacion%22.%22Codcom%22%3D2104</v>
      </c>
      <c r="T833" s="17"/>
      <c r="U833" s="31" t="str">
        <f t="shared" si="188"/>
        <v>#1774B9</v>
      </c>
      <c r="V833" s="32" t="str">
        <f>+Enfermedades_Mundiales[[#This Row],[idcoleccion]]&amp;"-"&amp;Enfermedades_Mundiales[[#This Row],[id]]</f>
        <v>360-0823</v>
      </c>
      <c r="W833" s="21">
        <f>+VLOOKUP(Enfermedades_Mundiales[[#This Row],[Filtro URL]],Estructura!$X$4:$Y$366,2,0)</f>
        <v>36302104</v>
      </c>
      <c r="X833" s="21" t="str">
        <f>+VLOOKUP(Enfermedades_Mundiales[[#This Row],[tema]],Estructura!$A$4:$C$18,3,0)</f>
        <v>T-364</v>
      </c>
      <c r="Y833" s="32" t="str">
        <f>+VLOOKUP(Enfermedades_Mundiales[[#This Row],[contenido]],Estructura!$E$4:$G$18,3,0)</f>
        <v>C-362</v>
      </c>
      <c r="Z833" s="32" t="str">
        <f>+VLOOKUP(Enfermedades_Mundiales[[#This Row],[Filtro Integrado]],Estructura!$M$4:$O$367,3,0)</f>
        <v>FI-363</v>
      </c>
      <c r="AA833" s="32" t="str">
        <f>+VLOOKUP(Enfermedades_Mundiales[[#This Row],[Muestra]],Estructura!$Q$4:$S$194,3,0)</f>
        <v>M-366</v>
      </c>
    </row>
    <row r="834" spans="1:27" ht="30.6" x14ac:dyDescent="0.3">
      <c r="A834" s="61" t="s">
        <v>1257</v>
      </c>
      <c r="B834" s="43">
        <f t="shared" si="181"/>
        <v>360</v>
      </c>
      <c r="C834" s="44" t="str">
        <f t="shared" si="182"/>
        <v>Enfermedades Mundiales</v>
      </c>
      <c r="D834" s="44" t="str">
        <f t="shared" si="183"/>
        <v>Salud</v>
      </c>
      <c r="E834" s="64">
        <v>2201</v>
      </c>
      <c r="F834" s="44" t="str">
        <f t="shared" si="189"/>
        <v>Vacunación</v>
      </c>
      <c r="G834" s="27" t="s">
        <v>1591</v>
      </c>
      <c r="H834" s="60" t="s">
        <v>17</v>
      </c>
      <c r="I834" s="58" t="s">
        <v>39</v>
      </c>
      <c r="J834" s="43" t="s">
        <v>407</v>
      </c>
      <c r="K834" s="12" t="str">
        <f t="shared" si="190"/>
        <v>Vacunación 1era y 2da dosis</v>
      </c>
      <c r="L834" s="43" t="str">
        <f t="shared" si="184"/>
        <v>Periodo 2020-2021</v>
      </c>
      <c r="M834" s="43" t="str">
        <f t="shared" si="185"/>
        <v>Unidades</v>
      </c>
      <c r="N834" s="49" t="str">
        <f t="shared" si="186"/>
        <v>Ministerio de Ciencias, Tecnología, Conocimiento e Innovación</v>
      </c>
      <c r="O834" s="30" t="str">
        <f>+"Evolución del Proceso de Vacunación contra COVID-19 en la comuna de "&amp;Enfermedades_Mundiales[[#This Row],[territorio]]</f>
        <v>Evolución del Proceso de Vacunación contra COVID-19 en la comuna de Calama</v>
      </c>
      <c r="P834" s="68"/>
      <c r="Q834" s="15" t="str">
        <f t="shared" si="187"/>
        <v>Gráfico Evolución</v>
      </c>
      <c r="R834" s="30"/>
      <c r="S8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https://analytics.zoho.com/open-view/2395394000008136598?ZOHO_CRITERIA=%22Localiza_CL_Poblacion%22.%22Codcom%22%3D2201</v>
      </c>
      <c r="T834" s="17"/>
      <c r="U834" s="31" t="str">
        <f t="shared" si="188"/>
        <v>#1774B9</v>
      </c>
      <c r="V834" s="32" t="str">
        <f>+Enfermedades_Mundiales[[#This Row],[idcoleccion]]&amp;"-"&amp;Enfermedades_Mundiales[[#This Row],[id]]</f>
        <v>360-0824</v>
      </c>
      <c r="W834" s="21">
        <f>+VLOOKUP(Enfermedades_Mundiales[[#This Row],[Filtro URL]],Estructura!$X$4:$Y$366,2,0)</f>
        <v>36302201</v>
      </c>
      <c r="X834" s="21" t="str">
        <f>+VLOOKUP(Enfermedades_Mundiales[[#This Row],[tema]],Estructura!$A$4:$C$18,3,0)</f>
        <v>T-364</v>
      </c>
      <c r="Y834" s="32" t="str">
        <f>+VLOOKUP(Enfermedades_Mundiales[[#This Row],[contenido]],Estructura!$E$4:$G$18,3,0)</f>
        <v>C-362</v>
      </c>
      <c r="Z834" s="32" t="str">
        <f>+VLOOKUP(Enfermedades_Mundiales[[#This Row],[Filtro Integrado]],Estructura!$M$4:$O$367,3,0)</f>
        <v>FI-363</v>
      </c>
      <c r="AA834" s="32" t="str">
        <f>+VLOOKUP(Enfermedades_Mundiales[[#This Row],[Muestra]],Estructura!$Q$4:$S$194,3,0)</f>
        <v>M-366</v>
      </c>
    </row>
    <row r="835" spans="1:27" ht="30.6" x14ac:dyDescent="0.3">
      <c r="A835" s="61" t="s">
        <v>1258</v>
      </c>
      <c r="B835" s="43">
        <f t="shared" si="181"/>
        <v>360</v>
      </c>
      <c r="C835" s="44" t="str">
        <f t="shared" si="182"/>
        <v>Enfermedades Mundiales</v>
      </c>
      <c r="D835" s="44" t="str">
        <f t="shared" si="183"/>
        <v>Salud</v>
      </c>
      <c r="E835" s="64">
        <v>2202</v>
      </c>
      <c r="F835" s="44" t="str">
        <f t="shared" si="189"/>
        <v>Vacunación</v>
      </c>
      <c r="G835" s="27" t="s">
        <v>1591</v>
      </c>
      <c r="H835" s="60" t="s">
        <v>17</v>
      </c>
      <c r="I835" s="58" t="s">
        <v>40</v>
      </c>
      <c r="J835" s="43" t="s">
        <v>407</v>
      </c>
      <c r="K835" s="12" t="str">
        <f t="shared" si="190"/>
        <v>Vacunación 1era y 2da dosis</v>
      </c>
      <c r="L835" s="43" t="str">
        <f t="shared" si="184"/>
        <v>Periodo 2020-2021</v>
      </c>
      <c r="M835" s="43" t="str">
        <f t="shared" si="185"/>
        <v>Unidades</v>
      </c>
      <c r="N835" s="49" t="str">
        <f t="shared" si="186"/>
        <v>Ministerio de Ciencias, Tecnología, Conocimiento e Innovación</v>
      </c>
      <c r="O835" s="30" t="str">
        <f>+"Evolución del Proceso de Vacunación contra COVID-19 en la comuna de "&amp;Enfermedades_Mundiales[[#This Row],[territorio]]</f>
        <v>Evolución del Proceso de Vacunación contra COVID-19 en la comuna de Ollagüe</v>
      </c>
      <c r="P835" s="68"/>
      <c r="Q835" s="15" t="str">
        <f t="shared" si="187"/>
        <v>Gráfico Evolución</v>
      </c>
      <c r="R835" s="30"/>
      <c r="S8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https://analytics.zoho.com/open-view/2395394000008136598?ZOHO_CRITERIA=%22Localiza_CL_Poblacion%22.%22Codcom%22%3D2202</v>
      </c>
      <c r="T835" s="17"/>
      <c r="U835" s="31" t="str">
        <f t="shared" si="188"/>
        <v>#1774B9</v>
      </c>
      <c r="V835" s="32" t="str">
        <f>+Enfermedades_Mundiales[[#This Row],[idcoleccion]]&amp;"-"&amp;Enfermedades_Mundiales[[#This Row],[id]]</f>
        <v>360-0825</v>
      </c>
      <c r="W835" s="21">
        <f>+VLOOKUP(Enfermedades_Mundiales[[#This Row],[Filtro URL]],Estructura!$X$4:$Y$366,2,0)</f>
        <v>36302202</v>
      </c>
      <c r="X835" s="21" t="str">
        <f>+VLOOKUP(Enfermedades_Mundiales[[#This Row],[tema]],Estructura!$A$4:$C$18,3,0)</f>
        <v>T-364</v>
      </c>
      <c r="Y835" s="32" t="str">
        <f>+VLOOKUP(Enfermedades_Mundiales[[#This Row],[contenido]],Estructura!$E$4:$G$18,3,0)</f>
        <v>C-362</v>
      </c>
      <c r="Z835" s="32" t="str">
        <f>+VLOOKUP(Enfermedades_Mundiales[[#This Row],[Filtro Integrado]],Estructura!$M$4:$O$367,3,0)</f>
        <v>FI-363</v>
      </c>
      <c r="AA835" s="32" t="str">
        <f>+VLOOKUP(Enfermedades_Mundiales[[#This Row],[Muestra]],Estructura!$Q$4:$S$194,3,0)</f>
        <v>M-366</v>
      </c>
    </row>
    <row r="836" spans="1:27" ht="30.6" x14ac:dyDescent="0.3">
      <c r="A836" s="61" t="s">
        <v>1259</v>
      </c>
      <c r="B836" s="43">
        <f t="shared" si="181"/>
        <v>360</v>
      </c>
      <c r="C836" s="44" t="str">
        <f t="shared" si="182"/>
        <v>Enfermedades Mundiales</v>
      </c>
      <c r="D836" s="44" t="str">
        <f t="shared" si="183"/>
        <v>Salud</v>
      </c>
      <c r="E836" s="64">
        <v>2203</v>
      </c>
      <c r="F836" s="44" t="str">
        <f t="shared" si="189"/>
        <v>Vacunación</v>
      </c>
      <c r="G836" s="27" t="s">
        <v>1591</v>
      </c>
      <c r="H836" s="60" t="s">
        <v>17</v>
      </c>
      <c r="I836" s="58" t="s">
        <v>41</v>
      </c>
      <c r="J836" s="43" t="s">
        <v>407</v>
      </c>
      <c r="K836" s="12" t="str">
        <f t="shared" si="190"/>
        <v>Vacunación 1era y 2da dosis</v>
      </c>
      <c r="L836" s="43" t="str">
        <f t="shared" si="184"/>
        <v>Periodo 2020-2021</v>
      </c>
      <c r="M836" s="43" t="str">
        <f t="shared" si="185"/>
        <v>Unidades</v>
      </c>
      <c r="N836" s="49" t="str">
        <f t="shared" si="186"/>
        <v>Ministerio de Ciencias, Tecnología, Conocimiento e Innovación</v>
      </c>
      <c r="O836" s="30" t="str">
        <f>+"Evolución del Proceso de Vacunación contra COVID-19 en la comuna de "&amp;Enfermedades_Mundiales[[#This Row],[territorio]]</f>
        <v>Evolución del Proceso de Vacunación contra COVID-19 en la comuna de San Pedro de Atacama</v>
      </c>
      <c r="P836" s="68"/>
      <c r="Q836" s="15" t="str">
        <f t="shared" si="187"/>
        <v>Gráfico Evolución</v>
      </c>
      <c r="R836" s="30"/>
      <c r="S8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https://analytics.zoho.com/open-view/2395394000008136598?ZOHO_CRITERIA=%22Localiza_CL_Poblacion%22.%22Codcom%22%3D2203</v>
      </c>
      <c r="T836" s="17"/>
      <c r="U836" s="31" t="str">
        <f t="shared" si="188"/>
        <v>#1774B9</v>
      </c>
      <c r="V836" s="32" t="str">
        <f>+Enfermedades_Mundiales[[#This Row],[idcoleccion]]&amp;"-"&amp;Enfermedades_Mundiales[[#This Row],[id]]</f>
        <v>360-0826</v>
      </c>
      <c r="W836" s="21">
        <f>+VLOOKUP(Enfermedades_Mundiales[[#This Row],[Filtro URL]],Estructura!$X$4:$Y$366,2,0)</f>
        <v>36302203</v>
      </c>
      <c r="X836" s="21" t="str">
        <f>+VLOOKUP(Enfermedades_Mundiales[[#This Row],[tema]],Estructura!$A$4:$C$18,3,0)</f>
        <v>T-364</v>
      </c>
      <c r="Y836" s="32" t="str">
        <f>+VLOOKUP(Enfermedades_Mundiales[[#This Row],[contenido]],Estructura!$E$4:$G$18,3,0)</f>
        <v>C-362</v>
      </c>
      <c r="Z836" s="32" t="str">
        <f>+VLOOKUP(Enfermedades_Mundiales[[#This Row],[Filtro Integrado]],Estructura!$M$4:$O$367,3,0)</f>
        <v>FI-363</v>
      </c>
      <c r="AA836" s="32" t="str">
        <f>+VLOOKUP(Enfermedades_Mundiales[[#This Row],[Muestra]],Estructura!$Q$4:$S$194,3,0)</f>
        <v>M-366</v>
      </c>
    </row>
    <row r="837" spans="1:27" ht="30.6" x14ac:dyDescent="0.3">
      <c r="A837" s="61" t="s">
        <v>1260</v>
      </c>
      <c r="B837" s="43">
        <f t="shared" si="181"/>
        <v>360</v>
      </c>
      <c r="C837" s="44" t="str">
        <f t="shared" si="182"/>
        <v>Enfermedades Mundiales</v>
      </c>
      <c r="D837" s="44" t="str">
        <f t="shared" si="183"/>
        <v>Salud</v>
      </c>
      <c r="E837" s="64">
        <v>2301</v>
      </c>
      <c r="F837" s="44" t="str">
        <f t="shared" si="189"/>
        <v>Vacunación</v>
      </c>
      <c r="G837" s="27" t="s">
        <v>1591</v>
      </c>
      <c r="H837" s="60" t="s">
        <v>17</v>
      </c>
      <c r="I837" s="58" t="s">
        <v>42</v>
      </c>
      <c r="J837" s="43" t="s">
        <v>407</v>
      </c>
      <c r="K837" s="12" t="str">
        <f t="shared" si="190"/>
        <v>Vacunación 1era y 2da dosis</v>
      </c>
      <c r="L837" s="43" t="str">
        <f t="shared" si="184"/>
        <v>Periodo 2020-2021</v>
      </c>
      <c r="M837" s="43" t="str">
        <f t="shared" si="185"/>
        <v>Unidades</v>
      </c>
      <c r="N837" s="49" t="str">
        <f t="shared" si="186"/>
        <v>Ministerio de Ciencias, Tecnología, Conocimiento e Innovación</v>
      </c>
      <c r="O837" s="30" t="str">
        <f>+"Evolución del Proceso de Vacunación contra COVID-19 en la comuna de "&amp;Enfermedades_Mundiales[[#This Row],[territorio]]</f>
        <v>Evolución del Proceso de Vacunación contra COVID-19 en la comuna de Tocopilla</v>
      </c>
      <c r="P837" s="68"/>
      <c r="Q837" s="15" t="str">
        <f t="shared" si="187"/>
        <v>Gráfico Evolución</v>
      </c>
      <c r="R837" s="30"/>
      <c r="S8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https://analytics.zoho.com/open-view/2395394000008136598?ZOHO_CRITERIA=%22Localiza_CL_Poblacion%22.%22Codcom%22%3D2301</v>
      </c>
      <c r="T837" s="17"/>
      <c r="U837" s="31" t="str">
        <f t="shared" si="188"/>
        <v>#1774B9</v>
      </c>
      <c r="V837" s="32" t="str">
        <f>+Enfermedades_Mundiales[[#This Row],[idcoleccion]]&amp;"-"&amp;Enfermedades_Mundiales[[#This Row],[id]]</f>
        <v>360-0827</v>
      </c>
      <c r="W837" s="21">
        <f>+VLOOKUP(Enfermedades_Mundiales[[#This Row],[Filtro URL]],Estructura!$X$4:$Y$366,2,0)</f>
        <v>36302301</v>
      </c>
      <c r="X837" s="21" t="str">
        <f>+VLOOKUP(Enfermedades_Mundiales[[#This Row],[tema]],Estructura!$A$4:$C$18,3,0)</f>
        <v>T-364</v>
      </c>
      <c r="Y837" s="32" t="str">
        <f>+VLOOKUP(Enfermedades_Mundiales[[#This Row],[contenido]],Estructura!$E$4:$G$18,3,0)</f>
        <v>C-362</v>
      </c>
      <c r="Z837" s="32" t="str">
        <f>+VLOOKUP(Enfermedades_Mundiales[[#This Row],[Filtro Integrado]],Estructura!$M$4:$O$367,3,0)</f>
        <v>FI-363</v>
      </c>
      <c r="AA837" s="32" t="str">
        <f>+VLOOKUP(Enfermedades_Mundiales[[#This Row],[Muestra]],Estructura!$Q$4:$S$194,3,0)</f>
        <v>M-366</v>
      </c>
    </row>
    <row r="838" spans="1:27" ht="30.6" x14ac:dyDescent="0.3">
      <c r="A838" s="61" t="s">
        <v>1261</v>
      </c>
      <c r="B838" s="43">
        <f t="shared" si="181"/>
        <v>360</v>
      </c>
      <c r="C838" s="44" t="str">
        <f t="shared" si="182"/>
        <v>Enfermedades Mundiales</v>
      </c>
      <c r="D838" s="44" t="str">
        <f t="shared" si="183"/>
        <v>Salud</v>
      </c>
      <c r="E838" s="64">
        <v>2302</v>
      </c>
      <c r="F838" s="44" t="str">
        <f t="shared" si="189"/>
        <v>Vacunación</v>
      </c>
      <c r="G838" s="27" t="s">
        <v>1591</v>
      </c>
      <c r="H838" s="60" t="s">
        <v>17</v>
      </c>
      <c r="I838" s="58" t="s">
        <v>43</v>
      </c>
      <c r="J838" s="43" t="s">
        <v>407</v>
      </c>
      <c r="K838" s="12" t="str">
        <f t="shared" si="190"/>
        <v>Vacunación 1era y 2da dosis</v>
      </c>
      <c r="L838" s="43" t="str">
        <f t="shared" si="184"/>
        <v>Periodo 2020-2021</v>
      </c>
      <c r="M838" s="43" t="str">
        <f t="shared" si="185"/>
        <v>Unidades</v>
      </c>
      <c r="N838" s="49" t="str">
        <f t="shared" si="186"/>
        <v>Ministerio de Ciencias, Tecnología, Conocimiento e Innovación</v>
      </c>
      <c r="O838" s="30" t="str">
        <f>+"Evolución del Proceso de Vacunación contra COVID-19 en la comuna de "&amp;Enfermedades_Mundiales[[#This Row],[territorio]]</f>
        <v>Evolución del Proceso de Vacunación contra COVID-19 en la comuna de María Elena</v>
      </c>
      <c r="P838" s="68"/>
      <c r="Q838" s="15" t="str">
        <f t="shared" si="187"/>
        <v>Gráfico Evolución</v>
      </c>
      <c r="R838" s="30"/>
      <c r="S8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https://analytics.zoho.com/open-view/2395394000008136598?ZOHO_CRITERIA=%22Localiza_CL_Poblacion%22.%22Codcom%22%3D2302</v>
      </c>
      <c r="T838" s="17"/>
      <c r="U838" s="31" t="str">
        <f t="shared" si="188"/>
        <v>#1774B9</v>
      </c>
      <c r="V838" s="32" t="str">
        <f>+Enfermedades_Mundiales[[#This Row],[idcoleccion]]&amp;"-"&amp;Enfermedades_Mundiales[[#This Row],[id]]</f>
        <v>360-0828</v>
      </c>
      <c r="W838" s="21">
        <f>+VLOOKUP(Enfermedades_Mundiales[[#This Row],[Filtro URL]],Estructura!$X$4:$Y$366,2,0)</f>
        <v>36302302</v>
      </c>
      <c r="X838" s="21" t="str">
        <f>+VLOOKUP(Enfermedades_Mundiales[[#This Row],[tema]],Estructura!$A$4:$C$18,3,0)</f>
        <v>T-364</v>
      </c>
      <c r="Y838" s="32" t="str">
        <f>+VLOOKUP(Enfermedades_Mundiales[[#This Row],[contenido]],Estructura!$E$4:$G$18,3,0)</f>
        <v>C-362</v>
      </c>
      <c r="Z838" s="32" t="str">
        <f>+VLOOKUP(Enfermedades_Mundiales[[#This Row],[Filtro Integrado]],Estructura!$M$4:$O$367,3,0)</f>
        <v>FI-363</v>
      </c>
      <c r="AA838" s="32" t="str">
        <f>+VLOOKUP(Enfermedades_Mundiales[[#This Row],[Muestra]],Estructura!$Q$4:$S$194,3,0)</f>
        <v>M-366</v>
      </c>
    </row>
    <row r="839" spans="1:27" ht="30.6" x14ac:dyDescent="0.3">
      <c r="A839" s="61" t="s">
        <v>1262</v>
      </c>
      <c r="B839" s="43">
        <f t="shared" si="181"/>
        <v>360</v>
      </c>
      <c r="C839" s="44" t="str">
        <f t="shared" si="182"/>
        <v>Enfermedades Mundiales</v>
      </c>
      <c r="D839" s="44" t="str">
        <f t="shared" si="183"/>
        <v>Salud</v>
      </c>
      <c r="E839" s="64">
        <v>3101</v>
      </c>
      <c r="F839" s="44" t="str">
        <f t="shared" si="189"/>
        <v>Vacunación</v>
      </c>
      <c r="G839" s="27" t="s">
        <v>1591</v>
      </c>
      <c r="H839" s="60" t="s">
        <v>17</v>
      </c>
      <c r="I839" s="58" t="s">
        <v>44</v>
      </c>
      <c r="J839" s="43" t="s">
        <v>407</v>
      </c>
      <c r="K839" s="12" t="str">
        <f t="shared" si="190"/>
        <v>Vacunación 1era y 2da dosis</v>
      </c>
      <c r="L839" s="43" t="str">
        <f t="shared" si="184"/>
        <v>Periodo 2020-2021</v>
      </c>
      <c r="M839" s="43" t="str">
        <f t="shared" si="185"/>
        <v>Unidades</v>
      </c>
      <c r="N839" s="49" t="str">
        <f t="shared" si="186"/>
        <v>Ministerio de Ciencias, Tecnología, Conocimiento e Innovación</v>
      </c>
      <c r="O839" s="30" t="str">
        <f>+"Evolución del Proceso de Vacunación contra COVID-19 en la comuna de "&amp;Enfermedades_Mundiales[[#This Row],[territorio]]</f>
        <v>Evolución del Proceso de Vacunación contra COVID-19 en la comuna de Copiapó</v>
      </c>
      <c r="P839" s="68"/>
      <c r="Q839" s="15" t="str">
        <f t="shared" si="187"/>
        <v>Gráfico Evolución</v>
      </c>
      <c r="R839" s="30"/>
      <c r="S8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https://analytics.zoho.com/open-view/2395394000008136598?ZOHO_CRITERIA=%22Localiza_CL_Poblacion%22.%22Codcom%22%3D3101</v>
      </c>
      <c r="T839" s="17"/>
      <c r="U839" s="31" t="str">
        <f t="shared" si="188"/>
        <v>#1774B9</v>
      </c>
      <c r="V839" s="32" t="str">
        <f>+Enfermedades_Mundiales[[#This Row],[idcoleccion]]&amp;"-"&amp;Enfermedades_Mundiales[[#This Row],[id]]</f>
        <v>360-0829</v>
      </c>
      <c r="W839" s="21">
        <f>+VLOOKUP(Enfermedades_Mundiales[[#This Row],[Filtro URL]],Estructura!$X$4:$Y$366,2,0)</f>
        <v>36303101</v>
      </c>
      <c r="X839" s="21" t="str">
        <f>+VLOOKUP(Enfermedades_Mundiales[[#This Row],[tema]],Estructura!$A$4:$C$18,3,0)</f>
        <v>T-364</v>
      </c>
      <c r="Y839" s="32" t="str">
        <f>+VLOOKUP(Enfermedades_Mundiales[[#This Row],[contenido]],Estructura!$E$4:$G$18,3,0)</f>
        <v>C-362</v>
      </c>
      <c r="Z839" s="32" t="str">
        <f>+VLOOKUP(Enfermedades_Mundiales[[#This Row],[Filtro Integrado]],Estructura!$M$4:$O$367,3,0)</f>
        <v>FI-363</v>
      </c>
      <c r="AA839" s="32" t="str">
        <f>+VLOOKUP(Enfermedades_Mundiales[[#This Row],[Muestra]],Estructura!$Q$4:$S$194,3,0)</f>
        <v>M-366</v>
      </c>
    </row>
    <row r="840" spans="1:27" ht="30.6" x14ac:dyDescent="0.3">
      <c r="A840" s="61" t="s">
        <v>1263</v>
      </c>
      <c r="B840" s="43">
        <f t="shared" si="181"/>
        <v>360</v>
      </c>
      <c r="C840" s="44" t="str">
        <f t="shared" si="182"/>
        <v>Enfermedades Mundiales</v>
      </c>
      <c r="D840" s="44" t="str">
        <f t="shared" si="183"/>
        <v>Salud</v>
      </c>
      <c r="E840" s="64">
        <v>3102</v>
      </c>
      <c r="F840" s="44" t="str">
        <f t="shared" si="189"/>
        <v>Vacunación</v>
      </c>
      <c r="G840" s="27" t="s">
        <v>1591</v>
      </c>
      <c r="H840" s="60" t="s">
        <v>17</v>
      </c>
      <c r="I840" s="58" t="s">
        <v>45</v>
      </c>
      <c r="J840" s="43" t="s">
        <v>407</v>
      </c>
      <c r="K840" s="12" t="str">
        <f t="shared" si="190"/>
        <v>Vacunación 1era y 2da dosis</v>
      </c>
      <c r="L840" s="43" t="str">
        <f t="shared" si="184"/>
        <v>Periodo 2020-2021</v>
      </c>
      <c r="M840" s="43" t="str">
        <f t="shared" si="185"/>
        <v>Unidades</v>
      </c>
      <c r="N840" s="49" t="str">
        <f t="shared" si="186"/>
        <v>Ministerio de Ciencias, Tecnología, Conocimiento e Innovación</v>
      </c>
      <c r="O840" s="30" t="str">
        <f>+"Evolución del Proceso de Vacunación contra COVID-19 en la comuna de "&amp;Enfermedades_Mundiales[[#This Row],[territorio]]</f>
        <v>Evolución del Proceso de Vacunación contra COVID-19 en la comuna de Caldera</v>
      </c>
      <c r="P840" s="68"/>
      <c r="Q840" s="15" t="str">
        <f t="shared" si="187"/>
        <v>Gráfico Evolución</v>
      </c>
      <c r="R840" s="30"/>
      <c r="S8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https://analytics.zoho.com/open-view/2395394000008136598?ZOHO_CRITERIA=%22Localiza_CL_Poblacion%22.%22Codcom%22%3D3102</v>
      </c>
      <c r="T840" s="17"/>
      <c r="U840" s="31" t="str">
        <f t="shared" si="188"/>
        <v>#1774B9</v>
      </c>
      <c r="V840" s="32" t="str">
        <f>+Enfermedades_Mundiales[[#This Row],[idcoleccion]]&amp;"-"&amp;Enfermedades_Mundiales[[#This Row],[id]]</f>
        <v>360-0830</v>
      </c>
      <c r="W840" s="21">
        <f>+VLOOKUP(Enfermedades_Mundiales[[#This Row],[Filtro URL]],Estructura!$X$4:$Y$366,2,0)</f>
        <v>36303102</v>
      </c>
      <c r="X840" s="21" t="str">
        <f>+VLOOKUP(Enfermedades_Mundiales[[#This Row],[tema]],Estructura!$A$4:$C$18,3,0)</f>
        <v>T-364</v>
      </c>
      <c r="Y840" s="32" t="str">
        <f>+VLOOKUP(Enfermedades_Mundiales[[#This Row],[contenido]],Estructura!$E$4:$G$18,3,0)</f>
        <v>C-362</v>
      </c>
      <c r="Z840" s="32" t="str">
        <f>+VLOOKUP(Enfermedades_Mundiales[[#This Row],[Filtro Integrado]],Estructura!$M$4:$O$367,3,0)</f>
        <v>FI-363</v>
      </c>
      <c r="AA840" s="32" t="str">
        <f>+VLOOKUP(Enfermedades_Mundiales[[#This Row],[Muestra]],Estructura!$Q$4:$S$194,3,0)</f>
        <v>M-366</v>
      </c>
    </row>
    <row r="841" spans="1:27" ht="30.6" x14ac:dyDescent="0.3">
      <c r="A841" s="61" t="s">
        <v>1264</v>
      </c>
      <c r="B841" s="43">
        <f t="shared" si="181"/>
        <v>360</v>
      </c>
      <c r="C841" s="44" t="str">
        <f t="shared" si="182"/>
        <v>Enfermedades Mundiales</v>
      </c>
      <c r="D841" s="44" t="str">
        <f t="shared" si="183"/>
        <v>Salud</v>
      </c>
      <c r="E841" s="64">
        <v>3103</v>
      </c>
      <c r="F841" s="44" t="str">
        <f t="shared" si="189"/>
        <v>Vacunación</v>
      </c>
      <c r="G841" s="27" t="s">
        <v>1591</v>
      </c>
      <c r="H841" s="60" t="s">
        <v>17</v>
      </c>
      <c r="I841" s="58" t="s">
        <v>46</v>
      </c>
      <c r="J841" s="43" t="s">
        <v>407</v>
      </c>
      <c r="K841" s="12" t="str">
        <f t="shared" si="190"/>
        <v>Vacunación 1era y 2da dosis</v>
      </c>
      <c r="L841" s="43" t="str">
        <f t="shared" si="184"/>
        <v>Periodo 2020-2021</v>
      </c>
      <c r="M841" s="43" t="str">
        <f t="shared" si="185"/>
        <v>Unidades</v>
      </c>
      <c r="N841" s="49" t="str">
        <f t="shared" si="186"/>
        <v>Ministerio de Ciencias, Tecnología, Conocimiento e Innovación</v>
      </c>
      <c r="O841" s="30" t="str">
        <f>+"Evolución del Proceso de Vacunación contra COVID-19 en la comuna de "&amp;Enfermedades_Mundiales[[#This Row],[territorio]]</f>
        <v>Evolución del Proceso de Vacunación contra COVID-19 en la comuna de Tierra Amarilla</v>
      </c>
      <c r="P841" s="68"/>
      <c r="Q841" s="15" t="str">
        <f t="shared" si="187"/>
        <v>Gráfico Evolución</v>
      </c>
      <c r="R841" s="30"/>
      <c r="S8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https://analytics.zoho.com/open-view/2395394000008136598?ZOHO_CRITERIA=%22Localiza_CL_Poblacion%22.%22Codcom%22%3D3103</v>
      </c>
      <c r="T841" s="17"/>
      <c r="U841" s="31" t="str">
        <f t="shared" si="188"/>
        <v>#1774B9</v>
      </c>
      <c r="V841" s="32" t="str">
        <f>+Enfermedades_Mundiales[[#This Row],[idcoleccion]]&amp;"-"&amp;Enfermedades_Mundiales[[#This Row],[id]]</f>
        <v>360-0831</v>
      </c>
      <c r="W841" s="21">
        <f>+VLOOKUP(Enfermedades_Mundiales[[#This Row],[Filtro URL]],Estructura!$X$4:$Y$366,2,0)</f>
        <v>36303103</v>
      </c>
      <c r="X841" s="21" t="str">
        <f>+VLOOKUP(Enfermedades_Mundiales[[#This Row],[tema]],Estructura!$A$4:$C$18,3,0)</f>
        <v>T-364</v>
      </c>
      <c r="Y841" s="32" t="str">
        <f>+VLOOKUP(Enfermedades_Mundiales[[#This Row],[contenido]],Estructura!$E$4:$G$18,3,0)</f>
        <v>C-362</v>
      </c>
      <c r="Z841" s="32" t="str">
        <f>+VLOOKUP(Enfermedades_Mundiales[[#This Row],[Filtro Integrado]],Estructura!$M$4:$O$367,3,0)</f>
        <v>FI-363</v>
      </c>
      <c r="AA841" s="32" t="str">
        <f>+VLOOKUP(Enfermedades_Mundiales[[#This Row],[Muestra]],Estructura!$Q$4:$S$194,3,0)</f>
        <v>M-366</v>
      </c>
    </row>
    <row r="842" spans="1:27" ht="30.6" x14ac:dyDescent="0.3">
      <c r="A842" s="61" t="s">
        <v>1265</v>
      </c>
      <c r="B842" s="43">
        <f t="shared" si="181"/>
        <v>360</v>
      </c>
      <c r="C842" s="44" t="str">
        <f t="shared" si="182"/>
        <v>Enfermedades Mundiales</v>
      </c>
      <c r="D842" s="44" t="str">
        <f t="shared" si="183"/>
        <v>Salud</v>
      </c>
      <c r="E842" s="64">
        <v>3201</v>
      </c>
      <c r="F842" s="44" t="str">
        <f t="shared" si="189"/>
        <v>Vacunación</v>
      </c>
      <c r="G842" s="27" t="s">
        <v>1591</v>
      </c>
      <c r="H842" s="60" t="s">
        <v>17</v>
      </c>
      <c r="I842" s="58" t="s">
        <v>47</v>
      </c>
      <c r="J842" s="43" t="s">
        <v>407</v>
      </c>
      <c r="K842" s="12" t="str">
        <f t="shared" si="190"/>
        <v>Vacunación 1era y 2da dosis</v>
      </c>
      <c r="L842" s="43" t="str">
        <f t="shared" si="184"/>
        <v>Periodo 2020-2021</v>
      </c>
      <c r="M842" s="43" t="str">
        <f t="shared" si="185"/>
        <v>Unidades</v>
      </c>
      <c r="N842" s="49" t="str">
        <f t="shared" si="186"/>
        <v>Ministerio de Ciencias, Tecnología, Conocimiento e Innovación</v>
      </c>
      <c r="O842" s="30" t="str">
        <f>+"Evolución del Proceso de Vacunación contra COVID-19 en la comuna de "&amp;Enfermedades_Mundiales[[#This Row],[territorio]]</f>
        <v>Evolución del Proceso de Vacunación contra COVID-19 en la comuna de Chañaral</v>
      </c>
      <c r="P842" s="68"/>
      <c r="Q842" s="15" t="str">
        <f t="shared" si="187"/>
        <v>Gráfico Evolución</v>
      </c>
      <c r="R842" s="30"/>
      <c r="S8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https://analytics.zoho.com/open-view/2395394000008136598?ZOHO_CRITERIA=%22Localiza_CL_Poblacion%22.%22Codcom%22%3D3201</v>
      </c>
      <c r="T842" s="17"/>
      <c r="U842" s="31" t="str">
        <f t="shared" si="188"/>
        <v>#1774B9</v>
      </c>
      <c r="V842" s="32" t="str">
        <f>+Enfermedades_Mundiales[[#This Row],[idcoleccion]]&amp;"-"&amp;Enfermedades_Mundiales[[#This Row],[id]]</f>
        <v>360-0832</v>
      </c>
      <c r="W842" s="21">
        <f>+VLOOKUP(Enfermedades_Mundiales[[#This Row],[Filtro URL]],Estructura!$X$4:$Y$366,2,0)</f>
        <v>36303201</v>
      </c>
      <c r="X842" s="21" t="str">
        <f>+VLOOKUP(Enfermedades_Mundiales[[#This Row],[tema]],Estructura!$A$4:$C$18,3,0)</f>
        <v>T-364</v>
      </c>
      <c r="Y842" s="32" t="str">
        <f>+VLOOKUP(Enfermedades_Mundiales[[#This Row],[contenido]],Estructura!$E$4:$G$18,3,0)</f>
        <v>C-362</v>
      </c>
      <c r="Z842" s="32" t="str">
        <f>+VLOOKUP(Enfermedades_Mundiales[[#This Row],[Filtro Integrado]],Estructura!$M$4:$O$367,3,0)</f>
        <v>FI-363</v>
      </c>
      <c r="AA842" s="32" t="str">
        <f>+VLOOKUP(Enfermedades_Mundiales[[#This Row],[Muestra]],Estructura!$Q$4:$S$194,3,0)</f>
        <v>M-366</v>
      </c>
    </row>
    <row r="843" spans="1:27" ht="30.6" x14ac:dyDescent="0.3">
      <c r="A843" s="61" t="s">
        <v>1266</v>
      </c>
      <c r="B843" s="43">
        <f t="shared" si="181"/>
        <v>360</v>
      </c>
      <c r="C843" s="44" t="str">
        <f t="shared" si="182"/>
        <v>Enfermedades Mundiales</v>
      </c>
      <c r="D843" s="44" t="str">
        <f t="shared" si="183"/>
        <v>Salud</v>
      </c>
      <c r="E843" s="64">
        <v>3202</v>
      </c>
      <c r="F843" s="44" t="str">
        <f t="shared" si="189"/>
        <v>Vacunación</v>
      </c>
      <c r="G843" s="27" t="s">
        <v>1591</v>
      </c>
      <c r="H843" s="60" t="s">
        <v>17</v>
      </c>
      <c r="I843" s="58" t="s">
        <v>48</v>
      </c>
      <c r="J843" s="43" t="s">
        <v>407</v>
      </c>
      <c r="K843" s="12" t="str">
        <f t="shared" si="190"/>
        <v>Vacunación 1era y 2da dosis</v>
      </c>
      <c r="L843" s="43" t="str">
        <f t="shared" si="184"/>
        <v>Periodo 2020-2021</v>
      </c>
      <c r="M843" s="43" t="str">
        <f t="shared" si="185"/>
        <v>Unidades</v>
      </c>
      <c r="N843" s="49" t="str">
        <f t="shared" si="186"/>
        <v>Ministerio de Ciencias, Tecnología, Conocimiento e Innovación</v>
      </c>
      <c r="O843" s="30" t="str">
        <f>+"Evolución del Proceso de Vacunación contra COVID-19 en la comuna de "&amp;Enfermedades_Mundiales[[#This Row],[territorio]]</f>
        <v>Evolución del Proceso de Vacunación contra COVID-19 en la comuna de Diego de Almagro</v>
      </c>
      <c r="P843" s="68"/>
      <c r="Q843" s="15" t="str">
        <f t="shared" si="187"/>
        <v>Gráfico Evolución</v>
      </c>
      <c r="R843" s="30"/>
      <c r="S8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https://analytics.zoho.com/open-view/2395394000008136598?ZOHO_CRITERIA=%22Localiza_CL_Poblacion%22.%22Codcom%22%3D3202</v>
      </c>
      <c r="T843" s="17"/>
      <c r="U843" s="31" t="str">
        <f t="shared" si="188"/>
        <v>#1774B9</v>
      </c>
      <c r="V843" s="32" t="str">
        <f>+Enfermedades_Mundiales[[#This Row],[idcoleccion]]&amp;"-"&amp;Enfermedades_Mundiales[[#This Row],[id]]</f>
        <v>360-0833</v>
      </c>
      <c r="W843" s="21">
        <f>+VLOOKUP(Enfermedades_Mundiales[[#This Row],[Filtro URL]],Estructura!$X$4:$Y$366,2,0)</f>
        <v>36303202</v>
      </c>
      <c r="X843" s="21" t="str">
        <f>+VLOOKUP(Enfermedades_Mundiales[[#This Row],[tema]],Estructura!$A$4:$C$18,3,0)</f>
        <v>T-364</v>
      </c>
      <c r="Y843" s="32" t="str">
        <f>+VLOOKUP(Enfermedades_Mundiales[[#This Row],[contenido]],Estructura!$E$4:$G$18,3,0)</f>
        <v>C-362</v>
      </c>
      <c r="Z843" s="32" t="str">
        <f>+VLOOKUP(Enfermedades_Mundiales[[#This Row],[Filtro Integrado]],Estructura!$M$4:$O$367,3,0)</f>
        <v>FI-363</v>
      </c>
      <c r="AA843" s="32" t="str">
        <f>+VLOOKUP(Enfermedades_Mundiales[[#This Row],[Muestra]],Estructura!$Q$4:$S$194,3,0)</f>
        <v>M-366</v>
      </c>
    </row>
    <row r="844" spans="1:27" ht="30.6" x14ac:dyDescent="0.3">
      <c r="A844" s="61" t="s">
        <v>1267</v>
      </c>
      <c r="B844" s="43">
        <f t="shared" si="181"/>
        <v>360</v>
      </c>
      <c r="C844" s="44" t="str">
        <f t="shared" si="182"/>
        <v>Enfermedades Mundiales</v>
      </c>
      <c r="D844" s="44" t="str">
        <f t="shared" si="183"/>
        <v>Salud</v>
      </c>
      <c r="E844" s="64">
        <v>3301</v>
      </c>
      <c r="F844" s="44" t="str">
        <f t="shared" si="189"/>
        <v>Vacunación</v>
      </c>
      <c r="G844" s="27" t="s">
        <v>1591</v>
      </c>
      <c r="H844" s="60" t="s">
        <v>17</v>
      </c>
      <c r="I844" s="58" t="s">
        <v>49</v>
      </c>
      <c r="J844" s="43" t="s">
        <v>407</v>
      </c>
      <c r="K844" s="12" t="str">
        <f t="shared" si="190"/>
        <v>Vacunación 1era y 2da dosis</v>
      </c>
      <c r="L844" s="43" t="str">
        <f t="shared" si="184"/>
        <v>Periodo 2020-2021</v>
      </c>
      <c r="M844" s="43" t="str">
        <f t="shared" si="185"/>
        <v>Unidades</v>
      </c>
      <c r="N844" s="49" t="str">
        <f t="shared" si="186"/>
        <v>Ministerio de Ciencias, Tecnología, Conocimiento e Innovación</v>
      </c>
      <c r="O844" s="30" t="str">
        <f>+"Evolución del Proceso de Vacunación contra COVID-19 en la comuna de "&amp;Enfermedades_Mundiales[[#This Row],[territorio]]</f>
        <v>Evolución del Proceso de Vacunación contra COVID-19 en la comuna de Vallenar</v>
      </c>
      <c r="P844" s="68"/>
      <c r="Q844" s="15" t="str">
        <f t="shared" si="187"/>
        <v>Gráfico Evolución</v>
      </c>
      <c r="R844" s="30"/>
      <c r="S8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https://analytics.zoho.com/open-view/2395394000008136598?ZOHO_CRITERIA=%22Localiza_CL_Poblacion%22.%22Codcom%22%3D3301</v>
      </c>
      <c r="T844" s="17"/>
      <c r="U844" s="31" t="str">
        <f t="shared" si="188"/>
        <v>#1774B9</v>
      </c>
      <c r="V844" s="32" t="str">
        <f>+Enfermedades_Mundiales[[#This Row],[idcoleccion]]&amp;"-"&amp;Enfermedades_Mundiales[[#This Row],[id]]</f>
        <v>360-0834</v>
      </c>
      <c r="W844" s="21">
        <f>+VLOOKUP(Enfermedades_Mundiales[[#This Row],[Filtro URL]],Estructura!$X$4:$Y$366,2,0)</f>
        <v>36303301</v>
      </c>
      <c r="X844" s="21" t="str">
        <f>+VLOOKUP(Enfermedades_Mundiales[[#This Row],[tema]],Estructura!$A$4:$C$18,3,0)</f>
        <v>T-364</v>
      </c>
      <c r="Y844" s="32" t="str">
        <f>+VLOOKUP(Enfermedades_Mundiales[[#This Row],[contenido]],Estructura!$E$4:$G$18,3,0)</f>
        <v>C-362</v>
      </c>
      <c r="Z844" s="32" t="str">
        <f>+VLOOKUP(Enfermedades_Mundiales[[#This Row],[Filtro Integrado]],Estructura!$M$4:$O$367,3,0)</f>
        <v>FI-363</v>
      </c>
      <c r="AA844" s="32" t="str">
        <f>+VLOOKUP(Enfermedades_Mundiales[[#This Row],[Muestra]],Estructura!$Q$4:$S$194,3,0)</f>
        <v>M-366</v>
      </c>
    </row>
    <row r="845" spans="1:27" ht="30.6" x14ac:dyDescent="0.3">
      <c r="A845" s="61" t="s">
        <v>1268</v>
      </c>
      <c r="B845" s="43">
        <f t="shared" si="181"/>
        <v>360</v>
      </c>
      <c r="C845" s="44" t="str">
        <f t="shared" si="182"/>
        <v>Enfermedades Mundiales</v>
      </c>
      <c r="D845" s="44" t="str">
        <f t="shared" si="183"/>
        <v>Salud</v>
      </c>
      <c r="E845" s="64">
        <v>3302</v>
      </c>
      <c r="F845" s="44" t="str">
        <f t="shared" si="189"/>
        <v>Vacunación</v>
      </c>
      <c r="G845" s="27" t="s">
        <v>1591</v>
      </c>
      <c r="H845" s="60" t="s">
        <v>17</v>
      </c>
      <c r="I845" s="58" t="s">
        <v>50</v>
      </c>
      <c r="J845" s="43" t="s">
        <v>407</v>
      </c>
      <c r="K845" s="12" t="str">
        <f t="shared" si="190"/>
        <v>Vacunación 1era y 2da dosis</v>
      </c>
      <c r="L845" s="43" t="str">
        <f t="shared" si="184"/>
        <v>Periodo 2020-2021</v>
      </c>
      <c r="M845" s="43" t="str">
        <f t="shared" si="185"/>
        <v>Unidades</v>
      </c>
      <c r="N845" s="49" t="str">
        <f t="shared" si="186"/>
        <v>Ministerio de Ciencias, Tecnología, Conocimiento e Innovación</v>
      </c>
      <c r="O845" s="30" t="str">
        <f>+"Evolución del Proceso de Vacunación contra COVID-19 en la comuna de "&amp;Enfermedades_Mundiales[[#This Row],[territorio]]</f>
        <v>Evolución del Proceso de Vacunación contra COVID-19 en la comuna de Alto del Carmen</v>
      </c>
      <c r="P845" s="68"/>
      <c r="Q845" s="15" t="str">
        <f t="shared" si="187"/>
        <v>Gráfico Evolución</v>
      </c>
      <c r="R845" s="30"/>
      <c r="S8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https://analytics.zoho.com/open-view/2395394000008136598?ZOHO_CRITERIA=%22Localiza_CL_Poblacion%22.%22Codcom%22%3D3302</v>
      </c>
      <c r="T845" s="17"/>
      <c r="U845" s="31" t="str">
        <f t="shared" si="188"/>
        <v>#1774B9</v>
      </c>
      <c r="V845" s="32" t="str">
        <f>+Enfermedades_Mundiales[[#This Row],[idcoleccion]]&amp;"-"&amp;Enfermedades_Mundiales[[#This Row],[id]]</f>
        <v>360-0835</v>
      </c>
      <c r="W845" s="21">
        <f>+VLOOKUP(Enfermedades_Mundiales[[#This Row],[Filtro URL]],Estructura!$X$4:$Y$366,2,0)</f>
        <v>36303302</v>
      </c>
      <c r="X845" s="21" t="str">
        <f>+VLOOKUP(Enfermedades_Mundiales[[#This Row],[tema]],Estructura!$A$4:$C$18,3,0)</f>
        <v>T-364</v>
      </c>
      <c r="Y845" s="32" t="str">
        <f>+VLOOKUP(Enfermedades_Mundiales[[#This Row],[contenido]],Estructura!$E$4:$G$18,3,0)</f>
        <v>C-362</v>
      </c>
      <c r="Z845" s="32" t="str">
        <f>+VLOOKUP(Enfermedades_Mundiales[[#This Row],[Filtro Integrado]],Estructura!$M$4:$O$367,3,0)</f>
        <v>FI-363</v>
      </c>
      <c r="AA845" s="32" t="str">
        <f>+VLOOKUP(Enfermedades_Mundiales[[#This Row],[Muestra]],Estructura!$Q$4:$S$194,3,0)</f>
        <v>M-366</v>
      </c>
    </row>
    <row r="846" spans="1:27" ht="30.6" x14ac:dyDescent="0.3">
      <c r="A846" s="61" t="s">
        <v>1269</v>
      </c>
      <c r="B846" s="43">
        <f t="shared" si="181"/>
        <v>360</v>
      </c>
      <c r="C846" s="44" t="str">
        <f t="shared" si="182"/>
        <v>Enfermedades Mundiales</v>
      </c>
      <c r="D846" s="44" t="str">
        <f t="shared" si="183"/>
        <v>Salud</v>
      </c>
      <c r="E846" s="64">
        <v>3303</v>
      </c>
      <c r="F846" s="44" t="str">
        <f t="shared" si="189"/>
        <v>Vacunación</v>
      </c>
      <c r="G846" s="27" t="s">
        <v>1591</v>
      </c>
      <c r="H846" s="60" t="s">
        <v>17</v>
      </c>
      <c r="I846" s="58" t="s">
        <v>51</v>
      </c>
      <c r="J846" s="43" t="s">
        <v>407</v>
      </c>
      <c r="K846" s="12" t="str">
        <f t="shared" si="190"/>
        <v>Vacunación 1era y 2da dosis</v>
      </c>
      <c r="L846" s="43" t="str">
        <f t="shared" si="184"/>
        <v>Periodo 2020-2021</v>
      </c>
      <c r="M846" s="43" t="str">
        <f t="shared" si="185"/>
        <v>Unidades</v>
      </c>
      <c r="N846" s="49" t="str">
        <f t="shared" si="186"/>
        <v>Ministerio de Ciencias, Tecnología, Conocimiento e Innovación</v>
      </c>
      <c r="O846" s="30" t="str">
        <f>+"Evolución del Proceso de Vacunación contra COVID-19 en la comuna de "&amp;Enfermedades_Mundiales[[#This Row],[territorio]]</f>
        <v>Evolución del Proceso de Vacunación contra COVID-19 en la comuna de Freirina</v>
      </c>
      <c r="P846" s="68"/>
      <c r="Q846" s="15" t="str">
        <f t="shared" si="187"/>
        <v>Gráfico Evolución</v>
      </c>
      <c r="R846" s="30"/>
      <c r="S8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https://analytics.zoho.com/open-view/2395394000008136598?ZOHO_CRITERIA=%22Localiza_CL_Poblacion%22.%22Codcom%22%3D3303</v>
      </c>
      <c r="T846" s="17"/>
      <c r="U846" s="31" t="str">
        <f t="shared" si="188"/>
        <v>#1774B9</v>
      </c>
      <c r="V846" s="32" t="str">
        <f>+Enfermedades_Mundiales[[#This Row],[idcoleccion]]&amp;"-"&amp;Enfermedades_Mundiales[[#This Row],[id]]</f>
        <v>360-0836</v>
      </c>
      <c r="W846" s="21">
        <f>+VLOOKUP(Enfermedades_Mundiales[[#This Row],[Filtro URL]],Estructura!$X$4:$Y$366,2,0)</f>
        <v>36303303</v>
      </c>
      <c r="X846" s="21" t="str">
        <f>+VLOOKUP(Enfermedades_Mundiales[[#This Row],[tema]],Estructura!$A$4:$C$18,3,0)</f>
        <v>T-364</v>
      </c>
      <c r="Y846" s="32" t="str">
        <f>+VLOOKUP(Enfermedades_Mundiales[[#This Row],[contenido]],Estructura!$E$4:$G$18,3,0)</f>
        <v>C-362</v>
      </c>
      <c r="Z846" s="32" t="str">
        <f>+VLOOKUP(Enfermedades_Mundiales[[#This Row],[Filtro Integrado]],Estructura!$M$4:$O$367,3,0)</f>
        <v>FI-363</v>
      </c>
      <c r="AA846" s="32" t="str">
        <f>+VLOOKUP(Enfermedades_Mundiales[[#This Row],[Muestra]],Estructura!$Q$4:$S$194,3,0)</f>
        <v>M-366</v>
      </c>
    </row>
    <row r="847" spans="1:27" ht="30.6" x14ac:dyDescent="0.3">
      <c r="A847" s="61" t="s">
        <v>1270</v>
      </c>
      <c r="B847" s="43">
        <f t="shared" si="181"/>
        <v>360</v>
      </c>
      <c r="C847" s="44" t="str">
        <f t="shared" si="182"/>
        <v>Enfermedades Mundiales</v>
      </c>
      <c r="D847" s="44" t="str">
        <f t="shared" si="183"/>
        <v>Salud</v>
      </c>
      <c r="E847" s="64">
        <v>3304</v>
      </c>
      <c r="F847" s="44" t="str">
        <f t="shared" si="189"/>
        <v>Vacunación</v>
      </c>
      <c r="G847" s="27" t="s">
        <v>1591</v>
      </c>
      <c r="H847" s="60" t="s">
        <v>17</v>
      </c>
      <c r="I847" s="58" t="s">
        <v>52</v>
      </c>
      <c r="J847" s="43" t="s">
        <v>407</v>
      </c>
      <c r="K847" s="12" t="str">
        <f t="shared" si="190"/>
        <v>Vacunación 1era y 2da dosis</v>
      </c>
      <c r="L847" s="43" t="str">
        <f t="shared" si="184"/>
        <v>Periodo 2020-2021</v>
      </c>
      <c r="M847" s="43" t="str">
        <f t="shared" si="185"/>
        <v>Unidades</v>
      </c>
      <c r="N847" s="49" t="str">
        <f t="shared" si="186"/>
        <v>Ministerio de Ciencias, Tecnología, Conocimiento e Innovación</v>
      </c>
      <c r="O847" s="30" t="str">
        <f>+"Evolución del Proceso de Vacunación contra COVID-19 en la comuna de "&amp;Enfermedades_Mundiales[[#This Row],[territorio]]</f>
        <v>Evolución del Proceso de Vacunación contra COVID-19 en la comuna de Huasco</v>
      </c>
      <c r="P847" s="68"/>
      <c r="Q847" s="15" t="str">
        <f t="shared" si="187"/>
        <v>Gráfico Evolución</v>
      </c>
      <c r="R847" s="30"/>
      <c r="S8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https://analytics.zoho.com/open-view/2395394000008136598?ZOHO_CRITERIA=%22Localiza_CL_Poblacion%22.%22Codcom%22%3D3304</v>
      </c>
      <c r="T847" s="17"/>
      <c r="U847" s="31" t="str">
        <f t="shared" si="188"/>
        <v>#1774B9</v>
      </c>
      <c r="V847" s="32" t="str">
        <f>+Enfermedades_Mundiales[[#This Row],[idcoleccion]]&amp;"-"&amp;Enfermedades_Mundiales[[#This Row],[id]]</f>
        <v>360-0837</v>
      </c>
      <c r="W847" s="21">
        <f>+VLOOKUP(Enfermedades_Mundiales[[#This Row],[Filtro URL]],Estructura!$X$4:$Y$366,2,0)</f>
        <v>36303304</v>
      </c>
      <c r="X847" s="21" t="str">
        <f>+VLOOKUP(Enfermedades_Mundiales[[#This Row],[tema]],Estructura!$A$4:$C$18,3,0)</f>
        <v>T-364</v>
      </c>
      <c r="Y847" s="32" t="str">
        <f>+VLOOKUP(Enfermedades_Mundiales[[#This Row],[contenido]],Estructura!$E$4:$G$18,3,0)</f>
        <v>C-362</v>
      </c>
      <c r="Z847" s="32" t="str">
        <f>+VLOOKUP(Enfermedades_Mundiales[[#This Row],[Filtro Integrado]],Estructura!$M$4:$O$367,3,0)</f>
        <v>FI-363</v>
      </c>
      <c r="AA847" s="32" t="str">
        <f>+VLOOKUP(Enfermedades_Mundiales[[#This Row],[Muestra]],Estructura!$Q$4:$S$194,3,0)</f>
        <v>M-366</v>
      </c>
    </row>
    <row r="848" spans="1:27" ht="30.6" x14ac:dyDescent="0.3">
      <c r="A848" s="61" t="s">
        <v>1271</v>
      </c>
      <c r="B848" s="43">
        <f t="shared" si="181"/>
        <v>360</v>
      </c>
      <c r="C848" s="44" t="str">
        <f t="shared" si="182"/>
        <v>Enfermedades Mundiales</v>
      </c>
      <c r="D848" s="44" t="str">
        <f t="shared" si="183"/>
        <v>Salud</v>
      </c>
      <c r="E848" s="64">
        <v>4101</v>
      </c>
      <c r="F848" s="44" t="str">
        <f t="shared" si="189"/>
        <v>Vacunación</v>
      </c>
      <c r="G848" s="27" t="s">
        <v>1591</v>
      </c>
      <c r="H848" s="60" t="s">
        <v>17</v>
      </c>
      <c r="I848" s="58" t="s">
        <v>53</v>
      </c>
      <c r="J848" s="43" t="s">
        <v>407</v>
      </c>
      <c r="K848" s="12" t="str">
        <f t="shared" si="190"/>
        <v>Vacunación 1era y 2da dosis</v>
      </c>
      <c r="L848" s="43" t="str">
        <f t="shared" si="184"/>
        <v>Periodo 2020-2021</v>
      </c>
      <c r="M848" s="43" t="str">
        <f t="shared" si="185"/>
        <v>Unidades</v>
      </c>
      <c r="N848" s="49" t="str">
        <f t="shared" si="186"/>
        <v>Ministerio de Ciencias, Tecnología, Conocimiento e Innovación</v>
      </c>
      <c r="O848" s="30" t="str">
        <f>+"Evolución del Proceso de Vacunación contra COVID-19 en la comuna de "&amp;Enfermedades_Mundiales[[#This Row],[territorio]]</f>
        <v>Evolución del Proceso de Vacunación contra COVID-19 en la comuna de La Serena</v>
      </c>
      <c r="P848" s="68"/>
      <c r="Q848" s="15" t="str">
        <f t="shared" si="187"/>
        <v>Gráfico Evolución</v>
      </c>
      <c r="R848" s="30"/>
      <c r="S8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https://analytics.zoho.com/open-view/2395394000008136598?ZOHO_CRITERIA=%22Localiza_CL_Poblacion%22.%22Codcom%22%3D4101</v>
      </c>
      <c r="T848" s="17"/>
      <c r="U848" s="31" t="str">
        <f t="shared" si="188"/>
        <v>#1774B9</v>
      </c>
      <c r="V848" s="32" t="str">
        <f>+Enfermedades_Mundiales[[#This Row],[idcoleccion]]&amp;"-"&amp;Enfermedades_Mundiales[[#This Row],[id]]</f>
        <v>360-0838</v>
      </c>
      <c r="W848" s="21">
        <f>+VLOOKUP(Enfermedades_Mundiales[[#This Row],[Filtro URL]],Estructura!$X$4:$Y$366,2,0)</f>
        <v>36304101</v>
      </c>
      <c r="X848" s="21" t="str">
        <f>+VLOOKUP(Enfermedades_Mundiales[[#This Row],[tema]],Estructura!$A$4:$C$18,3,0)</f>
        <v>T-364</v>
      </c>
      <c r="Y848" s="32" t="str">
        <f>+VLOOKUP(Enfermedades_Mundiales[[#This Row],[contenido]],Estructura!$E$4:$G$18,3,0)</f>
        <v>C-362</v>
      </c>
      <c r="Z848" s="32" t="str">
        <f>+VLOOKUP(Enfermedades_Mundiales[[#This Row],[Filtro Integrado]],Estructura!$M$4:$O$367,3,0)</f>
        <v>FI-363</v>
      </c>
      <c r="AA848" s="32" t="str">
        <f>+VLOOKUP(Enfermedades_Mundiales[[#This Row],[Muestra]],Estructura!$Q$4:$S$194,3,0)</f>
        <v>M-366</v>
      </c>
    </row>
    <row r="849" spans="1:27" ht="30.6" x14ac:dyDescent="0.3">
      <c r="A849" s="61" t="s">
        <v>1272</v>
      </c>
      <c r="B849" s="43">
        <f t="shared" si="181"/>
        <v>360</v>
      </c>
      <c r="C849" s="44" t="str">
        <f t="shared" si="182"/>
        <v>Enfermedades Mundiales</v>
      </c>
      <c r="D849" s="44" t="str">
        <f t="shared" si="183"/>
        <v>Salud</v>
      </c>
      <c r="E849" s="64">
        <v>4102</v>
      </c>
      <c r="F849" s="44" t="str">
        <f t="shared" si="189"/>
        <v>Vacunación</v>
      </c>
      <c r="G849" s="27" t="s">
        <v>1591</v>
      </c>
      <c r="H849" s="60" t="s">
        <v>17</v>
      </c>
      <c r="I849" s="58" t="s">
        <v>25</v>
      </c>
      <c r="J849" s="43" t="s">
        <v>407</v>
      </c>
      <c r="K849" s="12" t="str">
        <f t="shared" si="190"/>
        <v>Vacunación 1era y 2da dosis</v>
      </c>
      <c r="L849" s="43" t="str">
        <f t="shared" si="184"/>
        <v>Periodo 2020-2021</v>
      </c>
      <c r="M849" s="43" t="str">
        <f t="shared" si="185"/>
        <v>Unidades</v>
      </c>
      <c r="N849" s="49" t="str">
        <f t="shared" si="186"/>
        <v>Ministerio de Ciencias, Tecnología, Conocimiento e Innovación</v>
      </c>
      <c r="O849" s="30" t="str">
        <f>+"Evolución del Proceso de Vacunación contra COVID-19 en la comuna de "&amp;Enfermedades_Mundiales[[#This Row],[territorio]]</f>
        <v>Evolución del Proceso de Vacunación contra COVID-19 en la comuna de Coquimbo</v>
      </c>
      <c r="P849" s="68"/>
      <c r="Q849" s="15" t="str">
        <f t="shared" si="187"/>
        <v>Gráfico Evolución</v>
      </c>
      <c r="R849" s="30"/>
      <c r="S8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https://analytics.zoho.com/open-view/2395394000008136598?ZOHO_CRITERIA=%22Localiza_CL_Poblacion%22.%22Codcom%22%3D4102</v>
      </c>
      <c r="T849" s="17"/>
      <c r="U849" s="31" t="str">
        <f t="shared" si="188"/>
        <v>#1774B9</v>
      </c>
      <c r="V849" s="32" t="str">
        <f>+Enfermedades_Mundiales[[#This Row],[idcoleccion]]&amp;"-"&amp;Enfermedades_Mundiales[[#This Row],[id]]</f>
        <v>360-0839</v>
      </c>
      <c r="W849" s="21">
        <f>+VLOOKUP(Enfermedades_Mundiales[[#This Row],[Filtro URL]],Estructura!$X$4:$Y$366,2,0)</f>
        <v>36304102</v>
      </c>
      <c r="X849" s="21" t="str">
        <f>+VLOOKUP(Enfermedades_Mundiales[[#This Row],[tema]],Estructura!$A$4:$C$18,3,0)</f>
        <v>T-364</v>
      </c>
      <c r="Y849" s="32" t="str">
        <f>+VLOOKUP(Enfermedades_Mundiales[[#This Row],[contenido]],Estructura!$E$4:$G$18,3,0)</f>
        <v>C-362</v>
      </c>
      <c r="Z849" s="32" t="str">
        <f>+VLOOKUP(Enfermedades_Mundiales[[#This Row],[Filtro Integrado]],Estructura!$M$4:$O$367,3,0)</f>
        <v>FI-363</v>
      </c>
      <c r="AA849" s="32" t="str">
        <f>+VLOOKUP(Enfermedades_Mundiales[[#This Row],[Muestra]],Estructura!$Q$4:$S$194,3,0)</f>
        <v>M-366</v>
      </c>
    </row>
    <row r="850" spans="1:27" ht="30.6" x14ac:dyDescent="0.3">
      <c r="A850" s="61" t="s">
        <v>1273</v>
      </c>
      <c r="B850" s="43">
        <f t="shared" si="181"/>
        <v>360</v>
      </c>
      <c r="C850" s="44" t="str">
        <f t="shared" si="182"/>
        <v>Enfermedades Mundiales</v>
      </c>
      <c r="D850" s="44" t="str">
        <f t="shared" si="183"/>
        <v>Salud</v>
      </c>
      <c r="E850" s="64">
        <v>4103</v>
      </c>
      <c r="F850" s="44" t="str">
        <f t="shared" si="189"/>
        <v>Vacunación</v>
      </c>
      <c r="G850" s="27" t="s">
        <v>1591</v>
      </c>
      <c r="H850" s="60" t="s">
        <v>17</v>
      </c>
      <c r="I850" s="58" t="s">
        <v>54</v>
      </c>
      <c r="J850" s="43" t="s">
        <v>407</v>
      </c>
      <c r="K850" s="12" t="str">
        <f t="shared" si="190"/>
        <v>Vacunación 1era y 2da dosis</v>
      </c>
      <c r="L850" s="43" t="str">
        <f t="shared" si="184"/>
        <v>Periodo 2020-2021</v>
      </c>
      <c r="M850" s="43" t="str">
        <f t="shared" si="185"/>
        <v>Unidades</v>
      </c>
      <c r="N850" s="49" t="str">
        <f t="shared" si="186"/>
        <v>Ministerio de Ciencias, Tecnología, Conocimiento e Innovación</v>
      </c>
      <c r="O850" s="30" t="str">
        <f>+"Evolución del Proceso de Vacunación contra COVID-19 en la comuna de "&amp;Enfermedades_Mundiales[[#This Row],[territorio]]</f>
        <v>Evolución del Proceso de Vacunación contra COVID-19 en la comuna de Andacollo</v>
      </c>
      <c r="P850" s="68"/>
      <c r="Q850" s="15" t="str">
        <f t="shared" si="187"/>
        <v>Gráfico Evolución</v>
      </c>
      <c r="R850" s="30"/>
      <c r="S8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https://analytics.zoho.com/open-view/2395394000008136598?ZOHO_CRITERIA=%22Localiza_CL_Poblacion%22.%22Codcom%22%3D4103</v>
      </c>
      <c r="T850" s="17"/>
      <c r="U850" s="31" t="str">
        <f t="shared" si="188"/>
        <v>#1774B9</v>
      </c>
      <c r="V850" s="32" t="str">
        <f>+Enfermedades_Mundiales[[#This Row],[idcoleccion]]&amp;"-"&amp;Enfermedades_Mundiales[[#This Row],[id]]</f>
        <v>360-0840</v>
      </c>
      <c r="W850" s="21">
        <f>+VLOOKUP(Enfermedades_Mundiales[[#This Row],[Filtro URL]],Estructura!$X$4:$Y$366,2,0)</f>
        <v>36304103</v>
      </c>
      <c r="X850" s="21" t="str">
        <f>+VLOOKUP(Enfermedades_Mundiales[[#This Row],[tema]],Estructura!$A$4:$C$18,3,0)</f>
        <v>T-364</v>
      </c>
      <c r="Y850" s="32" t="str">
        <f>+VLOOKUP(Enfermedades_Mundiales[[#This Row],[contenido]],Estructura!$E$4:$G$18,3,0)</f>
        <v>C-362</v>
      </c>
      <c r="Z850" s="32" t="str">
        <f>+VLOOKUP(Enfermedades_Mundiales[[#This Row],[Filtro Integrado]],Estructura!$M$4:$O$367,3,0)</f>
        <v>FI-363</v>
      </c>
      <c r="AA850" s="32" t="str">
        <f>+VLOOKUP(Enfermedades_Mundiales[[#This Row],[Muestra]],Estructura!$Q$4:$S$194,3,0)</f>
        <v>M-366</v>
      </c>
    </row>
    <row r="851" spans="1:27" ht="30.6" x14ac:dyDescent="0.3">
      <c r="A851" s="61" t="s">
        <v>1274</v>
      </c>
      <c r="B851" s="43">
        <f t="shared" si="181"/>
        <v>360</v>
      </c>
      <c r="C851" s="44" t="str">
        <f t="shared" si="182"/>
        <v>Enfermedades Mundiales</v>
      </c>
      <c r="D851" s="44" t="str">
        <f t="shared" si="183"/>
        <v>Salud</v>
      </c>
      <c r="E851" s="64">
        <v>4104</v>
      </c>
      <c r="F851" s="44" t="str">
        <f t="shared" si="189"/>
        <v>Vacunación</v>
      </c>
      <c r="G851" s="27" t="s">
        <v>1591</v>
      </c>
      <c r="H851" s="60" t="s">
        <v>17</v>
      </c>
      <c r="I851" s="58" t="s">
        <v>55</v>
      </c>
      <c r="J851" s="43" t="s">
        <v>407</v>
      </c>
      <c r="K851" s="12" t="str">
        <f t="shared" si="190"/>
        <v>Vacunación 1era y 2da dosis</v>
      </c>
      <c r="L851" s="43" t="str">
        <f t="shared" si="184"/>
        <v>Periodo 2020-2021</v>
      </c>
      <c r="M851" s="43" t="str">
        <f t="shared" si="185"/>
        <v>Unidades</v>
      </c>
      <c r="N851" s="49" t="str">
        <f t="shared" si="186"/>
        <v>Ministerio de Ciencias, Tecnología, Conocimiento e Innovación</v>
      </c>
      <c r="O851" s="30" t="str">
        <f>+"Evolución del Proceso de Vacunación contra COVID-19 en la comuna de "&amp;Enfermedades_Mundiales[[#This Row],[territorio]]</f>
        <v>Evolución del Proceso de Vacunación contra COVID-19 en la comuna de La Higuera</v>
      </c>
      <c r="P851" s="68"/>
      <c r="Q851" s="15" t="str">
        <f t="shared" si="187"/>
        <v>Gráfico Evolución</v>
      </c>
      <c r="R851" s="30"/>
      <c r="S8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https://analytics.zoho.com/open-view/2395394000008136598?ZOHO_CRITERIA=%22Localiza_CL_Poblacion%22.%22Codcom%22%3D4104</v>
      </c>
      <c r="T851" s="17"/>
      <c r="U851" s="31" t="str">
        <f t="shared" si="188"/>
        <v>#1774B9</v>
      </c>
      <c r="V851" s="32" t="str">
        <f>+Enfermedades_Mundiales[[#This Row],[idcoleccion]]&amp;"-"&amp;Enfermedades_Mundiales[[#This Row],[id]]</f>
        <v>360-0841</v>
      </c>
      <c r="W851" s="21">
        <f>+VLOOKUP(Enfermedades_Mundiales[[#This Row],[Filtro URL]],Estructura!$X$4:$Y$366,2,0)</f>
        <v>36304104</v>
      </c>
      <c r="X851" s="21" t="str">
        <f>+VLOOKUP(Enfermedades_Mundiales[[#This Row],[tema]],Estructura!$A$4:$C$18,3,0)</f>
        <v>T-364</v>
      </c>
      <c r="Y851" s="32" t="str">
        <f>+VLOOKUP(Enfermedades_Mundiales[[#This Row],[contenido]],Estructura!$E$4:$G$18,3,0)</f>
        <v>C-362</v>
      </c>
      <c r="Z851" s="32" t="str">
        <f>+VLOOKUP(Enfermedades_Mundiales[[#This Row],[Filtro Integrado]],Estructura!$M$4:$O$367,3,0)</f>
        <v>FI-363</v>
      </c>
      <c r="AA851" s="32" t="str">
        <f>+VLOOKUP(Enfermedades_Mundiales[[#This Row],[Muestra]],Estructura!$Q$4:$S$194,3,0)</f>
        <v>M-366</v>
      </c>
    </row>
    <row r="852" spans="1:27" ht="30.6" x14ac:dyDescent="0.3">
      <c r="A852" s="61" t="s">
        <v>1275</v>
      </c>
      <c r="B852" s="43">
        <f t="shared" si="181"/>
        <v>360</v>
      </c>
      <c r="C852" s="44" t="str">
        <f t="shared" si="182"/>
        <v>Enfermedades Mundiales</v>
      </c>
      <c r="D852" s="44" t="str">
        <f t="shared" si="183"/>
        <v>Salud</v>
      </c>
      <c r="E852" s="64">
        <v>4105</v>
      </c>
      <c r="F852" s="44" t="str">
        <f t="shared" si="189"/>
        <v>Vacunación</v>
      </c>
      <c r="G852" s="27" t="s">
        <v>1591</v>
      </c>
      <c r="H852" s="60" t="s">
        <v>17</v>
      </c>
      <c r="I852" s="58" t="s">
        <v>56</v>
      </c>
      <c r="J852" s="43" t="s">
        <v>407</v>
      </c>
      <c r="K852" s="12" t="str">
        <f t="shared" si="190"/>
        <v>Vacunación 1era y 2da dosis</v>
      </c>
      <c r="L852" s="43" t="str">
        <f t="shared" si="184"/>
        <v>Periodo 2020-2021</v>
      </c>
      <c r="M852" s="43" t="str">
        <f t="shared" si="185"/>
        <v>Unidades</v>
      </c>
      <c r="N852" s="49" t="str">
        <f t="shared" si="186"/>
        <v>Ministerio de Ciencias, Tecnología, Conocimiento e Innovación</v>
      </c>
      <c r="O852" s="30" t="str">
        <f>+"Evolución del Proceso de Vacunación contra COVID-19 en la comuna de "&amp;Enfermedades_Mundiales[[#This Row],[territorio]]</f>
        <v>Evolución del Proceso de Vacunación contra COVID-19 en la comuna de Paiguano</v>
      </c>
      <c r="P852" s="68"/>
      <c r="Q852" s="15" t="str">
        <f t="shared" si="187"/>
        <v>Gráfico Evolución</v>
      </c>
      <c r="R852" s="30"/>
      <c r="S8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https://analytics.zoho.com/open-view/2395394000008136598?ZOHO_CRITERIA=%22Localiza_CL_Poblacion%22.%22Codcom%22%3D4105</v>
      </c>
      <c r="T852" s="17"/>
      <c r="U852" s="31" t="str">
        <f t="shared" si="188"/>
        <v>#1774B9</v>
      </c>
      <c r="V852" s="32" t="str">
        <f>+Enfermedades_Mundiales[[#This Row],[idcoleccion]]&amp;"-"&amp;Enfermedades_Mundiales[[#This Row],[id]]</f>
        <v>360-0842</v>
      </c>
      <c r="W852" s="21">
        <f>+VLOOKUP(Enfermedades_Mundiales[[#This Row],[Filtro URL]],Estructura!$X$4:$Y$366,2,0)</f>
        <v>36304105</v>
      </c>
      <c r="X852" s="21" t="str">
        <f>+VLOOKUP(Enfermedades_Mundiales[[#This Row],[tema]],Estructura!$A$4:$C$18,3,0)</f>
        <v>T-364</v>
      </c>
      <c r="Y852" s="32" t="str">
        <f>+VLOOKUP(Enfermedades_Mundiales[[#This Row],[contenido]],Estructura!$E$4:$G$18,3,0)</f>
        <v>C-362</v>
      </c>
      <c r="Z852" s="32" t="str">
        <f>+VLOOKUP(Enfermedades_Mundiales[[#This Row],[Filtro Integrado]],Estructura!$M$4:$O$367,3,0)</f>
        <v>FI-363</v>
      </c>
      <c r="AA852" s="32" t="str">
        <f>+VLOOKUP(Enfermedades_Mundiales[[#This Row],[Muestra]],Estructura!$Q$4:$S$194,3,0)</f>
        <v>M-366</v>
      </c>
    </row>
    <row r="853" spans="1:27" ht="30.6" x14ac:dyDescent="0.3">
      <c r="A853" s="61" t="s">
        <v>1276</v>
      </c>
      <c r="B853" s="43">
        <f t="shared" si="181"/>
        <v>360</v>
      </c>
      <c r="C853" s="44" t="str">
        <f t="shared" si="182"/>
        <v>Enfermedades Mundiales</v>
      </c>
      <c r="D853" s="44" t="str">
        <f t="shared" si="183"/>
        <v>Salud</v>
      </c>
      <c r="E853" s="64">
        <v>4106</v>
      </c>
      <c r="F853" s="44" t="str">
        <f t="shared" si="189"/>
        <v>Vacunación</v>
      </c>
      <c r="G853" s="27" t="s">
        <v>1591</v>
      </c>
      <c r="H853" s="60" t="s">
        <v>17</v>
      </c>
      <c r="I853" s="58" t="s">
        <v>57</v>
      </c>
      <c r="J853" s="43" t="s">
        <v>407</v>
      </c>
      <c r="K853" s="12" t="str">
        <f t="shared" si="190"/>
        <v>Vacunación 1era y 2da dosis</v>
      </c>
      <c r="L853" s="43" t="str">
        <f t="shared" si="184"/>
        <v>Periodo 2020-2021</v>
      </c>
      <c r="M853" s="43" t="str">
        <f t="shared" si="185"/>
        <v>Unidades</v>
      </c>
      <c r="N853" s="49" t="str">
        <f t="shared" si="186"/>
        <v>Ministerio de Ciencias, Tecnología, Conocimiento e Innovación</v>
      </c>
      <c r="O853" s="30" t="str">
        <f>+"Evolución del Proceso de Vacunación contra COVID-19 en la comuna de "&amp;Enfermedades_Mundiales[[#This Row],[territorio]]</f>
        <v>Evolución del Proceso de Vacunación contra COVID-19 en la comuna de Vicuña</v>
      </c>
      <c r="P853" s="68"/>
      <c r="Q853" s="15" t="str">
        <f t="shared" si="187"/>
        <v>Gráfico Evolución</v>
      </c>
      <c r="R853" s="30"/>
      <c r="S8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https://analytics.zoho.com/open-view/2395394000008136598?ZOHO_CRITERIA=%22Localiza_CL_Poblacion%22.%22Codcom%22%3D4106</v>
      </c>
      <c r="T853" s="17"/>
      <c r="U853" s="31" t="str">
        <f t="shared" si="188"/>
        <v>#1774B9</v>
      </c>
      <c r="V853" s="32" t="str">
        <f>+Enfermedades_Mundiales[[#This Row],[idcoleccion]]&amp;"-"&amp;Enfermedades_Mundiales[[#This Row],[id]]</f>
        <v>360-0843</v>
      </c>
      <c r="W853" s="21">
        <f>+VLOOKUP(Enfermedades_Mundiales[[#This Row],[Filtro URL]],Estructura!$X$4:$Y$366,2,0)</f>
        <v>36304106</v>
      </c>
      <c r="X853" s="21" t="str">
        <f>+VLOOKUP(Enfermedades_Mundiales[[#This Row],[tema]],Estructura!$A$4:$C$18,3,0)</f>
        <v>T-364</v>
      </c>
      <c r="Y853" s="32" t="str">
        <f>+VLOOKUP(Enfermedades_Mundiales[[#This Row],[contenido]],Estructura!$E$4:$G$18,3,0)</f>
        <v>C-362</v>
      </c>
      <c r="Z853" s="32" t="str">
        <f>+VLOOKUP(Enfermedades_Mundiales[[#This Row],[Filtro Integrado]],Estructura!$M$4:$O$367,3,0)</f>
        <v>FI-363</v>
      </c>
      <c r="AA853" s="32" t="str">
        <f>+VLOOKUP(Enfermedades_Mundiales[[#This Row],[Muestra]],Estructura!$Q$4:$S$194,3,0)</f>
        <v>M-366</v>
      </c>
    </row>
    <row r="854" spans="1:27" ht="30.6" x14ac:dyDescent="0.3">
      <c r="A854" s="61" t="s">
        <v>1277</v>
      </c>
      <c r="B854" s="43">
        <f t="shared" si="181"/>
        <v>360</v>
      </c>
      <c r="C854" s="44" t="str">
        <f t="shared" si="182"/>
        <v>Enfermedades Mundiales</v>
      </c>
      <c r="D854" s="44" t="str">
        <f t="shared" si="183"/>
        <v>Salud</v>
      </c>
      <c r="E854" s="64">
        <v>4201</v>
      </c>
      <c r="F854" s="44" t="str">
        <f t="shared" si="189"/>
        <v>Vacunación</v>
      </c>
      <c r="G854" s="27" t="s">
        <v>1591</v>
      </c>
      <c r="H854" s="60" t="s">
        <v>17</v>
      </c>
      <c r="I854" s="58" t="s">
        <v>58</v>
      </c>
      <c r="J854" s="43" t="s">
        <v>407</v>
      </c>
      <c r="K854" s="12" t="str">
        <f t="shared" si="190"/>
        <v>Vacunación 1era y 2da dosis</v>
      </c>
      <c r="L854" s="43" t="str">
        <f t="shared" si="184"/>
        <v>Periodo 2020-2021</v>
      </c>
      <c r="M854" s="43" t="str">
        <f t="shared" si="185"/>
        <v>Unidades</v>
      </c>
      <c r="N854" s="49" t="str">
        <f t="shared" si="186"/>
        <v>Ministerio de Ciencias, Tecnología, Conocimiento e Innovación</v>
      </c>
      <c r="O854" s="30" t="str">
        <f>+"Evolución del Proceso de Vacunación contra COVID-19 en la comuna de "&amp;Enfermedades_Mundiales[[#This Row],[territorio]]</f>
        <v>Evolución del Proceso de Vacunación contra COVID-19 en la comuna de Illapel</v>
      </c>
      <c r="P854" s="68"/>
      <c r="Q854" s="15" t="str">
        <f t="shared" si="187"/>
        <v>Gráfico Evolución</v>
      </c>
      <c r="R854" s="30"/>
      <c r="S8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https://analytics.zoho.com/open-view/2395394000008136598?ZOHO_CRITERIA=%22Localiza_CL_Poblacion%22.%22Codcom%22%3D4201</v>
      </c>
      <c r="T854" s="17"/>
      <c r="U854" s="31" t="str">
        <f t="shared" si="188"/>
        <v>#1774B9</v>
      </c>
      <c r="V854" s="32" t="str">
        <f>+Enfermedades_Mundiales[[#This Row],[idcoleccion]]&amp;"-"&amp;Enfermedades_Mundiales[[#This Row],[id]]</f>
        <v>360-0844</v>
      </c>
      <c r="W854" s="21">
        <f>+VLOOKUP(Enfermedades_Mundiales[[#This Row],[Filtro URL]],Estructura!$X$4:$Y$366,2,0)</f>
        <v>36304201</v>
      </c>
      <c r="X854" s="21" t="str">
        <f>+VLOOKUP(Enfermedades_Mundiales[[#This Row],[tema]],Estructura!$A$4:$C$18,3,0)</f>
        <v>T-364</v>
      </c>
      <c r="Y854" s="32" t="str">
        <f>+VLOOKUP(Enfermedades_Mundiales[[#This Row],[contenido]],Estructura!$E$4:$G$18,3,0)</f>
        <v>C-362</v>
      </c>
      <c r="Z854" s="32" t="str">
        <f>+VLOOKUP(Enfermedades_Mundiales[[#This Row],[Filtro Integrado]],Estructura!$M$4:$O$367,3,0)</f>
        <v>FI-363</v>
      </c>
      <c r="AA854" s="32" t="str">
        <f>+VLOOKUP(Enfermedades_Mundiales[[#This Row],[Muestra]],Estructura!$Q$4:$S$194,3,0)</f>
        <v>M-366</v>
      </c>
    </row>
    <row r="855" spans="1:27" ht="30.6" x14ac:dyDescent="0.3">
      <c r="A855" s="61" t="s">
        <v>1278</v>
      </c>
      <c r="B855" s="43">
        <f t="shared" si="181"/>
        <v>360</v>
      </c>
      <c r="C855" s="44" t="str">
        <f t="shared" si="182"/>
        <v>Enfermedades Mundiales</v>
      </c>
      <c r="D855" s="44" t="str">
        <f t="shared" si="183"/>
        <v>Salud</v>
      </c>
      <c r="E855" s="64">
        <v>4202</v>
      </c>
      <c r="F855" s="44" t="str">
        <f t="shared" si="189"/>
        <v>Vacunación</v>
      </c>
      <c r="G855" s="27" t="s">
        <v>1591</v>
      </c>
      <c r="H855" s="60" t="s">
        <v>17</v>
      </c>
      <c r="I855" s="58" t="s">
        <v>59</v>
      </c>
      <c r="J855" s="43" t="s">
        <v>407</v>
      </c>
      <c r="K855" s="12" t="str">
        <f t="shared" si="190"/>
        <v>Vacunación 1era y 2da dosis</v>
      </c>
      <c r="L855" s="43" t="str">
        <f t="shared" si="184"/>
        <v>Periodo 2020-2021</v>
      </c>
      <c r="M855" s="43" t="str">
        <f t="shared" si="185"/>
        <v>Unidades</v>
      </c>
      <c r="N855" s="49" t="str">
        <f t="shared" si="186"/>
        <v>Ministerio de Ciencias, Tecnología, Conocimiento e Innovación</v>
      </c>
      <c r="O855" s="30" t="str">
        <f>+"Evolución del Proceso de Vacunación contra COVID-19 en la comuna de "&amp;Enfermedades_Mundiales[[#This Row],[territorio]]</f>
        <v>Evolución del Proceso de Vacunación contra COVID-19 en la comuna de Canela</v>
      </c>
      <c r="P855" s="68"/>
      <c r="Q855" s="15" t="str">
        <f t="shared" si="187"/>
        <v>Gráfico Evolución</v>
      </c>
      <c r="R855" s="30"/>
      <c r="S8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https://analytics.zoho.com/open-view/2395394000008136598?ZOHO_CRITERIA=%22Localiza_CL_Poblacion%22.%22Codcom%22%3D4202</v>
      </c>
      <c r="T855" s="17"/>
      <c r="U855" s="31" t="str">
        <f t="shared" si="188"/>
        <v>#1774B9</v>
      </c>
      <c r="V855" s="32" t="str">
        <f>+Enfermedades_Mundiales[[#This Row],[idcoleccion]]&amp;"-"&amp;Enfermedades_Mundiales[[#This Row],[id]]</f>
        <v>360-0845</v>
      </c>
      <c r="W855" s="21">
        <f>+VLOOKUP(Enfermedades_Mundiales[[#This Row],[Filtro URL]],Estructura!$X$4:$Y$366,2,0)</f>
        <v>36304202</v>
      </c>
      <c r="X855" s="21" t="str">
        <f>+VLOOKUP(Enfermedades_Mundiales[[#This Row],[tema]],Estructura!$A$4:$C$18,3,0)</f>
        <v>T-364</v>
      </c>
      <c r="Y855" s="32" t="str">
        <f>+VLOOKUP(Enfermedades_Mundiales[[#This Row],[contenido]],Estructura!$E$4:$G$18,3,0)</f>
        <v>C-362</v>
      </c>
      <c r="Z855" s="32" t="str">
        <f>+VLOOKUP(Enfermedades_Mundiales[[#This Row],[Filtro Integrado]],Estructura!$M$4:$O$367,3,0)</f>
        <v>FI-363</v>
      </c>
      <c r="AA855" s="32" t="str">
        <f>+VLOOKUP(Enfermedades_Mundiales[[#This Row],[Muestra]],Estructura!$Q$4:$S$194,3,0)</f>
        <v>M-366</v>
      </c>
    </row>
    <row r="856" spans="1:27" ht="30.6" x14ac:dyDescent="0.3">
      <c r="A856" s="61" t="s">
        <v>1279</v>
      </c>
      <c r="B856" s="43">
        <f t="shared" si="181"/>
        <v>360</v>
      </c>
      <c r="C856" s="44" t="str">
        <f t="shared" si="182"/>
        <v>Enfermedades Mundiales</v>
      </c>
      <c r="D856" s="44" t="str">
        <f t="shared" si="183"/>
        <v>Salud</v>
      </c>
      <c r="E856" s="64">
        <v>4203</v>
      </c>
      <c r="F856" s="44" t="str">
        <f t="shared" si="189"/>
        <v>Vacunación</v>
      </c>
      <c r="G856" s="27" t="s">
        <v>1591</v>
      </c>
      <c r="H856" s="60" t="s">
        <v>17</v>
      </c>
      <c r="I856" s="58" t="s">
        <v>60</v>
      </c>
      <c r="J856" s="43" t="s">
        <v>407</v>
      </c>
      <c r="K856" s="12" t="str">
        <f t="shared" si="190"/>
        <v>Vacunación 1era y 2da dosis</v>
      </c>
      <c r="L856" s="43" t="str">
        <f t="shared" si="184"/>
        <v>Periodo 2020-2021</v>
      </c>
      <c r="M856" s="43" t="str">
        <f t="shared" si="185"/>
        <v>Unidades</v>
      </c>
      <c r="N856" s="49" t="str">
        <f t="shared" si="186"/>
        <v>Ministerio de Ciencias, Tecnología, Conocimiento e Innovación</v>
      </c>
      <c r="O856" s="30" t="str">
        <f>+"Evolución del Proceso de Vacunación contra COVID-19 en la comuna de "&amp;Enfermedades_Mundiales[[#This Row],[territorio]]</f>
        <v>Evolución del Proceso de Vacunación contra COVID-19 en la comuna de Los Vilos</v>
      </c>
      <c r="P856" s="68"/>
      <c r="Q856" s="15" t="str">
        <f t="shared" si="187"/>
        <v>Gráfico Evolución</v>
      </c>
      <c r="R856" s="30"/>
      <c r="S8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https://analytics.zoho.com/open-view/2395394000008136598?ZOHO_CRITERIA=%22Localiza_CL_Poblacion%22.%22Codcom%22%3D4203</v>
      </c>
      <c r="T856" s="17"/>
      <c r="U856" s="31" t="str">
        <f t="shared" si="188"/>
        <v>#1774B9</v>
      </c>
      <c r="V856" s="32" t="str">
        <f>+Enfermedades_Mundiales[[#This Row],[idcoleccion]]&amp;"-"&amp;Enfermedades_Mundiales[[#This Row],[id]]</f>
        <v>360-0846</v>
      </c>
      <c r="W856" s="21">
        <f>+VLOOKUP(Enfermedades_Mundiales[[#This Row],[Filtro URL]],Estructura!$X$4:$Y$366,2,0)</f>
        <v>36304203</v>
      </c>
      <c r="X856" s="21" t="str">
        <f>+VLOOKUP(Enfermedades_Mundiales[[#This Row],[tema]],Estructura!$A$4:$C$18,3,0)</f>
        <v>T-364</v>
      </c>
      <c r="Y856" s="32" t="str">
        <f>+VLOOKUP(Enfermedades_Mundiales[[#This Row],[contenido]],Estructura!$E$4:$G$18,3,0)</f>
        <v>C-362</v>
      </c>
      <c r="Z856" s="32" t="str">
        <f>+VLOOKUP(Enfermedades_Mundiales[[#This Row],[Filtro Integrado]],Estructura!$M$4:$O$367,3,0)</f>
        <v>FI-363</v>
      </c>
      <c r="AA856" s="32" t="str">
        <f>+VLOOKUP(Enfermedades_Mundiales[[#This Row],[Muestra]],Estructura!$Q$4:$S$194,3,0)</f>
        <v>M-366</v>
      </c>
    </row>
    <row r="857" spans="1:27" ht="30.6" x14ac:dyDescent="0.3">
      <c r="A857" s="61" t="s">
        <v>1280</v>
      </c>
      <c r="B857" s="43">
        <f t="shared" si="181"/>
        <v>360</v>
      </c>
      <c r="C857" s="44" t="str">
        <f t="shared" si="182"/>
        <v>Enfermedades Mundiales</v>
      </c>
      <c r="D857" s="44" t="str">
        <f t="shared" si="183"/>
        <v>Salud</v>
      </c>
      <c r="E857" s="64">
        <v>4204</v>
      </c>
      <c r="F857" s="44" t="str">
        <f t="shared" si="189"/>
        <v>Vacunación</v>
      </c>
      <c r="G857" s="27" t="s">
        <v>1591</v>
      </c>
      <c r="H857" s="60" t="s">
        <v>17</v>
      </c>
      <c r="I857" s="58" t="s">
        <v>61</v>
      </c>
      <c r="J857" s="43" t="s">
        <v>407</v>
      </c>
      <c r="K857" s="12" t="str">
        <f t="shared" si="190"/>
        <v>Vacunación 1era y 2da dosis</v>
      </c>
      <c r="L857" s="43" t="str">
        <f t="shared" si="184"/>
        <v>Periodo 2020-2021</v>
      </c>
      <c r="M857" s="43" t="str">
        <f t="shared" si="185"/>
        <v>Unidades</v>
      </c>
      <c r="N857" s="49" t="str">
        <f t="shared" si="186"/>
        <v>Ministerio de Ciencias, Tecnología, Conocimiento e Innovación</v>
      </c>
      <c r="O857" s="30" t="str">
        <f>+"Evolución del Proceso de Vacunación contra COVID-19 en la comuna de "&amp;Enfermedades_Mundiales[[#This Row],[territorio]]</f>
        <v>Evolución del Proceso de Vacunación contra COVID-19 en la comuna de Salamanca</v>
      </c>
      <c r="P857" s="68"/>
      <c r="Q857" s="15" t="str">
        <f t="shared" si="187"/>
        <v>Gráfico Evolución</v>
      </c>
      <c r="R857" s="30"/>
      <c r="S8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https://analytics.zoho.com/open-view/2395394000008136598?ZOHO_CRITERIA=%22Localiza_CL_Poblacion%22.%22Codcom%22%3D4204</v>
      </c>
      <c r="T857" s="17"/>
      <c r="U857" s="31" t="str">
        <f t="shared" si="188"/>
        <v>#1774B9</v>
      </c>
      <c r="V857" s="32" t="str">
        <f>+Enfermedades_Mundiales[[#This Row],[idcoleccion]]&amp;"-"&amp;Enfermedades_Mundiales[[#This Row],[id]]</f>
        <v>360-0847</v>
      </c>
      <c r="W857" s="21">
        <f>+VLOOKUP(Enfermedades_Mundiales[[#This Row],[Filtro URL]],Estructura!$X$4:$Y$366,2,0)</f>
        <v>36304204</v>
      </c>
      <c r="X857" s="21" t="str">
        <f>+VLOOKUP(Enfermedades_Mundiales[[#This Row],[tema]],Estructura!$A$4:$C$18,3,0)</f>
        <v>T-364</v>
      </c>
      <c r="Y857" s="32" t="str">
        <f>+VLOOKUP(Enfermedades_Mundiales[[#This Row],[contenido]],Estructura!$E$4:$G$18,3,0)</f>
        <v>C-362</v>
      </c>
      <c r="Z857" s="32" t="str">
        <f>+VLOOKUP(Enfermedades_Mundiales[[#This Row],[Filtro Integrado]],Estructura!$M$4:$O$367,3,0)</f>
        <v>FI-363</v>
      </c>
      <c r="AA857" s="32" t="str">
        <f>+VLOOKUP(Enfermedades_Mundiales[[#This Row],[Muestra]],Estructura!$Q$4:$S$194,3,0)</f>
        <v>M-366</v>
      </c>
    </row>
    <row r="858" spans="1:27" ht="30.6" x14ac:dyDescent="0.3">
      <c r="A858" s="61" t="s">
        <v>1281</v>
      </c>
      <c r="B858" s="43">
        <f t="shared" si="181"/>
        <v>360</v>
      </c>
      <c r="C858" s="44" t="str">
        <f t="shared" si="182"/>
        <v>Enfermedades Mundiales</v>
      </c>
      <c r="D858" s="44" t="str">
        <f t="shared" si="183"/>
        <v>Salud</v>
      </c>
      <c r="E858" s="64">
        <v>4301</v>
      </c>
      <c r="F858" s="44" t="str">
        <f t="shared" si="189"/>
        <v>Vacunación</v>
      </c>
      <c r="G858" s="27" t="s">
        <v>1591</v>
      </c>
      <c r="H858" s="60" t="s">
        <v>17</v>
      </c>
      <c r="I858" s="58" t="s">
        <v>21</v>
      </c>
      <c r="J858" s="43" t="s">
        <v>407</v>
      </c>
      <c r="K858" s="12" t="str">
        <f t="shared" si="190"/>
        <v>Vacunación 1era y 2da dosis</v>
      </c>
      <c r="L858" s="43" t="str">
        <f t="shared" si="184"/>
        <v>Periodo 2020-2021</v>
      </c>
      <c r="M858" s="43" t="str">
        <f t="shared" si="185"/>
        <v>Unidades</v>
      </c>
      <c r="N858" s="49" t="str">
        <f t="shared" si="186"/>
        <v>Ministerio de Ciencias, Tecnología, Conocimiento e Innovación</v>
      </c>
      <c r="O858" s="30" t="str">
        <f>+"Evolución del Proceso de Vacunación contra COVID-19 en la comuna de "&amp;Enfermedades_Mundiales[[#This Row],[territorio]]</f>
        <v>Evolución del Proceso de Vacunación contra COVID-19 en la comuna de Ovalle</v>
      </c>
      <c r="P858" s="68"/>
      <c r="Q858" s="15" t="str">
        <f t="shared" si="187"/>
        <v>Gráfico Evolución</v>
      </c>
      <c r="R858" s="30"/>
      <c r="S8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https://analytics.zoho.com/open-view/2395394000008136598?ZOHO_CRITERIA=%22Localiza_CL_Poblacion%22.%22Codcom%22%3D4301</v>
      </c>
      <c r="T858" s="17"/>
      <c r="U858" s="31" t="str">
        <f t="shared" si="188"/>
        <v>#1774B9</v>
      </c>
      <c r="V858" s="32" t="str">
        <f>+Enfermedades_Mundiales[[#This Row],[idcoleccion]]&amp;"-"&amp;Enfermedades_Mundiales[[#This Row],[id]]</f>
        <v>360-0848</v>
      </c>
      <c r="W858" s="21">
        <f>+VLOOKUP(Enfermedades_Mundiales[[#This Row],[Filtro URL]],Estructura!$X$4:$Y$366,2,0)</f>
        <v>36304301</v>
      </c>
      <c r="X858" s="21" t="str">
        <f>+VLOOKUP(Enfermedades_Mundiales[[#This Row],[tema]],Estructura!$A$4:$C$18,3,0)</f>
        <v>T-364</v>
      </c>
      <c r="Y858" s="32" t="str">
        <f>+VLOOKUP(Enfermedades_Mundiales[[#This Row],[contenido]],Estructura!$E$4:$G$18,3,0)</f>
        <v>C-362</v>
      </c>
      <c r="Z858" s="32" t="str">
        <f>+VLOOKUP(Enfermedades_Mundiales[[#This Row],[Filtro Integrado]],Estructura!$M$4:$O$367,3,0)</f>
        <v>FI-363</v>
      </c>
      <c r="AA858" s="32" t="str">
        <f>+VLOOKUP(Enfermedades_Mundiales[[#This Row],[Muestra]],Estructura!$Q$4:$S$194,3,0)</f>
        <v>M-366</v>
      </c>
    </row>
    <row r="859" spans="1:27" ht="30.6" x14ac:dyDescent="0.3">
      <c r="A859" s="61" t="s">
        <v>1282</v>
      </c>
      <c r="B859" s="43">
        <f t="shared" si="181"/>
        <v>360</v>
      </c>
      <c r="C859" s="44" t="str">
        <f t="shared" si="182"/>
        <v>Enfermedades Mundiales</v>
      </c>
      <c r="D859" s="44" t="str">
        <f t="shared" si="183"/>
        <v>Salud</v>
      </c>
      <c r="E859" s="64">
        <v>4302</v>
      </c>
      <c r="F859" s="44" t="str">
        <f t="shared" si="189"/>
        <v>Vacunación</v>
      </c>
      <c r="G859" s="27" t="s">
        <v>1591</v>
      </c>
      <c r="H859" s="60" t="s">
        <v>17</v>
      </c>
      <c r="I859" s="58" t="s">
        <v>62</v>
      </c>
      <c r="J859" s="43" t="s">
        <v>407</v>
      </c>
      <c r="K859" s="12" t="str">
        <f t="shared" si="190"/>
        <v>Vacunación 1era y 2da dosis</v>
      </c>
      <c r="L859" s="43" t="str">
        <f t="shared" si="184"/>
        <v>Periodo 2020-2021</v>
      </c>
      <c r="M859" s="43" t="str">
        <f t="shared" si="185"/>
        <v>Unidades</v>
      </c>
      <c r="N859" s="49" t="str">
        <f t="shared" si="186"/>
        <v>Ministerio de Ciencias, Tecnología, Conocimiento e Innovación</v>
      </c>
      <c r="O859" s="30" t="str">
        <f>+"Evolución del Proceso de Vacunación contra COVID-19 en la comuna de "&amp;Enfermedades_Mundiales[[#This Row],[territorio]]</f>
        <v>Evolución del Proceso de Vacunación contra COVID-19 en la comuna de Combarbalá</v>
      </c>
      <c r="P859" s="68"/>
      <c r="Q859" s="15" t="str">
        <f t="shared" si="187"/>
        <v>Gráfico Evolución</v>
      </c>
      <c r="R859" s="30"/>
      <c r="S8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https://analytics.zoho.com/open-view/2395394000008136598?ZOHO_CRITERIA=%22Localiza_CL_Poblacion%22.%22Codcom%22%3D4302</v>
      </c>
      <c r="T859" s="17"/>
      <c r="U859" s="31" t="str">
        <f t="shared" si="188"/>
        <v>#1774B9</v>
      </c>
      <c r="V859" s="32" t="str">
        <f>+Enfermedades_Mundiales[[#This Row],[idcoleccion]]&amp;"-"&amp;Enfermedades_Mundiales[[#This Row],[id]]</f>
        <v>360-0849</v>
      </c>
      <c r="W859" s="21">
        <f>+VLOOKUP(Enfermedades_Mundiales[[#This Row],[Filtro URL]],Estructura!$X$4:$Y$366,2,0)</f>
        <v>36304302</v>
      </c>
      <c r="X859" s="21" t="str">
        <f>+VLOOKUP(Enfermedades_Mundiales[[#This Row],[tema]],Estructura!$A$4:$C$18,3,0)</f>
        <v>T-364</v>
      </c>
      <c r="Y859" s="32" t="str">
        <f>+VLOOKUP(Enfermedades_Mundiales[[#This Row],[contenido]],Estructura!$E$4:$G$18,3,0)</f>
        <v>C-362</v>
      </c>
      <c r="Z859" s="32" t="str">
        <f>+VLOOKUP(Enfermedades_Mundiales[[#This Row],[Filtro Integrado]],Estructura!$M$4:$O$367,3,0)</f>
        <v>FI-363</v>
      </c>
      <c r="AA859" s="32" t="str">
        <f>+VLOOKUP(Enfermedades_Mundiales[[#This Row],[Muestra]],Estructura!$Q$4:$S$194,3,0)</f>
        <v>M-366</v>
      </c>
    </row>
    <row r="860" spans="1:27" ht="30.6" x14ac:dyDescent="0.3">
      <c r="A860" s="61" t="s">
        <v>1283</v>
      </c>
      <c r="B860" s="43">
        <f t="shared" si="181"/>
        <v>360</v>
      </c>
      <c r="C860" s="44" t="str">
        <f t="shared" si="182"/>
        <v>Enfermedades Mundiales</v>
      </c>
      <c r="D860" s="44" t="str">
        <f t="shared" si="183"/>
        <v>Salud</v>
      </c>
      <c r="E860" s="64">
        <v>4303</v>
      </c>
      <c r="F860" s="44" t="str">
        <f t="shared" si="189"/>
        <v>Vacunación</v>
      </c>
      <c r="G860" s="27" t="s">
        <v>1591</v>
      </c>
      <c r="H860" s="60" t="s">
        <v>17</v>
      </c>
      <c r="I860" s="58" t="s">
        <v>63</v>
      </c>
      <c r="J860" s="43" t="s">
        <v>407</v>
      </c>
      <c r="K860" s="12" t="str">
        <f t="shared" si="190"/>
        <v>Vacunación 1era y 2da dosis</v>
      </c>
      <c r="L860" s="43" t="str">
        <f t="shared" si="184"/>
        <v>Periodo 2020-2021</v>
      </c>
      <c r="M860" s="43" t="str">
        <f t="shared" si="185"/>
        <v>Unidades</v>
      </c>
      <c r="N860" s="49" t="str">
        <f t="shared" si="186"/>
        <v>Ministerio de Ciencias, Tecnología, Conocimiento e Innovación</v>
      </c>
      <c r="O860" s="30" t="str">
        <f>+"Evolución del Proceso de Vacunación contra COVID-19 en la comuna de "&amp;Enfermedades_Mundiales[[#This Row],[territorio]]</f>
        <v>Evolución del Proceso de Vacunación contra COVID-19 en la comuna de Monte Patria</v>
      </c>
      <c r="P860" s="68"/>
      <c r="Q860" s="15" t="str">
        <f t="shared" si="187"/>
        <v>Gráfico Evolución</v>
      </c>
      <c r="R860" s="30"/>
      <c r="S8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https://analytics.zoho.com/open-view/2395394000008136598?ZOHO_CRITERIA=%22Localiza_CL_Poblacion%22.%22Codcom%22%3D4303</v>
      </c>
      <c r="T860" s="17"/>
      <c r="U860" s="31" t="str">
        <f t="shared" si="188"/>
        <v>#1774B9</v>
      </c>
      <c r="V860" s="32" t="str">
        <f>+Enfermedades_Mundiales[[#This Row],[idcoleccion]]&amp;"-"&amp;Enfermedades_Mundiales[[#This Row],[id]]</f>
        <v>360-0850</v>
      </c>
      <c r="W860" s="21">
        <f>+VLOOKUP(Enfermedades_Mundiales[[#This Row],[Filtro URL]],Estructura!$X$4:$Y$366,2,0)</f>
        <v>36304303</v>
      </c>
      <c r="X860" s="21" t="str">
        <f>+VLOOKUP(Enfermedades_Mundiales[[#This Row],[tema]],Estructura!$A$4:$C$18,3,0)</f>
        <v>T-364</v>
      </c>
      <c r="Y860" s="32" t="str">
        <f>+VLOOKUP(Enfermedades_Mundiales[[#This Row],[contenido]],Estructura!$E$4:$G$18,3,0)</f>
        <v>C-362</v>
      </c>
      <c r="Z860" s="32" t="str">
        <f>+VLOOKUP(Enfermedades_Mundiales[[#This Row],[Filtro Integrado]],Estructura!$M$4:$O$367,3,0)</f>
        <v>FI-363</v>
      </c>
      <c r="AA860" s="32" t="str">
        <f>+VLOOKUP(Enfermedades_Mundiales[[#This Row],[Muestra]],Estructura!$Q$4:$S$194,3,0)</f>
        <v>M-366</v>
      </c>
    </row>
    <row r="861" spans="1:27" ht="30.6" x14ac:dyDescent="0.3">
      <c r="A861" s="61" t="s">
        <v>1284</v>
      </c>
      <c r="B861" s="43">
        <f t="shared" si="181"/>
        <v>360</v>
      </c>
      <c r="C861" s="44" t="str">
        <f t="shared" si="182"/>
        <v>Enfermedades Mundiales</v>
      </c>
      <c r="D861" s="44" t="str">
        <f t="shared" si="183"/>
        <v>Salud</v>
      </c>
      <c r="E861" s="64">
        <v>4304</v>
      </c>
      <c r="F861" s="44" t="str">
        <f t="shared" si="189"/>
        <v>Vacunación</v>
      </c>
      <c r="G861" s="27" t="s">
        <v>1591</v>
      </c>
      <c r="H861" s="60" t="s">
        <v>17</v>
      </c>
      <c r="I861" s="58" t="s">
        <v>64</v>
      </c>
      <c r="J861" s="43" t="s">
        <v>407</v>
      </c>
      <c r="K861" s="12" t="str">
        <f t="shared" si="190"/>
        <v>Vacunación 1era y 2da dosis</v>
      </c>
      <c r="L861" s="43" t="str">
        <f t="shared" si="184"/>
        <v>Periodo 2020-2021</v>
      </c>
      <c r="M861" s="43" t="str">
        <f t="shared" si="185"/>
        <v>Unidades</v>
      </c>
      <c r="N861" s="49" t="str">
        <f t="shared" si="186"/>
        <v>Ministerio de Ciencias, Tecnología, Conocimiento e Innovación</v>
      </c>
      <c r="O861" s="30" t="str">
        <f>+"Evolución del Proceso de Vacunación contra COVID-19 en la comuna de "&amp;Enfermedades_Mundiales[[#This Row],[territorio]]</f>
        <v>Evolución del Proceso de Vacunación contra COVID-19 en la comuna de Punitaqui</v>
      </c>
      <c r="P861" s="68"/>
      <c r="Q861" s="15" t="str">
        <f t="shared" si="187"/>
        <v>Gráfico Evolución</v>
      </c>
      <c r="R861" s="30"/>
      <c r="S8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https://analytics.zoho.com/open-view/2395394000008136598?ZOHO_CRITERIA=%22Localiza_CL_Poblacion%22.%22Codcom%22%3D4304</v>
      </c>
      <c r="T861" s="17"/>
      <c r="U861" s="31" t="str">
        <f t="shared" si="188"/>
        <v>#1774B9</v>
      </c>
      <c r="V861" s="32" t="str">
        <f>+Enfermedades_Mundiales[[#This Row],[idcoleccion]]&amp;"-"&amp;Enfermedades_Mundiales[[#This Row],[id]]</f>
        <v>360-0851</v>
      </c>
      <c r="W861" s="21">
        <f>+VLOOKUP(Enfermedades_Mundiales[[#This Row],[Filtro URL]],Estructura!$X$4:$Y$366,2,0)</f>
        <v>36304304</v>
      </c>
      <c r="X861" s="21" t="str">
        <f>+VLOOKUP(Enfermedades_Mundiales[[#This Row],[tema]],Estructura!$A$4:$C$18,3,0)</f>
        <v>T-364</v>
      </c>
      <c r="Y861" s="32" t="str">
        <f>+VLOOKUP(Enfermedades_Mundiales[[#This Row],[contenido]],Estructura!$E$4:$G$18,3,0)</f>
        <v>C-362</v>
      </c>
      <c r="Z861" s="32" t="str">
        <f>+VLOOKUP(Enfermedades_Mundiales[[#This Row],[Filtro Integrado]],Estructura!$M$4:$O$367,3,0)</f>
        <v>FI-363</v>
      </c>
      <c r="AA861" s="32" t="str">
        <f>+VLOOKUP(Enfermedades_Mundiales[[#This Row],[Muestra]],Estructura!$Q$4:$S$194,3,0)</f>
        <v>M-366</v>
      </c>
    </row>
    <row r="862" spans="1:27" ht="30.6" x14ac:dyDescent="0.3">
      <c r="A862" s="61" t="s">
        <v>1285</v>
      </c>
      <c r="B862" s="43">
        <f t="shared" si="181"/>
        <v>360</v>
      </c>
      <c r="C862" s="44" t="str">
        <f t="shared" si="182"/>
        <v>Enfermedades Mundiales</v>
      </c>
      <c r="D862" s="44" t="str">
        <f t="shared" si="183"/>
        <v>Salud</v>
      </c>
      <c r="E862" s="64">
        <v>4305</v>
      </c>
      <c r="F862" s="44" t="str">
        <f t="shared" si="189"/>
        <v>Vacunación</v>
      </c>
      <c r="G862" s="27" t="s">
        <v>1591</v>
      </c>
      <c r="H862" s="60" t="s">
        <v>17</v>
      </c>
      <c r="I862" s="58" t="s">
        <v>65</v>
      </c>
      <c r="J862" s="43" t="s">
        <v>407</v>
      </c>
      <c r="K862" s="12" t="str">
        <f t="shared" si="190"/>
        <v>Vacunación 1era y 2da dosis</v>
      </c>
      <c r="L862" s="43" t="str">
        <f t="shared" si="184"/>
        <v>Periodo 2020-2021</v>
      </c>
      <c r="M862" s="43" t="str">
        <f t="shared" si="185"/>
        <v>Unidades</v>
      </c>
      <c r="N862" s="49" t="str">
        <f t="shared" si="186"/>
        <v>Ministerio de Ciencias, Tecnología, Conocimiento e Innovación</v>
      </c>
      <c r="O862" s="30" t="str">
        <f>+"Evolución del Proceso de Vacunación contra COVID-19 en la comuna de "&amp;Enfermedades_Mundiales[[#This Row],[territorio]]</f>
        <v>Evolución del Proceso de Vacunación contra COVID-19 en la comuna de Río Hurtado</v>
      </c>
      <c r="P862" s="68"/>
      <c r="Q862" s="15" t="str">
        <f t="shared" si="187"/>
        <v>Gráfico Evolución</v>
      </c>
      <c r="R862" s="30"/>
      <c r="S8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https://analytics.zoho.com/open-view/2395394000008136598?ZOHO_CRITERIA=%22Localiza_CL_Poblacion%22.%22Codcom%22%3D4305</v>
      </c>
      <c r="T862" s="17"/>
      <c r="U862" s="31" t="str">
        <f t="shared" si="188"/>
        <v>#1774B9</v>
      </c>
      <c r="V862" s="32" t="str">
        <f>+Enfermedades_Mundiales[[#This Row],[idcoleccion]]&amp;"-"&amp;Enfermedades_Mundiales[[#This Row],[id]]</f>
        <v>360-0852</v>
      </c>
      <c r="W862" s="21">
        <f>+VLOOKUP(Enfermedades_Mundiales[[#This Row],[Filtro URL]],Estructura!$X$4:$Y$366,2,0)</f>
        <v>36304305</v>
      </c>
      <c r="X862" s="21" t="str">
        <f>+VLOOKUP(Enfermedades_Mundiales[[#This Row],[tema]],Estructura!$A$4:$C$18,3,0)</f>
        <v>T-364</v>
      </c>
      <c r="Y862" s="32" t="str">
        <f>+VLOOKUP(Enfermedades_Mundiales[[#This Row],[contenido]],Estructura!$E$4:$G$18,3,0)</f>
        <v>C-362</v>
      </c>
      <c r="Z862" s="32" t="str">
        <f>+VLOOKUP(Enfermedades_Mundiales[[#This Row],[Filtro Integrado]],Estructura!$M$4:$O$367,3,0)</f>
        <v>FI-363</v>
      </c>
      <c r="AA862" s="32" t="str">
        <f>+VLOOKUP(Enfermedades_Mundiales[[#This Row],[Muestra]],Estructura!$Q$4:$S$194,3,0)</f>
        <v>M-366</v>
      </c>
    </row>
    <row r="863" spans="1:27" ht="30.6" x14ac:dyDescent="0.3">
      <c r="A863" s="61" t="s">
        <v>1286</v>
      </c>
      <c r="B863" s="43">
        <f t="shared" si="181"/>
        <v>360</v>
      </c>
      <c r="C863" s="44" t="str">
        <f t="shared" si="182"/>
        <v>Enfermedades Mundiales</v>
      </c>
      <c r="D863" s="44" t="str">
        <f t="shared" si="183"/>
        <v>Salud</v>
      </c>
      <c r="E863" s="64">
        <v>5101</v>
      </c>
      <c r="F863" s="44" t="str">
        <f t="shared" si="189"/>
        <v>Vacunación</v>
      </c>
      <c r="G863" s="27" t="s">
        <v>1591</v>
      </c>
      <c r="H863" s="60" t="s">
        <v>17</v>
      </c>
      <c r="I863" s="58" t="s">
        <v>26</v>
      </c>
      <c r="J863" s="43" t="s">
        <v>407</v>
      </c>
      <c r="K863" s="12" t="str">
        <f t="shared" si="190"/>
        <v>Vacunación 1era y 2da dosis</v>
      </c>
      <c r="L863" s="43" t="str">
        <f t="shared" si="184"/>
        <v>Periodo 2020-2021</v>
      </c>
      <c r="M863" s="43" t="str">
        <f t="shared" si="185"/>
        <v>Unidades</v>
      </c>
      <c r="N863" s="49" t="str">
        <f t="shared" si="186"/>
        <v>Ministerio de Ciencias, Tecnología, Conocimiento e Innovación</v>
      </c>
      <c r="O863" s="30" t="str">
        <f>+"Evolución del Proceso de Vacunación contra COVID-19 en la comuna de "&amp;Enfermedades_Mundiales[[#This Row],[territorio]]</f>
        <v>Evolución del Proceso de Vacunación contra COVID-19 en la comuna de Valparaíso</v>
      </c>
      <c r="P863" s="68"/>
      <c r="Q863" s="15" t="str">
        <f t="shared" si="187"/>
        <v>Gráfico Evolución</v>
      </c>
      <c r="R863" s="30"/>
      <c r="S8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https://analytics.zoho.com/open-view/2395394000008136598?ZOHO_CRITERIA=%22Localiza_CL_Poblacion%22.%22Codcom%22%3D5101</v>
      </c>
      <c r="T863" s="17"/>
      <c r="U863" s="31" t="str">
        <f t="shared" si="188"/>
        <v>#1774B9</v>
      </c>
      <c r="V863" s="32" t="str">
        <f>+Enfermedades_Mundiales[[#This Row],[idcoleccion]]&amp;"-"&amp;Enfermedades_Mundiales[[#This Row],[id]]</f>
        <v>360-0853</v>
      </c>
      <c r="W863" s="21">
        <f>+VLOOKUP(Enfermedades_Mundiales[[#This Row],[Filtro URL]],Estructura!$X$4:$Y$366,2,0)</f>
        <v>36305101</v>
      </c>
      <c r="X863" s="21" t="str">
        <f>+VLOOKUP(Enfermedades_Mundiales[[#This Row],[tema]],Estructura!$A$4:$C$18,3,0)</f>
        <v>T-364</v>
      </c>
      <c r="Y863" s="32" t="str">
        <f>+VLOOKUP(Enfermedades_Mundiales[[#This Row],[contenido]],Estructura!$E$4:$G$18,3,0)</f>
        <v>C-362</v>
      </c>
      <c r="Z863" s="32" t="str">
        <f>+VLOOKUP(Enfermedades_Mundiales[[#This Row],[Filtro Integrado]],Estructura!$M$4:$O$367,3,0)</f>
        <v>FI-363</v>
      </c>
      <c r="AA863" s="32" t="str">
        <f>+VLOOKUP(Enfermedades_Mundiales[[#This Row],[Muestra]],Estructura!$Q$4:$S$194,3,0)</f>
        <v>M-366</v>
      </c>
    </row>
    <row r="864" spans="1:27" ht="30.6" x14ac:dyDescent="0.3">
      <c r="A864" s="61" t="s">
        <v>1287</v>
      </c>
      <c r="B864" s="43">
        <f t="shared" si="181"/>
        <v>360</v>
      </c>
      <c r="C864" s="44" t="str">
        <f t="shared" si="182"/>
        <v>Enfermedades Mundiales</v>
      </c>
      <c r="D864" s="44" t="str">
        <f t="shared" si="183"/>
        <v>Salud</v>
      </c>
      <c r="E864" s="64">
        <v>5102</v>
      </c>
      <c r="F864" s="44" t="str">
        <f t="shared" si="189"/>
        <v>Vacunación</v>
      </c>
      <c r="G864" s="27" t="s">
        <v>1591</v>
      </c>
      <c r="H864" s="60" t="s">
        <v>17</v>
      </c>
      <c r="I864" s="58" t="s">
        <v>66</v>
      </c>
      <c r="J864" s="43" t="s">
        <v>407</v>
      </c>
      <c r="K864" s="12" t="str">
        <f t="shared" si="190"/>
        <v>Vacunación 1era y 2da dosis</v>
      </c>
      <c r="L864" s="43" t="str">
        <f t="shared" si="184"/>
        <v>Periodo 2020-2021</v>
      </c>
      <c r="M864" s="43" t="str">
        <f t="shared" si="185"/>
        <v>Unidades</v>
      </c>
      <c r="N864" s="49" t="str">
        <f t="shared" si="186"/>
        <v>Ministerio de Ciencias, Tecnología, Conocimiento e Innovación</v>
      </c>
      <c r="O864" s="30" t="str">
        <f>+"Evolución del Proceso de Vacunación contra COVID-19 en la comuna de "&amp;Enfermedades_Mundiales[[#This Row],[territorio]]</f>
        <v>Evolución del Proceso de Vacunación contra COVID-19 en la comuna de Casablanca</v>
      </c>
      <c r="P864" s="68"/>
      <c r="Q864" s="15" t="str">
        <f t="shared" si="187"/>
        <v>Gráfico Evolución</v>
      </c>
      <c r="R864" s="30"/>
      <c r="S8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https://analytics.zoho.com/open-view/2395394000008136598?ZOHO_CRITERIA=%22Localiza_CL_Poblacion%22.%22Codcom%22%3D5102</v>
      </c>
      <c r="T864" s="17"/>
      <c r="U864" s="31" t="str">
        <f t="shared" si="188"/>
        <v>#1774B9</v>
      </c>
      <c r="V864" s="32" t="str">
        <f>+Enfermedades_Mundiales[[#This Row],[idcoleccion]]&amp;"-"&amp;Enfermedades_Mundiales[[#This Row],[id]]</f>
        <v>360-0854</v>
      </c>
      <c r="W864" s="21">
        <f>+VLOOKUP(Enfermedades_Mundiales[[#This Row],[Filtro URL]],Estructura!$X$4:$Y$366,2,0)</f>
        <v>36305102</v>
      </c>
      <c r="X864" s="21" t="str">
        <f>+VLOOKUP(Enfermedades_Mundiales[[#This Row],[tema]],Estructura!$A$4:$C$18,3,0)</f>
        <v>T-364</v>
      </c>
      <c r="Y864" s="32" t="str">
        <f>+VLOOKUP(Enfermedades_Mundiales[[#This Row],[contenido]],Estructura!$E$4:$G$18,3,0)</f>
        <v>C-362</v>
      </c>
      <c r="Z864" s="32" t="str">
        <f>+VLOOKUP(Enfermedades_Mundiales[[#This Row],[Filtro Integrado]],Estructura!$M$4:$O$367,3,0)</f>
        <v>FI-363</v>
      </c>
      <c r="AA864" s="32" t="str">
        <f>+VLOOKUP(Enfermedades_Mundiales[[#This Row],[Muestra]],Estructura!$Q$4:$S$194,3,0)</f>
        <v>M-366</v>
      </c>
    </row>
    <row r="865" spans="1:27" ht="30.6" x14ac:dyDescent="0.3">
      <c r="A865" s="61" t="s">
        <v>1288</v>
      </c>
      <c r="B865" s="43">
        <f t="shared" si="181"/>
        <v>360</v>
      </c>
      <c r="C865" s="44" t="str">
        <f t="shared" si="182"/>
        <v>Enfermedades Mundiales</v>
      </c>
      <c r="D865" s="44" t="str">
        <f t="shared" si="183"/>
        <v>Salud</v>
      </c>
      <c r="E865" s="64">
        <v>5103</v>
      </c>
      <c r="F865" s="44" t="str">
        <f t="shared" si="189"/>
        <v>Vacunación</v>
      </c>
      <c r="G865" s="27" t="s">
        <v>1591</v>
      </c>
      <c r="H865" s="60" t="s">
        <v>17</v>
      </c>
      <c r="I865" s="58" t="s">
        <v>67</v>
      </c>
      <c r="J865" s="43" t="s">
        <v>407</v>
      </c>
      <c r="K865" s="12" t="str">
        <f t="shared" si="190"/>
        <v>Vacunación 1era y 2da dosis</v>
      </c>
      <c r="L865" s="43" t="str">
        <f t="shared" si="184"/>
        <v>Periodo 2020-2021</v>
      </c>
      <c r="M865" s="43" t="str">
        <f t="shared" si="185"/>
        <v>Unidades</v>
      </c>
      <c r="N865" s="49" t="str">
        <f t="shared" si="186"/>
        <v>Ministerio de Ciencias, Tecnología, Conocimiento e Innovación</v>
      </c>
      <c r="O865" s="30" t="str">
        <f>+"Evolución del Proceso de Vacunación contra COVID-19 en la comuna de "&amp;Enfermedades_Mundiales[[#This Row],[territorio]]</f>
        <v>Evolución del Proceso de Vacunación contra COVID-19 en la comuna de Concón</v>
      </c>
      <c r="P865" s="68"/>
      <c r="Q865" s="15" t="str">
        <f t="shared" si="187"/>
        <v>Gráfico Evolución</v>
      </c>
      <c r="R865" s="30"/>
      <c r="S8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https://analytics.zoho.com/open-view/2395394000008136598?ZOHO_CRITERIA=%22Localiza_CL_Poblacion%22.%22Codcom%22%3D5103</v>
      </c>
      <c r="T865" s="17"/>
      <c r="U865" s="31" t="str">
        <f t="shared" si="188"/>
        <v>#1774B9</v>
      </c>
      <c r="V865" s="32" t="str">
        <f>+Enfermedades_Mundiales[[#This Row],[idcoleccion]]&amp;"-"&amp;Enfermedades_Mundiales[[#This Row],[id]]</f>
        <v>360-0855</v>
      </c>
      <c r="W865" s="21">
        <f>+VLOOKUP(Enfermedades_Mundiales[[#This Row],[Filtro URL]],Estructura!$X$4:$Y$366,2,0)</f>
        <v>36305103</v>
      </c>
      <c r="X865" s="21" t="str">
        <f>+VLOOKUP(Enfermedades_Mundiales[[#This Row],[tema]],Estructura!$A$4:$C$18,3,0)</f>
        <v>T-364</v>
      </c>
      <c r="Y865" s="32" t="str">
        <f>+VLOOKUP(Enfermedades_Mundiales[[#This Row],[contenido]],Estructura!$E$4:$G$18,3,0)</f>
        <v>C-362</v>
      </c>
      <c r="Z865" s="32" t="str">
        <f>+VLOOKUP(Enfermedades_Mundiales[[#This Row],[Filtro Integrado]],Estructura!$M$4:$O$367,3,0)</f>
        <v>FI-363</v>
      </c>
      <c r="AA865" s="32" t="str">
        <f>+VLOOKUP(Enfermedades_Mundiales[[#This Row],[Muestra]],Estructura!$Q$4:$S$194,3,0)</f>
        <v>M-366</v>
      </c>
    </row>
    <row r="866" spans="1:27" ht="30.6" x14ac:dyDescent="0.3">
      <c r="A866" s="61" t="s">
        <v>1289</v>
      </c>
      <c r="B866" s="43">
        <f t="shared" si="181"/>
        <v>360</v>
      </c>
      <c r="C866" s="44" t="str">
        <f t="shared" si="182"/>
        <v>Enfermedades Mundiales</v>
      </c>
      <c r="D866" s="44" t="str">
        <f t="shared" si="183"/>
        <v>Salud</v>
      </c>
      <c r="E866" s="64">
        <v>5104</v>
      </c>
      <c r="F866" s="44" t="str">
        <f t="shared" si="189"/>
        <v>Vacunación</v>
      </c>
      <c r="G866" s="27" t="s">
        <v>1591</v>
      </c>
      <c r="H866" s="60" t="s">
        <v>17</v>
      </c>
      <c r="I866" s="58" t="s">
        <v>68</v>
      </c>
      <c r="J866" s="43" t="s">
        <v>407</v>
      </c>
      <c r="K866" s="12" t="str">
        <f t="shared" si="190"/>
        <v>Vacunación 1era y 2da dosis</v>
      </c>
      <c r="L866" s="43" t="str">
        <f t="shared" si="184"/>
        <v>Periodo 2020-2021</v>
      </c>
      <c r="M866" s="43" t="str">
        <f t="shared" si="185"/>
        <v>Unidades</v>
      </c>
      <c r="N866" s="49" t="str">
        <f t="shared" si="186"/>
        <v>Ministerio de Ciencias, Tecnología, Conocimiento e Innovación</v>
      </c>
      <c r="O866" s="30" t="str">
        <f>+"Evolución del Proceso de Vacunación contra COVID-19 en la comuna de "&amp;Enfermedades_Mundiales[[#This Row],[territorio]]</f>
        <v>Evolución del Proceso de Vacunación contra COVID-19 en la comuna de Juan Fernández</v>
      </c>
      <c r="P866" s="68"/>
      <c r="Q866" s="15" t="str">
        <f t="shared" si="187"/>
        <v>Gráfico Evolución</v>
      </c>
      <c r="R866" s="30"/>
      <c r="S8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https://analytics.zoho.com/open-view/2395394000008136598?ZOHO_CRITERIA=%22Localiza_CL_Poblacion%22.%22Codcom%22%3D5104</v>
      </c>
      <c r="T866" s="17"/>
      <c r="U866" s="31" t="str">
        <f t="shared" si="188"/>
        <v>#1774B9</v>
      </c>
      <c r="V866" s="32" t="str">
        <f>+Enfermedades_Mundiales[[#This Row],[idcoleccion]]&amp;"-"&amp;Enfermedades_Mundiales[[#This Row],[id]]</f>
        <v>360-0856</v>
      </c>
      <c r="W866" s="21">
        <f>+VLOOKUP(Enfermedades_Mundiales[[#This Row],[Filtro URL]],Estructura!$X$4:$Y$366,2,0)</f>
        <v>36305104</v>
      </c>
      <c r="X866" s="21" t="str">
        <f>+VLOOKUP(Enfermedades_Mundiales[[#This Row],[tema]],Estructura!$A$4:$C$18,3,0)</f>
        <v>T-364</v>
      </c>
      <c r="Y866" s="32" t="str">
        <f>+VLOOKUP(Enfermedades_Mundiales[[#This Row],[contenido]],Estructura!$E$4:$G$18,3,0)</f>
        <v>C-362</v>
      </c>
      <c r="Z866" s="32" t="str">
        <f>+VLOOKUP(Enfermedades_Mundiales[[#This Row],[Filtro Integrado]],Estructura!$M$4:$O$367,3,0)</f>
        <v>FI-363</v>
      </c>
      <c r="AA866" s="32" t="str">
        <f>+VLOOKUP(Enfermedades_Mundiales[[#This Row],[Muestra]],Estructura!$Q$4:$S$194,3,0)</f>
        <v>M-366</v>
      </c>
    </row>
    <row r="867" spans="1:27" ht="30.6" x14ac:dyDescent="0.3">
      <c r="A867" s="61" t="s">
        <v>1290</v>
      </c>
      <c r="B867" s="43">
        <f t="shared" si="181"/>
        <v>360</v>
      </c>
      <c r="C867" s="44" t="str">
        <f t="shared" si="182"/>
        <v>Enfermedades Mundiales</v>
      </c>
      <c r="D867" s="44" t="str">
        <f t="shared" si="183"/>
        <v>Salud</v>
      </c>
      <c r="E867" s="64">
        <v>5105</v>
      </c>
      <c r="F867" s="44" t="str">
        <f t="shared" si="189"/>
        <v>Vacunación</v>
      </c>
      <c r="G867" s="27" t="s">
        <v>1591</v>
      </c>
      <c r="H867" s="60" t="s">
        <v>17</v>
      </c>
      <c r="I867" s="58" t="s">
        <v>69</v>
      </c>
      <c r="J867" s="43" t="s">
        <v>407</v>
      </c>
      <c r="K867" s="12" t="str">
        <f t="shared" si="190"/>
        <v>Vacunación 1era y 2da dosis</v>
      </c>
      <c r="L867" s="43" t="str">
        <f t="shared" si="184"/>
        <v>Periodo 2020-2021</v>
      </c>
      <c r="M867" s="43" t="str">
        <f t="shared" si="185"/>
        <v>Unidades</v>
      </c>
      <c r="N867" s="49" t="str">
        <f t="shared" si="186"/>
        <v>Ministerio de Ciencias, Tecnología, Conocimiento e Innovación</v>
      </c>
      <c r="O867" s="30" t="str">
        <f>+"Evolución del Proceso de Vacunación contra COVID-19 en la comuna de "&amp;Enfermedades_Mundiales[[#This Row],[territorio]]</f>
        <v>Evolución del Proceso de Vacunación contra COVID-19 en la comuna de Puchuncaví</v>
      </c>
      <c r="P867" s="68"/>
      <c r="Q867" s="15" t="str">
        <f t="shared" si="187"/>
        <v>Gráfico Evolución</v>
      </c>
      <c r="R867" s="30"/>
      <c r="S8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https://analytics.zoho.com/open-view/2395394000008136598?ZOHO_CRITERIA=%22Localiza_CL_Poblacion%22.%22Codcom%22%3D5105</v>
      </c>
      <c r="T867" s="17"/>
      <c r="U867" s="31" t="str">
        <f t="shared" si="188"/>
        <v>#1774B9</v>
      </c>
      <c r="V867" s="32" t="str">
        <f>+Enfermedades_Mundiales[[#This Row],[idcoleccion]]&amp;"-"&amp;Enfermedades_Mundiales[[#This Row],[id]]</f>
        <v>360-0857</v>
      </c>
      <c r="W867" s="21">
        <f>+VLOOKUP(Enfermedades_Mundiales[[#This Row],[Filtro URL]],Estructura!$X$4:$Y$366,2,0)</f>
        <v>36305105</v>
      </c>
      <c r="X867" s="21" t="str">
        <f>+VLOOKUP(Enfermedades_Mundiales[[#This Row],[tema]],Estructura!$A$4:$C$18,3,0)</f>
        <v>T-364</v>
      </c>
      <c r="Y867" s="32" t="str">
        <f>+VLOOKUP(Enfermedades_Mundiales[[#This Row],[contenido]],Estructura!$E$4:$G$18,3,0)</f>
        <v>C-362</v>
      </c>
      <c r="Z867" s="32" t="str">
        <f>+VLOOKUP(Enfermedades_Mundiales[[#This Row],[Filtro Integrado]],Estructura!$M$4:$O$367,3,0)</f>
        <v>FI-363</v>
      </c>
      <c r="AA867" s="32" t="str">
        <f>+VLOOKUP(Enfermedades_Mundiales[[#This Row],[Muestra]],Estructura!$Q$4:$S$194,3,0)</f>
        <v>M-366</v>
      </c>
    </row>
    <row r="868" spans="1:27" ht="30.6" x14ac:dyDescent="0.3">
      <c r="A868" s="61" t="s">
        <v>1291</v>
      </c>
      <c r="B868" s="43">
        <f t="shared" si="181"/>
        <v>360</v>
      </c>
      <c r="C868" s="44" t="str">
        <f t="shared" si="182"/>
        <v>Enfermedades Mundiales</v>
      </c>
      <c r="D868" s="44" t="str">
        <f t="shared" si="183"/>
        <v>Salud</v>
      </c>
      <c r="E868" s="64">
        <v>5107</v>
      </c>
      <c r="F868" s="44" t="str">
        <f t="shared" si="189"/>
        <v>Vacunación</v>
      </c>
      <c r="G868" s="27" t="s">
        <v>1591</v>
      </c>
      <c r="H868" s="60" t="s">
        <v>17</v>
      </c>
      <c r="I868" s="58" t="s">
        <v>70</v>
      </c>
      <c r="J868" s="43" t="s">
        <v>407</v>
      </c>
      <c r="K868" s="12" t="str">
        <f t="shared" si="190"/>
        <v>Vacunación 1era y 2da dosis</v>
      </c>
      <c r="L868" s="43" t="str">
        <f t="shared" si="184"/>
        <v>Periodo 2020-2021</v>
      </c>
      <c r="M868" s="43" t="str">
        <f t="shared" si="185"/>
        <v>Unidades</v>
      </c>
      <c r="N868" s="49" t="str">
        <f t="shared" si="186"/>
        <v>Ministerio de Ciencias, Tecnología, Conocimiento e Innovación</v>
      </c>
      <c r="O868" s="30" t="str">
        <f>+"Evolución del Proceso de Vacunación contra COVID-19 en la comuna de "&amp;Enfermedades_Mundiales[[#This Row],[territorio]]</f>
        <v>Evolución del Proceso de Vacunación contra COVID-19 en la comuna de Quintero</v>
      </c>
      <c r="P868" s="68"/>
      <c r="Q868" s="15" t="str">
        <f t="shared" si="187"/>
        <v>Gráfico Evolución</v>
      </c>
      <c r="R868" s="30"/>
      <c r="S86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https://analytics.zoho.com/open-view/2395394000008136598?ZOHO_CRITERIA=%22Localiza_CL_Poblacion%22.%22Codcom%22%3D5107</v>
      </c>
      <c r="T868" s="17"/>
      <c r="U868" s="31" t="str">
        <f t="shared" si="188"/>
        <v>#1774B9</v>
      </c>
      <c r="V868" s="32" t="str">
        <f>+Enfermedades_Mundiales[[#This Row],[idcoleccion]]&amp;"-"&amp;Enfermedades_Mundiales[[#This Row],[id]]</f>
        <v>360-0858</v>
      </c>
      <c r="W868" s="21">
        <f>+VLOOKUP(Enfermedades_Mundiales[[#This Row],[Filtro URL]],Estructura!$X$4:$Y$366,2,0)</f>
        <v>36305107</v>
      </c>
      <c r="X868" s="21" t="str">
        <f>+VLOOKUP(Enfermedades_Mundiales[[#This Row],[tema]],Estructura!$A$4:$C$18,3,0)</f>
        <v>T-364</v>
      </c>
      <c r="Y868" s="32" t="str">
        <f>+VLOOKUP(Enfermedades_Mundiales[[#This Row],[contenido]],Estructura!$E$4:$G$18,3,0)</f>
        <v>C-362</v>
      </c>
      <c r="Z868" s="32" t="str">
        <f>+VLOOKUP(Enfermedades_Mundiales[[#This Row],[Filtro Integrado]],Estructura!$M$4:$O$367,3,0)</f>
        <v>FI-363</v>
      </c>
      <c r="AA868" s="32" t="str">
        <f>+VLOOKUP(Enfermedades_Mundiales[[#This Row],[Muestra]],Estructura!$Q$4:$S$194,3,0)</f>
        <v>M-366</v>
      </c>
    </row>
    <row r="869" spans="1:27" ht="30.6" x14ac:dyDescent="0.3">
      <c r="A869" s="61" t="s">
        <v>1292</v>
      </c>
      <c r="B869" s="43">
        <f t="shared" si="181"/>
        <v>360</v>
      </c>
      <c r="C869" s="44" t="str">
        <f t="shared" si="182"/>
        <v>Enfermedades Mundiales</v>
      </c>
      <c r="D869" s="44" t="str">
        <f t="shared" si="183"/>
        <v>Salud</v>
      </c>
      <c r="E869" s="64">
        <v>5109</v>
      </c>
      <c r="F869" s="44" t="str">
        <f t="shared" si="189"/>
        <v>Vacunación</v>
      </c>
      <c r="G869" s="27" t="s">
        <v>1591</v>
      </c>
      <c r="H869" s="60" t="s">
        <v>17</v>
      </c>
      <c r="I869" s="58" t="s">
        <v>71</v>
      </c>
      <c r="J869" s="43" t="s">
        <v>407</v>
      </c>
      <c r="K869" s="12" t="str">
        <f t="shared" si="190"/>
        <v>Vacunación 1era y 2da dosis</v>
      </c>
      <c r="L869" s="43" t="str">
        <f t="shared" si="184"/>
        <v>Periodo 2020-2021</v>
      </c>
      <c r="M869" s="43" t="str">
        <f t="shared" si="185"/>
        <v>Unidades</v>
      </c>
      <c r="N869" s="49" t="str">
        <f t="shared" si="186"/>
        <v>Ministerio de Ciencias, Tecnología, Conocimiento e Innovación</v>
      </c>
      <c r="O869" s="30" t="str">
        <f>+"Evolución del Proceso de Vacunación contra COVID-19 en la comuna de "&amp;Enfermedades_Mundiales[[#This Row],[territorio]]</f>
        <v>Evolución del Proceso de Vacunación contra COVID-19 en la comuna de Viña del Mar</v>
      </c>
      <c r="P869" s="68"/>
      <c r="Q869" s="15" t="str">
        <f t="shared" si="187"/>
        <v>Gráfico Evolución</v>
      </c>
      <c r="R869" s="30"/>
      <c r="S86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https://analytics.zoho.com/open-view/2395394000008136598?ZOHO_CRITERIA=%22Localiza_CL_Poblacion%22.%22Codcom%22%3D5109</v>
      </c>
      <c r="T869" s="17"/>
      <c r="U869" s="31" t="str">
        <f t="shared" si="188"/>
        <v>#1774B9</v>
      </c>
      <c r="V869" s="32" t="str">
        <f>+Enfermedades_Mundiales[[#This Row],[idcoleccion]]&amp;"-"&amp;Enfermedades_Mundiales[[#This Row],[id]]</f>
        <v>360-0859</v>
      </c>
      <c r="W869" s="21">
        <f>+VLOOKUP(Enfermedades_Mundiales[[#This Row],[Filtro URL]],Estructura!$X$4:$Y$366,2,0)</f>
        <v>36305109</v>
      </c>
      <c r="X869" s="21" t="str">
        <f>+VLOOKUP(Enfermedades_Mundiales[[#This Row],[tema]],Estructura!$A$4:$C$18,3,0)</f>
        <v>T-364</v>
      </c>
      <c r="Y869" s="32" t="str">
        <f>+VLOOKUP(Enfermedades_Mundiales[[#This Row],[contenido]],Estructura!$E$4:$G$18,3,0)</f>
        <v>C-362</v>
      </c>
      <c r="Z869" s="32" t="str">
        <f>+VLOOKUP(Enfermedades_Mundiales[[#This Row],[Filtro Integrado]],Estructura!$M$4:$O$367,3,0)</f>
        <v>FI-363</v>
      </c>
      <c r="AA869" s="32" t="str">
        <f>+VLOOKUP(Enfermedades_Mundiales[[#This Row],[Muestra]],Estructura!$Q$4:$S$194,3,0)</f>
        <v>M-366</v>
      </c>
    </row>
    <row r="870" spans="1:27" ht="30.6" x14ac:dyDescent="0.3">
      <c r="A870" s="61" t="s">
        <v>1293</v>
      </c>
      <c r="B870" s="43">
        <f t="shared" si="181"/>
        <v>360</v>
      </c>
      <c r="C870" s="44" t="str">
        <f t="shared" si="182"/>
        <v>Enfermedades Mundiales</v>
      </c>
      <c r="D870" s="44" t="str">
        <f t="shared" si="183"/>
        <v>Salud</v>
      </c>
      <c r="E870" s="64">
        <v>5201</v>
      </c>
      <c r="F870" s="44" t="str">
        <f t="shared" si="189"/>
        <v>Vacunación</v>
      </c>
      <c r="G870" s="27" t="s">
        <v>1591</v>
      </c>
      <c r="H870" s="60" t="s">
        <v>17</v>
      </c>
      <c r="I870" s="58" t="s">
        <v>72</v>
      </c>
      <c r="J870" s="43" t="s">
        <v>407</v>
      </c>
      <c r="K870" s="12" t="str">
        <f t="shared" si="190"/>
        <v>Vacunación 1era y 2da dosis</v>
      </c>
      <c r="L870" s="43" t="str">
        <f t="shared" si="184"/>
        <v>Periodo 2020-2021</v>
      </c>
      <c r="M870" s="43" t="str">
        <f t="shared" si="185"/>
        <v>Unidades</v>
      </c>
      <c r="N870" s="49" t="str">
        <f t="shared" si="186"/>
        <v>Ministerio de Ciencias, Tecnología, Conocimiento e Innovación</v>
      </c>
      <c r="O870" s="30" t="str">
        <f>+"Evolución del Proceso de Vacunación contra COVID-19 en la comuna de "&amp;Enfermedades_Mundiales[[#This Row],[territorio]]</f>
        <v>Evolución del Proceso de Vacunación contra COVID-19 en la comuna de Isla de Pascua</v>
      </c>
      <c r="P870" s="68"/>
      <c r="Q870" s="15" t="str">
        <f t="shared" si="187"/>
        <v>Gráfico Evolución</v>
      </c>
      <c r="R870" s="30"/>
      <c r="S87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https://analytics.zoho.com/open-view/2395394000008136598?ZOHO_CRITERIA=%22Localiza_CL_Poblacion%22.%22Codcom%22%3D5201</v>
      </c>
      <c r="T870" s="17"/>
      <c r="U870" s="31" t="str">
        <f t="shared" si="188"/>
        <v>#1774B9</v>
      </c>
      <c r="V870" s="32" t="str">
        <f>+Enfermedades_Mundiales[[#This Row],[idcoleccion]]&amp;"-"&amp;Enfermedades_Mundiales[[#This Row],[id]]</f>
        <v>360-0860</v>
      </c>
      <c r="W870" s="21">
        <f>+VLOOKUP(Enfermedades_Mundiales[[#This Row],[Filtro URL]],Estructura!$X$4:$Y$366,2,0)</f>
        <v>36305201</v>
      </c>
      <c r="X870" s="21" t="str">
        <f>+VLOOKUP(Enfermedades_Mundiales[[#This Row],[tema]],Estructura!$A$4:$C$18,3,0)</f>
        <v>T-364</v>
      </c>
      <c r="Y870" s="32" t="str">
        <f>+VLOOKUP(Enfermedades_Mundiales[[#This Row],[contenido]],Estructura!$E$4:$G$18,3,0)</f>
        <v>C-362</v>
      </c>
      <c r="Z870" s="32" t="str">
        <f>+VLOOKUP(Enfermedades_Mundiales[[#This Row],[Filtro Integrado]],Estructura!$M$4:$O$367,3,0)</f>
        <v>FI-363</v>
      </c>
      <c r="AA870" s="32" t="str">
        <f>+VLOOKUP(Enfermedades_Mundiales[[#This Row],[Muestra]],Estructura!$Q$4:$S$194,3,0)</f>
        <v>M-366</v>
      </c>
    </row>
    <row r="871" spans="1:27" ht="30.6" x14ac:dyDescent="0.3">
      <c r="A871" s="61" t="s">
        <v>1294</v>
      </c>
      <c r="B871" s="43">
        <f t="shared" ref="B871:B934" si="192">+B870</f>
        <v>360</v>
      </c>
      <c r="C871" s="44" t="str">
        <f t="shared" ref="C871:C934" si="193">+C870</f>
        <v>Enfermedades Mundiales</v>
      </c>
      <c r="D871" s="44" t="str">
        <f t="shared" ref="D871:D934" si="194">+D870</f>
        <v>Salud</v>
      </c>
      <c r="E871" s="64">
        <v>5301</v>
      </c>
      <c r="F871" s="44" t="str">
        <f t="shared" si="189"/>
        <v>Vacunación</v>
      </c>
      <c r="G871" s="27" t="s">
        <v>1591</v>
      </c>
      <c r="H871" s="60" t="s">
        <v>17</v>
      </c>
      <c r="I871" s="58" t="s">
        <v>73</v>
      </c>
      <c r="J871" s="43" t="s">
        <v>407</v>
      </c>
      <c r="K871" s="12" t="str">
        <f t="shared" si="190"/>
        <v>Vacunación 1era y 2da dosis</v>
      </c>
      <c r="L871" s="43" t="str">
        <f t="shared" ref="L871:L934" si="195">+L870</f>
        <v>Periodo 2020-2021</v>
      </c>
      <c r="M871" s="43" t="str">
        <f t="shared" ref="M871:M934" si="196">+M870</f>
        <v>Unidades</v>
      </c>
      <c r="N871" s="49" t="str">
        <f t="shared" ref="N871:N934" si="197">+N870</f>
        <v>Ministerio de Ciencias, Tecnología, Conocimiento e Innovación</v>
      </c>
      <c r="O871" s="30" t="str">
        <f>+"Evolución del Proceso de Vacunación contra COVID-19 en la comuna de "&amp;Enfermedades_Mundiales[[#This Row],[territorio]]</f>
        <v>Evolución del Proceso de Vacunación contra COVID-19 en la comuna de Los Andes</v>
      </c>
      <c r="P871" s="68"/>
      <c r="Q871" s="15" t="str">
        <f t="shared" ref="Q871:Q934" si="198">+Q870</f>
        <v>Gráfico Evolución</v>
      </c>
      <c r="R871" s="30"/>
      <c r="S87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https://analytics.zoho.com/open-view/2395394000008136598?ZOHO_CRITERIA=%22Localiza_CL_Poblacion%22.%22Codcom%22%3D5301</v>
      </c>
      <c r="T871" s="17"/>
      <c r="U871" s="31" t="str">
        <f t="shared" ref="U871:U934" si="199">+U870</f>
        <v>#1774B9</v>
      </c>
      <c r="V871" s="32" t="str">
        <f>+Enfermedades_Mundiales[[#This Row],[idcoleccion]]&amp;"-"&amp;Enfermedades_Mundiales[[#This Row],[id]]</f>
        <v>360-0861</v>
      </c>
      <c r="W871" s="21">
        <f>+VLOOKUP(Enfermedades_Mundiales[[#This Row],[Filtro URL]],Estructura!$X$4:$Y$366,2,0)</f>
        <v>36305301</v>
      </c>
      <c r="X871" s="21" t="str">
        <f>+VLOOKUP(Enfermedades_Mundiales[[#This Row],[tema]],Estructura!$A$4:$C$18,3,0)</f>
        <v>T-364</v>
      </c>
      <c r="Y871" s="32" t="str">
        <f>+VLOOKUP(Enfermedades_Mundiales[[#This Row],[contenido]],Estructura!$E$4:$G$18,3,0)</f>
        <v>C-362</v>
      </c>
      <c r="Z871" s="32" t="str">
        <f>+VLOOKUP(Enfermedades_Mundiales[[#This Row],[Filtro Integrado]],Estructura!$M$4:$O$367,3,0)</f>
        <v>FI-363</v>
      </c>
      <c r="AA871" s="32" t="str">
        <f>+VLOOKUP(Enfermedades_Mundiales[[#This Row],[Muestra]],Estructura!$Q$4:$S$194,3,0)</f>
        <v>M-366</v>
      </c>
    </row>
    <row r="872" spans="1:27" ht="30.6" x14ac:dyDescent="0.3">
      <c r="A872" s="61" t="s">
        <v>1295</v>
      </c>
      <c r="B872" s="43">
        <f t="shared" si="192"/>
        <v>360</v>
      </c>
      <c r="C872" s="44" t="str">
        <f t="shared" si="193"/>
        <v>Enfermedades Mundiales</v>
      </c>
      <c r="D872" s="44" t="str">
        <f t="shared" si="194"/>
        <v>Salud</v>
      </c>
      <c r="E872" s="64">
        <v>5302</v>
      </c>
      <c r="F872" s="44" t="str">
        <f t="shared" ref="F872:F935" si="200">+F871</f>
        <v>Vacunación</v>
      </c>
      <c r="G872" s="27" t="s">
        <v>1591</v>
      </c>
      <c r="H872" s="60" t="s">
        <v>17</v>
      </c>
      <c r="I872" s="58" t="s">
        <v>74</v>
      </c>
      <c r="J872" s="43" t="s">
        <v>407</v>
      </c>
      <c r="K872" s="12" t="str">
        <f t="shared" ref="K872:K935" si="201">+K871</f>
        <v>Vacunación 1era y 2da dosis</v>
      </c>
      <c r="L872" s="43" t="str">
        <f t="shared" si="195"/>
        <v>Periodo 2020-2021</v>
      </c>
      <c r="M872" s="43" t="str">
        <f t="shared" si="196"/>
        <v>Unidades</v>
      </c>
      <c r="N872" s="49" t="str">
        <f t="shared" si="197"/>
        <v>Ministerio de Ciencias, Tecnología, Conocimiento e Innovación</v>
      </c>
      <c r="O872" s="30" t="str">
        <f>+"Evolución del Proceso de Vacunación contra COVID-19 en la comuna de "&amp;Enfermedades_Mundiales[[#This Row],[territorio]]</f>
        <v>Evolución del Proceso de Vacunación contra COVID-19 en la comuna de Calle Larga</v>
      </c>
      <c r="P872" s="68"/>
      <c r="Q872" s="15" t="str">
        <f t="shared" si="198"/>
        <v>Gráfico Evolución</v>
      </c>
      <c r="R872" s="30"/>
      <c r="S87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https://analytics.zoho.com/open-view/2395394000008136598?ZOHO_CRITERIA=%22Localiza_CL_Poblacion%22.%22Codcom%22%3D5302</v>
      </c>
      <c r="T872" s="17"/>
      <c r="U872" s="31" t="str">
        <f t="shared" si="199"/>
        <v>#1774B9</v>
      </c>
      <c r="V872" s="32" t="str">
        <f>+Enfermedades_Mundiales[[#This Row],[idcoleccion]]&amp;"-"&amp;Enfermedades_Mundiales[[#This Row],[id]]</f>
        <v>360-0862</v>
      </c>
      <c r="W872" s="21">
        <f>+VLOOKUP(Enfermedades_Mundiales[[#This Row],[Filtro URL]],Estructura!$X$4:$Y$366,2,0)</f>
        <v>36305302</v>
      </c>
      <c r="X872" s="21" t="str">
        <f>+VLOOKUP(Enfermedades_Mundiales[[#This Row],[tema]],Estructura!$A$4:$C$18,3,0)</f>
        <v>T-364</v>
      </c>
      <c r="Y872" s="32" t="str">
        <f>+VLOOKUP(Enfermedades_Mundiales[[#This Row],[contenido]],Estructura!$E$4:$G$18,3,0)</f>
        <v>C-362</v>
      </c>
      <c r="Z872" s="32" t="str">
        <f>+VLOOKUP(Enfermedades_Mundiales[[#This Row],[Filtro Integrado]],Estructura!$M$4:$O$367,3,0)</f>
        <v>FI-363</v>
      </c>
      <c r="AA872" s="32" t="str">
        <f>+VLOOKUP(Enfermedades_Mundiales[[#This Row],[Muestra]],Estructura!$Q$4:$S$194,3,0)</f>
        <v>M-366</v>
      </c>
    </row>
    <row r="873" spans="1:27" ht="30.6" x14ac:dyDescent="0.3">
      <c r="A873" s="61" t="s">
        <v>1296</v>
      </c>
      <c r="B873" s="43">
        <f t="shared" si="192"/>
        <v>360</v>
      </c>
      <c r="C873" s="44" t="str">
        <f t="shared" si="193"/>
        <v>Enfermedades Mundiales</v>
      </c>
      <c r="D873" s="44" t="str">
        <f t="shared" si="194"/>
        <v>Salud</v>
      </c>
      <c r="E873" s="64">
        <v>5303</v>
      </c>
      <c r="F873" s="44" t="str">
        <f t="shared" si="200"/>
        <v>Vacunación</v>
      </c>
      <c r="G873" s="27" t="s">
        <v>1591</v>
      </c>
      <c r="H873" s="60" t="s">
        <v>17</v>
      </c>
      <c r="I873" s="58" t="s">
        <v>75</v>
      </c>
      <c r="J873" s="43" t="s">
        <v>407</v>
      </c>
      <c r="K873" s="12" t="str">
        <f t="shared" si="201"/>
        <v>Vacunación 1era y 2da dosis</v>
      </c>
      <c r="L873" s="43" t="str">
        <f t="shared" si="195"/>
        <v>Periodo 2020-2021</v>
      </c>
      <c r="M873" s="43" t="str">
        <f t="shared" si="196"/>
        <v>Unidades</v>
      </c>
      <c r="N873" s="49" t="str">
        <f t="shared" si="197"/>
        <v>Ministerio de Ciencias, Tecnología, Conocimiento e Innovación</v>
      </c>
      <c r="O873" s="30" t="str">
        <f>+"Evolución del Proceso de Vacunación contra COVID-19 en la comuna de "&amp;Enfermedades_Mundiales[[#This Row],[territorio]]</f>
        <v>Evolución del Proceso de Vacunación contra COVID-19 en la comuna de Rinconada</v>
      </c>
      <c r="P873" s="68"/>
      <c r="Q873" s="15" t="str">
        <f t="shared" si="198"/>
        <v>Gráfico Evolución</v>
      </c>
      <c r="R873" s="30"/>
      <c r="S87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https://analytics.zoho.com/open-view/2395394000008136598?ZOHO_CRITERIA=%22Localiza_CL_Poblacion%22.%22Codcom%22%3D5303</v>
      </c>
      <c r="T873" s="17"/>
      <c r="U873" s="31" t="str">
        <f t="shared" si="199"/>
        <v>#1774B9</v>
      </c>
      <c r="V873" s="32" t="str">
        <f>+Enfermedades_Mundiales[[#This Row],[idcoleccion]]&amp;"-"&amp;Enfermedades_Mundiales[[#This Row],[id]]</f>
        <v>360-0863</v>
      </c>
      <c r="W873" s="21">
        <f>+VLOOKUP(Enfermedades_Mundiales[[#This Row],[Filtro URL]],Estructura!$X$4:$Y$366,2,0)</f>
        <v>36305303</v>
      </c>
      <c r="X873" s="21" t="str">
        <f>+VLOOKUP(Enfermedades_Mundiales[[#This Row],[tema]],Estructura!$A$4:$C$18,3,0)</f>
        <v>T-364</v>
      </c>
      <c r="Y873" s="32" t="str">
        <f>+VLOOKUP(Enfermedades_Mundiales[[#This Row],[contenido]],Estructura!$E$4:$G$18,3,0)</f>
        <v>C-362</v>
      </c>
      <c r="Z873" s="32" t="str">
        <f>+VLOOKUP(Enfermedades_Mundiales[[#This Row],[Filtro Integrado]],Estructura!$M$4:$O$367,3,0)</f>
        <v>FI-363</v>
      </c>
      <c r="AA873" s="32" t="str">
        <f>+VLOOKUP(Enfermedades_Mundiales[[#This Row],[Muestra]],Estructura!$Q$4:$S$194,3,0)</f>
        <v>M-366</v>
      </c>
    </row>
    <row r="874" spans="1:27" ht="30.6" x14ac:dyDescent="0.3">
      <c r="A874" s="61" t="s">
        <v>1297</v>
      </c>
      <c r="B874" s="43">
        <f t="shared" si="192"/>
        <v>360</v>
      </c>
      <c r="C874" s="44" t="str">
        <f t="shared" si="193"/>
        <v>Enfermedades Mundiales</v>
      </c>
      <c r="D874" s="44" t="str">
        <f t="shared" si="194"/>
        <v>Salud</v>
      </c>
      <c r="E874" s="64">
        <v>5304</v>
      </c>
      <c r="F874" s="44" t="str">
        <f t="shared" si="200"/>
        <v>Vacunación</v>
      </c>
      <c r="G874" s="27" t="s">
        <v>1591</v>
      </c>
      <c r="H874" s="60" t="s">
        <v>17</v>
      </c>
      <c r="I874" s="58" t="s">
        <v>76</v>
      </c>
      <c r="J874" s="43" t="s">
        <v>407</v>
      </c>
      <c r="K874" s="12" t="str">
        <f t="shared" si="201"/>
        <v>Vacunación 1era y 2da dosis</v>
      </c>
      <c r="L874" s="43" t="str">
        <f t="shared" si="195"/>
        <v>Periodo 2020-2021</v>
      </c>
      <c r="M874" s="43" t="str">
        <f t="shared" si="196"/>
        <v>Unidades</v>
      </c>
      <c r="N874" s="49" t="str">
        <f t="shared" si="197"/>
        <v>Ministerio de Ciencias, Tecnología, Conocimiento e Innovación</v>
      </c>
      <c r="O874" s="30" t="str">
        <f>+"Evolución del Proceso de Vacunación contra COVID-19 en la comuna de "&amp;Enfermedades_Mundiales[[#This Row],[territorio]]</f>
        <v>Evolución del Proceso de Vacunación contra COVID-19 en la comuna de San Esteban</v>
      </c>
      <c r="P874" s="68"/>
      <c r="Q874" s="15" t="str">
        <f t="shared" si="198"/>
        <v>Gráfico Evolución</v>
      </c>
      <c r="R874" s="30"/>
      <c r="S87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https://analytics.zoho.com/open-view/2395394000008136598?ZOHO_CRITERIA=%22Localiza_CL_Poblacion%22.%22Codcom%22%3D5304</v>
      </c>
      <c r="T874" s="17"/>
      <c r="U874" s="31" t="str">
        <f t="shared" si="199"/>
        <v>#1774B9</v>
      </c>
      <c r="V874" s="32" t="str">
        <f>+Enfermedades_Mundiales[[#This Row],[idcoleccion]]&amp;"-"&amp;Enfermedades_Mundiales[[#This Row],[id]]</f>
        <v>360-0864</v>
      </c>
      <c r="W874" s="21">
        <f>+VLOOKUP(Enfermedades_Mundiales[[#This Row],[Filtro URL]],Estructura!$X$4:$Y$366,2,0)</f>
        <v>36305304</v>
      </c>
      <c r="X874" s="21" t="str">
        <f>+VLOOKUP(Enfermedades_Mundiales[[#This Row],[tema]],Estructura!$A$4:$C$18,3,0)</f>
        <v>T-364</v>
      </c>
      <c r="Y874" s="32" t="str">
        <f>+VLOOKUP(Enfermedades_Mundiales[[#This Row],[contenido]],Estructura!$E$4:$G$18,3,0)</f>
        <v>C-362</v>
      </c>
      <c r="Z874" s="32" t="str">
        <f>+VLOOKUP(Enfermedades_Mundiales[[#This Row],[Filtro Integrado]],Estructura!$M$4:$O$367,3,0)</f>
        <v>FI-363</v>
      </c>
      <c r="AA874" s="32" t="str">
        <f>+VLOOKUP(Enfermedades_Mundiales[[#This Row],[Muestra]],Estructura!$Q$4:$S$194,3,0)</f>
        <v>M-366</v>
      </c>
    </row>
    <row r="875" spans="1:27" ht="30.6" x14ac:dyDescent="0.3">
      <c r="A875" s="61" t="s">
        <v>1298</v>
      </c>
      <c r="B875" s="43">
        <f t="shared" si="192"/>
        <v>360</v>
      </c>
      <c r="C875" s="44" t="str">
        <f t="shared" si="193"/>
        <v>Enfermedades Mundiales</v>
      </c>
      <c r="D875" s="44" t="str">
        <f t="shared" si="194"/>
        <v>Salud</v>
      </c>
      <c r="E875" s="64">
        <v>5401</v>
      </c>
      <c r="F875" s="44" t="str">
        <f t="shared" si="200"/>
        <v>Vacunación</v>
      </c>
      <c r="G875" s="27" t="s">
        <v>1591</v>
      </c>
      <c r="H875" s="60" t="s">
        <v>17</v>
      </c>
      <c r="I875" s="58" t="s">
        <v>77</v>
      </c>
      <c r="J875" s="43" t="s">
        <v>407</v>
      </c>
      <c r="K875" s="12" t="str">
        <f t="shared" si="201"/>
        <v>Vacunación 1era y 2da dosis</v>
      </c>
      <c r="L875" s="43" t="str">
        <f t="shared" si="195"/>
        <v>Periodo 2020-2021</v>
      </c>
      <c r="M875" s="43" t="str">
        <f t="shared" si="196"/>
        <v>Unidades</v>
      </c>
      <c r="N875" s="49" t="str">
        <f t="shared" si="197"/>
        <v>Ministerio de Ciencias, Tecnología, Conocimiento e Innovación</v>
      </c>
      <c r="O875" s="30" t="str">
        <f>+"Evolución del Proceso de Vacunación contra COVID-19 en la comuna de "&amp;Enfermedades_Mundiales[[#This Row],[territorio]]</f>
        <v>Evolución del Proceso de Vacunación contra COVID-19 en la comuna de La Ligua</v>
      </c>
      <c r="P875" s="68"/>
      <c r="Q875" s="15" t="str">
        <f t="shared" si="198"/>
        <v>Gráfico Evolución</v>
      </c>
      <c r="R875" s="30"/>
      <c r="S87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https://analytics.zoho.com/open-view/2395394000008136598?ZOHO_CRITERIA=%22Localiza_CL_Poblacion%22.%22Codcom%22%3D5401</v>
      </c>
      <c r="T875" s="17"/>
      <c r="U875" s="31" t="str">
        <f t="shared" si="199"/>
        <v>#1774B9</v>
      </c>
      <c r="V875" s="32" t="str">
        <f>+Enfermedades_Mundiales[[#This Row],[idcoleccion]]&amp;"-"&amp;Enfermedades_Mundiales[[#This Row],[id]]</f>
        <v>360-0865</v>
      </c>
      <c r="W875" s="21">
        <f>+VLOOKUP(Enfermedades_Mundiales[[#This Row],[Filtro URL]],Estructura!$X$4:$Y$366,2,0)</f>
        <v>36305401</v>
      </c>
      <c r="X875" s="21" t="str">
        <f>+VLOOKUP(Enfermedades_Mundiales[[#This Row],[tema]],Estructura!$A$4:$C$18,3,0)</f>
        <v>T-364</v>
      </c>
      <c r="Y875" s="32" t="str">
        <f>+VLOOKUP(Enfermedades_Mundiales[[#This Row],[contenido]],Estructura!$E$4:$G$18,3,0)</f>
        <v>C-362</v>
      </c>
      <c r="Z875" s="32" t="str">
        <f>+VLOOKUP(Enfermedades_Mundiales[[#This Row],[Filtro Integrado]],Estructura!$M$4:$O$367,3,0)</f>
        <v>FI-363</v>
      </c>
      <c r="AA875" s="32" t="str">
        <f>+VLOOKUP(Enfermedades_Mundiales[[#This Row],[Muestra]],Estructura!$Q$4:$S$194,3,0)</f>
        <v>M-366</v>
      </c>
    </row>
    <row r="876" spans="1:27" ht="30.6" x14ac:dyDescent="0.3">
      <c r="A876" s="61" t="s">
        <v>1299</v>
      </c>
      <c r="B876" s="43">
        <f t="shared" si="192"/>
        <v>360</v>
      </c>
      <c r="C876" s="44" t="str">
        <f t="shared" si="193"/>
        <v>Enfermedades Mundiales</v>
      </c>
      <c r="D876" s="44" t="str">
        <f t="shared" si="194"/>
        <v>Salud</v>
      </c>
      <c r="E876" s="64">
        <v>5402</v>
      </c>
      <c r="F876" s="44" t="str">
        <f t="shared" si="200"/>
        <v>Vacunación</v>
      </c>
      <c r="G876" s="27" t="s">
        <v>1591</v>
      </c>
      <c r="H876" s="60" t="s">
        <v>17</v>
      </c>
      <c r="I876" s="58" t="s">
        <v>78</v>
      </c>
      <c r="J876" s="43" t="s">
        <v>407</v>
      </c>
      <c r="K876" s="12" t="str">
        <f t="shared" si="201"/>
        <v>Vacunación 1era y 2da dosis</v>
      </c>
      <c r="L876" s="43" t="str">
        <f t="shared" si="195"/>
        <v>Periodo 2020-2021</v>
      </c>
      <c r="M876" s="43" t="str">
        <f t="shared" si="196"/>
        <v>Unidades</v>
      </c>
      <c r="N876" s="49" t="str">
        <f t="shared" si="197"/>
        <v>Ministerio de Ciencias, Tecnología, Conocimiento e Innovación</v>
      </c>
      <c r="O876" s="30" t="str">
        <f>+"Evolución del Proceso de Vacunación contra COVID-19 en la comuna de "&amp;Enfermedades_Mundiales[[#This Row],[territorio]]</f>
        <v>Evolución del Proceso de Vacunación contra COVID-19 en la comuna de Cabildo</v>
      </c>
      <c r="P876" s="68"/>
      <c r="Q876" s="15" t="str">
        <f t="shared" si="198"/>
        <v>Gráfico Evolución</v>
      </c>
      <c r="R876" s="30"/>
      <c r="S87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https://analytics.zoho.com/open-view/2395394000008136598?ZOHO_CRITERIA=%22Localiza_CL_Poblacion%22.%22Codcom%22%3D5402</v>
      </c>
      <c r="T876" s="17"/>
      <c r="U876" s="31" t="str">
        <f t="shared" si="199"/>
        <v>#1774B9</v>
      </c>
      <c r="V876" s="32" t="str">
        <f>+Enfermedades_Mundiales[[#This Row],[idcoleccion]]&amp;"-"&amp;Enfermedades_Mundiales[[#This Row],[id]]</f>
        <v>360-0866</v>
      </c>
      <c r="W876" s="21">
        <f>+VLOOKUP(Enfermedades_Mundiales[[#This Row],[Filtro URL]],Estructura!$X$4:$Y$366,2,0)</f>
        <v>36305402</v>
      </c>
      <c r="X876" s="21" t="str">
        <f>+VLOOKUP(Enfermedades_Mundiales[[#This Row],[tema]],Estructura!$A$4:$C$18,3,0)</f>
        <v>T-364</v>
      </c>
      <c r="Y876" s="32" t="str">
        <f>+VLOOKUP(Enfermedades_Mundiales[[#This Row],[contenido]],Estructura!$E$4:$G$18,3,0)</f>
        <v>C-362</v>
      </c>
      <c r="Z876" s="32" t="str">
        <f>+VLOOKUP(Enfermedades_Mundiales[[#This Row],[Filtro Integrado]],Estructura!$M$4:$O$367,3,0)</f>
        <v>FI-363</v>
      </c>
      <c r="AA876" s="32" t="str">
        <f>+VLOOKUP(Enfermedades_Mundiales[[#This Row],[Muestra]],Estructura!$Q$4:$S$194,3,0)</f>
        <v>M-366</v>
      </c>
    </row>
    <row r="877" spans="1:27" ht="30.6" x14ac:dyDescent="0.3">
      <c r="A877" s="61" t="s">
        <v>1300</v>
      </c>
      <c r="B877" s="43">
        <f t="shared" si="192"/>
        <v>360</v>
      </c>
      <c r="C877" s="44" t="str">
        <f t="shared" si="193"/>
        <v>Enfermedades Mundiales</v>
      </c>
      <c r="D877" s="44" t="str">
        <f t="shared" si="194"/>
        <v>Salud</v>
      </c>
      <c r="E877" s="64">
        <v>5403</v>
      </c>
      <c r="F877" s="44" t="str">
        <f t="shared" si="200"/>
        <v>Vacunación</v>
      </c>
      <c r="G877" s="27" t="s">
        <v>1591</v>
      </c>
      <c r="H877" s="60" t="s">
        <v>17</v>
      </c>
      <c r="I877" s="58" t="s">
        <v>79</v>
      </c>
      <c r="J877" s="43" t="s">
        <v>407</v>
      </c>
      <c r="K877" s="12" t="str">
        <f t="shared" si="201"/>
        <v>Vacunación 1era y 2da dosis</v>
      </c>
      <c r="L877" s="43" t="str">
        <f t="shared" si="195"/>
        <v>Periodo 2020-2021</v>
      </c>
      <c r="M877" s="43" t="str">
        <f t="shared" si="196"/>
        <v>Unidades</v>
      </c>
      <c r="N877" s="49" t="str">
        <f t="shared" si="197"/>
        <v>Ministerio de Ciencias, Tecnología, Conocimiento e Innovación</v>
      </c>
      <c r="O877" s="30" t="str">
        <f>+"Evolución del Proceso de Vacunación contra COVID-19 en la comuna de "&amp;Enfermedades_Mundiales[[#This Row],[territorio]]</f>
        <v>Evolución del Proceso de Vacunación contra COVID-19 en la comuna de Papudo</v>
      </c>
      <c r="P877" s="68"/>
      <c r="Q877" s="15" t="str">
        <f t="shared" si="198"/>
        <v>Gráfico Evolución</v>
      </c>
      <c r="R877" s="30"/>
      <c r="S87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https://analytics.zoho.com/open-view/2395394000008136598?ZOHO_CRITERIA=%22Localiza_CL_Poblacion%22.%22Codcom%22%3D5403</v>
      </c>
      <c r="T877" s="17"/>
      <c r="U877" s="31" t="str">
        <f t="shared" si="199"/>
        <v>#1774B9</v>
      </c>
      <c r="V877" s="32" t="str">
        <f>+Enfermedades_Mundiales[[#This Row],[idcoleccion]]&amp;"-"&amp;Enfermedades_Mundiales[[#This Row],[id]]</f>
        <v>360-0867</v>
      </c>
      <c r="W877" s="21">
        <f>+VLOOKUP(Enfermedades_Mundiales[[#This Row],[Filtro URL]],Estructura!$X$4:$Y$366,2,0)</f>
        <v>36305403</v>
      </c>
      <c r="X877" s="21" t="str">
        <f>+VLOOKUP(Enfermedades_Mundiales[[#This Row],[tema]],Estructura!$A$4:$C$18,3,0)</f>
        <v>T-364</v>
      </c>
      <c r="Y877" s="32" t="str">
        <f>+VLOOKUP(Enfermedades_Mundiales[[#This Row],[contenido]],Estructura!$E$4:$G$18,3,0)</f>
        <v>C-362</v>
      </c>
      <c r="Z877" s="32" t="str">
        <f>+VLOOKUP(Enfermedades_Mundiales[[#This Row],[Filtro Integrado]],Estructura!$M$4:$O$367,3,0)</f>
        <v>FI-363</v>
      </c>
      <c r="AA877" s="32" t="str">
        <f>+VLOOKUP(Enfermedades_Mundiales[[#This Row],[Muestra]],Estructura!$Q$4:$S$194,3,0)</f>
        <v>M-366</v>
      </c>
    </row>
    <row r="878" spans="1:27" ht="30.6" x14ac:dyDescent="0.3">
      <c r="A878" s="61" t="s">
        <v>1301</v>
      </c>
      <c r="B878" s="43">
        <f t="shared" si="192"/>
        <v>360</v>
      </c>
      <c r="C878" s="44" t="str">
        <f t="shared" si="193"/>
        <v>Enfermedades Mundiales</v>
      </c>
      <c r="D878" s="44" t="str">
        <f t="shared" si="194"/>
        <v>Salud</v>
      </c>
      <c r="E878" s="64">
        <v>5404</v>
      </c>
      <c r="F878" s="44" t="str">
        <f t="shared" si="200"/>
        <v>Vacunación</v>
      </c>
      <c r="G878" s="27" t="s">
        <v>1591</v>
      </c>
      <c r="H878" s="60" t="s">
        <v>17</v>
      </c>
      <c r="I878" s="58" t="s">
        <v>80</v>
      </c>
      <c r="J878" s="43" t="s">
        <v>407</v>
      </c>
      <c r="K878" s="12" t="str">
        <f t="shared" si="201"/>
        <v>Vacunación 1era y 2da dosis</v>
      </c>
      <c r="L878" s="43" t="str">
        <f t="shared" si="195"/>
        <v>Periodo 2020-2021</v>
      </c>
      <c r="M878" s="43" t="str">
        <f t="shared" si="196"/>
        <v>Unidades</v>
      </c>
      <c r="N878" s="49" t="str">
        <f t="shared" si="197"/>
        <v>Ministerio de Ciencias, Tecnología, Conocimiento e Innovación</v>
      </c>
      <c r="O878" s="30" t="str">
        <f>+"Evolución del Proceso de Vacunación contra COVID-19 en la comuna de "&amp;Enfermedades_Mundiales[[#This Row],[territorio]]</f>
        <v>Evolución del Proceso de Vacunación contra COVID-19 en la comuna de Petorca</v>
      </c>
      <c r="P878" s="68"/>
      <c r="Q878" s="15" t="str">
        <f t="shared" si="198"/>
        <v>Gráfico Evolución</v>
      </c>
      <c r="R878" s="30"/>
      <c r="S87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https://analytics.zoho.com/open-view/2395394000008136598?ZOHO_CRITERIA=%22Localiza_CL_Poblacion%22.%22Codcom%22%3D5404</v>
      </c>
      <c r="T878" s="17"/>
      <c r="U878" s="31" t="str">
        <f t="shared" si="199"/>
        <v>#1774B9</v>
      </c>
      <c r="V878" s="32" t="str">
        <f>+Enfermedades_Mundiales[[#This Row],[idcoleccion]]&amp;"-"&amp;Enfermedades_Mundiales[[#This Row],[id]]</f>
        <v>360-0868</v>
      </c>
      <c r="W878" s="21">
        <f>+VLOOKUP(Enfermedades_Mundiales[[#This Row],[Filtro URL]],Estructura!$X$4:$Y$366,2,0)</f>
        <v>36305404</v>
      </c>
      <c r="X878" s="21" t="str">
        <f>+VLOOKUP(Enfermedades_Mundiales[[#This Row],[tema]],Estructura!$A$4:$C$18,3,0)</f>
        <v>T-364</v>
      </c>
      <c r="Y878" s="32" t="str">
        <f>+VLOOKUP(Enfermedades_Mundiales[[#This Row],[contenido]],Estructura!$E$4:$G$18,3,0)</f>
        <v>C-362</v>
      </c>
      <c r="Z878" s="32" t="str">
        <f>+VLOOKUP(Enfermedades_Mundiales[[#This Row],[Filtro Integrado]],Estructura!$M$4:$O$367,3,0)</f>
        <v>FI-363</v>
      </c>
      <c r="AA878" s="32" t="str">
        <f>+VLOOKUP(Enfermedades_Mundiales[[#This Row],[Muestra]],Estructura!$Q$4:$S$194,3,0)</f>
        <v>M-366</v>
      </c>
    </row>
    <row r="879" spans="1:27" ht="30.6" x14ac:dyDescent="0.3">
      <c r="A879" s="61" t="s">
        <v>1302</v>
      </c>
      <c r="B879" s="43">
        <f t="shared" si="192"/>
        <v>360</v>
      </c>
      <c r="C879" s="44" t="str">
        <f t="shared" si="193"/>
        <v>Enfermedades Mundiales</v>
      </c>
      <c r="D879" s="44" t="str">
        <f t="shared" si="194"/>
        <v>Salud</v>
      </c>
      <c r="E879" s="64">
        <v>5405</v>
      </c>
      <c r="F879" s="44" t="str">
        <f t="shared" si="200"/>
        <v>Vacunación</v>
      </c>
      <c r="G879" s="27" t="s">
        <v>1591</v>
      </c>
      <c r="H879" s="60" t="s">
        <v>17</v>
      </c>
      <c r="I879" s="58" t="s">
        <v>81</v>
      </c>
      <c r="J879" s="43" t="s">
        <v>407</v>
      </c>
      <c r="K879" s="12" t="str">
        <f t="shared" si="201"/>
        <v>Vacunación 1era y 2da dosis</v>
      </c>
      <c r="L879" s="43" t="str">
        <f t="shared" si="195"/>
        <v>Periodo 2020-2021</v>
      </c>
      <c r="M879" s="43" t="str">
        <f t="shared" si="196"/>
        <v>Unidades</v>
      </c>
      <c r="N879" s="49" t="str">
        <f t="shared" si="197"/>
        <v>Ministerio de Ciencias, Tecnología, Conocimiento e Innovación</v>
      </c>
      <c r="O879" s="30" t="str">
        <f>+"Evolución del Proceso de Vacunación contra COVID-19 en la comuna de "&amp;Enfermedades_Mundiales[[#This Row],[territorio]]</f>
        <v>Evolución del Proceso de Vacunación contra COVID-19 en la comuna de Zapallar</v>
      </c>
      <c r="P879" s="68"/>
      <c r="Q879" s="15" t="str">
        <f t="shared" si="198"/>
        <v>Gráfico Evolución</v>
      </c>
      <c r="R879" s="30"/>
      <c r="S87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https://analytics.zoho.com/open-view/2395394000008136598?ZOHO_CRITERIA=%22Localiza_CL_Poblacion%22.%22Codcom%22%3D5405</v>
      </c>
      <c r="T879" s="17"/>
      <c r="U879" s="31" t="str">
        <f t="shared" si="199"/>
        <v>#1774B9</v>
      </c>
      <c r="V879" s="32" t="str">
        <f>+Enfermedades_Mundiales[[#This Row],[idcoleccion]]&amp;"-"&amp;Enfermedades_Mundiales[[#This Row],[id]]</f>
        <v>360-0869</v>
      </c>
      <c r="W879" s="21">
        <f>+VLOOKUP(Enfermedades_Mundiales[[#This Row],[Filtro URL]],Estructura!$X$4:$Y$366,2,0)</f>
        <v>36305405</v>
      </c>
      <c r="X879" s="21" t="str">
        <f>+VLOOKUP(Enfermedades_Mundiales[[#This Row],[tema]],Estructura!$A$4:$C$18,3,0)</f>
        <v>T-364</v>
      </c>
      <c r="Y879" s="32" t="str">
        <f>+VLOOKUP(Enfermedades_Mundiales[[#This Row],[contenido]],Estructura!$E$4:$G$18,3,0)</f>
        <v>C-362</v>
      </c>
      <c r="Z879" s="32" t="str">
        <f>+VLOOKUP(Enfermedades_Mundiales[[#This Row],[Filtro Integrado]],Estructura!$M$4:$O$367,3,0)</f>
        <v>FI-363</v>
      </c>
      <c r="AA879" s="32" t="str">
        <f>+VLOOKUP(Enfermedades_Mundiales[[#This Row],[Muestra]],Estructura!$Q$4:$S$194,3,0)</f>
        <v>M-366</v>
      </c>
    </row>
    <row r="880" spans="1:27" ht="30.6" x14ac:dyDescent="0.3">
      <c r="A880" s="61" t="s">
        <v>1303</v>
      </c>
      <c r="B880" s="43">
        <f t="shared" si="192"/>
        <v>360</v>
      </c>
      <c r="C880" s="44" t="str">
        <f t="shared" si="193"/>
        <v>Enfermedades Mundiales</v>
      </c>
      <c r="D880" s="44" t="str">
        <f t="shared" si="194"/>
        <v>Salud</v>
      </c>
      <c r="E880" s="64">
        <v>5501</v>
      </c>
      <c r="F880" s="44" t="str">
        <f t="shared" si="200"/>
        <v>Vacunación</v>
      </c>
      <c r="G880" s="27" t="s">
        <v>1591</v>
      </c>
      <c r="H880" s="60" t="s">
        <v>17</v>
      </c>
      <c r="I880" s="58" t="s">
        <v>82</v>
      </c>
      <c r="J880" s="43" t="s">
        <v>407</v>
      </c>
      <c r="K880" s="12" t="str">
        <f t="shared" si="201"/>
        <v>Vacunación 1era y 2da dosis</v>
      </c>
      <c r="L880" s="43" t="str">
        <f t="shared" si="195"/>
        <v>Periodo 2020-2021</v>
      </c>
      <c r="M880" s="43" t="str">
        <f t="shared" si="196"/>
        <v>Unidades</v>
      </c>
      <c r="N880" s="49" t="str">
        <f t="shared" si="197"/>
        <v>Ministerio de Ciencias, Tecnología, Conocimiento e Innovación</v>
      </c>
      <c r="O880" s="30" t="str">
        <f>+"Evolución del Proceso de Vacunación contra COVID-19 en la comuna de "&amp;Enfermedades_Mundiales[[#This Row],[territorio]]</f>
        <v>Evolución del Proceso de Vacunación contra COVID-19 en la comuna de Quillota</v>
      </c>
      <c r="P880" s="68"/>
      <c r="Q880" s="15" t="str">
        <f t="shared" si="198"/>
        <v>Gráfico Evolución</v>
      </c>
      <c r="R880" s="30"/>
      <c r="S88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https://analytics.zoho.com/open-view/2395394000008136598?ZOHO_CRITERIA=%22Localiza_CL_Poblacion%22.%22Codcom%22%3D5501</v>
      </c>
      <c r="T880" s="17"/>
      <c r="U880" s="31" t="str">
        <f t="shared" si="199"/>
        <v>#1774B9</v>
      </c>
      <c r="V880" s="32" t="str">
        <f>+Enfermedades_Mundiales[[#This Row],[idcoleccion]]&amp;"-"&amp;Enfermedades_Mundiales[[#This Row],[id]]</f>
        <v>360-0870</v>
      </c>
      <c r="W880" s="21">
        <f>+VLOOKUP(Enfermedades_Mundiales[[#This Row],[Filtro URL]],Estructura!$X$4:$Y$366,2,0)</f>
        <v>36305501</v>
      </c>
      <c r="X880" s="21" t="str">
        <f>+VLOOKUP(Enfermedades_Mundiales[[#This Row],[tema]],Estructura!$A$4:$C$18,3,0)</f>
        <v>T-364</v>
      </c>
      <c r="Y880" s="32" t="str">
        <f>+VLOOKUP(Enfermedades_Mundiales[[#This Row],[contenido]],Estructura!$E$4:$G$18,3,0)</f>
        <v>C-362</v>
      </c>
      <c r="Z880" s="32" t="str">
        <f>+VLOOKUP(Enfermedades_Mundiales[[#This Row],[Filtro Integrado]],Estructura!$M$4:$O$367,3,0)</f>
        <v>FI-363</v>
      </c>
      <c r="AA880" s="32" t="str">
        <f>+VLOOKUP(Enfermedades_Mundiales[[#This Row],[Muestra]],Estructura!$Q$4:$S$194,3,0)</f>
        <v>M-366</v>
      </c>
    </row>
    <row r="881" spans="1:27" ht="30.6" x14ac:dyDescent="0.3">
      <c r="A881" s="61" t="s">
        <v>1304</v>
      </c>
      <c r="B881" s="43">
        <f t="shared" si="192"/>
        <v>360</v>
      </c>
      <c r="C881" s="44" t="str">
        <f t="shared" si="193"/>
        <v>Enfermedades Mundiales</v>
      </c>
      <c r="D881" s="44" t="str">
        <f t="shared" si="194"/>
        <v>Salud</v>
      </c>
      <c r="E881" s="64">
        <v>5502</v>
      </c>
      <c r="F881" s="44" t="str">
        <f t="shared" si="200"/>
        <v>Vacunación</v>
      </c>
      <c r="G881" s="27" t="s">
        <v>1591</v>
      </c>
      <c r="H881" s="60" t="s">
        <v>17</v>
      </c>
      <c r="I881" s="58" t="s">
        <v>83</v>
      </c>
      <c r="J881" s="43" t="s">
        <v>407</v>
      </c>
      <c r="K881" s="12" t="str">
        <f t="shared" si="201"/>
        <v>Vacunación 1era y 2da dosis</v>
      </c>
      <c r="L881" s="43" t="str">
        <f t="shared" si="195"/>
        <v>Periodo 2020-2021</v>
      </c>
      <c r="M881" s="43" t="str">
        <f t="shared" si="196"/>
        <v>Unidades</v>
      </c>
      <c r="N881" s="49" t="str">
        <f t="shared" si="197"/>
        <v>Ministerio de Ciencias, Tecnología, Conocimiento e Innovación</v>
      </c>
      <c r="O881" s="30" t="str">
        <f>+"Evolución del Proceso de Vacunación contra COVID-19 en la comuna de "&amp;Enfermedades_Mundiales[[#This Row],[territorio]]</f>
        <v>Evolución del Proceso de Vacunación contra COVID-19 en la comuna de Calera</v>
      </c>
      <c r="P881" s="68"/>
      <c r="Q881" s="15" t="str">
        <f t="shared" si="198"/>
        <v>Gráfico Evolución</v>
      </c>
      <c r="R881" s="30"/>
      <c r="S88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https://analytics.zoho.com/open-view/2395394000008136598?ZOHO_CRITERIA=%22Localiza_CL_Poblacion%22.%22Codcom%22%3D5502</v>
      </c>
      <c r="T881" s="17"/>
      <c r="U881" s="31" t="str">
        <f t="shared" si="199"/>
        <v>#1774B9</v>
      </c>
      <c r="V881" s="32" t="str">
        <f>+Enfermedades_Mundiales[[#This Row],[idcoleccion]]&amp;"-"&amp;Enfermedades_Mundiales[[#This Row],[id]]</f>
        <v>360-0871</v>
      </c>
      <c r="W881" s="21">
        <f>+VLOOKUP(Enfermedades_Mundiales[[#This Row],[Filtro URL]],Estructura!$X$4:$Y$366,2,0)</f>
        <v>36305502</v>
      </c>
      <c r="X881" s="21" t="str">
        <f>+VLOOKUP(Enfermedades_Mundiales[[#This Row],[tema]],Estructura!$A$4:$C$18,3,0)</f>
        <v>T-364</v>
      </c>
      <c r="Y881" s="32" t="str">
        <f>+VLOOKUP(Enfermedades_Mundiales[[#This Row],[contenido]],Estructura!$E$4:$G$18,3,0)</f>
        <v>C-362</v>
      </c>
      <c r="Z881" s="32" t="str">
        <f>+VLOOKUP(Enfermedades_Mundiales[[#This Row],[Filtro Integrado]],Estructura!$M$4:$O$367,3,0)</f>
        <v>FI-363</v>
      </c>
      <c r="AA881" s="32" t="str">
        <f>+VLOOKUP(Enfermedades_Mundiales[[#This Row],[Muestra]],Estructura!$Q$4:$S$194,3,0)</f>
        <v>M-366</v>
      </c>
    </row>
    <row r="882" spans="1:27" ht="30.6" x14ac:dyDescent="0.3">
      <c r="A882" s="61" t="s">
        <v>1305</v>
      </c>
      <c r="B882" s="43">
        <f t="shared" si="192"/>
        <v>360</v>
      </c>
      <c r="C882" s="44" t="str">
        <f t="shared" si="193"/>
        <v>Enfermedades Mundiales</v>
      </c>
      <c r="D882" s="44" t="str">
        <f t="shared" si="194"/>
        <v>Salud</v>
      </c>
      <c r="E882" s="64">
        <v>5503</v>
      </c>
      <c r="F882" s="44" t="str">
        <f t="shared" si="200"/>
        <v>Vacunación</v>
      </c>
      <c r="G882" s="27" t="s">
        <v>1591</v>
      </c>
      <c r="H882" s="60" t="s">
        <v>17</v>
      </c>
      <c r="I882" s="58" t="s">
        <v>84</v>
      </c>
      <c r="J882" s="43" t="s">
        <v>407</v>
      </c>
      <c r="K882" s="12" t="str">
        <f t="shared" si="201"/>
        <v>Vacunación 1era y 2da dosis</v>
      </c>
      <c r="L882" s="43" t="str">
        <f t="shared" si="195"/>
        <v>Periodo 2020-2021</v>
      </c>
      <c r="M882" s="43" t="str">
        <f t="shared" si="196"/>
        <v>Unidades</v>
      </c>
      <c r="N882" s="49" t="str">
        <f t="shared" si="197"/>
        <v>Ministerio de Ciencias, Tecnología, Conocimiento e Innovación</v>
      </c>
      <c r="O882" s="30" t="str">
        <f>+"Evolución del Proceso de Vacunación contra COVID-19 en la comuna de "&amp;Enfermedades_Mundiales[[#This Row],[territorio]]</f>
        <v>Evolución del Proceso de Vacunación contra COVID-19 en la comuna de Hijuelas</v>
      </c>
      <c r="P882" s="68"/>
      <c r="Q882" s="15" t="str">
        <f t="shared" si="198"/>
        <v>Gráfico Evolución</v>
      </c>
      <c r="R882" s="30"/>
      <c r="S88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https://analytics.zoho.com/open-view/2395394000008136598?ZOHO_CRITERIA=%22Localiza_CL_Poblacion%22.%22Codcom%22%3D5503</v>
      </c>
      <c r="T882" s="17"/>
      <c r="U882" s="31" t="str">
        <f t="shared" si="199"/>
        <v>#1774B9</v>
      </c>
      <c r="V882" s="32" t="str">
        <f>+Enfermedades_Mundiales[[#This Row],[idcoleccion]]&amp;"-"&amp;Enfermedades_Mundiales[[#This Row],[id]]</f>
        <v>360-0872</v>
      </c>
      <c r="W882" s="21">
        <f>+VLOOKUP(Enfermedades_Mundiales[[#This Row],[Filtro URL]],Estructura!$X$4:$Y$366,2,0)</f>
        <v>36305503</v>
      </c>
      <c r="X882" s="21" t="str">
        <f>+VLOOKUP(Enfermedades_Mundiales[[#This Row],[tema]],Estructura!$A$4:$C$18,3,0)</f>
        <v>T-364</v>
      </c>
      <c r="Y882" s="32" t="str">
        <f>+VLOOKUP(Enfermedades_Mundiales[[#This Row],[contenido]],Estructura!$E$4:$G$18,3,0)</f>
        <v>C-362</v>
      </c>
      <c r="Z882" s="32" t="str">
        <f>+VLOOKUP(Enfermedades_Mundiales[[#This Row],[Filtro Integrado]],Estructura!$M$4:$O$367,3,0)</f>
        <v>FI-363</v>
      </c>
      <c r="AA882" s="32" t="str">
        <f>+VLOOKUP(Enfermedades_Mundiales[[#This Row],[Muestra]],Estructura!$Q$4:$S$194,3,0)</f>
        <v>M-366</v>
      </c>
    </row>
    <row r="883" spans="1:27" ht="30.6" x14ac:dyDescent="0.3">
      <c r="A883" s="61" t="s">
        <v>1306</v>
      </c>
      <c r="B883" s="43">
        <f t="shared" si="192"/>
        <v>360</v>
      </c>
      <c r="C883" s="44" t="str">
        <f t="shared" si="193"/>
        <v>Enfermedades Mundiales</v>
      </c>
      <c r="D883" s="44" t="str">
        <f t="shared" si="194"/>
        <v>Salud</v>
      </c>
      <c r="E883" s="64">
        <v>5504</v>
      </c>
      <c r="F883" s="44" t="str">
        <f t="shared" si="200"/>
        <v>Vacunación</v>
      </c>
      <c r="G883" s="27" t="s">
        <v>1591</v>
      </c>
      <c r="H883" s="60" t="s">
        <v>17</v>
      </c>
      <c r="I883" s="58" t="s">
        <v>85</v>
      </c>
      <c r="J883" s="43" t="s">
        <v>407</v>
      </c>
      <c r="K883" s="12" t="str">
        <f t="shared" si="201"/>
        <v>Vacunación 1era y 2da dosis</v>
      </c>
      <c r="L883" s="43" t="str">
        <f t="shared" si="195"/>
        <v>Periodo 2020-2021</v>
      </c>
      <c r="M883" s="43" t="str">
        <f t="shared" si="196"/>
        <v>Unidades</v>
      </c>
      <c r="N883" s="49" t="str">
        <f t="shared" si="197"/>
        <v>Ministerio de Ciencias, Tecnología, Conocimiento e Innovación</v>
      </c>
      <c r="O883" s="30" t="str">
        <f>+"Evolución del Proceso de Vacunación contra COVID-19 en la comuna de "&amp;Enfermedades_Mundiales[[#This Row],[territorio]]</f>
        <v>Evolución del Proceso de Vacunación contra COVID-19 en la comuna de La Cruz</v>
      </c>
      <c r="P883" s="68"/>
      <c r="Q883" s="15" t="str">
        <f t="shared" si="198"/>
        <v>Gráfico Evolución</v>
      </c>
      <c r="R883" s="30"/>
      <c r="S88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https://analytics.zoho.com/open-view/2395394000008136598?ZOHO_CRITERIA=%22Localiza_CL_Poblacion%22.%22Codcom%22%3D5504</v>
      </c>
      <c r="T883" s="17"/>
      <c r="U883" s="31" t="str">
        <f t="shared" si="199"/>
        <v>#1774B9</v>
      </c>
      <c r="V883" s="32" t="str">
        <f>+Enfermedades_Mundiales[[#This Row],[idcoleccion]]&amp;"-"&amp;Enfermedades_Mundiales[[#This Row],[id]]</f>
        <v>360-0873</v>
      </c>
      <c r="W883" s="21">
        <f>+VLOOKUP(Enfermedades_Mundiales[[#This Row],[Filtro URL]],Estructura!$X$4:$Y$366,2,0)</f>
        <v>36305504</v>
      </c>
      <c r="X883" s="21" t="str">
        <f>+VLOOKUP(Enfermedades_Mundiales[[#This Row],[tema]],Estructura!$A$4:$C$18,3,0)</f>
        <v>T-364</v>
      </c>
      <c r="Y883" s="32" t="str">
        <f>+VLOOKUP(Enfermedades_Mundiales[[#This Row],[contenido]],Estructura!$E$4:$G$18,3,0)</f>
        <v>C-362</v>
      </c>
      <c r="Z883" s="32" t="str">
        <f>+VLOOKUP(Enfermedades_Mundiales[[#This Row],[Filtro Integrado]],Estructura!$M$4:$O$367,3,0)</f>
        <v>FI-363</v>
      </c>
      <c r="AA883" s="32" t="str">
        <f>+VLOOKUP(Enfermedades_Mundiales[[#This Row],[Muestra]],Estructura!$Q$4:$S$194,3,0)</f>
        <v>M-366</v>
      </c>
    </row>
    <row r="884" spans="1:27" ht="30.6" x14ac:dyDescent="0.3">
      <c r="A884" s="61" t="s">
        <v>1307</v>
      </c>
      <c r="B884" s="43">
        <f t="shared" si="192"/>
        <v>360</v>
      </c>
      <c r="C884" s="44" t="str">
        <f t="shared" si="193"/>
        <v>Enfermedades Mundiales</v>
      </c>
      <c r="D884" s="44" t="str">
        <f t="shared" si="194"/>
        <v>Salud</v>
      </c>
      <c r="E884" s="64">
        <v>5506</v>
      </c>
      <c r="F884" s="44" t="str">
        <f t="shared" si="200"/>
        <v>Vacunación</v>
      </c>
      <c r="G884" s="27" t="s">
        <v>1591</v>
      </c>
      <c r="H884" s="60" t="s">
        <v>17</v>
      </c>
      <c r="I884" s="58" t="s">
        <v>86</v>
      </c>
      <c r="J884" s="43" t="s">
        <v>407</v>
      </c>
      <c r="K884" s="12" t="str">
        <f t="shared" si="201"/>
        <v>Vacunación 1era y 2da dosis</v>
      </c>
      <c r="L884" s="43" t="str">
        <f t="shared" si="195"/>
        <v>Periodo 2020-2021</v>
      </c>
      <c r="M884" s="43" t="str">
        <f t="shared" si="196"/>
        <v>Unidades</v>
      </c>
      <c r="N884" s="49" t="str">
        <f t="shared" si="197"/>
        <v>Ministerio de Ciencias, Tecnología, Conocimiento e Innovación</v>
      </c>
      <c r="O884" s="30" t="str">
        <f>+"Evolución del Proceso de Vacunación contra COVID-19 en la comuna de "&amp;Enfermedades_Mundiales[[#This Row],[territorio]]</f>
        <v>Evolución del Proceso de Vacunación contra COVID-19 en la comuna de Nogales</v>
      </c>
      <c r="P884" s="68"/>
      <c r="Q884" s="15" t="str">
        <f t="shared" si="198"/>
        <v>Gráfico Evolución</v>
      </c>
      <c r="R884" s="30"/>
      <c r="S88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https://analytics.zoho.com/open-view/2395394000008136598?ZOHO_CRITERIA=%22Localiza_CL_Poblacion%22.%22Codcom%22%3D5506</v>
      </c>
      <c r="T884" s="17"/>
      <c r="U884" s="31" t="str">
        <f t="shared" si="199"/>
        <v>#1774B9</v>
      </c>
      <c r="V884" s="32" t="str">
        <f>+Enfermedades_Mundiales[[#This Row],[idcoleccion]]&amp;"-"&amp;Enfermedades_Mundiales[[#This Row],[id]]</f>
        <v>360-0874</v>
      </c>
      <c r="W884" s="21">
        <f>+VLOOKUP(Enfermedades_Mundiales[[#This Row],[Filtro URL]],Estructura!$X$4:$Y$366,2,0)</f>
        <v>36305506</v>
      </c>
      <c r="X884" s="21" t="str">
        <f>+VLOOKUP(Enfermedades_Mundiales[[#This Row],[tema]],Estructura!$A$4:$C$18,3,0)</f>
        <v>T-364</v>
      </c>
      <c r="Y884" s="32" t="str">
        <f>+VLOOKUP(Enfermedades_Mundiales[[#This Row],[contenido]],Estructura!$E$4:$G$18,3,0)</f>
        <v>C-362</v>
      </c>
      <c r="Z884" s="32" t="str">
        <f>+VLOOKUP(Enfermedades_Mundiales[[#This Row],[Filtro Integrado]],Estructura!$M$4:$O$367,3,0)</f>
        <v>FI-363</v>
      </c>
      <c r="AA884" s="32" t="str">
        <f>+VLOOKUP(Enfermedades_Mundiales[[#This Row],[Muestra]],Estructura!$Q$4:$S$194,3,0)</f>
        <v>M-366</v>
      </c>
    </row>
    <row r="885" spans="1:27" ht="30.6" x14ac:dyDescent="0.3">
      <c r="A885" s="61" t="s">
        <v>1308</v>
      </c>
      <c r="B885" s="43">
        <f t="shared" si="192"/>
        <v>360</v>
      </c>
      <c r="C885" s="44" t="str">
        <f t="shared" si="193"/>
        <v>Enfermedades Mundiales</v>
      </c>
      <c r="D885" s="44" t="str">
        <f t="shared" si="194"/>
        <v>Salud</v>
      </c>
      <c r="E885" s="64">
        <v>5601</v>
      </c>
      <c r="F885" s="44" t="str">
        <f t="shared" si="200"/>
        <v>Vacunación</v>
      </c>
      <c r="G885" s="27" t="s">
        <v>1591</v>
      </c>
      <c r="H885" s="60" t="s">
        <v>17</v>
      </c>
      <c r="I885" s="58" t="s">
        <v>87</v>
      </c>
      <c r="J885" s="43" t="s">
        <v>407</v>
      </c>
      <c r="K885" s="12" t="str">
        <f t="shared" si="201"/>
        <v>Vacunación 1era y 2da dosis</v>
      </c>
      <c r="L885" s="43" t="str">
        <f t="shared" si="195"/>
        <v>Periodo 2020-2021</v>
      </c>
      <c r="M885" s="43" t="str">
        <f t="shared" si="196"/>
        <v>Unidades</v>
      </c>
      <c r="N885" s="49" t="str">
        <f t="shared" si="197"/>
        <v>Ministerio de Ciencias, Tecnología, Conocimiento e Innovación</v>
      </c>
      <c r="O885" s="30" t="str">
        <f>+"Evolución del Proceso de Vacunación contra COVID-19 en la comuna de "&amp;Enfermedades_Mundiales[[#This Row],[territorio]]</f>
        <v>Evolución del Proceso de Vacunación contra COVID-19 en la comuna de San Antonio</v>
      </c>
      <c r="P885" s="68"/>
      <c r="Q885" s="15" t="str">
        <f t="shared" si="198"/>
        <v>Gráfico Evolución</v>
      </c>
      <c r="R885" s="30"/>
      <c r="S88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https://analytics.zoho.com/open-view/2395394000008136598?ZOHO_CRITERIA=%22Localiza_CL_Poblacion%22.%22Codcom%22%3D5601</v>
      </c>
      <c r="T885" s="17"/>
      <c r="U885" s="31" t="str">
        <f t="shared" si="199"/>
        <v>#1774B9</v>
      </c>
      <c r="V885" s="32" t="str">
        <f>+Enfermedades_Mundiales[[#This Row],[idcoleccion]]&amp;"-"&amp;Enfermedades_Mundiales[[#This Row],[id]]</f>
        <v>360-0875</v>
      </c>
      <c r="W885" s="21">
        <f>+VLOOKUP(Enfermedades_Mundiales[[#This Row],[Filtro URL]],Estructura!$X$4:$Y$366,2,0)</f>
        <v>36305601</v>
      </c>
      <c r="X885" s="21" t="str">
        <f>+VLOOKUP(Enfermedades_Mundiales[[#This Row],[tema]],Estructura!$A$4:$C$18,3,0)</f>
        <v>T-364</v>
      </c>
      <c r="Y885" s="32" t="str">
        <f>+VLOOKUP(Enfermedades_Mundiales[[#This Row],[contenido]],Estructura!$E$4:$G$18,3,0)</f>
        <v>C-362</v>
      </c>
      <c r="Z885" s="32" t="str">
        <f>+VLOOKUP(Enfermedades_Mundiales[[#This Row],[Filtro Integrado]],Estructura!$M$4:$O$367,3,0)</f>
        <v>FI-363</v>
      </c>
      <c r="AA885" s="32" t="str">
        <f>+VLOOKUP(Enfermedades_Mundiales[[#This Row],[Muestra]],Estructura!$Q$4:$S$194,3,0)</f>
        <v>M-366</v>
      </c>
    </row>
    <row r="886" spans="1:27" ht="30.6" x14ac:dyDescent="0.3">
      <c r="A886" s="61" t="s">
        <v>1309</v>
      </c>
      <c r="B886" s="43">
        <f t="shared" si="192"/>
        <v>360</v>
      </c>
      <c r="C886" s="44" t="str">
        <f t="shared" si="193"/>
        <v>Enfermedades Mundiales</v>
      </c>
      <c r="D886" s="44" t="str">
        <f t="shared" si="194"/>
        <v>Salud</v>
      </c>
      <c r="E886" s="64">
        <v>5602</v>
      </c>
      <c r="F886" s="44" t="str">
        <f t="shared" si="200"/>
        <v>Vacunación</v>
      </c>
      <c r="G886" s="27" t="s">
        <v>1591</v>
      </c>
      <c r="H886" s="60" t="s">
        <v>17</v>
      </c>
      <c r="I886" s="58" t="s">
        <v>88</v>
      </c>
      <c r="J886" s="43" t="s">
        <v>407</v>
      </c>
      <c r="K886" s="12" t="str">
        <f t="shared" si="201"/>
        <v>Vacunación 1era y 2da dosis</v>
      </c>
      <c r="L886" s="43" t="str">
        <f t="shared" si="195"/>
        <v>Periodo 2020-2021</v>
      </c>
      <c r="M886" s="43" t="str">
        <f t="shared" si="196"/>
        <v>Unidades</v>
      </c>
      <c r="N886" s="49" t="str">
        <f t="shared" si="197"/>
        <v>Ministerio de Ciencias, Tecnología, Conocimiento e Innovación</v>
      </c>
      <c r="O886" s="30" t="str">
        <f>+"Evolución del Proceso de Vacunación contra COVID-19 en la comuna de "&amp;Enfermedades_Mundiales[[#This Row],[territorio]]</f>
        <v>Evolución del Proceso de Vacunación contra COVID-19 en la comuna de Algarrobo</v>
      </c>
      <c r="P886" s="68"/>
      <c r="Q886" s="15" t="str">
        <f t="shared" si="198"/>
        <v>Gráfico Evolución</v>
      </c>
      <c r="R886" s="30"/>
      <c r="S88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https://analytics.zoho.com/open-view/2395394000008136598?ZOHO_CRITERIA=%22Localiza_CL_Poblacion%22.%22Codcom%22%3D5602</v>
      </c>
      <c r="T886" s="17"/>
      <c r="U886" s="31" t="str">
        <f t="shared" si="199"/>
        <v>#1774B9</v>
      </c>
      <c r="V886" s="32" t="str">
        <f>+Enfermedades_Mundiales[[#This Row],[idcoleccion]]&amp;"-"&amp;Enfermedades_Mundiales[[#This Row],[id]]</f>
        <v>360-0876</v>
      </c>
      <c r="W886" s="21">
        <f>+VLOOKUP(Enfermedades_Mundiales[[#This Row],[Filtro URL]],Estructura!$X$4:$Y$366,2,0)</f>
        <v>36305602</v>
      </c>
      <c r="X886" s="21" t="str">
        <f>+VLOOKUP(Enfermedades_Mundiales[[#This Row],[tema]],Estructura!$A$4:$C$18,3,0)</f>
        <v>T-364</v>
      </c>
      <c r="Y886" s="32" t="str">
        <f>+VLOOKUP(Enfermedades_Mundiales[[#This Row],[contenido]],Estructura!$E$4:$G$18,3,0)</f>
        <v>C-362</v>
      </c>
      <c r="Z886" s="32" t="str">
        <f>+VLOOKUP(Enfermedades_Mundiales[[#This Row],[Filtro Integrado]],Estructura!$M$4:$O$367,3,0)</f>
        <v>FI-363</v>
      </c>
      <c r="AA886" s="32" t="str">
        <f>+VLOOKUP(Enfermedades_Mundiales[[#This Row],[Muestra]],Estructura!$Q$4:$S$194,3,0)</f>
        <v>M-366</v>
      </c>
    </row>
    <row r="887" spans="1:27" ht="30.6" x14ac:dyDescent="0.3">
      <c r="A887" s="61" t="s">
        <v>1310</v>
      </c>
      <c r="B887" s="43">
        <f t="shared" si="192"/>
        <v>360</v>
      </c>
      <c r="C887" s="44" t="str">
        <f t="shared" si="193"/>
        <v>Enfermedades Mundiales</v>
      </c>
      <c r="D887" s="44" t="str">
        <f t="shared" si="194"/>
        <v>Salud</v>
      </c>
      <c r="E887" s="64">
        <v>5603</v>
      </c>
      <c r="F887" s="44" t="str">
        <f t="shared" si="200"/>
        <v>Vacunación</v>
      </c>
      <c r="G887" s="27" t="s">
        <v>1591</v>
      </c>
      <c r="H887" s="60" t="s">
        <v>17</v>
      </c>
      <c r="I887" s="58" t="s">
        <v>89</v>
      </c>
      <c r="J887" s="43" t="s">
        <v>407</v>
      </c>
      <c r="K887" s="12" t="str">
        <f t="shared" si="201"/>
        <v>Vacunación 1era y 2da dosis</v>
      </c>
      <c r="L887" s="43" t="str">
        <f t="shared" si="195"/>
        <v>Periodo 2020-2021</v>
      </c>
      <c r="M887" s="43" t="str">
        <f t="shared" si="196"/>
        <v>Unidades</v>
      </c>
      <c r="N887" s="49" t="str">
        <f t="shared" si="197"/>
        <v>Ministerio de Ciencias, Tecnología, Conocimiento e Innovación</v>
      </c>
      <c r="O887" s="30" t="str">
        <f>+"Evolución del Proceso de Vacunación contra COVID-19 en la comuna de "&amp;Enfermedades_Mundiales[[#This Row],[territorio]]</f>
        <v>Evolución del Proceso de Vacunación contra COVID-19 en la comuna de Cartagena</v>
      </c>
      <c r="P887" s="68"/>
      <c r="Q887" s="15" t="str">
        <f t="shared" si="198"/>
        <v>Gráfico Evolución</v>
      </c>
      <c r="R887" s="30"/>
      <c r="S88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https://analytics.zoho.com/open-view/2395394000008136598?ZOHO_CRITERIA=%22Localiza_CL_Poblacion%22.%22Codcom%22%3D5603</v>
      </c>
      <c r="T887" s="17"/>
      <c r="U887" s="31" t="str">
        <f t="shared" si="199"/>
        <v>#1774B9</v>
      </c>
      <c r="V887" s="32" t="str">
        <f>+Enfermedades_Mundiales[[#This Row],[idcoleccion]]&amp;"-"&amp;Enfermedades_Mundiales[[#This Row],[id]]</f>
        <v>360-0877</v>
      </c>
      <c r="W887" s="21">
        <f>+VLOOKUP(Enfermedades_Mundiales[[#This Row],[Filtro URL]],Estructura!$X$4:$Y$366,2,0)</f>
        <v>36305603</v>
      </c>
      <c r="X887" s="21" t="str">
        <f>+VLOOKUP(Enfermedades_Mundiales[[#This Row],[tema]],Estructura!$A$4:$C$18,3,0)</f>
        <v>T-364</v>
      </c>
      <c r="Y887" s="32" t="str">
        <f>+VLOOKUP(Enfermedades_Mundiales[[#This Row],[contenido]],Estructura!$E$4:$G$18,3,0)</f>
        <v>C-362</v>
      </c>
      <c r="Z887" s="32" t="str">
        <f>+VLOOKUP(Enfermedades_Mundiales[[#This Row],[Filtro Integrado]],Estructura!$M$4:$O$367,3,0)</f>
        <v>FI-363</v>
      </c>
      <c r="AA887" s="32" t="str">
        <f>+VLOOKUP(Enfermedades_Mundiales[[#This Row],[Muestra]],Estructura!$Q$4:$S$194,3,0)</f>
        <v>M-366</v>
      </c>
    </row>
    <row r="888" spans="1:27" ht="30.6" x14ac:dyDescent="0.3">
      <c r="A888" s="61" t="s">
        <v>1311</v>
      </c>
      <c r="B888" s="43">
        <f t="shared" si="192"/>
        <v>360</v>
      </c>
      <c r="C888" s="44" t="str">
        <f t="shared" si="193"/>
        <v>Enfermedades Mundiales</v>
      </c>
      <c r="D888" s="44" t="str">
        <f t="shared" si="194"/>
        <v>Salud</v>
      </c>
      <c r="E888" s="64">
        <v>5604</v>
      </c>
      <c r="F888" s="44" t="str">
        <f t="shared" si="200"/>
        <v>Vacunación</v>
      </c>
      <c r="G888" s="27" t="s">
        <v>1591</v>
      </c>
      <c r="H888" s="60" t="s">
        <v>17</v>
      </c>
      <c r="I888" s="58" t="s">
        <v>90</v>
      </c>
      <c r="J888" s="43" t="s">
        <v>407</v>
      </c>
      <c r="K888" s="12" t="str">
        <f t="shared" si="201"/>
        <v>Vacunación 1era y 2da dosis</v>
      </c>
      <c r="L888" s="43" t="str">
        <f t="shared" si="195"/>
        <v>Periodo 2020-2021</v>
      </c>
      <c r="M888" s="43" t="str">
        <f t="shared" si="196"/>
        <v>Unidades</v>
      </c>
      <c r="N888" s="49" t="str">
        <f t="shared" si="197"/>
        <v>Ministerio de Ciencias, Tecnología, Conocimiento e Innovación</v>
      </c>
      <c r="O888" s="30" t="str">
        <f>+"Evolución del Proceso de Vacunación contra COVID-19 en la comuna de "&amp;Enfermedades_Mundiales[[#This Row],[territorio]]</f>
        <v>Evolución del Proceso de Vacunación contra COVID-19 en la comuna de El Quisco</v>
      </c>
      <c r="P888" s="68"/>
      <c r="Q888" s="15" t="str">
        <f t="shared" si="198"/>
        <v>Gráfico Evolución</v>
      </c>
      <c r="R888" s="30"/>
      <c r="S88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https://analytics.zoho.com/open-view/2395394000008136598?ZOHO_CRITERIA=%22Localiza_CL_Poblacion%22.%22Codcom%22%3D5604</v>
      </c>
      <c r="T888" s="17"/>
      <c r="U888" s="31" t="str">
        <f t="shared" si="199"/>
        <v>#1774B9</v>
      </c>
      <c r="V888" s="32" t="str">
        <f>+Enfermedades_Mundiales[[#This Row],[idcoleccion]]&amp;"-"&amp;Enfermedades_Mundiales[[#This Row],[id]]</f>
        <v>360-0878</v>
      </c>
      <c r="W888" s="21">
        <f>+VLOOKUP(Enfermedades_Mundiales[[#This Row],[Filtro URL]],Estructura!$X$4:$Y$366,2,0)</f>
        <v>36305604</v>
      </c>
      <c r="X888" s="21" t="str">
        <f>+VLOOKUP(Enfermedades_Mundiales[[#This Row],[tema]],Estructura!$A$4:$C$18,3,0)</f>
        <v>T-364</v>
      </c>
      <c r="Y888" s="32" t="str">
        <f>+VLOOKUP(Enfermedades_Mundiales[[#This Row],[contenido]],Estructura!$E$4:$G$18,3,0)</f>
        <v>C-362</v>
      </c>
      <c r="Z888" s="32" t="str">
        <f>+VLOOKUP(Enfermedades_Mundiales[[#This Row],[Filtro Integrado]],Estructura!$M$4:$O$367,3,0)</f>
        <v>FI-363</v>
      </c>
      <c r="AA888" s="32" t="str">
        <f>+VLOOKUP(Enfermedades_Mundiales[[#This Row],[Muestra]],Estructura!$Q$4:$S$194,3,0)</f>
        <v>M-366</v>
      </c>
    </row>
    <row r="889" spans="1:27" ht="30.6" x14ac:dyDescent="0.3">
      <c r="A889" s="61" t="s">
        <v>1312</v>
      </c>
      <c r="B889" s="43">
        <f t="shared" si="192"/>
        <v>360</v>
      </c>
      <c r="C889" s="44" t="str">
        <f t="shared" si="193"/>
        <v>Enfermedades Mundiales</v>
      </c>
      <c r="D889" s="44" t="str">
        <f t="shared" si="194"/>
        <v>Salud</v>
      </c>
      <c r="E889" s="64">
        <v>5605</v>
      </c>
      <c r="F889" s="44" t="str">
        <f t="shared" si="200"/>
        <v>Vacunación</v>
      </c>
      <c r="G889" s="27" t="s">
        <v>1591</v>
      </c>
      <c r="H889" s="60" t="s">
        <v>17</v>
      </c>
      <c r="I889" s="58" t="s">
        <v>91</v>
      </c>
      <c r="J889" s="43" t="s">
        <v>407</v>
      </c>
      <c r="K889" s="12" t="str">
        <f t="shared" si="201"/>
        <v>Vacunación 1era y 2da dosis</v>
      </c>
      <c r="L889" s="43" t="str">
        <f t="shared" si="195"/>
        <v>Periodo 2020-2021</v>
      </c>
      <c r="M889" s="43" t="str">
        <f t="shared" si="196"/>
        <v>Unidades</v>
      </c>
      <c r="N889" s="49" t="str">
        <f t="shared" si="197"/>
        <v>Ministerio de Ciencias, Tecnología, Conocimiento e Innovación</v>
      </c>
      <c r="O889" s="30" t="str">
        <f>+"Evolución del Proceso de Vacunación contra COVID-19 en la comuna de "&amp;Enfermedades_Mundiales[[#This Row],[territorio]]</f>
        <v>Evolución del Proceso de Vacunación contra COVID-19 en la comuna de El Tabo</v>
      </c>
      <c r="P889" s="68"/>
      <c r="Q889" s="15" t="str">
        <f t="shared" si="198"/>
        <v>Gráfico Evolución</v>
      </c>
      <c r="R889" s="30"/>
      <c r="S88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https://analytics.zoho.com/open-view/2395394000008136598?ZOHO_CRITERIA=%22Localiza_CL_Poblacion%22.%22Codcom%22%3D5605</v>
      </c>
      <c r="T889" s="17"/>
      <c r="U889" s="31" t="str">
        <f t="shared" si="199"/>
        <v>#1774B9</v>
      </c>
      <c r="V889" s="32" t="str">
        <f>+Enfermedades_Mundiales[[#This Row],[idcoleccion]]&amp;"-"&amp;Enfermedades_Mundiales[[#This Row],[id]]</f>
        <v>360-0879</v>
      </c>
      <c r="W889" s="21">
        <f>+VLOOKUP(Enfermedades_Mundiales[[#This Row],[Filtro URL]],Estructura!$X$4:$Y$366,2,0)</f>
        <v>36305605</v>
      </c>
      <c r="X889" s="21" t="str">
        <f>+VLOOKUP(Enfermedades_Mundiales[[#This Row],[tema]],Estructura!$A$4:$C$18,3,0)</f>
        <v>T-364</v>
      </c>
      <c r="Y889" s="32" t="str">
        <f>+VLOOKUP(Enfermedades_Mundiales[[#This Row],[contenido]],Estructura!$E$4:$G$18,3,0)</f>
        <v>C-362</v>
      </c>
      <c r="Z889" s="32" t="str">
        <f>+VLOOKUP(Enfermedades_Mundiales[[#This Row],[Filtro Integrado]],Estructura!$M$4:$O$367,3,0)</f>
        <v>FI-363</v>
      </c>
      <c r="AA889" s="32" t="str">
        <f>+VLOOKUP(Enfermedades_Mundiales[[#This Row],[Muestra]],Estructura!$Q$4:$S$194,3,0)</f>
        <v>M-366</v>
      </c>
    </row>
    <row r="890" spans="1:27" ht="30.6" x14ac:dyDescent="0.3">
      <c r="A890" s="61" t="s">
        <v>1313</v>
      </c>
      <c r="B890" s="43">
        <f t="shared" si="192"/>
        <v>360</v>
      </c>
      <c r="C890" s="44" t="str">
        <f t="shared" si="193"/>
        <v>Enfermedades Mundiales</v>
      </c>
      <c r="D890" s="44" t="str">
        <f t="shared" si="194"/>
        <v>Salud</v>
      </c>
      <c r="E890" s="64">
        <v>5606</v>
      </c>
      <c r="F890" s="44" t="str">
        <f t="shared" si="200"/>
        <v>Vacunación</v>
      </c>
      <c r="G890" s="27" t="s">
        <v>1591</v>
      </c>
      <c r="H890" s="60" t="s">
        <v>17</v>
      </c>
      <c r="I890" s="58" t="s">
        <v>92</v>
      </c>
      <c r="J890" s="43" t="s">
        <v>407</v>
      </c>
      <c r="K890" s="12" t="str">
        <f t="shared" si="201"/>
        <v>Vacunación 1era y 2da dosis</v>
      </c>
      <c r="L890" s="43" t="str">
        <f t="shared" si="195"/>
        <v>Periodo 2020-2021</v>
      </c>
      <c r="M890" s="43" t="str">
        <f t="shared" si="196"/>
        <v>Unidades</v>
      </c>
      <c r="N890" s="49" t="str">
        <f t="shared" si="197"/>
        <v>Ministerio de Ciencias, Tecnología, Conocimiento e Innovación</v>
      </c>
      <c r="O890" s="30" t="str">
        <f>+"Evolución del Proceso de Vacunación contra COVID-19 en la comuna de "&amp;Enfermedades_Mundiales[[#This Row],[territorio]]</f>
        <v>Evolución del Proceso de Vacunación contra COVID-19 en la comuna de Santo Domingo</v>
      </c>
      <c r="P890" s="68"/>
      <c r="Q890" s="15" t="str">
        <f t="shared" si="198"/>
        <v>Gráfico Evolución</v>
      </c>
      <c r="R890" s="30"/>
      <c r="S89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https://analytics.zoho.com/open-view/2395394000008136598?ZOHO_CRITERIA=%22Localiza_CL_Poblacion%22.%22Codcom%22%3D5606</v>
      </c>
      <c r="T890" s="17"/>
      <c r="U890" s="31" t="str">
        <f t="shared" si="199"/>
        <v>#1774B9</v>
      </c>
      <c r="V890" s="32" t="str">
        <f>+Enfermedades_Mundiales[[#This Row],[idcoleccion]]&amp;"-"&amp;Enfermedades_Mundiales[[#This Row],[id]]</f>
        <v>360-0880</v>
      </c>
      <c r="W890" s="21">
        <f>+VLOOKUP(Enfermedades_Mundiales[[#This Row],[Filtro URL]],Estructura!$X$4:$Y$366,2,0)</f>
        <v>36305606</v>
      </c>
      <c r="X890" s="21" t="str">
        <f>+VLOOKUP(Enfermedades_Mundiales[[#This Row],[tema]],Estructura!$A$4:$C$18,3,0)</f>
        <v>T-364</v>
      </c>
      <c r="Y890" s="32" t="str">
        <f>+VLOOKUP(Enfermedades_Mundiales[[#This Row],[contenido]],Estructura!$E$4:$G$18,3,0)</f>
        <v>C-362</v>
      </c>
      <c r="Z890" s="32" t="str">
        <f>+VLOOKUP(Enfermedades_Mundiales[[#This Row],[Filtro Integrado]],Estructura!$M$4:$O$367,3,0)</f>
        <v>FI-363</v>
      </c>
      <c r="AA890" s="32" t="str">
        <f>+VLOOKUP(Enfermedades_Mundiales[[#This Row],[Muestra]],Estructura!$Q$4:$S$194,3,0)</f>
        <v>M-366</v>
      </c>
    </row>
    <row r="891" spans="1:27" ht="30.6" x14ac:dyDescent="0.3">
      <c r="A891" s="61" t="s">
        <v>1314</v>
      </c>
      <c r="B891" s="43">
        <f t="shared" si="192"/>
        <v>360</v>
      </c>
      <c r="C891" s="44" t="str">
        <f t="shared" si="193"/>
        <v>Enfermedades Mundiales</v>
      </c>
      <c r="D891" s="44" t="str">
        <f t="shared" si="194"/>
        <v>Salud</v>
      </c>
      <c r="E891" s="64">
        <v>5701</v>
      </c>
      <c r="F891" s="44" t="str">
        <f t="shared" si="200"/>
        <v>Vacunación</v>
      </c>
      <c r="G891" s="27" t="s">
        <v>1591</v>
      </c>
      <c r="H891" s="60" t="s">
        <v>17</v>
      </c>
      <c r="I891" s="58" t="s">
        <v>93</v>
      </c>
      <c r="J891" s="43" t="s">
        <v>407</v>
      </c>
      <c r="K891" s="12" t="str">
        <f t="shared" si="201"/>
        <v>Vacunación 1era y 2da dosis</v>
      </c>
      <c r="L891" s="43" t="str">
        <f t="shared" si="195"/>
        <v>Periodo 2020-2021</v>
      </c>
      <c r="M891" s="43" t="str">
        <f t="shared" si="196"/>
        <v>Unidades</v>
      </c>
      <c r="N891" s="49" t="str">
        <f t="shared" si="197"/>
        <v>Ministerio de Ciencias, Tecnología, Conocimiento e Innovación</v>
      </c>
      <c r="O891" s="30" t="str">
        <f>+"Evolución del Proceso de Vacunación contra COVID-19 en la comuna de "&amp;Enfermedades_Mundiales[[#This Row],[territorio]]</f>
        <v>Evolución del Proceso de Vacunación contra COVID-19 en la comuna de San Felipe</v>
      </c>
      <c r="P891" s="68"/>
      <c r="Q891" s="15" t="str">
        <f t="shared" si="198"/>
        <v>Gráfico Evolución</v>
      </c>
      <c r="R891" s="30"/>
      <c r="S89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https://analytics.zoho.com/open-view/2395394000008136598?ZOHO_CRITERIA=%22Localiza_CL_Poblacion%22.%22Codcom%22%3D5701</v>
      </c>
      <c r="T891" s="17"/>
      <c r="U891" s="31" t="str">
        <f t="shared" si="199"/>
        <v>#1774B9</v>
      </c>
      <c r="V891" s="32" t="str">
        <f>+Enfermedades_Mundiales[[#This Row],[idcoleccion]]&amp;"-"&amp;Enfermedades_Mundiales[[#This Row],[id]]</f>
        <v>360-0881</v>
      </c>
      <c r="W891" s="21">
        <f>+VLOOKUP(Enfermedades_Mundiales[[#This Row],[Filtro URL]],Estructura!$X$4:$Y$366,2,0)</f>
        <v>36305701</v>
      </c>
      <c r="X891" s="21" t="str">
        <f>+VLOOKUP(Enfermedades_Mundiales[[#This Row],[tema]],Estructura!$A$4:$C$18,3,0)</f>
        <v>T-364</v>
      </c>
      <c r="Y891" s="32" t="str">
        <f>+VLOOKUP(Enfermedades_Mundiales[[#This Row],[contenido]],Estructura!$E$4:$G$18,3,0)</f>
        <v>C-362</v>
      </c>
      <c r="Z891" s="32" t="str">
        <f>+VLOOKUP(Enfermedades_Mundiales[[#This Row],[Filtro Integrado]],Estructura!$M$4:$O$367,3,0)</f>
        <v>FI-363</v>
      </c>
      <c r="AA891" s="32" t="str">
        <f>+VLOOKUP(Enfermedades_Mundiales[[#This Row],[Muestra]],Estructura!$Q$4:$S$194,3,0)</f>
        <v>M-366</v>
      </c>
    </row>
    <row r="892" spans="1:27" ht="30.6" x14ac:dyDescent="0.3">
      <c r="A892" s="61" t="s">
        <v>1315</v>
      </c>
      <c r="B892" s="43">
        <f t="shared" si="192"/>
        <v>360</v>
      </c>
      <c r="C892" s="44" t="str">
        <f t="shared" si="193"/>
        <v>Enfermedades Mundiales</v>
      </c>
      <c r="D892" s="44" t="str">
        <f t="shared" si="194"/>
        <v>Salud</v>
      </c>
      <c r="E892" s="64">
        <v>5702</v>
      </c>
      <c r="F892" s="44" t="str">
        <f t="shared" si="200"/>
        <v>Vacunación</v>
      </c>
      <c r="G892" s="27" t="s">
        <v>1591</v>
      </c>
      <c r="H892" s="60" t="s">
        <v>17</v>
      </c>
      <c r="I892" s="58" t="s">
        <v>94</v>
      </c>
      <c r="J892" s="43" t="s">
        <v>407</v>
      </c>
      <c r="K892" s="12" t="str">
        <f t="shared" si="201"/>
        <v>Vacunación 1era y 2da dosis</v>
      </c>
      <c r="L892" s="43" t="str">
        <f t="shared" si="195"/>
        <v>Periodo 2020-2021</v>
      </c>
      <c r="M892" s="43" t="str">
        <f t="shared" si="196"/>
        <v>Unidades</v>
      </c>
      <c r="N892" s="49" t="str">
        <f t="shared" si="197"/>
        <v>Ministerio de Ciencias, Tecnología, Conocimiento e Innovación</v>
      </c>
      <c r="O892" s="30" t="str">
        <f>+"Evolución del Proceso de Vacunación contra COVID-19 en la comuna de "&amp;Enfermedades_Mundiales[[#This Row],[territorio]]</f>
        <v>Evolución del Proceso de Vacunación contra COVID-19 en la comuna de Catemu</v>
      </c>
      <c r="P892" s="68"/>
      <c r="Q892" s="15" t="str">
        <f t="shared" si="198"/>
        <v>Gráfico Evolución</v>
      </c>
      <c r="R892" s="30"/>
      <c r="S89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https://analytics.zoho.com/open-view/2395394000008136598?ZOHO_CRITERIA=%22Localiza_CL_Poblacion%22.%22Codcom%22%3D5702</v>
      </c>
      <c r="T892" s="17"/>
      <c r="U892" s="31" t="str">
        <f t="shared" si="199"/>
        <v>#1774B9</v>
      </c>
      <c r="V892" s="32" t="str">
        <f>+Enfermedades_Mundiales[[#This Row],[idcoleccion]]&amp;"-"&amp;Enfermedades_Mundiales[[#This Row],[id]]</f>
        <v>360-0882</v>
      </c>
      <c r="W892" s="21">
        <f>+VLOOKUP(Enfermedades_Mundiales[[#This Row],[Filtro URL]],Estructura!$X$4:$Y$366,2,0)</f>
        <v>36305702</v>
      </c>
      <c r="X892" s="21" t="str">
        <f>+VLOOKUP(Enfermedades_Mundiales[[#This Row],[tema]],Estructura!$A$4:$C$18,3,0)</f>
        <v>T-364</v>
      </c>
      <c r="Y892" s="32" t="str">
        <f>+VLOOKUP(Enfermedades_Mundiales[[#This Row],[contenido]],Estructura!$E$4:$G$18,3,0)</f>
        <v>C-362</v>
      </c>
      <c r="Z892" s="32" t="str">
        <f>+VLOOKUP(Enfermedades_Mundiales[[#This Row],[Filtro Integrado]],Estructura!$M$4:$O$367,3,0)</f>
        <v>FI-363</v>
      </c>
      <c r="AA892" s="32" t="str">
        <f>+VLOOKUP(Enfermedades_Mundiales[[#This Row],[Muestra]],Estructura!$Q$4:$S$194,3,0)</f>
        <v>M-366</v>
      </c>
    </row>
    <row r="893" spans="1:27" ht="30.6" x14ac:dyDescent="0.3">
      <c r="A893" s="61" t="s">
        <v>1316</v>
      </c>
      <c r="B893" s="43">
        <f t="shared" si="192"/>
        <v>360</v>
      </c>
      <c r="C893" s="44" t="str">
        <f t="shared" si="193"/>
        <v>Enfermedades Mundiales</v>
      </c>
      <c r="D893" s="44" t="str">
        <f t="shared" si="194"/>
        <v>Salud</v>
      </c>
      <c r="E893" s="64">
        <v>5703</v>
      </c>
      <c r="F893" s="44" t="str">
        <f t="shared" si="200"/>
        <v>Vacunación</v>
      </c>
      <c r="G893" s="27" t="s">
        <v>1591</v>
      </c>
      <c r="H893" s="60" t="s">
        <v>17</v>
      </c>
      <c r="I893" s="58" t="s">
        <v>95</v>
      </c>
      <c r="J893" s="43" t="s">
        <v>407</v>
      </c>
      <c r="K893" s="12" t="str">
        <f t="shared" si="201"/>
        <v>Vacunación 1era y 2da dosis</v>
      </c>
      <c r="L893" s="43" t="str">
        <f t="shared" si="195"/>
        <v>Periodo 2020-2021</v>
      </c>
      <c r="M893" s="43" t="str">
        <f t="shared" si="196"/>
        <v>Unidades</v>
      </c>
      <c r="N893" s="49" t="str">
        <f t="shared" si="197"/>
        <v>Ministerio de Ciencias, Tecnología, Conocimiento e Innovación</v>
      </c>
      <c r="O893" s="30" t="str">
        <f>+"Evolución del Proceso de Vacunación contra COVID-19 en la comuna de "&amp;Enfermedades_Mundiales[[#This Row],[territorio]]</f>
        <v>Evolución del Proceso de Vacunación contra COVID-19 en la comuna de Llaillay</v>
      </c>
      <c r="P893" s="68"/>
      <c r="Q893" s="15" t="str">
        <f t="shared" si="198"/>
        <v>Gráfico Evolución</v>
      </c>
      <c r="R893" s="30"/>
      <c r="S89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https://analytics.zoho.com/open-view/2395394000008136598?ZOHO_CRITERIA=%22Localiza_CL_Poblacion%22.%22Codcom%22%3D5703</v>
      </c>
      <c r="T893" s="17"/>
      <c r="U893" s="31" t="str">
        <f t="shared" si="199"/>
        <v>#1774B9</v>
      </c>
      <c r="V893" s="32" t="str">
        <f>+Enfermedades_Mundiales[[#This Row],[idcoleccion]]&amp;"-"&amp;Enfermedades_Mundiales[[#This Row],[id]]</f>
        <v>360-0883</v>
      </c>
      <c r="W893" s="21">
        <f>+VLOOKUP(Enfermedades_Mundiales[[#This Row],[Filtro URL]],Estructura!$X$4:$Y$366,2,0)</f>
        <v>36305703</v>
      </c>
      <c r="X893" s="21" t="str">
        <f>+VLOOKUP(Enfermedades_Mundiales[[#This Row],[tema]],Estructura!$A$4:$C$18,3,0)</f>
        <v>T-364</v>
      </c>
      <c r="Y893" s="32" t="str">
        <f>+VLOOKUP(Enfermedades_Mundiales[[#This Row],[contenido]],Estructura!$E$4:$G$18,3,0)</f>
        <v>C-362</v>
      </c>
      <c r="Z893" s="32" t="str">
        <f>+VLOOKUP(Enfermedades_Mundiales[[#This Row],[Filtro Integrado]],Estructura!$M$4:$O$367,3,0)</f>
        <v>FI-363</v>
      </c>
      <c r="AA893" s="32" t="str">
        <f>+VLOOKUP(Enfermedades_Mundiales[[#This Row],[Muestra]],Estructura!$Q$4:$S$194,3,0)</f>
        <v>M-366</v>
      </c>
    </row>
    <row r="894" spans="1:27" ht="30.6" x14ac:dyDescent="0.3">
      <c r="A894" s="61" t="s">
        <v>1317</v>
      </c>
      <c r="B894" s="43">
        <f t="shared" si="192"/>
        <v>360</v>
      </c>
      <c r="C894" s="44" t="str">
        <f t="shared" si="193"/>
        <v>Enfermedades Mundiales</v>
      </c>
      <c r="D894" s="44" t="str">
        <f t="shared" si="194"/>
        <v>Salud</v>
      </c>
      <c r="E894" s="64">
        <v>5704</v>
      </c>
      <c r="F894" s="44" t="str">
        <f t="shared" si="200"/>
        <v>Vacunación</v>
      </c>
      <c r="G894" s="27" t="s">
        <v>1591</v>
      </c>
      <c r="H894" s="60" t="s">
        <v>17</v>
      </c>
      <c r="I894" s="58" t="s">
        <v>96</v>
      </c>
      <c r="J894" s="43" t="s">
        <v>407</v>
      </c>
      <c r="K894" s="12" t="str">
        <f t="shared" si="201"/>
        <v>Vacunación 1era y 2da dosis</v>
      </c>
      <c r="L894" s="43" t="str">
        <f t="shared" si="195"/>
        <v>Periodo 2020-2021</v>
      </c>
      <c r="M894" s="43" t="str">
        <f t="shared" si="196"/>
        <v>Unidades</v>
      </c>
      <c r="N894" s="49" t="str">
        <f t="shared" si="197"/>
        <v>Ministerio de Ciencias, Tecnología, Conocimiento e Innovación</v>
      </c>
      <c r="O894" s="30" t="str">
        <f>+"Evolución del Proceso de Vacunación contra COVID-19 en la comuna de "&amp;Enfermedades_Mundiales[[#This Row],[territorio]]</f>
        <v>Evolución del Proceso de Vacunación contra COVID-19 en la comuna de Panquehue</v>
      </c>
      <c r="P894" s="68"/>
      <c r="Q894" s="15" t="str">
        <f t="shared" si="198"/>
        <v>Gráfico Evolución</v>
      </c>
      <c r="R894" s="30"/>
      <c r="S89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https://analytics.zoho.com/open-view/2395394000008136598?ZOHO_CRITERIA=%22Localiza_CL_Poblacion%22.%22Codcom%22%3D5704</v>
      </c>
      <c r="T894" s="17"/>
      <c r="U894" s="31" t="str">
        <f t="shared" si="199"/>
        <v>#1774B9</v>
      </c>
      <c r="V894" s="32" t="str">
        <f>+Enfermedades_Mundiales[[#This Row],[idcoleccion]]&amp;"-"&amp;Enfermedades_Mundiales[[#This Row],[id]]</f>
        <v>360-0884</v>
      </c>
      <c r="W894" s="21">
        <f>+VLOOKUP(Enfermedades_Mundiales[[#This Row],[Filtro URL]],Estructura!$X$4:$Y$366,2,0)</f>
        <v>36305704</v>
      </c>
      <c r="X894" s="21" t="str">
        <f>+VLOOKUP(Enfermedades_Mundiales[[#This Row],[tema]],Estructura!$A$4:$C$18,3,0)</f>
        <v>T-364</v>
      </c>
      <c r="Y894" s="32" t="str">
        <f>+VLOOKUP(Enfermedades_Mundiales[[#This Row],[contenido]],Estructura!$E$4:$G$18,3,0)</f>
        <v>C-362</v>
      </c>
      <c r="Z894" s="32" t="str">
        <f>+VLOOKUP(Enfermedades_Mundiales[[#This Row],[Filtro Integrado]],Estructura!$M$4:$O$367,3,0)</f>
        <v>FI-363</v>
      </c>
      <c r="AA894" s="32" t="str">
        <f>+VLOOKUP(Enfermedades_Mundiales[[#This Row],[Muestra]],Estructura!$Q$4:$S$194,3,0)</f>
        <v>M-366</v>
      </c>
    </row>
    <row r="895" spans="1:27" ht="30.6" x14ac:dyDescent="0.3">
      <c r="A895" s="61" t="s">
        <v>1318</v>
      </c>
      <c r="B895" s="43">
        <f t="shared" si="192"/>
        <v>360</v>
      </c>
      <c r="C895" s="44" t="str">
        <f t="shared" si="193"/>
        <v>Enfermedades Mundiales</v>
      </c>
      <c r="D895" s="44" t="str">
        <f t="shared" si="194"/>
        <v>Salud</v>
      </c>
      <c r="E895" s="64">
        <v>5705</v>
      </c>
      <c r="F895" s="44" t="str">
        <f t="shared" si="200"/>
        <v>Vacunación</v>
      </c>
      <c r="G895" s="27" t="s">
        <v>1591</v>
      </c>
      <c r="H895" s="60" t="s">
        <v>17</v>
      </c>
      <c r="I895" s="58" t="s">
        <v>97</v>
      </c>
      <c r="J895" s="43" t="s">
        <v>407</v>
      </c>
      <c r="K895" s="12" t="str">
        <f t="shared" si="201"/>
        <v>Vacunación 1era y 2da dosis</v>
      </c>
      <c r="L895" s="43" t="str">
        <f t="shared" si="195"/>
        <v>Periodo 2020-2021</v>
      </c>
      <c r="M895" s="43" t="str">
        <f t="shared" si="196"/>
        <v>Unidades</v>
      </c>
      <c r="N895" s="49" t="str">
        <f t="shared" si="197"/>
        <v>Ministerio de Ciencias, Tecnología, Conocimiento e Innovación</v>
      </c>
      <c r="O895" s="30" t="str">
        <f>+"Evolución del Proceso de Vacunación contra COVID-19 en la comuna de "&amp;Enfermedades_Mundiales[[#This Row],[territorio]]</f>
        <v>Evolución del Proceso de Vacunación contra COVID-19 en la comuna de Putaendo</v>
      </c>
      <c r="P895" s="68"/>
      <c r="Q895" s="15" t="str">
        <f t="shared" si="198"/>
        <v>Gráfico Evolución</v>
      </c>
      <c r="R895" s="30"/>
      <c r="S89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https://analytics.zoho.com/open-view/2395394000008136598?ZOHO_CRITERIA=%22Localiza_CL_Poblacion%22.%22Codcom%22%3D5705</v>
      </c>
      <c r="T895" s="17"/>
      <c r="U895" s="31" t="str">
        <f t="shared" si="199"/>
        <v>#1774B9</v>
      </c>
      <c r="V895" s="32" t="str">
        <f>+Enfermedades_Mundiales[[#This Row],[idcoleccion]]&amp;"-"&amp;Enfermedades_Mundiales[[#This Row],[id]]</f>
        <v>360-0885</v>
      </c>
      <c r="W895" s="21">
        <f>+VLOOKUP(Enfermedades_Mundiales[[#This Row],[Filtro URL]],Estructura!$X$4:$Y$366,2,0)</f>
        <v>36305705</v>
      </c>
      <c r="X895" s="21" t="str">
        <f>+VLOOKUP(Enfermedades_Mundiales[[#This Row],[tema]],Estructura!$A$4:$C$18,3,0)</f>
        <v>T-364</v>
      </c>
      <c r="Y895" s="32" t="str">
        <f>+VLOOKUP(Enfermedades_Mundiales[[#This Row],[contenido]],Estructura!$E$4:$G$18,3,0)</f>
        <v>C-362</v>
      </c>
      <c r="Z895" s="32" t="str">
        <f>+VLOOKUP(Enfermedades_Mundiales[[#This Row],[Filtro Integrado]],Estructura!$M$4:$O$367,3,0)</f>
        <v>FI-363</v>
      </c>
      <c r="AA895" s="32" t="str">
        <f>+VLOOKUP(Enfermedades_Mundiales[[#This Row],[Muestra]],Estructura!$Q$4:$S$194,3,0)</f>
        <v>M-366</v>
      </c>
    </row>
    <row r="896" spans="1:27" ht="30.6" x14ac:dyDescent="0.3">
      <c r="A896" s="61" t="s">
        <v>1319</v>
      </c>
      <c r="B896" s="43">
        <f t="shared" si="192"/>
        <v>360</v>
      </c>
      <c r="C896" s="44" t="str">
        <f t="shared" si="193"/>
        <v>Enfermedades Mundiales</v>
      </c>
      <c r="D896" s="44" t="str">
        <f t="shared" si="194"/>
        <v>Salud</v>
      </c>
      <c r="E896" s="64">
        <v>5706</v>
      </c>
      <c r="F896" s="44" t="str">
        <f t="shared" si="200"/>
        <v>Vacunación</v>
      </c>
      <c r="G896" s="27" t="s">
        <v>1591</v>
      </c>
      <c r="H896" s="60" t="s">
        <v>17</v>
      </c>
      <c r="I896" s="58" t="s">
        <v>98</v>
      </c>
      <c r="J896" s="43" t="s">
        <v>407</v>
      </c>
      <c r="K896" s="12" t="str">
        <f t="shared" si="201"/>
        <v>Vacunación 1era y 2da dosis</v>
      </c>
      <c r="L896" s="43" t="str">
        <f t="shared" si="195"/>
        <v>Periodo 2020-2021</v>
      </c>
      <c r="M896" s="43" t="str">
        <f t="shared" si="196"/>
        <v>Unidades</v>
      </c>
      <c r="N896" s="49" t="str">
        <f t="shared" si="197"/>
        <v>Ministerio de Ciencias, Tecnología, Conocimiento e Innovación</v>
      </c>
      <c r="O896" s="30" t="str">
        <f>+"Evolución del Proceso de Vacunación contra COVID-19 en la comuna de "&amp;Enfermedades_Mundiales[[#This Row],[territorio]]</f>
        <v>Evolución del Proceso de Vacunación contra COVID-19 en la comuna de Santa María</v>
      </c>
      <c r="P896" s="68"/>
      <c r="Q896" s="15" t="str">
        <f t="shared" si="198"/>
        <v>Gráfico Evolución</v>
      </c>
      <c r="R896" s="30"/>
      <c r="S89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https://analytics.zoho.com/open-view/2395394000008136598?ZOHO_CRITERIA=%22Localiza_CL_Poblacion%22.%22Codcom%22%3D5706</v>
      </c>
      <c r="T896" s="17"/>
      <c r="U896" s="31" t="str">
        <f t="shared" si="199"/>
        <v>#1774B9</v>
      </c>
      <c r="V896" s="32" t="str">
        <f>+Enfermedades_Mundiales[[#This Row],[idcoleccion]]&amp;"-"&amp;Enfermedades_Mundiales[[#This Row],[id]]</f>
        <v>360-0886</v>
      </c>
      <c r="W896" s="21">
        <f>+VLOOKUP(Enfermedades_Mundiales[[#This Row],[Filtro URL]],Estructura!$X$4:$Y$366,2,0)</f>
        <v>36305706</v>
      </c>
      <c r="X896" s="21" t="str">
        <f>+VLOOKUP(Enfermedades_Mundiales[[#This Row],[tema]],Estructura!$A$4:$C$18,3,0)</f>
        <v>T-364</v>
      </c>
      <c r="Y896" s="32" t="str">
        <f>+VLOOKUP(Enfermedades_Mundiales[[#This Row],[contenido]],Estructura!$E$4:$G$18,3,0)</f>
        <v>C-362</v>
      </c>
      <c r="Z896" s="32" t="str">
        <f>+VLOOKUP(Enfermedades_Mundiales[[#This Row],[Filtro Integrado]],Estructura!$M$4:$O$367,3,0)</f>
        <v>FI-363</v>
      </c>
      <c r="AA896" s="32" t="str">
        <f>+VLOOKUP(Enfermedades_Mundiales[[#This Row],[Muestra]],Estructura!$Q$4:$S$194,3,0)</f>
        <v>M-366</v>
      </c>
    </row>
    <row r="897" spans="1:27" ht="30.6" x14ac:dyDescent="0.3">
      <c r="A897" s="61" t="s">
        <v>1320</v>
      </c>
      <c r="B897" s="43">
        <f t="shared" si="192"/>
        <v>360</v>
      </c>
      <c r="C897" s="44" t="str">
        <f t="shared" si="193"/>
        <v>Enfermedades Mundiales</v>
      </c>
      <c r="D897" s="44" t="str">
        <f t="shared" si="194"/>
        <v>Salud</v>
      </c>
      <c r="E897" s="64">
        <v>5801</v>
      </c>
      <c r="F897" s="44" t="str">
        <f t="shared" si="200"/>
        <v>Vacunación</v>
      </c>
      <c r="G897" s="27" t="s">
        <v>1591</v>
      </c>
      <c r="H897" s="60" t="s">
        <v>17</v>
      </c>
      <c r="I897" s="58" t="s">
        <v>99</v>
      </c>
      <c r="J897" s="43" t="s">
        <v>407</v>
      </c>
      <c r="K897" s="12" t="str">
        <f t="shared" si="201"/>
        <v>Vacunación 1era y 2da dosis</v>
      </c>
      <c r="L897" s="43" t="str">
        <f t="shared" si="195"/>
        <v>Periodo 2020-2021</v>
      </c>
      <c r="M897" s="43" t="str">
        <f t="shared" si="196"/>
        <v>Unidades</v>
      </c>
      <c r="N897" s="49" t="str">
        <f t="shared" si="197"/>
        <v>Ministerio de Ciencias, Tecnología, Conocimiento e Innovación</v>
      </c>
      <c r="O897" s="30" t="str">
        <f>+"Evolución del Proceso de Vacunación contra COVID-19 en la comuna de "&amp;Enfermedades_Mundiales[[#This Row],[territorio]]</f>
        <v>Evolución del Proceso de Vacunación contra COVID-19 en la comuna de Quilpué</v>
      </c>
      <c r="P897" s="68"/>
      <c r="Q897" s="15" t="str">
        <f t="shared" si="198"/>
        <v>Gráfico Evolución</v>
      </c>
      <c r="R897" s="30"/>
      <c r="S89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https://analytics.zoho.com/open-view/2395394000008136598?ZOHO_CRITERIA=%22Localiza_CL_Poblacion%22.%22Codcom%22%3D5801</v>
      </c>
      <c r="T897" s="17"/>
      <c r="U897" s="31" t="str">
        <f t="shared" si="199"/>
        <v>#1774B9</v>
      </c>
      <c r="V897" s="32" t="str">
        <f>+Enfermedades_Mundiales[[#This Row],[idcoleccion]]&amp;"-"&amp;Enfermedades_Mundiales[[#This Row],[id]]</f>
        <v>360-0887</v>
      </c>
      <c r="W897" s="21">
        <f>+VLOOKUP(Enfermedades_Mundiales[[#This Row],[Filtro URL]],Estructura!$X$4:$Y$366,2,0)</f>
        <v>36305801</v>
      </c>
      <c r="X897" s="21" t="str">
        <f>+VLOOKUP(Enfermedades_Mundiales[[#This Row],[tema]],Estructura!$A$4:$C$18,3,0)</f>
        <v>T-364</v>
      </c>
      <c r="Y897" s="32" t="str">
        <f>+VLOOKUP(Enfermedades_Mundiales[[#This Row],[contenido]],Estructura!$E$4:$G$18,3,0)</f>
        <v>C-362</v>
      </c>
      <c r="Z897" s="32" t="str">
        <f>+VLOOKUP(Enfermedades_Mundiales[[#This Row],[Filtro Integrado]],Estructura!$M$4:$O$367,3,0)</f>
        <v>FI-363</v>
      </c>
      <c r="AA897" s="32" t="str">
        <f>+VLOOKUP(Enfermedades_Mundiales[[#This Row],[Muestra]],Estructura!$Q$4:$S$194,3,0)</f>
        <v>M-366</v>
      </c>
    </row>
    <row r="898" spans="1:27" ht="30.6" x14ac:dyDescent="0.3">
      <c r="A898" s="61" t="s">
        <v>1321</v>
      </c>
      <c r="B898" s="43">
        <f t="shared" si="192"/>
        <v>360</v>
      </c>
      <c r="C898" s="44" t="str">
        <f t="shared" si="193"/>
        <v>Enfermedades Mundiales</v>
      </c>
      <c r="D898" s="44" t="str">
        <f t="shared" si="194"/>
        <v>Salud</v>
      </c>
      <c r="E898" s="64">
        <v>5802</v>
      </c>
      <c r="F898" s="44" t="str">
        <f t="shared" si="200"/>
        <v>Vacunación</v>
      </c>
      <c r="G898" s="27" t="s">
        <v>1591</v>
      </c>
      <c r="H898" s="60" t="s">
        <v>17</v>
      </c>
      <c r="I898" s="58" t="s">
        <v>100</v>
      </c>
      <c r="J898" s="43" t="s">
        <v>407</v>
      </c>
      <c r="K898" s="12" t="str">
        <f t="shared" si="201"/>
        <v>Vacunación 1era y 2da dosis</v>
      </c>
      <c r="L898" s="43" t="str">
        <f t="shared" si="195"/>
        <v>Periodo 2020-2021</v>
      </c>
      <c r="M898" s="43" t="str">
        <f t="shared" si="196"/>
        <v>Unidades</v>
      </c>
      <c r="N898" s="49" t="str">
        <f t="shared" si="197"/>
        <v>Ministerio de Ciencias, Tecnología, Conocimiento e Innovación</v>
      </c>
      <c r="O898" s="30" t="str">
        <f>+"Evolución del Proceso de Vacunación contra COVID-19 en la comuna de "&amp;Enfermedades_Mundiales[[#This Row],[territorio]]</f>
        <v>Evolución del Proceso de Vacunación contra COVID-19 en la comuna de Limache</v>
      </c>
      <c r="P898" s="68"/>
      <c r="Q898" s="15" t="str">
        <f t="shared" si="198"/>
        <v>Gráfico Evolución</v>
      </c>
      <c r="R898" s="30"/>
      <c r="S89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https://analytics.zoho.com/open-view/2395394000008136598?ZOHO_CRITERIA=%22Localiza_CL_Poblacion%22.%22Codcom%22%3D5802</v>
      </c>
      <c r="T898" s="17"/>
      <c r="U898" s="31" t="str">
        <f t="shared" si="199"/>
        <v>#1774B9</v>
      </c>
      <c r="V898" s="32" t="str">
        <f>+Enfermedades_Mundiales[[#This Row],[idcoleccion]]&amp;"-"&amp;Enfermedades_Mundiales[[#This Row],[id]]</f>
        <v>360-0888</v>
      </c>
      <c r="W898" s="21">
        <f>+VLOOKUP(Enfermedades_Mundiales[[#This Row],[Filtro URL]],Estructura!$X$4:$Y$366,2,0)</f>
        <v>36305802</v>
      </c>
      <c r="X898" s="21" t="str">
        <f>+VLOOKUP(Enfermedades_Mundiales[[#This Row],[tema]],Estructura!$A$4:$C$18,3,0)</f>
        <v>T-364</v>
      </c>
      <c r="Y898" s="32" t="str">
        <f>+VLOOKUP(Enfermedades_Mundiales[[#This Row],[contenido]],Estructura!$E$4:$G$18,3,0)</f>
        <v>C-362</v>
      </c>
      <c r="Z898" s="32" t="str">
        <f>+VLOOKUP(Enfermedades_Mundiales[[#This Row],[Filtro Integrado]],Estructura!$M$4:$O$367,3,0)</f>
        <v>FI-363</v>
      </c>
      <c r="AA898" s="32" t="str">
        <f>+VLOOKUP(Enfermedades_Mundiales[[#This Row],[Muestra]],Estructura!$Q$4:$S$194,3,0)</f>
        <v>M-366</v>
      </c>
    </row>
    <row r="899" spans="1:27" ht="30.6" x14ac:dyDescent="0.3">
      <c r="A899" s="61" t="s">
        <v>1322</v>
      </c>
      <c r="B899" s="43">
        <f t="shared" si="192"/>
        <v>360</v>
      </c>
      <c r="C899" s="44" t="str">
        <f t="shared" si="193"/>
        <v>Enfermedades Mundiales</v>
      </c>
      <c r="D899" s="44" t="str">
        <f t="shared" si="194"/>
        <v>Salud</v>
      </c>
      <c r="E899" s="64">
        <v>5803</v>
      </c>
      <c r="F899" s="44" t="str">
        <f t="shared" si="200"/>
        <v>Vacunación</v>
      </c>
      <c r="G899" s="27" t="s">
        <v>1591</v>
      </c>
      <c r="H899" s="60" t="s">
        <v>17</v>
      </c>
      <c r="I899" s="58" t="s">
        <v>101</v>
      </c>
      <c r="J899" s="43" t="s">
        <v>407</v>
      </c>
      <c r="K899" s="12" t="str">
        <f t="shared" si="201"/>
        <v>Vacunación 1era y 2da dosis</v>
      </c>
      <c r="L899" s="43" t="str">
        <f t="shared" si="195"/>
        <v>Periodo 2020-2021</v>
      </c>
      <c r="M899" s="43" t="str">
        <f t="shared" si="196"/>
        <v>Unidades</v>
      </c>
      <c r="N899" s="49" t="str">
        <f t="shared" si="197"/>
        <v>Ministerio de Ciencias, Tecnología, Conocimiento e Innovación</v>
      </c>
      <c r="O899" s="30" t="str">
        <f>+"Evolución del Proceso de Vacunación contra COVID-19 en la comuna de "&amp;Enfermedades_Mundiales[[#This Row],[territorio]]</f>
        <v>Evolución del Proceso de Vacunación contra COVID-19 en la comuna de Olmué</v>
      </c>
      <c r="P899" s="68"/>
      <c r="Q899" s="15" t="str">
        <f t="shared" si="198"/>
        <v>Gráfico Evolución</v>
      </c>
      <c r="R899" s="30"/>
      <c r="S89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https://analytics.zoho.com/open-view/2395394000008136598?ZOHO_CRITERIA=%22Localiza_CL_Poblacion%22.%22Codcom%22%3D5803</v>
      </c>
      <c r="T899" s="17"/>
      <c r="U899" s="31" t="str">
        <f t="shared" si="199"/>
        <v>#1774B9</v>
      </c>
      <c r="V899" s="32" t="str">
        <f>+Enfermedades_Mundiales[[#This Row],[idcoleccion]]&amp;"-"&amp;Enfermedades_Mundiales[[#This Row],[id]]</f>
        <v>360-0889</v>
      </c>
      <c r="W899" s="21">
        <f>+VLOOKUP(Enfermedades_Mundiales[[#This Row],[Filtro URL]],Estructura!$X$4:$Y$366,2,0)</f>
        <v>36305803</v>
      </c>
      <c r="X899" s="21" t="str">
        <f>+VLOOKUP(Enfermedades_Mundiales[[#This Row],[tema]],Estructura!$A$4:$C$18,3,0)</f>
        <v>T-364</v>
      </c>
      <c r="Y899" s="32" t="str">
        <f>+VLOOKUP(Enfermedades_Mundiales[[#This Row],[contenido]],Estructura!$E$4:$G$18,3,0)</f>
        <v>C-362</v>
      </c>
      <c r="Z899" s="32" t="str">
        <f>+VLOOKUP(Enfermedades_Mundiales[[#This Row],[Filtro Integrado]],Estructura!$M$4:$O$367,3,0)</f>
        <v>FI-363</v>
      </c>
      <c r="AA899" s="32" t="str">
        <f>+VLOOKUP(Enfermedades_Mundiales[[#This Row],[Muestra]],Estructura!$Q$4:$S$194,3,0)</f>
        <v>M-366</v>
      </c>
    </row>
    <row r="900" spans="1:27" ht="30.6" x14ac:dyDescent="0.3">
      <c r="A900" s="61" t="s">
        <v>1323</v>
      </c>
      <c r="B900" s="43">
        <f t="shared" si="192"/>
        <v>360</v>
      </c>
      <c r="C900" s="44" t="str">
        <f t="shared" si="193"/>
        <v>Enfermedades Mundiales</v>
      </c>
      <c r="D900" s="44" t="str">
        <f t="shared" si="194"/>
        <v>Salud</v>
      </c>
      <c r="E900" s="64">
        <v>5804</v>
      </c>
      <c r="F900" s="44" t="str">
        <f t="shared" si="200"/>
        <v>Vacunación</v>
      </c>
      <c r="G900" s="27" t="s">
        <v>1591</v>
      </c>
      <c r="H900" s="60" t="s">
        <v>17</v>
      </c>
      <c r="I900" s="58" t="s">
        <v>102</v>
      </c>
      <c r="J900" s="43" t="s">
        <v>407</v>
      </c>
      <c r="K900" s="12" t="str">
        <f t="shared" si="201"/>
        <v>Vacunación 1era y 2da dosis</v>
      </c>
      <c r="L900" s="43" t="str">
        <f t="shared" si="195"/>
        <v>Periodo 2020-2021</v>
      </c>
      <c r="M900" s="43" t="str">
        <f t="shared" si="196"/>
        <v>Unidades</v>
      </c>
      <c r="N900" s="49" t="str">
        <f t="shared" si="197"/>
        <v>Ministerio de Ciencias, Tecnología, Conocimiento e Innovación</v>
      </c>
      <c r="O900" s="30" t="str">
        <f>+"Evolución del Proceso de Vacunación contra COVID-19 en la comuna de "&amp;Enfermedades_Mundiales[[#This Row],[territorio]]</f>
        <v>Evolución del Proceso de Vacunación contra COVID-19 en la comuna de Villa Alemana</v>
      </c>
      <c r="P900" s="68"/>
      <c r="Q900" s="15" t="str">
        <f t="shared" si="198"/>
        <v>Gráfico Evolución</v>
      </c>
      <c r="R900" s="30"/>
      <c r="S90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https://analytics.zoho.com/open-view/2395394000008136598?ZOHO_CRITERIA=%22Localiza_CL_Poblacion%22.%22Codcom%22%3D5804</v>
      </c>
      <c r="T900" s="17"/>
      <c r="U900" s="31" t="str">
        <f t="shared" si="199"/>
        <v>#1774B9</v>
      </c>
      <c r="V900" s="32" t="str">
        <f>+Enfermedades_Mundiales[[#This Row],[idcoleccion]]&amp;"-"&amp;Enfermedades_Mundiales[[#This Row],[id]]</f>
        <v>360-0890</v>
      </c>
      <c r="W900" s="21">
        <f>+VLOOKUP(Enfermedades_Mundiales[[#This Row],[Filtro URL]],Estructura!$X$4:$Y$366,2,0)</f>
        <v>36305804</v>
      </c>
      <c r="X900" s="21" t="str">
        <f>+VLOOKUP(Enfermedades_Mundiales[[#This Row],[tema]],Estructura!$A$4:$C$18,3,0)</f>
        <v>T-364</v>
      </c>
      <c r="Y900" s="32" t="str">
        <f>+VLOOKUP(Enfermedades_Mundiales[[#This Row],[contenido]],Estructura!$E$4:$G$18,3,0)</f>
        <v>C-362</v>
      </c>
      <c r="Z900" s="32" t="str">
        <f>+VLOOKUP(Enfermedades_Mundiales[[#This Row],[Filtro Integrado]],Estructura!$M$4:$O$367,3,0)</f>
        <v>FI-363</v>
      </c>
      <c r="AA900" s="32" t="str">
        <f>+VLOOKUP(Enfermedades_Mundiales[[#This Row],[Muestra]],Estructura!$Q$4:$S$194,3,0)</f>
        <v>M-366</v>
      </c>
    </row>
    <row r="901" spans="1:27" ht="30.6" x14ac:dyDescent="0.3">
      <c r="A901" s="61" t="s">
        <v>1324</v>
      </c>
      <c r="B901" s="43">
        <f t="shared" si="192"/>
        <v>360</v>
      </c>
      <c r="C901" s="44" t="str">
        <f t="shared" si="193"/>
        <v>Enfermedades Mundiales</v>
      </c>
      <c r="D901" s="44" t="str">
        <f t="shared" si="194"/>
        <v>Salud</v>
      </c>
      <c r="E901" s="64">
        <v>6101</v>
      </c>
      <c r="F901" s="44" t="str">
        <f t="shared" si="200"/>
        <v>Vacunación</v>
      </c>
      <c r="G901" s="27" t="s">
        <v>1591</v>
      </c>
      <c r="H901" s="60" t="s">
        <v>17</v>
      </c>
      <c r="I901" s="58" t="s">
        <v>103</v>
      </c>
      <c r="J901" s="43" t="s">
        <v>407</v>
      </c>
      <c r="K901" s="12" t="str">
        <f t="shared" si="201"/>
        <v>Vacunación 1era y 2da dosis</v>
      </c>
      <c r="L901" s="43" t="str">
        <f t="shared" si="195"/>
        <v>Periodo 2020-2021</v>
      </c>
      <c r="M901" s="43" t="str">
        <f t="shared" si="196"/>
        <v>Unidades</v>
      </c>
      <c r="N901" s="49" t="str">
        <f t="shared" si="197"/>
        <v>Ministerio de Ciencias, Tecnología, Conocimiento e Innovación</v>
      </c>
      <c r="O901" s="30" t="str">
        <f>+"Evolución del Proceso de Vacunación contra COVID-19 en la comuna de "&amp;Enfermedades_Mundiales[[#This Row],[territorio]]</f>
        <v>Evolución del Proceso de Vacunación contra COVID-19 en la comuna de Rancagua</v>
      </c>
      <c r="P901" s="68"/>
      <c r="Q901" s="15" t="str">
        <f t="shared" si="198"/>
        <v>Gráfico Evolución</v>
      </c>
      <c r="R901" s="30"/>
      <c r="S90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https://analytics.zoho.com/open-view/2395394000008136598?ZOHO_CRITERIA=%22Localiza_CL_Poblacion%22.%22Codcom%22%3D6101</v>
      </c>
      <c r="T901" s="17"/>
      <c r="U901" s="31" t="str">
        <f t="shared" si="199"/>
        <v>#1774B9</v>
      </c>
      <c r="V901" s="32" t="str">
        <f>+Enfermedades_Mundiales[[#This Row],[idcoleccion]]&amp;"-"&amp;Enfermedades_Mundiales[[#This Row],[id]]</f>
        <v>360-0891</v>
      </c>
      <c r="W901" s="21">
        <f>+VLOOKUP(Enfermedades_Mundiales[[#This Row],[Filtro URL]],Estructura!$X$4:$Y$366,2,0)</f>
        <v>36306101</v>
      </c>
      <c r="X901" s="21" t="str">
        <f>+VLOOKUP(Enfermedades_Mundiales[[#This Row],[tema]],Estructura!$A$4:$C$18,3,0)</f>
        <v>T-364</v>
      </c>
      <c r="Y901" s="32" t="str">
        <f>+VLOOKUP(Enfermedades_Mundiales[[#This Row],[contenido]],Estructura!$E$4:$G$18,3,0)</f>
        <v>C-362</v>
      </c>
      <c r="Z901" s="32" t="str">
        <f>+VLOOKUP(Enfermedades_Mundiales[[#This Row],[Filtro Integrado]],Estructura!$M$4:$O$367,3,0)</f>
        <v>FI-363</v>
      </c>
      <c r="AA901" s="32" t="str">
        <f>+VLOOKUP(Enfermedades_Mundiales[[#This Row],[Muestra]],Estructura!$Q$4:$S$194,3,0)</f>
        <v>M-366</v>
      </c>
    </row>
    <row r="902" spans="1:27" ht="30.6" x14ac:dyDescent="0.3">
      <c r="A902" s="61" t="s">
        <v>1325</v>
      </c>
      <c r="B902" s="43">
        <f t="shared" si="192"/>
        <v>360</v>
      </c>
      <c r="C902" s="44" t="str">
        <f t="shared" si="193"/>
        <v>Enfermedades Mundiales</v>
      </c>
      <c r="D902" s="44" t="str">
        <f t="shared" si="194"/>
        <v>Salud</v>
      </c>
      <c r="E902" s="64">
        <v>6102</v>
      </c>
      <c r="F902" s="44" t="str">
        <f t="shared" si="200"/>
        <v>Vacunación</v>
      </c>
      <c r="G902" s="27" t="s">
        <v>1591</v>
      </c>
      <c r="H902" s="60" t="s">
        <v>17</v>
      </c>
      <c r="I902" s="58" t="s">
        <v>104</v>
      </c>
      <c r="J902" s="43" t="s">
        <v>407</v>
      </c>
      <c r="K902" s="12" t="str">
        <f t="shared" si="201"/>
        <v>Vacunación 1era y 2da dosis</v>
      </c>
      <c r="L902" s="43" t="str">
        <f t="shared" si="195"/>
        <v>Periodo 2020-2021</v>
      </c>
      <c r="M902" s="43" t="str">
        <f t="shared" si="196"/>
        <v>Unidades</v>
      </c>
      <c r="N902" s="49" t="str">
        <f t="shared" si="197"/>
        <v>Ministerio de Ciencias, Tecnología, Conocimiento e Innovación</v>
      </c>
      <c r="O902" s="30" t="str">
        <f>+"Evolución del Proceso de Vacunación contra COVID-19 en la comuna de "&amp;Enfermedades_Mundiales[[#This Row],[territorio]]</f>
        <v>Evolución del Proceso de Vacunación contra COVID-19 en la comuna de Codegua</v>
      </c>
      <c r="P902" s="68"/>
      <c r="Q902" s="15" t="str">
        <f t="shared" si="198"/>
        <v>Gráfico Evolución</v>
      </c>
      <c r="R902" s="30"/>
      <c r="S90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https://analytics.zoho.com/open-view/2395394000008136598?ZOHO_CRITERIA=%22Localiza_CL_Poblacion%22.%22Codcom%22%3D6102</v>
      </c>
      <c r="T902" s="17"/>
      <c r="U902" s="31" t="str">
        <f t="shared" si="199"/>
        <v>#1774B9</v>
      </c>
      <c r="V902" s="32" t="str">
        <f>+Enfermedades_Mundiales[[#This Row],[idcoleccion]]&amp;"-"&amp;Enfermedades_Mundiales[[#This Row],[id]]</f>
        <v>360-0892</v>
      </c>
      <c r="W902" s="21">
        <f>+VLOOKUP(Enfermedades_Mundiales[[#This Row],[Filtro URL]],Estructura!$X$4:$Y$366,2,0)</f>
        <v>36306102</v>
      </c>
      <c r="X902" s="21" t="str">
        <f>+VLOOKUP(Enfermedades_Mundiales[[#This Row],[tema]],Estructura!$A$4:$C$18,3,0)</f>
        <v>T-364</v>
      </c>
      <c r="Y902" s="32" t="str">
        <f>+VLOOKUP(Enfermedades_Mundiales[[#This Row],[contenido]],Estructura!$E$4:$G$18,3,0)</f>
        <v>C-362</v>
      </c>
      <c r="Z902" s="32" t="str">
        <f>+VLOOKUP(Enfermedades_Mundiales[[#This Row],[Filtro Integrado]],Estructura!$M$4:$O$367,3,0)</f>
        <v>FI-363</v>
      </c>
      <c r="AA902" s="32" t="str">
        <f>+VLOOKUP(Enfermedades_Mundiales[[#This Row],[Muestra]],Estructura!$Q$4:$S$194,3,0)</f>
        <v>M-366</v>
      </c>
    </row>
    <row r="903" spans="1:27" ht="30.6" x14ac:dyDescent="0.3">
      <c r="A903" s="61" t="s">
        <v>1326</v>
      </c>
      <c r="B903" s="43">
        <f t="shared" si="192"/>
        <v>360</v>
      </c>
      <c r="C903" s="44" t="str">
        <f t="shared" si="193"/>
        <v>Enfermedades Mundiales</v>
      </c>
      <c r="D903" s="44" t="str">
        <f t="shared" si="194"/>
        <v>Salud</v>
      </c>
      <c r="E903" s="64">
        <v>6103</v>
      </c>
      <c r="F903" s="44" t="str">
        <f t="shared" si="200"/>
        <v>Vacunación</v>
      </c>
      <c r="G903" s="27" t="s">
        <v>1591</v>
      </c>
      <c r="H903" s="60" t="s">
        <v>17</v>
      </c>
      <c r="I903" s="58" t="s">
        <v>105</v>
      </c>
      <c r="J903" s="43" t="s">
        <v>407</v>
      </c>
      <c r="K903" s="12" t="str">
        <f t="shared" si="201"/>
        <v>Vacunación 1era y 2da dosis</v>
      </c>
      <c r="L903" s="43" t="str">
        <f t="shared" si="195"/>
        <v>Periodo 2020-2021</v>
      </c>
      <c r="M903" s="43" t="str">
        <f t="shared" si="196"/>
        <v>Unidades</v>
      </c>
      <c r="N903" s="49" t="str">
        <f t="shared" si="197"/>
        <v>Ministerio de Ciencias, Tecnología, Conocimiento e Innovación</v>
      </c>
      <c r="O903" s="30" t="str">
        <f>+"Evolución del Proceso de Vacunación contra COVID-19 en la comuna de "&amp;Enfermedades_Mundiales[[#This Row],[territorio]]</f>
        <v>Evolución del Proceso de Vacunación contra COVID-19 en la comuna de Coinco</v>
      </c>
      <c r="P903" s="68"/>
      <c r="Q903" s="15" t="str">
        <f t="shared" si="198"/>
        <v>Gráfico Evolución</v>
      </c>
      <c r="R903" s="30"/>
      <c r="S90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https://analytics.zoho.com/open-view/2395394000008136598?ZOHO_CRITERIA=%22Localiza_CL_Poblacion%22.%22Codcom%22%3D6103</v>
      </c>
      <c r="T903" s="17"/>
      <c r="U903" s="31" t="str">
        <f t="shared" si="199"/>
        <v>#1774B9</v>
      </c>
      <c r="V903" s="32" t="str">
        <f>+Enfermedades_Mundiales[[#This Row],[idcoleccion]]&amp;"-"&amp;Enfermedades_Mundiales[[#This Row],[id]]</f>
        <v>360-0893</v>
      </c>
      <c r="W903" s="21">
        <f>+VLOOKUP(Enfermedades_Mundiales[[#This Row],[Filtro URL]],Estructura!$X$4:$Y$366,2,0)</f>
        <v>36306103</v>
      </c>
      <c r="X903" s="21" t="str">
        <f>+VLOOKUP(Enfermedades_Mundiales[[#This Row],[tema]],Estructura!$A$4:$C$18,3,0)</f>
        <v>T-364</v>
      </c>
      <c r="Y903" s="32" t="str">
        <f>+VLOOKUP(Enfermedades_Mundiales[[#This Row],[contenido]],Estructura!$E$4:$G$18,3,0)</f>
        <v>C-362</v>
      </c>
      <c r="Z903" s="32" t="str">
        <f>+VLOOKUP(Enfermedades_Mundiales[[#This Row],[Filtro Integrado]],Estructura!$M$4:$O$367,3,0)</f>
        <v>FI-363</v>
      </c>
      <c r="AA903" s="32" t="str">
        <f>+VLOOKUP(Enfermedades_Mundiales[[#This Row],[Muestra]],Estructura!$Q$4:$S$194,3,0)</f>
        <v>M-366</v>
      </c>
    </row>
    <row r="904" spans="1:27" ht="30.6" x14ac:dyDescent="0.3">
      <c r="A904" s="61" t="s">
        <v>1327</v>
      </c>
      <c r="B904" s="43">
        <f t="shared" si="192"/>
        <v>360</v>
      </c>
      <c r="C904" s="44" t="str">
        <f t="shared" si="193"/>
        <v>Enfermedades Mundiales</v>
      </c>
      <c r="D904" s="44" t="str">
        <f t="shared" si="194"/>
        <v>Salud</v>
      </c>
      <c r="E904" s="64">
        <v>6104</v>
      </c>
      <c r="F904" s="44" t="str">
        <f t="shared" si="200"/>
        <v>Vacunación</v>
      </c>
      <c r="G904" s="27" t="s">
        <v>1591</v>
      </c>
      <c r="H904" s="60" t="s">
        <v>17</v>
      </c>
      <c r="I904" s="58" t="s">
        <v>106</v>
      </c>
      <c r="J904" s="43" t="s">
        <v>407</v>
      </c>
      <c r="K904" s="12" t="str">
        <f t="shared" si="201"/>
        <v>Vacunación 1era y 2da dosis</v>
      </c>
      <c r="L904" s="43" t="str">
        <f t="shared" si="195"/>
        <v>Periodo 2020-2021</v>
      </c>
      <c r="M904" s="43" t="str">
        <f t="shared" si="196"/>
        <v>Unidades</v>
      </c>
      <c r="N904" s="49" t="str">
        <f t="shared" si="197"/>
        <v>Ministerio de Ciencias, Tecnología, Conocimiento e Innovación</v>
      </c>
      <c r="O904" s="30" t="str">
        <f>+"Evolución del Proceso de Vacunación contra COVID-19 en la comuna de "&amp;Enfermedades_Mundiales[[#This Row],[territorio]]</f>
        <v>Evolución del Proceso de Vacunación contra COVID-19 en la comuna de Coltauco</v>
      </c>
      <c r="P904" s="68"/>
      <c r="Q904" s="15" t="str">
        <f t="shared" si="198"/>
        <v>Gráfico Evolución</v>
      </c>
      <c r="R904" s="30"/>
      <c r="S90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https://analytics.zoho.com/open-view/2395394000008136598?ZOHO_CRITERIA=%22Localiza_CL_Poblacion%22.%22Codcom%22%3D6104</v>
      </c>
      <c r="T904" s="17"/>
      <c r="U904" s="31" t="str">
        <f t="shared" si="199"/>
        <v>#1774B9</v>
      </c>
      <c r="V904" s="32" t="str">
        <f>+Enfermedades_Mundiales[[#This Row],[idcoleccion]]&amp;"-"&amp;Enfermedades_Mundiales[[#This Row],[id]]</f>
        <v>360-0894</v>
      </c>
      <c r="W904" s="21">
        <f>+VLOOKUP(Enfermedades_Mundiales[[#This Row],[Filtro URL]],Estructura!$X$4:$Y$366,2,0)</f>
        <v>36306104</v>
      </c>
      <c r="X904" s="21" t="str">
        <f>+VLOOKUP(Enfermedades_Mundiales[[#This Row],[tema]],Estructura!$A$4:$C$18,3,0)</f>
        <v>T-364</v>
      </c>
      <c r="Y904" s="32" t="str">
        <f>+VLOOKUP(Enfermedades_Mundiales[[#This Row],[contenido]],Estructura!$E$4:$G$18,3,0)</f>
        <v>C-362</v>
      </c>
      <c r="Z904" s="32" t="str">
        <f>+VLOOKUP(Enfermedades_Mundiales[[#This Row],[Filtro Integrado]],Estructura!$M$4:$O$367,3,0)</f>
        <v>FI-363</v>
      </c>
      <c r="AA904" s="32" t="str">
        <f>+VLOOKUP(Enfermedades_Mundiales[[#This Row],[Muestra]],Estructura!$Q$4:$S$194,3,0)</f>
        <v>M-366</v>
      </c>
    </row>
    <row r="905" spans="1:27" ht="30.6" x14ac:dyDescent="0.3">
      <c r="A905" s="61" t="s">
        <v>1328</v>
      </c>
      <c r="B905" s="43">
        <f t="shared" si="192"/>
        <v>360</v>
      </c>
      <c r="C905" s="44" t="str">
        <f t="shared" si="193"/>
        <v>Enfermedades Mundiales</v>
      </c>
      <c r="D905" s="44" t="str">
        <f t="shared" si="194"/>
        <v>Salud</v>
      </c>
      <c r="E905" s="64">
        <v>6105</v>
      </c>
      <c r="F905" s="44" t="str">
        <f t="shared" si="200"/>
        <v>Vacunación</v>
      </c>
      <c r="G905" s="27" t="s">
        <v>1591</v>
      </c>
      <c r="H905" s="60" t="s">
        <v>17</v>
      </c>
      <c r="I905" s="58" t="s">
        <v>107</v>
      </c>
      <c r="J905" s="43" t="s">
        <v>407</v>
      </c>
      <c r="K905" s="12" t="str">
        <f t="shared" si="201"/>
        <v>Vacunación 1era y 2da dosis</v>
      </c>
      <c r="L905" s="43" t="str">
        <f t="shared" si="195"/>
        <v>Periodo 2020-2021</v>
      </c>
      <c r="M905" s="43" t="str">
        <f t="shared" si="196"/>
        <v>Unidades</v>
      </c>
      <c r="N905" s="49" t="str">
        <f t="shared" si="197"/>
        <v>Ministerio de Ciencias, Tecnología, Conocimiento e Innovación</v>
      </c>
      <c r="O905" s="30" t="str">
        <f>+"Evolución del Proceso de Vacunación contra COVID-19 en la comuna de "&amp;Enfermedades_Mundiales[[#This Row],[territorio]]</f>
        <v>Evolución del Proceso de Vacunación contra COVID-19 en la comuna de Doñihue</v>
      </c>
      <c r="P905" s="68"/>
      <c r="Q905" s="15" t="str">
        <f t="shared" si="198"/>
        <v>Gráfico Evolución</v>
      </c>
      <c r="R905" s="30"/>
      <c r="S90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https://analytics.zoho.com/open-view/2395394000008136598?ZOHO_CRITERIA=%22Localiza_CL_Poblacion%22.%22Codcom%22%3D6105</v>
      </c>
      <c r="T905" s="17"/>
      <c r="U905" s="31" t="str">
        <f t="shared" si="199"/>
        <v>#1774B9</v>
      </c>
      <c r="V905" s="32" t="str">
        <f>+Enfermedades_Mundiales[[#This Row],[idcoleccion]]&amp;"-"&amp;Enfermedades_Mundiales[[#This Row],[id]]</f>
        <v>360-0895</v>
      </c>
      <c r="W905" s="21">
        <f>+VLOOKUP(Enfermedades_Mundiales[[#This Row],[Filtro URL]],Estructura!$X$4:$Y$366,2,0)</f>
        <v>36306105</v>
      </c>
      <c r="X905" s="21" t="str">
        <f>+VLOOKUP(Enfermedades_Mundiales[[#This Row],[tema]],Estructura!$A$4:$C$18,3,0)</f>
        <v>T-364</v>
      </c>
      <c r="Y905" s="32" t="str">
        <f>+VLOOKUP(Enfermedades_Mundiales[[#This Row],[contenido]],Estructura!$E$4:$G$18,3,0)</f>
        <v>C-362</v>
      </c>
      <c r="Z905" s="32" t="str">
        <f>+VLOOKUP(Enfermedades_Mundiales[[#This Row],[Filtro Integrado]],Estructura!$M$4:$O$367,3,0)</f>
        <v>FI-363</v>
      </c>
      <c r="AA905" s="32" t="str">
        <f>+VLOOKUP(Enfermedades_Mundiales[[#This Row],[Muestra]],Estructura!$Q$4:$S$194,3,0)</f>
        <v>M-366</v>
      </c>
    </row>
    <row r="906" spans="1:27" ht="30.6" x14ac:dyDescent="0.3">
      <c r="A906" s="61" t="s">
        <v>1329</v>
      </c>
      <c r="B906" s="43">
        <f t="shared" si="192"/>
        <v>360</v>
      </c>
      <c r="C906" s="44" t="str">
        <f t="shared" si="193"/>
        <v>Enfermedades Mundiales</v>
      </c>
      <c r="D906" s="44" t="str">
        <f t="shared" si="194"/>
        <v>Salud</v>
      </c>
      <c r="E906" s="64">
        <v>6106</v>
      </c>
      <c r="F906" s="44" t="str">
        <f t="shared" si="200"/>
        <v>Vacunación</v>
      </c>
      <c r="G906" s="27" t="s">
        <v>1591</v>
      </c>
      <c r="H906" s="60" t="s">
        <v>17</v>
      </c>
      <c r="I906" s="58" t="s">
        <v>108</v>
      </c>
      <c r="J906" s="43" t="s">
        <v>407</v>
      </c>
      <c r="K906" s="12" t="str">
        <f t="shared" si="201"/>
        <v>Vacunación 1era y 2da dosis</v>
      </c>
      <c r="L906" s="43" t="str">
        <f t="shared" si="195"/>
        <v>Periodo 2020-2021</v>
      </c>
      <c r="M906" s="43" t="str">
        <f t="shared" si="196"/>
        <v>Unidades</v>
      </c>
      <c r="N906" s="49" t="str">
        <f t="shared" si="197"/>
        <v>Ministerio de Ciencias, Tecnología, Conocimiento e Innovación</v>
      </c>
      <c r="O906" s="30" t="str">
        <f>+"Evolución del Proceso de Vacunación contra COVID-19 en la comuna de "&amp;Enfermedades_Mundiales[[#This Row],[territorio]]</f>
        <v>Evolución del Proceso de Vacunación contra COVID-19 en la comuna de Graneros</v>
      </c>
      <c r="P906" s="68"/>
      <c r="Q906" s="15" t="str">
        <f t="shared" si="198"/>
        <v>Gráfico Evolución</v>
      </c>
      <c r="R906" s="30"/>
      <c r="S90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https://analytics.zoho.com/open-view/2395394000008136598?ZOHO_CRITERIA=%22Localiza_CL_Poblacion%22.%22Codcom%22%3D6106</v>
      </c>
      <c r="T906" s="17"/>
      <c r="U906" s="31" t="str">
        <f t="shared" si="199"/>
        <v>#1774B9</v>
      </c>
      <c r="V906" s="32" t="str">
        <f>+Enfermedades_Mundiales[[#This Row],[idcoleccion]]&amp;"-"&amp;Enfermedades_Mundiales[[#This Row],[id]]</f>
        <v>360-0896</v>
      </c>
      <c r="W906" s="21">
        <f>+VLOOKUP(Enfermedades_Mundiales[[#This Row],[Filtro URL]],Estructura!$X$4:$Y$366,2,0)</f>
        <v>36306106</v>
      </c>
      <c r="X906" s="21" t="str">
        <f>+VLOOKUP(Enfermedades_Mundiales[[#This Row],[tema]],Estructura!$A$4:$C$18,3,0)</f>
        <v>T-364</v>
      </c>
      <c r="Y906" s="32" t="str">
        <f>+VLOOKUP(Enfermedades_Mundiales[[#This Row],[contenido]],Estructura!$E$4:$G$18,3,0)</f>
        <v>C-362</v>
      </c>
      <c r="Z906" s="32" t="str">
        <f>+VLOOKUP(Enfermedades_Mundiales[[#This Row],[Filtro Integrado]],Estructura!$M$4:$O$367,3,0)</f>
        <v>FI-363</v>
      </c>
      <c r="AA906" s="32" t="str">
        <f>+VLOOKUP(Enfermedades_Mundiales[[#This Row],[Muestra]],Estructura!$Q$4:$S$194,3,0)</f>
        <v>M-366</v>
      </c>
    </row>
    <row r="907" spans="1:27" ht="30.6" x14ac:dyDescent="0.3">
      <c r="A907" s="61" t="s">
        <v>1330</v>
      </c>
      <c r="B907" s="43">
        <f t="shared" si="192"/>
        <v>360</v>
      </c>
      <c r="C907" s="44" t="str">
        <f t="shared" si="193"/>
        <v>Enfermedades Mundiales</v>
      </c>
      <c r="D907" s="44" t="str">
        <f t="shared" si="194"/>
        <v>Salud</v>
      </c>
      <c r="E907" s="64">
        <v>6107</v>
      </c>
      <c r="F907" s="44" t="str">
        <f t="shared" si="200"/>
        <v>Vacunación</v>
      </c>
      <c r="G907" s="27" t="s">
        <v>1591</v>
      </c>
      <c r="H907" s="60" t="s">
        <v>17</v>
      </c>
      <c r="I907" s="58" t="s">
        <v>109</v>
      </c>
      <c r="J907" s="43" t="s">
        <v>407</v>
      </c>
      <c r="K907" s="12" t="str">
        <f t="shared" si="201"/>
        <v>Vacunación 1era y 2da dosis</v>
      </c>
      <c r="L907" s="43" t="str">
        <f t="shared" si="195"/>
        <v>Periodo 2020-2021</v>
      </c>
      <c r="M907" s="43" t="str">
        <f t="shared" si="196"/>
        <v>Unidades</v>
      </c>
      <c r="N907" s="49" t="str">
        <f t="shared" si="197"/>
        <v>Ministerio de Ciencias, Tecnología, Conocimiento e Innovación</v>
      </c>
      <c r="O907" s="30" t="str">
        <f>+"Evolución del Proceso de Vacunación contra COVID-19 en la comuna de "&amp;Enfermedades_Mundiales[[#This Row],[territorio]]</f>
        <v>Evolución del Proceso de Vacunación contra COVID-19 en la comuna de Las Cabras</v>
      </c>
      <c r="P907" s="68"/>
      <c r="Q907" s="15" t="str">
        <f t="shared" si="198"/>
        <v>Gráfico Evolución</v>
      </c>
      <c r="R907" s="30"/>
      <c r="S90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https://analytics.zoho.com/open-view/2395394000008136598?ZOHO_CRITERIA=%22Localiza_CL_Poblacion%22.%22Codcom%22%3D6107</v>
      </c>
      <c r="T907" s="17"/>
      <c r="U907" s="31" t="str">
        <f t="shared" si="199"/>
        <v>#1774B9</v>
      </c>
      <c r="V907" s="32" t="str">
        <f>+Enfermedades_Mundiales[[#This Row],[idcoleccion]]&amp;"-"&amp;Enfermedades_Mundiales[[#This Row],[id]]</f>
        <v>360-0897</v>
      </c>
      <c r="W907" s="21">
        <f>+VLOOKUP(Enfermedades_Mundiales[[#This Row],[Filtro URL]],Estructura!$X$4:$Y$366,2,0)</f>
        <v>36306107</v>
      </c>
      <c r="X907" s="21" t="str">
        <f>+VLOOKUP(Enfermedades_Mundiales[[#This Row],[tema]],Estructura!$A$4:$C$18,3,0)</f>
        <v>T-364</v>
      </c>
      <c r="Y907" s="32" t="str">
        <f>+VLOOKUP(Enfermedades_Mundiales[[#This Row],[contenido]],Estructura!$E$4:$G$18,3,0)</f>
        <v>C-362</v>
      </c>
      <c r="Z907" s="32" t="str">
        <f>+VLOOKUP(Enfermedades_Mundiales[[#This Row],[Filtro Integrado]],Estructura!$M$4:$O$367,3,0)</f>
        <v>FI-363</v>
      </c>
      <c r="AA907" s="32" t="str">
        <f>+VLOOKUP(Enfermedades_Mundiales[[#This Row],[Muestra]],Estructura!$Q$4:$S$194,3,0)</f>
        <v>M-366</v>
      </c>
    </row>
    <row r="908" spans="1:27" ht="30.6" x14ac:dyDescent="0.3">
      <c r="A908" s="61" t="s">
        <v>1331</v>
      </c>
      <c r="B908" s="43">
        <f t="shared" si="192"/>
        <v>360</v>
      </c>
      <c r="C908" s="44" t="str">
        <f t="shared" si="193"/>
        <v>Enfermedades Mundiales</v>
      </c>
      <c r="D908" s="44" t="str">
        <f t="shared" si="194"/>
        <v>Salud</v>
      </c>
      <c r="E908" s="64">
        <v>6108</v>
      </c>
      <c r="F908" s="44" t="str">
        <f t="shared" si="200"/>
        <v>Vacunación</v>
      </c>
      <c r="G908" s="27" t="s">
        <v>1591</v>
      </c>
      <c r="H908" s="60" t="s">
        <v>17</v>
      </c>
      <c r="I908" s="58" t="s">
        <v>110</v>
      </c>
      <c r="J908" s="43" t="s">
        <v>407</v>
      </c>
      <c r="K908" s="12" t="str">
        <f t="shared" si="201"/>
        <v>Vacunación 1era y 2da dosis</v>
      </c>
      <c r="L908" s="43" t="str">
        <f t="shared" si="195"/>
        <v>Periodo 2020-2021</v>
      </c>
      <c r="M908" s="43" t="str">
        <f t="shared" si="196"/>
        <v>Unidades</v>
      </c>
      <c r="N908" s="49" t="str">
        <f t="shared" si="197"/>
        <v>Ministerio de Ciencias, Tecnología, Conocimiento e Innovación</v>
      </c>
      <c r="O908" s="30" t="str">
        <f>+"Evolución del Proceso de Vacunación contra COVID-19 en la comuna de "&amp;Enfermedades_Mundiales[[#This Row],[territorio]]</f>
        <v>Evolución del Proceso de Vacunación contra COVID-19 en la comuna de Machalí</v>
      </c>
      <c r="P908" s="68"/>
      <c r="Q908" s="15" t="str">
        <f t="shared" si="198"/>
        <v>Gráfico Evolución</v>
      </c>
      <c r="R908" s="30"/>
      <c r="S90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https://analytics.zoho.com/open-view/2395394000008136598?ZOHO_CRITERIA=%22Localiza_CL_Poblacion%22.%22Codcom%22%3D6108</v>
      </c>
      <c r="T908" s="17"/>
      <c r="U908" s="31" t="str">
        <f t="shared" si="199"/>
        <v>#1774B9</v>
      </c>
      <c r="V908" s="32" t="str">
        <f>+Enfermedades_Mundiales[[#This Row],[idcoleccion]]&amp;"-"&amp;Enfermedades_Mundiales[[#This Row],[id]]</f>
        <v>360-0898</v>
      </c>
      <c r="W908" s="21">
        <f>+VLOOKUP(Enfermedades_Mundiales[[#This Row],[Filtro URL]],Estructura!$X$4:$Y$366,2,0)</f>
        <v>36306108</v>
      </c>
      <c r="X908" s="21" t="str">
        <f>+VLOOKUP(Enfermedades_Mundiales[[#This Row],[tema]],Estructura!$A$4:$C$18,3,0)</f>
        <v>T-364</v>
      </c>
      <c r="Y908" s="32" t="str">
        <f>+VLOOKUP(Enfermedades_Mundiales[[#This Row],[contenido]],Estructura!$E$4:$G$18,3,0)</f>
        <v>C-362</v>
      </c>
      <c r="Z908" s="32" t="str">
        <f>+VLOOKUP(Enfermedades_Mundiales[[#This Row],[Filtro Integrado]],Estructura!$M$4:$O$367,3,0)</f>
        <v>FI-363</v>
      </c>
      <c r="AA908" s="32" t="str">
        <f>+VLOOKUP(Enfermedades_Mundiales[[#This Row],[Muestra]],Estructura!$Q$4:$S$194,3,0)</f>
        <v>M-366</v>
      </c>
    </row>
    <row r="909" spans="1:27" ht="30.6" x14ac:dyDescent="0.3">
      <c r="A909" s="61" t="s">
        <v>1332</v>
      </c>
      <c r="B909" s="43">
        <f t="shared" si="192"/>
        <v>360</v>
      </c>
      <c r="C909" s="44" t="str">
        <f t="shared" si="193"/>
        <v>Enfermedades Mundiales</v>
      </c>
      <c r="D909" s="44" t="str">
        <f t="shared" si="194"/>
        <v>Salud</v>
      </c>
      <c r="E909" s="64">
        <v>6109</v>
      </c>
      <c r="F909" s="44" t="str">
        <f t="shared" si="200"/>
        <v>Vacunación</v>
      </c>
      <c r="G909" s="27" t="s">
        <v>1591</v>
      </c>
      <c r="H909" s="60" t="s">
        <v>17</v>
      </c>
      <c r="I909" s="58" t="s">
        <v>111</v>
      </c>
      <c r="J909" s="43" t="s">
        <v>407</v>
      </c>
      <c r="K909" s="12" t="str">
        <f t="shared" si="201"/>
        <v>Vacunación 1era y 2da dosis</v>
      </c>
      <c r="L909" s="43" t="str">
        <f t="shared" si="195"/>
        <v>Periodo 2020-2021</v>
      </c>
      <c r="M909" s="43" t="str">
        <f t="shared" si="196"/>
        <v>Unidades</v>
      </c>
      <c r="N909" s="49" t="str">
        <f t="shared" si="197"/>
        <v>Ministerio de Ciencias, Tecnología, Conocimiento e Innovación</v>
      </c>
      <c r="O909" s="30" t="str">
        <f>+"Evolución del Proceso de Vacunación contra COVID-19 en la comuna de "&amp;Enfermedades_Mundiales[[#This Row],[territorio]]</f>
        <v>Evolución del Proceso de Vacunación contra COVID-19 en la comuna de Malloa</v>
      </c>
      <c r="P909" s="68"/>
      <c r="Q909" s="15" t="str">
        <f t="shared" si="198"/>
        <v>Gráfico Evolución</v>
      </c>
      <c r="R909" s="30"/>
      <c r="S90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https://analytics.zoho.com/open-view/2395394000008136598?ZOHO_CRITERIA=%22Localiza_CL_Poblacion%22.%22Codcom%22%3D6109</v>
      </c>
      <c r="T909" s="17"/>
      <c r="U909" s="31" t="str">
        <f t="shared" si="199"/>
        <v>#1774B9</v>
      </c>
      <c r="V909" s="32" t="str">
        <f>+Enfermedades_Mundiales[[#This Row],[idcoleccion]]&amp;"-"&amp;Enfermedades_Mundiales[[#This Row],[id]]</f>
        <v>360-0899</v>
      </c>
      <c r="W909" s="21">
        <f>+VLOOKUP(Enfermedades_Mundiales[[#This Row],[Filtro URL]],Estructura!$X$4:$Y$366,2,0)</f>
        <v>36306109</v>
      </c>
      <c r="X909" s="21" t="str">
        <f>+VLOOKUP(Enfermedades_Mundiales[[#This Row],[tema]],Estructura!$A$4:$C$18,3,0)</f>
        <v>T-364</v>
      </c>
      <c r="Y909" s="32" t="str">
        <f>+VLOOKUP(Enfermedades_Mundiales[[#This Row],[contenido]],Estructura!$E$4:$G$18,3,0)</f>
        <v>C-362</v>
      </c>
      <c r="Z909" s="32" t="str">
        <f>+VLOOKUP(Enfermedades_Mundiales[[#This Row],[Filtro Integrado]],Estructura!$M$4:$O$367,3,0)</f>
        <v>FI-363</v>
      </c>
      <c r="AA909" s="32" t="str">
        <f>+VLOOKUP(Enfermedades_Mundiales[[#This Row],[Muestra]],Estructura!$Q$4:$S$194,3,0)</f>
        <v>M-366</v>
      </c>
    </row>
    <row r="910" spans="1:27" ht="30.6" x14ac:dyDescent="0.3">
      <c r="A910" s="61" t="s">
        <v>1333</v>
      </c>
      <c r="B910" s="43">
        <f t="shared" si="192"/>
        <v>360</v>
      </c>
      <c r="C910" s="44" t="str">
        <f t="shared" si="193"/>
        <v>Enfermedades Mundiales</v>
      </c>
      <c r="D910" s="44" t="str">
        <f t="shared" si="194"/>
        <v>Salud</v>
      </c>
      <c r="E910" s="64">
        <v>6110</v>
      </c>
      <c r="F910" s="44" t="str">
        <f t="shared" si="200"/>
        <v>Vacunación</v>
      </c>
      <c r="G910" s="27" t="s">
        <v>1591</v>
      </c>
      <c r="H910" s="60" t="s">
        <v>17</v>
      </c>
      <c r="I910" s="58" t="s">
        <v>112</v>
      </c>
      <c r="J910" s="43" t="s">
        <v>407</v>
      </c>
      <c r="K910" s="12" t="str">
        <f t="shared" si="201"/>
        <v>Vacunación 1era y 2da dosis</v>
      </c>
      <c r="L910" s="43" t="str">
        <f t="shared" si="195"/>
        <v>Periodo 2020-2021</v>
      </c>
      <c r="M910" s="43" t="str">
        <f t="shared" si="196"/>
        <v>Unidades</v>
      </c>
      <c r="N910" s="49" t="str">
        <f t="shared" si="197"/>
        <v>Ministerio de Ciencias, Tecnología, Conocimiento e Innovación</v>
      </c>
      <c r="O910" s="30" t="str">
        <f>+"Evolución del Proceso de Vacunación contra COVID-19 en la comuna de "&amp;Enfermedades_Mundiales[[#This Row],[territorio]]</f>
        <v>Evolución del Proceso de Vacunación contra COVID-19 en la comuna de Mostazal</v>
      </c>
      <c r="P910" s="68"/>
      <c r="Q910" s="15" t="str">
        <f t="shared" si="198"/>
        <v>Gráfico Evolución</v>
      </c>
      <c r="R910" s="30"/>
      <c r="S91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https://analytics.zoho.com/open-view/2395394000008136598?ZOHO_CRITERIA=%22Localiza_CL_Poblacion%22.%22Codcom%22%3D6110</v>
      </c>
      <c r="T910" s="17"/>
      <c r="U910" s="31" t="str">
        <f t="shared" si="199"/>
        <v>#1774B9</v>
      </c>
      <c r="V910" s="32" t="str">
        <f>+Enfermedades_Mundiales[[#This Row],[idcoleccion]]&amp;"-"&amp;Enfermedades_Mundiales[[#This Row],[id]]</f>
        <v>360-0900</v>
      </c>
      <c r="W910" s="21">
        <f>+VLOOKUP(Enfermedades_Mundiales[[#This Row],[Filtro URL]],Estructura!$X$4:$Y$366,2,0)</f>
        <v>36306110</v>
      </c>
      <c r="X910" s="21" t="str">
        <f>+VLOOKUP(Enfermedades_Mundiales[[#This Row],[tema]],Estructura!$A$4:$C$18,3,0)</f>
        <v>T-364</v>
      </c>
      <c r="Y910" s="32" t="str">
        <f>+VLOOKUP(Enfermedades_Mundiales[[#This Row],[contenido]],Estructura!$E$4:$G$18,3,0)</f>
        <v>C-362</v>
      </c>
      <c r="Z910" s="32" t="str">
        <f>+VLOOKUP(Enfermedades_Mundiales[[#This Row],[Filtro Integrado]],Estructura!$M$4:$O$367,3,0)</f>
        <v>FI-363</v>
      </c>
      <c r="AA910" s="32" t="str">
        <f>+VLOOKUP(Enfermedades_Mundiales[[#This Row],[Muestra]],Estructura!$Q$4:$S$194,3,0)</f>
        <v>M-366</v>
      </c>
    </row>
    <row r="911" spans="1:27" ht="30.6" x14ac:dyDescent="0.3">
      <c r="A911" s="61" t="s">
        <v>1334</v>
      </c>
      <c r="B911" s="43">
        <f t="shared" si="192"/>
        <v>360</v>
      </c>
      <c r="C911" s="44" t="str">
        <f t="shared" si="193"/>
        <v>Enfermedades Mundiales</v>
      </c>
      <c r="D911" s="44" t="str">
        <f t="shared" si="194"/>
        <v>Salud</v>
      </c>
      <c r="E911" s="64">
        <v>6111</v>
      </c>
      <c r="F911" s="44" t="str">
        <f t="shared" si="200"/>
        <v>Vacunación</v>
      </c>
      <c r="G911" s="27" t="s">
        <v>1591</v>
      </c>
      <c r="H911" s="60" t="s">
        <v>17</v>
      </c>
      <c r="I911" s="58" t="s">
        <v>113</v>
      </c>
      <c r="J911" s="43" t="s">
        <v>407</v>
      </c>
      <c r="K911" s="12" t="str">
        <f t="shared" si="201"/>
        <v>Vacunación 1era y 2da dosis</v>
      </c>
      <c r="L911" s="43" t="str">
        <f t="shared" si="195"/>
        <v>Periodo 2020-2021</v>
      </c>
      <c r="M911" s="43" t="str">
        <f t="shared" si="196"/>
        <v>Unidades</v>
      </c>
      <c r="N911" s="49" t="str">
        <f t="shared" si="197"/>
        <v>Ministerio de Ciencias, Tecnología, Conocimiento e Innovación</v>
      </c>
      <c r="O911" s="30" t="str">
        <f>+"Evolución del Proceso de Vacunación contra COVID-19 en la comuna de "&amp;Enfermedades_Mundiales[[#This Row],[territorio]]</f>
        <v>Evolución del Proceso de Vacunación contra COVID-19 en la comuna de Olivar</v>
      </c>
      <c r="P911" s="68"/>
      <c r="Q911" s="15" t="str">
        <f t="shared" si="198"/>
        <v>Gráfico Evolución</v>
      </c>
      <c r="R911" s="30"/>
      <c r="S91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https://analytics.zoho.com/open-view/2395394000008136598?ZOHO_CRITERIA=%22Localiza_CL_Poblacion%22.%22Codcom%22%3D6111</v>
      </c>
      <c r="T911" s="17"/>
      <c r="U911" s="31" t="str">
        <f t="shared" si="199"/>
        <v>#1774B9</v>
      </c>
      <c r="V911" s="32" t="str">
        <f>+Enfermedades_Mundiales[[#This Row],[idcoleccion]]&amp;"-"&amp;Enfermedades_Mundiales[[#This Row],[id]]</f>
        <v>360-0901</v>
      </c>
      <c r="W911" s="21">
        <f>+VLOOKUP(Enfermedades_Mundiales[[#This Row],[Filtro URL]],Estructura!$X$4:$Y$366,2,0)</f>
        <v>36306111</v>
      </c>
      <c r="X911" s="21" t="str">
        <f>+VLOOKUP(Enfermedades_Mundiales[[#This Row],[tema]],Estructura!$A$4:$C$18,3,0)</f>
        <v>T-364</v>
      </c>
      <c r="Y911" s="32" t="str">
        <f>+VLOOKUP(Enfermedades_Mundiales[[#This Row],[contenido]],Estructura!$E$4:$G$18,3,0)</f>
        <v>C-362</v>
      </c>
      <c r="Z911" s="32" t="str">
        <f>+VLOOKUP(Enfermedades_Mundiales[[#This Row],[Filtro Integrado]],Estructura!$M$4:$O$367,3,0)</f>
        <v>FI-363</v>
      </c>
      <c r="AA911" s="32" t="str">
        <f>+VLOOKUP(Enfermedades_Mundiales[[#This Row],[Muestra]],Estructura!$Q$4:$S$194,3,0)</f>
        <v>M-366</v>
      </c>
    </row>
    <row r="912" spans="1:27" ht="30.6" x14ac:dyDescent="0.3">
      <c r="A912" s="61" t="s">
        <v>1335</v>
      </c>
      <c r="B912" s="43">
        <f t="shared" si="192"/>
        <v>360</v>
      </c>
      <c r="C912" s="44" t="str">
        <f t="shared" si="193"/>
        <v>Enfermedades Mundiales</v>
      </c>
      <c r="D912" s="44" t="str">
        <f t="shared" si="194"/>
        <v>Salud</v>
      </c>
      <c r="E912" s="64">
        <v>6112</v>
      </c>
      <c r="F912" s="44" t="str">
        <f t="shared" si="200"/>
        <v>Vacunación</v>
      </c>
      <c r="G912" s="27" t="s">
        <v>1591</v>
      </c>
      <c r="H912" s="60" t="s">
        <v>17</v>
      </c>
      <c r="I912" s="58" t="s">
        <v>114</v>
      </c>
      <c r="J912" s="43" t="s">
        <v>407</v>
      </c>
      <c r="K912" s="12" t="str">
        <f t="shared" si="201"/>
        <v>Vacunación 1era y 2da dosis</v>
      </c>
      <c r="L912" s="43" t="str">
        <f t="shared" si="195"/>
        <v>Periodo 2020-2021</v>
      </c>
      <c r="M912" s="43" t="str">
        <f t="shared" si="196"/>
        <v>Unidades</v>
      </c>
      <c r="N912" s="49" t="str">
        <f t="shared" si="197"/>
        <v>Ministerio de Ciencias, Tecnología, Conocimiento e Innovación</v>
      </c>
      <c r="O912" s="30" t="str">
        <f>+"Evolución del Proceso de Vacunación contra COVID-19 en la comuna de "&amp;Enfermedades_Mundiales[[#This Row],[territorio]]</f>
        <v>Evolución del Proceso de Vacunación contra COVID-19 en la comuna de Peumo</v>
      </c>
      <c r="P912" s="68"/>
      <c r="Q912" s="15" t="str">
        <f t="shared" si="198"/>
        <v>Gráfico Evolución</v>
      </c>
      <c r="R912" s="30"/>
      <c r="S91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https://analytics.zoho.com/open-view/2395394000008136598?ZOHO_CRITERIA=%22Localiza_CL_Poblacion%22.%22Codcom%22%3D6112</v>
      </c>
      <c r="T912" s="17"/>
      <c r="U912" s="31" t="str">
        <f t="shared" si="199"/>
        <v>#1774B9</v>
      </c>
      <c r="V912" s="32" t="str">
        <f>+Enfermedades_Mundiales[[#This Row],[idcoleccion]]&amp;"-"&amp;Enfermedades_Mundiales[[#This Row],[id]]</f>
        <v>360-0902</v>
      </c>
      <c r="W912" s="21">
        <f>+VLOOKUP(Enfermedades_Mundiales[[#This Row],[Filtro URL]],Estructura!$X$4:$Y$366,2,0)</f>
        <v>36306112</v>
      </c>
      <c r="X912" s="21" t="str">
        <f>+VLOOKUP(Enfermedades_Mundiales[[#This Row],[tema]],Estructura!$A$4:$C$18,3,0)</f>
        <v>T-364</v>
      </c>
      <c r="Y912" s="32" t="str">
        <f>+VLOOKUP(Enfermedades_Mundiales[[#This Row],[contenido]],Estructura!$E$4:$G$18,3,0)</f>
        <v>C-362</v>
      </c>
      <c r="Z912" s="32" t="str">
        <f>+VLOOKUP(Enfermedades_Mundiales[[#This Row],[Filtro Integrado]],Estructura!$M$4:$O$367,3,0)</f>
        <v>FI-363</v>
      </c>
      <c r="AA912" s="32" t="str">
        <f>+VLOOKUP(Enfermedades_Mundiales[[#This Row],[Muestra]],Estructura!$Q$4:$S$194,3,0)</f>
        <v>M-366</v>
      </c>
    </row>
    <row r="913" spans="1:27" ht="30.6" x14ac:dyDescent="0.3">
      <c r="A913" s="61" t="s">
        <v>1336</v>
      </c>
      <c r="B913" s="43">
        <f t="shared" si="192"/>
        <v>360</v>
      </c>
      <c r="C913" s="44" t="str">
        <f t="shared" si="193"/>
        <v>Enfermedades Mundiales</v>
      </c>
      <c r="D913" s="44" t="str">
        <f t="shared" si="194"/>
        <v>Salud</v>
      </c>
      <c r="E913" s="64">
        <v>6113</v>
      </c>
      <c r="F913" s="44" t="str">
        <f t="shared" si="200"/>
        <v>Vacunación</v>
      </c>
      <c r="G913" s="27" t="s">
        <v>1591</v>
      </c>
      <c r="H913" s="60" t="s">
        <v>17</v>
      </c>
      <c r="I913" s="58" t="s">
        <v>115</v>
      </c>
      <c r="J913" s="43" t="s">
        <v>407</v>
      </c>
      <c r="K913" s="12" t="str">
        <f t="shared" si="201"/>
        <v>Vacunación 1era y 2da dosis</v>
      </c>
      <c r="L913" s="43" t="str">
        <f t="shared" si="195"/>
        <v>Periodo 2020-2021</v>
      </c>
      <c r="M913" s="43" t="str">
        <f t="shared" si="196"/>
        <v>Unidades</v>
      </c>
      <c r="N913" s="49" t="str">
        <f t="shared" si="197"/>
        <v>Ministerio de Ciencias, Tecnología, Conocimiento e Innovación</v>
      </c>
      <c r="O913" s="30" t="str">
        <f>+"Evolución del Proceso de Vacunación contra COVID-19 en la comuna de "&amp;Enfermedades_Mundiales[[#This Row],[territorio]]</f>
        <v>Evolución del Proceso de Vacunación contra COVID-19 en la comuna de Pichidegua</v>
      </c>
      <c r="P913" s="68"/>
      <c r="Q913" s="15" t="str">
        <f t="shared" si="198"/>
        <v>Gráfico Evolución</v>
      </c>
      <c r="R913" s="30"/>
      <c r="S91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https://analytics.zoho.com/open-view/2395394000008136598?ZOHO_CRITERIA=%22Localiza_CL_Poblacion%22.%22Codcom%22%3D6113</v>
      </c>
      <c r="T913" s="17"/>
      <c r="U913" s="31" t="str">
        <f t="shared" si="199"/>
        <v>#1774B9</v>
      </c>
      <c r="V913" s="32" t="str">
        <f>+Enfermedades_Mundiales[[#This Row],[idcoleccion]]&amp;"-"&amp;Enfermedades_Mundiales[[#This Row],[id]]</f>
        <v>360-0903</v>
      </c>
      <c r="W913" s="21">
        <f>+VLOOKUP(Enfermedades_Mundiales[[#This Row],[Filtro URL]],Estructura!$X$4:$Y$366,2,0)</f>
        <v>36306113</v>
      </c>
      <c r="X913" s="21" t="str">
        <f>+VLOOKUP(Enfermedades_Mundiales[[#This Row],[tema]],Estructura!$A$4:$C$18,3,0)</f>
        <v>T-364</v>
      </c>
      <c r="Y913" s="32" t="str">
        <f>+VLOOKUP(Enfermedades_Mundiales[[#This Row],[contenido]],Estructura!$E$4:$G$18,3,0)</f>
        <v>C-362</v>
      </c>
      <c r="Z913" s="32" t="str">
        <f>+VLOOKUP(Enfermedades_Mundiales[[#This Row],[Filtro Integrado]],Estructura!$M$4:$O$367,3,0)</f>
        <v>FI-363</v>
      </c>
      <c r="AA913" s="32" t="str">
        <f>+VLOOKUP(Enfermedades_Mundiales[[#This Row],[Muestra]],Estructura!$Q$4:$S$194,3,0)</f>
        <v>M-366</v>
      </c>
    </row>
    <row r="914" spans="1:27" ht="30.6" x14ac:dyDescent="0.3">
      <c r="A914" s="61" t="s">
        <v>1337</v>
      </c>
      <c r="B914" s="43">
        <f t="shared" si="192"/>
        <v>360</v>
      </c>
      <c r="C914" s="44" t="str">
        <f t="shared" si="193"/>
        <v>Enfermedades Mundiales</v>
      </c>
      <c r="D914" s="44" t="str">
        <f t="shared" si="194"/>
        <v>Salud</v>
      </c>
      <c r="E914" s="64">
        <v>6114</v>
      </c>
      <c r="F914" s="44" t="str">
        <f t="shared" si="200"/>
        <v>Vacunación</v>
      </c>
      <c r="G914" s="27" t="s">
        <v>1591</v>
      </c>
      <c r="H914" s="60" t="s">
        <v>17</v>
      </c>
      <c r="I914" s="58" t="s">
        <v>116</v>
      </c>
      <c r="J914" s="43" t="s">
        <v>407</v>
      </c>
      <c r="K914" s="12" t="str">
        <f t="shared" si="201"/>
        <v>Vacunación 1era y 2da dosis</v>
      </c>
      <c r="L914" s="43" t="str">
        <f t="shared" si="195"/>
        <v>Periodo 2020-2021</v>
      </c>
      <c r="M914" s="43" t="str">
        <f t="shared" si="196"/>
        <v>Unidades</v>
      </c>
      <c r="N914" s="49" t="str">
        <f t="shared" si="197"/>
        <v>Ministerio de Ciencias, Tecnología, Conocimiento e Innovación</v>
      </c>
      <c r="O914" s="30" t="str">
        <f>+"Evolución del Proceso de Vacunación contra COVID-19 en la comuna de "&amp;Enfermedades_Mundiales[[#This Row],[territorio]]</f>
        <v>Evolución del Proceso de Vacunación contra COVID-19 en la comuna de Quinta de Tilcoco</v>
      </c>
      <c r="P914" s="68"/>
      <c r="Q914" s="15" t="str">
        <f t="shared" si="198"/>
        <v>Gráfico Evolución</v>
      </c>
      <c r="R914" s="30"/>
      <c r="S91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https://analytics.zoho.com/open-view/2395394000008136598?ZOHO_CRITERIA=%22Localiza_CL_Poblacion%22.%22Codcom%22%3D6114</v>
      </c>
      <c r="T914" s="17"/>
      <c r="U914" s="31" t="str">
        <f t="shared" si="199"/>
        <v>#1774B9</v>
      </c>
      <c r="V914" s="32" t="str">
        <f>+Enfermedades_Mundiales[[#This Row],[idcoleccion]]&amp;"-"&amp;Enfermedades_Mundiales[[#This Row],[id]]</f>
        <v>360-0904</v>
      </c>
      <c r="W914" s="21">
        <f>+VLOOKUP(Enfermedades_Mundiales[[#This Row],[Filtro URL]],Estructura!$X$4:$Y$366,2,0)</f>
        <v>36306114</v>
      </c>
      <c r="X914" s="21" t="str">
        <f>+VLOOKUP(Enfermedades_Mundiales[[#This Row],[tema]],Estructura!$A$4:$C$18,3,0)</f>
        <v>T-364</v>
      </c>
      <c r="Y914" s="32" t="str">
        <f>+VLOOKUP(Enfermedades_Mundiales[[#This Row],[contenido]],Estructura!$E$4:$G$18,3,0)</f>
        <v>C-362</v>
      </c>
      <c r="Z914" s="32" t="str">
        <f>+VLOOKUP(Enfermedades_Mundiales[[#This Row],[Filtro Integrado]],Estructura!$M$4:$O$367,3,0)</f>
        <v>FI-363</v>
      </c>
      <c r="AA914" s="32" t="str">
        <f>+VLOOKUP(Enfermedades_Mundiales[[#This Row],[Muestra]],Estructura!$Q$4:$S$194,3,0)</f>
        <v>M-366</v>
      </c>
    </row>
    <row r="915" spans="1:27" ht="30.6" x14ac:dyDescent="0.3">
      <c r="A915" s="61" t="s">
        <v>1338</v>
      </c>
      <c r="B915" s="43">
        <f t="shared" si="192"/>
        <v>360</v>
      </c>
      <c r="C915" s="44" t="str">
        <f t="shared" si="193"/>
        <v>Enfermedades Mundiales</v>
      </c>
      <c r="D915" s="44" t="str">
        <f t="shared" si="194"/>
        <v>Salud</v>
      </c>
      <c r="E915" s="64">
        <v>6115</v>
      </c>
      <c r="F915" s="44" t="str">
        <f t="shared" si="200"/>
        <v>Vacunación</v>
      </c>
      <c r="G915" s="27" t="s">
        <v>1591</v>
      </c>
      <c r="H915" s="60" t="s">
        <v>17</v>
      </c>
      <c r="I915" s="58" t="s">
        <v>117</v>
      </c>
      <c r="J915" s="43" t="s">
        <v>407</v>
      </c>
      <c r="K915" s="12" t="str">
        <f t="shared" si="201"/>
        <v>Vacunación 1era y 2da dosis</v>
      </c>
      <c r="L915" s="43" t="str">
        <f t="shared" si="195"/>
        <v>Periodo 2020-2021</v>
      </c>
      <c r="M915" s="43" t="str">
        <f t="shared" si="196"/>
        <v>Unidades</v>
      </c>
      <c r="N915" s="49" t="str">
        <f t="shared" si="197"/>
        <v>Ministerio de Ciencias, Tecnología, Conocimiento e Innovación</v>
      </c>
      <c r="O915" s="30" t="str">
        <f>+"Evolución del Proceso de Vacunación contra COVID-19 en la comuna de "&amp;Enfermedades_Mundiales[[#This Row],[territorio]]</f>
        <v>Evolución del Proceso de Vacunación contra COVID-19 en la comuna de Rengo</v>
      </c>
      <c r="P915" s="68"/>
      <c r="Q915" s="15" t="str">
        <f t="shared" si="198"/>
        <v>Gráfico Evolución</v>
      </c>
      <c r="R915" s="30"/>
      <c r="S91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https://analytics.zoho.com/open-view/2395394000008136598?ZOHO_CRITERIA=%22Localiza_CL_Poblacion%22.%22Codcom%22%3D6115</v>
      </c>
      <c r="T915" s="17"/>
      <c r="U915" s="31" t="str">
        <f t="shared" si="199"/>
        <v>#1774B9</v>
      </c>
      <c r="V915" s="32" t="str">
        <f>+Enfermedades_Mundiales[[#This Row],[idcoleccion]]&amp;"-"&amp;Enfermedades_Mundiales[[#This Row],[id]]</f>
        <v>360-0905</v>
      </c>
      <c r="W915" s="21">
        <f>+VLOOKUP(Enfermedades_Mundiales[[#This Row],[Filtro URL]],Estructura!$X$4:$Y$366,2,0)</f>
        <v>36306115</v>
      </c>
      <c r="X915" s="21" t="str">
        <f>+VLOOKUP(Enfermedades_Mundiales[[#This Row],[tema]],Estructura!$A$4:$C$18,3,0)</f>
        <v>T-364</v>
      </c>
      <c r="Y915" s="32" t="str">
        <f>+VLOOKUP(Enfermedades_Mundiales[[#This Row],[contenido]],Estructura!$E$4:$G$18,3,0)</f>
        <v>C-362</v>
      </c>
      <c r="Z915" s="32" t="str">
        <f>+VLOOKUP(Enfermedades_Mundiales[[#This Row],[Filtro Integrado]],Estructura!$M$4:$O$367,3,0)</f>
        <v>FI-363</v>
      </c>
      <c r="AA915" s="32" t="str">
        <f>+VLOOKUP(Enfermedades_Mundiales[[#This Row],[Muestra]],Estructura!$Q$4:$S$194,3,0)</f>
        <v>M-366</v>
      </c>
    </row>
    <row r="916" spans="1:27" ht="30.6" x14ac:dyDescent="0.3">
      <c r="A916" s="61" t="s">
        <v>1339</v>
      </c>
      <c r="B916" s="43">
        <f t="shared" si="192"/>
        <v>360</v>
      </c>
      <c r="C916" s="44" t="str">
        <f t="shared" si="193"/>
        <v>Enfermedades Mundiales</v>
      </c>
      <c r="D916" s="44" t="str">
        <f t="shared" si="194"/>
        <v>Salud</v>
      </c>
      <c r="E916" s="64">
        <v>6116</v>
      </c>
      <c r="F916" s="44" t="str">
        <f t="shared" si="200"/>
        <v>Vacunación</v>
      </c>
      <c r="G916" s="27" t="s">
        <v>1591</v>
      </c>
      <c r="H916" s="60" t="s">
        <v>17</v>
      </c>
      <c r="I916" s="58" t="s">
        <v>118</v>
      </c>
      <c r="J916" s="43" t="s">
        <v>407</v>
      </c>
      <c r="K916" s="12" t="str">
        <f t="shared" si="201"/>
        <v>Vacunación 1era y 2da dosis</v>
      </c>
      <c r="L916" s="43" t="str">
        <f t="shared" si="195"/>
        <v>Periodo 2020-2021</v>
      </c>
      <c r="M916" s="43" t="str">
        <f t="shared" si="196"/>
        <v>Unidades</v>
      </c>
      <c r="N916" s="49" t="str">
        <f t="shared" si="197"/>
        <v>Ministerio de Ciencias, Tecnología, Conocimiento e Innovación</v>
      </c>
      <c r="O916" s="30" t="str">
        <f>+"Evolución del Proceso de Vacunación contra COVID-19 en la comuna de "&amp;Enfermedades_Mundiales[[#This Row],[territorio]]</f>
        <v>Evolución del Proceso de Vacunación contra COVID-19 en la comuna de Requínoa</v>
      </c>
      <c r="P916" s="68"/>
      <c r="Q916" s="15" t="str">
        <f t="shared" si="198"/>
        <v>Gráfico Evolución</v>
      </c>
      <c r="R916" s="30"/>
      <c r="S91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https://analytics.zoho.com/open-view/2395394000008136598?ZOHO_CRITERIA=%22Localiza_CL_Poblacion%22.%22Codcom%22%3D6116</v>
      </c>
      <c r="T916" s="17"/>
      <c r="U916" s="31" t="str">
        <f t="shared" si="199"/>
        <v>#1774B9</v>
      </c>
      <c r="V916" s="32" t="str">
        <f>+Enfermedades_Mundiales[[#This Row],[idcoleccion]]&amp;"-"&amp;Enfermedades_Mundiales[[#This Row],[id]]</f>
        <v>360-0906</v>
      </c>
      <c r="W916" s="21">
        <f>+VLOOKUP(Enfermedades_Mundiales[[#This Row],[Filtro URL]],Estructura!$X$4:$Y$366,2,0)</f>
        <v>36306116</v>
      </c>
      <c r="X916" s="21" t="str">
        <f>+VLOOKUP(Enfermedades_Mundiales[[#This Row],[tema]],Estructura!$A$4:$C$18,3,0)</f>
        <v>T-364</v>
      </c>
      <c r="Y916" s="32" t="str">
        <f>+VLOOKUP(Enfermedades_Mundiales[[#This Row],[contenido]],Estructura!$E$4:$G$18,3,0)</f>
        <v>C-362</v>
      </c>
      <c r="Z916" s="32" t="str">
        <f>+VLOOKUP(Enfermedades_Mundiales[[#This Row],[Filtro Integrado]],Estructura!$M$4:$O$367,3,0)</f>
        <v>FI-363</v>
      </c>
      <c r="AA916" s="32" t="str">
        <f>+VLOOKUP(Enfermedades_Mundiales[[#This Row],[Muestra]],Estructura!$Q$4:$S$194,3,0)</f>
        <v>M-366</v>
      </c>
    </row>
    <row r="917" spans="1:27" ht="30.6" x14ac:dyDescent="0.3">
      <c r="A917" s="61" t="s">
        <v>1340</v>
      </c>
      <c r="B917" s="43">
        <f t="shared" si="192"/>
        <v>360</v>
      </c>
      <c r="C917" s="44" t="str">
        <f t="shared" si="193"/>
        <v>Enfermedades Mundiales</v>
      </c>
      <c r="D917" s="44" t="str">
        <f t="shared" si="194"/>
        <v>Salud</v>
      </c>
      <c r="E917" s="64">
        <v>6117</v>
      </c>
      <c r="F917" s="44" t="str">
        <f t="shared" si="200"/>
        <v>Vacunación</v>
      </c>
      <c r="G917" s="27" t="s">
        <v>1591</v>
      </c>
      <c r="H917" s="60" t="s">
        <v>17</v>
      </c>
      <c r="I917" s="58" t="s">
        <v>119</v>
      </c>
      <c r="J917" s="43" t="s">
        <v>407</v>
      </c>
      <c r="K917" s="12" t="str">
        <f t="shared" si="201"/>
        <v>Vacunación 1era y 2da dosis</v>
      </c>
      <c r="L917" s="43" t="str">
        <f t="shared" si="195"/>
        <v>Periodo 2020-2021</v>
      </c>
      <c r="M917" s="43" t="str">
        <f t="shared" si="196"/>
        <v>Unidades</v>
      </c>
      <c r="N917" s="49" t="str">
        <f t="shared" si="197"/>
        <v>Ministerio de Ciencias, Tecnología, Conocimiento e Innovación</v>
      </c>
      <c r="O917" s="30" t="str">
        <f>+"Evolución del Proceso de Vacunación contra COVID-19 en la comuna de "&amp;Enfermedades_Mundiales[[#This Row],[territorio]]</f>
        <v>Evolución del Proceso de Vacunación contra COVID-19 en la comuna de San Vicente</v>
      </c>
      <c r="P917" s="68"/>
      <c r="Q917" s="15" t="str">
        <f t="shared" si="198"/>
        <v>Gráfico Evolución</v>
      </c>
      <c r="R917" s="30"/>
      <c r="S91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https://analytics.zoho.com/open-view/2395394000008136598?ZOHO_CRITERIA=%22Localiza_CL_Poblacion%22.%22Codcom%22%3D6117</v>
      </c>
      <c r="T917" s="17"/>
      <c r="U917" s="31" t="str">
        <f t="shared" si="199"/>
        <v>#1774B9</v>
      </c>
      <c r="V917" s="32" t="str">
        <f>+Enfermedades_Mundiales[[#This Row],[idcoleccion]]&amp;"-"&amp;Enfermedades_Mundiales[[#This Row],[id]]</f>
        <v>360-0907</v>
      </c>
      <c r="W917" s="21">
        <f>+VLOOKUP(Enfermedades_Mundiales[[#This Row],[Filtro URL]],Estructura!$X$4:$Y$366,2,0)</f>
        <v>36306117</v>
      </c>
      <c r="X917" s="21" t="str">
        <f>+VLOOKUP(Enfermedades_Mundiales[[#This Row],[tema]],Estructura!$A$4:$C$18,3,0)</f>
        <v>T-364</v>
      </c>
      <c r="Y917" s="32" t="str">
        <f>+VLOOKUP(Enfermedades_Mundiales[[#This Row],[contenido]],Estructura!$E$4:$G$18,3,0)</f>
        <v>C-362</v>
      </c>
      <c r="Z917" s="32" t="str">
        <f>+VLOOKUP(Enfermedades_Mundiales[[#This Row],[Filtro Integrado]],Estructura!$M$4:$O$367,3,0)</f>
        <v>FI-363</v>
      </c>
      <c r="AA917" s="32" t="str">
        <f>+VLOOKUP(Enfermedades_Mundiales[[#This Row],[Muestra]],Estructura!$Q$4:$S$194,3,0)</f>
        <v>M-366</v>
      </c>
    </row>
    <row r="918" spans="1:27" ht="30.6" x14ac:dyDescent="0.3">
      <c r="A918" s="61" t="s">
        <v>1341</v>
      </c>
      <c r="B918" s="43">
        <f t="shared" si="192"/>
        <v>360</v>
      </c>
      <c r="C918" s="44" t="str">
        <f t="shared" si="193"/>
        <v>Enfermedades Mundiales</v>
      </c>
      <c r="D918" s="44" t="str">
        <f t="shared" si="194"/>
        <v>Salud</v>
      </c>
      <c r="E918" s="64">
        <v>6201</v>
      </c>
      <c r="F918" s="44" t="str">
        <f t="shared" si="200"/>
        <v>Vacunación</v>
      </c>
      <c r="G918" s="27" t="s">
        <v>1591</v>
      </c>
      <c r="H918" s="60" t="s">
        <v>17</v>
      </c>
      <c r="I918" s="58" t="s">
        <v>120</v>
      </c>
      <c r="J918" s="43" t="s">
        <v>407</v>
      </c>
      <c r="K918" s="12" t="str">
        <f t="shared" si="201"/>
        <v>Vacunación 1era y 2da dosis</v>
      </c>
      <c r="L918" s="43" t="str">
        <f t="shared" si="195"/>
        <v>Periodo 2020-2021</v>
      </c>
      <c r="M918" s="43" t="str">
        <f t="shared" si="196"/>
        <v>Unidades</v>
      </c>
      <c r="N918" s="49" t="str">
        <f t="shared" si="197"/>
        <v>Ministerio de Ciencias, Tecnología, Conocimiento e Innovación</v>
      </c>
      <c r="O918" s="30" t="str">
        <f>+"Evolución del Proceso de Vacunación contra COVID-19 en la comuna de "&amp;Enfermedades_Mundiales[[#This Row],[territorio]]</f>
        <v>Evolución del Proceso de Vacunación contra COVID-19 en la comuna de Pichilemu</v>
      </c>
      <c r="P918" s="68"/>
      <c r="Q918" s="15" t="str">
        <f t="shared" si="198"/>
        <v>Gráfico Evolución</v>
      </c>
      <c r="R918" s="30"/>
      <c r="S91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https://analytics.zoho.com/open-view/2395394000008136598?ZOHO_CRITERIA=%22Localiza_CL_Poblacion%22.%22Codcom%22%3D6201</v>
      </c>
      <c r="T918" s="17"/>
      <c r="U918" s="31" t="str">
        <f t="shared" si="199"/>
        <v>#1774B9</v>
      </c>
      <c r="V918" s="32" t="str">
        <f>+Enfermedades_Mundiales[[#This Row],[idcoleccion]]&amp;"-"&amp;Enfermedades_Mundiales[[#This Row],[id]]</f>
        <v>360-0908</v>
      </c>
      <c r="W918" s="21">
        <f>+VLOOKUP(Enfermedades_Mundiales[[#This Row],[Filtro URL]],Estructura!$X$4:$Y$366,2,0)</f>
        <v>36306201</v>
      </c>
      <c r="X918" s="21" t="str">
        <f>+VLOOKUP(Enfermedades_Mundiales[[#This Row],[tema]],Estructura!$A$4:$C$18,3,0)</f>
        <v>T-364</v>
      </c>
      <c r="Y918" s="32" t="str">
        <f>+VLOOKUP(Enfermedades_Mundiales[[#This Row],[contenido]],Estructura!$E$4:$G$18,3,0)</f>
        <v>C-362</v>
      </c>
      <c r="Z918" s="32" t="str">
        <f>+VLOOKUP(Enfermedades_Mundiales[[#This Row],[Filtro Integrado]],Estructura!$M$4:$O$367,3,0)</f>
        <v>FI-363</v>
      </c>
      <c r="AA918" s="32" t="str">
        <f>+VLOOKUP(Enfermedades_Mundiales[[#This Row],[Muestra]],Estructura!$Q$4:$S$194,3,0)</f>
        <v>M-366</v>
      </c>
    </row>
    <row r="919" spans="1:27" ht="30.6" x14ac:dyDescent="0.3">
      <c r="A919" s="61" t="s">
        <v>1342</v>
      </c>
      <c r="B919" s="43">
        <f t="shared" si="192"/>
        <v>360</v>
      </c>
      <c r="C919" s="44" t="str">
        <f t="shared" si="193"/>
        <v>Enfermedades Mundiales</v>
      </c>
      <c r="D919" s="44" t="str">
        <f t="shared" si="194"/>
        <v>Salud</v>
      </c>
      <c r="E919" s="64">
        <v>6202</v>
      </c>
      <c r="F919" s="44" t="str">
        <f t="shared" si="200"/>
        <v>Vacunación</v>
      </c>
      <c r="G919" s="27" t="s">
        <v>1591</v>
      </c>
      <c r="H919" s="60" t="s">
        <v>17</v>
      </c>
      <c r="I919" s="58" t="s">
        <v>121</v>
      </c>
      <c r="J919" s="43" t="s">
        <v>407</v>
      </c>
      <c r="K919" s="12" t="str">
        <f t="shared" si="201"/>
        <v>Vacunación 1era y 2da dosis</v>
      </c>
      <c r="L919" s="43" t="str">
        <f t="shared" si="195"/>
        <v>Periodo 2020-2021</v>
      </c>
      <c r="M919" s="43" t="str">
        <f t="shared" si="196"/>
        <v>Unidades</v>
      </c>
      <c r="N919" s="49" t="str">
        <f t="shared" si="197"/>
        <v>Ministerio de Ciencias, Tecnología, Conocimiento e Innovación</v>
      </c>
      <c r="O919" s="30" t="str">
        <f>+"Evolución del Proceso de Vacunación contra COVID-19 en la comuna de "&amp;Enfermedades_Mundiales[[#This Row],[territorio]]</f>
        <v>Evolución del Proceso de Vacunación contra COVID-19 en la comuna de La Estrella</v>
      </c>
      <c r="P919" s="68"/>
      <c r="Q919" s="15" t="str">
        <f t="shared" si="198"/>
        <v>Gráfico Evolución</v>
      </c>
      <c r="R919" s="30"/>
      <c r="S91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https://analytics.zoho.com/open-view/2395394000008136598?ZOHO_CRITERIA=%22Localiza_CL_Poblacion%22.%22Codcom%22%3D6202</v>
      </c>
      <c r="T919" s="17"/>
      <c r="U919" s="31" t="str">
        <f t="shared" si="199"/>
        <v>#1774B9</v>
      </c>
      <c r="V919" s="32" t="str">
        <f>+Enfermedades_Mundiales[[#This Row],[idcoleccion]]&amp;"-"&amp;Enfermedades_Mundiales[[#This Row],[id]]</f>
        <v>360-0909</v>
      </c>
      <c r="W919" s="21">
        <f>+VLOOKUP(Enfermedades_Mundiales[[#This Row],[Filtro URL]],Estructura!$X$4:$Y$366,2,0)</f>
        <v>36306202</v>
      </c>
      <c r="X919" s="21" t="str">
        <f>+VLOOKUP(Enfermedades_Mundiales[[#This Row],[tema]],Estructura!$A$4:$C$18,3,0)</f>
        <v>T-364</v>
      </c>
      <c r="Y919" s="32" t="str">
        <f>+VLOOKUP(Enfermedades_Mundiales[[#This Row],[contenido]],Estructura!$E$4:$G$18,3,0)</f>
        <v>C-362</v>
      </c>
      <c r="Z919" s="32" t="str">
        <f>+VLOOKUP(Enfermedades_Mundiales[[#This Row],[Filtro Integrado]],Estructura!$M$4:$O$367,3,0)</f>
        <v>FI-363</v>
      </c>
      <c r="AA919" s="32" t="str">
        <f>+VLOOKUP(Enfermedades_Mundiales[[#This Row],[Muestra]],Estructura!$Q$4:$S$194,3,0)</f>
        <v>M-366</v>
      </c>
    </row>
    <row r="920" spans="1:27" ht="30.6" x14ac:dyDescent="0.3">
      <c r="A920" s="61" t="s">
        <v>1343</v>
      </c>
      <c r="B920" s="43">
        <f t="shared" si="192"/>
        <v>360</v>
      </c>
      <c r="C920" s="44" t="str">
        <f t="shared" si="193"/>
        <v>Enfermedades Mundiales</v>
      </c>
      <c r="D920" s="44" t="str">
        <f t="shared" si="194"/>
        <v>Salud</v>
      </c>
      <c r="E920" s="64">
        <v>6203</v>
      </c>
      <c r="F920" s="44" t="str">
        <f t="shared" si="200"/>
        <v>Vacunación</v>
      </c>
      <c r="G920" s="27" t="s">
        <v>1591</v>
      </c>
      <c r="H920" s="60" t="s">
        <v>17</v>
      </c>
      <c r="I920" s="58" t="s">
        <v>122</v>
      </c>
      <c r="J920" s="43" t="s">
        <v>407</v>
      </c>
      <c r="K920" s="12" t="str">
        <f t="shared" si="201"/>
        <v>Vacunación 1era y 2da dosis</v>
      </c>
      <c r="L920" s="43" t="str">
        <f t="shared" si="195"/>
        <v>Periodo 2020-2021</v>
      </c>
      <c r="M920" s="43" t="str">
        <f t="shared" si="196"/>
        <v>Unidades</v>
      </c>
      <c r="N920" s="49" t="str">
        <f t="shared" si="197"/>
        <v>Ministerio de Ciencias, Tecnología, Conocimiento e Innovación</v>
      </c>
      <c r="O920" s="30" t="str">
        <f>+"Evolución del Proceso de Vacunación contra COVID-19 en la comuna de "&amp;Enfermedades_Mundiales[[#This Row],[territorio]]</f>
        <v>Evolución del Proceso de Vacunación contra COVID-19 en la comuna de Litueche</v>
      </c>
      <c r="P920" s="68"/>
      <c r="Q920" s="15" t="str">
        <f t="shared" si="198"/>
        <v>Gráfico Evolución</v>
      </c>
      <c r="R920" s="30"/>
      <c r="S92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https://analytics.zoho.com/open-view/2395394000008136598?ZOHO_CRITERIA=%22Localiza_CL_Poblacion%22.%22Codcom%22%3D6203</v>
      </c>
      <c r="T920" s="17"/>
      <c r="U920" s="31" t="str">
        <f t="shared" si="199"/>
        <v>#1774B9</v>
      </c>
      <c r="V920" s="32" t="str">
        <f>+Enfermedades_Mundiales[[#This Row],[idcoleccion]]&amp;"-"&amp;Enfermedades_Mundiales[[#This Row],[id]]</f>
        <v>360-0910</v>
      </c>
      <c r="W920" s="21">
        <f>+VLOOKUP(Enfermedades_Mundiales[[#This Row],[Filtro URL]],Estructura!$X$4:$Y$366,2,0)</f>
        <v>36306203</v>
      </c>
      <c r="X920" s="21" t="str">
        <f>+VLOOKUP(Enfermedades_Mundiales[[#This Row],[tema]],Estructura!$A$4:$C$18,3,0)</f>
        <v>T-364</v>
      </c>
      <c r="Y920" s="32" t="str">
        <f>+VLOOKUP(Enfermedades_Mundiales[[#This Row],[contenido]],Estructura!$E$4:$G$18,3,0)</f>
        <v>C-362</v>
      </c>
      <c r="Z920" s="32" t="str">
        <f>+VLOOKUP(Enfermedades_Mundiales[[#This Row],[Filtro Integrado]],Estructura!$M$4:$O$367,3,0)</f>
        <v>FI-363</v>
      </c>
      <c r="AA920" s="32" t="str">
        <f>+VLOOKUP(Enfermedades_Mundiales[[#This Row],[Muestra]],Estructura!$Q$4:$S$194,3,0)</f>
        <v>M-366</v>
      </c>
    </row>
    <row r="921" spans="1:27" ht="30.6" x14ac:dyDescent="0.3">
      <c r="A921" s="61" t="s">
        <v>1344</v>
      </c>
      <c r="B921" s="43">
        <f t="shared" si="192"/>
        <v>360</v>
      </c>
      <c r="C921" s="44" t="str">
        <f t="shared" si="193"/>
        <v>Enfermedades Mundiales</v>
      </c>
      <c r="D921" s="44" t="str">
        <f t="shared" si="194"/>
        <v>Salud</v>
      </c>
      <c r="E921" s="64">
        <v>6204</v>
      </c>
      <c r="F921" s="44" t="str">
        <f t="shared" si="200"/>
        <v>Vacunación</v>
      </c>
      <c r="G921" s="27" t="s">
        <v>1591</v>
      </c>
      <c r="H921" s="60" t="s">
        <v>17</v>
      </c>
      <c r="I921" s="58" t="s">
        <v>123</v>
      </c>
      <c r="J921" s="43" t="s">
        <v>407</v>
      </c>
      <c r="K921" s="12" t="str">
        <f t="shared" si="201"/>
        <v>Vacunación 1era y 2da dosis</v>
      </c>
      <c r="L921" s="43" t="str">
        <f t="shared" si="195"/>
        <v>Periodo 2020-2021</v>
      </c>
      <c r="M921" s="43" t="str">
        <f t="shared" si="196"/>
        <v>Unidades</v>
      </c>
      <c r="N921" s="49" t="str">
        <f t="shared" si="197"/>
        <v>Ministerio de Ciencias, Tecnología, Conocimiento e Innovación</v>
      </c>
      <c r="O921" s="30" t="str">
        <f>+"Evolución del Proceso de Vacunación contra COVID-19 en la comuna de "&amp;Enfermedades_Mundiales[[#This Row],[territorio]]</f>
        <v>Evolución del Proceso de Vacunación contra COVID-19 en la comuna de Marchihue</v>
      </c>
      <c r="P921" s="68"/>
      <c r="Q921" s="15" t="str">
        <f t="shared" si="198"/>
        <v>Gráfico Evolución</v>
      </c>
      <c r="R921" s="30"/>
      <c r="S92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https://analytics.zoho.com/open-view/2395394000008136598?ZOHO_CRITERIA=%22Localiza_CL_Poblacion%22.%22Codcom%22%3D6204</v>
      </c>
      <c r="T921" s="17"/>
      <c r="U921" s="31" t="str">
        <f t="shared" si="199"/>
        <v>#1774B9</v>
      </c>
      <c r="V921" s="32" t="str">
        <f>+Enfermedades_Mundiales[[#This Row],[idcoleccion]]&amp;"-"&amp;Enfermedades_Mundiales[[#This Row],[id]]</f>
        <v>360-0911</v>
      </c>
      <c r="W921" s="21">
        <f>+VLOOKUP(Enfermedades_Mundiales[[#This Row],[Filtro URL]],Estructura!$X$4:$Y$366,2,0)</f>
        <v>36306204</v>
      </c>
      <c r="X921" s="21" t="str">
        <f>+VLOOKUP(Enfermedades_Mundiales[[#This Row],[tema]],Estructura!$A$4:$C$18,3,0)</f>
        <v>T-364</v>
      </c>
      <c r="Y921" s="32" t="str">
        <f>+VLOOKUP(Enfermedades_Mundiales[[#This Row],[contenido]],Estructura!$E$4:$G$18,3,0)</f>
        <v>C-362</v>
      </c>
      <c r="Z921" s="32" t="str">
        <f>+VLOOKUP(Enfermedades_Mundiales[[#This Row],[Filtro Integrado]],Estructura!$M$4:$O$367,3,0)</f>
        <v>FI-363</v>
      </c>
      <c r="AA921" s="32" t="str">
        <f>+VLOOKUP(Enfermedades_Mundiales[[#This Row],[Muestra]],Estructura!$Q$4:$S$194,3,0)</f>
        <v>M-366</v>
      </c>
    </row>
    <row r="922" spans="1:27" ht="30.6" x14ac:dyDescent="0.3">
      <c r="A922" s="61" t="s">
        <v>1345</v>
      </c>
      <c r="B922" s="43">
        <f t="shared" si="192"/>
        <v>360</v>
      </c>
      <c r="C922" s="44" t="str">
        <f t="shared" si="193"/>
        <v>Enfermedades Mundiales</v>
      </c>
      <c r="D922" s="44" t="str">
        <f t="shared" si="194"/>
        <v>Salud</v>
      </c>
      <c r="E922" s="64">
        <v>6205</v>
      </c>
      <c r="F922" s="44" t="str">
        <f t="shared" si="200"/>
        <v>Vacunación</v>
      </c>
      <c r="G922" s="27" t="s">
        <v>1591</v>
      </c>
      <c r="H922" s="60" t="s">
        <v>17</v>
      </c>
      <c r="I922" s="58" t="s">
        <v>124</v>
      </c>
      <c r="J922" s="43" t="s">
        <v>407</v>
      </c>
      <c r="K922" s="12" t="str">
        <f t="shared" si="201"/>
        <v>Vacunación 1era y 2da dosis</v>
      </c>
      <c r="L922" s="43" t="str">
        <f t="shared" si="195"/>
        <v>Periodo 2020-2021</v>
      </c>
      <c r="M922" s="43" t="str">
        <f t="shared" si="196"/>
        <v>Unidades</v>
      </c>
      <c r="N922" s="49" t="str">
        <f t="shared" si="197"/>
        <v>Ministerio de Ciencias, Tecnología, Conocimiento e Innovación</v>
      </c>
      <c r="O922" s="30" t="str">
        <f>+"Evolución del Proceso de Vacunación contra COVID-19 en la comuna de "&amp;Enfermedades_Mundiales[[#This Row],[territorio]]</f>
        <v>Evolución del Proceso de Vacunación contra COVID-19 en la comuna de Navidad</v>
      </c>
      <c r="P922" s="68"/>
      <c r="Q922" s="15" t="str">
        <f t="shared" si="198"/>
        <v>Gráfico Evolución</v>
      </c>
      <c r="R922" s="30"/>
      <c r="S92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https://analytics.zoho.com/open-view/2395394000008136598?ZOHO_CRITERIA=%22Localiza_CL_Poblacion%22.%22Codcom%22%3D6205</v>
      </c>
      <c r="T922" s="17"/>
      <c r="U922" s="31" t="str">
        <f t="shared" si="199"/>
        <v>#1774B9</v>
      </c>
      <c r="V922" s="32" t="str">
        <f>+Enfermedades_Mundiales[[#This Row],[idcoleccion]]&amp;"-"&amp;Enfermedades_Mundiales[[#This Row],[id]]</f>
        <v>360-0912</v>
      </c>
      <c r="W922" s="21">
        <f>+VLOOKUP(Enfermedades_Mundiales[[#This Row],[Filtro URL]],Estructura!$X$4:$Y$366,2,0)</f>
        <v>36306205</v>
      </c>
      <c r="X922" s="21" t="str">
        <f>+VLOOKUP(Enfermedades_Mundiales[[#This Row],[tema]],Estructura!$A$4:$C$18,3,0)</f>
        <v>T-364</v>
      </c>
      <c r="Y922" s="32" t="str">
        <f>+VLOOKUP(Enfermedades_Mundiales[[#This Row],[contenido]],Estructura!$E$4:$G$18,3,0)</f>
        <v>C-362</v>
      </c>
      <c r="Z922" s="32" t="str">
        <f>+VLOOKUP(Enfermedades_Mundiales[[#This Row],[Filtro Integrado]],Estructura!$M$4:$O$367,3,0)</f>
        <v>FI-363</v>
      </c>
      <c r="AA922" s="32" t="str">
        <f>+VLOOKUP(Enfermedades_Mundiales[[#This Row],[Muestra]],Estructura!$Q$4:$S$194,3,0)</f>
        <v>M-366</v>
      </c>
    </row>
    <row r="923" spans="1:27" ht="30.6" x14ac:dyDescent="0.3">
      <c r="A923" s="61" t="s">
        <v>1346</v>
      </c>
      <c r="B923" s="43">
        <f t="shared" si="192"/>
        <v>360</v>
      </c>
      <c r="C923" s="44" t="str">
        <f t="shared" si="193"/>
        <v>Enfermedades Mundiales</v>
      </c>
      <c r="D923" s="44" t="str">
        <f t="shared" si="194"/>
        <v>Salud</v>
      </c>
      <c r="E923" s="64">
        <v>6206</v>
      </c>
      <c r="F923" s="44" t="str">
        <f t="shared" si="200"/>
        <v>Vacunación</v>
      </c>
      <c r="G923" s="27" t="s">
        <v>1591</v>
      </c>
      <c r="H923" s="60" t="s">
        <v>17</v>
      </c>
      <c r="I923" s="58" t="s">
        <v>125</v>
      </c>
      <c r="J923" s="43" t="s">
        <v>407</v>
      </c>
      <c r="K923" s="12" t="str">
        <f t="shared" si="201"/>
        <v>Vacunación 1era y 2da dosis</v>
      </c>
      <c r="L923" s="43" t="str">
        <f t="shared" si="195"/>
        <v>Periodo 2020-2021</v>
      </c>
      <c r="M923" s="43" t="str">
        <f t="shared" si="196"/>
        <v>Unidades</v>
      </c>
      <c r="N923" s="49" t="str">
        <f t="shared" si="197"/>
        <v>Ministerio de Ciencias, Tecnología, Conocimiento e Innovación</v>
      </c>
      <c r="O923" s="30" t="str">
        <f>+"Evolución del Proceso de Vacunación contra COVID-19 en la comuna de "&amp;Enfermedades_Mundiales[[#This Row],[territorio]]</f>
        <v>Evolución del Proceso de Vacunación contra COVID-19 en la comuna de Paredones</v>
      </c>
      <c r="P923" s="68"/>
      <c r="Q923" s="15" t="str">
        <f t="shared" si="198"/>
        <v>Gráfico Evolución</v>
      </c>
      <c r="R923" s="30"/>
      <c r="S9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https://analytics.zoho.com/open-view/2395394000008136598?ZOHO_CRITERIA=%22Localiza_CL_Poblacion%22.%22Codcom%22%3D6206</v>
      </c>
      <c r="T923" s="17"/>
      <c r="U923" s="31" t="str">
        <f t="shared" si="199"/>
        <v>#1774B9</v>
      </c>
      <c r="V923" s="32" t="str">
        <f>+Enfermedades_Mundiales[[#This Row],[idcoleccion]]&amp;"-"&amp;Enfermedades_Mundiales[[#This Row],[id]]</f>
        <v>360-0913</v>
      </c>
      <c r="W923" s="21">
        <f>+VLOOKUP(Enfermedades_Mundiales[[#This Row],[Filtro URL]],Estructura!$X$4:$Y$366,2,0)</f>
        <v>36306206</v>
      </c>
      <c r="X923" s="21" t="str">
        <f>+VLOOKUP(Enfermedades_Mundiales[[#This Row],[tema]],Estructura!$A$4:$C$18,3,0)</f>
        <v>T-364</v>
      </c>
      <c r="Y923" s="32" t="str">
        <f>+VLOOKUP(Enfermedades_Mundiales[[#This Row],[contenido]],Estructura!$E$4:$G$18,3,0)</f>
        <v>C-362</v>
      </c>
      <c r="Z923" s="32" t="str">
        <f>+VLOOKUP(Enfermedades_Mundiales[[#This Row],[Filtro Integrado]],Estructura!$M$4:$O$367,3,0)</f>
        <v>FI-363</v>
      </c>
      <c r="AA923" s="32" t="str">
        <f>+VLOOKUP(Enfermedades_Mundiales[[#This Row],[Muestra]],Estructura!$Q$4:$S$194,3,0)</f>
        <v>M-366</v>
      </c>
    </row>
    <row r="924" spans="1:27" ht="30.6" x14ac:dyDescent="0.3">
      <c r="A924" s="61" t="s">
        <v>1347</v>
      </c>
      <c r="B924" s="43">
        <f t="shared" si="192"/>
        <v>360</v>
      </c>
      <c r="C924" s="44" t="str">
        <f t="shared" si="193"/>
        <v>Enfermedades Mundiales</v>
      </c>
      <c r="D924" s="44" t="str">
        <f t="shared" si="194"/>
        <v>Salud</v>
      </c>
      <c r="E924" s="64">
        <v>6301</v>
      </c>
      <c r="F924" s="44" t="str">
        <f t="shared" si="200"/>
        <v>Vacunación</v>
      </c>
      <c r="G924" s="27" t="s">
        <v>1591</v>
      </c>
      <c r="H924" s="60" t="s">
        <v>17</v>
      </c>
      <c r="I924" s="58" t="s">
        <v>126</v>
      </c>
      <c r="J924" s="43" t="s">
        <v>407</v>
      </c>
      <c r="K924" s="12" t="str">
        <f t="shared" si="201"/>
        <v>Vacunación 1era y 2da dosis</v>
      </c>
      <c r="L924" s="43" t="str">
        <f t="shared" si="195"/>
        <v>Periodo 2020-2021</v>
      </c>
      <c r="M924" s="43" t="str">
        <f t="shared" si="196"/>
        <v>Unidades</v>
      </c>
      <c r="N924" s="49" t="str">
        <f t="shared" si="197"/>
        <v>Ministerio de Ciencias, Tecnología, Conocimiento e Innovación</v>
      </c>
      <c r="O924" s="30" t="str">
        <f>+"Evolución del Proceso de Vacunación contra COVID-19 en la comuna de "&amp;Enfermedades_Mundiales[[#This Row],[territorio]]</f>
        <v>Evolución del Proceso de Vacunación contra COVID-19 en la comuna de San Fernando</v>
      </c>
      <c r="P924" s="68"/>
      <c r="Q924" s="15" t="str">
        <f t="shared" si="198"/>
        <v>Gráfico Evolución</v>
      </c>
      <c r="R924" s="30"/>
      <c r="S9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https://analytics.zoho.com/open-view/2395394000008136598?ZOHO_CRITERIA=%22Localiza_CL_Poblacion%22.%22Codcom%22%3D6301</v>
      </c>
      <c r="T924" s="17"/>
      <c r="U924" s="31" t="str">
        <f t="shared" si="199"/>
        <v>#1774B9</v>
      </c>
      <c r="V924" s="32" t="str">
        <f>+Enfermedades_Mundiales[[#This Row],[idcoleccion]]&amp;"-"&amp;Enfermedades_Mundiales[[#This Row],[id]]</f>
        <v>360-0914</v>
      </c>
      <c r="W924" s="21">
        <f>+VLOOKUP(Enfermedades_Mundiales[[#This Row],[Filtro URL]],Estructura!$X$4:$Y$366,2,0)</f>
        <v>36306301</v>
      </c>
      <c r="X924" s="21" t="str">
        <f>+VLOOKUP(Enfermedades_Mundiales[[#This Row],[tema]],Estructura!$A$4:$C$18,3,0)</f>
        <v>T-364</v>
      </c>
      <c r="Y924" s="32" t="str">
        <f>+VLOOKUP(Enfermedades_Mundiales[[#This Row],[contenido]],Estructura!$E$4:$G$18,3,0)</f>
        <v>C-362</v>
      </c>
      <c r="Z924" s="32" t="str">
        <f>+VLOOKUP(Enfermedades_Mundiales[[#This Row],[Filtro Integrado]],Estructura!$M$4:$O$367,3,0)</f>
        <v>FI-363</v>
      </c>
      <c r="AA924" s="32" t="str">
        <f>+VLOOKUP(Enfermedades_Mundiales[[#This Row],[Muestra]],Estructura!$Q$4:$S$194,3,0)</f>
        <v>M-366</v>
      </c>
    </row>
    <row r="925" spans="1:27" ht="30.6" x14ac:dyDescent="0.3">
      <c r="A925" s="61" t="s">
        <v>1348</v>
      </c>
      <c r="B925" s="43">
        <f t="shared" si="192"/>
        <v>360</v>
      </c>
      <c r="C925" s="44" t="str">
        <f t="shared" si="193"/>
        <v>Enfermedades Mundiales</v>
      </c>
      <c r="D925" s="44" t="str">
        <f t="shared" si="194"/>
        <v>Salud</v>
      </c>
      <c r="E925" s="64">
        <v>6302</v>
      </c>
      <c r="F925" s="44" t="str">
        <f t="shared" si="200"/>
        <v>Vacunación</v>
      </c>
      <c r="G925" s="27" t="s">
        <v>1591</v>
      </c>
      <c r="H925" s="60" t="s">
        <v>17</v>
      </c>
      <c r="I925" s="58" t="s">
        <v>127</v>
      </c>
      <c r="J925" s="43" t="s">
        <v>407</v>
      </c>
      <c r="K925" s="12" t="str">
        <f t="shared" si="201"/>
        <v>Vacunación 1era y 2da dosis</v>
      </c>
      <c r="L925" s="43" t="str">
        <f t="shared" si="195"/>
        <v>Periodo 2020-2021</v>
      </c>
      <c r="M925" s="43" t="str">
        <f t="shared" si="196"/>
        <v>Unidades</v>
      </c>
      <c r="N925" s="49" t="str">
        <f t="shared" si="197"/>
        <v>Ministerio de Ciencias, Tecnología, Conocimiento e Innovación</v>
      </c>
      <c r="O925" s="30" t="str">
        <f>+"Evolución del Proceso de Vacunación contra COVID-19 en la comuna de "&amp;Enfermedades_Mundiales[[#This Row],[territorio]]</f>
        <v>Evolución del Proceso de Vacunación contra COVID-19 en la comuna de Chépica</v>
      </c>
      <c r="P925" s="68"/>
      <c r="Q925" s="15" t="str">
        <f t="shared" si="198"/>
        <v>Gráfico Evolución</v>
      </c>
      <c r="R925" s="30"/>
      <c r="S9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https://analytics.zoho.com/open-view/2395394000008136598?ZOHO_CRITERIA=%22Localiza_CL_Poblacion%22.%22Codcom%22%3D6302</v>
      </c>
      <c r="T925" s="17"/>
      <c r="U925" s="31" t="str">
        <f t="shared" si="199"/>
        <v>#1774B9</v>
      </c>
      <c r="V925" s="32" t="str">
        <f>+Enfermedades_Mundiales[[#This Row],[idcoleccion]]&amp;"-"&amp;Enfermedades_Mundiales[[#This Row],[id]]</f>
        <v>360-0915</v>
      </c>
      <c r="W925" s="21">
        <f>+VLOOKUP(Enfermedades_Mundiales[[#This Row],[Filtro URL]],Estructura!$X$4:$Y$366,2,0)</f>
        <v>36306302</v>
      </c>
      <c r="X925" s="21" t="str">
        <f>+VLOOKUP(Enfermedades_Mundiales[[#This Row],[tema]],Estructura!$A$4:$C$18,3,0)</f>
        <v>T-364</v>
      </c>
      <c r="Y925" s="32" t="str">
        <f>+VLOOKUP(Enfermedades_Mundiales[[#This Row],[contenido]],Estructura!$E$4:$G$18,3,0)</f>
        <v>C-362</v>
      </c>
      <c r="Z925" s="32" t="str">
        <f>+VLOOKUP(Enfermedades_Mundiales[[#This Row],[Filtro Integrado]],Estructura!$M$4:$O$367,3,0)</f>
        <v>FI-363</v>
      </c>
      <c r="AA925" s="32" t="str">
        <f>+VLOOKUP(Enfermedades_Mundiales[[#This Row],[Muestra]],Estructura!$Q$4:$S$194,3,0)</f>
        <v>M-366</v>
      </c>
    </row>
    <row r="926" spans="1:27" ht="30.6" x14ac:dyDescent="0.3">
      <c r="A926" s="61" t="s">
        <v>1349</v>
      </c>
      <c r="B926" s="43">
        <f t="shared" si="192"/>
        <v>360</v>
      </c>
      <c r="C926" s="44" t="str">
        <f t="shared" si="193"/>
        <v>Enfermedades Mundiales</v>
      </c>
      <c r="D926" s="44" t="str">
        <f t="shared" si="194"/>
        <v>Salud</v>
      </c>
      <c r="E926" s="64">
        <v>6303</v>
      </c>
      <c r="F926" s="44" t="str">
        <f t="shared" si="200"/>
        <v>Vacunación</v>
      </c>
      <c r="G926" s="27" t="s">
        <v>1591</v>
      </c>
      <c r="H926" s="60" t="s">
        <v>17</v>
      </c>
      <c r="I926" s="58" t="s">
        <v>128</v>
      </c>
      <c r="J926" s="43" t="s">
        <v>407</v>
      </c>
      <c r="K926" s="12" t="str">
        <f t="shared" si="201"/>
        <v>Vacunación 1era y 2da dosis</v>
      </c>
      <c r="L926" s="43" t="str">
        <f t="shared" si="195"/>
        <v>Periodo 2020-2021</v>
      </c>
      <c r="M926" s="43" t="str">
        <f t="shared" si="196"/>
        <v>Unidades</v>
      </c>
      <c r="N926" s="49" t="str">
        <f t="shared" si="197"/>
        <v>Ministerio de Ciencias, Tecnología, Conocimiento e Innovación</v>
      </c>
      <c r="O926" s="30" t="str">
        <f>+"Evolución del Proceso de Vacunación contra COVID-19 en la comuna de "&amp;Enfermedades_Mundiales[[#This Row],[territorio]]</f>
        <v>Evolución del Proceso de Vacunación contra COVID-19 en la comuna de Chimbarongo</v>
      </c>
      <c r="P926" s="68"/>
      <c r="Q926" s="15" t="str">
        <f t="shared" si="198"/>
        <v>Gráfico Evolución</v>
      </c>
      <c r="R926" s="30"/>
      <c r="S9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https://analytics.zoho.com/open-view/2395394000008136598?ZOHO_CRITERIA=%22Localiza_CL_Poblacion%22.%22Codcom%22%3D6303</v>
      </c>
      <c r="T926" s="17"/>
      <c r="U926" s="31" t="str">
        <f t="shared" si="199"/>
        <v>#1774B9</v>
      </c>
      <c r="V926" s="32" t="str">
        <f>+Enfermedades_Mundiales[[#This Row],[idcoleccion]]&amp;"-"&amp;Enfermedades_Mundiales[[#This Row],[id]]</f>
        <v>360-0916</v>
      </c>
      <c r="W926" s="21">
        <f>+VLOOKUP(Enfermedades_Mundiales[[#This Row],[Filtro URL]],Estructura!$X$4:$Y$366,2,0)</f>
        <v>36306303</v>
      </c>
      <c r="X926" s="21" t="str">
        <f>+VLOOKUP(Enfermedades_Mundiales[[#This Row],[tema]],Estructura!$A$4:$C$18,3,0)</f>
        <v>T-364</v>
      </c>
      <c r="Y926" s="32" t="str">
        <f>+VLOOKUP(Enfermedades_Mundiales[[#This Row],[contenido]],Estructura!$E$4:$G$18,3,0)</f>
        <v>C-362</v>
      </c>
      <c r="Z926" s="32" t="str">
        <f>+VLOOKUP(Enfermedades_Mundiales[[#This Row],[Filtro Integrado]],Estructura!$M$4:$O$367,3,0)</f>
        <v>FI-363</v>
      </c>
      <c r="AA926" s="32" t="str">
        <f>+VLOOKUP(Enfermedades_Mundiales[[#This Row],[Muestra]],Estructura!$Q$4:$S$194,3,0)</f>
        <v>M-366</v>
      </c>
    </row>
    <row r="927" spans="1:27" ht="30.6" x14ac:dyDescent="0.3">
      <c r="A927" s="61" t="s">
        <v>1350</v>
      </c>
      <c r="B927" s="43">
        <f t="shared" si="192"/>
        <v>360</v>
      </c>
      <c r="C927" s="44" t="str">
        <f t="shared" si="193"/>
        <v>Enfermedades Mundiales</v>
      </c>
      <c r="D927" s="44" t="str">
        <f t="shared" si="194"/>
        <v>Salud</v>
      </c>
      <c r="E927" s="64">
        <v>6304</v>
      </c>
      <c r="F927" s="44" t="str">
        <f t="shared" si="200"/>
        <v>Vacunación</v>
      </c>
      <c r="G927" s="27" t="s">
        <v>1591</v>
      </c>
      <c r="H927" s="60" t="s">
        <v>17</v>
      </c>
      <c r="I927" s="58" t="s">
        <v>129</v>
      </c>
      <c r="J927" s="43" t="s">
        <v>407</v>
      </c>
      <c r="K927" s="12" t="str">
        <f t="shared" si="201"/>
        <v>Vacunación 1era y 2da dosis</v>
      </c>
      <c r="L927" s="43" t="str">
        <f t="shared" si="195"/>
        <v>Periodo 2020-2021</v>
      </c>
      <c r="M927" s="43" t="str">
        <f t="shared" si="196"/>
        <v>Unidades</v>
      </c>
      <c r="N927" s="49" t="str">
        <f t="shared" si="197"/>
        <v>Ministerio de Ciencias, Tecnología, Conocimiento e Innovación</v>
      </c>
      <c r="O927" s="30" t="str">
        <f>+"Evolución del Proceso de Vacunación contra COVID-19 en la comuna de "&amp;Enfermedades_Mundiales[[#This Row],[territorio]]</f>
        <v>Evolución del Proceso de Vacunación contra COVID-19 en la comuna de Lolol</v>
      </c>
      <c r="P927" s="68"/>
      <c r="Q927" s="15" t="str">
        <f t="shared" si="198"/>
        <v>Gráfico Evolución</v>
      </c>
      <c r="R927" s="30"/>
      <c r="S9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https://analytics.zoho.com/open-view/2395394000008136598?ZOHO_CRITERIA=%22Localiza_CL_Poblacion%22.%22Codcom%22%3D6304</v>
      </c>
      <c r="T927" s="17"/>
      <c r="U927" s="31" t="str">
        <f t="shared" si="199"/>
        <v>#1774B9</v>
      </c>
      <c r="V927" s="32" t="str">
        <f>+Enfermedades_Mundiales[[#This Row],[idcoleccion]]&amp;"-"&amp;Enfermedades_Mundiales[[#This Row],[id]]</f>
        <v>360-0917</v>
      </c>
      <c r="W927" s="21">
        <f>+VLOOKUP(Enfermedades_Mundiales[[#This Row],[Filtro URL]],Estructura!$X$4:$Y$366,2,0)</f>
        <v>36306304</v>
      </c>
      <c r="X927" s="21" t="str">
        <f>+VLOOKUP(Enfermedades_Mundiales[[#This Row],[tema]],Estructura!$A$4:$C$18,3,0)</f>
        <v>T-364</v>
      </c>
      <c r="Y927" s="32" t="str">
        <f>+VLOOKUP(Enfermedades_Mundiales[[#This Row],[contenido]],Estructura!$E$4:$G$18,3,0)</f>
        <v>C-362</v>
      </c>
      <c r="Z927" s="32" t="str">
        <f>+VLOOKUP(Enfermedades_Mundiales[[#This Row],[Filtro Integrado]],Estructura!$M$4:$O$367,3,0)</f>
        <v>FI-363</v>
      </c>
      <c r="AA927" s="32" t="str">
        <f>+VLOOKUP(Enfermedades_Mundiales[[#This Row],[Muestra]],Estructura!$Q$4:$S$194,3,0)</f>
        <v>M-366</v>
      </c>
    </row>
    <row r="928" spans="1:27" ht="30.6" x14ac:dyDescent="0.3">
      <c r="A928" s="61" t="s">
        <v>1351</v>
      </c>
      <c r="B928" s="43">
        <f t="shared" si="192"/>
        <v>360</v>
      </c>
      <c r="C928" s="44" t="str">
        <f t="shared" si="193"/>
        <v>Enfermedades Mundiales</v>
      </c>
      <c r="D928" s="44" t="str">
        <f t="shared" si="194"/>
        <v>Salud</v>
      </c>
      <c r="E928" s="64">
        <v>6305</v>
      </c>
      <c r="F928" s="44" t="str">
        <f t="shared" si="200"/>
        <v>Vacunación</v>
      </c>
      <c r="G928" s="27" t="s">
        <v>1591</v>
      </c>
      <c r="H928" s="60" t="s">
        <v>17</v>
      </c>
      <c r="I928" s="58" t="s">
        <v>130</v>
      </c>
      <c r="J928" s="43" t="s">
        <v>407</v>
      </c>
      <c r="K928" s="12" t="str">
        <f t="shared" si="201"/>
        <v>Vacunación 1era y 2da dosis</v>
      </c>
      <c r="L928" s="43" t="str">
        <f t="shared" si="195"/>
        <v>Periodo 2020-2021</v>
      </c>
      <c r="M928" s="43" t="str">
        <f t="shared" si="196"/>
        <v>Unidades</v>
      </c>
      <c r="N928" s="49" t="str">
        <f t="shared" si="197"/>
        <v>Ministerio de Ciencias, Tecnología, Conocimiento e Innovación</v>
      </c>
      <c r="O928" s="30" t="str">
        <f>+"Evolución del Proceso de Vacunación contra COVID-19 en la comuna de "&amp;Enfermedades_Mundiales[[#This Row],[territorio]]</f>
        <v>Evolución del Proceso de Vacunación contra COVID-19 en la comuna de Nancagua</v>
      </c>
      <c r="P928" s="68"/>
      <c r="Q928" s="15" t="str">
        <f t="shared" si="198"/>
        <v>Gráfico Evolución</v>
      </c>
      <c r="R928" s="30"/>
      <c r="S9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https://analytics.zoho.com/open-view/2395394000008136598?ZOHO_CRITERIA=%22Localiza_CL_Poblacion%22.%22Codcom%22%3D6305</v>
      </c>
      <c r="T928" s="17"/>
      <c r="U928" s="31" t="str">
        <f t="shared" si="199"/>
        <v>#1774B9</v>
      </c>
      <c r="V928" s="32" t="str">
        <f>+Enfermedades_Mundiales[[#This Row],[idcoleccion]]&amp;"-"&amp;Enfermedades_Mundiales[[#This Row],[id]]</f>
        <v>360-0918</v>
      </c>
      <c r="W928" s="21">
        <f>+VLOOKUP(Enfermedades_Mundiales[[#This Row],[Filtro URL]],Estructura!$X$4:$Y$366,2,0)</f>
        <v>36306305</v>
      </c>
      <c r="X928" s="21" t="str">
        <f>+VLOOKUP(Enfermedades_Mundiales[[#This Row],[tema]],Estructura!$A$4:$C$18,3,0)</f>
        <v>T-364</v>
      </c>
      <c r="Y928" s="32" t="str">
        <f>+VLOOKUP(Enfermedades_Mundiales[[#This Row],[contenido]],Estructura!$E$4:$G$18,3,0)</f>
        <v>C-362</v>
      </c>
      <c r="Z928" s="32" t="str">
        <f>+VLOOKUP(Enfermedades_Mundiales[[#This Row],[Filtro Integrado]],Estructura!$M$4:$O$367,3,0)</f>
        <v>FI-363</v>
      </c>
      <c r="AA928" s="32" t="str">
        <f>+VLOOKUP(Enfermedades_Mundiales[[#This Row],[Muestra]],Estructura!$Q$4:$S$194,3,0)</f>
        <v>M-366</v>
      </c>
    </row>
    <row r="929" spans="1:27" ht="30.6" x14ac:dyDescent="0.3">
      <c r="A929" s="61" t="s">
        <v>1352</v>
      </c>
      <c r="B929" s="43">
        <f t="shared" si="192"/>
        <v>360</v>
      </c>
      <c r="C929" s="44" t="str">
        <f t="shared" si="193"/>
        <v>Enfermedades Mundiales</v>
      </c>
      <c r="D929" s="44" t="str">
        <f t="shared" si="194"/>
        <v>Salud</v>
      </c>
      <c r="E929" s="64">
        <v>6306</v>
      </c>
      <c r="F929" s="44" t="str">
        <f t="shared" si="200"/>
        <v>Vacunación</v>
      </c>
      <c r="G929" s="27" t="s">
        <v>1591</v>
      </c>
      <c r="H929" s="60" t="s">
        <v>17</v>
      </c>
      <c r="I929" s="58" t="s">
        <v>131</v>
      </c>
      <c r="J929" s="43" t="s">
        <v>407</v>
      </c>
      <c r="K929" s="12" t="str">
        <f t="shared" si="201"/>
        <v>Vacunación 1era y 2da dosis</v>
      </c>
      <c r="L929" s="43" t="str">
        <f t="shared" si="195"/>
        <v>Periodo 2020-2021</v>
      </c>
      <c r="M929" s="43" t="str">
        <f t="shared" si="196"/>
        <v>Unidades</v>
      </c>
      <c r="N929" s="49" t="str">
        <f t="shared" si="197"/>
        <v>Ministerio de Ciencias, Tecnología, Conocimiento e Innovación</v>
      </c>
      <c r="O929" s="30" t="str">
        <f>+"Evolución del Proceso de Vacunación contra COVID-19 en la comuna de "&amp;Enfermedades_Mundiales[[#This Row],[territorio]]</f>
        <v>Evolución del Proceso de Vacunación contra COVID-19 en la comuna de Palmilla</v>
      </c>
      <c r="P929" s="68"/>
      <c r="Q929" s="15" t="str">
        <f t="shared" si="198"/>
        <v>Gráfico Evolución</v>
      </c>
      <c r="R929" s="30"/>
      <c r="S9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https://analytics.zoho.com/open-view/2395394000008136598?ZOHO_CRITERIA=%22Localiza_CL_Poblacion%22.%22Codcom%22%3D6306</v>
      </c>
      <c r="T929" s="17"/>
      <c r="U929" s="31" t="str">
        <f t="shared" si="199"/>
        <v>#1774B9</v>
      </c>
      <c r="V929" s="32" t="str">
        <f>+Enfermedades_Mundiales[[#This Row],[idcoleccion]]&amp;"-"&amp;Enfermedades_Mundiales[[#This Row],[id]]</f>
        <v>360-0919</v>
      </c>
      <c r="W929" s="21">
        <f>+VLOOKUP(Enfermedades_Mundiales[[#This Row],[Filtro URL]],Estructura!$X$4:$Y$366,2,0)</f>
        <v>36306306</v>
      </c>
      <c r="X929" s="21" t="str">
        <f>+VLOOKUP(Enfermedades_Mundiales[[#This Row],[tema]],Estructura!$A$4:$C$18,3,0)</f>
        <v>T-364</v>
      </c>
      <c r="Y929" s="32" t="str">
        <f>+VLOOKUP(Enfermedades_Mundiales[[#This Row],[contenido]],Estructura!$E$4:$G$18,3,0)</f>
        <v>C-362</v>
      </c>
      <c r="Z929" s="32" t="str">
        <f>+VLOOKUP(Enfermedades_Mundiales[[#This Row],[Filtro Integrado]],Estructura!$M$4:$O$367,3,0)</f>
        <v>FI-363</v>
      </c>
      <c r="AA929" s="32" t="str">
        <f>+VLOOKUP(Enfermedades_Mundiales[[#This Row],[Muestra]],Estructura!$Q$4:$S$194,3,0)</f>
        <v>M-366</v>
      </c>
    </row>
    <row r="930" spans="1:27" ht="30.6" x14ac:dyDescent="0.3">
      <c r="A930" s="61" t="s">
        <v>1353</v>
      </c>
      <c r="B930" s="43">
        <f t="shared" si="192"/>
        <v>360</v>
      </c>
      <c r="C930" s="44" t="str">
        <f t="shared" si="193"/>
        <v>Enfermedades Mundiales</v>
      </c>
      <c r="D930" s="44" t="str">
        <f t="shared" si="194"/>
        <v>Salud</v>
      </c>
      <c r="E930" s="64">
        <v>6307</v>
      </c>
      <c r="F930" s="44" t="str">
        <f t="shared" si="200"/>
        <v>Vacunación</v>
      </c>
      <c r="G930" s="27" t="s">
        <v>1591</v>
      </c>
      <c r="H930" s="60" t="s">
        <v>17</v>
      </c>
      <c r="I930" s="58" t="s">
        <v>132</v>
      </c>
      <c r="J930" s="43" t="s">
        <v>407</v>
      </c>
      <c r="K930" s="12" t="str">
        <f t="shared" si="201"/>
        <v>Vacunación 1era y 2da dosis</v>
      </c>
      <c r="L930" s="43" t="str">
        <f t="shared" si="195"/>
        <v>Periodo 2020-2021</v>
      </c>
      <c r="M930" s="43" t="str">
        <f t="shared" si="196"/>
        <v>Unidades</v>
      </c>
      <c r="N930" s="49" t="str">
        <f t="shared" si="197"/>
        <v>Ministerio de Ciencias, Tecnología, Conocimiento e Innovación</v>
      </c>
      <c r="O930" s="30" t="str">
        <f>+"Evolución del Proceso de Vacunación contra COVID-19 en la comuna de "&amp;Enfermedades_Mundiales[[#This Row],[territorio]]</f>
        <v>Evolución del Proceso de Vacunación contra COVID-19 en la comuna de Peralillo</v>
      </c>
      <c r="P930" s="68"/>
      <c r="Q930" s="15" t="str">
        <f t="shared" si="198"/>
        <v>Gráfico Evolución</v>
      </c>
      <c r="R930" s="30"/>
      <c r="S9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https://analytics.zoho.com/open-view/2395394000008136598?ZOHO_CRITERIA=%22Localiza_CL_Poblacion%22.%22Codcom%22%3D6307</v>
      </c>
      <c r="T930" s="17"/>
      <c r="U930" s="31" t="str">
        <f t="shared" si="199"/>
        <v>#1774B9</v>
      </c>
      <c r="V930" s="32" t="str">
        <f>+Enfermedades_Mundiales[[#This Row],[idcoleccion]]&amp;"-"&amp;Enfermedades_Mundiales[[#This Row],[id]]</f>
        <v>360-0920</v>
      </c>
      <c r="W930" s="21">
        <f>+VLOOKUP(Enfermedades_Mundiales[[#This Row],[Filtro URL]],Estructura!$X$4:$Y$366,2,0)</f>
        <v>36306307</v>
      </c>
      <c r="X930" s="21" t="str">
        <f>+VLOOKUP(Enfermedades_Mundiales[[#This Row],[tema]],Estructura!$A$4:$C$18,3,0)</f>
        <v>T-364</v>
      </c>
      <c r="Y930" s="32" t="str">
        <f>+VLOOKUP(Enfermedades_Mundiales[[#This Row],[contenido]],Estructura!$E$4:$G$18,3,0)</f>
        <v>C-362</v>
      </c>
      <c r="Z930" s="32" t="str">
        <f>+VLOOKUP(Enfermedades_Mundiales[[#This Row],[Filtro Integrado]],Estructura!$M$4:$O$367,3,0)</f>
        <v>FI-363</v>
      </c>
      <c r="AA930" s="32" t="str">
        <f>+VLOOKUP(Enfermedades_Mundiales[[#This Row],[Muestra]],Estructura!$Q$4:$S$194,3,0)</f>
        <v>M-366</v>
      </c>
    </row>
    <row r="931" spans="1:27" ht="30.6" x14ac:dyDescent="0.3">
      <c r="A931" s="61" t="s">
        <v>1354</v>
      </c>
      <c r="B931" s="43">
        <f t="shared" si="192"/>
        <v>360</v>
      </c>
      <c r="C931" s="44" t="str">
        <f t="shared" si="193"/>
        <v>Enfermedades Mundiales</v>
      </c>
      <c r="D931" s="44" t="str">
        <f t="shared" si="194"/>
        <v>Salud</v>
      </c>
      <c r="E931" s="64">
        <v>6308</v>
      </c>
      <c r="F931" s="44" t="str">
        <f t="shared" si="200"/>
        <v>Vacunación</v>
      </c>
      <c r="G931" s="27" t="s">
        <v>1591</v>
      </c>
      <c r="H931" s="60" t="s">
        <v>17</v>
      </c>
      <c r="I931" s="58" t="s">
        <v>133</v>
      </c>
      <c r="J931" s="43" t="s">
        <v>407</v>
      </c>
      <c r="K931" s="12" t="str">
        <f t="shared" si="201"/>
        <v>Vacunación 1era y 2da dosis</v>
      </c>
      <c r="L931" s="43" t="str">
        <f t="shared" si="195"/>
        <v>Periodo 2020-2021</v>
      </c>
      <c r="M931" s="43" t="str">
        <f t="shared" si="196"/>
        <v>Unidades</v>
      </c>
      <c r="N931" s="49" t="str">
        <f t="shared" si="197"/>
        <v>Ministerio de Ciencias, Tecnología, Conocimiento e Innovación</v>
      </c>
      <c r="O931" s="30" t="str">
        <f>+"Evolución del Proceso de Vacunación contra COVID-19 en la comuna de "&amp;Enfermedades_Mundiales[[#This Row],[territorio]]</f>
        <v>Evolución del Proceso de Vacunación contra COVID-19 en la comuna de Placilla</v>
      </c>
      <c r="P931" s="68"/>
      <c r="Q931" s="15" t="str">
        <f t="shared" si="198"/>
        <v>Gráfico Evolución</v>
      </c>
      <c r="R931" s="30"/>
      <c r="S9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https://analytics.zoho.com/open-view/2395394000008136598?ZOHO_CRITERIA=%22Localiza_CL_Poblacion%22.%22Codcom%22%3D6308</v>
      </c>
      <c r="T931" s="17"/>
      <c r="U931" s="31" t="str">
        <f t="shared" si="199"/>
        <v>#1774B9</v>
      </c>
      <c r="V931" s="32" t="str">
        <f>+Enfermedades_Mundiales[[#This Row],[idcoleccion]]&amp;"-"&amp;Enfermedades_Mundiales[[#This Row],[id]]</f>
        <v>360-0921</v>
      </c>
      <c r="W931" s="21">
        <f>+VLOOKUP(Enfermedades_Mundiales[[#This Row],[Filtro URL]],Estructura!$X$4:$Y$366,2,0)</f>
        <v>36306308</v>
      </c>
      <c r="X931" s="21" t="str">
        <f>+VLOOKUP(Enfermedades_Mundiales[[#This Row],[tema]],Estructura!$A$4:$C$18,3,0)</f>
        <v>T-364</v>
      </c>
      <c r="Y931" s="32" t="str">
        <f>+VLOOKUP(Enfermedades_Mundiales[[#This Row],[contenido]],Estructura!$E$4:$G$18,3,0)</f>
        <v>C-362</v>
      </c>
      <c r="Z931" s="32" t="str">
        <f>+VLOOKUP(Enfermedades_Mundiales[[#This Row],[Filtro Integrado]],Estructura!$M$4:$O$367,3,0)</f>
        <v>FI-363</v>
      </c>
      <c r="AA931" s="32" t="str">
        <f>+VLOOKUP(Enfermedades_Mundiales[[#This Row],[Muestra]],Estructura!$Q$4:$S$194,3,0)</f>
        <v>M-366</v>
      </c>
    </row>
    <row r="932" spans="1:27" ht="30.6" x14ac:dyDescent="0.3">
      <c r="A932" s="61" t="s">
        <v>1355</v>
      </c>
      <c r="B932" s="43">
        <f t="shared" si="192"/>
        <v>360</v>
      </c>
      <c r="C932" s="44" t="str">
        <f t="shared" si="193"/>
        <v>Enfermedades Mundiales</v>
      </c>
      <c r="D932" s="44" t="str">
        <f t="shared" si="194"/>
        <v>Salud</v>
      </c>
      <c r="E932" s="64">
        <v>6309</v>
      </c>
      <c r="F932" s="44" t="str">
        <f t="shared" si="200"/>
        <v>Vacunación</v>
      </c>
      <c r="G932" s="27" t="s">
        <v>1591</v>
      </c>
      <c r="H932" s="60" t="s">
        <v>17</v>
      </c>
      <c r="I932" s="58" t="s">
        <v>134</v>
      </c>
      <c r="J932" s="43" t="s">
        <v>407</v>
      </c>
      <c r="K932" s="12" t="str">
        <f t="shared" si="201"/>
        <v>Vacunación 1era y 2da dosis</v>
      </c>
      <c r="L932" s="43" t="str">
        <f t="shared" si="195"/>
        <v>Periodo 2020-2021</v>
      </c>
      <c r="M932" s="43" t="str">
        <f t="shared" si="196"/>
        <v>Unidades</v>
      </c>
      <c r="N932" s="49" t="str">
        <f t="shared" si="197"/>
        <v>Ministerio de Ciencias, Tecnología, Conocimiento e Innovación</v>
      </c>
      <c r="O932" s="30" t="str">
        <f>+"Evolución del Proceso de Vacunación contra COVID-19 en la comuna de "&amp;Enfermedades_Mundiales[[#This Row],[territorio]]</f>
        <v>Evolución del Proceso de Vacunación contra COVID-19 en la comuna de Pumanque</v>
      </c>
      <c r="P932" s="68"/>
      <c r="Q932" s="15" t="str">
        <f t="shared" si="198"/>
        <v>Gráfico Evolución</v>
      </c>
      <c r="R932" s="30"/>
      <c r="S9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https://analytics.zoho.com/open-view/2395394000008136598?ZOHO_CRITERIA=%22Localiza_CL_Poblacion%22.%22Codcom%22%3D6309</v>
      </c>
      <c r="T932" s="17"/>
      <c r="U932" s="31" t="str">
        <f t="shared" si="199"/>
        <v>#1774B9</v>
      </c>
      <c r="V932" s="32" t="str">
        <f>+Enfermedades_Mundiales[[#This Row],[idcoleccion]]&amp;"-"&amp;Enfermedades_Mundiales[[#This Row],[id]]</f>
        <v>360-0922</v>
      </c>
      <c r="W932" s="21">
        <f>+VLOOKUP(Enfermedades_Mundiales[[#This Row],[Filtro URL]],Estructura!$X$4:$Y$366,2,0)</f>
        <v>36306309</v>
      </c>
      <c r="X932" s="21" t="str">
        <f>+VLOOKUP(Enfermedades_Mundiales[[#This Row],[tema]],Estructura!$A$4:$C$18,3,0)</f>
        <v>T-364</v>
      </c>
      <c r="Y932" s="32" t="str">
        <f>+VLOOKUP(Enfermedades_Mundiales[[#This Row],[contenido]],Estructura!$E$4:$G$18,3,0)</f>
        <v>C-362</v>
      </c>
      <c r="Z932" s="32" t="str">
        <f>+VLOOKUP(Enfermedades_Mundiales[[#This Row],[Filtro Integrado]],Estructura!$M$4:$O$367,3,0)</f>
        <v>FI-363</v>
      </c>
      <c r="AA932" s="32" t="str">
        <f>+VLOOKUP(Enfermedades_Mundiales[[#This Row],[Muestra]],Estructura!$Q$4:$S$194,3,0)</f>
        <v>M-366</v>
      </c>
    </row>
    <row r="933" spans="1:27" ht="30.6" x14ac:dyDescent="0.3">
      <c r="A933" s="61" t="s">
        <v>1356</v>
      </c>
      <c r="B933" s="43">
        <f t="shared" si="192"/>
        <v>360</v>
      </c>
      <c r="C933" s="44" t="str">
        <f t="shared" si="193"/>
        <v>Enfermedades Mundiales</v>
      </c>
      <c r="D933" s="44" t="str">
        <f t="shared" si="194"/>
        <v>Salud</v>
      </c>
      <c r="E933" s="64">
        <v>6310</v>
      </c>
      <c r="F933" s="44" t="str">
        <f t="shared" si="200"/>
        <v>Vacunación</v>
      </c>
      <c r="G933" s="27" t="s">
        <v>1591</v>
      </c>
      <c r="H933" s="60" t="s">
        <v>17</v>
      </c>
      <c r="I933" s="58" t="s">
        <v>135</v>
      </c>
      <c r="J933" s="43" t="s">
        <v>407</v>
      </c>
      <c r="K933" s="12" t="str">
        <f t="shared" si="201"/>
        <v>Vacunación 1era y 2da dosis</v>
      </c>
      <c r="L933" s="43" t="str">
        <f t="shared" si="195"/>
        <v>Periodo 2020-2021</v>
      </c>
      <c r="M933" s="43" t="str">
        <f t="shared" si="196"/>
        <v>Unidades</v>
      </c>
      <c r="N933" s="49" t="str">
        <f t="shared" si="197"/>
        <v>Ministerio de Ciencias, Tecnología, Conocimiento e Innovación</v>
      </c>
      <c r="O933" s="30" t="str">
        <f>+"Evolución del Proceso de Vacunación contra COVID-19 en la comuna de "&amp;Enfermedades_Mundiales[[#This Row],[territorio]]</f>
        <v>Evolución del Proceso de Vacunación contra COVID-19 en la comuna de Santa Cruz</v>
      </c>
      <c r="P933" s="68"/>
      <c r="Q933" s="15" t="str">
        <f t="shared" si="198"/>
        <v>Gráfico Evolución</v>
      </c>
      <c r="R933" s="30"/>
      <c r="S9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https://analytics.zoho.com/open-view/2395394000008136598?ZOHO_CRITERIA=%22Localiza_CL_Poblacion%22.%22Codcom%22%3D6310</v>
      </c>
      <c r="T933" s="17"/>
      <c r="U933" s="31" t="str">
        <f t="shared" si="199"/>
        <v>#1774B9</v>
      </c>
      <c r="V933" s="32" t="str">
        <f>+Enfermedades_Mundiales[[#This Row],[idcoleccion]]&amp;"-"&amp;Enfermedades_Mundiales[[#This Row],[id]]</f>
        <v>360-0923</v>
      </c>
      <c r="W933" s="21">
        <f>+VLOOKUP(Enfermedades_Mundiales[[#This Row],[Filtro URL]],Estructura!$X$4:$Y$366,2,0)</f>
        <v>36306310</v>
      </c>
      <c r="X933" s="21" t="str">
        <f>+VLOOKUP(Enfermedades_Mundiales[[#This Row],[tema]],Estructura!$A$4:$C$18,3,0)</f>
        <v>T-364</v>
      </c>
      <c r="Y933" s="32" t="str">
        <f>+VLOOKUP(Enfermedades_Mundiales[[#This Row],[contenido]],Estructura!$E$4:$G$18,3,0)</f>
        <v>C-362</v>
      </c>
      <c r="Z933" s="32" t="str">
        <f>+VLOOKUP(Enfermedades_Mundiales[[#This Row],[Filtro Integrado]],Estructura!$M$4:$O$367,3,0)</f>
        <v>FI-363</v>
      </c>
      <c r="AA933" s="32" t="str">
        <f>+VLOOKUP(Enfermedades_Mundiales[[#This Row],[Muestra]],Estructura!$Q$4:$S$194,3,0)</f>
        <v>M-366</v>
      </c>
    </row>
    <row r="934" spans="1:27" ht="30.6" x14ac:dyDescent="0.3">
      <c r="A934" s="61" t="s">
        <v>1357</v>
      </c>
      <c r="B934" s="43">
        <f t="shared" si="192"/>
        <v>360</v>
      </c>
      <c r="C934" s="44" t="str">
        <f t="shared" si="193"/>
        <v>Enfermedades Mundiales</v>
      </c>
      <c r="D934" s="44" t="str">
        <f t="shared" si="194"/>
        <v>Salud</v>
      </c>
      <c r="E934" s="64">
        <v>7101</v>
      </c>
      <c r="F934" s="44" t="str">
        <f t="shared" si="200"/>
        <v>Vacunación</v>
      </c>
      <c r="G934" s="27" t="s">
        <v>1591</v>
      </c>
      <c r="H934" s="60" t="s">
        <v>17</v>
      </c>
      <c r="I934" s="58" t="s">
        <v>136</v>
      </c>
      <c r="J934" s="43" t="s">
        <v>407</v>
      </c>
      <c r="K934" s="12" t="str">
        <f t="shared" si="201"/>
        <v>Vacunación 1era y 2da dosis</v>
      </c>
      <c r="L934" s="43" t="str">
        <f t="shared" si="195"/>
        <v>Periodo 2020-2021</v>
      </c>
      <c r="M934" s="43" t="str">
        <f t="shared" si="196"/>
        <v>Unidades</v>
      </c>
      <c r="N934" s="49" t="str">
        <f t="shared" si="197"/>
        <v>Ministerio de Ciencias, Tecnología, Conocimiento e Innovación</v>
      </c>
      <c r="O934" s="30" t="str">
        <f>+"Evolución del Proceso de Vacunación contra COVID-19 en la comuna de "&amp;Enfermedades_Mundiales[[#This Row],[territorio]]</f>
        <v>Evolución del Proceso de Vacunación contra COVID-19 en la comuna de Talca</v>
      </c>
      <c r="P934" s="68"/>
      <c r="Q934" s="15" t="str">
        <f t="shared" si="198"/>
        <v>Gráfico Evolución</v>
      </c>
      <c r="R934" s="30"/>
      <c r="S9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https://analytics.zoho.com/open-view/2395394000008136598?ZOHO_CRITERIA=%22Localiza_CL_Poblacion%22.%22Codcom%22%3D7101</v>
      </c>
      <c r="T934" s="17"/>
      <c r="U934" s="31" t="str">
        <f t="shared" si="199"/>
        <v>#1774B9</v>
      </c>
      <c r="V934" s="32" t="str">
        <f>+Enfermedades_Mundiales[[#This Row],[idcoleccion]]&amp;"-"&amp;Enfermedades_Mundiales[[#This Row],[id]]</f>
        <v>360-0924</v>
      </c>
      <c r="W934" s="21">
        <f>+VLOOKUP(Enfermedades_Mundiales[[#This Row],[Filtro URL]],Estructura!$X$4:$Y$366,2,0)</f>
        <v>36307101</v>
      </c>
      <c r="X934" s="21" t="str">
        <f>+VLOOKUP(Enfermedades_Mundiales[[#This Row],[tema]],Estructura!$A$4:$C$18,3,0)</f>
        <v>T-364</v>
      </c>
      <c r="Y934" s="32" t="str">
        <f>+VLOOKUP(Enfermedades_Mundiales[[#This Row],[contenido]],Estructura!$E$4:$G$18,3,0)</f>
        <v>C-362</v>
      </c>
      <c r="Z934" s="32" t="str">
        <f>+VLOOKUP(Enfermedades_Mundiales[[#This Row],[Filtro Integrado]],Estructura!$M$4:$O$367,3,0)</f>
        <v>FI-363</v>
      </c>
      <c r="AA934" s="32" t="str">
        <f>+VLOOKUP(Enfermedades_Mundiales[[#This Row],[Muestra]],Estructura!$Q$4:$S$194,3,0)</f>
        <v>M-366</v>
      </c>
    </row>
    <row r="935" spans="1:27" ht="30.6" x14ac:dyDescent="0.3">
      <c r="A935" s="61" t="s">
        <v>1358</v>
      </c>
      <c r="B935" s="43">
        <f t="shared" ref="B935:B998" si="202">+B934</f>
        <v>360</v>
      </c>
      <c r="C935" s="44" t="str">
        <f t="shared" ref="C935:C998" si="203">+C934</f>
        <v>Enfermedades Mundiales</v>
      </c>
      <c r="D935" s="44" t="str">
        <f t="shared" ref="D935:D998" si="204">+D934</f>
        <v>Salud</v>
      </c>
      <c r="E935" s="64">
        <v>7102</v>
      </c>
      <c r="F935" s="44" t="str">
        <f t="shared" si="200"/>
        <v>Vacunación</v>
      </c>
      <c r="G935" s="27" t="s">
        <v>1591</v>
      </c>
      <c r="H935" s="60" t="s">
        <v>17</v>
      </c>
      <c r="I935" s="58" t="s">
        <v>137</v>
      </c>
      <c r="J935" s="43" t="s">
        <v>407</v>
      </c>
      <c r="K935" s="12" t="str">
        <f t="shared" si="201"/>
        <v>Vacunación 1era y 2da dosis</v>
      </c>
      <c r="L935" s="43" t="str">
        <f t="shared" ref="L935:L998" si="205">+L934</f>
        <v>Periodo 2020-2021</v>
      </c>
      <c r="M935" s="43" t="str">
        <f t="shared" ref="M935:M998" si="206">+M934</f>
        <v>Unidades</v>
      </c>
      <c r="N935" s="49" t="str">
        <f t="shared" ref="N935:N998" si="207">+N934</f>
        <v>Ministerio de Ciencias, Tecnología, Conocimiento e Innovación</v>
      </c>
      <c r="O935" s="30" t="str">
        <f>+"Evolución del Proceso de Vacunación contra COVID-19 en la comuna de "&amp;Enfermedades_Mundiales[[#This Row],[territorio]]</f>
        <v>Evolución del Proceso de Vacunación contra COVID-19 en la comuna de Constitución</v>
      </c>
      <c r="P935" s="68"/>
      <c r="Q935" s="15" t="str">
        <f t="shared" ref="Q935:Q998" si="208">+Q934</f>
        <v>Gráfico Evolución</v>
      </c>
      <c r="R935" s="30"/>
      <c r="S9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https://analytics.zoho.com/open-view/2395394000008136598?ZOHO_CRITERIA=%22Localiza_CL_Poblacion%22.%22Codcom%22%3D7102</v>
      </c>
      <c r="T935" s="17"/>
      <c r="U935" s="31" t="str">
        <f t="shared" ref="U935:U998" si="209">+U934</f>
        <v>#1774B9</v>
      </c>
      <c r="V935" s="32" t="str">
        <f>+Enfermedades_Mundiales[[#This Row],[idcoleccion]]&amp;"-"&amp;Enfermedades_Mundiales[[#This Row],[id]]</f>
        <v>360-0925</v>
      </c>
      <c r="W935" s="21">
        <f>+VLOOKUP(Enfermedades_Mundiales[[#This Row],[Filtro URL]],Estructura!$X$4:$Y$366,2,0)</f>
        <v>36307102</v>
      </c>
      <c r="X935" s="21" t="str">
        <f>+VLOOKUP(Enfermedades_Mundiales[[#This Row],[tema]],Estructura!$A$4:$C$18,3,0)</f>
        <v>T-364</v>
      </c>
      <c r="Y935" s="32" t="str">
        <f>+VLOOKUP(Enfermedades_Mundiales[[#This Row],[contenido]],Estructura!$E$4:$G$18,3,0)</f>
        <v>C-362</v>
      </c>
      <c r="Z935" s="32" t="str">
        <f>+VLOOKUP(Enfermedades_Mundiales[[#This Row],[Filtro Integrado]],Estructura!$M$4:$O$367,3,0)</f>
        <v>FI-363</v>
      </c>
      <c r="AA935" s="32" t="str">
        <f>+VLOOKUP(Enfermedades_Mundiales[[#This Row],[Muestra]],Estructura!$Q$4:$S$194,3,0)</f>
        <v>M-366</v>
      </c>
    </row>
    <row r="936" spans="1:27" ht="30.6" x14ac:dyDescent="0.3">
      <c r="A936" s="61" t="s">
        <v>1359</v>
      </c>
      <c r="B936" s="43">
        <f t="shared" si="202"/>
        <v>360</v>
      </c>
      <c r="C936" s="44" t="str">
        <f t="shared" si="203"/>
        <v>Enfermedades Mundiales</v>
      </c>
      <c r="D936" s="44" t="str">
        <f t="shared" si="204"/>
        <v>Salud</v>
      </c>
      <c r="E936" s="64">
        <v>7103</v>
      </c>
      <c r="F936" s="44" t="str">
        <f t="shared" ref="F936:F999" si="210">+F935</f>
        <v>Vacunación</v>
      </c>
      <c r="G936" s="27" t="s">
        <v>1591</v>
      </c>
      <c r="H936" s="60" t="s">
        <v>17</v>
      </c>
      <c r="I936" s="58" t="s">
        <v>138</v>
      </c>
      <c r="J936" s="43" t="s">
        <v>407</v>
      </c>
      <c r="K936" s="12" t="str">
        <f t="shared" ref="K936:K999" si="211">+K935</f>
        <v>Vacunación 1era y 2da dosis</v>
      </c>
      <c r="L936" s="43" t="str">
        <f t="shared" si="205"/>
        <v>Periodo 2020-2021</v>
      </c>
      <c r="M936" s="43" t="str">
        <f t="shared" si="206"/>
        <v>Unidades</v>
      </c>
      <c r="N936" s="49" t="str">
        <f t="shared" si="207"/>
        <v>Ministerio de Ciencias, Tecnología, Conocimiento e Innovación</v>
      </c>
      <c r="O936" s="30" t="str">
        <f>+"Evolución del Proceso de Vacunación contra COVID-19 en la comuna de "&amp;Enfermedades_Mundiales[[#This Row],[territorio]]</f>
        <v>Evolución del Proceso de Vacunación contra COVID-19 en la comuna de Curepto</v>
      </c>
      <c r="P936" s="68"/>
      <c r="Q936" s="15" t="str">
        <f t="shared" si="208"/>
        <v>Gráfico Evolución</v>
      </c>
      <c r="R936" s="30"/>
      <c r="S9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https://analytics.zoho.com/open-view/2395394000008136598?ZOHO_CRITERIA=%22Localiza_CL_Poblacion%22.%22Codcom%22%3D7103</v>
      </c>
      <c r="T936" s="17"/>
      <c r="U936" s="31" t="str">
        <f t="shared" si="209"/>
        <v>#1774B9</v>
      </c>
      <c r="V936" s="32" t="str">
        <f>+Enfermedades_Mundiales[[#This Row],[idcoleccion]]&amp;"-"&amp;Enfermedades_Mundiales[[#This Row],[id]]</f>
        <v>360-0926</v>
      </c>
      <c r="W936" s="21">
        <f>+VLOOKUP(Enfermedades_Mundiales[[#This Row],[Filtro URL]],Estructura!$X$4:$Y$366,2,0)</f>
        <v>36307103</v>
      </c>
      <c r="X936" s="21" t="str">
        <f>+VLOOKUP(Enfermedades_Mundiales[[#This Row],[tema]],Estructura!$A$4:$C$18,3,0)</f>
        <v>T-364</v>
      </c>
      <c r="Y936" s="32" t="str">
        <f>+VLOOKUP(Enfermedades_Mundiales[[#This Row],[contenido]],Estructura!$E$4:$G$18,3,0)</f>
        <v>C-362</v>
      </c>
      <c r="Z936" s="32" t="str">
        <f>+VLOOKUP(Enfermedades_Mundiales[[#This Row],[Filtro Integrado]],Estructura!$M$4:$O$367,3,0)</f>
        <v>FI-363</v>
      </c>
      <c r="AA936" s="32" t="str">
        <f>+VLOOKUP(Enfermedades_Mundiales[[#This Row],[Muestra]],Estructura!$Q$4:$S$194,3,0)</f>
        <v>M-366</v>
      </c>
    </row>
    <row r="937" spans="1:27" ht="30.6" x14ac:dyDescent="0.3">
      <c r="A937" s="61" t="s">
        <v>1360</v>
      </c>
      <c r="B937" s="43">
        <f t="shared" si="202"/>
        <v>360</v>
      </c>
      <c r="C937" s="44" t="str">
        <f t="shared" si="203"/>
        <v>Enfermedades Mundiales</v>
      </c>
      <c r="D937" s="44" t="str">
        <f t="shared" si="204"/>
        <v>Salud</v>
      </c>
      <c r="E937" s="64">
        <v>7104</v>
      </c>
      <c r="F937" s="44" t="str">
        <f t="shared" si="210"/>
        <v>Vacunación</v>
      </c>
      <c r="G937" s="27" t="s">
        <v>1591</v>
      </c>
      <c r="H937" s="60" t="s">
        <v>17</v>
      </c>
      <c r="I937" s="58" t="s">
        <v>139</v>
      </c>
      <c r="J937" s="43" t="s">
        <v>407</v>
      </c>
      <c r="K937" s="12" t="str">
        <f t="shared" si="211"/>
        <v>Vacunación 1era y 2da dosis</v>
      </c>
      <c r="L937" s="43" t="str">
        <f t="shared" si="205"/>
        <v>Periodo 2020-2021</v>
      </c>
      <c r="M937" s="43" t="str">
        <f t="shared" si="206"/>
        <v>Unidades</v>
      </c>
      <c r="N937" s="49" t="str">
        <f t="shared" si="207"/>
        <v>Ministerio de Ciencias, Tecnología, Conocimiento e Innovación</v>
      </c>
      <c r="O937" s="30" t="str">
        <f>+"Evolución del Proceso de Vacunación contra COVID-19 en la comuna de "&amp;Enfermedades_Mundiales[[#This Row],[territorio]]</f>
        <v>Evolución del Proceso de Vacunación contra COVID-19 en la comuna de Empedrado</v>
      </c>
      <c r="P937" s="68"/>
      <c r="Q937" s="15" t="str">
        <f t="shared" si="208"/>
        <v>Gráfico Evolución</v>
      </c>
      <c r="R937" s="30"/>
      <c r="S9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https://analytics.zoho.com/open-view/2395394000008136598?ZOHO_CRITERIA=%22Localiza_CL_Poblacion%22.%22Codcom%22%3D7104</v>
      </c>
      <c r="T937" s="17"/>
      <c r="U937" s="31" t="str">
        <f t="shared" si="209"/>
        <v>#1774B9</v>
      </c>
      <c r="V937" s="32" t="str">
        <f>+Enfermedades_Mundiales[[#This Row],[idcoleccion]]&amp;"-"&amp;Enfermedades_Mundiales[[#This Row],[id]]</f>
        <v>360-0927</v>
      </c>
      <c r="W937" s="21">
        <f>+VLOOKUP(Enfermedades_Mundiales[[#This Row],[Filtro URL]],Estructura!$X$4:$Y$366,2,0)</f>
        <v>36307104</v>
      </c>
      <c r="X937" s="21" t="str">
        <f>+VLOOKUP(Enfermedades_Mundiales[[#This Row],[tema]],Estructura!$A$4:$C$18,3,0)</f>
        <v>T-364</v>
      </c>
      <c r="Y937" s="32" t="str">
        <f>+VLOOKUP(Enfermedades_Mundiales[[#This Row],[contenido]],Estructura!$E$4:$G$18,3,0)</f>
        <v>C-362</v>
      </c>
      <c r="Z937" s="32" t="str">
        <f>+VLOOKUP(Enfermedades_Mundiales[[#This Row],[Filtro Integrado]],Estructura!$M$4:$O$367,3,0)</f>
        <v>FI-363</v>
      </c>
      <c r="AA937" s="32" t="str">
        <f>+VLOOKUP(Enfermedades_Mundiales[[#This Row],[Muestra]],Estructura!$Q$4:$S$194,3,0)</f>
        <v>M-366</v>
      </c>
    </row>
    <row r="938" spans="1:27" ht="30.6" x14ac:dyDescent="0.3">
      <c r="A938" s="61" t="s">
        <v>1361</v>
      </c>
      <c r="B938" s="43">
        <f t="shared" si="202"/>
        <v>360</v>
      </c>
      <c r="C938" s="44" t="str">
        <f t="shared" si="203"/>
        <v>Enfermedades Mundiales</v>
      </c>
      <c r="D938" s="44" t="str">
        <f t="shared" si="204"/>
        <v>Salud</v>
      </c>
      <c r="E938" s="64">
        <v>7105</v>
      </c>
      <c r="F938" s="44" t="str">
        <f t="shared" si="210"/>
        <v>Vacunación</v>
      </c>
      <c r="G938" s="27" t="s">
        <v>1591</v>
      </c>
      <c r="H938" s="60" t="s">
        <v>17</v>
      </c>
      <c r="I938" s="58" t="s">
        <v>27</v>
      </c>
      <c r="J938" s="43" t="s">
        <v>407</v>
      </c>
      <c r="K938" s="12" t="str">
        <f t="shared" si="211"/>
        <v>Vacunación 1era y 2da dosis</v>
      </c>
      <c r="L938" s="43" t="str">
        <f t="shared" si="205"/>
        <v>Periodo 2020-2021</v>
      </c>
      <c r="M938" s="43" t="str">
        <f t="shared" si="206"/>
        <v>Unidades</v>
      </c>
      <c r="N938" s="49" t="str">
        <f t="shared" si="207"/>
        <v>Ministerio de Ciencias, Tecnología, Conocimiento e Innovación</v>
      </c>
      <c r="O938" s="30" t="str">
        <f>+"Evolución del Proceso de Vacunación contra COVID-19 en la comuna de "&amp;Enfermedades_Mundiales[[#This Row],[territorio]]</f>
        <v>Evolución del Proceso de Vacunación contra COVID-19 en la comuna de Maule</v>
      </c>
      <c r="P938" s="68"/>
      <c r="Q938" s="15" t="str">
        <f t="shared" si="208"/>
        <v>Gráfico Evolución</v>
      </c>
      <c r="R938" s="30"/>
      <c r="S9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https://analytics.zoho.com/open-view/2395394000008136598?ZOHO_CRITERIA=%22Localiza_CL_Poblacion%22.%22Codcom%22%3D7105</v>
      </c>
      <c r="T938" s="17"/>
      <c r="U938" s="31" t="str">
        <f t="shared" si="209"/>
        <v>#1774B9</v>
      </c>
      <c r="V938" s="32" t="str">
        <f>+Enfermedades_Mundiales[[#This Row],[idcoleccion]]&amp;"-"&amp;Enfermedades_Mundiales[[#This Row],[id]]</f>
        <v>360-0928</v>
      </c>
      <c r="W938" s="21">
        <f>+VLOOKUP(Enfermedades_Mundiales[[#This Row],[Filtro URL]],Estructura!$X$4:$Y$366,2,0)</f>
        <v>36307105</v>
      </c>
      <c r="X938" s="21" t="str">
        <f>+VLOOKUP(Enfermedades_Mundiales[[#This Row],[tema]],Estructura!$A$4:$C$18,3,0)</f>
        <v>T-364</v>
      </c>
      <c r="Y938" s="32" t="str">
        <f>+VLOOKUP(Enfermedades_Mundiales[[#This Row],[contenido]],Estructura!$E$4:$G$18,3,0)</f>
        <v>C-362</v>
      </c>
      <c r="Z938" s="32" t="str">
        <f>+VLOOKUP(Enfermedades_Mundiales[[#This Row],[Filtro Integrado]],Estructura!$M$4:$O$367,3,0)</f>
        <v>FI-363</v>
      </c>
      <c r="AA938" s="32" t="str">
        <f>+VLOOKUP(Enfermedades_Mundiales[[#This Row],[Muestra]],Estructura!$Q$4:$S$194,3,0)</f>
        <v>M-366</v>
      </c>
    </row>
    <row r="939" spans="1:27" ht="30.6" x14ac:dyDescent="0.3">
      <c r="A939" s="61" t="s">
        <v>1362</v>
      </c>
      <c r="B939" s="43">
        <f t="shared" si="202"/>
        <v>360</v>
      </c>
      <c r="C939" s="44" t="str">
        <f t="shared" si="203"/>
        <v>Enfermedades Mundiales</v>
      </c>
      <c r="D939" s="44" t="str">
        <f t="shared" si="204"/>
        <v>Salud</v>
      </c>
      <c r="E939" s="64">
        <v>7106</v>
      </c>
      <c r="F939" s="44" t="str">
        <f t="shared" si="210"/>
        <v>Vacunación</v>
      </c>
      <c r="G939" s="27" t="s">
        <v>1591</v>
      </c>
      <c r="H939" s="60" t="s">
        <v>17</v>
      </c>
      <c r="I939" s="58" t="s">
        <v>140</v>
      </c>
      <c r="J939" s="43" t="s">
        <v>407</v>
      </c>
      <c r="K939" s="12" t="str">
        <f t="shared" si="211"/>
        <v>Vacunación 1era y 2da dosis</v>
      </c>
      <c r="L939" s="43" t="str">
        <f t="shared" si="205"/>
        <v>Periodo 2020-2021</v>
      </c>
      <c r="M939" s="43" t="str">
        <f t="shared" si="206"/>
        <v>Unidades</v>
      </c>
      <c r="N939" s="49" t="str">
        <f t="shared" si="207"/>
        <v>Ministerio de Ciencias, Tecnología, Conocimiento e Innovación</v>
      </c>
      <c r="O939" s="30" t="str">
        <f>+"Evolución del Proceso de Vacunación contra COVID-19 en la comuna de "&amp;Enfermedades_Mundiales[[#This Row],[territorio]]</f>
        <v>Evolución del Proceso de Vacunación contra COVID-19 en la comuna de Pelarco</v>
      </c>
      <c r="P939" s="68"/>
      <c r="Q939" s="15" t="str">
        <f t="shared" si="208"/>
        <v>Gráfico Evolución</v>
      </c>
      <c r="R939" s="30"/>
      <c r="S9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https://analytics.zoho.com/open-view/2395394000008136598?ZOHO_CRITERIA=%22Localiza_CL_Poblacion%22.%22Codcom%22%3D7106</v>
      </c>
      <c r="T939" s="17"/>
      <c r="U939" s="31" t="str">
        <f t="shared" si="209"/>
        <v>#1774B9</v>
      </c>
      <c r="V939" s="32" t="str">
        <f>+Enfermedades_Mundiales[[#This Row],[idcoleccion]]&amp;"-"&amp;Enfermedades_Mundiales[[#This Row],[id]]</f>
        <v>360-0929</v>
      </c>
      <c r="W939" s="21">
        <f>+VLOOKUP(Enfermedades_Mundiales[[#This Row],[Filtro URL]],Estructura!$X$4:$Y$366,2,0)</f>
        <v>36307106</v>
      </c>
      <c r="X939" s="21" t="str">
        <f>+VLOOKUP(Enfermedades_Mundiales[[#This Row],[tema]],Estructura!$A$4:$C$18,3,0)</f>
        <v>T-364</v>
      </c>
      <c r="Y939" s="32" t="str">
        <f>+VLOOKUP(Enfermedades_Mundiales[[#This Row],[contenido]],Estructura!$E$4:$G$18,3,0)</f>
        <v>C-362</v>
      </c>
      <c r="Z939" s="32" t="str">
        <f>+VLOOKUP(Enfermedades_Mundiales[[#This Row],[Filtro Integrado]],Estructura!$M$4:$O$367,3,0)</f>
        <v>FI-363</v>
      </c>
      <c r="AA939" s="32" t="str">
        <f>+VLOOKUP(Enfermedades_Mundiales[[#This Row],[Muestra]],Estructura!$Q$4:$S$194,3,0)</f>
        <v>M-366</v>
      </c>
    </row>
    <row r="940" spans="1:27" ht="30.6" x14ac:dyDescent="0.3">
      <c r="A940" s="61" t="s">
        <v>1363</v>
      </c>
      <c r="B940" s="43">
        <f t="shared" si="202"/>
        <v>360</v>
      </c>
      <c r="C940" s="44" t="str">
        <f t="shared" si="203"/>
        <v>Enfermedades Mundiales</v>
      </c>
      <c r="D940" s="44" t="str">
        <f t="shared" si="204"/>
        <v>Salud</v>
      </c>
      <c r="E940" s="64">
        <v>7107</v>
      </c>
      <c r="F940" s="44" t="str">
        <f t="shared" si="210"/>
        <v>Vacunación</v>
      </c>
      <c r="G940" s="27" t="s">
        <v>1591</v>
      </c>
      <c r="H940" s="60" t="s">
        <v>17</v>
      </c>
      <c r="I940" s="58" t="s">
        <v>141</v>
      </c>
      <c r="J940" s="43" t="s">
        <v>407</v>
      </c>
      <c r="K940" s="12" t="str">
        <f t="shared" si="211"/>
        <v>Vacunación 1era y 2da dosis</v>
      </c>
      <c r="L940" s="43" t="str">
        <f t="shared" si="205"/>
        <v>Periodo 2020-2021</v>
      </c>
      <c r="M940" s="43" t="str">
        <f t="shared" si="206"/>
        <v>Unidades</v>
      </c>
      <c r="N940" s="49" t="str">
        <f t="shared" si="207"/>
        <v>Ministerio de Ciencias, Tecnología, Conocimiento e Innovación</v>
      </c>
      <c r="O940" s="30" t="str">
        <f>+"Evolución del Proceso de Vacunación contra COVID-19 en la comuna de "&amp;Enfermedades_Mundiales[[#This Row],[territorio]]</f>
        <v>Evolución del Proceso de Vacunación contra COVID-19 en la comuna de Pencahue</v>
      </c>
      <c r="P940" s="68"/>
      <c r="Q940" s="15" t="str">
        <f t="shared" si="208"/>
        <v>Gráfico Evolución</v>
      </c>
      <c r="R940" s="30"/>
      <c r="S9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https://analytics.zoho.com/open-view/2395394000008136598?ZOHO_CRITERIA=%22Localiza_CL_Poblacion%22.%22Codcom%22%3D7107</v>
      </c>
      <c r="T940" s="17"/>
      <c r="U940" s="31" t="str">
        <f t="shared" si="209"/>
        <v>#1774B9</v>
      </c>
      <c r="V940" s="32" t="str">
        <f>+Enfermedades_Mundiales[[#This Row],[idcoleccion]]&amp;"-"&amp;Enfermedades_Mundiales[[#This Row],[id]]</f>
        <v>360-0930</v>
      </c>
      <c r="W940" s="21">
        <f>+VLOOKUP(Enfermedades_Mundiales[[#This Row],[Filtro URL]],Estructura!$X$4:$Y$366,2,0)</f>
        <v>36307107</v>
      </c>
      <c r="X940" s="21" t="str">
        <f>+VLOOKUP(Enfermedades_Mundiales[[#This Row],[tema]],Estructura!$A$4:$C$18,3,0)</f>
        <v>T-364</v>
      </c>
      <c r="Y940" s="32" t="str">
        <f>+VLOOKUP(Enfermedades_Mundiales[[#This Row],[contenido]],Estructura!$E$4:$G$18,3,0)</f>
        <v>C-362</v>
      </c>
      <c r="Z940" s="32" t="str">
        <f>+VLOOKUP(Enfermedades_Mundiales[[#This Row],[Filtro Integrado]],Estructura!$M$4:$O$367,3,0)</f>
        <v>FI-363</v>
      </c>
      <c r="AA940" s="32" t="str">
        <f>+VLOOKUP(Enfermedades_Mundiales[[#This Row],[Muestra]],Estructura!$Q$4:$S$194,3,0)</f>
        <v>M-366</v>
      </c>
    </row>
    <row r="941" spans="1:27" ht="30.6" x14ac:dyDescent="0.3">
      <c r="A941" s="61" t="s">
        <v>1364</v>
      </c>
      <c r="B941" s="43">
        <f t="shared" si="202"/>
        <v>360</v>
      </c>
      <c r="C941" s="44" t="str">
        <f t="shared" si="203"/>
        <v>Enfermedades Mundiales</v>
      </c>
      <c r="D941" s="44" t="str">
        <f t="shared" si="204"/>
        <v>Salud</v>
      </c>
      <c r="E941" s="64">
        <v>7108</v>
      </c>
      <c r="F941" s="44" t="str">
        <f t="shared" si="210"/>
        <v>Vacunación</v>
      </c>
      <c r="G941" s="27" t="s">
        <v>1591</v>
      </c>
      <c r="H941" s="60" t="s">
        <v>17</v>
      </c>
      <c r="I941" s="58" t="s">
        <v>142</v>
      </c>
      <c r="J941" s="43" t="s">
        <v>407</v>
      </c>
      <c r="K941" s="12" t="str">
        <f t="shared" si="211"/>
        <v>Vacunación 1era y 2da dosis</v>
      </c>
      <c r="L941" s="43" t="str">
        <f t="shared" si="205"/>
        <v>Periodo 2020-2021</v>
      </c>
      <c r="M941" s="43" t="str">
        <f t="shared" si="206"/>
        <v>Unidades</v>
      </c>
      <c r="N941" s="49" t="str">
        <f t="shared" si="207"/>
        <v>Ministerio de Ciencias, Tecnología, Conocimiento e Innovación</v>
      </c>
      <c r="O941" s="30" t="str">
        <f>+"Evolución del Proceso de Vacunación contra COVID-19 en la comuna de "&amp;Enfermedades_Mundiales[[#This Row],[territorio]]</f>
        <v>Evolución del Proceso de Vacunación contra COVID-19 en la comuna de Río Claro</v>
      </c>
      <c r="P941" s="68"/>
      <c r="Q941" s="15" t="str">
        <f t="shared" si="208"/>
        <v>Gráfico Evolución</v>
      </c>
      <c r="R941" s="30"/>
      <c r="S9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https://analytics.zoho.com/open-view/2395394000008136598?ZOHO_CRITERIA=%22Localiza_CL_Poblacion%22.%22Codcom%22%3D7108</v>
      </c>
      <c r="T941" s="17"/>
      <c r="U941" s="31" t="str">
        <f t="shared" si="209"/>
        <v>#1774B9</v>
      </c>
      <c r="V941" s="32" t="str">
        <f>+Enfermedades_Mundiales[[#This Row],[idcoleccion]]&amp;"-"&amp;Enfermedades_Mundiales[[#This Row],[id]]</f>
        <v>360-0931</v>
      </c>
      <c r="W941" s="21">
        <f>+VLOOKUP(Enfermedades_Mundiales[[#This Row],[Filtro URL]],Estructura!$X$4:$Y$366,2,0)</f>
        <v>36307108</v>
      </c>
      <c r="X941" s="21" t="str">
        <f>+VLOOKUP(Enfermedades_Mundiales[[#This Row],[tema]],Estructura!$A$4:$C$18,3,0)</f>
        <v>T-364</v>
      </c>
      <c r="Y941" s="32" t="str">
        <f>+VLOOKUP(Enfermedades_Mundiales[[#This Row],[contenido]],Estructura!$E$4:$G$18,3,0)</f>
        <v>C-362</v>
      </c>
      <c r="Z941" s="32" t="str">
        <f>+VLOOKUP(Enfermedades_Mundiales[[#This Row],[Filtro Integrado]],Estructura!$M$4:$O$367,3,0)</f>
        <v>FI-363</v>
      </c>
      <c r="AA941" s="32" t="str">
        <f>+VLOOKUP(Enfermedades_Mundiales[[#This Row],[Muestra]],Estructura!$Q$4:$S$194,3,0)</f>
        <v>M-366</v>
      </c>
    </row>
    <row r="942" spans="1:27" ht="30.6" x14ac:dyDescent="0.3">
      <c r="A942" s="61" t="s">
        <v>1365</v>
      </c>
      <c r="B942" s="43">
        <f t="shared" si="202"/>
        <v>360</v>
      </c>
      <c r="C942" s="44" t="str">
        <f t="shared" si="203"/>
        <v>Enfermedades Mundiales</v>
      </c>
      <c r="D942" s="44" t="str">
        <f t="shared" si="204"/>
        <v>Salud</v>
      </c>
      <c r="E942" s="64">
        <v>7109</v>
      </c>
      <c r="F942" s="44" t="str">
        <f t="shared" si="210"/>
        <v>Vacunación</v>
      </c>
      <c r="G942" s="27" t="s">
        <v>1591</v>
      </c>
      <c r="H942" s="60" t="s">
        <v>17</v>
      </c>
      <c r="I942" s="58" t="s">
        <v>143</v>
      </c>
      <c r="J942" s="43" t="s">
        <v>407</v>
      </c>
      <c r="K942" s="12" t="str">
        <f t="shared" si="211"/>
        <v>Vacunación 1era y 2da dosis</v>
      </c>
      <c r="L942" s="43" t="str">
        <f t="shared" si="205"/>
        <v>Periodo 2020-2021</v>
      </c>
      <c r="M942" s="43" t="str">
        <f t="shared" si="206"/>
        <v>Unidades</v>
      </c>
      <c r="N942" s="49" t="str">
        <f t="shared" si="207"/>
        <v>Ministerio de Ciencias, Tecnología, Conocimiento e Innovación</v>
      </c>
      <c r="O942" s="30" t="str">
        <f>+"Evolución del Proceso de Vacunación contra COVID-19 en la comuna de "&amp;Enfermedades_Mundiales[[#This Row],[territorio]]</f>
        <v>Evolución del Proceso de Vacunación contra COVID-19 en la comuna de San Clemente</v>
      </c>
      <c r="P942" s="68"/>
      <c r="Q942" s="15" t="str">
        <f t="shared" si="208"/>
        <v>Gráfico Evolución</v>
      </c>
      <c r="R942" s="30"/>
      <c r="S9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https://analytics.zoho.com/open-view/2395394000008136598?ZOHO_CRITERIA=%22Localiza_CL_Poblacion%22.%22Codcom%22%3D7109</v>
      </c>
      <c r="T942" s="17"/>
      <c r="U942" s="31" t="str">
        <f t="shared" si="209"/>
        <v>#1774B9</v>
      </c>
      <c r="V942" s="32" t="str">
        <f>+Enfermedades_Mundiales[[#This Row],[idcoleccion]]&amp;"-"&amp;Enfermedades_Mundiales[[#This Row],[id]]</f>
        <v>360-0932</v>
      </c>
      <c r="W942" s="21">
        <f>+VLOOKUP(Enfermedades_Mundiales[[#This Row],[Filtro URL]],Estructura!$X$4:$Y$366,2,0)</f>
        <v>36307109</v>
      </c>
      <c r="X942" s="21" t="str">
        <f>+VLOOKUP(Enfermedades_Mundiales[[#This Row],[tema]],Estructura!$A$4:$C$18,3,0)</f>
        <v>T-364</v>
      </c>
      <c r="Y942" s="32" t="str">
        <f>+VLOOKUP(Enfermedades_Mundiales[[#This Row],[contenido]],Estructura!$E$4:$G$18,3,0)</f>
        <v>C-362</v>
      </c>
      <c r="Z942" s="32" t="str">
        <f>+VLOOKUP(Enfermedades_Mundiales[[#This Row],[Filtro Integrado]],Estructura!$M$4:$O$367,3,0)</f>
        <v>FI-363</v>
      </c>
      <c r="AA942" s="32" t="str">
        <f>+VLOOKUP(Enfermedades_Mundiales[[#This Row],[Muestra]],Estructura!$Q$4:$S$194,3,0)</f>
        <v>M-366</v>
      </c>
    </row>
    <row r="943" spans="1:27" ht="30.6" x14ac:dyDescent="0.3">
      <c r="A943" s="61" t="s">
        <v>1366</v>
      </c>
      <c r="B943" s="43">
        <f t="shared" si="202"/>
        <v>360</v>
      </c>
      <c r="C943" s="44" t="str">
        <f t="shared" si="203"/>
        <v>Enfermedades Mundiales</v>
      </c>
      <c r="D943" s="44" t="str">
        <f t="shared" si="204"/>
        <v>Salud</v>
      </c>
      <c r="E943" s="64">
        <v>7110</v>
      </c>
      <c r="F943" s="44" t="str">
        <f t="shared" si="210"/>
        <v>Vacunación</v>
      </c>
      <c r="G943" s="27" t="s">
        <v>1591</v>
      </c>
      <c r="H943" s="60" t="s">
        <v>17</v>
      </c>
      <c r="I943" s="58" t="s">
        <v>144</v>
      </c>
      <c r="J943" s="43" t="s">
        <v>407</v>
      </c>
      <c r="K943" s="12" t="str">
        <f t="shared" si="211"/>
        <v>Vacunación 1era y 2da dosis</v>
      </c>
      <c r="L943" s="43" t="str">
        <f t="shared" si="205"/>
        <v>Periodo 2020-2021</v>
      </c>
      <c r="M943" s="43" t="str">
        <f t="shared" si="206"/>
        <v>Unidades</v>
      </c>
      <c r="N943" s="49" t="str">
        <f t="shared" si="207"/>
        <v>Ministerio de Ciencias, Tecnología, Conocimiento e Innovación</v>
      </c>
      <c r="O943" s="30" t="str">
        <f>+"Evolución del Proceso de Vacunación contra COVID-19 en la comuna de "&amp;Enfermedades_Mundiales[[#This Row],[territorio]]</f>
        <v>Evolución del Proceso de Vacunación contra COVID-19 en la comuna de San Rafael</v>
      </c>
      <c r="P943" s="68"/>
      <c r="Q943" s="15" t="str">
        <f t="shared" si="208"/>
        <v>Gráfico Evolución</v>
      </c>
      <c r="R943" s="30"/>
      <c r="S9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https://analytics.zoho.com/open-view/2395394000008136598?ZOHO_CRITERIA=%22Localiza_CL_Poblacion%22.%22Codcom%22%3D7110</v>
      </c>
      <c r="T943" s="17"/>
      <c r="U943" s="31" t="str">
        <f t="shared" si="209"/>
        <v>#1774B9</v>
      </c>
      <c r="V943" s="32" t="str">
        <f>+Enfermedades_Mundiales[[#This Row],[idcoleccion]]&amp;"-"&amp;Enfermedades_Mundiales[[#This Row],[id]]</f>
        <v>360-0933</v>
      </c>
      <c r="W943" s="21">
        <f>+VLOOKUP(Enfermedades_Mundiales[[#This Row],[Filtro URL]],Estructura!$X$4:$Y$366,2,0)</f>
        <v>36307110</v>
      </c>
      <c r="X943" s="21" t="str">
        <f>+VLOOKUP(Enfermedades_Mundiales[[#This Row],[tema]],Estructura!$A$4:$C$18,3,0)</f>
        <v>T-364</v>
      </c>
      <c r="Y943" s="32" t="str">
        <f>+VLOOKUP(Enfermedades_Mundiales[[#This Row],[contenido]],Estructura!$E$4:$G$18,3,0)</f>
        <v>C-362</v>
      </c>
      <c r="Z943" s="32" t="str">
        <f>+VLOOKUP(Enfermedades_Mundiales[[#This Row],[Filtro Integrado]],Estructura!$M$4:$O$367,3,0)</f>
        <v>FI-363</v>
      </c>
      <c r="AA943" s="32" t="str">
        <f>+VLOOKUP(Enfermedades_Mundiales[[#This Row],[Muestra]],Estructura!$Q$4:$S$194,3,0)</f>
        <v>M-366</v>
      </c>
    </row>
    <row r="944" spans="1:27" ht="30.6" x14ac:dyDescent="0.3">
      <c r="A944" s="61" t="s">
        <v>1367</v>
      </c>
      <c r="B944" s="43">
        <f t="shared" si="202"/>
        <v>360</v>
      </c>
      <c r="C944" s="44" t="str">
        <f t="shared" si="203"/>
        <v>Enfermedades Mundiales</v>
      </c>
      <c r="D944" s="44" t="str">
        <f t="shared" si="204"/>
        <v>Salud</v>
      </c>
      <c r="E944" s="64">
        <v>7201</v>
      </c>
      <c r="F944" s="44" t="str">
        <f t="shared" si="210"/>
        <v>Vacunación</v>
      </c>
      <c r="G944" s="27" t="s">
        <v>1591</v>
      </c>
      <c r="H944" s="60" t="s">
        <v>17</v>
      </c>
      <c r="I944" s="58" t="s">
        <v>145</v>
      </c>
      <c r="J944" s="43" t="s">
        <v>407</v>
      </c>
      <c r="K944" s="12" t="str">
        <f t="shared" si="211"/>
        <v>Vacunación 1era y 2da dosis</v>
      </c>
      <c r="L944" s="43" t="str">
        <f t="shared" si="205"/>
        <v>Periodo 2020-2021</v>
      </c>
      <c r="M944" s="43" t="str">
        <f t="shared" si="206"/>
        <v>Unidades</v>
      </c>
      <c r="N944" s="49" t="str">
        <f t="shared" si="207"/>
        <v>Ministerio de Ciencias, Tecnología, Conocimiento e Innovación</v>
      </c>
      <c r="O944" s="30" t="str">
        <f>+"Evolución del Proceso de Vacunación contra COVID-19 en la comuna de "&amp;Enfermedades_Mundiales[[#This Row],[territorio]]</f>
        <v>Evolución del Proceso de Vacunación contra COVID-19 en la comuna de Cauquenes</v>
      </c>
      <c r="P944" s="68"/>
      <c r="Q944" s="15" t="str">
        <f t="shared" si="208"/>
        <v>Gráfico Evolución</v>
      </c>
      <c r="R944" s="30"/>
      <c r="S9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https://analytics.zoho.com/open-view/2395394000008136598?ZOHO_CRITERIA=%22Localiza_CL_Poblacion%22.%22Codcom%22%3D7201</v>
      </c>
      <c r="T944" s="17"/>
      <c r="U944" s="31" t="str">
        <f t="shared" si="209"/>
        <v>#1774B9</v>
      </c>
      <c r="V944" s="32" t="str">
        <f>+Enfermedades_Mundiales[[#This Row],[idcoleccion]]&amp;"-"&amp;Enfermedades_Mundiales[[#This Row],[id]]</f>
        <v>360-0934</v>
      </c>
      <c r="W944" s="21">
        <f>+VLOOKUP(Enfermedades_Mundiales[[#This Row],[Filtro URL]],Estructura!$X$4:$Y$366,2,0)</f>
        <v>36307201</v>
      </c>
      <c r="X944" s="21" t="str">
        <f>+VLOOKUP(Enfermedades_Mundiales[[#This Row],[tema]],Estructura!$A$4:$C$18,3,0)</f>
        <v>T-364</v>
      </c>
      <c r="Y944" s="32" t="str">
        <f>+VLOOKUP(Enfermedades_Mundiales[[#This Row],[contenido]],Estructura!$E$4:$G$18,3,0)</f>
        <v>C-362</v>
      </c>
      <c r="Z944" s="32" t="str">
        <f>+VLOOKUP(Enfermedades_Mundiales[[#This Row],[Filtro Integrado]],Estructura!$M$4:$O$367,3,0)</f>
        <v>FI-363</v>
      </c>
      <c r="AA944" s="32" t="str">
        <f>+VLOOKUP(Enfermedades_Mundiales[[#This Row],[Muestra]],Estructura!$Q$4:$S$194,3,0)</f>
        <v>M-366</v>
      </c>
    </row>
    <row r="945" spans="1:27" ht="30.6" x14ac:dyDescent="0.3">
      <c r="A945" s="61" t="s">
        <v>1368</v>
      </c>
      <c r="B945" s="43">
        <f t="shared" si="202"/>
        <v>360</v>
      </c>
      <c r="C945" s="44" t="str">
        <f t="shared" si="203"/>
        <v>Enfermedades Mundiales</v>
      </c>
      <c r="D945" s="44" t="str">
        <f t="shared" si="204"/>
        <v>Salud</v>
      </c>
      <c r="E945" s="64">
        <v>7202</v>
      </c>
      <c r="F945" s="44" t="str">
        <f t="shared" si="210"/>
        <v>Vacunación</v>
      </c>
      <c r="G945" s="27" t="s">
        <v>1591</v>
      </c>
      <c r="H945" s="60" t="s">
        <v>17</v>
      </c>
      <c r="I945" s="58" t="s">
        <v>146</v>
      </c>
      <c r="J945" s="43" t="s">
        <v>407</v>
      </c>
      <c r="K945" s="12" t="str">
        <f t="shared" si="211"/>
        <v>Vacunación 1era y 2da dosis</v>
      </c>
      <c r="L945" s="43" t="str">
        <f t="shared" si="205"/>
        <v>Periodo 2020-2021</v>
      </c>
      <c r="M945" s="43" t="str">
        <f t="shared" si="206"/>
        <v>Unidades</v>
      </c>
      <c r="N945" s="49" t="str">
        <f t="shared" si="207"/>
        <v>Ministerio de Ciencias, Tecnología, Conocimiento e Innovación</v>
      </c>
      <c r="O945" s="30" t="str">
        <f>+"Evolución del Proceso de Vacunación contra COVID-19 en la comuna de "&amp;Enfermedades_Mundiales[[#This Row],[territorio]]</f>
        <v>Evolución del Proceso de Vacunación contra COVID-19 en la comuna de Chanco</v>
      </c>
      <c r="P945" s="68"/>
      <c r="Q945" s="15" t="str">
        <f t="shared" si="208"/>
        <v>Gráfico Evolución</v>
      </c>
      <c r="R945" s="30"/>
      <c r="S9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https://analytics.zoho.com/open-view/2395394000008136598?ZOHO_CRITERIA=%22Localiza_CL_Poblacion%22.%22Codcom%22%3D7202</v>
      </c>
      <c r="T945" s="17"/>
      <c r="U945" s="31" t="str">
        <f t="shared" si="209"/>
        <v>#1774B9</v>
      </c>
      <c r="V945" s="32" t="str">
        <f>+Enfermedades_Mundiales[[#This Row],[idcoleccion]]&amp;"-"&amp;Enfermedades_Mundiales[[#This Row],[id]]</f>
        <v>360-0935</v>
      </c>
      <c r="W945" s="21">
        <f>+VLOOKUP(Enfermedades_Mundiales[[#This Row],[Filtro URL]],Estructura!$X$4:$Y$366,2,0)</f>
        <v>36307202</v>
      </c>
      <c r="X945" s="21" t="str">
        <f>+VLOOKUP(Enfermedades_Mundiales[[#This Row],[tema]],Estructura!$A$4:$C$18,3,0)</f>
        <v>T-364</v>
      </c>
      <c r="Y945" s="32" t="str">
        <f>+VLOOKUP(Enfermedades_Mundiales[[#This Row],[contenido]],Estructura!$E$4:$G$18,3,0)</f>
        <v>C-362</v>
      </c>
      <c r="Z945" s="32" t="str">
        <f>+VLOOKUP(Enfermedades_Mundiales[[#This Row],[Filtro Integrado]],Estructura!$M$4:$O$367,3,0)</f>
        <v>FI-363</v>
      </c>
      <c r="AA945" s="32" t="str">
        <f>+VLOOKUP(Enfermedades_Mundiales[[#This Row],[Muestra]],Estructura!$Q$4:$S$194,3,0)</f>
        <v>M-366</v>
      </c>
    </row>
    <row r="946" spans="1:27" ht="30.6" x14ac:dyDescent="0.3">
      <c r="A946" s="61" t="s">
        <v>1369</v>
      </c>
      <c r="B946" s="43">
        <f t="shared" si="202"/>
        <v>360</v>
      </c>
      <c r="C946" s="44" t="str">
        <f t="shared" si="203"/>
        <v>Enfermedades Mundiales</v>
      </c>
      <c r="D946" s="44" t="str">
        <f t="shared" si="204"/>
        <v>Salud</v>
      </c>
      <c r="E946" s="64">
        <v>7203</v>
      </c>
      <c r="F946" s="44" t="str">
        <f t="shared" si="210"/>
        <v>Vacunación</v>
      </c>
      <c r="G946" s="27" t="s">
        <v>1591</v>
      </c>
      <c r="H946" s="60" t="s">
        <v>17</v>
      </c>
      <c r="I946" s="58" t="s">
        <v>147</v>
      </c>
      <c r="J946" s="43" t="s">
        <v>407</v>
      </c>
      <c r="K946" s="12" t="str">
        <f t="shared" si="211"/>
        <v>Vacunación 1era y 2da dosis</v>
      </c>
      <c r="L946" s="43" t="str">
        <f t="shared" si="205"/>
        <v>Periodo 2020-2021</v>
      </c>
      <c r="M946" s="43" t="str">
        <f t="shared" si="206"/>
        <v>Unidades</v>
      </c>
      <c r="N946" s="49" t="str">
        <f t="shared" si="207"/>
        <v>Ministerio de Ciencias, Tecnología, Conocimiento e Innovación</v>
      </c>
      <c r="O946" s="30" t="str">
        <f>+"Evolución del Proceso de Vacunación contra COVID-19 en la comuna de "&amp;Enfermedades_Mundiales[[#This Row],[territorio]]</f>
        <v>Evolución del Proceso de Vacunación contra COVID-19 en la comuna de Pelluhue</v>
      </c>
      <c r="P946" s="68"/>
      <c r="Q946" s="15" t="str">
        <f t="shared" si="208"/>
        <v>Gráfico Evolución</v>
      </c>
      <c r="R946" s="30"/>
      <c r="S9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https://analytics.zoho.com/open-view/2395394000008136598?ZOHO_CRITERIA=%22Localiza_CL_Poblacion%22.%22Codcom%22%3D7203</v>
      </c>
      <c r="T946" s="17"/>
      <c r="U946" s="31" t="str">
        <f t="shared" si="209"/>
        <v>#1774B9</v>
      </c>
      <c r="V946" s="32" t="str">
        <f>+Enfermedades_Mundiales[[#This Row],[idcoleccion]]&amp;"-"&amp;Enfermedades_Mundiales[[#This Row],[id]]</f>
        <v>360-0936</v>
      </c>
      <c r="W946" s="21">
        <f>+VLOOKUP(Enfermedades_Mundiales[[#This Row],[Filtro URL]],Estructura!$X$4:$Y$366,2,0)</f>
        <v>36307203</v>
      </c>
      <c r="X946" s="21" t="str">
        <f>+VLOOKUP(Enfermedades_Mundiales[[#This Row],[tema]],Estructura!$A$4:$C$18,3,0)</f>
        <v>T-364</v>
      </c>
      <c r="Y946" s="32" t="str">
        <f>+VLOOKUP(Enfermedades_Mundiales[[#This Row],[contenido]],Estructura!$E$4:$G$18,3,0)</f>
        <v>C-362</v>
      </c>
      <c r="Z946" s="32" t="str">
        <f>+VLOOKUP(Enfermedades_Mundiales[[#This Row],[Filtro Integrado]],Estructura!$M$4:$O$367,3,0)</f>
        <v>FI-363</v>
      </c>
      <c r="AA946" s="32" t="str">
        <f>+VLOOKUP(Enfermedades_Mundiales[[#This Row],[Muestra]],Estructura!$Q$4:$S$194,3,0)</f>
        <v>M-366</v>
      </c>
    </row>
    <row r="947" spans="1:27" ht="30.6" x14ac:dyDescent="0.3">
      <c r="A947" s="61" t="s">
        <v>1370</v>
      </c>
      <c r="B947" s="43">
        <f t="shared" si="202"/>
        <v>360</v>
      </c>
      <c r="C947" s="44" t="str">
        <f t="shared" si="203"/>
        <v>Enfermedades Mundiales</v>
      </c>
      <c r="D947" s="44" t="str">
        <f t="shared" si="204"/>
        <v>Salud</v>
      </c>
      <c r="E947" s="64">
        <v>7301</v>
      </c>
      <c r="F947" s="44" t="str">
        <f t="shared" si="210"/>
        <v>Vacunación</v>
      </c>
      <c r="G947" s="27" t="s">
        <v>1591</v>
      </c>
      <c r="H947" s="60" t="s">
        <v>17</v>
      </c>
      <c r="I947" s="58" t="s">
        <v>148</v>
      </c>
      <c r="J947" s="43" t="s">
        <v>407</v>
      </c>
      <c r="K947" s="12" t="str">
        <f t="shared" si="211"/>
        <v>Vacunación 1era y 2da dosis</v>
      </c>
      <c r="L947" s="43" t="str">
        <f t="shared" si="205"/>
        <v>Periodo 2020-2021</v>
      </c>
      <c r="M947" s="43" t="str">
        <f t="shared" si="206"/>
        <v>Unidades</v>
      </c>
      <c r="N947" s="49" t="str">
        <f t="shared" si="207"/>
        <v>Ministerio de Ciencias, Tecnología, Conocimiento e Innovación</v>
      </c>
      <c r="O947" s="30" t="str">
        <f>+"Evolución del Proceso de Vacunación contra COVID-19 en la comuna de "&amp;Enfermedades_Mundiales[[#This Row],[territorio]]</f>
        <v>Evolución del Proceso de Vacunación contra COVID-19 en la comuna de Curicó</v>
      </c>
      <c r="P947" s="68"/>
      <c r="Q947" s="15" t="str">
        <f t="shared" si="208"/>
        <v>Gráfico Evolución</v>
      </c>
      <c r="R947" s="30"/>
      <c r="S9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https://analytics.zoho.com/open-view/2395394000008136598?ZOHO_CRITERIA=%22Localiza_CL_Poblacion%22.%22Codcom%22%3D7301</v>
      </c>
      <c r="T947" s="17"/>
      <c r="U947" s="31" t="str">
        <f t="shared" si="209"/>
        <v>#1774B9</v>
      </c>
      <c r="V947" s="32" t="str">
        <f>+Enfermedades_Mundiales[[#This Row],[idcoleccion]]&amp;"-"&amp;Enfermedades_Mundiales[[#This Row],[id]]</f>
        <v>360-0937</v>
      </c>
      <c r="W947" s="21">
        <f>+VLOOKUP(Enfermedades_Mundiales[[#This Row],[Filtro URL]],Estructura!$X$4:$Y$366,2,0)</f>
        <v>36307301</v>
      </c>
      <c r="X947" s="21" t="str">
        <f>+VLOOKUP(Enfermedades_Mundiales[[#This Row],[tema]],Estructura!$A$4:$C$18,3,0)</f>
        <v>T-364</v>
      </c>
      <c r="Y947" s="32" t="str">
        <f>+VLOOKUP(Enfermedades_Mundiales[[#This Row],[contenido]],Estructura!$E$4:$G$18,3,0)</f>
        <v>C-362</v>
      </c>
      <c r="Z947" s="32" t="str">
        <f>+VLOOKUP(Enfermedades_Mundiales[[#This Row],[Filtro Integrado]],Estructura!$M$4:$O$367,3,0)</f>
        <v>FI-363</v>
      </c>
      <c r="AA947" s="32" t="str">
        <f>+VLOOKUP(Enfermedades_Mundiales[[#This Row],[Muestra]],Estructura!$Q$4:$S$194,3,0)</f>
        <v>M-366</v>
      </c>
    </row>
    <row r="948" spans="1:27" ht="30.6" x14ac:dyDescent="0.3">
      <c r="A948" s="61" t="s">
        <v>1371</v>
      </c>
      <c r="B948" s="43">
        <f t="shared" si="202"/>
        <v>360</v>
      </c>
      <c r="C948" s="44" t="str">
        <f t="shared" si="203"/>
        <v>Enfermedades Mundiales</v>
      </c>
      <c r="D948" s="44" t="str">
        <f t="shared" si="204"/>
        <v>Salud</v>
      </c>
      <c r="E948" s="64">
        <v>7302</v>
      </c>
      <c r="F948" s="44" t="str">
        <f t="shared" si="210"/>
        <v>Vacunación</v>
      </c>
      <c r="G948" s="27" t="s">
        <v>1591</v>
      </c>
      <c r="H948" s="60" t="s">
        <v>17</v>
      </c>
      <c r="I948" s="58" t="s">
        <v>149</v>
      </c>
      <c r="J948" s="43" t="s">
        <v>407</v>
      </c>
      <c r="K948" s="12" t="str">
        <f t="shared" si="211"/>
        <v>Vacunación 1era y 2da dosis</v>
      </c>
      <c r="L948" s="43" t="str">
        <f t="shared" si="205"/>
        <v>Periodo 2020-2021</v>
      </c>
      <c r="M948" s="43" t="str">
        <f t="shared" si="206"/>
        <v>Unidades</v>
      </c>
      <c r="N948" s="49" t="str">
        <f t="shared" si="207"/>
        <v>Ministerio de Ciencias, Tecnología, Conocimiento e Innovación</v>
      </c>
      <c r="O948" s="30" t="str">
        <f>+"Evolución del Proceso de Vacunación contra COVID-19 en la comuna de "&amp;Enfermedades_Mundiales[[#This Row],[territorio]]</f>
        <v>Evolución del Proceso de Vacunación contra COVID-19 en la comuna de Hualañé</v>
      </c>
      <c r="P948" s="68"/>
      <c r="Q948" s="15" t="str">
        <f t="shared" si="208"/>
        <v>Gráfico Evolución</v>
      </c>
      <c r="R948" s="30"/>
      <c r="S9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https://analytics.zoho.com/open-view/2395394000008136598?ZOHO_CRITERIA=%22Localiza_CL_Poblacion%22.%22Codcom%22%3D7302</v>
      </c>
      <c r="T948" s="17"/>
      <c r="U948" s="31" t="str">
        <f t="shared" si="209"/>
        <v>#1774B9</v>
      </c>
      <c r="V948" s="32" t="str">
        <f>+Enfermedades_Mundiales[[#This Row],[idcoleccion]]&amp;"-"&amp;Enfermedades_Mundiales[[#This Row],[id]]</f>
        <v>360-0938</v>
      </c>
      <c r="W948" s="21">
        <f>+VLOOKUP(Enfermedades_Mundiales[[#This Row],[Filtro URL]],Estructura!$X$4:$Y$366,2,0)</f>
        <v>36307302</v>
      </c>
      <c r="X948" s="21" t="str">
        <f>+VLOOKUP(Enfermedades_Mundiales[[#This Row],[tema]],Estructura!$A$4:$C$18,3,0)</f>
        <v>T-364</v>
      </c>
      <c r="Y948" s="32" t="str">
        <f>+VLOOKUP(Enfermedades_Mundiales[[#This Row],[contenido]],Estructura!$E$4:$G$18,3,0)</f>
        <v>C-362</v>
      </c>
      <c r="Z948" s="32" t="str">
        <f>+VLOOKUP(Enfermedades_Mundiales[[#This Row],[Filtro Integrado]],Estructura!$M$4:$O$367,3,0)</f>
        <v>FI-363</v>
      </c>
      <c r="AA948" s="32" t="str">
        <f>+VLOOKUP(Enfermedades_Mundiales[[#This Row],[Muestra]],Estructura!$Q$4:$S$194,3,0)</f>
        <v>M-366</v>
      </c>
    </row>
    <row r="949" spans="1:27" ht="30.6" x14ac:dyDescent="0.3">
      <c r="A949" s="61" t="s">
        <v>1372</v>
      </c>
      <c r="B949" s="43">
        <f t="shared" si="202"/>
        <v>360</v>
      </c>
      <c r="C949" s="44" t="str">
        <f t="shared" si="203"/>
        <v>Enfermedades Mundiales</v>
      </c>
      <c r="D949" s="44" t="str">
        <f t="shared" si="204"/>
        <v>Salud</v>
      </c>
      <c r="E949" s="64">
        <v>7303</v>
      </c>
      <c r="F949" s="44" t="str">
        <f t="shared" si="210"/>
        <v>Vacunación</v>
      </c>
      <c r="G949" s="27" t="s">
        <v>1591</v>
      </c>
      <c r="H949" s="60" t="s">
        <v>17</v>
      </c>
      <c r="I949" s="58" t="s">
        <v>150</v>
      </c>
      <c r="J949" s="43" t="s">
        <v>407</v>
      </c>
      <c r="K949" s="12" t="str">
        <f t="shared" si="211"/>
        <v>Vacunación 1era y 2da dosis</v>
      </c>
      <c r="L949" s="43" t="str">
        <f t="shared" si="205"/>
        <v>Periodo 2020-2021</v>
      </c>
      <c r="M949" s="43" t="str">
        <f t="shared" si="206"/>
        <v>Unidades</v>
      </c>
      <c r="N949" s="49" t="str">
        <f t="shared" si="207"/>
        <v>Ministerio de Ciencias, Tecnología, Conocimiento e Innovación</v>
      </c>
      <c r="O949" s="30" t="str">
        <f>+"Evolución del Proceso de Vacunación contra COVID-19 en la comuna de "&amp;Enfermedades_Mundiales[[#This Row],[territorio]]</f>
        <v>Evolución del Proceso de Vacunación contra COVID-19 en la comuna de Licantén</v>
      </c>
      <c r="P949" s="68"/>
      <c r="Q949" s="15" t="str">
        <f t="shared" si="208"/>
        <v>Gráfico Evolución</v>
      </c>
      <c r="R949" s="30"/>
      <c r="S9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https://analytics.zoho.com/open-view/2395394000008136598?ZOHO_CRITERIA=%22Localiza_CL_Poblacion%22.%22Codcom%22%3D7303</v>
      </c>
      <c r="T949" s="17"/>
      <c r="U949" s="31" t="str">
        <f t="shared" si="209"/>
        <v>#1774B9</v>
      </c>
      <c r="V949" s="32" t="str">
        <f>+Enfermedades_Mundiales[[#This Row],[idcoleccion]]&amp;"-"&amp;Enfermedades_Mundiales[[#This Row],[id]]</f>
        <v>360-0939</v>
      </c>
      <c r="W949" s="21">
        <f>+VLOOKUP(Enfermedades_Mundiales[[#This Row],[Filtro URL]],Estructura!$X$4:$Y$366,2,0)</f>
        <v>36307303</v>
      </c>
      <c r="X949" s="21" t="str">
        <f>+VLOOKUP(Enfermedades_Mundiales[[#This Row],[tema]],Estructura!$A$4:$C$18,3,0)</f>
        <v>T-364</v>
      </c>
      <c r="Y949" s="32" t="str">
        <f>+VLOOKUP(Enfermedades_Mundiales[[#This Row],[contenido]],Estructura!$E$4:$G$18,3,0)</f>
        <v>C-362</v>
      </c>
      <c r="Z949" s="32" t="str">
        <f>+VLOOKUP(Enfermedades_Mundiales[[#This Row],[Filtro Integrado]],Estructura!$M$4:$O$367,3,0)</f>
        <v>FI-363</v>
      </c>
      <c r="AA949" s="32" t="str">
        <f>+VLOOKUP(Enfermedades_Mundiales[[#This Row],[Muestra]],Estructura!$Q$4:$S$194,3,0)</f>
        <v>M-366</v>
      </c>
    </row>
    <row r="950" spans="1:27" ht="30.6" x14ac:dyDescent="0.3">
      <c r="A950" s="61" t="s">
        <v>1373</v>
      </c>
      <c r="B950" s="43">
        <f t="shared" si="202"/>
        <v>360</v>
      </c>
      <c r="C950" s="44" t="str">
        <f t="shared" si="203"/>
        <v>Enfermedades Mundiales</v>
      </c>
      <c r="D950" s="44" t="str">
        <f t="shared" si="204"/>
        <v>Salud</v>
      </c>
      <c r="E950" s="64">
        <v>7304</v>
      </c>
      <c r="F950" s="44" t="str">
        <f t="shared" si="210"/>
        <v>Vacunación</v>
      </c>
      <c r="G950" s="27" t="s">
        <v>1591</v>
      </c>
      <c r="H950" s="60" t="s">
        <v>17</v>
      </c>
      <c r="I950" s="58" t="s">
        <v>151</v>
      </c>
      <c r="J950" s="43" t="s">
        <v>407</v>
      </c>
      <c r="K950" s="12" t="str">
        <f t="shared" si="211"/>
        <v>Vacunación 1era y 2da dosis</v>
      </c>
      <c r="L950" s="43" t="str">
        <f t="shared" si="205"/>
        <v>Periodo 2020-2021</v>
      </c>
      <c r="M950" s="43" t="str">
        <f t="shared" si="206"/>
        <v>Unidades</v>
      </c>
      <c r="N950" s="49" t="str">
        <f t="shared" si="207"/>
        <v>Ministerio de Ciencias, Tecnología, Conocimiento e Innovación</v>
      </c>
      <c r="O950" s="30" t="str">
        <f>+"Evolución del Proceso de Vacunación contra COVID-19 en la comuna de "&amp;Enfermedades_Mundiales[[#This Row],[territorio]]</f>
        <v>Evolución del Proceso de Vacunación contra COVID-19 en la comuna de Molina</v>
      </c>
      <c r="P950" s="68"/>
      <c r="Q950" s="15" t="str">
        <f t="shared" si="208"/>
        <v>Gráfico Evolución</v>
      </c>
      <c r="R950" s="30"/>
      <c r="S9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https://analytics.zoho.com/open-view/2395394000008136598?ZOHO_CRITERIA=%22Localiza_CL_Poblacion%22.%22Codcom%22%3D7304</v>
      </c>
      <c r="T950" s="17"/>
      <c r="U950" s="31" t="str">
        <f t="shared" si="209"/>
        <v>#1774B9</v>
      </c>
      <c r="V950" s="32" t="str">
        <f>+Enfermedades_Mundiales[[#This Row],[idcoleccion]]&amp;"-"&amp;Enfermedades_Mundiales[[#This Row],[id]]</f>
        <v>360-0940</v>
      </c>
      <c r="W950" s="21">
        <f>+VLOOKUP(Enfermedades_Mundiales[[#This Row],[Filtro URL]],Estructura!$X$4:$Y$366,2,0)</f>
        <v>36307304</v>
      </c>
      <c r="X950" s="21" t="str">
        <f>+VLOOKUP(Enfermedades_Mundiales[[#This Row],[tema]],Estructura!$A$4:$C$18,3,0)</f>
        <v>T-364</v>
      </c>
      <c r="Y950" s="32" t="str">
        <f>+VLOOKUP(Enfermedades_Mundiales[[#This Row],[contenido]],Estructura!$E$4:$G$18,3,0)</f>
        <v>C-362</v>
      </c>
      <c r="Z950" s="32" t="str">
        <f>+VLOOKUP(Enfermedades_Mundiales[[#This Row],[Filtro Integrado]],Estructura!$M$4:$O$367,3,0)</f>
        <v>FI-363</v>
      </c>
      <c r="AA950" s="32" t="str">
        <f>+VLOOKUP(Enfermedades_Mundiales[[#This Row],[Muestra]],Estructura!$Q$4:$S$194,3,0)</f>
        <v>M-366</v>
      </c>
    </row>
    <row r="951" spans="1:27" ht="30.6" x14ac:dyDescent="0.3">
      <c r="A951" s="61" t="s">
        <v>1374</v>
      </c>
      <c r="B951" s="43">
        <f t="shared" si="202"/>
        <v>360</v>
      </c>
      <c r="C951" s="44" t="str">
        <f t="shared" si="203"/>
        <v>Enfermedades Mundiales</v>
      </c>
      <c r="D951" s="44" t="str">
        <f t="shared" si="204"/>
        <v>Salud</v>
      </c>
      <c r="E951" s="64">
        <v>7305</v>
      </c>
      <c r="F951" s="44" t="str">
        <f t="shared" si="210"/>
        <v>Vacunación</v>
      </c>
      <c r="G951" s="27" t="s">
        <v>1591</v>
      </c>
      <c r="H951" s="60" t="s">
        <v>17</v>
      </c>
      <c r="I951" s="58" t="s">
        <v>152</v>
      </c>
      <c r="J951" s="43" t="s">
        <v>407</v>
      </c>
      <c r="K951" s="12" t="str">
        <f t="shared" si="211"/>
        <v>Vacunación 1era y 2da dosis</v>
      </c>
      <c r="L951" s="43" t="str">
        <f t="shared" si="205"/>
        <v>Periodo 2020-2021</v>
      </c>
      <c r="M951" s="43" t="str">
        <f t="shared" si="206"/>
        <v>Unidades</v>
      </c>
      <c r="N951" s="49" t="str">
        <f t="shared" si="207"/>
        <v>Ministerio de Ciencias, Tecnología, Conocimiento e Innovación</v>
      </c>
      <c r="O951" s="30" t="str">
        <f>+"Evolución del Proceso de Vacunación contra COVID-19 en la comuna de "&amp;Enfermedades_Mundiales[[#This Row],[territorio]]</f>
        <v>Evolución del Proceso de Vacunación contra COVID-19 en la comuna de Rauco</v>
      </c>
      <c r="P951" s="68"/>
      <c r="Q951" s="15" t="str">
        <f t="shared" si="208"/>
        <v>Gráfico Evolución</v>
      </c>
      <c r="R951" s="30"/>
      <c r="S9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https://analytics.zoho.com/open-view/2395394000008136598?ZOHO_CRITERIA=%22Localiza_CL_Poblacion%22.%22Codcom%22%3D7305</v>
      </c>
      <c r="T951" s="17"/>
      <c r="U951" s="31" t="str">
        <f t="shared" si="209"/>
        <v>#1774B9</v>
      </c>
      <c r="V951" s="32" t="str">
        <f>+Enfermedades_Mundiales[[#This Row],[idcoleccion]]&amp;"-"&amp;Enfermedades_Mundiales[[#This Row],[id]]</f>
        <v>360-0941</v>
      </c>
      <c r="W951" s="21">
        <f>+VLOOKUP(Enfermedades_Mundiales[[#This Row],[Filtro URL]],Estructura!$X$4:$Y$366,2,0)</f>
        <v>36307305</v>
      </c>
      <c r="X951" s="21" t="str">
        <f>+VLOOKUP(Enfermedades_Mundiales[[#This Row],[tema]],Estructura!$A$4:$C$18,3,0)</f>
        <v>T-364</v>
      </c>
      <c r="Y951" s="32" t="str">
        <f>+VLOOKUP(Enfermedades_Mundiales[[#This Row],[contenido]],Estructura!$E$4:$G$18,3,0)</f>
        <v>C-362</v>
      </c>
      <c r="Z951" s="32" t="str">
        <f>+VLOOKUP(Enfermedades_Mundiales[[#This Row],[Filtro Integrado]],Estructura!$M$4:$O$367,3,0)</f>
        <v>FI-363</v>
      </c>
      <c r="AA951" s="32" t="str">
        <f>+VLOOKUP(Enfermedades_Mundiales[[#This Row],[Muestra]],Estructura!$Q$4:$S$194,3,0)</f>
        <v>M-366</v>
      </c>
    </row>
    <row r="952" spans="1:27" ht="30.6" x14ac:dyDescent="0.3">
      <c r="A952" s="61" t="s">
        <v>1375</v>
      </c>
      <c r="B952" s="43">
        <f t="shared" si="202"/>
        <v>360</v>
      </c>
      <c r="C952" s="44" t="str">
        <f t="shared" si="203"/>
        <v>Enfermedades Mundiales</v>
      </c>
      <c r="D952" s="44" t="str">
        <f t="shared" si="204"/>
        <v>Salud</v>
      </c>
      <c r="E952" s="64">
        <v>7306</v>
      </c>
      <c r="F952" s="44" t="str">
        <f t="shared" si="210"/>
        <v>Vacunación</v>
      </c>
      <c r="G952" s="27" t="s">
        <v>1591</v>
      </c>
      <c r="H952" s="60" t="s">
        <v>17</v>
      </c>
      <c r="I952" s="58" t="s">
        <v>153</v>
      </c>
      <c r="J952" s="43" t="s">
        <v>407</v>
      </c>
      <c r="K952" s="12" t="str">
        <f t="shared" si="211"/>
        <v>Vacunación 1era y 2da dosis</v>
      </c>
      <c r="L952" s="43" t="str">
        <f t="shared" si="205"/>
        <v>Periodo 2020-2021</v>
      </c>
      <c r="M952" s="43" t="str">
        <f t="shared" si="206"/>
        <v>Unidades</v>
      </c>
      <c r="N952" s="49" t="str">
        <f t="shared" si="207"/>
        <v>Ministerio de Ciencias, Tecnología, Conocimiento e Innovación</v>
      </c>
      <c r="O952" s="30" t="str">
        <f>+"Evolución del Proceso de Vacunación contra COVID-19 en la comuna de "&amp;Enfermedades_Mundiales[[#This Row],[territorio]]</f>
        <v>Evolución del Proceso de Vacunación contra COVID-19 en la comuna de Romeral</v>
      </c>
      <c r="P952" s="68"/>
      <c r="Q952" s="15" t="str">
        <f t="shared" si="208"/>
        <v>Gráfico Evolución</v>
      </c>
      <c r="R952" s="30"/>
      <c r="S9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https://analytics.zoho.com/open-view/2395394000008136598?ZOHO_CRITERIA=%22Localiza_CL_Poblacion%22.%22Codcom%22%3D7306</v>
      </c>
      <c r="T952" s="17"/>
      <c r="U952" s="31" t="str">
        <f t="shared" si="209"/>
        <v>#1774B9</v>
      </c>
      <c r="V952" s="32" t="str">
        <f>+Enfermedades_Mundiales[[#This Row],[idcoleccion]]&amp;"-"&amp;Enfermedades_Mundiales[[#This Row],[id]]</f>
        <v>360-0942</v>
      </c>
      <c r="W952" s="21">
        <f>+VLOOKUP(Enfermedades_Mundiales[[#This Row],[Filtro URL]],Estructura!$X$4:$Y$366,2,0)</f>
        <v>36307306</v>
      </c>
      <c r="X952" s="21" t="str">
        <f>+VLOOKUP(Enfermedades_Mundiales[[#This Row],[tema]],Estructura!$A$4:$C$18,3,0)</f>
        <v>T-364</v>
      </c>
      <c r="Y952" s="32" t="str">
        <f>+VLOOKUP(Enfermedades_Mundiales[[#This Row],[contenido]],Estructura!$E$4:$G$18,3,0)</f>
        <v>C-362</v>
      </c>
      <c r="Z952" s="32" t="str">
        <f>+VLOOKUP(Enfermedades_Mundiales[[#This Row],[Filtro Integrado]],Estructura!$M$4:$O$367,3,0)</f>
        <v>FI-363</v>
      </c>
      <c r="AA952" s="32" t="str">
        <f>+VLOOKUP(Enfermedades_Mundiales[[#This Row],[Muestra]],Estructura!$Q$4:$S$194,3,0)</f>
        <v>M-366</v>
      </c>
    </row>
    <row r="953" spans="1:27" ht="30.6" x14ac:dyDescent="0.3">
      <c r="A953" s="61" t="s">
        <v>1376</v>
      </c>
      <c r="B953" s="43">
        <f t="shared" si="202"/>
        <v>360</v>
      </c>
      <c r="C953" s="44" t="str">
        <f t="shared" si="203"/>
        <v>Enfermedades Mundiales</v>
      </c>
      <c r="D953" s="44" t="str">
        <f t="shared" si="204"/>
        <v>Salud</v>
      </c>
      <c r="E953" s="64">
        <v>7307</v>
      </c>
      <c r="F953" s="44" t="str">
        <f t="shared" si="210"/>
        <v>Vacunación</v>
      </c>
      <c r="G953" s="27" t="s">
        <v>1591</v>
      </c>
      <c r="H953" s="60" t="s">
        <v>17</v>
      </c>
      <c r="I953" s="58" t="s">
        <v>154</v>
      </c>
      <c r="J953" s="43" t="s">
        <v>407</v>
      </c>
      <c r="K953" s="12" t="str">
        <f t="shared" si="211"/>
        <v>Vacunación 1era y 2da dosis</v>
      </c>
      <c r="L953" s="43" t="str">
        <f t="shared" si="205"/>
        <v>Periodo 2020-2021</v>
      </c>
      <c r="M953" s="43" t="str">
        <f t="shared" si="206"/>
        <v>Unidades</v>
      </c>
      <c r="N953" s="49" t="str">
        <f t="shared" si="207"/>
        <v>Ministerio de Ciencias, Tecnología, Conocimiento e Innovación</v>
      </c>
      <c r="O953" s="30" t="str">
        <f>+"Evolución del Proceso de Vacunación contra COVID-19 en la comuna de "&amp;Enfermedades_Mundiales[[#This Row],[territorio]]</f>
        <v>Evolución del Proceso de Vacunación contra COVID-19 en la comuna de Sagrada Familia</v>
      </c>
      <c r="P953" s="68"/>
      <c r="Q953" s="15" t="str">
        <f t="shared" si="208"/>
        <v>Gráfico Evolución</v>
      </c>
      <c r="R953" s="30"/>
      <c r="S9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https://analytics.zoho.com/open-view/2395394000008136598?ZOHO_CRITERIA=%22Localiza_CL_Poblacion%22.%22Codcom%22%3D7307</v>
      </c>
      <c r="T953" s="17"/>
      <c r="U953" s="31" t="str">
        <f t="shared" si="209"/>
        <v>#1774B9</v>
      </c>
      <c r="V953" s="32" t="str">
        <f>+Enfermedades_Mundiales[[#This Row],[idcoleccion]]&amp;"-"&amp;Enfermedades_Mundiales[[#This Row],[id]]</f>
        <v>360-0943</v>
      </c>
      <c r="W953" s="21">
        <f>+VLOOKUP(Enfermedades_Mundiales[[#This Row],[Filtro URL]],Estructura!$X$4:$Y$366,2,0)</f>
        <v>36307307</v>
      </c>
      <c r="X953" s="21" t="str">
        <f>+VLOOKUP(Enfermedades_Mundiales[[#This Row],[tema]],Estructura!$A$4:$C$18,3,0)</f>
        <v>T-364</v>
      </c>
      <c r="Y953" s="32" t="str">
        <f>+VLOOKUP(Enfermedades_Mundiales[[#This Row],[contenido]],Estructura!$E$4:$G$18,3,0)</f>
        <v>C-362</v>
      </c>
      <c r="Z953" s="32" t="str">
        <f>+VLOOKUP(Enfermedades_Mundiales[[#This Row],[Filtro Integrado]],Estructura!$M$4:$O$367,3,0)</f>
        <v>FI-363</v>
      </c>
      <c r="AA953" s="32" t="str">
        <f>+VLOOKUP(Enfermedades_Mundiales[[#This Row],[Muestra]],Estructura!$Q$4:$S$194,3,0)</f>
        <v>M-366</v>
      </c>
    </row>
    <row r="954" spans="1:27" ht="30.6" x14ac:dyDescent="0.3">
      <c r="A954" s="61" t="s">
        <v>1377</v>
      </c>
      <c r="B954" s="43">
        <f t="shared" si="202"/>
        <v>360</v>
      </c>
      <c r="C954" s="44" t="str">
        <f t="shared" si="203"/>
        <v>Enfermedades Mundiales</v>
      </c>
      <c r="D954" s="44" t="str">
        <f t="shared" si="204"/>
        <v>Salud</v>
      </c>
      <c r="E954" s="64">
        <v>7308</v>
      </c>
      <c r="F954" s="44" t="str">
        <f t="shared" si="210"/>
        <v>Vacunación</v>
      </c>
      <c r="G954" s="27" t="s">
        <v>1591</v>
      </c>
      <c r="H954" s="60" t="s">
        <v>17</v>
      </c>
      <c r="I954" s="58" t="s">
        <v>155</v>
      </c>
      <c r="J954" s="43" t="s">
        <v>407</v>
      </c>
      <c r="K954" s="12" t="str">
        <f t="shared" si="211"/>
        <v>Vacunación 1era y 2da dosis</v>
      </c>
      <c r="L954" s="43" t="str">
        <f t="shared" si="205"/>
        <v>Periodo 2020-2021</v>
      </c>
      <c r="M954" s="43" t="str">
        <f t="shared" si="206"/>
        <v>Unidades</v>
      </c>
      <c r="N954" s="49" t="str">
        <f t="shared" si="207"/>
        <v>Ministerio de Ciencias, Tecnología, Conocimiento e Innovación</v>
      </c>
      <c r="O954" s="30" t="str">
        <f>+"Evolución del Proceso de Vacunación contra COVID-19 en la comuna de "&amp;Enfermedades_Mundiales[[#This Row],[territorio]]</f>
        <v>Evolución del Proceso de Vacunación contra COVID-19 en la comuna de Teno</v>
      </c>
      <c r="P954" s="68"/>
      <c r="Q954" s="15" t="str">
        <f t="shared" si="208"/>
        <v>Gráfico Evolución</v>
      </c>
      <c r="R954" s="30"/>
      <c r="S9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https://analytics.zoho.com/open-view/2395394000008136598?ZOHO_CRITERIA=%22Localiza_CL_Poblacion%22.%22Codcom%22%3D7308</v>
      </c>
      <c r="T954" s="17"/>
      <c r="U954" s="31" t="str">
        <f t="shared" si="209"/>
        <v>#1774B9</v>
      </c>
      <c r="V954" s="32" t="str">
        <f>+Enfermedades_Mundiales[[#This Row],[idcoleccion]]&amp;"-"&amp;Enfermedades_Mundiales[[#This Row],[id]]</f>
        <v>360-0944</v>
      </c>
      <c r="W954" s="21">
        <f>+VLOOKUP(Enfermedades_Mundiales[[#This Row],[Filtro URL]],Estructura!$X$4:$Y$366,2,0)</f>
        <v>36307308</v>
      </c>
      <c r="X954" s="21" t="str">
        <f>+VLOOKUP(Enfermedades_Mundiales[[#This Row],[tema]],Estructura!$A$4:$C$18,3,0)</f>
        <v>T-364</v>
      </c>
      <c r="Y954" s="32" t="str">
        <f>+VLOOKUP(Enfermedades_Mundiales[[#This Row],[contenido]],Estructura!$E$4:$G$18,3,0)</f>
        <v>C-362</v>
      </c>
      <c r="Z954" s="32" t="str">
        <f>+VLOOKUP(Enfermedades_Mundiales[[#This Row],[Filtro Integrado]],Estructura!$M$4:$O$367,3,0)</f>
        <v>FI-363</v>
      </c>
      <c r="AA954" s="32" t="str">
        <f>+VLOOKUP(Enfermedades_Mundiales[[#This Row],[Muestra]],Estructura!$Q$4:$S$194,3,0)</f>
        <v>M-366</v>
      </c>
    </row>
    <row r="955" spans="1:27" ht="30.6" x14ac:dyDescent="0.3">
      <c r="A955" s="61" t="s">
        <v>1378</v>
      </c>
      <c r="B955" s="43">
        <f t="shared" si="202"/>
        <v>360</v>
      </c>
      <c r="C955" s="44" t="str">
        <f t="shared" si="203"/>
        <v>Enfermedades Mundiales</v>
      </c>
      <c r="D955" s="44" t="str">
        <f t="shared" si="204"/>
        <v>Salud</v>
      </c>
      <c r="E955" s="64">
        <v>7309</v>
      </c>
      <c r="F955" s="44" t="str">
        <f t="shared" si="210"/>
        <v>Vacunación</v>
      </c>
      <c r="G955" s="27" t="s">
        <v>1591</v>
      </c>
      <c r="H955" s="60" t="s">
        <v>17</v>
      </c>
      <c r="I955" s="58" t="s">
        <v>156</v>
      </c>
      <c r="J955" s="43" t="s">
        <v>407</v>
      </c>
      <c r="K955" s="12" t="str">
        <f t="shared" si="211"/>
        <v>Vacunación 1era y 2da dosis</v>
      </c>
      <c r="L955" s="43" t="str">
        <f t="shared" si="205"/>
        <v>Periodo 2020-2021</v>
      </c>
      <c r="M955" s="43" t="str">
        <f t="shared" si="206"/>
        <v>Unidades</v>
      </c>
      <c r="N955" s="49" t="str">
        <f t="shared" si="207"/>
        <v>Ministerio de Ciencias, Tecnología, Conocimiento e Innovación</v>
      </c>
      <c r="O955" s="30" t="str">
        <f>+"Evolución del Proceso de Vacunación contra COVID-19 en la comuna de "&amp;Enfermedades_Mundiales[[#This Row],[territorio]]</f>
        <v>Evolución del Proceso de Vacunación contra COVID-19 en la comuna de Vichuquén</v>
      </c>
      <c r="P955" s="68"/>
      <c r="Q955" s="15" t="str">
        <f t="shared" si="208"/>
        <v>Gráfico Evolución</v>
      </c>
      <c r="R955" s="30"/>
      <c r="S9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https://analytics.zoho.com/open-view/2395394000008136598?ZOHO_CRITERIA=%22Localiza_CL_Poblacion%22.%22Codcom%22%3D7309</v>
      </c>
      <c r="T955" s="17"/>
      <c r="U955" s="31" t="str">
        <f t="shared" si="209"/>
        <v>#1774B9</v>
      </c>
      <c r="V955" s="32" t="str">
        <f>+Enfermedades_Mundiales[[#This Row],[idcoleccion]]&amp;"-"&amp;Enfermedades_Mundiales[[#This Row],[id]]</f>
        <v>360-0945</v>
      </c>
      <c r="W955" s="21">
        <f>+VLOOKUP(Enfermedades_Mundiales[[#This Row],[Filtro URL]],Estructura!$X$4:$Y$366,2,0)</f>
        <v>36307309</v>
      </c>
      <c r="X955" s="21" t="str">
        <f>+VLOOKUP(Enfermedades_Mundiales[[#This Row],[tema]],Estructura!$A$4:$C$18,3,0)</f>
        <v>T-364</v>
      </c>
      <c r="Y955" s="32" t="str">
        <f>+VLOOKUP(Enfermedades_Mundiales[[#This Row],[contenido]],Estructura!$E$4:$G$18,3,0)</f>
        <v>C-362</v>
      </c>
      <c r="Z955" s="32" t="str">
        <f>+VLOOKUP(Enfermedades_Mundiales[[#This Row],[Filtro Integrado]],Estructura!$M$4:$O$367,3,0)</f>
        <v>FI-363</v>
      </c>
      <c r="AA955" s="32" t="str">
        <f>+VLOOKUP(Enfermedades_Mundiales[[#This Row],[Muestra]],Estructura!$Q$4:$S$194,3,0)</f>
        <v>M-366</v>
      </c>
    </row>
    <row r="956" spans="1:27" ht="30.6" x14ac:dyDescent="0.3">
      <c r="A956" s="61" t="s">
        <v>1379</v>
      </c>
      <c r="B956" s="43">
        <f t="shared" si="202"/>
        <v>360</v>
      </c>
      <c r="C956" s="44" t="str">
        <f t="shared" si="203"/>
        <v>Enfermedades Mundiales</v>
      </c>
      <c r="D956" s="44" t="str">
        <f t="shared" si="204"/>
        <v>Salud</v>
      </c>
      <c r="E956" s="64">
        <v>7401</v>
      </c>
      <c r="F956" s="44" t="str">
        <f t="shared" si="210"/>
        <v>Vacunación</v>
      </c>
      <c r="G956" s="27" t="s">
        <v>1591</v>
      </c>
      <c r="H956" s="60" t="s">
        <v>17</v>
      </c>
      <c r="I956" s="58" t="s">
        <v>157</v>
      </c>
      <c r="J956" s="43" t="s">
        <v>407</v>
      </c>
      <c r="K956" s="12" t="str">
        <f t="shared" si="211"/>
        <v>Vacunación 1era y 2da dosis</v>
      </c>
      <c r="L956" s="43" t="str">
        <f t="shared" si="205"/>
        <v>Periodo 2020-2021</v>
      </c>
      <c r="M956" s="43" t="str">
        <f t="shared" si="206"/>
        <v>Unidades</v>
      </c>
      <c r="N956" s="49" t="str">
        <f t="shared" si="207"/>
        <v>Ministerio de Ciencias, Tecnología, Conocimiento e Innovación</v>
      </c>
      <c r="O956" s="30" t="str">
        <f>+"Evolución del Proceso de Vacunación contra COVID-19 en la comuna de "&amp;Enfermedades_Mundiales[[#This Row],[territorio]]</f>
        <v>Evolución del Proceso de Vacunación contra COVID-19 en la comuna de Linares</v>
      </c>
      <c r="P956" s="68"/>
      <c r="Q956" s="15" t="str">
        <f t="shared" si="208"/>
        <v>Gráfico Evolución</v>
      </c>
      <c r="R956" s="30"/>
      <c r="S9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https://analytics.zoho.com/open-view/2395394000008136598?ZOHO_CRITERIA=%22Localiza_CL_Poblacion%22.%22Codcom%22%3D7401</v>
      </c>
      <c r="T956" s="17"/>
      <c r="U956" s="31" t="str">
        <f t="shared" si="209"/>
        <v>#1774B9</v>
      </c>
      <c r="V956" s="32" t="str">
        <f>+Enfermedades_Mundiales[[#This Row],[idcoleccion]]&amp;"-"&amp;Enfermedades_Mundiales[[#This Row],[id]]</f>
        <v>360-0946</v>
      </c>
      <c r="W956" s="21">
        <f>+VLOOKUP(Enfermedades_Mundiales[[#This Row],[Filtro URL]],Estructura!$X$4:$Y$366,2,0)</f>
        <v>36307401</v>
      </c>
      <c r="X956" s="21" t="str">
        <f>+VLOOKUP(Enfermedades_Mundiales[[#This Row],[tema]],Estructura!$A$4:$C$18,3,0)</f>
        <v>T-364</v>
      </c>
      <c r="Y956" s="32" t="str">
        <f>+VLOOKUP(Enfermedades_Mundiales[[#This Row],[contenido]],Estructura!$E$4:$G$18,3,0)</f>
        <v>C-362</v>
      </c>
      <c r="Z956" s="32" t="str">
        <f>+VLOOKUP(Enfermedades_Mundiales[[#This Row],[Filtro Integrado]],Estructura!$M$4:$O$367,3,0)</f>
        <v>FI-363</v>
      </c>
      <c r="AA956" s="32" t="str">
        <f>+VLOOKUP(Enfermedades_Mundiales[[#This Row],[Muestra]],Estructura!$Q$4:$S$194,3,0)</f>
        <v>M-366</v>
      </c>
    </row>
    <row r="957" spans="1:27" ht="30.6" x14ac:dyDescent="0.3">
      <c r="A957" s="61" t="s">
        <v>1380</v>
      </c>
      <c r="B957" s="43">
        <f t="shared" si="202"/>
        <v>360</v>
      </c>
      <c r="C957" s="44" t="str">
        <f t="shared" si="203"/>
        <v>Enfermedades Mundiales</v>
      </c>
      <c r="D957" s="44" t="str">
        <f t="shared" si="204"/>
        <v>Salud</v>
      </c>
      <c r="E957" s="64">
        <v>7402</v>
      </c>
      <c r="F957" s="44" t="str">
        <f t="shared" si="210"/>
        <v>Vacunación</v>
      </c>
      <c r="G957" s="27" t="s">
        <v>1591</v>
      </c>
      <c r="H957" s="60" t="s">
        <v>17</v>
      </c>
      <c r="I957" s="58" t="s">
        <v>158</v>
      </c>
      <c r="J957" s="43" t="s">
        <v>407</v>
      </c>
      <c r="K957" s="12" t="str">
        <f t="shared" si="211"/>
        <v>Vacunación 1era y 2da dosis</v>
      </c>
      <c r="L957" s="43" t="str">
        <f t="shared" si="205"/>
        <v>Periodo 2020-2021</v>
      </c>
      <c r="M957" s="43" t="str">
        <f t="shared" si="206"/>
        <v>Unidades</v>
      </c>
      <c r="N957" s="49" t="str">
        <f t="shared" si="207"/>
        <v>Ministerio de Ciencias, Tecnología, Conocimiento e Innovación</v>
      </c>
      <c r="O957" s="30" t="str">
        <f>+"Evolución del Proceso de Vacunación contra COVID-19 en la comuna de "&amp;Enfermedades_Mundiales[[#This Row],[territorio]]</f>
        <v>Evolución del Proceso de Vacunación contra COVID-19 en la comuna de Colbún</v>
      </c>
      <c r="P957" s="68"/>
      <c r="Q957" s="15" t="str">
        <f t="shared" si="208"/>
        <v>Gráfico Evolución</v>
      </c>
      <c r="R957" s="30"/>
      <c r="S9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https://analytics.zoho.com/open-view/2395394000008136598?ZOHO_CRITERIA=%22Localiza_CL_Poblacion%22.%22Codcom%22%3D7402</v>
      </c>
      <c r="T957" s="17"/>
      <c r="U957" s="31" t="str">
        <f t="shared" si="209"/>
        <v>#1774B9</v>
      </c>
      <c r="V957" s="32" t="str">
        <f>+Enfermedades_Mundiales[[#This Row],[idcoleccion]]&amp;"-"&amp;Enfermedades_Mundiales[[#This Row],[id]]</f>
        <v>360-0947</v>
      </c>
      <c r="W957" s="21">
        <f>+VLOOKUP(Enfermedades_Mundiales[[#This Row],[Filtro URL]],Estructura!$X$4:$Y$366,2,0)</f>
        <v>36307402</v>
      </c>
      <c r="X957" s="21" t="str">
        <f>+VLOOKUP(Enfermedades_Mundiales[[#This Row],[tema]],Estructura!$A$4:$C$18,3,0)</f>
        <v>T-364</v>
      </c>
      <c r="Y957" s="32" t="str">
        <f>+VLOOKUP(Enfermedades_Mundiales[[#This Row],[contenido]],Estructura!$E$4:$G$18,3,0)</f>
        <v>C-362</v>
      </c>
      <c r="Z957" s="32" t="str">
        <f>+VLOOKUP(Enfermedades_Mundiales[[#This Row],[Filtro Integrado]],Estructura!$M$4:$O$367,3,0)</f>
        <v>FI-363</v>
      </c>
      <c r="AA957" s="32" t="str">
        <f>+VLOOKUP(Enfermedades_Mundiales[[#This Row],[Muestra]],Estructura!$Q$4:$S$194,3,0)</f>
        <v>M-366</v>
      </c>
    </row>
    <row r="958" spans="1:27" ht="30.6" x14ac:dyDescent="0.3">
      <c r="A958" s="61" t="s">
        <v>1381</v>
      </c>
      <c r="B958" s="43">
        <f t="shared" si="202"/>
        <v>360</v>
      </c>
      <c r="C958" s="44" t="str">
        <f t="shared" si="203"/>
        <v>Enfermedades Mundiales</v>
      </c>
      <c r="D958" s="44" t="str">
        <f t="shared" si="204"/>
        <v>Salud</v>
      </c>
      <c r="E958" s="64">
        <v>7403</v>
      </c>
      <c r="F958" s="44" t="str">
        <f t="shared" si="210"/>
        <v>Vacunación</v>
      </c>
      <c r="G958" s="27" t="s">
        <v>1591</v>
      </c>
      <c r="H958" s="60" t="s">
        <v>17</v>
      </c>
      <c r="I958" s="58" t="s">
        <v>159</v>
      </c>
      <c r="J958" s="43" t="s">
        <v>407</v>
      </c>
      <c r="K958" s="12" t="str">
        <f t="shared" si="211"/>
        <v>Vacunación 1era y 2da dosis</v>
      </c>
      <c r="L958" s="43" t="str">
        <f t="shared" si="205"/>
        <v>Periodo 2020-2021</v>
      </c>
      <c r="M958" s="43" t="str">
        <f t="shared" si="206"/>
        <v>Unidades</v>
      </c>
      <c r="N958" s="49" t="str">
        <f t="shared" si="207"/>
        <v>Ministerio de Ciencias, Tecnología, Conocimiento e Innovación</v>
      </c>
      <c r="O958" s="30" t="str">
        <f>+"Evolución del Proceso de Vacunación contra COVID-19 en la comuna de "&amp;Enfermedades_Mundiales[[#This Row],[territorio]]</f>
        <v>Evolución del Proceso de Vacunación contra COVID-19 en la comuna de Longaví</v>
      </c>
      <c r="P958" s="68"/>
      <c r="Q958" s="15" t="str">
        <f t="shared" si="208"/>
        <v>Gráfico Evolución</v>
      </c>
      <c r="R958" s="30"/>
      <c r="S9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https://analytics.zoho.com/open-view/2395394000008136598?ZOHO_CRITERIA=%22Localiza_CL_Poblacion%22.%22Codcom%22%3D7403</v>
      </c>
      <c r="T958" s="17"/>
      <c r="U958" s="31" t="str">
        <f t="shared" si="209"/>
        <v>#1774B9</v>
      </c>
      <c r="V958" s="32" t="str">
        <f>+Enfermedades_Mundiales[[#This Row],[idcoleccion]]&amp;"-"&amp;Enfermedades_Mundiales[[#This Row],[id]]</f>
        <v>360-0948</v>
      </c>
      <c r="W958" s="21">
        <f>+VLOOKUP(Enfermedades_Mundiales[[#This Row],[Filtro URL]],Estructura!$X$4:$Y$366,2,0)</f>
        <v>36307403</v>
      </c>
      <c r="X958" s="21" t="str">
        <f>+VLOOKUP(Enfermedades_Mundiales[[#This Row],[tema]],Estructura!$A$4:$C$18,3,0)</f>
        <v>T-364</v>
      </c>
      <c r="Y958" s="32" t="str">
        <f>+VLOOKUP(Enfermedades_Mundiales[[#This Row],[contenido]],Estructura!$E$4:$G$18,3,0)</f>
        <v>C-362</v>
      </c>
      <c r="Z958" s="32" t="str">
        <f>+VLOOKUP(Enfermedades_Mundiales[[#This Row],[Filtro Integrado]],Estructura!$M$4:$O$367,3,0)</f>
        <v>FI-363</v>
      </c>
      <c r="AA958" s="32" t="str">
        <f>+VLOOKUP(Enfermedades_Mundiales[[#This Row],[Muestra]],Estructura!$Q$4:$S$194,3,0)</f>
        <v>M-366</v>
      </c>
    </row>
    <row r="959" spans="1:27" ht="30.6" x14ac:dyDescent="0.3">
      <c r="A959" s="61" t="s">
        <v>1382</v>
      </c>
      <c r="B959" s="43">
        <f t="shared" si="202"/>
        <v>360</v>
      </c>
      <c r="C959" s="44" t="str">
        <f t="shared" si="203"/>
        <v>Enfermedades Mundiales</v>
      </c>
      <c r="D959" s="44" t="str">
        <f t="shared" si="204"/>
        <v>Salud</v>
      </c>
      <c r="E959" s="64">
        <v>7404</v>
      </c>
      <c r="F959" s="44" t="str">
        <f t="shared" si="210"/>
        <v>Vacunación</v>
      </c>
      <c r="G959" s="27" t="s">
        <v>1591</v>
      </c>
      <c r="H959" s="60" t="s">
        <v>17</v>
      </c>
      <c r="I959" s="58" t="s">
        <v>160</v>
      </c>
      <c r="J959" s="43" t="s">
        <v>407</v>
      </c>
      <c r="K959" s="12" t="str">
        <f t="shared" si="211"/>
        <v>Vacunación 1era y 2da dosis</v>
      </c>
      <c r="L959" s="43" t="str">
        <f t="shared" si="205"/>
        <v>Periodo 2020-2021</v>
      </c>
      <c r="M959" s="43" t="str">
        <f t="shared" si="206"/>
        <v>Unidades</v>
      </c>
      <c r="N959" s="49" t="str">
        <f t="shared" si="207"/>
        <v>Ministerio de Ciencias, Tecnología, Conocimiento e Innovación</v>
      </c>
      <c r="O959" s="30" t="str">
        <f>+"Evolución del Proceso de Vacunación contra COVID-19 en la comuna de "&amp;Enfermedades_Mundiales[[#This Row],[territorio]]</f>
        <v>Evolución del Proceso de Vacunación contra COVID-19 en la comuna de Parral</v>
      </c>
      <c r="P959" s="68"/>
      <c r="Q959" s="15" t="str">
        <f t="shared" si="208"/>
        <v>Gráfico Evolución</v>
      </c>
      <c r="R959" s="30"/>
      <c r="S9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https://analytics.zoho.com/open-view/2395394000008136598?ZOHO_CRITERIA=%22Localiza_CL_Poblacion%22.%22Codcom%22%3D7404</v>
      </c>
      <c r="T959" s="17"/>
      <c r="U959" s="31" t="str">
        <f t="shared" si="209"/>
        <v>#1774B9</v>
      </c>
      <c r="V959" s="32" t="str">
        <f>+Enfermedades_Mundiales[[#This Row],[idcoleccion]]&amp;"-"&amp;Enfermedades_Mundiales[[#This Row],[id]]</f>
        <v>360-0949</v>
      </c>
      <c r="W959" s="21">
        <f>+VLOOKUP(Enfermedades_Mundiales[[#This Row],[Filtro URL]],Estructura!$X$4:$Y$366,2,0)</f>
        <v>36307404</v>
      </c>
      <c r="X959" s="21" t="str">
        <f>+VLOOKUP(Enfermedades_Mundiales[[#This Row],[tema]],Estructura!$A$4:$C$18,3,0)</f>
        <v>T-364</v>
      </c>
      <c r="Y959" s="32" t="str">
        <f>+VLOOKUP(Enfermedades_Mundiales[[#This Row],[contenido]],Estructura!$E$4:$G$18,3,0)</f>
        <v>C-362</v>
      </c>
      <c r="Z959" s="32" t="str">
        <f>+VLOOKUP(Enfermedades_Mundiales[[#This Row],[Filtro Integrado]],Estructura!$M$4:$O$367,3,0)</f>
        <v>FI-363</v>
      </c>
      <c r="AA959" s="32" t="str">
        <f>+VLOOKUP(Enfermedades_Mundiales[[#This Row],[Muestra]],Estructura!$Q$4:$S$194,3,0)</f>
        <v>M-366</v>
      </c>
    </row>
    <row r="960" spans="1:27" ht="30.6" x14ac:dyDescent="0.3">
      <c r="A960" s="61" t="s">
        <v>1383</v>
      </c>
      <c r="B960" s="43">
        <f t="shared" si="202"/>
        <v>360</v>
      </c>
      <c r="C960" s="44" t="str">
        <f t="shared" si="203"/>
        <v>Enfermedades Mundiales</v>
      </c>
      <c r="D960" s="44" t="str">
        <f t="shared" si="204"/>
        <v>Salud</v>
      </c>
      <c r="E960" s="64">
        <v>7405</v>
      </c>
      <c r="F960" s="44" t="str">
        <f t="shared" si="210"/>
        <v>Vacunación</v>
      </c>
      <c r="G960" s="27" t="s">
        <v>1591</v>
      </c>
      <c r="H960" s="60" t="s">
        <v>17</v>
      </c>
      <c r="I960" s="58" t="s">
        <v>161</v>
      </c>
      <c r="J960" s="43" t="s">
        <v>407</v>
      </c>
      <c r="K960" s="12" t="str">
        <f t="shared" si="211"/>
        <v>Vacunación 1era y 2da dosis</v>
      </c>
      <c r="L960" s="43" t="str">
        <f t="shared" si="205"/>
        <v>Periodo 2020-2021</v>
      </c>
      <c r="M960" s="43" t="str">
        <f t="shared" si="206"/>
        <v>Unidades</v>
      </c>
      <c r="N960" s="49" t="str">
        <f t="shared" si="207"/>
        <v>Ministerio de Ciencias, Tecnología, Conocimiento e Innovación</v>
      </c>
      <c r="O960" s="30" t="str">
        <f>+"Evolución del Proceso de Vacunación contra COVID-19 en la comuna de "&amp;Enfermedades_Mundiales[[#This Row],[territorio]]</f>
        <v>Evolución del Proceso de Vacunación contra COVID-19 en la comuna de Retiro</v>
      </c>
      <c r="P960" s="68"/>
      <c r="Q960" s="15" t="str">
        <f t="shared" si="208"/>
        <v>Gráfico Evolución</v>
      </c>
      <c r="R960" s="30"/>
      <c r="S9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https://analytics.zoho.com/open-view/2395394000008136598?ZOHO_CRITERIA=%22Localiza_CL_Poblacion%22.%22Codcom%22%3D7405</v>
      </c>
      <c r="T960" s="17"/>
      <c r="U960" s="31" t="str">
        <f t="shared" si="209"/>
        <v>#1774B9</v>
      </c>
      <c r="V960" s="32" t="str">
        <f>+Enfermedades_Mundiales[[#This Row],[idcoleccion]]&amp;"-"&amp;Enfermedades_Mundiales[[#This Row],[id]]</f>
        <v>360-0950</v>
      </c>
      <c r="W960" s="21">
        <f>+VLOOKUP(Enfermedades_Mundiales[[#This Row],[Filtro URL]],Estructura!$X$4:$Y$366,2,0)</f>
        <v>36307405</v>
      </c>
      <c r="X960" s="21" t="str">
        <f>+VLOOKUP(Enfermedades_Mundiales[[#This Row],[tema]],Estructura!$A$4:$C$18,3,0)</f>
        <v>T-364</v>
      </c>
      <c r="Y960" s="32" t="str">
        <f>+VLOOKUP(Enfermedades_Mundiales[[#This Row],[contenido]],Estructura!$E$4:$G$18,3,0)</f>
        <v>C-362</v>
      </c>
      <c r="Z960" s="32" t="str">
        <f>+VLOOKUP(Enfermedades_Mundiales[[#This Row],[Filtro Integrado]],Estructura!$M$4:$O$367,3,0)</f>
        <v>FI-363</v>
      </c>
      <c r="AA960" s="32" t="str">
        <f>+VLOOKUP(Enfermedades_Mundiales[[#This Row],[Muestra]],Estructura!$Q$4:$S$194,3,0)</f>
        <v>M-366</v>
      </c>
    </row>
    <row r="961" spans="1:27" ht="30.6" x14ac:dyDescent="0.3">
      <c r="A961" s="61" t="s">
        <v>1384</v>
      </c>
      <c r="B961" s="43">
        <f t="shared" si="202"/>
        <v>360</v>
      </c>
      <c r="C961" s="44" t="str">
        <f t="shared" si="203"/>
        <v>Enfermedades Mundiales</v>
      </c>
      <c r="D961" s="44" t="str">
        <f t="shared" si="204"/>
        <v>Salud</v>
      </c>
      <c r="E961" s="64">
        <v>7406</v>
      </c>
      <c r="F961" s="44" t="str">
        <f t="shared" si="210"/>
        <v>Vacunación</v>
      </c>
      <c r="G961" s="27" t="s">
        <v>1591</v>
      </c>
      <c r="H961" s="60" t="s">
        <v>17</v>
      </c>
      <c r="I961" s="58" t="s">
        <v>162</v>
      </c>
      <c r="J961" s="43" t="s">
        <v>407</v>
      </c>
      <c r="K961" s="12" t="str">
        <f t="shared" si="211"/>
        <v>Vacunación 1era y 2da dosis</v>
      </c>
      <c r="L961" s="43" t="str">
        <f t="shared" si="205"/>
        <v>Periodo 2020-2021</v>
      </c>
      <c r="M961" s="43" t="str">
        <f t="shared" si="206"/>
        <v>Unidades</v>
      </c>
      <c r="N961" s="49" t="str">
        <f t="shared" si="207"/>
        <v>Ministerio de Ciencias, Tecnología, Conocimiento e Innovación</v>
      </c>
      <c r="O961" s="30" t="str">
        <f>+"Evolución del Proceso de Vacunación contra COVID-19 en la comuna de "&amp;Enfermedades_Mundiales[[#This Row],[territorio]]</f>
        <v>Evolución del Proceso de Vacunación contra COVID-19 en la comuna de San Javier</v>
      </c>
      <c r="P961" s="68"/>
      <c r="Q961" s="15" t="str">
        <f t="shared" si="208"/>
        <v>Gráfico Evolución</v>
      </c>
      <c r="R961" s="30"/>
      <c r="S9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https://analytics.zoho.com/open-view/2395394000008136598?ZOHO_CRITERIA=%22Localiza_CL_Poblacion%22.%22Codcom%22%3D7406</v>
      </c>
      <c r="T961" s="17"/>
      <c r="U961" s="31" t="str">
        <f t="shared" si="209"/>
        <v>#1774B9</v>
      </c>
      <c r="V961" s="32" t="str">
        <f>+Enfermedades_Mundiales[[#This Row],[idcoleccion]]&amp;"-"&amp;Enfermedades_Mundiales[[#This Row],[id]]</f>
        <v>360-0951</v>
      </c>
      <c r="W961" s="21">
        <f>+VLOOKUP(Enfermedades_Mundiales[[#This Row],[Filtro URL]],Estructura!$X$4:$Y$366,2,0)</f>
        <v>36307406</v>
      </c>
      <c r="X961" s="21" t="str">
        <f>+VLOOKUP(Enfermedades_Mundiales[[#This Row],[tema]],Estructura!$A$4:$C$18,3,0)</f>
        <v>T-364</v>
      </c>
      <c r="Y961" s="32" t="str">
        <f>+VLOOKUP(Enfermedades_Mundiales[[#This Row],[contenido]],Estructura!$E$4:$G$18,3,0)</f>
        <v>C-362</v>
      </c>
      <c r="Z961" s="32" t="str">
        <f>+VLOOKUP(Enfermedades_Mundiales[[#This Row],[Filtro Integrado]],Estructura!$M$4:$O$367,3,0)</f>
        <v>FI-363</v>
      </c>
      <c r="AA961" s="32" t="str">
        <f>+VLOOKUP(Enfermedades_Mundiales[[#This Row],[Muestra]],Estructura!$Q$4:$S$194,3,0)</f>
        <v>M-366</v>
      </c>
    </row>
    <row r="962" spans="1:27" ht="30.6" x14ac:dyDescent="0.3">
      <c r="A962" s="61" t="s">
        <v>1385</v>
      </c>
      <c r="B962" s="43">
        <f t="shared" si="202"/>
        <v>360</v>
      </c>
      <c r="C962" s="44" t="str">
        <f t="shared" si="203"/>
        <v>Enfermedades Mundiales</v>
      </c>
      <c r="D962" s="44" t="str">
        <f t="shared" si="204"/>
        <v>Salud</v>
      </c>
      <c r="E962" s="64">
        <v>7407</v>
      </c>
      <c r="F962" s="44" t="str">
        <f t="shared" si="210"/>
        <v>Vacunación</v>
      </c>
      <c r="G962" s="27" t="s">
        <v>1591</v>
      </c>
      <c r="H962" s="60" t="s">
        <v>17</v>
      </c>
      <c r="I962" s="58" t="s">
        <v>163</v>
      </c>
      <c r="J962" s="43" t="s">
        <v>407</v>
      </c>
      <c r="K962" s="12" t="str">
        <f t="shared" si="211"/>
        <v>Vacunación 1era y 2da dosis</v>
      </c>
      <c r="L962" s="43" t="str">
        <f t="shared" si="205"/>
        <v>Periodo 2020-2021</v>
      </c>
      <c r="M962" s="43" t="str">
        <f t="shared" si="206"/>
        <v>Unidades</v>
      </c>
      <c r="N962" s="49" t="str">
        <f t="shared" si="207"/>
        <v>Ministerio de Ciencias, Tecnología, Conocimiento e Innovación</v>
      </c>
      <c r="O962" s="30" t="str">
        <f>+"Evolución del Proceso de Vacunación contra COVID-19 en la comuna de "&amp;Enfermedades_Mundiales[[#This Row],[territorio]]</f>
        <v>Evolución del Proceso de Vacunación contra COVID-19 en la comuna de Villa Alegre</v>
      </c>
      <c r="P962" s="68"/>
      <c r="Q962" s="15" t="str">
        <f t="shared" si="208"/>
        <v>Gráfico Evolución</v>
      </c>
      <c r="R962" s="30"/>
      <c r="S9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https://analytics.zoho.com/open-view/2395394000008136598?ZOHO_CRITERIA=%22Localiza_CL_Poblacion%22.%22Codcom%22%3D7407</v>
      </c>
      <c r="T962" s="17"/>
      <c r="U962" s="31" t="str">
        <f t="shared" si="209"/>
        <v>#1774B9</v>
      </c>
      <c r="V962" s="32" t="str">
        <f>+Enfermedades_Mundiales[[#This Row],[idcoleccion]]&amp;"-"&amp;Enfermedades_Mundiales[[#This Row],[id]]</f>
        <v>360-0952</v>
      </c>
      <c r="W962" s="21">
        <f>+VLOOKUP(Enfermedades_Mundiales[[#This Row],[Filtro URL]],Estructura!$X$4:$Y$366,2,0)</f>
        <v>36307407</v>
      </c>
      <c r="X962" s="21" t="str">
        <f>+VLOOKUP(Enfermedades_Mundiales[[#This Row],[tema]],Estructura!$A$4:$C$18,3,0)</f>
        <v>T-364</v>
      </c>
      <c r="Y962" s="32" t="str">
        <f>+VLOOKUP(Enfermedades_Mundiales[[#This Row],[contenido]],Estructura!$E$4:$G$18,3,0)</f>
        <v>C-362</v>
      </c>
      <c r="Z962" s="32" t="str">
        <f>+VLOOKUP(Enfermedades_Mundiales[[#This Row],[Filtro Integrado]],Estructura!$M$4:$O$367,3,0)</f>
        <v>FI-363</v>
      </c>
      <c r="AA962" s="32" t="str">
        <f>+VLOOKUP(Enfermedades_Mundiales[[#This Row],[Muestra]],Estructura!$Q$4:$S$194,3,0)</f>
        <v>M-366</v>
      </c>
    </row>
    <row r="963" spans="1:27" ht="30.6" x14ac:dyDescent="0.3">
      <c r="A963" s="61" t="s">
        <v>1386</v>
      </c>
      <c r="B963" s="43">
        <f t="shared" si="202"/>
        <v>360</v>
      </c>
      <c r="C963" s="44" t="str">
        <f t="shared" si="203"/>
        <v>Enfermedades Mundiales</v>
      </c>
      <c r="D963" s="44" t="str">
        <f t="shared" si="204"/>
        <v>Salud</v>
      </c>
      <c r="E963" s="64">
        <v>7408</v>
      </c>
      <c r="F963" s="44" t="str">
        <f t="shared" si="210"/>
        <v>Vacunación</v>
      </c>
      <c r="G963" s="27" t="s">
        <v>1591</v>
      </c>
      <c r="H963" s="60" t="s">
        <v>17</v>
      </c>
      <c r="I963" s="58" t="s">
        <v>164</v>
      </c>
      <c r="J963" s="43" t="s">
        <v>407</v>
      </c>
      <c r="K963" s="12" t="str">
        <f t="shared" si="211"/>
        <v>Vacunación 1era y 2da dosis</v>
      </c>
      <c r="L963" s="43" t="str">
        <f t="shared" si="205"/>
        <v>Periodo 2020-2021</v>
      </c>
      <c r="M963" s="43" t="str">
        <f t="shared" si="206"/>
        <v>Unidades</v>
      </c>
      <c r="N963" s="49" t="str">
        <f t="shared" si="207"/>
        <v>Ministerio de Ciencias, Tecnología, Conocimiento e Innovación</v>
      </c>
      <c r="O963" s="30" t="str">
        <f>+"Evolución del Proceso de Vacunación contra COVID-19 en la comuna de "&amp;Enfermedades_Mundiales[[#This Row],[territorio]]</f>
        <v>Evolución del Proceso de Vacunación contra COVID-19 en la comuna de Yerbas Buenas</v>
      </c>
      <c r="P963" s="68"/>
      <c r="Q963" s="15" t="str">
        <f t="shared" si="208"/>
        <v>Gráfico Evolución</v>
      </c>
      <c r="R963" s="30"/>
      <c r="S9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https://analytics.zoho.com/open-view/2395394000008136598?ZOHO_CRITERIA=%22Localiza_CL_Poblacion%22.%22Codcom%22%3D7408</v>
      </c>
      <c r="T963" s="17"/>
      <c r="U963" s="31" t="str">
        <f t="shared" si="209"/>
        <v>#1774B9</v>
      </c>
      <c r="V963" s="32" t="str">
        <f>+Enfermedades_Mundiales[[#This Row],[idcoleccion]]&amp;"-"&amp;Enfermedades_Mundiales[[#This Row],[id]]</f>
        <v>360-0953</v>
      </c>
      <c r="W963" s="21">
        <f>+VLOOKUP(Enfermedades_Mundiales[[#This Row],[Filtro URL]],Estructura!$X$4:$Y$366,2,0)</f>
        <v>36307408</v>
      </c>
      <c r="X963" s="21" t="str">
        <f>+VLOOKUP(Enfermedades_Mundiales[[#This Row],[tema]],Estructura!$A$4:$C$18,3,0)</f>
        <v>T-364</v>
      </c>
      <c r="Y963" s="32" t="str">
        <f>+VLOOKUP(Enfermedades_Mundiales[[#This Row],[contenido]],Estructura!$E$4:$G$18,3,0)</f>
        <v>C-362</v>
      </c>
      <c r="Z963" s="32" t="str">
        <f>+VLOOKUP(Enfermedades_Mundiales[[#This Row],[Filtro Integrado]],Estructura!$M$4:$O$367,3,0)</f>
        <v>FI-363</v>
      </c>
      <c r="AA963" s="32" t="str">
        <f>+VLOOKUP(Enfermedades_Mundiales[[#This Row],[Muestra]],Estructura!$Q$4:$S$194,3,0)</f>
        <v>M-366</v>
      </c>
    </row>
    <row r="964" spans="1:27" ht="30.6" x14ac:dyDescent="0.3">
      <c r="A964" s="61" t="s">
        <v>1387</v>
      </c>
      <c r="B964" s="43">
        <f t="shared" si="202"/>
        <v>360</v>
      </c>
      <c r="C964" s="44" t="str">
        <f t="shared" si="203"/>
        <v>Enfermedades Mundiales</v>
      </c>
      <c r="D964" s="44" t="str">
        <f t="shared" si="204"/>
        <v>Salud</v>
      </c>
      <c r="E964" s="64">
        <v>8101</v>
      </c>
      <c r="F964" s="44" t="str">
        <f t="shared" si="210"/>
        <v>Vacunación</v>
      </c>
      <c r="G964" s="27" t="s">
        <v>1591</v>
      </c>
      <c r="H964" s="60" t="s">
        <v>17</v>
      </c>
      <c r="I964" s="58" t="s">
        <v>165</v>
      </c>
      <c r="J964" s="43" t="s">
        <v>407</v>
      </c>
      <c r="K964" s="12" t="str">
        <f t="shared" si="211"/>
        <v>Vacunación 1era y 2da dosis</v>
      </c>
      <c r="L964" s="43" t="str">
        <f t="shared" si="205"/>
        <v>Periodo 2020-2021</v>
      </c>
      <c r="M964" s="43" t="str">
        <f t="shared" si="206"/>
        <v>Unidades</v>
      </c>
      <c r="N964" s="49" t="str">
        <f t="shared" si="207"/>
        <v>Ministerio de Ciencias, Tecnología, Conocimiento e Innovación</v>
      </c>
      <c r="O964" s="30" t="str">
        <f>+"Evolución del Proceso de Vacunación contra COVID-19 en la comuna de "&amp;Enfermedades_Mundiales[[#This Row],[territorio]]</f>
        <v>Evolución del Proceso de Vacunación contra COVID-19 en la comuna de Concepción</v>
      </c>
      <c r="P964" s="68"/>
      <c r="Q964" s="15" t="str">
        <f t="shared" si="208"/>
        <v>Gráfico Evolución</v>
      </c>
      <c r="R964" s="30"/>
      <c r="S9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https://analytics.zoho.com/open-view/2395394000008136598?ZOHO_CRITERIA=%22Localiza_CL_Poblacion%22.%22Codcom%22%3D8101</v>
      </c>
      <c r="T964" s="17"/>
      <c r="U964" s="31" t="str">
        <f t="shared" si="209"/>
        <v>#1774B9</v>
      </c>
      <c r="V964" s="32" t="str">
        <f>+Enfermedades_Mundiales[[#This Row],[idcoleccion]]&amp;"-"&amp;Enfermedades_Mundiales[[#This Row],[id]]</f>
        <v>360-0954</v>
      </c>
      <c r="W964" s="21">
        <f>+VLOOKUP(Enfermedades_Mundiales[[#This Row],[Filtro URL]],Estructura!$X$4:$Y$366,2,0)</f>
        <v>36308101</v>
      </c>
      <c r="X964" s="21" t="str">
        <f>+VLOOKUP(Enfermedades_Mundiales[[#This Row],[tema]],Estructura!$A$4:$C$18,3,0)</f>
        <v>T-364</v>
      </c>
      <c r="Y964" s="32" t="str">
        <f>+VLOOKUP(Enfermedades_Mundiales[[#This Row],[contenido]],Estructura!$E$4:$G$18,3,0)</f>
        <v>C-362</v>
      </c>
      <c r="Z964" s="32" t="str">
        <f>+VLOOKUP(Enfermedades_Mundiales[[#This Row],[Filtro Integrado]],Estructura!$M$4:$O$367,3,0)</f>
        <v>FI-363</v>
      </c>
      <c r="AA964" s="32" t="str">
        <f>+VLOOKUP(Enfermedades_Mundiales[[#This Row],[Muestra]],Estructura!$Q$4:$S$194,3,0)</f>
        <v>M-366</v>
      </c>
    </row>
    <row r="965" spans="1:27" ht="30.6" x14ac:dyDescent="0.3">
      <c r="A965" s="61" t="s">
        <v>1388</v>
      </c>
      <c r="B965" s="43">
        <f t="shared" si="202"/>
        <v>360</v>
      </c>
      <c r="C965" s="44" t="str">
        <f t="shared" si="203"/>
        <v>Enfermedades Mundiales</v>
      </c>
      <c r="D965" s="44" t="str">
        <f t="shared" si="204"/>
        <v>Salud</v>
      </c>
      <c r="E965" s="64">
        <v>8102</v>
      </c>
      <c r="F965" s="44" t="str">
        <f t="shared" si="210"/>
        <v>Vacunación</v>
      </c>
      <c r="G965" s="27" t="s">
        <v>1591</v>
      </c>
      <c r="H965" s="60" t="s">
        <v>17</v>
      </c>
      <c r="I965" s="58" t="s">
        <v>166</v>
      </c>
      <c r="J965" s="43" t="s">
        <v>407</v>
      </c>
      <c r="K965" s="12" t="str">
        <f t="shared" si="211"/>
        <v>Vacunación 1era y 2da dosis</v>
      </c>
      <c r="L965" s="43" t="str">
        <f t="shared" si="205"/>
        <v>Periodo 2020-2021</v>
      </c>
      <c r="M965" s="43" t="str">
        <f t="shared" si="206"/>
        <v>Unidades</v>
      </c>
      <c r="N965" s="49" t="str">
        <f t="shared" si="207"/>
        <v>Ministerio de Ciencias, Tecnología, Conocimiento e Innovación</v>
      </c>
      <c r="O965" s="30" t="str">
        <f>+"Evolución del Proceso de Vacunación contra COVID-19 en la comuna de "&amp;Enfermedades_Mundiales[[#This Row],[territorio]]</f>
        <v>Evolución del Proceso de Vacunación contra COVID-19 en la comuna de Coronel</v>
      </c>
      <c r="P965" s="68"/>
      <c r="Q965" s="15" t="str">
        <f t="shared" si="208"/>
        <v>Gráfico Evolución</v>
      </c>
      <c r="R965" s="30"/>
      <c r="S9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https://analytics.zoho.com/open-view/2395394000008136598?ZOHO_CRITERIA=%22Localiza_CL_Poblacion%22.%22Codcom%22%3D8102</v>
      </c>
      <c r="T965" s="17"/>
      <c r="U965" s="31" t="str">
        <f t="shared" si="209"/>
        <v>#1774B9</v>
      </c>
      <c r="V965" s="32" t="str">
        <f>+Enfermedades_Mundiales[[#This Row],[idcoleccion]]&amp;"-"&amp;Enfermedades_Mundiales[[#This Row],[id]]</f>
        <v>360-0955</v>
      </c>
      <c r="W965" s="21">
        <f>+VLOOKUP(Enfermedades_Mundiales[[#This Row],[Filtro URL]],Estructura!$X$4:$Y$366,2,0)</f>
        <v>36308102</v>
      </c>
      <c r="X965" s="21" t="str">
        <f>+VLOOKUP(Enfermedades_Mundiales[[#This Row],[tema]],Estructura!$A$4:$C$18,3,0)</f>
        <v>T-364</v>
      </c>
      <c r="Y965" s="32" t="str">
        <f>+VLOOKUP(Enfermedades_Mundiales[[#This Row],[contenido]],Estructura!$E$4:$G$18,3,0)</f>
        <v>C-362</v>
      </c>
      <c r="Z965" s="32" t="str">
        <f>+VLOOKUP(Enfermedades_Mundiales[[#This Row],[Filtro Integrado]],Estructura!$M$4:$O$367,3,0)</f>
        <v>FI-363</v>
      </c>
      <c r="AA965" s="32" t="str">
        <f>+VLOOKUP(Enfermedades_Mundiales[[#This Row],[Muestra]],Estructura!$Q$4:$S$194,3,0)</f>
        <v>M-366</v>
      </c>
    </row>
    <row r="966" spans="1:27" ht="30.6" x14ac:dyDescent="0.3">
      <c r="A966" s="61" t="s">
        <v>1389</v>
      </c>
      <c r="B966" s="43">
        <f t="shared" si="202"/>
        <v>360</v>
      </c>
      <c r="C966" s="44" t="str">
        <f t="shared" si="203"/>
        <v>Enfermedades Mundiales</v>
      </c>
      <c r="D966" s="44" t="str">
        <f t="shared" si="204"/>
        <v>Salud</v>
      </c>
      <c r="E966" s="64">
        <v>8103</v>
      </c>
      <c r="F966" s="44" t="str">
        <f t="shared" si="210"/>
        <v>Vacunación</v>
      </c>
      <c r="G966" s="27" t="s">
        <v>1591</v>
      </c>
      <c r="H966" s="60" t="s">
        <v>17</v>
      </c>
      <c r="I966" s="58" t="s">
        <v>167</v>
      </c>
      <c r="J966" s="43" t="s">
        <v>407</v>
      </c>
      <c r="K966" s="12" t="str">
        <f t="shared" si="211"/>
        <v>Vacunación 1era y 2da dosis</v>
      </c>
      <c r="L966" s="43" t="str">
        <f t="shared" si="205"/>
        <v>Periodo 2020-2021</v>
      </c>
      <c r="M966" s="43" t="str">
        <f t="shared" si="206"/>
        <v>Unidades</v>
      </c>
      <c r="N966" s="49" t="str">
        <f t="shared" si="207"/>
        <v>Ministerio de Ciencias, Tecnología, Conocimiento e Innovación</v>
      </c>
      <c r="O966" s="30" t="str">
        <f>+"Evolución del Proceso de Vacunación contra COVID-19 en la comuna de "&amp;Enfermedades_Mundiales[[#This Row],[territorio]]</f>
        <v>Evolución del Proceso de Vacunación contra COVID-19 en la comuna de Chiguayante</v>
      </c>
      <c r="P966" s="68"/>
      <c r="Q966" s="15" t="str">
        <f t="shared" si="208"/>
        <v>Gráfico Evolución</v>
      </c>
      <c r="R966" s="30"/>
      <c r="S9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https://analytics.zoho.com/open-view/2395394000008136598?ZOHO_CRITERIA=%22Localiza_CL_Poblacion%22.%22Codcom%22%3D8103</v>
      </c>
      <c r="T966" s="17"/>
      <c r="U966" s="31" t="str">
        <f t="shared" si="209"/>
        <v>#1774B9</v>
      </c>
      <c r="V966" s="32" t="str">
        <f>+Enfermedades_Mundiales[[#This Row],[idcoleccion]]&amp;"-"&amp;Enfermedades_Mundiales[[#This Row],[id]]</f>
        <v>360-0956</v>
      </c>
      <c r="W966" s="21">
        <f>+VLOOKUP(Enfermedades_Mundiales[[#This Row],[Filtro URL]],Estructura!$X$4:$Y$366,2,0)</f>
        <v>36308103</v>
      </c>
      <c r="X966" s="21" t="str">
        <f>+VLOOKUP(Enfermedades_Mundiales[[#This Row],[tema]],Estructura!$A$4:$C$18,3,0)</f>
        <v>T-364</v>
      </c>
      <c r="Y966" s="32" t="str">
        <f>+VLOOKUP(Enfermedades_Mundiales[[#This Row],[contenido]],Estructura!$E$4:$G$18,3,0)</f>
        <v>C-362</v>
      </c>
      <c r="Z966" s="32" t="str">
        <f>+VLOOKUP(Enfermedades_Mundiales[[#This Row],[Filtro Integrado]],Estructura!$M$4:$O$367,3,0)</f>
        <v>FI-363</v>
      </c>
      <c r="AA966" s="32" t="str">
        <f>+VLOOKUP(Enfermedades_Mundiales[[#This Row],[Muestra]],Estructura!$Q$4:$S$194,3,0)</f>
        <v>M-366</v>
      </c>
    </row>
    <row r="967" spans="1:27" ht="30.6" x14ac:dyDescent="0.3">
      <c r="A967" s="61" t="s">
        <v>1390</v>
      </c>
      <c r="B967" s="43">
        <f t="shared" si="202"/>
        <v>360</v>
      </c>
      <c r="C967" s="44" t="str">
        <f t="shared" si="203"/>
        <v>Enfermedades Mundiales</v>
      </c>
      <c r="D967" s="44" t="str">
        <f t="shared" si="204"/>
        <v>Salud</v>
      </c>
      <c r="E967" s="64">
        <v>8104</v>
      </c>
      <c r="F967" s="44" t="str">
        <f t="shared" si="210"/>
        <v>Vacunación</v>
      </c>
      <c r="G967" s="27" t="s">
        <v>1591</v>
      </c>
      <c r="H967" s="60" t="s">
        <v>17</v>
      </c>
      <c r="I967" s="58" t="s">
        <v>168</v>
      </c>
      <c r="J967" s="43" t="s">
        <v>407</v>
      </c>
      <c r="K967" s="12" t="str">
        <f t="shared" si="211"/>
        <v>Vacunación 1era y 2da dosis</v>
      </c>
      <c r="L967" s="43" t="str">
        <f t="shared" si="205"/>
        <v>Periodo 2020-2021</v>
      </c>
      <c r="M967" s="43" t="str">
        <f t="shared" si="206"/>
        <v>Unidades</v>
      </c>
      <c r="N967" s="49" t="str">
        <f t="shared" si="207"/>
        <v>Ministerio de Ciencias, Tecnología, Conocimiento e Innovación</v>
      </c>
      <c r="O967" s="30" t="str">
        <f>+"Evolución del Proceso de Vacunación contra COVID-19 en la comuna de "&amp;Enfermedades_Mundiales[[#This Row],[territorio]]</f>
        <v>Evolución del Proceso de Vacunación contra COVID-19 en la comuna de Florida</v>
      </c>
      <c r="P967" s="68"/>
      <c r="Q967" s="15" t="str">
        <f t="shared" si="208"/>
        <v>Gráfico Evolución</v>
      </c>
      <c r="R967" s="30"/>
      <c r="S9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https://analytics.zoho.com/open-view/2395394000008136598?ZOHO_CRITERIA=%22Localiza_CL_Poblacion%22.%22Codcom%22%3D8104</v>
      </c>
      <c r="T967" s="17"/>
      <c r="U967" s="31" t="str">
        <f t="shared" si="209"/>
        <v>#1774B9</v>
      </c>
      <c r="V967" s="32" t="str">
        <f>+Enfermedades_Mundiales[[#This Row],[idcoleccion]]&amp;"-"&amp;Enfermedades_Mundiales[[#This Row],[id]]</f>
        <v>360-0957</v>
      </c>
      <c r="W967" s="21">
        <f>+VLOOKUP(Enfermedades_Mundiales[[#This Row],[Filtro URL]],Estructura!$X$4:$Y$366,2,0)</f>
        <v>36308104</v>
      </c>
      <c r="X967" s="21" t="str">
        <f>+VLOOKUP(Enfermedades_Mundiales[[#This Row],[tema]],Estructura!$A$4:$C$18,3,0)</f>
        <v>T-364</v>
      </c>
      <c r="Y967" s="32" t="str">
        <f>+VLOOKUP(Enfermedades_Mundiales[[#This Row],[contenido]],Estructura!$E$4:$G$18,3,0)</f>
        <v>C-362</v>
      </c>
      <c r="Z967" s="32" t="str">
        <f>+VLOOKUP(Enfermedades_Mundiales[[#This Row],[Filtro Integrado]],Estructura!$M$4:$O$367,3,0)</f>
        <v>FI-363</v>
      </c>
      <c r="AA967" s="32" t="str">
        <f>+VLOOKUP(Enfermedades_Mundiales[[#This Row],[Muestra]],Estructura!$Q$4:$S$194,3,0)</f>
        <v>M-366</v>
      </c>
    </row>
    <row r="968" spans="1:27" ht="30.6" x14ac:dyDescent="0.3">
      <c r="A968" s="61" t="s">
        <v>1391</v>
      </c>
      <c r="B968" s="43">
        <f t="shared" si="202"/>
        <v>360</v>
      </c>
      <c r="C968" s="44" t="str">
        <f t="shared" si="203"/>
        <v>Enfermedades Mundiales</v>
      </c>
      <c r="D968" s="44" t="str">
        <f t="shared" si="204"/>
        <v>Salud</v>
      </c>
      <c r="E968" s="64">
        <v>8105</v>
      </c>
      <c r="F968" s="44" t="str">
        <f t="shared" si="210"/>
        <v>Vacunación</v>
      </c>
      <c r="G968" s="27" t="s">
        <v>1591</v>
      </c>
      <c r="H968" s="60" t="s">
        <v>17</v>
      </c>
      <c r="I968" s="58" t="s">
        <v>169</v>
      </c>
      <c r="J968" s="43" t="s">
        <v>407</v>
      </c>
      <c r="K968" s="12" t="str">
        <f t="shared" si="211"/>
        <v>Vacunación 1era y 2da dosis</v>
      </c>
      <c r="L968" s="43" t="str">
        <f t="shared" si="205"/>
        <v>Periodo 2020-2021</v>
      </c>
      <c r="M968" s="43" t="str">
        <f t="shared" si="206"/>
        <v>Unidades</v>
      </c>
      <c r="N968" s="49" t="str">
        <f t="shared" si="207"/>
        <v>Ministerio de Ciencias, Tecnología, Conocimiento e Innovación</v>
      </c>
      <c r="O968" s="30" t="str">
        <f>+"Evolución del Proceso de Vacunación contra COVID-19 en la comuna de "&amp;Enfermedades_Mundiales[[#This Row],[territorio]]</f>
        <v>Evolución del Proceso de Vacunación contra COVID-19 en la comuna de Hualqui</v>
      </c>
      <c r="P968" s="68"/>
      <c r="Q968" s="15" t="str">
        <f t="shared" si="208"/>
        <v>Gráfico Evolución</v>
      </c>
      <c r="R968" s="30"/>
      <c r="S96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https://analytics.zoho.com/open-view/2395394000008136598?ZOHO_CRITERIA=%22Localiza_CL_Poblacion%22.%22Codcom%22%3D8105</v>
      </c>
      <c r="T968" s="17"/>
      <c r="U968" s="31" t="str">
        <f t="shared" si="209"/>
        <v>#1774B9</v>
      </c>
      <c r="V968" s="32" t="str">
        <f>+Enfermedades_Mundiales[[#This Row],[idcoleccion]]&amp;"-"&amp;Enfermedades_Mundiales[[#This Row],[id]]</f>
        <v>360-0958</v>
      </c>
      <c r="W968" s="21">
        <f>+VLOOKUP(Enfermedades_Mundiales[[#This Row],[Filtro URL]],Estructura!$X$4:$Y$366,2,0)</f>
        <v>36308105</v>
      </c>
      <c r="X968" s="21" t="str">
        <f>+VLOOKUP(Enfermedades_Mundiales[[#This Row],[tema]],Estructura!$A$4:$C$18,3,0)</f>
        <v>T-364</v>
      </c>
      <c r="Y968" s="32" t="str">
        <f>+VLOOKUP(Enfermedades_Mundiales[[#This Row],[contenido]],Estructura!$E$4:$G$18,3,0)</f>
        <v>C-362</v>
      </c>
      <c r="Z968" s="32" t="str">
        <f>+VLOOKUP(Enfermedades_Mundiales[[#This Row],[Filtro Integrado]],Estructura!$M$4:$O$367,3,0)</f>
        <v>FI-363</v>
      </c>
      <c r="AA968" s="32" t="str">
        <f>+VLOOKUP(Enfermedades_Mundiales[[#This Row],[Muestra]],Estructura!$Q$4:$S$194,3,0)</f>
        <v>M-366</v>
      </c>
    </row>
    <row r="969" spans="1:27" ht="30.6" x14ac:dyDescent="0.3">
      <c r="A969" s="61" t="s">
        <v>1392</v>
      </c>
      <c r="B969" s="43">
        <f t="shared" si="202"/>
        <v>360</v>
      </c>
      <c r="C969" s="44" t="str">
        <f t="shared" si="203"/>
        <v>Enfermedades Mundiales</v>
      </c>
      <c r="D969" s="44" t="str">
        <f t="shared" si="204"/>
        <v>Salud</v>
      </c>
      <c r="E969" s="64">
        <v>8106</v>
      </c>
      <c r="F969" s="44" t="str">
        <f t="shared" si="210"/>
        <v>Vacunación</v>
      </c>
      <c r="G969" s="27" t="s">
        <v>1591</v>
      </c>
      <c r="H969" s="60" t="s">
        <v>17</v>
      </c>
      <c r="I969" s="58" t="s">
        <v>170</v>
      </c>
      <c r="J969" s="43" t="s">
        <v>407</v>
      </c>
      <c r="K969" s="12" t="str">
        <f t="shared" si="211"/>
        <v>Vacunación 1era y 2da dosis</v>
      </c>
      <c r="L969" s="43" t="str">
        <f t="shared" si="205"/>
        <v>Periodo 2020-2021</v>
      </c>
      <c r="M969" s="43" t="str">
        <f t="shared" si="206"/>
        <v>Unidades</v>
      </c>
      <c r="N969" s="49" t="str">
        <f t="shared" si="207"/>
        <v>Ministerio de Ciencias, Tecnología, Conocimiento e Innovación</v>
      </c>
      <c r="O969" s="30" t="str">
        <f>+"Evolución del Proceso de Vacunación contra COVID-19 en la comuna de "&amp;Enfermedades_Mundiales[[#This Row],[territorio]]</f>
        <v>Evolución del Proceso de Vacunación contra COVID-19 en la comuna de Lota</v>
      </c>
      <c r="P969" s="68"/>
      <c r="Q969" s="15" t="str">
        <f t="shared" si="208"/>
        <v>Gráfico Evolución</v>
      </c>
      <c r="R969" s="30"/>
      <c r="S96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https://analytics.zoho.com/open-view/2395394000008136598?ZOHO_CRITERIA=%22Localiza_CL_Poblacion%22.%22Codcom%22%3D8106</v>
      </c>
      <c r="T969" s="17"/>
      <c r="U969" s="31" t="str">
        <f t="shared" si="209"/>
        <v>#1774B9</v>
      </c>
      <c r="V969" s="32" t="str">
        <f>+Enfermedades_Mundiales[[#This Row],[idcoleccion]]&amp;"-"&amp;Enfermedades_Mundiales[[#This Row],[id]]</f>
        <v>360-0959</v>
      </c>
      <c r="W969" s="21">
        <f>+VLOOKUP(Enfermedades_Mundiales[[#This Row],[Filtro URL]],Estructura!$X$4:$Y$366,2,0)</f>
        <v>36308106</v>
      </c>
      <c r="X969" s="21" t="str">
        <f>+VLOOKUP(Enfermedades_Mundiales[[#This Row],[tema]],Estructura!$A$4:$C$18,3,0)</f>
        <v>T-364</v>
      </c>
      <c r="Y969" s="32" t="str">
        <f>+VLOOKUP(Enfermedades_Mundiales[[#This Row],[contenido]],Estructura!$E$4:$G$18,3,0)</f>
        <v>C-362</v>
      </c>
      <c r="Z969" s="32" t="str">
        <f>+VLOOKUP(Enfermedades_Mundiales[[#This Row],[Filtro Integrado]],Estructura!$M$4:$O$367,3,0)</f>
        <v>FI-363</v>
      </c>
      <c r="AA969" s="32" t="str">
        <f>+VLOOKUP(Enfermedades_Mundiales[[#This Row],[Muestra]],Estructura!$Q$4:$S$194,3,0)</f>
        <v>M-366</v>
      </c>
    </row>
    <row r="970" spans="1:27" ht="30.6" x14ac:dyDescent="0.3">
      <c r="A970" s="61" t="s">
        <v>1393</v>
      </c>
      <c r="B970" s="43">
        <f t="shared" si="202"/>
        <v>360</v>
      </c>
      <c r="C970" s="44" t="str">
        <f t="shared" si="203"/>
        <v>Enfermedades Mundiales</v>
      </c>
      <c r="D970" s="44" t="str">
        <f t="shared" si="204"/>
        <v>Salud</v>
      </c>
      <c r="E970" s="64">
        <v>8107</v>
      </c>
      <c r="F970" s="44" t="str">
        <f t="shared" si="210"/>
        <v>Vacunación</v>
      </c>
      <c r="G970" s="27" t="s">
        <v>1591</v>
      </c>
      <c r="H970" s="60" t="s">
        <v>17</v>
      </c>
      <c r="I970" s="58" t="s">
        <v>171</v>
      </c>
      <c r="J970" s="43" t="s">
        <v>407</v>
      </c>
      <c r="K970" s="12" t="str">
        <f t="shared" si="211"/>
        <v>Vacunación 1era y 2da dosis</v>
      </c>
      <c r="L970" s="43" t="str">
        <f t="shared" si="205"/>
        <v>Periodo 2020-2021</v>
      </c>
      <c r="M970" s="43" t="str">
        <f t="shared" si="206"/>
        <v>Unidades</v>
      </c>
      <c r="N970" s="49" t="str">
        <f t="shared" si="207"/>
        <v>Ministerio de Ciencias, Tecnología, Conocimiento e Innovación</v>
      </c>
      <c r="O970" s="30" t="str">
        <f>+"Evolución del Proceso de Vacunación contra COVID-19 en la comuna de "&amp;Enfermedades_Mundiales[[#This Row],[territorio]]</f>
        <v>Evolución del Proceso de Vacunación contra COVID-19 en la comuna de Penco</v>
      </c>
      <c r="P970" s="68"/>
      <c r="Q970" s="15" t="str">
        <f t="shared" si="208"/>
        <v>Gráfico Evolución</v>
      </c>
      <c r="R970" s="30"/>
      <c r="S97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https://analytics.zoho.com/open-view/2395394000008136598?ZOHO_CRITERIA=%22Localiza_CL_Poblacion%22.%22Codcom%22%3D8107</v>
      </c>
      <c r="T970" s="17"/>
      <c r="U970" s="31" t="str">
        <f t="shared" si="209"/>
        <v>#1774B9</v>
      </c>
      <c r="V970" s="32" t="str">
        <f>+Enfermedades_Mundiales[[#This Row],[idcoleccion]]&amp;"-"&amp;Enfermedades_Mundiales[[#This Row],[id]]</f>
        <v>360-0960</v>
      </c>
      <c r="W970" s="21">
        <f>+VLOOKUP(Enfermedades_Mundiales[[#This Row],[Filtro URL]],Estructura!$X$4:$Y$366,2,0)</f>
        <v>36308107</v>
      </c>
      <c r="X970" s="21" t="str">
        <f>+VLOOKUP(Enfermedades_Mundiales[[#This Row],[tema]],Estructura!$A$4:$C$18,3,0)</f>
        <v>T-364</v>
      </c>
      <c r="Y970" s="32" t="str">
        <f>+VLOOKUP(Enfermedades_Mundiales[[#This Row],[contenido]],Estructura!$E$4:$G$18,3,0)</f>
        <v>C-362</v>
      </c>
      <c r="Z970" s="32" t="str">
        <f>+VLOOKUP(Enfermedades_Mundiales[[#This Row],[Filtro Integrado]],Estructura!$M$4:$O$367,3,0)</f>
        <v>FI-363</v>
      </c>
      <c r="AA970" s="32" t="str">
        <f>+VLOOKUP(Enfermedades_Mundiales[[#This Row],[Muestra]],Estructura!$Q$4:$S$194,3,0)</f>
        <v>M-366</v>
      </c>
    </row>
    <row r="971" spans="1:27" ht="30.6" x14ac:dyDescent="0.3">
      <c r="A971" s="61" t="s">
        <v>1394</v>
      </c>
      <c r="B971" s="43">
        <f t="shared" si="202"/>
        <v>360</v>
      </c>
      <c r="C971" s="44" t="str">
        <f t="shared" si="203"/>
        <v>Enfermedades Mundiales</v>
      </c>
      <c r="D971" s="44" t="str">
        <f t="shared" si="204"/>
        <v>Salud</v>
      </c>
      <c r="E971" s="64">
        <v>8108</v>
      </c>
      <c r="F971" s="44" t="str">
        <f t="shared" si="210"/>
        <v>Vacunación</v>
      </c>
      <c r="G971" s="27" t="s">
        <v>1591</v>
      </c>
      <c r="H971" s="60" t="s">
        <v>17</v>
      </c>
      <c r="I971" s="58" t="s">
        <v>172</v>
      </c>
      <c r="J971" s="43" t="s">
        <v>407</v>
      </c>
      <c r="K971" s="12" t="str">
        <f t="shared" si="211"/>
        <v>Vacunación 1era y 2da dosis</v>
      </c>
      <c r="L971" s="43" t="str">
        <f t="shared" si="205"/>
        <v>Periodo 2020-2021</v>
      </c>
      <c r="M971" s="43" t="str">
        <f t="shared" si="206"/>
        <v>Unidades</v>
      </c>
      <c r="N971" s="49" t="str">
        <f t="shared" si="207"/>
        <v>Ministerio de Ciencias, Tecnología, Conocimiento e Innovación</v>
      </c>
      <c r="O971" s="30" t="str">
        <f>+"Evolución del Proceso de Vacunación contra COVID-19 en la comuna de "&amp;Enfermedades_Mundiales[[#This Row],[territorio]]</f>
        <v>Evolución del Proceso de Vacunación contra COVID-19 en la comuna de San Pedro de la Paz</v>
      </c>
      <c r="P971" s="68"/>
      <c r="Q971" s="15" t="str">
        <f t="shared" si="208"/>
        <v>Gráfico Evolución</v>
      </c>
      <c r="R971" s="30"/>
      <c r="S97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https://analytics.zoho.com/open-view/2395394000008136598?ZOHO_CRITERIA=%22Localiza_CL_Poblacion%22.%22Codcom%22%3D8108</v>
      </c>
      <c r="T971" s="17"/>
      <c r="U971" s="31" t="str">
        <f t="shared" si="209"/>
        <v>#1774B9</v>
      </c>
      <c r="V971" s="32" t="str">
        <f>+Enfermedades_Mundiales[[#This Row],[idcoleccion]]&amp;"-"&amp;Enfermedades_Mundiales[[#This Row],[id]]</f>
        <v>360-0961</v>
      </c>
      <c r="W971" s="21">
        <f>+VLOOKUP(Enfermedades_Mundiales[[#This Row],[Filtro URL]],Estructura!$X$4:$Y$366,2,0)</f>
        <v>36308108</v>
      </c>
      <c r="X971" s="21" t="str">
        <f>+VLOOKUP(Enfermedades_Mundiales[[#This Row],[tema]],Estructura!$A$4:$C$18,3,0)</f>
        <v>T-364</v>
      </c>
      <c r="Y971" s="32" t="str">
        <f>+VLOOKUP(Enfermedades_Mundiales[[#This Row],[contenido]],Estructura!$E$4:$G$18,3,0)</f>
        <v>C-362</v>
      </c>
      <c r="Z971" s="32" t="str">
        <f>+VLOOKUP(Enfermedades_Mundiales[[#This Row],[Filtro Integrado]],Estructura!$M$4:$O$367,3,0)</f>
        <v>FI-363</v>
      </c>
      <c r="AA971" s="32" t="str">
        <f>+VLOOKUP(Enfermedades_Mundiales[[#This Row],[Muestra]],Estructura!$Q$4:$S$194,3,0)</f>
        <v>M-366</v>
      </c>
    </row>
    <row r="972" spans="1:27" ht="30.6" x14ac:dyDescent="0.3">
      <c r="A972" s="61" t="s">
        <v>1395</v>
      </c>
      <c r="B972" s="43">
        <f t="shared" si="202"/>
        <v>360</v>
      </c>
      <c r="C972" s="44" t="str">
        <f t="shared" si="203"/>
        <v>Enfermedades Mundiales</v>
      </c>
      <c r="D972" s="44" t="str">
        <f t="shared" si="204"/>
        <v>Salud</v>
      </c>
      <c r="E972" s="64">
        <v>8109</v>
      </c>
      <c r="F972" s="44" t="str">
        <f t="shared" si="210"/>
        <v>Vacunación</v>
      </c>
      <c r="G972" s="27" t="s">
        <v>1591</v>
      </c>
      <c r="H972" s="60" t="s">
        <v>17</v>
      </c>
      <c r="I972" s="58" t="s">
        <v>173</v>
      </c>
      <c r="J972" s="43" t="s">
        <v>407</v>
      </c>
      <c r="K972" s="12" t="str">
        <f t="shared" si="211"/>
        <v>Vacunación 1era y 2da dosis</v>
      </c>
      <c r="L972" s="43" t="str">
        <f t="shared" si="205"/>
        <v>Periodo 2020-2021</v>
      </c>
      <c r="M972" s="43" t="str">
        <f t="shared" si="206"/>
        <v>Unidades</v>
      </c>
      <c r="N972" s="49" t="str">
        <f t="shared" si="207"/>
        <v>Ministerio de Ciencias, Tecnología, Conocimiento e Innovación</v>
      </c>
      <c r="O972" s="30" t="str">
        <f>+"Evolución del Proceso de Vacunación contra COVID-19 en la comuna de "&amp;Enfermedades_Mundiales[[#This Row],[territorio]]</f>
        <v>Evolución del Proceso de Vacunación contra COVID-19 en la comuna de Santa Juana</v>
      </c>
      <c r="P972" s="68"/>
      <c r="Q972" s="15" t="str">
        <f t="shared" si="208"/>
        <v>Gráfico Evolución</v>
      </c>
      <c r="R972" s="30"/>
      <c r="S97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https://analytics.zoho.com/open-view/2395394000008136598?ZOHO_CRITERIA=%22Localiza_CL_Poblacion%22.%22Codcom%22%3D8109</v>
      </c>
      <c r="T972" s="17"/>
      <c r="U972" s="31" t="str">
        <f t="shared" si="209"/>
        <v>#1774B9</v>
      </c>
      <c r="V972" s="32" t="str">
        <f>+Enfermedades_Mundiales[[#This Row],[idcoleccion]]&amp;"-"&amp;Enfermedades_Mundiales[[#This Row],[id]]</f>
        <v>360-0962</v>
      </c>
      <c r="W972" s="21">
        <f>+VLOOKUP(Enfermedades_Mundiales[[#This Row],[Filtro URL]],Estructura!$X$4:$Y$366,2,0)</f>
        <v>36308109</v>
      </c>
      <c r="X972" s="21" t="str">
        <f>+VLOOKUP(Enfermedades_Mundiales[[#This Row],[tema]],Estructura!$A$4:$C$18,3,0)</f>
        <v>T-364</v>
      </c>
      <c r="Y972" s="32" t="str">
        <f>+VLOOKUP(Enfermedades_Mundiales[[#This Row],[contenido]],Estructura!$E$4:$G$18,3,0)</f>
        <v>C-362</v>
      </c>
      <c r="Z972" s="32" t="str">
        <f>+VLOOKUP(Enfermedades_Mundiales[[#This Row],[Filtro Integrado]],Estructura!$M$4:$O$367,3,0)</f>
        <v>FI-363</v>
      </c>
      <c r="AA972" s="32" t="str">
        <f>+VLOOKUP(Enfermedades_Mundiales[[#This Row],[Muestra]],Estructura!$Q$4:$S$194,3,0)</f>
        <v>M-366</v>
      </c>
    </row>
    <row r="973" spans="1:27" ht="30.6" x14ac:dyDescent="0.3">
      <c r="A973" s="61" t="s">
        <v>1396</v>
      </c>
      <c r="B973" s="43">
        <f t="shared" si="202"/>
        <v>360</v>
      </c>
      <c r="C973" s="44" t="str">
        <f t="shared" si="203"/>
        <v>Enfermedades Mundiales</v>
      </c>
      <c r="D973" s="44" t="str">
        <f t="shared" si="204"/>
        <v>Salud</v>
      </c>
      <c r="E973" s="64">
        <v>8110</v>
      </c>
      <c r="F973" s="44" t="str">
        <f t="shared" si="210"/>
        <v>Vacunación</v>
      </c>
      <c r="G973" s="27" t="s">
        <v>1591</v>
      </c>
      <c r="H973" s="60" t="s">
        <v>17</v>
      </c>
      <c r="I973" s="58" t="s">
        <v>174</v>
      </c>
      <c r="J973" s="43" t="s">
        <v>407</v>
      </c>
      <c r="K973" s="12" t="str">
        <f t="shared" si="211"/>
        <v>Vacunación 1era y 2da dosis</v>
      </c>
      <c r="L973" s="43" t="str">
        <f t="shared" si="205"/>
        <v>Periodo 2020-2021</v>
      </c>
      <c r="M973" s="43" t="str">
        <f t="shared" si="206"/>
        <v>Unidades</v>
      </c>
      <c r="N973" s="49" t="str">
        <f t="shared" si="207"/>
        <v>Ministerio de Ciencias, Tecnología, Conocimiento e Innovación</v>
      </c>
      <c r="O973" s="30" t="str">
        <f>+"Evolución del Proceso de Vacunación contra COVID-19 en la comuna de "&amp;Enfermedades_Mundiales[[#This Row],[territorio]]</f>
        <v>Evolución del Proceso de Vacunación contra COVID-19 en la comuna de Talcahuano</v>
      </c>
      <c r="P973" s="68"/>
      <c r="Q973" s="15" t="str">
        <f t="shared" si="208"/>
        <v>Gráfico Evolución</v>
      </c>
      <c r="R973" s="30"/>
      <c r="S97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https://analytics.zoho.com/open-view/2395394000008136598?ZOHO_CRITERIA=%22Localiza_CL_Poblacion%22.%22Codcom%22%3D8110</v>
      </c>
      <c r="T973" s="17"/>
      <c r="U973" s="31" t="str">
        <f t="shared" si="209"/>
        <v>#1774B9</v>
      </c>
      <c r="V973" s="32" t="str">
        <f>+Enfermedades_Mundiales[[#This Row],[idcoleccion]]&amp;"-"&amp;Enfermedades_Mundiales[[#This Row],[id]]</f>
        <v>360-0963</v>
      </c>
      <c r="W973" s="21">
        <f>+VLOOKUP(Enfermedades_Mundiales[[#This Row],[Filtro URL]],Estructura!$X$4:$Y$366,2,0)</f>
        <v>36308110</v>
      </c>
      <c r="X973" s="21" t="str">
        <f>+VLOOKUP(Enfermedades_Mundiales[[#This Row],[tema]],Estructura!$A$4:$C$18,3,0)</f>
        <v>T-364</v>
      </c>
      <c r="Y973" s="32" t="str">
        <f>+VLOOKUP(Enfermedades_Mundiales[[#This Row],[contenido]],Estructura!$E$4:$G$18,3,0)</f>
        <v>C-362</v>
      </c>
      <c r="Z973" s="32" t="str">
        <f>+VLOOKUP(Enfermedades_Mundiales[[#This Row],[Filtro Integrado]],Estructura!$M$4:$O$367,3,0)</f>
        <v>FI-363</v>
      </c>
      <c r="AA973" s="32" t="str">
        <f>+VLOOKUP(Enfermedades_Mundiales[[#This Row],[Muestra]],Estructura!$Q$4:$S$194,3,0)</f>
        <v>M-366</v>
      </c>
    </row>
    <row r="974" spans="1:27" ht="30.6" x14ac:dyDescent="0.3">
      <c r="A974" s="61" t="s">
        <v>1397</v>
      </c>
      <c r="B974" s="43">
        <f t="shared" si="202"/>
        <v>360</v>
      </c>
      <c r="C974" s="44" t="str">
        <f t="shared" si="203"/>
        <v>Enfermedades Mundiales</v>
      </c>
      <c r="D974" s="44" t="str">
        <f t="shared" si="204"/>
        <v>Salud</v>
      </c>
      <c r="E974" s="64">
        <v>8111</v>
      </c>
      <c r="F974" s="44" t="str">
        <f t="shared" si="210"/>
        <v>Vacunación</v>
      </c>
      <c r="G974" s="27" t="s">
        <v>1591</v>
      </c>
      <c r="H974" s="60" t="s">
        <v>17</v>
      </c>
      <c r="I974" s="58" t="s">
        <v>175</v>
      </c>
      <c r="J974" s="43" t="s">
        <v>407</v>
      </c>
      <c r="K974" s="12" t="str">
        <f t="shared" si="211"/>
        <v>Vacunación 1era y 2da dosis</v>
      </c>
      <c r="L974" s="43" t="str">
        <f t="shared" si="205"/>
        <v>Periodo 2020-2021</v>
      </c>
      <c r="M974" s="43" t="str">
        <f t="shared" si="206"/>
        <v>Unidades</v>
      </c>
      <c r="N974" s="49" t="str">
        <f t="shared" si="207"/>
        <v>Ministerio de Ciencias, Tecnología, Conocimiento e Innovación</v>
      </c>
      <c r="O974" s="30" t="str">
        <f>+"Evolución del Proceso de Vacunación contra COVID-19 en la comuna de "&amp;Enfermedades_Mundiales[[#This Row],[territorio]]</f>
        <v>Evolución del Proceso de Vacunación contra COVID-19 en la comuna de Tomé</v>
      </c>
      <c r="P974" s="68"/>
      <c r="Q974" s="15" t="str">
        <f t="shared" si="208"/>
        <v>Gráfico Evolución</v>
      </c>
      <c r="R974" s="30"/>
      <c r="S97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https://analytics.zoho.com/open-view/2395394000008136598?ZOHO_CRITERIA=%22Localiza_CL_Poblacion%22.%22Codcom%22%3D8111</v>
      </c>
      <c r="T974" s="17"/>
      <c r="U974" s="31" t="str">
        <f t="shared" si="209"/>
        <v>#1774B9</v>
      </c>
      <c r="V974" s="32" t="str">
        <f>+Enfermedades_Mundiales[[#This Row],[idcoleccion]]&amp;"-"&amp;Enfermedades_Mundiales[[#This Row],[id]]</f>
        <v>360-0964</v>
      </c>
      <c r="W974" s="21">
        <f>+VLOOKUP(Enfermedades_Mundiales[[#This Row],[Filtro URL]],Estructura!$X$4:$Y$366,2,0)</f>
        <v>36308111</v>
      </c>
      <c r="X974" s="21" t="str">
        <f>+VLOOKUP(Enfermedades_Mundiales[[#This Row],[tema]],Estructura!$A$4:$C$18,3,0)</f>
        <v>T-364</v>
      </c>
      <c r="Y974" s="32" t="str">
        <f>+VLOOKUP(Enfermedades_Mundiales[[#This Row],[contenido]],Estructura!$E$4:$G$18,3,0)</f>
        <v>C-362</v>
      </c>
      <c r="Z974" s="32" t="str">
        <f>+VLOOKUP(Enfermedades_Mundiales[[#This Row],[Filtro Integrado]],Estructura!$M$4:$O$367,3,0)</f>
        <v>FI-363</v>
      </c>
      <c r="AA974" s="32" t="str">
        <f>+VLOOKUP(Enfermedades_Mundiales[[#This Row],[Muestra]],Estructura!$Q$4:$S$194,3,0)</f>
        <v>M-366</v>
      </c>
    </row>
    <row r="975" spans="1:27" ht="30.6" x14ac:dyDescent="0.3">
      <c r="A975" s="61" t="s">
        <v>1398</v>
      </c>
      <c r="B975" s="43">
        <f t="shared" si="202"/>
        <v>360</v>
      </c>
      <c r="C975" s="44" t="str">
        <f t="shared" si="203"/>
        <v>Enfermedades Mundiales</v>
      </c>
      <c r="D975" s="44" t="str">
        <f t="shared" si="204"/>
        <v>Salud</v>
      </c>
      <c r="E975" s="64">
        <v>8112</v>
      </c>
      <c r="F975" s="44" t="str">
        <f t="shared" si="210"/>
        <v>Vacunación</v>
      </c>
      <c r="G975" s="27" t="s">
        <v>1591</v>
      </c>
      <c r="H975" s="60" t="s">
        <v>17</v>
      </c>
      <c r="I975" s="58" t="s">
        <v>176</v>
      </c>
      <c r="J975" s="43" t="s">
        <v>407</v>
      </c>
      <c r="K975" s="12" t="str">
        <f t="shared" si="211"/>
        <v>Vacunación 1era y 2da dosis</v>
      </c>
      <c r="L975" s="43" t="str">
        <f t="shared" si="205"/>
        <v>Periodo 2020-2021</v>
      </c>
      <c r="M975" s="43" t="str">
        <f t="shared" si="206"/>
        <v>Unidades</v>
      </c>
      <c r="N975" s="49" t="str">
        <f t="shared" si="207"/>
        <v>Ministerio de Ciencias, Tecnología, Conocimiento e Innovación</v>
      </c>
      <c r="O975" s="30" t="str">
        <f>+"Evolución del Proceso de Vacunación contra COVID-19 en la comuna de "&amp;Enfermedades_Mundiales[[#This Row],[territorio]]</f>
        <v>Evolución del Proceso de Vacunación contra COVID-19 en la comuna de Hualpén</v>
      </c>
      <c r="P975" s="68"/>
      <c r="Q975" s="15" t="str">
        <f t="shared" si="208"/>
        <v>Gráfico Evolución</v>
      </c>
      <c r="R975" s="30"/>
      <c r="S97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https://analytics.zoho.com/open-view/2395394000008136598?ZOHO_CRITERIA=%22Localiza_CL_Poblacion%22.%22Codcom%22%3D8112</v>
      </c>
      <c r="T975" s="17"/>
      <c r="U975" s="31" t="str">
        <f t="shared" si="209"/>
        <v>#1774B9</v>
      </c>
      <c r="V975" s="32" t="str">
        <f>+Enfermedades_Mundiales[[#This Row],[idcoleccion]]&amp;"-"&amp;Enfermedades_Mundiales[[#This Row],[id]]</f>
        <v>360-0965</v>
      </c>
      <c r="W975" s="21">
        <f>+VLOOKUP(Enfermedades_Mundiales[[#This Row],[Filtro URL]],Estructura!$X$4:$Y$366,2,0)</f>
        <v>36308112</v>
      </c>
      <c r="X975" s="21" t="str">
        <f>+VLOOKUP(Enfermedades_Mundiales[[#This Row],[tema]],Estructura!$A$4:$C$18,3,0)</f>
        <v>T-364</v>
      </c>
      <c r="Y975" s="32" t="str">
        <f>+VLOOKUP(Enfermedades_Mundiales[[#This Row],[contenido]],Estructura!$E$4:$G$18,3,0)</f>
        <v>C-362</v>
      </c>
      <c r="Z975" s="32" t="str">
        <f>+VLOOKUP(Enfermedades_Mundiales[[#This Row],[Filtro Integrado]],Estructura!$M$4:$O$367,3,0)</f>
        <v>FI-363</v>
      </c>
      <c r="AA975" s="32" t="str">
        <f>+VLOOKUP(Enfermedades_Mundiales[[#This Row],[Muestra]],Estructura!$Q$4:$S$194,3,0)</f>
        <v>M-366</v>
      </c>
    </row>
    <row r="976" spans="1:27" ht="30.6" x14ac:dyDescent="0.3">
      <c r="A976" s="61" t="s">
        <v>1399</v>
      </c>
      <c r="B976" s="43">
        <f t="shared" si="202"/>
        <v>360</v>
      </c>
      <c r="C976" s="44" t="str">
        <f t="shared" si="203"/>
        <v>Enfermedades Mundiales</v>
      </c>
      <c r="D976" s="44" t="str">
        <f t="shared" si="204"/>
        <v>Salud</v>
      </c>
      <c r="E976" s="64">
        <v>8201</v>
      </c>
      <c r="F976" s="44" t="str">
        <f t="shared" si="210"/>
        <v>Vacunación</v>
      </c>
      <c r="G976" s="27" t="s">
        <v>1591</v>
      </c>
      <c r="H976" s="60" t="s">
        <v>17</v>
      </c>
      <c r="I976" s="58" t="s">
        <v>177</v>
      </c>
      <c r="J976" s="43" t="s">
        <v>407</v>
      </c>
      <c r="K976" s="12" t="str">
        <f t="shared" si="211"/>
        <v>Vacunación 1era y 2da dosis</v>
      </c>
      <c r="L976" s="43" t="str">
        <f t="shared" si="205"/>
        <v>Periodo 2020-2021</v>
      </c>
      <c r="M976" s="43" t="str">
        <f t="shared" si="206"/>
        <v>Unidades</v>
      </c>
      <c r="N976" s="49" t="str">
        <f t="shared" si="207"/>
        <v>Ministerio de Ciencias, Tecnología, Conocimiento e Innovación</v>
      </c>
      <c r="O976" s="30" t="str">
        <f>+"Evolución del Proceso de Vacunación contra COVID-19 en la comuna de "&amp;Enfermedades_Mundiales[[#This Row],[territorio]]</f>
        <v>Evolución del Proceso de Vacunación contra COVID-19 en la comuna de Lebu</v>
      </c>
      <c r="P976" s="68"/>
      <c r="Q976" s="15" t="str">
        <f t="shared" si="208"/>
        <v>Gráfico Evolución</v>
      </c>
      <c r="R976" s="30"/>
      <c r="S97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https://analytics.zoho.com/open-view/2395394000008136598?ZOHO_CRITERIA=%22Localiza_CL_Poblacion%22.%22Codcom%22%3D8201</v>
      </c>
      <c r="T976" s="17"/>
      <c r="U976" s="31" t="str">
        <f t="shared" si="209"/>
        <v>#1774B9</v>
      </c>
      <c r="V976" s="32" t="str">
        <f>+Enfermedades_Mundiales[[#This Row],[idcoleccion]]&amp;"-"&amp;Enfermedades_Mundiales[[#This Row],[id]]</f>
        <v>360-0966</v>
      </c>
      <c r="W976" s="21">
        <f>+VLOOKUP(Enfermedades_Mundiales[[#This Row],[Filtro URL]],Estructura!$X$4:$Y$366,2,0)</f>
        <v>36308201</v>
      </c>
      <c r="X976" s="21" t="str">
        <f>+VLOOKUP(Enfermedades_Mundiales[[#This Row],[tema]],Estructura!$A$4:$C$18,3,0)</f>
        <v>T-364</v>
      </c>
      <c r="Y976" s="32" t="str">
        <f>+VLOOKUP(Enfermedades_Mundiales[[#This Row],[contenido]],Estructura!$E$4:$G$18,3,0)</f>
        <v>C-362</v>
      </c>
      <c r="Z976" s="32" t="str">
        <f>+VLOOKUP(Enfermedades_Mundiales[[#This Row],[Filtro Integrado]],Estructura!$M$4:$O$367,3,0)</f>
        <v>FI-363</v>
      </c>
      <c r="AA976" s="32" t="str">
        <f>+VLOOKUP(Enfermedades_Mundiales[[#This Row],[Muestra]],Estructura!$Q$4:$S$194,3,0)</f>
        <v>M-366</v>
      </c>
    </row>
    <row r="977" spans="1:27" ht="30.6" x14ac:dyDescent="0.3">
      <c r="A977" s="61" t="s">
        <v>1400</v>
      </c>
      <c r="B977" s="43">
        <f t="shared" si="202"/>
        <v>360</v>
      </c>
      <c r="C977" s="44" t="str">
        <f t="shared" si="203"/>
        <v>Enfermedades Mundiales</v>
      </c>
      <c r="D977" s="44" t="str">
        <f t="shared" si="204"/>
        <v>Salud</v>
      </c>
      <c r="E977" s="64">
        <v>8202</v>
      </c>
      <c r="F977" s="44" t="str">
        <f t="shared" si="210"/>
        <v>Vacunación</v>
      </c>
      <c r="G977" s="27" t="s">
        <v>1591</v>
      </c>
      <c r="H977" s="60" t="s">
        <v>17</v>
      </c>
      <c r="I977" s="58" t="s">
        <v>178</v>
      </c>
      <c r="J977" s="43" t="s">
        <v>407</v>
      </c>
      <c r="K977" s="12" t="str">
        <f t="shared" si="211"/>
        <v>Vacunación 1era y 2da dosis</v>
      </c>
      <c r="L977" s="43" t="str">
        <f t="shared" si="205"/>
        <v>Periodo 2020-2021</v>
      </c>
      <c r="M977" s="43" t="str">
        <f t="shared" si="206"/>
        <v>Unidades</v>
      </c>
      <c r="N977" s="49" t="str">
        <f t="shared" si="207"/>
        <v>Ministerio de Ciencias, Tecnología, Conocimiento e Innovación</v>
      </c>
      <c r="O977" s="30" t="str">
        <f>+"Evolución del Proceso de Vacunación contra COVID-19 en la comuna de "&amp;Enfermedades_Mundiales[[#This Row],[territorio]]</f>
        <v>Evolución del Proceso de Vacunación contra COVID-19 en la comuna de Arauco</v>
      </c>
      <c r="P977" s="68"/>
      <c r="Q977" s="15" t="str">
        <f t="shared" si="208"/>
        <v>Gráfico Evolución</v>
      </c>
      <c r="R977" s="30"/>
      <c r="S97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https://analytics.zoho.com/open-view/2395394000008136598?ZOHO_CRITERIA=%22Localiza_CL_Poblacion%22.%22Codcom%22%3D8202</v>
      </c>
      <c r="T977" s="17"/>
      <c r="U977" s="31" t="str">
        <f t="shared" si="209"/>
        <v>#1774B9</v>
      </c>
      <c r="V977" s="32" t="str">
        <f>+Enfermedades_Mundiales[[#This Row],[idcoleccion]]&amp;"-"&amp;Enfermedades_Mundiales[[#This Row],[id]]</f>
        <v>360-0967</v>
      </c>
      <c r="W977" s="21">
        <f>+VLOOKUP(Enfermedades_Mundiales[[#This Row],[Filtro URL]],Estructura!$X$4:$Y$366,2,0)</f>
        <v>36308202</v>
      </c>
      <c r="X977" s="21" t="str">
        <f>+VLOOKUP(Enfermedades_Mundiales[[#This Row],[tema]],Estructura!$A$4:$C$18,3,0)</f>
        <v>T-364</v>
      </c>
      <c r="Y977" s="32" t="str">
        <f>+VLOOKUP(Enfermedades_Mundiales[[#This Row],[contenido]],Estructura!$E$4:$G$18,3,0)</f>
        <v>C-362</v>
      </c>
      <c r="Z977" s="32" t="str">
        <f>+VLOOKUP(Enfermedades_Mundiales[[#This Row],[Filtro Integrado]],Estructura!$M$4:$O$367,3,0)</f>
        <v>FI-363</v>
      </c>
      <c r="AA977" s="32" t="str">
        <f>+VLOOKUP(Enfermedades_Mundiales[[#This Row],[Muestra]],Estructura!$Q$4:$S$194,3,0)</f>
        <v>M-366</v>
      </c>
    </row>
    <row r="978" spans="1:27" ht="30.6" x14ac:dyDescent="0.3">
      <c r="A978" s="61" t="s">
        <v>1401</v>
      </c>
      <c r="B978" s="43">
        <f t="shared" si="202"/>
        <v>360</v>
      </c>
      <c r="C978" s="44" t="str">
        <f t="shared" si="203"/>
        <v>Enfermedades Mundiales</v>
      </c>
      <c r="D978" s="44" t="str">
        <f t="shared" si="204"/>
        <v>Salud</v>
      </c>
      <c r="E978" s="64">
        <v>8203</v>
      </c>
      <c r="F978" s="44" t="str">
        <f t="shared" si="210"/>
        <v>Vacunación</v>
      </c>
      <c r="G978" s="27" t="s">
        <v>1591</v>
      </c>
      <c r="H978" s="60" t="s">
        <v>17</v>
      </c>
      <c r="I978" s="58" t="s">
        <v>179</v>
      </c>
      <c r="J978" s="43" t="s">
        <v>407</v>
      </c>
      <c r="K978" s="12" t="str">
        <f t="shared" si="211"/>
        <v>Vacunación 1era y 2da dosis</v>
      </c>
      <c r="L978" s="43" t="str">
        <f t="shared" si="205"/>
        <v>Periodo 2020-2021</v>
      </c>
      <c r="M978" s="43" t="str">
        <f t="shared" si="206"/>
        <v>Unidades</v>
      </c>
      <c r="N978" s="49" t="str">
        <f t="shared" si="207"/>
        <v>Ministerio de Ciencias, Tecnología, Conocimiento e Innovación</v>
      </c>
      <c r="O978" s="30" t="str">
        <f>+"Evolución del Proceso de Vacunación contra COVID-19 en la comuna de "&amp;Enfermedades_Mundiales[[#This Row],[territorio]]</f>
        <v>Evolución del Proceso de Vacunación contra COVID-19 en la comuna de Cañete</v>
      </c>
      <c r="P978" s="68"/>
      <c r="Q978" s="15" t="str">
        <f t="shared" si="208"/>
        <v>Gráfico Evolución</v>
      </c>
      <c r="R978" s="30"/>
      <c r="S97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https://analytics.zoho.com/open-view/2395394000008136598?ZOHO_CRITERIA=%22Localiza_CL_Poblacion%22.%22Codcom%22%3D8203</v>
      </c>
      <c r="T978" s="17"/>
      <c r="U978" s="31" t="str">
        <f t="shared" si="209"/>
        <v>#1774B9</v>
      </c>
      <c r="V978" s="32" t="str">
        <f>+Enfermedades_Mundiales[[#This Row],[idcoleccion]]&amp;"-"&amp;Enfermedades_Mundiales[[#This Row],[id]]</f>
        <v>360-0968</v>
      </c>
      <c r="W978" s="21">
        <f>+VLOOKUP(Enfermedades_Mundiales[[#This Row],[Filtro URL]],Estructura!$X$4:$Y$366,2,0)</f>
        <v>36308203</v>
      </c>
      <c r="X978" s="21" t="str">
        <f>+VLOOKUP(Enfermedades_Mundiales[[#This Row],[tema]],Estructura!$A$4:$C$18,3,0)</f>
        <v>T-364</v>
      </c>
      <c r="Y978" s="32" t="str">
        <f>+VLOOKUP(Enfermedades_Mundiales[[#This Row],[contenido]],Estructura!$E$4:$G$18,3,0)</f>
        <v>C-362</v>
      </c>
      <c r="Z978" s="32" t="str">
        <f>+VLOOKUP(Enfermedades_Mundiales[[#This Row],[Filtro Integrado]],Estructura!$M$4:$O$367,3,0)</f>
        <v>FI-363</v>
      </c>
      <c r="AA978" s="32" t="str">
        <f>+VLOOKUP(Enfermedades_Mundiales[[#This Row],[Muestra]],Estructura!$Q$4:$S$194,3,0)</f>
        <v>M-366</v>
      </c>
    </row>
    <row r="979" spans="1:27" ht="30.6" x14ac:dyDescent="0.3">
      <c r="A979" s="61" t="s">
        <v>1402</v>
      </c>
      <c r="B979" s="43">
        <f t="shared" si="202"/>
        <v>360</v>
      </c>
      <c r="C979" s="44" t="str">
        <f t="shared" si="203"/>
        <v>Enfermedades Mundiales</v>
      </c>
      <c r="D979" s="44" t="str">
        <f t="shared" si="204"/>
        <v>Salud</v>
      </c>
      <c r="E979" s="64">
        <v>8204</v>
      </c>
      <c r="F979" s="44" t="str">
        <f t="shared" si="210"/>
        <v>Vacunación</v>
      </c>
      <c r="G979" s="27" t="s">
        <v>1591</v>
      </c>
      <c r="H979" s="60" t="s">
        <v>17</v>
      </c>
      <c r="I979" s="58" t="s">
        <v>180</v>
      </c>
      <c r="J979" s="43" t="s">
        <v>407</v>
      </c>
      <c r="K979" s="12" t="str">
        <f t="shared" si="211"/>
        <v>Vacunación 1era y 2da dosis</v>
      </c>
      <c r="L979" s="43" t="str">
        <f t="shared" si="205"/>
        <v>Periodo 2020-2021</v>
      </c>
      <c r="M979" s="43" t="str">
        <f t="shared" si="206"/>
        <v>Unidades</v>
      </c>
      <c r="N979" s="49" t="str">
        <f t="shared" si="207"/>
        <v>Ministerio de Ciencias, Tecnología, Conocimiento e Innovación</v>
      </c>
      <c r="O979" s="30" t="str">
        <f>+"Evolución del Proceso de Vacunación contra COVID-19 en la comuna de "&amp;Enfermedades_Mundiales[[#This Row],[territorio]]</f>
        <v>Evolución del Proceso de Vacunación contra COVID-19 en la comuna de Contulmo</v>
      </c>
      <c r="P979" s="68"/>
      <c r="Q979" s="15" t="str">
        <f t="shared" si="208"/>
        <v>Gráfico Evolución</v>
      </c>
      <c r="R979" s="30"/>
      <c r="S97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https://analytics.zoho.com/open-view/2395394000008136598?ZOHO_CRITERIA=%22Localiza_CL_Poblacion%22.%22Codcom%22%3D8204</v>
      </c>
      <c r="T979" s="17"/>
      <c r="U979" s="31" t="str">
        <f t="shared" si="209"/>
        <v>#1774B9</v>
      </c>
      <c r="V979" s="32" t="str">
        <f>+Enfermedades_Mundiales[[#This Row],[idcoleccion]]&amp;"-"&amp;Enfermedades_Mundiales[[#This Row],[id]]</f>
        <v>360-0969</v>
      </c>
      <c r="W979" s="21">
        <f>+VLOOKUP(Enfermedades_Mundiales[[#This Row],[Filtro URL]],Estructura!$X$4:$Y$366,2,0)</f>
        <v>36308204</v>
      </c>
      <c r="X979" s="21" t="str">
        <f>+VLOOKUP(Enfermedades_Mundiales[[#This Row],[tema]],Estructura!$A$4:$C$18,3,0)</f>
        <v>T-364</v>
      </c>
      <c r="Y979" s="32" t="str">
        <f>+VLOOKUP(Enfermedades_Mundiales[[#This Row],[contenido]],Estructura!$E$4:$G$18,3,0)</f>
        <v>C-362</v>
      </c>
      <c r="Z979" s="32" t="str">
        <f>+VLOOKUP(Enfermedades_Mundiales[[#This Row],[Filtro Integrado]],Estructura!$M$4:$O$367,3,0)</f>
        <v>FI-363</v>
      </c>
      <c r="AA979" s="32" t="str">
        <f>+VLOOKUP(Enfermedades_Mundiales[[#This Row],[Muestra]],Estructura!$Q$4:$S$194,3,0)</f>
        <v>M-366</v>
      </c>
    </row>
    <row r="980" spans="1:27" ht="30.6" x14ac:dyDescent="0.3">
      <c r="A980" s="61" t="s">
        <v>1403</v>
      </c>
      <c r="B980" s="43">
        <f t="shared" si="202"/>
        <v>360</v>
      </c>
      <c r="C980" s="44" t="str">
        <f t="shared" si="203"/>
        <v>Enfermedades Mundiales</v>
      </c>
      <c r="D980" s="44" t="str">
        <f t="shared" si="204"/>
        <v>Salud</v>
      </c>
      <c r="E980" s="64">
        <v>8205</v>
      </c>
      <c r="F980" s="44" t="str">
        <f t="shared" si="210"/>
        <v>Vacunación</v>
      </c>
      <c r="G980" s="27" t="s">
        <v>1591</v>
      </c>
      <c r="H980" s="60" t="s">
        <v>17</v>
      </c>
      <c r="I980" s="58" t="s">
        <v>181</v>
      </c>
      <c r="J980" s="43" t="s">
        <v>407</v>
      </c>
      <c r="K980" s="12" t="str">
        <f t="shared" si="211"/>
        <v>Vacunación 1era y 2da dosis</v>
      </c>
      <c r="L980" s="43" t="str">
        <f t="shared" si="205"/>
        <v>Periodo 2020-2021</v>
      </c>
      <c r="M980" s="43" t="str">
        <f t="shared" si="206"/>
        <v>Unidades</v>
      </c>
      <c r="N980" s="49" t="str">
        <f t="shared" si="207"/>
        <v>Ministerio de Ciencias, Tecnología, Conocimiento e Innovación</v>
      </c>
      <c r="O980" s="30" t="str">
        <f>+"Evolución del Proceso de Vacunación contra COVID-19 en la comuna de "&amp;Enfermedades_Mundiales[[#This Row],[territorio]]</f>
        <v>Evolución del Proceso de Vacunación contra COVID-19 en la comuna de Curanilahue</v>
      </c>
      <c r="P980" s="68"/>
      <c r="Q980" s="15" t="str">
        <f t="shared" si="208"/>
        <v>Gráfico Evolución</v>
      </c>
      <c r="R980" s="30"/>
      <c r="S98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https://analytics.zoho.com/open-view/2395394000008136598?ZOHO_CRITERIA=%22Localiza_CL_Poblacion%22.%22Codcom%22%3D8205</v>
      </c>
      <c r="T980" s="17"/>
      <c r="U980" s="31" t="str">
        <f t="shared" si="209"/>
        <v>#1774B9</v>
      </c>
      <c r="V980" s="32" t="str">
        <f>+Enfermedades_Mundiales[[#This Row],[idcoleccion]]&amp;"-"&amp;Enfermedades_Mundiales[[#This Row],[id]]</f>
        <v>360-0970</v>
      </c>
      <c r="W980" s="21">
        <f>+VLOOKUP(Enfermedades_Mundiales[[#This Row],[Filtro URL]],Estructura!$X$4:$Y$366,2,0)</f>
        <v>36308205</v>
      </c>
      <c r="X980" s="21" t="str">
        <f>+VLOOKUP(Enfermedades_Mundiales[[#This Row],[tema]],Estructura!$A$4:$C$18,3,0)</f>
        <v>T-364</v>
      </c>
      <c r="Y980" s="32" t="str">
        <f>+VLOOKUP(Enfermedades_Mundiales[[#This Row],[contenido]],Estructura!$E$4:$G$18,3,0)</f>
        <v>C-362</v>
      </c>
      <c r="Z980" s="32" t="str">
        <f>+VLOOKUP(Enfermedades_Mundiales[[#This Row],[Filtro Integrado]],Estructura!$M$4:$O$367,3,0)</f>
        <v>FI-363</v>
      </c>
      <c r="AA980" s="32" t="str">
        <f>+VLOOKUP(Enfermedades_Mundiales[[#This Row],[Muestra]],Estructura!$Q$4:$S$194,3,0)</f>
        <v>M-366</v>
      </c>
    </row>
    <row r="981" spans="1:27" ht="30.6" x14ac:dyDescent="0.3">
      <c r="A981" s="61" t="s">
        <v>1404</v>
      </c>
      <c r="B981" s="43">
        <f t="shared" si="202"/>
        <v>360</v>
      </c>
      <c r="C981" s="44" t="str">
        <f t="shared" si="203"/>
        <v>Enfermedades Mundiales</v>
      </c>
      <c r="D981" s="44" t="str">
        <f t="shared" si="204"/>
        <v>Salud</v>
      </c>
      <c r="E981" s="64">
        <v>8206</v>
      </c>
      <c r="F981" s="44" t="str">
        <f t="shared" si="210"/>
        <v>Vacunación</v>
      </c>
      <c r="G981" s="27" t="s">
        <v>1591</v>
      </c>
      <c r="H981" s="60" t="s">
        <v>17</v>
      </c>
      <c r="I981" s="58" t="s">
        <v>182</v>
      </c>
      <c r="J981" s="43" t="s">
        <v>407</v>
      </c>
      <c r="K981" s="12" t="str">
        <f t="shared" si="211"/>
        <v>Vacunación 1era y 2da dosis</v>
      </c>
      <c r="L981" s="43" t="str">
        <f t="shared" si="205"/>
        <v>Periodo 2020-2021</v>
      </c>
      <c r="M981" s="43" t="str">
        <f t="shared" si="206"/>
        <v>Unidades</v>
      </c>
      <c r="N981" s="49" t="str">
        <f t="shared" si="207"/>
        <v>Ministerio de Ciencias, Tecnología, Conocimiento e Innovación</v>
      </c>
      <c r="O981" s="30" t="str">
        <f>+"Evolución del Proceso de Vacunación contra COVID-19 en la comuna de "&amp;Enfermedades_Mundiales[[#This Row],[territorio]]</f>
        <v>Evolución del Proceso de Vacunación contra COVID-19 en la comuna de Los Alamos</v>
      </c>
      <c r="P981" s="68"/>
      <c r="Q981" s="15" t="str">
        <f t="shared" si="208"/>
        <v>Gráfico Evolución</v>
      </c>
      <c r="R981" s="30"/>
      <c r="S98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https://analytics.zoho.com/open-view/2395394000008136598?ZOHO_CRITERIA=%22Localiza_CL_Poblacion%22.%22Codcom%22%3D8206</v>
      </c>
      <c r="T981" s="17"/>
      <c r="U981" s="31" t="str">
        <f t="shared" si="209"/>
        <v>#1774B9</v>
      </c>
      <c r="V981" s="32" t="str">
        <f>+Enfermedades_Mundiales[[#This Row],[idcoleccion]]&amp;"-"&amp;Enfermedades_Mundiales[[#This Row],[id]]</f>
        <v>360-0971</v>
      </c>
      <c r="W981" s="21">
        <f>+VLOOKUP(Enfermedades_Mundiales[[#This Row],[Filtro URL]],Estructura!$X$4:$Y$366,2,0)</f>
        <v>36308206</v>
      </c>
      <c r="X981" s="21" t="str">
        <f>+VLOOKUP(Enfermedades_Mundiales[[#This Row],[tema]],Estructura!$A$4:$C$18,3,0)</f>
        <v>T-364</v>
      </c>
      <c r="Y981" s="32" t="str">
        <f>+VLOOKUP(Enfermedades_Mundiales[[#This Row],[contenido]],Estructura!$E$4:$G$18,3,0)</f>
        <v>C-362</v>
      </c>
      <c r="Z981" s="32" t="str">
        <f>+VLOOKUP(Enfermedades_Mundiales[[#This Row],[Filtro Integrado]],Estructura!$M$4:$O$367,3,0)</f>
        <v>FI-363</v>
      </c>
      <c r="AA981" s="32" t="str">
        <f>+VLOOKUP(Enfermedades_Mundiales[[#This Row],[Muestra]],Estructura!$Q$4:$S$194,3,0)</f>
        <v>M-366</v>
      </c>
    </row>
    <row r="982" spans="1:27" ht="30.6" x14ac:dyDescent="0.3">
      <c r="A982" s="61" t="s">
        <v>1405</v>
      </c>
      <c r="B982" s="43">
        <f t="shared" si="202"/>
        <v>360</v>
      </c>
      <c r="C982" s="44" t="str">
        <f t="shared" si="203"/>
        <v>Enfermedades Mundiales</v>
      </c>
      <c r="D982" s="44" t="str">
        <f t="shared" si="204"/>
        <v>Salud</v>
      </c>
      <c r="E982" s="64">
        <v>8207</v>
      </c>
      <c r="F982" s="44" t="str">
        <f t="shared" si="210"/>
        <v>Vacunación</v>
      </c>
      <c r="G982" s="27" t="s">
        <v>1591</v>
      </c>
      <c r="H982" s="60" t="s">
        <v>17</v>
      </c>
      <c r="I982" s="58" t="s">
        <v>183</v>
      </c>
      <c r="J982" s="43" t="s">
        <v>407</v>
      </c>
      <c r="K982" s="12" t="str">
        <f t="shared" si="211"/>
        <v>Vacunación 1era y 2da dosis</v>
      </c>
      <c r="L982" s="43" t="str">
        <f t="shared" si="205"/>
        <v>Periodo 2020-2021</v>
      </c>
      <c r="M982" s="43" t="str">
        <f t="shared" si="206"/>
        <v>Unidades</v>
      </c>
      <c r="N982" s="49" t="str">
        <f t="shared" si="207"/>
        <v>Ministerio de Ciencias, Tecnología, Conocimiento e Innovación</v>
      </c>
      <c r="O982" s="30" t="str">
        <f>+"Evolución del Proceso de Vacunación contra COVID-19 en la comuna de "&amp;Enfermedades_Mundiales[[#This Row],[territorio]]</f>
        <v>Evolución del Proceso de Vacunación contra COVID-19 en la comuna de Tirúa</v>
      </c>
      <c r="P982" s="68"/>
      <c r="Q982" s="15" t="str">
        <f t="shared" si="208"/>
        <v>Gráfico Evolución</v>
      </c>
      <c r="R982" s="30"/>
      <c r="S98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https://analytics.zoho.com/open-view/2395394000008136598?ZOHO_CRITERIA=%22Localiza_CL_Poblacion%22.%22Codcom%22%3D8207</v>
      </c>
      <c r="T982" s="17"/>
      <c r="U982" s="31" t="str">
        <f t="shared" si="209"/>
        <v>#1774B9</v>
      </c>
      <c r="V982" s="32" t="str">
        <f>+Enfermedades_Mundiales[[#This Row],[idcoleccion]]&amp;"-"&amp;Enfermedades_Mundiales[[#This Row],[id]]</f>
        <v>360-0972</v>
      </c>
      <c r="W982" s="21">
        <f>+VLOOKUP(Enfermedades_Mundiales[[#This Row],[Filtro URL]],Estructura!$X$4:$Y$366,2,0)</f>
        <v>36308207</v>
      </c>
      <c r="X982" s="21" t="str">
        <f>+VLOOKUP(Enfermedades_Mundiales[[#This Row],[tema]],Estructura!$A$4:$C$18,3,0)</f>
        <v>T-364</v>
      </c>
      <c r="Y982" s="32" t="str">
        <f>+VLOOKUP(Enfermedades_Mundiales[[#This Row],[contenido]],Estructura!$E$4:$G$18,3,0)</f>
        <v>C-362</v>
      </c>
      <c r="Z982" s="32" t="str">
        <f>+VLOOKUP(Enfermedades_Mundiales[[#This Row],[Filtro Integrado]],Estructura!$M$4:$O$367,3,0)</f>
        <v>FI-363</v>
      </c>
      <c r="AA982" s="32" t="str">
        <f>+VLOOKUP(Enfermedades_Mundiales[[#This Row],[Muestra]],Estructura!$Q$4:$S$194,3,0)</f>
        <v>M-366</v>
      </c>
    </row>
    <row r="983" spans="1:27" ht="30.6" x14ac:dyDescent="0.3">
      <c r="A983" s="61" t="s">
        <v>1406</v>
      </c>
      <c r="B983" s="43">
        <f t="shared" si="202"/>
        <v>360</v>
      </c>
      <c r="C983" s="44" t="str">
        <f t="shared" si="203"/>
        <v>Enfermedades Mundiales</v>
      </c>
      <c r="D983" s="44" t="str">
        <f t="shared" si="204"/>
        <v>Salud</v>
      </c>
      <c r="E983" s="64">
        <v>8301</v>
      </c>
      <c r="F983" s="44" t="str">
        <f t="shared" si="210"/>
        <v>Vacunación</v>
      </c>
      <c r="G983" s="27" t="s">
        <v>1591</v>
      </c>
      <c r="H983" s="60" t="s">
        <v>17</v>
      </c>
      <c r="I983" s="58" t="s">
        <v>184</v>
      </c>
      <c r="J983" s="43" t="s">
        <v>407</v>
      </c>
      <c r="K983" s="12" t="str">
        <f t="shared" si="211"/>
        <v>Vacunación 1era y 2da dosis</v>
      </c>
      <c r="L983" s="43" t="str">
        <f t="shared" si="205"/>
        <v>Periodo 2020-2021</v>
      </c>
      <c r="M983" s="43" t="str">
        <f t="shared" si="206"/>
        <v>Unidades</v>
      </c>
      <c r="N983" s="49" t="str">
        <f t="shared" si="207"/>
        <v>Ministerio de Ciencias, Tecnología, Conocimiento e Innovación</v>
      </c>
      <c r="O983" s="30" t="str">
        <f>+"Evolución del Proceso de Vacunación contra COVID-19 en la comuna de "&amp;Enfermedades_Mundiales[[#This Row],[territorio]]</f>
        <v>Evolución del Proceso de Vacunación contra COVID-19 en la comuna de Los Angeles</v>
      </c>
      <c r="P983" s="68"/>
      <c r="Q983" s="15" t="str">
        <f t="shared" si="208"/>
        <v>Gráfico Evolución</v>
      </c>
      <c r="R983" s="30"/>
      <c r="S98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https://analytics.zoho.com/open-view/2395394000008136598?ZOHO_CRITERIA=%22Localiza_CL_Poblacion%22.%22Codcom%22%3D8301</v>
      </c>
      <c r="T983" s="17"/>
      <c r="U983" s="31" t="str">
        <f t="shared" si="209"/>
        <v>#1774B9</v>
      </c>
      <c r="V983" s="32" t="str">
        <f>+Enfermedades_Mundiales[[#This Row],[idcoleccion]]&amp;"-"&amp;Enfermedades_Mundiales[[#This Row],[id]]</f>
        <v>360-0973</v>
      </c>
      <c r="W983" s="21">
        <f>+VLOOKUP(Enfermedades_Mundiales[[#This Row],[Filtro URL]],Estructura!$X$4:$Y$366,2,0)</f>
        <v>36308301</v>
      </c>
      <c r="X983" s="21" t="str">
        <f>+VLOOKUP(Enfermedades_Mundiales[[#This Row],[tema]],Estructura!$A$4:$C$18,3,0)</f>
        <v>T-364</v>
      </c>
      <c r="Y983" s="32" t="str">
        <f>+VLOOKUP(Enfermedades_Mundiales[[#This Row],[contenido]],Estructura!$E$4:$G$18,3,0)</f>
        <v>C-362</v>
      </c>
      <c r="Z983" s="32" t="str">
        <f>+VLOOKUP(Enfermedades_Mundiales[[#This Row],[Filtro Integrado]],Estructura!$M$4:$O$367,3,0)</f>
        <v>FI-363</v>
      </c>
      <c r="AA983" s="32" t="str">
        <f>+VLOOKUP(Enfermedades_Mundiales[[#This Row],[Muestra]],Estructura!$Q$4:$S$194,3,0)</f>
        <v>M-366</v>
      </c>
    </row>
    <row r="984" spans="1:27" ht="30.6" x14ac:dyDescent="0.3">
      <c r="A984" s="61" t="s">
        <v>1407</v>
      </c>
      <c r="B984" s="43">
        <f t="shared" si="202"/>
        <v>360</v>
      </c>
      <c r="C984" s="44" t="str">
        <f t="shared" si="203"/>
        <v>Enfermedades Mundiales</v>
      </c>
      <c r="D984" s="44" t="str">
        <f t="shared" si="204"/>
        <v>Salud</v>
      </c>
      <c r="E984" s="64">
        <v>8302</v>
      </c>
      <c r="F984" s="44" t="str">
        <f t="shared" si="210"/>
        <v>Vacunación</v>
      </c>
      <c r="G984" s="27" t="s">
        <v>1591</v>
      </c>
      <c r="H984" s="60" t="s">
        <v>17</v>
      </c>
      <c r="I984" s="58" t="s">
        <v>185</v>
      </c>
      <c r="J984" s="43" t="s">
        <v>407</v>
      </c>
      <c r="K984" s="12" t="str">
        <f t="shared" si="211"/>
        <v>Vacunación 1era y 2da dosis</v>
      </c>
      <c r="L984" s="43" t="str">
        <f t="shared" si="205"/>
        <v>Periodo 2020-2021</v>
      </c>
      <c r="M984" s="43" t="str">
        <f t="shared" si="206"/>
        <v>Unidades</v>
      </c>
      <c r="N984" s="49" t="str">
        <f t="shared" si="207"/>
        <v>Ministerio de Ciencias, Tecnología, Conocimiento e Innovación</v>
      </c>
      <c r="O984" s="30" t="str">
        <f>+"Evolución del Proceso de Vacunación contra COVID-19 en la comuna de "&amp;Enfermedades_Mundiales[[#This Row],[territorio]]</f>
        <v>Evolución del Proceso de Vacunación contra COVID-19 en la comuna de Antuco</v>
      </c>
      <c r="P984" s="68"/>
      <c r="Q984" s="15" t="str">
        <f t="shared" si="208"/>
        <v>Gráfico Evolución</v>
      </c>
      <c r="R984" s="30"/>
      <c r="S98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https://analytics.zoho.com/open-view/2395394000008136598?ZOHO_CRITERIA=%22Localiza_CL_Poblacion%22.%22Codcom%22%3D8302</v>
      </c>
      <c r="T984" s="17"/>
      <c r="U984" s="31" t="str">
        <f t="shared" si="209"/>
        <v>#1774B9</v>
      </c>
      <c r="V984" s="32" t="str">
        <f>+Enfermedades_Mundiales[[#This Row],[idcoleccion]]&amp;"-"&amp;Enfermedades_Mundiales[[#This Row],[id]]</f>
        <v>360-0974</v>
      </c>
      <c r="W984" s="21">
        <f>+VLOOKUP(Enfermedades_Mundiales[[#This Row],[Filtro URL]],Estructura!$X$4:$Y$366,2,0)</f>
        <v>36308302</v>
      </c>
      <c r="X984" s="21" t="str">
        <f>+VLOOKUP(Enfermedades_Mundiales[[#This Row],[tema]],Estructura!$A$4:$C$18,3,0)</f>
        <v>T-364</v>
      </c>
      <c r="Y984" s="32" t="str">
        <f>+VLOOKUP(Enfermedades_Mundiales[[#This Row],[contenido]],Estructura!$E$4:$G$18,3,0)</f>
        <v>C-362</v>
      </c>
      <c r="Z984" s="32" t="str">
        <f>+VLOOKUP(Enfermedades_Mundiales[[#This Row],[Filtro Integrado]],Estructura!$M$4:$O$367,3,0)</f>
        <v>FI-363</v>
      </c>
      <c r="AA984" s="32" t="str">
        <f>+VLOOKUP(Enfermedades_Mundiales[[#This Row],[Muestra]],Estructura!$Q$4:$S$194,3,0)</f>
        <v>M-366</v>
      </c>
    </row>
    <row r="985" spans="1:27" ht="30.6" x14ac:dyDescent="0.3">
      <c r="A985" s="61" t="s">
        <v>1408</v>
      </c>
      <c r="B985" s="43">
        <f t="shared" si="202"/>
        <v>360</v>
      </c>
      <c r="C985" s="44" t="str">
        <f t="shared" si="203"/>
        <v>Enfermedades Mundiales</v>
      </c>
      <c r="D985" s="44" t="str">
        <f t="shared" si="204"/>
        <v>Salud</v>
      </c>
      <c r="E985" s="64">
        <v>8303</v>
      </c>
      <c r="F985" s="44" t="str">
        <f t="shared" si="210"/>
        <v>Vacunación</v>
      </c>
      <c r="G985" s="27" t="s">
        <v>1591</v>
      </c>
      <c r="H985" s="60" t="s">
        <v>17</v>
      </c>
      <c r="I985" s="58" t="s">
        <v>186</v>
      </c>
      <c r="J985" s="43" t="s">
        <v>407</v>
      </c>
      <c r="K985" s="12" t="str">
        <f t="shared" si="211"/>
        <v>Vacunación 1era y 2da dosis</v>
      </c>
      <c r="L985" s="43" t="str">
        <f t="shared" si="205"/>
        <v>Periodo 2020-2021</v>
      </c>
      <c r="M985" s="43" t="str">
        <f t="shared" si="206"/>
        <v>Unidades</v>
      </c>
      <c r="N985" s="49" t="str">
        <f t="shared" si="207"/>
        <v>Ministerio de Ciencias, Tecnología, Conocimiento e Innovación</v>
      </c>
      <c r="O985" s="30" t="str">
        <f>+"Evolución del Proceso de Vacunación contra COVID-19 en la comuna de "&amp;Enfermedades_Mundiales[[#This Row],[territorio]]</f>
        <v>Evolución del Proceso de Vacunación contra COVID-19 en la comuna de Cabrero</v>
      </c>
      <c r="P985" s="68"/>
      <c r="Q985" s="15" t="str">
        <f t="shared" si="208"/>
        <v>Gráfico Evolución</v>
      </c>
      <c r="R985" s="30"/>
      <c r="S98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https://analytics.zoho.com/open-view/2395394000008136598?ZOHO_CRITERIA=%22Localiza_CL_Poblacion%22.%22Codcom%22%3D8303</v>
      </c>
      <c r="T985" s="17"/>
      <c r="U985" s="31" t="str">
        <f t="shared" si="209"/>
        <v>#1774B9</v>
      </c>
      <c r="V985" s="32" t="str">
        <f>+Enfermedades_Mundiales[[#This Row],[idcoleccion]]&amp;"-"&amp;Enfermedades_Mundiales[[#This Row],[id]]</f>
        <v>360-0975</v>
      </c>
      <c r="W985" s="21">
        <f>+VLOOKUP(Enfermedades_Mundiales[[#This Row],[Filtro URL]],Estructura!$X$4:$Y$366,2,0)</f>
        <v>36308303</v>
      </c>
      <c r="X985" s="21" t="str">
        <f>+VLOOKUP(Enfermedades_Mundiales[[#This Row],[tema]],Estructura!$A$4:$C$18,3,0)</f>
        <v>T-364</v>
      </c>
      <c r="Y985" s="32" t="str">
        <f>+VLOOKUP(Enfermedades_Mundiales[[#This Row],[contenido]],Estructura!$E$4:$G$18,3,0)</f>
        <v>C-362</v>
      </c>
      <c r="Z985" s="32" t="str">
        <f>+VLOOKUP(Enfermedades_Mundiales[[#This Row],[Filtro Integrado]],Estructura!$M$4:$O$367,3,0)</f>
        <v>FI-363</v>
      </c>
      <c r="AA985" s="32" t="str">
        <f>+VLOOKUP(Enfermedades_Mundiales[[#This Row],[Muestra]],Estructura!$Q$4:$S$194,3,0)</f>
        <v>M-366</v>
      </c>
    </row>
    <row r="986" spans="1:27" ht="30.6" x14ac:dyDescent="0.3">
      <c r="A986" s="61" t="s">
        <v>1409</v>
      </c>
      <c r="B986" s="43">
        <f t="shared" si="202"/>
        <v>360</v>
      </c>
      <c r="C986" s="44" t="str">
        <f t="shared" si="203"/>
        <v>Enfermedades Mundiales</v>
      </c>
      <c r="D986" s="44" t="str">
        <f t="shared" si="204"/>
        <v>Salud</v>
      </c>
      <c r="E986" s="64">
        <v>8304</v>
      </c>
      <c r="F986" s="44" t="str">
        <f t="shared" si="210"/>
        <v>Vacunación</v>
      </c>
      <c r="G986" s="27" t="s">
        <v>1591</v>
      </c>
      <c r="H986" s="60" t="s">
        <v>17</v>
      </c>
      <c r="I986" s="58" t="s">
        <v>187</v>
      </c>
      <c r="J986" s="43" t="s">
        <v>407</v>
      </c>
      <c r="K986" s="12" t="str">
        <f t="shared" si="211"/>
        <v>Vacunación 1era y 2da dosis</v>
      </c>
      <c r="L986" s="43" t="str">
        <f t="shared" si="205"/>
        <v>Periodo 2020-2021</v>
      </c>
      <c r="M986" s="43" t="str">
        <f t="shared" si="206"/>
        <v>Unidades</v>
      </c>
      <c r="N986" s="49" t="str">
        <f t="shared" si="207"/>
        <v>Ministerio de Ciencias, Tecnología, Conocimiento e Innovación</v>
      </c>
      <c r="O986" s="30" t="str">
        <f>+"Evolución del Proceso de Vacunación contra COVID-19 en la comuna de "&amp;Enfermedades_Mundiales[[#This Row],[territorio]]</f>
        <v>Evolución del Proceso de Vacunación contra COVID-19 en la comuna de Laja</v>
      </c>
      <c r="P986" s="68"/>
      <c r="Q986" s="15" t="str">
        <f t="shared" si="208"/>
        <v>Gráfico Evolución</v>
      </c>
      <c r="R986" s="30"/>
      <c r="S98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https://analytics.zoho.com/open-view/2395394000008136598?ZOHO_CRITERIA=%22Localiza_CL_Poblacion%22.%22Codcom%22%3D8304</v>
      </c>
      <c r="T986" s="17"/>
      <c r="U986" s="31" t="str">
        <f t="shared" si="209"/>
        <v>#1774B9</v>
      </c>
      <c r="V986" s="32" t="str">
        <f>+Enfermedades_Mundiales[[#This Row],[idcoleccion]]&amp;"-"&amp;Enfermedades_Mundiales[[#This Row],[id]]</f>
        <v>360-0976</v>
      </c>
      <c r="W986" s="21">
        <f>+VLOOKUP(Enfermedades_Mundiales[[#This Row],[Filtro URL]],Estructura!$X$4:$Y$366,2,0)</f>
        <v>36308304</v>
      </c>
      <c r="X986" s="21" t="str">
        <f>+VLOOKUP(Enfermedades_Mundiales[[#This Row],[tema]],Estructura!$A$4:$C$18,3,0)</f>
        <v>T-364</v>
      </c>
      <c r="Y986" s="32" t="str">
        <f>+VLOOKUP(Enfermedades_Mundiales[[#This Row],[contenido]],Estructura!$E$4:$G$18,3,0)</f>
        <v>C-362</v>
      </c>
      <c r="Z986" s="32" t="str">
        <f>+VLOOKUP(Enfermedades_Mundiales[[#This Row],[Filtro Integrado]],Estructura!$M$4:$O$367,3,0)</f>
        <v>FI-363</v>
      </c>
      <c r="AA986" s="32" t="str">
        <f>+VLOOKUP(Enfermedades_Mundiales[[#This Row],[Muestra]],Estructura!$Q$4:$S$194,3,0)</f>
        <v>M-366</v>
      </c>
    </row>
    <row r="987" spans="1:27" ht="30.6" x14ac:dyDescent="0.3">
      <c r="A987" s="61" t="s">
        <v>1410</v>
      </c>
      <c r="B987" s="43">
        <f t="shared" si="202"/>
        <v>360</v>
      </c>
      <c r="C987" s="44" t="str">
        <f t="shared" si="203"/>
        <v>Enfermedades Mundiales</v>
      </c>
      <c r="D987" s="44" t="str">
        <f t="shared" si="204"/>
        <v>Salud</v>
      </c>
      <c r="E987" s="64">
        <v>8305</v>
      </c>
      <c r="F987" s="44" t="str">
        <f t="shared" si="210"/>
        <v>Vacunación</v>
      </c>
      <c r="G987" s="27" t="s">
        <v>1591</v>
      </c>
      <c r="H987" s="60" t="s">
        <v>17</v>
      </c>
      <c r="I987" s="58" t="s">
        <v>188</v>
      </c>
      <c r="J987" s="43" t="s">
        <v>407</v>
      </c>
      <c r="K987" s="12" t="str">
        <f t="shared" si="211"/>
        <v>Vacunación 1era y 2da dosis</v>
      </c>
      <c r="L987" s="43" t="str">
        <f t="shared" si="205"/>
        <v>Periodo 2020-2021</v>
      </c>
      <c r="M987" s="43" t="str">
        <f t="shared" si="206"/>
        <v>Unidades</v>
      </c>
      <c r="N987" s="49" t="str">
        <f t="shared" si="207"/>
        <v>Ministerio de Ciencias, Tecnología, Conocimiento e Innovación</v>
      </c>
      <c r="O987" s="30" t="str">
        <f>+"Evolución del Proceso de Vacunación contra COVID-19 en la comuna de "&amp;Enfermedades_Mundiales[[#This Row],[territorio]]</f>
        <v>Evolución del Proceso de Vacunación contra COVID-19 en la comuna de Mulchén</v>
      </c>
      <c r="P987" s="68"/>
      <c r="Q987" s="15" t="str">
        <f t="shared" si="208"/>
        <v>Gráfico Evolución</v>
      </c>
      <c r="R987" s="30"/>
      <c r="S98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https://analytics.zoho.com/open-view/2395394000008136598?ZOHO_CRITERIA=%22Localiza_CL_Poblacion%22.%22Codcom%22%3D8305</v>
      </c>
      <c r="T987" s="17"/>
      <c r="U987" s="31" t="str">
        <f t="shared" si="209"/>
        <v>#1774B9</v>
      </c>
      <c r="V987" s="32" t="str">
        <f>+Enfermedades_Mundiales[[#This Row],[idcoleccion]]&amp;"-"&amp;Enfermedades_Mundiales[[#This Row],[id]]</f>
        <v>360-0977</v>
      </c>
      <c r="W987" s="21">
        <f>+VLOOKUP(Enfermedades_Mundiales[[#This Row],[Filtro URL]],Estructura!$X$4:$Y$366,2,0)</f>
        <v>36308305</v>
      </c>
      <c r="X987" s="21" t="str">
        <f>+VLOOKUP(Enfermedades_Mundiales[[#This Row],[tema]],Estructura!$A$4:$C$18,3,0)</f>
        <v>T-364</v>
      </c>
      <c r="Y987" s="32" t="str">
        <f>+VLOOKUP(Enfermedades_Mundiales[[#This Row],[contenido]],Estructura!$E$4:$G$18,3,0)</f>
        <v>C-362</v>
      </c>
      <c r="Z987" s="32" t="str">
        <f>+VLOOKUP(Enfermedades_Mundiales[[#This Row],[Filtro Integrado]],Estructura!$M$4:$O$367,3,0)</f>
        <v>FI-363</v>
      </c>
      <c r="AA987" s="32" t="str">
        <f>+VLOOKUP(Enfermedades_Mundiales[[#This Row],[Muestra]],Estructura!$Q$4:$S$194,3,0)</f>
        <v>M-366</v>
      </c>
    </row>
    <row r="988" spans="1:27" ht="30.6" x14ac:dyDescent="0.3">
      <c r="A988" s="61" t="s">
        <v>1411</v>
      </c>
      <c r="B988" s="43">
        <f t="shared" si="202"/>
        <v>360</v>
      </c>
      <c r="C988" s="44" t="str">
        <f t="shared" si="203"/>
        <v>Enfermedades Mundiales</v>
      </c>
      <c r="D988" s="44" t="str">
        <f t="shared" si="204"/>
        <v>Salud</v>
      </c>
      <c r="E988" s="64">
        <v>8306</v>
      </c>
      <c r="F988" s="44" t="str">
        <f t="shared" si="210"/>
        <v>Vacunación</v>
      </c>
      <c r="G988" s="27" t="s">
        <v>1591</v>
      </c>
      <c r="H988" s="60" t="s">
        <v>17</v>
      </c>
      <c r="I988" s="58" t="s">
        <v>189</v>
      </c>
      <c r="J988" s="43" t="s">
        <v>407</v>
      </c>
      <c r="K988" s="12" t="str">
        <f t="shared" si="211"/>
        <v>Vacunación 1era y 2da dosis</v>
      </c>
      <c r="L988" s="43" t="str">
        <f t="shared" si="205"/>
        <v>Periodo 2020-2021</v>
      </c>
      <c r="M988" s="43" t="str">
        <f t="shared" si="206"/>
        <v>Unidades</v>
      </c>
      <c r="N988" s="49" t="str">
        <f t="shared" si="207"/>
        <v>Ministerio de Ciencias, Tecnología, Conocimiento e Innovación</v>
      </c>
      <c r="O988" s="30" t="str">
        <f>+"Evolución del Proceso de Vacunación contra COVID-19 en la comuna de "&amp;Enfermedades_Mundiales[[#This Row],[territorio]]</f>
        <v>Evolución del Proceso de Vacunación contra COVID-19 en la comuna de Nacimiento</v>
      </c>
      <c r="P988" s="68"/>
      <c r="Q988" s="15" t="str">
        <f t="shared" si="208"/>
        <v>Gráfico Evolución</v>
      </c>
      <c r="R988" s="30"/>
      <c r="S98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https://analytics.zoho.com/open-view/2395394000008136598?ZOHO_CRITERIA=%22Localiza_CL_Poblacion%22.%22Codcom%22%3D8306</v>
      </c>
      <c r="T988" s="17"/>
      <c r="U988" s="31" t="str">
        <f t="shared" si="209"/>
        <v>#1774B9</v>
      </c>
      <c r="V988" s="32" t="str">
        <f>+Enfermedades_Mundiales[[#This Row],[idcoleccion]]&amp;"-"&amp;Enfermedades_Mundiales[[#This Row],[id]]</f>
        <v>360-0978</v>
      </c>
      <c r="W988" s="21">
        <f>+VLOOKUP(Enfermedades_Mundiales[[#This Row],[Filtro URL]],Estructura!$X$4:$Y$366,2,0)</f>
        <v>36308306</v>
      </c>
      <c r="X988" s="21" t="str">
        <f>+VLOOKUP(Enfermedades_Mundiales[[#This Row],[tema]],Estructura!$A$4:$C$18,3,0)</f>
        <v>T-364</v>
      </c>
      <c r="Y988" s="32" t="str">
        <f>+VLOOKUP(Enfermedades_Mundiales[[#This Row],[contenido]],Estructura!$E$4:$G$18,3,0)</f>
        <v>C-362</v>
      </c>
      <c r="Z988" s="32" t="str">
        <f>+VLOOKUP(Enfermedades_Mundiales[[#This Row],[Filtro Integrado]],Estructura!$M$4:$O$367,3,0)</f>
        <v>FI-363</v>
      </c>
      <c r="AA988" s="32" t="str">
        <f>+VLOOKUP(Enfermedades_Mundiales[[#This Row],[Muestra]],Estructura!$Q$4:$S$194,3,0)</f>
        <v>M-366</v>
      </c>
    </row>
    <row r="989" spans="1:27" ht="30.6" x14ac:dyDescent="0.3">
      <c r="A989" s="61" t="s">
        <v>1412</v>
      </c>
      <c r="B989" s="43">
        <f t="shared" si="202"/>
        <v>360</v>
      </c>
      <c r="C989" s="44" t="str">
        <f t="shared" si="203"/>
        <v>Enfermedades Mundiales</v>
      </c>
      <c r="D989" s="44" t="str">
        <f t="shared" si="204"/>
        <v>Salud</v>
      </c>
      <c r="E989" s="64">
        <v>8307</v>
      </c>
      <c r="F989" s="44" t="str">
        <f t="shared" si="210"/>
        <v>Vacunación</v>
      </c>
      <c r="G989" s="27" t="s">
        <v>1591</v>
      </c>
      <c r="H989" s="60" t="s">
        <v>17</v>
      </c>
      <c r="I989" s="58" t="s">
        <v>190</v>
      </c>
      <c r="J989" s="43" t="s">
        <v>407</v>
      </c>
      <c r="K989" s="12" t="str">
        <f t="shared" si="211"/>
        <v>Vacunación 1era y 2da dosis</v>
      </c>
      <c r="L989" s="43" t="str">
        <f t="shared" si="205"/>
        <v>Periodo 2020-2021</v>
      </c>
      <c r="M989" s="43" t="str">
        <f t="shared" si="206"/>
        <v>Unidades</v>
      </c>
      <c r="N989" s="49" t="str">
        <f t="shared" si="207"/>
        <v>Ministerio de Ciencias, Tecnología, Conocimiento e Innovación</v>
      </c>
      <c r="O989" s="30" t="str">
        <f>+"Evolución del Proceso de Vacunación contra COVID-19 en la comuna de "&amp;Enfermedades_Mundiales[[#This Row],[territorio]]</f>
        <v>Evolución del Proceso de Vacunación contra COVID-19 en la comuna de Negrete</v>
      </c>
      <c r="P989" s="68"/>
      <c r="Q989" s="15" t="str">
        <f t="shared" si="208"/>
        <v>Gráfico Evolución</v>
      </c>
      <c r="R989" s="30"/>
      <c r="S98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https://analytics.zoho.com/open-view/2395394000008136598?ZOHO_CRITERIA=%22Localiza_CL_Poblacion%22.%22Codcom%22%3D8307</v>
      </c>
      <c r="T989" s="17"/>
      <c r="U989" s="31" t="str">
        <f t="shared" si="209"/>
        <v>#1774B9</v>
      </c>
      <c r="V989" s="32" t="str">
        <f>+Enfermedades_Mundiales[[#This Row],[idcoleccion]]&amp;"-"&amp;Enfermedades_Mundiales[[#This Row],[id]]</f>
        <v>360-0979</v>
      </c>
      <c r="W989" s="21">
        <f>+VLOOKUP(Enfermedades_Mundiales[[#This Row],[Filtro URL]],Estructura!$X$4:$Y$366,2,0)</f>
        <v>36308307</v>
      </c>
      <c r="X989" s="21" t="str">
        <f>+VLOOKUP(Enfermedades_Mundiales[[#This Row],[tema]],Estructura!$A$4:$C$18,3,0)</f>
        <v>T-364</v>
      </c>
      <c r="Y989" s="32" t="str">
        <f>+VLOOKUP(Enfermedades_Mundiales[[#This Row],[contenido]],Estructura!$E$4:$G$18,3,0)</f>
        <v>C-362</v>
      </c>
      <c r="Z989" s="32" t="str">
        <f>+VLOOKUP(Enfermedades_Mundiales[[#This Row],[Filtro Integrado]],Estructura!$M$4:$O$367,3,0)</f>
        <v>FI-363</v>
      </c>
      <c r="AA989" s="32" t="str">
        <f>+VLOOKUP(Enfermedades_Mundiales[[#This Row],[Muestra]],Estructura!$Q$4:$S$194,3,0)</f>
        <v>M-366</v>
      </c>
    </row>
    <row r="990" spans="1:27" ht="30.6" x14ac:dyDescent="0.3">
      <c r="A990" s="61" t="s">
        <v>1413</v>
      </c>
      <c r="B990" s="43">
        <f t="shared" si="202"/>
        <v>360</v>
      </c>
      <c r="C990" s="44" t="str">
        <f t="shared" si="203"/>
        <v>Enfermedades Mundiales</v>
      </c>
      <c r="D990" s="44" t="str">
        <f t="shared" si="204"/>
        <v>Salud</v>
      </c>
      <c r="E990" s="64">
        <v>8308</v>
      </c>
      <c r="F990" s="44" t="str">
        <f t="shared" si="210"/>
        <v>Vacunación</v>
      </c>
      <c r="G990" s="27" t="s">
        <v>1591</v>
      </c>
      <c r="H990" s="60" t="s">
        <v>17</v>
      </c>
      <c r="I990" s="58" t="s">
        <v>191</v>
      </c>
      <c r="J990" s="43" t="s">
        <v>407</v>
      </c>
      <c r="K990" s="12" t="str">
        <f t="shared" si="211"/>
        <v>Vacunación 1era y 2da dosis</v>
      </c>
      <c r="L990" s="43" t="str">
        <f t="shared" si="205"/>
        <v>Periodo 2020-2021</v>
      </c>
      <c r="M990" s="43" t="str">
        <f t="shared" si="206"/>
        <v>Unidades</v>
      </c>
      <c r="N990" s="49" t="str">
        <f t="shared" si="207"/>
        <v>Ministerio de Ciencias, Tecnología, Conocimiento e Innovación</v>
      </c>
      <c r="O990" s="30" t="str">
        <f>+"Evolución del Proceso de Vacunación contra COVID-19 en la comuna de "&amp;Enfermedades_Mundiales[[#This Row],[territorio]]</f>
        <v>Evolución del Proceso de Vacunación contra COVID-19 en la comuna de Quilaco</v>
      </c>
      <c r="P990" s="68"/>
      <c r="Q990" s="15" t="str">
        <f t="shared" si="208"/>
        <v>Gráfico Evolución</v>
      </c>
      <c r="R990" s="30"/>
      <c r="S99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https://analytics.zoho.com/open-view/2395394000008136598?ZOHO_CRITERIA=%22Localiza_CL_Poblacion%22.%22Codcom%22%3D8308</v>
      </c>
      <c r="T990" s="17"/>
      <c r="U990" s="31" t="str">
        <f t="shared" si="209"/>
        <v>#1774B9</v>
      </c>
      <c r="V990" s="32" t="str">
        <f>+Enfermedades_Mundiales[[#This Row],[idcoleccion]]&amp;"-"&amp;Enfermedades_Mundiales[[#This Row],[id]]</f>
        <v>360-0980</v>
      </c>
      <c r="W990" s="21">
        <f>+VLOOKUP(Enfermedades_Mundiales[[#This Row],[Filtro URL]],Estructura!$X$4:$Y$366,2,0)</f>
        <v>36308308</v>
      </c>
      <c r="X990" s="21" t="str">
        <f>+VLOOKUP(Enfermedades_Mundiales[[#This Row],[tema]],Estructura!$A$4:$C$18,3,0)</f>
        <v>T-364</v>
      </c>
      <c r="Y990" s="32" t="str">
        <f>+VLOOKUP(Enfermedades_Mundiales[[#This Row],[contenido]],Estructura!$E$4:$G$18,3,0)</f>
        <v>C-362</v>
      </c>
      <c r="Z990" s="32" t="str">
        <f>+VLOOKUP(Enfermedades_Mundiales[[#This Row],[Filtro Integrado]],Estructura!$M$4:$O$367,3,0)</f>
        <v>FI-363</v>
      </c>
      <c r="AA990" s="32" t="str">
        <f>+VLOOKUP(Enfermedades_Mundiales[[#This Row],[Muestra]],Estructura!$Q$4:$S$194,3,0)</f>
        <v>M-366</v>
      </c>
    </row>
    <row r="991" spans="1:27" ht="30.6" x14ac:dyDescent="0.3">
      <c r="A991" s="61" t="s">
        <v>1414</v>
      </c>
      <c r="B991" s="43">
        <f t="shared" si="202"/>
        <v>360</v>
      </c>
      <c r="C991" s="44" t="str">
        <f t="shared" si="203"/>
        <v>Enfermedades Mundiales</v>
      </c>
      <c r="D991" s="44" t="str">
        <f t="shared" si="204"/>
        <v>Salud</v>
      </c>
      <c r="E991" s="64">
        <v>8309</v>
      </c>
      <c r="F991" s="44" t="str">
        <f t="shared" si="210"/>
        <v>Vacunación</v>
      </c>
      <c r="G991" s="27" t="s">
        <v>1591</v>
      </c>
      <c r="H991" s="60" t="s">
        <v>17</v>
      </c>
      <c r="I991" s="58" t="s">
        <v>192</v>
      </c>
      <c r="J991" s="43" t="s">
        <v>407</v>
      </c>
      <c r="K991" s="12" t="str">
        <f t="shared" si="211"/>
        <v>Vacunación 1era y 2da dosis</v>
      </c>
      <c r="L991" s="43" t="str">
        <f t="shared" si="205"/>
        <v>Periodo 2020-2021</v>
      </c>
      <c r="M991" s="43" t="str">
        <f t="shared" si="206"/>
        <v>Unidades</v>
      </c>
      <c r="N991" s="49" t="str">
        <f t="shared" si="207"/>
        <v>Ministerio de Ciencias, Tecnología, Conocimiento e Innovación</v>
      </c>
      <c r="O991" s="30" t="str">
        <f>+"Evolución del Proceso de Vacunación contra COVID-19 en la comuna de "&amp;Enfermedades_Mundiales[[#This Row],[territorio]]</f>
        <v>Evolución del Proceso de Vacunación contra COVID-19 en la comuna de Quilleco</v>
      </c>
      <c r="P991" s="68"/>
      <c r="Q991" s="15" t="str">
        <f t="shared" si="208"/>
        <v>Gráfico Evolución</v>
      </c>
      <c r="R991" s="30"/>
      <c r="S99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https://analytics.zoho.com/open-view/2395394000008136598?ZOHO_CRITERIA=%22Localiza_CL_Poblacion%22.%22Codcom%22%3D8309</v>
      </c>
      <c r="T991" s="17"/>
      <c r="U991" s="31" t="str">
        <f t="shared" si="209"/>
        <v>#1774B9</v>
      </c>
      <c r="V991" s="32" t="str">
        <f>+Enfermedades_Mundiales[[#This Row],[idcoleccion]]&amp;"-"&amp;Enfermedades_Mundiales[[#This Row],[id]]</f>
        <v>360-0981</v>
      </c>
      <c r="W991" s="21">
        <f>+VLOOKUP(Enfermedades_Mundiales[[#This Row],[Filtro URL]],Estructura!$X$4:$Y$366,2,0)</f>
        <v>36308309</v>
      </c>
      <c r="X991" s="21" t="str">
        <f>+VLOOKUP(Enfermedades_Mundiales[[#This Row],[tema]],Estructura!$A$4:$C$18,3,0)</f>
        <v>T-364</v>
      </c>
      <c r="Y991" s="32" t="str">
        <f>+VLOOKUP(Enfermedades_Mundiales[[#This Row],[contenido]],Estructura!$E$4:$G$18,3,0)</f>
        <v>C-362</v>
      </c>
      <c r="Z991" s="32" t="str">
        <f>+VLOOKUP(Enfermedades_Mundiales[[#This Row],[Filtro Integrado]],Estructura!$M$4:$O$367,3,0)</f>
        <v>FI-363</v>
      </c>
      <c r="AA991" s="32" t="str">
        <f>+VLOOKUP(Enfermedades_Mundiales[[#This Row],[Muestra]],Estructura!$Q$4:$S$194,3,0)</f>
        <v>M-366</v>
      </c>
    </row>
    <row r="992" spans="1:27" ht="30.6" x14ac:dyDescent="0.3">
      <c r="A992" s="61" t="s">
        <v>1415</v>
      </c>
      <c r="B992" s="43">
        <f t="shared" si="202"/>
        <v>360</v>
      </c>
      <c r="C992" s="44" t="str">
        <f t="shared" si="203"/>
        <v>Enfermedades Mundiales</v>
      </c>
      <c r="D992" s="44" t="str">
        <f t="shared" si="204"/>
        <v>Salud</v>
      </c>
      <c r="E992" s="64">
        <v>8310</v>
      </c>
      <c r="F992" s="44" t="str">
        <f t="shared" si="210"/>
        <v>Vacunación</v>
      </c>
      <c r="G992" s="27" t="s">
        <v>1591</v>
      </c>
      <c r="H992" s="60" t="s">
        <v>17</v>
      </c>
      <c r="I992" s="58" t="s">
        <v>193</v>
      </c>
      <c r="J992" s="43" t="s">
        <v>407</v>
      </c>
      <c r="K992" s="12" t="str">
        <f t="shared" si="211"/>
        <v>Vacunación 1era y 2da dosis</v>
      </c>
      <c r="L992" s="43" t="str">
        <f t="shared" si="205"/>
        <v>Periodo 2020-2021</v>
      </c>
      <c r="M992" s="43" t="str">
        <f t="shared" si="206"/>
        <v>Unidades</v>
      </c>
      <c r="N992" s="49" t="str">
        <f t="shared" si="207"/>
        <v>Ministerio de Ciencias, Tecnología, Conocimiento e Innovación</v>
      </c>
      <c r="O992" s="30" t="str">
        <f>+"Evolución del Proceso de Vacunación contra COVID-19 en la comuna de "&amp;Enfermedades_Mundiales[[#This Row],[territorio]]</f>
        <v>Evolución del Proceso de Vacunación contra COVID-19 en la comuna de San Rosendo</v>
      </c>
      <c r="P992" s="68"/>
      <c r="Q992" s="15" t="str">
        <f t="shared" si="208"/>
        <v>Gráfico Evolución</v>
      </c>
      <c r="R992" s="30"/>
      <c r="S99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https://analytics.zoho.com/open-view/2395394000008136598?ZOHO_CRITERIA=%22Localiza_CL_Poblacion%22.%22Codcom%22%3D8310</v>
      </c>
      <c r="T992" s="17"/>
      <c r="U992" s="31" t="str">
        <f t="shared" si="209"/>
        <v>#1774B9</v>
      </c>
      <c r="V992" s="32" t="str">
        <f>+Enfermedades_Mundiales[[#This Row],[idcoleccion]]&amp;"-"&amp;Enfermedades_Mundiales[[#This Row],[id]]</f>
        <v>360-0982</v>
      </c>
      <c r="W992" s="21">
        <f>+VLOOKUP(Enfermedades_Mundiales[[#This Row],[Filtro URL]],Estructura!$X$4:$Y$366,2,0)</f>
        <v>36308310</v>
      </c>
      <c r="X992" s="21" t="str">
        <f>+VLOOKUP(Enfermedades_Mundiales[[#This Row],[tema]],Estructura!$A$4:$C$18,3,0)</f>
        <v>T-364</v>
      </c>
      <c r="Y992" s="32" t="str">
        <f>+VLOOKUP(Enfermedades_Mundiales[[#This Row],[contenido]],Estructura!$E$4:$G$18,3,0)</f>
        <v>C-362</v>
      </c>
      <c r="Z992" s="32" t="str">
        <f>+VLOOKUP(Enfermedades_Mundiales[[#This Row],[Filtro Integrado]],Estructura!$M$4:$O$367,3,0)</f>
        <v>FI-363</v>
      </c>
      <c r="AA992" s="32" t="str">
        <f>+VLOOKUP(Enfermedades_Mundiales[[#This Row],[Muestra]],Estructura!$Q$4:$S$194,3,0)</f>
        <v>M-366</v>
      </c>
    </row>
    <row r="993" spans="1:27" ht="30.6" x14ac:dyDescent="0.3">
      <c r="A993" s="61" t="s">
        <v>1416</v>
      </c>
      <c r="B993" s="43">
        <f t="shared" si="202"/>
        <v>360</v>
      </c>
      <c r="C993" s="44" t="str">
        <f t="shared" si="203"/>
        <v>Enfermedades Mundiales</v>
      </c>
      <c r="D993" s="44" t="str">
        <f t="shared" si="204"/>
        <v>Salud</v>
      </c>
      <c r="E993" s="64">
        <v>8311</v>
      </c>
      <c r="F993" s="44" t="str">
        <f t="shared" si="210"/>
        <v>Vacunación</v>
      </c>
      <c r="G993" s="27" t="s">
        <v>1591</v>
      </c>
      <c r="H993" s="60" t="s">
        <v>17</v>
      </c>
      <c r="I993" s="58" t="s">
        <v>194</v>
      </c>
      <c r="J993" s="43" t="s">
        <v>407</v>
      </c>
      <c r="K993" s="12" t="str">
        <f t="shared" si="211"/>
        <v>Vacunación 1era y 2da dosis</v>
      </c>
      <c r="L993" s="43" t="str">
        <f t="shared" si="205"/>
        <v>Periodo 2020-2021</v>
      </c>
      <c r="M993" s="43" t="str">
        <f t="shared" si="206"/>
        <v>Unidades</v>
      </c>
      <c r="N993" s="49" t="str">
        <f t="shared" si="207"/>
        <v>Ministerio de Ciencias, Tecnología, Conocimiento e Innovación</v>
      </c>
      <c r="O993" s="30" t="str">
        <f>+"Evolución del Proceso de Vacunación contra COVID-19 en la comuna de "&amp;Enfermedades_Mundiales[[#This Row],[territorio]]</f>
        <v>Evolución del Proceso de Vacunación contra COVID-19 en la comuna de Santa Bárbara</v>
      </c>
      <c r="P993" s="68"/>
      <c r="Q993" s="15" t="str">
        <f t="shared" si="208"/>
        <v>Gráfico Evolución</v>
      </c>
      <c r="R993" s="30"/>
      <c r="S99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https://analytics.zoho.com/open-view/2395394000008136598?ZOHO_CRITERIA=%22Localiza_CL_Poblacion%22.%22Codcom%22%3D8311</v>
      </c>
      <c r="T993" s="17"/>
      <c r="U993" s="31" t="str">
        <f t="shared" si="209"/>
        <v>#1774B9</v>
      </c>
      <c r="V993" s="32" t="str">
        <f>+Enfermedades_Mundiales[[#This Row],[idcoleccion]]&amp;"-"&amp;Enfermedades_Mundiales[[#This Row],[id]]</f>
        <v>360-0983</v>
      </c>
      <c r="W993" s="21">
        <f>+VLOOKUP(Enfermedades_Mundiales[[#This Row],[Filtro URL]],Estructura!$X$4:$Y$366,2,0)</f>
        <v>36308311</v>
      </c>
      <c r="X993" s="21" t="str">
        <f>+VLOOKUP(Enfermedades_Mundiales[[#This Row],[tema]],Estructura!$A$4:$C$18,3,0)</f>
        <v>T-364</v>
      </c>
      <c r="Y993" s="32" t="str">
        <f>+VLOOKUP(Enfermedades_Mundiales[[#This Row],[contenido]],Estructura!$E$4:$G$18,3,0)</f>
        <v>C-362</v>
      </c>
      <c r="Z993" s="32" t="str">
        <f>+VLOOKUP(Enfermedades_Mundiales[[#This Row],[Filtro Integrado]],Estructura!$M$4:$O$367,3,0)</f>
        <v>FI-363</v>
      </c>
      <c r="AA993" s="32" t="str">
        <f>+VLOOKUP(Enfermedades_Mundiales[[#This Row],[Muestra]],Estructura!$Q$4:$S$194,3,0)</f>
        <v>M-366</v>
      </c>
    </row>
    <row r="994" spans="1:27" ht="30.6" x14ac:dyDescent="0.3">
      <c r="A994" s="61" t="s">
        <v>1417</v>
      </c>
      <c r="B994" s="43">
        <f t="shared" si="202"/>
        <v>360</v>
      </c>
      <c r="C994" s="44" t="str">
        <f t="shared" si="203"/>
        <v>Enfermedades Mundiales</v>
      </c>
      <c r="D994" s="44" t="str">
        <f t="shared" si="204"/>
        <v>Salud</v>
      </c>
      <c r="E994" s="64">
        <v>8312</v>
      </c>
      <c r="F994" s="44" t="str">
        <f t="shared" si="210"/>
        <v>Vacunación</v>
      </c>
      <c r="G994" s="27" t="s">
        <v>1591</v>
      </c>
      <c r="H994" s="60" t="s">
        <v>17</v>
      </c>
      <c r="I994" s="58" t="s">
        <v>195</v>
      </c>
      <c r="J994" s="43" t="s">
        <v>407</v>
      </c>
      <c r="K994" s="12" t="str">
        <f t="shared" si="211"/>
        <v>Vacunación 1era y 2da dosis</v>
      </c>
      <c r="L994" s="43" t="str">
        <f t="shared" si="205"/>
        <v>Periodo 2020-2021</v>
      </c>
      <c r="M994" s="43" t="str">
        <f t="shared" si="206"/>
        <v>Unidades</v>
      </c>
      <c r="N994" s="49" t="str">
        <f t="shared" si="207"/>
        <v>Ministerio de Ciencias, Tecnología, Conocimiento e Innovación</v>
      </c>
      <c r="O994" s="30" t="str">
        <f>+"Evolución del Proceso de Vacunación contra COVID-19 en la comuna de "&amp;Enfermedades_Mundiales[[#This Row],[territorio]]</f>
        <v>Evolución del Proceso de Vacunación contra COVID-19 en la comuna de Tucapel</v>
      </c>
      <c r="P994" s="68"/>
      <c r="Q994" s="15" t="str">
        <f t="shared" si="208"/>
        <v>Gráfico Evolución</v>
      </c>
      <c r="R994" s="30"/>
      <c r="S99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https://analytics.zoho.com/open-view/2395394000008136598?ZOHO_CRITERIA=%22Localiza_CL_Poblacion%22.%22Codcom%22%3D8312</v>
      </c>
      <c r="T994" s="17"/>
      <c r="U994" s="31" t="str">
        <f t="shared" si="209"/>
        <v>#1774B9</v>
      </c>
      <c r="V994" s="32" t="str">
        <f>+Enfermedades_Mundiales[[#This Row],[idcoleccion]]&amp;"-"&amp;Enfermedades_Mundiales[[#This Row],[id]]</f>
        <v>360-0984</v>
      </c>
      <c r="W994" s="21">
        <f>+VLOOKUP(Enfermedades_Mundiales[[#This Row],[Filtro URL]],Estructura!$X$4:$Y$366,2,0)</f>
        <v>36308312</v>
      </c>
      <c r="X994" s="21" t="str">
        <f>+VLOOKUP(Enfermedades_Mundiales[[#This Row],[tema]],Estructura!$A$4:$C$18,3,0)</f>
        <v>T-364</v>
      </c>
      <c r="Y994" s="32" t="str">
        <f>+VLOOKUP(Enfermedades_Mundiales[[#This Row],[contenido]],Estructura!$E$4:$G$18,3,0)</f>
        <v>C-362</v>
      </c>
      <c r="Z994" s="32" t="str">
        <f>+VLOOKUP(Enfermedades_Mundiales[[#This Row],[Filtro Integrado]],Estructura!$M$4:$O$367,3,0)</f>
        <v>FI-363</v>
      </c>
      <c r="AA994" s="32" t="str">
        <f>+VLOOKUP(Enfermedades_Mundiales[[#This Row],[Muestra]],Estructura!$Q$4:$S$194,3,0)</f>
        <v>M-366</v>
      </c>
    </row>
    <row r="995" spans="1:27" ht="30.6" x14ac:dyDescent="0.3">
      <c r="A995" s="61" t="s">
        <v>1418</v>
      </c>
      <c r="B995" s="43">
        <f t="shared" si="202"/>
        <v>360</v>
      </c>
      <c r="C995" s="44" t="str">
        <f t="shared" si="203"/>
        <v>Enfermedades Mundiales</v>
      </c>
      <c r="D995" s="44" t="str">
        <f t="shared" si="204"/>
        <v>Salud</v>
      </c>
      <c r="E995" s="64">
        <v>8313</v>
      </c>
      <c r="F995" s="44" t="str">
        <f t="shared" si="210"/>
        <v>Vacunación</v>
      </c>
      <c r="G995" s="27" t="s">
        <v>1591</v>
      </c>
      <c r="H995" s="60" t="s">
        <v>17</v>
      </c>
      <c r="I995" s="58" t="s">
        <v>196</v>
      </c>
      <c r="J995" s="43" t="s">
        <v>407</v>
      </c>
      <c r="K995" s="12" t="str">
        <f t="shared" si="211"/>
        <v>Vacunación 1era y 2da dosis</v>
      </c>
      <c r="L995" s="43" t="str">
        <f t="shared" si="205"/>
        <v>Periodo 2020-2021</v>
      </c>
      <c r="M995" s="43" t="str">
        <f t="shared" si="206"/>
        <v>Unidades</v>
      </c>
      <c r="N995" s="49" t="str">
        <f t="shared" si="207"/>
        <v>Ministerio de Ciencias, Tecnología, Conocimiento e Innovación</v>
      </c>
      <c r="O995" s="30" t="str">
        <f>+"Evolución del Proceso de Vacunación contra COVID-19 en la comuna de "&amp;Enfermedades_Mundiales[[#This Row],[territorio]]</f>
        <v>Evolución del Proceso de Vacunación contra COVID-19 en la comuna de Yumbel</v>
      </c>
      <c r="P995" s="68"/>
      <c r="Q995" s="15" t="str">
        <f t="shared" si="208"/>
        <v>Gráfico Evolución</v>
      </c>
      <c r="R995" s="30"/>
      <c r="S99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https://analytics.zoho.com/open-view/2395394000008136598?ZOHO_CRITERIA=%22Localiza_CL_Poblacion%22.%22Codcom%22%3D8313</v>
      </c>
      <c r="T995" s="17"/>
      <c r="U995" s="31" t="str">
        <f t="shared" si="209"/>
        <v>#1774B9</v>
      </c>
      <c r="V995" s="32" t="str">
        <f>+Enfermedades_Mundiales[[#This Row],[idcoleccion]]&amp;"-"&amp;Enfermedades_Mundiales[[#This Row],[id]]</f>
        <v>360-0985</v>
      </c>
      <c r="W995" s="21">
        <f>+VLOOKUP(Enfermedades_Mundiales[[#This Row],[Filtro URL]],Estructura!$X$4:$Y$366,2,0)</f>
        <v>36308313</v>
      </c>
      <c r="X995" s="21" t="str">
        <f>+VLOOKUP(Enfermedades_Mundiales[[#This Row],[tema]],Estructura!$A$4:$C$18,3,0)</f>
        <v>T-364</v>
      </c>
      <c r="Y995" s="32" t="str">
        <f>+VLOOKUP(Enfermedades_Mundiales[[#This Row],[contenido]],Estructura!$E$4:$G$18,3,0)</f>
        <v>C-362</v>
      </c>
      <c r="Z995" s="32" t="str">
        <f>+VLOOKUP(Enfermedades_Mundiales[[#This Row],[Filtro Integrado]],Estructura!$M$4:$O$367,3,0)</f>
        <v>FI-363</v>
      </c>
      <c r="AA995" s="32" t="str">
        <f>+VLOOKUP(Enfermedades_Mundiales[[#This Row],[Muestra]],Estructura!$Q$4:$S$194,3,0)</f>
        <v>M-366</v>
      </c>
    </row>
    <row r="996" spans="1:27" ht="30.6" x14ac:dyDescent="0.3">
      <c r="A996" s="61" t="s">
        <v>1419</v>
      </c>
      <c r="B996" s="43">
        <f t="shared" si="202"/>
        <v>360</v>
      </c>
      <c r="C996" s="44" t="str">
        <f t="shared" si="203"/>
        <v>Enfermedades Mundiales</v>
      </c>
      <c r="D996" s="44" t="str">
        <f t="shared" si="204"/>
        <v>Salud</v>
      </c>
      <c r="E996" s="64">
        <v>8314</v>
      </c>
      <c r="F996" s="44" t="str">
        <f t="shared" si="210"/>
        <v>Vacunación</v>
      </c>
      <c r="G996" s="27" t="s">
        <v>1591</v>
      </c>
      <c r="H996" s="60" t="s">
        <v>17</v>
      </c>
      <c r="I996" s="58" t="s">
        <v>197</v>
      </c>
      <c r="J996" s="43" t="s">
        <v>407</v>
      </c>
      <c r="K996" s="12" t="str">
        <f t="shared" si="211"/>
        <v>Vacunación 1era y 2da dosis</v>
      </c>
      <c r="L996" s="43" t="str">
        <f t="shared" si="205"/>
        <v>Periodo 2020-2021</v>
      </c>
      <c r="M996" s="43" t="str">
        <f t="shared" si="206"/>
        <v>Unidades</v>
      </c>
      <c r="N996" s="49" t="str">
        <f t="shared" si="207"/>
        <v>Ministerio de Ciencias, Tecnología, Conocimiento e Innovación</v>
      </c>
      <c r="O996" s="30" t="str">
        <f>+"Evolución del Proceso de Vacunación contra COVID-19 en la comuna de "&amp;Enfermedades_Mundiales[[#This Row],[territorio]]</f>
        <v>Evolución del Proceso de Vacunación contra COVID-19 en la comuna de Alto Biobío</v>
      </c>
      <c r="P996" s="68"/>
      <c r="Q996" s="15" t="str">
        <f t="shared" si="208"/>
        <v>Gráfico Evolución</v>
      </c>
      <c r="R996" s="30"/>
      <c r="S99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https://analytics.zoho.com/open-view/2395394000008136598?ZOHO_CRITERIA=%22Localiza_CL_Poblacion%22.%22Codcom%22%3D8314</v>
      </c>
      <c r="T996" s="17"/>
      <c r="U996" s="31" t="str">
        <f t="shared" si="209"/>
        <v>#1774B9</v>
      </c>
      <c r="V996" s="32" t="str">
        <f>+Enfermedades_Mundiales[[#This Row],[idcoleccion]]&amp;"-"&amp;Enfermedades_Mundiales[[#This Row],[id]]</f>
        <v>360-0986</v>
      </c>
      <c r="W996" s="21">
        <f>+VLOOKUP(Enfermedades_Mundiales[[#This Row],[Filtro URL]],Estructura!$X$4:$Y$366,2,0)</f>
        <v>36308314</v>
      </c>
      <c r="X996" s="21" t="str">
        <f>+VLOOKUP(Enfermedades_Mundiales[[#This Row],[tema]],Estructura!$A$4:$C$18,3,0)</f>
        <v>T-364</v>
      </c>
      <c r="Y996" s="32" t="str">
        <f>+VLOOKUP(Enfermedades_Mundiales[[#This Row],[contenido]],Estructura!$E$4:$G$18,3,0)</f>
        <v>C-362</v>
      </c>
      <c r="Z996" s="32" t="str">
        <f>+VLOOKUP(Enfermedades_Mundiales[[#This Row],[Filtro Integrado]],Estructura!$M$4:$O$367,3,0)</f>
        <v>FI-363</v>
      </c>
      <c r="AA996" s="32" t="str">
        <f>+VLOOKUP(Enfermedades_Mundiales[[#This Row],[Muestra]],Estructura!$Q$4:$S$194,3,0)</f>
        <v>M-366</v>
      </c>
    </row>
    <row r="997" spans="1:27" ht="30.6" x14ac:dyDescent="0.3">
      <c r="A997" s="61" t="s">
        <v>1420</v>
      </c>
      <c r="B997" s="43">
        <f t="shared" si="202"/>
        <v>360</v>
      </c>
      <c r="C997" s="44" t="str">
        <f t="shared" si="203"/>
        <v>Enfermedades Mundiales</v>
      </c>
      <c r="D997" s="44" t="str">
        <f t="shared" si="204"/>
        <v>Salud</v>
      </c>
      <c r="E997" s="64">
        <v>16101</v>
      </c>
      <c r="F997" s="44" t="str">
        <f t="shared" si="210"/>
        <v>Vacunación</v>
      </c>
      <c r="G997" s="27" t="s">
        <v>1591</v>
      </c>
      <c r="H997" s="60" t="s">
        <v>17</v>
      </c>
      <c r="I997" s="58" t="s">
        <v>198</v>
      </c>
      <c r="J997" s="43" t="s">
        <v>407</v>
      </c>
      <c r="K997" s="12" t="str">
        <f t="shared" si="211"/>
        <v>Vacunación 1era y 2da dosis</v>
      </c>
      <c r="L997" s="43" t="str">
        <f t="shared" si="205"/>
        <v>Periodo 2020-2021</v>
      </c>
      <c r="M997" s="43" t="str">
        <f t="shared" si="206"/>
        <v>Unidades</v>
      </c>
      <c r="N997" s="49" t="str">
        <f t="shared" si="207"/>
        <v>Ministerio de Ciencias, Tecnología, Conocimiento e Innovación</v>
      </c>
      <c r="O997" s="30" t="str">
        <f>+"Evolución del Proceso de Vacunación contra COVID-19 en la comuna de "&amp;Enfermedades_Mundiales[[#This Row],[territorio]]</f>
        <v>Evolución del Proceso de Vacunación contra COVID-19 en la comuna de Chillán</v>
      </c>
      <c r="P997" s="68"/>
      <c r="Q997" s="15" t="str">
        <f t="shared" si="208"/>
        <v>Gráfico Evolución</v>
      </c>
      <c r="R997" s="30"/>
      <c r="S99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https://analytics.zoho.com/open-view/2395394000008136598?ZOHO_CRITERIA=%22Localiza_CL_Poblacion%22.%22Codcom%22%3D16101</v>
      </c>
      <c r="T997" s="17"/>
      <c r="U997" s="31" t="str">
        <f t="shared" si="209"/>
        <v>#1774B9</v>
      </c>
      <c r="V997" s="32" t="str">
        <f>+Enfermedades_Mundiales[[#This Row],[idcoleccion]]&amp;"-"&amp;Enfermedades_Mundiales[[#This Row],[id]]</f>
        <v>360-0987</v>
      </c>
      <c r="W997" s="21">
        <f>+VLOOKUP(Enfermedades_Mundiales[[#This Row],[Filtro URL]],Estructura!$X$4:$Y$366,2,0)</f>
        <v>36316101</v>
      </c>
      <c r="X997" s="21" t="str">
        <f>+VLOOKUP(Enfermedades_Mundiales[[#This Row],[tema]],Estructura!$A$4:$C$18,3,0)</f>
        <v>T-364</v>
      </c>
      <c r="Y997" s="32" t="str">
        <f>+VLOOKUP(Enfermedades_Mundiales[[#This Row],[contenido]],Estructura!$E$4:$G$18,3,0)</f>
        <v>C-362</v>
      </c>
      <c r="Z997" s="32" t="str">
        <f>+VLOOKUP(Enfermedades_Mundiales[[#This Row],[Filtro Integrado]],Estructura!$M$4:$O$367,3,0)</f>
        <v>FI-363</v>
      </c>
      <c r="AA997" s="32" t="str">
        <f>+VLOOKUP(Enfermedades_Mundiales[[#This Row],[Muestra]],Estructura!$Q$4:$S$194,3,0)</f>
        <v>M-366</v>
      </c>
    </row>
    <row r="998" spans="1:27" ht="30.6" x14ac:dyDescent="0.3">
      <c r="A998" s="61" t="s">
        <v>1421</v>
      </c>
      <c r="B998" s="43">
        <f t="shared" si="202"/>
        <v>360</v>
      </c>
      <c r="C998" s="44" t="str">
        <f t="shared" si="203"/>
        <v>Enfermedades Mundiales</v>
      </c>
      <c r="D998" s="44" t="str">
        <f t="shared" si="204"/>
        <v>Salud</v>
      </c>
      <c r="E998" s="64">
        <v>16102</v>
      </c>
      <c r="F998" s="44" t="str">
        <f t="shared" si="210"/>
        <v>Vacunación</v>
      </c>
      <c r="G998" s="27" t="s">
        <v>1591</v>
      </c>
      <c r="H998" s="60" t="s">
        <v>17</v>
      </c>
      <c r="I998" s="58" t="s">
        <v>199</v>
      </c>
      <c r="J998" s="43" t="s">
        <v>407</v>
      </c>
      <c r="K998" s="12" t="str">
        <f t="shared" si="211"/>
        <v>Vacunación 1era y 2da dosis</v>
      </c>
      <c r="L998" s="43" t="str">
        <f t="shared" si="205"/>
        <v>Periodo 2020-2021</v>
      </c>
      <c r="M998" s="43" t="str">
        <f t="shared" si="206"/>
        <v>Unidades</v>
      </c>
      <c r="N998" s="49" t="str">
        <f t="shared" si="207"/>
        <v>Ministerio de Ciencias, Tecnología, Conocimiento e Innovación</v>
      </c>
      <c r="O998" s="30" t="str">
        <f>+"Evolución del Proceso de Vacunación contra COVID-19 en la comuna de "&amp;Enfermedades_Mundiales[[#This Row],[territorio]]</f>
        <v>Evolución del Proceso de Vacunación contra COVID-19 en la comuna de Bulnes</v>
      </c>
      <c r="P998" s="68"/>
      <c r="Q998" s="15" t="str">
        <f t="shared" si="208"/>
        <v>Gráfico Evolución</v>
      </c>
      <c r="R998" s="30"/>
      <c r="S99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https://analytics.zoho.com/open-view/2395394000008136598?ZOHO_CRITERIA=%22Localiza_CL_Poblacion%22.%22Codcom%22%3D16102</v>
      </c>
      <c r="T998" s="17"/>
      <c r="U998" s="31" t="str">
        <f t="shared" si="209"/>
        <v>#1774B9</v>
      </c>
      <c r="V998" s="32" t="str">
        <f>+Enfermedades_Mundiales[[#This Row],[idcoleccion]]&amp;"-"&amp;Enfermedades_Mundiales[[#This Row],[id]]</f>
        <v>360-0988</v>
      </c>
      <c r="W998" s="21">
        <f>+VLOOKUP(Enfermedades_Mundiales[[#This Row],[Filtro URL]],Estructura!$X$4:$Y$366,2,0)</f>
        <v>36316102</v>
      </c>
      <c r="X998" s="21" t="str">
        <f>+VLOOKUP(Enfermedades_Mundiales[[#This Row],[tema]],Estructura!$A$4:$C$18,3,0)</f>
        <v>T-364</v>
      </c>
      <c r="Y998" s="32" t="str">
        <f>+VLOOKUP(Enfermedades_Mundiales[[#This Row],[contenido]],Estructura!$E$4:$G$18,3,0)</f>
        <v>C-362</v>
      </c>
      <c r="Z998" s="32" t="str">
        <f>+VLOOKUP(Enfermedades_Mundiales[[#This Row],[Filtro Integrado]],Estructura!$M$4:$O$367,3,0)</f>
        <v>FI-363</v>
      </c>
      <c r="AA998" s="32" t="str">
        <f>+VLOOKUP(Enfermedades_Mundiales[[#This Row],[Muestra]],Estructura!$Q$4:$S$194,3,0)</f>
        <v>M-366</v>
      </c>
    </row>
    <row r="999" spans="1:27" ht="30.6" x14ac:dyDescent="0.3">
      <c r="A999" s="61" t="s">
        <v>1422</v>
      </c>
      <c r="B999" s="43">
        <f t="shared" ref="B999:B1062" si="212">+B998</f>
        <v>360</v>
      </c>
      <c r="C999" s="44" t="str">
        <f t="shared" ref="C999:C1062" si="213">+C998</f>
        <v>Enfermedades Mundiales</v>
      </c>
      <c r="D999" s="44" t="str">
        <f t="shared" ref="D999:D1062" si="214">+D998</f>
        <v>Salud</v>
      </c>
      <c r="E999" s="64">
        <v>16202</v>
      </c>
      <c r="F999" s="44" t="str">
        <f t="shared" si="210"/>
        <v>Vacunación</v>
      </c>
      <c r="G999" s="27" t="s">
        <v>1591</v>
      </c>
      <c r="H999" s="60" t="s">
        <v>17</v>
      </c>
      <c r="I999" s="58" t="s">
        <v>200</v>
      </c>
      <c r="J999" s="43" t="s">
        <v>407</v>
      </c>
      <c r="K999" s="12" t="str">
        <f t="shared" si="211"/>
        <v>Vacunación 1era y 2da dosis</v>
      </c>
      <c r="L999" s="43" t="str">
        <f t="shared" ref="L999:L1062" si="215">+L998</f>
        <v>Periodo 2020-2021</v>
      </c>
      <c r="M999" s="43" t="str">
        <f t="shared" ref="M999:M1062" si="216">+M998</f>
        <v>Unidades</v>
      </c>
      <c r="N999" s="49" t="str">
        <f t="shared" ref="N999:N1062" si="217">+N998</f>
        <v>Ministerio de Ciencias, Tecnología, Conocimiento e Innovación</v>
      </c>
      <c r="O999" s="30" t="str">
        <f>+"Evolución del Proceso de Vacunación contra COVID-19 en la comuna de "&amp;Enfermedades_Mundiales[[#This Row],[territorio]]</f>
        <v>Evolución del Proceso de Vacunación contra COVID-19 en la comuna de Cobquecura</v>
      </c>
      <c r="P999" s="68"/>
      <c r="Q999" s="15" t="str">
        <f t="shared" ref="Q999:Q1062" si="218">+Q998</f>
        <v>Gráfico Evolución</v>
      </c>
      <c r="R999" s="30"/>
      <c r="S99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https://analytics.zoho.com/open-view/2395394000008136598?ZOHO_CRITERIA=%22Localiza_CL_Poblacion%22.%22Codcom%22%3D16202</v>
      </c>
      <c r="T999" s="17"/>
      <c r="U999" s="31" t="str">
        <f t="shared" ref="U999:U1062" si="219">+U998</f>
        <v>#1774B9</v>
      </c>
      <c r="V999" s="32" t="str">
        <f>+Enfermedades_Mundiales[[#This Row],[idcoleccion]]&amp;"-"&amp;Enfermedades_Mundiales[[#This Row],[id]]</f>
        <v>360-0989</v>
      </c>
      <c r="W999" s="21">
        <f>+VLOOKUP(Enfermedades_Mundiales[[#This Row],[Filtro URL]],Estructura!$X$4:$Y$366,2,0)</f>
        <v>36316202</v>
      </c>
      <c r="X999" s="21" t="str">
        <f>+VLOOKUP(Enfermedades_Mundiales[[#This Row],[tema]],Estructura!$A$4:$C$18,3,0)</f>
        <v>T-364</v>
      </c>
      <c r="Y999" s="32" t="str">
        <f>+VLOOKUP(Enfermedades_Mundiales[[#This Row],[contenido]],Estructura!$E$4:$G$18,3,0)</f>
        <v>C-362</v>
      </c>
      <c r="Z999" s="32" t="str">
        <f>+VLOOKUP(Enfermedades_Mundiales[[#This Row],[Filtro Integrado]],Estructura!$M$4:$O$367,3,0)</f>
        <v>FI-363</v>
      </c>
      <c r="AA999" s="32" t="str">
        <f>+VLOOKUP(Enfermedades_Mundiales[[#This Row],[Muestra]],Estructura!$Q$4:$S$194,3,0)</f>
        <v>M-366</v>
      </c>
    </row>
    <row r="1000" spans="1:27" ht="30.6" x14ac:dyDescent="0.3">
      <c r="A1000" s="61" t="s">
        <v>1423</v>
      </c>
      <c r="B1000" s="43">
        <f t="shared" si="212"/>
        <v>360</v>
      </c>
      <c r="C1000" s="44" t="str">
        <f t="shared" si="213"/>
        <v>Enfermedades Mundiales</v>
      </c>
      <c r="D1000" s="44" t="str">
        <f t="shared" si="214"/>
        <v>Salud</v>
      </c>
      <c r="E1000" s="64">
        <v>16203</v>
      </c>
      <c r="F1000" s="44" t="str">
        <f t="shared" ref="F1000:F1063" si="220">+F999</f>
        <v>Vacunación</v>
      </c>
      <c r="G1000" s="27" t="s">
        <v>1591</v>
      </c>
      <c r="H1000" s="60" t="s">
        <v>17</v>
      </c>
      <c r="I1000" s="58" t="s">
        <v>201</v>
      </c>
      <c r="J1000" s="43" t="s">
        <v>407</v>
      </c>
      <c r="K1000" s="12" t="str">
        <f t="shared" ref="K1000:K1063" si="221">+K999</f>
        <v>Vacunación 1era y 2da dosis</v>
      </c>
      <c r="L1000" s="43" t="str">
        <f t="shared" si="215"/>
        <v>Periodo 2020-2021</v>
      </c>
      <c r="M1000" s="43" t="str">
        <f t="shared" si="216"/>
        <v>Unidades</v>
      </c>
      <c r="N1000" s="49" t="str">
        <f t="shared" si="217"/>
        <v>Ministerio de Ciencias, Tecnología, Conocimiento e Innovación</v>
      </c>
      <c r="O1000" s="30" t="str">
        <f>+"Evolución del Proceso de Vacunación contra COVID-19 en la comuna de "&amp;Enfermedades_Mundiales[[#This Row],[territorio]]</f>
        <v>Evolución del Proceso de Vacunación contra COVID-19 en la comuna de Coelemu</v>
      </c>
      <c r="P1000" s="68"/>
      <c r="Q1000" s="15" t="str">
        <f t="shared" si="218"/>
        <v>Gráfico Evolución</v>
      </c>
      <c r="R1000" s="30"/>
      <c r="S100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https://analytics.zoho.com/open-view/2395394000008136598?ZOHO_CRITERIA=%22Localiza_CL_Poblacion%22.%22Codcom%22%3D16203</v>
      </c>
      <c r="T1000" s="17"/>
      <c r="U1000" s="31" t="str">
        <f t="shared" si="219"/>
        <v>#1774B9</v>
      </c>
      <c r="V1000" s="32" t="str">
        <f>+Enfermedades_Mundiales[[#This Row],[idcoleccion]]&amp;"-"&amp;Enfermedades_Mundiales[[#This Row],[id]]</f>
        <v>360-0990</v>
      </c>
      <c r="W1000" s="21">
        <f>+VLOOKUP(Enfermedades_Mundiales[[#This Row],[Filtro URL]],Estructura!$X$4:$Y$366,2,0)</f>
        <v>36316203</v>
      </c>
      <c r="X1000" s="21" t="str">
        <f>+VLOOKUP(Enfermedades_Mundiales[[#This Row],[tema]],Estructura!$A$4:$C$18,3,0)</f>
        <v>T-364</v>
      </c>
      <c r="Y1000" s="32" t="str">
        <f>+VLOOKUP(Enfermedades_Mundiales[[#This Row],[contenido]],Estructura!$E$4:$G$18,3,0)</f>
        <v>C-362</v>
      </c>
      <c r="Z1000" s="32" t="str">
        <f>+VLOOKUP(Enfermedades_Mundiales[[#This Row],[Filtro Integrado]],Estructura!$M$4:$O$367,3,0)</f>
        <v>FI-363</v>
      </c>
      <c r="AA1000" s="32" t="str">
        <f>+VLOOKUP(Enfermedades_Mundiales[[#This Row],[Muestra]],Estructura!$Q$4:$S$194,3,0)</f>
        <v>M-366</v>
      </c>
    </row>
    <row r="1001" spans="1:27" ht="30.6" x14ac:dyDescent="0.3">
      <c r="A1001" s="61" t="s">
        <v>1424</v>
      </c>
      <c r="B1001" s="43">
        <f t="shared" si="212"/>
        <v>360</v>
      </c>
      <c r="C1001" s="44" t="str">
        <f t="shared" si="213"/>
        <v>Enfermedades Mundiales</v>
      </c>
      <c r="D1001" s="44" t="str">
        <f t="shared" si="214"/>
        <v>Salud</v>
      </c>
      <c r="E1001" s="64">
        <v>16302</v>
      </c>
      <c r="F1001" s="44" t="str">
        <f t="shared" si="220"/>
        <v>Vacunación</v>
      </c>
      <c r="G1001" s="27" t="s">
        <v>1591</v>
      </c>
      <c r="H1001" s="60" t="s">
        <v>17</v>
      </c>
      <c r="I1001" s="58" t="s">
        <v>202</v>
      </c>
      <c r="J1001" s="43" t="s">
        <v>407</v>
      </c>
      <c r="K1001" s="12" t="str">
        <f t="shared" si="221"/>
        <v>Vacunación 1era y 2da dosis</v>
      </c>
      <c r="L1001" s="43" t="str">
        <f t="shared" si="215"/>
        <v>Periodo 2020-2021</v>
      </c>
      <c r="M1001" s="43" t="str">
        <f t="shared" si="216"/>
        <v>Unidades</v>
      </c>
      <c r="N1001" s="49" t="str">
        <f t="shared" si="217"/>
        <v>Ministerio de Ciencias, Tecnología, Conocimiento e Innovación</v>
      </c>
      <c r="O1001" s="30" t="str">
        <f>+"Evolución del Proceso de Vacunación contra COVID-19 en la comuna de "&amp;Enfermedades_Mundiales[[#This Row],[territorio]]</f>
        <v>Evolución del Proceso de Vacunación contra COVID-19 en la comuna de Coihueco</v>
      </c>
      <c r="P1001" s="68"/>
      <c r="Q1001" s="15" t="str">
        <f t="shared" si="218"/>
        <v>Gráfico Evolución</v>
      </c>
      <c r="R1001" s="30"/>
      <c r="S100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https://analytics.zoho.com/open-view/2395394000008136598?ZOHO_CRITERIA=%22Localiza_CL_Poblacion%22.%22Codcom%22%3D16302</v>
      </c>
      <c r="T1001" s="17"/>
      <c r="U1001" s="31" t="str">
        <f t="shared" si="219"/>
        <v>#1774B9</v>
      </c>
      <c r="V1001" s="32" t="str">
        <f>+Enfermedades_Mundiales[[#This Row],[idcoleccion]]&amp;"-"&amp;Enfermedades_Mundiales[[#This Row],[id]]</f>
        <v>360-0991</v>
      </c>
      <c r="W1001" s="21">
        <f>+VLOOKUP(Enfermedades_Mundiales[[#This Row],[Filtro URL]],Estructura!$X$4:$Y$366,2,0)</f>
        <v>36316302</v>
      </c>
      <c r="X1001" s="21" t="str">
        <f>+VLOOKUP(Enfermedades_Mundiales[[#This Row],[tema]],Estructura!$A$4:$C$18,3,0)</f>
        <v>T-364</v>
      </c>
      <c r="Y1001" s="32" t="str">
        <f>+VLOOKUP(Enfermedades_Mundiales[[#This Row],[contenido]],Estructura!$E$4:$G$18,3,0)</f>
        <v>C-362</v>
      </c>
      <c r="Z1001" s="32" t="str">
        <f>+VLOOKUP(Enfermedades_Mundiales[[#This Row],[Filtro Integrado]],Estructura!$M$4:$O$367,3,0)</f>
        <v>FI-363</v>
      </c>
      <c r="AA1001" s="32" t="str">
        <f>+VLOOKUP(Enfermedades_Mundiales[[#This Row],[Muestra]],Estructura!$Q$4:$S$194,3,0)</f>
        <v>M-366</v>
      </c>
    </row>
    <row r="1002" spans="1:27" ht="30.6" x14ac:dyDescent="0.3">
      <c r="A1002" s="61" t="s">
        <v>1425</v>
      </c>
      <c r="B1002" s="43">
        <f t="shared" si="212"/>
        <v>360</v>
      </c>
      <c r="C1002" s="44" t="str">
        <f t="shared" si="213"/>
        <v>Enfermedades Mundiales</v>
      </c>
      <c r="D1002" s="44" t="str">
        <f t="shared" si="214"/>
        <v>Salud</v>
      </c>
      <c r="E1002" s="64">
        <v>16103</v>
      </c>
      <c r="F1002" s="44" t="str">
        <f t="shared" si="220"/>
        <v>Vacunación</v>
      </c>
      <c r="G1002" s="27" t="s">
        <v>1591</v>
      </c>
      <c r="H1002" s="60" t="s">
        <v>17</v>
      </c>
      <c r="I1002" s="58" t="s">
        <v>203</v>
      </c>
      <c r="J1002" s="43" t="s">
        <v>407</v>
      </c>
      <c r="K1002" s="12" t="str">
        <f t="shared" si="221"/>
        <v>Vacunación 1era y 2da dosis</v>
      </c>
      <c r="L1002" s="43" t="str">
        <f t="shared" si="215"/>
        <v>Periodo 2020-2021</v>
      </c>
      <c r="M1002" s="43" t="str">
        <f t="shared" si="216"/>
        <v>Unidades</v>
      </c>
      <c r="N1002" s="49" t="str">
        <f t="shared" si="217"/>
        <v>Ministerio de Ciencias, Tecnología, Conocimiento e Innovación</v>
      </c>
      <c r="O1002" s="30" t="str">
        <f>+"Evolución del Proceso de Vacunación contra COVID-19 en la comuna de "&amp;Enfermedades_Mundiales[[#This Row],[territorio]]</f>
        <v>Evolución del Proceso de Vacunación contra COVID-19 en la comuna de Chillán Viejo</v>
      </c>
      <c r="P1002" s="68"/>
      <c r="Q1002" s="15" t="str">
        <f t="shared" si="218"/>
        <v>Gráfico Evolución</v>
      </c>
      <c r="R1002" s="30"/>
      <c r="S100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https://analytics.zoho.com/open-view/2395394000008136598?ZOHO_CRITERIA=%22Localiza_CL_Poblacion%22.%22Codcom%22%3D16103</v>
      </c>
      <c r="T1002" s="17"/>
      <c r="U1002" s="31" t="str">
        <f t="shared" si="219"/>
        <v>#1774B9</v>
      </c>
      <c r="V1002" s="32" t="str">
        <f>+Enfermedades_Mundiales[[#This Row],[idcoleccion]]&amp;"-"&amp;Enfermedades_Mundiales[[#This Row],[id]]</f>
        <v>360-0992</v>
      </c>
      <c r="W1002" s="21">
        <f>+VLOOKUP(Enfermedades_Mundiales[[#This Row],[Filtro URL]],Estructura!$X$4:$Y$366,2,0)</f>
        <v>36316103</v>
      </c>
      <c r="X1002" s="21" t="str">
        <f>+VLOOKUP(Enfermedades_Mundiales[[#This Row],[tema]],Estructura!$A$4:$C$18,3,0)</f>
        <v>T-364</v>
      </c>
      <c r="Y1002" s="32" t="str">
        <f>+VLOOKUP(Enfermedades_Mundiales[[#This Row],[contenido]],Estructura!$E$4:$G$18,3,0)</f>
        <v>C-362</v>
      </c>
      <c r="Z1002" s="32" t="str">
        <f>+VLOOKUP(Enfermedades_Mundiales[[#This Row],[Filtro Integrado]],Estructura!$M$4:$O$367,3,0)</f>
        <v>FI-363</v>
      </c>
      <c r="AA1002" s="32" t="str">
        <f>+VLOOKUP(Enfermedades_Mundiales[[#This Row],[Muestra]],Estructura!$Q$4:$S$194,3,0)</f>
        <v>M-366</v>
      </c>
    </row>
    <row r="1003" spans="1:27" ht="30.6" x14ac:dyDescent="0.3">
      <c r="A1003" s="61" t="s">
        <v>1426</v>
      </c>
      <c r="B1003" s="43">
        <f t="shared" si="212"/>
        <v>360</v>
      </c>
      <c r="C1003" s="44" t="str">
        <f t="shared" si="213"/>
        <v>Enfermedades Mundiales</v>
      </c>
      <c r="D1003" s="44" t="str">
        <f t="shared" si="214"/>
        <v>Salud</v>
      </c>
      <c r="E1003" s="64">
        <v>16104</v>
      </c>
      <c r="F1003" s="44" t="str">
        <f t="shared" si="220"/>
        <v>Vacunación</v>
      </c>
      <c r="G1003" s="27" t="s">
        <v>1591</v>
      </c>
      <c r="H1003" s="60" t="s">
        <v>17</v>
      </c>
      <c r="I1003" s="58" t="s">
        <v>204</v>
      </c>
      <c r="J1003" s="43" t="s">
        <v>407</v>
      </c>
      <c r="K1003" s="12" t="str">
        <f t="shared" si="221"/>
        <v>Vacunación 1era y 2da dosis</v>
      </c>
      <c r="L1003" s="43" t="str">
        <f t="shared" si="215"/>
        <v>Periodo 2020-2021</v>
      </c>
      <c r="M1003" s="43" t="str">
        <f t="shared" si="216"/>
        <v>Unidades</v>
      </c>
      <c r="N1003" s="49" t="str">
        <f t="shared" si="217"/>
        <v>Ministerio de Ciencias, Tecnología, Conocimiento e Innovación</v>
      </c>
      <c r="O1003" s="30" t="str">
        <f>+"Evolución del Proceso de Vacunación contra COVID-19 en la comuna de "&amp;Enfermedades_Mundiales[[#This Row],[territorio]]</f>
        <v>Evolución del Proceso de Vacunación contra COVID-19 en la comuna de El Carmen</v>
      </c>
      <c r="P1003" s="68"/>
      <c r="Q1003" s="15" t="str">
        <f t="shared" si="218"/>
        <v>Gráfico Evolución</v>
      </c>
      <c r="R1003" s="30"/>
      <c r="S100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https://analytics.zoho.com/open-view/2395394000008136598?ZOHO_CRITERIA=%22Localiza_CL_Poblacion%22.%22Codcom%22%3D16104</v>
      </c>
      <c r="T1003" s="17"/>
      <c r="U1003" s="31" t="str">
        <f t="shared" si="219"/>
        <v>#1774B9</v>
      </c>
      <c r="V1003" s="32" t="str">
        <f>+Enfermedades_Mundiales[[#This Row],[idcoleccion]]&amp;"-"&amp;Enfermedades_Mundiales[[#This Row],[id]]</f>
        <v>360-0993</v>
      </c>
      <c r="W1003" s="21">
        <f>+VLOOKUP(Enfermedades_Mundiales[[#This Row],[Filtro URL]],Estructura!$X$4:$Y$366,2,0)</f>
        <v>36316104</v>
      </c>
      <c r="X1003" s="21" t="str">
        <f>+VLOOKUP(Enfermedades_Mundiales[[#This Row],[tema]],Estructura!$A$4:$C$18,3,0)</f>
        <v>T-364</v>
      </c>
      <c r="Y1003" s="32" t="str">
        <f>+VLOOKUP(Enfermedades_Mundiales[[#This Row],[contenido]],Estructura!$E$4:$G$18,3,0)</f>
        <v>C-362</v>
      </c>
      <c r="Z1003" s="32" t="str">
        <f>+VLOOKUP(Enfermedades_Mundiales[[#This Row],[Filtro Integrado]],Estructura!$M$4:$O$367,3,0)</f>
        <v>FI-363</v>
      </c>
      <c r="AA1003" s="32" t="str">
        <f>+VLOOKUP(Enfermedades_Mundiales[[#This Row],[Muestra]],Estructura!$Q$4:$S$194,3,0)</f>
        <v>M-366</v>
      </c>
    </row>
    <row r="1004" spans="1:27" ht="30.6" x14ac:dyDescent="0.3">
      <c r="A1004" s="61" t="s">
        <v>1427</v>
      </c>
      <c r="B1004" s="43">
        <f t="shared" si="212"/>
        <v>360</v>
      </c>
      <c r="C1004" s="44" t="str">
        <f t="shared" si="213"/>
        <v>Enfermedades Mundiales</v>
      </c>
      <c r="D1004" s="44" t="str">
        <f t="shared" si="214"/>
        <v>Salud</v>
      </c>
      <c r="E1004" s="64">
        <v>16204</v>
      </c>
      <c r="F1004" s="44" t="str">
        <f t="shared" si="220"/>
        <v>Vacunación</v>
      </c>
      <c r="G1004" s="27" t="s">
        <v>1591</v>
      </c>
      <c r="H1004" s="60" t="s">
        <v>17</v>
      </c>
      <c r="I1004" s="58" t="s">
        <v>205</v>
      </c>
      <c r="J1004" s="43" t="s">
        <v>407</v>
      </c>
      <c r="K1004" s="12" t="str">
        <f t="shared" si="221"/>
        <v>Vacunación 1era y 2da dosis</v>
      </c>
      <c r="L1004" s="43" t="str">
        <f t="shared" si="215"/>
        <v>Periodo 2020-2021</v>
      </c>
      <c r="M1004" s="43" t="str">
        <f t="shared" si="216"/>
        <v>Unidades</v>
      </c>
      <c r="N1004" s="49" t="str">
        <f t="shared" si="217"/>
        <v>Ministerio de Ciencias, Tecnología, Conocimiento e Innovación</v>
      </c>
      <c r="O1004" s="30" t="str">
        <f>+"Evolución del Proceso de Vacunación contra COVID-19 en la comuna de "&amp;Enfermedades_Mundiales[[#This Row],[territorio]]</f>
        <v>Evolución del Proceso de Vacunación contra COVID-19 en la comuna de Ninhue</v>
      </c>
      <c r="P1004" s="68"/>
      <c r="Q1004" s="15" t="str">
        <f t="shared" si="218"/>
        <v>Gráfico Evolución</v>
      </c>
      <c r="R1004" s="30"/>
      <c r="S100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https://analytics.zoho.com/open-view/2395394000008136598?ZOHO_CRITERIA=%22Localiza_CL_Poblacion%22.%22Codcom%22%3D16204</v>
      </c>
      <c r="T1004" s="17"/>
      <c r="U1004" s="31" t="str">
        <f t="shared" si="219"/>
        <v>#1774B9</v>
      </c>
      <c r="V1004" s="32" t="str">
        <f>+Enfermedades_Mundiales[[#This Row],[idcoleccion]]&amp;"-"&amp;Enfermedades_Mundiales[[#This Row],[id]]</f>
        <v>360-0994</v>
      </c>
      <c r="W1004" s="21">
        <f>+VLOOKUP(Enfermedades_Mundiales[[#This Row],[Filtro URL]],Estructura!$X$4:$Y$366,2,0)</f>
        <v>36316204</v>
      </c>
      <c r="X1004" s="21" t="str">
        <f>+VLOOKUP(Enfermedades_Mundiales[[#This Row],[tema]],Estructura!$A$4:$C$18,3,0)</f>
        <v>T-364</v>
      </c>
      <c r="Y1004" s="32" t="str">
        <f>+VLOOKUP(Enfermedades_Mundiales[[#This Row],[contenido]],Estructura!$E$4:$G$18,3,0)</f>
        <v>C-362</v>
      </c>
      <c r="Z1004" s="32" t="str">
        <f>+VLOOKUP(Enfermedades_Mundiales[[#This Row],[Filtro Integrado]],Estructura!$M$4:$O$367,3,0)</f>
        <v>FI-363</v>
      </c>
      <c r="AA1004" s="32" t="str">
        <f>+VLOOKUP(Enfermedades_Mundiales[[#This Row],[Muestra]],Estructura!$Q$4:$S$194,3,0)</f>
        <v>M-366</v>
      </c>
    </row>
    <row r="1005" spans="1:27" ht="30.6" x14ac:dyDescent="0.3">
      <c r="A1005" s="61" t="s">
        <v>1428</v>
      </c>
      <c r="B1005" s="43">
        <f t="shared" si="212"/>
        <v>360</v>
      </c>
      <c r="C1005" s="44" t="str">
        <f t="shared" si="213"/>
        <v>Enfermedades Mundiales</v>
      </c>
      <c r="D1005" s="44" t="str">
        <f t="shared" si="214"/>
        <v>Salud</v>
      </c>
      <c r="E1005" s="64">
        <v>16303</v>
      </c>
      <c r="F1005" s="44" t="str">
        <f t="shared" si="220"/>
        <v>Vacunación</v>
      </c>
      <c r="G1005" s="27" t="s">
        <v>1591</v>
      </c>
      <c r="H1005" s="60" t="s">
        <v>17</v>
      </c>
      <c r="I1005" s="58" t="s">
        <v>206</v>
      </c>
      <c r="J1005" s="43" t="s">
        <v>407</v>
      </c>
      <c r="K1005" s="12" t="str">
        <f t="shared" si="221"/>
        <v>Vacunación 1era y 2da dosis</v>
      </c>
      <c r="L1005" s="43" t="str">
        <f t="shared" si="215"/>
        <v>Periodo 2020-2021</v>
      </c>
      <c r="M1005" s="43" t="str">
        <f t="shared" si="216"/>
        <v>Unidades</v>
      </c>
      <c r="N1005" s="49" t="str">
        <f t="shared" si="217"/>
        <v>Ministerio de Ciencias, Tecnología, Conocimiento e Innovación</v>
      </c>
      <c r="O1005" s="30" t="str">
        <f>+"Evolución del Proceso de Vacunación contra COVID-19 en la comuna de "&amp;Enfermedades_Mundiales[[#This Row],[territorio]]</f>
        <v>Evolución del Proceso de Vacunación contra COVID-19 en la comuna de Ñiquén</v>
      </c>
      <c r="P1005" s="68"/>
      <c r="Q1005" s="15" t="str">
        <f t="shared" si="218"/>
        <v>Gráfico Evolución</v>
      </c>
      <c r="R1005" s="30"/>
      <c r="S100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https://analytics.zoho.com/open-view/2395394000008136598?ZOHO_CRITERIA=%22Localiza_CL_Poblacion%22.%22Codcom%22%3D16303</v>
      </c>
      <c r="T1005" s="17"/>
      <c r="U1005" s="31" t="str">
        <f t="shared" si="219"/>
        <v>#1774B9</v>
      </c>
      <c r="V1005" s="32" t="str">
        <f>+Enfermedades_Mundiales[[#This Row],[idcoleccion]]&amp;"-"&amp;Enfermedades_Mundiales[[#This Row],[id]]</f>
        <v>360-0995</v>
      </c>
      <c r="W1005" s="21">
        <f>+VLOOKUP(Enfermedades_Mundiales[[#This Row],[Filtro URL]],Estructura!$X$4:$Y$366,2,0)</f>
        <v>36316303</v>
      </c>
      <c r="X1005" s="21" t="str">
        <f>+VLOOKUP(Enfermedades_Mundiales[[#This Row],[tema]],Estructura!$A$4:$C$18,3,0)</f>
        <v>T-364</v>
      </c>
      <c r="Y1005" s="32" t="str">
        <f>+VLOOKUP(Enfermedades_Mundiales[[#This Row],[contenido]],Estructura!$E$4:$G$18,3,0)</f>
        <v>C-362</v>
      </c>
      <c r="Z1005" s="32" t="str">
        <f>+VLOOKUP(Enfermedades_Mundiales[[#This Row],[Filtro Integrado]],Estructura!$M$4:$O$367,3,0)</f>
        <v>FI-363</v>
      </c>
      <c r="AA1005" s="32" t="str">
        <f>+VLOOKUP(Enfermedades_Mundiales[[#This Row],[Muestra]],Estructura!$Q$4:$S$194,3,0)</f>
        <v>M-366</v>
      </c>
    </row>
    <row r="1006" spans="1:27" ht="30.6" x14ac:dyDescent="0.3">
      <c r="A1006" s="61" t="s">
        <v>1429</v>
      </c>
      <c r="B1006" s="43">
        <f t="shared" si="212"/>
        <v>360</v>
      </c>
      <c r="C1006" s="44" t="str">
        <f t="shared" si="213"/>
        <v>Enfermedades Mundiales</v>
      </c>
      <c r="D1006" s="44" t="str">
        <f t="shared" si="214"/>
        <v>Salud</v>
      </c>
      <c r="E1006" s="64">
        <v>16105</v>
      </c>
      <c r="F1006" s="44" t="str">
        <f t="shared" si="220"/>
        <v>Vacunación</v>
      </c>
      <c r="G1006" s="27" t="s">
        <v>1591</v>
      </c>
      <c r="H1006" s="60" t="s">
        <v>17</v>
      </c>
      <c r="I1006" s="58" t="s">
        <v>207</v>
      </c>
      <c r="J1006" s="43" t="s">
        <v>407</v>
      </c>
      <c r="K1006" s="12" t="str">
        <f t="shared" si="221"/>
        <v>Vacunación 1era y 2da dosis</v>
      </c>
      <c r="L1006" s="43" t="str">
        <f t="shared" si="215"/>
        <v>Periodo 2020-2021</v>
      </c>
      <c r="M1006" s="43" t="str">
        <f t="shared" si="216"/>
        <v>Unidades</v>
      </c>
      <c r="N1006" s="49" t="str">
        <f t="shared" si="217"/>
        <v>Ministerio de Ciencias, Tecnología, Conocimiento e Innovación</v>
      </c>
      <c r="O1006" s="30" t="str">
        <f>+"Evolución del Proceso de Vacunación contra COVID-19 en la comuna de "&amp;Enfermedades_Mundiales[[#This Row],[territorio]]</f>
        <v>Evolución del Proceso de Vacunación contra COVID-19 en la comuna de Pemuco</v>
      </c>
      <c r="P1006" s="68"/>
      <c r="Q1006" s="15" t="str">
        <f t="shared" si="218"/>
        <v>Gráfico Evolución</v>
      </c>
      <c r="R1006" s="30"/>
      <c r="S100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https://analytics.zoho.com/open-view/2395394000008136598?ZOHO_CRITERIA=%22Localiza_CL_Poblacion%22.%22Codcom%22%3D16105</v>
      </c>
      <c r="T1006" s="17"/>
      <c r="U1006" s="31" t="str">
        <f t="shared" si="219"/>
        <v>#1774B9</v>
      </c>
      <c r="V1006" s="32" t="str">
        <f>+Enfermedades_Mundiales[[#This Row],[idcoleccion]]&amp;"-"&amp;Enfermedades_Mundiales[[#This Row],[id]]</f>
        <v>360-0996</v>
      </c>
      <c r="W1006" s="21">
        <f>+VLOOKUP(Enfermedades_Mundiales[[#This Row],[Filtro URL]],Estructura!$X$4:$Y$366,2,0)</f>
        <v>36316105</v>
      </c>
      <c r="X1006" s="21" t="str">
        <f>+VLOOKUP(Enfermedades_Mundiales[[#This Row],[tema]],Estructura!$A$4:$C$18,3,0)</f>
        <v>T-364</v>
      </c>
      <c r="Y1006" s="32" t="str">
        <f>+VLOOKUP(Enfermedades_Mundiales[[#This Row],[contenido]],Estructura!$E$4:$G$18,3,0)</f>
        <v>C-362</v>
      </c>
      <c r="Z1006" s="32" t="str">
        <f>+VLOOKUP(Enfermedades_Mundiales[[#This Row],[Filtro Integrado]],Estructura!$M$4:$O$367,3,0)</f>
        <v>FI-363</v>
      </c>
      <c r="AA1006" s="32" t="str">
        <f>+VLOOKUP(Enfermedades_Mundiales[[#This Row],[Muestra]],Estructura!$Q$4:$S$194,3,0)</f>
        <v>M-366</v>
      </c>
    </row>
    <row r="1007" spans="1:27" ht="30.6" x14ac:dyDescent="0.3">
      <c r="A1007" s="61" t="s">
        <v>1430</v>
      </c>
      <c r="B1007" s="43">
        <f t="shared" si="212"/>
        <v>360</v>
      </c>
      <c r="C1007" s="44" t="str">
        <f t="shared" si="213"/>
        <v>Enfermedades Mundiales</v>
      </c>
      <c r="D1007" s="44" t="str">
        <f t="shared" si="214"/>
        <v>Salud</v>
      </c>
      <c r="E1007" s="64">
        <v>16106</v>
      </c>
      <c r="F1007" s="44" t="str">
        <f t="shared" si="220"/>
        <v>Vacunación</v>
      </c>
      <c r="G1007" s="27" t="s">
        <v>1591</v>
      </c>
      <c r="H1007" s="60" t="s">
        <v>17</v>
      </c>
      <c r="I1007" s="58" t="s">
        <v>208</v>
      </c>
      <c r="J1007" s="43" t="s">
        <v>407</v>
      </c>
      <c r="K1007" s="12" t="str">
        <f t="shared" si="221"/>
        <v>Vacunación 1era y 2da dosis</v>
      </c>
      <c r="L1007" s="43" t="str">
        <f t="shared" si="215"/>
        <v>Periodo 2020-2021</v>
      </c>
      <c r="M1007" s="43" t="str">
        <f t="shared" si="216"/>
        <v>Unidades</v>
      </c>
      <c r="N1007" s="49" t="str">
        <f t="shared" si="217"/>
        <v>Ministerio de Ciencias, Tecnología, Conocimiento e Innovación</v>
      </c>
      <c r="O1007" s="30" t="str">
        <f>+"Evolución del Proceso de Vacunación contra COVID-19 en la comuna de "&amp;Enfermedades_Mundiales[[#This Row],[territorio]]</f>
        <v>Evolución del Proceso de Vacunación contra COVID-19 en la comuna de Pinto</v>
      </c>
      <c r="P1007" s="68"/>
      <c r="Q1007" s="15" t="str">
        <f t="shared" si="218"/>
        <v>Gráfico Evolución</v>
      </c>
      <c r="R1007" s="30"/>
      <c r="S100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https://analytics.zoho.com/open-view/2395394000008136598?ZOHO_CRITERIA=%22Localiza_CL_Poblacion%22.%22Codcom%22%3D16106</v>
      </c>
      <c r="T1007" s="17"/>
      <c r="U1007" s="31" t="str">
        <f t="shared" si="219"/>
        <v>#1774B9</v>
      </c>
      <c r="V1007" s="32" t="str">
        <f>+Enfermedades_Mundiales[[#This Row],[idcoleccion]]&amp;"-"&amp;Enfermedades_Mundiales[[#This Row],[id]]</f>
        <v>360-0997</v>
      </c>
      <c r="W1007" s="21">
        <f>+VLOOKUP(Enfermedades_Mundiales[[#This Row],[Filtro URL]],Estructura!$X$4:$Y$366,2,0)</f>
        <v>36316106</v>
      </c>
      <c r="X1007" s="21" t="str">
        <f>+VLOOKUP(Enfermedades_Mundiales[[#This Row],[tema]],Estructura!$A$4:$C$18,3,0)</f>
        <v>T-364</v>
      </c>
      <c r="Y1007" s="32" t="str">
        <f>+VLOOKUP(Enfermedades_Mundiales[[#This Row],[contenido]],Estructura!$E$4:$G$18,3,0)</f>
        <v>C-362</v>
      </c>
      <c r="Z1007" s="32" t="str">
        <f>+VLOOKUP(Enfermedades_Mundiales[[#This Row],[Filtro Integrado]],Estructura!$M$4:$O$367,3,0)</f>
        <v>FI-363</v>
      </c>
      <c r="AA1007" s="32" t="str">
        <f>+VLOOKUP(Enfermedades_Mundiales[[#This Row],[Muestra]],Estructura!$Q$4:$S$194,3,0)</f>
        <v>M-366</v>
      </c>
    </row>
    <row r="1008" spans="1:27" ht="30.6" x14ac:dyDescent="0.3">
      <c r="A1008" s="61" t="s">
        <v>1431</v>
      </c>
      <c r="B1008" s="43">
        <f t="shared" si="212"/>
        <v>360</v>
      </c>
      <c r="C1008" s="44" t="str">
        <f t="shared" si="213"/>
        <v>Enfermedades Mundiales</v>
      </c>
      <c r="D1008" s="44" t="str">
        <f t="shared" si="214"/>
        <v>Salud</v>
      </c>
      <c r="E1008" s="64">
        <v>16205</v>
      </c>
      <c r="F1008" s="44" t="str">
        <f t="shared" si="220"/>
        <v>Vacunación</v>
      </c>
      <c r="G1008" s="27" t="s">
        <v>1591</v>
      </c>
      <c r="H1008" s="60" t="s">
        <v>17</v>
      </c>
      <c r="I1008" s="58" t="s">
        <v>209</v>
      </c>
      <c r="J1008" s="43" t="s">
        <v>407</v>
      </c>
      <c r="K1008" s="12" t="str">
        <f t="shared" si="221"/>
        <v>Vacunación 1era y 2da dosis</v>
      </c>
      <c r="L1008" s="43" t="str">
        <f t="shared" si="215"/>
        <v>Periodo 2020-2021</v>
      </c>
      <c r="M1008" s="43" t="str">
        <f t="shared" si="216"/>
        <v>Unidades</v>
      </c>
      <c r="N1008" s="49" t="str">
        <f t="shared" si="217"/>
        <v>Ministerio de Ciencias, Tecnología, Conocimiento e Innovación</v>
      </c>
      <c r="O1008" s="30" t="str">
        <f>+"Evolución del Proceso de Vacunación contra COVID-19 en la comuna de "&amp;Enfermedades_Mundiales[[#This Row],[territorio]]</f>
        <v>Evolución del Proceso de Vacunación contra COVID-19 en la comuna de Portezuelo</v>
      </c>
      <c r="P1008" s="68"/>
      <c r="Q1008" s="15" t="str">
        <f t="shared" si="218"/>
        <v>Gráfico Evolución</v>
      </c>
      <c r="R1008" s="30"/>
      <c r="S100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https://analytics.zoho.com/open-view/2395394000008136598?ZOHO_CRITERIA=%22Localiza_CL_Poblacion%22.%22Codcom%22%3D16205</v>
      </c>
      <c r="T1008" s="17"/>
      <c r="U1008" s="31" t="str">
        <f t="shared" si="219"/>
        <v>#1774B9</v>
      </c>
      <c r="V1008" s="32" t="str">
        <f>+Enfermedades_Mundiales[[#This Row],[idcoleccion]]&amp;"-"&amp;Enfermedades_Mundiales[[#This Row],[id]]</f>
        <v>360-0998</v>
      </c>
      <c r="W1008" s="21">
        <f>+VLOOKUP(Enfermedades_Mundiales[[#This Row],[Filtro URL]],Estructura!$X$4:$Y$366,2,0)</f>
        <v>36316205</v>
      </c>
      <c r="X1008" s="21" t="str">
        <f>+VLOOKUP(Enfermedades_Mundiales[[#This Row],[tema]],Estructura!$A$4:$C$18,3,0)</f>
        <v>T-364</v>
      </c>
      <c r="Y1008" s="32" t="str">
        <f>+VLOOKUP(Enfermedades_Mundiales[[#This Row],[contenido]],Estructura!$E$4:$G$18,3,0)</f>
        <v>C-362</v>
      </c>
      <c r="Z1008" s="32" t="str">
        <f>+VLOOKUP(Enfermedades_Mundiales[[#This Row],[Filtro Integrado]],Estructura!$M$4:$O$367,3,0)</f>
        <v>FI-363</v>
      </c>
      <c r="AA1008" s="32" t="str">
        <f>+VLOOKUP(Enfermedades_Mundiales[[#This Row],[Muestra]],Estructura!$Q$4:$S$194,3,0)</f>
        <v>M-366</v>
      </c>
    </row>
    <row r="1009" spans="1:27" ht="30.6" x14ac:dyDescent="0.3">
      <c r="A1009" s="61" t="s">
        <v>1432</v>
      </c>
      <c r="B1009" s="43">
        <f t="shared" si="212"/>
        <v>360</v>
      </c>
      <c r="C1009" s="44" t="str">
        <f t="shared" si="213"/>
        <v>Enfermedades Mundiales</v>
      </c>
      <c r="D1009" s="44" t="str">
        <f t="shared" si="214"/>
        <v>Salud</v>
      </c>
      <c r="E1009" s="64">
        <v>16107</v>
      </c>
      <c r="F1009" s="44" t="str">
        <f t="shared" si="220"/>
        <v>Vacunación</v>
      </c>
      <c r="G1009" s="27" t="s">
        <v>1591</v>
      </c>
      <c r="H1009" s="60" t="s">
        <v>17</v>
      </c>
      <c r="I1009" s="58" t="s">
        <v>210</v>
      </c>
      <c r="J1009" s="43" t="s">
        <v>407</v>
      </c>
      <c r="K1009" s="12" t="str">
        <f t="shared" si="221"/>
        <v>Vacunación 1era y 2da dosis</v>
      </c>
      <c r="L1009" s="43" t="str">
        <f t="shared" si="215"/>
        <v>Periodo 2020-2021</v>
      </c>
      <c r="M1009" s="43" t="str">
        <f t="shared" si="216"/>
        <v>Unidades</v>
      </c>
      <c r="N1009" s="49" t="str">
        <f t="shared" si="217"/>
        <v>Ministerio de Ciencias, Tecnología, Conocimiento e Innovación</v>
      </c>
      <c r="O1009" s="30" t="str">
        <f>+"Evolución del Proceso de Vacunación contra COVID-19 en la comuna de "&amp;Enfermedades_Mundiales[[#This Row],[territorio]]</f>
        <v>Evolución del Proceso de Vacunación contra COVID-19 en la comuna de Quillón</v>
      </c>
      <c r="P1009" s="68"/>
      <c r="Q1009" s="15" t="str">
        <f t="shared" si="218"/>
        <v>Gráfico Evolución</v>
      </c>
      <c r="R1009" s="30"/>
      <c r="S100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https://analytics.zoho.com/open-view/2395394000008136598?ZOHO_CRITERIA=%22Localiza_CL_Poblacion%22.%22Codcom%22%3D16107</v>
      </c>
      <c r="T1009" s="17"/>
      <c r="U1009" s="31" t="str">
        <f t="shared" si="219"/>
        <v>#1774B9</v>
      </c>
      <c r="V1009" s="32" t="str">
        <f>+Enfermedades_Mundiales[[#This Row],[idcoleccion]]&amp;"-"&amp;Enfermedades_Mundiales[[#This Row],[id]]</f>
        <v>360-0999</v>
      </c>
      <c r="W1009" s="21">
        <f>+VLOOKUP(Enfermedades_Mundiales[[#This Row],[Filtro URL]],Estructura!$X$4:$Y$366,2,0)</f>
        <v>36316107</v>
      </c>
      <c r="X1009" s="21" t="str">
        <f>+VLOOKUP(Enfermedades_Mundiales[[#This Row],[tema]],Estructura!$A$4:$C$18,3,0)</f>
        <v>T-364</v>
      </c>
      <c r="Y1009" s="32" t="str">
        <f>+VLOOKUP(Enfermedades_Mundiales[[#This Row],[contenido]],Estructura!$E$4:$G$18,3,0)</f>
        <v>C-362</v>
      </c>
      <c r="Z1009" s="32" t="str">
        <f>+VLOOKUP(Enfermedades_Mundiales[[#This Row],[Filtro Integrado]],Estructura!$M$4:$O$367,3,0)</f>
        <v>FI-363</v>
      </c>
      <c r="AA1009" s="32" t="str">
        <f>+VLOOKUP(Enfermedades_Mundiales[[#This Row],[Muestra]],Estructura!$Q$4:$S$194,3,0)</f>
        <v>M-366</v>
      </c>
    </row>
    <row r="1010" spans="1:27" ht="30.6" x14ac:dyDescent="0.3">
      <c r="A1010" s="61" t="s">
        <v>1433</v>
      </c>
      <c r="B1010" s="43">
        <f t="shared" si="212"/>
        <v>360</v>
      </c>
      <c r="C1010" s="44" t="str">
        <f t="shared" si="213"/>
        <v>Enfermedades Mundiales</v>
      </c>
      <c r="D1010" s="44" t="str">
        <f t="shared" si="214"/>
        <v>Salud</v>
      </c>
      <c r="E1010" s="64">
        <v>16201</v>
      </c>
      <c r="F1010" s="44" t="str">
        <f t="shared" si="220"/>
        <v>Vacunación</v>
      </c>
      <c r="G1010" s="27" t="s">
        <v>1591</v>
      </c>
      <c r="H1010" s="60" t="s">
        <v>17</v>
      </c>
      <c r="I1010" s="58" t="s">
        <v>211</v>
      </c>
      <c r="J1010" s="43" t="s">
        <v>407</v>
      </c>
      <c r="K1010" s="12" t="str">
        <f t="shared" si="221"/>
        <v>Vacunación 1era y 2da dosis</v>
      </c>
      <c r="L1010" s="43" t="str">
        <f t="shared" si="215"/>
        <v>Periodo 2020-2021</v>
      </c>
      <c r="M1010" s="43" t="str">
        <f t="shared" si="216"/>
        <v>Unidades</v>
      </c>
      <c r="N1010" s="49" t="str">
        <f t="shared" si="217"/>
        <v>Ministerio de Ciencias, Tecnología, Conocimiento e Innovación</v>
      </c>
      <c r="O1010" s="30" t="str">
        <f>+"Evolución del Proceso de Vacunación contra COVID-19 en la comuna de "&amp;Enfermedades_Mundiales[[#This Row],[territorio]]</f>
        <v>Evolución del Proceso de Vacunación contra COVID-19 en la comuna de Quirihue</v>
      </c>
      <c r="P1010" s="68"/>
      <c r="Q1010" s="15" t="str">
        <f t="shared" si="218"/>
        <v>Gráfico Evolución</v>
      </c>
      <c r="R1010" s="30"/>
      <c r="S101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https://analytics.zoho.com/open-view/2395394000008136598?ZOHO_CRITERIA=%22Localiza_CL_Poblacion%22.%22Codcom%22%3D16201</v>
      </c>
      <c r="T1010" s="17"/>
      <c r="U1010" s="31" t="str">
        <f t="shared" si="219"/>
        <v>#1774B9</v>
      </c>
      <c r="V1010" s="32" t="str">
        <f>+Enfermedades_Mundiales[[#This Row],[idcoleccion]]&amp;"-"&amp;Enfermedades_Mundiales[[#This Row],[id]]</f>
        <v>360-1000</v>
      </c>
      <c r="W1010" s="21">
        <f>+VLOOKUP(Enfermedades_Mundiales[[#This Row],[Filtro URL]],Estructura!$X$4:$Y$366,2,0)</f>
        <v>36316201</v>
      </c>
      <c r="X1010" s="21" t="str">
        <f>+VLOOKUP(Enfermedades_Mundiales[[#This Row],[tema]],Estructura!$A$4:$C$18,3,0)</f>
        <v>T-364</v>
      </c>
      <c r="Y1010" s="32" t="str">
        <f>+VLOOKUP(Enfermedades_Mundiales[[#This Row],[contenido]],Estructura!$E$4:$G$18,3,0)</f>
        <v>C-362</v>
      </c>
      <c r="Z1010" s="32" t="str">
        <f>+VLOOKUP(Enfermedades_Mundiales[[#This Row],[Filtro Integrado]],Estructura!$M$4:$O$367,3,0)</f>
        <v>FI-363</v>
      </c>
      <c r="AA1010" s="32" t="str">
        <f>+VLOOKUP(Enfermedades_Mundiales[[#This Row],[Muestra]],Estructura!$Q$4:$S$194,3,0)</f>
        <v>M-366</v>
      </c>
    </row>
    <row r="1011" spans="1:27" ht="30.6" x14ac:dyDescent="0.3">
      <c r="A1011" s="61" t="s">
        <v>1434</v>
      </c>
      <c r="B1011" s="43">
        <f t="shared" si="212"/>
        <v>360</v>
      </c>
      <c r="C1011" s="44" t="str">
        <f t="shared" si="213"/>
        <v>Enfermedades Mundiales</v>
      </c>
      <c r="D1011" s="44" t="str">
        <f t="shared" si="214"/>
        <v>Salud</v>
      </c>
      <c r="E1011" s="64">
        <v>16206</v>
      </c>
      <c r="F1011" s="44" t="str">
        <f t="shared" si="220"/>
        <v>Vacunación</v>
      </c>
      <c r="G1011" s="27" t="s">
        <v>1591</v>
      </c>
      <c r="H1011" s="60" t="s">
        <v>17</v>
      </c>
      <c r="I1011" s="58" t="s">
        <v>212</v>
      </c>
      <c r="J1011" s="43" t="s">
        <v>407</v>
      </c>
      <c r="K1011" s="12" t="str">
        <f t="shared" si="221"/>
        <v>Vacunación 1era y 2da dosis</v>
      </c>
      <c r="L1011" s="43" t="str">
        <f t="shared" si="215"/>
        <v>Periodo 2020-2021</v>
      </c>
      <c r="M1011" s="43" t="str">
        <f t="shared" si="216"/>
        <v>Unidades</v>
      </c>
      <c r="N1011" s="49" t="str">
        <f t="shared" si="217"/>
        <v>Ministerio de Ciencias, Tecnología, Conocimiento e Innovación</v>
      </c>
      <c r="O1011" s="30" t="str">
        <f>+"Evolución del Proceso de Vacunación contra COVID-19 en la comuna de "&amp;Enfermedades_Mundiales[[#This Row],[territorio]]</f>
        <v>Evolución del Proceso de Vacunación contra COVID-19 en la comuna de Ránquil</v>
      </c>
      <c r="P1011" s="68"/>
      <c r="Q1011" s="15" t="str">
        <f t="shared" si="218"/>
        <v>Gráfico Evolución</v>
      </c>
      <c r="R1011" s="30"/>
      <c r="S101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https://analytics.zoho.com/open-view/2395394000008136598?ZOHO_CRITERIA=%22Localiza_CL_Poblacion%22.%22Codcom%22%3D16206</v>
      </c>
      <c r="T1011" s="17"/>
      <c r="U1011" s="31" t="str">
        <f t="shared" si="219"/>
        <v>#1774B9</v>
      </c>
      <c r="V1011" s="32" t="str">
        <f>+Enfermedades_Mundiales[[#This Row],[idcoleccion]]&amp;"-"&amp;Enfermedades_Mundiales[[#This Row],[id]]</f>
        <v>360-1001</v>
      </c>
      <c r="W1011" s="21">
        <f>+VLOOKUP(Enfermedades_Mundiales[[#This Row],[Filtro URL]],Estructura!$X$4:$Y$366,2,0)</f>
        <v>36316206</v>
      </c>
      <c r="X1011" s="21" t="str">
        <f>+VLOOKUP(Enfermedades_Mundiales[[#This Row],[tema]],Estructura!$A$4:$C$18,3,0)</f>
        <v>T-364</v>
      </c>
      <c r="Y1011" s="32" t="str">
        <f>+VLOOKUP(Enfermedades_Mundiales[[#This Row],[contenido]],Estructura!$E$4:$G$18,3,0)</f>
        <v>C-362</v>
      </c>
      <c r="Z1011" s="32" t="str">
        <f>+VLOOKUP(Enfermedades_Mundiales[[#This Row],[Filtro Integrado]],Estructura!$M$4:$O$367,3,0)</f>
        <v>FI-363</v>
      </c>
      <c r="AA1011" s="32" t="str">
        <f>+VLOOKUP(Enfermedades_Mundiales[[#This Row],[Muestra]],Estructura!$Q$4:$S$194,3,0)</f>
        <v>M-366</v>
      </c>
    </row>
    <row r="1012" spans="1:27" ht="30.6" x14ac:dyDescent="0.3">
      <c r="A1012" s="61" t="s">
        <v>1435</v>
      </c>
      <c r="B1012" s="43">
        <f t="shared" si="212"/>
        <v>360</v>
      </c>
      <c r="C1012" s="44" t="str">
        <f t="shared" si="213"/>
        <v>Enfermedades Mundiales</v>
      </c>
      <c r="D1012" s="44" t="str">
        <f t="shared" si="214"/>
        <v>Salud</v>
      </c>
      <c r="E1012" s="64">
        <v>16301</v>
      </c>
      <c r="F1012" s="44" t="str">
        <f t="shared" si="220"/>
        <v>Vacunación</v>
      </c>
      <c r="G1012" s="27" t="s">
        <v>1591</v>
      </c>
      <c r="H1012" s="60" t="s">
        <v>17</v>
      </c>
      <c r="I1012" s="58" t="s">
        <v>213</v>
      </c>
      <c r="J1012" s="43" t="s">
        <v>407</v>
      </c>
      <c r="K1012" s="12" t="str">
        <f t="shared" si="221"/>
        <v>Vacunación 1era y 2da dosis</v>
      </c>
      <c r="L1012" s="43" t="str">
        <f t="shared" si="215"/>
        <v>Periodo 2020-2021</v>
      </c>
      <c r="M1012" s="43" t="str">
        <f t="shared" si="216"/>
        <v>Unidades</v>
      </c>
      <c r="N1012" s="49" t="str">
        <f t="shared" si="217"/>
        <v>Ministerio de Ciencias, Tecnología, Conocimiento e Innovación</v>
      </c>
      <c r="O1012" s="30" t="str">
        <f>+"Evolución del Proceso de Vacunación contra COVID-19 en la comuna de "&amp;Enfermedades_Mundiales[[#This Row],[territorio]]</f>
        <v>Evolución del Proceso de Vacunación contra COVID-19 en la comuna de San Carlos</v>
      </c>
      <c r="P1012" s="68"/>
      <c r="Q1012" s="15" t="str">
        <f t="shared" si="218"/>
        <v>Gráfico Evolución</v>
      </c>
      <c r="R1012" s="30"/>
      <c r="S101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https://analytics.zoho.com/open-view/2395394000008136598?ZOHO_CRITERIA=%22Localiza_CL_Poblacion%22.%22Codcom%22%3D16301</v>
      </c>
      <c r="T1012" s="17"/>
      <c r="U1012" s="31" t="str">
        <f t="shared" si="219"/>
        <v>#1774B9</v>
      </c>
      <c r="V1012" s="32" t="str">
        <f>+Enfermedades_Mundiales[[#This Row],[idcoleccion]]&amp;"-"&amp;Enfermedades_Mundiales[[#This Row],[id]]</f>
        <v>360-1002</v>
      </c>
      <c r="W1012" s="21">
        <f>+VLOOKUP(Enfermedades_Mundiales[[#This Row],[Filtro URL]],Estructura!$X$4:$Y$366,2,0)</f>
        <v>36316301</v>
      </c>
      <c r="X1012" s="21" t="str">
        <f>+VLOOKUP(Enfermedades_Mundiales[[#This Row],[tema]],Estructura!$A$4:$C$18,3,0)</f>
        <v>T-364</v>
      </c>
      <c r="Y1012" s="32" t="str">
        <f>+VLOOKUP(Enfermedades_Mundiales[[#This Row],[contenido]],Estructura!$E$4:$G$18,3,0)</f>
        <v>C-362</v>
      </c>
      <c r="Z1012" s="32" t="str">
        <f>+VLOOKUP(Enfermedades_Mundiales[[#This Row],[Filtro Integrado]],Estructura!$M$4:$O$367,3,0)</f>
        <v>FI-363</v>
      </c>
      <c r="AA1012" s="32" t="str">
        <f>+VLOOKUP(Enfermedades_Mundiales[[#This Row],[Muestra]],Estructura!$Q$4:$S$194,3,0)</f>
        <v>M-366</v>
      </c>
    </row>
    <row r="1013" spans="1:27" ht="30.6" x14ac:dyDescent="0.3">
      <c r="A1013" s="61" t="s">
        <v>1436</v>
      </c>
      <c r="B1013" s="43">
        <f t="shared" si="212"/>
        <v>360</v>
      </c>
      <c r="C1013" s="44" t="str">
        <f t="shared" si="213"/>
        <v>Enfermedades Mundiales</v>
      </c>
      <c r="D1013" s="44" t="str">
        <f t="shared" si="214"/>
        <v>Salud</v>
      </c>
      <c r="E1013" s="64">
        <v>16304</v>
      </c>
      <c r="F1013" s="44" t="str">
        <f t="shared" si="220"/>
        <v>Vacunación</v>
      </c>
      <c r="G1013" s="27" t="s">
        <v>1591</v>
      </c>
      <c r="H1013" s="60" t="s">
        <v>17</v>
      </c>
      <c r="I1013" s="58" t="s">
        <v>214</v>
      </c>
      <c r="J1013" s="43" t="s">
        <v>407</v>
      </c>
      <c r="K1013" s="12" t="str">
        <f t="shared" si="221"/>
        <v>Vacunación 1era y 2da dosis</v>
      </c>
      <c r="L1013" s="43" t="str">
        <f t="shared" si="215"/>
        <v>Periodo 2020-2021</v>
      </c>
      <c r="M1013" s="43" t="str">
        <f t="shared" si="216"/>
        <v>Unidades</v>
      </c>
      <c r="N1013" s="49" t="str">
        <f t="shared" si="217"/>
        <v>Ministerio de Ciencias, Tecnología, Conocimiento e Innovación</v>
      </c>
      <c r="O1013" s="30" t="str">
        <f>+"Evolución del Proceso de Vacunación contra COVID-19 en la comuna de "&amp;Enfermedades_Mundiales[[#This Row],[territorio]]</f>
        <v>Evolución del Proceso de Vacunación contra COVID-19 en la comuna de San Fabián</v>
      </c>
      <c r="P1013" s="68"/>
      <c r="Q1013" s="15" t="str">
        <f t="shared" si="218"/>
        <v>Gráfico Evolución</v>
      </c>
      <c r="R1013" s="30"/>
      <c r="S101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https://analytics.zoho.com/open-view/2395394000008136598?ZOHO_CRITERIA=%22Localiza_CL_Poblacion%22.%22Codcom%22%3D16304</v>
      </c>
      <c r="T1013" s="17"/>
      <c r="U1013" s="31" t="str">
        <f t="shared" si="219"/>
        <v>#1774B9</v>
      </c>
      <c r="V1013" s="32" t="str">
        <f>+Enfermedades_Mundiales[[#This Row],[idcoleccion]]&amp;"-"&amp;Enfermedades_Mundiales[[#This Row],[id]]</f>
        <v>360-1003</v>
      </c>
      <c r="W1013" s="21">
        <f>+VLOOKUP(Enfermedades_Mundiales[[#This Row],[Filtro URL]],Estructura!$X$4:$Y$366,2,0)</f>
        <v>36316304</v>
      </c>
      <c r="X1013" s="21" t="str">
        <f>+VLOOKUP(Enfermedades_Mundiales[[#This Row],[tema]],Estructura!$A$4:$C$18,3,0)</f>
        <v>T-364</v>
      </c>
      <c r="Y1013" s="32" t="str">
        <f>+VLOOKUP(Enfermedades_Mundiales[[#This Row],[contenido]],Estructura!$E$4:$G$18,3,0)</f>
        <v>C-362</v>
      </c>
      <c r="Z1013" s="32" t="str">
        <f>+VLOOKUP(Enfermedades_Mundiales[[#This Row],[Filtro Integrado]],Estructura!$M$4:$O$367,3,0)</f>
        <v>FI-363</v>
      </c>
      <c r="AA1013" s="32" t="str">
        <f>+VLOOKUP(Enfermedades_Mundiales[[#This Row],[Muestra]],Estructura!$Q$4:$S$194,3,0)</f>
        <v>M-366</v>
      </c>
    </row>
    <row r="1014" spans="1:27" ht="30.6" x14ac:dyDescent="0.3">
      <c r="A1014" s="61" t="s">
        <v>1437</v>
      </c>
      <c r="B1014" s="43">
        <f t="shared" si="212"/>
        <v>360</v>
      </c>
      <c r="C1014" s="44" t="str">
        <f t="shared" si="213"/>
        <v>Enfermedades Mundiales</v>
      </c>
      <c r="D1014" s="44" t="str">
        <f t="shared" si="214"/>
        <v>Salud</v>
      </c>
      <c r="E1014" s="64">
        <v>16108</v>
      </c>
      <c r="F1014" s="44" t="str">
        <f t="shared" si="220"/>
        <v>Vacunación</v>
      </c>
      <c r="G1014" s="27" t="s">
        <v>1591</v>
      </c>
      <c r="H1014" s="60" t="s">
        <v>17</v>
      </c>
      <c r="I1014" s="58" t="s">
        <v>215</v>
      </c>
      <c r="J1014" s="43" t="s">
        <v>407</v>
      </c>
      <c r="K1014" s="12" t="str">
        <f t="shared" si="221"/>
        <v>Vacunación 1era y 2da dosis</v>
      </c>
      <c r="L1014" s="43" t="str">
        <f t="shared" si="215"/>
        <v>Periodo 2020-2021</v>
      </c>
      <c r="M1014" s="43" t="str">
        <f t="shared" si="216"/>
        <v>Unidades</v>
      </c>
      <c r="N1014" s="49" t="str">
        <f t="shared" si="217"/>
        <v>Ministerio de Ciencias, Tecnología, Conocimiento e Innovación</v>
      </c>
      <c r="O1014" s="30" t="str">
        <f>+"Evolución del Proceso de Vacunación contra COVID-19 en la comuna de "&amp;Enfermedades_Mundiales[[#This Row],[territorio]]</f>
        <v>Evolución del Proceso de Vacunación contra COVID-19 en la comuna de San Ignacio</v>
      </c>
      <c r="P1014" s="68"/>
      <c r="Q1014" s="15" t="str">
        <f t="shared" si="218"/>
        <v>Gráfico Evolución</v>
      </c>
      <c r="R1014" s="30"/>
      <c r="S101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https://analytics.zoho.com/open-view/2395394000008136598?ZOHO_CRITERIA=%22Localiza_CL_Poblacion%22.%22Codcom%22%3D16108</v>
      </c>
      <c r="T1014" s="17"/>
      <c r="U1014" s="31" t="str">
        <f t="shared" si="219"/>
        <v>#1774B9</v>
      </c>
      <c r="V1014" s="32" t="str">
        <f>+Enfermedades_Mundiales[[#This Row],[idcoleccion]]&amp;"-"&amp;Enfermedades_Mundiales[[#This Row],[id]]</f>
        <v>360-1004</v>
      </c>
      <c r="W1014" s="21">
        <f>+VLOOKUP(Enfermedades_Mundiales[[#This Row],[Filtro URL]],Estructura!$X$4:$Y$366,2,0)</f>
        <v>36316108</v>
      </c>
      <c r="X1014" s="21" t="str">
        <f>+VLOOKUP(Enfermedades_Mundiales[[#This Row],[tema]],Estructura!$A$4:$C$18,3,0)</f>
        <v>T-364</v>
      </c>
      <c r="Y1014" s="32" t="str">
        <f>+VLOOKUP(Enfermedades_Mundiales[[#This Row],[contenido]],Estructura!$E$4:$G$18,3,0)</f>
        <v>C-362</v>
      </c>
      <c r="Z1014" s="32" t="str">
        <f>+VLOOKUP(Enfermedades_Mundiales[[#This Row],[Filtro Integrado]],Estructura!$M$4:$O$367,3,0)</f>
        <v>FI-363</v>
      </c>
      <c r="AA1014" s="32" t="str">
        <f>+VLOOKUP(Enfermedades_Mundiales[[#This Row],[Muestra]],Estructura!$Q$4:$S$194,3,0)</f>
        <v>M-366</v>
      </c>
    </row>
    <row r="1015" spans="1:27" ht="30.6" x14ac:dyDescent="0.3">
      <c r="A1015" s="61" t="s">
        <v>1438</v>
      </c>
      <c r="B1015" s="43">
        <f t="shared" si="212"/>
        <v>360</v>
      </c>
      <c r="C1015" s="44" t="str">
        <f t="shared" si="213"/>
        <v>Enfermedades Mundiales</v>
      </c>
      <c r="D1015" s="44" t="str">
        <f t="shared" si="214"/>
        <v>Salud</v>
      </c>
      <c r="E1015" s="64">
        <v>16305</v>
      </c>
      <c r="F1015" s="44" t="str">
        <f t="shared" si="220"/>
        <v>Vacunación</v>
      </c>
      <c r="G1015" s="27" t="s">
        <v>1591</v>
      </c>
      <c r="H1015" s="60" t="s">
        <v>17</v>
      </c>
      <c r="I1015" s="58" t="s">
        <v>216</v>
      </c>
      <c r="J1015" s="43" t="s">
        <v>407</v>
      </c>
      <c r="K1015" s="12" t="str">
        <f t="shared" si="221"/>
        <v>Vacunación 1era y 2da dosis</v>
      </c>
      <c r="L1015" s="43" t="str">
        <f t="shared" si="215"/>
        <v>Periodo 2020-2021</v>
      </c>
      <c r="M1015" s="43" t="str">
        <f t="shared" si="216"/>
        <v>Unidades</v>
      </c>
      <c r="N1015" s="49" t="str">
        <f t="shared" si="217"/>
        <v>Ministerio de Ciencias, Tecnología, Conocimiento e Innovación</v>
      </c>
      <c r="O1015" s="30" t="str">
        <f>+"Evolución del Proceso de Vacunación contra COVID-19 en la comuna de "&amp;Enfermedades_Mundiales[[#This Row],[territorio]]</f>
        <v>Evolución del Proceso de Vacunación contra COVID-19 en la comuna de San Nicolás</v>
      </c>
      <c r="P1015" s="68"/>
      <c r="Q1015" s="15" t="str">
        <f t="shared" si="218"/>
        <v>Gráfico Evolución</v>
      </c>
      <c r="R1015" s="30"/>
      <c r="S101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https://analytics.zoho.com/open-view/2395394000008136598?ZOHO_CRITERIA=%22Localiza_CL_Poblacion%22.%22Codcom%22%3D16305</v>
      </c>
      <c r="T1015" s="17"/>
      <c r="U1015" s="31" t="str">
        <f t="shared" si="219"/>
        <v>#1774B9</v>
      </c>
      <c r="V1015" s="32" t="str">
        <f>+Enfermedades_Mundiales[[#This Row],[idcoleccion]]&amp;"-"&amp;Enfermedades_Mundiales[[#This Row],[id]]</f>
        <v>360-1005</v>
      </c>
      <c r="W1015" s="21">
        <f>+VLOOKUP(Enfermedades_Mundiales[[#This Row],[Filtro URL]],Estructura!$X$4:$Y$366,2,0)</f>
        <v>36316305</v>
      </c>
      <c r="X1015" s="21" t="str">
        <f>+VLOOKUP(Enfermedades_Mundiales[[#This Row],[tema]],Estructura!$A$4:$C$18,3,0)</f>
        <v>T-364</v>
      </c>
      <c r="Y1015" s="32" t="str">
        <f>+VLOOKUP(Enfermedades_Mundiales[[#This Row],[contenido]],Estructura!$E$4:$G$18,3,0)</f>
        <v>C-362</v>
      </c>
      <c r="Z1015" s="32" t="str">
        <f>+VLOOKUP(Enfermedades_Mundiales[[#This Row],[Filtro Integrado]],Estructura!$M$4:$O$367,3,0)</f>
        <v>FI-363</v>
      </c>
      <c r="AA1015" s="32" t="str">
        <f>+VLOOKUP(Enfermedades_Mundiales[[#This Row],[Muestra]],Estructura!$Q$4:$S$194,3,0)</f>
        <v>M-366</v>
      </c>
    </row>
    <row r="1016" spans="1:27" ht="30.6" x14ac:dyDescent="0.3">
      <c r="A1016" s="61" t="s">
        <v>1439</v>
      </c>
      <c r="B1016" s="43">
        <f t="shared" si="212"/>
        <v>360</v>
      </c>
      <c r="C1016" s="44" t="str">
        <f t="shared" si="213"/>
        <v>Enfermedades Mundiales</v>
      </c>
      <c r="D1016" s="44" t="str">
        <f t="shared" si="214"/>
        <v>Salud</v>
      </c>
      <c r="E1016" s="64">
        <v>16207</v>
      </c>
      <c r="F1016" s="44" t="str">
        <f t="shared" si="220"/>
        <v>Vacunación</v>
      </c>
      <c r="G1016" s="27" t="s">
        <v>1591</v>
      </c>
      <c r="H1016" s="60" t="s">
        <v>17</v>
      </c>
      <c r="I1016" s="58" t="s">
        <v>217</v>
      </c>
      <c r="J1016" s="43" t="s">
        <v>407</v>
      </c>
      <c r="K1016" s="12" t="str">
        <f t="shared" si="221"/>
        <v>Vacunación 1era y 2da dosis</v>
      </c>
      <c r="L1016" s="43" t="str">
        <f t="shared" si="215"/>
        <v>Periodo 2020-2021</v>
      </c>
      <c r="M1016" s="43" t="str">
        <f t="shared" si="216"/>
        <v>Unidades</v>
      </c>
      <c r="N1016" s="49" t="str">
        <f t="shared" si="217"/>
        <v>Ministerio de Ciencias, Tecnología, Conocimiento e Innovación</v>
      </c>
      <c r="O1016" s="30" t="str">
        <f>+"Evolución del Proceso de Vacunación contra COVID-19 en la comuna de "&amp;Enfermedades_Mundiales[[#This Row],[territorio]]</f>
        <v>Evolución del Proceso de Vacunación contra COVID-19 en la comuna de Treguaco</v>
      </c>
      <c r="P1016" s="68"/>
      <c r="Q1016" s="15" t="str">
        <f t="shared" si="218"/>
        <v>Gráfico Evolución</v>
      </c>
      <c r="R1016" s="30"/>
      <c r="S101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https://analytics.zoho.com/open-view/2395394000008136598?ZOHO_CRITERIA=%22Localiza_CL_Poblacion%22.%22Codcom%22%3D16207</v>
      </c>
      <c r="T1016" s="17"/>
      <c r="U1016" s="31" t="str">
        <f t="shared" si="219"/>
        <v>#1774B9</v>
      </c>
      <c r="V1016" s="32" t="str">
        <f>+Enfermedades_Mundiales[[#This Row],[idcoleccion]]&amp;"-"&amp;Enfermedades_Mundiales[[#This Row],[id]]</f>
        <v>360-1006</v>
      </c>
      <c r="W1016" s="21">
        <f>+VLOOKUP(Enfermedades_Mundiales[[#This Row],[Filtro URL]],Estructura!$X$4:$Y$366,2,0)</f>
        <v>36316207</v>
      </c>
      <c r="X1016" s="21" t="str">
        <f>+VLOOKUP(Enfermedades_Mundiales[[#This Row],[tema]],Estructura!$A$4:$C$18,3,0)</f>
        <v>T-364</v>
      </c>
      <c r="Y1016" s="32" t="str">
        <f>+VLOOKUP(Enfermedades_Mundiales[[#This Row],[contenido]],Estructura!$E$4:$G$18,3,0)</f>
        <v>C-362</v>
      </c>
      <c r="Z1016" s="32" t="str">
        <f>+VLOOKUP(Enfermedades_Mundiales[[#This Row],[Filtro Integrado]],Estructura!$M$4:$O$367,3,0)</f>
        <v>FI-363</v>
      </c>
      <c r="AA1016" s="32" t="str">
        <f>+VLOOKUP(Enfermedades_Mundiales[[#This Row],[Muestra]],Estructura!$Q$4:$S$194,3,0)</f>
        <v>M-366</v>
      </c>
    </row>
    <row r="1017" spans="1:27" ht="30.6" x14ac:dyDescent="0.3">
      <c r="A1017" s="61" t="s">
        <v>1440</v>
      </c>
      <c r="B1017" s="43">
        <f t="shared" si="212"/>
        <v>360</v>
      </c>
      <c r="C1017" s="44" t="str">
        <f t="shared" si="213"/>
        <v>Enfermedades Mundiales</v>
      </c>
      <c r="D1017" s="44" t="str">
        <f t="shared" si="214"/>
        <v>Salud</v>
      </c>
      <c r="E1017" s="64">
        <v>16109</v>
      </c>
      <c r="F1017" s="44" t="str">
        <f t="shared" si="220"/>
        <v>Vacunación</v>
      </c>
      <c r="G1017" s="27" t="s">
        <v>1591</v>
      </c>
      <c r="H1017" s="60" t="s">
        <v>17</v>
      </c>
      <c r="I1017" s="58" t="s">
        <v>218</v>
      </c>
      <c r="J1017" s="43" t="s">
        <v>407</v>
      </c>
      <c r="K1017" s="12" t="str">
        <f t="shared" si="221"/>
        <v>Vacunación 1era y 2da dosis</v>
      </c>
      <c r="L1017" s="43" t="str">
        <f t="shared" si="215"/>
        <v>Periodo 2020-2021</v>
      </c>
      <c r="M1017" s="43" t="str">
        <f t="shared" si="216"/>
        <v>Unidades</v>
      </c>
      <c r="N1017" s="49" t="str">
        <f t="shared" si="217"/>
        <v>Ministerio de Ciencias, Tecnología, Conocimiento e Innovación</v>
      </c>
      <c r="O1017" s="30" t="str">
        <f>+"Evolución del Proceso de Vacunación contra COVID-19 en la comuna de "&amp;Enfermedades_Mundiales[[#This Row],[territorio]]</f>
        <v>Evolución del Proceso de Vacunación contra COVID-19 en la comuna de Yungay</v>
      </c>
      <c r="P1017" s="68"/>
      <c r="Q1017" s="15" t="str">
        <f t="shared" si="218"/>
        <v>Gráfico Evolución</v>
      </c>
      <c r="R1017" s="30"/>
      <c r="S101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https://analytics.zoho.com/open-view/2395394000008136598?ZOHO_CRITERIA=%22Localiza_CL_Poblacion%22.%22Codcom%22%3D16109</v>
      </c>
      <c r="T1017" s="17"/>
      <c r="U1017" s="31" t="str">
        <f t="shared" si="219"/>
        <v>#1774B9</v>
      </c>
      <c r="V1017" s="32" t="str">
        <f>+Enfermedades_Mundiales[[#This Row],[idcoleccion]]&amp;"-"&amp;Enfermedades_Mundiales[[#This Row],[id]]</f>
        <v>360-1007</v>
      </c>
      <c r="W1017" s="21">
        <f>+VLOOKUP(Enfermedades_Mundiales[[#This Row],[Filtro URL]],Estructura!$X$4:$Y$366,2,0)</f>
        <v>36316109</v>
      </c>
      <c r="X1017" s="21" t="str">
        <f>+VLOOKUP(Enfermedades_Mundiales[[#This Row],[tema]],Estructura!$A$4:$C$18,3,0)</f>
        <v>T-364</v>
      </c>
      <c r="Y1017" s="32" t="str">
        <f>+VLOOKUP(Enfermedades_Mundiales[[#This Row],[contenido]],Estructura!$E$4:$G$18,3,0)</f>
        <v>C-362</v>
      </c>
      <c r="Z1017" s="32" t="str">
        <f>+VLOOKUP(Enfermedades_Mundiales[[#This Row],[Filtro Integrado]],Estructura!$M$4:$O$367,3,0)</f>
        <v>FI-363</v>
      </c>
      <c r="AA1017" s="32" t="str">
        <f>+VLOOKUP(Enfermedades_Mundiales[[#This Row],[Muestra]],Estructura!$Q$4:$S$194,3,0)</f>
        <v>M-366</v>
      </c>
    </row>
    <row r="1018" spans="1:27" ht="30.6" x14ac:dyDescent="0.3">
      <c r="A1018" s="61" t="s">
        <v>1441</v>
      </c>
      <c r="B1018" s="43">
        <f t="shared" si="212"/>
        <v>360</v>
      </c>
      <c r="C1018" s="44" t="str">
        <f t="shared" si="213"/>
        <v>Enfermedades Mundiales</v>
      </c>
      <c r="D1018" s="44" t="str">
        <f t="shared" si="214"/>
        <v>Salud</v>
      </c>
      <c r="E1018" s="64">
        <v>9101</v>
      </c>
      <c r="F1018" s="44" t="str">
        <f t="shared" si="220"/>
        <v>Vacunación</v>
      </c>
      <c r="G1018" s="27" t="s">
        <v>1591</v>
      </c>
      <c r="H1018" s="60" t="s">
        <v>17</v>
      </c>
      <c r="I1018" s="58" t="s">
        <v>219</v>
      </c>
      <c r="J1018" s="43" t="s">
        <v>407</v>
      </c>
      <c r="K1018" s="12" t="str">
        <f t="shared" si="221"/>
        <v>Vacunación 1era y 2da dosis</v>
      </c>
      <c r="L1018" s="43" t="str">
        <f t="shared" si="215"/>
        <v>Periodo 2020-2021</v>
      </c>
      <c r="M1018" s="43" t="str">
        <f t="shared" si="216"/>
        <v>Unidades</v>
      </c>
      <c r="N1018" s="49" t="str">
        <f t="shared" si="217"/>
        <v>Ministerio de Ciencias, Tecnología, Conocimiento e Innovación</v>
      </c>
      <c r="O1018" s="30" t="str">
        <f>+"Evolución del Proceso de Vacunación contra COVID-19 en la comuna de "&amp;Enfermedades_Mundiales[[#This Row],[territorio]]</f>
        <v>Evolución del Proceso de Vacunación contra COVID-19 en la comuna de Temuco</v>
      </c>
      <c r="P1018" s="68"/>
      <c r="Q1018" s="15" t="str">
        <f t="shared" si="218"/>
        <v>Gráfico Evolución</v>
      </c>
      <c r="R1018" s="30"/>
      <c r="S101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https://analytics.zoho.com/open-view/2395394000008136598?ZOHO_CRITERIA=%22Localiza_CL_Poblacion%22.%22Codcom%22%3D9101</v>
      </c>
      <c r="T1018" s="17"/>
      <c r="U1018" s="31" t="str">
        <f t="shared" si="219"/>
        <v>#1774B9</v>
      </c>
      <c r="V1018" s="32" t="str">
        <f>+Enfermedades_Mundiales[[#This Row],[idcoleccion]]&amp;"-"&amp;Enfermedades_Mundiales[[#This Row],[id]]</f>
        <v>360-1008</v>
      </c>
      <c r="W1018" s="21">
        <f>+VLOOKUP(Enfermedades_Mundiales[[#This Row],[Filtro URL]],Estructura!$X$4:$Y$366,2,0)</f>
        <v>36309101</v>
      </c>
      <c r="X1018" s="21" t="str">
        <f>+VLOOKUP(Enfermedades_Mundiales[[#This Row],[tema]],Estructura!$A$4:$C$18,3,0)</f>
        <v>T-364</v>
      </c>
      <c r="Y1018" s="32" t="str">
        <f>+VLOOKUP(Enfermedades_Mundiales[[#This Row],[contenido]],Estructura!$E$4:$G$18,3,0)</f>
        <v>C-362</v>
      </c>
      <c r="Z1018" s="32" t="str">
        <f>+VLOOKUP(Enfermedades_Mundiales[[#This Row],[Filtro Integrado]],Estructura!$M$4:$O$367,3,0)</f>
        <v>FI-363</v>
      </c>
      <c r="AA1018" s="32" t="str">
        <f>+VLOOKUP(Enfermedades_Mundiales[[#This Row],[Muestra]],Estructura!$Q$4:$S$194,3,0)</f>
        <v>M-366</v>
      </c>
    </row>
    <row r="1019" spans="1:27" ht="30.6" x14ac:dyDescent="0.3">
      <c r="A1019" s="61" t="s">
        <v>1442</v>
      </c>
      <c r="B1019" s="43">
        <f t="shared" si="212"/>
        <v>360</v>
      </c>
      <c r="C1019" s="44" t="str">
        <f t="shared" si="213"/>
        <v>Enfermedades Mundiales</v>
      </c>
      <c r="D1019" s="44" t="str">
        <f t="shared" si="214"/>
        <v>Salud</v>
      </c>
      <c r="E1019" s="64">
        <v>9102</v>
      </c>
      <c r="F1019" s="44" t="str">
        <f t="shared" si="220"/>
        <v>Vacunación</v>
      </c>
      <c r="G1019" s="27" t="s">
        <v>1591</v>
      </c>
      <c r="H1019" s="60" t="s">
        <v>17</v>
      </c>
      <c r="I1019" s="58" t="s">
        <v>220</v>
      </c>
      <c r="J1019" s="43" t="s">
        <v>407</v>
      </c>
      <c r="K1019" s="12" t="str">
        <f t="shared" si="221"/>
        <v>Vacunación 1era y 2da dosis</v>
      </c>
      <c r="L1019" s="43" t="str">
        <f t="shared" si="215"/>
        <v>Periodo 2020-2021</v>
      </c>
      <c r="M1019" s="43" t="str">
        <f t="shared" si="216"/>
        <v>Unidades</v>
      </c>
      <c r="N1019" s="49" t="str">
        <f t="shared" si="217"/>
        <v>Ministerio de Ciencias, Tecnología, Conocimiento e Innovación</v>
      </c>
      <c r="O1019" s="30" t="str">
        <f>+"Evolución del Proceso de Vacunación contra COVID-19 en la comuna de "&amp;Enfermedades_Mundiales[[#This Row],[territorio]]</f>
        <v>Evolución del Proceso de Vacunación contra COVID-19 en la comuna de Carahue</v>
      </c>
      <c r="P1019" s="68"/>
      <c r="Q1019" s="15" t="str">
        <f t="shared" si="218"/>
        <v>Gráfico Evolución</v>
      </c>
      <c r="R1019" s="30"/>
      <c r="S101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https://analytics.zoho.com/open-view/2395394000008136598?ZOHO_CRITERIA=%22Localiza_CL_Poblacion%22.%22Codcom%22%3D9102</v>
      </c>
      <c r="T1019" s="17"/>
      <c r="U1019" s="31" t="str">
        <f t="shared" si="219"/>
        <v>#1774B9</v>
      </c>
      <c r="V1019" s="32" t="str">
        <f>+Enfermedades_Mundiales[[#This Row],[idcoleccion]]&amp;"-"&amp;Enfermedades_Mundiales[[#This Row],[id]]</f>
        <v>360-1009</v>
      </c>
      <c r="W1019" s="21">
        <f>+VLOOKUP(Enfermedades_Mundiales[[#This Row],[Filtro URL]],Estructura!$X$4:$Y$366,2,0)</f>
        <v>36309102</v>
      </c>
      <c r="X1019" s="21" t="str">
        <f>+VLOOKUP(Enfermedades_Mundiales[[#This Row],[tema]],Estructura!$A$4:$C$18,3,0)</f>
        <v>T-364</v>
      </c>
      <c r="Y1019" s="32" t="str">
        <f>+VLOOKUP(Enfermedades_Mundiales[[#This Row],[contenido]],Estructura!$E$4:$G$18,3,0)</f>
        <v>C-362</v>
      </c>
      <c r="Z1019" s="32" t="str">
        <f>+VLOOKUP(Enfermedades_Mundiales[[#This Row],[Filtro Integrado]],Estructura!$M$4:$O$367,3,0)</f>
        <v>FI-363</v>
      </c>
      <c r="AA1019" s="32" t="str">
        <f>+VLOOKUP(Enfermedades_Mundiales[[#This Row],[Muestra]],Estructura!$Q$4:$S$194,3,0)</f>
        <v>M-366</v>
      </c>
    </row>
    <row r="1020" spans="1:27" ht="30.6" x14ac:dyDescent="0.3">
      <c r="A1020" s="61" t="s">
        <v>1443</v>
      </c>
      <c r="B1020" s="43">
        <f t="shared" si="212"/>
        <v>360</v>
      </c>
      <c r="C1020" s="44" t="str">
        <f t="shared" si="213"/>
        <v>Enfermedades Mundiales</v>
      </c>
      <c r="D1020" s="44" t="str">
        <f t="shared" si="214"/>
        <v>Salud</v>
      </c>
      <c r="E1020" s="64">
        <v>9103</v>
      </c>
      <c r="F1020" s="44" t="str">
        <f t="shared" si="220"/>
        <v>Vacunación</v>
      </c>
      <c r="G1020" s="27" t="s">
        <v>1591</v>
      </c>
      <c r="H1020" s="60" t="s">
        <v>17</v>
      </c>
      <c r="I1020" s="58" t="s">
        <v>221</v>
      </c>
      <c r="J1020" s="43" t="s">
        <v>407</v>
      </c>
      <c r="K1020" s="12" t="str">
        <f t="shared" si="221"/>
        <v>Vacunación 1era y 2da dosis</v>
      </c>
      <c r="L1020" s="43" t="str">
        <f t="shared" si="215"/>
        <v>Periodo 2020-2021</v>
      </c>
      <c r="M1020" s="43" t="str">
        <f t="shared" si="216"/>
        <v>Unidades</v>
      </c>
      <c r="N1020" s="49" t="str">
        <f t="shared" si="217"/>
        <v>Ministerio de Ciencias, Tecnología, Conocimiento e Innovación</v>
      </c>
      <c r="O1020" s="30" t="str">
        <f>+"Evolución del Proceso de Vacunación contra COVID-19 en la comuna de "&amp;Enfermedades_Mundiales[[#This Row],[territorio]]</f>
        <v>Evolución del Proceso de Vacunación contra COVID-19 en la comuna de Cunco</v>
      </c>
      <c r="P1020" s="68"/>
      <c r="Q1020" s="15" t="str">
        <f t="shared" si="218"/>
        <v>Gráfico Evolución</v>
      </c>
      <c r="R1020" s="30"/>
      <c r="S102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https://analytics.zoho.com/open-view/2395394000008136598?ZOHO_CRITERIA=%22Localiza_CL_Poblacion%22.%22Codcom%22%3D9103</v>
      </c>
      <c r="T1020" s="17"/>
      <c r="U1020" s="31" t="str">
        <f t="shared" si="219"/>
        <v>#1774B9</v>
      </c>
      <c r="V1020" s="32" t="str">
        <f>+Enfermedades_Mundiales[[#This Row],[idcoleccion]]&amp;"-"&amp;Enfermedades_Mundiales[[#This Row],[id]]</f>
        <v>360-1010</v>
      </c>
      <c r="W1020" s="21">
        <f>+VLOOKUP(Enfermedades_Mundiales[[#This Row],[Filtro URL]],Estructura!$X$4:$Y$366,2,0)</f>
        <v>36309103</v>
      </c>
      <c r="X1020" s="21" t="str">
        <f>+VLOOKUP(Enfermedades_Mundiales[[#This Row],[tema]],Estructura!$A$4:$C$18,3,0)</f>
        <v>T-364</v>
      </c>
      <c r="Y1020" s="32" t="str">
        <f>+VLOOKUP(Enfermedades_Mundiales[[#This Row],[contenido]],Estructura!$E$4:$G$18,3,0)</f>
        <v>C-362</v>
      </c>
      <c r="Z1020" s="32" t="str">
        <f>+VLOOKUP(Enfermedades_Mundiales[[#This Row],[Filtro Integrado]],Estructura!$M$4:$O$367,3,0)</f>
        <v>FI-363</v>
      </c>
      <c r="AA1020" s="32" t="str">
        <f>+VLOOKUP(Enfermedades_Mundiales[[#This Row],[Muestra]],Estructura!$Q$4:$S$194,3,0)</f>
        <v>M-366</v>
      </c>
    </row>
    <row r="1021" spans="1:27" ht="30.6" x14ac:dyDescent="0.3">
      <c r="A1021" s="61" t="s">
        <v>1444</v>
      </c>
      <c r="B1021" s="43">
        <f t="shared" si="212"/>
        <v>360</v>
      </c>
      <c r="C1021" s="44" t="str">
        <f t="shared" si="213"/>
        <v>Enfermedades Mundiales</v>
      </c>
      <c r="D1021" s="44" t="str">
        <f t="shared" si="214"/>
        <v>Salud</v>
      </c>
      <c r="E1021" s="64">
        <v>9104</v>
      </c>
      <c r="F1021" s="44" t="str">
        <f t="shared" si="220"/>
        <v>Vacunación</v>
      </c>
      <c r="G1021" s="27" t="s">
        <v>1591</v>
      </c>
      <c r="H1021" s="60" t="s">
        <v>17</v>
      </c>
      <c r="I1021" s="58" t="s">
        <v>222</v>
      </c>
      <c r="J1021" s="43" t="s">
        <v>407</v>
      </c>
      <c r="K1021" s="12" t="str">
        <f t="shared" si="221"/>
        <v>Vacunación 1era y 2da dosis</v>
      </c>
      <c r="L1021" s="43" t="str">
        <f t="shared" si="215"/>
        <v>Periodo 2020-2021</v>
      </c>
      <c r="M1021" s="43" t="str">
        <f t="shared" si="216"/>
        <v>Unidades</v>
      </c>
      <c r="N1021" s="49" t="str">
        <f t="shared" si="217"/>
        <v>Ministerio de Ciencias, Tecnología, Conocimiento e Innovación</v>
      </c>
      <c r="O1021" s="30" t="str">
        <f>+"Evolución del Proceso de Vacunación contra COVID-19 en la comuna de "&amp;Enfermedades_Mundiales[[#This Row],[territorio]]</f>
        <v>Evolución del Proceso de Vacunación contra COVID-19 en la comuna de Curarrehue</v>
      </c>
      <c r="P1021" s="68"/>
      <c r="Q1021" s="15" t="str">
        <f t="shared" si="218"/>
        <v>Gráfico Evolución</v>
      </c>
      <c r="R1021" s="30"/>
      <c r="S102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https://analytics.zoho.com/open-view/2395394000008136598?ZOHO_CRITERIA=%22Localiza_CL_Poblacion%22.%22Codcom%22%3D9104</v>
      </c>
      <c r="T1021" s="17"/>
      <c r="U1021" s="31" t="str">
        <f t="shared" si="219"/>
        <v>#1774B9</v>
      </c>
      <c r="V1021" s="32" t="str">
        <f>+Enfermedades_Mundiales[[#This Row],[idcoleccion]]&amp;"-"&amp;Enfermedades_Mundiales[[#This Row],[id]]</f>
        <v>360-1011</v>
      </c>
      <c r="W1021" s="21">
        <f>+VLOOKUP(Enfermedades_Mundiales[[#This Row],[Filtro URL]],Estructura!$X$4:$Y$366,2,0)</f>
        <v>36309104</v>
      </c>
      <c r="X1021" s="21" t="str">
        <f>+VLOOKUP(Enfermedades_Mundiales[[#This Row],[tema]],Estructura!$A$4:$C$18,3,0)</f>
        <v>T-364</v>
      </c>
      <c r="Y1021" s="32" t="str">
        <f>+VLOOKUP(Enfermedades_Mundiales[[#This Row],[contenido]],Estructura!$E$4:$G$18,3,0)</f>
        <v>C-362</v>
      </c>
      <c r="Z1021" s="32" t="str">
        <f>+VLOOKUP(Enfermedades_Mundiales[[#This Row],[Filtro Integrado]],Estructura!$M$4:$O$367,3,0)</f>
        <v>FI-363</v>
      </c>
      <c r="AA1021" s="32" t="str">
        <f>+VLOOKUP(Enfermedades_Mundiales[[#This Row],[Muestra]],Estructura!$Q$4:$S$194,3,0)</f>
        <v>M-366</v>
      </c>
    </row>
    <row r="1022" spans="1:27" ht="30.6" x14ac:dyDescent="0.3">
      <c r="A1022" s="61" t="s">
        <v>1445</v>
      </c>
      <c r="B1022" s="43">
        <f t="shared" si="212"/>
        <v>360</v>
      </c>
      <c r="C1022" s="44" t="str">
        <f t="shared" si="213"/>
        <v>Enfermedades Mundiales</v>
      </c>
      <c r="D1022" s="44" t="str">
        <f t="shared" si="214"/>
        <v>Salud</v>
      </c>
      <c r="E1022" s="64">
        <v>9105</v>
      </c>
      <c r="F1022" s="44" t="str">
        <f t="shared" si="220"/>
        <v>Vacunación</v>
      </c>
      <c r="G1022" s="27" t="s">
        <v>1591</v>
      </c>
      <c r="H1022" s="60" t="s">
        <v>17</v>
      </c>
      <c r="I1022" s="58" t="s">
        <v>223</v>
      </c>
      <c r="J1022" s="43" t="s">
        <v>407</v>
      </c>
      <c r="K1022" s="12" t="str">
        <f t="shared" si="221"/>
        <v>Vacunación 1era y 2da dosis</v>
      </c>
      <c r="L1022" s="43" t="str">
        <f t="shared" si="215"/>
        <v>Periodo 2020-2021</v>
      </c>
      <c r="M1022" s="43" t="str">
        <f t="shared" si="216"/>
        <v>Unidades</v>
      </c>
      <c r="N1022" s="49" t="str">
        <f t="shared" si="217"/>
        <v>Ministerio de Ciencias, Tecnología, Conocimiento e Innovación</v>
      </c>
      <c r="O1022" s="30" t="str">
        <f>+"Evolución del Proceso de Vacunación contra COVID-19 en la comuna de "&amp;Enfermedades_Mundiales[[#This Row],[territorio]]</f>
        <v>Evolución del Proceso de Vacunación contra COVID-19 en la comuna de Freire</v>
      </c>
      <c r="P1022" s="68"/>
      <c r="Q1022" s="15" t="str">
        <f t="shared" si="218"/>
        <v>Gráfico Evolución</v>
      </c>
      <c r="R1022" s="30"/>
      <c r="S102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https://analytics.zoho.com/open-view/2395394000008136598?ZOHO_CRITERIA=%22Localiza_CL_Poblacion%22.%22Codcom%22%3D9105</v>
      </c>
      <c r="T1022" s="17"/>
      <c r="U1022" s="31" t="str">
        <f t="shared" si="219"/>
        <v>#1774B9</v>
      </c>
      <c r="V1022" s="32" t="str">
        <f>+Enfermedades_Mundiales[[#This Row],[idcoleccion]]&amp;"-"&amp;Enfermedades_Mundiales[[#This Row],[id]]</f>
        <v>360-1012</v>
      </c>
      <c r="W1022" s="21">
        <f>+VLOOKUP(Enfermedades_Mundiales[[#This Row],[Filtro URL]],Estructura!$X$4:$Y$366,2,0)</f>
        <v>36309105</v>
      </c>
      <c r="X1022" s="21" t="str">
        <f>+VLOOKUP(Enfermedades_Mundiales[[#This Row],[tema]],Estructura!$A$4:$C$18,3,0)</f>
        <v>T-364</v>
      </c>
      <c r="Y1022" s="32" t="str">
        <f>+VLOOKUP(Enfermedades_Mundiales[[#This Row],[contenido]],Estructura!$E$4:$G$18,3,0)</f>
        <v>C-362</v>
      </c>
      <c r="Z1022" s="32" t="str">
        <f>+VLOOKUP(Enfermedades_Mundiales[[#This Row],[Filtro Integrado]],Estructura!$M$4:$O$367,3,0)</f>
        <v>FI-363</v>
      </c>
      <c r="AA1022" s="32" t="str">
        <f>+VLOOKUP(Enfermedades_Mundiales[[#This Row],[Muestra]],Estructura!$Q$4:$S$194,3,0)</f>
        <v>M-366</v>
      </c>
    </row>
    <row r="1023" spans="1:27" ht="30.6" x14ac:dyDescent="0.3">
      <c r="A1023" s="61" t="s">
        <v>1446</v>
      </c>
      <c r="B1023" s="43">
        <f t="shared" si="212"/>
        <v>360</v>
      </c>
      <c r="C1023" s="44" t="str">
        <f t="shared" si="213"/>
        <v>Enfermedades Mundiales</v>
      </c>
      <c r="D1023" s="44" t="str">
        <f t="shared" si="214"/>
        <v>Salud</v>
      </c>
      <c r="E1023" s="64">
        <v>9106</v>
      </c>
      <c r="F1023" s="44" t="str">
        <f t="shared" si="220"/>
        <v>Vacunación</v>
      </c>
      <c r="G1023" s="27" t="s">
        <v>1591</v>
      </c>
      <c r="H1023" s="60" t="s">
        <v>17</v>
      </c>
      <c r="I1023" s="58" t="s">
        <v>224</v>
      </c>
      <c r="J1023" s="43" t="s">
        <v>407</v>
      </c>
      <c r="K1023" s="12" t="str">
        <f t="shared" si="221"/>
        <v>Vacunación 1era y 2da dosis</v>
      </c>
      <c r="L1023" s="43" t="str">
        <f t="shared" si="215"/>
        <v>Periodo 2020-2021</v>
      </c>
      <c r="M1023" s="43" t="str">
        <f t="shared" si="216"/>
        <v>Unidades</v>
      </c>
      <c r="N1023" s="49" t="str">
        <f t="shared" si="217"/>
        <v>Ministerio de Ciencias, Tecnología, Conocimiento e Innovación</v>
      </c>
      <c r="O1023" s="30" t="str">
        <f>+"Evolución del Proceso de Vacunación contra COVID-19 en la comuna de "&amp;Enfermedades_Mundiales[[#This Row],[territorio]]</f>
        <v>Evolución del Proceso de Vacunación contra COVID-19 en la comuna de Galvarino</v>
      </c>
      <c r="P1023" s="68"/>
      <c r="Q1023" s="15" t="str">
        <f t="shared" si="218"/>
        <v>Gráfico Evolución</v>
      </c>
      <c r="R1023" s="30"/>
      <c r="S10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https://analytics.zoho.com/open-view/2395394000008136598?ZOHO_CRITERIA=%22Localiza_CL_Poblacion%22.%22Codcom%22%3D9106</v>
      </c>
      <c r="T1023" s="17"/>
      <c r="U1023" s="31" t="str">
        <f t="shared" si="219"/>
        <v>#1774B9</v>
      </c>
      <c r="V1023" s="32" t="str">
        <f>+Enfermedades_Mundiales[[#This Row],[idcoleccion]]&amp;"-"&amp;Enfermedades_Mundiales[[#This Row],[id]]</f>
        <v>360-1013</v>
      </c>
      <c r="W1023" s="21">
        <f>+VLOOKUP(Enfermedades_Mundiales[[#This Row],[Filtro URL]],Estructura!$X$4:$Y$366,2,0)</f>
        <v>36309106</v>
      </c>
      <c r="X1023" s="21" t="str">
        <f>+VLOOKUP(Enfermedades_Mundiales[[#This Row],[tema]],Estructura!$A$4:$C$18,3,0)</f>
        <v>T-364</v>
      </c>
      <c r="Y1023" s="32" t="str">
        <f>+VLOOKUP(Enfermedades_Mundiales[[#This Row],[contenido]],Estructura!$E$4:$G$18,3,0)</f>
        <v>C-362</v>
      </c>
      <c r="Z1023" s="32" t="str">
        <f>+VLOOKUP(Enfermedades_Mundiales[[#This Row],[Filtro Integrado]],Estructura!$M$4:$O$367,3,0)</f>
        <v>FI-363</v>
      </c>
      <c r="AA1023" s="32" t="str">
        <f>+VLOOKUP(Enfermedades_Mundiales[[#This Row],[Muestra]],Estructura!$Q$4:$S$194,3,0)</f>
        <v>M-366</v>
      </c>
    </row>
    <row r="1024" spans="1:27" ht="30.6" x14ac:dyDescent="0.3">
      <c r="A1024" s="61" t="s">
        <v>1447</v>
      </c>
      <c r="B1024" s="43">
        <f t="shared" si="212"/>
        <v>360</v>
      </c>
      <c r="C1024" s="44" t="str">
        <f t="shared" si="213"/>
        <v>Enfermedades Mundiales</v>
      </c>
      <c r="D1024" s="44" t="str">
        <f t="shared" si="214"/>
        <v>Salud</v>
      </c>
      <c r="E1024" s="64">
        <v>9107</v>
      </c>
      <c r="F1024" s="44" t="str">
        <f t="shared" si="220"/>
        <v>Vacunación</v>
      </c>
      <c r="G1024" s="27" t="s">
        <v>1591</v>
      </c>
      <c r="H1024" s="60" t="s">
        <v>17</v>
      </c>
      <c r="I1024" s="58" t="s">
        <v>225</v>
      </c>
      <c r="J1024" s="43" t="s">
        <v>407</v>
      </c>
      <c r="K1024" s="12" t="str">
        <f t="shared" si="221"/>
        <v>Vacunación 1era y 2da dosis</v>
      </c>
      <c r="L1024" s="43" t="str">
        <f t="shared" si="215"/>
        <v>Periodo 2020-2021</v>
      </c>
      <c r="M1024" s="43" t="str">
        <f t="shared" si="216"/>
        <v>Unidades</v>
      </c>
      <c r="N1024" s="49" t="str">
        <f t="shared" si="217"/>
        <v>Ministerio de Ciencias, Tecnología, Conocimiento e Innovación</v>
      </c>
      <c r="O1024" s="30" t="str">
        <f>+"Evolución del Proceso de Vacunación contra COVID-19 en la comuna de "&amp;Enfermedades_Mundiales[[#This Row],[territorio]]</f>
        <v>Evolución del Proceso de Vacunación contra COVID-19 en la comuna de Gorbea</v>
      </c>
      <c r="P1024" s="68"/>
      <c r="Q1024" s="15" t="str">
        <f t="shared" si="218"/>
        <v>Gráfico Evolución</v>
      </c>
      <c r="R1024" s="30"/>
      <c r="S10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https://analytics.zoho.com/open-view/2395394000008136598?ZOHO_CRITERIA=%22Localiza_CL_Poblacion%22.%22Codcom%22%3D9107</v>
      </c>
      <c r="T1024" s="17"/>
      <c r="U1024" s="31" t="str">
        <f t="shared" si="219"/>
        <v>#1774B9</v>
      </c>
      <c r="V1024" s="32" t="str">
        <f>+Enfermedades_Mundiales[[#This Row],[idcoleccion]]&amp;"-"&amp;Enfermedades_Mundiales[[#This Row],[id]]</f>
        <v>360-1014</v>
      </c>
      <c r="W1024" s="21">
        <f>+VLOOKUP(Enfermedades_Mundiales[[#This Row],[Filtro URL]],Estructura!$X$4:$Y$366,2,0)</f>
        <v>36309107</v>
      </c>
      <c r="X1024" s="21" t="str">
        <f>+VLOOKUP(Enfermedades_Mundiales[[#This Row],[tema]],Estructura!$A$4:$C$18,3,0)</f>
        <v>T-364</v>
      </c>
      <c r="Y1024" s="32" t="str">
        <f>+VLOOKUP(Enfermedades_Mundiales[[#This Row],[contenido]],Estructura!$E$4:$G$18,3,0)</f>
        <v>C-362</v>
      </c>
      <c r="Z1024" s="32" t="str">
        <f>+VLOOKUP(Enfermedades_Mundiales[[#This Row],[Filtro Integrado]],Estructura!$M$4:$O$367,3,0)</f>
        <v>FI-363</v>
      </c>
      <c r="AA1024" s="32" t="str">
        <f>+VLOOKUP(Enfermedades_Mundiales[[#This Row],[Muestra]],Estructura!$Q$4:$S$194,3,0)</f>
        <v>M-366</v>
      </c>
    </row>
    <row r="1025" spans="1:27" ht="30.6" x14ac:dyDescent="0.3">
      <c r="A1025" s="61" t="s">
        <v>1448</v>
      </c>
      <c r="B1025" s="43">
        <f t="shared" si="212"/>
        <v>360</v>
      </c>
      <c r="C1025" s="44" t="str">
        <f t="shared" si="213"/>
        <v>Enfermedades Mundiales</v>
      </c>
      <c r="D1025" s="44" t="str">
        <f t="shared" si="214"/>
        <v>Salud</v>
      </c>
      <c r="E1025" s="64">
        <v>9108</v>
      </c>
      <c r="F1025" s="44" t="str">
        <f t="shared" si="220"/>
        <v>Vacunación</v>
      </c>
      <c r="G1025" s="27" t="s">
        <v>1591</v>
      </c>
      <c r="H1025" s="60" t="s">
        <v>17</v>
      </c>
      <c r="I1025" s="58" t="s">
        <v>226</v>
      </c>
      <c r="J1025" s="43" t="s">
        <v>407</v>
      </c>
      <c r="K1025" s="12" t="str">
        <f t="shared" si="221"/>
        <v>Vacunación 1era y 2da dosis</v>
      </c>
      <c r="L1025" s="43" t="str">
        <f t="shared" si="215"/>
        <v>Periodo 2020-2021</v>
      </c>
      <c r="M1025" s="43" t="str">
        <f t="shared" si="216"/>
        <v>Unidades</v>
      </c>
      <c r="N1025" s="49" t="str">
        <f t="shared" si="217"/>
        <v>Ministerio de Ciencias, Tecnología, Conocimiento e Innovación</v>
      </c>
      <c r="O1025" s="30" t="str">
        <f>+"Evolución del Proceso de Vacunación contra COVID-19 en la comuna de "&amp;Enfermedades_Mundiales[[#This Row],[territorio]]</f>
        <v>Evolución del Proceso de Vacunación contra COVID-19 en la comuna de Lautaro</v>
      </c>
      <c r="P1025" s="68"/>
      <c r="Q1025" s="15" t="str">
        <f t="shared" si="218"/>
        <v>Gráfico Evolución</v>
      </c>
      <c r="R1025" s="30"/>
      <c r="S10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https://analytics.zoho.com/open-view/2395394000008136598?ZOHO_CRITERIA=%22Localiza_CL_Poblacion%22.%22Codcom%22%3D9108</v>
      </c>
      <c r="T1025" s="17"/>
      <c r="U1025" s="31" t="str">
        <f t="shared" si="219"/>
        <v>#1774B9</v>
      </c>
      <c r="V1025" s="32" t="str">
        <f>+Enfermedades_Mundiales[[#This Row],[idcoleccion]]&amp;"-"&amp;Enfermedades_Mundiales[[#This Row],[id]]</f>
        <v>360-1015</v>
      </c>
      <c r="W1025" s="21">
        <f>+VLOOKUP(Enfermedades_Mundiales[[#This Row],[Filtro URL]],Estructura!$X$4:$Y$366,2,0)</f>
        <v>36309108</v>
      </c>
      <c r="X1025" s="21" t="str">
        <f>+VLOOKUP(Enfermedades_Mundiales[[#This Row],[tema]],Estructura!$A$4:$C$18,3,0)</f>
        <v>T-364</v>
      </c>
      <c r="Y1025" s="32" t="str">
        <f>+VLOOKUP(Enfermedades_Mundiales[[#This Row],[contenido]],Estructura!$E$4:$G$18,3,0)</f>
        <v>C-362</v>
      </c>
      <c r="Z1025" s="32" t="str">
        <f>+VLOOKUP(Enfermedades_Mundiales[[#This Row],[Filtro Integrado]],Estructura!$M$4:$O$367,3,0)</f>
        <v>FI-363</v>
      </c>
      <c r="AA1025" s="32" t="str">
        <f>+VLOOKUP(Enfermedades_Mundiales[[#This Row],[Muestra]],Estructura!$Q$4:$S$194,3,0)</f>
        <v>M-366</v>
      </c>
    </row>
    <row r="1026" spans="1:27" ht="30.6" x14ac:dyDescent="0.3">
      <c r="A1026" s="61" t="s">
        <v>1449</v>
      </c>
      <c r="B1026" s="43">
        <f t="shared" si="212"/>
        <v>360</v>
      </c>
      <c r="C1026" s="44" t="str">
        <f t="shared" si="213"/>
        <v>Enfermedades Mundiales</v>
      </c>
      <c r="D1026" s="44" t="str">
        <f t="shared" si="214"/>
        <v>Salud</v>
      </c>
      <c r="E1026" s="64">
        <v>9109</v>
      </c>
      <c r="F1026" s="44" t="str">
        <f t="shared" si="220"/>
        <v>Vacunación</v>
      </c>
      <c r="G1026" s="27" t="s">
        <v>1591</v>
      </c>
      <c r="H1026" s="60" t="s">
        <v>17</v>
      </c>
      <c r="I1026" s="58" t="s">
        <v>227</v>
      </c>
      <c r="J1026" s="43" t="s">
        <v>407</v>
      </c>
      <c r="K1026" s="12" t="str">
        <f t="shared" si="221"/>
        <v>Vacunación 1era y 2da dosis</v>
      </c>
      <c r="L1026" s="43" t="str">
        <f t="shared" si="215"/>
        <v>Periodo 2020-2021</v>
      </c>
      <c r="M1026" s="43" t="str">
        <f t="shared" si="216"/>
        <v>Unidades</v>
      </c>
      <c r="N1026" s="49" t="str">
        <f t="shared" si="217"/>
        <v>Ministerio de Ciencias, Tecnología, Conocimiento e Innovación</v>
      </c>
      <c r="O1026" s="30" t="str">
        <f>+"Evolución del Proceso de Vacunación contra COVID-19 en la comuna de "&amp;Enfermedades_Mundiales[[#This Row],[territorio]]</f>
        <v>Evolución del Proceso de Vacunación contra COVID-19 en la comuna de Loncoche</v>
      </c>
      <c r="P1026" s="68"/>
      <c r="Q1026" s="15" t="str">
        <f t="shared" si="218"/>
        <v>Gráfico Evolución</v>
      </c>
      <c r="R1026" s="30"/>
      <c r="S10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https://analytics.zoho.com/open-view/2395394000008136598?ZOHO_CRITERIA=%22Localiza_CL_Poblacion%22.%22Codcom%22%3D9109</v>
      </c>
      <c r="T1026" s="17"/>
      <c r="U1026" s="31" t="str">
        <f t="shared" si="219"/>
        <v>#1774B9</v>
      </c>
      <c r="V1026" s="32" t="str">
        <f>+Enfermedades_Mundiales[[#This Row],[idcoleccion]]&amp;"-"&amp;Enfermedades_Mundiales[[#This Row],[id]]</f>
        <v>360-1016</v>
      </c>
      <c r="W1026" s="21">
        <f>+VLOOKUP(Enfermedades_Mundiales[[#This Row],[Filtro URL]],Estructura!$X$4:$Y$366,2,0)</f>
        <v>36309109</v>
      </c>
      <c r="X1026" s="21" t="str">
        <f>+VLOOKUP(Enfermedades_Mundiales[[#This Row],[tema]],Estructura!$A$4:$C$18,3,0)</f>
        <v>T-364</v>
      </c>
      <c r="Y1026" s="32" t="str">
        <f>+VLOOKUP(Enfermedades_Mundiales[[#This Row],[contenido]],Estructura!$E$4:$G$18,3,0)</f>
        <v>C-362</v>
      </c>
      <c r="Z1026" s="32" t="str">
        <f>+VLOOKUP(Enfermedades_Mundiales[[#This Row],[Filtro Integrado]],Estructura!$M$4:$O$367,3,0)</f>
        <v>FI-363</v>
      </c>
      <c r="AA1026" s="32" t="str">
        <f>+VLOOKUP(Enfermedades_Mundiales[[#This Row],[Muestra]],Estructura!$Q$4:$S$194,3,0)</f>
        <v>M-366</v>
      </c>
    </row>
    <row r="1027" spans="1:27" ht="30.6" x14ac:dyDescent="0.3">
      <c r="A1027" s="61" t="s">
        <v>1450</v>
      </c>
      <c r="B1027" s="43">
        <f t="shared" si="212"/>
        <v>360</v>
      </c>
      <c r="C1027" s="44" t="str">
        <f t="shared" si="213"/>
        <v>Enfermedades Mundiales</v>
      </c>
      <c r="D1027" s="44" t="str">
        <f t="shared" si="214"/>
        <v>Salud</v>
      </c>
      <c r="E1027" s="64">
        <v>9110</v>
      </c>
      <c r="F1027" s="44" t="str">
        <f t="shared" si="220"/>
        <v>Vacunación</v>
      </c>
      <c r="G1027" s="27" t="s">
        <v>1591</v>
      </c>
      <c r="H1027" s="60" t="s">
        <v>17</v>
      </c>
      <c r="I1027" s="58" t="s">
        <v>228</v>
      </c>
      <c r="J1027" s="43" t="s">
        <v>407</v>
      </c>
      <c r="K1027" s="12" t="str">
        <f t="shared" si="221"/>
        <v>Vacunación 1era y 2da dosis</v>
      </c>
      <c r="L1027" s="43" t="str">
        <f t="shared" si="215"/>
        <v>Periodo 2020-2021</v>
      </c>
      <c r="M1027" s="43" t="str">
        <f t="shared" si="216"/>
        <v>Unidades</v>
      </c>
      <c r="N1027" s="49" t="str">
        <f t="shared" si="217"/>
        <v>Ministerio de Ciencias, Tecnología, Conocimiento e Innovación</v>
      </c>
      <c r="O1027" s="30" t="str">
        <f>+"Evolución del Proceso de Vacunación contra COVID-19 en la comuna de "&amp;Enfermedades_Mundiales[[#This Row],[territorio]]</f>
        <v>Evolución del Proceso de Vacunación contra COVID-19 en la comuna de Melipeuco</v>
      </c>
      <c r="P1027" s="68"/>
      <c r="Q1027" s="15" t="str">
        <f t="shared" si="218"/>
        <v>Gráfico Evolución</v>
      </c>
      <c r="R1027" s="30"/>
      <c r="S10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https://analytics.zoho.com/open-view/2395394000008136598?ZOHO_CRITERIA=%22Localiza_CL_Poblacion%22.%22Codcom%22%3D9110</v>
      </c>
      <c r="T1027" s="17"/>
      <c r="U1027" s="31" t="str">
        <f t="shared" si="219"/>
        <v>#1774B9</v>
      </c>
      <c r="V1027" s="32" t="str">
        <f>+Enfermedades_Mundiales[[#This Row],[idcoleccion]]&amp;"-"&amp;Enfermedades_Mundiales[[#This Row],[id]]</f>
        <v>360-1017</v>
      </c>
      <c r="W1027" s="21">
        <f>+VLOOKUP(Enfermedades_Mundiales[[#This Row],[Filtro URL]],Estructura!$X$4:$Y$366,2,0)</f>
        <v>36309110</v>
      </c>
      <c r="X1027" s="21" t="str">
        <f>+VLOOKUP(Enfermedades_Mundiales[[#This Row],[tema]],Estructura!$A$4:$C$18,3,0)</f>
        <v>T-364</v>
      </c>
      <c r="Y1027" s="32" t="str">
        <f>+VLOOKUP(Enfermedades_Mundiales[[#This Row],[contenido]],Estructura!$E$4:$G$18,3,0)</f>
        <v>C-362</v>
      </c>
      <c r="Z1027" s="32" t="str">
        <f>+VLOOKUP(Enfermedades_Mundiales[[#This Row],[Filtro Integrado]],Estructura!$M$4:$O$367,3,0)</f>
        <v>FI-363</v>
      </c>
      <c r="AA1027" s="32" t="str">
        <f>+VLOOKUP(Enfermedades_Mundiales[[#This Row],[Muestra]],Estructura!$Q$4:$S$194,3,0)</f>
        <v>M-366</v>
      </c>
    </row>
    <row r="1028" spans="1:27" ht="30.6" x14ac:dyDescent="0.3">
      <c r="A1028" s="61" t="s">
        <v>1451</v>
      </c>
      <c r="B1028" s="43">
        <f t="shared" si="212"/>
        <v>360</v>
      </c>
      <c r="C1028" s="44" t="str">
        <f t="shared" si="213"/>
        <v>Enfermedades Mundiales</v>
      </c>
      <c r="D1028" s="44" t="str">
        <f t="shared" si="214"/>
        <v>Salud</v>
      </c>
      <c r="E1028" s="64">
        <v>9111</v>
      </c>
      <c r="F1028" s="44" t="str">
        <f t="shared" si="220"/>
        <v>Vacunación</v>
      </c>
      <c r="G1028" s="27" t="s">
        <v>1591</v>
      </c>
      <c r="H1028" s="60" t="s">
        <v>17</v>
      </c>
      <c r="I1028" s="58" t="s">
        <v>229</v>
      </c>
      <c r="J1028" s="43" t="s">
        <v>407</v>
      </c>
      <c r="K1028" s="12" t="str">
        <f t="shared" si="221"/>
        <v>Vacunación 1era y 2da dosis</v>
      </c>
      <c r="L1028" s="43" t="str">
        <f t="shared" si="215"/>
        <v>Periodo 2020-2021</v>
      </c>
      <c r="M1028" s="43" t="str">
        <f t="shared" si="216"/>
        <v>Unidades</v>
      </c>
      <c r="N1028" s="49" t="str">
        <f t="shared" si="217"/>
        <v>Ministerio de Ciencias, Tecnología, Conocimiento e Innovación</v>
      </c>
      <c r="O1028" s="30" t="str">
        <f>+"Evolución del Proceso de Vacunación contra COVID-19 en la comuna de "&amp;Enfermedades_Mundiales[[#This Row],[territorio]]</f>
        <v>Evolución del Proceso de Vacunación contra COVID-19 en la comuna de Nueva Imperial</v>
      </c>
      <c r="P1028" s="68"/>
      <c r="Q1028" s="15" t="str">
        <f t="shared" si="218"/>
        <v>Gráfico Evolución</v>
      </c>
      <c r="R1028" s="30"/>
      <c r="S10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https://analytics.zoho.com/open-view/2395394000008136598?ZOHO_CRITERIA=%22Localiza_CL_Poblacion%22.%22Codcom%22%3D9111</v>
      </c>
      <c r="T1028" s="17"/>
      <c r="U1028" s="31" t="str">
        <f t="shared" si="219"/>
        <v>#1774B9</v>
      </c>
      <c r="V1028" s="32" t="str">
        <f>+Enfermedades_Mundiales[[#This Row],[idcoleccion]]&amp;"-"&amp;Enfermedades_Mundiales[[#This Row],[id]]</f>
        <v>360-1018</v>
      </c>
      <c r="W1028" s="21">
        <f>+VLOOKUP(Enfermedades_Mundiales[[#This Row],[Filtro URL]],Estructura!$X$4:$Y$366,2,0)</f>
        <v>36309111</v>
      </c>
      <c r="X1028" s="21" t="str">
        <f>+VLOOKUP(Enfermedades_Mundiales[[#This Row],[tema]],Estructura!$A$4:$C$18,3,0)</f>
        <v>T-364</v>
      </c>
      <c r="Y1028" s="32" t="str">
        <f>+VLOOKUP(Enfermedades_Mundiales[[#This Row],[contenido]],Estructura!$E$4:$G$18,3,0)</f>
        <v>C-362</v>
      </c>
      <c r="Z1028" s="32" t="str">
        <f>+VLOOKUP(Enfermedades_Mundiales[[#This Row],[Filtro Integrado]],Estructura!$M$4:$O$367,3,0)</f>
        <v>FI-363</v>
      </c>
      <c r="AA1028" s="32" t="str">
        <f>+VLOOKUP(Enfermedades_Mundiales[[#This Row],[Muestra]],Estructura!$Q$4:$S$194,3,0)</f>
        <v>M-366</v>
      </c>
    </row>
    <row r="1029" spans="1:27" ht="30.6" x14ac:dyDescent="0.3">
      <c r="A1029" s="61" t="s">
        <v>1452</v>
      </c>
      <c r="B1029" s="43">
        <f t="shared" si="212"/>
        <v>360</v>
      </c>
      <c r="C1029" s="44" t="str">
        <f t="shared" si="213"/>
        <v>Enfermedades Mundiales</v>
      </c>
      <c r="D1029" s="44" t="str">
        <f t="shared" si="214"/>
        <v>Salud</v>
      </c>
      <c r="E1029" s="64">
        <v>9112</v>
      </c>
      <c r="F1029" s="44" t="str">
        <f t="shared" si="220"/>
        <v>Vacunación</v>
      </c>
      <c r="G1029" s="27" t="s">
        <v>1591</v>
      </c>
      <c r="H1029" s="60" t="s">
        <v>17</v>
      </c>
      <c r="I1029" s="58" t="s">
        <v>230</v>
      </c>
      <c r="J1029" s="43" t="s">
        <v>407</v>
      </c>
      <c r="K1029" s="12" t="str">
        <f t="shared" si="221"/>
        <v>Vacunación 1era y 2da dosis</v>
      </c>
      <c r="L1029" s="43" t="str">
        <f t="shared" si="215"/>
        <v>Periodo 2020-2021</v>
      </c>
      <c r="M1029" s="43" t="str">
        <f t="shared" si="216"/>
        <v>Unidades</v>
      </c>
      <c r="N1029" s="49" t="str">
        <f t="shared" si="217"/>
        <v>Ministerio de Ciencias, Tecnología, Conocimiento e Innovación</v>
      </c>
      <c r="O1029" s="30" t="str">
        <f>+"Evolución del Proceso de Vacunación contra COVID-19 en la comuna de "&amp;Enfermedades_Mundiales[[#This Row],[territorio]]</f>
        <v>Evolución del Proceso de Vacunación contra COVID-19 en la comuna de Padre las Casas</v>
      </c>
      <c r="P1029" s="68"/>
      <c r="Q1029" s="15" t="str">
        <f t="shared" si="218"/>
        <v>Gráfico Evolución</v>
      </c>
      <c r="R1029" s="30"/>
      <c r="S10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https://analytics.zoho.com/open-view/2395394000008136598?ZOHO_CRITERIA=%22Localiza_CL_Poblacion%22.%22Codcom%22%3D9112</v>
      </c>
      <c r="T1029" s="17"/>
      <c r="U1029" s="31" t="str">
        <f t="shared" si="219"/>
        <v>#1774B9</v>
      </c>
      <c r="V1029" s="32" t="str">
        <f>+Enfermedades_Mundiales[[#This Row],[idcoleccion]]&amp;"-"&amp;Enfermedades_Mundiales[[#This Row],[id]]</f>
        <v>360-1019</v>
      </c>
      <c r="W1029" s="21">
        <f>+VLOOKUP(Enfermedades_Mundiales[[#This Row],[Filtro URL]],Estructura!$X$4:$Y$366,2,0)</f>
        <v>36309112</v>
      </c>
      <c r="X1029" s="21" t="str">
        <f>+VLOOKUP(Enfermedades_Mundiales[[#This Row],[tema]],Estructura!$A$4:$C$18,3,0)</f>
        <v>T-364</v>
      </c>
      <c r="Y1029" s="32" t="str">
        <f>+VLOOKUP(Enfermedades_Mundiales[[#This Row],[contenido]],Estructura!$E$4:$G$18,3,0)</f>
        <v>C-362</v>
      </c>
      <c r="Z1029" s="32" t="str">
        <f>+VLOOKUP(Enfermedades_Mundiales[[#This Row],[Filtro Integrado]],Estructura!$M$4:$O$367,3,0)</f>
        <v>FI-363</v>
      </c>
      <c r="AA1029" s="32" t="str">
        <f>+VLOOKUP(Enfermedades_Mundiales[[#This Row],[Muestra]],Estructura!$Q$4:$S$194,3,0)</f>
        <v>M-366</v>
      </c>
    </row>
    <row r="1030" spans="1:27" ht="30.6" x14ac:dyDescent="0.3">
      <c r="A1030" s="61" t="s">
        <v>1453</v>
      </c>
      <c r="B1030" s="43">
        <f t="shared" si="212"/>
        <v>360</v>
      </c>
      <c r="C1030" s="44" t="str">
        <f t="shared" si="213"/>
        <v>Enfermedades Mundiales</v>
      </c>
      <c r="D1030" s="44" t="str">
        <f t="shared" si="214"/>
        <v>Salud</v>
      </c>
      <c r="E1030" s="64">
        <v>9113</v>
      </c>
      <c r="F1030" s="44" t="str">
        <f t="shared" si="220"/>
        <v>Vacunación</v>
      </c>
      <c r="G1030" s="27" t="s">
        <v>1591</v>
      </c>
      <c r="H1030" s="60" t="s">
        <v>17</v>
      </c>
      <c r="I1030" s="58" t="s">
        <v>231</v>
      </c>
      <c r="J1030" s="43" t="s">
        <v>407</v>
      </c>
      <c r="K1030" s="12" t="str">
        <f t="shared" si="221"/>
        <v>Vacunación 1era y 2da dosis</v>
      </c>
      <c r="L1030" s="43" t="str">
        <f t="shared" si="215"/>
        <v>Periodo 2020-2021</v>
      </c>
      <c r="M1030" s="43" t="str">
        <f t="shared" si="216"/>
        <v>Unidades</v>
      </c>
      <c r="N1030" s="49" t="str">
        <f t="shared" si="217"/>
        <v>Ministerio de Ciencias, Tecnología, Conocimiento e Innovación</v>
      </c>
      <c r="O1030" s="30" t="str">
        <f>+"Evolución del Proceso de Vacunación contra COVID-19 en la comuna de "&amp;Enfermedades_Mundiales[[#This Row],[territorio]]</f>
        <v>Evolución del Proceso de Vacunación contra COVID-19 en la comuna de Perquenco</v>
      </c>
      <c r="P1030" s="68"/>
      <c r="Q1030" s="15" t="str">
        <f t="shared" si="218"/>
        <v>Gráfico Evolución</v>
      </c>
      <c r="R1030" s="30"/>
      <c r="S10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https://analytics.zoho.com/open-view/2395394000008136598?ZOHO_CRITERIA=%22Localiza_CL_Poblacion%22.%22Codcom%22%3D9113</v>
      </c>
      <c r="T1030" s="17"/>
      <c r="U1030" s="31" t="str">
        <f t="shared" si="219"/>
        <v>#1774B9</v>
      </c>
      <c r="V1030" s="32" t="str">
        <f>+Enfermedades_Mundiales[[#This Row],[idcoleccion]]&amp;"-"&amp;Enfermedades_Mundiales[[#This Row],[id]]</f>
        <v>360-1020</v>
      </c>
      <c r="W1030" s="21">
        <f>+VLOOKUP(Enfermedades_Mundiales[[#This Row],[Filtro URL]],Estructura!$X$4:$Y$366,2,0)</f>
        <v>36309113</v>
      </c>
      <c r="X1030" s="21" t="str">
        <f>+VLOOKUP(Enfermedades_Mundiales[[#This Row],[tema]],Estructura!$A$4:$C$18,3,0)</f>
        <v>T-364</v>
      </c>
      <c r="Y1030" s="32" t="str">
        <f>+VLOOKUP(Enfermedades_Mundiales[[#This Row],[contenido]],Estructura!$E$4:$G$18,3,0)</f>
        <v>C-362</v>
      </c>
      <c r="Z1030" s="32" t="str">
        <f>+VLOOKUP(Enfermedades_Mundiales[[#This Row],[Filtro Integrado]],Estructura!$M$4:$O$367,3,0)</f>
        <v>FI-363</v>
      </c>
      <c r="AA1030" s="32" t="str">
        <f>+VLOOKUP(Enfermedades_Mundiales[[#This Row],[Muestra]],Estructura!$Q$4:$S$194,3,0)</f>
        <v>M-366</v>
      </c>
    </row>
    <row r="1031" spans="1:27" ht="30.6" x14ac:dyDescent="0.3">
      <c r="A1031" s="61" t="s">
        <v>1454</v>
      </c>
      <c r="B1031" s="43">
        <f t="shared" si="212"/>
        <v>360</v>
      </c>
      <c r="C1031" s="44" t="str">
        <f t="shared" si="213"/>
        <v>Enfermedades Mundiales</v>
      </c>
      <c r="D1031" s="44" t="str">
        <f t="shared" si="214"/>
        <v>Salud</v>
      </c>
      <c r="E1031" s="64">
        <v>9114</v>
      </c>
      <c r="F1031" s="44" t="str">
        <f t="shared" si="220"/>
        <v>Vacunación</v>
      </c>
      <c r="G1031" s="27" t="s">
        <v>1591</v>
      </c>
      <c r="H1031" s="60" t="s">
        <v>17</v>
      </c>
      <c r="I1031" s="58" t="s">
        <v>232</v>
      </c>
      <c r="J1031" s="43" t="s">
        <v>407</v>
      </c>
      <c r="K1031" s="12" t="str">
        <f t="shared" si="221"/>
        <v>Vacunación 1era y 2da dosis</v>
      </c>
      <c r="L1031" s="43" t="str">
        <f t="shared" si="215"/>
        <v>Periodo 2020-2021</v>
      </c>
      <c r="M1031" s="43" t="str">
        <f t="shared" si="216"/>
        <v>Unidades</v>
      </c>
      <c r="N1031" s="49" t="str">
        <f t="shared" si="217"/>
        <v>Ministerio de Ciencias, Tecnología, Conocimiento e Innovación</v>
      </c>
      <c r="O1031" s="30" t="str">
        <f>+"Evolución del Proceso de Vacunación contra COVID-19 en la comuna de "&amp;Enfermedades_Mundiales[[#This Row],[territorio]]</f>
        <v>Evolución del Proceso de Vacunación contra COVID-19 en la comuna de Pitrufquén</v>
      </c>
      <c r="P1031" s="68"/>
      <c r="Q1031" s="15" t="str">
        <f t="shared" si="218"/>
        <v>Gráfico Evolución</v>
      </c>
      <c r="R1031" s="30"/>
      <c r="S10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https://analytics.zoho.com/open-view/2395394000008136598?ZOHO_CRITERIA=%22Localiza_CL_Poblacion%22.%22Codcom%22%3D9114</v>
      </c>
      <c r="T1031" s="17"/>
      <c r="U1031" s="31" t="str">
        <f t="shared" si="219"/>
        <v>#1774B9</v>
      </c>
      <c r="V1031" s="32" t="str">
        <f>+Enfermedades_Mundiales[[#This Row],[idcoleccion]]&amp;"-"&amp;Enfermedades_Mundiales[[#This Row],[id]]</f>
        <v>360-1021</v>
      </c>
      <c r="W1031" s="21">
        <f>+VLOOKUP(Enfermedades_Mundiales[[#This Row],[Filtro URL]],Estructura!$X$4:$Y$366,2,0)</f>
        <v>36309114</v>
      </c>
      <c r="X1031" s="21" t="str">
        <f>+VLOOKUP(Enfermedades_Mundiales[[#This Row],[tema]],Estructura!$A$4:$C$18,3,0)</f>
        <v>T-364</v>
      </c>
      <c r="Y1031" s="32" t="str">
        <f>+VLOOKUP(Enfermedades_Mundiales[[#This Row],[contenido]],Estructura!$E$4:$G$18,3,0)</f>
        <v>C-362</v>
      </c>
      <c r="Z1031" s="32" t="str">
        <f>+VLOOKUP(Enfermedades_Mundiales[[#This Row],[Filtro Integrado]],Estructura!$M$4:$O$367,3,0)</f>
        <v>FI-363</v>
      </c>
      <c r="AA1031" s="32" t="str">
        <f>+VLOOKUP(Enfermedades_Mundiales[[#This Row],[Muestra]],Estructura!$Q$4:$S$194,3,0)</f>
        <v>M-366</v>
      </c>
    </row>
    <row r="1032" spans="1:27" ht="30.6" x14ac:dyDescent="0.3">
      <c r="A1032" s="61" t="s">
        <v>1455</v>
      </c>
      <c r="B1032" s="43">
        <f t="shared" si="212"/>
        <v>360</v>
      </c>
      <c r="C1032" s="44" t="str">
        <f t="shared" si="213"/>
        <v>Enfermedades Mundiales</v>
      </c>
      <c r="D1032" s="44" t="str">
        <f t="shared" si="214"/>
        <v>Salud</v>
      </c>
      <c r="E1032" s="64">
        <v>9115</v>
      </c>
      <c r="F1032" s="44" t="str">
        <f t="shared" si="220"/>
        <v>Vacunación</v>
      </c>
      <c r="G1032" s="27" t="s">
        <v>1591</v>
      </c>
      <c r="H1032" s="60" t="s">
        <v>17</v>
      </c>
      <c r="I1032" s="58" t="s">
        <v>233</v>
      </c>
      <c r="J1032" s="43" t="s">
        <v>407</v>
      </c>
      <c r="K1032" s="12" t="str">
        <f t="shared" si="221"/>
        <v>Vacunación 1era y 2da dosis</v>
      </c>
      <c r="L1032" s="43" t="str">
        <f t="shared" si="215"/>
        <v>Periodo 2020-2021</v>
      </c>
      <c r="M1032" s="43" t="str">
        <f t="shared" si="216"/>
        <v>Unidades</v>
      </c>
      <c r="N1032" s="49" t="str">
        <f t="shared" si="217"/>
        <v>Ministerio de Ciencias, Tecnología, Conocimiento e Innovación</v>
      </c>
      <c r="O1032" s="30" t="str">
        <f>+"Evolución del Proceso de Vacunación contra COVID-19 en la comuna de "&amp;Enfermedades_Mundiales[[#This Row],[territorio]]</f>
        <v>Evolución del Proceso de Vacunación contra COVID-19 en la comuna de Pucón</v>
      </c>
      <c r="P1032" s="68"/>
      <c r="Q1032" s="15" t="str">
        <f t="shared" si="218"/>
        <v>Gráfico Evolución</v>
      </c>
      <c r="R1032" s="30"/>
      <c r="S10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https://analytics.zoho.com/open-view/2395394000008136598?ZOHO_CRITERIA=%22Localiza_CL_Poblacion%22.%22Codcom%22%3D9115</v>
      </c>
      <c r="T1032" s="17"/>
      <c r="U1032" s="31" t="str">
        <f t="shared" si="219"/>
        <v>#1774B9</v>
      </c>
      <c r="V1032" s="32" t="str">
        <f>+Enfermedades_Mundiales[[#This Row],[idcoleccion]]&amp;"-"&amp;Enfermedades_Mundiales[[#This Row],[id]]</f>
        <v>360-1022</v>
      </c>
      <c r="W1032" s="21">
        <f>+VLOOKUP(Enfermedades_Mundiales[[#This Row],[Filtro URL]],Estructura!$X$4:$Y$366,2,0)</f>
        <v>36309115</v>
      </c>
      <c r="X1032" s="21" t="str">
        <f>+VLOOKUP(Enfermedades_Mundiales[[#This Row],[tema]],Estructura!$A$4:$C$18,3,0)</f>
        <v>T-364</v>
      </c>
      <c r="Y1032" s="32" t="str">
        <f>+VLOOKUP(Enfermedades_Mundiales[[#This Row],[contenido]],Estructura!$E$4:$G$18,3,0)</f>
        <v>C-362</v>
      </c>
      <c r="Z1032" s="32" t="str">
        <f>+VLOOKUP(Enfermedades_Mundiales[[#This Row],[Filtro Integrado]],Estructura!$M$4:$O$367,3,0)</f>
        <v>FI-363</v>
      </c>
      <c r="AA1032" s="32" t="str">
        <f>+VLOOKUP(Enfermedades_Mundiales[[#This Row],[Muestra]],Estructura!$Q$4:$S$194,3,0)</f>
        <v>M-366</v>
      </c>
    </row>
    <row r="1033" spans="1:27" ht="30.6" x14ac:dyDescent="0.3">
      <c r="A1033" s="61" t="s">
        <v>1456</v>
      </c>
      <c r="B1033" s="43">
        <f t="shared" si="212"/>
        <v>360</v>
      </c>
      <c r="C1033" s="44" t="str">
        <f t="shared" si="213"/>
        <v>Enfermedades Mundiales</v>
      </c>
      <c r="D1033" s="44" t="str">
        <f t="shared" si="214"/>
        <v>Salud</v>
      </c>
      <c r="E1033" s="64">
        <v>9116</v>
      </c>
      <c r="F1033" s="44" t="str">
        <f t="shared" si="220"/>
        <v>Vacunación</v>
      </c>
      <c r="G1033" s="27" t="s">
        <v>1591</v>
      </c>
      <c r="H1033" s="60" t="s">
        <v>17</v>
      </c>
      <c r="I1033" s="58" t="s">
        <v>234</v>
      </c>
      <c r="J1033" s="43" t="s">
        <v>407</v>
      </c>
      <c r="K1033" s="12" t="str">
        <f t="shared" si="221"/>
        <v>Vacunación 1era y 2da dosis</v>
      </c>
      <c r="L1033" s="43" t="str">
        <f t="shared" si="215"/>
        <v>Periodo 2020-2021</v>
      </c>
      <c r="M1033" s="43" t="str">
        <f t="shared" si="216"/>
        <v>Unidades</v>
      </c>
      <c r="N1033" s="49" t="str">
        <f t="shared" si="217"/>
        <v>Ministerio de Ciencias, Tecnología, Conocimiento e Innovación</v>
      </c>
      <c r="O1033" s="30" t="str">
        <f>+"Evolución del Proceso de Vacunación contra COVID-19 en la comuna de "&amp;Enfermedades_Mundiales[[#This Row],[territorio]]</f>
        <v>Evolución del Proceso de Vacunación contra COVID-19 en la comuna de Saavedra</v>
      </c>
      <c r="P1033" s="68"/>
      <c r="Q1033" s="15" t="str">
        <f t="shared" si="218"/>
        <v>Gráfico Evolución</v>
      </c>
      <c r="R1033" s="30"/>
      <c r="S10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https://analytics.zoho.com/open-view/2395394000008136598?ZOHO_CRITERIA=%22Localiza_CL_Poblacion%22.%22Codcom%22%3D9116</v>
      </c>
      <c r="T1033" s="17"/>
      <c r="U1033" s="31" t="str">
        <f t="shared" si="219"/>
        <v>#1774B9</v>
      </c>
      <c r="V1033" s="32" t="str">
        <f>+Enfermedades_Mundiales[[#This Row],[idcoleccion]]&amp;"-"&amp;Enfermedades_Mundiales[[#This Row],[id]]</f>
        <v>360-1023</v>
      </c>
      <c r="W1033" s="21">
        <f>+VLOOKUP(Enfermedades_Mundiales[[#This Row],[Filtro URL]],Estructura!$X$4:$Y$366,2,0)</f>
        <v>36309116</v>
      </c>
      <c r="X1033" s="21" t="str">
        <f>+VLOOKUP(Enfermedades_Mundiales[[#This Row],[tema]],Estructura!$A$4:$C$18,3,0)</f>
        <v>T-364</v>
      </c>
      <c r="Y1033" s="32" t="str">
        <f>+VLOOKUP(Enfermedades_Mundiales[[#This Row],[contenido]],Estructura!$E$4:$G$18,3,0)</f>
        <v>C-362</v>
      </c>
      <c r="Z1033" s="32" t="str">
        <f>+VLOOKUP(Enfermedades_Mundiales[[#This Row],[Filtro Integrado]],Estructura!$M$4:$O$367,3,0)</f>
        <v>FI-363</v>
      </c>
      <c r="AA1033" s="32" t="str">
        <f>+VLOOKUP(Enfermedades_Mundiales[[#This Row],[Muestra]],Estructura!$Q$4:$S$194,3,0)</f>
        <v>M-366</v>
      </c>
    </row>
    <row r="1034" spans="1:27" ht="30.6" x14ac:dyDescent="0.3">
      <c r="A1034" s="61" t="s">
        <v>1457</v>
      </c>
      <c r="B1034" s="43">
        <f t="shared" si="212"/>
        <v>360</v>
      </c>
      <c r="C1034" s="44" t="str">
        <f t="shared" si="213"/>
        <v>Enfermedades Mundiales</v>
      </c>
      <c r="D1034" s="44" t="str">
        <f t="shared" si="214"/>
        <v>Salud</v>
      </c>
      <c r="E1034" s="64">
        <v>9117</v>
      </c>
      <c r="F1034" s="44" t="str">
        <f t="shared" si="220"/>
        <v>Vacunación</v>
      </c>
      <c r="G1034" s="27" t="s">
        <v>1591</v>
      </c>
      <c r="H1034" s="60" t="s">
        <v>17</v>
      </c>
      <c r="I1034" s="58" t="s">
        <v>235</v>
      </c>
      <c r="J1034" s="43" t="s">
        <v>407</v>
      </c>
      <c r="K1034" s="12" t="str">
        <f t="shared" si="221"/>
        <v>Vacunación 1era y 2da dosis</v>
      </c>
      <c r="L1034" s="43" t="str">
        <f t="shared" si="215"/>
        <v>Periodo 2020-2021</v>
      </c>
      <c r="M1034" s="43" t="str">
        <f t="shared" si="216"/>
        <v>Unidades</v>
      </c>
      <c r="N1034" s="49" t="str">
        <f t="shared" si="217"/>
        <v>Ministerio de Ciencias, Tecnología, Conocimiento e Innovación</v>
      </c>
      <c r="O1034" s="30" t="str">
        <f>+"Evolución del Proceso de Vacunación contra COVID-19 en la comuna de "&amp;Enfermedades_Mundiales[[#This Row],[territorio]]</f>
        <v>Evolución del Proceso de Vacunación contra COVID-19 en la comuna de Teodoro Schmidt</v>
      </c>
      <c r="P1034" s="68"/>
      <c r="Q1034" s="15" t="str">
        <f t="shared" si="218"/>
        <v>Gráfico Evolución</v>
      </c>
      <c r="R1034" s="30"/>
      <c r="S10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https://analytics.zoho.com/open-view/2395394000008136598?ZOHO_CRITERIA=%22Localiza_CL_Poblacion%22.%22Codcom%22%3D9117</v>
      </c>
      <c r="T1034" s="17"/>
      <c r="U1034" s="31" t="str">
        <f t="shared" si="219"/>
        <v>#1774B9</v>
      </c>
      <c r="V1034" s="32" t="str">
        <f>+Enfermedades_Mundiales[[#This Row],[idcoleccion]]&amp;"-"&amp;Enfermedades_Mundiales[[#This Row],[id]]</f>
        <v>360-1024</v>
      </c>
      <c r="W1034" s="21">
        <f>+VLOOKUP(Enfermedades_Mundiales[[#This Row],[Filtro URL]],Estructura!$X$4:$Y$366,2,0)</f>
        <v>36309117</v>
      </c>
      <c r="X1034" s="21" t="str">
        <f>+VLOOKUP(Enfermedades_Mundiales[[#This Row],[tema]],Estructura!$A$4:$C$18,3,0)</f>
        <v>T-364</v>
      </c>
      <c r="Y1034" s="32" t="str">
        <f>+VLOOKUP(Enfermedades_Mundiales[[#This Row],[contenido]],Estructura!$E$4:$G$18,3,0)</f>
        <v>C-362</v>
      </c>
      <c r="Z1034" s="32" t="str">
        <f>+VLOOKUP(Enfermedades_Mundiales[[#This Row],[Filtro Integrado]],Estructura!$M$4:$O$367,3,0)</f>
        <v>FI-363</v>
      </c>
      <c r="AA1034" s="32" t="str">
        <f>+VLOOKUP(Enfermedades_Mundiales[[#This Row],[Muestra]],Estructura!$Q$4:$S$194,3,0)</f>
        <v>M-366</v>
      </c>
    </row>
    <row r="1035" spans="1:27" ht="30.6" x14ac:dyDescent="0.3">
      <c r="A1035" s="61" t="s">
        <v>1458</v>
      </c>
      <c r="B1035" s="43">
        <f t="shared" si="212"/>
        <v>360</v>
      </c>
      <c r="C1035" s="44" t="str">
        <f t="shared" si="213"/>
        <v>Enfermedades Mundiales</v>
      </c>
      <c r="D1035" s="44" t="str">
        <f t="shared" si="214"/>
        <v>Salud</v>
      </c>
      <c r="E1035" s="64">
        <v>9118</v>
      </c>
      <c r="F1035" s="44" t="str">
        <f t="shared" si="220"/>
        <v>Vacunación</v>
      </c>
      <c r="G1035" s="27" t="s">
        <v>1591</v>
      </c>
      <c r="H1035" s="60" t="s">
        <v>17</v>
      </c>
      <c r="I1035" s="58" t="s">
        <v>236</v>
      </c>
      <c r="J1035" s="43" t="s">
        <v>407</v>
      </c>
      <c r="K1035" s="12" t="str">
        <f t="shared" si="221"/>
        <v>Vacunación 1era y 2da dosis</v>
      </c>
      <c r="L1035" s="43" t="str">
        <f t="shared" si="215"/>
        <v>Periodo 2020-2021</v>
      </c>
      <c r="M1035" s="43" t="str">
        <f t="shared" si="216"/>
        <v>Unidades</v>
      </c>
      <c r="N1035" s="49" t="str">
        <f t="shared" si="217"/>
        <v>Ministerio de Ciencias, Tecnología, Conocimiento e Innovación</v>
      </c>
      <c r="O1035" s="30" t="str">
        <f>+"Evolución del Proceso de Vacunación contra COVID-19 en la comuna de "&amp;Enfermedades_Mundiales[[#This Row],[territorio]]</f>
        <v>Evolución del Proceso de Vacunación contra COVID-19 en la comuna de Toltén</v>
      </c>
      <c r="P1035" s="68"/>
      <c r="Q1035" s="15" t="str">
        <f t="shared" si="218"/>
        <v>Gráfico Evolución</v>
      </c>
      <c r="R1035" s="30"/>
      <c r="S10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https://analytics.zoho.com/open-view/2395394000008136598?ZOHO_CRITERIA=%22Localiza_CL_Poblacion%22.%22Codcom%22%3D9118</v>
      </c>
      <c r="T1035" s="17"/>
      <c r="U1035" s="31" t="str">
        <f t="shared" si="219"/>
        <v>#1774B9</v>
      </c>
      <c r="V1035" s="32" t="str">
        <f>+Enfermedades_Mundiales[[#This Row],[idcoleccion]]&amp;"-"&amp;Enfermedades_Mundiales[[#This Row],[id]]</f>
        <v>360-1025</v>
      </c>
      <c r="W1035" s="21">
        <f>+VLOOKUP(Enfermedades_Mundiales[[#This Row],[Filtro URL]],Estructura!$X$4:$Y$366,2,0)</f>
        <v>36309118</v>
      </c>
      <c r="X1035" s="21" t="str">
        <f>+VLOOKUP(Enfermedades_Mundiales[[#This Row],[tema]],Estructura!$A$4:$C$18,3,0)</f>
        <v>T-364</v>
      </c>
      <c r="Y1035" s="32" t="str">
        <f>+VLOOKUP(Enfermedades_Mundiales[[#This Row],[contenido]],Estructura!$E$4:$G$18,3,0)</f>
        <v>C-362</v>
      </c>
      <c r="Z1035" s="32" t="str">
        <f>+VLOOKUP(Enfermedades_Mundiales[[#This Row],[Filtro Integrado]],Estructura!$M$4:$O$367,3,0)</f>
        <v>FI-363</v>
      </c>
      <c r="AA1035" s="32" t="str">
        <f>+VLOOKUP(Enfermedades_Mundiales[[#This Row],[Muestra]],Estructura!$Q$4:$S$194,3,0)</f>
        <v>M-366</v>
      </c>
    </row>
    <row r="1036" spans="1:27" ht="30.6" x14ac:dyDescent="0.3">
      <c r="A1036" s="61" t="s">
        <v>1459</v>
      </c>
      <c r="B1036" s="43">
        <f t="shared" si="212"/>
        <v>360</v>
      </c>
      <c r="C1036" s="44" t="str">
        <f t="shared" si="213"/>
        <v>Enfermedades Mundiales</v>
      </c>
      <c r="D1036" s="44" t="str">
        <f t="shared" si="214"/>
        <v>Salud</v>
      </c>
      <c r="E1036" s="64">
        <v>9119</v>
      </c>
      <c r="F1036" s="44" t="str">
        <f t="shared" si="220"/>
        <v>Vacunación</v>
      </c>
      <c r="G1036" s="27" t="s">
        <v>1591</v>
      </c>
      <c r="H1036" s="60" t="s">
        <v>17</v>
      </c>
      <c r="I1036" s="58" t="s">
        <v>237</v>
      </c>
      <c r="J1036" s="43" t="s">
        <v>407</v>
      </c>
      <c r="K1036" s="12" t="str">
        <f t="shared" si="221"/>
        <v>Vacunación 1era y 2da dosis</v>
      </c>
      <c r="L1036" s="43" t="str">
        <f t="shared" si="215"/>
        <v>Periodo 2020-2021</v>
      </c>
      <c r="M1036" s="43" t="str">
        <f t="shared" si="216"/>
        <v>Unidades</v>
      </c>
      <c r="N1036" s="49" t="str">
        <f t="shared" si="217"/>
        <v>Ministerio de Ciencias, Tecnología, Conocimiento e Innovación</v>
      </c>
      <c r="O1036" s="30" t="str">
        <f>+"Evolución del Proceso de Vacunación contra COVID-19 en la comuna de "&amp;Enfermedades_Mundiales[[#This Row],[territorio]]</f>
        <v>Evolución del Proceso de Vacunación contra COVID-19 en la comuna de Vilcún</v>
      </c>
      <c r="P1036" s="68"/>
      <c r="Q1036" s="15" t="str">
        <f t="shared" si="218"/>
        <v>Gráfico Evolución</v>
      </c>
      <c r="R1036" s="30"/>
      <c r="S10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https://analytics.zoho.com/open-view/2395394000008136598?ZOHO_CRITERIA=%22Localiza_CL_Poblacion%22.%22Codcom%22%3D9119</v>
      </c>
      <c r="T1036" s="17"/>
      <c r="U1036" s="31" t="str">
        <f t="shared" si="219"/>
        <v>#1774B9</v>
      </c>
      <c r="V1036" s="32" t="str">
        <f>+Enfermedades_Mundiales[[#This Row],[idcoleccion]]&amp;"-"&amp;Enfermedades_Mundiales[[#This Row],[id]]</f>
        <v>360-1026</v>
      </c>
      <c r="W1036" s="21">
        <f>+VLOOKUP(Enfermedades_Mundiales[[#This Row],[Filtro URL]],Estructura!$X$4:$Y$366,2,0)</f>
        <v>36309119</v>
      </c>
      <c r="X1036" s="21" t="str">
        <f>+VLOOKUP(Enfermedades_Mundiales[[#This Row],[tema]],Estructura!$A$4:$C$18,3,0)</f>
        <v>T-364</v>
      </c>
      <c r="Y1036" s="32" t="str">
        <f>+VLOOKUP(Enfermedades_Mundiales[[#This Row],[contenido]],Estructura!$E$4:$G$18,3,0)</f>
        <v>C-362</v>
      </c>
      <c r="Z1036" s="32" t="str">
        <f>+VLOOKUP(Enfermedades_Mundiales[[#This Row],[Filtro Integrado]],Estructura!$M$4:$O$367,3,0)</f>
        <v>FI-363</v>
      </c>
      <c r="AA1036" s="32" t="str">
        <f>+VLOOKUP(Enfermedades_Mundiales[[#This Row],[Muestra]],Estructura!$Q$4:$S$194,3,0)</f>
        <v>M-366</v>
      </c>
    </row>
    <row r="1037" spans="1:27" ht="30.6" x14ac:dyDescent="0.3">
      <c r="A1037" s="61" t="s">
        <v>1460</v>
      </c>
      <c r="B1037" s="43">
        <f t="shared" si="212"/>
        <v>360</v>
      </c>
      <c r="C1037" s="44" t="str">
        <f t="shared" si="213"/>
        <v>Enfermedades Mundiales</v>
      </c>
      <c r="D1037" s="44" t="str">
        <f t="shared" si="214"/>
        <v>Salud</v>
      </c>
      <c r="E1037" s="64">
        <v>9120</v>
      </c>
      <c r="F1037" s="44" t="str">
        <f t="shared" si="220"/>
        <v>Vacunación</v>
      </c>
      <c r="G1037" s="27" t="s">
        <v>1591</v>
      </c>
      <c r="H1037" s="60" t="s">
        <v>17</v>
      </c>
      <c r="I1037" s="58" t="s">
        <v>238</v>
      </c>
      <c r="J1037" s="43" t="s">
        <v>407</v>
      </c>
      <c r="K1037" s="12" t="str">
        <f t="shared" si="221"/>
        <v>Vacunación 1era y 2da dosis</v>
      </c>
      <c r="L1037" s="43" t="str">
        <f t="shared" si="215"/>
        <v>Periodo 2020-2021</v>
      </c>
      <c r="M1037" s="43" t="str">
        <f t="shared" si="216"/>
        <v>Unidades</v>
      </c>
      <c r="N1037" s="49" t="str">
        <f t="shared" si="217"/>
        <v>Ministerio de Ciencias, Tecnología, Conocimiento e Innovación</v>
      </c>
      <c r="O1037" s="30" t="str">
        <f>+"Evolución del Proceso de Vacunación contra COVID-19 en la comuna de "&amp;Enfermedades_Mundiales[[#This Row],[territorio]]</f>
        <v>Evolución del Proceso de Vacunación contra COVID-19 en la comuna de Villarrica</v>
      </c>
      <c r="P1037" s="68"/>
      <c r="Q1037" s="15" t="str">
        <f t="shared" si="218"/>
        <v>Gráfico Evolución</v>
      </c>
      <c r="R1037" s="30"/>
      <c r="S10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https://analytics.zoho.com/open-view/2395394000008136598?ZOHO_CRITERIA=%22Localiza_CL_Poblacion%22.%22Codcom%22%3D9120</v>
      </c>
      <c r="T1037" s="17"/>
      <c r="U1037" s="31" t="str">
        <f t="shared" si="219"/>
        <v>#1774B9</v>
      </c>
      <c r="V1037" s="32" t="str">
        <f>+Enfermedades_Mundiales[[#This Row],[idcoleccion]]&amp;"-"&amp;Enfermedades_Mundiales[[#This Row],[id]]</f>
        <v>360-1027</v>
      </c>
      <c r="W1037" s="21">
        <f>+VLOOKUP(Enfermedades_Mundiales[[#This Row],[Filtro URL]],Estructura!$X$4:$Y$366,2,0)</f>
        <v>36309120</v>
      </c>
      <c r="X1037" s="21" t="str">
        <f>+VLOOKUP(Enfermedades_Mundiales[[#This Row],[tema]],Estructura!$A$4:$C$18,3,0)</f>
        <v>T-364</v>
      </c>
      <c r="Y1037" s="32" t="str">
        <f>+VLOOKUP(Enfermedades_Mundiales[[#This Row],[contenido]],Estructura!$E$4:$G$18,3,0)</f>
        <v>C-362</v>
      </c>
      <c r="Z1037" s="32" t="str">
        <f>+VLOOKUP(Enfermedades_Mundiales[[#This Row],[Filtro Integrado]],Estructura!$M$4:$O$367,3,0)</f>
        <v>FI-363</v>
      </c>
      <c r="AA1037" s="32" t="str">
        <f>+VLOOKUP(Enfermedades_Mundiales[[#This Row],[Muestra]],Estructura!$Q$4:$S$194,3,0)</f>
        <v>M-366</v>
      </c>
    </row>
    <row r="1038" spans="1:27" ht="30.6" x14ac:dyDescent="0.3">
      <c r="A1038" s="61" t="s">
        <v>1461</v>
      </c>
      <c r="B1038" s="43">
        <f t="shared" si="212"/>
        <v>360</v>
      </c>
      <c r="C1038" s="44" t="str">
        <f t="shared" si="213"/>
        <v>Enfermedades Mundiales</v>
      </c>
      <c r="D1038" s="44" t="str">
        <f t="shared" si="214"/>
        <v>Salud</v>
      </c>
      <c r="E1038" s="64">
        <v>9121</v>
      </c>
      <c r="F1038" s="44" t="str">
        <f t="shared" si="220"/>
        <v>Vacunación</v>
      </c>
      <c r="G1038" s="27" t="s">
        <v>1591</v>
      </c>
      <c r="H1038" s="60" t="s">
        <v>17</v>
      </c>
      <c r="I1038" s="58" t="s">
        <v>239</v>
      </c>
      <c r="J1038" s="43" t="s">
        <v>407</v>
      </c>
      <c r="K1038" s="12" t="str">
        <f t="shared" si="221"/>
        <v>Vacunación 1era y 2da dosis</v>
      </c>
      <c r="L1038" s="43" t="str">
        <f t="shared" si="215"/>
        <v>Periodo 2020-2021</v>
      </c>
      <c r="M1038" s="43" t="str">
        <f t="shared" si="216"/>
        <v>Unidades</v>
      </c>
      <c r="N1038" s="49" t="str">
        <f t="shared" si="217"/>
        <v>Ministerio de Ciencias, Tecnología, Conocimiento e Innovación</v>
      </c>
      <c r="O1038" s="30" t="str">
        <f>+"Evolución del Proceso de Vacunación contra COVID-19 en la comuna de "&amp;Enfermedades_Mundiales[[#This Row],[territorio]]</f>
        <v>Evolución del Proceso de Vacunación contra COVID-19 en la comuna de Cholchol</v>
      </c>
      <c r="P1038" s="68"/>
      <c r="Q1038" s="15" t="str">
        <f t="shared" si="218"/>
        <v>Gráfico Evolución</v>
      </c>
      <c r="R1038" s="30"/>
      <c r="S10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https://analytics.zoho.com/open-view/2395394000008136598?ZOHO_CRITERIA=%22Localiza_CL_Poblacion%22.%22Codcom%22%3D9121</v>
      </c>
      <c r="T1038" s="17"/>
      <c r="U1038" s="31" t="str">
        <f t="shared" si="219"/>
        <v>#1774B9</v>
      </c>
      <c r="V1038" s="32" t="str">
        <f>+Enfermedades_Mundiales[[#This Row],[idcoleccion]]&amp;"-"&amp;Enfermedades_Mundiales[[#This Row],[id]]</f>
        <v>360-1028</v>
      </c>
      <c r="W1038" s="21">
        <f>+VLOOKUP(Enfermedades_Mundiales[[#This Row],[Filtro URL]],Estructura!$X$4:$Y$366,2,0)</f>
        <v>36309121</v>
      </c>
      <c r="X1038" s="21" t="str">
        <f>+VLOOKUP(Enfermedades_Mundiales[[#This Row],[tema]],Estructura!$A$4:$C$18,3,0)</f>
        <v>T-364</v>
      </c>
      <c r="Y1038" s="32" t="str">
        <f>+VLOOKUP(Enfermedades_Mundiales[[#This Row],[contenido]],Estructura!$E$4:$G$18,3,0)</f>
        <v>C-362</v>
      </c>
      <c r="Z1038" s="32" t="str">
        <f>+VLOOKUP(Enfermedades_Mundiales[[#This Row],[Filtro Integrado]],Estructura!$M$4:$O$367,3,0)</f>
        <v>FI-363</v>
      </c>
      <c r="AA1038" s="32" t="str">
        <f>+VLOOKUP(Enfermedades_Mundiales[[#This Row],[Muestra]],Estructura!$Q$4:$S$194,3,0)</f>
        <v>M-366</v>
      </c>
    </row>
    <row r="1039" spans="1:27" ht="30.6" x14ac:dyDescent="0.3">
      <c r="A1039" s="61" t="s">
        <v>1462</v>
      </c>
      <c r="B1039" s="43">
        <f t="shared" si="212"/>
        <v>360</v>
      </c>
      <c r="C1039" s="44" t="str">
        <f t="shared" si="213"/>
        <v>Enfermedades Mundiales</v>
      </c>
      <c r="D1039" s="44" t="str">
        <f t="shared" si="214"/>
        <v>Salud</v>
      </c>
      <c r="E1039" s="64">
        <v>9201</v>
      </c>
      <c r="F1039" s="44" t="str">
        <f t="shared" si="220"/>
        <v>Vacunación</v>
      </c>
      <c r="G1039" s="27" t="s">
        <v>1591</v>
      </c>
      <c r="H1039" s="60" t="s">
        <v>17</v>
      </c>
      <c r="I1039" s="58" t="s">
        <v>240</v>
      </c>
      <c r="J1039" s="43" t="s">
        <v>407</v>
      </c>
      <c r="K1039" s="12" t="str">
        <f t="shared" si="221"/>
        <v>Vacunación 1era y 2da dosis</v>
      </c>
      <c r="L1039" s="43" t="str">
        <f t="shared" si="215"/>
        <v>Periodo 2020-2021</v>
      </c>
      <c r="M1039" s="43" t="str">
        <f t="shared" si="216"/>
        <v>Unidades</v>
      </c>
      <c r="N1039" s="49" t="str">
        <f t="shared" si="217"/>
        <v>Ministerio de Ciencias, Tecnología, Conocimiento e Innovación</v>
      </c>
      <c r="O1039" s="30" t="str">
        <f>+"Evolución del Proceso de Vacunación contra COVID-19 en la comuna de "&amp;Enfermedades_Mundiales[[#This Row],[territorio]]</f>
        <v>Evolución del Proceso de Vacunación contra COVID-19 en la comuna de Angol</v>
      </c>
      <c r="P1039" s="68"/>
      <c r="Q1039" s="15" t="str">
        <f t="shared" si="218"/>
        <v>Gráfico Evolución</v>
      </c>
      <c r="R1039" s="30"/>
      <c r="S10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https://analytics.zoho.com/open-view/2395394000008136598?ZOHO_CRITERIA=%22Localiza_CL_Poblacion%22.%22Codcom%22%3D9201</v>
      </c>
      <c r="T1039" s="17"/>
      <c r="U1039" s="31" t="str">
        <f t="shared" si="219"/>
        <v>#1774B9</v>
      </c>
      <c r="V1039" s="32" t="str">
        <f>+Enfermedades_Mundiales[[#This Row],[idcoleccion]]&amp;"-"&amp;Enfermedades_Mundiales[[#This Row],[id]]</f>
        <v>360-1029</v>
      </c>
      <c r="W1039" s="21">
        <f>+VLOOKUP(Enfermedades_Mundiales[[#This Row],[Filtro URL]],Estructura!$X$4:$Y$366,2,0)</f>
        <v>36309201</v>
      </c>
      <c r="X1039" s="21" t="str">
        <f>+VLOOKUP(Enfermedades_Mundiales[[#This Row],[tema]],Estructura!$A$4:$C$18,3,0)</f>
        <v>T-364</v>
      </c>
      <c r="Y1039" s="32" t="str">
        <f>+VLOOKUP(Enfermedades_Mundiales[[#This Row],[contenido]],Estructura!$E$4:$G$18,3,0)</f>
        <v>C-362</v>
      </c>
      <c r="Z1039" s="32" t="str">
        <f>+VLOOKUP(Enfermedades_Mundiales[[#This Row],[Filtro Integrado]],Estructura!$M$4:$O$367,3,0)</f>
        <v>FI-363</v>
      </c>
      <c r="AA1039" s="32" t="str">
        <f>+VLOOKUP(Enfermedades_Mundiales[[#This Row],[Muestra]],Estructura!$Q$4:$S$194,3,0)</f>
        <v>M-366</v>
      </c>
    </row>
    <row r="1040" spans="1:27" ht="30.6" x14ac:dyDescent="0.3">
      <c r="A1040" s="61" t="s">
        <v>1463</v>
      </c>
      <c r="B1040" s="43">
        <f t="shared" si="212"/>
        <v>360</v>
      </c>
      <c r="C1040" s="44" t="str">
        <f t="shared" si="213"/>
        <v>Enfermedades Mundiales</v>
      </c>
      <c r="D1040" s="44" t="str">
        <f t="shared" si="214"/>
        <v>Salud</v>
      </c>
      <c r="E1040" s="64">
        <v>9202</v>
      </c>
      <c r="F1040" s="44" t="str">
        <f t="shared" si="220"/>
        <v>Vacunación</v>
      </c>
      <c r="G1040" s="27" t="s">
        <v>1591</v>
      </c>
      <c r="H1040" s="60" t="s">
        <v>17</v>
      </c>
      <c r="I1040" s="58" t="s">
        <v>241</v>
      </c>
      <c r="J1040" s="43" t="s">
        <v>407</v>
      </c>
      <c r="K1040" s="12" t="str">
        <f t="shared" si="221"/>
        <v>Vacunación 1era y 2da dosis</v>
      </c>
      <c r="L1040" s="43" t="str">
        <f t="shared" si="215"/>
        <v>Periodo 2020-2021</v>
      </c>
      <c r="M1040" s="43" t="str">
        <f t="shared" si="216"/>
        <v>Unidades</v>
      </c>
      <c r="N1040" s="49" t="str">
        <f t="shared" si="217"/>
        <v>Ministerio de Ciencias, Tecnología, Conocimiento e Innovación</v>
      </c>
      <c r="O1040" s="30" t="str">
        <f>+"Evolución del Proceso de Vacunación contra COVID-19 en la comuna de "&amp;Enfermedades_Mundiales[[#This Row],[territorio]]</f>
        <v>Evolución del Proceso de Vacunación contra COVID-19 en la comuna de Collipulli</v>
      </c>
      <c r="P1040" s="68"/>
      <c r="Q1040" s="15" t="str">
        <f t="shared" si="218"/>
        <v>Gráfico Evolución</v>
      </c>
      <c r="R1040" s="30"/>
      <c r="S10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https://analytics.zoho.com/open-view/2395394000008136598?ZOHO_CRITERIA=%22Localiza_CL_Poblacion%22.%22Codcom%22%3D9202</v>
      </c>
      <c r="T1040" s="17"/>
      <c r="U1040" s="31" t="str">
        <f t="shared" si="219"/>
        <v>#1774B9</v>
      </c>
      <c r="V1040" s="32" t="str">
        <f>+Enfermedades_Mundiales[[#This Row],[idcoleccion]]&amp;"-"&amp;Enfermedades_Mundiales[[#This Row],[id]]</f>
        <v>360-1030</v>
      </c>
      <c r="W1040" s="21">
        <f>+VLOOKUP(Enfermedades_Mundiales[[#This Row],[Filtro URL]],Estructura!$X$4:$Y$366,2,0)</f>
        <v>36309202</v>
      </c>
      <c r="X1040" s="21" t="str">
        <f>+VLOOKUP(Enfermedades_Mundiales[[#This Row],[tema]],Estructura!$A$4:$C$18,3,0)</f>
        <v>T-364</v>
      </c>
      <c r="Y1040" s="32" t="str">
        <f>+VLOOKUP(Enfermedades_Mundiales[[#This Row],[contenido]],Estructura!$E$4:$G$18,3,0)</f>
        <v>C-362</v>
      </c>
      <c r="Z1040" s="32" t="str">
        <f>+VLOOKUP(Enfermedades_Mundiales[[#This Row],[Filtro Integrado]],Estructura!$M$4:$O$367,3,0)</f>
        <v>FI-363</v>
      </c>
      <c r="AA1040" s="32" t="str">
        <f>+VLOOKUP(Enfermedades_Mundiales[[#This Row],[Muestra]],Estructura!$Q$4:$S$194,3,0)</f>
        <v>M-366</v>
      </c>
    </row>
    <row r="1041" spans="1:27" ht="30.6" x14ac:dyDescent="0.3">
      <c r="A1041" s="61" t="s">
        <v>1464</v>
      </c>
      <c r="B1041" s="43">
        <f t="shared" si="212"/>
        <v>360</v>
      </c>
      <c r="C1041" s="44" t="str">
        <f t="shared" si="213"/>
        <v>Enfermedades Mundiales</v>
      </c>
      <c r="D1041" s="44" t="str">
        <f t="shared" si="214"/>
        <v>Salud</v>
      </c>
      <c r="E1041" s="64">
        <v>9203</v>
      </c>
      <c r="F1041" s="44" t="str">
        <f t="shared" si="220"/>
        <v>Vacunación</v>
      </c>
      <c r="G1041" s="27" t="s">
        <v>1591</v>
      </c>
      <c r="H1041" s="60" t="s">
        <v>17</v>
      </c>
      <c r="I1041" s="58" t="s">
        <v>242</v>
      </c>
      <c r="J1041" s="43" t="s">
        <v>407</v>
      </c>
      <c r="K1041" s="12" t="str">
        <f t="shared" si="221"/>
        <v>Vacunación 1era y 2da dosis</v>
      </c>
      <c r="L1041" s="43" t="str">
        <f t="shared" si="215"/>
        <v>Periodo 2020-2021</v>
      </c>
      <c r="M1041" s="43" t="str">
        <f t="shared" si="216"/>
        <v>Unidades</v>
      </c>
      <c r="N1041" s="49" t="str">
        <f t="shared" si="217"/>
        <v>Ministerio de Ciencias, Tecnología, Conocimiento e Innovación</v>
      </c>
      <c r="O1041" s="30" t="str">
        <f>+"Evolución del Proceso de Vacunación contra COVID-19 en la comuna de "&amp;Enfermedades_Mundiales[[#This Row],[territorio]]</f>
        <v>Evolución del Proceso de Vacunación contra COVID-19 en la comuna de Curacautín</v>
      </c>
      <c r="P1041" s="68"/>
      <c r="Q1041" s="15" t="str">
        <f t="shared" si="218"/>
        <v>Gráfico Evolución</v>
      </c>
      <c r="R1041" s="30"/>
      <c r="S10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https://analytics.zoho.com/open-view/2395394000008136598?ZOHO_CRITERIA=%22Localiza_CL_Poblacion%22.%22Codcom%22%3D9203</v>
      </c>
      <c r="T1041" s="17"/>
      <c r="U1041" s="31" t="str">
        <f t="shared" si="219"/>
        <v>#1774B9</v>
      </c>
      <c r="V1041" s="32" t="str">
        <f>+Enfermedades_Mundiales[[#This Row],[idcoleccion]]&amp;"-"&amp;Enfermedades_Mundiales[[#This Row],[id]]</f>
        <v>360-1031</v>
      </c>
      <c r="W1041" s="21">
        <f>+VLOOKUP(Enfermedades_Mundiales[[#This Row],[Filtro URL]],Estructura!$X$4:$Y$366,2,0)</f>
        <v>36309203</v>
      </c>
      <c r="X1041" s="21" t="str">
        <f>+VLOOKUP(Enfermedades_Mundiales[[#This Row],[tema]],Estructura!$A$4:$C$18,3,0)</f>
        <v>T-364</v>
      </c>
      <c r="Y1041" s="32" t="str">
        <f>+VLOOKUP(Enfermedades_Mundiales[[#This Row],[contenido]],Estructura!$E$4:$G$18,3,0)</f>
        <v>C-362</v>
      </c>
      <c r="Z1041" s="32" t="str">
        <f>+VLOOKUP(Enfermedades_Mundiales[[#This Row],[Filtro Integrado]],Estructura!$M$4:$O$367,3,0)</f>
        <v>FI-363</v>
      </c>
      <c r="AA1041" s="32" t="str">
        <f>+VLOOKUP(Enfermedades_Mundiales[[#This Row],[Muestra]],Estructura!$Q$4:$S$194,3,0)</f>
        <v>M-366</v>
      </c>
    </row>
    <row r="1042" spans="1:27" ht="30.6" x14ac:dyDescent="0.3">
      <c r="A1042" s="61" t="s">
        <v>1465</v>
      </c>
      <c r="B1042" s="43">
        <f t="shared" si="212"/>
        <v>360</v>
      </c>
      <c r="C1042" s="44" t="str">
        <f t="shared" si="213"/>
        <v>Enfermedades Mundiales</v>
      </c>
      <c r="D1042" s="44" t="str">
        <f t="shared" si="214"/>
        <v>Salud</v>
      </c>
      <c r="E1042" s="64">
        <v>9204</v>
      </c>
      <c r="F1042" s="44" t="str">
        <f t="shared" si="220"/>
        <v>Vacunación</v>
      </c>
      <c r="G1042" s="27" t="s">
        <v>1591</v>
      </c>
      <c r="H1042" s="60" t="s">
        <v>17</v>
      </c>
      <c r="I1042" s="58" t="s">
        <v>243</v>
      </c>
      <c r="J1042" s="43" t="s">
        <v>407</v>
      </c>
      <c r="K1042" s="12" t="str">
        <f t="shared" si="221"/>
        <v>Vacunación 1era y 2da dosis</v>
      </c>
      <c r="L1042" s="43" t="str">
        <f t="shared" si="215"/>
        <v>Periodo 2020-2021</v>
      </c>
      <c r="M1042" s="43" t="str">
        <f t="shared" si="216"/>
        <v>Unidades</v>
      </c>
      <c r="N1042" s="49" t="str">
        <f t="shared" si="217"/>
        <v>Ministerio de Ciencias, Tecnología, Conocimiento e Innovación</v>
      </c>
      <c r="O1042" s="30" t="str">
        <f>+"Evolución del Proceso de Vacunación contra COVID-19 en la comuna de "&amp;Enfermedades_Mundiales[[#This Row],[territorio]]</f>
        <v>Evolución del Proceso de Vacunación contra COVID-19 en la comuna de Ercilla</v>
      </c>
      <c r="P1042" s="68"/>
      <c r="Q1042" s="15" t="str">
        <f t="shared" si="218"/>
        <v>Gráfico Evolución</v>
      </c>
      <c r="R1042" s="30"/>
      <c r="S10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https://analytics.zoho.com/open-view/2395394000008136598?ZOHO_CRITERIA=%22Localiza_CL_Poblacion%22.%22Codcom%22%3D9204</v>
      </c>
      <c r="T1042" s="17"/>
      <c r="U1042" s="31" t="str">
        <f t="shared" si="219"/>
        <v>#1774B9</v>
      </c>
      <c r="V1042" s="32" t="str">
        <f>+Enfermedades_Mundiales[[#This Row],[idcoleccion]]&amp;"-"&amp;Enfermedades_Mundiales[[#This Row],[id]]</f>
        <v>360-1032</v>
      </c>
      <c r="W1042" s="21">
        <f>+VLOOKUP(Enfermedades_Mundiales[[#This Row],[Filtro URL]],Estructura!$X$4:$Y$366,2,0)</f>
        <v>36309204</v>
      </c>
      <c r="X1042" s="21" t="str">
        <f>+VLOOKUP(Enfermedades_Mundiales[[#This Row],[tema]],Estructura!$A$4:$C$18,3,0)</f>
        <v>T-364</v>
      </c>
      <c r="Y1042" s="32" t="str">
        <f>+VLOOKUP(Enfermedades_Mundiales[[#This Row],[contenido]],Estructura!$E$4:$G$18,3,0)</f>
        <v>C-362</v>
      </c>
      <c r="Z1042" s="32" t="str">
        <f>+VLOOKUP(Enfermedades_Mundiales[[#This Row],[Filtro Integrado]],Estructura!$M$4:$O$367,3,0)</f>
        <v>FI-363</v>
      </c>
      <c r="AA1042" s="32" t="str">
        <f>+VLOOKUP(Enfermedades_Mundiales[[#This Row],[Muestra]],Estructura!$Q$4:$S$194,3,0)</f>
        <v>M-366</v>
      </c>
    </row>
    <row r="1043" spans="1:27" ht="30.6" x14ac:dyDescent="0.3">
      <c r="A1043" s="61" t="s">
        <v>1466</v>
      </c>
      <c r="B1043" s="43">
        <f t="shared" si="212"/>
        <v>360</v>
      </c>
      <c r="C1043" s="44" t="str">
        <f t="shared" si="213"/>
        <v>Enfermedades Mundiales</v>
      </c>
      <c r="D1043" s="44" t="str">
        <f t="shared" si="214"/>
        <v>Salud</v>
      </c>
      <c r="E1043" s="64">
        <v>9205</v>
      </c>
      <c r="F1043" s="44" t="str">
        <f t="shared" si="220"/>
        <v>Vacunación</v>
      </c>
      <c r="G1043" s="27" t="s">
        <v>1591</v>
      </c>
      <c r="H1043" s="60" t="s">
        <v>17</v>
      </c>
      <c r="I1043" s="58" t="s">
        <v>244</v>
      </c>
      <c r="J1043" s="43" t="s">
        <v>407</v>
      </c>
      <c r="K1043" s="12" t="str">
        <f t="shared" si="221"/>
        <v>Vacunación 1era y 2da dosis</v>
      </c>
      <c r="L1043" s="43" t="str">
        <f t="shared" si="215"/>
        <v>Periodo 2020-2021</v>
      </c>
      <c r="M1043" s="43" t="str">
        <f t="shared" si="216"/>
        <v>Unidades</v>
      </c>
      <c r="N1043" s="49" t="str">
        <f t="shared" si="217"/>
        <v>Ministerio de Ciencias, Tecnología, Conocimiento e Innovación</v>
      </c>
      <c r="O1043" s="30" t="str">
        <f>+"Evolución del Proceso de Vacunación contra COVID-19 en la comuna de "&amp;Enfermedades_Mundiales[[#This Row],[territorio]]</f>
        <v>Evolución del Proceso de Vacunación contra COVID-19 en la comuna de Lonquimay</v>
      </c>
      <c r="P1043" s="68"/>
      <c r="Q1043" s="15" t="str">
        <f t="shared" si="218"/>
        <v>Gráfico Evolución</v>
      </c>
      <c r="R1043" s="30"/>
      <c r="S10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https://analytics.zoho.com/open-view/2395394000008136598?ZOHO_CRITERIA=%22Localiza_CL_Poblacion%22.%22Codcom%22%3D9205</v>
      </c>
      <c r="T1043" s="17"/>
      <c r="U1043" s="31" t="str">
        <f t="shared" si="219"/>
        <v>#1774B9</v>
      </c>
      <c r="V1043" s="32" t="str">
        <f>+Enfermedades_Mundiales[[#This Row],[idcoleccion]]&amp;"-"&amp;Enfermedades_Mundiales[[#This Row],[id]]</f>
        <v>360-1033</v>
      </c>
      <c r="W1043" s="21">
        <f>+VLOOKUP(Enfermedades_Mundiales[[#This Row],[Filtro URL]],Estructura!$X$4:$Y$366,2,0)</f>
        <v>36309205</v>
      </c>
      <c r="X1043" s="21" t="str">
        <f>+VLOOKUP(Enfermedades_Mundiales[[#This Row],[tema]],Estructura!$A$4:$C$18,3,0)</f>
        <v>T-364</v>
      </c>
      <c r="Y1043" s="32" t="str">
        <f>+VLOOKUP(Enfermedades_Mundiales[[#This Row],[contenido]],Estructura!$E$4:$G$18,3,0)</f>
        <v>C-362</v>
      </c>
      <c r="Z1043" s="32" t="str">
        <f>+VLOOKUP(Enfermedades_Mundiales[[#This Row],[Filtro Integrado]],Estructura!$M$4:$O$367,3,0)</f>
        <v>FI-363</v>
      </c>
      <c r="AA1043" s="32" t="str">
        <f>+VLOOKUP(Enfermedades_Mundiales[[#This Row],[Muestra]],Estructura!$Q$4:$S$194,3,0)</f>
        <v>M-366</v>
      </c>
    </row>
    <row r="1044" spans="1:27" ht="30.6" x14ac:dyDescent="0.3">
      <c r="A1044" s="61" t="s">
        <v>1467</v>
      </c>
      <c r="B1044" s="43">
        <f t="shared" si="212"/>
        <v>360</v>
      </c>
      <c r="C1044" s="44" t="str">
        <f t="shared" si="213"/>
        <v>Enfermedades Mundiales</v>
      </c>
      <c r="D1044" s="44" t="str">
        <f t="shared" si="214"/>
        <v>Salud</v>
      </c>
      <c r="E1044" s="64">
        <v>9206</v>
      </c>
      <c r="F1044" s="44" t="str">
        <f t="shared" si="220"/>
        <v>Vacunación</v>
      </c>
      <c r="G1044" s="27" t="s">
        <v>1591</v>
      </c>
      <c r="H1044" s="60" t="s">
        <v>17</v>
      </c>
      <c r="I1044" s="58" t="s">
        <v>245</v>
      </c>
      <c r="J1044" s="43" t="s">
        <v>407</v>
      </c>
      <c r="K1044" s="12" t="str">
        <f t="shared" si="221"/>
        <v>Vacunación 1era y 2da dosis</v>
      </c>
      <c r="L1044" s="43" t="str">
        <f t="shared" si="215"/>
        <v>Periodo 2020-2021</v>
      </c>
      <c r="M1044" s="43" t="str">
        <f t="shared" si="216"/>
        <v>Unidades</v>
      </c>
      <c r="N1044" s="49" t="str">
        <f t="shared" si="217"/>
        <v>Ministerio de Ciencias, Tecnología, Conocimiento e Innovación</v>
      </c>
      <c r="O1044" s="30" t="str">
        <f>+"Evolución del Proceso de Vacunación contra COVID-19 en la comuna de "&amp;Enfermedades_Mundiales[[#This Row],[territorio]]</f>
        <v>Evolución del Proceso de Vacunación contra COVID-19 en la comuna de Los Sauces</v>
      </c>
      <c r="P1044" s="68"/>
      <c r="Q1044" s="15" t="str">
        <f t="shared" si="218"/>
        <v>Gráfico Evolución</v>
      </c>
      <c r="R1044" s="30"/>
      <c r="S10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https://analytics.zoho.com/open-view/2395394000008136598?ZOHO_CRITERIA=%22Localiza_CL_Poblacion%22.%22Codcom%22%3D9206</v>
      </c>
      <c r="T1044" s="17"/>
      <c r="U1044" s="31" t="str">
        <f t="shared" si="219"/>
        <v>#1774B9</v>
      </c>
      <c r="V1044" s="32" t="str">
        <f>+Enfermedades_Mundiales[[#This Row],[idcoleccion]]&amp;"-"&amp;Enfermedades_Mundiales[[#This Row],[id]]</f>
        <v>360-1034</v>
      </c>
      <c r="W1044" s="21">
        <f>+VLOOKUP(Enfermedades_Mundiales[[#This Row],[Filtro URL]],Estructura!$X$4:$Y$366,2,0)</f>
        <v>36309206</v>
      </c>
      <c r="X1044" s="21" t="str">
        <f>+VLOOKUP(Enfermedades_Mundiales[[#This Row],[tema]],Estructura!$A$4:$C$18,3,0)</f>
        <v>T-364</v>
      </c>
      <c r="Y1044" s="32" t="str">
        <f>+VLOOKUP(Enfermedades_Mundiales[[#This Row],[contenido]],Estructura!$E$4:$G$18,3,0)</f>
        <v>C-362</v>
      </c>
      <c r="Z1044" s="32" t="str">
        <f>+VLOOKUP(Enfermedades_Mundiales[[#This Row],[Filtro Integrado]],Estructura!$M$4:$O$367,3,0)</f>
        <v>FI-363</v>
      </c>
      <c r="AA1044" s="32" t="str">
        <f>+VLOOKUP(Enfermedades_Mundiales[[#This Row],[Muestra]],Estructura!$Q$4:$S$194,3,0)</f>
        <v>M-366</v>
      </c>
    </row>
    <row r="1045" spans="1:27" ht="30.6" x14ac:dyDescent="0.3">
      <c r="A1045" s="61" t="s">
        <v>1468</v>
      </c>
      <c r="B1045" s="43">
        <f t="shared" si="212"/>
        <v>360</v>
      </c>
      <c r="C1045" s="44" t="str">
        <f t="shared" si="213"/>
        <v>Enfermedades Mundiales</v>
      </c>
      <c r="D1045" s="44" t="str">
        <f t="shared" si="214"/>
        <v>Salud</v>
      </c>
      <c r="E1045" s="64">
        <v>9207</v>
      </c>
      <c r="F1045" s="44" t="str">
        <f t="shared" si="220"/>
        <v>Vacunación</v>
      </c>
      <c r="G1045" s="27" t="s">
        <v>1591</v>
      </c>
      <c r="H1045" s="60" t="s">
        <v>17</v>
      </c>
      <c r="I1045" s="58" t="s">
        <v>246</v>
      </c>
      <c r="J1045" s="43" t="s">
        <v>407</v>
      </c>
      <c r="K1045" s="12" t="str">
        <f t="shared" si="221"/>
        <v>Vacunación 1era y 2da dosis</v>
      </c>
      <c r="L1045" s="43" t="str">
        <f t="shared" si="215"/>
        <v>Periodo 2020-2021</v>
      </c>
      <c r="M1045" s="43" t="str">
        <f t="shared" si="216"/>
        <v>Unidades</v>
      </c>
      <c r="N1045" s="49" t="str">
        <f t="shared" si="217"/>
        <v>Ministerio de Ciencias, Tecnología, Conocimiento e Innovación</v>
      </c>
      <c r="O1045" s="30" t="str">
        <f>+"Evolución del Proceso de Vacunación contra COVID-19 en la comuna de "&amp;Enfermedades_Mundiales[[#This Row],[territorio]]</f>
        <v>Evolución del Proceso de Vacunación contra COVID-19 en la comuna de Lumaco</v>
      </c>
      <c r="P1045" s="68"/>
      <c r="Q1045" s="15" t="str">
        <f t="shared" si="218"/>
        <v>Gráfico Evolución</v>
      </c>
      <c r="R1045" s="30"/>
      <c r="S10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https://analytics.zoho.com/open-view/2395394000008136598?ZOHO_CRITERIA=%22Localiza_CL_Poblacion%22.%22Codcom%22%3D9207</v>
      </c>
      <c r="T1045" s="17"/>
      <c r="U1045" s="31" t="str">
        <f t="shared" si="219"/>
        <v>#1774B9</v>
      </c>
      <c r="V1045" s="32" t="str">
        <f>+Enfermedades_Mundiales[[#This Row],[idcoleccion]]&amp;"-"&amp;Enfermedades_Mundiales[[#This Row],[id]]</f>
        <v>360-1035</v>
      </c>
      <c r="W1045" s="21">
        <f>+VLOOKUP(Enfermedades_Mundiales[[#This Row],[Filtro URL]],Estructura!$X$4:$Y$366,2,0)</f>
        <v>36309207</v>
      </c>
      <c r="X1045" s="21" t="str">
        <f>+VLOOKUP(Enfermedades_Mundiales[[#This Row],[tema]],Estructura!$A$4:$C$18,3,0)</f>
        <v>T-364</v>
      </c>
      <c r="Y1045" s="32" t="str">
        <f>+VLOOKUP(Enfermedades_Mundiales[[#This Row],[contenido]],Estructura!$E$4:$G$18,3,0)</f>
        <v>C-362</v>
      </c>
      <c r="Z1045" s="32" t="str">
        <f>+VLOOKUP(Enfermedades_Mundiales[[#This Row],[Filtro Integrado]],Estructura!$M$4:$O$367,3,0)</f>
        <v>FI-363</v>
      </c>
      <c r="AA1045" s="32" t="str">
        <f>+VLOOKUP(Enfermedades_Mundiales[[#This Row],[Muestra]],Estructura!$Q$4:$S$194,3,0)</f>
        <v>M-366</v>
      </c>
    </row>
    <row r="1046" spans="1:27" ht="30.6" x14ac:dyDescent="0.3">
      <c r="A1046" s="61" t="s">
        <v>1469</v>
      </c>
      <c r="B1046" s="43">
        <f t="shared" si="212"/>
        <v>360</v>
      </c>
      <c r="C1046" s="44" t="str">
        <f t="shared" si="213"/>
        <v>Enfermedades Mundiales</v>
      </c>
      <c r="D1046" s="44" t="str">
        <f t="shared" si="214"/>
        <v>Salud</v>
      </c>
      <c r="E1046" s="64">
        <v>9208</v>
      </c>
      <c r="F1046" s="44" t="str">
        <f t="shared" si="220"/>
        <v>Vacunación</v>
      </c>
      <c r="G1046" s="27" t="s">
        <v>1591</v>
      </c>
      <c r="H1046" s="60" t="s">
        <v>17</v>
      </c>
      <c r="I1046" s="58" t="s">
        <v>247</v>
      </c>
      <c r="J1046" s="43" t="s">
        <v>407</v>
      </c>
      <c r="K1046" s="12" t="str">
        <f t="shared" si="221"/>
        <v>Vacunación 1era y 2da dosis</v>
      </c>
      <c r="L1046" s="43" t="str">
        <f t="shared" si="215"/>
        <v>Periodo 2020-2021</v>
      </c>
      <c r="M1046" s="43" t="str">
        <f t="shared" si="216"/>
        <v>Unidades</v>
      </c>
      <c r="N1046" s="49" t="str">
        <f t="shared" si="217"/>
        <v>Ministerio de Ciencias, Tecnología, Conocimiento e Innovación</v>
      </c>
      <c r="O1046" s="30" t="str">
        <f>+"Evolución del Proceso de Vacunación contra COVID-19 en la comuna de "&amp;Enfermedades_Mundiales[[#This Row],[territorio]]</f>
        <v>Evolución del Proceso de Vacunación contra COVID-19 en la comuna de Purén</v>
      </c>
      <c r="P1046" s="68"/>
      <c r="Q1046" s="15" t="str">
        <f t="shared" si="218"/>
        <v>Gráfico Evolución</v>
      </c>
      <c r="R1046" s="30"/>
      <c r="S10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https://analytics.zoho.com/open-view/2395394000008136598?ZOHO_CRITERIA=%22Localiza_CL_Poblacion%22.%22Codcom%22%3D9208</v>
      </c>
      <c r="T1046" s="17"/>
      <c r="U1046" s="31" t="str">
        <f t="shared" si="219"/>
        <v>#1774B9</v>
      </c>
      <c r="V1046" s="32" t="str">
        <f>+Enfermedades_Mundiales[[#This Row],[idcoleccion]]&amp;"-"&amp;Enfermedades_Mundiales[[#This Row],[id]]</f>
        <v>360-1036</v>
      </c>
      <c r="W1046" s="21">
        <f>+VLOOKUP(Enfermedades_Mundiales[[#This Row],[Filtro URL]],Estructura!$X$4:$Y$366,2,0)</f>
        <v>36309208</v>
      </c>
      <c r="X1046" s="21" t="str">
        <f>+VLOOKUP(Enfermedades_Mundiales[[#This Row],[tema]],Estructura!$A$4:$C$18,3,0)</f>
        <v>T-364</v>
      </c>
      <c r="Y1046" s="32" t="str">
        <f>+VLOOKUP(Enfermedades_Mundiales[[#This Row],[contenido]],Estructura!$E$4:$G$18,3,0)</f>
        <v>C-362</v>
      </c>
      <c r="Z1046" s="32" t="str">
        <f>+VLOOKUP(Enfermedades_Mundiales[[#This Row],[Filtro Integrado]],Estructura!$M$4:$O$367,3,0)</f>
        <v>FI-363</v>
      </c>
      <c r="AA1046" s="32" t="str">
        <f>+VLOOKUP(Enfermedades_Mundiales[[#This Row],[Muestra]],Estructura!$Q$4:$S$194,3,0)</f>
        <v>M-366</v>
      </c>
    </row>
    <row r="1047" spans="1:27" ht="30.6" x14ac:dyDescent="0.3">
      <c r="A1047" s="61" t="s">
        <v>1470</v>
      </c>
      <c r="B1047" s="43">
        <f t="shared" si="212"/>
        <v>360</v>
      </c>
      <c r="C1047" s="44" t="str">
        <f t="shared" si="213"/>
        <v>Enfermedades Mundiales</v>
      </c>
      <c r="D1047" s="44" t="str">
        <f t="shared" si="214"/>
        <v>Salud</v>
      </c>
      <c r="E1047" s="64">
        <v>9209</v>
      </c>
      <c r="F1047" s="44" t="str">
        <f t="shared" si="220"/>
        <v>Vacunación</v>
      </c>
      <c r="G1047" s="27" t="s">
        <v>1591</v>
      </c>
      <c r="H1047" s="60" t="s">
        <v>17</v>
      </c>
      <c r="I1047" s="58" t="s">
        <v>248</v>
      </c>
      <c r="J1047" s="43" t="s">
        <v>407</v>
      </c>
      <c r="K1047" s="12" t="str">
        <f t="shared" si="221"/>
        <v>Vacunación 1era y 2da dosis</v>
      </c>
      <c r="L1047" s="43" t="str">
        <f t="shared" si="215"/>
        <v>Periodo 2020-2021</v>
      </c>
      <c r="M1047" s="43" t="str">
        <f t="shared" si="216"/>
        <v>Unidades</v>
      </c>
      <c r="N1047" s="49" t="str">
        <f t="shared" si="217"/>
        <v>Ministerio de Ciencias, Tecnología, Conocimiento e Innovación</v>
      </c>
      <c r="O1047" s="30" t="str">
        <f>+"Evolución del Proceso de Vacunación contra COVID-19 en la comuna de "&amp;Enfermedades_Mundiales[[#This Row],[territorio]]</f>
        <v>Evolución del Proceso de Vacunación contra COVID-19 en la comuna de Renaico</v>
      </c>
      <c r="P1047" s="68"/>
      <c r="Q1047" s="15" t="str">
        <f t="shared" si="218"/>
        <v>Gráfico Evolución</v>
      </c>
      <c r="R1047" s="30"/>
      <c r="S10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https://analytics.zoho.com/open-view/2395394000008136598?ZOHO_CRITERIA=%22Localiza_CL_Poblacion%22.%22Codcom%22%3D9209</v>
      </c>
      <c r="T1047" s="17"/>
      <c r="U1047" s="31" t="str">
        <f t="shared" si="219"/>
        <v>#1774B9</v>
      </c>
      <c r="V1047" s="32" t="str">
        <f>+Enfermedades_Mundiales[[#This Row],[idcoleccion]]&amp;"-"&amp;Enfermedades_Mundiales[[#This Row],[id]]</f>
        <v>360-1037</v>
      </c>
      <c r="W1047" s="21">
        <f>+VLOOKUP(Enfermedades_Mundiales[[#This Row],[Filtro URL]],Estructura!$X$4:$Y$366,2,0)</f>
        <v>36309209</v>
      </c>
      <c r="X1047" s="21" t="str">
        <f>+VLOOKUP(Enfermedades_Mundiales[[#This Row],[tema]],Estructura!$A$4:$C$18,3,0)</f>
        <v>T-364</v>
      </c>
      <c r="Y1047" s="32" t="str">
        <f>+VLOOKUP(Enfermedades_Mundiales[[#This Row],[contenido]],Estructura!$E$4:$G$18,3,0)</f>
        <v>C-362</v>
      </c>
      <c r="Z1047" s="32" t="str">
        <f>+VLOOKUP(Enfermedades_Mundiales[[#This Row],[Filtro Integrado]],Estructura!$M$4:$O$367,3,0)</f>
        <v>FI-363</v>
      </c>
      <c r="AA1047" s="32" t="str">
        <f>+VLOOKUP(Enfermedades_Mundiales[[#This Row],[Muestra]],Estructura!$Q$4:$S$194,3,0)</f>
        <v>M-366</v>
      </c>
    </row>
    <row r="1048" spans="1:27" ht="30.6" x14ac:dyDescent="0.3">
      <c r="A1048" s="61" t="s">
        <v>1471</v>
      </c>
      <c r="B1048" s="43">
        <f t="shared" si="212"/>
        <v>360</v>
      </c>
      <c r="C1048" s="44" t="str">
        <f t="shared" si="213"/>
        <v>Enfermedades Mundiales</v>
      </c>
      <c r="D1048" s="44" t="str">
        <f t="shared" si="214"/>
        <v>Salud</v>
      </c>
      <c r="E1048" s="64">
        <v>9210</v>
      </c>
      <c r="F1048" s="44" t="str">
        <f t="shared" si="220"/>
        <v>Vacunación</v>
      </c>
      <c r="G1048" s="27" t="s">
        <v>1591</v>
      </c>
      <c r="H1048" s="60" t="s">
        <v>17</v>
      </c>
      <c r="I1048" s="58" t="s">
        <v>249</v>
      </c>
      <c r="J1048" s="43" t="s">
        <v>407</v>
      </c>
      <c r="K1048" s="12" t="str">
        <f t="shared" si="221"/>
        <v>Vacunación 1era y 2da dosis</v>
      </c>
      <c r="L1048" s="43" t="str">
        <f t="shared" si="215"/>
        <v>Periodo 2020-2021</v>
      </c>
      <c r="M1048" s="43" t="str">
        <f t="shared" si="216"/>
        <v>Unidades</v>
      </c>
      <c r="N1048" s="49" t="str">
        <f t="shared" si="217"/>
        <v>Ministerio de Ciencias, Tecnología, Conocimiento e Innovación</v>
      </c>
      <c r="O1048" s="30" t="str">
        <f>+"Evolución del Proceso de Vacunación contra COVID-19 en la comuna de "&amp;Enfermedades_Mundiales[[#This Row],[territorio]]</f>
        <v>Evolución del Proceso de Vacunación contra COVID-19 en la comuna de Traiguén</v>
      </c>
      <c r="P1048" s="68"/>
      <c r="Q1048" s="15" t="str">
        <f t="shared" si="218"/>
        <v>Gráfico Evolución</v>
      </c>
      <c r="R1048" s="30"/>
      <c r="S10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https://analytics.zoho.com/open-view/2395394000008136598?ZOHO_CRITERIA=%22Localiza_CL_Poblacion%22.%22Codcom%22%3D9210</v>
      </c>
      <c r="T1048" s="17"/>
      <c r="U1048" s="31" t="str">
        <f t="shared" si="219"/>
        <v>#1774B9</v>
      </c>
      <c r="V1048" s="32" t="str">
        <f>+Enfermedades_Mundiales[[#This Row],[idcoleccion]]&amp;"-"&amp;Enfermedades_Mundiales[[#This Row],[id]]</f>
        <v>360-1038</v>
      </c>
      <c r="W1048" s="21">
        <f>+VLOOKUP(Enfermedades_Mundiales[[#This Row],[Filtro URL]],Estructura!$X$4:$Y$366,2,0)</f>
        <v>36309210</v>
      </c>
      <c r="X1048" s="21" t="str">
        <f>+VLOOKUP(Enfermedades_Mundiales[[#This Row],[tema]],Estructura!$A$4:$C$18,3,0)</f>
        <v>T-364</v>
      </c>
      <c r="Y1048" s="32" t="str">
        <f>+VLOOKUP(Enfermedades_Mundiales[[#This Row],[contenido]],Estructura!$E$4:$G$18,3,0)</f>
        <v>C-362</v>
      </c>
      <c r="Z1048" s="32" t="str">
        <f>+VLOOKUP(Enfermedades_Mundiales[[#This Row],[Filtro Integrado]],Estructura!$M$4:$O$367,3,0)</f>
        <v>FI-363</v>
      </c>
      <c r="AA1048" s="32" t="str">
        <f>+VLOOKUP(Enfermedades_Mundiales[[#This Row],[Muestra]],Estructura!$Q$4:$S$194,3,0)</f>
        <v>M-366</v>
      </c>
    </row>
    <row r="1049" spans="1:27" ht="30.6" x14ac:dyDescent="0.3">
      <c r="A1049" s="61" t="s">
        <v>1472</v>
      </c>
      <c r="B1049" s="43">
        <f t="shared" si="212"/>
        <v>360</v>
      </c>
      <c r="C1049" s="44" t="str">
        <f t="shared" si="213"/>
        <v>Enfermedades Mundiales</v>
      </c>
      <c r="D1049" s="44" t="str">
        <f t="shared" si="214"/>
        <v>Salud</v>
      </c>
      <c r="E1049" s="64">
        <v>9211</v>
      </c>
      <c r="F1049" s="44" t="str">
        <f t="shared" si="220"/>
        <v>Vacunación</v>
      </c>
      <c r="G1049" s="27" t="s">
        <v>1591</v>
      </c>
      <c r="H1049" s="60" t="s">
        <v>17</v>
      </c>
      <c r="I1049" s="58" t="s">
        <v>250</v>
      </c>
      <c r="J1049" s="43" t="s">
        <v>407</v>
      </c>
      <c r="K1049" s="12" t="str">
        <f t="shared" si="221"/>
        <v>Vacunación 1era y 2da dosis</v>
      </c>
      <c r="L1049" s="43" t="str">
        <f t="shared" si="215"/>
        <v>Periodo 2020-2021</v>
      </c>
      <c r="M1049" s="43" t="str">
        <f t="shared" si="216"/>
        <v>Unidades</v>
      </c>
      <c r="N1049" s="49" t="str">
        <f t="shared" si="217"/>
        <v>Ministerio de Ciencias, Tecnología, Conocimiento e Innovación</v>
      </c>
      <c r="O1049" s="30" t="str">
        <f>+"Evolución del Proceso de Vacunación contra COVID-19 en la comuna de "&amp;Enfermedades_Mundiales[[#This Row],[territorio]]</f>
        <v>Evolución del Proceso de Vacunación contra COVID-19 en la comuna de Victoria</v>
      </c>
      <c r="P1049" s="68"/>
      <c r="Q1049" s="15" t="str">
        <f t="shared" si="218"/>
        <v>Gráfico Evolución</v>
      </c>
      <c r="R1049" s="30"/>
      <c r="S10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https://analytics.zoho.com/open-view/2395394000008136598?ZOHO_CRITERIA=%22Localiza_CL_Poblacion%22.%22Codcom%22%3D9211</v>
      </c>
      <c r="T1049" s="17"/>
      <c r="U1049" s="31" t="str">
        <f t="shared" si="219"/>
        <v>#1774B9</v>
      </c>
      <c r="V1049" s="32" t="str">
        <f>+Enfermedades_Mundiales[[#This Row],[idcoleccion]]&amp;"-"&amp;Enfermedades_Mundiales[[#This Row],[id]]</f>
        <v>360-1039</v>
      </c>
      <c r="W1049" s="21">
        <f>+VLOOKUP(Enfermedades_Mundiales[[#This Row],[Filtro URL]],Estructura!$X$4:$Y$366,2,0)</f>
        <v>36309211</v>
      </c>
      <c r="X1049" s="21" t="str">
        <f>+VLOOKUP(Enfermedades_Mundiales[[#This Row],[tema]],Estructura!$A$4:$C$18,3,0)</f>
        <v>T-364</v>
      </c>
      <c r="Y1049" s="32" t="str">
        <f>+VLOOKUP(Enfermedades_Mundiales[[#This Row],[contenido]],Estructura!$E$4:$G$18,3,0)</f>
        <v>C-362</v>
      </c>
      <c r="Z1049" s="32" t="str">
        <f>+VLOOKUP(Enfermedades_Mundiales[[#This Row],[Filtro Integrado]],Estructura!$M$4:$O$367,3,0)</f>
        <v>FI-363</v>
      </c>
      <c r="AA1049" s="32" t="str">
        <f>+VLOOKUP(Enfermedades_Mundiales[[#This Row],[Muestra]],Estructura!$Q$4:$S$194,3,0)</f>
        <v>M-366</v>
      </c>
    </row>
    <row r="1050" spans="1:27" ht="30.6" x14ac:dyDescent="0.3">
      <c r="A1050" s="61" t="s">
        <v>1473</v>
      </c>
      <c r="B1050" s="43">
        <f t="shared" si="212"/>
        <v>360</v>
      </c>
      <c r="C1050" s="44" t="str">
        <f t="shared" si="213"/>
        <v>Enfermedades Mundiales</v>
      </c>
      <c r="D1050" s="44" t="str">
        <f t="shared" si="214"/>
        <v>Salud</v>
      </c>
      <c r="E1050" s="64">
        <v>10101</v>
      </c>
      <c r="F1050" s="44" t="str">
        <f t="shared" si="220"/>
        <v>Vacunación</v>
      </c>
      <c r="G1050" s="27" t="s">
        <v>1591</v>
      </c>
      <c r="H1050" s="60" t="s">
        <v>17</v>
      </c>
      <c r="I1050" s="58" t="s">
        <v>251</v>
      </c>
      <c r="J1050" s="43" t="s">
        <v>407</v>
      </c>
      <c r="K1050" s="12" t="str">
        <f t="shared" si="221"/>
        <v>Vacunación 1era y 2da dosis</v>
      </c>
      <c r="L1050" s="43" t="str">
        <f t="shared" si="215"/>
        <v>Periodo 2020-2021</v>
      </c>
      <c r="M1050" s="43" t="str">
        <f t="shared" si="216"/>
        <v>Unidades</v>
      </c>
      <c r="N1050" s="49" t="str">
        <f t="shared" si="217"/>
        <v>Ministerio de Ciencias, Tecnología, Conocimiento e Innovación</v>
      </c>
      <c r="O1050" s="30" t="str">
        <f>+"Evolución del Proceso de Vacunación contra COVID-19 en la comuna de "&amp;Enfermedades_Mundiales[[#This Row],[territorio]]</f>
        <v>Evolución del Proceso de Vacunación contra COVID-19 en la comuna de Puerto Montt</v>
      </c>
      <c r="P1050" s="68"/>
      <c r="Q1050" s="15" t="str">
        <f t="shared" si="218"/>
        <v>Gráfico Evolución</v>
      </c>
      <c r="R1050" s="30"/>
      <c r="S10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https://analytics.zoho.com/open-view/2395394000008136598?ZOHO_CRITERIA=%22Localiza_CL_Poblacion%22.%22Codcom%22%3D10101</v>
      </c>
      <c r="T1050" s="17"/>
      <c r="U1050" s="31" t="str">
        <f t="shared" si="219"/>
        <v>#1774B9</v>
      </c>
      <c r="V1050" s="32" t="str">
        <f>+Enfermedades_Mundiales[[#This Row],[idcoleccion]]&amp;"-"&amp;Enfermedades_Mundiales[[#This Row],[id]]</f>
        <v>360-1040</v>
      </c>
      <c r="W1050" s="21">
        <f>+VLOOKUP(Enfermedades_Mundiales[[#This Row],[Filtro URL]],Estructura!$X$4:$Y$366,2,0)</f>
        <v>36310101</v>
      </c>
      <c r="X1050" s="21" t="str">
        <f>+VLOOKUP(Enfermedades_Mundiales[[#This Row],[tema]],Estructura!$A$4:$C$18,3,0)</f>
        <v>T-364</v>
      </c>
      <c r="Y1050" s="32" t="str">
        <f>+VLOOKUP(Enfermedades_Mundiales[[#This Row],[contenido]],Estructura!$E$4:$G$18,3,0)</f>
        <v>C-362</v>
      </c>
      <c r="Z1050" s="32" t="str">
        <f>+VLOOKUP(Enfermedades_Mundiales[[#This Row],[Filtro Integrado]],Estructura!$M$4:$O$367,3,0)</f>
        <v>FI-363</v>
      </c>
      <c r="AA1050" s="32" t="str">
        <f>+VLOOKUP(Enfermedades_Mundiales[[#This Row],[Muestra]],Estructura!$Q$4:$S$194,3,0)</f>
        <v>M-366</v>
      </c>
    </row>
    <row r="1051" spans="1:27" ht="30.6" x14ac:dyDescent="0.3">
      <c r="A1051" s="61" t="s">
        <v>1474</v>
      </c>
      <c r="B1051" s="43">
        <f t="shared" si="212"/>
        <v>360</v>
      </c>
      <c r="C1051" s="44" t="str">
        <f t="shared" si="213"/>
        <v>Enfermedades Mundiales</v>
      </c>
      <c r="D1051" s="44" t="str">
        <f t="shared" si="214"/>
        <v>Salud</v>
      </c>
      <c r="E1051" s="64">
        <v>10102</v>
      </c>
      <c r="F1051" s="44" t="str">
        <f t="shared" si="220"/>
        <v>Vacunación</v>
      </c>
      <c r="G1051" s="27" t="s">
        <v>1591</v>
      </c>
      <c r="H1051" s="60" t="s">
        <v>17</v>
      </c>
      <c r="I1051" s="58" t="s">
        <v>252</v>
      </c>
      <c r="J1051" s="43" t="s">
        <v>407</v>
      </c>
      <c r="K1051" s="12" t="str">
        <f t="shared" si="221"/>
        <v>Vacunación 1era y 2da dosis</v>
      </c>
      <c r="L1051" s="43" t="str">
        <f t="shared" si="215"/>
        <v>Periodo 2020-2021</v>
      </c>
      <c r="M1051" s="43" t="str">
        <f t="shared" si="216"/>
        <v>Unidades</v>
      </c>
      <c r="N1051" s="49" t="str">
        <f t="shared" si="217"/>
        <v>Ministerio de Ciencias, Tecnología, Conocimiento e Innovación</v>
      </c>
      <c r="O1051" s="30" t="str">
        <f>+"Evolución del Proceso de Vacunación contra COVID-19 en la comuna de "&amp;Enfermedades_Mundiales[[#This Row],[territorio]]</f>
        <v>Evolución del Proceso de Vacunación contra COVID-19 en la comuna de Calbuco</v>
      </c>
      <c r="P1051" s="68"/>
      <c r="Q1051" s="15" t="str">
        <f t="shared" si="218"/>
        <v>Gráfico Evolución</v>
      </c>
      <c r="R1051" s="30"/>
      <c r="S10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https://analytics.zoho.com/open-view/2395394000008136598?ZOHO_CRITERIA=%22Localiza_CL_Poblacion%22.%22Codcom%22%3D10102</v>
      </c>
      <c r="T1051" s="17"/>
      <c r="U1051" s="31" t="str">
        <f t="shared" si="219"/>
        <v>#1774B9</v>
      </c>
      <c r="V1051" s="32" t="str">
        <f>+Enfermedades_Mundiales[[#This Row],[idcoleccion]]&amp;"-"&amp;Enfermedades_Mundiales[[#This Row],[id]]</f>
        <v>360-1041</v>
      </c>
      <c r="W1051" s="21">
        <f>+VLOOKUP(Enfermedades_Mundiales[[#This Row],[Filtro URL]],Estructura!$X$4:$Y$366,2,0)</f>
        <v>36310102</v>
      </c>
      <c r="X1051" s="21" t="str">
        <f>+VLOOKUP(Enfermedades_Mundiales[[#This Row],[tema]],Estructura!$A$4:$C$18,3,0)</f>
        <v>T-364</v>
      </c>
      <c r="Y1051" s="32" t="str">
        <f>+VLOOKUP(Enfermedades_Mundiales[[#This Row],[contenido]],Estructura!$E$4:$G$18,3,0)</f>
        <v>C-362</v>
      </c>
      <c r="Z1051" s="32" t="str">
        <f>+VLOOKUP(Enfermedades_Mundiales[[#This Row],[Filtro Integrado]],Estructura!$M$4:$O$367,3,0)</f>
        <v>FI-363</v>
      </c>
      <c r="AA1051" s="32" t="str">
        <f>+VLOOKUP(Enfermedades_Mundiales[[#This Row],[Muestra]],Estructura!$Q$4:$S$194,3,0)</f>
        <v>M-366</v>
      </c>
    </row>
    <row r="1052" spans="1:27" ht="30.6" x14ac:dyDescent="0.3">
      <c r="A1052" s="61" t="s">
        <v>1475</v>
      </c>
      <c r="B1052" s="43">
        <f t="shared" si="212"/>
        <v>360</v>
      </c>
      <c r="C1052" s="44" t="str">
        <f t="shared" si="213"/>
        <v>Enfermedades Mundiales</v>
      </c>
      <c r="D1052" s="44" t="str">
        <f t="shared" si="214"/>
        <v>Salud</v>
      </c>
      <c r="E1052" s="64">
        <v>10103</v>
      </c>
      <c r="F1052" s="44" t="str">
        <f t="shared" si="220"/>
        <v>Vacunación</v>
      </c>
      <c r="G1052" s="27" t="s">
        <v>1591</v>
      </c>
      <c r="H1052" s="60" t="s">
        <v>17</v>
      </c>
      <c r="I1052" s="58" t="s">
        <v>253</v>
      </c>
      <c r="J1052" s="43" t="s">
        <v>407</v>
      </c>
      <c r="K1052" s="12" t="str">
        <f t="shared" si="221"/>
        <v>Vacunación 1era y 2da dosis</v>
      </c>
      <c r="L1052" s="43" t="str">
        <f t="shared" si="215"/>
        <v>Periodo 2020-2021</v>
      </c>
      <c r="M1052" s="43" t="str">
        <f t="shared" si="216"/>
        <v>Unidades</v>
      </c>
      <c r="N1052" s="49" t="str">
        <f t="shared" si="217"/>
        <v>Ministerio de Ciencias, Tecnología, Conocimiento e Innovación</v>
      </c>
      <c r="O1052" s="30" t="str">
        <f>+"Evolución del Proceso de Vacunación contra COVID-19 en la comuna de "&amp;Enfermedades_Mundiales[[#This Row],[territorio]]</f>
        <v>Evolución del Proceso de Vacunación contra COVID-19 en la comuna de Cochamó</v>
      </c>
      <c r="P1052" s="68"/>
      <c r="Q1052" s="15" t="str">
        <f t="shared" si="218"/>
        <v>Gráfico Evolución</v>
      </c>
      <c r="R1052" s="30"/>
      <c r="S10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https://analytics.zoho.com/open-view/2395394000008136598?ZOHO_CRITERIA=%22Localiza_CL_Poblacion%22.%22Codcom%22%3D10103</v>
      </c>
      <c r="T1052" s="17"/>
      <c r="U1052" s="31" t="str">
        <f t="shared" si="219"/>
        <v>#1774B9</v>
      </c>
      <c r="V1052" s="32" t="str">
        <f>+Enfermedades_Mundiales[[#This Row],[idcoleccion]]&amp;"-"&amp;Enfermedades_Mundiales[[#This Row],[id]]</f>
        <v>360-1042</v>
      </c>
      <c r="W1052" s="21">
        <f>+VLOOKUP(Enfermedades_Mundiales[[#This Row],[Filtro URL]],Estructura!$X$4:$Y$366,2,0)</f>
        <v>36310103</v>
      </c>
      <c r="X1052" s="21" t="str">
        <f>+VLOOKUP(Enfermedades_Mundiales[[#This Row],[tema]],Estructura!$A$4:$C$18,3,0)</f>
        <v>T-364</v>
      </c>
      <c r="Y1052" s="32" t="str">
        <f>+VLOOKUP(Enfermedades_Mundiales[[#This Row],[contenido]],Estructura!$E$4:$G$18,3,0)</f>
        <v>C-362</v>
      </c>
      <c r="Z1052" s="32" t="str">
        <f>+VLOOKUP(Enfermedades_Mundiales[[#This Row],[Filtro Integrado]],Estructura!$M$4:$O$367,3,0)</f>
        <v>FI-363</v>
      </c>
      <c r="AA1052" s="32" t="str">
        <f>+VLOOKUP(Enfermedades_Mundiales[[#This Row],[Muestra]],Estructura!$Q$4:$S$194,3,0)</f>
        <v>M-366</v>
      </c>
    </row>
    <row r="1053" spans="1:27" ht="30.6" x14ac:dyDescent="0.3">
      <c r="A1053" s="61" t="s">
        <v>1476</v>
      </c>
      <c r="B1053" s="43">
        <f t="shared" si="212"/>
        <v>360</v>
      </c>
      <c r="C1053" s="44" t="str">
        <f t="shared" si="213"/>
        <v>Enfermedades Mundiales</v>
      </c>
      <c r="D1053" s="44" t="str">
        <f t="shared" si="214"/>
        <v>Salud</v>
      </c>
      <c r="E1053" s="64">
        <v>10104</v>
      </c>
      <c r="F1053" s="44" t="str">
        <f t="shared" si="220"/>
        <v>Vacunación</v>
      </c>
      <c r="G1053" s="27" t="s">
        <v>1591</v>
      </c>
      <c r="H1053" s="60" t="s">
        <v>17</v>
      </c>
      <c r="I1053" s="58" t="s">
        <v>254</v>
      </c>
      <c r="J1053" s="43" t="s">
        <v>407</v>
      </c>
      <c r="K1053" s="12" t="str">
        <f t="shared" si="221"/>
        <v>Vacunación 1era y 2da dosis</v>
      </c>
      <c r="L1053" s="43" t="str">
        <f t="shared" si="215"/>
        <v>Periodo 2020-2021</v>
      </c>
      <c r="M1053" s="43" t="str">
        <f t="shared" si="216"/>
        <v>Unidades</v>
      </c>
      <c r="N1053" s="49" t="str">
        <f t="shared" si="217"/>
        <v>Ministerio de Ciencias, Tecnología, Conocimiento e Innovación</v>
      </c>
      <c r="O1053" s="30" t="str">
        <f>+"Evolución del Proceso de Vacunación contra COVID-19 en la comuna de "&amp;Enfermedades_Mundiales[[#This Row],[territorio]]</f>
        <v>Evolución del Proceso de Vacunación contra COVID-19 en la comuna de Fresia</v>
      </c>
      <c r="P1053" s="68"/>
      <c r="Q1053" s="15" t="str">
        <f t="shared" si="218"/>
        <v>Gráfico Evolución</v>
      </c>
      <c r="R1053" s="30"/>
      <c r="S10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https://analytics.zoho.com/open-view/2395394000008136598?ZOHO_CRITERIA=%22Localiza_CL_Poblacion%22.%22Codcom%22%3D10104</v>
      </c>
      <c r="T1053" s="17"/>
      <c r="U1053" s="31" t="str">
        <f t="shared" si="219"/>
        <v>#1774B9</v>
      </c>
      <c r="V1053" s="32" t="str">
        <f>+Enfermedades_Mundiales[[#This Row],[idcoleccion]]&amp;"-"&amp;Enfermedades_Mundiales[[#This Row],[id]]</f>
        <v>360-1043</v>
      </c>
      <c r="W1053" s="21">
        <f>+VLOOKUP(Enfermedades_Mundiales[[#This Row],[Filtro URL]],Estructura!$X$4:$Y$366,2,0)</f>
        <v>36310104</v>
      </c>
      <c r="X1053" s="21" t="str">
        <f>+VLOOKUP(Enfermedades_Mundiales[[#This Row],[tema]],Estructura!$A$4:$C$18,3,0)</f>
        <v>T-364</v>
      </c>
      <c r="Y1053" s="32" t="str">
        <f>+VLOOKUP(Enfermedades_Mundiales[[#This Row],[contenido]],Estructura!$E$4:$G$18,3,0)</f>
        <v>C-362</v>
      </c>
      <c r="Z1053" s="32" t="str">
        <f>+VLOOKUP(Enfermedades_Mundiales[[#This Row],[Filtro Integrado]],Estructura!$M$4:$O$367,3,0)</f>
        <v>FI-363</v>
      </c>
      <c r="AA1053" s="32" t="str">
        <f>+VLOOKUP(Enfermedades_Mundiales[[#This Row],[Muestra]],Estructura!$Q$4:$S$194,3,0)</f>
        <v>M-366</v>
      </c>
    </row>
    <row r="1054" spans="1:27" ht="30.6" x14ac:dyDescent="0.3">
      <c r="A1054" s="61" t="s">
        <v>1477</v>
      </c>
      <c r="B1054" s="43">
        <f t="shared" si="212"/>
        <v>360</v>
      </c>
      <c r="C1054" s="44" t="str">
        <f t="shared" si="213"/>
        <v>Enfermedades Mundiales</v>
      </c>
      <c r="D1054" s="44" t="str">
        <f t="shared" si="214"/>
        <v>Salud</v>
      </c>
      <c r="E1054" s="64">
        <v>10105</v>
      </c>
      <c r="F1054" s="44" t="str">
        <f t="shared" si="220"/>
        <v>Vacunación</v>
      </c>
      <c r="G1054" s="27" t="s">
        <v>1591</v>
      </c>
      <c r="H1054" s="60" t="s">
        <v>17</v>
      </c>
      <c r="I1054" s="58" t="s">
        <v>255</v>
      </c>
      <c r="J1054" s="43" t="s">
        <v>407</v>
      </c>
      <c r="K1054" s="12" t="str">
        <f t="shared" si="221"/>
        <v>Vacunación 1era y 2da dosis</v>
      </c>
      <c r="L1054" s="43" t="str">
        <f t="shared" si="215"/>
        <v>Periodo 2020-2021</v>
      </c>
      <c r="M1054" s="43" t="str">
        <f t="shared" si="216"/>
        <v>Unidades</v>
      </c>
      <c r="N1054" s="49" t="str">
        <f t="shared" si="217"/>
        <v>Ministerio de Ciencias, Tecnología, Conocimiento e Innovación</v>
      </c>
      <c r="O1054" s="30" t="str">
        <f>+"Evolución del Proceso de Vacunación contra COVID-19 en la comuna de "&amp;Enfermedades_Mundiales[[#This Row],[territorio]]</f>
        <v>Evolución del Proceso de Vacunación contra COVID-19 en la comuna de Frutillar</v>
      </c>
      <c r="P1054" s="68"/>
      <c r="Q1054" s="15" t="str">
        <f t="shared" si="218"/>
        <v>Gráfico Evolución</v>
      </c>
      <c r="R1054" s="30"/>
      <c r="S10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https://analytics.zoho.com/open-view/2395394000008136598?ZOHO_CRITERIA=%22Localiza_CL_Poblacion%22.%22Codcom%22%3D10105</v>
      </c>
      <c r="T1054" s="17"/>
      <c r="U1054" s="31" t="str">
        <f t="shared" si="219"/>
        <v>#1774B9</v>
      </c>
      <c r="V1054" s="32" t="str">
        <f>+Enfermedades_Mundiales[[#This Row],[idcoleccion]]&amp;"-"&amp;Enfermedades_Mundiales[[#This Row],[id]]</f>
        <v>360-1044</v>
      </c>
      <c r="W1054" s="21">
        <f>+VLOOKUP(Enfermedades_Mundiales[[#This Row],[Filtro URL]],Estructura!$X$4:$Y$366,2,0)</f>
        <v>36310105</v>
      </c>
      <c r="X1054" s="21" t="str">
        <f>+VLOOKUP(Enfermedades_Mundiales[[#This Row],[tema]],Estructura!$A$4:$C$18,3,0)</f>
        <v>T-364</v>
      </c>
      <c r="Y1054" s="32" t="str">
        <f>+VLOOKUP(Enfermedades_Mundiales[[#This Row],[contenido]],Estructura!$E$4:$G$18,3,0)</f>
        <v>C-362</v>
      </c>
      <c r="Z1054" s="32" t="str">
        <f>+VLOOKUP(Enfermedades_Mundiales[[#This Row],[Filtro Integrado]],Estructura!$M$4:$O$367,3,0)</f>
        <v>FI-363</v>
      </c>
      <c r="AA1054" s="32" t="str">
        <f>+VLOOKUP(Enfermedades_Mundiales[[#This Row],[Muestra]],Estructura!$Q$4:$S$194,3,0)</f>
        <v>M-366</v>
      </c>
    </row>
    <row r="1055" spans="1:27" ht="30.6" x14ac:dyDescent="0.3">
      <c r="A1055" s="61" t="s">
        <v>1478</v>
      </c>
      <c r="B1055" s="43">
        <f t="shared" si="212"/>
        <v>360</v>
      </c>
      <c r="C1055" s="44" t="str">
        <f t="shared" si="213"/>
        <v>Enfermedades Mundiales</v>
      </c>
      <c r="D1055" s="44" t="str">
        <f t="shared" si="214"/>
        <v>Salud</v>
      </c>
      <c r="E1055" s="64">
        <v>10106</v>
      </c>
      <c r="F1055" s="44" t="str">
        <f t="shared" si="220"/>
        <v>Vacunación</v>
      </c>
      <c r="G1055" s="27" t="s">
        <v>1591</v>
      </c>
      <c r="H1055" s="60" t="s">
        <v>17</v>
      </c>
      <c r="I1055" s="58" t="s">
        <v>256</v>
      </c>
      <c r="J1055" s="43" t="s">
        <v>407</v>
      </c>
      <c r="K1055" s="12" t="str">
        <f t="shared" si="221"/>
        <v>Vacunación 1era y 2da dosis</v>
      </c>
      <c r="L1055" s="43" t="str">
        <f t="shared" si="215"/>
        <v>Periodo 2020-2021</v>
      </c>
      <c r="M1055" s="43" t="str">
        <f t="shared" si="216"/>
        <v>Unidades</v>
      </c>
      <c r="N1055" s="49" t="str">
        <f t="shared" si="217"/>
        <v>Ministerio de Ciencias, Tecnología, Conocimiento e Innovación</v>
      </c>
      <c r="O1055" s="30" t="str">
        <f>+"Evolución del Proceso de Vacunación contra COVID-19 en la comuna de "&amp;Enfermedades_Mundiales[[#This Row],[territorio]]</f>
        <v>Evolución del Proceso de Vacunación contra COVID-19 en la comuna de Los Muermos</v>
      </c>
      <c r="P1055" s="68"/>
      <c r="Q1055" s="15" t="str">
        <f t="shared" si="218"/>
        <v>Gráfico Evolución</v>
      </c>
      <c r="R1055" s="30"/>
      <c r="S10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https://analytics.zoho.com/open-view/2395394000008136598?ZOHO_CRITERIA=%22Localiza_CL_Poblacion%22.%22Codcom%22%3D10106</v>
      </c>
      <c r="T1055" s="17"/>
      <c r="U1055" s="31" t="str">
        <f t="shared" si="219"/>
        <v>#1774B9</v>
      </c>
      <c r="V1055" s="32" t="str">
        <f>+Enfermedades_Mundiales[[#This Row],[idcoleccion]]&amp;"-"&amp;Enfermedades_Mundiales[[#This Row],[id]]</f>
        <v>360-1045</v>
      </c>
      <c r="W1055" s="21">
        <f>+VLOOKUP(Enfermedades_Mundiales[[#This Row],[Filtro URL]],Estructura!$X$4:$Y$366,2,0)</f>
        <v>36310106</v>
      </c>
      <c r="X1055" s="21" t="str">
        <f>+VLOOKUP(Enfermedades_Mundiales[[#This Row],[tema]],Estructura!$A$4:$C$18,3,0)</f>
        <v>T-364</v>
      </c>
      <c r="Y1055" s="32" t="str">
        <f>+VLOOKUP(Enfermedades_Mundiales[[#This Row],[contenido]],Estructura!$E$4:$G$18,3,0)</f>
        <v>C-362</v>
      </c>
      <c r="Z1055" s="32" t="str">
        <f>+VLOOKUP(Enfermedades_Mundiales[[#This Row],[Filtro Integrado]],Estructura!$M$4:$O$367,3,0)</f>
        <v>FI-363</v>
      </c>
      <c r="AA1055" s="32" t="str">
        <f>+VLOOKUP(Enfermedades_Mundiales[[#This Row],[Muestra]],Estructura!$Q$4:$S$194,3,0)</f>
        <v>M-366</v>
      </c>
    </row>
    <row r="1056" spans="1:27" ht="30.6" x14ac:dyDescent="0.3">
      <c r="A1056" s="61" t="s">
        <v>1479</v>
      </c>
      <c r="B1056" s="43">
        <f t="shared" si="212"/>
        <v>360</v>
      </c>
      <c r="C1056" s="44" t="str">
        <f t="shared" si="213"/>
        <v>Enfermedades Mundiales</v>
      </c>
      <c r="D1056" s="44" t="str">
        <f t="shared" si="214"/>
        <v>Salud</v>
      </c>
      <c r="E1056" s="64">
        <v>10107</v>
      </c>
      <c r="F1056" s="44" t="str">
        <f t="shared" si="220"/>
        <v>Vacunación</v>
      </c>
      <c r="G1056" s="27" t="s">
        <v>1591</v>
      </c>
      <c r="H1056" s="60" t="s">
        <v>17</v>
      </c>
      <c r="I1056" s="58" t="s">
        <v>257</v>
      </c>
      <c r="J1056" s="43" t="s">
        <v>407</v>
      </c>
      <c r="K1056" s="12" t="str">
        <f t="shared" si="221"/>
        <v>Vacunación 1era y 2da dosis</v>
      </c>
      <c r="L1056" s="43" t="str">
        <f t="shared" si="215"/>
        <v>Periodo 2020-2021</v>
      </c>
      <c r="M1056" s="43" t="str">
        <f t="shared" si="216"/>
        <v>Unidades</v>
      </c>
      <c r="N1056" s="49" t="str">
        <f t="shared" si="217"/>
        <v>Ministerio de Ciencias, Tecnología, Conocimiento e Innovación</v>
      </c>
      <c r="O1056" s="30" t="str">
        <f>+"Evolución del Proceso de Vacunación contra COVID-19 en la comuna de "&amp;Enfermedades_Mundiales[[#This Row],[territorio]]</f>
        <v>Evolución del Proceso de Vacunación contra COVID-19 en la comuna de Llanquihue</v>
      </c>
      <c r="P1056" s="68"/>
      <c r="Q1056" s="15" t="str">
        <f t="shared" si="218"/>
        <v>Gráfico Evolución</v>
      </c>
      <c r="R1056" s="30"/>
      <c r="S10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https://analytics.zoho.com/open-view/2395394000008136598?ZOHO_CRITERIA=%22Localiza_CL_Poblacion%22.%22Codcom%22%3D10107</v>
      </c>
      <c r="T1056" s="17"/>
      <c r="U1056" s="31" t="str">
        <f t="shared" si="219"/>
        <v>#1774B9</v>
      </c>
      <c r="V1056" s="32" t="str">
        <f>+Enfermedades_Mundiales[[#This Row],[idcoleccion]]&amp;"-"&amp;Enfermedades_Mundiales[[#This Row],[id]]</f>
        <v>360-1046</v>
      </c>
      <c r="W1056" s="21">
        <f>+VLOOKUP(Enfermedades_Mundiales[[#This Row],[Filtro URL]],Estructura!$X$4:$Y$366,2,0)</f>
        <v>36310107</v>
      </c>
      <c r="X1056" s="21" t="str">
        <f>+VLOOKUP(Enfermedades_Mundiales[[#This Row],[tema]],Estructura!$A$4:$C$18,3,0)</f>
        <v>T-364</v>
      </c>
      <c r="Y1056" s="32" t="str">
        <f>+VLOOKUP(Enfermedades_Mundiales[[#This Row],[contenido]],Estructura!$E$4:$G$18,3,0)</f>
        <v>C-362</v>
      </c>
      <c r="Z1056" s="32" t="str">
        <f>+VLOOKUP(Enfermedades_Mundiales[[#This Row],[Filtro Integrado]],Estructura!$M$4:$O$367,3,0)</f>
        <v>FI-363</v>
      </c>
      <c r="AA1056" s="32" t="str">
        <f>+VLOOKUP(Enfermedades_Mundiales[[#This Row],[Muestra]],Estructura!$Q$4:$S$194,3,0)</f>
        <v>M-366</v>
      </c>
    </row>
    <row r="1057" spans="1:27" ht="30.6" x14ac:dyDescent="0.3">
      <c r="A1057" s="61" t="s">
        <v>1480</v>
      </c>
      <c r="B1057" s="43">
        <f t="shared" si="212"/>
        <v>360</v>
      </c>
      <c r="C1057" s="44" t="str">
        <f t="shared" si="213"/>
        <v>Enfermedades Mundiales</v>
      </c>
      <c r="D1057" s="44" t="str">
        <f t="shared" si="214"/>
        <v>Salud</v>
      </c>
      <c r="E1057" s="64">
        <v>10108</v>
      </c>
      <c r="F1057" s="44" t="str">
        <f t="shared" si="220"/>
        <v>Vacunación</v>
      </c>
      <c r="G1057" s="27" t="s">
        <v>1591</v>
      </c>
      <c r="H1057" s="60" t="s">
        <v>17</v>
      </c>
      <c r="I1057" s="58" t="s">
        <v>258</v>
      </c>
      <c r="J1057" s="43" t="s">
        <v>407</v>
      </c>
      <c r="K1057" s="12" t="str">
        <f t="shared" si="221"/>
        <v>Vacunación 1era y 2da dosis</v>
      </c>
      <c r="L1057" s="43" t="str">
        <f t="shared" si="215"/>
        <v>Periodo 2020-2021</v>
      </c>
      <c r="M1057" s="43" t="str">
        <f t="shared" si="216"/>
        <v>Unidades</v>
      </c>
      <c r="N1057" s="49" t="str">
        <f t="shared" si="217"/>
        <v>Ministerio de Ciencias, Tecnología, Conocimiento e Innovación</v>
      </c>
      <c r="O1057" s="30" t="str">
        <f>+"Evolución del Proceso de Vacunación contra COVID-19 en la comuna de "&amp;Enfermedades_Mundiales[[#This Row],[territorio]]</f>
        <v>Evolución del Proceso de Vacunación contra COVID-19 en la comuna de Maullín</v>
      </c>
      <c r="P1057" s="68"/>
      <c r="Q1057" s="15" t="str">
        <f t="shared" si="218"/>
        <v>Gráfico Evolución</v>
      </c>
      <c r="R1057" s="30"/>
      <c r="S10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https://analytics.zoho.com/open-view/2395394000008136598?ZOHO_CRITERIA=%22Localiza_CL_Poblacion%22.%22Codcom%22%3D10108</v>
      </c>
      <c r="T1057" s="17"/>
      <c r="U1057" s="31" t="str">
        <f t="shared" si="219"/>
        <v>#1774B9</v>
      </c>
      <c r="V1057" s="32" t="str">
        <f>+Enfermedades_Mundiales[[#This Row],[idcoleccion]]&amp;"-"&amp;Enfermedades_Mundiales[[#This Row],[id]]</f>
        <v>360-1047</v>
      </c>
      <c r="W1057" s="21">
        <f>+VLOOKUP(Enfermedades_Mundiales[[#This Row],[Filtro URL]],Estructura!$X$4:$Y$366,2,0)</f>
        <v>36310108</v>
      </c>
      <c r="X1057" s="21" t="str">
        <f>+VLOOKUP(Enfermedades_Mundiales[[#This Row],[tema]],Estructura!$A$4:$C$18,3,0)</f>
        <v>T-364</v>
      </c>
      <c r="Y1057" s="32" t="str">
        <f>+VLOOKUP(Enfermedades_Mundiales[[#This Row],[contenido]],Estructura!$E$4:$G$18,3,0)</f>
        <v>C-362</v>
      </c>
      <c r="Z1057" s="32" t="str">
        <f>+VLOOKUP(Enfermedades_Mundiales[[#This Row],[Filtro Integrado]],Estructura!$M$4:$O$367,3,0)</f>
        <v>FI-363</v>
      </c>
      <c r="AA1057" s="32" t="str">
        <f>+VLOOKUP(Enfermedades_Mundiales[[#This Row],[Muestra]],Estructura!$Q$4:$S$194,3,0)</f>
        <v>M-366</v>
      </c>
    </row>
    <row r="1058" spans="1:27" ht="30.6" x14ac:dyDescent="0.3">
      <c r="A1058" s="61" t="s">
        <v>1481</v>
      </c>
      <c r="B1058" s="43">
        <f t="shared" si="212"/>
        <v>360</v>
      </c>
      <c r="C1058" s="44" t="str">
        <f t="shared" si="213"/>
        <v>Enfermedades Mundiales</v>
      </c>
      <c r="D1058" s="44" t="str">
        <f t="shared" si="214"/>
        <v>Salud</v>
      </c>
      <c r="E1058" s="64">
        <v>10109</v>
      </c>
      <c r="F1058" s="44" t="str">
        <f t="shared" si="220"/>
        <v>Vacunación</v>
      </c>
      <c r="G1058" s="27" t="s">
        <v>1591</v>
      </c>
      <c r="H1058" s="60" t="s">
        <v>17</v>
      </c>
      <c r="I1058" s="58" t="s">
        <v>259</v>
      </c>
      <c r="J1058" s="43" t="s">
        <v>407</v>
      </c>
      <c r="K1058" s="12" t="str">
        <f t="shared" si="221"/>
        <v>Vacunación 1era y 2da dosis</v>
      </c>
      <c r="L1058" s="43" t="str">
        <f t="shared" si="215"/>
        <v>Periodo 2020-2021</v>
      </c>
      <c r="M1058" s="43" t="str">
        <f t="shared" si="216"/>
        <v>Unidades</v>
      </c>
      <c r="N1058" s="49" t="str">
        <f t="shared" si="217"/>
        <v>Ministerio de Ciencias, Tecnología, Conocimiento e Innovación</v>
      </c>
      <c r="O1058" s="30" t="str">
        <f>+"Evolución del Proceso de Vacunación contra COVID-19 en la comuna de "&amp;Enfermedades_Mundiales[[#This Row],[territorio]]</f>
        <v>Evolución del Proceso de Vacunación contra COVID-19 en la comuna de Puerto Varas</v>
      </c>
      <c r="P1058" s="68"/>
      <c r="Q1058" s="15" t="str">
        <f t="shared" si="218"/>
        <v>Gráfico Evolución</v>
      </c>
      <c r="R1058" s="30"/>
      <c r="S10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https://analytics.zoho.com/open-view/2395394000008136598?ZOHO_CRITERIA=%22Localiza_CL_Poblacion%22.%22Codcom%22%3D10109</v>
      </c>
      <c r="T1058" s="17"/>
      <c r="U1058" s="31" t="str">
        <f t="shared" si="219"/>
        <v>#1774B9</v>
      </c>
      <c r="V1058" s="32" t="str">
        <f>+Enfermedades_Mundiales[[#This Row],[idcoleccion]]&amp;"-"&amp;Enfermedades_Mundiales[[#This Row],[id]]</f>
        <v>360-1048</v>
      </c>
      <c r="W1058" s="21">
        <f>+VLOOKUP(Enfermedades_Mundiales[[#This Row],[Filtro URL]],Estructura!$X$4:$Y$366,2,0)</f>
        <v>36310109</v>
      </c>
      <c r="X1058" s="21" t="str">
        <f>+VLOOKUP(Enfermedades_Mundiales[[#This Row],[tema]],Estructura!$A$4:$C$18,3,0)</f>
        <v>T-364</v>
      </c>
      <c r="Y1058" s="32" t="str">
        <f>+VLOOKUP(Enfermedades_Mundiales[[#This Row],[contenido]],Estructura!$E$4:$G$18,3,0)</f>
        <v>C-362</v>
      </c>
      <c r="Z1058" s="32" t="str">
        <f>+VLOOKUP(Enfermedades_Mundiales[[#This Row],[Filtro Integrado]],Estructura!$M$4:$O$367,3,0)</f>
        <v>FI-363</v>
      </c>
      <c r="AA1058" s="32" t="str">
        <f>+VLOOKUP(Enfermedades_Mundiales[[#This Row],[Muestra]],Estructura!$Q$4:$S$194,3,0)</f>
        <v>M-366</v>
      </c>
    </row>
    <row r="1059" spans="1:27" ht="30.6" x14ac:dyDescent="0.3">
      <c r="A1059" s="61" t="s">
        <v>1482</v>
      </c>
      <c r="B1059" s="43">
        <f t="shared" si="212"/>
        <v>360</v>
      </c>
      <c r="C1059" s="44" t="str">
        <f t="shared" si="213"/>
        <v>Enfermedades Mundiales</v>
      </c>
      <c r="D1059" s="44" t="str">
        <f t="shared" si="214"/>
        <v>Salud</v>
      </c>
      <c r="E1059" s="64">
        <v>10201</v>
      </c>
      <c r="F1059" s="44" t="str">
        <f t="shared" si="220"/>
        <v>Vacunación</v>
      </c>
      <c r="G1059" s="27" t="s">
        <v>1591</v>
      </c>
      <c r="H1059" s="60" t="s">
        <v>17</v>
      </c>
      <c r="I1059" s="58" t="s">
        <v>260</v>
      </c>
      <c r="J1059" s="43" t="s">
        <v>407</v>
      </c>
      <c r="K1059" s="12" t="str">
        <f t="shared" si="221"/>
        <v>Vacunación 1era y 2da dosis</v>
      </c>
      <c r="L1059" s="43" t="str">
        <f t="shared" si="215"/>
        <v>Periodo 2020-2021</v>
      </c>
      <c r="M1059" s="43" t="str">
        <f t="shared" si="216"/>
        <v>Unidades</v>
      </c>
      <c r="N1059" s="49" t="str">
        <f t="shared" si="217"/>
        <v>Ministerio de Ciencias, Tecnología, Conocimiento e Innovación</v>
      </c>
      <c r="O1059" s="30" t="str">
        <f>+"Evolución del Proceso de Vacunación contra COVID-19 en la comuna de "&amp;Enfermedades_Mundiales[[#This Row],[territorio]]</f>
        <v>Evolución del Proceso de Vacunación contra COVID-19 en la comuna de Castro</v>
      </c>
      <c r="P1059" s="68"/>
      <c r="Q1059" s="15" t="str">
        <f t="shared" si="218"/>
        <v>Gráfico Evolución</v>
      </c>
      <c r="R1059" s="30"/>
      <c r="S10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https://analytics.zoho.com/open-view/2395394000008136598?ZOHO_CRITERIA=%22Localiza_CL_Poblacion%22.%22Codcom%22%3D10201</v>
      </c>
      <c r="T1059" s="17"/>
      <c r="U1059" s="31" t="str">
        <f t="shared" si="219"/>
        <v>#1774B9</v>
      </c>
      <c r="V1059" s="32" t="str">
        <f>+Enfermedades_Mundiales[[#This Row],[idcoleccion]]&amp;"-"&amp;Enfermedades_Mundiales[[#This Row],[id]]</f>
        <v>360-1049</v>
      </c>
      <c r="W1059" s="21">
        <f>+VLOOKUP(Enfermedades_Mundiales[[#This Row],[Filtro URL]],Estructura!$X$4:$Y$366,2,0)</f>
        <v>36310201</v>
      </c>
      <c r="X1059" s="21" t="str">
        <f>+VLOOKUP(Enfermedades_Mundiales[[#This Row],[tema]],Estructura!$A$4:$C$18,3,0)</f>
        <v>T-364</v>
      </c>
      <c r="Y1059" s="32" t="str">
        <f>+VLOOKUP(Enfermedades_Mundiales[[#This Row],[contenido]],Estructura!$E$4:$G$18,3,0)</f>
        <v>C-362</v>
      </c>
      <c r="Z1059" s="32" t="str">
        <f>+VLOOKUP(Enfermedades_Mundiales[[#This Row],[Filtro Integrado]],Estructura!$M$4:$O$367,3,0)</f>
        <v>FI-363</v>
      </c>
      <c r="AA1059" s="32" t="str">
        <f>+VLOOKUP(Enfermedades_Mundiales[[#This Row],[Muestra]],Estructura!$Q$4:$S$194,3,0)</f>
        <v>M-366</v>
      </c>
    </row>
    <row r="1060" spans="1:27" ht="30.6" x14ac:dyDescent="0.3">
      <c r="A1060" s="61" t="s">
        <v>1483</v>
      </c>
      <c r="B1060" s="43">
        <f t="shared" si="212"/>
        <v>360</v>
      </c>
      <c r="C1060" s="44" t="str">
        <f t="shared" si="213"/>
        <v>Enfermedades Mundiales</v>
      </c>
      <c r="D1060" s="44" t="str">
        <f t="shared" si="214"/>
        <v>Salud</v>
      </c>
      <c r="E1060" s="64">
        <v>10202</v>
      </c>
      <c r="F1060" s="44" t="str">
        <f t="shared" si="220"/>
        <v>Vacunación</v>
      </c>
      <c r="G1060" s="27" t="s">
        <v>1591</v>
      </c>
      <c r="H1060" s="60" t="s">
        <v>17</v>
      </c>
      <c r="I1060" s="58" t="s">
        <v>261</v>
      </c>
      <c r="J1060" s="43" t="s">
        <v>407</v>
      </c>
      <c r="K1060" s="12" t="str">
        <f t="shared" si="221"/>
        <v>Vacunación 1era y 2da dosis</v>
      </c>
      <c r="L1060" s="43" t="str">
        <f t="shared" si="215"/>
        <v>Periodo 2020-2021</v>
      </c>
      <c r="M1060" s="43" t="str">
        <f t="shared" si="216"/>
        <v>Unidades</v>
      </c>
      <c r="N1060" s="49" t="str">
        <f t="shared" si="217"/>
        <v>Ministerio de Ciencias, Tecnología, Conocimiento e Innovación</v>
      </c>
      <c r="O1060" s="30" t="str">
        <f>+"Evolución del Proceso de Vacunación contra COVID-19 en la comuna de "&amp;Enfermedades_Mundiales[[#This Row],[territorio]]</f>
        <v>Evolución del Proceso de Vacunación contra COVID-19 en la comuna de Ancud</v>
      </c>
      <c r="P1060" s="68"/>
      <c r="Q1060" s="15" t="str">
        <f t="shared" si="218"/>
        <v>Gráfico Evolución</v>
      </c>
      <c r="R1060" s="30"/>
      <c r="S10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https://analytics.zoho.com/open-view/2395394000008136598?ZOHO_CRITERIA=%22Localiza_CL_Poblacion%22.%22Codcom%22%3D10202</v>
      </c>
      <c r="T1060" s="17"/>
      <c r="U1060" s="31" t="str">
        <f t="shared" si="219"/>
        <v>#1774B9</v>
      </c>
      <c r="V1060" s="32" t="str">
        <f>+Enfermedades_Mundiales[[#This Row],[idcoleccion]]&amp;"-"&amp;Enfermedades_Mundiales[[#This Row],[id]]</f>
        <v>360-1050</v>
      </c>
      <c r="W1060" s="21">
        <f>+VLOOKUP(Enfermedades_Mundiales[[#This Row],[Filtro URL]],Estructura!$X$4:$Y$366,2,0)</f>
        <v>36310202</v>
      </c>
      <c r="X1060" s="21" t="str">
        <f>+VLOOKUP(Enfermedades_Mundiales[[#This Row],[tema]],Estructura!$A$4:$C$18,3,0)</f>
        <v>T-364</v>
      </c>
      <c r="Y1060" s="32" t="str">
        <f>+VLOOKUP(Enfermedades_Mundiales[[#This Row],[contenido]],Estructura!$E$4:$G$18,3,0)</f>
        <v>C-362</v>
      </c>
      <c r="Z1060" s="32" t="str">
        <f>+VLOOKUP(Enfermedades_Mundiales[[#This Row],[Filtro Integrado]],Estructura!$M$4:$O$367,3,0)</f>
        <v>FI-363</v>
      </c>
      <c r="AA1060" s="32" t="str">
        <f>+VLOOKUP(Enfermedades_Mundiales[[#This Row],[Muestra]],Estructura!$Q$4:$S$194,3,0)</f>
        <v>M-366</v>
      </c>
    </row>
    <row r="1061" spans="1:27" ht="30.6" x14ac:dyDescent="0.3">
      <c r="A1061" s="61" t="s">
        <v>1484</v>
      </c>
      <c r="B1061" s="43">
        <f t="shared" si="212"/>
        <v>360</v>
      </c>
      <c r="C1061" s="44" t="str">
        <f t="shared" si="213"/>
        <v>Enfermedades Mundiales</v>
      </c>
      <c r="D1061" s="44" t="str">
        <f t="shared" si="214"/>
        <v>Salud</v>
      </c>
      <c r="E1061" s="64">
        <v>10203</v>
      </c>
      <c r="F1061" s="44" t="str">
        <f t="shared" si="220"/>
        <v>Vacunación</v>
      </c>
      <c r="G1061" s="27" t="s">
        <v>1591</v>
      </c>
      <c r="H1061" s="60" t="s">
        <v>17</v>
      </c>
      <c r="I1061" s="58" t="s">
        <v>262</v>
      </c>
      <c r="J1061" s="43" t="s">
        <v>407</v>
      </c>
      <c r="K1061" s="12" t="str">
        <f t="shared" si="221"/>
        <v>Vacunación 1era y 2da dosis</v>
      </c>
      <c r="L1061" s="43" t="str">
        <f t="shared" si="215"/>
        <v>Periodo 2020-2021</v>
      </c>
      <c r="M1061" s="43" t="str">
        <f t="shared" si="216"/>
        <v>Unidades</v>
      </c>
      <c r="N1061" s="49" t="str">
        <f t="shared" si="217"/>
        <v>Ministerio de Ciencias, Tecnología, Conocimiento e Innovación</v>
      </c>
      <c r="O1061" s="30" t="str">
        <f>+"Evolución del Proceso de Vacunación contra COVID-19 en la comuna de "&amp;Enfermedades_Mundiales[[#This Row],[territorio]]</f>
        <v>Evolución del Proceso de Vacunación contra COVID-19 en la comuna de Chonchi</v>
      </c>
      <c r="P1061" s="68"/>
      <c r="Q1061" s="15" t="str">
        <f t="shared" si="218"/>
        <v>Gráfico Evolución</v>
      </c>
      <c r="R1061" s="30"/>
      <c r="S10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https://analytics.zoho.com/open-view/2395394000008136598?ZOHO_CRITERIA=%22Localiza_CL_Poblacion%22.%22Codcom%22%3D10203</v>
      </c>
      <c r="T1061" s="17"/>
      <c r="U1061" s="31" t="str">
        <f t="shared" si="219"/>
        <v>#1774B9</v>
      </c>
      <c r="V1061" s="32" t="str">
        <f>+Enfermedades_Mundiales[[#This Row],[idcoleccion]]&amp;"-"&amp;Enfermedades_Mundiales[[#This Row],[id]]</f>
        <v>360-1051</v>
      </c>
      <c r="W1061" s="21">
        <f>+VLOOKUP(Enfermedades_Mundiales[[#This Row],[Filtro URL]],Estructura!$X$4:$Y$366,2,0)</f>
        <v>36310203</v>
      </c>
      <c r="X1061" s="21" t="str">
        <f>+VLOOKUP(Enfermedades_Mundiales[[#This Row],[tema]],Estructura!$A$4:$C$18,3,0)</f>
        <v>T-364</v>
      </c>
      <c r="Y1061" s="32" t="str">
        <f>+VLOOKUP(Enfermedades_Mundiales[[#This Row],[contenido]],Estructura!$E$4:$G$18,3,0)</f>
        <v>C-362</v>
      </c>
      <c r="Z1061" s="32" t="str">
        <f>+VLOOKUP(Enfermedades_Mundiales[[#This Row],[Filtro Integrado]],Estructura!$M$4:$O$367,3,0)</f>
        <v>FI-363</v>
      </c>
      <c r="AA1061" s="32" t="str">
        <f>+VLOOKUP(Enfermedades_Mundiales[[#This Row],[Muestra]],Estructura!$Q$4:$S$194,3,0)</f>
        <v>M-366</v>
      </c>
    </row>
    <row r="1062" spans="1:27" ht="30.6" x14ac:dyDescent="0.3">
      <c r="A1062" s="61" t="s">
        <v>1485</v>
      </c>
      <c r="B1062" s="43">
        <f t="shared" si="212"/>
        <v>360</v>
      </c>
      <c r="C1062" s="44" t="str">
        <f t="shared" si="213"/>
        <v>Enfermedades Mundiales</v>
      </c>
      <c r="D1062" s="44" t="str">
        <f t="shared" si="214"/>
        <v>Salud</v>
      </c>
      <c r="E1062" s="64">
        <v>10204</v>
      </c>
      <c r="F1062" s="44" t="str">
        <f t="shared" si="220"/>
        <v>Vacunación</v>
      </c>
      <c r="G1062" s="27" t="s">
        <v>1591</v>
      </c>
      <c r="H1062" s="60" t="s">
        <v>17</v>
      </c>
      <c r="I1062" s="58" t="s">
        <v>263</v>
      </c>
      <c r="J1062" s="43" t="s">
        <v>407</v>
      </c>
      <c r="K1062" s="12" t="str">
        <f t="shared" si="221"/>
        <v>Vacunación 1era y 2da dosis</v>
      </c>
      <c r="L1062" s="43" t="str">
        <f t="shared" si="215"/>
        <v>Periodo 2020-2021</v>
      </c>
      <c r="M1062" s="43" t="str">
        <f t="shared" si="216"/>
        <v>Unidades</v>
      </c>
      <c r="N1062" s="49" t="str">
        <f t="shared" si="217"/>
        <v>Ministerio de Ciencias, Tecnología, Conocimiento e Innovación</v>
      </c>
      <c r="O1062" s="30" t="str">
        <f>+"Evolución del Proceso de Vacunación contra COVID-19 en la comuna de "&amp;Enfermedades_Mundiales[[#This Row],[territorio]]</f>
        <v>Evolución del Proceso de Vacunación contra COVID-19 en la comuna de Curaco de Vélez</v>
      </c>
      <c r="P1062" s="68"/>
      <c r="Q1062" s="15" t="str">
        <f t="shared" si="218"/>
        <v>Gráfico Evolución</v>
      </c>
      <c r="R1062" s="30"/>
      <c r="S10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https://analytics.zoho.com/open-view/2395394000008136598?ZOHO_CRITERIA=%22Localiza_CL_Poblacion%22.%22Codcom%22%3D10204</v>
      </c>
      <c r="T1062" s="17"/>
      <c r="U1062" s="31" t="str">
        <f t="shared" si="219"/>
        <v>#1774B9</v>
      </c>
      <c r="V1062" s="32" t="str">
        <f>+Enfermedades_Mundiales[[#This Row],[idcoleccion]]&amp;"-"&amp;Enfermedades_Mundiales[[#This Row],[id]]</f>
        <v>360-1052</v>
      </c>
      <c r="W1062" s="21">
        <f>+VLOOKUP(Enfermedades_Mundiales[[#This Row],[Filtro URL]],Estructura!$X$4:$Y$366,2,0)</f>
        <v>36310204</v>
      </c>
      <c r="X1062" s="21" t="str">
        <f>+VLOOKUP(Enfermedades_Mundiales[[#This Row],[tema]],Estructura!$A$4:$C$18,3,0)</f>
        <v>T-364</v>
      </c>
      <c r="Y1062" s="32" t="str">
        <f>+VLOOKUP(Enfermedades_Mundiales[[#This Row],[contenido]],Estructura!$E$4:$G$18,3,0)</f>
        <v>C-362</v>
      </c>
      <c r="Z1062" s="32" t="str">
        <f>+VLOOKUP(Enfermedades_Mundiales[[#This Row],[Filtro Integrado]],Estructura!$M$4:$O$367,3,0)</f>
        <v>FI-363</v>
      </c>
      <c r="AA1062" s="32" t="str">
        <f>+VLOOKUP(Enfermedades_Mundiales[[#This Row],[Muestra]],Estructura!$Q$4:$S$194,3,0)</f>
        <v>M-366</v>
      </c>
    </row>
    <row r="1063" spans="1:27" ht="30.6" x14ac:dyDescent="0.3">
      <c r="A1063" s="61" t="s">
        <v>1486</v>
      </c>
      <c r="B1063" s="43">
        <f t="shared" ref="B1063:B1126" si="222">+B1062</f>
        <v>360</v>
      </c>
      <c r="C1063" s="44" t="str">
        <f t="shared" ref="C1063:C1126" si="223">+C1062</f>
        <v>Enfermedades Mundiales</v>
      </c>
      <c r="D1063" s="44" t="str">
        <f t="shared" ref="D1063:D1126" si="224">+D1062</f>
        <v>Salud</v>
      </c>
      <c r="E1063" s="64">
        <v>10205</v>
      </c>
      <c r="F1063" s="44" t="str">
        <f t="shared" si="220"/>
        <v>Vacunación</v>
      </c>
      <c r="G1063" s="27" t="s">
        <v>1591</v>
      </c>
      <c r="H1063" s="60" t="s">
        <v>17</v>
      </c>
      <c r="I1063" s="58" t="s">
        <v>264</v>
      </c>
      <c r="J1063" s="43" t="s">
        <v>407</v>
      </c>
      <c r="K1063" s="12" t="str">
        <f t="shared" si="221"/>
        <v>Vacunación 1era y 2da dosis</v>
      </c>
      <c r="L1063" s="43" t="str">
        <f t="shared" ref="L1063:L1126" si="225">+L1062</f>
        <v>Periodo 2020-2021</v>
      </c>
      <c r="M1063" s="43" t="str">
        <f t="shared" ref="M1063:M1126" si="226">+M1062</f>
        <v>Unidades</v>
      </c>
      <c r="N1063" s="49" t="str">
        <f t="shared" ref="N1063:N1126" si="227">+N1062</f>
        <v>Ministerio de Ciencias, Tecnología, Conocimiento e Innovación</v>
      </c>
      <c r="O1063" s="30" t="str">
        <f>+"Evolución del Proceso de Vacunación contra COVID-19 en la comuna de "&amp;Enfermedades_Mundiales[[#This Row],[territorio]]</f>
        <v>Evolución del Proceso de Vacunación contra COVID-19 en la comuna de Dalcahue</v>
      </c>
      <c r="P1063" s="68"/>
      <c r="Q1063" s="15" t="str">
        <f t="shared" ref="Q1063:Q1126" si="228">+Q1062</f>
        <v>Gráfico Evolución</v>
      </c>
      <c r="R1063" s="30"/>
      <c r="S10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https://analytics.zoho.com/open-view/2395394000008136598?ZOHO_CRITERIA=%22Localiza_CL_Poblacion%22.%22Codcom%22%3D10205</v>
      </c>
      <c r="T1063" s="17"/>
      <c r="U1063" s="31" t="str">
        <f t="shared" ref="U1063:U1126" si="229">+U1062</f>
        <v>#1774B9</v>
      </c>
      <c r="V1063" s="32" t="str">
        <f>+Enfermedades_Mundiales[[#This Row],[idcoleccion]]&amp;"-"&amp;Enfermedades_Mundiales[[#This Row],[id]]</f>
        <v>360-1053</v>
      </c>
      <c r="W1063" s="21">
        <f>+VLOOKUP(Enfermedades_Mundiales[[#This Row],[Filtro URL]],Estructura!$X$4:$Y$366,2,0)</f>
        <v>36310205</v>
      </c>
      <c r="X1063" s="21" t="str">
        <f>+VLOOKUP(Enfermedades_Mundiales[[#This Row],[tema]],Estructura!$A$4:$C$18,3,0)</f>
        <v>T-364</v>
      </c>
      <c r="Y1063" s="32" t="str">
        <f>+VLOOKUP(Enfermedades_Mundiales[[#This Row],[contenido]],Estructura!$E$4:$G$18,3,0)</f>
        <v>C-362</v>
      </c>
      <c r="Z1063" s="32" t="str">
        <f>+VLOOKUP(Enfermedades_Mundiales[[#This Row],[Filtro Integrado]],Estructura!$M$4:$O$367,3,0)</f>
        <v>FI-363</v>
      </c>
      <c r="AA1063" s="32" t="str">
        <f>+VLOOKUP(Enfermedades_Mundiales[[#This Row],[Muestra]],Estructura!$Q$4:$S$194,3,0)</f>
        <v>M-366</v>
      </c>
    </row>
    <row r="1064" spans="1:27" ht="30.6" x14ac:dyDescent="0.3">
      <c r="A1064" s="61" t="s">
        <v>1487</v>
      </c>
      <c r="B1064" s="43">
        <f t="shared" si="222"/>
        <v>360</v>
      </c>
      <c r="C1064" s="44" t="str">
        <f t="shared" si="223"/>
        <v>Enfermedades Mundiales</v>
      </c>
      <c r="D1064" s="44" t="str">
        <f t="shared" si="224"/>
        <v>Salud</v>
      </c>
      <c r="E1064" s="64">
        <v>10206</v>
      </c>
      <c r="F1064" s="44" t="str">
        <f t="shared" ref="F1064:F1127" si="230">+F1063</f>
        <v>Vacunación</v>
      </c>
      <c r="G1064" s="27" t="s">
        <v>1591</v>
      </c>
      <c r="H1064" s="60" t="s">
        <v>17</v>
      </c>
      <c r="I1064" s="58" t="s">
        <v>265</v>
      </c>
      <c r="J1064" s="43" t="s">
        <v>407</v>
      </c>
      <c r="K1064" s="12" t="str">
        <f t="shared" ref="K1064:K1127" si="231">+K1063</f>
        <v>Vacunación 1era y 2da dosis</v>
      </c>
      <c r="L1064" s="43" t="str">
        <f t="shared" si="225"/>
        <v>Periodo 2020-2021</v>
      </c>
      <c r="M1064" s="43" t="str">
        <f t="shared" si="226"/>
        <v>Unidades</v>
      </c>
      <c r="N1064" s="49" t="str">
        <f t="shared" si="227"/>
        <v>Ministerio de Ciencias, Tecnología, Conocimiento e Innovación</v>
      </c>
      <c r="O1064" s="30" t="str">
        <f>+"Evolución del Proceso de Vacunación contra COVID-19 en la comuna de "&amp;Enfermedades_Mundiales[[#This Row],[territorio]]</f>
        <v>Evolución del Proceso de Vacunación contra COVID-19 en la comuna de Puqueldón</v>
      </c>
      <c r="P1064" s="68"/>
      <c r="Q1064" s="15" t="str">
        <f t="shared" si="228"/>
        <v>Gráfico Evolución</v>
      </c>
      <c r="R1064" s="30"/>
      <c r="S10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https://analytics.zoho.com/open-view/2395394000008136598?ZOHO_CRITERIA=%22Localiza_CL_Poblacion%22.%22Codcom%22%3D10206</v>
      </c>
      <c r="T1064" s="17"/>
      <c r="U1064" s="31" t="str">
        <f t="shared" si="229"/>
        <v>#1774B9</v>
      </c>
      <c r="V1064" s="32" t="str">
        <f>+Enfermedades_Mundiales[[#This Row],[idcoleccion]]&amp;"-"&amp;Enfermedades_Mundiales[[#This Row],[id]]</f>
        <v>360-1054</v>
      </c>
      <c r="W1064" s="21">
        <f>+VLOOKUP(Enfermedades_Mundiales[[#This Row],[Filtro URL]],Estructura!$X$4:$Y$366,2,0)</f>
        <v>36310206</v>
      </c>
      <c r="X1064" s="21" t="str">
        <f>+VLOOKUP(Enfermedades_Mundiales[[#This Row],[tema]],Estructura!$A$4:$C$18,3,0)</f>
        <v>T-364</v>
      </c>
      <c r="Y1064" s="32" t="str">
        <f>+VLOOKUP(Enfermedades_Mundiales[[#This Row],[contenido]],Estructura!$E$4:$G$18,3,0)</f>
        <v>C-362</v>
      </c>
      <c r="Z1064" s="32" t="str">
        <f>+VLOOKUP(Enfermedades_Mundiales[[#This Row],[Filtro Integrado]],Estructura!$M$4:$O$367,3,0)</f>
        <v>FI-363</v>
      </c>
      <c r="AA1064" s="32" t="str">
        <f>+VLOOKUP(Enfermedades_Mundiales[[#This Row],[Muestra]],Estructura!$Q$4:$S$194,3,0)</f>
        <v>M-366</v>
      </c>
    </row>
    <row r="1065" spans="1:27" ht="30.6" x14ac:dyDescent="0.3">
      <c r="A1065" s="61" t="s">
        <v>1488</v>
      </c>
      <c r="B1065" s="43">
        <f t="shared" si="222"/>
        <v>360</v>
      </c>
      <c r="C1065" s="44" t="str">
        <f t="shared" si="223"/>
        <v>Enfermedades Mundiales</v>
      </c>
      <c r="D1065" s="44" t="str">
        <f t="shared" si="224"/>
        <v>Salud</v>
      </c>
      <c r="E1065" s="64">
        <v>10207</v>
      </c>
      <c r="F1065" s="44" t="str">
        <f t="shared" si="230"/>
        <v>Vacunación</v>
      </c>
      <c r="G1065" s="27" t="s">
        <v>1591</v>
      </c>
      <c r="H1065" s="60" t="s">
        <v>17</v>
      </c>
      <c r="I1065" s="58" t="s">
        <v>266</v>
      </c>
      <c r="J1065" s="43" t="s">
        <v>407</v>
      </c>
      <c r="K1065" s="12" t="str">
        <f t="shared" si="231"/>
        <v>Vacunación 1era y 2da dosis</v>
      </c>
      <c r="L1065" s="43" t="str">
        <f t="shared" si="225"/>
        <v>Periodo 2020-2021</v>
      </c>
      <c r="M1065" s="43" t="str">
        <f t="shared" si="226"/>
        <v>Unidades</v>
      </c>
      <c r="N1065" s="49" t="str">
        <f t="shared" si="227"/>
        <v>Ministerio de Ciencias, Tecnología, Conocimiento e Innovación</v>
      </c>
      <c r="O1065" s="30" t="str">
        <f>+"Evolución del Proceso de Vacunación contra COVID-19 en la comuna de "&amp;Enfermedades_Mundiales[[#This Row],[territorio]]</f>
        <v>Evolución del Proceso de Vacunación contra COVID-19 en la comuna de Queilén</v>
      </c>
      <c r="P1065" s="68"/>
      <c r="Q1065" s="15" t="str">
        <f t="shared" si="228"/>
        <v>Gráfico Evolución</v>
      </c>
      <c r="R1065" s="30"/>
      <c r="S10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https://analytics.zoho.com/open-view/2395394000008136598?ZOHO_CRITERIA=%22Localiza_CL_Poblacion%22.%22Codcom%22%3D10207</v>
      </c>
      <c r="T1065" s="17"/>
      <c r="U1065" s="31" t="str">
        <f t="shared" si="229"/>
        <v>#1774B9</v>
      </c>
      <c r="V1065" s="32" t="str">
        <f>+Enfermedades_Mundiales[[#This Row],[idcoleccion]]&amp;"-"&amp;Enfermedades_Mundiales[[#This Row],[id]]</f>
        <v>360-1055</v>
      </c>
      <c r="W1065" s="21">
        <f>+VLOOKUP(Enfermedades_Mundiales[[#This Row],[Filtro URL]],Estructura!$X$4:$Y$366,2,0)</f>
        <v>36310207</v>
      </c>
      <c r="X1065" s="21" t="str">
        <f>+VLOOKUP(Enfermedades_Mundiales[[#This Row],[tema]],Estructura!$A$4:$C$18,3,0)</f>
        <v>T-364</v>
      </c>
      <c r="Y1065" s="32" t="str">
        <f>+VLOOKUP(Enfermedades_Mundiales[[#This Row],[contenido]],Estructura!$E$4:$G$18,3,0)</f>
        <v>C-362</v>
      </c>
      <c r="Z1065" s="32" t="str">
        <f>+VLOOKUP(Enfermedades_Mundiales[[#This Row],[Filtro Integrado]],Estructura!$M$4:$O$367,3,0)</f>
        <v>FI-363</v>
      </c>
      <c r="AA1065" s="32" t="str">
        <f>+VLOOKUP(Enfermedades_Mundiales[[#This Row],[Muestra]],Estructura!$Q$4:$S$194,3,0)</f>
        <v>M-366</v>
      </c>
    </row>
    <row r="1066" spans="1:27" ht="30.6" x14ac:dyDescent="0.3">
      <c r="A1066" s="61" t="s">
        <v>1489</v>
      </c>
      <c r="B1066" s="43">
        <f t="shared" si="222"/>
        <v>360</v>
      </c>
      <c r="C1066" s="44" t="str">
        <f t="shared" si="223"/>
        <v>Enfermedades Mundiales</v>
      </c>
      <c r="D1066" s="44" t="str">
        <f t="shared" si="224"/>
        <v>Salud</v>
      </c>
      <c r="E1066" s="64">
        <v>10208</v>
      </c>
      <c r="F1066" s="44" t="str">
        <f t="shared" si="230"/>
        <v>Vacunación</v>
      </c>
      <c r="G1066" s="27" t="s">
        <v>1591</v>
      </c>
      <c r="H1066" s="60" t="s">
        <v>17</v>
      </c>
      <c r="I1066" s="58" t="s">
        <v>267</v>
      </c>
      <c r="J1066" s="43" t="s">
        <v>407</v>
      </c>
      <c r="K1066" s="12" t="str">
        <f t="shared" si="231"/>
        <v>Vacunación 1era y 2da dosis</v>
      </c>
      <c r="L1066" s="43" t="str">
        <f t="shared" si="225"/>
        <v>Periodo 2020-2021</v>
      </c>
      <c r="M1066" s="43" t="str">
        <f t="shared" si="226"/>
        <v>Unidades</v>
      </c>
      <c r="N1066" s="49" t="str">
        <f t="shared" si="227"/>
        <v>Ministerio de Ciencias, Tecnología, Conocimiento e Innovación</v>
      </c>
      <c r="O1066" s="30" t="str">
        <f>+"Evolución del Proceso de Vacunación contra COVID-19 en la comuna de "&amp;Enfermedades_Mundiales[[#This Row],[territorio]]</f>
        <v>Evolución del Proceso de Vacunación contra COVID-19 en la comuna de Quellón</v>
      </c>
      <c r="P1066" s="68"/>
      <c r="Q1066" s="15" t="str">
        <f t="shared" si="228"/>
        <v>Gráfico Evolución</v>
      </c>
      <c r="R1066" s="30"/>
      <c r="S10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https://analytics.zoho.com/open-view/2395394000008136598?ZOHO_CRITERIA=%22Localiza_CL_Poblacion%22.%22Codcom%22%3D10208</v>
      </c>
      <c r="T1066" s="17"/>
      <c r="U1066" s="31" t="str">
        <f t="shared" si="229"/>
        <v>#1774B9</v>
      </c>
      <c r="V1066" s="32" t="str">
        <f>+Enfermedades_Mundiales[[#This Row],[idcoleccion]]&amp;"-"&amp;Enfermedades_Mundiales[[#This Row],[id]]</f>
        <v>360-1056</v>
      </c>
      <c r="W1066" s="21">
        <f>+VLOOKUP(Enfermedades_Mundiales[[#This Row],[Filtro URL]],Estructura!$X$4:$Y$366,2,0)</f>
        <v>36310208</v>
      </c>
      <c r="X1066" s="21" t="str">
        <f>+VLOOKUP(Enfermedades_Mundiales[[#This Row],[tema]],Estructura!$A$4:$C$18,3,0)</f>
        <v>T-364</v>
      </c>
      <c r="Y1066" s="32" t="str">
        <f>+VLOOKUP(Enfermedades_Mundiales[[#This Row],[contenido]],Estructura!$E$4:$G$18,3,0)</f>
        <v>C-362</v>
      </c>
      <c r="Z1066" s="32" t="str">
        <f>+VLOOKUP(Enfermedades_Mundiales[[#This Row],[Filtro Integrado]],Estructura!$M$4:$O$367,3,0)</f>
        <v>FI-363</v>
      </c>
      <c r="AA1066" s="32" t="str">
        <f>+VLOOKUP(Enfermedades_Mundiales[[#This Row],[Muestra]],Estructura!$Q$4:$S$194,3,0)</f>
        <v>M-366</v>
      </c>
    </row>
    <row r="1067" spans="1:27" ht="30.6" x14ac:dyDescent="0.3">
      <c r="A1067" s="61" t="s">
        <v>1490</v>
      </c>
      <c r="B1067" s="43">
        <f t="shared" si="222"/>
        <v>360</v>
      </c>
      <c r="C1067" s="44" t="str">
        <f t="shared" si="223"/>
        <v>Enfermedades Mundiales</v>
      </c>
      <c r="D1067" s="44" t="str">
        <f t="shared" si="224"/>
        <v>Salud</v>
      </c>
      <c r="E1067" s="64">
        <v>10209</v>
      </c>
      <c r="F1067" s="44" t="str">
        <f t="shared" si="230"/>
        <v>Vacunación</v>
      </c>
      <c r="G1067" s="27" t="s">
        <v>1591</v>
      </c>
      <c r="H1067" s="60" t="s">
        <v>17</v>
      </c>
      <c r="I1067" s="58" t="s">
        <v>268</v>
      </c>
      <c r="J1067" s="43" t="s">
        <v>407</v>
      </c>
      <c r="K1067" s="12" t="str">
        <f t="shared" si="231"/>
        <v>Vacunación 1era y 2da dosis</v>
      </c>
      <c r="L1067" s="43" t="str">
        <f t="shared" si="225"/>
        <v>Periodo 2020-2021</v>
      </c>
      <c r="M1067" s="43" t="str">
        <f t="shared" si="226"/>
        <v>Unidades</v>
      </c>
      <c r="N1067" s="49" t="str">
        <f t="shared" si="227"/>
        <v>Ministerio de Ciencias, Tecnología, Conocimiento e Innovación</v>
      </c>
      <c r="O1067" s="30" t="str">
        <f>+"Evolución del Proceso de Vacunación contra COVID-19 en la comuna de "&amp;Enfermedades_Mundiales[[#This Row],[territorio]]</f>
        <v>Evolución del Proceso de Vacunación contra COVID-19 en la comuna de Quemchi</v>
      </c>
      <c r="P1067" s="68"/>
      <c r="Q1067" s="15" t="str">
        <f t="shared" si="228"/>
        <v>Gráfico Evolución</v>
      </c>
      <c r="R1067" s="30"/>
      <c r="S10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https://analytics.zoho.com/open-view/2395394000008136598?ZOHO_CRITERIA=%22Localiza_CL_Poblacion%22.%22Codcom%22%3D10209</v>
      </c>
      <c r="T1067" s="17"/>
      <c r="U1067" s="31" t="str">
        <f t="shared" si="229"/>
        <v>#1774B9</v>
      </c>
      <c r="V1067" s="32" t="str">
        <f>+Enfermedades_Mundiales[[#This Row],[idcoleccion]]&amp;"-"&amp;Enfermedades_Mundiales[[#This Row],[id]]</f>
        <v>360-1057</v>
      </c>
      <c r="W1067" s="21">
        <f>+VLOOKUP(Enfermedades_Mundiales[[#This Row],[Filtro URL]],Estructura!$X$4:$Y$366,2,0)</f>
        <v>36310209</v>
      </c>
      <c r="X1067" s="21" t="str">
        <f>+VLOOKUP(Enfermedades_Mundiales[[#This Row],[tema]],Estructura!$A$4:$C$18,3,0)</f>
        <v>T-364</v>
      </c>
      <c r="Y1067" s="32" t="str">
        <f>+VLOOKUP(Enfermedades_Mundiales[[#This Row],[contenido]],Estructura!$E$4:$G$18,3,0)</f>
        <v>C-362</v>
      </c>
      <c r="Z1067" s="32" t="str">
        <f>+VLOOKUP(Enfermedades_Mundiales[[#This Row],[Filtro Integrado]],Estructura!$M$4:$O$367,3,0)</f>
        <v>FI-363</v>
      </c>
      <c r="AA1067" s="32" t="str">
        <f>+VLOOKUP(Enfermedades_Mundiales[[#This Row],[Muestra]],Estructura!$Q$4:$S$194,3,0)</f>
        <v>M-366</v>
      </c>
    </row>
    <row r="1068" spans="1:27" ht="30.6" x14ac:dyDescent="0.3">
      <c r="A1068" s="61" t="s">
        <v>1491</v>
      </c>
      <c r="B1068" s="43">
        <f t="shared" si="222"/>
        <v>360</v>
      </c>
      <c r="C1068" s="44" t="str">
        <f t="shared" si="223"/>
        <v>Enfermedades Mundiales</v>
      </c>
      <c r="D1068" s="44" t="str">
        <f t="shared" si="224"/>
        <v>Salud</v>
      </c>
      <c r="E1068" s="64">
        <v>10210</v>
      </c>
      <c r="F1068" s="44" t="str">
        <f t="shared" si="230"/>
        <v>Vacunación</v>
      </c>
      <c r="G1068" s="27" t="s">
        <v>1591</v>
      </c>
      <c r="H1068" s="60" t="s">
        <v>17</v>
      </c>
      <c r="I1068" s="58" t="s">
        <v>269</v>
      </c>
      <c r="J1068" s="43" t="s">
        <v>407</v>
      </c>
      <c r="K1068" s="12" t="str">
        <f t="shared" si="231"/>
        <v>Vacunación 1era y 2da dosis</v>
      </c>
      <c r="L1068" s="43" t="str">
        <f t="shared" si="225"/>
        <v>Periodo 2020-2021</v>
      </c>
      <c r="M1068" s="43" t="str">
        <f t="shared" si="226"/>
        <v>Unidades</v>
      </c>
      <c r="N1068" s="49" t="str">
        <f t="shared" si="227"/>
        <v>Ministerio de Ciencias, Tecnología, Conocimiento e Innovación</v>
      </c>
      <c r="O1068" s="30" t="str">
        <f>+"Evolución del Proceso de Vacunación contra COVID-19 en la comuna de "&amp;Enfermedades_Mundiales[[#This Row],[territorio]]</f>
        <v>Evolución del Proceso de Vacunación contra COVID-19 en la comuna de Quinchao</v>
      </c>
      <c r="P1068" s="68"/>
      <c r="Q1068" s="15" t="str">
        <f t="shared" si="228"/>
        <v>Gráfico Evolución</v>
      </c>
      <c r="R1068" s="30"/>
      <c r="S106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https://analytics.zoho.com/open-view/2395394000008136598?ZOHO_CRITERIA=%22Localiza_CL_Poblacion%22.%22Codcom%22%3D10210</v>
      </c>
      <c r="T1068" s="17"/>
      <c r="U1068" s="31" t="str">
        <f t="shared" si="229"/>
        <v>#1774B9</v>
      </c>
      <c r="V1068" s="32" t="str">
        <f>+Enfermedades_Mundiales[[#This Row],[idcoleccion]]&amp;"-"&amp;Enfermedades_Mundiales[[#This Row],[id]]</f>
        <v>360-1058</v>
      </c>
      <c r="W1068" s="21">
        <f>+VLOOKUP(Enfermedades_Mundiales[[#This Row],[Filtro URL]],Estructura!$X$4:$Y$366,2,0)</f>
        <v>36310210</v>
      </c>
      <c r="X1068" s="21" t="str">
        <f>+VLOOKUP(Enfermedades_Mundiales[[#This Row],[tema]],Estructura!$A$4:$C$18,3,0)</f>
        <v>T-364</v>
      </c>
      <c r="Y1068" s="32" t="str">
        <f>+VLOOKUP(Enfermedades_Mundiales[[#This Row],[contenido]],Estructura!$E$4:$G$18,3,0)</f>
        <v>C-362</v>
      </c>
      <c r="Z1068" s="32" t="str">
        <f>+VLOOKUP(Enfermedades_Mundiales[[#This Row],[Filtro Integrado]],Estructura!$M$4:$O$367,3,0)</f>
        <v>FI-363</v>
      </c>
      <c r="AA1068" s="32" t="str">
        <f>+VLOOKUP(Enfermedades_Mundiales[[#This Row],[Muestra]],Estructura!$Q$4:$S$194,3,0)</f>
        <v>M-366</v>
      </c>
    </row>
    <row r="1069" spans="1:27" ht="30.6" x14ac:dyDescent="0.3">
      <c r="A1069" s="61" t="s">
        <v>1492</v>
      </c>
      <c r="B1069" s="43">
        <f t="shared" si="222"/>
        <v>360</v>
      </c>
      <c r="C1069" s="44" t="str">
        <f t="shared" si="223"/>
        <v>Enfermedades Mundiales</v>
      </c>
      <c r="D1069" s="44" t="str">
        <f t="shared" si="224"/>
        <v>Salud</v>
      </c>
      <c r="E1069" s="64">
        <v>10301</v>
      </c>
      <c r="F1069" s="44" t="str">
        <f t="shared" si="230"/>
        <v>Vacunación</v>
      </c>
      <c r="G1069" s="27" t="s">
        <v>1591</v>
      </c>
      <c r="H1069" s="60" t="s">
        <v>17</v>
      </c>
      <c r="I1069" s="58" t="s">
        <v>270</v>
      </c>
      <c r="J1069" s="43" t="s">
        <v>407</v>
      </c>
      <c r="K1069" s="12" t="str">
        <f t="shared" si="231"/>
        <v>Vacunación 1era y 2da dosis</v>
      </c>
      <c r="L1069" s="43" t="str">
        <f t="shared" si="225"/>
        <v>Periodo 2020-2021</v>
      </c>
      <c r="M1069" s="43" t="str">
        <f t="shared" si="226"/>
        <v>Unidades</v>
      </c>
      <c r="N1069" s="49" t="str">
        <f t="shared" si="227"/>
        <v>Ministerio de Ciencias, Tecnología, Conocimiento e Innovación</v>
      </c>
      <c r="O1069" s="30" t="str">
        <f>+"Evolución del Proceso de Vacunación contra COVID-19 en la comuna de "&amp;Enfermedades_Mundiales[[#This Row],[territorio]]</f>
        <v>Evolución del Proceso de Vacunación contra COVID-19 en la comuna de Osorno</v>
      </c>
      <c r="P1069" s="68"/>
      <c r="Q1069" s="15" t="str">
        <f t="shared" si="228"/>
        <v>Gráfico Evolución</v>
      </c>
      <c r="R1069" s="30"/>
      <c r="S106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https://analytics.zoho.com/open-view/2395394000008136598?ZOHO_CRITERIA=%22Localiza_CL_Poblacion%22.%22Codcom%22%3D10301</v>
      </c>
      <c r="T1069" s="17"/>
      <c r="U1069" s="31" t="str">
        <f t="shared" si="229"/>
        <v>#1774B9</v>
      </c>
      <c r="V1069" s="32" t="str">
        <f>+Enfermedades_Mundiales[[#This Row],[idcoleccion]]&amp;"-"&amp;Enfermedades_Mundiales[[#This Row],[id]]</f>
        <v>360-1059</v>
      </c>
      <c r="W1069" s="21">
        <f>+VLOOKUP(Enfermedades_Mundiales[[#This Row],[Filtro URL]],Estructura!$X$4:$Y$366,2,0)</f>
        <v>36310301</v>
      </c>
      <c r="X1069" s="21" t="str">
        <f>+VLOOKUP(Enfermedades_Mundiales[[#This Row],[tema]],Estructura!$A$4:$C$18,3,0)</f>
        <v>T-364</v>
      </c>
      <c r="Y1069" s="32" t="str">
        <f>+VLOOKUP(Enfermedades_Mundiales[[#This Row],[contenido]],Estructura!$E$4:$G$18,3,0)</f>
        <v>C-362</v>
      </c>
      <c r="Z1069" s="32" t="str">
        <f>+VLOOKUP(Enfermedades_Mundiales[[#This Row],[Filtro Integrado]],Estructura!$M$4:$O$367,3,0)</f>
        <v>FI-363</v>
      </c>
      <c r="AA1069" s="32" t="str">
        <f>+VLOOKUP(Enfermedades_Mundiales[[#This Row],[Muestra]],Estructura!$Q$4:$S$194,3,0)</f>
        <v>M-366</v>
      </c>
    </row>
    <row r="1070" spans="1:27" ht="30.6" x14ac:dyDescent="0.3">
      <c r="A1070" s="61" t="s">
        <v>1493</v>
      </c>
      <c r="B1070" s="43">
        <f t="shared" si="222"/>
        <v>360</v>
      </c>
      <c r="C1070" s="44" t="str">
        <f t="shared" si="223"/>
        <v>Enfermedades Mundiales</v>
      </c>
      <c r="D1070" s="44" t="str">
        <f t="shared" si="224"/>
        <v>Salud</v>
      </c>
      <c r="E1070" s="64">
        <v>10302</v>
      </c>
      <c r="F1070" s="44" t="str">
        <f t="shared" si="230"/>
        <v>Vacunación</v>
      </c>
      <c r="G1070" s="27" t="s">
        <v>1591</v>
      </c>
      <c r="H1070" s="60" t="s">
        <v>17</v>
      </c>
      <c r="I1070" s="58" t="s">
        <v>271</v>
      </c>
      <c r="J1070" s="43" t="s">
        <v>407</v>
      </c>
      <c r="K1070" s="12" t="str">
        <f t="shared" si="231"/>
        <v>Vacunación 1era y 2da dosis</v>
      </c>
      <c r="L1070" s="43" t="str">
        <f t="shared" si="225"/>
        <v>Periodo 2020-2021</v>
      </c>
      <c r="M1070" s="43" t="str">
        <f t="shared" si="226"/>
        <v>Unidades</v>
      </c>
      <c r="N1070" s="49" t="str">
        <f t="shared" si="227"/>
        <v>Ministerio de Ciencias, Tecnología, Conocimiento e Innovación</v>
      </c>
      <c r="O1070" s="30" t="str">
        <f>+"Evolución del Proceso de Vacunación contra COVID-19 en la comuna de "&amp;Enfermedades_Mundiales[[#This Row],[territorio]]</f>
        <v>Evolución del Proceso de Vacunación contra COVID-19 en la comuna de Puerto Octay</v>
      </c>
      <c r="P1070" s="68"/>
      <c r="Q1070" s="15" t="str">
        <f t="shared" si="228"/>
        <v>Gráfico Evolución</v>
      </c>
      <c r="R1070" s="30"/>
      <c r="S107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https://analytics.zoho.com/open-view/2395394000008136598?ZOHO_CRITERIA=%22Localiza_CL_Poblacion%22.%22Codcom%22%3D10302</v>
      </c>
      <c r="T1070" s="17"/>
      <c r="U1070" s="31" t="str">
        <f t="shared" si="229"/>
        <v>#1774B9</v>
      </c>
      <c r="V1070" s="32" t="str">
        <f>+Enfermedades_Mundiales[[#This Row],[idcoleccion]]&amp;"-"&amp;Enfermedades_Mundiales[[#This Row],[id]]</f>
        <v>360-1060</v>
      </c>
      <c r="W1070" s="21">
        <f>+VLOOKUP(Enfermedades_Mundiales[[#This Row],[Filtro URL]],Estructura!$X$4:$Y$366,2,0)</f>
        <v>36310302</v>
      </c>
      <c r="X1070" s="21" t="str">
        <f>+VLOOKUP(Enfermedades_Mundiales[[#This Row],[tema]],Estructura!$A$4:$C$18,3,0)</f>
        <v>T-364</v>
      </c>
      <c r="Y1070" s="32" t="str">
        <f>+VLOOKUP(Enfermedades_Mundiales[[#This Row],[contenido]],Estructura!$E$4:$G$18,3,0)</f>
        <v>C-362</v>
      </c>
      <c r="Z1070" s="32" t="str">
        <f>+VLOOKUP(Enfermedades_Mundiales[[#This Row],[Filtro Integrado]],Estructura!$M$4:$O$367,3,0)</f>
        <v>FI-363</v>
      </c>
      <c r="AA1070" s="32" t="str">
        <f>+VLOOKUP(Enfermedades_Mundiales[[#This Row],[Muestra]],Estructura!$Q$4:$S$194,3,0)</f>
        <v>M-366</v>
      </c>
    </row>
    <row r="1071" spans="1:27" ht="30.6" x14ac:dyDescent="0.3">
      <c r="A1071" s="61" t="s">
        <v>1494</v>
      </c>
      <c r="B1071" s="43">
        <f t="shared" si="222"/>
        <v>360</v>
      </c>
      <c r="C1071" s="44" t="str">
        <f t="shared" si="223"/>
        <v>Enfermedades Mundiales</v>
      </c>
      <c r="D1071" s="44" t="str">
        <f t="shared" si="224"/>
        <v>Salud</v>
      </c>
      <c r="E1071" s="64">
        <v>10303</v>
      </c>
      <c r="F1071" s="44" t="str">
        <f t="shared" si="230"/>
        <v>Vacunación</v>
      </c>
      <c r="G1071" s="27" t="s">
        <v>1591</v>
      </c>
      <c r="H1071" s="60" t="s">
        <v>17</v>
      </c>
      <c r="I1071" s="58" t="s">
        <v>272</v>
      </c>
      <c r="J1071" s="43" t="s">
        <v>407</v>
      </c>
      <c r="K1071" s="12" t="str">
        <f t="shared" si="231"/>
        <v>Vacunación 1era y 2da dosis</v>
      </c>
      <c r="L1071" s="43" t="str">
        <f t="shared" si="225"/>
        <v>Periodo 2020-2021</v>
      </c>
      <c r="M1071" s="43" t="str">
        <f t="shared" si="226"/>
        <v>Unidades</v>
      </c>
      <c r="N1071" s="49" t="str">
        <f t="shared" si="227"/>
        <v>Ministerio de Ciencias, Tecnología, Conocimiento e Innovación</v>
      </c>
      <c r="O1071" s="30" t="str">
        <f>+"Evolución del Proceso de Vacunación contra COVID-19 en la comuna de "&amp;Enfermedades_Mundiales[[#This Row],[territorio]]</f>
        <v>Evolución del Proceso de Vacunación contra COVID-19 en la comuna de Purranque</v>
      </c>
      <c r="P1071" s="68"/>
      <c r="Q1071" s="15" t="str">
        <f t="shared" si="228"/>
        <v>Gráfico Evolución</v>
      </c>
      <c r="R1071" s="30"/>
      <c r="S107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https://analytics.zoho.com/open-view/2395394000008136598?ZOHO_CRITERIA=%22Localiza_CL_Poblacion%22.%22Codcom%22%3D10303</v>
      </c>
      <c r="T1071" s="17"/>
      <c r="U1071" s="31" t="str">
        <f t="shared" si="229"/>
        <v>#1774B9</v>
      </c>
      <c r="V1071" s="32" t="str">
        <f>+Enfermedades_Mundiales[[#This Row],[idcoleccion]]&amp;"-"&amp;Enfermedades_Mundiales[[#This Row],[id]]</f>
        <v>360-1061</v>
      </c>
      <c r="W1071" s="21">
        <f>+VLOOKUP(Enfermedades_Mundiales[[#This Row],[Filtro URL]],Estructura!$X$4:$Y$366,2,0)</f>
        <v>36310303</v>
      </c>
      <c r="X1071" s="21" t="str">
        <f>+VLOOKUP(Enfermedades_Mundiales[[#This Row],[tema]],Estructura!$A$4:$C$18,3,0)</f>
        <v>T-364</v>
      </c>
      <c r="Y1071" s="32" t="str">
        <f>+VLOOKUP(Enfermedades_Mundiales[[#This Row],[contenido]],Estructura!$E$4:$G$18,3,0)</f>
        <v>C-362</v>
      </c>
      <c r="Z1071" s="32" t="str">
        <f>+VLOOKUP(Enfermedades_Mundiales[[#This Row],[Filtro Integrado]],Estructura!$M$4:$O$367,3,0)</f>
        <v>FI-363</v>
      </c>
      <c r="AA1071" s="32" t="str">
        <f>+VLOOKUP(Enfermedades_Mundiales[[#This Row],[Muestra]],Estructura!$Q$4:$S$194,3,0)</f>
        <v>M-366</v>
      </c>
    </row>
    <row r="1072" spans="1:27" ht="30.6" x14ac:dyDescent="0.3">
      <c r="A1072" s="61" t="s">
        <v>1495</v>
      </c>
      <c r="B1072" s="43">
        <f t="shared" si="222"/>
        <v>360</v>
      </c>
      <c r="C1072" s="44" t="str">
        <f t="shared" si="223"/>
        <v>Enfermedades Mundiales</v>
      </c>
      <c r="D1072" s="44" t="str">
        <f t="shared" si="224"/>
        <v>Salud</v>
      </c>
      <c r="E1072" s="64">
        <v>10304</v>
      </c>
      <c r="F1072" s="44" t="str">
        <f t="shared" si="230"/>
        <v>Vacunación</v>
      </c>
      <c r="G1072" s="27" t="s">
        <v>1591</v>
      </c>
      <c r="H1072" s="60" t="s">
        <v>17</v>
      </c>
      <c r="I1072" s="58" t="s">
        <v>273</v>
      </c>
      <c r="J1072" s="43" t="s">
        <v>407</v>
      </c>
      <c r="K1072" s="12" t="str">
        <f t="shared" si="231"/>
        <v>Vacunación 1era y 2da dosis</v>
      </c>
      <c r="L1072" s="43" t="str">
        <f t="shared" si="225"/>
        <v>Periodo 2020-2021</v>
      </c>
      <c r="M1072" s="43" t="str">
        <f t="shared" si="226"/>
        <v>Unidades</v>
      </c>
      <c r="N1072" s="49" t="str">
        <f t="shared" si="227"/>
        <v>Ministerio de Ciencias, Tecnología, Conocimiento e Innovación</v>
      </c>
      <c r="O1072" s="30" t="str">
        <f>+"Evolución del Proceso de Vacunación contra COVID-19 en la comuna de "&amp;Enfermedades_Mundiales[[#This Row],[territorio]]</f>
        <v>Evolución del Proceso de Vacunación contra COVID-19 en la comuna de Puyehue</v>
      </c>
      <c r="P1072" s="68"/>
      <c r="Q1072" s="15" t="str">
        <f t="shared" si="228"/>
        <v>Gráfico Evolución</v>
      </c>
      <c r="R1072" s="30"/>
      <c r="S107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https://analytics.zoho.com/open-view/2395394000008136598?ZOHO_CRITERIA=%22Localiza_CL_Poblacion%22.%22Codcom%22%3D10304</v>
      </c>
      <c r="T1072" s="17"/>
      <c r="U1072" s="31" t="str">
        <f t="shared" si="229"/>
        <v>#1774B9</v>
      </c>
      <c r="V1072" s="32" t="str">
        <f>+Enfermedades_Mundiales[[#This Row],[idcoleccion]]&amp;"-"&amp;Enfermedades_Mundiales[[#This Row],[id]]</f>
        <v>360-1062</v>
      </c>
      <c r="W1072" s="21">
        <f>+VLOOKUP(Enfermedades_Mundiales[[#This Row],[Filtro URL]],Estructura!$X$4:$Y$366,2,0)</f>
        <v>36310304</v>
      </c>
      <c r="X1072" s="21" t="str">
        <f>+VLOOKUP(Enfermedades_Mundiales[[#This Row],[tema]],Estructura!$A$4:$C$18,3,0)</f>
        <v>T-364</v>
      </c>
      <c r="Y1072" s="32" t="str">
        <f>+VLOOKUP(Enfermedades_Mundiales[[#This Row],[contenido]],Estructura!$E$4:$G$18,3,0)</f>
        <v>C-362</v>
      </c>
      <c r="Z1072" s="32" t="str">
        <f>+VLOOKUP(Enfermedades_Mundiales[[#This Row],[Filtro Integrado]],Estructura!$M$4:$O$367,3,0)</f>
        <v>FI-363</v>
      </c>
      <c r="AA1072" s="32" t="str">
        <f>+VLOOKUP(Enfermedades_Mundiales[[#This Row],[Muestra]],Estructura!$Q$4:$S$194,3,0)</f>
        <v>M-366</v>
      </c>
    </row>
    <row r="1073" spans="1:27" ht="30.6" x14ac:dyDescent="0.3">
      <c r="A1073" s="61" t="s">
        <v>1496</v>
      </c>
      <c r="B1073" s="43">
        <f t="shared" si="222"/>
        <v>360</v>
      </c>
      <c r="C1073" s="44" t="str">
        <f t="shared" si="223"/>
        <v>Enfermedades Mundiales</v>
      </c>
      <c r="D1073" s="44" t="str">
        <f t="shared" si="224"/>
        <v>Salud</v>
      </c>
      <c r="E1073" s="64">
        <v>10305</v>
      </c>
      <c r="F1073" s="44" t="str">
        <f t="shared" si="230"/>
        <v>Vacunación</v>
      </c>
      <c r="G1073" s="27" t="s">
        <v>1591</v>
      </c>
      <c r="H1073" s="60" t="s">
        <v>17</v>
      </c>
      <c r="I1073" s="58" t="s">
        <v>274</v>
      </c>
      <c r="J1073" s="43" t="s">
        <v>407</v>
      </c>
      <c r="K1073" s="12" t="str">
        <f t="shared" si="231"/>
        <v>Vacunación 1era y 2da dosis</v>
      </c>
      <c r="L1073" s="43" t="str">
        <f t="shared" si="225"/>
        <v>Periodo 2020-2021</v>
      </c>
      <c r="M1073" s="43" t="str">
        <f t="shared" si="226"/>
        <v>Unidades</v>
      </c>
      <c r="N1073" s="49" t="str">
        <f t="shared" si="227"/>
        <v>Ministerio de Ciencias, Tecnología, Conocimiento e Innovación</v>
      </c>
      <c r="O1073" s="30" t="str">
        <f>+"Evolución del Proceso de Vacunación contra COVID-19 en la comuna de "&amp;Enfermedades_Mundiales[[#This Row],[territorio]]</f>
        <v>Evolución del Proceso de Vacunación contra COVID-19 en la comuna de Río Negro</v>
      </c>
      <c r="P1073" s="68"/>
      <c r="Q1073" s="15" t="str">
        <f t="shared" si="228"/>
        <v>Gráfico Evolución</v>
      </c>
      <c r="R1073" s="30"/>
      <c r="S107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https://analytics.zoho.com/open-view/2395394000008136598?ZOHO_CRITERIA=%22Localiza_CL_Poblacion%22.%22Codcom%22%3D10305</v>
      </c>
      <c r="T1073" s="17"/>
      <c r="U1073" s="31" t="str">
        <f t="shared" si="229"/>
        <v>#1774B9</v>
      </c>
      <c r="V1073" s="32" t="str">
        <f>+Enfermedades_Mundiales[[#This Row],[idcoleccion]]&amp;"-"&amp;Enfermedades_Mundiales[[#This Row],[id]]</f>
        <v>360-1063</v>
      </c>
      <c r="W1073" s="21">
        <f>+VLOOKUP(Enfermedades_Mundiales[[#This Row],[Filtro URL]],Estructura!$X$4:$Y$366,2,0)</f>
        <v>36310305</v>
      </c>
      <c r="X1073" s="21" t="str">
        <f>+VLOOKUP(Enfermedades_Mundiales[[#This Row],[tema]],Estructura!$A$4:$C$18,3,0)</f>
        <v>T-364</v>
      </c>
      <c r="Y1073" s="32" t="str">
        <f>+VLOOKUP(Enfermedades_Mundiales[[#This Row],[contenido]],Estructura!$E$4:$G$18,3,0)</f>
        <v>C-362</v>
      </c>
      <c r="Z1073" s="32" t="str">
        <f>+VLOOKUP(Enfermedades_Mundiales[[#This Row],[Filtro Integrado]],Estructura!$M$4:$O$367,3,0)</f>
        <v>FI-363</v>
      </c>
      <c r="AA1073" s="32" t="str">
        <f>+VLOOKUP(Enfermedades_Mundiales[[#This Row],[Muestra]],Estructura!$Q$4:$S$194,3,0)</f>
        <v>M-366</v>
      </c>
    </row>
    <row r="1074" spans="1:27" ht="30.6" x14ac:dyDescent="0.3">
      <c r="A1074" s="61" t="s">
        <v>1497</v>
      </c>
      <c r="B1074" s="43">
        <f t="shared" si="222"/>
        <v>360</v>
      </c>
      <c r="C1074" s="44" t="str">
        <f t="shared" si="223"/>
        <v>Enfermedades Mundiales</v>
      </c>
      <c r="D1074" s="44" t="str">
        <f t="shared" si="224"/>
        <v>Salud</v>
      </c>
      <c r="E1074" s="64">
        <v>10306</v>
      </c>
      <c r="F1074" s="44" t="str">
        <f t="shared" si="230"/>
        <v>Vacunación</v>
      </c>
      <c r="G1074" s="27" t="s">
        <v>1591</v>
      </c>
      <c r="H1074" s="60" t="s">
        <v>17</v>
      </c>
      <c r="I1074" s="58" t="s">
        <v>275</v>
      </c>
      <c r="J1074" s="43" t="s">
        <v>407</v>
      </c>
      <c r="K1074" s="12" t="str">
        <f t="shared" si="231"/>
        <v>Vacunación 1era y 2da dosis</v>
      </c>
      <c r="L1074" s="43" t="str">
        <f t="shared" si="225"/>
        <v>Periodo 2020-2021</v>
      </c>
      <c r="M1074" s="43" t="str">
        <f t="shared" si="226"/>
        <v>Unidades</v>
      </c>
      <c r="N1074" s="49" t="str">
        <f t="shared" si="227"/>
        <v>Ministerio de Ciencias, Tecnología, Conocimiento e Innovación</v>
      </c>
      <c r="O1074" s="30" t="str">
        <f>+"Evolución del Proceso de Vacunación contra COVID-19 en la comuna de "&amp;Enfermedades_Mundiales[[#This Row],[territorio]]</f>
        <v>Evolución del Proceso de Vacunación contra COVID-19 en la comuna de San Juan de La Costa</v>
      </c>
      <c r="P1074" s="68"/>
      <c r="Q1074" s="15" t="str">
        <f t="shared" si="228"/>
        <v>Gráfico Evolución</v>
      </c>
      <c r="R1074" s="30"/>
      <c r="S107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https://analytics.zoho.com/open-view/2395394000008136598?ZOHO_CRITERIA=%22Localiza_CL_Poblacion%22.%22Codcom%22%3D10306</v>
      </c>
      <c r="T1074" s="17"/>
      <c r="U1074" s="31" t="str">
        <f t="shared" si="229"/>
        <v>#1774B9</v>
      </c>
      <c r="V1074" s="32" t="str">
        <f>+Enfermedades_Mundiales[[#This Row],[idcoleccion]]&amp;"-"&amp;Enfermedades_Mundiales[[#This Row],[id]]</f>
        <v>360-1064</v>
      </c>
      <c r="W1074" s="21">
        <f>+VLOOKUP(Enfermedades_Mundiales[[#This Row],[Filtro URL]],Estructura!$X$4:$Y$366,2,0)</f>
        <v>36310306</v>
      </c>
      <c r="X1074" s="21" t="str">
        <f>+VLOOKUP(Enfermedades_Mundiales[[#This Row],[tema]],Estructura!$A$4:$C$18,3,0)</f>
        <v>T-364</v>
      </c>
      <c r="Y1074" s="32" t="str">
        <f>+VLOOKUP(Enfermedades_Mundiales[[#This Row],[contenido]],Estructura!$E$4:$G$18,3,0)</f>
        <v>C-362</v>
      </c>
      <c r="Z1074" s="32" t="str">
        <f>+VLOOKUP(Enfermedades_Mundiales[[#This Row],[Filtro Integrado]],Estructura!$M$4:$O$367,3,0)</f>
        <v>FI-363</v>
      </c>
      <c r="AA1074" s="32" t="str">
        <f>+VLOOKUP(Enfermedades_Mundiales[[#This Row],[Muestra]],Estructura!$Q$4:$S$194,3,0)</f>
        <v>M-366</v>
      </c>
    </row>
    <row r="1075" spans="1:27" ht="30.6" x14ac:dyDescent="0.3">
      <c r="A1075" s="61" t="s">
        <v>1498</v>
      </c>
      <c r="B1075" s="43">
        <f t="shared" si="222"/>
        <v>360</v>
      </c>
      <c r="C1075" s="44" t="str">
        <f t="shared" si="223"/>
        <v>Enfermedades Mundiales</v>
      </c>
      <c r="D1075" s="44" t="str">
        <f t="shared" si="224"/>
        <v>Salud</v>
      </c>
      <c r="E1075" s="64">
        <v>10307</v>
      </c>
      <c r="F1075" s="44" t="str">
        <f t="shared" si="230"/>
        <v>Vacunación</v>
      </c>
      <c r="G1075" s="27" t="s">
        <v>1591</v>
      </c>
      <c r="H1075" s="60" t="s">
        <v>17</v>
      </c>
      <c r="I1075" s="58" t="s">
        <v>276</v>
      </c>
      <c r="J1075" s="43" t="s">
        <v>407</v>
      </c>
      <c r="K1075" s="12" t="str">
        <f t="shared" si="231"/>
        <v>Vacunación 1era y 2da dosis</v>
      </c>
      <c r="L1075" s="43" t="str">
        <f t="shared" si="225"/>
        <v>Periodo 2020-2021</v>
      </c>
      <c r="M1075" s="43" t="str">
        <f t="shared" si="226"/>
        <v>Unidades</v>
      </c>
      <c r="N1075" s="49" t="str">
        <f t="shared" si="227"/>
        <v>Ministerio de Ciencias, Tecnología, Conocimiento e Innovación</v>
      </c>
      <c r="O1075" s="30" t="str">
        <f>+"Evolución del Proceso de Vacunación contra COVID-19 en la comuna de "&amp;Enfermedades_Mundiales[[#This Row],[territorio]]</f>
        <v>Evolución del Proceso de Vacunación contra COVID-19 en la comuna de San Pablo</v>
      </c>
      <c r="P1075" s="68"/>
      <c r="Q1075" s="15" t="str">
        <f t="shared" si="228"/>
        <v>Gráfico Evolución</v>
      </c>
      <c r="R1075" s="30"/>
      <c r="S107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https://analytics.zoho.com/open-view/2395394000008136598?ZOHO_CRITERIA=%22Localiza_CL_Poblacion%22.%22Codcom%22%3D10307</v>
      </c>
      <c r="T1075" s="17"/>
      <c r="U1075" s="31" t="str">
        <f t="shared" si="229"/>
        <v>#1774B9</v>
      </c>
      <c r="V1075" s="32" t="str">
        <f>+Enfermedades_Mundiales[[#This Row],[idcoleccion]]&amp;"-"&amp;Enfermedades_Mundiales[[#This Row],[id]]</f>
        <v>360-1065</v>
      </c>
      <c r="W1075" s="21">
        <f>+VLOOKUP(Enfermedades_Mundiales[[#This Row],[Filtro URL]],Estructura!$X$4:$Y$366,2,0)</f>
        <v>36310307</v>
      </c>
      <c r="X1075" s="21" t="str">
        <f>+VLOOKUP(Enfermedades_Mundiales[[#This Row],[tema]],Estructura!$A$4:$C$18,3,0)</f>
        <v>T-364</v>
      </c>
      <c r="Y1075" s="32" t="str">
        <f>+VLOOKUP(Enfermedades_Mundiales[[#This Row],[contenido]],Estructura!$E$4:$G$18,3,0)</f>
        <v>C-362</v>
      </c>
      <c r="Z1075" s="32" t="str">
        <f>+VLOOKUP(Enfermedades_Mundiales[[#This Row],[Filtro Integrado]],Estructura!$M$4:$O$367,3,0)</f>
        <v>FI-363</v>
      </c>
      <c r="AA1075" s="32" t="str">
        <f>+VLOOKUP(Enfermedades_Mundiales[[#This Row],[Muestra]],Estructura!$Q$4:$S$194,3,0)</f>
        <v>M-366</v>
      </c>
    </row>
    <row r="1076" spans="1:27" ht="30.6" x14ac:dyDescent="0.3">
      <c r="A1076" s="61" t="s">
        <v>1499</v>
      </c>
      <c r="B1076" s="43">
        <f t="shared" si="222"/>
        <v>360</v>
      </c>
      <c r="C1076" s="44" t="str">
        <f t="shared" si="223"/>
        <v>Enfermedades Mundiales</v>
      </c>
      <c r="D1076" s="44" t="str">
        <f t="shared" si="224"/>
        <v>Salud</v>
      </c>
      <c r="E1076" s="64">
        <v>10401</v>
      </c>
      <c r="F1076" s="44" t="str">
        <f t="shared" si="230"/>
        <v>Vacunación</v>
      </c>
      <c r="G1076" s="27" t="s">
        <v>1591</v>
      </c>
      <c r="H1076" s="60" t="s">
        <v>17</v>
      </c>
      <c r="I1076" s="58" t="s">
        <v>277</v>
      </c>
      <c r="J1076" s="43" t="s">
        <v>407</v>
      </c>
      <c r="K1076" s="12" t="str">
        <f t="shared" si="231"/>
        <v>Vacunación 1era y 2da dosis</v>
      </c>
      <c r="L1076" s="43" t="str">
        <f t="shared" si="225"/>
        <v>Periodo 2020-2021</v>
      </c>
      <c r="M1076" s="43" t="str">
        <f t="shared" si="226"/>
        <v>Unidades</v>
      </c>
      <c r="N1076" s="49" t="str">
        <f t="shared" si="227"/>
        <v>Ministerio de Ciencias, Tecnología, Conocimiento e Innovación</v>
      </c>
      <c r="O1076" s="30" t="str">
        <f>+"Evolución del Proceso de Vacunación contra COVID-19 en la comuna de "&amp;Enfermedades_Mundiales[[#This Row],[territorio]]</f>
        <v>Evolución del Proceso de Vacunación contra COVID-19 en la comuna de Chaitén</v>
      </c>
      <c r="P1076" s="68"/>
      <c r="Q1076" s="15" t="str">
        <f t="shared" si="228"/>
        <v>Gráfico Evolución</v>
      </c>
      <c r="R1076" s="30"/>
      <c r="S107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https://analytics.zoho.com/open-view/2395394000008136598?ZOHO_CRITERIA=%22Localiza_CL_Poblacion%22.%22Codcom%22%3D10401</v>
      </c>
      <c r="T1076" s="17"/>
      <c r="U1076" s="31" t="str">
        <f t="shared" si="229"/>
        <v>#1774B9</v>
      </c>
      <c r="V1076" s="32" t="str">
        <f>+Enfermedades_Mundiales[[#This Row],[idcoleccion]]&amp;"-"&amp;Enfermedades_Mundiales[[#This Row],[id]]</f>
        <v>360-1066</v>
      </c>
      <c r="W1076" s="21">
        <f>+VLOOKUP(Enfermedades_Mundiales[[#This Row],[Filtro URL]],Estructura!$X$4:$Y$366,2,0)</f>
        <v>36310401</v>
      </c>
      <c r="X1076" s="21" t="str">
        <f>+VLOOKUP(Enfermedades_Mundiales[[#This Row],[tema]],Estructura!$A$4:$C$18,3,0)</f>
        <v>T-364</v>
      </c>
      <c r="Y1076" s="32" t="str">
        <f>+VLOOKUP(Enfermedades_Mundiales[[#This Row],[contenido]],Estructura!$E$4:$G$18,3,0)</f>
        <v>C-362</v>
      </c>
      <c r="Z1076" s="32" t="str">
        <f>+VLOOKUP(Enfermedades_Mundiales[[#This Row],[Filtro Integrado]],Estructura!$M$4:$O$367,3,0)</f>
        <v>FI-363</v>
      </c>
      <c r="AA1076" s="32" t="str">
        <f>+VLOOKUP(Enfermedades_Mundiales[[#This Row],[Muestra]],Estructura!$Q$4:$S$194,3,0)</f>
        <v>M-366</v>
      </c>
    </row>
    <row r="1077" spans="1:27" ht="30.6" x14ac:dyDescent="0.3">
      <c r="A1077" s="61" t="s">
        <v>1500</v>
      </c>
      <c r="B1077" s="43">
        <f t="shared" si="222"/>
        <v>360</v>
      </c>
      <c r="C1077" s="44" t="str">
        <f t="shared" si="223"/>
        <v>Enfermedades Mundiales</v>
      </c>
      <c r="D1077" s="44" t="str">
        <f t="shared" si="224"/>
        <v>Salud</v>
      </c>
      <c r="E1077" s="64">
        <v>10402</v>
      </c>
      <c r="F1077" s="44" t="str">
        <f t="shared" si="230"/>
        <v>Vacunación</v>
      </c>
      <c r="G1077" s="27" t="s">
        <v>1591</v>
      </c>
      <c r="H1077" s="60" t="s">
        <v>17</v>
      </c>
      <c r="I1077" s="58" t="s">
        <v>278</v>
      </c>
      <c r="J1077" s="43" t="s">
        <v>407</v>
      </c>
      <c r="K1077" s="12" t="str">
        <f t="shared" si="231"/>
        <v>Vacunación 1era y 2da dosis</v>
      </c>
      <c r="L1077" s="43" t="str">
        <f t="shared" si="225"/>
        <v>Periodo 2020-2021</v>
      </c>
      <c r="M1077" s="43" t="str">
        <f t="shared" si="226"/>
        <v>Unidades</v>
      </c>
      <c r="N1077" s="49" t="str">
        <f t="shared" si="227"/>
        <v>Ministerio de Ciencias, Tecnología, Conocimiento e Innovación</v>
      </c>
      <c r="O1077" s="30" t="str">
        <f>+"Evolución del Proceso de Vacunación contra COVID-19 en la comuna de "&amp;Enfermedades_Mundiales[[#This Row],[territorio]]</f>
        <v>Evolución del Proceso de Vacunación contra COVID-19 en la comuna de Futaleufú</v>
      </c>
      <c r="P1077" s="68"/>
      <c r="Q1077" s="15" t="str">
        <f t="shared" si="228"/>
        <v>Gráfico Evolución</v>
      </c>
      <c r="R1077" s="30"/>
      <c r="S107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https://analytics.zoho.com/open-view/2395394000008136598?ZOHO_CRITERIA=%22Localiza_CL_Poblacion%22.%22Codcom%22%3D10402</v>
      </c>
      <c r="T1077" s="17"/>
      <c r="U1077" s="31" t="str">
        <f t="shared" si="229"/>
        <v>#1774B9</v>
      </c>
      <c r="V1077" s="32" t="str">
        <f>+Enfermedades_Mundiales[[#This Row],[idcoleccion]]&amp;"-"&amp;Enfermedades_Mundiales[[#This Row],[id]]</f>
        <v>360-1067</v>
      </c>
      <c r="W1077" s="21">
        <f>+VLOOKUP(Enfermedades_Mundiales[[#This Row],[Filtro URL]],Estructura!$X$4:$Y$366,2,0)</f>
        <v>36310402</v>
      </c>
      <c r="X1077" s="21" t="str">
        <f>+VLOOKUP(Enfermedades_Mundiales[[#This Row],[tema]],Estructura!$A$4:$C$18,3,0)</f>
        <v>T-364</v>
      </c>
      <c r="Y1077" s="32" t="str">
        <f>+VLOOKUP(Enfermedades_Mundiales[[#This Row],[contenido]],Estructura!$E$4:$G$18,3,0)</f>
        <v>C-362</v>
      </c>
      <c r="Z1077" s="32" t="str">
        <f>+VLOOKUP(Enfermedades_Mundiales[[#This Row],[Filtro Integrado]],Estructura!$M$4:$O$367,3,0)</f>
        <v>FI-363</v>
      </c>
      <c r="AA1077" s="32" t="str">
        <f>+VLOOKUP(Enfermedades_Mundiales[[#This Row],[Muestra]],Estructura!$Q$4:$S$194,3,0)</f>
        <v>M-366</v>
      </c>
    </row>
    <row r="1078" spans="1:27" ht="30.6" x14ac:dyDescent="0.3">
      <c r="A1078" s="61" t="s">
        <v>1501</v>
      </c>
      <c r="B1078" s="43">
        <f t="shared" si="222"/>
        <v>360</v>
      </c>
      <c r="C1078" s="44" t="str">
        <f t="shared" si="223"/>
        <v>Enfermedades Mundiales</v>
      </c>
      <c r="D1078" s="44" t="str">
        <f t="shared" si="224"/>
        <v>Salud</v>
      </c>
      <c r="E1078" s="64">
        <v>10403</v>
      </c>
      <c r="F1078" s="44" t="str">
        <f t="shared" si="230"/>
        <v>Vacunación</v>
      </c>
      <c r="G1078" s="27" t="s">
        <v>1591</v>
      </c>
      <c r="H1078" s="60" t="s">
        <v>17</v>
      </c>
      <c r="I1078" s="58" t="s">
        <v>279</v>
      </c>
      <c r="J1078" s="43" t="s">
        <v>407</v>
      </c>
      <c r="K1078" s="12" t="str">
        <f t="shared" si="231"/>
        <v>Vacunación 1era y 2da dosis</v>
      </c>
      <c r="L1078" s="43" t="str">
        <f t="shared" si="225"/>
        <v>Periodo 2020-2021</v>
      </c>
      <c r="M1078" s="43" t="str">
        <f t="shared" si="226"/>
        <v>Unidades</v>
      </c>
      <c r="N1078" s="49" t="str">
        <f t="shared" si="227"/>
        <v>Ministerio de Ciencias, Tecnología, Conocimiento e Innovación</v>
      </c>
      <c r="O1078" s="30" t="str">
        <f>+"Evolución del Proceso de Vacunación contra COVID-19 en la comuna de "&amp;Enfermedades_Mundiales[[#This Row],[territorio]]</f>
        <v>Evolución del Proceso de Vacunación contra COVID-19 en la comuna de Hualaihué</v>
      </c>
      <c r="P1078" s="68"/>
      <c r="Q1078" s="15" t="str">
        <f t="shared" si="228"/>
        <v>Gráfico Evolución</v>
      </c>
      <c r="R1078" s="30"/>
      <c r="S107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https://analytics.zoho.com/open-view/2395394000008136598?ZOHO_CRITERIA=%22Localiza_CL_Poblacion%22.%22Codcom%22%3D10403</v>
      </c>
      <c r="T1078" s="17"/>
      <c r="U1078" s="31" t="str">
        <f t="shared" si="229"/>
        <v>#1774B9</v>
      </c>
      <c r="V1078" s="32" t="str">
        <f>+Enfermedades_Mundiales[[#This Row],[idcoleccion]]&amp;"-"&amp;Enfermedades_Mundiales[[#This Row],[id]]</f>
        <v>360-1068</v>
      </c>
      <c r="W1078" s="21">
        <f>+VLOOKUP(Enfermedades_Mundiales[[#This Row],[Filtro URL]],Estructura!$X$4:$Y$366,2,0)</f>
        <v>36310403</v>
      </c>
      <c r="X1078" s="21" t="str">
        <f>+VLOOKUP(Enfermedades_Mundiales[[#This Row],[tema]],Estructura!$A$4:$C$18,3,0)</f>
        <v>T-364</v>
      </c>
      <c r="Y1078" s="32" t="str">
        <f>+VLOOKUP(Enfermedades_Mundiales[[#This Row],[contenido]],Estructura!$E$4:$G$18,3,0)</f>
        <v>C-362</v>
      </c>
      <c r="Z1078" s="32" t="str">
        <f>+VLOOKUP(Enfermedades_Mundiales[[#This Row],[Filtro Integrado]],Estructura!$M$4:$O$367,3,0)</f>
        <v>FI-363</v>
      </c>
      <c r="AA1078" s="32" t="str">
        <f>+VLOOKUP(Enfermedades_Mundiales[[#This Row],[Muestra]],Estructura!$Q$4:$S$194,3,0)</f>
        <v>M-366</v>
      </c>
    </row>
    <row r="1079" spans="1:27" ht="30.6" x14ac:dyDescent="0.3">
      <c r="A1079" s="61" t="s">
        <v>1502</v>
      </c>
      <c r="B1079" s="43">
        <f t="shared" si="222"/>
        <v>360</v>
      </c>
      <c r="C1079" s="44" t="str">
        <f t="shared" si="223"/>
        <v>Enfermedades Mundiales</v>
      </c>
      <c r="D1079" s="44" t="str">
        <f t="shared" si="224"/>
        <v>Salud</v>
      </c>
      <c r="E1079" s="64">
        <v>10404</v>
      </c>
      <c r="F1079" s="44" t="str">
        <f t="shared" si="230"/>
        <v>Vacunación</v>
      </c>
      <c r="G1079" s="27" t="s">
        <v>1591</v>
      </c>
      <c r="H1079" s="60" t="s">
        <v>17</v>
      </c>
      <c r="I1079" s="58" t="s">
        <v>280</v>
      </c>
      <c r="J1079" s="43" t="s">
        <v>407</v>
      </c>
      <c r="K1079" s="12" t="str">
        <f t="shared" si="231"/>
        <v>Vacunación 1era y 2da dosis</v>
      </c>
      <c r="L1079" s="43" t="str">
        <f t="shared" si="225"/>
        <v>Periodo 2020-2021</v>
      </c>
      <c r="M1079" s="43" t="str">
        <f t="shared" si="226"/>
        <v>Unidades</v>
      </c>
      <c r="N1079" s="49" t="str">
        <f t="shared" si="227"/>
        <v>Ministerio de Ciencias, Tecnología, Conocimiento e Innovación</v>
      </c>
      <c r="O1079" s="30" t="str">
        <f>+"Evolución del Proceso de Vacunación contra COVID-19 en la comuna de "&amp;Enfermedades_Mundiales[[#This Row],[territorio]]</f>
        <v>Evolución del Proceso de Vacunación contra COVID-19 en la comuna de Palena</v>
      </c>
      <c r="P1079" s="68"/>
      <c r="Q1079" s="15" t="str">
        <f t="shared" si="228"/>
        <v>Gráfico Evolución</v>
      </c>
      <c r="R1079" s="30"/>
      <c r="S107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https://analytics.zoho.com/open-view/2395394000008136598?ZOHO_CRITERIA=%22Localiza_CL_Poblacion%22.%22Codcom%22%3D10404</v>
      </c>
      <c r="T1079" s="17"/>
      <c r="U1079" s="31" t="str">
        <f t="shared" si="229"/>
        <v>#1774B9</v>
      </c>
      <c r="V1079" s="32" t="str">
        <f>+Enfermedades_Mundiales[[#This Row],[idcoleccion]]&amp;"-"&amp;Enfermedades_Mundiales[[#This Row],[id]]</f>
        <v>360-1069</v>
      </c>
      <c r="W1079" s="21">
        <f>+VLOOKUP(Enfermedades_Mundiales[[#This Row],[Filtro URL]],Estructura!$X$4:$Y$366,2,0)</f>
        <v>36310404</v>
      </c>
      <c r="X1079" s="21" t="str">
        <f>+VLOOKUP(Enfermedades_Mundiales[[#This Row],[tema]],Estructura!$A$4:$C$18,3,0)</f>
        <v>T-364</v>
      </c>
      <c r="Y1079" s="32" t="str">
        <f>+VLOOKUP(Enfermedades_Mundiales[[#This Row],[contenido]],Estructura!$E$4:$G$18,3,0)</f>
        <v>C-362</v>
      </c>
      <c r="Z1079" s="32" t="str">
        <f>+VLOOKUP(Enfermedades_Mundiales[[#This Row],[Filtro Integrado]],Estructura!$M$4:$O$367,3,0)</f>
        <v>FI-363</v>
      </c>
      <c r="AA1079" s="32" t="str">
        <f>+VLOOKUP(Enfermedades_Mundiales[[#This Row],[Muestra]],Estructura!$Q$4:$S$194,3,0)</f>
        <v>M-366</v>
      </c>
    </row>
    <row r="1080" spans="1:27" ht="30.6" x14ac:dyDescent="0.3">
      <c r="A1080" s="61" t="s">
        <v>1503</v>
      </c>
      <c r="B1080" s="43">
        <f t="shared" si="222"/>
        <v>360</v>
      </c>
      <c r="C1080" s="44" t="str">
        <f t="shared" si="223"/>
        <v>Enfermedades Mundiales</v>
      </c>
      <c r="D1080" s="44" t="str">
        <f t="shared" si="224"/>
        <v>Salud</v>
      </c>
      <c r="E1080" s="64">
        <v>11101</v>
      </c>
      <c r="F1080" s="44" t="str">
        <f t="shared" si="230"/>
        <v>Vacunación</v>
      </c>
      <c r="G1080" s="27" t="s">
        <v>1591</v>
      </c>
      <c r="H1080" s="60" t="s">
        <v>17</v>
      </c>
      <c r="I1080" s="58" t="s">
        <v>281</v>
      </c>
      <c r="J1080" s="43" t="s">
        <v>407</v>
      </c>
      <c r="K1080" s="12" t="str">
        <f t="shared" si="231"/>
        <v>Vacunación 1era y 2da dosis</v>
      </c>
      <c r="L1080" s="43" t="str">
        <f t="shared" si="225"/>
        <v>Periodo 2020-2021</v>
      </c>
      <c r="M1080" s="43" t="str">
        <f t="shared" si="226"/>
        <v>Unidades</v>
      </c>
      <c r="N1080" s="49" t="str">
        <f t="shared" si="227"/>
        <v>Ministerio de Ciencias, Tecnología, Conocimiento e Innovación</v>
      </c>
      <c r="O1080" s="30" t="str">
        <f>+"Evolución del Proceso de Vacunación contra COVID-19 en la comuna de "&amp;Enfermedades_Mundiales[[#This Row],[territorio]]</f>
        <v>Evolución del Proceso de Vacunación contra COVID-19 en la comuna de Coihaique</v>
      </c>
      <c r="P1080" s="68"/>
      <c r="Q1080" s="15" t="str">
        <f t="shared" si="228"/>
        <v>Gráfico Evolución</v>
      </c>
      <c r="R1080" s="30"/>
      <c r="S108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https://analytics.zoho.com/open-view/2395394000008136598?ZOHO_CRITERIA=%22Localiza_CL_Poblacion%22.%22Codcom%22%3D11101</v>
      </c>
      <c r="T1080" s="17"/>
      <c r="U1080" s="31" t="str">
        <f t="shared" si="229"/>
        <v>#1774B9</v>
      </c>
      <c r="V1080" s="32" t="str">
        <f>+Enfermedades_Mundiales[[#This Row],[idcoleccion]]&amp;"-"&amp;Enfermedades_Mundiales[[#This Row],[id]]</f>
        <v>360-1070</v>
      </c>
      <c r="W1080" s="21">
        <f>+VLOOKUP(Enfermedades_Mundiales[[#This Row],[Filtro URL]],Estructura!$X$4:$Y$366,2,0)</f>
        <v>36311101</v>
      </c>
      <c r="X1080" s="21" t="str">
        <f>+VLOOKUP(Enfermedades_Mundiales[[#This Row],[tema]],Estructura!$A$4:$C$18,3,0)</f>
        <v>T-364</v>
      </c>
      <c r="Y1080" s="32" t="str">
        <f>+VLOOKUP(Enfermedades_Mundiales[[#This Row],[contenido]],Estructura!$E$4:$G$18,3,0)</f>
        <v>C-362</v>
      </c>
      <c r="Z1080" s="32" t="str">
        <f>+VLOOKUP(Enfermedades_Mundiales[[#This Row],[Filtro Integrado]],Estructura!$M$4:$O$367,3,0)</f>
        <v>FI-363</v>
      </c>
      <c r="AA1080" s="32" t="str">
        <f>+VLOOKUP(Enfermedades_Mundiales[[#This Row],[Muestra]],Estructura!$Q$4:$S$194,3,0)</f>
        <v>M-366</v>
      </c>
    </row>
    <row r="1081" spans="1:27" ht="30.6" x14ac:dyDescent="0.3">
      <c r="A1081" s="61" t="s">
        <v>1504</v>
      </c>
      <c r="B1081" s="43">
        <f t="shared" si="222"/>
        <v>360</v>
      </c>
      <c r="C1081" s="44" t="str">
        <f t="shared" si="223"/>
        <v>Enfermedades Mundiales</v>
      </c>
      <c r="D1081" s="44" t="str">
        <f t="shared" si="224"/>
        <v>Salud</v>
      </c>
      <c r="E1081" s="64">
        <v>11102</v>
      </c>
      <c r="F1081" s="44" t="str">
        <f t="shared" si="230"/>
        <v>Vacunación</v>
      </c>
      <c r="G1081" s="27" t="s">
        <v>1591</v>
      </c>
      <c r="H1081" s="60" t="s">
        <v>17</v>
      </c>
      <c r="I1081" s="58" t="s">
        <v>282</v>
      </c>
      <c r="J1081" s="43" t="s">
        <v>407</v>
      </c>
      <c r="K1081" s="12" t="str">
        <f t="shared" si="231"/>
        <v>Vacunación 1era y 2da dosis</v>
      </c>
      <c r="L1081" s="43" t="str">
        <f t="shared" si="225"/>
        <v>Periodo 2020-2021</v>
      </c>
      <c r="M1081" s="43" t="str">
        <f t="shared" si="226"/>
        <v>Unidades</v>
      </c>
      <c r="N1081" s="49" t="str">
        <f t="shared" si="227"/>
        <v>Ministerio de Ciencias, Tecnología, Conocimiento e Innovación</v>
      </c>
      <c r="O1081" s="30" t="str">
        <f>+"Evolución del Proceso de Vacunación contra COVID-19 en la comuna de "&amp;Enfermedades_Mundiales[[#This Row],[territorio]]</f>
        <v>Evolución del Proceso de Vacunación contra COVID-19 en la comuna de Lago Verde</v>
      </c>
      <c r="P1081" s="68"/>
      <c r="Q1081" s="15" t="str">
        <f t="shared" si="228"/>
        <v>Gráfico Evolución</v>
      </c>
      <c r="R1081" s="30"/>
      <c r="S108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https://analytics.zoho.com/open-view/2395394000008136598?ZOHO_CRITERIA=%22Localiza_CL_Poblacion%22.%22Codcom%22%3D11102</v>
      </c>
      <c r="T1081" s="17"/>
      <c r="U1081" s="31" t="str">
        <f t="shared" si="229"/>
        <v>#1774B9</v>
      </c>
      <c r="V1081" s="32" t="str">
        <f>+Enfermedades_Mundiales[[#This Row],[idcoleccion]]&amp;"-"&amp;Enfermedades_Mundiales[[#This Row],[id]]</f>
        <v>360-1071</v>
      </c>
      <c r="W1081" s="21">
        <f>+VLOOKUP(Enfermedades_Mundiales[[#This Row],[Filtro URL]],Estructura!$X$4:$Y$366,2,0)</f>
        <v>36311102</v>
      </c>
      <c r="X1081" s="21" t="str">
        <f>+VLOOKUP(Enfermedades_Mundiales[[#This Row],[tema]],Estructura!$A$4:$C$18,3,0)</f>
        <v>T-364</v>
      </c>
      <c r="Y1081" s="32" t="str">
        <f>+VLOOKUP(Enfermedades_Mundiales[[#This Row],[contenido]],Estructura!$E$4:$G$18,3,0)</f>
        <v>C-362</v>
      </c>
      <c r="Z1081" s="32" t="str">
        <f>+VLOOKUP(Enfermedades_Mundiales[[#This Row],[Filtro Integrado]],Estructura!$M$4:$O$367,3,0)</f>
        <v>FI-363</v>
      </c>
      <c r="AA1081" s="32" t="str">
        <f>+VLOOKUP(Enfermedades_Mundiales[[#This Row],[Muestra]],Estructura!$Q$4:$S$194,3,0)</f>
        <v>M-366</v>
      </c>
    </row>
    <row r="1082" spans="1:27" ht="30.6" x14ac:dyDescent="0.3">
      <c r="A1082" s="61" t="s">
        <v>1505</v>
      </c>
      <c r="B1082" s="43">
        <f t="shared" si="222"/>
        <v>360</v>
      </c>
      <c r="C1082" s="44" t="str">
        <f t="shared" si="223"/>
        <v>Enfermedades Mundiales</v>
      </c>
      <c r="D1082" s="44" t="str">
        <f t="shared" si="224"/>
        <v>Salud</v>
      </c>
      <c r="E1082" s="64">
        <v>11201</v>
      </c>
      <c r="F1082" s="44" t="str">
        <f t="shared" si="230"/>
        <v>Vacunación</v>
      </c>
      <c r="G1082" s="27" t="s">
        <v>1591</v>
      </c>
      <c r="H1082" s="60" t="s">
        <v>17</v>
      </c>
      <c r="I1082" s="58" t="s">
        <v>283</v>
      </c>
      <c r="J1082" s="43" t="s">
        <v>407</v>
      </c>
      <c r="K1082" s="12" t="str">
        <f t="shared" si="231"/>
        <v>Vacunación 1era y 2da dosis</v>
      </c>
      <c r="L1082" s="43" t="str">
        <f t="shared" si="225"/>
        <v>Periodo 2020-2021</v>
      </c>
      <c r="M1082" s="43" t="str">
        <f t="shared" si="226"/>
        <v>Unidades</v>
      </c>
      <c r="N1082" s="49" t="str">
        <f t="shared" si="227"/>
        <v>Ministerio de Ciencias, Tecnología, Conocimiento e Innovación</v>
      </c>
      <c r="O1082" s="30" t="str">
        <f>+"Evolución del Proceso de Vacunación contra COVID-19 en la comuna de "&amp;Enfermedades_Mundiales[[#This Row],[territorio]]</f>
        <v>Evolución del Proceso de Vacunación contra COVID-19 en la comuna de Aisén</v>
      </c>
      <c r="P1082" s="68"/>
      <c r="Q1082" s="15" t="str">
        <f t="shared" si="228"/>
        <v>Gráfico Evolución</v>
      </c>
      <c r="R1082" s="30"/>
      <c r="S108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https://analytics.zoho.com/open-view/2395394000008136598?ZOHO_CRITERIA=%22Localiza_CL_Poblacion%22.%22Codcom%22%3D11201</v>
      </c>
      <c r="T1082" s="17"/>
      <c r="U1082" s="31" t="str">
        <f t="shared" si="229"/>
        <v>#1774B9</v>
      </c>
      <c r="V1082" s="32" t="str">
        <f>+Enfermedades_Mundiales[[#This Row],[idcoleccion]]&amp;"-"&amp;Enfermedades_Mundiales[[#This Row],[id]]</f>
        <v>360-1072</v>
      </c>
      <c r="W1082" s="21">
        <f>+VLOOKUP(Enfermedades_Mundiales[[#This Row],[Filtro URL]],Estructura!$X$4:$Y$366,2,0)</f>
        <v>36311201</v>
      </c>
      <c r="X1082" s="21" t="str">
        <f>+VLOOKUP(Enfermedades_Mundiales[[#This Row],[tema]],Estructura!$A$4:$C$18,3,0)</f>
        <v>T-364</v>
      </c>
      <c r="Y1082" s="32" t="str">
        <f>+VLOOKUP(Enfermedades_Mundiales[[#This Row],[contenido]],Estructura!$E$4:$G$18,3,0)</f>
        <v>C-362</v>
      </c>
      <c r="Z1082" s="32" t="str">
        <f>+VLOOKUP(Enfermedades_Mundiales[[#This Row],[Filtro Integrado]],Estructura!$M$4:$O$367,3,0)</f>
        <v>FI-363</v>
      </c>
      <c r="AA1082" s="32" t="str">
        <f>+VLOOKUP(Enfermedades_Mundiales[[#This Row],[Muestra]],Estructura!$Q$4:$S$194,3,0)</f>
        <v>M-366</v>
      </c>
    </row>
    <row r="1083" spans="1:27" ht="30.6" x14ac:dyDescent="0.3">
      <c r="A1083" s="61" t="s">
        <v>1506</v>
      </c>
      <c r="B1083" s="43">
        <f t="shared" si="222"/>
        <v>360</v>
      </c>
      <c r="C1083" s="44" t="str">
        <f t="shared" si="223"/>
        <v>Enfermedades Mundiales</v>
      </c>
      <c r="D1083" s="44" t="str">
        <f t="shared" si="224"/>
        <v>Salud</v>
      </c>
      <c r="E1083" s="64">
        <v>11202</v>
      </c>
      <c r="F1083" s="44" t="str">
        <f t="shared" si="230"/>
        <v>Vacunación</v>
      </c>
      <c r="G1083" s="27" t="s">
        <v>1591</v>
      </c>
      <c r="H1083" s="60" t="s">
        <v>17</v>
      </c>
      <c r="I1083" s="58" t="s">
        <v>284</v>
      </c>
      <c r="J1083" s="43" t="s">
        <v>407</v>
      </c>
      <c r="K1083" s="12" t="str">
        <f t="shared" si="231"/>
        <v>Vacunación 1era y 2da dosis</v>
      </c>
      <c r="L1083" s="43" t="str">
        <f t="shared" si="225"/>
        <v>Periodo 2020-2021</v>
      </c>
      <c r="M1083" s="43" t="str">
        <f t="shared" si="226"/>
        <v>Unidades</v>
      </c>
      <c r="N1083" s="49" t="str">
        <f t="shared" si="227"/>
        <v>Ministerio de Ciencias, Tecnología, Conocimiento e Innovación</v>
      </c>
      <c r="O1083" s="30" t="str">
        <f>+"Evolución del Proceso de Vacunación contra COVID-19 en la comuna de "&amp;Enfermedades_Mundiales[[#This Row],[territorio]]</f>
        <v>Evolución del Proceso de Vacunación contra COVID-19 en la comuna de Cisnes</v>
      </c>
      <c r="P1083" s="68"/>
      <c r="Q1083" s="15" t="str">
        <f t="shared" si="228"/>
        <v>Gráfico Evolución</v>
      </c>
      <c r="R1083" s="30"/>
      <c r="S108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https://analytics.zoho.com/open-view/2395394000008136598?ZOHO_CRITERIA=%22Localiza_CL_Poblacion%22.%22Codcom%22%3D11202</v>
      </c>
      <c r="T1083" s="17"/>
      <c r="U1083" s="31" t="str">
        <f t="shared" si="229"/>
        <v>#1774B9</v>
      </c>
      <c r="V1083" s="32" t="str">
        <f>+Enfermedades_Mundiales[[#This Row],[idcoleccion]]&amp;"-"&amp;Enfermedades_Mundiales[[#This Row],[id]]</f>
        <v>360-1073</v>
      </c>
      <c r="W1083" s="21">
        <f>+VLOOKUP(Enfermedades_Mundiales[[#This Row],[Filtro URL]],Estructura!$X$4:$Y$366,2,0)</f>
        <v>36311202</v>
      </c>
      <c r="X1083" s="21" t="str">
        <f>+VLOOKUP(Enfermedades_Mundiales[[#This Row],[tema]],Estructura!$A$4:$C$18,3,0)</f>
        <v>T-364</v>
      </c>
      <c r="Y1083" s="32" t="str">
        <f>+VLOOKUP(Enfermedades_Mundiales[[#This Row],[contenido]],Estructura!$E$4:$G$18,3,0)</f>
        <v>C-362</v>
      </c>
      <c r="Z1083" s="32" t="str">
        <f>+VLOOKUP(Enfermedades_Mundiales[[#This Row],[Filtro Integrado]],Estructura!$M$4:$O$367,3,0)</f>
        <v>FI-363</v>
      </c>
      <c r="AA1083" s="32" t="str">
        <f>+VLOOKUP(Enfermedades_Mundiales[[#This Row],[Muestra]],Estructura!$Q$4:$S$194,3,0)</f>
        <v>M-366</v>
      </c>
    </row>
    <row r="1084" spans="1:27" ht="30.6" x14ac:dyDescent="0.3">
      <c r="A1084" s="61" t="s">
        <v>1507</v>
      </c>
      <c r="B1084" s="43">
        <f t="shared" si="222"/>
        <v>360</v>
      </c>
      <c r="C1084" s="44" t="str">
        <f t="shared" si="223"/>
        <v>Enfermedades Mundiales</v>
      </c>
      <c r="D1084" s="44" t="str">
        <f t="shared" si="224"/>
        <v>Salud</v>
      </c>
      <c r="E1084" s="64">
        <v>11203</v>
      </c>
      <c r="F1084" s="44" t="str">
        <f t="shared" si="230"/>
        <v>Vacunación</v>
      </c>
      <c r="G1084" s="27" t="s">
        <v>1591</v>
      </c>
      <c r="H1084" s="60" t="s">
        <v>17</v>
      </c>
      <c r="I1084" s="58" t="s">
        <v>285</v>
      </c>
      <c r="J1084" s="43" t="s">
        <v>407</v>
      </c>
      <c r="K1084" s="12" t="str">
        <f t="shared" si="231"/>
        <v>Vacunación 1era y 2da dosis</v>
      </c>
      <c r="L1084" s="43" t="str">
        <f t="shared" si="225"/>
        <v>Periodo 2020-2021</v>
      </c>
      <c r="M1084" s="43" t="str">
        <f t="shared" si="226"/>
        <v>Unidades</v>
      </c>
      <c r="N1084" s="49" t="str">
        <f t="shared" si="227"/>
        <v>Ministerio de Ciencias, Tecnología, Conocimiento e Innovación</v>
      </c>
      <c r="O1084" s="30" t="str">
        <f>+"Evolución del Proceso de Vacunación contra COVID-19 en la comuna de "&amp;Enfermedades_Mundiales[[#This Row],[territorio]]</f>
        <v>Evolución del Proceso de Vacunación contra COVID-19 en la comuna de Guaitecas</v>
      </c>
      <c r="P1084" s="68"/>
      <c r="Q1084" s="15" t="str">
        <f t="shared" si="228"/>
        <v>Gráfico Evolución</v>
      </c>
      <c r="R1084" s="30"/>
      <c r="S108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https://analytics.zoho.com/open-view/2395394000008136598?ZOHO_CRITERIA=%22Localiza_CL_Poblacion%22.%22Codcom%22%3D11203</v>
      </c>
      <c r="T1084" s="17"/>
      <c r="U1084" s="31" t="str">
        <f t="shared" si="229"/>
        <v>#1774B9</v>
      </c>
      <c r="V1084" s="32" t="str">
        <f>+Enfermedades_Mundiales[[#This Row],[idcoleccion]]&amp;"-"&amp;Enfermedades_Mundiales[[#This Row],[id]]</f>
        <v>360-1074</v>
      </c>
      <c r="W1084" s="21">
        <f>+VLOOKUP(Enfermedades_Mundiales[[#This Row],[Filtro URL]],Estructura!$X$4:$Y$366,2,0)</f>
        <v>36311203</v>
      </c>
      <c r="X1084" s="21" t="str">
        <f>+VLOOKUP(Enfermedades_Mundiales[[#This Row],[tema]],Estructura!$A$4:$C$18,3,0)</f>
        <v>T-364</v>
      </c>
      <c r="Y1084" s="32" t="str">
        <f>+VLOOKUP(Enfermedades_Mundiales[[#This Row],[contenido]],Estructura!$E$4:$G$18,3,0)</f>
        <v>C-362</v>
      </c>
      <c r="Z1084" s="32" t="str">
        <f>+VLOOKUP(Enfermedades_Mundiales[[#This Row],[Filtro Integrado]],Estructura!$M$4:$O$367,3,0)</f>
        <v>FI-363</v>
      </c>
      <c r="AA1084" s="32" t="str">
        <f>+VLOOKUP(Enfermedades_Mundiales[[#This Row],[Muestra]],Estructura!$Q$4:$S$194,3,0)</f>
        <v>M-366</v>
      </c>
    </row>
    <row r="1085" spans="1:27" ht="30.6" x14ac:dyDescent="0.3">
      <c r="A1085" s="61" t="s">
        <v>1508</v>
      </c>
      <c r="B1085" s="43">
        <f t="shared" si="222"/>
        <v>360</v>
      </c>
      <c r="C1085" s="44" t="str">
        <f t="shared" si="223"/>
        <v>Enfermedades Mundiales</v>
      </c>
      <c r="D1085" s="44" t="str">
        <f t="shared" si="224"/>
        <v>Salud</v>
      </c>
      <c r="E1085" s="64">
        <v>11301</v>
      </c>
      <c r="F1085" s="44" t="str">
        <f t="shared" si="230"/>
        <v>Vacunación</v>
      </c>
      <c r="G1085" s="27" t="s">
        <v>1591</v>
      </c>
      <c r="H1085" s="60" t="s">
        <v>17</v>
      </c>
      <c r="I1085" s="58" t="s">
        <v>286</v>
      </c>
      <c r="J1085" s="43" t="s">
        <v>407</v>
      </c>
      <c r="K1085" s="12" t="str">
        <f t="shared" si="231"/>
        <v>Vacunación 1era y 2da dosis</v>
      </c>
      <c r="L1085" s="43" t="str">
        <f t="shared" si="225"/>
        <v>Periodo 2020-2021</v>
      </c>
      <c r="M1085" s="43" t="str">
        <f t="shared" si="226"/>
        <v>Unidades</v>
      </c>
      <c r="N1085" s="49" t="str">
        <f t="shared" si="227"/>
        <v>Ministerio de Ciencias, Tecnología, Conocimiento e Innovación</v>
      </c>
      <c r="O1085" s="30" t="str">
        <f>+"Evolución del Proceso de Vacunación contra COVID-19 en la comuna de "&amp;Enfermedades_Mundiales[[#This Row],[territorio]]</f>
        <v>Evolución del Proceso de Vacunación contra COVID-19 en la comuna de Cochrane</v>
      </c>
      <c r="P1085" s="68"/>
      <c r="Q1085" s="15" t="str">
        <f t="shared" si="228"/>
        <v>Gráfico Evolución</v>
      </c>
      <c r="R1085" s="30"/>
      <c r="S108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https://analytics.zoho.com/open-view/2395394000008136598?ZOHO_CRITERIA=%22Localiza_CL_Poblacion%22.%22Codcom%22%3D11301</v>
      </c>
      <c r="T1085" s="17"/>
      <c r="U1085" s="31" t="str">
        <f t="shared" si="229"/>
        <v>#1774B9</v>
      </c>
      <c r="V1085" s="32" t="str">
        <f>+Enfermedades_Mundiales[[#This Row],[idcoleccion]]&amp;"-"&amp;Enfermedades_Mundiales[[#This Row],[id]]</f>
        <v>360-1075</v>
      </c>
      <c r="W1085" s="21">
        <f>+VLOOKUP(Enfermedades_Mundiales[[#This Row],[Filtro URL]],Estructura!$X$4:$Y$366,2,0)</f>
        <v>36311301</v>
      </c>
      <c r="X1085" s="21" t="str">
        <f>+VLOOKUP(Enfermedades_Mundiales[[#This Row],[tema]],Estructura!$A$4:$C$18,3,0)</f>
        <v>T-364</v>
      </c>
      <c r="Y1085" s="32" t="str">
        <f>+VLOOKUP(Enfermedades_Mundiales[[#This Row],[contenido]],Estructura!$E$4:$G$18,3,0)</f>
        <v>C-362</v>
      </c>
      <c r="Z1085" s="32" t="str">
        <f>+VLOOKUP(Enfermedades_Mundiales[[#This Row],[Filtro Integrado]],Estructura!$M$4:$O$367,3,0)</f>
        <v>FI-363</v>
      </c>
      <c r="AA1085" s="32" t="str">
        <f>+VLOOKUP(Enfermedades_Mundiales[[#This Row],[Muestra]],Estructura!$Q$4:$S$194,3,0)</f>
        <v>M-366</v>
      </c>
    </row>
    <row r="1086" spans="1:27" ht="30.6" x14ac:dyDescent="0.3">
      <c r="A1086" s="61" t="s">
        <v>1509</v>
      </c>
      <c r="B1086" s="43">
        <f t="shared" si="222"/>
        <v>360</v>
      </c>
      <c r="C1086" s="44" t="str">
        <f t="shared" si="223"/>
        <v>Enfermedades Mundiales</v>
      </c>
      <c r="D1086" s="44" t="str">
        <f t="shared" si="224"/>
        <v>Salud</v>
      </c>
      <c r="E1086" s="64">
        <v>11302</v>
      </c>
      <c r="F1086" s="44" t="str">
        <f t="shared" si="230"/>
        <v>Vacunación</v>
      </c>
      <c r="G1086" s="27" t="s">
        <v>1591</v>
      </c>
      <c r="H1086" s="60" t="s">
        <v>17</v>
      </c>
      <c r="I1086" s="58" t="s">
        <v>22</v>
      </c>
      <c r="J1086" s="43" t="s">
        <v>407</v>
      </c>
      <c r="K1086" s="12" t="str">
        <f t="shared" si="231"/>
        <v>Vacunación 1era y 2da dosis</v>
      </c>
      <c r="L1086" s="43" t="str">
        <f t="shared" si="225"/>
        <v>Periodo 2020-2021</v>
      </c>
      <c r="M1086" s="43" t="str">
        <f t="shared" si="226"/>
        <v>Unidades</v>
      </c>
      <c r="N1086" s="49" t="str">
        <f t="shared" si="227"/>
        <v>Ministerio de Ciencias, Tecnología, Conocimiento e Innovación</v>
      </c>
      <c r="O1086" s="30" t="str">
        <f>+"Evolución del Proceso de Vacunación contra COVID-19 en la comuna de "&amp;Enfermedades_Mundiales[[#This Row],[territorio]]</f>
        <v>Evolución del Proceso de Vacunación contra COVID-19 en la comuna de O'Higgins</v>
      </c>
      <c r="P1086" s="68"/>
      <c r="Q1086" s="15" t="str">
        <f t="shared" si="228"/>
        <v>Gráfico Evolución</v>
      </c>
      <c r="R1086" s="30"/>
      <c r="S108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https://analytics.zoho.com/open-view/2395394000008136598?ZOHO_CRITERIA=%22Localiza_CL_Poblacion%22.%22Codcom%22%3D11302</v>
      </c>
      <c r="T1086" s="17"/>
      <c r="U1086" s="31" t="str">
        <f t="shared" si="229"/>
        <v>#1774B9</v>
      </c>
      <c r="V1086" s="32" t="str">
        <f>+Enfermedades_Mundiales[[#This Row],[idcoleccion]]&amp;"-"&amp;Enfermedades_Mundiales[[#This Row],[id]]</f>
        <v>360-1076</v>
      </c>
      <c r="W1086" s="21">
        <f>+VLOOKUP(Enfermedades_Mundiales[[#This Row],[Filtro URL]],Estructura!$X$4:$Y$366,2,0)</f>
        <v>36311302</v>
      </c>
      <c r="X1086" s="21" t="str">
        <f>+VLOOKUP(Enfermedades_Mundiales[[#This Row],[tema]],Estructura!$A$4:$C$18,3,0)</f>
        <v>T-364</v>
      </c>
      <c r="Y1086" s="32" t="str">
        <f>+VLOOKUP(Enfermedades_Mundiales[[#This Row],[contenido]],Estructura!$E$4:$G$18,3,0)</f>
        <v>C-362</v>
      </c>
      <c r="Z1086" s="32" t="str">
        <f>+VLOOKUP(Enfermedades_Mundiales[[#This Row],[Filtro Integrado]],Estructura!$M$4:$O$367,3,0)</f>
        <v>FI-363</v>
      </c>
      <c r="AA1086" s="32" t="str">
        <f>+VLOOKUP(Enfermedades_Mundiales[[#This Row],[Muestra]],Estructura!$Q$4:$S$194,3,0)</f>
        <v>M-366</v>
      </c>
    </row>
    <row r="1087" spans="1:27" ht="30.6" x14ac:dyDescent="0.3">
      <c r="A1087" s="61" t="s">
        <v>1510</v>
      </c>
      <c r="B1087" s="43">
        <f t="shared" si="222"/>
        <v>360</v>
      </c>
      <c r="C1087" s="44" t="str">
        <f t="shared" si="223"/>
        <v>Enfermedades Mundiales</v>
      </c>
      <c r="D1087" s="44" t="str">
        <f t="shared" si="224"/>
        <v>Salud</v>
      </c>
      <c r="E1087" s="64">
        <v>11303</v>
      </c>
      <c r="F1087" s="44" t="str">
        <f t="shared" si="230"/>
        <v>Vacunación</v>
      </c>
      <c r="G1087" s="27" t="s">
        <v>1591</v>
      </c>
      <c r="H1087" s="60" t="s">
        <v>17</v>
      </c>
      <c r="I1087" s="58" t="s">
        <v>287</v>
      </c>
      <c r="J1087" s="43" t="s">
        <v>407</v>
      </c>
      <c r="K1087" s="12" t="str">
        <f t="shared" si="231"/>
        <v>Vacunación 1era y 2da dosis</v>
      </c>
      <c r="L1087" s="43" t="str">
        <f t="shared" si="225"/>
        <v>Periodo 2020-2021</v>
      </c>
      <c r="M1087" s="43" t="str">
        <f t="shared" si="226"/>
        <v>Unidades</v>
      </c>
      <c r="N1087" s="49" t="str">
        <f t="shared" si="227"/>
        <v>Ministerio de Ciencias, Tecnología, Conocimiento e Innovación</v>
      </c>
      <c r="O1087" s="30" t="str">
        <f>+"Evolución del Proceso de Vacunación contra COVID-19 en la comuna de "&amp;Enfermedades_Mundiales[[#This Row],[territorio]]</f>
        <v>Evolución del Proceso de Vacunación contra COVID-19 en la comuna de Tortel</v>
      </c>
      <c r="P1087" s="68"/>
      <c r="Q1087" s="15" t="str">
        <f t="shared" si="228"/>
        <v>Gráfico Evolución</v>
      </c>
      <c r="R1087" s="30"/>
      <c r="S108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https://analytics.zoho.com/open-view/2395394000008136598?ZOHO_CRITERIA=%22Localiza_CL_Poblacion%22.%22Codcom%22%3D11303</v>
      </c>
      <c r="T1087" s="17"/>
      <c r="U1087" s="31" t="str">
        <f t="shared" si="229"/>
        <v>#1774B9</v>
      </c>
      <c r="V1087" s="32" t="str">
        <f>+Enfermedades_Mundiales[[#This Row],[idcoleccion]]&amp;"-"&amp;Enfermedades_Mundiales[[#This Row],[id]]</f>
        <v>360-1077</v>
      </c>
      <c r="W1087" s="21">
        <f>+VLOOKUP(Enfermedades_Mundiales[[#This Row],[Filtro URL]],Estructura!$X$4:$Y$366,2,0)</f>
        <v>36311303</v>
      </c>
      <c r="X1087" s="21" t="str">
        <f>+VLOOKUP(Enfermedades_Mundiales[[#This Row],[tema]],Estructura!$A$4:$C$18,3,0)</f>
        <v>T-364</v>
      </c>
      <c r="Y1087" s="32" t="str">
        <f>+VLOOKUP(Enfermedades_Mundiales[[#This Row],[contenido]],Estructura!$E$4:$G$18,3,0)</f>
        <v>C-362</v>
      </c>
      <c r="Z1087" s="32" t="str">
        <f>+VLOOKUP(Enfermedades_Mundiales[[#This Row],[Filtro Integrado]],Estructura!$M$4:$O$367,3,0)</f>
        <v>FI-363</v>
      </c>
      <c r="AA1087" s="32" t="str">
        <f>+VLOOKUP(Enfermedades_Mundiales[[#This Row],[Muestra]],Estructura!$Q$4:$S$194,3,0)</f>
        <v>M-366</v>
      </c>
    </row>
    <row r="1088" spans="1:27" ht="30.6" x14ac:dyDescent="0.3">
      <c r="A1088" s="61" t="s">
        <v>1511</v>
      </c>
      <c r="B1088" s="43">
        <f t="shared" si="222"/>
        <v>360</v>
      </c>
      <c r="C1088" s="44" t="str">
        <f t="shared" si="223"/>
        <v>Enfermedades Mundiales</v>
      </c>
      <c r="D1088" s="44" t="str">
        <f t="shared" si="224"/>
        <v>Salud</v>
      </c>
      <c r="E1088" s="64">
        <v>11401</v>
      </c>
      <c r="F1088" s="44" t="str">
        <f t="shared" si="230"/>
        <v>Vacunación</v>
      </c>
      <c r="G1088" s="27" t="s">
        <v>1591</v>
      </c>
      <c r="H1088" s="60" t="s">
        <v>17</v>
      </c>
      <c r="I1088" s="58" t="s">
        <v>288</v>
      </c>
      <c r="J1088" s="43" t="s">
        <v>407</v>
      </c>
      <c r="K1088" s="12" t="str">
        <f t="shared" si="231"/>
        <v>Vacunación 1era y 2da dosis</v>
      </c>
      <c r="L1088" s="43" t="str">
        <f t="shared" si="225"/>
        <v>Periodo 2020-2021</v>
      </c>
      <c r="M1088" s="43" t="str">
        <f t="shared" si="226"/>
        <v>Unidades</v>
      </c>
      <c r="N1088" s="49" t="str">
        <f t="shared" si="227"/>
        <v>Ministerio de Ciencias, Tecnología, Conocimiento e Innovación</v>
      </c>
      <c r="O1088" s="30" t="str">
        <f>+"Evolución del Proceso de Vacunación contra COVID-19 en la comuna de "&amp;Enfermedades_Mundiales[[#This Row],[territorio]]</f>
        <v>Evolución del Proceso de Vacunación contra COVID-19 en la comuna de Chile Chico</v>
      </c>
      <c r="P1088" s="68"/>
      <c r="Q1088" s="15" t="str">
        <f t="shared" si="228"/>
        <v>Gráfico Evolución</v>
      </c>
      <c r="R1088" s="30"/>
      <c r="S108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https://analytics.zoho.com/open-view/2395394000008136598?ZOHO_CRITERIA=%22Localiza_CL_Poblacion%22.%22Codcom%22%3D11401</v>
      </c>
      <c r="T1088" s="17"/>
      <c r="U1088" s="31" t="str">
        <f t="shared" si="229"/>
        <v>#1774B9</v>
      </c>
      <c r="V1088" s="32" t="str">
        <f>+Enfermedades_Mundiales[[#This Row],[idcoleccion]]&amp;"-"&amp;Enfermedades_Mundiales[[#This Row],[id]]</f>
        <v>360-1078</v>
      </c>
      <c r="W1088" s="21">
        <f>+VLOOKUP(Enfermedades_Mundiales[[#This Row],[Filtro URL]],Estructura!$X$4:$Y$366,2,0)</f>
        <v>36311401</v>
      </c>
      <c r="X1088" s="21" t="str">
        <f>+VLOOKUP(Enfermedades_Mundiales[[#This Row],[tema]],Estructura!$A$4:$C$18,3,0)</f>
        <v>T-364</v>
      </c>
      <c r="Y1088" s="32" t="str">
        <f>+VLOOKUP(Enfermedades_Mundiales[[#This Row],[contenido]],Estructura!$E$4:$G$18,3,0)</f>
        <v>C-362</v>
      </c>
      <c r="Z1088" s="32" t="str">
        <f>+VLOOKUP(Enfermedades_Mundiales[[#This Row],[Filtro Integrado]],Estructura!$M$4:$O$367,3,0)</f>
        <v>FI-363</v>
      </c>
      <c r="AA1088" s="32" t="str">
        <f>+VLOOKUP(Enfermedades_Mundiales[[#This Row],[Muestra]],Estructura!$Q$4:$S$194,3,0)</f>
        <v>M-366</v>
      </c>
    </row>
    <row r="1089" spans="1:27" ht="30.6" x14ac:dyDescent="0.3">
      <c r="A1089" s="61" t="s">
        <v>1512</v>
      </c>
      <c r="B1089" s="43">
        <f t="shared" si="222"/>
        <v>360</v>
      </c>
      <c r="C1089" s="44" t="str">
        <f t="shared" si="223"/>
        <v>Enfermedades Mundiales</v>
      </c>
      <c r="D1089" s="44" t="str">
        <f t="shared" si="224"/>
        <v>Salud</v>
      </c>
      <c r="E1089" s="64">
        <v>11402</v>
      </c>
      <c r="F1089" s="44" t="str">
        <f t="shared" si="230"/>
        <v>Vacunación</v>
      </c>
      <c r="G1089" s="27" t="s">
        <v>1591</v>
      </c>
      <c r="H1089" s="60" t="s">
        <v>17</v>
      </c>
      <c r="I1089" s="58" t="s">
        <v>289</v>
      </c>
      <c r="J1089" s="43" t="s">
        <v>407</v>
      </c>
      <c r="K1089" s="12" t="str">
        <f t="shared" si="231"/>
        <v>Vacunación 1era y 2da dosis</v>
      </c>
      <c r="L1089" s="43" t="str">
        <f t="shared" si="225"/>
        <v>Periodo 2020-2021</v>
      </c>
      <c r="M1089" s="43" t="str">
        <f t="shared" si="226"/>
        <v>Unidades</v>
      </c>
      <c r="N1089" s="49" t="str">
        <f t="shared" si="227"/>
        <v>Ministerio de Ciencias, Tecnología, Conocimiento e Innovación</v>
      </c>
      <c r="O1089" s="30" t="str">
        <f>+"Evolución del Proceso de Vacunación contra COVID-19 en la comuna de "&amp;Enfermedades_Mundiales[[#This Row],[territorio]]</f>
        <v>Evolución del Proceso de Vacunación contra COVID-19 en la comuna de Río Ibáñez</v>
      </c>
      <c r="P1089" s="68"/>
      <c r="Q1089" s="15" t="str">
        <f t="shared" si="228"/>
        <v>Gráfico Evolución</v>
      </c>
      <c r="R1089" s="30"/>
      <c r="S108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https://analytics.zoho.com/open-view/2395394000008136598?ZOHO_CRITERIA=%22Localiza_CL_Poblacion%22.%22Codcom%22%3D11402</v>
      </c>
      <c r="T1089" s="17"/>
      <c r="U1089" s="31" t="str">
        <f t="shared" si="229"/>
        <v>#1774B9</v>
      </c>
      <c r="V1089" s="32" t="str">
        <f>+Enfermedades_Mundiales[[#This Row],[idcoleccion]]&amp;"-"&amp;Enfermedades_Mundiales[[#This Row],[id]]</f>
        <v>360-1079</v>
      </c>
      <c r="W1089" s="21">
        <f>+VLOOKUP(Enfermedades_Mundiales[[#This Row],[Filtro URL]],Estructura!$X$4:$Y$366,2,0)</f>
        <v>36311402</v>
      </c>
      <c r="X1089" s="21" t="str">
        <f>+VLOOKUP(Enfermedades_Mundiales[[#This Row],[tema]],Estructura!$A$4:$C$18,3,0)</f>
        <v>T-364</v>
      </c>
      <c r="Y1089" s="32" t="str">
        <f>+VLOOKUP(Enfermedades_Mundiales[[#This Row],[contenido]],Estructura!$E$4:$G$18,3,0)</f>
        <v>C-362</v>
      </c>
      <c r="Z1089" s="32" t="str">
        <f>+VLOOKUP(Enfermedades_Mundiales[[#This Row],[Filtro Integrado]],Estructura!$M$4:$O$367,3,0)</f>
        <v>FI-363</v>
      </c>
      <c r="AA1089" s="32" t="str">
        <f>+VLOOKUP(Enfermedades_Mundiales[[#This Row],[Muestra]],Estructura!$Q$4:$S$194,3,0)</f>
        <v>M-366</v>
      </c>
    </row>
    <row r="1090" spans="1:27" ht="30.6" x14ac:dyDescent="0.3">
      <c r="A1090" s="61" t="s">
        <v>1513</v>
      </c>
      <c r="B1090" s="43">
        <f t="shared" si="222"/>
        <v>360</v>
      </c>
      <c r="C1090" s="44" t="str">
        <f t="shared" si="223"/>
        <v>Enfermedades Mundiales</v>
      </c>
      <c r="D1090" s="44" t="str">
        <f t="shared" si="224"/>
        <v>Salud</v>
      </c>
      <c r="E1090" s="64">
        <v>12101</v>
      </c>
      <c r="F1090" s="44" t="str">
        <f t="shared" si="230"/>
        <v>Vacunación</v>
      </c>
      <c r="G1090" s="27" t="s">
        <v>1591</v>
      </c>
      <c r="H1090" s="60" t="s">
        <v>17</v>
      </c>
      <c r="I1090" s="58" t="s">
        <v>290</v>
      </c>
      <c r="J1090" s="43" t="s">
        <v>407</v>
      </c>
      <c r="K1090" s="12" t="str">
        <f t="shared" si="231"/>
        <v>Vacunación 1era y 2da dosis</v>
      </c>
      <c r="L1090" s="43" t="str">
        <f t="shared" si="225"/>
        <v>Periodo 2020-2021</v>
      </c>
      <c r="M1090" s="43" t="str">
        <f t="shared" si="226"/>
        <v>Unidades</v>
      </c>
      <c r="N1090" s="49" t="str">
        <f t="shared" si="227"/>
        <v>Ministerio de Ciencias, Tecnología, Conocimiento e Innovación</v>
      </c>
      <c r="O1090" s="30" t="str">
        <f>+"Evolución del Proceso de Vacunación contra COVID-19 en la comuna de "&amp;Enfermedades_Mundiales[[#This Row],[territorio]]</f>
        <v>Evolución del Proceso de Vacunación contra COVID-19 en la comuna de Punta Arenas</v>
      </c>
      <c r="P1090" s="68"/>
      <c r="Q1090" s="15" t="str">
        <f t="shared" si="228"/>
        <v>Gráfico Evolución</v>
      </c>
      <c r="R1090" s="30"/>
      <c r="S109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https://analytics.zoho.com/open-view/2395394000008136598?ZOHO_CRITERIA=%22Localiza_CL_Poblacion%22.%22Codcom%22%3D12101</v>
      </c>
      <c r="T1090" s="17"/>
      <c r="U1090" s="31" t="str">
        <f t="shared" si="229"/>
        <v>#1774B9</v>
      </c>
      <c r="V1090" s="32" t="str">
        <f>+Enfermedades_Mundiales[[#This Row],[idcoleccion]]&amp;"-"&amp;Enfermedades_Mundiales[[#This Row],[id]]</f>
        <v>360-1080</v>
      </c>
      <c r="W1090" s="21">
        <f>+VLOOKUP(Enfermedades_Mundiales[[#This Row],[Filtro URL]],Estructura!$X$4:$Y$366,2,0)</f>
        <v>36312101</v>
      </c>
      <c r="X1090" s="21" t="str">
        <f>+VLOOKUP(Enfermedades_Mundiales[[#This Row],[tema]],Estructura!$A$4:$C$18,3,0)</f>
        <v>T-364</v>
      </c>
      <c r="Y1090" s="32" t="str">
        <f>+VLOOKUP(Enfermedades_Mundiales[[#This Row],[contenido]],Estructura!$E$4:$G$18,3,0)</f>
        <v>C-362</v>
      </c>
      <c r="Z1090" s="32" t="str">
        <f>+VLOOKUP(Enfermedades_Mundiales[[#This Row],[Filtro Integrado]],Estructura!$M$4:$O$367,3,0)</f>
        <v>FI-363</v>
      </c>
      <c r="AA1090" s="32" t="str">
        <f>+VLOOKUP(Enfermedades_Mundiales[[#This Row],[Muestra]],Estructura!$Q$4:$S$194,3,0)</f>
        <v>M-366</v>
      </c>
    </row>
    <row r="1091" spans="1:27" ht="30.6" x14ac:dyDescent="0.3">
      <c r="A1091" s="61" t="s">
        <v>1514</v>
      </c>
      <c r="B1091" s="43">
        <f t="shared" si="222"/>
        <v>360</v>
      </c>
      <c r="C1091" s="44" t="str">
        <f t="shared" si="223"/>
        <v>Enfermedades Mundiales</v>
      </c>
      <c r="D1091" s="44" t="str">
        <f t="shared" si="224"/>
        <v>Salud</v>
      </c>
      <c r="E1091" s="64">
        <v>12102</v>
      </c>
      <c r="F1091" s="44" t="str">
        <f t="shared" si="230"/>
        <v>Vacunación</v>
      </c>
      <c r="G1091" s="27" t="s">
        <v>1591</v>
      </c>
      <c r="H1091" s="60" t="s">
        <v>17</v>
      </c>
      <c r="I1091" s="58" t="s">
        <v>291</v>
      </c>
      <c r="J1091" s="43" t="s">
        <v>407</v>
      </c>
      <c r="K1091" s="12" t="str">
        <f t="shared" si="231"/>
        <v>Vacunación 1era y 2da dosis</v>
      </c>
      <c r="L1091" s="43" t="str">
        <f t="shared" si="225"/>
        <v>Periodo 2020-2021</v>
      </c>
      <c r="M1091" s="43" t="str">
        <f t="shared" si="226"/>
        <v>Unidades</v>
      </c>
      <c r="N1091" s="49" t="str">
        <f t="shared" si="227"/>
        <v>Ministerio de Ciencias, Tecnología, Conocimiento e Innovación</v>
      </c>
      <c r="O1091" s="30" t="str">
        <f>+"Evolución del Proceso de Vacunación contra COVID-19 en la comuna de "&amp;Enfermedades_Mundiales[[#This Row],[territorio]]</f>
        <v>Evolución del Proceso de Vacunación contra COVID-19 en la comuna de Laguna Blanca</v>
      </c>
      <c r="P1091" s="68"/>
      <c r="Q1091" s="15" t="str">
        <f t="shared" si="228"/>
        <v>Gráfico Evolución</v>
      </c>
      <c r="R1091" s="30"/>
      <c r="S109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https://analytics.zoho.com/open-view/2395394000008136598?ZOHO_CRITERIA=%22Localiza_CL_Poblacion%22.%22Codcom%22%3D12102</v>
      </c>
      <c r="T1091" s="17"/>
      <c r="U1091" s="31" t="str">
        <f t="shared" si="229"/>
        <v>#1774B9</v>
      </c>
      <c r="V1091" s="32" t="str">
        <f>+Enfermedades_Mundiales[[#This Row],[idcoleccion]]&amp;"-"&amp;Enfermedades_Mundiales[[#This Row],[id]]</f>
        <v>360-1081</v>
      </c>
      <c r="W1091" s="21">
        <f>+VLOOKUP(Enfermedades_Mundiales[[#This Row],[Filtro URL]],Estructura!$X$4:$Y$366,2,0)</f>
        <v>36312102</v>
      </c>
      <c r="X1091" s="21" t="str">
        <f>+VLOOKUP(Enfermedades_Mundiales[[#This Row],[tema]],Estructura!$A$4:$C$18,3,0)</f>
        <v>T-364</v>
      </c>
      <c r="Y1091" s="32" t="str">
        <f>+VLOOKUP(Enfermedades_Mundiales[[#This Row],[contenido]],Estructura!$E$4:$G$18,3,0)</f>
        <v>C-362</v>
      </c>
      <c r="Z1091" s="32" t="str">
        <f>+VLOOKUP(Enfermedades_Mundiales[[#This Row],[Filtro Integrado]],Estructura!$M$4:$O$367,3,0)</f>
        <v>FI-363</v>
      </c>
      <c r="AA1091" s="32" t="str">
        <f>+VLOOKUP(Enfermedades_Mundiales[[#This Row],[Muestra]],Estructura!$Q$4:$S$194,3,0)</f>
        <v>M-366</v>
      </c>
    </row>
    <row r="1092" spans="1:27" ht="30.6" x14ac:dyDescent="0.3">
      <c r="A1092" s="61" t="s">
        <v>1515</v>
      </c>
      <c r="B1092" s="43">
        <f t="shared" si="222"/>
        <v>360</v>
      </c>
      <c r="C1092" s="44" t="str">
        <f t="shared" si="223"/>
        <v>Enfermedades Mundiales</v>
      </c>
      <c r="D1092" s="44" t="str">
        <f t="shared" si="224"/>
        <v>Salud</v>
      </c>
      <c r="E1092" s="64">
        <v>12103</v>
      </c>
      <c r="F1092" s="44" t="str">
        <f t="shared" si="230"/>
        <v>Vacunación</v>
      </c>
      <c r="G1092" s="27" t="s">
        <v>1591</v>
      </c>
      <c r="H1092" s="60" t="s">
        <v>17</v>
      </c>
      <c r="I1092" s="58" t="s">
        <v>292</v>
      </c>
      <c r="J1092" s="43" t="s">
        <v>407</v>
      </c>
      <c r="K1092" s="12" t="str">
        <f t="shared" si="231"/>
        <v>Vacunación 1era y 2da dosis</v>
      </c>
      <c r="L1092" s="43" t="str">
        <f t="shared" si="225"/>
        <v>Periodo 2020-2021</v>
      </c>
      <c r="M1092" s="43" t="str">
        <f t="shared" si="226"/>
        <v>Unidades</v>
      </c>
      <c r="N1092" s="49" t="str">
        <f t="shared" si="227"/>
        <v>Ministerio de Ciencias, Tecnología, Conocimiento e Innovación</v>
      </c>
      <c r="O1092" s="30" t="str">
        <f>+"Evolución del Proceso de Vacunación contra COVID-19 en la comuna de "&amp;Enfermedades_Mundiales[[#This Row],[territorio]]</f>
        <v>Evolución del Proceso de Vacunación contra COVID-19 en la comuna de Río Verde</v>
      </c>
      <c r="P1092" s="68"/>
      <c r="Q1092" s="15" t="str">
        <f t="shared" si="228"/>
        <v>Gráfico Evolución</v>
      </c>
      <c r="R1092" s="30"/>
      <c r="S109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https://analytics.zoho.com/open-view/2395394000008136598?ZOHO_CRITERIA=%22Localiza_CL_Poblacion%22.%22Codcom%22%3D12103</v>
      </c>
      <c r="T1092" s="17"/>
      <c r="U1092" s="31" t="str">
        <f t="shared" si="229"/>
        <v>#1774B9</v>
      </c>
      <c r="V1092" s="32" t="str">
        <f>+Enfermedades_Mundiales[[#This Row],[idcoleccion]]&amp;"-"&amp;Enfermedades_Mundiales[[#This Row],[id]]</f>
        <v>360-1082</v>
      </c>
      <c r="W1092" s="21">
        <f>+VLOOKUP(Enfermedades_Mundiales[[#This Row],[Filtro URL]],Estructura!$X$4:$Y$366,2,0)</f>
        <v>36312103</v>
      </c>
      <c r="X1092" s="21" t="str">
        <f>+VLOOKUP(Enfermedades_Mundiales[[#This Row],[tema]],Estructura!$A$4:$C$18,3,0)</f>
        <v>T-364</v>
      </c>
      <c r="Y1092" s="32" t="str">
        <f>+VLOOKUP(Enfermedades_Mundiales[[#This Row],[contenido]],Estructura!$E$4:$G$18,3,0)</f>
        <v>C-362</v>
      </c>
      <c r="Z1092" s="32" t="str">
        <f>+VLOOKUP(Enfermedades_Mundiales[[#This Row],[Filtro Integrado]],Estructura!$M$4:$O$367,3,0)</f>
        <v>FI-363</v>
      </c>
      <c r="AA1092" s="32" t="str">
        <f>+VLOOKUP(Enfermedades_Mundiales[[#This Row],[Muestra]],Estructura!$Q$4:$S$194,3,0)</f>
        <v>M-366</v>
      </c>
    </row>
    <row r="1093" spans="1:27" ht="30.6" x14ac:dyDescent="0.3">
      <c r="A1093" s="61" t="s">
        <v>1516</v>
      </c>
      <c r="B1093" s="43">
        <f t="shared" si="222"/>
        <v>360</v>
      </c>
      <c r="C1093" s="44" t="str">
        <f t="shared" si="223"/>
        <v>Enfermedades Mundiales</v>
      </c>
      <c r="D1093" s="44" t="str">
        <f t="shared" si="224"/>
        <v>Salud</v>
      </c>
      <c r="E1093" s="64">
        <v>12104</v>
      </c>
      <c r="F1093" s="44" t="str">
        <f t="shared" si="230"/>
        <v>Vacunación</v>
      </c>
      <c r="G1093" s="27" t="s">
        <v>1591</v>
      </c>
      <c r="H1093" s="60" t="s">
        <v>17</v>
      </c>
      <c r="I1093" s="58" t="s">
        <v>293</v>
      </c>
      <c r="J1093" s="43" t="s">
        <v>407</v>
      </c>
      <c r="K1093" s="12" t="str">
        <f t="shared" si="231"/>
        <v>Vacunación 1era y 2da dosis</v>
      </c>
      <c r="L1093" s="43" t="str">
        <f t="shared" si="225"/>
        <v>Periodo 2020-2021</v>
      </c>
      <c r="M1093" s="43" t="str">
        <f t="shared" si="226"/>
        <v>Unidades</v>
      </c>
      <c r="N1093" s="49" t="str">
        <f t="shared" si="227"/>
        <v>Ministerio de Ciencias, Tecnología, Conocimiento e Innovación</v>
      </c>
      <c r="O1093" s="30" t="str">
        <f>+"Evolución del Proceso de Vacunación contra COVID-19 en la comuna de "&amp;Enfermedades_Mundiales[[#This Row],[territorio]]</f>
        <v>Evolución del Proceso de Vacunación contra COVID-19 en la comuna de San Gregorio</v>
      </c>
      <c r="P1093" s="68"/>
      <c r="Q1093" s="15" t="str">
        <f t="shared" si="228"/>
        <v>Gráfico Evolución</v>
      </c>
      <c r="R1093" s="30"/>
      <c r="S109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https://analytics.zoho.com/open-view/2395394000008136598?ZOHO_CRITERIA=%22Localiza_CL_Poblacion%22.%22Codcom%22%3D12104</v>
      </c>
      <c r="T1093" s="17"/>
      <c r="U1093" s="31" t="str">
        <f t="shared" si="229"/>
        <v>#1774B9</v>
      </c>
      <c r="V1093" s="32" t="str">
        <f>+Enfermedades_Mundiales[[#This Row],[idcoleccion]]&amp;"-"&amp;Enfermedades_Mundiales[[#This Row],[id]]</f>
        <v>360-1083</v>
      </c>
      <c r="W1093" s="21">
        <f>+VLOOKUP(Enfermedades_Mundiales[[#This Row],[Filtro URL]],Estructura!$X$4:$Y$366,2,0)</f>
        <v>36312104</v>
      </c>
      <c r="X1093" s="21" t="str">
        <f>+VLOOKUP(Enfermedades_Mundiales[[#This Row],[tema]],Estructura!$A$4:$C$18,3,0)</f>
        <v>T-364</v>
      </c>
      <c r="Y1093" s="32" t="str">
        <f>+VLOOKUP(Enfermedades_Mundiales[[#This Row],[contenido]],Estructura!$E$4:$G$18,3,0)</f>
        <v>C-362</v>
      </c>
      <c r="Z1093" s="32" t="str">
        <f>+VLOOKUP(Enfermedades_Mundiales[[#This Row],[Filtro Integrado]],Estructura!$M$4:$O$367,3,0)</f>
        <v>FI-363</v>
      </c>
      <c r="AA1093" s="32" t="str">
        <f>+VLOOKUP(Enfermedades_Mundiales[[#This Row],[Muestra]],Estructura!$Q$4:$S$194,3,0)</f>
        <v>M-366</v>
      </c>
    </row>
    <row r="1094" spans="1:27" ht="30.6" x14ac:dyDescent="0.3">
      <c r="A1094" s="61" t="s">
        <v>1517</v>
      </c>
      <c r="B1094" s="43">
        <f t="shared" si="222"/>
        <v>360</v>
      </c>
      <c r="C1094" s="44" t="str">
        <f t="shared" si="223"/>
        <v>Enfermedades Mundiales</v>
      </c>
      <c r="D1094" s="44" t="str">
        <f t="shared" si="224"/>
        <v>Salud</v>
      </c>
      <c r="E1094" s="64">
        <v>12201</v>
      </c>
      <c r="F1094" s="44" t="str">
        <f t="shared" si="230"/>
        <v>Vacunación</v>
      </c>
      <c r="G1094" s="27" t="s">
        <v>1591</v>
      </c>
      <c r="H1094" s="60" t="s">
        <v>17</v>
      </c>
      <c r="I1094" s="58" t="s">
        <v>294</v>
      </c>
      <c r="J1094" s="43" t="s">
        <v>407</v>
      </c>
      <c r="K1094" s="12" t="str">
        <f t="shared" si="231"/>
        <v>Vacunación 1era y 2da dosis</v>
      </c>
      <c r="L1094" s="43" t="str">
        <f t="shared" si="225"/>
        <v>Periodo 2020-2021</v>
      </c>
      <c r="M1094" s="43" t="str">
        <f t="shared" si="226"/>
        <v>Unidades</v>
      </c>
      <c r="N1094" s="49" t="str">
        <f t="shared" si="227"/>
        <v>Ministerio de Ciencias, Tecnología, Conocimiento e Innovación</v>
      </c>
      <c r="O1094" s="30" t="str">
        <f>+"Evolución del Proceso de Vacunación contra COVID-19 en la comuna de "&amp;Enfermedades_Mundiales[[#This Row],[territorio]]</f>
        <v>Evolución del Proceso de Vacunación contra COVID-19 en la comuna de Cabo de Hornos</v>
      </c>
      <c r="P1094" s="68"/>
      <c r="Q1094" s="15" t="str">
        <f t="shared" si="228"/>
        <v>Gráfico Evolución</v>
      </c>
      <c r="R1094" s="30"/>
      <c r="S109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https://analytics.zoho.com/open-view/2395394000008136598?ZOHO_CRITERIA=%22Localiza_CL_Poblacion%22.%22Codcom%22%3D12201</v>
      </c>
      <c r="T1094" s="17"/>
      <c r="U1094" s="31" t="str">
        <f t="shared" si="229"/>
        <v>#1774B9</v>
      </c>
      <c r="V1094" s="32" t="str">
        <f>+Enfermedades_Mundiales[[#This Row],[idcoleccion]]&amp;"-"&amp;Enfermedades_Mundiales[[#This Row],[id]]</f>
        <v>360-1084</v>
      </c>
      <c r="W1094" s="21">
        <f>+VLOOKUP(Enfermedades_Mundiales[[#This Row],[Filtro URL]],Estructura!$X$4:$Y$366,2,0)</f>
        <v>36312201</v>
      </c>
      <c r="X1094" s="21" t="str">
        <f>+VLOOKUP(Enfermedades_Mundiales[[#This Row],[tema]],Estructura!$A$4:$C$18,3,0)</f>
        <v>T-364</v>
      </c>
      <c r="Y1094" s="32" t="str">
        <f>+VLOOKUP(Enfermedades_Mundiales[[#This Row],[contenido]],Estructura!$E$4:$G$18,3,0)</f>
        <v>C-362</v>
      </c>
      <c r="Z1094" s="32" t="str">
        <f>+VLOOKUP(Enfermedades_Mundiales[[#This Row],[Filtro Integrado]],Estructura!$M$4:$O$367,3,0)</f>
        <v>FI-363</v>
      </c>
      <c r="AA1094" s="32" t="str">
        <f>+VLOOKUP(Enfermedades_Mundiales[[#This Row],[Muestra]],Estructura!$Q$4:$S$194,3,0)</f>
        <v>M-366</v>
      </c>
    </row>
    <row r="1095" spans="1:27" ht="30.6" x14ac:dyDescent="0.3">
      <c r="A1095" s="61" t="s">
        <v>1518</v>
      </c>
      <c r="B1095" s="43">
        <f t="shared" si="222"/>
        <v>360</v>
      </c>
      <c r="C1095" s="44" t="str">
        <f t="shared" si="223"/>
        <v>Enfermedades Mundiales</v>
      </c>
      <c r="D1095" s="44" t="str">
        <f t="shared" si="224"/>
        <v>Salud</v>
      </c>
      <c r="E1095" s="64">
        <v>12301</v>
      </c>
      <c r="F1095" s="44" t="str">
        <f t="shared" si="230"/>
        <v>Vacunación</v>
      </c>
      <c r="G1095" s="27" t="s">
        <v>1591</v>
      </c>
      <c r="H1095" s="60" t="s">
        <v>17</v>
      </c>
      <c r="I1095" s="58" t="s">
        <v>295</v>
      </c>
      <c r="J1095" s="43" t="s">
        <v>407</v>
      </c>
      <c r="K1095" s="12" t="str">
        <f t="shared" si="231"/>
        <v>Vacunación 1era y 2da dosis</v>
      </c>
      <c r="L1095" s="43" t="str">
        <f t="shared" si="225"/>
        <v>Periodo 2020-2021</v>
      </c>
      <c r="M1095" s="43" t="str">
        <f t="shared" si="226"/>
        <v>Unidades</v>
      </c>
      <c r="N1095" s="49" t="str">
        <f t="shared" si="227"/>
        <v>Ministerio de Ciencias, Tecnología, Conocimiento e Innovación</v>
      </c>
      <c r="O1095" s="30" t="str">
        <f>+"Evolución del Proceso de Vacunación contra COVID-19 en la comuna de "&amp;Enfermedades_Mundiales[[#This Row],[territorio]]</f>
        <v>Evolución del Proceso de Vacunación contra COVID-19 en la comuna de Porvenir</v>
      </c>
      <c r="P1095" s="68"/>
      <c r="Q1095" s="15" t="str">
        <f t="shared" si="228"/>
        <v>Gráfico Evolución</v>
      </c>
      <c r="R1095" s="30"/>
      <c r="S109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https://analytics.zoho.com/open-view/2395394000008136598?ZOHO_CRITERIA=%22Localiza_CL_Poblacion%22.%22Codcom%22%3D12301</v>
      </c>
      <c r="T1095" s="17"/>
      <c r="U1095" s="31" t="str">
        <f t="shared" si="229"/>
        <v>#1774B9</v>
      </c>
      <c r="V1095" s="32" t="str">
        <f>+Enfermedades_Mundiales[[#This Row],[idcoleccion]]&amp;"-"&amp;Enfermedades_Mundiales[[#This Row],[id]]</f>
        <v>360-1085</v>
      </c>
      <c r="W1095" s="21">
        <f>+VLOOKUP(Enfermedades_Mundiales[[#This Row],[Filtro URL]],Estructura!$X$4:$Y$366,2,0)</f>
        <v>36312301</v>
      </c>
      <c r="X1095" s="21" t="str">
        <f>+VLOOKUP(Enfermedades_Mundiales[[#This Row],[tema]],Estructura!$A$4:$C$18,3,0)</f>
        <v>T-364</v>
      </c>
      <c r="Y1095" s="32" t="str">
        <f>+VLOOKUP(Enfermedades_Mundiales[[#This Row],[contenido]],Estructura!$E$4:$G$18,3,0)</f>
        <v>C-362</v>
      </c>
      <c r="Z1095" s="32" t="str">
        <f>+VLOOKUP(Enfermedades_Mundiales[[#This Row],[Filtro Integrado]],Estructura!$M$4:$O$367,3,0)</f>
        <v>FI-363</v>
      </c>
      <c r="AA1095" s="32" t="str">
        <f>+VLOOKUP(Enfermedades_Mundiales[[#This Row],[Muestra]],Estructura!$Q$4:$S$194,3,0)</f>
        <v>M-366</v>
      </c>
    </row>
    <row r="1096" spans="1:27" ht="30.6" x14ac:dyDescent="0.3">
      <c r="A1096" s="61" t="s">
        <v>1519</v>
      </c>
      <c r="B1096" s="43">
        <f t="shared" si="222"/>
        <v>360</v>
      </c>
      <c r="C1096" s="44" t="str">
        <f t="shared" si="223"/>
        <v>Enfermedades Mundiales</v>
      </c>
      <c r="D1096" s="44" t="str">
        <f t="shared" si="224"/>
        <v>Salud</v>
      </c>
      <c r="E1096" s="64">
        <v>12302</v>
      </c>
      <c r="F1096" s="44" t="str">
        <f t="shared" si="230"/>
        <v>Vacunación</v>
      </c>
      <c r="G1096" s="27" t="s">
        <v>1591</v>
      </c>
      <c r="H1096" s="60" t="s">
        <v>17</v>
      </c>
      <c r="I1096" s="58" t="s">
        <v>296</v>
      </c>
      <c r="J1096" s="43" t="s">
        <v>407</v>
      </c>
      <c r="K1096" s="12" t="str">
        <f t="shared" si="231"/>
        <v>Vacunación 1era y 2da dosis</v>
      </c>
      <c r="L1096" s="43" t="str">
        <f t="shared" si="225"/>
        <v>Periodo 2020-2021</v>
      </c>
      <c r="M1096" s="43" t="str">
        <f t="shared" si="226"/>
        <v>Unidades</v>
      </c>
      <c r="N1096" s="49" t="str">
        <f t="shared" si="227"/>
        <v>Ministerio de Ciencias, Tecnología, Conocimiento e Innovación</v>
      </c>
      <c r="O1096" s="30" t="str">
        <f>+"Evolución del Proceso de Vacunación contra COVID-19 en la comuna de "&amp;Enfermedades_Mundiales[[#This Row],[territorio]]</f>
        <v>Evolución del Proceso de Vacunación contra COVID-19 en la comuna de Primavera</v>
      </c>
      <c r="P1096" s="68"/>
      <c r="Q1096" s="15" t="str">
        <f t="shared" si="228"/>
        <v>Gráfico Evolución</v>
      </c>
      <c r="R1096" s="30"/>
      <c r="S109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https://analytics.zoho.com/open-view/2395394000008136598?ZOHO_CRITERIA=%22Localiza_CL_Poblacion%22.%22Codcom%22%3D12302</v>
      </c>
      <c r="T1096" s="17"/>
      <c r="U1096" s="31" t="str">
        <f t="shared" si="229"/>
        <v>#1774B9</v>
      </c>
      <c r="V1096" s="32" t="str">
        <f>+Enfermedades_Mundiales[[#This Row],[idcoleccion]]&amp;"-"&amp;Enfermedades_Mundiales[[#This Row],[id]]</f>
        <v>360-1086</v>
      </c>
      <c r="W1096" s="21">
        <f>+VLOOKUP(Enfermedades_Mundiales[[#This Row],[Filtro URL]],Estructura!$X$4:$Y$366,2,0)</f>
        <v>36312302</v>
      </c>
      <c r="X1096" s="21" t="str">
        <f>+VLOOKUP(Enfermedades_Mundiales[[#This Row],[tema]],Estructura!$A$4:$C$18,3,0)</f>
        <v>T-364</v>
      </c>
      <c r="Y1096" s="32" t="str">
        <f>+VLOOKUP(Enfermedades_Mundiales[[#This Row],[contenido]],Estructura!$E$4:$G$18,3,0)</f>
        <v>C-362</v>
      </c>
      <c r="Z1096" s="32" t="str">
        <f>+VLOOKUP(Enfermedades_Mundiales[[#This Row],[Filtro Integrado]],Estructura!$M$4:$O$367,3,0)</f>
        <v>FI-363</v>
      </c>
      <c r="AA1096" s="32" t="str">
        <f>+VLOOKUP(Enfermedades_Mundiales[[#This Row],[Muestra]],Estructura!$Q$4:$S$194,3,0)</f>
        <v>M-366</v>
      </c>
    </row>
    <row r="1097" spans="1:27" ht="30.6" x14ac:dyDescent="0.3">
      <c r="A1097" s="61" t="s">
        <v>1520</v>
      </c>
      <c r="B1097" s="43">
        <f t="shared" si="222"/>
        <v>360</v>
      </c>
      <c r="C1097" s="44" t="str">
        <f t="shared" si="223"/>
        <v>Enfermedades Mundiales</v>
      </c>
      <c r="D1097" s="44" t="str">
        <f t="shared" si="224"/>
        <v>Salud</v>
      </c>
      <c r="E1097" s="64">
        <v>12303</v>
      </c>
      <c r="F1097" s="44" t="str">
        <f t="shared" si="230"/>
        <v>Vacunación</v>
      </c>
      <c r="G1097" s="27" t="s">
        <v>1591</v>
      </c>
      <c r="H1097" s="60" t="s">
        <v>17</v>
      </c>
      <c r="I1097" s="58" t="s">
        <v>297</v>
      </c>
      <c r="J1097" s="43" t="s">
        <v>407</v>
      </c>
      <c r="K1097" s="12" t="str">
        <f t="shared" si="231"/>
        <v>Vacunación 1era y 2da dosis</v>
      </c>
      <c r="L1097" s="43" t="str">
        <f t="shared" si="225"/>
        <v>Periodo 2020-2021</v>
      </c>
      <c r="M1097" s="43" t="str">
        <f t="shared" si="226"/>
        <v>Unidades</v>
      </c>
      <c r="N1097" s="49" t="str">
        <f t="shared" si="227"/>
        <v>Ministerio de Ciencias, Tecnología, Conocimiento e Innovación</v>
      </c>
      <c r="O1097" s="30" t="str">
        <f>+"Evolución del Proceso de Vacunación contra COVID-19 en la comuna de "&amp;Enfermedades_Mundiales[[#This Row],[territorio]]</f>
        <v>Evolución del Proceso de Vacunación contra COVID-19 en la comuna de Timaukel</v>
      </c>
      <c r="P1097" s="68"/>
      <c r="Q1097" s="15" t="str">
        <f t="shared" si="228"/>
        <v>Gráfico Evolución</v>
      </c>
      <c r="R1097" s="30"/>
      <c r="S109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https://analytics.zoho.com/open-view/2395394000008136598?ZOHO_CRITERIA=%22Localiza_CL_Poblacion%22.%22Codcom%22%3D12303</v>
      </c>
      <c r="T1097" s="17"/>
      <c r="U1097" s="31" t="str">
        <f t="shared" si="229"/>
        <v>#1774B9</v>
      </c>
      <c r="V1097" s="32" t="str">
        <f>+Enfermedades_Mundiales[[#This Row],[idcoleccion]]&amp;"-"&amp;Enfermedades_Mundiales[[#This Row],[id]]</f>
        <v>360-1087</v>
      </c>
      <c r="W1097" s="21">
        <f>+VLOOKUP(Enfermedades_Mundiales[[#This Row],[Filtro URL]],Estructura!$X$4:$Y$366,2,0)</f>
        <v>36312303</v>
      </c>
      <c r="X1097" s="21" t="str">
        <f>+VLOOKUP(Enfermedades_Mundiales[[#This Row],[tema]],Estructura!$A$4:$C$18,3,0)</f>
        <v>T-364</v>
      </c>
      <c r="Y1097" s="32" t="str">
        <f>+VLOOKUP(Enfermedades_Mundiales[[#This Row],[contenido]],Estructura!$E$4:$G$18,3,0)</f>
        <v>C-362</v>
      </c>
      <c r="Z1097" s="32" t="str">
        <f>+VLOOKUP(Enfermedades_Mundiales[[#This Row],[Filtro Integrado]],Estructura!$M$4:$O$367,3,0)</f>
        <v>FI-363</v>
      </c>
      <c r="AA1097" s="32" t="str">
        <f>+VLOOKUP(Enfermedades_Mundiales[[#This Row],[Muestra]],Estructura!$Q$4:$S$194,3,0)</f>
        <v>M-366</v>
      </c>
    </row>
    <row r="1098" spans="1:27" ht="30.6" x14ac:dyDescent="0.3">
      <c r="A1098" s="61" t="s">
        <v>1521</v>
      </c>
      <c r="B1098" s="43">
        <f t="shared" si="222"/>
        <v>360</v>
      </c>
      <c r="C1098" s="44" t="str">
        <f t="shared" si="223"/>
        <v>Enfermedades Mundiales</v>
      </c>
      <c r="D1098" s="44" t="str">
        <f t="shared" si="224"/>
        <v>Salud</v>
      </c>
      <c r="E1098" s="64">
        <v>12401</v>
      </c>
      <c r="F1098" s="44" t="str">
        <f t="shared" si="230"/>
        <v>Vacunación</v>
      </c>
      <c r="G1098" s="27" t="s">
        <v>1591</v>
      </c>
      <c r="H1098" s="60" t="s">
        <v>17</v>
      </c>
      <c r="I1098" s="58" t="s">
        <v>298</v>
      </c>
      <c r="J1098" s="43" t="s">
        <v>407</v>
      </c>
      <c r="K1098" s="12" t="str">
        <f t="shared" si="231"/>
        <v>Vacunación 1era y 2da dosis</v>
      </c>
      <c r="L1098" s="43" t="str">
        <f t="shared" si="225"/>
        <v>Periodo 2020-2021</v>
      </c>
      <c r="M1098" s="43" t="str">
        <f t="shared" si="226"/>
        <v>Unidades</v>
      </c>
      <c r="N1098" s="49" t="str">
        <f t="shared" si="227"/>
        <v>Ministerio de Ciencias, Tecnología, Conocimiento e Innovación</v>
      </c>
      <c r="O1098" s="30" t="str">
        <f>+"Evolución del Proceso de Vacunación contra COVID-19 en la comuna de "&amp;Enfermedades_Mundiales[[#This Row],[territorio]]</f>
        <v>Evolución del Proceso de Vacunación contra COVID-19 en la comuna de Natales</v>
      </c>
      <c r="P1098" s="68"/>
      <c r="Q1098" s="15" t="str">
        <f t="shared" si="228"/>
        <v>Gráfico Evolución</v>
      </c>
      <c r="R1098" s="30"/>
      <c r="S109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https://analytics.zoho.com/open-view/2395394000008136598?ZOHO_CRITERIA=%22Localiza_CL_Poblacion%22.%22Codcom%22%3D12401</v>
      </c>
      <c r="T1098" s="17"/>
      <c r="U1098" s="31" t="str">
        <f t="shared" si="229"/>
        <v>#1774B9</v>
      </c>
      <c r="V1098" s="32" t="str">
        <f>+Enfermedades_Mundiales[[#This Row],[idcoleccion]]&amp;"-"&amp;Enfermedades_Mundiales[[#This Row],[id]]</f>
        <v>360-1088</v>
      </c>
      <c r="W1098" s="21">
        <f>+VLOOKUP(Enfermedades_Mundiales[[#This Row],[Filtro URL]],Estructura!$X$4:$Y$366,2,0)</f>
        <v>36312401</v>
      </c>
      <c r="X1098" s="21" t="str">
        <f>+VLOOKUP(Enfermedades_Mundiales[[#This Row],[tema]],Estructura!$A$4:$C$18,3,0)</f>
        <v>T-364</v>
      </c>
      <c r="Y1098" s="32" t="str">
        <f>+VLOOKUP(Enfermedades_Mundiales[[#This Row],[contenido]],Estructura!$E$4:$G$18,3,0)</f>
        <v>C-362</v>
      </c>
      <c r="Z1098" s="32" t="str">
        <f>+VLOOKUP(Enfermedades_Mundiales[[#This Row],[Filtro Integrado]],Estructura!$M$4:$O$367,3,0)</f>
        <v>FI-363</v>
      </c>
      <c r="AA1098" s="32" t="str">
        <f>+VLOOKUP(Enfermedades_Mundiales[[#This Row],[Muestra]],Estructura!$Q$4:$S$194,3,0)</f>
        <v>M-366</v>
      </c>
    </row>
    <row r="1099" spans="1:27" ht="30.6" x14ac:dyDescent="0.3">
      <c r="A1099" s="61" t="s">
        <v>1522</v>
      </c>
      <c r="B1099" s="43">
        <f t="shared" si="222"/>
        <v>360</v>
      </c>
      <c r="C1099" s="44" t="str">
        <f t="shared" si="223"/>
        <v>Enfermedades Mundiales</v>
      </c>
      <c r="D1099" s="44" t="str">
        <f t="shared" si="224"/>
        <v>Salud</v>
      </c>
      <c r="E1099" s="64">
        <v>12402</v>
      </c>
      <c r="F1099" s="44" t="str">
        <f t="shared" si="230"/>
        <v>Vacunación</v>
      </c>
      <c r="G1099" s="27" t="s">
        <v>1591</v>
      </c>
      <c r="H1099" s="60" t="s">
        <v>17</v>
      </c>
      <c r="I1099" s="58" t="s">
        <v>299</v>
      </c>
      <c r="J1099" s="43" t="s">
        <v>407</v>
      </c>
      <c r="K1099" s="12" t="str">
        <f t="shared" si="231"/>
        <v>Vacunación 1era y 2da dosis</v>
      </c>
      <c r="L1099" s="43" t="str">
        <f t="shared" si="225"/>
        <v>Periodo 2020-2021</v>
      </c>
      <c r="M1099" s="43" t="str">
        <f t="shared" si="226"/>
        <v>Unidades</v>
      </c>
      <c r="N1099" s="49" t="str">
        <f t="shared" si="227"/>
        <v>Ministerio de Ciencias, Tecnología, Conocimiento e Innovación</v>
      </c>
      <c r="O1099" s="30" t="str">
        <f>+"Evolución del Proceso de Vacunación contra COVID-19 en la comuna de "&amp;Enfermedades_Mundiales[[#This Row],[territorio]]</f>
        <v>Evolución del Proceso de Vacunación contra COVID-19 en la comuna de Torres del Paine</v>
      </c>
      <c r="P1099" s="68"/>
      <c r="Q1099" s="15" t="str">
        <f t="shared" si="228"/>
        <v>Gráfico Evolución</v>
      </c>
      <c r="R1099" s="30"/>
      <c r="S109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https://analytics.zoho.com/open-view/2395394000008136598?ZOHO_CRITERIA=%22Localiza_CL_Poblacion%22.%22Codcom%22%3D12402</v>
      </c>
      <c r="T1099" s="17"/>
      <c r="U1099" s="31" t="str">
        <f t="shared" si="229"/>
        <v>#1774B9</v>
      </c>
      <c r="V1099" s="32" t="str">
        <f>+Enfermedades_Mundiales[[#This Row],[idcoleccion]]&amp;"-"&amp;Enfermedades_Mundiales[[#This Row],[id]]</f>
        <v>360-1089</v>
      </c>
      <c r="W1099" s="21">
        <f>+VLOOKUP(Enfermedades_Mundiales[[#This Row],[Filtro URL]],Estructura!$X$4:$Y$366,2,0)</f>
        <v>36312402</v>
      </c>
      <c r="X1099" s="21" t="str">
        <f>+VLOOKUP(Enfermedades_Mundiales[[#This Row],[tema]],Estructura!$A$4:$C$18,3,0)</f>
        <v>T-364</v>
      </c>
      <c r="Y1099" s="32" t="str">
        <f>+VLOOKUP(Enfermedades_Mundiales[[#This Row],[contenido]],Estructura!$E$4:$G$18,3,0)</f>
        <v>C-362</v>
      </c>
      <c r="Z1099" s="32" t="str">
        <f>+VLOOKUP(Enfermedades_Mundiales[[#This Row],[Filtro Integrado]],Estructura!$M$4:$O$367,3,0)</f>
        <v>FI-363</v>
      </c>
      <c r="AA1099" s="32" t="str">
        <f>+VLOOKUP(Enfermedades_Mundiales[[#This Row],[Muestra]],Estructura!$Q$4:$S$194,3,0)</f>
        <v>M-366</v>
      </c>
    </row>
    <row r="1100" spans="1:27" ht="30.6" x14ac:dyDescent="0.3">
      <c r="A1100" s="61" t="s">
        <v>1523</v>
      </c>
      <c r="B1100" s="43">
        <f t="shared" si="222"/>
        <v>360</v>
      </c>
      <c r="C1100" s="44" t="str">
        <f t="shared" si="223"/>
        <v>Enfermedades Mundiales</v>
      </c>
      <c r="D1100" s="44" t="str">
        <f t="shared" si="224"/>
        <v>Salud</v>
      </c>
      <c r="E1100" s="64">
        <v>13101</v>
      </c>
      <c r="F1100" s="44" t="str">
        <f t="shared" si="230"/>
        <v>Vacunación</v>
      </c>
      <c r="G1100" s="27" t="s">
        <v>1591</v>
      </c>
      <c r="H1100" s="60" t="s">
        <v>17</v>
      </c>
      <c r="I1100" s="58" t="s">
        <v>300</v>
      </c>
      <c r="J1100" s="43" t="s">
        <v>407</v>
      </c>
      <c r="K1100" s="12" t="str">
        <f t="shared" si="231"/>
        <v>Vacunación 1era y 2da dosis</v>
      </c>
      <c r="L1100" s="43" t="str">
        <f t="shared" si="225"/>
        <v>Periodo 2020-2021</v>
      </c>
      <c r="M1100" s="43" t="str">
        <f t="shared" si="226"/>
        <v>Unidades</v>
      </c>
      <c r="N1100" s="49" t="str">
        <f t="shared" si="227"/>
        <v>Ministerio de Ciencias, Tecnología, Conocimiento e Innovación</v>
      </c>
      <c r="O1100" s="30" t="str">
        <f>+"Evolución del Proceso de Vacunación contra COVID-19 en la comuna de "&amp;Enfermedades_Mundiales[[#This Row],[territorio]]</f>
        <v>Evolución del Proceso de Vacunación contra COVID-19 en la comuna de Santiago</v>
      </c>
      <c r="P1100" s="68"/>
      <c r="Q1100" s="15" t="str">
        <f t="shared" si="228"/>
        <v>Gráfico Evolución</v>
      </c>
      <c r="R1100" s="30"/>
      <c r="S110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https://analytics.zoho.com/open-view/2395394000008136598?ZOHO_CRITERIA=%22Localiza_CL_Poblacion%22.%22Codcom%22%3D13101</v>
      </c>
      <c r="T1100" s="17"/>
      <c r="U1100" s="31" t="str">
        <f t="shared" si="229"/>
        <v>#1774B9</v>
      </c>
      <c r="V1100" s="32" t="str">
        <f>+Enfermedades_Mundiales[[#This Row],[idcoleccion]]&amp;"-"&amp;Enfermedades_Mundiales[[#This Row],[id]]</f>
        <v>360-1090</v>
      </c>
      <c r="W1100" s="21">
        <f>+VLOOKUP(Enfermedades_Mundiales[[#This Row],[Filtro URL]],Estructura!$X$4:$Y$366,2,0)</f>
        <v>36313101</v>
      </c>
      <c r="X1100" s="21" t="str">
        <f>+VLOOKUP(Enfermedades_Mundiales[[#This Row],[tema]],Estructura!$A$4:$C$18,3,0)</f>
        <v>T-364</v>
      </c>
      <c r="Y1100" s="32" t="str">
        <f>+VLOOKUP(Enfermedades_Mundiales[[#This Row],[contenido]],Estructura!$E$4:$G$18,3,0)</f>
        <v>C-362</v>
      </c>
      <c r="Z1100" s="32" t="str">
        <f>+VLOOKUP(Enfermedades_Mundiales[[#This Row],[Filtro Integrado]],Estructura!$M$4:$O$367,3,0)</f>
        <v>FI-363</v>
      </c>
      <c r="AA1100" s="32" t="str">
        <f>+VLOOKUP(Enfermedades_Mundiales[[#This Row],[Muestra]],Estructura!$Q$4:$S$194,3,0)</f>
        <v>M-366</v>
      </c>
    </row>
    <row r="1101" spans="1:27" ht="30.6" x14ac:dyDescent="0.3">
      <c r="A1101" s="61" t="s">
        <v>1524</v>
      </c>
      <c r="B1101" s="43">
        <f t="shared" si="222"/>
        <v>360</v>
      </c>
      <c r="C1101" s="44" t="str">
        <f t="shared" si="223"/>
        <v>Enfermedades Mundiales</v>
      </c>
      <c r="D1101" s="44" t="str">
        <f t="shared" si="224"/>
        <v>Salud</v>
      </c>
      <c r="E1101" s="64">
        <v>13102</v>
      </c>
      <c r="F1101" s="44" t="str">
        <f t="shared" si="230"/>
        <v>Vacunación</v>
      </c>
      <c r="G1101" s="27" t="s">
        <v>1591</v>
      </c>
      <c r="H1101" s="60" t="s">
        <v>17</v>
      </c>
      <c r="I1101" s="58" t="s">
        <v>301</v>
      </c>
      <c r="J1101" s="43" t="s">
        <v>407</v>
      </c>
      <c r="K1101" s="12" t="str">
        <f t="shared" si="231"/>
        <v>Vacunación 1era y 2da dosis</v>
      </c>
      <c r="L1101" s="43" t="str">
        <f t="shared" si="225"/>
        <v>Periodo 2020-2021</v>
      </c>
      <c r="M1101" s="43" t="str">
        <f t="shared" si="226"/>
        <v>Unidades</v>
      </c>
      <c r="N1101" s="49" t="str">
        <f t="shared" si="227"/>
        <v>Ministerio de Ciencias, Tecnología, Conocimiento e Innovación</v>
      </c>
      <c r="O1101" s="30" t="str">
        <f>+"Evolución del Proceso de Vacunación contra COVID-19 en la comuna de "&amp;Enfermedades_Mundiales[[#This Row],[territorio]]</f>
        <v>Evolución del Proceso de Vacunación contra COVID-19 en la comuna de Cerrillos</v>
      </c>
      <c r="P1101" s="68"/>
      <c r="Q1101" s="15" t="str">
        <f t="shared" si="228"/>
        <v>Gráfico Evolución</v>
      </c>
      <c r="R1101" s="30"/>
      <c r="S110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https://analytics.zoho.com/open-view/2395394000008136598?ZOHO_CRITERIA=%22Localiza_CL_Poblacion%22.%22Codcom%22%3D13102</v>
      </c>
      <c r="T1101" s="17"/>
      <c r="U1101" s="31" t="str">
        <f t="shared" si="229"/>
        <v>#1774B9</v>
      </c>
      <c r="V1101" s="32" t="str">
        <f>+Enfermedades_Mundiales[[#This Row],[idcoleccion]]&amp;"-"&amp;Enfermedades_Mundiales[[#This Row],[id]]</f>
        <v>360-1091</v>
      </c>
      <c r="W1101" s="21">
        <f>+VLOOKUP(Enfermedades_Mundiales[[#This Row],[Filtro URL]],Estructura!$X$4:$Y$366,2,0)</f>
        <v>36313102</v>
      </c>
      <c r="X1101" s="21" t="str">
        <f>+VLOOKUP(Enfermedades_Mundiales[[#This Row],[tema]],Estructura!$A$4:$C$18,3,0)</f>
        <v>T-364</v>
      </c>
      <c r="Y1101" s="32" t="str">
        <f>+VLOOKUP(Enfermedades_Mundiales[[#This Row],[contenido]],Estructura!$E$4:$G$18,3,0)</f>
        <v>C-362</v>
      </c>
      <c r="Z1101" s="32" t="str">
        <f>+VLOOKUP(Enfermedades_Mundiales[[#This Row],[Filtro Integrado]],Estructura!$M$4:$O$367,3,0)</f>
        <v>FI-363</v>
      </c>
      <c r="AA1101" s="32" t="str">
        <f>+VLOOKUP(Enfermedades_Mundiales[[#This Row],[Muestra]],Estructura!$Q$4:$S$194,3,0)</f>
        <v>M-366</v>
      </c>
    </row>
    <row r="1102" spans="1:27" ht="30.6" x14ac:dyDescent="0.3">
      <c r="A1102" s="61" t="s">
        <v>1525</v>
      </c>
      <c r="B1102" s="43">
        <f t="shared" si="222"/>
        <v>360</v>
      </c>
      <c r="C1102" s="44" t="str">
        <f t="shared" si="223"/>
        <v>Enfermedades Mundiales</v>
      </c>
      <c r="D1102" s="44" t="str">
        <f t="shared" si="224"/>
        <v>Salud</v>
      </c>
      <c r="E1102" s="64">
        <v>13103</v>
      </c>
      <c r="F1102" s="44" t="str">
        <f t="shared" si="230"/>
        <v>Vacunación</v>
      </c>
      <c r="G1102" s="27" t="s">
        <v>1591</v>
      </c>
      <c r="H1102" s="60" t="s">
        <v>17</v>
      </c>
      <c r="I1102" s="58" t="s">
        <v>302</v>
      </c>
      <c r="J1102" s="43" t="s">
        <v>407</v>
      </c>
      <c r="K1102" s="12" t="str">
        <f t="shared" si="231"/>
        <v>Vacunación 1era y 2da dosis</v>
      </c>
      <c r="L1102" s="43" t="str">
        <f t="shared" si="225"/>
        <v>Periodo 2020-2021</v>
      </c>
      <c r="M1102" s="43" t="str">
        <f t="shared" si="226"/>
        <v>Unidades</v>
      </c>
      <c r="N1102" s="49" t="str">
        <f t="shared" si="227"/>
        <v>Ministerio de Ciencias, Tecnología, Conocimiento e Innovación</v>
      </c>
      <c r="O1102" s="30" t="str">
        <f>+"Evolución del Proceso de Vacunación contra COVID-19 en la comuna de "&amp;Enfermedades_Mundiales[[#This Row],[territorio]]</f>
        <v>Evolución del Proceso de Vacunación contra COVID-19 en la comuna de Cerro Navia</v>
      </c>
      <c r="P1102" s="68"/>
      <c r="Q1102" s="15" t="str">
        <f t="shared" si="228"/>
        <v>Gráfico Evolución</v>
      </c>
      <c r="R1102" s="30"/>
      <c r="S110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https://analytics.zoho.com/open-view/2395394000008136598?ZOHO_CRITERIA=%22Localiza_CL_Poblacion%22.%22Codcom%22%3D13103</v>
      </c>
      <c r="T1102" s="17"/>
      <c r="U1102" s="31" t="str">
        <f t="shared" si="229"/>
        <v>#1774B9</v>
      </c>
      <c r="V1102" s="32" t="str">
        <f>+Enfermedades_Mundiales[[#This Row],[idcoleccion]]&amp;"-"&amp;Enfermedades_Mundiales[[#This Row],[id]]</f>
        <v>360-1092</v>
      </c>
      <c r="W1102" s="21">
        <f>+VLOOKUP(Enfermedades_Mundiales[[#This Row],[Filtro URL]],Estructura!$X$4:$Y$366,2,0)</f>
        <v>36313103</v>
      </c>
      <c r="X1102" s="21" t="str">
        <f>+VLOOKUP(Enfermedades_Mundiales[[#This Row],[tema]],Estructura!$A$4:$C$18,3,0)</f>
        <v>T-364</v>
      </c>
      <c r="Y1102" s="32" t="str">
        <f>+VLOOKUP(Enfermedades_Mundiales[[#This Row],[contenido]],Estructura!$E$4:$G$18,3,0)</f>
        <v>C-362</v>
      </c>
      <c r="Z1102" s="32" t="str">
        <f>+VLOOKUP(Enfermedades_Mundiales[[#This Row],[Filtro Integrado]],Estructura!$M$4:$O$367,3,0)</f>
        <v>FI-363</v>
      </c>
      <c r="AA1102" s="32" t="str">
        <f>+VLOOKUP(Enfermedades_Mundiales[[#This Row],[Muestra]],Estructura!$Q$4:$S$194,3,0)</f>
        <v>M-366</v>
      </c>
    </row>
    <row r="1103" spans="1:27" ht="30.6" x14ac:dyDescent="0.3">
      <c r="A1103" s="61" t="s">
        <v>1526</v>
      </c>
      <c r="B1103" s="43">
        <f t="shared" si="222"/>
        <v>360</v>
      </c>
      <c r="C1103" s="44" t="str">
        <f t="shared" si="223"/>
        <v>Enfermedades Mundiales</v>
      </c>
      <c r="D1103" s="44" t="str">
        <f t="shared" si="224"/>
        <v>Salud</v>
      </c>
      <c r="E1103" s="64">
        <v>13104</v>
      </c>
      <c r="F1103" s="44" t="str">
        <f t="shared" si="230"/>
        <v>Vacunación</v>
      </c>
      <c r="G1103" s="27" t="s">
        <v>1591</v>
      </c>
      <c r="H1103" s="60" t="s">
        <v>17</v>
      </c>
      <c r="I1103" s="58" t="s">
        <v>303</v>
      </c>
      <c r="J1103" s="43" t="s">
        <v>407</v>
      </c>
      <c r="K1103" s="12" t="str">
        <f t="shared" si="231"/>
        <v>Vacunación 1era y 2da dosis</v>
      </c>
      <c r="L1103" s="43" t="str">
        <f t="shared" si="225"/>
        <v>Periodo 2020-2021</v>
      </c>
      <c r="M1103" s="43" t="str">
        <f t="shared" si="226"/>
        <v>Unidades</v>
      </c>
      <c r="N1103" s="49" t="str">
        <f t="shared" si="227"/>
        <v>Ministerio de Ciencias, Tecnología, Conocimiento e Innovación</v>
      </c>
      <c r="O1103" s="30" t="str">
        <f>+"Evolución del Proceso de Vacunación contra COVID-19 en la comuna de "&amp;Enfermedades_Mundiales[[#This Row],[territorio]]</f>
        <v>Evolución del Proceso de Vacunación contra COVID-19 en la comuna de Conchalí</v>
      </c>
      <c r="P1103" s="68"/>
      <c r="Q1103" s="15" t="str">
        <f t="shared" si="228"/>
        <v>Gráfico Evolución</v>
      </c>
      <c r="R1103" s="30"/>
      <c r="S110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https://analytics.zoho.com/open-view/2395394000008136598?ZOHO_CRITERIA=%22Localiza_CL_Poblacion%22.%22Codcom%22%3D13104</v>
      </c>
      <c r="T1103" s="17"/>
      <c r="U1103" s="31" t="str">
        <f t="shared" si="229"/>
        <v>#1774B9</v>
      </c>
      <c r="V1103" s="32" t="str">
        <f>+Enfermedades_Mundiales[[#This Row],[idcoleccion]]&amp;"-"&amp;Enfermedades_Mundiales[[#This Row],[id]]</f>
        <v>360-1093</v>
      </c>
      <c r="W1103" s="21">
        <f>+VLOOKUP(Enfermedades_Mundiales[[#This Row],[Filtro URL]],Estructura!$X$4:$Y$366,2,0)</f>
        <v>36313104</v>
      </c>
      <c r="X1103" s="21" t="str">
        <f>+VLOOKUP(Enfermedades_Mundiales[[#This Row],[tema]],Estructura!$A$4:$C$18,3,0)</f>
        <v>T-364</v>
      </c>
      <c r="Y1103" s="32" t="str">
        <f>+VLOOKUP(Enfermedades_Mundiales[[#This Row],[contenido]],Estructura!$E$4:$G$18,3,0)</f>
        <v>C-362</v>
      </c>
      <c r="Z1103" s="32" t="str">
        <f>+VLOOKUP(Enfermedades_Mundiales[[#This Row],[Filtro Integrado]],Estructura!$M$4:$O$367,3,0)</f>
        <v>FI-363</v>
      </c>
      <c r="AA1103" s="32" t="str">
        <f>+VLOOKUP(Enfermedades_Mundiales[[#This Row],[Muestra]],Estructura!$Q$4:$S$194,3,0)</f>
        <v>M-366</v>
      </c>
    </row>
    <row r="1104" spans="1:27" ht="30.6" x14ac:dyDescent="0.3">
      <c r="A1104" s="61" t="s">
        <v>1527</v>
      </c>
      <c r="B1104" s="43">
        <f t="shared" si="222"/>
        <v>360</v>
      </c>
      <c r="C1104" s="44" t="str">
        <f t="shared" si="223"/>
        <v>Enfermedades Mundiales</v>
      </c>
      <c r="D1104" s="44" t="str">
        <f t="shared" si="224"/>
        <v>Salud</v>
      </c>
      <c r="E1104" s="64">
        <v>13105</v>
      </c>
      <c r="F1104" s="44" t="str">
        <f t="shared" si="230"/>
        <v>Vacunación</v>
      </c>
      <c r="G1104" s="27" t="s">
        <v>1591</v>
      </c>
      <c r="H1104" s="60" t="s">
        <v>17</v>
      </c>
      <c r="I1104" s="58" t="s">
        <v>304</v>
      </c>
      <c r="J1104" s="43" t="s">
        <v>407</v>
      </c>
      <c r="K1104" s="12" t="str">
        <f t="shared" si="231"/>
        <v>Vacunación 1era y 2da dosis</v>
      </c>
      <c r="L1104" s="43" t="str">
        <f t="shared" si="225"/>
        <v>Periodo 2020-2021</v>
      </c>
      <c r="M1104" s="43" t="str">
        <f t="shared" si="226"/>
        <v>Unidades</v>
      </c>
      <c r="N1104" s="49" t="str">
        <f t="shared" si="227"/>
        <v>Ministerio de Ciencias, Tecnología, Conocimiento e Innovación</v>
      </c>
      <c r="O1104" s="30" t="str">
        <f>+"Evolución del Proceso de Vacunación contra COVID-19 en la comuna de "&amp;Enfermedades_Mundiales[[#This Row],[territorio]]</f>
        <v>Evolución del Proceso de Vacunación contra COVID-19 en la comuna de El Bosque</v>
      </c>
      <c r="P1104" s="68"/>
      <c r="Q1104" s="15" t="str">
        <f t="shared" si="228"/>
        <v>Gráfico Evolución</v>
      </c>
      <c r="R1104" s="30"/>
      <c r="S110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https://analytics.zoho.com/open-view/2395394000008136598?ZOHO_CRITERIA=%22Localiza_CL_Poblacion%22.%22Codcom%22%3D13105</v>
      </c>
      <c r="T1104" s="17"/>
      <c r="U1104" s="31" t="str">
        <f t="shared" si="229"/>
        <v>#1774B9</v>
      </c>
      <c r="V1104" s="32" t="str">
        <f>+Enfermedades_Mundiales[[#This Row],[idcoleccion]]&amp;"-"&amp;Enfermedades_Mundiales[[#This Row],[id]]</f>
        <v>360-1094</v>
      </c>
      <c r="W1104" s="21">
        <f>+VLOOKUP(Enfermedades_Mundiales[[#This Row],[Filtro URL]],Estructura!$X$4:$Y$366,2,0)</f>
        <v>36313105</v>
      </c>
      <c r="X1104" s="21" t="str">
        <f>+VLOOKUP(Enfermedades_Mundiales[[#This Row],[tema]],Estructura!$A$4:$C$18,3,0)</f>
        <v>T-364</v>
      </c>
      <c r="Y1104" s="32" t="str">
        <f>+VLOOKUP(Enfermedades_Mundiales[[#This Row],[contenido]],Estructura!$E$4:$G$18,3,0)</f>
        <v>C-362</v>
      </c>
      <c r="Z1104" s="32" t="str">
        <f>+VLOOKUP(Enfermedades_Mundiales[[#This Row],[Filtro Integrado]],Estructura!$M$4:$O$367,3,0)</f>
        <v>FI-363</v>
      </c>
      <c r="AA1104" s="32" t="str">
        <f>+VLOOKUP(Enfermedades_Mundiales[[#This Row],[Muestra]],Estructura!$Q$4:$S$194,3,0)</f>
        <v>M-366</v>
      </c>
    </row>
    <row r="1105" spans="1:27" ht="30.6" x14ac:dyDescent="0.3">
      <c r="A1105" s="61" t="s">
        <v>1528</v>
      </c>
      <c r="B1105" s="43">
        <f t="shared" si="222"/>
        <v>360</v>
      </c>
      <c r="C1105" s="44" t="str">
        <f t="shared" si="223"/>
        <v>Enfermedades Mundiales</v>
      </c>
      <c r="D1105" s="44" t="str">
        <f t="shared" si="224"/>
        <v>Salud</v>
      </c>
      <c r="E1105" s="64">
        <v>13106</v>
      </c>
      <c r="F1105" s="44" t="str">
        <f t="shared" si="230"/>
        <v>Vacunación</v>
      </c>
      <c r="G1105" s="27" t="s">
        <v>1591</v>
      </c>
      <c r="H1105" s="60" t="s">
        <v>17</v>
      </c>
      <c r="I1105" s="58" t="s">
        <v>305</v>
      </c>
      <c r="J1105" s="43" t="s">
        <v>407</v>
      </c>
      <c r="K1105" s="12" t="str">
        <f t="shared" si="231"/>
        <v>Vacunación 1era y 2da dosis</v>
      </c>
      <c r="L1105" s="43" t="str">
        <f t="shared" si="225"/>
        <v>Periodo 2020-2021</v>
      </c>
      <c r="M1105" s="43" t="str">
        <f t="shared" si="226"/>
        <v>Unidades</v>
      </c>
      <c r="N1105" s="49" t="str">
        <f t="shared" si="227"/>
        <v>Ministerio de Ciencias, Tecnología, Conocimiento e Innovación</v>
      </c>
      <c r="O1105" s="30" t="str">
        <f>+"Evolución del Proceso de Vacunación contra COVID-19 en la comuna de "&amp;Enfermedades_Mundiales[[#This Row],[territorio]]</f>
        <v>Evolución del Proceso de Vacunación contra COVID-19 en la comuna de Estación Central</v>
      </c>
      <c r="P1105" s="68"/>
      <c r="Q1105" s="15" t="str">
        <f t="shared" si="228"/>
        <v>Gráfico Evolución</v>
      </c>
      <c r="R1105" s="30"/>
      <c r="S110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https://analytics.zoho.com/open-view/2395394000008136598?ZOHO_CRITERIA=%22Localiza_CL_Poblacion%22.%22Codcom%22%3D13106</v>
      </c>
      <c r="T1105" s="17"/>
      <c r="U1105" s="31" t="str">
        <f t="shared" si="229"/>
        <v>#1774B9</v>
      </c>
      <c r="V1105" s="32" t="str">
        <f>+Enfermedades_Mundiales[[#This Row],[idcoleccion]]&amp;"-"&amp;Enfermedades_Mundiales[[#This Row],[id]]</f>
        <v>360-1095</v>
      </c>
      <c r="W1105" s="21">
        <f>+VLOOKUP(Enfermedades_Mundiales[[#This Row],[Filtro URL]],Estructura!$X$4:$Y$366,2,0)</f>
        <v>36313106</v>
      </c>
      <c r="X1105" s="21" t="str">
        <f>+VLOOKUP(Enfermedades_Mundiales[[#This Row],[tema]],Estructura!$A$4:$C$18,3,0)</f>
        <v>T-364</v>
      </c>
      <c r="Y1105" s="32" t="str">
        <f>+VLOOKUP(Enfermedades_Mundiales[[#This Row],[contenido]],Estructura!$E$4:$G$18,3,0)</f>
        <v>C-362</v>
      </c>
      <c r="Z1105" s="32" t="str">
        <f>+VLOOKUP(Enfermedades_Mundiales[[#This Row],[Filtro Integrado]],Estructura!$M$4:$O$367,3,0)</f>
        <v>FI-363</v>
      </c>
      <c r="AA1105" s="32" t="str">
        <f>+VLOOKUP(Enfermedades_Mundiales[[#This Row],[Muestra]],Estructura!$Q$4:$S$194,3,0)</f>
        <v>M-366</v>
      </c>
    </row>
    <row r="1106" spans="1:27" ht="30.6" x14ac:dyDescent="0.3">
      <c r="A1106" s="61" t="s">
        <v>1529</v>
      </c>
      <c r="B1106" s="43">
        <f t="shared" si="222"/>
        <v>360</v>
      </c>
      <c r="C1106" s="44" t="str">
        <f t="shared" si="223"/>
        <v>Enfermedades Mundiales</v>
      </c>
      <c r="D1106" s="44" t="str">
        <f t="shared" si="224"/>
        <v>Salud</v>
      </c>
      <c r="E1106" s="64">
        <v>13107</v>
      </c>
      <c r="F1106" s="44" t="str">
        <f t="shared" si="230"/>
        <v>Vacunación</v>
      </c>
      <c r="G1106" s="27" t="s">
        <v>1591</v>
      </c>
      <c r="H1106" s="60" t="s">
        <v>17</v>
      </c>
      <c r="I1106" s="58" t="s">
        <v>306</v>
      </c>
      <c r="J1106" s="43" t="s">
        <v>407</v>
      </c>
      <c r="K1106" s="12" t="str">
        <f t="shared" si="231"/>
        <v>Vacunación 1era y 2da dosis</v>
      </c>
      <c r="L1106" s="43" t="str">
        <f t="shared" si="225"/>
        <v>Periodo 2020-2021</v>
      </c>
      <c r="M1106" s="43" t="str">
        <f t="shared" si="226"/>
        <v>Unidades</v>
      </c>
      <c r="N1106" s="49" t="str">
        <f t="shared" si="227"/>
        <v>Ministerio de Ciencias, Tecnología, Conocimiento e Innovación</v>
      </c>
      <c r="O1106" s="30" t="str">
        <f>+"Evolución del Proceso de Vacunación contra COVID-19 en la comuna de "&amp;Enfermedades_Mundiales[[#This Row],[territorio]]</f>
        <v>Evolución del Proceso de Vacunación contra COVID-19 en la comuna de Huechuraba</v>
      </c>
      <c r="P1106" s="68"/>
      <c r="Q1106" s="15" t="str">
        <f t="shared" si="228"/>
        <v>Gráfico Evolución</v>
      </c>
      <c r="R1106" s="30"/>
      <c r="S110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https://analytics.zoho.com/open-view/2395394000008136598?ZOHO_CRITERIA=%22Localiza_CL_Poblacion%22.%22Codcom%22%3D13107</v>
      </c>
      <c r="T1106" s="17"/>
      <c r="U1106" s="31" t="str">
        <f t="shared" si="229"/>
        <v>#1774B9</v>
      </c>
      <c r="V1106" s="32" t="str">
        <f>+Enfermedades_Mundiales[[#This Row],[idcoleccion]]&amp;"-"&amp;Enfermedades_Mundiales[[#This Row],[id]]</f>
        <v>360-1096</v>
      </c>
      <c r="W1106" s="21">
        <f>+VLOOKUP(Enfermedades_Mundiales[[#This Row],[Filtro URL]],Estructura!$X$4:$Y$366,2,0)</f>
        <v>36313107</v>
      </c>
      <c r="X1106" s="21" t="str">
        <f>+VLOOKUP(Enfermedades_Mundiales[[#This Row],[tema]],Estructura!$A$4:$C$18,3,0)</f>
        <v>T-364</v>
      </c>
      <c r="Y1106" s="32" t="str">
        <f>+VLOOKUP(Enfermedades_Mundiales[[#This Row],[contenido]],Estructura!$E$4:$G$18,3,0)</f>
        <v>C-362</v>
      </c>
      <c r="Z1106" s="32" t="str">
        <f>+VLOOKUP(Enfermedades_Mundiales[[#This Row],[Filtro Integrado]],Estructura!$M$4:$O$367,3,0)</f>
        <v>FI-363</v>
      </c>
      <c r="AA1106" s="32" t="str">
        <f>+VLOOKUP(Enfermedades_Mundiales[[#This Row],[Muestra]],Estructura!$Q$4:$S$194,3,0)</f>
        <v>M-366</v>
      </c>
    </row>
    <row r="1107" spans="1:27" ht="30.6" x14ac:dyDescent="0.3">
      <c r="A1107" s="61" t="s">
        <v>1530</v>
      </c>
      <c r="B1107" s="43">
        <f t="shared" si="222"/>
        <v>360</v>
      </c>
      <c r="C1107" s="44" t="str">
        <f t="shared" si="223"/>
        <v>Enfermedades Mundiales</v>
      </c>
      <c r="D1107" s="44" t="str">
        <f t="shared" si="224"/>
        <v>Salud</v>
      </c>
      <c r="E1107" s="64">
        <v>13108</v>
      </c>
      <c r="F1107" s="44" t="str">
        <f t="shared" si="230"/>
        <v>Vacunación</v>
      </c>
      <c r="G1107" s="27" t="s">
        <v>1591</v>
      </c>
      <c r="H1107" s="60" t="s">
        <v>17</v>
      </c>
      <c r="I1107" s="58" t="s">
        <v>307</v>
      </c>
      <c r="J1107" s="43" t="s">
        <v>407</v>
      </c>
      <c r="K1107" s="12" t="str">
        <f t="shared" si="231"/>
        <v>Vacunación 1era y 2da dosis</v>
      </c>
      <c r="L1107" s="43" t="str">
        <f t="shared" si="225"/>
        <v>Periodo 2020-2021</v>
      </c>
      <c r="M1107" s="43" t="str">
        <f t="shared" si="226"/>
        <v>Unidades</v>
      </c>
      <c r="N1107" s="49" t="str">
        <f t="shared" si="227"/>
        <v>Ministerio de Ciencias, Tecnología, Conocimiento e Innovación</v>
      </c>
      <c r="O1107" s="30" t="str">
        <f>+"Evolución del Proceso de Vacunación contra COVID-19 en la comuna de "&amp;Enfermedades_Mundiales[[#This Row],[territorio]]</f>
        <v>Evolución del Proceso de Vacunación contra COVID-19 en la comuna de Independencia</v>
      </c>
      <c r="P1107" s="68"/>
      <c r="Q1107" s="15" t="str">
        <f t="shared" si="228"/>
        <v>Gráfico Evolución</v>
      </c>
      <c r="R1107" s="30"/>
      <c r="S110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https://analytics.zoho.com/open-view/2395394000008136598?ZOHO_CRITERIA=%22Localiza_CL_Poblacion%22.%22Codcom%22%3D13108</v>
      </c>
      <c r="T1107" s="17"/>
      <c r="U1107" s="31" t="str">
        <f t="shared" si="229"/>
        <v>#1774B9</v>
      </c>
      <c r="V1107" s="32" t="str">
        <f>+Enfermedades_Mundiales[[#This Row],[idcoleccion]]&amp;"-"&amp;Enfermedades_Mundiales[[#This Row],[id]]</f>
        <v>360-1097</v>
      </c>
      <c r="W1107" s="21">
        <f>+VLOOKUP(Enfermedades_Mundiales[[#This Row],[Filtro URL]],Estructura!$X$4:$Y$366,2,0)</f>
        <v>36313108</v>
      </c>
      <c r="X1107" s="21" t="str">
        <f>+VLOOKUP(Enfermedades_Mundiales[[#This Row],[tema]],Estructura!$A$4:$C$18,3,0)</f>
        <v>T-364</v>
      </c>
      <c r="Y1107" s="32" t="str">
        <f>+VLOOKUP(Enfermedades_Mundiales[[#This Row],[contenido]],Estructura!$E$4:$G$18,3,0)</f>
        <v>C-362</v>
      </c>
      <c r="Z1107" s="32" t="str">
        <f>+VLOOKUP(Enfermedades_Mundiales[[#This Row],[Filtro Integrado]],Estructura!$M$4:$O$367,3,0)</f>
        <v>FI-363</v>
      </c>
      <c r="AA1107" s="32" t="str">
        <f>+VLOOKUP(Enfermedades_Mundiales[[#This Row],[Muestra]],Estructura!$Q$4:$S$194,3,0)</f>
        <v>M-366</v>
      </c>
    </row>
    <row r="1108" spans="1:27" ht="30.6" x14ac:dyDescent="0.3">
      <c r="A1108" s="61" t="s">
        <v>1531</v>
      </c>
      <c r="B1108" s="43">
        <f t="shared" si="222"/>
        <v>360</v>
      </c>
      <c r="C1108" s="44" t="str">
        <f t="shared" si="223"/>
        <v>Enfermedades Mundiales</v>
      </c>
      <c r="D1108" s="44" t="str">
        <f t="shared" si="224"/>
        <v>Salud</v>
      </c>
      <c r="E1108" s="64">
        <v>13109</v>
      </c>
      <c r="F1108" s="44" t="str">
        <f t="shared" si="230"/>
        <v>Vacunación</v>
      </c>
      <c r="G1108" s="27" t="s">
        <v>1591</v>
      </c>
      <c r="H1108" s="60" t="s">
        <v>17</v>
      </c>
      <c r="I1108" s="58" t="s">
        <v>308</v>
      </c>
      <c r="J1108" s="43" t="s">
        <v>407</v>
      </c>
      <c r="K1108" s="12" t="str">
        <f t="shared" si="231"/>
        <v>Vacunación 1era y 2da dosis</v>
      </c>
      <c r="L1108" s="43" t="str">
        <f t="shared" si="225"/>
        <v>Periodo 2020-2021</v>
      </c>
      <c r="M1108" s="43" t="str">
        <f t="shared" si="226"/>
        <v>Unidades</v>
      </c>
      <c r="N1108" s="49" t="str">
        <f t="shared" si="227"/>
        <v>Ministerio de Ciencias, Tecnología, Conocimiento e Innovación</v>
      </c>
      <c r="O1108" s="30" t="str">
        <f>+"Evolución del Proceso de Vacunación contra COVID-19 en la comuna de "&amp;Enfermedades_Mundiales[[#This Row],[territorio]]</f>
        <v>Evolución del Proceso de Vacunación contra COVID-19 en la comuna de La Cisterna</v>
      </c>
      <c r="P1108" s="68"/>
      <c r="Q1108" s="15" t="str">
        <f t="shared" si="228"/>
        <v>Gráfico Evolución</v>
      </c>
      <c r="R1108" s="30"/>
      <c r="S110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https://analytics.zoho.com/open-view/2395394000008136598?ZOHO_CRITERIA=%22Localiza_CL_Poblacion%22.%22Codcom%22%3D13109</v>
      </c>
      <c r="T1108" s="17"/>
      <c r="U1108" s="31" t="str">
        <f t="shared" si="229"/>
        <v>#1774B9</v>
      </c>
      <c r="V1108" s="32" t="str">
        <f>+Enfermedades_Mundiales[[#This Row],[idcoleccion]]&amp;"-"&amp;Enfermedades_Mundiales[[#This Row],[id]]</f>
        <v>360-1098</v>
      </c>
      <c r="W1108" s="21">
        <f>+VLOOKUP(Enfermedades_Mundiales[[#This Row],[Filtro URL]],Estructura!$X$4:$Y$366,2,0)</f>
        <v>36313109</v>
      </c>
      <c r="X1108" s="21" t="str">
        <f>+VLOOKUP(Enfermedades_Mundiales[[#This Row],[tema]],Estructura!$A$4:$C$18,3,0)</f>
        <v>T-364</v>
      </c>
      <c r="Y1108" s="32" t="str">
        <f>+VLOOKUP(Enfermedades_Mundiales[[#This Row],[contenido]],Estructura!$E$4:$G$18,3,0)</f>
        <v>C-362</v>
      </c>
      <c r="Z1108" s="32" t="str">
        <f>+VLOOKUP(Enfermedades_Mundiales[[#This Row],[Filtro Integrado]],Estructura!$M$4:$O$367,3,0)</f>
        <v>FI-363</v>
      </c>
      <c r="AA1108" s="32" t="str">
        <f>+VLOOKUP(Enfermedades_Mundiales[[#This Row],[Muestra]],Estructura!$Q$4:$S$194,3,0)</f>
        <v>M-366</v>
      </c>
    </row>
    <row r="1109" spans="1:27" ht="30.6" x14ac:dyDescent="0.3">
      <c r="A1109" s="61" t="s">
        <v>1532</v>
      </c>
      <c r="B1109" s="43">
        <f t="shared" si="222"/>
        <v>360</v>
      </c>
      <c r="C1109" s="44" t="str">
        <f t="shared" si="223"/>
        <v>Enfermedades Mundiales</v>
      </c>
      <c r="D1109" s="44" t="str">
        <f t="shared" si="224"/>
        <v>Salud</v>
      </c>
      <c r="E1109" s="64">
        <v>13110</v>
      </c>
      <c r="F1109" s="44" t="str">
        <f t="shared" si="230"/>
        <v>Vacunación</v>
      </c>
      <c r="G1109" s="27" t="s">
        <v>1591</v>
      </c>
      <c r="H1109" s="60" t="s">
        <v>17</v>
      </c>
      <c r="I1109" s="58" t="s">
        <v>309</v>
      </c>
      <c r="J1109" s="43" t="s">
        <v>407</v>
      </c>
      <c r="K1109" s="12" t="str">
        <f t="shared" si="231"/>
        <v>Vacunación 1era y 2da dosis</v>
      </c>
      <c r="L1109" s="43" t="str">
        <f t="shared" si="225"/>
        <v>Periodo 2020-2021</v>
      </c>
      <c r="M1109" s="43" t="str">
        <f t="shared" si="226"/>
        <v>Unidades</v>
      </c>
      <c r="N1109" s="49" t="str">
        <f t="shared" si="227"/>
        <v>Ministerio de Ciencias, Tecnología, Conocimiento e Innovación</v>
      </c>
      <c r="O1109" s="30" t="str">
        <f>+"Evolución del Proceso de Vacunación contra COVID-19 en la comuna de "&amp;Enfermedades_Mundiales[[#This Row],[territorio]]</f>
        <v>Evolución del Proceso de Vacunación contra COVID-19 en la comuna de La Florida</v>
      </c>
      <c r="P1109" s="68"/>
      <c r="Q1109" s="15" t="str">
        <f t="shared" si="228"/>
        <v>Gráfico Evolución</v>
      </c>
      <c r="R1109" s="30"/>
      <c r="S110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https://analytics.zoho.com/open-view/2395394000008136598?ZOHO_CRITERIA=%22Localiza_CL_Poblacion%22.%22Codcom%22%3D13110</v>
      </c>
      <c r="T1109" s="17"/>
      <c r="U1109" s="31" t="str">
        <f t="shared" si="229"/>
        <v>#1774B9</v>
      </c>
      <c r="V1109" s="32" t="str">
        <f>+Enfermedades_Mundiales[[#This Row],[idcoleccion]]&amp;"-"&amp;Enfermedades_Mundiales[[#This Row],[id]]</f>
        <v>360-1099</v>
      </c>
      <c r="W1109" s="21">
        <f>+VLOOKUP(Enfermedades_Mundiales[[#This Row],[Filtro URL]],Estructura!$X$4:$Y$366,2,0)</f>
        <v>36313110</v>
      </c>
      <c r="X1109" s="21" t="str">
        <f>+VLOOKUP(Enfermedades_Mundiales[[#This Row],[tema]],Estructura!$A$4:$C$18,3,0)</f>
        <v>T-364</v>
      </c>
      <c r="Y1109" s="32" t="str">
        <f>+VLOOKUP(Enfermedades_Mundiales[[#This Row],[contenido]],Estructura!$E$4:$G$18,3,0)</f>
        <v>C-362</v>
      </c>
      <c r="Z1109" s="32" t="str">
        <f>+VLOOKUP(Enfermedades_Mundiales[[#This Row],[Filtro Integrado]],Estructura!$M$4:$O$367,3,0)</f>
        <v>FI-363</v>
      </c>
      <c r="AA1109" s="32" t="str">
        <f>+VLOOKUP(Enfermedades_Mundiales[[#This Row],[Muestra]],Estructura!$Q$4:$S$194,3,0)</f>
        <v>M-366</v>
      </c>
    </row>
    <row r="1110" spans="1:27" ht="30.6" x14ac:dyDescent="0.3">
      <c r="A1110" s="61" t="s">
        <v>1533</v>
      </c>
      <c r="B1110" s="43">
        <f t="shared" si="222"/>
        <v>360</v>
      </c>
      <c r="C1110" s="44" t="str">
        <f t="shared" si="223"/>
        <v>Enfermedades Mundiales</v>
      </c>
      <c r="D1110" s="44" t="str">
        <f t="shared" si="224"/>
        <v>Salud</v>
      </c>
      <c r="E1110" s="64">
        <v>13111</v>
      </c>
      <c r="F1110" s="44" t="str">
        <f t="shared" si="230"/>
        <v>Vacunación</v>
      </c>
      <c r="G1110" s="27" t="s">
        <v>1591</v>
      </c>
      <c r="H1110" s="60" t="s">
        <v>17</v>
      </c>
      <c r="I1110" s="58" t="s">
        <v>310</v>
      </c>
      <c r="J1110" s="43" t="s">
        <v>407</v>
      </c>
      <c r="K1110" s="12" t="str">
        <f t="shared" si="231"/>
        <v>Vacunación 1era y 2da dosis</v>
      </c>
      <c r="L1110" s="43" t="str">
        <f t="shared" si="225"/>
        <v>Periodo 2020-2021</v>
      </c>
      <c r="M1110" s="43" t="str">
        <f t="shared" si="226"/>
        <v>Unidades</v>
      </c>
      <c r="N1110" s="49" t="str">
        <f t="shared" si="227"/>
        <v>Ministerio de Ciencias, Tecnología, Conocimiento e Innovación</v>
      </c>
      <c r="O1110" s="30" t="str">
        <f>+"Evolución del Proceso de Vacunación contra COVID-19 en la comuna de "&amp;Enfermedades_Mundiales[[#This Row],[territorio]]</f>
        <v>Evolución del Proceso de Vacunación contra COVID-19 en la comuna de La Granja</v>
      </c>
      <c r="P1110" s="68"/>
      <c r="Q1110" s="15" t="str">
        <f t="shared" si="228"/>
        <v>Gráfico Evolución</v>
      </c>
      <c r="R1110" s="30"/>
      <c r="S111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https://analytics.zoho.com/open-view/2395394000008136598?ZOHO_CRITERIA=%22Localiza_CL_Poblacion%22.%22Codcom%22%3D13111</v>
      </c>
      <c r="T1110" s="17"/>
      <c r="U1110" s="31" t="str">
        <f t="shared" si="229"/>
        <v>#1774B9</v>
      </c>
      <c r="V1110" s="32" t="str">
        <f>+Enfermedades_Mundiales[[#This Row],[idcoleccion]]&amp;"-"&amp;Enfermedades_Mundiales[[#This Row],[id]]</f>
        <v>360-1100</v>
      </c>
      <c r="W1110" s="21">
        <f>+VLOOKUP(Enfermedades_Mundiales[[#This Row],[Filtro URL]],Estructura!$X$4:$Y$366,2,0)</f>
        <v>36313111</v>
      </c>
      <c r="X1110" s="21" t="str">
        <f>+VLOOKUP(Enfermedades_Mundiales[[#This Row],[tema]],Estructura!$A$4:$C$18,3,0)</f>
        <v>T-364</v>
      </c>
      <c r="Y1110" s="32" t="str">
        <f>+VLOOKUP(Enfermedades_Mundiales[[#This Row],[contenido]],Estructura!$E$4:$G$18,3,0)</f>
        <v>C-362</v>
      </c>
      <c r="Z1110" s="32" t="str">
        <f>+VLOOKUP(Enfermedades_Mundiales[[#This Row],[Filtro Integrado]],Estructura!$M$4:$O$367,3,0)</f>
        <v>FI-363</v>
      </c>
      <c r="AA1110" s="32" t="str">
        <f>+VLOOKUP(Enfermedades_Mundiales[[#This Row],[Muestra]],Estructura!$Q$4:$S$194,3,0)</f>
        <v>M-366</v>
      </c>
    </row>
    <row r="1111" spans="1:27" ht="30.6" x14ac:dyDescent="0.3">
      <c r="A1111" s="61" t="s">
        <v>1534</v>
      </c>
      <c r="B1111" s="43">
        <f t="shared" si="222"/>
        <v>360</v>
      </c>
      <c r="C1111" s="44" t="str">
        <f t="shared" si="223"/>
        <v>Enfermedades Mundiales</v>
      </c>
      <c r="D1111" s="44" t="str">
        <f t="shared" si="224"/>
        <v>Salud</v>
      </c>
      <c r="E1111" s="64">
        <v>13112</v>
      </c>
      <c r="F1111" s="44" t="str">
        <f t="shared" si="230"/>
        <v>Vacunación</v>
      </c>
      <c r="G1111" s="27" t="s">
        <v>1591</v>
      </c>
      <c r="H1111" s="60" t="s">
        <v>17</v>
      </c>
      <c r="I1111" s="58" t="s">
        <v>311</v>
      </c>
      <c r="J1111" s="43" t="s">
        <v>407</v>
      </c>
      <c r="K1111" s="12" t="str">
        <f t="shared" si="231"/>
        <v>Vacunación 1era y 2da dosis</v>
      </c>
      <c r="L1111" s="43" t="str">
        <f t="shared" si="225"/>
        <v>Periodo 2020-2021</v>
      </c>
      <c r="M1111" s="43" t="str">
        <f t="shared" si="226"/>
        <v>Unidades</v>
      </c>
      <c r="N1111" s="49" t="str">
        <f t="shared" si="227"/>
        <v>Ministerio de Ciencias, Tecnología, Conocimiento e Innovación</v>
      </c>
      <c r="O1111" s="30" t="str">
        <f>+"Evolución del Proceso de Vacunación contra COVID-19 en la comuna de "&amp;Enfermedades_Mundiales[[#This Row],[territorio]]</f>
        <v>Evolución del Proceso de Vacunación contra COVID-19 en la comuna de La Pintana</v>
      </c>
      <c r="P1111" s="68"/>
      <c r="Q1111" s="15" t="str">
        <f t="shared" si="228"/>
        <v>Gráfico Evolución</v>
      </c>
      <c r="R1111" s="30"/>
      <c r="S111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https://analytics.zoho.com/open-view/2395394000008136598?ZOHO_CRITERIA=%22Localiza_CL_Poblacion%22.%22Codcom%22%3D13112</v>
      </c>
      <c r="T1111" s="17"/>
      <c r="U1111" s="31" t="str">
        <f t="shared" si="229"/>
        <v>#1774B9</v>
      </c>
      <c r="V1111" s="32" t="str">
        <f>+Enfermedades_Mundiales[[#This Row],[idcoleccion]]&amp;"-"&amp;Enfermedades_Mundiales[[#This Row],[id]]</f>
        <v>360-1101</v>
      </c>
      <c r="W1111" s="21">
        <f>+VLOOKUP(Enfermedades_Mundiales[[#This Row],[Filtro URL]],Estructura!$X$4:$Y$366,2,0)</f>
        <v>36313112</v>
      </c>
      <c r="X1111" s="21" t="str">
        <f>+VLOOKUP(Enfermedades_Mundiales[[#This Row],[tema]],Estructura!$A$4:$C$18,3,0)</f>
        <v>T-364</v>
      </c>
      <c r="Y1111" s="32" t="str">
        <f>+VLOOKUP(Enfermedades_Mundiales[[#This Row],[contenido]],Estructura!$E$4:$G$18,3,0)</f>
        <v>C-362</v>
      </c>
      <c r="Z1111" s="32" t="str">
        <f>+VLOOKUP(Enfermedades_Mundiales[[#This Row],[Filtro Integrado]],Estructura!$M$4:$O$367,3,0)</f>
        <v>FI-363</v>
      </c>
      <c r="AA1111" s="32" t="str">
        <f>+VLOOKUP(Enfermedades_Mundiales[[#This Row],[Muestra]],Estructura!$Q$4:$S$194,3,0)</f>
        <v>M-366</v>
      </c>
    </row>
    <row r="1112" spans="1:27" ht="30.6" x14ac:dyDescent="0.3">
      <c r="A1112" s="61" t="s">
        <v>1535</v>
      </c>
      <c r="B1112" s="43">
        <f t="shared" si="222"/>
        <v>360</v>
      </c>
      <c r="C1112" s="44" t="str">
        <f t="shared" si="223"/>
        <v>Enfermedades Mundiales</v>
      </c>
      <c r="D1112" s="44" t="str">
        <f t="shared" si="224"/>
        <v>Salud</v>
      </c>
      <c r="E1112" s="64">
        <v>13113</v>
      </c>
      <c r="F1112" s="44" t="str">
        <f t="shared" si="230"/>
        <v>Vacunación</v>
      </c>
      <c r="G1112" s="27" t="s">
        <v>1591</v>
      </c>
      <c r="H1112" s="60" t="s">
        <v>17</v>
      </c>
      <c r="I1112" s="58" t="s">
        <v>312</v>
      </c>
      <c r="J1112" s="43" t="s">
        <v>407</v>
      </c>
      <c r="K1112" s="12" t="str">
        <f t="shared" si="231"/>
        <v>Vacunación 1era y 2da dosis</v>
      </c>
      <c r="L1112" s="43" t="str">
        <f t="shared" si="225"/>
        <v>Periodo 2020-2021</v>
      </c>
      <c r="M1112" s="43" t="str">
        <f t="shared" si="226"/>
        <v>Unidades</v>
      </c>
      <c r="N1112" s="49" t="str">
        <f t="shared" si="227"/>
        <v>Ministerio de Ciencias, Tecnología, Conocimiento e Innovación</v>
      </c>
      <c r="O1112" s="30" t="str">
        <f>+"Evolución del Proceso de Vacunación contra COVID-19 en la comuna de "&amp;Enfermedades_Mundiales[[#This Row],[territorio]]</f>
        <v>Evolución del Proceso de Vacunación contra COVID-19 en la comuna de La Reina</v>
      </c>
      <c r="P1112" s="68"/>
      <c r="Q1112" s="15" t="str">
        <f t="shared" si="228"/>
        <v>Gráfico Evolución</v>
      </c>
      <c r="R1112" s="30"/>
      <c r="S111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https://analytics.zoho.com/open-view/2395394000008136598?ZOHO_CRITERIA=%22Localiza_CL_Poblacion%22.%22Codcom%22%3D13113</v>
      </c>
      <c r="T1112" s="17"/>
      <c r="U1112" s="31" t="str">
        <f t="shared" si="229"/>
        <v>#1774B9</v>
      </c>
      <c r="V1112" s="32" t="str">
        <f>+Enfermedades_Mundiales[[#This Row],[idcoleccion]]&amp;"-"&amp;Enfermedades_Mundiales[[#This Row],[id]]</f>
        <v>360-1102</v>
      </c>
      <c r="W1112" s="21">
        <f>+VLOOKUP(Enfermedades_Mundiales[[#This Row],[Filtro URL]],Estructura!$X$4:$Y$366,2,0)</f>
        <v>36313113</v>
      </c>
      <c r="X1112" s="21" t="str">
        <f>+VLOOKUP(Enfermedades_Mundiales[[#This Row],[tema]],Estructura!$A$4:$C$18,3,0)</f>
        <v>T-364</v>
      </c>
      <c r="Y1112" s="32" t="str">
        <f>+VLOOKUP(Enfermedades_Mundiales[[#This Row],[contenido]],Estructura!$E$4:$G$18,3,0)</f>
        <v>C-362</v>
      </c>
      <c r="Z1112" s="32" t="str">
        <f>+VLOOKUP(Enfermedades_Mundiales[[#This Row],[Filtro Integrado]],Estructura!$M$4:$O$367,3,0)</f>
        <v>FI-363</v>
      </c>
      <c r="AA1112" s="32" t="str">
        <f>+VLOOKUP(Enfermedades_Mundiales[[#This Row],[Muestra]],Estructura!$Q$4:$S$194,3,0)</f>
        <v>M-366</v>
      </c>
    </row>
    <row r="1113" spans="1:27" ht="30.6" x14ac:dyDescent="0.3">
      <c r="A1113" s="61" t="s">
        <v>1536</v>
      </c>
      <c r="B1113" s="43">
        <f t="shared" si="222"/>
        <v>360</v>
      </c>
      <c r="C1113" s="44" t="str">
        <f t="shared" si="223"/>
        <v>Enfermedades Mundiales</v>
      </c>
      <c r="D1113" s="44" t="str">
        <f t="shared" si="224"/>
        <v>Salud</v>
      </c>
      <c r="E1113" s="64">
        <v>13114</v>
      </c>
      <c r="F1113" s="44" t="str">
        <f t="shared" si="230"/>
        <v>Vacunación</v>
      </c>
      <c r="G1113" s="27" t="s">
        <v>1591</v>
      </c>
      <c r="H1113" s="60" t="s">
        <v>17</v>
      </c>
      <c r="I1113" s="58" t="s">
        <v>313</v>
      </c>
      <c r="J1113" s="43" t="s">
        <v>407</v>
      </c>
      <c r="K1113" s="12" t="str">
        <f t="shared" si="231"/>
        <v>Vacunación 1era y 2da dosis</v>
      </c>
      <c r="L1113" s="43" t="str">
        <f t="shared" si="225"/>
        <v>Periodo 2020-2021</v>
      </c>
      <c r="M1113" s="43" t="str">
        <f t="shared" si="226"/>
        <v>Unidades</v>
      </c>
      <c r="N1113" s="49" t="str">
        <f t="shared" si="227"/>
        <v>Ministerio de Ciencias, Tecnología, Conocimiento e Innovación</v>
      </c>
      <c r="O1113" s="30" t="str">
        <f>+"Evolución del Proceso de Vacunación contra COVID-19 en la comuna de "&amp;Enfermedades_Mundiales[[#This Row],[territorio]]</f>
        <v>Evolución del Proceso de Vacunación contra COVID-19 en la comuna de Las Condes</v>
      </c>
      <c r="P1113" s="68"/>
      <c r="Q1113" s="15" t="str">
        <f t="shared" si="228"/>
        <v>Gráfico Evolución</v>
      </c>
      <c r="R1113" s="30"/>
      <c r="S111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https://analytics.zoho.com/open-view/2395394000008136598?ZOHO_CRITERIA=%22Localiza_CL_Poblacion%22.%22Codcom%22%3D13114</v>
      </c>
      <c r="T1113" s="17"/>
      <c r="U1113" s="31" t="str">
        <f t="shared" si="229"/>
        <v>#1774B9</v>
      </c>
      <c r="V1113" s="32" t="str">
        <f>+Enfermedades_Mundiales[[#This Row],[idcoleccion]]&amp;"-"&amp;Enfermedades_Mundiales[[#This Row],[id]]</f>
        <v>360-1103</v>
      </c>
      <c r="W1113" s="21">
        <f>+VLOOKUP(Enfermedades_Mundiales[[#This Row],[Filtro URL]],Estructura!$X$4:$Y$366,2,0)</f>
        <v>36313114</v>
      </c>
      <c r="X1113" s="21" t="str">
        <f>+VLOOKUP(Enfermedades_Mundiales[[#This Row],[tema]],Estructura!$A$4:$C$18,3,0)</f>
        <v>T-364</v>
      </c>
      <c r="Y1113" s="32" t="str">
        <f>+VLOOKUP(Enfermedades_Mundiales[[#This Row],[contenido]],Estructura!$E$4:$G$18,3,0)</f>
        <v>C-362</v>
      </c>
      <c r="Z1113" s="32" t="str">
        <f>+VLOOKUP(Enfermedades_Mundiales[[#This Row],[Filtro Integrado]],Estructura!$M$4:$O$367,3,0)</f>
        <v>FI-363</v>
      </c>
      <c r="AA1113" s="32" t="str">
        <f>+VLOOKUP(Enfermedades_Mundiales[[#This Row],[Muestra]],Estructura!$Q$4:$S$194,3,0)</f>
        <v>M-366</v>
      </c>
    </row>
    <row r="1114" spans="1:27" ht="30.6" x14ac:dyDescent="0.3">
      <c r="A1114" s="61" t="s">
        <v>1537</v>
      </c>
      <c r="B1114" s="43">
        <f t="shared" si="222"/>
        <v>360</v>
      </c>
      <c r="C1114" s="44" t="str">
        <f t="shared" si="223"/>
        <v>Enfermedades Mundiales</v>
      </c>
      <c r="D1114" s="44" t="str">
        <f t="shared" si="224"/>
        <v>Salud</v>
      </c>
      <c r="E1114" s="64">
        <v>13115</v>
      </c>
      <c r="F1114" s="44" t="str">
        <f t="shared" si="230"/>
        <v>Vacunación</v>
      </c>
      <c r="G1114" s="27" t="s">
        <v>1591</v>
      </c>
      <c r="H1114" s="60" t="s">
        <v>17</v>
      </c>
      <c r="I1114" s="58" t="s">
        <v>314</v>
      </c>
      <c r="J1114" s="43" t="s">
        <v>407</v>
      </c>
      <c r="K1114" s="12" t="str">
        <f t="shared" si="231"/>
        <v>Vacunación 1era y 2da dosis</v>
      </c>
      <c r="L1114" s="43" t="str">
        <f t="shared" si="225"/>
        <v>Periodo 2020-2021</v>
      </c>
      <c r="M1114" s="43" t="str">
        <f t="shared" si="226"/>
        <v>Unidades</v>
      </c>
      <c r="N1114" s="49" t="str">
        <f t="shared" si="227"/>
        <v>Ministerio de Ciencias, Tecnología, Conocimiento e Innovación</v>
      </c>
      <c r="O1114" s="30" t="str">
        <f>+"Evolución del Proceso de Vacunación contra COVID-19 en la comuna de "&amp;Enfermedades_Mundiales[[#This Row],[territorio]]</f>
        <v>Evolución del Proceso de Vacunación contra COVID-19 en la comuna de Lo Barnechea</v>
      </c>
      <c r="P1114" s="68"/>
      <c r="Q1114" s="15" t="str">
        <f t="shared" si="228"/>
        <v>Gráfico Evolución</v>
      </c>
      <c r="R1114" s="30"/>
      <c r="S111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https://analytics.zoho.com/open-view/2395394000008136598?ZOHO_CRITERIA=%22Localiza_CL_Poblacion%22.%22Codcom%22%3D13115</v>
      </c>
      <c r="T1114" s="17"/>
      <c r="U1114" s="31" t="str">
        <f t="shared" si="229"/>
        <v>#1774B9</v>
      </c>
      <c r="V1114" s="32" t="str">
        <f>+Enfermedades_Mundiales[[#This Row],[idcoleccion]]&amp;"-"&amp;Enfermedades_Mundiales[[#This Row],[id]]</f>
        <v>360-1104</v>
      </c>
      <c r="W1114" s="21">
        <f>+VLOOKUP(Enfermedades_Mundiales[[#This Row],[Filtro URL]],Estructura!$X$4:$Y$366,2,0)</f>
        <v>36313115</v>
      </c>
      <c r="X1114" s="21" t="str">
        <f>+VLOOKUP(Enfermedades_Mundiales[[#This Row],[tema]],Estructura!$A$4:$C$18,3,0)</f>
        <v>T-364</v>
      </c>
      <c r="Y1114" s="32" t="str">
        <f>+VLOOKUP(Enfermedades_Mundiales[[#This Row],[contenido]],Estructura!$E$4:$G$18,3,0)</f>
        <v>C-362</v>
      </c>
      <c r="Z1114" s="32" t="str">
        <f>+VLOOKUP(Enfermedades_Mundiales[[#This Row],[Filtro Integrado]],Estructura!$M$4:$O$367,3,0)</f>
        <v>FI-363</v>
      </c>
      <c r="AA1114" s="32" t="str">
        <f>+VLOOKUP(Enfermedades_Mundiales[[#This Row],[Muestra]],Estructura!$Q$4:$S$194,3,0)</f>
        <v>M-366</v>
      </c>
    </row>
    <row r="1115" spans="1:27" ht="30.6" x14ac:dyDescent="0.3">
      <c r="A1115" s="61" t="s">
        <v>1538</v>
      </c>
      <c r="B1115" s="43">
        <f t="shared" si="222"/>
        <v>360</v>
      </c>
      <c r="C1115" s="44" t="str">
        <f t="shared" si="223"/>
        <v>Enfermedades Mundiales</v>
      </c>
      <c r="D1115" s="44" t="str">
        <f t="shared" si="224"/>
        <v>Salud</v>
      </c>
      <c r="E1115" s="64">
        <v>13116</v>
      </c>
      <c r="F1115" s="44" t="str">
        <f t="shared" si="230"/>
        <v>Vacunación</v>
      </c>
      <c r="G1115" s="27" t="s">
        <v>1591</v>
      </c>
      <c r="H1115" s="60" t="s">
        <v>17</v>
      </c>
      <c r="I1115" s="58" t="s">
        <v>315</v>
      </c>
      <c r="J1115" s="43" t="s">
        <v>407</v>
      </c>
      <c r="K1115" s="12" t="str">
        <f t="shared" si="231"/>
        <v>Vacunación 1era y 2da dosis</v>
      </c>
      <c r="L1115" s="43" t="str">
        <f t="shared" si="225"/>
        <v>Periodo 2020-2021</v>
      </c>
      <c r="M1115" s="43" t="str">
        <f t="shared" si="226"/>
        <v>Unidades</v>
      </c>
      <c r="N1115" s="49" t="str">
        <f t="shared" si="227"/>
        <v>Ministerio de Ciencias, Tecnología, Conocimiento e Innovación</v>
      </c>
      <c r="O1115" s="30" t="str">
        <f>+"Evolución del Proceso de Vacunación contra COVID-19 en la comuna de "&amp;Enfermedades_Mundiales[[#This Row],[territorio]]</f>
        <v>Evolución del Proceso de Vacunación contra COVID-19 en la comuna de Lo Espejo</v>
      </c>
      <c r="P1115" s="68"/>
      <c r="Q1115" s="15" t="str">
        <f t="shared" si="228"/>
        <v>Gráfico Evolución</v>
      </c>
      <c r="R1115" s="30"/>
      <c r="S111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https://analytics.zoho.com/open-view/2395394000008136598?ZOHO_CRITERIA=%22Localiza_CL_Poblacion%22.%22Codcom%22%3D13116</v>
      </c>
      <c r="T1115" s="17"/>
      <c r="U1115" s="31" t="str">
        <f t="shared" si="229"/>
        <v>#1774B9</v>
      </c>
      <c r="V1115" s="32" t="str">
        <f>+Enfermedades_Mundiales[[#This Row],[idcoleccion]]&amp;"-"&amp;Enfermedades_Mundiales[[#This Row],[id]]</f>
        <v>360-1105</v>
      </c>
      <c r="W1115" s="21">
        <f>+VLOOKUP(Enfermedades_Mundiales[[#This Row],[Filtro URL]],Estructura!$X$4:$Y$366,2,0)</f>
        <v>36313116</v>
      </c>
      <c r="X1115" s="21" t="str">
        <f>+VLOOKUP(Enfermedades_Mundiales[[#This Row],[tema]],Estructura!$A$4:$C$18,3,0)</f>
        <v>T-364</v>
      </c>
      <c r="Y1115" s="32" t="str">
        <f>+VLOOKUP(Enfermedades_Mundiales[[#This Row],[contenido]],Estructura!$E$4:$G$18,3,0)</f>
        <v>C-362</v>
      </c>
      <c r="Z1115" s="32" t="str">
        <f>+VLOOKUP(Enfermedades_Mundiales[[#This Row],[Filtro Integrado]],Estructura!$M$4:$O$367,3,0)</f>
        <v>FI-363</v>
      </c>
      <c r="AA1115" s="32" t="str">
        <f>+VLOOKUP(Enfermedades_Mundiales[[#This Row],[Muestra]],Estructura!$Q$4:$S$194,3,0)</f>
        <v>M-366</v>
      </c>
    </row>
    <row r="1116" spans="1:27" ht="30.6" x14ac:dyDescent="0.3">
      <c r="A1116" s="61" t="s">
        <v>1539</v>
      </c>
      <c r="B1116" s="43">
        <f t="shared" si="222"/>
        <v>360</v>
      </c>
      <c r="C1116" s="44" t="str">
        <f t="shared" si="223"/>
        <v>Enfermedades Mundiales</v>
      </c>
      <c r="D1116" s="44" t="str">
        <f t="shared" si="224"/>
        <v>Salud</v>
      </c>
      <c r="E1116" s="64">
        <v>13117</v>
      </c>
      <c r="F1116" s="44" t="str">
        <f t="shared" si="230"/>
        <v>Vacunación</v>
      </c>
      <c r="G1116" s="27" t="s">
        <v>1591</v>
      </c>
      <c r="H1116" s="60" t="s">
        <v>17</v>
      </c>
      <c r="I1116" s="58" t="s">
        <v>316</v>
      </c>
      <c r="J1116" s="43" t="s">
        <v>407</v>
      </c>
      <c r="K1116" s="12" t="str">
        <f t="shared" si="231"/>
        <v>Vacunación 1era y 2da dosis</v>
      </c>
      <c r="L1116" s="43" t="str">
        <f t="shared" si="225"/>
        <v>Periodo 2020-2021</v>
      </c>
      <c r="M1116" s="43" t="str">
        <f t="shared" si="226"/>
        <v>Unidades</v>
      </c>
      <c r="N1116" s="49" t="str">
        <f t="shared" si="227"/>
        <v>Ministerio de Ciencias, Tecnología, Conocimiento e Innovación</v>
      </c>
      <c r="O1116" s="30" t="str">
        <f>+"Evolución del Proceso de Vacunación contra COVID-19 en la comuna de "&amp;Enfermedades_Mundiales[[#This Row],[territorio]]</f>
        <v>Evolución del Proceso de Vacunación contra COVID-19 en la comuna de Lo Prado</v>
      </c>
      <c r="P1116" s="68"/>
      <c r="Q1116" s="15" t="str">
        <f t="shared" si="228"/>
        <v>Gráfico Evolución</v>
      </c>
      <c r="R1116" s="30"/>
      <c r="S111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https://analytics.zoho.com/open-view/2395394000008136598?ZOHO_CRITERIA=%22Localiza_CL_Poblacion%22.%22Codcom%22%3D13117</v>
      </c>
      <c r="T1116" s="17"/>
      <c r="U1116" s="31" t="str">
        <f t="shared" si="229"/>
        <v>#1774B9</v>
      </c>
      <c r="V1116" s="32" t="str">
        <f>+Enfermedades_Mundiales[[#This Row],[idcoleccion]]&amp;"-"&amp;Enfermedades_Mundiales[[#This Row],[id]]</f>
        <v>360-1106</v>
      </c>
      <c r="W1116" s="21">
        <f>+VLOOKUP(Enfermedades_Mundiales[[#This Row],[Filtro URL]],Estructura!$X$4:$Y$366,2,0)</f>
        <v>36313117</v>
      </c>
      <c r="X1116" s="21" t="str">
        <f>+VLOOKUP(Enfermedades_Mundiales[[#This Row],[tema]],Estructura!$A$4:$C$18,3,0)</f>
        <v>T-364</v>
      </c>
      <c r="Y1116" s="32" t="str">
        <f>+VLOOKUP(Enfermedades_Mundiales[[#This Row],[contenido]],Estructura!$E$4:$G$18,3,0)</f>
        <v>C-362</v>
      </c>
      <c r="Z1116" s="32" t="str">
        <f>+VLOOKUP(Enfermedades_Mundiales[[#This Row],[Filtro Integrado]],Estructura!$M$4:$O$367,3,0)</f>
        <v>FI-363</v>
      </c>
      <c r="AA1116" s="32" t="str">
        <f>+VLOOKUP(Enfermedades_Mundiales[[#This Row],[Muestra]],Estructura!$Q$4:$S$194,3,0)</f>
        <v>M-366</v>
      </c>
    </row>
    <row r="1117" spans="1:27" ht="30.6" x14ac:dyDescent="0.3">
      <c r="A1117" s="61" t="s">
        <v>1540</v>
      </c>
      <c r="B1117" s="43">
        <f t="shared" si="222"/>
        <v>360</v>
      </c>
      <c r="C1117" s="44" t="str">
        <f t="shared" si="223"/>
        <v>Enfermedades Mundiales</v>
      </c>
      <c r="D1117" s="44" t="str">
        <f t="shared" si="224"/>
        <v>Salud</v>
      </c>
      <c r="E1117" s="64">
        <v>13118</v>
      </c>
      <c r="F1117" s="44" t="str">
        <f t="shared" si="230"/>
        <v>Vacunación</v>
      </c>
      <c r="G1117" s="27" t="s">
        <v>1591</v>
      </c>
      <c r="H1117" s="60" t="s">
        <v>17</v>
      </c>
      <c r="I1117" s="58" t="s">
        <v>317</v>
      </c>
      <c r="J1117" s="43" t="s">
        <v>407</v>
      </c>
      <c r="K1117" s="12" t="str">
        <f t="shared" si="231"/>
        <v>Vacunación 1era y 2da dosis</v>
      </c>
      <c r="L1117" s="43" t="str">
        <f t="shared" si="225"/>
        <v>Periodo 2020-2021</v>
      </c>
      <c r="M1117" s="43" t="str">
        <f t="shared" si="226"/>
        <v>Unidades</v>
      </c>
      <c r="N1117" s="49" t="str">
        <f t="shared" si="227"/>
        <v>Ministerio de Ciencias, Tecnología, Conocimiento e Innovación</v>
      </c>
      <c r="O1117" s="30" t="str">
        <f>+"Evolución del Proceso de Vacunación contra COVID-19 en la comuna de "&amp;Enfermedades_Mundiales[[#This Row],[territorio]]</f>
        <v>Evolución del Proceso de Vacunación contra COVID-19 en la comuna de Macul</v>
      </c>
      <c r="P1117" s="68"/>
      <c r="Q1117" s="15" t="str">
        <f t="shared" si="228"/>
        <v>Gráfico Evolución</v>
      </c>
      <c r="R1117" s="30"/>
      <c r="S111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https://analytics.zoho.com/open-view/2395394000008136598?ZOHO_CRITERIA=%22Localiza_CL_Poblacion%22.%22Codcom%22%3D13118</v>
      </c>
      <c r="T1117" s="17"/>
      <c r="U1117" s="31" t="str">
        <f t="shared" si="229"/>
        <v>#1774B9</v>
      </c>
      <c r="V1117" s="32" t="str">
        <f>+Enfermedades_Mundiales[[#This Row],[idcoleccion]]&amp;"-"&amp;Enfermedades_Mundiales[[#This Row],[id]]</f>
        <v>360-1107</v>
      </c>
      <c r="W1117" s="21">
        <f>+VLOOKUP(Enfermedades_Mundiales[[#This Row],[Filtro URL]],Estructura!$X$4:$Y$366,2,0)</f>
        <v>36313118</v>
      </c>
      <c r="X1117" s="21" t="str">
        <f>+VLOOKUP(Enfermedades_Mundiales[[#This Row],[tema]],Estructura!$A$4:$C$18,3,0)</f>
        <v>T-364</v>
      </c>
      <c r="Y1117" s="32" t="str">
        <f>+VLOOKUP(Enfermedades_Mundiales[[#This Row],[contenido]],Estructura!$E$4:$G$18,3,0)</f>
        <v>C-362</v>
      </c>
      <c r="Z1117" s="32" t="str">
        <f>+VLOOKUP(Enfermedades_Mundiales[[#This Row],[Filtro Integrado]],Estructura!$M$4:$O$367,3,0)</f>
        <v>FI-363</v>
      </c>
      <c r="AA1117" s="32" t="str">
        <f>+VLOOKUP(Enfermedades_Mundiales[[#This Row],[Muestra]],Estructura!$Q$4:$S$194,3,0)</f>
        <v>M-366</v>
      </c>
    </row>
    <row r="1118" spans="1:27" ht="30.6" x14ac:dyDescent="0.3">
      <c r="A1118" s="61" t="s">
        <v>1541</v>
      </c>
      <c r="B1118" s="43">
        <f t="shared" si="222"/>
        <v>360</v>
      </c>
      <c r="C1118" s="44" t="str">
        <f t="shared" si="223"/>
        <v>Enfermedades Mundiales</v>
      </c>
      <c r="D1118" s="44" t="str">
        <f t="shared" si="224"/>
        <v>Salud</v>
      </c>
      <c r="E1118" s="64">
        <v>13119</v>
      </c>
      <c r="F1118" s="44" t="str">
        <f t="shared" si="230"/>
        <v>Vacunación</v>
      </c>
      <c r="G1118" s="27" t="s">
        <v>1591</v>
      </c>
      <c r="H1118" s="60" t="s">
        <v>17</v>
      </c>
      <c r="I1118" s="58" t="s">
        <v>318</v>
      </c>
      <c r="J1118" s="43" t="s">
        <v>407</v>
      </c>
      <c r="K1118" s="12" t="str">
        <f t="shared" si="231"/>
        <v>Vacunación 1era y 2da dosis</v>
      </c>
      <c r="L1118" s="43" t="str">
        <f t="shared" si="225"/>
        <v>Periodo 2020-2021</v>
      </c>
      <c r="M1118" s="43" t="str">
        <f t="shared" si="226"/>
        <v>Unidades</v>
      </c>
      <c r="N1118" s="49" t="str">
        <f t="shared" si="227"/>
        <v>Ministerio de Ciencias, Tecnología, Conocimiento e Innovación</v>
      </c>
      <c r="O1118" s="30" t="str">
        <f>+"Evolución del Proceso de Vacunación contra COVID-19 en la comuna de "&amp;Enfermedades_Mundiales[[#This Row],[territorio]]</f>
        <v>Evolución del Proceso de Vacunación contra COVID-19 en la comuna de Maipú</v>
      </c>
      <c r="P1118" s="68"/>
      <c r="Q1118" s="15" t="str">
        <f t="shared" si="228"/>
        <v>Gráfico Evolución</v>
      </c>
      <c r="R1118" s="30"/>
      <c r="S111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https://analytics.zoho.com/open-view/2395394000008136598?ZOHO_CRITERIA=%22Localiza_CL_Poblacion%22.%22Codcom%22%3D13119</v>
      </c>
      <c r="T1118" s="17"/>
      <c r="U1118" s="31" t="str">
        <f t="shared" si="229"/>
        <v>#1774B9</v>
      </c>
      <c r="V1118" s="32" t="str">
        <f>+Enfermedades_Mundiales[[#This Row],[idcoleccion]]&amp;"-"&amp;Enfermedades_Mundiales[[#This Row],[id]]</f>
        <v>360-1108</v>
      </c>
      <c r="W1118" s="21">
        <f>+VLOOKUP(Enfermedades_Mundiales[[#This Row],[Filtro URL]],Estructura!$X$4:$Y$366,2,0)</f>
        <v>36313119</v>
      </c>
      <c r="X1118" s="21" t="str">
        <f>+VLOOKUP(Enfermedades_Mundiales[[#This Row],[tema]],Estructura!$A$4:$C$18,3,0)</f>
        <v>T-364</v>
      </c>
      <c r="Y1118" s="32" t="str">
        <f>+VLOOKUP(Enfermedades_Mundiales[[#This Row],[contenido]],Estructura!$E$4:$G$18,3,0)</f>
        <v>C-362</v>
      </c>
      <c r="Z1118" s="32" t="str">
        <f>+VLOOKUP(Enfermedades_Mundiales[[#This Row],[Filtro Integrado]],Estructura!$M$4:$O$367,3,0)</f>
        <v>FI-363</v>
      </c>
      <c r="AA1118" s="32" t="str">
        <f>+VLOOKUP(Enfermedades_Mundiales[[#This Row],[Muestra]],Estructura!$Q$4:$S$194,3,0)</f>
        <v>M-366</v>
      </c>
    </row>
    <row r="1119" spans="1:27" ht="30.6" x14ac:dyDescent="0.3">
      <c r="A1119" s="61" t="s">
        <v>1542</v>
      </c>
      <c r="B1119" s="43">
        <f t="shared" si="222"/>
        <v>360</v>
      </c>
      <c r="C1119" s="44" t="str">
        <f t="shared" si="223"/>
        <v>Enfermedades Mundiales</v>
      </c>
      <c r="D1119" s="44" t="str">
        <f t="shared" si="224"/>
        <v>Salud</v>
      </c>
      <c r="E1119" s="64">
        <v>13120</v>
      </c>
      <c r="F1119" s="44" t="str">
        <f t="shared" si="230"/>
        <v>Vacunación</v>
      </c>
      <c r="G1119" s="27" t="s">
        <v>1591</v>
      </c>
      <c r="H1119" s="60" t="s">
        <v>17</v>
      </c>
      <c r="I1119" s="58" t="s">
        <v>319</v>
      </c>
      <c r="J1119" s="43" t="s">
        <v>407</v>
      </c>
      <c r="K1119" s="12" t="str">
        <f t="shared" si="231"/>
        <v>Vacunación 1era y 2da dosis</v>
      </c>
      <c r="L1119" s="43" t="str">
        <f t="shared" si="225"/>
        <v>Periodo 2020-2021</v>
      </c>
      <c r="M1119" s="43" t="str">
        <f t="shared" si="226"/>
        <v>Unidades</v>
      </c>
      <c r="N1119" s="49" t="str">
        <f t="shared" si="227"/>
        <v>Ministerio de Ciencias, Tecnología, Conocimiento e Innovación</v>
      </c>
      <c r="O1119" s="30" t="str">
        <f>+"Evolución del Proceso de Vacunación contra COVID-19 en la comuna de "&amp;Enfermedades_Mundiales[[#This Row],[territorio]]</f>
        <v>Evolución del Proceso de Vacunación contra COVID-19 en la comuna de Ñuñoa</v>
      </c>
      <c r="P1119" s="68"/>
      <c r="Q1119" s="15" t="str">
        <f t="shared" si="228"/>
        <v>Gráfico Evolución</v>
      </c>
      <c r="R1119" s="30"/>
      <c r="S111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https://analytics.zoho.com/open-view/2395394000008136598?ZOHO_CRITERIA=%22Localiza_CL_Poblacion%22.%22Codcom%22%3D13120</v>
      </c>
      <c r="T1119" s="17"/>
      <c r="U1119" s="31" t="str">
        <f t="shared" si="229"/>
        <v>#1774B9</v>
      </c>
      <c r="V1119" s="32" t="str">
        <f>+Enfermedades_Mundiales[[#This Row],[idcoleccion]]&amp;"-"&amp;Enfermedades_Mundiales[[#This Row],[id]]</f>
        <v>360-1109</v>
      </c>
      <c r="W1119" s="21">
        <f>+VLOOKUP(Enfermedades_Mundiales[[#This Row],[Filtro URL]],Estructura!$X$4:$Y$366,2,0)</f>
        <v>36313120</v>
      </c>
      <c r="X1119" s="21" t="str">
        <f>+VLOOKUP(Enfermedades_Mundiales[[#This Row],[tema]],Estructura!$A$4:$C$18,3,0)</f>
        <v>T-364</v>
      </c>
      <c r="Y1119" s="32" t="str">
        <f>+VLOOKUP(Enfermedades_Mundiales[[#This Row],[contenido]],Estructura!$E$4:$G$18,3,0)</f>
        <v>C-362</v>
      </c>
      <c r="Z1119" s="32" t="str">
        <f>+VLOOKUP(Enfermedades_Mundiales[[#This Row],[Filtro Integrado]],Estructura!$M$4:$O$367,3,0)</f>
        <v>FI-363</v>
      </c>
      <c r="AA1119" s="32" t="str">
        <f>+VLOOKUP(Enfermedades_Mundiales[[#This Row],[Muestra]],Estructura!$Q$4:$S$194,3,0)</f>
        <v>M-366</v>
      </c>
    </row>
    <row r="1120" spans="1:27" ht="30.6" x14ac:dyDescent="0.3">
      <c r="A1120" s="61" t="s">
        <v>1543</v>
      </c>
      <c r="B1120" s="43">
        <f t="shared" si="222"/>
        <v>360</v>
      </c>
      <c r="C1120" s="44" t="str">
        <f t="shared" si="223"/>
        <v>Enfermedades Mundiales</v>
      </c>
      <c r="D1120" s="44" t="str">
        <f t="shared" si="224"/>
        <v>Salud</v>
      </c>
      <c r="E1120" s="64">
        <v>13121</v>
      </c>
      <c r="F1120" s="44" t="str">
        <f t="shared" si="230"/>
        <v>Vacunación</v>
      </c>
      <c r="G1120" s="27" t="s">
        <v>1591</v>
      </c>
      <c r="H1120" s="60" t="s">
        <v>17</v>
      </c>
      <c r="I1120" s="58" t="s">
        <v>320</v>
      </c>
      <c r="J1120" s="43" t="s">
        <v>407</v>
      </c>
      <c r="K1120" s="12" t="str">
        <f t="shared" si="231"/>
        <v>Vacunación 1era y 2da dosis</v>
      </c>
      <c r="L1120" s="43" t="str">
        <f t="shared" si="225"/>
        <v>Periodo 2020-2021</v>
      </c>
      <c r="M1120" s="43" t="str">
        <f t="shared" si="226"/>
        <v>Unidades</v>
      </c>
      <c r="N1120" s="49" t="str">
        <f t="shared" si="227"/>
        <v>Ministerio de Ciencias, Tecnología, Conocimiento e Innovación</v>
      </c>
      <c r="O1120" s="30" t="str">
        <f>+"Evolución del Proceso de Vacunación contra COVID-19 en la comuna de "&amp;Enfermedades_Mundiales[[#This Row],[territorio]]</f>
        <v>Evolución del Proceso de Vacunación contra COVID-19 en la comuna de Pedro Aguirre Cerda</v>
      </c>
      <c r="P1120" s="68"/>
      <c r="Q1120" s="15" t="str">
        <f t="shared" si="228"/>
        <v>Gráfico Evolución</v>
      </c>
      <c r="R1120" s="30"/>
      <c r="S112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https://analytics.zoho.com/open-view/2395394000008136598?ZOHO_CRITERIA=%22Localiza_CL_Poblacion%22.%22Codcom%22%3D13121</v>
      </c>
      <c r="T1120" s="17"/>
      <c r="U1120" s="31" t="str">
        <f t="shared" si="229"/>
        <v>#1774B9</v>
      </c>
      <c r="V1120" s="32" t="str">
        <f>+Enfermedades_Mundiales[[#This Row],[idcoleccion]]&amp;"-"&amp;Enfermedades_Mundiales[[#This Row],[id]]</f>
        <v>360-1110</v>
      </c>
      <c r="W1120" s="21">
        <f>+VLOOKUP(Enfermedades_Mundiales[[#This Row],[Filtro URL]],Estructura!$X$4:$Y$366,2,0)</f>
        <v>36313121</v>
      </c>
      <c r="X1120" s="21" t="str">
        <f>+VLOOKUP(Enfermedades_Mundiales[[#This Row],[tema]],Estructura!$A$4:$C$18,3,0)</f>
        <v>T-364</v>
      </c>
      <c r="Y1120" s="32" t="str">
        <f>+VLOOKUP(Enfermedades_Mundiales[[#This Row],[contenido]],Estructura!$E$4:$G$18,3,0)</f>
        <v>C-362</v>
      </c>
      <c r="Z1120" s="32" t="str">
        <f>+VLOOKUP(Enfermedades_Mundiales[[#This Row],[Filtro Integrado]],Estructura!$M$4:$O$367,3,0)</f>
        <v>FI-363</v>
      </c>
      <c r="AA1120" s="32" t="str">
        <f>+VLOOKUP(Enfermedades_Mundiales[[#This Row],[Muestra]],Estructura!$Q$4:$S$194,3,0)</f>
        <v>M-366</v>
      </c>
    </row>
    <row r="1121" spans="1:27" ht="30.6" x14ac:dyDescent="0.3">
      <c r="A1121" s="61" t="s">
        <v>1544</v>
      </c>
      <c r="B1121" s="43">
        <f t="shared" si="222"/>
        <v>360</v>
      </c>
      <c r="C1121" s="44" t="str">
        <f t="shared" si="223"/>
        <v>Enfermedades Mundiales</v>
      </c>
      <c r="D1121" s="44" t="str">
        <f t="shared" si="224"/>
        <v>Salud</v>
      </c>
      <c r="E1121" s="64">
        <v>13122</v>
      </c>
      <c r="F1121" s="44" t="str">
        <f t="shared" si="230"/>
        <v>Vacunación</v>
      </c>
      <c r="G1121" s="27" t="s">
        <v>1591</v>
      </c>
      <c r="H1121" s="60" t="s">
        <v>17</v>
      </c>
      <c r="I1121" s="58" t="s">
        <v>321</v>
      </c>
      <c r="J1121" s="43" t="s">
        <v>407</v>
      </c>
      <c r="K1121" s="12" t="str">
        <f t="shared" si="231"/>
        <v>Vacunación 1era y 2da dosis</v>
      </c>
      <c r="L1121" s="43" t="str">
        <f t="shared" si="225"/>
        <v>Periodo 2020-2021</v>
      </c>
      <c r="M1121" s="43" t="str">
        <f t="shared" si="226"/>
        <v>Unidades</v>
      </c>
      <c r="N1121" s="49" t="str">
        <f t="shared" si="227"/>
        <v>Ministerio de Ciencias, Tecnología, Conocimiento e Innovación</v>
      </c>
      <c r="O1121" s="30" t="str">
        <f>+"Evolución del Proceso de Vacunación contra COVID-19 en la comuna de "&amp;Enfermedades_Mundiales[[#This Row],[territorio]]</f>
        <v>Evolución del Proceso de Vacunación contra COVID-19 en la comuna de Peñalolén</v>
      </c>
      <c r="P1121" s="68"/>
      <c r="Q1121" s="15" t="str">
        <f t="shared" si="228"/>
        <v>Gráfico Evolución</v>
      </c>
      <c r="R1121" s="30"/>
      <c r="S112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https://analytics.zoho.com/open-view/2395394000008136598?ZOHO_CRITERIA=%22Localiza_CL_Poblacion%22.%22Codcom%22%3D13122</v>
      </c>
      <c r="T1121" s="17"/>
      <c r="U1121" s="31" t="str">
        <f t="shared" si="229"/>
        <v>#1774B9</v>
      </c>
      <c r="V1121" s="32" t="str">
        <f>+Enfermedades_Mundiales[[#This Row],[idcoleccion]]&amp;"-"&amp;Enfermedades_Mundiales[[#This Row],[id]]</f>
        <v>360-1111</v>
      </c>
      <c r="W1121" s="21">
        <f>+VLOOKUP(Enfermedades_Mundiales[[#This Row],[Filtro URL]],Estructura!$X$4:$Y$366,2,0)</f>
        <v>36313122</v>
      </c>
      <c r="X1121" s="21" t="str">
        <f>+VLOOKUP(Enfermedades_Mundiales[[#This Row],[tema]],Estructura!$A$4:$C$18,3,0)</f>
        <v>T-364</v>
      </c>
      <c r="Y1121" s="32" t="str">
        <f>+VLOOKUP(Enfermedades_Mundiales[[#This Row],[contenido]],Estructura!$E$4:$G$18,3,0)</f>
        <v>C-362</v>
      </c>
      <c r="Z1121" s="32" t="str">
        <f>+VLOOKUP(Enfermedades_Mundiales[[#This Row],[Filtro Integrado]],Estructura!$M$4:$O$367,3,0)</f>
        <v>FI-363</v>
      </c>
      <c r="AA1121" s="32" t="str">
        <f>+VLOOKUP(Enfermedades_Mundiales[[#This Row],[Muestra]],Estructura!$Q$4:$S$194,3,0)</f>
        <v>M-366</v>
      </c>
    </row>
    <row r="1122" spans="1:27" ht="30.6" x14ac:dyDescent="0.3">
      <c r="A1122" s="61" t="s">
        <v>1545</v>
      </c>
      <c r="B1122" s="43">
        <f t="shared" si="222"/>
        <v>360</v>
      </c>
      <c r="C1122" s="44" t="str">
        <f t="shared" si="223"/>
        <v>Enfermedades Mundiales</v>
      </c>
      <c r="D1122" s="44" t="str">
        <f t="shared" si="224"/>
        <v>Salud</v>
      </c>
      <c r="E1122" s="64">
        <v>13123</v>
      </c>
      <c r="F1122" s="44" t="str">
        <f t="shared" si="230"/>
        <v>Vacunación</v>
      </c>
      <c r="G1122" s="27" t="s">
        <v>1591</v>
      </c>
      <c r="H1122" s="60" t="s">
        <v>17</v>
      </c>
      <c r="I1122" s="58" t="s">
        <v>322</v>
      </c>
      <c r="J1122" s="43" t="s">
        <v>407</v>
      </c>
      <c r="K1122" s="12" t="str">
        <f t="shared" si="231"/>
        <v>Vacunación 1era y 2da dosis</v>
      </c>
      <c r="L1122" s="43" t="str">
        <f t="shared" si="225"/>
        <v>Periodo 2020-2021</v>
      </c>
      <c r="M1122" s="43" t="str">
        <f t="shared" si="226"/>
        <v>Unidades</v>
      </c>
      <c r="N1122" s="49" t="str">
        <f t="shared" si="227"/>
        <v>Ministerio de Ciencias, Tecnología, Conocimiento e Innovación</v>
      </c>
      <c r="O1122" s="30" t="str">
        <f>+"Evolución del Proceso de Vacunación contra COVID-19 en la comuna de "&amp;Enfermedades_Mundiales[[#This Row],[territorio]]</f>
        <v>Evolución del Proceso de Vacunación contra COVID-19 en la comuna de Providencia</v>
      </c>
      <c r="P1122" s="68"/>
      <c r="Q1122" s="15" t="str">
        <f t="shared" si="228"/>
        <v>Gráfico Evolución</v>
      </c>
      <c r="R1122" s="30"/>
      <c r="S112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https://analytics.zoho.com/open-view/2395394000008136598?ZOHO_CRITERIA=%22Localiza_CL_Poblacion%22.%22Codcom%22%3D13123</v>
      </c>
      <c r="T1122" s="17"/>
      <c r="U1122" s="31" t="str">
        <f t="shared" si="229"/>
        <v>#1774B9</v>
      </c>
      <c r="V1122" s="32" t="str">
        <f>+Enfermedades_Mundiales[[#This Row],[idcoleccion]]&amp;"-"&amp;Enfermedades_Mundiales[[#This Row],[id]]</f>
        <v>360-1112</v>
      </c>
      <c r="W1122" s="21">
        <f>+VLOOKUP(Enfermedades_Mundiales[[#This Row],[Filtro URL]],Estructura!$X$4:$Y$366,2,0)</f>
        <v>36313123</v>
      </c>
      <c r="X1122" s="21" t="str">
        <f>+VLOOKUP(Enfermedades_Mundiales[[#This Row],[tema]],Estructura!$A$4:$C$18,3,0)</f>
        <v>T-364</v>
      </c>
      <c r="Y1122" s="32" t="str">
        <f>+VLOOKUP(Enfermedades_Mundiales[[#This Row],[contenido]],Estructura!$E$4:$G$18,3,0)</f>
        <v>C-362</v>
      </c>
      <c r="Z1122" s="32" t="str">
        <f>+VLOOKUP(Enfermedades_Mundiales[[#This Row],[Filtro Integrado]],Estructura!$M$4:$O$367,3,0)</f>
        <v>FI-363</v>
      </c>
      <c r="AA1122" s="32" t="str">
        <f>+VLOOKUP(Enfermedades_Mundiales[[#This Row],[Muestra]],Estructura!$Q$4:$S$194,3,0)</f>
        <v>M-366</v>
      </c>
    </row>
    <row r="1123" spans="1:27" ht="30.6" x14ac:dyDescent="0.3">
      <c r="A1123" s="61" t="s">
        <v>1546</v>
      </c>
      <c r="B1123" s="43">
        <f t="shared" si="222"/>
        <v>360</v>
      </c>
      <c r="C1123" s="44" t="str">
        <f t="shared" si="223"/>
        <v>Enfermedades Mundiales</v>
      </c>
      <c r="D1123" s="44" t="str">
        <f t="shared" si="224"/>
        <v>Salud</v>
      </c>
      <c r="E1123" s="64">
        <v>13124</v>
      </c>
      <c r="F1123" s="44" t="str">
        <f t="shared" si="230"/>
        <v>Vacunación</v>
      </c>
      <c r="G1123" s="27" t="s">
        <v>1591</v>
      </c>
      <c r="H1123" s="60" t="s">
        <v>17</v>
      </c>
      <c r="I1123" s="58" t="s">
        <v>323</v>
      </c>
      <c r="J1123" s="43" t="s">
        <v>407</v>
      </c>
      <c r="K1123" s="12" t="str">
        <f t="shared" si="231"/>
        <v>Vacunación 1era y 2da dosis</v>
      </c>
      <c r="L1123" s="43" t="str">
        <f t="shared" si="225"/>
        <v>Periodo 2020-2021</v>
      </c>
      <c r="M1123" s="43" t="str">
        <f t="shared" si="226"/>
        <v>Unidades</v>
      </c>
      <c r="N1123" s="49" t="str">
        <f t="shared" si="227"/>
        <v>Ministerio de Ciencias, Tecnología, Conocimiento e Innovación</v>
      </c>
      <c r="O1123" s="30" t="str">
        <f>+"Evolución del Proceso de Vacunación contra COVID-19 en la comuna de "&amp;Enfermedades_Mundiales[[#This Row],[territorio]]</f>
        <v>Evolución del Proceso de Vacunación contra COVID-19 en la comuna de Pudahuel</v>
      </c>
      <c r="P1123" s="68"/>
      <c r="Q1123" s="15" t="str">
        <f t="shared" si="228"/>
        <v>Gráfico Evolución</v>
      </c>
      <c r="R1123" s="30"/>
      <c r="S112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https://analytics.zoho.com/open-view/2395394000008136598?ZOHO_CRITERIA=%22Localiza_CL_Poblacion%22.%22Codcom%22%3D13124</v>
      </c>
      <c r="T1123" s="17"/>
      <c r="U1123" s="31" t="str">
        <f t="shared" si="229"/>
        <v>#1774B9</v>
      </c>
      <c r="V1123" s="32" t="str">
        <f>+Enfermedades_Mundiales[[#This Row],[idcoleccion]]&amp;"-"&amp;Enfermedades_Mundiales[[#This Row],[id]]</f>
        <v>360-1113</v>
      </c>
      <c r="W1123" s="21">
        <f>+VLOOKUP(Enfermedades_Mundiales[[#This Row],[Filtro URL]],Estructura!$X$4:$Y$366,2,0)</f>
        <v>36313124</v>
      </c>
      <c r="X1123" s="21" t="str">
        <f>+VLOOKUP(Enfermedades_Mundiales[[#This Row],[tema]],Estructura!$A$4:$C$18,3,0)</f>
        <v>T-364</v>
      </c>
      <c r="Y1123" s="32" t="str">
        <f>+VLOOKUP(Enfermedades_Mundiales[[#This Row],[contenido]],Estructura!$E$4:$G$18,3,0)</f>
        <v>C-362</v>
      </c>
      <c r="Z1123" s="32" t="str">
        <f>+VLOOKUP(Enfermedades_Mundiales[[#This Row],[Filtro Integrado]],Estructura!$M$4:$O$367,3,0)</f>
        <v>FI-363</v>
      </c>
      <c r="AA1123" s="32" t="str">
        <f>+VLOOKUP(Enfermedades_Mundiales[[#This Row],[Muestra]],Estructura!$Q$4:$S$194,3,0)</f>
        <v>M-366</v>
      </c>
    </row>
    <row r="1124" spans="1:27" ht="30.6" x14ac:dyDescent="0.3">
      <c r="A1124" s="61" t="s">
        <v>1547</v>
      </c>
      <c r="B1124" s="43">
        <f t="shared" si="222"/>
        <v>360</v>
      </c>
      <c r="C1124" s="44" t="str">
        <f t="shared" si="223"/>
        <v>Enfermedades Mundiales</v>
      </c>
      <c r="D1124" s="44" t="str">
        <f t="shared" si="224"/>
        <v>Salud</v>
      </c>
      <c r="E1124" s="64">
        <v>13125</v>
      </c>
      <c r="F1124" s="44" t="str">
        <f t="shared" si="230"/>
        <v>Vacunación</v>
      </c>
      <c r="G1124" s="27" t="s">
        <v>1591</v>
      </c>
      <c r="H1124" s="60" t="s">
        <v>17</v>
      </c>
      <c r="I1124" s="58" t="s">
        <v>324</v>
      </c>
      <c r="J1124" s="43" t="s">
        <v>407</v>
      </c>
      <c r="K1124" s="12" t="str">
        <f t="shared" si="231"/>
        <v>Vacunación 1era y 2da dosis</v>
      </c>
      <c r="L1124" s="43" t="str">
        <f t="shared" si="225"/>
        <v>Periodo 2020-2021</v>
      </c>
      <c r="M1124" s="43" t="str">
        <f t="shared" si="226"/>
        <v>Unidades</v>
      </c>
      <c r="N1124" s="49" t="str">
        <f t="shared" si="227"/>
        <v>Ministerio de Ciencias, Tecnología, Conocimiento e Innovación</v>
      </c>
      <c r="O1124" s="30" t="str">
        <f>+"Evolución del Proceso de Vacunación contra COVID-19 en la comuna de "&amp;Enfermedades_Mundiales[[#This Row],[territorio]]</f>
        <v>Evolución del Proceso de Vacunación contra COVID-19 en la comuna de Quilicura</v>
      </c>
      <c r="P1124" s="68"/>
      <c r="Q1124" s="15" t="str">
        <f t="shared" si="228"/>
        <v>Gráfico Evolución</v>
      </c>
      <c r="R1124" s="30"/>
      <c r="S112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https://analytics.zoho.com/open-view/2395394000008136598?ZOHO_CRITERIA=%22Localiza_CL_Poblacion%22.%22Codcom%22%3D13125</v>
      </c>
      <c r="T1124" s="17"/>
      <c r="U1124" s="31" t="str">
        <f t="shared" si="229"/>
        <v>#1774B9</v>
      </c>
      <c r="V1124" s="32" t="str">
        <f>+Enfermedades_Mundiales[[#This Row],[idcoleccion]]&amp;"-"&amp;Enfermedades_Mundiales[[#This Row],[id]]</f>
        <v>360-1114</v>
      </c>
      <c r="W1124" s="21">
        <f>+VLOOKUP(Enfermedades_Mundiales[[#This Row],[Filtro URL]],Estructura!$X$4:$Y$366,2,0)</f>
        <v>36313125</v>
      </c>
      <c r="X1124" s="21" t="str">
        <f>+VLOOKUP(Enfermedades_Mundiales[[#This Row],[tema]],Estructura!$A$4:$C$18,3,0)</f>
        <v>T-364</v>
      </c>
      <c r="Y1124" s="32" t="str">
        <f>+VLOOKUP(Enfermedades_Mundiales[[#This Row],[contenido]],Estructura!$E$4:$G$18,3,0)</f>
        <v>C-362</v>
      </c>
      <c r="Z1124" s="32" t="str">
        <f>+VLOOKUP(Enfermedades_Mundiales[[#This Row],[Filtro Integrado]],Estructura!$M$4:$O$367,3,0)</f>
        <v>FI-363</v>
      </c>
      <c r="AA1124" s="32" t="str">
        <f>+VLOOKUP(Enfermedades_Mundiales[[#This Row],[Muestra]],Estructura!$Q$4:$S$194,3,0)</f>
        <v>M-366</v>
      </c>
    </row>
    <row r="1125" spans="1:27" ht="30.6" x14ac:dyDescent="0.3">
      <c r="A1125" s="61" t="s">
        <v>1548</v>
      </c>
      <c r="B1125" s="43">
        <f t="shared" si="222"/>
        <v>360</v>
      </c>
      <c r="C1125" s="44" t="str">
        <f t="shared" si="223"/>
        <v>Enfermedades Mundiales</v>
      </c>
      <c r="D1125" s="44" t="str">
        <f t="shared" si="224"/>
        <v>Salud</v>
      </c>
      <c r="E1125" s="64">
        <v>13126</v>
      </c>
      <c r="F1125" s="44" t="str">
        <f t="shared" si="230"/>
        <v>Vacunación</v>
      </c>
      <c r="G1125" s="27" t="s">
        <v>1591</v>
      </c>
      <c r="H1125" s="60" t="s">
        <v>17</v>
      </c>
      <c r="I1125" s="58" t="s">
        <v>325</v>
      </c>
      <c r="J1125" s="43" t="s">
        <v>407</v>
      </c>
      <c r="K1125" s="12" t="str">
        <f t="shared" si="231"/>
        <v>Vacunación 1era y 2da dosis</v>
      </c>
      <c r="L1125" s="43" t="str">
        <f t="shared" si="225"/>
        <v>Periodo 2020-2021</v>
      </c>
      <c r="M1125" s="43" t="str">
        <f t="shared" si="226"/>
        <v>Unidades</v>
      </c>
      <c r="N1125" s="49" t="str">
        <f t="shared" si="227"/>
        <v>Ministerio de Ciencias, Tecnología, Conocimiento e Innovación</v>
      </c>
      <c r="O1125" s="30" t="str">
        <f>+"Evolución del Proceso de Vacunación contra COVID-19 en la comuna de "&amp;Enfermedades_Mundiales[[#This Row],[territorio]]</f>
        <v>Evolución del Proceso de Vacunación contra COVID-19 en la comuna de Quinta Normal</v>
      </c>
      <c r="P1125" s="68"/>
      <c r="Q1125" s="15" t="str">
        <f t="shared" si="228"/>
        <v>Gráfico Evolución</v>
      </c>
      <c r="R1125" s="30"/>
      <c r="S112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https://analytics.zoho.com/open-view/2395394000008136598?ZOHO_CRITERIA=%22Localiza_CL_Poblacion%22.%22Codcom%22%3D13126</v>
      </c>
      <c r="T1125" s="17"/>
      <c r="U1125" s="31" t="str">
        <f t="shared" si="229"/>
        <v>#1774B9</v>
      </c>
      <c r="V1125" s="32" t="str">
        <f>+Enfermedades_Mundiales[[#This Row],[idcoleccion]]&amp;"-"&amp;Enfermedades_Mundiales[[#This Row],[id]]</f>
        <v>360-1115</v>
      </c>
      <c r="W1125" s="21">
        <f>+VLOOKUP(Enfermedades_Mundiales[[#This Row],[Filtro URL]],Estructura!$X$4:$Y$366,2,0)</f>
        <v>36313126</v>
      </c>
      <c r="X1125" s="21" t="str">
        <f>+VLOOKUP(Enfermedades_Mundiales[[#This Row],[tema]],Estructura!$A$4:$C$18,3,0)</f>
        <v>T-364</v>
      </c>
      <c r="Y1125" s="32" t="str">
        <f>+VLOOKUP(Enfermedades_Mundiales[[#This Row],[contenido]],Estructura!$E$4:$G$18,3,0)</f>
        <v>C-362</v>
      </c>
      <c r="Z1125" s="32" t="str">
        <f>+VLOOKUP(Enfermedades_Mundiales[[#This Row],[Filtro Integrado]],Estructura!$M$4:$O$367,3,0)</f>
        <v>FI-363</v>
      </c>
      <c r="AA1125" s="32" t="str">
        <f>+VLOOKUP(Enfermedades_Mundiales[[#This Row],[Muestra]],Estructura!$Q$4:$S$194,3,0)</f>
        <v>M-366</v>
      </c>
    </row>
    <row r="1126" spans="1:27" ht="30.6" x14ac:dyDescent="0.3">
      <c r="A1126" s="61" t="s">
        <v>1549</v>
      </c>
      <c r="B1126" s="43">
        <f t="shared" si="222"/>
        <v>360</v>
      </c>
      <c r="C1126" s="44" t="str">
        <f t="shared" si="223"/>
        <v>Enfermedades Mundiales</v>
      </c>
      <c r="D1126" s="44" t="str">
        <f t="shared" si="224"/>
        <v>Salud</v>
      </c>
      <c r="E1126" s="64">
        <v>13127</v>
      </c>
      <c r="F1126" s="44" t="str">
        <f t="shared" si="230"/>
        <v>Vacunación</v>
      </c>
      <c r="G1126" s="27" t="s">
        <v>1591</v>
      </c>
      <c r="H1126" s="60" t="s">
        <v>17</v>
      </c>
      <c r="I1126" s="58" t="s">
        <v>18</v>
      </c>
      <c r="J1126" s="43" t="s">
        <v>407</v>
      </c>
      <c r="K1126" s="12" t="str">
        <f t="shared" si="231"/>
        <v>Vacunación 1era y 2da dosis</v>
      </c>
      <c r="L1126" s="43" t="str">
        <f t="shared" si="225"/>
        <v>Periodo 2020-2021</v>
      </c>
      <c r="M1126" s="43" t="str">
        <f t="shared" si="226"/>
        <v>Unidades</v>
      </c>
      <c r="N1126" s="49" t="str">
        <f t="shared" si="227"/>
        <v>Ministerio de Ciencias, Tecnología, Conocimiento e Innovación</v>
      </c>
      <c r="O1126" s="30" t="str">
        <f>+"Evolución del Proceso de Vacunación contra COVID-19 en la comuna de "&amp;Enfermedades_Mundiales[[#This Row],[territorio]]</f>
        <v>Evolución del Proceso de Vacunación contra COVID-19 en la comuna de Recoleta</v>
      </c>
      <c r="P1126" s="68"/>
      <c r="Q1126" s="15" t="str">
        <f t="shared" si="228"/>
        <v>Gráfico Evolución</v>
      </c>
      <c r="R1126" s="30"/>
      <c r="S112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https://analytics.zoho.com/open-view/2395394000008136598?ZOHO_CRITERIA=%22Localiza_CL_Poblacion%22.%22Codcom%22%3D13127</v>
      </c>
      <c r="T1126" s="17"/>
      <c r="U1126" s="31" t="str">
        <f t="shared" si="229"/>
        <v>#1774B9</v>
      </c>
      <c r="V1126" s="32" t="str">
        <f>+Enfermedades_Mundiales[[#This Row],[idcoleccion]]&amp;"-"&amp;Enfermedades_Mundiales[[#This Row],[id]]</f>
        <v>360-1116</v>
      </c>
      <c r="W1126" s="21">
        <f>+VLOOKUP(Enfermedades_Mundiales[[#This Row],[Filtro URL]],Estructura!$X$4:$Y$366,2,0)</f>
        <v>36313127</v>
      </c>
      <c r="X1126" s="21" t="str">
        <f>+VLOOKUP(Enfermedades_Mundiales[[#This Row],[tema]],Estructura!$A$4:$C$18,3,0)</f>
        <v>T-364</v>
      </c>
      <c r="Y1126" s="32" t="str">
        <f>+VLOOKUP(Enfermedades_Mundiales[[#This Row],[contenido]],Estructura!$E$4:$G$18,3,0)</f>
        <v>C-362</v>
      </c>
      <c r="Z1126" s="32" t="str">
        <f>+VLOOKUP(Enfermedades_Mundiales[[#This Row],[Filtro Integrado]],Estructura!$M$4:$O$367,3,0)</f>
        <v>FI-363</v>
      </c>
      <c r="AA1126" s="32" t="str">
        <f>+VLOOKUP(Enfermedades_Mundiales[[#This Row],[Muestra]],Estructura!$Q$4:$S$194,3,0)</f>
        <v>M-366</v>
      </c>
    </row>
    <row r="1127" spans="1:27" ht="30.6" x14ac:dyDescent="0.3">
      <c r="A1127" s="61" t="s">
        <v>1550</v>
      </c>
      <c r="B1127" s="43">
        <f t="shared" ref="B1127:B1167" si="232">+B1126</f>
        <v>360</v>
      </c>
      <c r="C1127" s="44" t="str">
        <f t="shared" ref="C1127:C1167" si="233">+C1126</f>
        <v>Enfermedades Mundiales</v>
      </c>
      <c r="D1127" s="44" t="str">
        <f t="shared" ref="D1127:D1167" si="234">+D1126</f>
        <v>Salud</v>
      </c>
      <c r="E1127" s="64">
        <v>13128</v>
      </c>
      <c r="F1127" s="44" t="str">
        <f t="shared" si="230"/>
        <v>Vacunación</v>
      </c>
      <c r="G1127" s="27" t="s">
        <v>1591</v>
      </c>
      <c r="H1127" s="60" t="s">
        <v>17</v>
      </c>
      <c r="I1127" s="58" t="s">
        <v>326</v>
      </c>
      <c r="J1127" s="43" t="s">
        <v>407</v>
      </c>
      <c r="K1127" s="12" t="str">
        <f t="shared" si="231"/>
        <v>Vacunación 1era y 2da dosis</v>
      </c>
      <c r="L1127" s="43" t="str">
        <f t="shared" ref="L1127:L1167" si="235">+L1126</f>
        <v>Periodo 2020-2021</v>
      </c>
      <c r="M1127" s="43" t="str">
        <f t="shared" ref="M1127:M1167" si="236">+M1126</f>
        <v>Unidades</v>
      </c>
      <c r="N1127" s="49" t="str">
        <f t="shared" ref="N1127:N1167" si="237">+N1126</f>
        <v>Ministerio de Ciencias, Tecnología, Conocimiento e Innovación</v>
      </c>
      <c r="O1127" s="30" t="str">
        <f>+"Evolución del Proceso de Vacunación contra COVID-19 en la comuna de "&amp;Enfermedades_Mundiales[[#This Row],[territorio]]</f>
        <v>Evolución del Proceso de Vacunación contra COVID-19 en la comuna de Renca</v>
      </c>
      <c r="P1127" s="68"/>
      <c r="Q1127" s="15" t="str">
        <f t="shared" ref="Q1127:Q1167" si="238">+Q1126</f>
        <v>Gráfico Evolución</v>
      </c>
      <c r="R1127" s="30"/>
      <c r="S112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https://analytics.zoho.com/open-view/2395394000008136598?ZOHO_CRITERIA=%22Localiza_CL_Poblacion%22.%22Codcom%22%3D13128</v>
      </c>
      <c r="T1127" s="17"/>
      <c r="U1127" s="31" t="str">
        <f t="shared" ref="U1127:U1167" si="239">+U1126</f>
        <v>#1774B9</v>
      </c>
      <c r="V1127" s="32" t="str">
        <f>+Enfermedades_Mundiales[[#This Row],[idcoleccion]]&amp;"-"&amp;Enfermedades_Mundiales[[#This Row],[id]]</f>
        <v>360-1117</v>
      </c>
      <c r="W1127" s="21">
        <f>+VLOOKUP(Enfermedades_Mundiales[[#This Row],[Filtro URL]],Estructura!$X$4:$Y$366,2,0)</f>
        <v>36313128</v>
      </c>
      <c r="X1127" s="21" t="str">
        <f>+VLOOKUP(Enfermedades_Mundiales[[#This Row],[tema]],Estructura!$A$4:$C$18,3,0)</f>
        <v>T-364</v>
      </c>
      <c r="Y1127" s="32" t="str">
        <f>+VLOOKUP(Enfermedades_Mundiales[[#This Row],[contenido]],Estructura!$E$4:$G$18,3,0)</f>
        <v>C-362</v>
      </c>
      <c r="Z1127" s="32" t="str">
        <f>+VLOOKUP(Enfermedades_Mundiales[[#This Row],[Filtro Integrado]],Estructura!$M$4:$O$367,3,0)</f>
        <v>FI-363</v>
      </c>
      <c r="AA1127" s="32" t="str">
        <f>+VLOOKUP(Enfermedades_Mundiales[[#This Row],[Muestra]],Estructura!$Q$4:$S$194,3,0)</f>
        <v>M-366</v>
      </c>
    </row>
    <row r="1128" spans="1:27" ht="30.6" x14ac:dyDescent="0.3">
      <c r="A1128" s="61" t="s">
        <v>1551</v>
      </c>
      <c r="B1128" s="43">
        <f t="shared" si="232"/>
        <v>360</v>
      </c>
      <c r="C1128" s="44" t="str">
        <f t="shared" si="233"/>
        <v>Enfermedades Mundiales</v>
      </c>
      <c r="D1128" s="44" t="str">
        <f t="shared" si="234"/>
        <v>Salud</v>
      </c>
      <c r="E1128" s="64">
        <v>13129</v>
      </c>
      <c r="F1128" s="44" t="str">
        <f t="shared" ref="F1128:F1167" si="240">+F1127</f>
        <v>Vacunación</v>
      </c>
      <c r="G1128" s="27" t="s">
        <v>1591</v>
      </c>
      <c r="H1128" s="60" t="s">
        <v>17</v>
      </c>
      <c r="I1128" s="58" t="s">
        <v>327</v>
      </c>
      <c r="J1128" s="43" t="s">
        <v>407</v>
      </c>
      <c r="K1128" s="12" t="str">
        <f t="shared" ref="K1128:K1167" si="241">+K1127</f>
        <v>Vacunación 1era y 2da dosis</v>
      </c>
      <c r="L1128" s="43" t="str">
        <f t="shared" si="235"/>
        <v>Periodo 2020-2021</v>
      </c>
      <c r="M1128" s="43" t="str">
        <f t="shared" si="236"/>
        <v>Unidades</v>
      </c>
      <c r="N1128" s="49" t="str">
        <f t="shared" si="237"/>
        <v>Ministerio de Ciencias, Tecnología, Conocimiento e Innovación</v>
      </c>
      <c r="O1128" s="30" t="str">
        <f>+"Evolución del Proceso de Vacunación contra COVID-19 en la comuna de "&amp;Enfermedades_Mundiales[[#This Row],[territorio]]</f>
        <v>Evolución del Proceso de Vacunación contra COVID-19 en la comuna de San Joaquín</v>
      </c>
      <c r="P1128" s="68"/>
      <c r="Q1128" s="15" t="str">
        <f t="shared" si="238"/>
        <v>Gráfico Evolución</v>
      </c>
      <c r="R1128" s="30"/>
      <c r="S112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https://analytics.zoho.com/open-view/2395394000008136598?ZOHO_CRITERIA=%22Localiza_CL_Poblacion%22.%22Codcom%22%3D13129</v>
      </c>
      <c r="T1128" s="17"/>
      <c r="U1128" s="31" t="str">
        <f t="shared" si="239"/>
        <v>#1774B9</v>
      </c>
      <c r="V1128" s="32" t="str">
        <f>+Enfermedades_Mundiales[[#This Row],[idcoleccion]]&amp;"-"&amp;Enfermedades_Mundiales[[#This Row],[id]]</f>
        <v>360-1118</v>
      </c>
      <c r="W1128" s="21">
        <f>+VLOOKUP(Enfermedades_Mundiales[[#This Row],[Filtro URL]],Estructura!$X$4:$Y$366,2,0)</f>
        <v>36313129</v>
      </c>
      <c r="X1128" s="21" t="str">
        <f>+VLOOKUP(Enfermedades_Mundiales[[#This Row],[tema]],Estructura!$A$4:$C$18,3,0)</f>
        <v>T-364</v>
      </c>
      <c r="Y1128" s="32" t="str">
        <f>+VLOOKUP(Enfermedades_Mundiales[[#This Row],[contenido]],Estructura!$E$4:$G$18,3,0)</f>
        <v>C-362</v>
      </c>
      <c r="Z1128" s="32" t="str">
        <f>+VLOOKUP(Enfermedades_Mundiales[[#This Row],[Filtro Integrado]],Estructura!$M$4:$O$367,3,0)</f>
        <v>FI-363</v>
      </c>
      <c r="AA1128" s="32" t="str">
        <f>+VLOOKUP(Enfermedades_Mundiales[[#This Row],[Muestra]],Estructura!$Q$4:$S$194,3,0)</f>
        <v>M-366</v>
      </c>
    </row>
    <row r="1129" spans="1:27" ht="30.6" x14ac:dyDescent="0.3">
      <c r="A1129" s="61" t="s">
        <v>1552</v>
      </c>
      <c r="B1129" s="43">
        <f t="shared" si="232"/>
        <v>360</v>
      </c>
      <c r="C1129" s="44" t="str">
        <f t="shared" si="233"/>
        <v>Enfermedades Mundiales</v>
      </c>
      <c r="D1129" s="44" t="str">
        <f t="shared" si="234"/>
        <v>Salud</v>
      </c>
      <c r="E1129" s="64">
        <v>13130</v>
      </c>
      <c r="F1129" s="44" t="str">
        <f t="shared" si="240"/>
        <v>Vacunación</v>
      </c>
      <c r="G1129" s="27" t="s">
        <v>1591</v>
      </c>
      <c r="H1129" s="60" t="s">
        <v>17</v>
      </c>
      <c r="I1129" s="58" t="s">
        <v>328</v>
      </c>
      <c r="J1129" s="43" t="s">
        <v>407</v>
      </c>
      <c r="K1129" s="12" t="str">
        <f t="shared" si="241"/>
        <v>Vacunación 1era y 2da dosis</v>
      </c>
      <c r="L1129" s="43" t="str">
        <f t="shared" si="235"/>
        <v>Periodo 2020-2021</v>
      </c>
      <c r="M1129" s="43" t="str">
        <f t="shared" si="236"/>
        <v>Unidades</v>
      </c>
      <c r="N1129" s="49" t="str">
        <f t="shared" si="237"/>
        <v>Ministerio de Ciencias, Tecnología, Conocimiento e Innovación</v>
      </c>
      <c r="O1129" s="30" t="str">
        <f>+"Evolución del Proceso de Vacunación contra COVID-19 en la comuna de "&amp;Enfermedades_Mundiales[[#This Row],[territorio]]</f>
        <v>Evolución del Proceso de Vacunación contra COVID-19 en la comuna de San Miguel</v>
      </c>
      <c r="P1129" s="68"/>
      <c r="Q1129" s="15" t="str">
        <f t="shared" si="238"/>
        <v>Gráfico Evolución</v>
      </c>
      <c r="R1129" s="30"/>
      <c r="S112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https://analytics.zoho.com/open-view/2395394000008136598?ZOHO_CRITERIA=%22Localiza_CL_Poblacion%22.%22Codcom%22%3D13130</v>
      </c>
      <c r="T1129" s="17"/>
      <c r="U1129" s="31" t="str">
        <f t="shared" si="239"/>
        <v>#1774B9</v>
      </c>
      <c r="V1129" s="32" t="str">
        <f>+Enfermedades_Mundiales[[#This Row],[idcoleccion]]&amp;"-"&amp;Enfermedades_Mundiales[[#This Row],[id]]</f>
        <v>360-1119</v>
      </c>
      <c r="W1129" s="21">
        <f>+VLOOKUP(Enfermedades_Mundiales[[#This Row],[Filtro URL]],Estructura!$X$4:$Y$366,2,0)</f>
        <v>36313130</v>
      </c>
      <c r="X1129" s="21" t="str">
        <f>+VLOOKUP(Enfermedades_Mundiales[[#This Row],[tema]],Estructura!$A$4:$C$18,3,0)</f>
        <v>T-364</v>
      </c>
      <c r="Y1129" s="32" t="str">
        <f>+VLOOKUP(Enfermedades_Mundiales[[#This Row],[contenido]],Estructura!$E$4:$G$18,3,0)</f>
        <v>C-362</v>
      </c>
      <c r="Z1129" s="32" t="str">
        <f>+VLOOKUP(Enfermedades_Mundiales[[#This Row],[Filtro Integrado]],Estructura!$M$4:$O$367,3,0)</f>
        <v>FI-363</v>
      </c>
      <c r="AA1129" s="32" t="str">
        <f>+VLOOKUP(Enfermedades_Mundiales[[#This Row],[Muestra]],Estructura!$Q$4:$S$194,3,0)</f>
        <v>M-366</v>
      </c>
    </row>
    <row r="1130" spans="1:27" ht="30.6" x14ac:dyDescent="0.3">
      <c r="A1130" s="61" t="s">
        <v>1553</v>
      </c>
      <c r="B1130" s="43">
        <f t="shared" si="232"/>
        <v>360</v>
      </c>
      <c r="C1130" s="44" t="str">
        <f t="shared" si="233"/>
        <v>Enfermedades Mundiales</v>
      </c>
      <c r="D1130" s="44" t="str">
        <f t="shared" si="234"/>
        <v>Salud</v>
      </c>
      <c r="E1130" s="64">
        <v>13131</v>
      </c>
      <c r="F1130" s="44" t="str">
        <f t="shared" si="240"/>
        <v>Vacunación</v>
      </c>
      <c r="G1130" s="27" t="s">
        <v>1591</v>
      </c>
      <c r="H1130" s="60" t="s">
        <v>17</v>
      </c>
      <c r="I1130" s="58" t="s">
        <v>329</v>
      </c>
      <c r="J1130" s="43" t="s">
        <v>407</v>
      </c>
      <c r="K1130" s="12" t="str">
        <f t="shared" si="241"/>
        <v>Vacunación 1era y 2da dosis</v>
      </c>
      <c r="L1130" s="43" t="str">
        <f t="shared" si="235"/>
        <v>Periodo 2020-2021</v>
      </c>
      <c r="M1130" s="43" t="str">
        <f t="shared" si="236"/>
        <v>Unidades</v>
      </c>
      <c r="N1130" s="49" t="str">
        <f t="shared" si="237"/>
        <v>Ministerio de Ciencias, Tecnología, Conocimiento e Innovación</v>
      </c>
      <c r="O1130" s="30" t="str">
        <f>+"Evolución del Proceso de Vacunación contra COVID-19 en la comuna de "&amp;Enfermedades_Mundiales[[#This Row],[territorio]]</f>
        <v>Evolución del Proceso de Vacunación contra COVID-19 en la comuna de San Ramón</v>
      </c>
      <c r="P1130" s="68"/>
      <c r="Q1130" s="15" t="str">
        <f t="shared" si="238"/>
        <v>Gráfico Evolución</v>
      </c>
      <c r="R1130" s="30"/>
      <c r="S113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https://analytics.zoho.com/open-view/2395394000008136598?ZOHO_CRITERIA=%22Localiza_CL_Poblacion%22.%22Codcom%22%3D13131</v>
      </c>
      <c r="T1130" s="17"/>
      <c r="U1130" s="31" t="str">
        <f t="shared" si="239"/>
        <v>#1774B9</v>
      </c>
      <c r="V1130" s="32" t="str">
        <f>+Enfermedades_Mundiales[[#This Row],[idcoleccion]]&amp;"-"&amp;Enfermedades_Mundiales[[#This Row],[id]]</f>
        <v>360-1120</v>
      </c>
      <c r="W1130" s="21">
        <f>+VLOOKUP(Enfermedades_Mundiales[[#This Row],[Filtro URL]],Estructura!$X$4:$Y$366,2,0)</f>
        <v>36313131</v>
      </c>
      <c r="X1130" s="21" t="str">
        <f>+VLOOKUP(Enfermedades_Mundiales[[#This Row],[tema]],Estructura!$A$4:$C$18,3,0)</f>
        <v>T-364</v>
      </c>
      <c r="Y1130" s="32" t="str">
        <f>+VLOOKUP(Enfermedades_Mundiales[[#This Row],[contenido]],Estructura!$E$4:$G$18,3,0)</f>
        <v>C-362</v>
      </c>
      <c r="Z1130" s="32" t="str">
        <f>+VLOOKUP(Enfermedades_Mundiales[[#This Row],[Filtro Integrado]],Estructura!$M$4:$O$367,3,0)</f>
        <v>FI-363</v>
      </c>
      <c r="AA1130" s="32" t="str">
        <f>+VLOOKUP(Enfermedades_Mundiales[[#This Row],[Muestra]],Estructura!$Q$4:$S$194,3,0)</f>
        <v>M-366</v>
      </c>
    </row>
    <row r="1131" spans="1:27" ht="30.6" x14ac:dyDescent="0.3">
      <c r="A1131" s="61" t="s">
        <v>1554</v>
      </c>
      <c r="B1131" s="43">
        <f t="shared" si="232"/>
        <v>360</v>
      </c>
      <c r="C1131" s="44" t="str">
        <f t="shared" si="233"/>
        <v>Enfermedades Mundiales</v>
      </c>
      <c r="D1131" s="44" t="str">
        <f t="shared" si="234"/>
        <v>Salud</v>
      </c>
      <c r="E1131" s="64">
        <v>13132</v>
      </c>
      <c r="F1131" s="44" t="str">
        <f t="shared" si="240"/>
        <v>Vacunación</v>
      </c>
      <c r="G1131" s="27" t="s">
        <v>1591</v>
      </c>
      <c r="H1131" s="60" t="s">
        <v>17</v>
      </c>
      <c r="I1131" s="58" t="s">
        <v>330</v>
      </c>
      <c r="J1131" s="43" t="s">
        <v>407</v>
      </c>
      <c r="K1131" s="12" t="str">
        <f t="shared" si="241"/>
        <v>Vacunación 1era y 2da dosis</v>
      </c>
      <c r="L1131" s="43" t="str">
        <f t="shared" si="235"/>
        <v>Periodo 2020-2021</v>
      </c>
      <c r="M1131" s="43" t="str">
        <f t="shared" si="236"/>
        <v>Unidades</v>
      </c>
      <c r="N1131" s="49" t="str">
        <f t="shared" si="237"/>
        <v>Ministerio de Ciencias, Tecnología, Conocimiento e Innovación</v>
      </c>
      <c r="O1131" s="30" t="str">
        <f>+"Evolución del Proceso de Vacunación contra COVID-19 en la comuna de "&amp;Enfermedades_Mundiales[[#This Row],[territorio]]</f>
        <v>Evolución del Proceso de Vacunación contra COVID-19 en la comuna de Vitacura</v>
      </c>
      <c r="P1131" s="68"/>
      <c r="Q1131" s="15" t="str">
        <f t="shared" si="238"/>
        <v>Gráfico Evolución</v>
      </c>
      <c r="R1131" s="30"/>
      <c r="S113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https://analytics.zoho.com/open-view/2395394000008136598?ZOHO_CRITERIA=%22Localiza_CL_Poblacion%22.%22Codcom%22%3D13132</v>
      </c>
      <c r="T1131" s="17"/>
      <c r="U1131" s="31" t="str">
        <f t="shared" si="239"/>
        <v>#1774B9</v>
      </c>
      <c r="V1131" s="32" t="str">
        <f>+Enfermedades_Mundiales[[#This Row],[idcoleccion]]&amp;"-"&amp;Enfermedades_Mundiales[[#This Row],[id]]</f>
        <v>360-1121</v>
      </c>
      <c r="W1131" s="21">
        <f>+VLOOKUP(Enfermedades_Mundiales[[#This Row],[Filtro URL]],Estructura!$X$4:$Y$366,2,0)</f>
        <v>36313132</v>
      </c>
      <c r="X1131" s="21" t="str">
        <f>+VLOOKUP(Enfermedades_Mundiales[[#This Row],[tema]],Estructura!$A$4:$C$18,3,0)</f>
        <v>T-364</v>
      </c>
      <c r="Y1131" s="32" t="str">
        <f>+VLOOKUP(Enfermedades_Mundiales[[#This Row],[contenido]],Estructura!$E$4:$G$18,3,0)</f>
        <v>C-362</v>
      </c>
      <c r="Z1131" s="32" t="str">
        <f>+VLOOKUP(Enfermedades_Mundiales[[#This Row],[Filtro Integrado]],Estructura!$M$4:$O$367,3,0)</f>
        <v>FI-363</v>
      </c>
      <c r="AA1131" s="32" t="str">
        <f>+VLOOKUP(Enfermedades_Mundiales[[#This Row],[Muestra]],Estructura!$Q$4:$S$194,3,0)</f>
        <v>M-366</v>
      </c>
    </row>
    <row r="1132" spans="1:27" ht="30.6" x14ac:dyDescent="0.3">
      <c r="A1132" s="61" t="s">
        <v>1555</v>
      </c>
      <c r="B1132" s="43">
        <f t="shared" si="232"/>
        <v>360</v>
      </c>
      <c r="C1132" s="44" t="str">
        <f t="shared" si="233"/>
        <v>Enfermedades Mundiales</v>
      </c>
      <c r="D1132" s="44" t="str">
        <f t="shared" si="234"/>
        <v>Salud</v>
      </c>
      <c r="E1132" s="64">
        <v>13201</v>
      </c>
      <c r="F1132" s="44" t="str">
        <f t="shared" si="240"/>
        <v>Vacunación</v>
      </c>
      <c r="G1132" s="27" t="s">
        <v>1591</v>
      </c>
      <c r="H1132" s="60" t="s">
        <v>17</v>
      </c>
      <c r="I1132" s="58" t="s">
        <v>331</v>
      </c>
      <c r="J1132" s="43" t="s">
        <v>407</v>
      </c>
      <c r="K1132" s="12" t="str">
        <f t="shared" si="241"/>
        <v>Vacunación 1era y 2da dosis</v>
      </c>
      <c r="L1132" s="43" t="str">
        <f t="shared" si="235"/>
        <v>Periodo 2020-2021</v>
      </c>
      <c r="M1132" s="43" t="str">
        <f t="shared" si="236"/>
        <v>Unidades</v>
      </c>
      <c r="N1132" s="49" t="str">
        <f t="shared" si="237"/>
        <v>Ministerio de Ciencias, Tecnología, Conocimiento e Innovación</v>
      </c>
      <c r="O1132" s="30" t="str">
        <f>+"Evolución del Proceso de Vacunación contra COVID-19 en la comuna de "&amp;Enfermedades_Mundiales[[#This Row],[territorio]]</f>
        <v>Evolución del Proceso de Vacunación contra COVID-19 en la comuna de Puente Alto</v>
      </c>
      <c r="P1132" s="68"/>
      <c r="Q1132" s="15" t="str">
        <f t="shared" si="238"/>
        <v>Gráfico Evolución</v>
      </c>
      <c r="R1132" s="30"/>
      <c r="S113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https://analytics.zoho.com/open-view/2395394000008136598?ZOHO_CRITERIA=%22Localiza_CL_Poblacion%22.%22Codcom%22%3D13201</v>
      </c>
      <c r="T1132" s="17"/>
      <c r="U1132" s="31" t="str">
        <f t="shared" si="239"/>
        <v>#1774B9</v>
      </c>
      <c r="V1132" s="32" t="str">
        <f>+Enfermedades_Mundiales[[#This Row],[idcoleccion]]&amp;"-"&amp;Enfermedades_Mundiales[[#This Row],[id]]</f>
        <v>360-1122</v>
      </c>
      <c r="W1132" s="21">
        <f>+VLOOKUP(Enfermedades_Mundiales[[#This Row],[Filtro URL]],Estructura!$X$4:$Y$366,2,0)</f>
        <v>36313201</v>
      </c>
      <c r="X1132" s="21" t="str">
        <f>+VLOOKUP(Enfermedades_Mundiales[[#This Row],[tema]],Estructura!$A$4:$C$18,3,0)</f>
        <v>T-364</v>
      </c>
      <c r="Y1132" s="32" t="str">
        <f>+VLOOKUP(Enfermedades_Mundiales[[#This Row],[contenido]],Estructura!$E$4:$G$18,3,0)</f>
        <v>C-362</v>
      </c>
      <c r="Z1132" s="32" t="str">
        <f>+VLOOKUP(Enfermedades_Mundiales[[#This Row],[Filtro Integrado]],Estructura!$M$4:$O$367,3,0)</f>
        <v>FI-363</v>
      </c>
      <c r="AA1132" s="32" t="str">
        <f>+VLOOKUP(Enfermedades_Mundiales[[#This Row],[Muestra]],Estructura!$Q$4:$S$194,3,0)</f>
        <v>M-366</v>
      </c>
    </row>
    <row r="1133" spans="1:27" ht="30.6" x14ac:dyDescent="0.3">
      <c r="A1133" s="61" t="s">
        <v>1556</v>
      </c>
      <c r="B1133" s="43">
        <f t="shared" si="232"/>
        <v>360</v>
      </c>
      <c r="C1133" s="44" t="str">
        <f t="shared" si="233"/>
        <v>Enfermedades Mundiales</v>
      </c>
      <c r="D1133" s="44" t="str">
        <f t="shared" si="234"/>
        <v>Salud</v>
      </c>
      <c r="E1133" s="64">
        <v>13202</v>
      </c>
      <c r="F1133" s="44" t="str">
        <f t="shared" si="240"/>
        <v>Vacunación</v>
      </c>
      <c r="G1133" s="27" t="s">
        <v>1591</v>
      </c>
      <c r="H1133" s="60" t="s">
        <v>17</v>
      </c>
      <c r="I1133" s="58" t="s">
        <v>332</v>
      </c>
      <c r="J1133" s="43" t="s">
        <v>407</v>
      </c>
      <c r="K1133" s="12" t="str">
        <f t="shared" si="241"/>
        <v>Vacunación 1era y 2da dosis</v>
      </c>
      <c r="L1133" s="43" t="str">
        <f t="shared" si="235"/>
        <v>Periodo 2020-2021</v>
      </c>
      <c r="M1133" s="43" t="str">
        <f t="shared" si="236"/>
        <v>Unidades</v>
      </c>
      <c r="N1133" s="49" t="str">
        <f t="shared" si="237"/>
        <v>Ministerio de Ciencias, Tecnología, Conocimiento e Innovación</v>
      </c>
      <c r="O1133" s="30" t="str">
        <f>+"Evolución del Proceso de Vacunación contra COVID-19 en la comuna de "&amp;Enfermedades_Mundiales[[#This Row],[territorio]]</f>
        <v>Evolución del Proceso de Vacunación contra COVID-19 en la comuna de Pirque</v>
      </c>
      <c r="P1133" s="68"/>
      <c r="Q1133" s="15" t="str">
        <f t="shared" si="238"/>
        <v>Gráfico Evolución</v>
      </c>
      <c r="R1133" s="30"/>
      <c r="S113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https://analytics.zoho.com/open-view/2395394000008136598?ZOHO_CRITERIA=%22Localiza_CL_Poblacion%22.%22Codcom%22%3D13202</v>
      </c>
      <c r="T1133" s="17"/>
      <c r="U1133" s="31" t="str">
        <f t="shared" si="239"/>
        <v>#1774B9</v>
      </c>
      <c r="V1133" s="32" t="str">
        <f>+Enfermedades_Mundiales[[#This Row],[idcoleccion]]&amp;"-"&amp;Enfermedades_Mundiales[[#This Row],[id]]</f>
        <v>360-1123</v>
      </c>
      <c r="W1133" s="21">
        <f>+VLOOKUP(Enfermedades_Mundiales[[#This Row],[Filtro URL]],Estructura!$X$4:$Y$366,2,0)</f>
        <v>36313202</v>
      </c>
      <c r="X1133" s="21" t="str">
        <f>+VLOOKUP(Enfermedades_Mundiales[[#This Row],[tema]],Estructura!$A$4:$C$18,3,0)</f>
        <v>T-364</v>
      </c>
      <c r="Y1133" s="32" t="str">
        <f>+VLOOKUP(Enfermedades_Mundiales[[#This Row],[contenido]],Estructura!$E$4:$G$18,3,0)</f>
        <v>C-362</v>
      </c>
      <c r="Z1133" s="32" t="str">
        <f>+VLOOKUP(Enfermedades_Mundiales[[#This Row],[Filtro Integrado]],Estructura!$M$4:$O$367,3,0)</f>
        <v>FI-363</v>
      </c>
      <c r="AA1133" s="32" t="str">
        <f>+VLOOKUP(Enfermedades_Mundiales[[#This Row],[Muestra]],Estructura!$Q$4:$S$194,3,0)</f>
        <v>M-366</v>
      </c>
    </row>
    <row r="1134" spans="1:27" ht="30.6" x14ac:dyDescent="0.3">
      <c r="A1134" s="61" t="s">
        <v>1557</v>
      </c>
      <c r="B1134" s="43">
        <f t="shared" si="232"/>
        <v>360</v>
      </c>
      <c r="C1134" s="44" t="str">
        <f t="shared" si="233"/>
        <v>Enfermedades Mundiales</v>
      </c>
      <c r="D1134" s="44" t="str">
        <f t="shared" si="234"/>
        <v>Salud</v>
      </c>
      <c r="E1134" s="64">
        <v>13203</v>
      </c>
      <c r="F1134" s="44" t="str">
        <f t="shared" si="240"/>
        <v>Vacunación</v>
      </c>
      <c r="G1134" s="27" t="s">
        <v>1591</v>
      </c>
      <c r="H1134" s="60" t="s">
        <v>17</v>
      </c>
      <c r="I1134" s="58" t="s">
        <v>333</v>
      </c>
      <c r="J1134" s="43" t="s">
        <v>407</v>
      </c>
      <c r="K1134" s="12" t="str">
        <f t="shared" si="241"/>
        <v>Vacunación 1era y 2da dosis</v>
      </c>
      <c r="L1134" s="43" t="str">
        <f t="shared" si="235"/>
        <v>Periodo 2020-2021</v>
      </c>
      <c r="M1134" s="43" t="str">
        <f t="shared" si="236"/>
        <v>Unidades</v>
      </c>
      <c r="N1134" s="49" t="str">
        <f t="shared" si="237"/>
        <v>Ministerio de Ciencias, Tecnología, Conocimiento e Innovación</v>
      </c>
      <c r="O1134" s="30" t="str">
        <f>+"Evolución del Proceso de Vacunación contra COVID-19 en la comuna de "&amp;Enfermedades_Mundiales[[#This Row],[territorio]]</f>
        <v>Evolución del Proceso de Vacunación contra COVID-19 en la comuna de San José de Maipo</v>
      </c>
      <c r="P1134" s="68"/>
      <c r="Q1134" s="15" t="str">
        <f t="shared" si="238"/>
        <v>Gráfico Evolución</v>
      </c>
      <c r="R1134" s="30"/>
      <c r="S113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https://analytics.zoho.com/open-view/2395394000008136598?ZOHO_CRITERIA=%22Localiza_CL_Poblacion%22.%22Codcom%22%3D13203</v>
      </c>
      <c r="T1134" s="17"/>
      <c r="U1134" s="31" t="str">
        <f t="shared" si="239"/>
        <v>#1774B9</v>
      </c>
      <c r="V1134" s="32" t="str">
        <f>+Enfermedades_Mundiales[[#This Row],[idcoleccion]]&amp;"-"&amp;Enfermedades_Mundiales[[#This Row],[id]]</f>
        <v>360-1124</v>
      </c>
      <c r="W1134" s="21">
        <f>+VLOOKUP(Enfermedades_Mundiales[[#This Row],[Filtro URL]],Estructura!$X$4:$Y$366,2,0)</f>
        <v>36313203</v>
      </c>
      <c r="X1134" s="21" t="str">
        <f>+VLOOKUP(Enfermedades_Mundiales[[#This Row],[tema]],Estructura!$A$4:$C$18,3,0)</f>
        <v>T-364</v>
      </c>
      <c r="Y1134" s="32" t="str">
        <f>+VLOOKUP(Enfermedades_Mundiales[[#This Row],[contenido]],Estructura!$E$4:$G$18,3,0)</f>
        <v>C-362</v>
      </c>
      <c r="Z1134" s="32" t="str">
        <f>+VLOOKUP(Enfermedades_Mundiales[[#This Row],[Filtro Integrado]],Estructura!$M$4:$O$367,3,0)</f>
        <v>FI-363</v>
      </c>
      <c r="AA1134" s="32" t="str">
        <f>+VLOOKUP(Enfermedades_Mundiales[[#This Row],[Muestra]],Estructura!$Q$4:$S$194,3,0)</f>
        <v>M-366</v>
      </c>
    </row>
    <row r="1135" spans="1:27" ht="30.6" x14ac:dyDescent="0.3">
      <c r="A1135" s="61" t="s">
        <v>1558</v>
      </c>
      <c r="B1135" s="43">
        <f t="shared" si="232"/>
        <v>360</v>
      </c>
      <c r="C1135" s="44" t="str">
        <f t="shared" si="233"/>
        <v>Enfermedades Mundiales</v>
      </c>
      <c r="D1135" s="44" t="str">
        <f t="shared" si="234"/>
        <v>Salud</v>
      </c>
      <c r="E1135" s="64">
        <v>13301</v>
      </c>
      <c r="F1135" s="44" t="str">
        <f t="shared" si="240"/>
        <v>Vacunación</v>
      </c>
      <c r="G1135" s="27" t="s">
        <v>1591</v>
      </c>
      <c r="H1135" s="60" t="s">
        <v>17</v>
      </c>
      <c r="I1135" s="58" t="s">
        <v>334</v>
      </c>
      <c r="J1135" s="43" t="s">
        <v>407</v>
      </c>
      <c r="K1135" s="12" t="str">
        <f t="shared" si="241"/>
        <v>Vacunación 1era y 2da dosis</v>
      </c>
      <c r="L1135" s="43" t="str">
        <f t="shared" si="235"/>
        <v>Periodo 2020-2021</v>
      </c>
      <c r="M1135" s="43" t="str">
        <f t="shared" si="236"/>
        <v>Unidades</v>
      </c>
      <c r="N1135" s="49" t="str">
        <f t="shared" si="237"/>
        <v>Ministerio de Ciencias, Tecnología, Conocimiento e Innovación</v>
      </c>
      <c r="O1135" s="30" t="str">
        <f>+"Evolución del Proceso de Vacunación contra COVID-19 en la comuna de "&amp;Enfermedades_Mundiales[[#This Row],[territorio]]</f>
        <v>Evolución del Proceso de Vacunación contra COVID-19 en la comuna de Colina</v>
      </c>
      <c r="P1135" s="68"/>
      <c r="Q1135" s="15" t="str">
        <f t="shared" si="238"/>
        <v>Gráfico Evolución</v>
      </c>
      <c r="R1135" s="30"/>
      <c r="S113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https://analytics.zoho.com/open-view/2395394000008136598?ZOHO_CRITERIA=%22Localiza_CL_Poblacion%22.%22Codcom%22%3D13301</v>
      </c>
      <c r="T1135" s="17"/>
      <c r="U1135" s="31" t="str">
        <f t="shared" si="239"/>
        <v>#1774B9</v>
      </c>
      <c r="V1135" s="32" t="str">
        <f>+Enfermedades_Mundiales[[#This Row],[idcoleccion]]&amp;"-"&amp;Enfermedades_Mundiales[[#This Row],[id]]</f>
        <v>360-1125</v>
      </c>
      <c r="W1135" s="21">
        <f>+VLOOKUP(Enfermedades_Mundiales[[#This Row],[Filtro URL]],Estructura!$X$4:$Y$366,2,0)</f>
        <v>36313301</v>
      </c>
      <c r="X1135" s="21" t="str">
        <f>+VLOOKUP(Enfermedades_Mundiales[[#This Row],[tema]],Estructura!$A$4:$C$18,3,0)</f>
        <v>T-364</v>
      </c>
      <c r="Y1135" s="32" t="str">
        <f>+VLOOKUP(Enfermedades_Mundiales[[#This Row],[contenido]],Estructura!$E$4:$G$18,3,0)</f>
        <v>C-362</v>
      </c>
      <c r="Z1135" s="32" t="str">
        <f>+VLOOKUP(Enfermedades_Mundiales[[#This Row],[Filtro Integrado]],Estructura!$M$4:$O$367,3,0)</f>
        <v>FI-363</v>
      </c>
      <c r="AA1135" s="32" t="str">
        <f>+VLOOKUP(Enfermedades_Mundiales[[#This Row],[Muestra]],Estructura!$Q$4:$S$194,3,0)</f>
        <v>M-366</v>
      </c>
    </row>
    <row r="1136" spans="1:27" ht="30.6" x14ac:dyDescent="0.3">
      <c r="A1136" s="61" t="s">
        <v>1559</v>
      </c>
      <c r="B1136" s="43">
        <f t="shared" si="232"/>
        <v>360</v>
      </c>
      <c r="C1136" s="44" t="str">
        <f t="shared" si="233"/>
        <v>Enfermedades Mundiales</v>
      </c>
      <c r="D1136" s="44" t="str">
        <f t="shared" si="234"/>
        <v>Salud</v>
      </c>
      <c r="E1136" s="64">
        <v>13302</v>
      </c>
      <c r="F1136" s="44" t="str">
        <f t="shared" si="240"/>
        <v>Vacunación</v>
      </c>
      <c r="G1136" s="27" t="s">
        <v>1591</v>
      </c>
      <c r="H1136" s="60" t="s">
        <v>17</v>
      </c>
      <c r="I1136" s="58" t="s">
        <v>335</v>
      </c>
      <c r="J1136" s="43" t="s">
        <v>407</v>
      </c>
      <c r="K1136" s="12" t="str">
        <f t="shared" si="241"/>
        <v>Vacunación 1era y 2da dosis</v>
      </c>
      <c r="L1136" s="43" t="str">
        <f t="shared" si="235"/>
        <v>Periodo 2020-2021</v>
      </c>
      <c r="M1136" s="43" t="str">
        <f t="shared" si="236"/>
        <v>Unidades</v>
      </c>
      <c r="N1136" s="49" t="str">
        <f t="shared" si="237"/>
        <v>Ministerio de Ciencias, Tecnología, Conocimiento e Innovación</v>
      </c>
      <c r="O1136" s="30" t="str">
        <f>+"Evolución del Proceso de Vacunación contra COVID-19 en la comuna de "&amp;Enfermedades_Mundiales[[#This Row],[territorio]]</f>
        <v>Evolución del Proceso de Vacunación contra COVID-19 en la comuna de Lampa</v>
      </c>
      <c r="P1136" s="68"/>
      <c r="Q1136" s="15" t="str">
        <f t="shared" si="238"/>
        <v>Gráfico Evolución</v>
      </c>
      <c r="R1136" s="30"/>
      <c r="S113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https://analytics.zoho.com/open-view/2395394000008136598?ZOHO_CRITERIA=%22Localiza_CL_Poblacion%22.%22Codcom%22%3D13302</v>
      </c>
      <c r="T1136" s="17"/>
      <c r="U1136" s="31" t="str">
        <f t="shared" si="239"/>
        <v>#1774B9</v>
      </c>
      <c r="V1136" s="32" t="str">
        <f>+Enfermedades_Mundiales[[#This Row],[idcoleccion]]&amp;"-"&amp;Enfermedades_Mundiales[[#This Row],[id]]</f>
        <v>360-1126</v>
      </c>
      <c r="W1136" s="21">
        <f>+VLOOKUP(Enfermedades_Mundiales[[#This Row],[Filtro URL]],Estructura!$X$4:$Y$366,2,0)</f>
        <v>36313302</v>
      </c>
      <c r="X1136" s="21" t="str">
        <f>+VLOOKUP(Enfermedades_Mundiales[[#This Row],[tema]],Estructura!$A$4:$C$18,3,0)</f>
        <v>T-364</v>
      </c>
      <c r="Y1136" s="32" t="str">
        <f>+VLOOKUP(Enfermedades_Mundiales[[#This Row],[contenido]],Estructura!$E$4:$G$18,3,0)</f>
        <v>C-362</v>
      </c>
      <c r="Z1136" s="32" t="str">
        <f>+VLOOKUP(Enfermedades_Mundiales[[#This Row],[Filtro Integrado]],Estructura!$M$4:$O$367,3,0)</f>
        <v>FI-363</v>
      </c>
      <c r="AA1136" s="32" t="str">
        <f>+VLOOKUP(Enfermedades_Mundiales[[#This Row],[Muestra]],Estructura!$Q$4:$S$194,3,0)</f>
        <v>M-366</v>
      </c>
    </row>
    <row r="1137" spans="1:27" ht="30.6" x14ac:dyDescent="0.3">
      <c r="A1137" s="61" t="s">
        <v>1560</v>
      </c>
      <c r="B1137" s="43">
        <f t="shared" si="232"/>
        <v>360</v>
      </c>
      <c r="C1137" s="44" t="str">
        <f t="shared" si="233"/>
        <v>Enfermedades Mundiales</v>
      </c>
      <c r="D1137" s="44" t="str">
        <f t="shared" si="234"/>
        <v>Salud</v>
      </c>
      <c r="E1137" s="64">
        <v>13303</v>
      </c>
      <c r="F1137" s="44" t="str">
        <f t="shared" si="240"/>
        <v>Vacunación</v>
      </c>
      <c r="G1137" s="27" t="s">
        <v>1591</v>
      </c>
      <c r="H1137" s="60" t="s">
        <v>17</v>
      </c>
      <c r="I1137" s="58" t="s">
        <v>336</v>
      </c>
      <c r="J1137" s="43" t="s">
        <v>407</v>
      </c>
      <c r="K1137" s="12" t="str">
        <f t="shared" si="241"/>
        <v>Vacunación 1era y 2da dosis</v>
      </c>
      <c r="L1137" s="43" t="str">
        <f t="shared" si="235"/>
        <v>Periodo 2020-2021</v>
      </c>
      <c r="M1137" s="43" t="str">
        <f t="shared" si="236"/>
        <v>Unidades</v>
      </c>
      <c r="N1137" s="49" t="str">
        <f t="shared" si="237"/>
        <v>Ministerio de Ciencias, Tecnología, Conocimiento e Innovación</v>
      </c>
      <c r="O1137" s="30" t="str">
        <f>+"Evolución del Proceso de Vacunación contra COVID-19 en la comuna de "&amp;Enfermedades_Mundiales[[#This Row],[territorio]]</f>
        <v>Evolución del Proceso de Vacunación contra COVID-19 en la comuna de Tiltil</v>
      </c>
      <c r="P1137" s="68"/>
      <c r="Q1137" s="15" t="str">
        <f t="shared" si="238"/>
        <v>Gráfico Evolución</v>
      </c>
      <c r="R1137" s="30"/>
      <c r="S113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https://analytics.zoho.com/open-view/2395394000008136598?ZOHO_CRITERIA=%22Localiza_CL_Poblacion%22.%22Codcom%22%3D13303</v>
      </c>
      <c r="T1137" s="17"/>
      <c r="U1137" s="31" t="str">
        <f t="shared" si="239"/>
        <v>#1774B9</v>
      </c>
      <c r="V1137" s="32" t="str">
        <f>+Enfermedades_Mundiales[[#This Row],[idcoleccion]]&amp;"-"&amp;Enfermedades_Mundiales[[#This Row],[id]]</f>
        <v>360-1127</v>
      </c>
      <c r="W1137" s="21">
        <f>+VLOOKUP(Enfermedades_Mundiales[[#This Row],[Filtro URL]],Estructura!$X$4:$Y$366,2,0)</f>
        <v>36313303</v>
      </c>
      <c r="X1137" s="21" t="str">
        <f>+VLOOKUP(Enfermedades_Mundiales[[#This Row],[tema]],Estructura!$A$4:$C$18,3,0)</f>
        <v>T-364</v>
      </c>
      <c r="Y1137" s="32" t="str">
        <f>+VLOOKUP(Enfermedades_Mundiales[[#This Row],[contenido]],Estructura!$E$4:$G$18,3,0)</f>
        <v>C-362</v>
      </c>
      <c r="Z1137" s="32" t="str">
        <f>+VLOOKUP(Enfermedades_Mundiales[[#This Row],[Filtro Integrado]],Estructura!$M$4:$O$367,3,0)</f>
        <v>FI-363</v>
      </c>
      <c r="AA1137" s="32" t="str">
        <f>+VLOOKUP(Enfermedades_Mundiales[[#This Row],[Muestra]],Estructura!$Q$4:$S$194,3,0)</f>
        <v>M-366</v>
      </c>
    </row>
    <row r="1138" spans="1:27" ht="30.6" x14ac:dyDescent="0.3">
      <c r="A1138" s="61" t="s">
        <v>1561</v>
      </c>
      <c r="B1138" s="43">
        <f t="shared" si="232"/>
        <v>360</v>
      </c>
      <c r="C1138" s="44" t="str">
        <f t="shared" si="233"/>
        <v>Enfermedades Mundiales</v>
      </c>
      <c r="D1138" s="44" t="str">
        <f t="shared" si="234"/>
        <v>Salud</v>
      </c>
      <c r="E1138" s="64">
        <v>13401</v>
      </c>
      <c r="F1138" s="44" t="str">
        <f t="shared" si="240"/>
        <v>Vacunación</v>
      </c>
      <c r="G1138" s="27" t="s">
        <v>1591</v>
      </c>
      <c r="H1138" s="60" t="s">
        <v>17</v>
      </c>
      <c r="I1138" s="58" t="s">
        <v>337</v>
      </c>
      <c r="J1138" s="43" t="s">
        <v>407</v>
      </c>
      <c r="K1138" s="12" t="str">
        <f t="shared" si="241"/>
        <v>Vacunación 1era y 2da dosis</v>
      </c>
      <c r="L1138" s="43" t="str">
        <f t="shared" si="235"/>
        <v>Periodo 2020-2021</v>
      </c>
      <c r="M1138" s="43" t="str">
        <f t="shared" si="236"/>
        <v>Unidades</v>
      </c>
      <c r="N1138" s="49" t="str">
        <f t="shared" si="237"/>
        <v>Ministerio de Ciencias, Tecnología, Conocimiento e Innovación</v>
      </c>
      <c r="O1138" s="30" t="str">
        <f>+"Evolución del Proceso de Vacunación contra COVID-19 en la comuna de "&amp;Enfermedades_Mundiales[[#This Row],[territorio]]</f>
        <v>Evolución del Proceso de Vacunación contra COVID-19 en la comuna de San Bernardo</v>
      </c>
      <c r="P1138" s="68"/>
      <c r="Q1138" s="15" t="str">
        <f t="shared" si="238"/>
        <v>Gráfico Evolución</v>
      </c>
      <c r="R1138" s="30"/>
      <c r="S113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https://analytics.zoho.com/open-view/2395394000008136598?ZOHO_CRITERIA=%22Localiza_CL_Poblacion%22.%22Codcom%22%3D13401</v>
      </c>
      <c r="T1138" s="17"/>
      <c r="U1138" s="31" t="str">
        <f t="shared" si="239"/>
        <v>#1774B9</v>
      </c>
      <c r="V1138" s="32" t="str">
        <f>+Enfermedades_Mundiales[[#This Row],[idcoleccion]]&amp;"-"&amp;Enfermedades_Mundiales[[#This Row],[id]]</f>
        <v>360-1128</v>
      </c>
      <c r="W1138" s="21">
        <f>+VLOOKUP(Enfermedades_Mundiales[[#This Row],[Filtro URL]],Estructura!$X$4:$Y$366,2,0)</f>
        <v>36313401</v>
      </c>
      <c r="X1138" s="21" t="str">
        <f>+VLOOKUP(Enfermedades_Mundiales[[#This Row],[tema]],Estructura!$A$4:$C$18,3,0)</f>
        <v>T-364</v>
      </c>
      <c r="Y1138" s="32" t="str">
        <f>+VLOOKUP(Enfermedades_Mundiales[[#This Row],[contenido]],Estructura!$E$4:$G$18,3,0)</f>
        <v>C-362</v>
      </c>
      <c r="Z1138" s="32" t="str">
        <f>+VLOOKUP(Enfermedades_Mundiales[[#This Row],[Filtro Integrado]],Estructura!$M$4:$O$367,3,0)</f>
        <v>FI-363</v>
      </c>
      <c r="AA1138" s="32" t="str">
        <f>+VLOOKUP(Enfermedades_Mundiales[[#This Row],[Muestra]],Estructura!$Q$4:$S$194,3,0)</f>
        <v>M-366</v>
      </c>
    </row>
    <row r="1139" spans="1:27" ht="30.6" x14ac:dyDescent="0.3">
      <c r="A1139" s="61" t="s">
        <v>1562</v>
      </c>
      <c r="B1139" s="43">
        <f t="shared" si="232"/>
        <v>360</v>
      </c>
      <c r="C1139" s="44" t="str">
        <f t="shared" si="233"/>
        <v>Enfermedades Mundiales</v>
      </c>
      <c r="D1139" s="44" t="str">
        <f t="shared" si="234"/>
        <v>Salud</v>
      </c>
      <c r="E1139" s="64">
        <v>13402</v>
      </c>
      <c r="F1139" s="44" t="str">
        <f t="shared" si="240"/>
        <v>Vacunación</v>
      </c>
      <c r="G1139" s="27" t="s">
        <v>1591</v>
      </c>
      <c r="H1139" s="60" t="s">
        <v>17</v>
      </c>
      <c r="I1139" s="58" t="s">
        <v>338</v>
      </c>
      <c r="J1139" s="43" t="s">
        <v>407</v>
      </c>
      <c r="K1139" s="12" t="str">
        <f t="shared" si="241"/>
        <v>Vacunación 1era y 2da dosis</v>
      </c>
      <c r="L1139" s="43" t="str">
        <f t="shared" si="235"/>
        <v>Periodo 2020-2021</v>
      </c>
      <c r="M1139" s="43" t="str">
        <f t="shared" si="236"/>
        <v>Unidades</v>
      </c>
      <c r="N1139" s="49" t="str">
        <f t="shared" si="237"/>
        <v>Ministerio de Ciencias, Tecnología, Conocimiento e Innovación</v>
      </c>
      <c r="O1139" s="30" t="str">
        <f>+"Evolución del Proceso de Vacunación contra COVID-19 en la comuna de "&amp;Enfermedades_Mundiales[[#This Row],[territorio]]</f>
        <v>Evolución del Proceso de Vacunación contra COVID-19 en la comuna de Buin</v>
      </c>
      <c r="P1139" s="68"/>
      <c r="Q1139" s="15" t="str">
        <f t="shared" si="238"/>
        <v>Gráfico Evolución</v>
      </c>
      <c r="R1139" s="30"/>
      <c r="S113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https://analytics.zoho.com/open-view/2395394000008136598?ZOHO_CRITERIA=%22Localiza_CL_Poblacion%22.%22Codcom%22%3D13402</v>
      </c>
      <c r="T1139" s="17"/>
      <c r="U1139" s="31" t="str">
        <f t="shared" si="239"/>
        <v>#1774B9</v>
      </c>
      <c r="V1139" s="32" t="str">
        <f>+Enfermedades_Mundiales[[#This Row],[idcoleccion]]&amp;"-"&amp;Enfermedades_Mundiales[[#This Row],[id]]</f>
        <v>360-1129</v>
      </c>
      <c r="W1139" s="21">
        <f>+VLOOKUP(Enfermedades_Mundiales[[#This Row],[Filtro URL]],Estructura!$X$4:$Y$366,2,0)</f>
        <v>36313402</v>
      </c>
      <c r="X1139" s="21" t="str">
        <f>+VLOOKUP(Enfermedades_Mundiales[[#This Row],[tema]],Estructura!$A$4:$C$18,3,0)</f>
        <v>T-364</v>
      </c>
      <c r="Y1139" s="32" t="str">
        <f>+VLOOKUP(Enfermedades_Mundiales[[#This Row],[contenido]],Estructura!$E$4:$G$18,3,0)</f>
        <v>C-362</v>
      </c>
      <c r="Z1139" s="32" t="str">
        <f>+VLOOKUP(Enfermedades_Mundiales[[#This Row],[Filtro Integrado]],Estructura!$M$4:$O$367,3,0)</f>
        <v>FI-363</v>
      </c>
      <c r="AA1139" s="32" t="str">
        <f>+VLOOKUP(Enfermedades_Mundiales[[#This Row],[Muestra]],Estructura!$Q$4:$S$194,3,0)</f>
        <v>M-366</v>
      </c>
    </row>
    <row r="1140" spans="1:27" ht="30.6" x14ac:dyDescent="0.3">
      <c r="A1140" s="61" t="s">
        <v>1563</v>
      </c>
      <c r="B1140" s="43">
        <f t="shared" si="232"/>
        <v>360</v>
      </c>
      <c r="C1140" s="44" t="str">
        <f t="shared" si="233"/>
        <v>Enfermedades Mundiales</v>
      </c>
      <c r="D1140" s="44" t="str">
        <f t="shared" si="234"/>
        <v>Salud</v>
      </c>
      <c r="E1140" s="64">
        <v>13403</v>
      </c>
      <c r="F1140" s="44" t="str">
        <f t="shared" si="240"/>
        <v>Vacunación</v>
      </c>
      <c r="G1140" s="27" t="s">
        <v>1591</v>
      </c>
      <c r="H1140" s="60" t="s">
        <v>17</v>
      </c>
      <c r="I1140" s="58" t="s">
        <v>339</v>
      </c>
      <c r="J1140" s="43" t="s">
        <v>407</v>
      </c>
      <c r="K1140" s="12" t="str">
        <f t="shared" si="241"/>
        <v>Vacunación 1era y 2da dosis</v>
      </c>
      <c r="L1140" s="43" t="str">
        <f t="shared" si="235"/>
        <v>Periodo 2020-2021</v>
      </c>
      <c r="M1140" s="43" t="str">
        <f t="shared" si="236"/>
        <v>Unidades</v>
      </c>
      <c r="N1140" s="49" t="str">
        <f t="shared" si="237"/>
        <v>Ministerio de Ciencias, Tecnología, Conocimiento e Innovación</v>
      </c>
      <c r="O1140" s="30" t="str">
        <f>+"Evolución del Proceso de Vacunación contra COVID-19 en la comuna de "&amp;Enfermedades_Mundiales[[#This Row],[territorio]]</f>
        <v>Evolución del Proceso de Vacunación contra COVID-19 en la comuna de Calera de Tango</v>
      </c>
      <c r="P1140" s="68"/>
      <c r="Q1140" s="15" t="str">
        <f t="shared" si="238"/>
        <v>Gráfico Evolución</v>
      </c>
      <c r="R1140" s="30"/>
      <c r="S114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https://analytics.zoho.com/open-view/2395394000008136598?ZOHO_CRITERIA=%22Localiza_CL_Poblacion%22.%22Codcom%22%3D13403</v>
      </c>
      <c r="T1140" s="17"/>
      <c r="U1140" s="31" t="str">
        <f t="shared" si="239"/>
        <v>#1774B9</v>
      </c>
      <c r="V1140" s="32" t="str">
        <f>+Enfermedades_Mundiales[[#This Row],[idcoleccion]]&amp;"-"&amp;Enfermedades_Mundiales[[#This Row],[id]]</f>
        <v>360-1130</v>
      </c>
      <c r="W1140" s="21">
        <f>+VLOOKUP(Enfermedades_Mundiales[[#This Row],[Filtro URL]],Estructura!$X$4:$Y$366,2,0)</f>
        <v>36313403</v>
      </c>
      <c r="X1140" s="21" t="str">
        <f>+VLOOKUP(Enfermedades_Mundiales[[#This Row],[tema]],Estructura!$A$4:$C$18,3,0)</f>
        <v>T-364</v>
      </c>
      <c r="Y1140" s="32" t="str">
        <f>+VLOOKUP(Enfermedades_Mundiales[[#This Row],[contenido]],Estructura!$E$4:$G$18,3,0)</f>
        <v>C-362</v>
      </c>
      <c r="Z1140" s="32" t="str">
        <f>+VLOOKUP(Enfermedades_Mundiales[[#This Row],[Filtro Integrado]],Estructura!$M$4:$O$367,3,0)</f>
        <v>FI-363</v>
      </c>
      <c r="AA1140" s="32" t="str">
        <f>+VLOOKUP(Enfermedades_Mundiales[[#This Row],[Muestra]],Estructura!$Q$4:$S$194,3,0)</f>
        <v>M-366</v>
      </c>
    </row>
    <row r="1141" spans="1:27" ht="30.6" x14ac:dyDescent="0.3">
      <c r="A1141" s="61" t="s">
        <v>1564</v>
      </c>
      <c r="B1141" s="43">
        <f t="shared" si="232"/>
        <v>360</v>
      </c>
      <c r="C1141" s="44" t="str">
        <f t="shared" si="233"/>
        <v>Enfermedades Mundiales</v>
      </c>
      <c r="D1141" s="44" t="str">
        <f t="shared" si="234"/>
        <v>Salud</v>
      </c>
      <c r="E1141" s="64">
        <v>13404</v>
      </c>
      <c r="F1141" s="44" t="str">
        <f t="shared" si="240"/>
        <v>Vacunación</v>
      </c>
      <c r="G1141" s="27" t="s">
        <v>1591</v>
      </c>
      <c r="H1141" s="60" t="s">
        <v>17</v>
      </c>
      <c r="I1141" s="58" t="s">
        <v>340</v>
      </c>
      <c r="J1141" s="43" t="s">
        <v>407</v>
      </c>
      <c r="K1141" s="12" t="str">
        <f t="shared" si="241"/>
        <v>Vacunación 1era y 2da dosis</v>
      </c>
      <c r="L1141" s="43" t="str">
        <f t="shared" si="235"/>
        <v>Periodo 2020-2021</v>
      </c>
      <c r="M1141" s="43" t="str">
        <f t="shared" si="236"/>
        <v>Unidades</v>
      </c>
      <c r="N1141" s="49" t="str">
        <f t="shared" si="237"/>
        <v>Ministerio de Ciencias, Tecnología, Conocimiento e Innovación</v>
      </c>
      <c r="O1141" s="30" t="str">
        <f>+"Evolución del Proceso de Vacunación contra COVID-19 en la comuna de "&amp;Enfermedades_Mundiales[[#This Row],[territorio]]</f>
        <v>Evolución del Proceso de Vacunación contra COVID-19 en la comuna de Paine</v>
      </c>
      <c r="P1141" s="68"/>
      <c r="Q1141" s="15" t="str">
        <f t="shared" si="238"/>
        <v>Gráfico Evolución</v>
      </c>
      <c r="R1141" s="30"/>
      <c r="S114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https://analytics.zoho.com/open-view/2395394000008136598?ZOHO_CRITERIA=%22Localiza_CL_Poblacion%22.%22Codcom%22%3D13404</v>
      </c>
      <c r="T1141" s="17"/>
      <c r="U1141" s="31" t="str">
        <f t="shared" si="239"/>
        <v>#1774B9</v>
      </c>
      <c r="V1141" s="32" t="str">
        <f>+Enfermedades_Mundiales[[#This Row],[idcoleccion]]&amp;"-"&amp;Enfermedades_Mundiales[[#This Row],[id]]</f>
        <v>360-1131</v>
      </c>
      <c r="W1141" s="21">
        <f>+VLOOKUP(Enfermedades_Mundiales[[#This Row],[Filtro URL]],Estructura!$X$4:$Y$366,2,0)</f>
        <v>36313404</v>
      </c>
      <c r="X1141" s="21" t="str">
        <f>+VLOOKUP(Enfermedades_Mundiales[[#This Row],[tema]],Estructura!$A$4:$C$18,3,0)</f>
        <v>T-364</v>
      </c>
      <c r="Y1141" s="32" t="str">
        <f>+VLOOKUP(Enfermedades_Mundiales[[#This Row],[contenido]],Estructura!$E$4:$G$18,3,0)</f>
        <v>C-362</v>
      </c>
      <c r="Z1141" s="32" t="str">
        <f>+VLOOKUP(Enfermedades_Mundiales[[#This Row],[Filtro Integrado]],Estructura!$M$4:$O$367,3,0)</f>
        <v>FI-363</v>
      </c>
      <c r="AA1141" s="32" t="str">
        <f>+VLOOKUP(Enfermedades_Mundiales[[#This Row],[Muestra]],Estructura!$Q$4:$S$194,3,0)</f>
        <v>M-366</v>
      </c>
    </row>
    <row r="1142" spans="1:27" ht="30.6" x14ac:dyDescent="0.3">
      <c r="A1142" s="61" t="s">
        <v>1565</v>
      </c>
      <c r="B1142" s="43">
        <f t="shared" si="232"/>
        <v>360</v>
      </c>
      <c r="C1142" s="44" t="str">
        <f t="shared" si="233"/>
        <v>Enfermedades Mundiales</v>
      </c>
      <c r="D1142" s="44" t="str">
        <f t="shared" si="234"/>
        <v>Salud</v>
      </c>
      <c r="E1142" s="64">
        <v>13501</v>
      </c>
      <c r="F1142" s="44" t="str">
        <f t="shared" si="240"/>
        <v>Vacunación</v>
      </c>
      <c r="G1142" s="27" t="s">
        <v>1591</v>
      </c>
      <c r="H1142" s="60" t="s">
        <v>17</v>
      </c>
      <c r="I1142" s="58" t="s">
        <v>341</v>
      </c>
      <c r="J1142" s="43" t="s">
        <v>407</v>
      </c>
      <c r="K1142" s="12" t="str">
        <f t="shared" si="241"/>
        <v>Vacunación 1era y 2da dosis</v>
      </c>
      <c r="L1142" s="43" t="str">
        <f t="shared" si="235"/>
        <v>Periodo 2020-2021</v>
      </c>
      <c r="M1142" s="43" t="str">
        <f t="shared" si="236"/>
        <v>Unidades</v>
      </c>
      <c r="N1142" s="49" t="str">
        <f t="shared" si="237"/>
        <v>Ministerio de Ciencias, Tecnología, Conocimiento e Innovación</v>
      </c>
      <c r="O1142" s="30" t="str">
        <f>+"Evolución del Proceso de Vacunación contra COVID-19 en la comuna de "&amp;Enfermedades_Mundiales[[#This Row],[territorio]]</f>
        <v>Evolución del Proceso de Vacunación contra COVID-19 en la comuna de Melipilla</v>
      </c>
      <c r="P1142" s="68"/>
      <c r="Q1142" s="15" t="str">
        <f t="shared" si="238"/>
        <v>Gráfico Evolución</v>
      </c>
      <c r="R1142" s="30"/>
      <c r="S114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https://analytics.zoho.com/open-view/2395394000008136598?ZOHO_CRITERIA=%22Localiza_CL_Poblacion%22.%22Codcom%22%3D13501</v>
      </c>
      <c r="T1142" s="17"/>
      <c r="U1142" s="31" t="str">
        <f t="shared" si="239"/>
        <v>#1774B9</v>
      </c>
      <c r="V1142" s="32" t="str">
        <f>+Enfermedades_Mundiales[[#This Row],[idcoleccion]]&amp;"-"&amp;Enfermedades_Mundiales[[#This Row],[id]]</f>
        <v>360-1132</v>
      </c>
      <c r="W1142" s="21">
        <f>+VLOOKUP(Enfermedades_Mundiales[[#This Row],[Filtro URL]],Estructura!$X$4:$Y$366,2,0)</f>
        <v>36313501</v>
      </c>
      <c r="X1142" s="21" t="str">
        <f>+VLOOKUP(Enfermedades_Mundiales[[#This Row],[tema]],Estructura!$A$4:$C$18,3,0)</f>
        <v>T-364</v>
      </c>
      <c r="Y1142" s="32" t="str">
        <f>+VLOOKUP(Enfermedades_Mundiales[[#This Row],[contenido]],Estructura!$E$4:$G$18,3,0)</f>
        <v>C-362</v>
      </c>
      <c r="Z1142" s="32" t="str">
        <f>+VLOOKUP(Enfermedades_Mundiales[[#This Row],[Filtro Integrado]],Estructura!$M$4:$O$367,3,0)</f>
        <v>FI-363</v>
      </c>
      <c r="AA1142" s="32" t="str">
        <f>+VLOOKUP(Enfermedades_Mundiales[[#This Row],[Muestra]],Estructura!$Q$4:$S$194,3,0)</f>
        <v>M-366</v>
      </c>
    </row>
    <row r="1143" spans="1:27" ht="30.6" x14ac:dyDescent="0.3">
      <c r="A1143" s="61" t="s">
        <v>1566</v>
      </c>
      <c r="B1143" s="43">
        <f t="shared" si="232"/>
        <v>360</v>
      </c>
      <c r="C1143" s="44" t="str">
        <f t="shared" si="233"/>
        <v>Enfermedades Mundiales</v>
      </c>
      <c r="D1143" s="44" t="str">
        <f t="shared" si="234"/>
        <v>Salud</v>
      </c>
      <c r="E1143" s="64">
        <v>13502</v>
      </c>
      <c r="F1143" s="44" t="str">
        <f t="shared" si="240"/>
        <v>Vacunación</v>
      </c>
      <c r="G1143" s="27" t="s">
        <v>1591</v>
      </c>
      <c r="H1143" s="60" t="s">
        <v>17</v>
      </c>
      <c r="I1143" s="58" t="s">
        <v>342</v>
      </c>
      <c r="J1143" s="43" t="s">
        <v>407</v>
      </c>
      <c r="K1143" s="12" t="str">
        <f t="shared" si="241"/>
        <v>Vacunación 1era y 2da dosis</v>
      </c>
      <c r="L1143" s="43" t="str">
        <f t="shared" si="235"/>
        <v>Periodo 2020-2021</v>
      </c>
      <c r="M1143" s="43" t="str">
        <f t="shared" si="236"/>
        <v>Unidades</v>
      </c>
      <c r="N1143" s="49" t="str">
        <f t="shared" si="237"/>
        <v>Ministerio de Ciencias, Tecnología, Conocimiento e Innovación</v>
      </c>
      <c r="O1143" s="30" t="str">
        <f>+"Evolución del Proceso de Vacunación contra COVID-19 en la comuna de "&amp;Enfermedades_Mundiales[[#This Row],[territorio]]</f>
        <v>Evolución del Proceso de Vacunación contra COVID-19 en la comuna de Alhué</v>
      </c>
      <c r="P1143" s="68"/>
      <c r="Q1143" s="15" t="str">
        <f t="shared" si="238"/>
        <v>Gráfico Evolución</v>
      </c>
      <c r="R1143" s="30"/>
      <c r="S114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https://analytics.zoho.com/open-view/2395394000008136598?ZOHO_CRITERIA=%22Localiza_CL_Poblacion%22.%22Codcom%22%3D13502</v>
      </c>
      <c r="T1143" s="17"/>
      <c r="U1143" s="31" t="str">
        <f t="shared" si="239"/>
        <v>#1774B9</v>
      </c>
      <c r="V1143" s="32" t="str">
        <f>+Enfermedades_Mundiales[[#This Row],[idcoleccion]]&amp;"-"&amp;Enfermedades_Mundiales[[#This Row],[id]]</f>
        <v>360-1133</v>
      </c>
      <c r="W1143" s="21">
        <f>+VLOOKUP(Enfermedades_Mundiales[[#This Row],[Filtro URL]],Estructura!$X$4:$Y$366,2,0)</f>
        <v>36313502</v>
      </c>
      <c r="X1143" s="21" t="str">
        <f>+VLOOKUP(Enfermedades_Mundiales[[#This Row],[tema]],Estructura!$A$4:$C$18,3,0)</f>
        <v>T-364</v>
      </c>
      <c r="Y1143" s="32" t="str">
        <f>+VLOOKUP(Enfermedades_Mundiales[[#This Row],[contenido]],Estructura!$E$4:$G$18,3,0)</f>
        <v>C-362</v>
      </c>
      <c r="Z1143" s="32" t="str">
        <f>+VLOOKUP(Enfermedades_Mundiales[[#This Row],[Filtro Integrado]],Estructura!$M$4:$O$367,3,0)</f>
        <v>FI-363</v>
      </c>
      <c r="AA1143" s="32" t="str">
        <f>+VLOOKUP(Enfermedades_Mundiales[[#This Row],[Muestra]],Estructura!$Q$4:$S$194,3,0)</f>
        <v>M-366</v>
      </c>
    </row>
    <row r="1144" spans="1:27" ht="30.6" x14ac:dyDescent="0.3">
      <c r="A1144" s="61" t="s">
        <v>1567</v>
      </c>
      <c r="B1144" s="43">
        <f t="shared" si="232"/>
        <v>360</v>
      </c>
      <c r="C1144" s="44" t="str">
        <f t="shared" si="233"/>
        <v>Enfermedades Mundiales</v>
      </c>
      <c r="D1144" s="44" t="str">
        <f t="shared" si="234"/>
        <v>Salud</v>
      </c>
      <c r="E1144" s="64">
        <v>13503</v>
      </c>
      <c r="F1144" s="44" t="str">
        <f t="shared" si="240"/>
        <v>Vacunación</v>
      </c>
      <c r="G1144" s="27" t="s">
        <v>1591</v>
      </c>
      <c r="H1144" s="60" t="s">
        <v>17</v>
      </c>
      <c r="I1144" s="58" t="s">
        <v>343</v>
      </c>
      <c r="J1144" s="43" t="s">
        <v>407</v>
      </c>
      <c r="K1144" s="12" t="str">
        <f t="shared" si="241"/>
        <v>Vacunación 1era y 2da dosis</v>
      </c>
      <c r="L1144" s="43" t="str">
        <f t="shared" si="235"/>
        <v>Periodo 2020-2021</v>
      </c>
      <c r="M1144" s="43" t="str">
        <f t="shared" si="236"/>
        <v>Unidades</v>
      </c>
      <c r="N1144" s="49" t="str">
        <f t="shared" si="237"/>
        <v>Ministerio de Ciencias, Tecnología, Conocimiento e Innovación</v>
      </c>
      <c r="O1144" s="30" t="str">
        <f>+"Evolución del Proceso de Vacunación contra COVID-19 en la comuna de "&amp;Enfermedades_Mundiales[[#This Row],[territorio]]</f>
        <v>Evolución del Proceso de Vacunación contra COVID-19 en la comuna de Curacaví</v>
      </c>
      <c r="P1144" s="68"/>
      <c r="Q1144" s="15" t="str">
        <f t="shared" si="238"/>
        <v>Gráfico Evolución</v>
      </c>
      <c r="R1144" s="30"/>
      <c r="S114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https://analytics.zoho.com/open-view/2395394000008136598?ZOHO_CRITERIA=%22Localiza_CL_Poblacion%22.%22Codcom%22%3D13503</v>
      </c>
      <c r="T1144" s="17"/>
      <c r="U1144" s="31" t="str">
        <f t="shared" si="239"/>
        <v>#1774B9</v>
      </c>
      <c r="V1144" s="32" t="str">
        <f>+Enfermedades_Mundiales[[#This Row],[idcoleccion]]&amp;"-"&amp;Enfermedades_Mundiales[[#This Row],[id]]</f>
        <v>360-1134</v>
      </c>
      <c r="W1144" s="21">
        <f>+VLOOKUP(Enfermedades_Mundiales[[#This Row],[Filtro URL]],Estructura!$X$4:$Y$366,2,0)</f>
        <v>36313503</v>
      </c>
      <c r="X1144" s="21" t="str">
        <f>+VLOOKUP(Enfermedades_Mundiales[[#This Row],[tema]],Estructura!$A$4:$C$18,3,0)</f>
        <v>T-364</v>
      </c>
      <c r="Y1144" s="32" t="str">
        <f>+VLOOKUP(Enfermedades_Mundiales[[#This Row],[contenido]],Estructura!$E$4:$G$18,3,0)</f>
        <v>C-362</v>
      </c>
      <c r="Z1144" s="32" t="str">
        <f>+VLOOKUP(Enfermedades_Mundiales[[#This Row],[Filtro Integrado]],Estructura!$M$4:$O$367,3,0)</f>
        <v>FI-363</v>
      </c>
      <c r="AA1144" s="32" t="str">
        <f>+VLOOKUP(Enfermedades_Mundiales[[#This Row],[Muestra]],Estructura!$Q$4:$S$194,3,0)</f>
        <v>M-366</v>
      </c>
    </row>
    <row r="1145" spans="1:27" ht="30.6" x14ac:dyDescent="0.3">
      <c r="A1145" s="61" t="s">
        <v>1568</v>
      </c>
      <c r="B1145" s="43">
        <f t="shared" si="232"/>
        <v>360</v>
      </c>
      <c r="C1145" s="44" t="str">
        <f t="shared" si="233"/>
        <v>Enfermedades Mundiales</v>
      </c>
      <c r="D1145" s="44" t="str">
        <f t="shared" si="234"/>
        <v>Salud</v>
      </c>
      <c r="E1145" s="64">
        <v>13504</v>
      </c>
      <c r="F1145" s="44" t="str">
        <f t="shared" si="240"/>
        <v>Vacunación</v>
      </c>
      <c r="G1145" s="27" t="s">
        <v>1591</v>
      </c>
      <c r="H1145" s="60" t="s">
        <v>17</v>
      </c>
      <c r="I1145" s="58" t="s">
        <v>344</v>
      </c>
      <c r="J1145" s="43" t="s">
        <v>407</v>
      </c>
      <c r="K1145" s="12" t="str">
        <f t="shared" si="241"/>
        <v>Vacunación 1era y 2da dosis</v>
      </c>
      <c r="L1145" s="43" t="str">
        <f t="shared" si="235"/>
        <v>Periodo 2020-2021</v>
      </c>
      <c r="M1145" s="43" t="str">
        <f t="shared" si="236"/>
        <v>Unidades</v>
      </c>
      <c r="N1145" s="49" t="str">
        <f t="shared" si="237"/>
        <v>Ministerio de Ciencias, Tecnología, Conocimiento e Innovación</v>
      </c>
      <c r="O1145" s="30" t="str">
        <f>+"Evolución del Proceso de Vacunación contra COVID-19 en la comuna de "&amp;Enfermedades_Mundiales[[#This Row],[territorio]]</f>
        <v>Evolución del Proceso de Vacunación contra COVID-19 en la comuna de María Pinto</v>
      </c>
      <c r="P1145" s="68"/>
      <c r="Q1145" s="15" t="str">
        <f t="shared" si="238"/>
        <v>Gráfico Evolución</v>
      </c>
      <c r="R1145" s="30"/>
      <c r="S114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https://analytics.zoho.com/open-view/2395394000008136598?ZOHO_CRITERIA=%22Localiza_CL_Poblacion%22.%22Codcom%22%3D13504</v>
      </c>
      <c r="T1145" s="17"/>
      <c r="U1145" s="31" t="str">
        <f t="shared" si="239"/>
        <v>#1774B9</v>
      </c>
      <c r="V1145" s="32" t="str">
        <f>+Enfermedades_Mundiales[[#This Row],[idcoleccion]]&amp;"-"&amp;Enfermedades_Mundiales[[#This Row],[id]]</f>
        <v>360-1135</v>
      </c>
      <c r="W1145" s="21">
        <f>+VLOOKUP(Enfermedades_Mundiales[[#This Row],[Filtro URL]],Estructura!$X$4:$Y$366,2,0)</f>
        <v>36313504</v>
      </c>
      <c r="X1145" s="21" t="str">
        <f>+VLOOKUP(Enfermedades_Mundiales[[#This Row],[tema]],Estructura!$A$4:$C$18,3,0)</f>
        <v>T-364</v>
      </c>
      <c r="Y1145" s="32" t="str">
        <f>+VLOOKUP(Enfermedades_Mundiales[[#This Row],[contenido]],Estructura!$E$4:$G$18,3,0)</f>
        <v>C-362</v>
      </c>
      <c r="Z1145" s="32" t="str">
        <f>+VLOOKUP(Enfermedades_Mundiales[[#This Row],[Filtro Integrado]],Estructura!$M$4:$O$367,3,0)</f>
        <v>FI-363</v>
      </c>
      <c r="AA1145" s="32" t="str">
        <f>+VLOOKUP(Enfermedades_Mundiales[[#This Row],[Muestra]],Estructura!$Q$4:$S$194,3,0)</f>
        <v>M-366</v>
      </c>
    </row>
    <row r="1146" spans="1:27" ht="30.6" x14ac:dyDescent="0.3">
      <c r="A1146" s="61" t="s">
        <v>1569</v>
      </c>
      <c r="B1146" s="43">
        <f t="shared" si="232"/>
        <v>360</v>
      </c>
      <c r="C1146" s="44" t="str">
        <f t="shared" si="233"/>
        <v>Enfermedades Mundiales</v>
      </c>
      <c r="D1146" s="44" t="str">
        <f t="shared" si="234"/>
        <v>Salud</v>
      </c>
      <c r="E1146" s="64">
        <v>13505</v>
      </c>
      <c r="F1146" s="44" t="str">
        <f t="shared" si="240"/>
        <v>Vacunación</v>
      </c>
      <c r="G1146" s="27" t="s">
        <v>1591</v>
      </c>
      <c r="H1146" s="60" t="s">
        <v>17</v>
      </c>
      <c r="I1146" s="58" t="s">
        <v>345</v>
      </c>
      <c r="J1146" s="43" t="s">
        <v>407</v>
      </c>
      <c r="K1146" s="12" t="str">
        <f t="shared" si="241"/>
        <v>Vacunación 1era y 2da dosis</v>
      </c>
      <c r="L1146" s="43" t="str">
        <f t="shared" si="235"/>
        <v>Periodo 2020-2021</v>
      </c>
      <c r="M1146" s="43" t="str">
        <f t="shared" si="236"/>
        <v>Unidades</v>
      </c>
      <c r="N1146" s="49" t="str">
        <f t="shared" si="237"/>
        <v>Ministerio de Ciencias, Tecnología, Conocimiento e Innovación</v>
      </c>
      <c r="O1146" s="30" t="str">
        <f>+"Evolución del Proceso de Vacunación contra COVID-19 en la comuna de "&amp;Enfermedades_Mundiales[[#This Row],[territorio]]</f>
        <v>Evolución del Proceso de Vacunación contra COVID-19 en la comuna de San Pedro</v>
      </c>
      <c r="P1146" s="68"/>
      <c r="Q1146" s="15" t="str">
        <f t="shared" si="238"/>
        <v>Gráfico Evolución</v>
      </c>
      <c r="R1146" s="30"/>
      <c r="S114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https://analytics.zoho.com/open-view/2395394000008136598?ZOHO_CRITERIA=%22Localiza_CL_Poblacion%22.%22Codcom%22%3D13505</v>
      </c>
      <c r="T1146" s="17"/>
      <c r="U1146" s="31" t="str">
        <f t="shared" si="239"/>
        <v>#1774B9</v>
      </c>
      <c r="V1146" s="32" t="str">
        <f>+Enfermedades_Mundiales[[#This Row],[idcoleccion]]&amp;"-"&amp;Enfermedades_Mundiales[[#This Row],[id]]</f>
        <v>360-1136</v>
      </c>
      <c r="W1146" s="21">
        <f>+VLOOKUP(Enfermedades_Mundiales[[#This Row],[Filtro URL]],Estructura!$X$4:$Y$366,2,0)</f>
        <v>36313505</v>
      </c>
      <c r="X1146" s="21" t="str">
        <f>+VLOOKUP(Enfermedades_Mundiales[[#This Row],[tema]],Estructura!$A$4:$C$18,3,0)</f>
        <v>T-364</v>
      </c>
      <c r="Y1146" s="32" t="str">
        <f>+VLOOKUP(Enfermedades_Mundiales[[#This Row],[contenido]],Estructura!$E$4:$G$18,3,0)</f>
        <v>C-362</v>
      </c>
      <c r="Z1146" s="32" t="str">
        <f>+VLOOKUP(Enfermedades_Mundiales[[#This Row],[Filtro Integrado]],Estructura!$M$4:$O$367,3,0)</f>
        <v>FI-363</v>
      </c>
      <c r="AA1146" s="32" t="str">
        <f>+VLOOKUP(Enfermedades_Mundiales[[#This Row],[Muestra]],Estructura!$Q$4:$S$194,3,0)</f>
        <v>M-366</v>
      </c>
    </row>
    <row r="1147" spans="1:27" ht="30.6" x14ac:dyDescent="0.3">
      <c r="A1147" s="61" t="s">
        <v>1570</v>
      </c>
      <c r="B1147" s="43">
        <f t="shared" si="232"/>
        <v>360</v>
      </c>
      <c r="C1147" s="44" t="str">
        <f t="shared" si="233"/>
        <v>Enfermedades Mundiales</v>
      </c>
      <c r="D1147" s="44" t="str">
        <f t="shared" si="234"/>
        <v>Salud</v>
      </c>
      <c r="E1147" s="64">
        <v>13601</v>
      </c>
      <c r="F1147" s="44" t="str">
        <f t="shared" si="240"/>
        <v>Vacunación</v>
      </c>
      <c r="G1147" s="27" t="s">
        <v>1591</v>
      </c>
      <c r="H1147" s="60" t="s">
        <v>17</v>
      </c>
      <c r="I1147" s="58" t="s">
        <v>346</v>
      </c>
      <c r="J1147" s="43" t="s">
        <v>407</v>
      </c>
      <c r="K1147" s="12" t="str">
        <f t="shared" si="241"/>
        <v>Vacunación 1era y 2da dosis</v>
      </c>
      <c r="L1147" s="43" t="str">
        <f t="shared" si="235"/>
        <v>Periodo 2020-2021</v>
      </c>
      <c r="M1147" s="43" t="str">
        <f t="shared" si="236"/>
        <v>Unidades</v>
      </c>
      <c r="N1147" s="49" t="str">
        <f t="shared" si="237"/>
        <v>Ministerio de Ciencias, Tecnología, Conocimiento e Innovación</v>
      </c>
      <c r="O1147" s="30" t="str">
        <f>+"Evolución del Proceso de Vacunación contra COVID-19 en la comuna de "&amp;Enfermedades_Mundiales[[#This Row],[territorio]]</f>
        <v>Evolución del Proceso de Vacunación contra COVID-19 en la comuna de Talagante</v>
      </c>
      <c r="P1147" s="68"/>
      <c r="Q1147" s="15" t="str">
        <f t="shared" si="238"/>
        <v>Gráfico Evolución</v>
      </c>
      <c r="R1147" s="30"/>
      <c r="S114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https://analytics.zoho.com/open-view/2395394000008136598?ZOHO_CRITERIA=%22Localiza_CL_Poblacion%22.%22Codcom%22%3D13601</v>
      </c>
      <c r="T1147" s="17"/>
      <c r="U1147" s="31" t="str">
        <f t="shared" si="239"/>
        <v>#1774B9</v>
      </c>
      <c r="V1147" s="32" t="str">
        <f>+Enfermedades_Mundiales[[#This Row],[idcoleccion]]&amp;"-"&amp;Enfermedades_Mundiales[[#This Row],[id]]</f>
        <v>360-1137</v>
      </c>
      <c r="W1147" s="21">
        <f>+VLOOKUP(Enfermedades_Mundiales[[#This Row],[Filtro URL]],Estructura!$X$4:$Y$366,2,0)</f>
        <v>36313601</v>
      </c>
      <c r="X1147" s="21" t="str">
        <f>+VLOOKUP(Enfermedades_Mundiales[[#This Row],[tema]],Estructura!$A$4:$C$18,3,0)</f>
        <v>T-364</v>
      </c>
      <c r="Y1147" s="32" t="str">
        <f>+VLOOKUP(Enfermedades_Mundiales[[#This Row],[contenido]],Estructura!$E$4:$G$18,3,0)</f>
        <v>C-362</v>
      </c>
      <c r="Z1147" s="32" t="str">
        <f>+VLOOKUP(Enfermedades_Mundiales[[#This Row],[Filtro Integrado]],Estructura!$M$4:$O$367,3,0)</f>
        <v>FI-363</v>
      </c>
      <c r="AA1147" s="32" t="str">
        <f>+VLOOKUP(Enfermedades_Mundiales[[#This Row],[Muestra]],Estructura!$Q$4:$S$194,3,0)</f>
        <v>M-366</v>
      </c>
    </row>
    <row r="1148" spans="1:27" ht="30.6" x14ac:dyDescent="0.3">
      <c r="A1148" s="61" t="s">
        <v>1571</v>
      </c>
      <c r="B1148" s="43">
        <f t="shared" si="232"/>
        <v>360</v>
      </c>
      <c r="C1148" s="44" t="str">
        <f t="shared" si="233"/>
        <v>Enfermedades Mundiales</v>
      </c>
      <c r="D1148" s="44" t="str">
        <f t="shared" si="234"/>
        <v>Salud</v>
      </c>
      <c r="E1148" s="64">
        <v>13602</v>
      </c>
      <c r="F1148" s="44" t="str">
        <f t="shared" si="240"/>
        <v>Vacunación</v>
      </c>
      <c r="G1148" s="27" t="s">
        <v>1591</v>
      </c>
      <c r="H1148" s="60" t="s">
        <v>17</v>
      </c>
      <c r="I1148" s="58" t="s">
        <v>347</v>
      </c>
      <c r="J1148" s="43" t="s">
        <v>407</v>
      </c>
      <c r="K1148" s="12" t="str">
        <f t="shared" si="241"/>
        <v>Vacunación 1era y 2da dosis</v>
      </c>
      <c r="L1148" s="43" t="str">
        <f t="shared" si="235"/>
        <v>Periodo 2020-2021</v>
      </c>
      <c r="M1148" s="43" t="str">
        <f t="shared" si="236"/>
        <v>Unidades</v>
      </c>
      <c r="N1148" s="49" t="str">
        <f t="shared" si="237"/>
        <v>Ministerio de Ciencias, Tecnología, Conocimiento e Innovación</v>
      </c>
      <c r="O1148" s="30" t="str">
        <f>+"Evolución del Proceso de Vacunación contra COVID-19 en la comuna de "&amp;Enfermedades_Mundiales[[#This Row],[territorio]]</f>
        <v>Evolución del Proceso de Vacunación contra COVID-19 en la comuna de El Monte</v>
      </c>
      <c r="P1148" s="68"/>
      <c r="Q1148" s="15" t="str">
        <f t="shared" si="238"/>
        <v>Gráfico Evolución</v>
      </c>
      <c r="R1148" s="30"/>
      <c r="S114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https://analytics.zoho.com/open-view/2395394000008136598?ZOHO_CRITERIA=%22Localiza_CL_Poblacion%22.%22Codcom%22%3D13602</v>
      </c>
      <c r="T1148" s="17"/>
      <c r="U1148" s="31" t="str">
        <f t="shared" si="239"/>
        <v>#1774B9</v>
      </c>
      <c r="V1148" s="32" t="str">
        <f>+Enfermedades_Mundiales[[#This Row],[idcoleccion]]&amp;"-"&amp;Enfermedades_Mundiales[[#This Row],[id]]</f>
        <v>360-1138</v>
      </c>
      <c r="W1148" s="21">
        <f>+VLOOKUP(Enfermedades_Mundiales[[#This Row],[Filtro URL]],Estructura!$X$4:$Y$366,2,0)</f>
        <v>36313602</v>
      </c>
      <c r="X1148" s="21" t="str">
        <f>+VLOOKUP(Enfermedades_Mundiales[[#This Row],[tema]],Estructura!$A$4:$C$18,3,0)</f>
        <v>T-364</v>
      </c>
      <c r="Y1148" s="32" t="str">
        <f>+VLOOKUP(Enfermedades_Mundiales[[#This Row],[contenido]],Estructura!$E$4:$G$18,3,0)</f>
        <v>C-362</v>
      </c>
      <c r="Z1148" s="32" t="str">
        <f>+VLOOKUP(Enfermedades_Mundiales[[#This Row],[Filtro Integrado]],Estructura!$M$4:$O$367,3,0)</f>
        <v>FI-363</v>
      </c>
      <c r="AA1148" s="32" t="str">
        <f>+VLOOKUP(Enfermedades_Mundiales[[#This Row],[Muestra]],Estructura!$Q$4:$S$194,3,0)</f>
        <v>M-366</v>
      </c>
    </row>
    <row r="1149" spans="1:27" ht="30.6" x14ac:dyDescent="0.3">
      <c r="A1149" s="61" t="s">
        <v>1572</v>
      </c>
      <c r="B1149" s="43">
        <f t="shared" si="232"/>
        <v>360</v>
      </c>
      <c r="C1149" s="44" t="str">
        <f t="shared" si="233"/>
        <v>Enfermedades Mundiales</v>
      </c>
      <c r="D1149" s="44" t="str">
        <f t="shared" si="234"/>
        <v>Salud</v>
      </c>
      <c r="E1149" s="64">
        <v>13603</v>
      </c>
      <c r="F1149" s="44" t="str">
        <f t="shared" si="240"/>
        <v>Vacunación</v>
      </c>
      <c r="G1149" s="27" t="s">
        <v>1591</v>
      </c>
      <c r="H1149" s="60" t="s">
        <v>17</v>
      </c>
      <c r="I1149" s="58" t="s">
        <v>348</v>
      </c>
      <c r="J1149" s="43" t="s">
        <v>407</v>
      </c>
      <c r="K1149" s="12" t="str">
        <f t="shared" si="241"/>
        <v>Vacunación 1era y 2da dosis</v>
      </c>
      <c r="L1149" s="43" t="str">
        <f t="shared" si="235"/>
        <v>Periodo 2020-2021</v>
      </c>
      <c r="M1149" s="43" t="str">
        <f t="shared" si="236"/>
        <v>Unidades</v>
      </c>
      <c r="N1149" s="49" t="str">
        <f t="shared" si="237"/>
        <v>Ministerio de Ciencias, Tecnología, Conocimiento e Innovación</v>
      </c>
      <c r="O1149" s="30" t="str">
        <f>+"Evolución del Proceso de Vacunación contra COVID-19 en la comuna de "&amp;Enfermedades_Mundiales[[#This Row],[territorio]]</f>
        <v>Evolución del Proceso de Vacunación contra COVID-19 en la comuna de Isla de Maipo</v>
      </c>
      <c r="P1149" s="68"/>
      <c r="Q1149" s="15" t="str">
        <f t="shared" si="238"/>
        <v>Gráfico Evolución</v>
      </c>
      <c r="R1149" s="30"/>
      <c r="S114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https://analytics.zoho.com/open-view/2395394000008136598?ZOHO_CRITERIA=%22Localiza_CL_Poblacion%22.%22Codcom%22%3D13603</v>
      </c>
      <c r="T1149" s="17"/>
      <c r="U1149" s="31" t="str">
        <f t="shared" si="239"/>
        <v>#1774B9</v>
      </c>
      <c r="V1149" s="32" t="str">
        <f>+Enfermedades_Mundiales[[#This Row],[idcoleccion]]&amp;"-"&amp;Enfermedades_Mundiales[[#This Row],[id]]</f>
        <v>360-1139</v>
      </c>
      <c r="W1149" s="21">
        <f>+VLOOKUP(Enfermedades_Mundiales[[#This Row],[Filtro URL]],Estructura!$X$4:$Y$366,2,0)</f>
        <v>36313603</v>
      </c>
      <c r="X1149" s="21" t="str">
        <f>+VLOOKUP(Enfermedades_Mundiales[[#This Row],[tema]],Estructura!$A$4:$C$18,3,0)</f>
        <v>T-364</v>
      </c>
      <c r="Y1149" s="32" t="str">
        <f>+VLOOKUP(Enfermedades_Mundiales[[#This Row],[contenido]],Estructura!$E$4:$G$18,3,0)</f>
        <v>C-362</v>
      </c>
      <c r="Z1149" s="32" t="str">
        <f>+VLOOKUP(Enfermedades_Mundiales[[#This Row],[Filtro Integrado]],Estructura!$M$4:$O$367,3,0)</f>
        <v>FI-363</v>
      </c>
      <c r="AA1149" s="32" t="str">
        <f>+VLOOKUP(Enfermedades_Mundiales[[#This Row],[Muestra]],Estructura!$Q$4:$S$194,3,0)</f>
        <v>M-366</v>
      </c>
    </row>
    <row r="1150" spans="1:27" ht="30.6" x14ac:dyDescent="0.3">
      <c r="A1150" s="61" t="s">
        <v>1573</v>
      </c>
      <c r="B1150" s="43">
        <f t="shared" si="232"/>
        <v>360</v>
      </c>
      <c r="C1150" s="44" t="str">
        <f t="shared" si="233"/>
        <v>Enfermedades Mundiales</v>
      </c>
      <c r="D1150" s="44" t="str">
        <f t="shared" si="234"/>
        <v>Salud</v>
      </c>
      <c r="E1150" s="64">
        <v>13604</v>
      </c>
      <c r="F1150" s="44" t="str">
        <f t="shared" si="240"/>
        <v>Vacunación</v>
      </c>
      <c r="G1150" s="27" t="s">
        <v>1591</v>
      </c>
      <c r="H1150" s="60" t="s">
        <v>17</v>
      </c>
      <c r="I1150" s="58" t="s">
        <v>349</v>
      </c>
      <c r="J1150" s="43" t="s">
        <v>407</v>
      </c>
      <c r="K1150" s="12" t="str">
        <f t="shared" si="241"/>
        <v>Vacunación 1era y 2da dosis</v>
      </c>
      <c r="L1150" s="43" t="str">
        <f t="shared" si="235"/>
        <v>Periodo 2020-2021</v>
      </c>
      <c r="M1150" s="43" t="str">
        <f t="shared" si="236"/>
        <v>Unidades</v>
      </c>
      <c r="N1150" s="49" t="str">
        <f t="shared" si="237"/>
        <v>Ministerio de Ciencias, Tecnología, Conocimiento e Innovación</v>
      </c>
      <c r="O1150" s="30" t="str">
        <f>+"Evolución del Proceso de Vacunación contra COVID-19 en la comuna de "&amp;Enfermedades_Mundiales[[#This Row],[territorio]]</f>
        <v>Evolución del Proceso de Vacunación contra COVID-19 en la comuna de Padre Hurtado</v>
      </c>
      <c r="P1150" s="68"/>
      <c r="Q1150" s="15" t="str">
        <f t="shared" si="238"/>
        <v>Gráfico Evolución</v>
      </c>
      <c r="R1150" s="30"/>
      <c r="S115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https://analytics.zoho.com/open-view/2395394000008136598?ZOHO_CRITERIA=%22Localiza_CL_Poblacion%22.%22Codcom%22%3D13604</v>
      </c>
      <c r="T1150" s="17"/>
      <c r="U1150" s="31" t="str">
        <f t="shared" si="239"/>
        <v>#1774B9</v>
      </c>
      <c r="V1150" s="32" t="str">
        <f>+Enfermedades_Mundiales[[#This Row],[idcoleccion]]&amp;"-"&amp;Enfermedades_Mundiales[[#This Row],[id]]</f>
        <v>360-1140</v>
      </c>
      <c r="W1150" s="21">
        <f>+VLOOKUP(Enfermedades_Mundiales[[#This Row],[Filtro URL]],Estructura!$X$4:$Y$366,2,0)</f>
        <v>36313604</v>
      </c>
      <c r="X1150" s="21" t="str">
        <f>+VLOOKUP(Enfermedades_Mundiales[[#This Row],[tema]],Estructura!$A$4:$C$18,3,0)</f>
        <v>T-364</v>
      </c>
      <c r="Y1150" s="32" t="str">
        <f>+VLOOKUP(Enfermedades_Mundiales[[#This Row],[contenido]],Estructura!$E$4:$G$18,3,0)</f>
        <v>C-362</v>
      </c>
      <c r="Z1150" s="32" t="str">
        <f>+VLOOKUP(Enfermedades_Mundiales[[#This Row],[Filtro Integrado]],Estructura!$M$4:$O$367,3,0)</f>
        <v>FI-363</v>
      </c>
      <c r="AA1150" s="32" t="str">
        <f>+VLOOKUP(Enfermedades_Mundiales[[#This Row],[Muestra]],Estructura!$Q$4:$S$194,3,0)</f>
        <v>M-366</v>
      </c>
    </row>
    <row r="1151" spans="1:27" ht="30.6" x14ac:dyDescent="0.3">
      <c r="A1151" s="61" t="s">
        <v>1574</v>
      </c>
      <c r="B1151" s="43">
        <f t="shared" si="232"/>
        <v>360</v>
      </c>
      <c r="C1151" s="44" t="str">
        <f t="shared" si="233"/>
        <v>Enfermedades Mundiales</v>
      </c>
      <c r="D1151" s="44" t="str">
        <f t="shared" si="234"/>
        <v>Salud</v>
      </c>
      <c r="E1151" s="64">
        <v>13605</v>
      </c>
      <c r="F1151" s="44" t="str">
        <f t="shared" si="240"/>
        <v>Vacunación</v>
      </c>
      <c r="G1151" s="27" t="s">
        <v>1591</v>
      </c>
      <c r="H1151" s="60" t="s">
        <v>17</v>
      </c>
      <c r="I1151" s="58" t="s">
        <v>350</v>
      </c>
      <c r="J1151" s="43" t="s">
        <v>407</v>
      </c>
      <c r="K1151" s="12" t="str">
        <f t="shared" si="241"/>
        <v>Vacunación 1era y 2da dosis</v>
      </c>
      <c r="L1151" s="43" t="str">
        <f t="shared" si="235"/>
        <v>Periodo 2020-2021</v>
      </c>
      <c r="M1151" s="43" t="str">
        <f t="shared" si="236"/>
        <v>Unidades</v>
      </c>
      <c r="N1151" s="49" t="str">
        <f t="shared" si="237"/>
        <v>Ministerio de Ciencias, Tecnología, Conocimiento e Innovación</v>
      </c>
      <c r="O1151" s="30" t="str">
        <f>+"Evolución del Proceso de Vacunación contra COVID-19 en la comuna de "&amp;Enfermedades_Mundiales[[#This Row],[territorio]]</f>
        <v>Evolución del Proceso de Vacunación contra COVID-19 en la comuna de Peñaflor</v>
      </c>
      <c r="P1151" s="68"/>
      <c r="Q1151" s="15" t="str">
        <f t="shared" si="238"/>
        <v>Gráfico Evolución</v>
      </c>
      <c r="R1151" s="30"/>
      <c r="S115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https://analytics.zoho.com/open-view/2395394000008136598?ZOHO_CRITERIA=%22Localiza_CL_Poblacion%22.%22Codcom%22%3D13605</v>
      </c>
      <c r="T1151" s="17"/>
      <c r="U1151" s="31" t="str">
        <f t="shared" si="239"/>
        <v>#1774B9</v>
      </c>
      <c r="V1151" s="32" t="str">
        <f>+Enfermedades_Mundiales[[#This Row],[idcoleccion]]&amp;"-"&amp;Enfermedades_Mundiales[[#This Row],[id]]</f>
        <v>360-1141</v>
      </c>
      <c r="W1151" s="21">
        <f>+VLOOKUP(Enfermedades_Mundiales[[#This Row],[Filtro URL]],Estructura!$X$4:$Y$366,2,0)</f>
        <v>36313605</v>
      </c>
      <c r="X1151" s="21" t="str">
        <f>+VLOOKUP(Enfermedades_Mundiales[[#This Row],[tema]],Estructura!$A$4:$C$18,3,0)</f>
        <v>T-364</v>
      </c>
      <c r="Y1151" s="32" t="str">
        <f>+VLOOKUP(Enfermedades_Mundiales[[#This Row],[contenido]],Estructura!$E$4:$G$18,3,0)</f>
        <v>C-362</v>
      </c>
      <c r="Z1151" s="32" t="str">
        <f>+VLOOKUP(Enfermedades_Mundiales[[#This Row],[Filtro Integrado]],Estructura!$M$4:$O$367,3,0)</f>
        <v>FI-363</v>
      </c>
      <c r="AA1151" s="32" t="str">
        <f>+VLOOKUP(Enfermedades_Mundiales[[#This Row],[Muestra]],Estructura!$Q$4:$S$194,3,0)</f>
        <v>M-366</v>
      </c>
    </row>
    <row r="1152" spans="1:27" ht="30.6" x14ac:dyDescent="0.3">
      <c r="A1152" s="61" t="s">
        <v>1575</v>
      </c>
      <c r="B1152" s="43">
        <f t="shared" si="232"/>
        <v>360</v>
      </c>
      <c r="C1152" s="44" t="str">
        <f t="shared" si="233"/>
        <v>Enfermedades Mundiales</v>
      </c>
      <c r="D1152" s="44" t="str">
        <f t="shared" si="234"/>
        <v>Salud</v>
      </c>
      <c r="E1152" s="64">
        <v>14101</v>
      </c>
      <c r="F1152" s="44" t="str">
        <f t="shared" si="240"/>
        <v>Vacunación</v>
      </c>
      <c r="G1152" s="27" t="s">
        <v>1591</v>
      </c>
      <c r="H1152" s="60" t="s">
        <v>17</v>
      </c>
      <c r="I1152" s="58" t="s">
        <v>351</v>
      </c>
      <c r="J1152" s="43" t="s">
        <v>407</v>
      </c>
      <c r="K1152" s="12" t="str">
        <f t="shared" si="241"/>
        <v>Vacunación 1era y 2da dosis</v>
      </c>
      <c r="L1152" s="43" t="str">
        <f t="shared" si="235"/>
        <v>Periodo 2020-2021</v>
      </c>
      <c r="M1152" s="43" t="str">
        <f t="shared" si="236"/>
        <v>Unidades</v>
      </c>
      <c r="N1152" s="49" t="str">
        <f t="shared" si="237"/>
        <v>Ministerio de Ciencias, Tecnología, Conocimiento e Innovación</v>
      </c>
      <c r="O1152" s="30" t="str">
        <f>+"Evolución del Proceso de Vacunación contra COVID-19 en la comuna de "&amp;Enfermedades_Mundiales[[#This Row],[territorio]]</f>
        <v>Evolución del Proceso de Vacunación contra COVID-19 en la comuna de Valdivia</v>
      </c>
      <c r="P1152" s="68"/>
      <c r="Q1152" s="15" t="str">
        <f t="shared" si="238"/>
        <v>Gráfico Evolución</v>
      </c>
      <c r="R1152" s="30"/>
      <c r="S115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https://analytics.zoho.com/open-view/2395394000008136598?ZOHO_CRITERIA=%22Localiza_CL_Poblacion%22.%22Codcom%22%3D14101</v>
      </c>
      <c r="T1152" s="17"/>
      <c r="U1152" s="31" t="str">
        <f t="shared" si="239"/>
        <v>#1774B9</v>
      </c>
      <c r="V1152" s="32" t="str">
        <f>+Enfermedades_Mundiales[[#This Row],[idcoleccion]]&amp;"-"&amp;Enfermedades_Mundiales[[#This Row],[id]]</f>
        <v>360-1142</v>
      </c>
      <c r="W1152" s="21">
        <f>+VLOOKUP(Enfermedades_Mundiales[[#This Row],[Filtro URL]],Estructura!$X$4:$Y$366,2,0)</f>
        <v>36314101</v>
      </c>
      <c r="X1152" s="21" t="str">
        <f>+VLOOKUP(Enfermedades_Mundiales[[#This Row],[tema]],Estructura!$A$4:$C$18,3,0)</f>
        <v>T-364</v>
      </c>
      <c r="Y1152" s="32" t="str">
        <f>+VLOOKUP(Enfermedades_Mundiales[[#This Row],[contenido]],Estructura!$E$4:$G$18,3,0)</f>
        <v>C-362</v>
      </c>
      <c r="Z1152" s="32" t="str">
        <f>+VLOOKUP(Enfermedades_Mundiales[[#This Row],[Filtro Integrado]],Estructura!$M$4:$O$367,3,0)</f>
        <v>FI-363</v>
      </c>
      <c r="AA1152" s="32" t="str">
        <f>+VLOOKUP(Enfermedades_Mundiales[[#This Row],[Muestra]],Estructura!$Q$4:$S$194,3,0)</f>
        <v>M-366</v>
      </c>
    </row>
    <row r="1153" spans="1:27" ht="30.6" x14ac:dyDescent="0.3">
      <c r="A1153" s="61" t="s">
        <v>1576</v>
      </c>
      <c r="B1153" s="43">
        <f t="shared" si="232"/>
        <v>360</v>
      </c>
      <c r="C1153" s="44" t="str">
        <f t="shared" si="233"/>
        <v>Enfermedades Mundiales</v>
      </c>
      <c r="D1153" s="44" t="str">
        <f t="shared" si="234"/>
        <v>Salud</v>
      </c>
      <c r="E1153" s="64">
        <v>14102</v>
      </c>
      <c r="F1153" s="44" t="str">
        <f t="shared" si="240"/>
        <v>Vacunación</v>
      </c>
      <c r="G1153" s="27" t="s">
        <v>1591</v>
      </c>
      <c r="H1153" s="60" t="s">
        <v>17</v>
      </c>
      <c r="I1153" s="58" t="s">
        <v>352</v>
      </c>
      <c r="J1153" s="43" t="s">
        <v>407</v>
      </c>
      <c r="K1153" s="12" t="str">
        <f t="shared" si="241"/>
        <v>Vacunación 1era y 2da dosis</v>
      </c>
      <c r="L1153" s="43" t="str">
        <f t="shared" si="235"/>
        <v>Periodo 2020-2021</v>
      </c>
      <c r="M1153" s="43" t="str">
        <f t="shared" si="236"/>
        <v>Unidades</v>
      </c>
      <c r="N1153" s="49" t="str">
        <f t="shared" si="237"/>
        <v>Ministerio de Ciencias, Tecnología, Conocimiento e Innovación</v>
      </c>
      <c r="O1153" s="30" t="str">
        <f>+"Evolución del Proceso de Vacunación contra COVID-19 en la comuna de "&amp;Enfermedades_Mundiales[[#This Row],[territorio]]</f>
        <v>Evolución del Proceso de Vacunación contra COVID-19 en la comuna de Corral</v>
      </c>
      <c r="P1153" s="68"/>
      <c r="Q1153" s="15" t="str">
        <f t="shared" si="238"/>
        <v>Gráfico Evolución</v>
      </c>
      <c r="R1153" s="30"/>
      <c r="S115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https://analytics.zoho.com/open-view/2395394000008136598?ZOHO_CRITERIA=%22Localiza_CL_Poblacion%22.%22Codcom%22%3D14102</v>
      </c>
      <c r="T1153" s="17"/>
      <c r="U1153" s="31" t="str">
        <f t="shared" si="239"/>
        <v>#1774B9</v>
      </c>
      <c r="V1153" s="32" t="str">
        <f>+Enfermedades_Mundiales[[#This Row],[idcoleccion]]&amp;"-"&amp;Enfermedades_Mundiales[[#This Row],[id]]</f>
        <v>360-1143</v>
      </c>
      <c r="W1153" s="21">
        <f>+VLOOKUP(Enfermedades_Mundiales[[#This Row],[Filtro URL]],Estructura!$X$4:$Y$366,2,0)</f>
        <v>36314102</v>
      </c>
      <c r="X1153" s="21" t="str">
        <f>+VLOOKUP(Enfermedades_Mundiales[[#This Row],[tema]],Estructura!$A$4:$C$18,3,0)</f>
        <v>T-364</v>
      </c>
      <c r="Y1153" s="32" t="str">
        <f>+VLOOKUP(Enfermedades_Mundiales[[#This Row],[contenido]],Estructura!$E$4:$G$18,3,0)</f>
        <v>C-362</v>
      </c>
      <c r="Z1153" s="32" t="str">
        <f>+VLOOKUP(Enfermedades_Mundiales[[#This Row],[Filtro Integrado]],Estructura!$M$4:$O$367,3,0)</f>
        <v>FI-363</v>
      </c>
      <c r="AA1153" s="32" t="str">
        <f>+VLOOKUP(Enfermedades_Mundiales[[#This Row],[Muestra]],Estructura!$Q$4:$S$194,3,0)</f>
        <v>M-366</v>
      </c>
    </row>
    <row r="1154" spans="1:27" ht="30.6" x14ac:dyDescent="0.3">
      <c r="A1154" s="61" t="s">
        <v>1577</v>
      </c>
      <c r="B1154" s="43">
        <f t="shared" si="232"/>
        <v>360</v>
      </c>
      <c r="C1154" s="44" t="str">
        <f t="shared" si="233"/>
        <v>Enfermedades Mundiales</v>
      </c>
      <c r="D1154" s="44" t="str">
        <f t="shared" si="234"/>
        <v>Salud</v>
      </c>
      <c r="E1154" s="64">
        <v>14103</v>
      </c>
      <c r="F1154" s="44" t="str">
        <f t="shared" si="240"/>
        <v>Vacunación</v>
      </c>
      <c r="G1154" s="27" t="s">
        <v>1591</v>
      </c>
      <c r="H1154" s="60" t="s">
        <v>17</v>
      </c>
      <c r="I1154" s="58" t="s">
        <v>353</v>
      </c>
      <c r="J1154" s="43" t="s">
        <v>407</v>
      </c>
      <c r="K1154" s="12" t="str">
        <f t="shared" si="241"/>
        <v>Vacunación 1era y 2da dosis</v>
      </c>
      <c r="L1154" s="43" t="str">
        <f t="shared" si="235"/>
        <v>Periodo 2020-2021</v>
      </c>
      <c r="M1154" s="43" t="str">
        <f t="shared" si="236"/>
        <v>Unidades</v>
      </c>
      <c r="N1154" s="49" t="str">
        <f t="shared" si="237"/>
        <v>Ministerio de Ciencias, Tecnología, Conocimiento e Innovación</v>
      </c>
      <c r="O1154" s="30" t="str">
        <f>+"Evolución del Proceso de Vacunación contra COVID-19 en la comuna de "&amp;Enfermedades_Mundiales[[#This Row],[territorio]]</f>
        <v>Evolución del Proceso de Vacunación contra COVID-19 en la comuna de Lanco</v>
      </c>
      <c r="P1154" s="68"/>
      <c r="Q1154" s="15" t="str">
        <f t="shared" si="238"/>
        <v>Gráfico Evolución</v>
      </c>
      <c r="R1154" s="30"/>
      <c r="S115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https://analytics.zoho.com/open-view/2395394000008136598?ZOHO_CRITERIA=%22Localiza_CL_Poblacion%22.%22Codcom%22%3D14103</v>
      </c>
      <c r="T1154" s="17"/>
      <c r="U1154" s="31" t="str">
        <f t="shared" si="239"/>
        <v>#1774B9</v>
      </c>
      <c r="V1154" s="32" t="str">
        <f>+Enfermedades_Mundiales[[#This Row],[idcoleccion]]&amp;"-"&amp;Enfermedades_Mundiales[[#This Row],[id]]</f>
        <v>360-1144</v>
      </c>
      <c r="W1154" s="21">
        <f>+VLOOKUP(Enfermedades_Mundiales[[#This Row],[Filtro URL]],Estructura!$X$4:$Y$366,2,0)</f>
        <v>36314103</v>
      </c>
      <c r="X1154" s="21" t="str">
        <f>+VLOOKUP(Enfermedades_Mundiales[[#This Row],[tema]],Estructura!$A$4:$C$18,3,0)</f>
        <v>T-364</v>
      </c>
      <c r="Y1154" s="32" t="str">
        <f>+VLOOKUP(Enfermedades_Mundiales[[#This Row],[contenido]],Estructura!$E$4:$G$18,3,0)</f>
        <v>C-362</v>
      </c>
      <c r="Z1154" s="32" t="str">
        <f>+VLOOKUP(Enfermedades_Mundiales[[#This Row],[Filtro Integrado]],Estructura!$M$4:$O$367,3,0)</f>
        <v>FI-363</v>
      </c>
      <c r="AA1154" s="32" t="str">
        <f>+VLOOKUP(Enfermedades_Mundiales[[#This Row],[Muestra]],Estructura!$Q$4:$S$194,3,0)</f>
        <v>M-366</v>
      </c>
    </row>
    <row r="1155" spans="1:27" ht="30.6" x14ac:dyDescent="0.3">
      <c r="A1155" s="61" t="s">
        <v>1578</v>
      </c>
      <c r="B1155" s="43">
        <f t="shared" si="232"/>
        <v>360</v>
      </c>
      <c r="C1155" s="44" t="str">
        <f t="shared" si="233"/>
        <v>Enfermedades Mundiales</v>
      </c>
      <c r="D1155" s="44" t="str">
        <f t="shared" si="234"/>
        <v>Salud</v>
      </c>
      <c r="E1155" s="64">
        <v>14104</v>
      </c>
      <c r="F1155" s="44" t="str">
        <f t="shared" si="240"/>
        <v>Vacunación</v>
      </c>
      <c r="G1155" s="27" t="s">
        <v>1591</v>
      </c>
      <c r="H1155" s="60" t="s">
        <v>17</v>
      </c>
      <c r="I1155" s="58" t="s">
        <v>28</v>
      </c>
      <c r="J1155" s="43" t="s">
        <v>407</v>
      </c>
      <c r="K1155" s="12" t="str">
        <f t="shared" si="241"/>
        <v>Vacunación 1era y 2da dosis</v>
      </c>
      <c r="L1155" s="43" t="str">
        <f t="shared" si="235"/>
        <v>Periodo 2020-2021</v>
      </c>
      <c r="M1155" s="43" t="str">
        <f t="shared" si="236"/>
        <v>Unidades</v>
      </c>
      <c r="N1155" s="49" t="str">
        <f t="shared" si="237"/>
        <v>Ministerio de Ciencias, Tecnología, Conocimiento e Innovación</v>
      </c>
      <c r="O1155" s="30" t="str">
        <f>+"Evolución del Proceso de Vacunación contra COVID-19 en la comuna de "&amp;Enfermedades_Mundiales[[#This Row],[territorio]]</f>
        <v>Evolución del Proceso de Vacunación contra COVID-19 en la comuna de Los Lagos</v>
      </c>
      <c r="P1155" s="68"/>
      <c r="Q1155" s="15" t="str">
        <f t="shared" si="238"/>
        <v>Gráfico Evolución</v>
      </c>
      <c r="R1155" s="30"/>
      <c r="S115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https://analytics.zoho.com/open-view/2395394000008136598?ZOHO_CRITERIA=%22Localiza_CL_Poblacion%22.%22Codcom%22%3D14104</v>
      </c>
      <c r="T1155" s="17"/>
      <c r="U1155" s="31" t="str">
        <f t="shared" si="239"/>
        <v>#1774B9</v>
      </c>
      <c r="V1155" s="32" t="str">
        <f>+Enfermedades_Mundiales[[#This Row],[idcoleccion]]&amp;"-"&amp;Enfermedades_Mundiales[[#This Row],[id]]</f>
        <v>360-1145</v>
      </c>
      <c r="W1155" s="21">
        <f>+VLOOKUP(Enfermedades_Mundiales[[#This Row],[Filtro URL]],Estructura!$X$4:$Y$366,2,0)</f>
        <v>36314104</v>
      </c>
      <c r="X1155" s="21" t="str">
        <f>+VLOOKUP(Enfermedades_Mundiales[[#This Row],[tema]],Estructura!$A$4:$C$18,3,0)</f>
        <v>T-364</v>
      </c>
      <c r="Y1155" s="32" t="str">
        <f>+VLOOKUP(Enfermedades_Mundiales[[#This Row],[contenido]],Estructura!$E$4:$G$18,3,0)</f>
        <v>C-362</v>
      </c>
      <c r="Z1155" s="32" t="str">
        <f>+VLOOKUP(Enfermedades_Mundiales[[#This Row],[Filtro Integrado]],Estructura!$M$4:$O$367,3,0)</f>
        <v>FI-363</v>
      </c>
      <c r="AA1155" s="32" t="str">
        <f>+VLOOKUP(Enfermedades_Mundiales[[#This Row],[Muestra]],Estructura!$Q$4:$S$194,3,0)</f>
        <v>M-366</v>
      </c>
    </row>
    <row r="1156" spans="1:27" ht="30.6" x14ac:dyDescent="0.3">
      <c r="A1156" s="61" t="s">
        <v>1579</v>
      </c>
      <c r="B1156" s="43">
        <f t="shared" si="232"/>
        <v>360</v>
      </c>
      <c r="C1156" s="44" t="str">
        <f t="shared" si="233"/>
        <v>Enfermedades Mundiales</v>
      </c>
      <c r="D1156" s="44" t="str">
        <f t="shared" si="234"/>
        <v>Salud</v>
      </c>
      <c r="E1156" s="64">
        <v>14105</v>
      </c>
      <c r="F1156" s="44" t="str">
        <f t="shared" si="240"/>
        <v>Vacunación</v>
      </c>
      <c r="G1156" s="27" t="s">
        <v>1591</v>
      </c>
      <c r="H1156" s="60" t="s">
        <v>17</v>
      </c>
      <c r="I1156" s="58" t="s">
        <v>354</v>
      </c>
      <c r="J1156" s="43" t="s">
        <v>407</v>
      </c>
      <c r="K1156" s="12" t="str">
        <f t="shared" si="241"/>
        <v>Vacunación 1era y 2da dosis</v>
      </c>
      <c r="L1156" s="43" t="str">
        <f t="shared" si="235"/>
        <v>Periodo 2020-2021</v>
      </c>
      <c r="M1156" s="43" t="str">
        <f t="shared" si="236"/>
        <v>Unidades</v>
      </c>
      <c r="N1156" s="49" t="str">
        <f t="shared" si="237"/>
        <v>Ministerio de Ciencias, Tecnología, Conocimiento e Innovación</v>
      </c>
      <c r="O1156" s="30" t="str">
        <f>+"Evolución del Proceso de Vacunación contra COVID-19 en la comuna de "&amp;Enfermedades_Mundiales[[#This Row],[territorio]]</f>
        <v>Evolución del Proceso de Vacunación contra COVID-19 en la comuna de Máfil</v>
      </c>
      <c r="P1156" s="68"/>
      <c r="Q1156" s="15" t="str">
        <f t="shared" si="238"/>
        <v>Gráfico Evolución</v>
      </c>
      <c r="R1156" s="30"/>
      <c r="S115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https://analytics.zoho.com/open-view/2395394000008136598?ZOHO_CRITERIA=%22Localiza_CL_Poblacion%22.%22Codcom%22%3D14105</v>
      </c>
      <c r="T1156" s="17"/>
      <c r="U1156" s="31" t="str">
        <f t="shared" si="239"/>
        <v>#1774B9</v>
      </c>
      <c r="V1156" s="32" t="str">
        <f>+Enfermedades_Mundiales[[#This Row],[idcoleccion]]&amp;"-"&amp;Enfermedades_Mundiales[[#This Row],[id]]</f>
        <v>360-1146</v>
      </c>
      <c r="W1156" s="21">
        <f>+VLOOKUP(Enfermedades_Mundiales[[#This Row],[Filtro URL]],Estructura!$X$4:$Y$366,2,0)</f>
        <v>36314105</v>
      </c>
      <c r="X1156" s="21" t="str">
        <f>+VLOOKUP(Enfermedades_Mundiales[[#This Row],[tema]],Estructura!$A$4:$C$18,3,0)</f>
        <v>T-364</v>
      </c>
      <c r="Y1156" s="32" t="str">
        <f>+VLOOKUP(Enfermedades_Mundiales[[#This Row],[contenido]],Estructura!$E$4:$G$18,3,0)</f>
        <v>C-362</v>
      </c>
      <c r="Z1156" s="32" t="str">
        <f>+VLOOKUP(Enfermedades_Mundiales[[#This Row],[Filtro Integrado]],Estructura!$M$4:$O$367,3,0)</f>
        <v>FI-363</v>
      </c>
      <c r="AA1156" s="32" t="str">
        <f>+VLOOKUP(Enfermedades_Mundiales[[#This Row],[Muestra]],Estructura!$Q$4:$S$194,3,0)</f>
        <v>M-366</v>
      </c>
    </row>
    <row r="1157" spans="1:27" ht="30.6" x14ac:dyDescent="0.3">
      <c r="A1157" s="61" t="s">
        <v>1580</v>
      </c>
      <c r="B1157" s="43">
        <f t="shared" si="232"/>
        <v>360</v>
      </c>
      <c r="C1157" s="44" t="str">
        <f t="shared" si="233"/>
        <v>Enfermedades Mundiales</v>
      </c>
      <c r="D1157" s="44" t="str">
        <f t="shared" si="234"/>
        <v>Salud</v>
      </c>
      <c r="E1157" s="64">
        <v>14106</v>
      </c>
      <c r="F1157" s="44" t="str">
        <f t="shared" si="240"/>
        <v>Vacunación</v>
      </c>
      <c r="G1157" s="27" t="s">
        <v>1591</v>
      </c>
      <c r="H1157" s="60" t="s">
        <v>17</v>
      </c>
      <c r="I1157" s="58" t="s">
        <v>355</v>
      </c>
      <c r="J1157" s="43" t="s">
        <v>407</v>
      </c>
      <c r="K1157" s="12" t="str">
        <f t="shared" si="241"/>
        <v>Vacunación 1era y 2da dosis</v>
      </c>
      <c r="L1157" s="43" t="str">
        <f t="shared" si="235"/>
        <v>Periodo 2020-2021</v>
      </c>
      <c r="M1157" s="43" t="str">
        <f t="shared" si="236"/>
        <v>Unidades</v>
      </c>
      <c r="N1157" s="49" t="str">
        <f t="shared" si="237"/>
        <v>Ministerio de Ciencias, Tecnología, Conocimiento e Innovación</v>
      </c>
      <c r="O1157" s="30" t="str">
        <f>+"Evolución del Proceso de Vacunación contra COVID-19 en la comuna de "&amp;Enfermedades_Mundiales[[#This Row],[territorio]]</f>
        <v>Evolución del Proceso de Vacunación contra COVID-19 en la comuna de Mariquina</v>
      </c>
      <c r="P1157" s="68"/>
      <c r="Q1157" s="15" t="str">
        <f t="shared" si="238"/>
        <v>Gráfico Evolución</v>
      </c>
      <c r="R1157" s="30"/>
      <c r="S115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https://analytics.zoho.com/open-view/2395394000008136598?ZOHO_CRITERIA=%22Localiza_CL_Poblacion%22.%22Codcom%22%3D14106</v>
      </c>
      <c r="T1157" s="17"/>
      <c r="U1157" s="31" t="str">
        <f t="shared" si="239"/>
        <v>#1774B9</v>
      </c>
      <c r="V1157" s="32" t="str">
        <f>+Enfermedades_Mundiales[[#This Row],[idcoleccion]]&amp;"-"&amp;Enfermedades_Mundiales[[#This Row],[id]]</f>
        <v>360-1147</v>
      </c>
      <c r="W1157" s="21">
        <f>+VLOOKUP(Enfermedades_Mundiales[[#This Row],[Filtro URL]],Estructura!$X$4:$Y$366,2,0)</f>
        <v>36314106</v>
      </c>
      <c r="X1157" s="21" t="str">
        <f>+VLOOKUP(Enfermedades_Mundiales[[#This Row],[tema]],Estructura!$A$4:$C$18,3,0)</f>
        <v>T-364</v>
      </c>
      <c r="Y1157" s="32" t="str">
        <f>+VLOOKUP(Enfermedades_Mundiales[[#This Row],[contenido]],Estructura!$E$4:$G$18,3,0)</f>
        <v>C-362</v>
      </c>
      <c r="Z1157" s="32" t="str">
        <f>+VLOOKUP(Enfermedades_Mundiales[[#This Row],[Filtro Integrado]],Estructura!$M$4:$O$367,3,0)</f>
        <v>FI-363</v>
      </c>
      <c r="AA1157" s="32" t="str">
        <f>+VLOOKUP(Enfermedades_Mundiales[[#This Row],[Muestra]],Estructura!$Q$4:$S$194,3,0)</f>
        <v>M-366</v>
      </c>
    </row>
    <row r="1158" spans="1:27" ht="30.6" x14ac:dyDescent="0.3">
      <c r="A1158" s="61" t="s">
        <v>1581</v>
      </c>
      <c r="B1158" s="43">
        <f t="shared" si="232"/>
        <v>360</v>
      </c>
      <c r="C1158" s="44" t="str">
        <f t="shared" si="233"/>
        <v>Enfermedades Mundiales</v>
      </c>
      <c r="D1158" s="44" t="str">
        <f t="shared" si="234"/>
        <v>Salud</v>
      </c>
      <c r="E1158" s="64">
        <v>14107</v>
      </c>
      <c r="F1158" s="44" t="str">
        <f t="shared" si="240"/>
        <v>Vacunación</v>
      </c>
      <c r="G1158" s="27" t="s">
        <v>1591</v>
      </c>
      <c r="H1158" s="60" t="s">
        <v>17</v>
      </c>
      <c r="I1158" s="58" t="s">
        <v>356</v>
      </c>
      <c r="J1158" s="43" t="s">
        <v>407</v>
      </c>
      <c r="K1158" s="12" t="str">
        <f t="shared" si="241"/>
        <v>Vacunación 1era y 2da dosis</v>
      </c>
      <c r="L1158" s="43" t="str">
        <f t="shared" si="235"/>
        <v>Periodo 2020-2021</v>
      </c>
      <c r="M1158" s="43" t="str">
        <f t="shared" si="236"/>
        <v>Unidades</v>
      </c>
      <c r="N1158" s="49" t="str">
        <f t="shared" si="237"/>
        <v>Ministerio de Ciencias, Tecnología, Conocimiento e Innovación</v>
      </c>
      <c r="O1158" s="30" t="str">
        <f>+"Evolución del Proceso de Vacunación contra COVID-19 en la comuna de "&amp;Enfermedades_Mundiales[[#This Row],[territorio]]</f>
        <v>Evolución del Proceso de Vacunación contra COVID-19 en la comuna de Paillaco</v>
      </c>
      <c r="P1158" s="68"/>
      <c r="Q1158" s="15" t="str">
        <f t="shared" si="238"/>
        <v>Gráfico Evolución</v>
      </c>
      <c r="R1158" s="30"/>
      <c r="S1158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https://analytics.zoho.com/open-view/2395394000008136598?ZOHO_CRITERIA=%22Localiza_CL_Poblacion%22.%22Codcom%22%3D14107</v>
      </c>
      <c r="T1158" s="17"/>
      <c r="U1158" s="31" t="str">
        <f t="shared" si="239"/>
        <v>#1774B9</v>
      </c>
      <c r="V1158" s="32" t="str">
        <f>+Enfermedades_Mundiales[[#This Row],[idcoleccion]]&amp;"-"&amp;Enfermedades_Mundiales[[#This Row],[id]]</f>
        <v>360-1148</v>
      </c>
      <c r="W1158" s="21">
        <f>+VLOOKUP(Enfermedades_Mundiales[[#This Row],[Filtro URL]],Estructura!$X$4:$Y$366,2,0)</f>
        <v>36314107</v>
      </c>
      <c r="X1158" s="21" t="str">
        <f>+VLOOKUP(Enfermedades_Mundiales[[#This Row],[tema]],Estructura!$A$4:$C$18,3,0)</f>
        <v>T-364</v>
      </c>
      <c r="Y1158" s="32" t="str">
        <f>+VLOOKUP(Enfermedades_Mundiales[[#This Row],[contenido]],Estructura!$E$4:$G$18,3,0)</f>
        <v>C-362</v>
      </c>
      <c r="Z1158" s="32" t="str">
        <f>+VLOOKUP(Enfermedades_Mundiales[[#This Row],[Filtro Integrado]],Estructura!$M$4:$O$367,3,0)</f>
        <v>FI-363</v>
      </c>
      <c r="AA1158" s="32" t="str">
        <f>+VLOOKUP(Enfermedades_Mundiales[[#This Row],[Muestra]],Estructura!$Q$4:$S$194,3,0)</f>
        <v>M-366</v>
      </c>
    </row>
    <row r="1159" spans="1:27" ht="30.6" x14ac:dyDescent="0.3">
      <c r="A1159" s="61" t="s">
        <v>1582</v>
      </c>
      <c r="B1159" s="43">
        <f t="shared" si="232"/>
        <v>360</v>
      </c>
      <c r="C1159" s="44" t="str">
        <f t="shared" si="233"/>
        <v>Enfermedades Mundiales</v>
      </c>
      <c r="D1159" s="44" t="str">
        <f t="shared" si="234"/>
        <v>Salud</v>
      </c>
      <c r="E1159" s="64">
        <v>14108</v>
      </c>
      <c r="F1159" s="44" t="str">
        <f t="shared" si="240"/>
        <v>Vacunación</v>
      </c>
      <c r="G1159" s="27" t="s">
        <v>1591</v>
      </c>
      <c r="H1159" s="60" t="s">
        <v>17</v>
      </c>
      <c r="I1159" s="58" t="s">
        <v>357</v>
      </c>
      <c r="J1159" s="43" t="s">
        <v>407</v>
      </c>
      <c r="K1159" s="12" t="str">
        <f t="shared" si="241"/>
        <v>Vacunación 1era y 2da dosis</v>
      </c>
      <c r="L1159" s="43" t="str">
        <f t="shared" si="235"/>
        <v>Periodo 2020-2021</v>
      </c>
      <c r="M1159" s="43" t="str">
        <f t="shared" si="236"/>
        <v>Unidades</v>
      </c>
      <c r="N1159" s="49" t="str">
        <f t="shared" si="237"/>
        <v>Ministerio de Ciencias, Tecnología, Conocimiento e Innovación</v>
      </c>
      <c r="O1159" s="30" t="str">
        <f>+"Evolución del Proceso de Vacunación contra COVID-19 en la comuna de "&amp;Enfermedades_Mundiales[[#This Row],[territorio]]</f>
        <v>Evolución del Proceso de Vacunación contra COVID-19 en la comuna de Panguipulli</v>
      </c>
      <c r="P1159" s="68"/>
      <c r="Q1159" s="15" t="str">
        <f t="shared" si="238"/>
        <v>Gráfico Evolución</v>
      </c>
      <c r="R1159" s="30"/>
      <c r="S1159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https://analytics.zoho.com/open-view/2395394000008136598?ZOHO_CRITERIA=%22Localiza_CL_Poblacion%22.%22Codcom%22%3D14108</v>
      </c>
      <c r="T1159" s="17"/>
      <c r="U1159" s="31" t="str">
        <f t="shared" si="239"/>
        <v>#1774B9</v>
      </c>
      <c r="V1159" s="32" t="str">
        <f>+Enfermedades_Mundiales[[#This Row],[idcoleccion]]&amp;"-"&amp;Enfermedades_Mundiales[[#This Row],[id]]</f>
        <v>360-1149</v>
      </c>
      <c r="W1159" s="21">
        <f>+VLOOKUP(Enfermedades_Mundiales[[#This Row],[Filtro URL]],Estructura!$X$4:$Y$366,2,0)</f>
        <v>36314108</v>
      </c>
      <c r="X1159" s="21" t="str">
        <f>+VLOOKUP(Enfermedades_Mundiales[[#This Row],[tema]],Estructura!$A$4:$C$18,3,0)</f>
        <v>T-364</v>
      </c>
      <c r="Y1159" s="32" t="str">
        <f>+VLOOKUP(Enfermedades_Mundiales[[#This Row],[contenido]],Estructura!$E$4:$G$18,3,0)</f>
        <v>C-362</v>
      </c>
      <c r="Z1159" s="32" t="str">
        <f>+VLOOKUP(Enfermedades_Mundiales[[#This Row],[Filtro Integrado]],Estructura!$M$4:$O$367,3,0)</f>
        <v>FI-363</v>
      </c>
      <c r="AA1159" s="32" t="str">
        <f>+VLOOKUP(Enfermedades_Mundiales[[#This Row],[Muestra]],Estructura!$Q$4:$S$194,3,0)</f>
        <v>M-366</v>
      </c>
    </row>
    <row r="1160" spans="1:27" ht="30.6" x14ac:dyDescent="0.3">
      <c r="A1160" s="61" t="s">
        <v>1583</v>
      </c>
      <c r="B1160" s="43">
        <f t="shared" si="232"/>
        <v>360</v>
      </c>
      <c r="C1160" s="44" t="str">
        <f t="shared" si="233"/>
        <v>Enfermedades Mundiales</v>
      </c>
      <c r="D1160" s="44" t="str">
        <f t="shared" si="234"/>
        <v>Salud</v>
      </c>
      <c r="E1160" s="64">
        <v>14201</v>
      </c>
      <c r="F1160" s="44" t="str">
        <f t="shared" si="240"/>
        <v>Vacunación</v>
      </c>
      <c r="G1160" s="27" t="s">
        <v>1591</v>
      </c>
      <c r="H1160" s="60" t="s">
        <v>17</v>
      </c>
      <c r="I1160" s="58" t="s">
        <v>358</v>
      </c>
      <c r="J1160" s="43" t="s">
        <v>407</v>
      </c>
      <c r="K1160" s="12" t="str">
        <f t="shared" si="241"/>
        <v>Vacunación 1era y 2da dosis</v>
      </c>
      <c r="L1160" s="43" t="str">
        <f t="shared" si="235"/>
        <v>Periodo 2020-2021</v>
      </c>
      <c r="M1160" s="43" t="str">
        <f t="shared" si="236"/>
        <v>Unidades</v>
      </c>
      <c r="N1160" s="49" t="str">
        <f t="shared" si="237"/>
        <v>Ministerio de Ciencias, Tecnología, Conocimiento e Innovación</v>
      </c>
      <c r="O1160" s="30" t="str">
        <f>+"Evolución del Proceso de Vacunación contra COVID-19 en la comuna de "&amp;Enfermedades_Mundiales[[#This Row],[territorio]]</f>
        <v>Evolución del Proceso de Vacunación contra COVID-19 en la comuna de La Unión</v>
      </c>
      <c r="P1160" s="68"/>
      <c r="Q1160" s="15" t="str">
        <f t="shared" si="238"/>
        <v>Gráfico Evolución</v>
      </c>
      <c r="R1160" s="30"/>
      <c r="S1160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https://analytics.zoho.com/open-view/2395394000008136598?ZOHO_CRITERIA=%22Localiza_CL_Poblacion%22.%22Codcom%22%3D14201</v>
      </c>
      <c r="T1160" s="17"/>
      <c r="U1160" s="31" t="str">
        <f t="shared" si="239"/>
        <v>#1774B9</v>
      </c>
      <c r="V1160" s="32" t="str">
        <f>+Enfermedades_Mundiales[[#This Row],[idcoleccion]]&amp;"-"&amp;Enfermedades_Mundiales[[#This Row],[id]]</f>
        <v>360-1150</v>
      </c>
      <c r="W1160" s="21">
        <f>+VLOOKUP(Enfermedades_Mundiales[[#This Row],[Filtro URL]],Estructura!$X$4:$Y$366,2,0)</f>
        <v>36314201</v>
      </c>
      <c r="X1160" s="21" t="str">
        <f>+VLOOKUP(Enfermedades_Mundiales[[#This Row],[tema]],Estructura!$A$4:$C$18,3,0)</f>
        <v>T-364</v>
      </c>
      <c r="Y1160" s="32" t="str">
        <f>+VLOOKUP(Enfermedades_Mundiales[[#This Row],[contenido]],Estructura!$E$4:$G$18,3,0)</f>
        <v>C-362</v>
      </c>
      <c r="Z1160" s="32" t="str">
        <f>+VLOOKUP(Enfermedades_Mundiales[[#This Row],[Filtro Integrado]],Estructura!$M$4:$O$367,3,0)</f>
        <v>FI-363</v>
      </c>
      <c r="AA1160" s="32" t="str">
        <f>+VLOOKUP(Enfermedades_Mundiales[[#This Row],[Muestra]],Estructura!$Q$4:$S$194,3,0)</f>
        <v>M-366</v>
      </c>
    </row>
    <row r="1161" spans="1:27" ht="30.6" x14ac:dyDescent="0.3">
      <c r="A1161" s="61" t="s">
        <v>1584</v>
      </c>
      <c r="B1161" s="43">
        <f t="shared" si="232"/>
        <v>360</v>
      </c>
      <c r="C1161" s="44" t="str">
        <f t="shared" si="233"/>
        <v>Enfermedades Mundiales</v>
      </c>
      <c r="D1161" s="44" t="str">
        <f t="shared" si="234"/>
        <v>Salud</v>
      </c>
      <c r="E1161" s="64">
        <v>14202</v>
      </c>
      <c r="F1161" s="44" t="str">
        <f t="shared" si="240"/>
        <v>Vacunación</v>
      </c>
      <c r="G1161" s="27" t="s">
        <v>1591</v>
      </c>
      <c r="H1161" s="60" t="s">
        <v>17</v>
      </c>
      <c r="I1161" s="58" t="s">
        <v>359</v>
      </c>
      <c r="J1161" s="43" t="s">
        <v>407</v>
      </c>
      <c r="K1161" s="12" t="str">
        <f t="shared" si="241"/>
        <v>Vacunación 1era y 2da dosis</v>
      </c>
      <c r="L1161" s="43" t="str">
        <f t="shared" si="235"/>
        <v>Periodo 2020-2021</v>
      </c>
      <c r="M1161" s="43" t="str">
        <f t="shared" si="236"/>
        <v>Unidades</v>
      </c>
      <c r="N1161" s="49" t="str">
        <f t="shared" si="237"/>
        <v>Ministerio de Ciencias, Tecnología, Conocimiento e Innovación</v>
      </c>
      <c r="O1161" s="30" t="str">
        <f>+"Evolución del Proceso de Vacunación contra COVID-19 en la comuna de "&amp;Enfermedades_Mundiales[[#This Row],[territorio]]</f>
        <v>Evolución del Proceso de Vacunación contra COVID-19 en la comuna de Futrono</v>
      </c>
      <c r="P1161" s="68"/>
      <c r="Q1161" s="15" t="str">
        <f t="shared" si="238"/>
        <v>Gráfico Evolución</v>
      </c>
      <c r="R1161" s="30"/>
      <c r="S1161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https://analytics.zoho.com/open-view/2395394000008136598?ZOHO_CRITERIA=%22Localiza_CL_Poblacion%22.%22Codcom%22%3D14202</v>
      </c>
      <c r="T1161" s="17"/>
      <c r="U1161" s="31" t="str">
        <f t="shared" si="239"/>
        <v>#1774B9</v>
      </c>
      <c r="V1161" s="32" t="str">
        <f>+Enfermedades_Mundiales[[#This Row],[idcoleccion]]&amp;"-"&amp;Enfermedades_Mundiales[[#This Row],[id]]</f>
        <v>360-1151</v>
      </c>
      <c r="W1161" s="21">
        <f>+VLOOKUP(Enfermedades_Mundiales[[#This Row],[Filtro URL]],Estructura!$X$4:$Y$366,2,0)</f>
        <v>36314202</v>
      </c>
      <c r="X1161" s="21" t="str">
        <f>+VLOOKUP(Enfermedades_Mundiales[[#This Row],[tema]],Estructura!$A$4:$C$18,3,0)</f>
        <v>T-364</v>
      </c>
      <c r="Y1161" s="32" t="str">
        <f>+VLOOKUP(Enfermedades_Mundiales[[#This Row],[contenido]],Estructura!$E$4:$G$18,3,0)</f>
        <v>C-362</v>
      </c>
      <c r="Z1161" s="32" t="str">
        <f>+VLOOKUP(Enfermedades_Mundiales[[#This Row],[Filtro Integrado]],Estructura!$M$4:$O$367,3,0)</f>
        <v>FI-363</v>
      </c>
      <c r="AA1161" s="32" t="str">
        <f>+VLOOKUP(Enfermedades_Mundiales[[#This Row],[Muestra]],Estructura!$Q$4:$S$194,3,0)</f>
        <v>M-366</v>
      </c>
    </row>
    <row r="1162" spans="1:27" ht="30.6" x14ac:dyDescent="0.3">
      <c r="A1162" s="61" t="s">
        <v>1585</v>
      </c>
      <c r="B1162" s="43">
        <f t="shared" si="232"/>
        <v>360</v>
      </c>
      <c r="C1162" s="44" t="str">
        <f t="shared" si="233"/>
        <v>Enfermedades Mundiales</v>
      </c>
      <c r="D1162" s="44" t="str">
        <f t="shared" si="234"/>
        <v>Salud</v>
      </c>
      <c r="E1162" s="64">
        <v>14203</v>
      </c>
      <c r="F1162" s="44" t="str">
        <f t="shared" si="240"/>
        <v>Vacunación</v>
      </c>
      <c r="G1162" s="27" t="s">
        <v>1591</v>
      </c>
      <c r="H1162" s="60" t="s">
        <v>17</v>
      </c>
      <c r="I1162" s="58" t="s">
        <v>360</v>
      </c>
      <c r="J1162" s="43" t="s">
        <v>407</v>
      </c>
      <c r="K1162" s="12" t="str">
        <f t="shared" si="241"/>
        <v>Vacunación 1era y 2da dosis</v>
      </c>
      <c r="L1162" s="43" t="str">
        <f t="shared" si="235"/>
        <v>Periodo 2020-2021</v>
      </c>
      <c r="M1162" s="43" t="str">
        <f t="shared" si="236"/>
        <v>Unidades</v>
      </c>
      <c r="N1162" s="49" t="str">
        <f t="shared" si="237"/>
        <v>Ministerio de Ciencias, Tecnología, Conocimiento e Innovación</v>
      </c>
      <c r="O1162" s="30" t="str">
        <f>+"Evolución del Proceso de Vacunación contra COVID-19 en la comuna de "&amp;Enfermedades_Mundiales[[#This Row],[territorio]]</f>
        <v>Evolución del Proceso de Vacunación contra COVID-19 en la comuna de Lago Ranco</v>
      </c>
      <c r="P1162" s="68"/>
      <c r="Q1162" s="15" t="str">
        <f t="shared" si="238"/>
        <v>Gráfico Evolución</v>
      </c>
      <c r="R1162" s="30"/>
      <c r="S1162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https://analytics.zoho.com/open-view/2395394000008136598?ZOHO_CRITERIA=%22Localiza_CL_Poblacion%22.%22Codcom%22%3D14203</v>
      </c>
      <c r="T1162" s="17"/>
      <c r="U1162" s="31" t="str">
        <f t="shared" si="239"/>
        <v>#1774B9</v>
      </c>
      <c r="V1162" s="32" t="str">
        <f>+Enfermedades_Mundiales[[#This Row],[idcoleccion]]&amp;"-"&amp;Enfermedades_Mundiales[[#This Row],[id]]</f>
        <v>360-1152</v>
      </c>
      <c r="W1162" s="21">
        <f>+VLOOKUP(Enfermedades_Mundiales[[#This Row],[Filtro URL]],Estructura!$X$4:$Y$366,2,0)</f>
        <v>36314203</v>
      </c>
      <c r="X1162" s="21" t="str">
        <f>+VLOOKUP(Enfermedades_Mundiales[[#This Row],[tema]],Estructura!$A$4:$C$18,3,0)</f>
        <v>T-364</v>
      </c>
      <c r="Y1162" s="32" t="str">
        <f>+VLOOKUP(Enfermedades_Mundiales[[#This Row],[contenido]],Estructura!$E$4:$G$18,3,0)</f>
        <v>C-362</v>
      </c>
      <c r="Z1162" s="32" t="str">
        <f>+VLOOKUP(Enfermedades_Mundiales[[#This Row],[Filtro Integrado]],Estructura!$M$4:$O$367,3,0)</f>
        <v>FI-363</v>
      </c>
      <c r="AA1162" s="32" t="str">
        <f>+VLOOKUP(Enfermedades_Mundiales[[#This Row],[Muestra]],Estructura!$Q$4:$S$194,3,0)</f>
        <v>M-366</v>
      </c>
    </row>
    <row r="1163" spans="1:27" ht="30.6" x14ac:dyDescent="0.3">
      <c r="A1163" s="61" t="s">
        <v>1586</v>
      </c>
      <c r="B1163" s="43">
        <f t="shared" si="232"/>
        <v>360</v>
      </c>
      <c r="C1163" s="44" t="str">
        <f t="shared" si="233"/>
        <v>Enfermedades Mundiales</v>
      </c>
      <c r="D1163" s="44" t="str">
        <f t="shared" si="234"/>
        <v>Salud</v>
      </c>
      <c r="E1163" s="64">
        <v>14204</v>
      </c>
      <c r="F1163" s="44" t="str">
        <f t="shared" si="240"/>
        <v>Vacunación</v>
      </c>
      <c r="G1163" s="27" t="s">
        <v>1591</v>
      </c>
      <c r="H1163" s="60" t="s">
        <v>17</v>
      </c>
      <c r="I1163" s="58" t="s">
        <v>361</v>
      </c>
      <c r="J1163" s="43" t="s">
        <v>407</v>
      </c>
      <c r="K1163" s="12" t="str">
        <f t="shared" si="241"/>
        <v>Vacunación 1era y 2da dosis</v>
      </c>
      <c r="L1163" s="43" t="str">
        <f t="shared" si="235"/>
        <v>Periodo 2020-2021</v>
      </c>
      <c r="M1163" s="43" t="str">
        <f t="shared" si="236"/>
        <v>Unidades</v>
      </c>
      <c r="N1163" s="49" t="str">
        <f t="shared" si="237"/>
        <v>Ministerio de Ciencias, Tecnología, Conocimiento e Innovación</v>
      </c>
      <c r="O1163" s="30" t="str">
        <f>+"Evolución del Proceso de Vacunación contra COVID-19 en la comuna de "&amp;Enfermedades_Mundiales[[#This Row],[territorio]]</f>
        <v>Evolución del Proceso de Vacunación contra COVID-19 en la comuna de Río Bueno</v>
      </c>
      <c r="P1163" s="68"/>
      <c r="Q1163" s="15" t="str">
        <f t="shared" si="238"/>
        <v>Gráfico Evolución</v>
      </c>
      <c r="R1163" s="30"/>
      <c r="S1163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https://analytics.zoho.com/open-view/2395394000008136598?ZOHO_CRITERIA=%22Localiza_CL_Poblacion%22.%22Codcom%22%3D14204</v>
      </c>
      <c r="T1163" s="17"/>
      <c r="U1163" s="31" t="str">
        <f t="shared" si="239"/>
        <v>#1774B9</v>
      </c>
      <c r="V1163" s="32" t="str">
        <f>+Enfermedades_Mundiales[[#This Row],[idcoleccion]]&amp;"-"&amp;Enfermedades_Mundiales[[#This Row],[id]]</f>
        <v>360-1153</v>
      </c>
      <c r="W1163" s="21">
        <f>+VLOOKUP(Enfermedades_Mundiales[[#This Row],[Filtro URL]],Estructura!$X$4:$Y$366,2,0)</f>
        <v>36314204</v>
      </c>
      <c r="X1163" s="21" t="str">
        <f>+VLOOKUP(Enfermedades_Mundiales[[#This Row],[tema]],Estructura!$A$4:$C$18,3,0)</f>
        <v>T-364</v>
      </c>
      <c r="Y1163" s="32" t="str">
        <f>+VLOOKUP(Enfermedades_Mundiales[[#This Row],[contenido]],Estructura!$E$4:$G$18,3,0)</f>
        <v>C-362</v>
      </c>
      <c r="Z1163" s="32" t="str">
        <f>+VLOOKUP(Enfermedades_Mundiales[[#This Row],[Filtro Integrado]],Estructura!$M$4:$O$367,3,0)</f>
        <v>FI-363</v>
      </c>
      <c r="AA1163" s="32" t="str">
        <f>+VLOOKUP(Enfermedades_Mundiales[[#This Row],[Muestra]],Estructura!$Q$4:$S$194,3,0)</f>
        <v>M-366</v>
      </c>
    </row>
    <row r="1164" spans="1:27" ht="30.6" x14ac:dyDescent="0.3">
      <c r="A1164" s="61" t="s">
        <v>1587</v>
      </c>
      <c r="B1164" s="43">
        <f t="shared" si="232"/>
        <v>360</v>
      </c>
      <c r="C1164" s="44" t="str">
        <f t="shared" si="233"/>
        <v>Enfermedades Mundiales</v>
      </c>
      <c r="D1164" s="44" t="str">
        <f t="shared" si="234"/>
        <v>Salud</v>
      </c>
      <c r="E1164" s="64">
        <v>15101</v>
      </c>
      <c r="F1164" s="44" t="str">
        <f t="shared" si="240"/>
        <v>Vacunación</v>
      </c>
      <c r="G1164" s="27" t="s">
        <v>1591</v>
      </c>
      <c r="H1164" s="60" t="s">
        <v>17</v>
      </c>
      <c r="I1164" s="58" t="s">
        <v>362</v>
      </c>
      <c r="J1164" s="43" t="s">
        <v>407</v>
      </c>
      <c r="K1164" s="12" t="str">
        <f t="shared" si="241"/>
        <v>Vacunación 1era y 2da dosis</v>
      </c>
      <c r="L1164" s="43" t="str">
        <f t="shared" si="235"/>
        <v>Periodo 2020-2021</v>
      </c>
      <c r="M1164" s="43" t="str">
        <f t="shared" si="236"/>
        <v>Unidades</v>
      </c>
      <c r="N1164" s="49" t="str">
        <f t="shared" si="237"/>
        <v>Ministerio de Ciencias, Tecnología, Conocimiento e Innovación</v>
      </c>
      <c r="O1164" s="30" t="str">
        <f>+"Evolución del Proceso de Vacunación contra COVID-19 en la comuna de "&amp;Enfermedades_Mundiales[[#This Row],[territorio]]</f>
        <v>Evolución del Proceso de Vacunación contra COVID-19 en la comuna de Arica</v>
      </c>
      <c r="P1164" s="68"/>
      <c r="Q1164" s="15" t="str">
        <f t="shared" si="238"/>
        <v>Gráfico Evolución</v>
      </c>
      <c r="R1164" s="30"/>
      <c r="S1164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https://analytics.zoho.com/open-view/2395394000008136598?ZOHO_CRITERIA=%22Localiza_CL_Poblacion%22.%22Codcom%22%3D15101</v>
      </c>
      <c r="T1164" s="17"/>
      <c r="U1164" s="31" t="str">
        <f t="shared" si="239"/>
        <v>#1774B9</v>
      </c>
      <c r="V1164" s="32" t="str">
        <f>+Enfermedades_Mundiales[[#This Row],[idcoleccion]]&amp;"-"&amp;Enfermedades_Mundiales[[#This Row],[id]]</f>
        <v>360-1154</v>
      </c>
      <c r="W1164" s="21">
        <f>+VLOOKUP(Enfermedades_Mundiales[[#This Row],[Filtro URL]],Estructura!$X$4:$Y$366,2,0)</f>
        <v>36315101</v>
      </c>
      <c r="X1164" s="21" t="str">
        <f>+VLOOKUP(Enfermedades_Mundiales[[#This Row],[tema]],Estructura!$A$4:$C$18,3,0)</f>
        <v>T-364</v>
      </c>
      <c r="Y1164" s="32" t="str">
        <f>+VLOOKUP(Enfermedades_Mundiales[[#This Row],[contenido]],Estructura!$E$4:$G$18,3,0)</f>
        <v>C-362</v>
      </c>
      <c r="Z1164" s="32" t="str">
        <f>+VLOOKUP(Enfermedades_Mundiales[[#This Row],[Filtro Integrado]],Estructura!$M$4:$O$367,3,0)</f>
        <v>FI-363</v>
      </c>
      <c r="AA1164" s="32" t="str">
        <f>+VLOOKUP(Enfermedades_Mundiales[[#This Row],[Muestra]],Estructura!$Q$4:$S$194,3,0)</f>
        <v>M-366</v>
      </c>
    </row>
    <row r="1165" spans="1:27" ht="30.6" x14ac:dyDescent="0.3">
      <c r="A1165" s="61" t="s">
        <v>1588</v>
      </c>
      <c r="B1165" s="43">
        <f t="shared" si="232"/>
        <v>360</v>
      </c>
      <c r="C1165" s="44" t="str">
        <f t="shared" si="233"/>
        <v>Enfermedades Mundiales</v>
      </c>
      <c r="D1165" s="44" t="str">
        <f t="shared" si="234"/>
        <v>Salud</v>
      </c>
      <c r="E1165" s="64">
        <v>15102</v>
      </c>
      <c r="F1165" s="44" t="str">
        <f t="shared" si="240"/>
        <v>Vacunación</v>
      </c>
      <c r="G1165" s="27" t="s">
        <v>1591</v>
      </c>
      <c r="H1165" s="60" t="s">
        <v>17</v>
      </c>
      <c r="I1165" s="58" t="s">
        <v>363</v>
      </c>
      <c r="J1165" s="43" t="s">
        <v>407</v>
      </c>
      <c r="K1165" s="12" t="str">
        <f t="shared" si="241"/>
        <v>Vacunación 1era y 2da dosis</v>
      </c>
      <c r="L1165" s="43" t="str">
        <f t="shared" si="235"/>
        <v>Periodo 2020-2021</v>
      </c>
      <c r="M1165" s="43" t="str">
        <f t="shared" si="236"/>
        <v>Unidades</v>
      </c>
      <c r="N1165" s="49" t="str">
        <f t="shared" si="237"/>
        <v>Ministerio de Ciencias, Tecnología, Conocimiento e Innovación</v>
      </c>
      <c r="O1165" s="30" t="str">
        <f>+"Evolución del Proceso de Vacunación contra COVID-19 en la comuna de "&amp;Enfermedades_Mundiales[[#This Row],[territorio]]</f>
        <v>Evolución del Proceso de Vacunación contra COVID-19 en la comuna de Camarones</v>
      </c>
      <c r="P1165" s="68"/>
      <c r="Q1165" s="15" t="str">
        <f t="shared" si="238"/>
        <v>Gráfico Evolución</v>
      </c>
      <c r="R1165" s="30"/>
      <c r="S1165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https://analytics.zoho.com/open-view/2395394000008136598?ZOHO_CRITERIA=%22Localiza_CL_Poblacion%22.%22Codcom%22%3D15102</v>
      </c>
      <c r="T1165" s="17"/>
      <c r="U1165" s="31" t="str">
        <f t="shared" si="239"/>
        <v>#1774B9</v>
      </c>
      <c r="V1165" s="32" t="str">
        <f>+Enfermedades_Mundiales[[#This Row],[idcoleccion]]&amp;"-"&amp;Enfermedades_Mundiales[[#This Row],[id]]</f>
        <v>360-1155</v>
      </c>
      <c r="W1165" s="21">
        <f>+VLOOKUP(Enfermedades_Mundiales[[#This Row],[Filtro URL]],Estructura!$X$4:$Y$366,2,0)</f>
        <v>36315102</v>
      </c>
      <c r="X1165" s="21" t="str">
        <f>+VLOOKUP(Enfermedades_Mundiales[[#This Row],[tema]],Estructura!$A$4:$C$18,3,0)</f>
        <v>T-364</v>
      </c>
      <c r="Y1165" s="32" t="str">
        <f>+VLOOKUP(Enfermedades_Mundiales[[#This Row],[contenido]],Estructura!$E$4:$G$18,3,0)</f>
        <v>C-362</v>
      </c>
      <c r="Z1165" s="32" t="str">
        <f>+VLOOKUP(Enfermedades_Mundiales[[#This Row],[Filtro Integrado]],Estructura!$M$4:$O$367,3,0)</f>
        <v>FI-363</v>
      </c>
      <c r="AA1165" s="32" t="str">
        <f>+VLOOKUP(Enfermedades_Mundiales[[#This Row],[Muestra]],Estructura!$Q$4:$S$194,3,0)</f>
        <v>M-366</v>
      </c>
    </row>
    <row r="1166" spans="1:27" ht="30.6" x14ac:dyDescent="0.3">
      <c r="A1166" s="61" t="s">
        <v>1589</v>
      </c>
      <c r="B1166" s="43">
        <f t="shared" si="232"/>
        <v>360</v>
      </c>
      <c r="C1166" s="44" t="str">
        <f t="shared" si="233"/>
        <v>Enfermedades Mundiales</v>
      </c>
      <c r="D1166" s="44" t="str">
        <f t="shared" si="234"/>
        <v>Salud</v>
      </c>
      <c r="E1166" s="64">
        <v>15201</v>
      </c>
      <c r="F1166" s="44" t="str">
        <f t="shared" si="240"/>
        <v>Vacunación</v>
      </c>
      <c r="G1166" s="27" t="s">
        <v>1591</v>
      </c>
      <c r="H1166" s="60" t="s">
        <v>17</v>
      </c>
      <c r="I1166" s="58" t="s">
        <v>364</v>
      </c>
      <c r="J1166" s="43" t="s">
        <v>407</v>
      </c>
      <c r="K1166" s="12" t="str">
        <f t="shared" si="241"/>
        <v>Vacunación 1era y 2da dosis</v>
      </c>
      <c r="L1166" s="43" t="str">
        <f t="shared" si="235"/>
        <v>Periodo 2020-2021</v>
      </c>
      <c r="M1166" s="43" t="str">
        <f t="shared" si="236"/>
        <v>Unidades</v>
      </c>
      <c r="N1166" s="49" t="str">
        <f t="shared" si="237"/>
        <v>Ministerio de Ciencias, Tecnología, Conocimiento e Innovación</v>
      </c>
      <c r="O1166" s="30" t="str">
        <f>+"Evolución del Proceso de Vacunación contra COVID-19 en la comuna de "&amp;Enfermedades_Mundiales[[#This Row],[territorio]]</f>
        <v>Evolución del Proceso de Vacunación contra COVID-19 en la comuna de Putre</v>
      </c>
      <c r="P1166" s="68"/>
      <c r="Q1166" s="15" t="str">
        <f t="shared" si="238"/>
        <v>Gráfico Evolución</v>
      </c>
      <c r="R1166" s="30"/>
      <c r="S1166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https://analytics.zoho.com/open-view/2395394000008136598?ZOHO_CRITERIA=%22Localiza_CL_Poblacion%22.%22Codcom%22%3D15201</v>
      </c>
      <c r="T1166" s="17"/>
      <c r="U1166" s="31" t="str">
        <f t="shared" si="239"/>
        <v>#1774B9</v>
      </c>
      <c r="V1166" s="32" t="str">
        <f>+Enfermedades_Mundiales[[#This Row],[idcoleccion]]&amp;"-"&amp;Enfermedades_Mundiales[[#This Row],[id]]</f>
        <v>360-1156</v>
      </c>
      <c r="W1166" s="21">
        <f>+VLOOKUP(Enfermedades_Mundiales[[#This Row],[Filtro URL]],Estructura!$X$4:$Y$366,2,0)</f>
        <v>36315201</v>
      </c>
      <c r="X1166" s="21" t="str">
        <f>+VLOOKUP(Enfermedades_Mundiales[[#This Row],[tema]],Estructura!$A$4:$C$18,3,0)</f>
        <v>T-364</v>
      </c>
      <c r="Y1166" s="32" t="str">
        <f>+VLOOKUP(Enfermedades_Mundiales[[#This Row],[contenido]],Estructura!$E$4:$G$18,3,0)</f>
        <v>C-362</v>
      </c>
      <c r="Z1166" s="32" t="str">
        <f>+VLOOKUP(Enfermedades_Mundiales[[#This Row],[Filtro Integrado]],Estructura!$M$4:$O$367,3,0)</f>
        <v>FI-363</v>
      </c>
      <c r="AA1166" s="32" t="str">
        <f>+VLOOKUP(Enfermedades_Mundiales[[#This Row],[Muestra]],Estructura!$Q$4:$S$194,3,0)</f>
        <v>M-366</v>
      </c>
    </row>
    <row r="1167" spans="1:27" ht="30.6" x14ac:dyDescent="0.3">
      <c r="A1167" s="61" t="s">
        <v>1590</v>
      </c>
      <c r="B1167" s="43">
        <f t="shared" si="232"/>
        <v>360</v>
      </c>
      <c r="C1167" s="44" t="str">
        <f t="shared" si="233"/>
        <v>Enfermedades Mundiales</v>
      </c>
      <c r="D1167" s="44" t="str">
        <f t="shared" si="234"/>
        <v>Salud</v>
      </c>
      <c r="E1167" s="64">
        <v>15202</v>
      </c>
      <c r="F1167" s="44" t="str">
        <f t="shared" si="240"/>
        <v>Vacunación</v>
      </c>
      <c r="G1167" s="27" t="s">
        <v>1591</v>
      </c>
      <c r="H1167" s="60" t="s">
        <v>17</v>
      </c>
      <c r="I1167" s="58" t="s">
        <v>365</v>
      </c>
      <c r="J1167" s="43" t="s">
        <v>407</v>
      </c>
      <c r="K1167" s="12" t="str">
        <f t="shared" si="241"/>
        <v>Vacunación 1era y 2da dosis</v>
      </c>
      <c r="L1167" s="43" t="str">
        <f t="shared" si="235"/>
        <v>Periodo 2020-2021</v>
      </c>
      <c r="M1167" s="43" t="str">
        <f t="shared" si="236"/>
        <v>Unidades</v>
      </c>
      <c r="N1167" s="49" t="str">
        <f t="shared" si="237"/>
        <v>Ministerio de Ciencias, Tecnología, Conocimiento e Innovación</v>
      </c>
      <c r="O1167" s="30" t="str">
        <f>+"Evolución del Proceso de Vacunación contra COVID-19 en la comuna de "&amp;Enfermedades_Mundiales[[#This Row],[territorio]]</f>
        <v>Evolución del Proceso de Vacunación contra COVID-19 en la comuna de General Lagos</v>
      </c>
      <c r="P1167" s="68"/>
      <c r="Q1167" s="15" t="str">
        <f t="shared" si="238"/>
        <v>Gráfico Evolución</v>
      </c>
      <c r="R1167" s="30"/>
      <c r="S1167" s="16" t="str">
        <f>"https://analytics.zoho.com/open-view/2395394000008136598?ZOHO_CRITERIA=%22Localiza_CL_Poblacion%22.%22Codcom%22%3D"&amp;Enfermedades_Mundiales[[#This Row],[Filtro URL]]</f>
        <v>https://analytics.zoho.com/open-view/2395394000008136598?ZOHO_CRITERIA=%22Localiza_CL_Poblacion%22.%22Codcom%22%3D15202</v>
      </c>
      <c r="T1167" s="17"/>
      <c r="U1167" s="31" t="str">
        <f t="shared" si="239"/>
        <v>#1774B9</v>
      </c>
      <c r="V1167" s="32" t="str">
        <f>+Enfermedades_Mundiales[[#This Row],[idcoleccion]]&amp;"-"&amp;Enfermedades_Mundiales[[#This Row],[id]]</f>
        <v>360-1157</v>
      </c>
      <c r="W1167" s="21">
        <f>+VLOOKUP(Enfermedades_Mundiales[[#This Row],[Filtro URL]],Estructura!$X$4:$Y$366,2,0)</f>
        <v>36315202</v>
      </c>
      <c r="X1167" s="21" t="str">
        <f>+VLOOKUP(Enfermedades_Mundiales[[#This Row],[tema]],Estructura!$A$4:$C$18,3,0)</f>
        <v>T-364</v>
      </c>
      <c r="Y1167" s="32" t="str">
        <f>+VLOOKUP(Enfermedades_Mundiales[[#This Row],[contenido]],Estructura!$E$4:$G$18,3,0)</f>
        <v>C-362</v>
      </c>
      <c r="Z1167" s="32" t="str">
        <f>+VLOOKUP(Enfermedades_Mundiales[[#This Row],[Filtro Integrado]],Estructura!$M$4:$O$367,3,0)</f>
        <v>FI-363</v>
      </c>
      <c r="AA1167" s="32" t="str">
        <f>+VLOOKUP(Enfermedades_Mundiales[[#This Row],[Muestra]],Estructura!$Q$4:$S$194,3,0)</f>
        <v>M-366</v>
      </c>
    </row>
    <row r="1168" spans="1:27" ht="30.6" x14ac:dyDescent="0.3">
      <c r="A1168" s="37" t="s">
        <v>1597</v>
      </c>
      <c r="B1168" s="12">
        <f>+B1167</f>
        <v>360</v>
      </c>
      <c r="C1168" s="13" t="str">
        <f>+C1167</f>
        <v>Enfermedades Mundiales</v>
      </c>
      <c r="D1168" s="13" t="str">
        <f>+D1167</f>
        <v>Salud</v>
      </c>
      <c r="E1168" s="20">
        <v>0</v>
      </c>
      <c r="F1168" s="13" t="s">
        <v>1592</v>
      </c>
      <c r="G1168" s="27" t="s">
        <v>1591</v>
      </c>
      <c r="H1168" s="35" t="s">
        <v>19</v>
      </c>
      <c r="I1168" s="36" t="s">
        <v>14</v>
      </c>
      <c r="J1168" s="12" t="s">
        <v>15</v>
      </c>
      <c r="K1168" s="12" t="s">
        <v>1959</v>
      </c>
      <c r="L1168" s="12" t="str">
        <f>+L1167</f>
        <v>Periodo 2020-2021</v>
      </c>
      <c r="M1168" s="12" t="s">
        <v>1594</v>
      </c>
      <c r="N1168" s="38" t="str">
        <f>+N1167</f>
        <v>Ministerio de Ciencias, Tecnología, Conocimiento e Innovación</v>
      </c>
      <c r="O1168" s="30" t="s">
        <v>1960</v>
      </c>
      <c r="P1168" s="68"/>
      <c r="Q1168" s="15" t="s">
        <v>387</v>
      </c>
      <c r="R1168" s="30"/>
      <c r="S1168" s="28" t="s">
        <v>1961</v>
      </c>
      <c r="T1168" s="17">
        <v>100200300</v>
      </c>
      <c r="U1168" s="31" t="str">
        <f>+U1167</f>
        <v>#1774B9</v>
      </c>
      <c r="V1168" s="32" t="str">
        <f>+Enfermedades_Mundiales[[#This Row],[idcoleccion]]&amp;"-"&amp;Enfermedades_Mundiales[[#This Row],[id]]</f>
        <v>360-1158</v>
      </c>
      <c r="W1168" s="21">
        <f>+VLOOKUP(Enfermedades_Mundiales[[#This Row],[Filtro URL]],Estructura!$X$4:$Y$366,2,0)</f>
        <v>36100000</v>
      </c>
      <c r="X1168" s="21" t="str">
        <f>+VLOOKUP(Enfermedades_Mundiales[[#This Row],[tema]],Estructura!$A$4:$C$18,3,0)</f>
        <v>T-364</v>
      </c>
      <c r="Y1168" s="32" t="str">
        <f>+VLOOKUP(Enfermedades_Mundiales[[#This Row],[contenido]],Estructura!$E$4:$G$18,3,0)</f>
        <v>C-362</v>
      </c>
      <c r="Z1168" s="32" t="str">
        <f>+VLOOKUP(Enfermedades_Mundiales[[#This Row],[Filtro Integrado]],Estructura!$M$4:$O$367,3,0)</f>
        <v>FI-362</v>
      </c>
      <c r="AA1168" s="32" t="str">
        <f>+VLOOKUP(Enfermedades_Mundiales[[#This Row],[Muestra]],Estructura!$Q$4:$S$194,3,0)</f>
        <v>M-367</v>
      </c>
    </row>
    <row r="1169" spans="1:27" ht="30.6" x14ac:dyDescent="0.3">
      <c r="A1169" s="42" t="s">
        <v>1598</v>
      </c>
      <c r="B1169" s="12">
        <f t="shared" ref="B1169:B1232" si="242">+B1168</f>
        <v>360</v>
      </c>
      <c r="C1169" s="13" t="str">
        <f t="shared" ref="C1169:C1232" si="243">+C1168</f>
        <v>Enfermedades Mundiales</v>
      </c>
      <c r="D1169" s="13" t="str">
        <f t="shared" ref="D1169:D1232" si="244">+D1168</f>
        <v>Salud</v>
      </c>
      <c r="E1169" s="29">
        <v>1</v>
      </c>
      <c r="F1169" s="13" t="str">
        <f>+F1168</f>
        <v>Vacunación</v>
      </c>
      <c r="G1169" s="27" t="s">
        <v>1591</v>
      </c>
      <c r="H1169" s="34" t="s">
        <v>15</v>
      </c>
      <c r="I1169" s="33" t="s">
        <v>367</v>
      </c>
      <c r="J1169" s="12" t="s">
        <v>17</v>
      </c>
      <c r="K1169" s="12" t="str">
        <f>+K1168</f>
        <v>Vacunación-Casos Activos</v>
      </c>
      <c r="L1169" s="12" t="str">
        <f t="shared" ref="L1169:L1232" si="245">+L1168</f>
        <v>Periodo 2020-2021</v>
      </c>
      <c r="M1169" s="12" t="str">
        <f t="shared" ref="M1169:M1232" si="246">+M1168</f>
        <v>Unidades</v>
      </c>
      <c r="N1169" s="38" t="str">
        <f t="shared" ref="N1169:N1232" si="247">+N1168</f>
        <v>Ministerio de Ciencias, Tecnología, Conocimiento e Innovación</v>
      </c>
      <c r="O1169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Tarapacá</v>
      </c>
      <c r="P1169" s="68"/>
      <c r="Q1169" s="15" t="str">
        <f t="shared" ref="Q1169:Q1232" si="248">+Q1168</f>
        <v>Gráfico Evolución</v>
      </c>
      <c r="R1169" s="30"/>
      <c r="S1169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</v>
      </c>
      <c r="T1169" s="17">
        <v>100200301</v>
      </c>
      <c r="U1169" s="31" t="str">
        <f t="shared" ref="U1169:U1232" si="249">+U1168</f>
        <v>#1774B9</v>
      </c>
      <c r="V1169" s="32" t="str">
        <f>+Enfermedades_Mundiales[[#This Row],[idcoleccion]]&amp;"-"&amp;Enfermedades_Mundiales[[#This Row],[id]]</f>
        <v>360-1159</v>
      </c>
      <c r="W1169" s="21">
        <f>+VLOOKUP(Enfermedades_Mundiales[[#This Row],[Filtro URL]],Estructura!$X$4:$Y$366,2,0)</f>
        <v>36200001</v>
      </c>
      <c r="X1169" s="21" t="str">
        <f>+VLOOKUP(Enfermedades_Mundiales[[#This Row],[tema]],Estructura!$A$4:$C$18,3,0)</f>
        <v>T-364</v>
      </c>
      <c r="Y1169" s="32" t="str">
        <f>+VLOOKUP(Enfermedades_Mundiales[[#This Row],[contenido]],Estructura!$E$4:$G$18,3,0)</f>
        <v>C-362</v>
      </c>
      <c r="Z1169" s="32" t="str">
        <f>+VLOOKUP(Enfermedades_Mundiales[[#This Row],[Filtro Integrado]],Estructura!$M$4:$O$367,3,0)</f>
        <v>FI-361</v>
      </c>
      <c r="AA1169" s="32" t="str">
        <f>+VLOOKUP(Enfermedades_Mundiales[[#This Row],[Muestra]],Estructura!$Q$4:$S$194,3,0)</f>
        <v>M-367</v>
      </c>
    </row>
    <row r="1170" spans="1:27" ht="30.6" x14ac:dyDescent="0.3">
      <c r="A1170" s="41" t="s">
        <v>1599</v>
      </c>
      <c r="B1170" s="12">
        <f t="shared" si="242"/>
        <v>360</v>
      </c>
      <c r="C1170" s="13" t="str">
        <f t="shared" si="243"/>
        <v>Enfermedades Mundiales</v>
      </c>
      <c r="D1170" s="13" t="str">
        <f t="shared" si="244"/>
        <v>Salud</v>
      </c>
      <c r="E1170" s="29">
        <v>2</v>
      </c>
      <c r="F1170" s="13" t="str">
        <f t="shared" ref="F1170:F1233" si="250">+F1169</f>
        <v>Vacunación</v>
      </c>
      <c r="G1170" s="27" t="s">
        <v>1591</v>
      </c>
      <c r="H1170" s="34" t="s">
        <v>15</v>
      </c>
      <c r="I1170" s="33" t="s">
        <v>368</v>
      </c>
      <c r="J1170" s="12" t="str">
        <f>+J1169</f>
        <v>Comuna</v>
      </c>
      <c r="K1170" s="12" t="str">
        <f t="shared" ref="K1170:K1233" si="251">+K1169</f>
        <v>Vacunación-Casos Activos</v>
      </c>
      <c r="L1170" s="12" t="str">
        <f t="shared" si="245"/>
        <v>Periodo 2020-2021</v>
      </c>
      <c r="M1170" s="12" t="str">
        <f t="shared" si="246"/>
        <v>Unidades</v>
      </c>
      <c r="N1170" s="38" t="str">
        <f t="shared" si="247"/>
        <v>Ministerio de Ciencias, Tecnología, Conocimiento e Innovación</v>
      </c>
      <c r="O1170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Antofagasta</v>
      </c>
      <c r="P1170" s="68"/>
      <c r="Q1170" s="15" t="str">
        <f t="shared" si="248"/>
        <v>Gráfico Evolución</v>
      </c>
      <c r="R1170" s="30"/>
      <c r="S1170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https://analytics.zoho.com/open-view/2395394000008138671?ZOHO_CRITERIA=%22Localiza_CL_Poblacion%22.%22Codreg%22%3D2</v>
      </c>
      <c r="T1170" s="17">
        <v>100200302</v>
      </c>
      <c r="U1170" s="31" t="str">
        <f t="shared" si="249"/>
        <v>#1774B9</v>
      </c>
      <c r="V1170" s="32" t="str">
        <f>+Enfermedades_Mundiales[[#This Row],[idcoleccion]]&amp;"-"&amp;Enfermedades_Mundiales[[#This Row],[id]]</f>
        <v>360-1160</v>
      </c>
      <c r="W1170" s="21">
        <f>+VLOOKUP(Enfermedades_Mundiales[[#This Row],[Filtro URL]],Estructura!$X$4:$Y$366,2,0)</f>
        <v>36200002</v>
      </c>
      <c r="X1170" s="21" t="str">
        <f>+VLOOKUP(Enfermedades_Mundiales[[#This Row],[tema]],Estructura!$A$4:$C$18,3,0)</f>
        <v>T-364</v>
      </c>
      <c r="Y1170" s="32" t="str">
        <f>+VLOOKUP(Enfermedades_Mundiales[[#This Row],[contenido]],Estructura!$E$4:$G$18,3,0)</f>
        <v>C-362</v>
      </c>
      <c r="Z1170" s="32" t="str">
        <f>+VLOOKUP(Enfermedades_Mundiales[[#This Row],[Filtro Integrado]],Estructura!$M$4:$O$367,3,0)</f>
        <v>FI-361</v>
      </c>
      <c r="AA1170" s="32" t="str">
        <f>+VLOOKUP(Enfermedades_Mundiales[[#This Row],[Muestra]],Estructura!$Q$4:$S$194,3,0)</f>
        <v>M-367</v>
      </c>
    </row>
    <row r="1171" spans="1:27" ht="30.6" x14ac:dyDescent="0.3">
      <c r="A1171" s="41" t="s">
        <v>1600</v>
      </c>
      <c r="B1171" s="12">
        <f t="shared" si="242"/>
        <v>360</v>
      </c>
      <c r="C1171" s="13" t="str">
        <f t="shared" si="243"/>
        <v>Enfermedades Mundiales</v>
      </c>
      <c r="D1171" s="13" t="str">
        <f t="shared" si="244"/>
        <v>Salud</v>
      </c>
      <c r="E1171" s="29">
        <v>3</v>
      </c>
      <c r="F1171" s="13" t="str">
        <f t="shared" si="250"/>
        <v>Vacunación</v>
      </c>
      <c r="G1171" s="27" t="s">
        <v>1591</v>
      </c>
      <c r="H1171" s="34" t="s">
        <v>15</v>
      </c>
      <c r="I1171" s="33" t="s">
        <v>369</v>
      </c>
      <c r="J1171" s="12" t="str">
        <f t="shared" ref="J1171:J1184" si="252">+J1170</f>
        <v>Comuna</v>
      </c>
      <c r="K1171" s="12" t="str">
        <f t="shared" si="251"/>
        <v>Vacunación-Casos Activos</v>
      </c>
      <c r="L1171" s="12" t="str">
        <f t="shared" si="245"/>
        <v>Periodo 2020-2021</v>
      </c>
      <c r="M1171" s="12" t="str">
        <f t="shared" si="246"/>
        <v>Unidades</v>
      </c>
      <c r="N1171" s="38" t="str">
        <f t="shared" si="247"/>
        <v>Ministerio de Ciencias, Tecnología, Conocimiento e Innovación</v>
      </c>
      <c r="O1171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Atacama</v>
      </c>
      <c r="P1171" s="68"/>
      <c r="Q1171" s="15" t="str">
        <f t="shared" si="248"/>
        <v>Gráfico Evolución</v>
      </c>
      <c r="R1171" s="30"/>
      <c r="S1171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https://analytics.zoho.com/open-view/2395394000008138671?ZOHO_CRITERIA=%22Localiza_CL_Poblacion%22.%22Codreg%22%3D3</v>
      </c>
      <c r="T1171" s="17"/>
      <c r="U1171" s="31" t="str">
        <f t="shared" si="249"/>
        <v>#1774B9</v>
      </c>
      <c r="V1171" s="32" t="str">
        <f>+Enfermedades_Mundiales[[#This Row],[idcoleccion]]&amp;"-"&amp;Enfermedades_Mundiales[[#This Row],[id]]</f>
        <v>360-1161</v>
      </c>
      <c r="W1171" s="21">
        <f>+VLOOKUP(Enfermedades_Mundiales[[#This Row],[Filtro URL]],Estructura!$X$4:$Y$366,2,0)</f>
        <v>36200003</v>
      </c>
      <c r="X1171" s="21" t="str">
        <f>+VLOOKUP(Enfermedades_Mundiales[[#This Row],[tema]],Estructura!$A$4:$C$18,3,0)</f>
        <v>T-364</v>
      </c>
      <c r="Y1171" s="32" t="str">
        <f>+VLOOKUP(Enfermedades_Mundiales[[#This Row],[contenido]],Estructura!$E$4:$G$18,3,0)</f>
        <v>C-362</v>
      </c>
      <c r="Z1171" s="32" t="str">
        <f>+VLOOKUP(Enfermedades_Mundiales[[#This Row],[Filtro Integrado]],Estructura!$M$4:$O$367,3,0)</f>
        <v>FI-361</v>
      </c>
      <c r="AA1171" s="32" t="str">
        <f>+VLOOKUP(Enfermedades_Mundiales[[#This Row],[Muestra]],Estructura!$Q$4:$S$194,3,0)</f>
        <v>M-367</v>
      </c>
    </row>
    <row r="1172" spans="1:27" ht="30.6" x14ac:dyDescent="0.3">
      <c r="A1172" s="41" t="s">
        <v>1601</v>
      </c>
      <c r="B1172" s="12">
        <f t="shared" si="242"/>
        <v>360</v>
      </c>
      <c r="C1172" s="13" t="str">
        <f t="shared" si="243"/>
        <v>Enfermedades Mundiales</v>
      </c>
      <c r="D1172" s="13" t="str">
        <f t="shared" si="244"/>
        <v>Salud</v>
      </c>
      <c r="E1172" s="29">
        <v>4</v>
      </c>
      <c r="F1172" s="13" t="str">
        <f t="shared" si="250"/>
        <v>Vacunación</v>
      </c>
      <c r="G1172" s="27" t="s">
        <v>1591</v>
      </c>
      <c r="H1172" s="34" t="s">
        <v>15</v>
      </c>
      <c r="I1172" s="33" t="s">
        <v>370</v>
      </c>
      <c r="J1172" s="12" t="str">
        <f t="shared" si="252"/>
        <v>Comuna</v>
      </c>
      <c r="K1172" s="12" t="str">
        <f t="shared" si="251"/>
        <v>Vacunación-Casos Activos</v>
      </c>
      <c r="L1172" s="12" t="str">
        <f t="shared" si="245"/>
        <v>Periodo 2020-2021</v>
      </c>
      <c r="M1172" s="12" t="str">
        <f t="shared" si="246"/>
        <v>Unidades</v>
      </c>
      <c r="N1172" s="38" t="str">
        <f t="shared" si="247"/>
        <v>Ministerio de Ciencias, Tecnología, Conocimiento e Innovación</v>
      </c>
      <c r="O1172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Coquimbo</v>
      </c>
      <c r="P1172" s="68"/>
      <c r="Q1172" s="15" t="str">
        <f t="shared" si="248"/>
        <v>Gráfico Evolución</v>
      </c>
      <c r="R1172" s="30"/>
      <c r="S1172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https://analytics.zoho.com/open-view/2395394000008138671?ZOHO_CRITERIA=%22Localiza_CL_Poblacion%22.%22Codreg%22%3D4</v>
      </c>
      <c r="T1172" s="17"/>
      <c r="U1172" s="31" t="str">
        <f t="shared" si="249"/>
        <v>#1774B9</v>
      </c>
      <c r="V1172" s="32" t="str">
        <f>+Enfermedades_Mundiales[[#This Row],[idcoleccion]]&amp;"-"&amp;Enfermedades_Mundiales[[#This Row],[id]]</f>
        <v>360-1162</v>
      </c>
      <c r="W1172" s="21">
        <f>+VLOOKUP(Enfermedades_Mundiales[[#This Row],[Filtro URL]],Estructura!$X$4:$Y$366,2,0)</f>
        <v>36200004</v>
      </c>
      <c r="X1172" s="21" t="str">
        <f>+VLOOKUP(Enfermedades_Mundiales[[#This Row],[tema]],Estructura!$A$4:$C$18,3,0)</f>
        <v>T-364</v>
      </c>
      <c r="Y1172" s="32" t="str">
        <f>+VLOOKUP(Enfermedades_Mundiales[[#This Row],[contenido]],Estructura!$E$4:$G$18,3,0)</f>
        <v>C-362</v>
      </c>
      <c r="Z1172" s="32" t="str">
        <f>+VLOOKUP(Enfermedades_Mundiales[[#This Row],[Filtro Integrado]],Estructura!$M$4:$O$367,3,0)</f>
        <v>FI-361</v>
      </c>
      <c r="AA1172" s="32" t="str">
        <f>+VLOOKUP(Enfermedades_Mundiales[[#This Row],[Muestra]],Estructura!$Q$4:$S$194,3,0)</f>
        <v>M-367</v>
      </c>
    </row>
    <row r="1173" spans="1:27" ht="30.6" x14ac:dyDescent="0.3">
      <c r="A1173" s="41" t="s">
        <v>1602</v>
      </c>
      <c r="B1173" s="12">
        <f t="shared" si="242"/>
        <v>360</v>
      </c>
      <c r="C1173" s="13" t="str">
        <f t="shared" si="243"/>
        <v>Enfermedades Mundiales</v>
      </c>
      <c r="D1173" s="13" t="str">
        <f t="shared" si="244"/>
        <v>Salud</v>
      </c>
      <c r="E1173" s="29">
        <v>5</v>
      </c>
      <c r="F1173" s="13" t="str">
        <f t="shared" si="250"/>
        <v>Vacunación</v>
      </c>
      <c r="G1173" s="27" t="s">
        <v>1591</v>
      </c>
      <c r="H1173" s="34" t="s">
        <v>15</v>
      </c>
      <c r="I1173" s="33" t="s">
        <v>371</v>
      </c>
      <c r="J1173" s="12" t="str">
        <f t="shared" si="252"/>
        <v>Comuna</v>
      </c>
      <c r="K1173" s="12" t="str">
        <f t="shared" si="251"/>
        <v>Vacunación-Casos Activos</v>
      </c>
      <c r="L1173" s="12" t="str">
        <f t="shared" si="245"/>
        <v>Periodo 2020-2021</v>
      </c>
      <c r="M1173" s="12" t="str">
        <f t="shared" si="246"/>
        <v>Unidades</v>
      </c>
      <c r="N1173" s="38" t="str">
        <f t="shared" si="247"/>
        <v>Ministerio de Ciencias, Tecnología, Conocimiento e Innovación</v>
      </c>
      <c r="O1173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Valparaíso</v>
      </c>
      <c r="P1173" s="68"/>
      <c r="Q1173" s="15" t="str">
        <f t="shared" si="248"/>
        <v>Gráfico Evolución</v>
      </c>
      <c r="R1173" s="30"/>
      <c r="S1173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https://analytics.zoho.com/open-view/2395394000008138671?ZOHO_CRITERIA=%22Localiza_CL_Poblacion%22.%22Codreg%22%3D5</v>
      </c>
      <c r="T1173" s="17"/>
      <c r="U1173" s="31" t="str">
        <f t="shared" si="249"/>
        <v>#1774B9</v>
      </c>
      <c r="V1173" s="32" t="str">
        <f>+Enfermedades_Mundiales[[#This Row],[idcoleccion]]&amp;"-"&amp;Enfermedades_Mundiales[[#This Row],[id]]</f>
        <v>360-1163</v>
      </c>
      <c r="W1173" s="21">
        <f>+VLOOKUP(Enfermedades_Mundiales[[#This Row],[Filtro URL]],Estructura!$X$4:$Y$366,2,0)</f>
        <v>36200005</v>
      </c>
      <c r="X1173" s="21" t="str">
        <f>+VLOOKUP(Enfermedades_Mundiales[[#This Row],[tema]],Estructura!$A$4:$C$18,3,0)</f>
        <v>T-364</v>
      </c>
      <c r="Y1173" s="32" t="str">
        <f>+VLOOKUP(Enfermedades_Mundiales[[#This Row],[contenido]],Estructura!$E$4:$G$18,3,0)</f>
        <v>C-362</v>
      </c>
      <c r="Z1173" s="32" t="str">
        <f>+VLOOKUP(Enfermedades_Mundiales[[#This Row],[Filtro Integrado]],Estructura!$M$4:$O$367,3,0)</f>
        <v>FI-361</v>
      </c>
      <c r="AA1173" s="32" t="str">
        <f>+VLOOKUP(Enfermedades_Mundiales[[#This Row],[Muestra]],Estructura!$Q$4:$S$194,3,0)</f>
        <v>M-367</v>
      </c>
    </row>
    <row r="1174" spans="1:27" ht="30.6" x14ac:dyDescent="0.3">
      <c r="A1174" s="41" t="s">
        <v>1603</v>
      </c>
      <c r="B1174" s="12">
        <f t="shared" si="242"/>
        <v>360</v>
      </c>
      <c r="C1174" s="13" t="str">
        <f t="shared" si="243"/>
        <v>Enfermedades Mundiales</v>
      </c>
      <c r="D1174" s="13" t="str">
        <f t="shared" si="244"/>
        <v>Salud</v>
      </c>
      <c r="E1174" s="29">
        <v>6</v>
      </c>
      <c r="F1174" s="13" t="str">
        <f t="shared" si="250"/>
        <v>Vacunación</v>
      </c>
      <c r="G1174" s="27" t="s">
        <v>1591</v>
      </c>
      <c r="H1174" s="34" t="s">
        <v>15</v>
      </c>
      <c r="I1174" s="33" t="s">
        <v>372</v>
      </c>
      <c r="J1174" s="12" t="str">
        <f t="shared" si="252"/>
        <v>Comuna</v>
      </c>
      <c r="K1174" s="12" t="str">
        <f t="shared" si="251"/>
        <v>Vacunación-Casos Activos</v>
      </c>
      <c r="L1174" s="12" t="str">
        <f t="shared" si="245"/>
        <v>Periodo 2020-2021</v>
      </c>
      <c r="M1174" s="12" t="str">
        <f t="shared" si="246"/>
        <v>Unidades</v>
      </c>
      <c r="N1174" s="38" t="str">
        <f t="shared" si="247"/>
        <v>Ministerio de Ciencias, Tecnología, Conocimiento e Innovación</v>
      </c>
      <c r="O1174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O'Higgins</v>
      </c>
      <c r="P1174" s="68"/>
      <c r="Q1174" s="15" t="str">
        <f t="shared" si="248"/>
        <v>Gráfico Evolución</v>
      </c>
      <c r="R1174" s="30"/>
      <c r="S1174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https://analytics.zoho.com/open-view/2395394000008138671?ZOHO_CRITERIA=%22Localiza_CL_Poblacion%22.%22Codreg%22%3D6</v>
      </c>
      <c r="T1174" s="17"/>
      <c r="U1174" s="31" t="str">
        <f t="shared" si="249"/>
        <v>#1774B9</v>
      </c>
      <c r="V1174" s="32" t="str">
        <f>+Enfermedades_Mundiales[[#This Row],[idcoleccion]]&amp;"-"&amp;Enfermedades_Mundiales[[#This Row],[id]]</f>
        <v>360-1164</v>
      </c>
      <c r="W1174" s="21">
        <f>+VLOOKUP(Enfermedades_Mundiales[[#This Row],[Filtro URL]],Estructura!$X$4:$Y$366,2,0)</f>
        <v>36200006</v>
      </c>
      <c r="X1174" s="21" t="str">
        <f>+VLOOKUP(Enfermedades_Mundiales[[#This Row],[tema]],Estructura!$A$4:$C$18,3,0)</f>
        <v>T-364</v>
      </c>
      <c r="Y1174" s="32" t="str">
        <f>+VLOOKUP(Enfermedades_Mundiales[[#This Row],[contenido]],Estructura!$E$4:$G$18,3,0)</f>
        <v>C-362</v>
      </c>
      <c r="Z1174" s="32" t="str">
        <f>+VLOOKUP(Enfermedades_Mundiales[[#This Row],[Filtro Integrado]],Estructura!$M$4:$O$367,3,0)</f>
        <v>FI-361</v>
      </c>
      <c r="AA1174" s="32" t="str">
        <f>+VLOOKUP(Enfermedades_Mundiales[[#This Row],[Muestra]],Estructura!$Q$4:$S$194,3,0)</f>
        <v>M-367</v>
      </c>
    </row>
    <row r="1175" spans="1:27" ht="30.6" x14ac:dyDescent="0.3">
      <c r="A1175" s="41" t="s">
        <v>1604</v>
      </c>
      <c r="B1175" s="12">
        <f t="shared" si="242"/>
        <v>360</v>
      </c>
      <c r="C1175" s="13" t="str">
        <f t="shared" si="243"/>
        <v>Enfermedades Mundiales</v>
      </c>
      <c r="D1175" s="13" t="str">
        <f t="shared" si="244"/>
        <v>Salud</v>
      </c>
      <c r="E1175" s="29">
        <v>7</v>
      </c>
      <c r="F1175" s="13" t="str">
        <f t="shared" si="250"/>
        <v>Vacunación</v>
      </c>
      <c r="G1175" s="27" t="s">
        <v>1591</v>
      </c>
      <c r="H1175" s="34" t="s">
        <v>15</v>
      </c>
      <c r="I1175" s="33" t="s">
        <v>373</v>
      </c>
      <c r="J1175" s="12" t="str">
        <f t="shared" si="252"/>
        <v>Comuna</v>
      </c>
      <c r="K1175" s="12" t="str">
        <f t="shared" si="251"/>
        <v>Vacunación-Casos Activos</v>
      </c>
      <c r="L1175" s="12" t="str">
        <f t="shared" si="245"/>
        <v>Periodo 2020-2021</v>
      </c>
      <c r="M1175" s="12" t="str">
        <f t="shared" si="246"/>
        <v>Unidades</v>
      </c>
      <c r="N1175" s="38" t="str">
        <f t="shared" si="247"/>
        <v>Ministerio de Ciencias, Tecnología, Conocimiento e Innovación</v>
      </c>
      <c r="O1175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Maule</v>
      </c>
      <c r="P1175" s="68"/>
      <c r="Q1175" s="15" t="str">
        <f t="shared" si="248"/>
        <v>Gráfico Evolución</v>
      </c>
      <c r="R1175" s="30"/>
      <c r="S1175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https://analytics.zoho.com/open-view/2395394000008138671?ZOHO_CRITERIA=%22Localiza_CL_Poblacion%22.%22Codreg%22%3D7</v>
      </c>
      <c r="T1175" s="17"/>
      <c r="U1175" s="31" t="str">
        <f t="shared" si="249"/>
        <v>#1774B9</v>
      </c>
      <c r="V1175" s="32" t="str">
        <f>+Enfermedades_Mundiales[[#This Row],[idcoleccion]]&amp;"-"&amp;Enfermedades_Mundiales[[#This Row],[id]]</f>
        <v>360-1165</v>
      </c>
      <c r="W1175" s="21">
        <f>+VLOOKUP(Enfermedades_Mundiales[[#This Row],[Filtro URL]],Estructura!$X$4:$Y$366,2,0)</f>
        <v>36200007</v>
      </c>
      <c r="X1175" s="21" t="str">
        <f>+VLOOKUP(Enfermedades_Mundiales[[#This Row],[tema]],Estructura!$A$4:$C$18,3,0)</f>
        <v>T-364</v>
      </c>
      <c r="Y1175" s="32" t="str">
        <f>+VLOOKUP(Enfermedades_Mundiales[[#This Row],[contenido]],Estructura!$E$4:$G$18,3,0)</f>
        <v>C-362</v>
      </c>
      <c r="Z1175" s="32" t="str">
        <f>+VLOOKUP(Enfermedades_Mundiales[[#This Row],[Filtro Integrado]],Estructura!$M$4:$O$367,3,0)</f>
        <v>FI-361</v>
      </c>
      <c r="AA1175" s="32" t="str">
        <f>+VLOOKUP(Enfermedades_Mundiales[[#This Row],[Muestra]],Estructura!$Q$4:$S$194,3,0)</f>
        <v>M-367</v>
      </c>
    </row>
    <row r="1176" spans="1:27" ht="30.6" x14ac:dyDescent="0.3">
      <c r="A1176" s="41" t="s">
        <v>1605</v>
      </c>
      <c r="B1176" s="12">
        <f t="shared" si="242"/>
        <v>360</v>
      </c>
      <c r="C1176" s="13" t="str">
        <f t="shared" si="243"/>
        <v>Enfermedades Mundiales</v>
      </c>
      <c r="D1176" s="13" t="str">
        <f t="shared" si="244"/>
        <v>Salud</v>
      </c>
      <c r="E1176" s="29">
        <v>8</v>
      </c>
      <c r="F1176" s="13" t="str">
        <f t="shared" si="250"/>
        <v>Vacunación</v>
      </c>
      <c r="G1176" s="27" t="s">
        <v>1591</v>
      </c>
      <c r="H1176" s="34" t="s">
        <v>15</v>
      </c>
      <c r="I1176" s="33" t="s">
        <v>374</v>
      </c>
      <c r="J1176" s="12" t="str">
        <f t="shared" si="252"/>
        <v>Comuna</v>
      </c>
      <c r="K1176" s="12" t="str">
        <f t="shared" si="251"/>
        <v>Vacunación-Casos Activos</v>
      </c>
      <c r="L1176" s="12" t="str">
        <f t="shared" si="245"/>
        <v>Periodo 2020-2021</v>
      </c>
      <c r="M1176" s="12" t="str">
        <f t="shared" si="246"/>
        <v>Unidades</v>
      </c>
      <c r="N1176" s="38" t="str">
        <f t="shared" si="247"/>
        <v>Ministerio de Ciencias, Tecnología, Conocimiento e Innovación</v>
      </c>
      <c r="O1176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del Biobío</v>
      </c>
      <c r="P1176" s="68"/>
      <c r="Q1176" s="15" t="str">
        <f t="shared" si="248"/>
        <v>Gráfico Evolución</v>
      </c>
      <c r="R1176" s="30"/>
      <c r="S1176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https://analytics.zoho.com/open-view/2395394000008138671?ZOHO_CRITERIA=%22Localiza_CL_Poblacion%22.%22Codreg%22%3D8</v>
      </c>
      <c r="T1176" s="17"/>
      <c r="U1176" s="31" t="str">
        <f t="shared" si="249"/>
        <v>#1774B9</v>
      </c>
      <c r="V1176" s="32" t="str">
        <f>+Enfermedades_Mundiales[[#This Row],[idcoleccion]]&amp;"-"&amp;Enfermedades_Mundiales[[#This Row],[id]]</f>
        <v>360-1166</v>
      </c>
      <c r="W1176" s="21">
        <f>+VLOOKUP(Enfermedades_Mundiales[[#This Row],[Filtro URL]],Estructura!$X$4:$Y$366,2,0)</f>
        <v>36200008</v>
      </c>
      <c r="X1176" s="21" t="str">
        <f>+VLOOKUP(Enfermedades_Mundiales[[#This Row],[tema]],Estructura!$A$4:$C$18,3,0)</f>
        <v>T-364</v>
      </c>
      <c r="Y1176" s="32" t="str">
        <f>+VLOOKUP(Enfermedades_Mundiales[[#This Row],[contenido]],Estructura!$E$4:$G$18,3,0)</f>
        <v>C-362</v>
      </c>
      <c r="Z1176" s="32" t="str">
        <f>+VLOOKUP(Enfermedades_Mundiales[[#This Row],[Filtro Integrado]],Estructura!$M$4:$O$367,3,0)</f>
        <v>FI-361</v>
      </c>
      <c r="AA1176" s="32" t="str">
        <f>+VLOOKUP(Enfermedades_Mundiales[[#This Row],[Muestra]],Estructura!$Q$4:$S$194,3,0)</f>
        <v>M-367</v>
      </c>
    </row>
    <row r="1177" spans="1:27" ht="30.6" x14ac:dyDescent="0.3">
      <c r="A1177" s="41" t="s">
        <v>1606</v>
      </c>
      <c r="B1177" s="12">
        <f t="shared" si="242"/>
        <v>360</v>
      </c>
      <c r="C1177" s="13" t="str">
        <f t="shared" si="243"/>
        <v>Enfermedades Mundiales</v>
      </c>
      <c r="D1177" s="13" t="str">
        <f t="shared" si="244"/>
        <v>Salud</v>
      </c>
      <c r="E1177" s="29">
        <v>9</v>
      </c>
      <c r="F1177" s="13" t="str">
        <f t="shared" si="250"/>
        <v>Vacunación</v>
      </c>
      <c r="G1177" s="27" t="s">
        <v>1591</v>
      </c>
      <c r="H1177" s="34" t="s">
        <v>15</v>
      </c>
      <c r="I1177" s="33" t="s">
        <v>375</v>
      </c>
      <c r="J1177" s="12" t="str">
        <f t="shared" si="252"/>
        <v>Comuna</v>
      </c>
      <c r="K1177" s="12" t="str">
        <f t="shared" si="251"/>
        <v>Vacunación-Casos Activos</v>
      </c>
      <c r="L1177" s="12" t="str">
        <f t="shared" si="245"/>
        <v>Periodo 2020-2021</v>
      </c>
      <c r="M1177" s="12" t="str">
        <f t="shared" si="246"/>
        <v>Unidades</v>
      </c>
      <c r="N1177" s="38" t="str">
        <f t="shared" si="247"/>
        <v>Ministerio de Ciencias, Tecnología, Conocimiento e Innovación</v>
      </c>
      <c r="O1177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La Araucanía</v>
      </c>
      <c r="P1177" s="68"/>
      <c r="Q1177" s="15" t="str">
        <f t="shared" si="248"/>
        <v>Gráfico Evolución</v>
      </c>
      <c r="R1177" s="30"/>
      <c r="S1177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https://analytics.zoho.com/open-view/2395394000008138671?ZOHO_CRITERIA=%22Localiza_CL_Poblacion%22.%22Codreg%22%3D9</v>
      </c>
      <c r="T1177" s="17"/>
      <c r="U1177" s="31" t="str">
        <f t="shared" si="249"/>
        <v>#1774B9</v>
      </c>
      <c r="V1177" s="32" t="str">
        <f>+Enfermedades_Mundiales[[#This Row],[idcoleccion]]&amp;"-"&amp;Enfermedades_Mundiales[[#This Row],[id]]</f>
        <v>360-1167</v>
      </c>
      <c r="W1177" s="21">
        <f>+VLOOKUP(Enfermedades_Mundiales[[#This Row],[Filtro URL]],Estructura!$X$4:$Y$366,2,0)</f>
        <v>36200009</v>
      </c>
      <c r="X1177" s="21" t="str">
        <f>+VLOOKUP(Enfermedades_Mundiales[[#This Row],[tema]],Estructura!$A$4:$C$18,3,0)</f>
        <v>T-364</v>
      </c>
      <c r="Y1177" s="32" t="str">
        <f>+VLOOKUP(Enfermedades_Mundiales[[#This Row],[contenido]],Estructura!$E$4:$G$18,3,0)</f>
        <v>C-362</v>
      </c>
      <c r="Z1177" s="32" t="str">
        <f>+VLOOKUP(Enfermedades_Mundiales[[#This Row],[Filtro Integrado]],Estructura!$M$4:$O$367,3,0)</f>
        <v>FI-361</v>
      </c>
      <c r="AA1177" s="32" t="str">
        <f>+VLOOKUP(Enfermedades_Mundiales[[#This Row],[Muestra]],Estructura!$Q$4:$S$194,3,0)</f>
        <v>M-367</v>
      </c>
    </row>
    <row r="1178" spans="1:27" ht="30.6" x14ac:dyDescent="0.3">
      <c r="A1178" s="41" t="s">
        <v>1607</v>
      </c>
      <c r="B1178" s="12">
        <f t="shared" si="242"/>
        <v>360</v>
      </c>
      <c r="C1178" s="13" t="str">
        <f t="shared" si="243"/>
        <v>Enfermedades Mundiales</v>
      </c>
      <c r="D1178" s="13" t="str">
        <f t="shared" si="244"/>
        <v>Salud</v>
      </c>
      <c r="E1178" s="29">
        <v>10</v>
      </c>
      <c r="F1178" s="13" t="str">
        <f t="shared" si="250"/>
        <v>Vacunación</v>
      </c>
      <c r="G1178" s="27" t="s">
        <v>1591</v>
      </c>
      <c r="H1178" s="34" t="s">
        <v>15</v>
      </c>
      <c r="I1178" s="33" t="s">
        <v>376</v>
      </c>
      <c r="J1178" s="12" t="str">
        <f t="shared" si="252"/>
        <v>Comuna</v>
      </c>
      <c r="K1178" s="12" t="str">
        <f t="shared" si="251"/>
        <v>Vacunación-Casos Activos</v>
      </c>
      <c r="L1178" s="12" t="str">
        <f t="shared" si="245"/>
        <v>Periodo 2020-2021</v>
      </c>
      <c r="M1178" s="12" t="str">
        <f t="shared" si="246"/>
        <v>Unidades</v>
      </c>
      <c r="N1178" s="38" t="str">
        <f t="shared" si="247"/>
        <v>Ministerio de Ciencias, Tecnología, Conocimiento e Innovación</v>
      </c>
      <c r="O1178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Los Lagos</v>
      </c>
      <c r="P1178" s="68"/>
      <c r="Q1178" s="15" t="str">
        <f t="shared" si="248"/>
        <v>Gráfico Evolución</v>
      </c>
      <c r="R1178" s="30"/>
      <c r="S1178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https://analytics.zoho.com/open-view/2395394000008138671?ZOHO_CRITERIA=%22Localiza_CL_Poblacion%22.%22Codreg%22%3D10</v>
      </c>
      <c r="T1178" s="17"/>
      <c r="U1178" s="31" t="str">
        <f t="shared" si="249"/>
        <v>#1774B9</v>
      </c>
      <c r="V1178" s="32" t="str">
        <f>+Enfermedades_Mundiales[[#This Row],[idcoleccion]]&amp;"-"&amp;Enfermedades_Mundiales[[#This Row],[id]]</f>
        <v>360-1168</v>
      </c>
      <c r="W1178" s="21">
        <f>+VLOOKUP(Enfermedades_Mundiales[[#This Row],[Filtro URL]],Estructura!$X$4:$Y$366,2,0)</f>
        <v>36200010</v>
      </c>
      <c r="X1178" s="21" t="str">
        <f>+VLOOKUP(Enfermedades_Mundiales[[#This Row],[tema]],Estructura!$A$4:$C$18,3,0)</f>
        <v>T-364</v>
      </c>
      <c r="Y1178" s="32" t="str">
        <f>+VLOOKUP(Enfermedades_Mundiales[[#This Row],[contenido]],Estructura!$E$4:$G$18,3,0)</f>
        <v>C-362</v>
      </c>
      <c r="Z1178" s="32" t="str">
        <f>+VLOOKUP(Enfermedades_Mundiales[[#This Row],[Filtro Integrado]],Estructura!$M$4:$O$367,3,0)</f>
        <v>FI-361</v>
      </c>
      <c r="AA1178" s="32" t="str">
        <f>+VLOOKUP(Enfermedades_Mundiales[[#This Row],[Muestra]],Estructura!$Q$4:$S$194,3,0)</f>
        <v>M-367</v>
      </c>
    </row>
    <row r="1179" spans="1:27" ht="30.6" x14ac:dyDescent="0.3">
      <c r="A1179" s="41" t="s">
        <v>1608</v>
      </c>
      <c r="B1179" s="12">
        <f t="shared" si="242"/>
        <v>360</v>
      </c>
      <c r="C1179" s="13" t="str">
        <f t="shared" si="243"/>
        <v>Enfermedades Mundiales</v>
      </c>
      <c r="D1179" s="13" t="str">
        <f t="shared" si="244"/>
        <v>Salud</v>
      </c>
      <c r="E1179" s="29">
        <v>11</v>
      </c>
      <c r="F1179" s="13" t="str">
        <f t="shared" si="250"/>
        <v>Vacunación</v>
      </c>
      <c r="G1179" s="27" t="s">
        <v>1591</v>
      </c>
      <c r="H1179" s="34" t="s">
        <v>15</v>
      </c>
      <c r="I1179" s="33" t="s">
        <v>377</v>
      </c>
      <c r="J1179" s="12" t="str">
        <f t="shared" si="252"/>
        <v>Comuna</v>
      </c>
      <c r="K1179" s="12" t="str">
        <f t="shared" si="251"/>
        <v>Vacunación-Casos Activos</v>
      </c>
      <c r="L1179" s="12" t="str">
        <f t="shared" si="245"/>
        <v>Periodo 2020-2021</v>
      </c>
      <c r="M1179" s="12" t="str">
        <f t="shared" si="246"/>
        <v>Unidades</v>
      </c>
      <c r="N1179" s="38" t="str">
        <f t="shared" si="247"/>
        <v>Ministerio de Ciencias, Tecnología, Conocimiento e Innovación</v>
      </c>
      <c r="O1179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Aysén</v>
      </c>
      <c r="P1179" s="68"/>
      <c r="Q1179" s="15" t="str">
        <f t="shared" si="248"/>
        <v>Gráfico Evolución</v>
      </c>
      <c r="R1179" s="30"/>
      <c r="S1179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https://analytics.zoho.com/open-view/2395394000008138671?ZOHO_CRITERIA=%22Localiza_CL_Poblacion%22.%22Codreg%22%3D11</v>
      </c>
      <c r="T1179" s="17"/>
      <c r="U1179" s="31" t="str">
        <f t="shared" si="249"/>
        <v>#1774B9</v>
      </c>
      <c r="V1179" s="32" t="str">
        <f>+Enfermedades_Mundiales[[#This Row],[idcoleccion]]&amp;"-"&amp;Enfermedades_Mundiales[[#This Row],[id]]</f>
        <v>360-1169</v>
      </c>
      <c r="W1179" s="21">
        <f>+VLOOKUP(Enfermedades_Mundiales[[#This Row],[Filtro URL]],Estructura!$X$4:$Y$366,2,0)</f>
        <v>36200011</v>
      </c>
      <c r="X1179" s="21" t="str">
        <f>+VLOOKUP(Enfermedades_Mundiales[[#This Row],[tema]],Estructura!$A$4:$C$18,3,0)</f>
        <v>T-364</v>
      </c>
      <c r="Y1179" s="32" t="str">
        <f>+VLOOKUP(Enfermedades_Mundiales[[#This Row],[contenido]],Estructura!$E$4:$G$18,3,0)</f>
        <v>C-362</v>
      </c>
      <c r="Z1179" s="32" t="str">
        <f>+VLOOKUP(Enfermedades_Mundiales[[#This Row],[Filtro Integrado]],Estructura!$M$4:$O$367,3,0)</f>
        <v>FI-361</v>
      </c>
      <c r="AA1179" s="32" t="str">
        <f>+VLOOKUP(Enfermedades_Mundiales[[#This Row],[Muestra]],Estructura!$Q$4:$S$194,3,0)</f>
        <v>M-367</v>
      </c>
    </row>
    <row r="1180" spans="1:27" ht="30.6" x14ac:dyDescent="0.3">
      <c r="A1180" s="41" t="s">
        <v>1609</v>
      </c>
      <c r="B1180" s="12">
        <f t="shared" si="242"/>
        <v>360</v>
      </c>
      <c r="C1180" s="13" t="str">
        <f t="shared" si="243"/>
        <v>Enfermedades Mundiales</v>
      </c>
      <c r="D1180" s="13" t="str">
        <f t="shared" si="244"/>
        <v>Salud</v>
      </c>
      <c r="E1180" s="29">
        <v>12</v>
      </c>
      <c r="F1180" s="13" t="str">
        <f t="shared" si="250"/>
        <v>Vacunación</v>
      </c>
      <c r="G1180" s="27" t="s">
        <v>1591</v>
      </c>
      <c r="H1180" s="34" t="s">
        <v>15</v>
      </c>
      <c r="I1180" s="33" t="s">
        <v>378</v>
      </c>
      <c r="J1180" s="12" t="str">
        <f t="shared" si="252"/>
        <v>Comuna</v>
      </c>
      <c r="K1180" s="12" t="str">
        <f t="shared" si="251"/>
        <v>Vacunación-Casos Activos</v>
      </c>
      <c r="L1180" s="12" t="str">
        <f t="shared" si="245"/>
        <v>Periodo 2020-2021</v>
      </c>
      <c r="M1180" s="12" t="str">
        <f t="shared" si="246"/>
        <v>Unidades</v>
      </c>
      <c r="N1180" s="38" t="str">
        <f t="shared" si="247"/>
        <v>Ministerio de Ciencias, Tecnología, Conocimiento e Innovación</v>
      </c>
      <c r="O1180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Magallanes</v>
      </c>
      <c r="P1180" s="68"/>
      <c r="Q1180" s="15" t="str">
        <f t="shared" si="248"/>
        <v>Gráfico Evolución</v>
      </c>
      <c r="R1180" s="30"/>
      <c r="S1180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https://analytics.zoho.com/open-view/2395394000008138671?ZOHO_CRITERIA=%22Localiza_CL_Poblacion%22.%22Codreg%22%3D12</v>
      </c>
      <c r="T1180" s="17"/>
      <c r="U1180" s="31" t="str">
        <f t="shared" si="249"/>
        <v>#1774B9</v>
      </c>
      <c r="V1180" s="32" t="str">
        <f>+Enfermedades_Mundiales[[#This Row],[idcoleccion]]&amp;"-"&amp;Enfermedades_Mundiales[[#This Row],[id]]</f>
        <v>360-1170</v>
      </c>
      <c r="W1180" s="21">
        <f>+VLOOKUP(Enfermedades_Mundiales[[#This Row],[Filtro URL]],Estructura!$X$4:$Y$366,2,0)</f>
        <v>36200012</v>
      </c>
      <c r="X1180" s="21" t="str">
        <f>+VLOOKUP(Enfermedades_Mundiales[[#This Row],[tema]],Estructura!$A$4:$C$18,3,0)</f>
        <v>T-364</v>
      </c>
      <c r="Y1180" s="32" t="str">
        <f>+VLOOKUP(Enfermedades_Mundiales[[#This Row],[contenido]],Estructura!$E$4:$G$18,3,0)</f>
        <v>C-362</v>
      </c>
      <c r="Z1180" s="32" t="str">
        <f>+VLOOKUP(Enfermedades_Mundiales[[#This Row],[Filtro Integrado]],Estructura!$M$4:$O$367,3,0)</f>
        <v>FI-361</v>
      </c>
      <c r="AA1180" s="32" t="str">
        <f>+VLOOKUP(Enfermedades_Mundiales[[#This Row],[Muestra]],Estructura!$Q$4:$S$194,3,0)</f>
        <v>M-367</v>
      </c>
    </row>
    <row r="1181" spans="1:27" ht="30.6" x14ac:dyDescent="0.3">
      <c r="A1181" s="41" t="s">
        <v>1610</v>
      </c>
      <c r="B1181" s="12">
        <f t="shared" si="242"/>
        <v>360</v>
      </c>
      <c r="C1181" s="13" t="str">
        <f t="shared" si="243"/>
        <v>Enfermedades Mundiales</v>
      </c>
      <c r="D1181" s="13" t="str">
        <f t="shared" si="244"/>
        <v>Salud</v>
      </c>
      <c r="E1181" s="29">
        <v>13</v>
      </c>
      <c r="F1181" s="13" t="str">
        <f t="shared" si="250"/>
        <v>Vacunación</v>
      </c>
      <c r="G1181" s="27" t="s">
        <v>1591</v>
      </c>
      <c r="H1181" s="34" t="s">
        <v>15</v>
      </c>
      <c r="I1181" s="33" t="s">
        <v>379</v>
      </c>
      <c r="J1181" s="12" t="str">
        <f t="shared" si="252"/>
        <v>Comuna</v>
      </c>
      <c r="K1181" s="12" t="str">
        <f t="shared" si="251"/>
        <v>Vacunación-Casos Activos</v>
      </c>
      <c r="L1181" s="12" t="str">
        <f t="shared" si="245"/>
        <v>Periodo 2020-2021</v>
      </c>
      <c r="M1181" s="12" t="str">
        <f t="shared" si="246"/>
        <v>Unidades</v>
      </c>
      <c r="N1181" s="38" t="str">
        <f t="shared" si="247"/>
        <v>Ministerio de Ciencias, Tecnología, Conocimiento e Innovación</v>
      </c>
      <c r="O1181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Metropolitana</v>
      </c>
      <c r="P1181" s="68"/>
      <c r="Q1181" s="15" t="str">
        <f t="shared" si="248"/>
        <v>Gráfico Evolución</v>
      </c>
      <c r="R1181" s="30"/>
      <c r="S1181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https://analytics.zoho.com/open-view/2395394000008138671?ZOHO_CRITERIA=%22Localiza_CL_Poblacion%22.%22Codreg%22%3D13</v>
      </c>
      <c r="T1181" s="17"/>
      <c r="U1181" s="31" t="str">
        <f t="shared" si="249"/>
        <v>#1774B9</v>
      </c>
      <c r="V1181" s="32" t="str">
        <f>+Enfermedades_Mundiales[[#This Row],[idcoleccion]]&amp;"-"&amp;Enfermedades_Mundiales[[#This Row],[id]]</f>
        <v>360-1171</v>
      </c>
      <c r="W1181" s="21">
        <f>+VLOOKUP(Enfermedades_Mundiales[[#This Row],[Filtro URL]],Estructura!$X$4:$Y$366,2,0)</f>
        <v>36200013</v>
      </c>
      <c r="X1181" s="21" t="str">
        <f>+VLOOKUP(Enfermedades_Mundiales[[#This Row],[tema]],Estructura!$A$4:$C$18,3,0)</f>
        <v>T-364</v>
      </c>
      <c r="Y1181" s="32" t="str">
        <f>+VLOOKUP(Enfermedades_Mundiales[[#This Row],[contenido]],Estructura!$E$4:$G$18,3,0)</f>
        <v>C-362</v>
      </c>
      <c r="Z1181" s="32" t="str">
        <f>+VLOOKUP(Enfermedades_Mundiales[[#This Row],[Filtro Integrado]],Estructura!$M$4:$O$367,3,0)</f>
        <v>FI-361</v>
      </c>
      <c r="AA1181" s="32" t="str">
        <f>+VLOOKUP(Enfermedades_Mundiales[[#This Row],[Muestra]],Estructura!$Q$4:$S$194,3,0)</f>
        <v>M-367</v>
      </c>
    </row>
    <row r="1182" spans="1:27" ht="30.6" x14ac:dyDescent="0.3">
      <c r="A1182" s="41" t="s">
        <v>1611</v>
      </c>
      <c r="B1182" s="12">
        <f t="shared" si="242"/>
        <v>360</v>
      </c>
      <c r="C1182" s="13" t="str">
        <f t="shared" si="243"/>
        <v>Enfermedades Mundiales</v>
      </c>
      <c r="D1182" s="13" t="str">
        <f t="shared" si="244"/>
        <v>Salud</v>
      </c>
      <c r="E1182" s="29">
        <v>14</v>
      </c>
      <c r="F1182" s="13" t="str">
        <f t="shared" si="250"/>
        <v>Vacunación</v>
      </c>
      <c r="G1182" s="27" t="s">
        <v>1591</v>
      </c>
      <c r="H1182" s="34" t="s">
        <v>15</v>
      </c>
      <c r="I1182" s="33" t="s">
        <v>380</v>
      </c>
      <c r="J1182" s="12" t="str">
        <f t="shared" si="252"/>
        <v>Comuna</v>
      </c>
      <c r="K1182" s="12" t="str">
        <f t="shared" si="251"/>
        <v>Vacunación-Casos Activos</v>
      </c>
      <c r="L1182" s="12" t="str">
        <f t="shared" si="245"/>
        <v>Periodo 2020-2021</v>
      </c>
      <c r="M1182" s="12" t="str">
        <f t="shared" si="246"/>
        <v>Unidades</v>
      </c>
      <c r="N1182" s="38" t="str">
        <f t="shared" si="247"/>
        <v>Ministerio de Ciencias, Tecnología, Conocimiento e Innovación</v>
      </c>
      <c r="O1182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Los Ríos</v>
      </c>
      <c r="P1182" s="68"/>
      <c r="Q1182" s="15" t="str">
        <f t="shared" si="248"/>
        <v>Gráfico Evolución</v>
      </c>
      <c r="R1182" s="30"/>
      <c r="S1182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https://analytics.zoho.com/open-view/2395394000008138671?ZOHO_CRITERIA=%22Localiza_CL_Poblacion%22.%22Codreg%22%3D14</v>
      </c>
      <c r="T1182" s="17"/>
      <c r="U1182" s="31" t="str">
        <f t="shared" si="249"/>
        <v>#1774B9</v>
      </c>
      <c r="V1182" s="32" t="str">
        <f>+Enfermedades_Mundiales[[#This Row],[idcoleccion]]&amp;"-"&amp;Enfermedades_Mundiales[[#This Row],[id]]</f>
        <v>360-1172</v>
      </c>
      <c r="W1182" s="21">
        <f>+VLOOKUP(Enfermedades_Mundiales[[#This Row],[Filtro URL]],Estructura!$X$4:$Y$366,2,0)</f>
        <v>36200014</v>
      </c>
      <c r="X1182" s="21" t="str">
        <f>+VLOOKUP(Enfermedades_Mundiales[[#This Row],[tema]],Estructura!$A$4:$C$18,3,0)</f>
        <v>T-364</v>
      </c>
      <c r="Y1182" s="32" t="str">
        <f>+VLOOKUP(Enfermedades_Mundiales[[#This Row],[contenido]],Estructura!$E$4:$G$18,3,0)</f>
        <v>C-362</v>
      </c>
      <c r="Z1182" s="32" t="str">
        <f>+VLOOKUP(Enfermedades_Mundiales[[#This Row],[Filtro Integrado]],Estructura!$M$4:$O$367,3,0)</f>
        <v>FI-361</v>
      </c>
      <c r="AA1182" s="32" t="str">
        <f>+VLOOKUP(Enfermedades_Mundiales[[#This Row],[Muestra]],Estructura!$Q$4:$S$194,3,0)</f>
        <v>M-367</v>
      </c>
    </row>
    <row r="1183" spans="1:27" ht="30.6" x14ac:dyDescent="0.3">
      <c r="A1183" s="41" t="s">
        <v>1612</v>
      </c>
      <c r="B1183" s="12">
        <f t="shared" si="242"/>
        <v>360</v>
      </c>
      <c r="C1183" s="13" t="str">
        <f t="shared" si="243"/>
        <v>Enfermedades Mundiales</v>
      </c>
      <c r="D1183" s="13" t="str">
        <f t="shared" si="244"/>
        <v>Salud</v>
      </c>
      <c r="E1183" s="29">
        <v>15</v>
      </c>
      <c r="F1183" s="13" t="str">
        <f t="shared" si="250"/>
        <v>Vacunación</v>
      </c>
      <c r="G1183" s="27" t="s">
        <v>1591</v>
      </c>
      <c r="H1183" s="34" t="s">
        <v>15</v>
      </c>
      <c r="I1183" s="33" t="s">
        <v>381</v>
      </c>
      <c r="J1183" s="12" t="str">
        <f t="shared" si="252"/>
        <v>Comuna</v>
      </c>
      <c r="K1183" s="12" t="str">
        <f t="shared" si="251"/>
        <v>Vacunación-Casos Activos</v>
      </c>
      <c r="L1183" s="12" t="str">
        <f t="shared" si="245"/>
        <v>Periodo 2020-2021</v>
      </c>
      <c r="M1183" s="12" t="str">
        <f t="shared" si="246"/>
        <v>Unidades</v>
      </c>
      <c r="N1183" s="38" t="str">
        <f t="shared" si="247"/>
        <v>Ministerio de Ciencias, Tecnología, Conocimiento e Innovación</v>
      </c>
      <c r="O1183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Arica y Parinacota</v>
      </c>
      <c r="P1183" s="68"/>
      <c r="Q1183" s="15" t="str">
        <f t="shared" si="248"/>
        <v>Gráfico Evolución</v>
      </c>
      <c r="R1183" s="30"/>
      <c r="S1183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https://analytics.zoho.com/open-view/2395394000008138671?ZOHO_CRITERIA=%22Localiza_CL_Poblacion%22.%22Codreg%22%3D15</v>
      </c>
      <c r="T1183" s="17"/>
      <c r="U1183" s="31" t="str">
        <f t="shared" si="249"/>
        <v>#1774B9</v>
      </c>
      <c r="V1183" s="32" t="str">
        <f>+Enfermedades_Mundiales[[#This Row],[idcoleccion]]&amp;"-"&amp;Enfermedades_Mundiales[[#This Row],[id]]</f>
        <v>360-1173</v>
      </c>
      <c r="W1183" s="21">
        <f>+VLOOKUP(Enfermedades_Mundiales[[#This Row],[Filtro URL]],Estructura!$X$4:$Y$366,2,0)</f>
        <v>36200015</v>
      </c>
      <c r="X1183" s="21" t="str">
        <f>+VLOOKUP(Enfermedades_Mundiales[[#This Row],[tema]],Estructura!$A$4:$C$18,3,0)</f>
        <v>T-364</v>
      </c>
      <c r="Y1183" s="32" t="str">
        <f>+VLOOKUP(Enfermedades_Mundiales[[#This Row],[contenido]],Estructura!$E$4:$G$18,3,0)</f>
        <v>C-362</v>
      </c>
      <c r="Z1183" s="32" t="str">
        <f>+VLOOKUP(Enfermedades_Mundiales[[#This Row],[Filtro Integrado]],Estructura!$M$4:$O$367,3,0)</f>
        <v>FI-361</v>
      </c>
      <c r="AA1183" s="32" t="str">
        <f>+VLOOKUP(Enfermedades_Mundiales[[#This Row],[Muestra]],Estructura!$Q$4:$S$194,3,0)</f>
        <v>M-367</v>
      </c>
    </row>
    <row r="1184" spans="1:27" ht="30.6" x14ac:dyDescent="0.3">
      <c r="A1184" s="41" t="s">
        <v>1613</v>
      </c>
      <c r="B1184" s="43">
        <f t="shared" si="242"/>
        <v>360</v>
      </c>
      <c r="C1184" s="44" t="str">
        <f t="shared" si="243"/>
        <v>Enfermedades Mundiales</v>
      </c>
      <c r="D1184" s="44" t="str">
        <f t="shared" si="244"/>
        <v>Salud</v>
      </c>
      <c r="E1184" s="45">
        <v>16</v>
      </c>
      <c r="F1184" s="13" t="str">
        <f t="shared" si="250"/>
        <v>Vacunación</v>
      </c>
      <c r="G1184" s="27" t="s">
        <v>1591</v>
      </c>
      <c r="H1184" s="34" t="s">
        <v>15</v>
      </c>
      <c r="I1184" s="48" t="s">
        <v>382</v>
      </c>
      <c r="J1184" s="12" t="str">
        <f t="shared" si="252"/>
        <v>Comuna</v>
      </c>
      <c r="K1184" s="12" t="str">
        <f t="shared" si="251"/>
        <v>Vacunación-Casos Activos</v>
      </c>
      <c r="L1184" s="43" t="str">
        <f t="shared" si="245"/>
        <v>Periodo 2020-2021</v>
      </c>
      <c r="M1184" s="43" t="str">
        <f t="shared" si="246"/>
        <v>Unidades</v>
      </c>
      <c r="N1184" s="49" t="str">
        <f t="shared" si="247"/>
        <v>Ministerio de Ciencias, Tecnología, Conocimiento e Innovación</v>
      </c>
      <c r="O1184" s="30" t="str">
        <f>+"Relación entre el Proceso de Vacunación contra COVID-19 y el número de Casos Activos por Comuna en la "&amp;Enfermedades_Mundiales[[#This Row],[territorio]]</f>
        <v>Relación entre el Proceso de Vacunación contra COVID-19 y el número de Casos Activos por Comuna en la Región de Ñuble</v>
      </c>
      <c r="P1184" s="69"/>
      <c r="Q1184" s="51" t="str">
        <f t="shared" si="248"/>
        <v>Gráfico Evolución</v>
      </c>
      <c r="R1184" s="50"/>
      <c r="S1184" s="16" t="str">
        <f>"https://analytics.zoho.com/open-view/2395394000008138671?ZOHO_CRITERIA=%22Localiza_CL_Poblacion%22.%22Codreg%22%3D"&amp;Enfermedades_Mundiales[[#This Row],[Filtro URL]]</f>
        <v>https://analytics.zoho.com/open-view/2395394000008138671?ZOHO_CRITERIA=%22Localiza_CL_Poblacion%22.%22Codreg%22%3D16</v>
      </c>
      <c r="T1184" s="53"/>
      <c r="U1184" s="54" t="str">
        <f t="shared" si="249"/>
        <v>#1774B9</v>
      </c>
      <c r="V1184" s="55" t="str">
        <f>+Enfermedades_Mundiales[[#This Row],[idcoleccion]]&amp;"-"&amp;Enfermedades_Mundiales[[#This Row],[id]]</f>
        <v>360-1174</v>
      </c>
      <c r="W1184" s="21">
        <f>+VLOOKUP(Enfermedades_Mundiales[[#This Row],[Filtro URL]],Estructura!$X$4:$Y$366,2,0)</f>
        <v>36200016</v>
      </c>
      <c r="X1184" s="21" t="str">
        <f>+VLOOKUP(Enfermedades_Mundiales[[#This Row],[tema]],Estructura!$A$4:$C$18,3,0)</f>
        <v>T-364</v>
      </c>
      <c r="Y1184" s="55" t="str">
        <f>+VLOOKUP(Enfermedades_Mundiales[[#This Row],[contenido]],Estructura!$E$4:$G$18,3,0)</f>
        <v>C-362</v>
      </c>
      <c r="Z1184" s="55" t="str">
        <f>+VLOOKUP(Enfermedades_Mundiales[[#This Row],[Filtro Integrado]],Estructura!$M$4:$O$367,3,0)</f>
        <v>FI-361</v>
      </c>
      <c r="AA1184" s="55" t="str">
        <f>+VLOOKUP(Enfermedades_Mundiales[[#This Row],[Muestra]],Estructura!$Q$4:$S$194,3,0)</f>
        <v>M-367</v>
      </c>
    </row>
    <row r="1185" spans="1:27" ht="30.6" x14ac:dyDescent="0.3">
      <c r="A1185" s="62" t="s">
        <v>1614</v>
      </c>
      <c r="B1185" s="12">
        <f t="shared" si="242"/>
        <v>360</v>
      </c>
      <c r="C1185" s="13" t="str">
        <f t="shared" si="243"/>
        <v>Enfermedades Mundiales</v>
      </c>
      <c r="D1185" s="13" t="str">
        <f t="shared" si="244"/>
        <v>Salud</v>
      </c>
      <c r="E1185" s="63">
        <v>1101</v>
      </c>
      <c r="F1185" s="13" t="str">
        <f t="shared" si="250"/>
        <v>Vacunación</v>
      </c>
      <c r="G1185" s="27" t="s">
        <v>1591</v>
      </c>
      <c r="H1185" s="60" t="s">
        <v>17</v>
      </c>
      <c r="I1185" s="58" t="s">
        <v>29</v>
      </c>
      <c r="J1185" s="12" t="s">
        <v>407</v>
      </c>
      <c r="K1185" s="12" t="str">
        <f t="shared" si="251"/>
        <v>Vacunación-Casos Activos</v>
      </c>
      <c r="L1185" s="12" t="str">
        <f t="shared" si="245"/>
        <v>Periodo 2020-2021</v>
      </c>
      <c r="M1185" s="12" t="str">
        <f t="shared" si="246"/>
        <v>Unidades</v>
      </c>
      <c r="N1185" s="38" t="str">
        <f t="shared" si="247"/>
        <v>Ministerio de Ciencias, Tecnología, Conocimiento e Innovación</v>
      </c>
      <c r="O11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Iquique</v>
      </c>
      <c r="P1185" s="68"/>
      <c r="Q1185" s="15" t="str">
        <f t="shared" si="248"/>
        <v>Gráfico Evolución</v>
      </c>
      <c r="R1185" s="30"/>
      <c r="S11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https://analytics.zoho.com/open-view/2395394000008137967?ZOHO_CRITERIA=%22Localiza_CL_Poblacion%22.%22Codcom%22%3D1101</v>
      </c>
      <c r="T1185" s="17"/>
      <c r="U1185" s="31" t="str">
        <f t="shared" si="249"/>
        <v>#1774B9</v>
      </c>
      <c r="V1185" s="32" t="str">
        <f>+Enfermedades_Mundiales[[#This Row],[idcoleccion]]&amp;"-"&amp;Enfermedades_Mundiales[[#This Row],[id]]</f>
        <v>360-1175</v>
      </c>
      <c r="W1185" s="21">
        <f>+VLOOKUP(Enfermedades_Mundiales[[#This Row],[Filtro URL]],Estructura!$X$4:$Y$366,2,0)</f>
        <v>36301101</v>
      </c>
      <c r="X1185" s="21" t="str">
        <f>+VLOOKUP(Enfermedades_Mundiales[[#This Row],[tema]],Estructura!$A$4:$C$18,3,0)</f>
        <v>T-364</v>
      </c>
      <c r="Y1185" s="32" t="str">
        <f>+VLOOKUP(Enfermedades_Mundiales[[#This Row],[contenido]],Estructura!$E$4:$G$18,3,0)</f>
        <v>C-362</v>
      </c>
      <c r="Z1185" s="32" t="str">
        <f>+VLOOKUP(Enfermedades_Mundiales[[#This Row],[Filtro Integrado]],Estructura!$M$4:$O$367,3,0)</f>
        <v>FI-363</v>
      </c>
      <c r="AA1185" s="32" t="str">
        <f>+VLOOKUP(Enfermedades_Mundiales[[#This Row],[Muestra]],Estructura!$Q$4:$S$194,3,0)</f>
        <v>M-367</v>
      </c>
    </row>
    <row r="1186" spans="1:27" ht="30.6" x14ac:dyDescent="0.3">
      <c r="A1186" s="61" t="s">
        <v>1615</v>
      </c>
      <c r="B1186" s="43">
        <f t="shared" si="242"/>
        <v>360</v>
      </c>
      <c r="C1186" s="44" t="str">
        <f t="shared" si="243"/>
        <v>Enfermedades Mundiales</v>
      </c>
      <c r="D1186" s="44" t="str">
        <f t="shared" si="244"/>
        <v>Salud</v>
      </c>
      <c r="E1186" s="64">
        <v>1107</v>
      </c>
      <c r="F1186" s="44" t="str">
        <f t="shared" si="250"/>
        <v>Vacunación</v>
      </c>
      <c r="G1186" s="27" t="s">
        <v>1591</v>
      </c>
      <c r="H1186" s="60" t="s">
        <v>17</v>
      </c>
      <c r="I1186" s="59" t="s">
        <v>30</v>
      </c>
      <c r="J1186" s="43" t="s">
        <v>407</v>
      </c>
      <c r="K1186" s="12" t="str">
        <f t="shared" si="251"/>
        <v>Vacunación-Casos Activos</v>
      </c>
      <c r="L1186" s="43" t="str">
        <f t="shared" si="245"/>
        <v>Periodo 2020-2021</v>
      </c>
      <c r="M1186" s="43" t="str">
        <f t="shared" si="246"/>
        <v>Unidades</v>
      </c>
      <c r="N1186" s="49" t="str">
        <f t="shared" si="247"/>
        <v>Ministerio de Ciencias, Tecnología, Conocimiento e Innovación</v>
      </c>
      <c r="O11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Alto Hospicio</v>
      </c>
      <c r="P1186" s="69"/>
      <c r="Q1186" s="51" t="str">
        <f t="shared" si="248"/>
        <v>Gráfico Evolución</v>
      </c>
      <c r="R1186" s="50"/>
      <c r="S11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https://analytics.zoho.com/open-view/2395394000008137967?ZOHO_CRITERIA=%22Localiza_CL_Poblacion%22.%22Codcom%22%3D1107</v>
      </c>
      <c r="T1186" s="53"/>
      <c r="U1186" s="54" t="str">
        <f t="shared" si="249"/>
        <v>#1774B9</v>
      </c>
      <c r="V1186" s="55" t="str">
        <f>+Enfermedades_Mundiales[[#This Row],[idcoleccion]]&amp;"-"&amp;Enfermedades_Mundiales[[#This Row],[id]]</f>
        <v>360-1176</v>
      </c>
      <c r="W1186" s="21">
        <f>+VLOOKUP(Enfermedades_Mundiales[[#This Row],[Filtro URL]],Estructura!$X$4:$Y$366,2,0)</f>
        <v>36301107</v>
      </c>
      <c r="X1186" s="21" t="str">
        <f>+VLOOKUP(Enfermedades_Mundiales[[#This Row],[tema]],Estructura!$A$4:$C$18,3,0)</f>
        <v>T-364</v>
      </c>
      <c r="Y1186" s="55" t="str">
        <f>+VLOOKUP(Enfermedades_Mundiales[[#This Row],[contenido]],Estructura!$E$4:$G$18,3,0)</f>
        <v>C-362</v>
      </c>
      <c r="Z1186" s="55" t="str">
        <f>+VLOOKUP(Enfermedades_Mundiales[[#This Row],[Filtro Integrado]],Estructura!$M$4:$O$367,3,0)</f>
        <v>FI-363</v>
      </c>
      <c r="AA1186" s="55" t="str">
        <f>+VLOOKUP(Enfermedades_Mundiales[[#This Row],[Muestra]],Estructura!$Q$4:$S$194,3,0)</f>
        <v>M-367</v>
      </c>
    </row>
    <row r="1187" spans="1:27" ht="30.6" x14ac:dyDescent="0.3">
      <c r="A1187" s="61" t="s">
        <v>1616</v>
      </c>
      <c r="B1187" s="43">
        <f t="shared" si="242"/>
        <v>360</v>
      </c>
      <c r="C1187" s="44" t="str">
        <f t="shared" si="243"/>
        <v>Enfermedades Mundiales</v>
      </c>
      <c r="D1187" s="44" t="str">
        <f t="shared" si="244"/>
        <v>Salud</v>
      </c>
      <c r="E1187" s="64">
        <v>1401</v>
      </c>
      <c r="F1187" s="44" t="str">
        <f t="shared" si="250"/>
        <v>Vacunación</v>
      </c>
      <c r="G1187" s="27" t="s">
        <v>1591</v>
      </c>
      <c r="H1187" s="60" t="s">
        <v>17</v>
      </c>
      <c r="I1187" s="58" t="s">
        <v>31</v>
      </c>
      <c r="J1187" s="43" t="s">
        <v>407</v>
      </c>
      <c r="K1187" s="12" t="str">
        <f t="shared" si="251"/>
        <v>Vacunación-Casos Activos</v>
      </c>
      <c r="L1187" s="43" t="str">
        <f t="shared" si="245"/>
        <v>Periodo 2020-2021</v>
      </c>
      <c r="M1187" s="43" t="str">
        <f t="shared" si="246"/>
        <v>Unidades</v>
      </c>
      <c r="N1187" s="49" t="str">
        <f t="shared" si="247"/>
        <v>Ministerio de Ciencias, Tecnología, Conocimiento e Innovación</v>
      </c>
      <c r="O11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Pozo Almonte</v>
      </c>
      <c r="P1187" s="68"/>
      <c r="Q1187" s="15" t="str">
        <f t="shared" si="248"/>
        <v>Gráfico Evolución</v>
      </c>
      <c r="R1187" s="30"/>
      <c r="S11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https://analytics.zoho.com/open-view/2395394000008137967?ZOHO_CRITERIA=%22Localiza_CL_Poblacion%22.%22Codcom%22%3D1401</v>
      </c>
      <c r="T1187" s="17"/>
      <c r="U1187" s="31" t="str">
        <f t="shared" si="249"/>
        <v>#1774B9</v>
      </c>
      <c r="V1187" s="32" t="str">
        <f>+Enfermedades_Mundiales[[#This Row],[idcoleccion]]&amp;"-"&amp;Enfermedades_Mundiales[[#This Row],[id]]</f>
        <v>360-1177</v>
      </c>
      <c r="W1187" s="21">
        <f>+VLOOKUP(Enfermedades_Mundiales[[#This Row],[Filtro URL]],Estructura!$X$4:$Y$366,2,0)</f>
        <v>36301401</v>
      </c>
      <c r="X1187" s="21" t="str">
        <f>+VLOOKUP(Enfermedades_Mundiales[[#This Row],[tema]],Estructura!$A$4:$C$18,3,0)</f>
        <v>T-364</v>
      </c>
      <c r="Y1187" s="32" t="str">
        <f>+VLOOKUP(Enfermedades_Mundiales[[#This Row],[contenido]],Estructura!$E$4:$G$18,3,0)</f>
        <v>C-362</v>
      </c>
      <c r="Z1187" s="32" t="str">
        <f>+VLOOKUP(Enfermedades_Mundiales[[#This Row],[Filtro Integrado]],Estructura!$M$4:$O$367,3,0)</f>
        <v>FI-363</v>
      </c>
      <c r="AA1187" s="32" t="str">
        <f>+VLOOKUP(Enfermedades_Mundiales[[#This Row],[Muestra]],Estructura!$Q$4:$S$194,3,0)</f>
        <v>M-367</v>
      </c>
    </row>
    <row r="1188" spans="1:27" ht="30.6" x14ac:dyDescent="0.3">
      <c r="A1188" s="61" t="s">
        <v>1617</v>
      </c>
      <c r="B1188" s="43">
        <f t="shared" si="242"/>
        <v>360</v>
      </c>
      <c r="C1188" s="44" t="str">
        <f t="shared" si="243"/>
        <v>Enfermedades Mundiales</v>
      </c>
      <c r="D1188" s="44" t="str">
        <f t="shared" si="244"/>
        <v>Salud</v>
      </c>
      <c r="E1188" s="64">
        <v>1402</v>
      </c>
      <c r="F1188" s="44" t="str">
        <f t="shared" si="250"/>
        <v>Vacunación</v>
      </c>
      <c r="G1188" s="27" t="s">
        <v>1591</v>
      </c>
      <c r="H1188" s="60" t="s">
        <v>17</v>
      </c>
      <c r="I1188" s="58" t="s">
        <v>32</v>
      </c>
      <c r="J1188" s="43" t="s">
        <v>407</v>
      </c>
      <c r="K1188" s="12" t="str">
        <f t="shared" si="251"/>
        <v>Vacunación-Casos Activos</v>
      </c>
      <c r="L1188" s="43" t="str">
        <f t="shared" si="245"/>
        <v>Periodo 2020-2021</v>
      </c>
      <c r="M1188" s="43" t="str">
        <f t="shared" si="246"/>
        <v>Unidades</v>
      </c>
      <c r="N1188" s="49" t="str">
        <f t="shared" si="247"/>
        <v>Ministerio de Ciencias, Tecnología, Conocimiento e Innovación</v>
      </c>
      <c r="O11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Camiña</v>
      </c>
      <c r="P1188" s="68"/>
      <c r="Q1188" s="15" t="str">
        <f t="shared" si="248"/>
        <v>Gráfico Evolución</v>
      </c>
      <c r="R1188" s="30"/>
      <c r="S11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https://analytics.zoho.com/open-view/2395394000008137967?ZOHO_CRITERIA=%22Localiza_CL_Poblacion%22.%22Codcom%22%3D1402</v>
      </c>
      <c r="T1188" s="17"/>
      <c r="U1188" s="31" t="str">
        <f t="shared" si="249"/>
        <v>#1774B9</v>
      </c>
      <c r="V1188" s="32" t="str">
        <f>+Enfermedades_Mundiales[[#This Row],[idcoleccion]]&amp;"-"&amp;Enfermedades_Mundiales[[#This Row],[id]]</f>
        <v>360-1178</v>
      </c>
      <c r="W1188" s="21">
        <f>+VLOOKUP(Enfermedades_Mundiales[[#This Row],[Filtro URL]],Estructura!$X$4:$Y$366,2,0)</f>
        <v>36301402</v>
      </c>
      <c r="X1188" s="21" t="str">
        <f>+VLOOKUP(Enfermedades_Mundiales[[#This Row],[tema]],Estructura!$A$4:$C$18,3,0)</f>
        <v>T-364</v>
      </c>
      <c r="Y1188" s="32" t="str">
        <f>+VLOOKUP(Enfermedades_Mundiales[[#This Row],[contenido]],Estructura!$E$4:$G$18,3,0)</f>
        <v>C-362</v>
      </c>
      <c r="Z1188" s="32" t="str">
        <f>+VLOOKUP(Enfermedades_Mundiales[[#This Row],[Filtro Integrado]],Estructura!$M$4:$O$367,3,0)</f>
        <v>FI-363</v>
      </c>
      <c r="AA1188" s="32" t="str">
        <f>+VLOOKUP(Enfermedades_Mundiales[[#This Row],[Muestra]],Estructura!$Q$4:$S$194,3,0)</f>
        <v>M-367</v>
      </c>
    </row>
    <row r="1189" spans="1:27" ht="30.6" x14ac:dyDescent="0.3">
      <c r="A1189" s="61" t="s">
        <v>1618</v>
      </c>
      <c r="B1189" s="43">
        <f t="shared" si="242"/>
        <v>360</v>
      </c>
      <c r="C1189" s="44" t="str">
        <f t="shared" si="243"/>
        <v>Enfermedades Mundiales</v>
      </c>
      <c r="D1189" s="44" t="str">
        <f t="shared" si="244"/>
        <v>Salud</v>
      </c>
      <c r="E1189" s="64">
        <v>1403</v>
      </c>
      <c r="F1189" s="44" t="str">
        <f t="shared" si="250"/>
        <v>Vacunación</v>
      </c>
      <c r="G1189" s="27" t="s">
        <v>1591</v>
      </c>
      <c r="H1189" s="60" t="s">
        <v>17</v>
      </c>
      <c r="I1189" s="58" t="s">
        <v>33</v>
      </c>
      <c r="J1189" s="43" t="s">
        <v>407</v>
      </c>
      <c r="K1189" s="12" t="str">
        <f t="shared" si="251"/>
        <v>Vacunación-Casos Activos</v>
      </c>
      <c r="L1189" s="43" t="str">
        <f t="shared" si="245"/>
        <v>Periodo 2020-2021</v>
      </c>
      <c r="M1189" s="43" t="str">
        <f t="shared" si="246"/>
        <v>Unidades</v>
      </c>
      <c r="N1189" s="49" t="str">
        <f t="shared" si="247"/>
        <v>Ministerio de Ciencias, Tecnología, Conocimiento e Innovación</v>
      </c>
      <c r="O11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Colchane</v>
      </c>
      <c r="P1189" s="68"/>
      <c r="Q1189" s="15" t="str">
        <f t="shared" si="248"/>
        <v>Gráfico Evolución</v>
      </c>
      <c r="R1189" s="30"/>
      <c r="S11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https://analytics.zoho.com/open-view/2395394000008137967?ZOHO_CRITERIA=%22Localiza_CL_Poblacion%22.%22Codcom%22%3D1403</v>
      </c>
      <c r="T1189" s="17"/>
      <c r="U1189" s="31" t="str">
        <f t="shared" si="249"/>
        <v>#1774B9</v>
      </c>
      <c r="V1189" s="32" t="str">
        <f>+Enfermedades_Mundiales[[#This Row],[idcoleccion]]&amp;"-"&amp;Enfermedades_Mundiales[[#This Row],[id]]</f>
        <v>360-1179</v>
      </c>
      <c r="W1189" s="21">
        <f>+VLOOKUP(Enfermedades_Mundiales[[#This Row],[Filtro URL]],Estructura!$X$4:$Y$366,2,0)</f>
        <v>36301403</v>
      </c>
      <c r="X1189" s="21" t="str">
        <f>+VLOOKUP(Enfermedades_Mundiales[[#This Row],[tema]],Estructura!$A$4:$C$18,3,0)</f>
        <v>T-364</v>
      </c>
      <c r="Y1189" s="32" t="str">
        <f>+VLOOKUP(Enfermedades_Mundiales[[#This Row],[contenido]],Estructura!$E$4:$G$18,3,0)</f>
        <v>C-362</v>
      </c>
      <c r="Z1189" s="32" t="str">
        <f>+VLOOKUP(Enfermedades_Mundiales[[#This Row],[Filtro Integrado]],Estructura!$M$4:$O$367,3,0)</f>
        <v>FI-363</v>
      </c>
      <c r="AA1189" s="32" t="str">
        <f>+VLOOKUP(Enfermedades_Mundiales[[#This Row],[Muestra]],Estructura!$Q$4:$S$194,3,0)</f>
        <v>M-367</v>
      </c>
    </row>
    <row r="1190" spans="1:27" ht="30.6" x14ac:dyDescent="0.3">
      <c r="A1190" s="61" t="s">
        <v>1619</v>
      </c>
      <c r="B1190" s="43">
        <f t="shared" si="242"/>
        <v>360</v>
      </c>
      <c r="C1190" s="44" t="str">
        <f t="shared" si="243"/>
        <v>Enfermedades Mundiales</v>
      </c>
      <c r="D1190" s="44" t="str">
        <f t="shared" si="244"/>
        <v>Salud</v>
      </c>
      <c r="E1190" s="64">
        <v>1404</v>
      </c>
      <c r="F1190" s="44" t="str">
        <f t="shared" si="250"/>
        <v>Vacunación</v>
      </c>
      <c r="G1190" s="27" t="s">
        <v>1591</v>
      </c>
      <c r="H1190" s="60" t="s">
        <v>17</v>
      </c>
      <c r="I1190" s="58" t="s">
        <v>34</v>
      </c>
      <c r="J1190" s="43" t="s">
        <v>407</v>
      </c>
      <c r="K1190" s="12" t="str">
        <f t="shared" si="251"/>
        <v>Vacunación-Casos Activos</v>
      </c>
      <c r="L1190" s="43" t="str">
        <f t="shared" si="245"/>
        <v>Periodo 2020-2021</v>
      </c>
      <c r="M1190" s="43" t="str">
        <f t="shared" si="246"/>
        <v>Unidades</v>
      </c>
      <c r="N1190" s="49" t="str">
        <f t="shared" si="247"/>
        <v>Ministerio de Ciencias, Tecnología, Conocimiento e Innovación</v>
      </c>
      <c r="O11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Huara</v>
      </c>
      <c r="P1190" s="68"/>
      <c r="Q1190" s="15" t="str">
        <f t="shared" si="248"/>
        <v>Gráfico Evolución</v>
      </c>
      <c r="R1190" s="30"/>
      <c r="S11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https://analytics.zoho.com/open-view/2395394000008137967?ZOHO_CRITERIA=%22Localiza_CL_Poblacion%22.%22Codcom%22%3D1404</v>
      </c>
      <c r="T1190" s="17"/>
      <c r="U1190" s="31" t="str">
        <f t="shared" si="249"/>
        <v>#1774B9</v>
      </c>
      <c r="V1190" s="32" t="str">
        <f>+Enfermedades_Mundiales[[#This Row],[idcoleccion]]&amp;"-"&amp;Enfermedades_Mundiales[[#This Row],[id]]</f>
        <v>360-1180</v>
      </c>
      <c r="W1190" s="21">
        <f>+VLOOKUP(Enfermedades_Mundiales[[#This Row],[Filtro URL]],Estructura!$X$4:$Y$366,2,0)</f>
        <v>36301404</v>
      </c>
      <c r="X1190" s="21" t="str">
        <f>+VLOOKUP(Enfermedades_Mundiales[[#This Row],[tema]],Estructura!$A$4:$C$18,3,0)</f>
        <v>T-364</v>
      </c>
      <c r="Y1190" s="32" t="str">
        <f>+VLOOKUP(Enfermedades_Mundiales[[#This Row],[contenido]],Estructura!$E$4:$G$18,3,0)</f>
        <v>C-362</v>
      </c>
      <c r="Z1190" s="32" t="str">
        <f>+VLOOKUP(Enfermedades_Mundiales[[#This Row],[Filtro Integrado]],Estructura!$M$4:$O$367,3,0)</f>
        <v>FI-363</v>
      </c>
      <c r="AA1190" s="32" t="str">
        <f>+VLOOKUP(Enfermedades_Mundiales[[#This Row],[Muestra]],Estructura!$Q$4:$S$194,3,0)</f>
        <v>M-367</v>
      </c>
    </row>
    <row r="1191" spans="1:27" ht="30.6" x14ac:dyDescent="0.3">
      <c r="A1191" s="61" t="s">
        <v>1620</v>
      </c>
      <c r="B1191" s="43">
        <f t="shared" si="242"/>
        <v>360</v>
      </c>
      <c r="C1191" s="44" t="str">
        <f t="shared" si="243"/>
        <v>Enfermedades Mundiales</v>
      </c>
      <c r="D1191" s="44" t="str">
        <f t="shared" si="244"/>
        <v>Salud</v>
      </c>
      <c r="E1191" s="64">
        <v>1405</v>
      </c>
      <c r="F1191" s="44" t="str">
        <f t="shared" si="250"/>
        <v>Vacunación</v>
      </c>
      <c r="G1191" s="27" t="s">
        <v>1591</v>
      </c>
      <c r="H1191" s="60" t="s">
        <v>17</v>
      </c>
      <c r="I1191" s="58" t="s">
        <v>35</v>
      </c>
      <c r="J1191" s="43" t="s">
        <v>407</v>
      </c>
      <c r="K1191" s="12" t="str">
        <f t="shared" si="251"/>
        <v>Vacunación-Casos Activos</v>
      </c>
      <c r="L1191" s="43" t="str">
        <f t="shared" si="245"/>
        <v>Periodo 2020-2021</v>
      </c>
      <c r="M1191" s="43" t="str">
        <f t="shared" si="246"/>
        <v>Unidades</v>
      </c>
      <c r="N1191" s="49" t="str">
        <f t="shared" si="247"/>
        <v>Ministerio de Ciencias, Tecnología, Conocimiento e Innovación</v>
      </c>
      <c r="O11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Pica</v>
      </c>
      <c r="P1191" s="68"/>
      <c r="Q1191" s="15" t="str">
        <f t="shared" si="248"/>
        <v>Gráfico Evolución</v>
      </c>
      <c r="R1191" s="30"/>
      <c r="S11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https://analytics.zoho.com/open-view/2395394000008137967?ZOHO_CRITERIA=%22Localiza_CL_Poblacion%22.%22Codcom%22%3D1405</v>
      </c>
      <c r="T1191" s="17"/>
      <c r="U1191" s="31" t="str">
        <f t="shared" si="249"/>
        <v>#1774B9</v>
      </c>
      <c r="V1191" s="32" t="str">
        <f>+Enfermedades_Mundiales[[#This Row],[idcoleccion]]&amp;"-"&amp;Enfermedades_Mundiales[[#This Row],[id]]</f>
        <v>360-1181</v>
      </c>
      <c r="W1191" s="21">
        <f>+VLOOKUP(Enfermedades_Mundiales[[#This Row],[Filtro URL]],Estructura!$X$4:$Y$366,2,0)</f>
        <v>36301405</v>
      </c>
      <c r="X1191" s="21" t="str">
        <f>+VLOOKUP(Enfermedades_Mundiales[[#This Row],[tema]],Estructura!$A$4:$C$18,3,0)</f>
        <v>T-364</v>
      </c>
      <c r="Y1191" s="32" t="str">
        <f>+VLOOKUP(Enfermedades_Mundiales[[#This Row],[contenido]],Estructura!$E$4:$G$18,3,0)</f>
        <v>C-362</v>
      </c>
      <c r="Z1191" s="32" t="str">
        <f>+VLOOKUP(Enfermedades_Mundiales[[#This Row],[Filtro Integrado]],Estructura!$M$4:$O$367,3,0)</f>
        <v>FI-363</v>
      </c>
      <c r="AA1191" s="32" t="str">
        <f>+VLOOKUP(Enfermedades_Mundiales[[#This Row],[Muestra]],Estructura!$Q$4:$S$194,3,0)</f>
        <v>M-367</v>
      </c>
    </row>
    <row r="1192" spans="1:27" ht="30.6" x14ac:dyDescent="0.3">
      <c r="A1192" s="61" t="s">
        <v>1621</v>
      </c>
      <c r="B1192" s="43">
        <f t="shared" si="242"/>
        <v>360</v>
      </c>
      <c r="C1192" s="44" t="str">
        <f t="shared" si="243"/>
        <v>Enfermedades Mundiales</v>
      </c>
      <c r="D1192" s="44" t="str">
        <f t="shared" si="244"/>
        <v>Salud</v>
      </c>
      <c r="E1192" s="64">
        <v>2101</v>
      </c>
      <c r="F1192" s="44" t="str">
        <f t="shared" si="250"/>
        <v>Vacunación</v>
      </c>
      <c r="G1192" s="27" t="s">
        <v>1591</v>
      </c>
      <c r="H1192" s="60" t="s">
        <v>17</v>
      </c>
      <c r="I1192" s="58" t="s">
        <v>16</v>
      </c>
      <c r="J1192" s="43" t="s">
        <v>407</v>
      </c>
      <c r="K1192" s="12" t="str">
        <f t="shared" si="251"/>
        <v>Vacunación-Casos Activos</v>
      </c>
      <c r="L1192" s="43" t="str">
        <f t="shared" si="245"/>
        <v>Periodo 2020-2021</v>
      </c>
      <c r="M1192" s="43" t="str">
        <f t="shared" si="246"/>
        <v>Unidades</v>
      </c>
      <c r="N1192" s="49" t="str">
        <f t="shared" si="247"/>
        <v>Ministerio de Ciencias, Tecnología, Conocimiento e Innovación</v>
      </c>
      <c r="O11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Antofagasta</v>
      </c>
      <c r="P1192" s="68"/>
      <c r="Q1192" s="15" t="str">
        <f t="shared" si="248"/>
        <v>Gráfico Evolución</v>
      </c>
      <c r="R1192" s="30"/>
      <c r="S11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https://analytics.zoho.com/open-view/2395394000008137967?ZOHO_CRITERIA=%22Localiza_CL_Poblacion%22.%22Codcom%22%3D2101</v>
      </c>
      <c r="T1192" s="17"/>
      <c r="U1192" s="31" t="str">
        <f t="shared" si="249"/>
        <v>#1774B9</v>
      </c>
      <c r="V1192" s="32" t="str">
        <f>+Enfermedades_Mundiales[[#This Row],[idcoleccion]]&amp;"-"&amp;Enfermedades_Mundiales[[#This Row],[id]]</f>
        <v>360-1182</v>
      </c>
      <c r="W1192" s="21">
        <f>+VLOOKUP(Enfermedades_Mundiales[[#This Row],[Filtro URL]],Estructura!$X$4:$Y$366,2,0)</f>
        <v>36302101</v>
      </c>
      <c r="X1192" s="21" t="str">
        <f>+VLOOKUP(Enfermedades_Mundiales[[#This Row],[tema]],Estructura!$A$4:$C$18,3,0)</f>
        <v>T-364</v>
      </c>
      <c r="Y1192" s="32" t="str">
        <f>+VLOOKUP(Enfermedades_Mundiales[[#This Row],[contenido]],Estructura!$E$4:$G$18,3,0)</f>
        <v>C-362</v>
      </c>
      <c r="Z1192" s="32" t="str">
        <f>+VLOOKUP(Enfermedades_Mundiales[[#This Row],[Filtro Integrado]],Estructura!$M$4:$O$367,3,0)</f>
        <v>FI-363</v>
      </c>
      <c r="AA1192" s="32" t="str">
        <f>+VLOOKUP(Enfermedades_Mundiales[[#This Row],[Muestra]],Estructura!$Q$4:$S$194,3,0)</f>
        <v>M-367</v>
      </c>
    </row>
    <row r="1193" spans="1:27" ht="30.6" x14ac:dyDescent="0.3">
      <c r="A1193" s="61" t="s">
        <v>1622</v>
      </c>
      <c r="B1193" s="43">
        <f t="shared" si="242"/>
        <v>360</v>
      </c>
      <c r="C1193" s="44" t="str">
        <f t="shared" si="243"/>
        <v>Enfermedades Mundiales</v>
      </c>
      <c r="D1193" s="44" t="str">
        <f t="shared" si="244"/>
        <v>Salud</v>
      </c>
      <c r="E1193" s="64">
        <v>2102</v>
      </c>
      <c r="F1193" s="44" t="str">
        <f t="shared" si="250"/>
        <v>Vacunación</v>
      </c>
      <c r="G1193" s="27" t="s">
        <v>1591</v>
      </c>
      <c r="H1193" s="60" t="s">
        <v>17</v>
      </c>
      <c r="I1193" s="58" t="s">
        <v>36</v>
      </c>
      <c r="J1193" s="43" t="s">
        <v>407</v>
      </c>
      <c r="K1193" s="12" t="str">
        <f t="shared" si="251"/>
        <v>Vacunación-Casos Activos</v>
      </c>
      <c r="L1193" s="43" t="str">
        <f t="shared" si="245"/>
        <v>Periodo 2020-2021</v>
      </c>
      <c r="M1193" s="43" t="str">
        <f t="shared" si="246"/>
        <v>Unidades</v>
      </c>
      <c r="N1193" s="49" t="str">
        <f t="shared" si="247"/>
        <v>Ministerio de Ciencias, Tecnología, Conocimiento e Innovación</v>
      </c>
      <c r="O11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Mejillones</v>
      </c>
      <c r="P1193" s="68"/>
      <c r="Q1193" s="15" t="str">
        <f t="shared" si="248"/>
        <v>Gráfico Evolución</v>
      </c>
      <c r="R1193" s="30"/>
      <c r="S11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https://analytics.zoho.com/open-view/2395394000008137967?ZOHO_CRITERIA=%22Localiza_CL_Poblacion%22.%22Codcom%22%3D2102</v>
      </c>
      <c r="T1193" s="17"/>
      <c r="U1193" s="31" t="str">
        <f t="shared" si="249"/>
        <v>#1774B9</v>
      </c>
      <c r="V1193" s="32" t="str">
        <f>+Enfermedades_Mundiales[[#This Row],[idcoleccion]]&amp;"-"&amp;Enfermedades_Mundiales[[#This Row],[id]]</f>
        <v>360-1183</v>
      </c>
      <c r="W1193" s="21">
        <f>+VLOOKUP(Enfermedades_Mundiales[[#This Row],[Filtro URL]],Estructura!$X$4:$Y$366,2,0)</f>
        <v>36302102</v>
      </c>
      <c r="X1193" s="21" t="str">
        <f>+VLOOKUP(Enfermedades_Mundiales[[#This Row],[tema]],Estructura!$A$4:$C$18,3,0)</f>
        <v>T-364</v>
      </c>
      <c r="Y1193" s="32" t="str">
        <f>+VLOOKUP(Enfermedades_Mundiales[[#This Row],[contenido]],Estructura!$E$4:$G$18,3,0)</f>
        <v>C-362</v>
      </c>
      <c r="Z1193" s="32" t="str">
        <f>+VLOOKUP(Enfermedades_Mundiales[[#This Row],[Filtro Integrado]],Estructura!$M$4:$O$367,3,0)</f>
        <v>FI-363</v>
      </c>
      <c r="AA1193" s="32" t="str">
        <f>+VLOOKUP(Enfermedades_Mundiales[[#This Row],[Muestra]],Estructura!$Q$4:$S$194,3,0)</f>
        <v>M-367</v>
      </c>
    </row>
    <row r="1194" spans="1:27" ht="30.6" x14ac:dyDescent="0.3">
      <c r="A1194" s="61" t="s">
        <v>1623</v>
      </c>
      <c r="B1194" s="43">
        <f t="shared" si="242"/>
        <v>360</v>
      </c>
      <c r="C1194" s="44" t="str">
        <f t="shared" si="243"/>
        <v>Enfermedades Mundiales</v>
      </c>
      <c r="D1194" s="44" t="str">
        <f t="shared" si="244"/>
        <v>Salud</v>
      </c>
      <c r="E1194" s="64">
        <v>2103</v>
      </c>
      <c r="F1194" s="44" t="str">
        <f t="shared" si="250"/>
        <v>Vacunación</v>
      </c>
      <c r="G1194" s="27" t="s">
        <v>1591</v>
      </c>
      <c r="H1194" s="60" t="s">
        <v>17</v>
      </c>
      <c r="I1194" s="58" t="s">
        <v>37</v>
      </c>
      <c r="J1194" s="43" t="s">
        <v>407</v>
      </c>
      <c r="K1194" s="12" t="str">
        <f t="shared" si="251"/>
        <v>Vacunación-Casos Activos</v>
      </c>
      <c r="L1194" s="43" t="str">
        <f t="shared" si="245"/>
        <v>Periodo 2020-2021</v>
      </c>
      <c r="M1194" s="43" t="str">
        <f t="shared" si="246"/>
        <v>Unidades</v>
      </c>
      <c r="N1194" s="49" t="str">
        <f t="shared" si="247"/>
        <v>Ministerio de Ciencias, Tecnología, Conocimiento e Innovación</v>
      </c>
      <c r="O11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Sierra Gorda</v>
      </c>
      <c r="P1194" s="68"/>
      <c r="Q1194" s="15" t="str">
        <f t="shared" si="248"/>
        <v>Gráfico Evolución</v>
      </c>
      <c r="R1194" s="30"/>
      <c r="S11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https://analytics.zoho.com/open-view/2395394000008137967?ZOHO_CRITERIA=%22Localiza_CL_Poblacion%22.%22Codcom%22%3D2103</v>
      </c>
      <c r="T1194" s="17"/>
      <c r="U1194" s="31" t="str">
        <f t="shared" si="249"/>
        <v>#1774B9</v>
      </c>
      <c r="V1194" s="32" t="str">
        <f>+Enfermedades_Mundiales[[#This Row],[idcoleccion]]&amp;"-"&amp;Enfermedades_Mundiales[[#This Row],[id]]</f>
        <v>360-1184</v>
      </c>
      <c r="W1194" s="21">
        <f>+VLOOKUP(Enfermedades_Mundiales[[#This Row],[Filtro URL]],Estructura!$X$4:$Y$366,2,0)</f>
        <v>36302103</v>
      </c>
      <c r="X1194" s="21" t="str">
        <f>+VLOOKUP(Enfermedades_Mundiales[[#This Row],[tema]],Estructura!$A$4:$C$18,3,0)</f>
        <v>T-364</v>
      </c>
      <c r="Y1194" s="32" t="str">
        <f>+VLOOKUP(Enfermedades_Mundiales[[#This Row],[contenido]],Estructura!$E$4:$G$18,3,0)</f>
        <v>C-362</v>
      </c>
      <c r="Z1194" s="32" t="str">
        <f>+VLOOKUP(Enfermedades_Mundiales[[#This Row],[Filtro Integrado]],Estructura!$M$4:$O$367,3,0)</f>
        <v>FI-363</v>
      </c>
      <c r="AA1194" s="32" t="str">
        <f>+VLOOKUP(Enfermedades_Mundiales[[#This Row],[Muestra]],Estructura!$Q$4:$S$194,3,0)</f>
        <v>M-367</v>
      </c>
    </row>
    <row r="1195" spans="1:27" ht="30.6" x14ac:dyDescent="0.3">
      <c r="A1195" s="61" t="s">
        <v>1624</v>
      </c>
      <c r="B1195" s="43">
        <f t="shared" si="242"/>
        <v>360</v>
      </c>
      <c r="C1195" s="44" t="str">
        <f t="shared" si="243"/>
        <v>Enfermedades Mundiales</v>
      </c>
      <c r="D1195" s="44" t="str">
        <f t="shared" si="244"/>
        <v>Salud</v>
      </c>
      <c r="E1195" s="64">
        <v>2104</v>
      </c>
      <c r="F1195" s="44" t="str">
        <f t="shared" si="250"/>
        <v>Vacunación</v>
      </c>
      <c r="G1195" s="27" t="s">
        <v>1591</v>
      </c>
      <c r="H1195" s="60" t="s">
        <v>17</v>
      </c>
      <c r="I1195" s="58" t="s">
        <v>38</v>
      </c>
      <c r="J1195" s="43" t="s">
        <v>407</v>
      </c>
      <c r="K1195" s="12" t="str">
        <f t="shared" si="251"/>
        <v>Vacunación-Casos Activos</v>
      </c>
      <c r="L1195" s="43" t="str">
        <f t="shared" si="245"/>
        <v>Periodo 2020-2021</v>
      </c>
      <c r="M1195" s="43" t="str">
        <f t="shared" si="246"/>
        <v>Unidades</v>
      </c>
      <c r="N1195" s="49" t="str">
        <f t="shared" si="247"/>
        <v>Ministerio de Ciencias, Tecnología, Conocimiento e Innovación</v>
      </c>
      <c r="O11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Taltal</v>
      </c>
      <c r="P1195" s="68"/>
      <c r="Q1195" s="15" t="str">
        <f t="shared" si="248"/>
        <v>Gráfico Evolución</v>
      </c>
      <c r="R1195" s="30"/>
      <c r="S11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https://analytics.zoho.com/open-view/2395394000008137967?ZOHO_CRITERIA=%22Localiza_CL_Poblacion%22.%22Codcom%22%3D2104</v>
      </c>
      <c r="T1195" s="17"/>
      <c r="U1195" s="31" t="str">
        <f t="shared" si="249"/>
        <v>#1774B9</v>
      </c>
      <c r="V1195" s="32" t="str">
        <f>+Enfermedades_Mundiales[[#This Row],[idcoleccion]]&amp;"-"&amp;Enfermedades_Mundiales[[#This Row],[id]]</f>
        <v>360-1185</v>
      </c>
      <c r="W1195" s="21">
        <f>+VLOOKUP(Enfermedades_Mundiales[[#This Row],[Filtro URL]],Estructura!$X$4:$Y$366,2,0)</f>
        <v>36302104</v>
      </c>
      <c r="X1195" s="21" t="str">
        <f>+VLOOKUP(Enfermedades_Mundiales[[#This Row],[tema]],Estructura!$A$4:$C$18,3,0)</f>
        <v>T-364</v>
      </c>
      <c r="Y1195" s="32" t="str">
        <f>+VLOOKUP(Enfermedades_Mundiales[[#This Row],[contenido]],Estructura!$E$4:$G$18,3,0)</f>
        <v>C-362</v>
      </c>
      <c r="Z1195" s="32" t="str">
        <f>+VLOOKUP(Enfermedades_Mundiales[[#This Row],[Filtro Integrado]],Estructura!$M$4:$O$367,3,0)</f>
        <v>FI-363</v>
      </c>
      <c r="AA1195" s="32" t="str">
        <f>+VLOOKUP(Enfermedades_Mundiales[[#This Row],[Muestra]],Estructura!$Q$4:$S$194,3,0)</f>
        <v>M-367</v>
      </c>
    </row>
    <row r="1196" spans="1:27" ht="30.6" x14ac:dyDescent="0.3">
      <c r="A1196" s="61" t="s">
        <v>1625</v>
      </c>
      <c r="B1196" s="43">
        <f t="shared" si="242"/>
        <v>360</v>
      </c>
      <c r="C1196" s="44" t="str">
        <f t="shared" si="243"/>
        <v>Enfermedades Mundiales</v>
      </c>
      <c r="D1196" s="44" t="str">
        <f t="shared" si="244"/>
        <v>Salud</v>
      </c>
      <c r="E1196" s="64">
        <v>2201</v>
      </c>
      <c r="F1196" s="44" t="str">
        <f t="shared" si="250"/>
        <v>Vacunación</v>
      </c>
      <c r="G1196" s="27" t="s">
        <v>1591</v>
      </c>
      <c r="H1196" s="60" t="s">
        <v>17</v>
      </c>
      <c r="I1196" s="58" t="s">
        <v>39</v>
      </c>
      <c r="J1196" s="43" t="s">
        <v>407</v>
      </c>
      <c r="K1196" s="12" t="str">
        <f t="shared" si="251"/>
        <v>Vacunación-Casos Activos</v>
      </c>
      <c r="L1196" s="43" t="str">
        <f t="shared" si="245"/>
        <v>Periodo 2020-2021</v>
      </c>
      <c r="M1196" s="43" t="str">
        <f t="shared" si="246"/>
        <v>Unidades</v>
      </c>
      <c r="N1196" s="49" t="str">
        <f t="shared" si="247"/>
        <v>Ministerio de Ciencias, Tecnología, Conocimiento e Innovación</v>
      </c>
      <c r="O11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Calama</v>
      </c>
      <c r="P1196" s="68"/>
      <c r="Q1196" s="15" t="str">
        <f t="shared" si="248"/>
        <v>Gráfico Evolución</v>
      </c>
      <c r="R1196" s="30"/>
      <c r="S11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https://analytics.zoho.com/open-view/2395394000008137967?ZOHO_CRITERIA=%22Localiza_CL_Poblacion%22.%22Codcom%22%3D2201</v>
      </c>
      <c r="T1196" s="17"/>
      <c r="U1196" s="31" t="str">
        <f t="shared" si="249"/>
        <v>#1774B9</v>
      </c>
      <c r="V1196" s="32" t="str">
        <f>+Enfermedades_Mundiales[[#This Row],[idcoleccion]]&amp;"-"&amp;Enfermedades_Mundiales[[#This Row],[id]]</f>
        <v>360-1186</v>
      </c>
      <c r="W1196" s="21">
        <f>+VLOOKUP(Enfermedades_Mundiales[[#This Row],[Filtro URL]],Estructura!$X$4:$Y$366,2,0)</f>
        <v>36302201</v>
      </c>
      <c r="X1196" s="21" t="str">
        <f>+VLOOKUP(Enfermedades_Mundiales[[#This Row],[tema]],Estructura!$A$4:$C$18,3,0)</f>
        <v>T-364</v>
      </c>
      <c r="Y1196" s="32" t="str">
        <f>+VLOOKUP(Enfermedades_Mundiales[[#This Row],[contenido]],Estructura!$E$4:$G$18,3,0)</f>
        <v>C-362</v>
      </c>
      <c r="Z1196" s="32" t="str">
        <f>+VLOOKUP(Enfermedades_Mundiales[[#This Row],[Filtro Integrado]],Estructura!$M$4:$O$367,3,0)</f>
        <v>FI-363</v>
      </c>
      <c r="AA1196" s="32" t="str">
        <f>+VLOOKUP(Enfermedades_Mundiales[[#This Row],[Muestra]],Estructura!$Q$4:$S$194,3,0)</f>
        <v>M-367</v>
      </c>
    </row>
    <row r="1197" spans="1:27" ht="30.6" x14ac:dyDescent="0.3">
      <c r="A1197" s="61" t="s">
        <v>1626</v>
      </c>
      <c r="B1197" s="43">
        <f t="shared" si="242"/>
        <v>360</v>
      </c>
      <c r="C1197" s="44" t="str">
        <f t="shared" si="243"/>
        <v>Enfermedades Mundiales</v>
      </c>
      <c r="D1197" s="44" t="str">
        <f t="shared" si="244"/>
        <v>Salud</v>
      </c>
      <c r="E1197" s="64">
        <v>2202</v>
      </c>
      <c r="F1197" s="44" t="str">
        <f t="shared" si="250"/>
        <v>Vacunación</v>
      </c>
      <c r="G1197" s="27" t="s">
        <v>1591</v>
      </c>
      <c r="H1197" s="60" t="s">
        <v>17</v>
      </c>
      <c r="I1197" s="58" t="s">
        <v>40</v>
      </c>
      <c r="J1197" s="43" t="s">
        <v>407</v>
      </c>
      <c r="K1197" s="12" t="str">
        <f t="shared" si="251"/>
        <v>Vacunación-Casos Activos</v>
      </c>
      <c r="L1197" s="43" t="str">
        <f t="shared" si="245"/>
        <v>Periodo 2020-2021</v>
      </c>
      <c r="M1197" s="43" t="str">
        <f t="shared" si="246"/>
        <v>Unidades</v>
      </c>
      <c r="N1197" s="49" t="str">
        <f t="shared" si="247"/>
        <v>Ministerio de Ciencias, Tecnología, Conocimiento e Innovación</v>
      </c>
      <c r="O11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Ollagüe</v>
      </c>
      <c r="P1197" s="68"/>
      <c r="Q1197" s="15" t="str">
        <f t="shared" si="248"/>
        <v>Gráfico Evolución</v>
      </c>
      <c r="R1197" s="30"/>
      <c r="S11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https://analytics.zoho.com/open-view/2395394000008137967?ZOHO_CRITERIA=%22Localiza_CL_Poblacion%22.%22Codcom%22%3D2202</v>
      </c>
      <c r="T1197" s="17"/>
      <c r="U1197" s="31" t="str">
        <f t="shared" si="249"/>
        <v>#1774B9</v>
      </c>
      <c r="V1197" s="32" t="str">
        <f>+Enfermedades_Mundiales[[#This Row],[idcoleccion]]&amp;"-"&amp;Enfermedades_Mundiales[[#This Row],[id]]</f>
        <v>360-1187</v>
      </c>
      <c r="W1197" s="21">
        <f>+VLOOKUP(Enfermedades_Mundiales[[#This Row],[Filtro URL]],Estructura!$X$4:$Y$366,2,0)</f>
        <v>36302202</v>
      </c>
      <c r="X1197" s="21" t="str">
        <f>+VLOOKUP(Enfermedades_Mundiales[[#This Row],[tema]],Estructura!$A$4:$C$18,3,0)</f>
        <v>T-364</v>
      </c>
      <c r="Y1197" s="32" t="str">
        <f>+VLOOKUP(Enfermedades_Mundiales[[#This Row],[contenido]],Estructura!$E$4:$G$18,3,0)</f>
        <v>C-362</v>
      </c>
      <c r="Z1197" s="32" t="str">
        <f>+VLOOKUP(Enfermedades_Mundiales[[#This Row],[Filtro Integrado]],Estructura!$M$4:$O$367,3,0)</f>
        <v>FI-363</v>
      </c>
      <c r="AA1197" s="32" t="str">
        <f>+VLOOKUP(Enfermedades_Mundiales[[#This Row],[Muestra]],Estructura!$Q$4:$S$194,3,0)</f>
        <v>M-367</v>
      </c>
    </row>
    <row r="1198" spans="1:27" ht="30.6" x14ac:dyDescent="0.3">
      <c r="A1198" s="61" t="s">
        <v>1627</v>
      </c>
      <c r="B1198" s="43">
        <f t="shared" si="242"/>
        <v>360</v>
      </c>
      <c r="C1198" s="44" t="str">
        <f t="shared" si="243"/>
        <v>Enfermedades Mundiales</v>
      </c>
      <c r="D1198" s="44" t="str">
        <f t="shared" si="244"/>
        <v>Salud</v>
      </c>
      <c r="E1198" s="64">
        <v>2203</v>
      </c>
      <c r="F1198" s="44" t="str">
        <f t="shared" si="250"/>
        <v>Vacunación</v>
      </c>
      <c r="G1198" s="27" t="s">
        <v>1591</v>
      </c>
      <c r="H1198" s="60" t="s">
        <v>17</v>
      </c>
      <c r="I1198" s="58" t="s">
        <v>41</v>
      </c>
      <c r="J1198" s="43" t="s">
        <v>407</v>
      </c>
      <c r="K1198" s="12" t="str">
        <f t="shared" si="251"/>
        <v>Vacunación-Casos Activos</v>
      </c>
      <c r="L1198" s="43" t="str">
        <f t="shared" si="245"/>
        <v>Periodo 2020-2021</v>
      </c>
      <c r="M1198" s="43" t="str">
        <f t="shared" si="246"/>
        <v>Unidades</v>
      </c>
      <c r="N1198" s="49" t="str">
        <f t="shared" si="247"/>
        <v>Ministerio de Ciencias, Tecnología, Conocimiento e Innovación</v>
      </c>
      <c r="O11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Pedro de Atacama</v>
      </c>
      <c r="P1198" s="68"/>
      <c r="Q1198" s="15" t="str">
        <f t="shared" si="248"/>
        <v>Gráfico Evolución</v>
      </c>
      <c r="R1198" s="30"/>
      <c r="S11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https://analytics.zoho.com/open-view/2395394000008137967?ZOHO_CRITERIA=%22Localiza_CL_Poblacion%22.%22Codcom%22%3D2203</v>
      </c>
      <c r="T1198" s="17"/>
      <c r="U1198" s="31" t="str">
        <f t="shared" si="249"/>
        <v>#1774B9</v>
      </c>
      <c r="V1198" s="32" t="str">
        <f>+Enfermedades_Mundiales[[#This Row],[idcoleccion]]&amp;"-"&amp;Enfermedades_Mundiales[[#This Row],[id]]</f>
        <v>360-1188</v>
      </c>
      <c r="W1198" s="21">
        <f>+VLOOKUP(Enfermedades_Mundiales[[#This Row],[Filtro URL]],Estructura!$X$4:$Y$366,2,0)</f>
        <v>36302203</v>
      </c>
      <c r="X1198" s="21" t="str">
        <f>+VLOOKUP(Enfermedades_Mundiales[[#This Row],[tema]],Estructura!$A$4:$C$18,3,0)</f>
        <v>T-364</v>
      </c>
      <c r="Y1198" s="32" t="str">
        <f>+VLOOKUP(Enfermedades_Mundiales[[#This Row],[contenido]],Estructura!$E$4:$G$18,3,0)</f>
        <v>C-362</v>
      </c>
      <c r="Z1198" s="32" t="str">
        <f>+VLOOKUP(Enfermedades_Mundiales[[#This Row],[Filtro Integrado]],Estructura!$M$4:$O$367,3,0)</f>
        <v>FI-363</v>
      </c>
      <c r="AA1198" s="32" t="str">
        <f>+VLOOKUP(Enfermedades_Mundiales[[#This Row],[Muestra]],Estructura!$Q$4:$S$194,3,0)</f>
        <v>M-367</v>
      </c>
    </row>
    <row r="1199" spans="1:27" ht="30.6" x14ac:dyDescent="0.3">
      <c r="A1199" s="61" t="s">
        <v>1628</v>
      </c>
      <c r="B1199" s="43">
        <f t="shared" si="242"/>
        <v>360</v>
      </c>
      <c r="C1199" s="44" t="str">
        <f t="shared" si="243"/>
        <v>Enfermedades Mundiales</v>
      </c>
      <c r="D1199" s="44" t="str">
        <f t="shared" si="244"/>
        <v>Salud</v>
      </c>
      <c r="E1199" s="64">
        <v>2301</v>
      </c>
      <c r="F1199" s="44" t="str">
        <f t="shared" si="250"/>
        <v>Vacunación</v>
      </c>
      <c r="G1199" s="27" t="s">
        <v>1591</v>
      </c>
      <c r="H1199" s="60" t="s">
        <v>17</v>
      </c>
      <c r="I1199" s="58" t="s">
        <v>42</v>
      </c>
      <c r="J1199" s="43" t="s">
        <v>407</v>
      </c>
      <c r="K1199" s="12" t="str">
        <f t="shared" si="251"/>
        <v>Vacunación-Casos Activos</v>
      </c>
      <c r="L1199" s="43" t="str">
        <f t="shared" si="245"/>
        <v>Periodo 2020-2021</v>
      </c>
      <c r="M1199" s="43" t="str">
        <f t="shared" si="246"/>
        <v>Unidades</v>
      </c>
      <c r="N1199" s="49" t="str">
        <f t="shared" si="247"/>
        <v>Ministerio de Ciencias, Tecnología, Conocimiento e Innovación</v>
      </c>
      <c r="O11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Tocopilla</v>
      </c>
      <c r="P1199" s="68"/>
      <c r="Q1199" s="15" t="str">
        <f t="shared" si="248"/>
        <v>Gráfico Evolución</v>
      </c>
      <c r="R1199" s="30"/>
      <c r="S11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https://analytics.zoho.com/open-view/2395394000008137967?ZOHO_CRITERIA=%22Localiza_CL_Poblacion%22.%22Codcom%22%3D2301</v>
      </c>
      <c r="T1199" s="17"/>
      <c r="U1199" s="31" t="str">
        <f t="shared" si="249"/>
        <v>#1774B9</v>
      </c>
      <c r="V1199" s="32" t="str">
        <f>+Enfermedades_Mundiales[[#This Row],[idcoleccion]]&amp;"-"&amp;Enfermedades_Mundiales[[#This Row],[id]]</f>
        <v>360-1189</v>
      </c>
      <c r="W1199" s="21">
        <f>+VLOOKUP(Enfermedades_Mundiales[[#This Row],[Filtro URL]],Estructura!$X$4:$Y$366,2,0)</f>
        <v>36302301</v>
      </c>
      <c r="X1199" s="21" t="str">
        <f>+VLOOKUP(Enfermedades_Mundiales[[#This Row],[tema]],Estructura!$A$4:$C$18,3,0)</f>
        <v>T-364</v>
      </c>
      <c r="Y1199" s="32" t="str">
        <f>+VLOOKUP(Enfermedades_Mundiales[[#This Row],[contenido]],Estructura!$E$4:$G$18,3,0)</f>
        <v>C-362</v>
      </c>
      <c r="Z1199" s="32" t="str">
        <f>+VLOOKUP(Enfermedades_Mundiales[[#This Row],[Filtro Integrado]],Estructura!$M$4:$O$367,3,0)</f>
        <v>FI-363</v>
      </c>
      <c r="AA1199" s="32" t="str">
        <f>+VLOOKUP(Enfermedades_Mundiales[[#This Row],[Muestra]],Estructura!$Q$4:$S$194,3,0)</f>
        <v>M-367</v>
      </c>
    </row>
    <row r="1200" spans="1:27" ht="30.6" x14ac:dyDescent="0.3">
      <c r="A1200" s="61" t="s">
        <v>1629</v>
      </c>
      <c r="B1200" s="43">
        <f t="shared" si="242"/>
        <v>360</v>
      </c>
      <c r="C1200" s="44" t="str">
        <f t="shared" si="243"/>
        <v>Enfermedades Mundiales</v>
      </c>
      <c r="D1200" s="44" t="str">
        <f t="shared" si="244"/>
        <v>Salud</v>
      </c>
      <c r="E1200" s="64">
        <v>2302</v>
      </c>
      <c r="F1200" s="44" t="str">
        <f t="shared" si="250"/>
        <v>Vacunación</v>
      </c>
      <c r="G1200" s="27" t="s">
        <v>1591</v>
      </c>
      <c r="H1200" s="60" t="s">
        <v>17</v>
      </c>
      <c r="I1200" s="58" t="s">
        <v>43</v>
      </c>
      <c r="J1200" s="43" t="s">
        <v>407</v>
      </c>
      <c r="K1200" s="12" t="str">
        <f t="shared" si="251"/>
        <v>Vacunación-Casos Activos</v>
      </c>
      <c r="L1200" s="43" t="str">
        <f t="shared" si="245"/>
        <v>Periodo 2020-2021</v>
      </c>
      <c r="M1200" s="43" t="str">
        <f t="shared" si="246"/>
        <v>Unidades</v>
      </c>
      <c r="N1200" s="49" t="str">
        <f t="shared" si="247"/>
        <v>Ministerio de Ciencias, Tecnología, Conocimiento e Innovación</v>
      </c>
      <c r="O12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María Elena</v>
      </c>
      <c r="P1200" s="68"/>
      <c r="Q1200" s="15" t="str">
        <f t="shared" si="248"/>
        <v>Gráfico Evolución</v>
      </c>
      <c r="R1200" s="30"/>
      <c r="S12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https://analytics.zoho.com/open-view/2395394000008137967?ZOHO_CRITERIA=%22Localiza_CL_Poblacion%22.%22Codcom%22%3D2302</v>
      </c>
      <c r="T1200" s="17"/>
      <c r="U1200" s="31" t="str">
        <f t="shared" si="249"/>
        <v>#1774B9</v>
      </c>
      <c r="V1200" s="32" t="str">
        <f>+Enfermedades_Mundiales[[#This Row],[idcoleccion]]&amp;"-"&amp;Enfermedades_Mundiales[[#This Row],[id]]</f>
        <v>360-1190</v>
      </c>
      <c r="W1200" s="21">
        <f>+VLOOKUP(Enfermedades_Mundiales[[#This Row],[Filtro URL]],Estructura!$X$4:$Y$366,2,0)</f>
        <v>36302302</v>
      </c>
      <c r="X1200" s="21" t="str">
        <f>+VLOOKUP(Enfermedades_Mundiales[[#This Row],[tema]],Estructura!$A$4:$C$18,3,0)</f>
        <v>T-364</v>
      </c>
      <c r="Y1200" s="32" t="str">
        <f>+VLOOKUP(Enfermedades_Mundiales[[#This Row],[contenido]],Estructura!$E$4:$G$18,3,0)</f>
        <v>C-362</v>
      </c>
      <c r="Z1200" s="32" t="str">
        <f>+VLOOKUP(Enfermedades_Mundiales[[#This Row],[Filtro Integrado]],Estructura!$M$4:$O$367,3,0)</f>
        <v>FI-363</v>
      </c>
      <c r="AA1200" s="32" t="str">
        <f>+VLOOKUP(Enfermedades_Mundiales[[#This Row],[Muestra]],Estructura!$Q$4:$S$194,3,0)</f>
        <v>M-367</v>
      </c>
    </row>
    <row r="1201" spans="1:27" ht="30.6" x14ac:dyDescent="0.3">
      <c r="A1201" s="61" t="s">
        <v>1630</v>
      </c>
      <c r="B1201" s="43">
        <f t="shared" si="242"/>
        <v>360</v>
      </c>
      <c r="C1201" s="44" t="str">
        <f t="shared" si="243"/>
        <v>Enfermedades Mundiales</v>
      </c>
      <c r="D1201" s="44" t="str">
        <f t="shared" si="244"/>
        <v>Salud</v>
      </c>
      <c r="E1201" s="64">
        <v>3101</v>
      </c>
      <c r="F1201" s="44" t="str">
        <f t="shared" si="250"/>
        <v>Vacunación</v>
      </c>
      <c r="G1201" s="27" t="s">
        <v>1591</v>
      </c>
      <c r="H1201" s="60" t="s">
        <v>17</v>
      </c>
      <c r="I1201" s="58" t="s">
        <v>44</v>
      </c>
      <c r="J1201" s="43" t="s">
        <v>407</v>
      </c>
      <c r="K1201" s="12" t="str">
        <f t="shared" si="251"/>
        <v>Vacunación-Casos Activos</v>
      </c>
      <c r="L1201" s="43" t="str">
        <f t="shared" si="245"/>
        <v>Periodo 2020-2021</v>
      </c>
      <c r="M1201" s="43" t="str">
        <f t="shared" si="246"/>
        <v>Unidades</v>
      </c>
      <c r="N1201" s="49" t="str">
        <f t="shared" si="247"/>
        <v>Ministerio de Ciencias, Tecnología, Conocimiento e Innovación</v>
      </c>
      <c r="O12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Copiapó</v>
      </c>
      <c r="P1201" s="68"/>
      <c r="Q1201" s="15" t="str">
        <f t="shared" si="248"/>
        <v>Gráfico Evolución</v>
      </c>
      <c r="R1201" s="30"/>
      <c r="S12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https://analytics.zoho.com/open-view/2395394000008137967?ZOHO_CRITERIA=%22Localiza_CL_Poblacion%22.%22Codcom%22%3D3101</v>
      </c>
      <c r="T1201" s="17"/>
      <c r="U1201" s="31" t="str">
        <f t="shared" si="249"/>
        <v>#1774B9</v>
      </c>
      <c r="V1201" s="32" t="str">
        <f>+Enfermedades_Mundiales[[#This Row],[idcoleccion]]&amp;"-"&amp;Enfermedades_Mundiales[[#This Row],[id]]</f>
        <v>360-1191</v>
      </c>
      <c r="W1201" s="21">
        <f>+VLOOKUP(Enfermedades_Mundiales[[#This Row],[Filtro URL]],Estructura!$X$4:$Y$366,2,0)</f>
        <v>36303101</v>
      </c>
      <c r="X1201" s="21" t="str">
        <f>+VLOOKUP(Enfermedades_Mundiales[[#This Row],[tema]],Estructura!$A$4:$C$18,3,0)</f>
        <v>T-364</v>
      </c>
      <c r="Y1201" s="32" t="str">
        <f>+VLOOKUP(Enfermedades_Mundiales[[#This Row],[contenido]],Estructura!$E$4:$G$18,3,0)</f>
        <v>C-362</v>
      </c>
      <c r="Z1201" s="32" t="str">
        <f>+VLOOKUP(Enfermedades_Mundiales[[#This Row],[Filtro Integrado]],Estructura!$M$4:$O$367,3,0)</f>
        <v>FI-363</v>
      </c>
      <c r="AA1201" s="32" t="str">
        <f>+VLOOKUP(Enfermedades_Mundiales[[#This Row],[Muestra]],Estructura!$Q$4:$S$194,3,0)</f>
        <v>M-367</v>
      </c>
    </row>
    <row r="1202" spans="1:27" ht="30.6" x14ac:dyDescent="0.3">
      <c r="A1202" s="61" t="s">
        <v>1631</v>
      </c>
      <c r="B1202" s="43">
        <f t="shared" si="242"/>
        <v>360</v>
      </c>
      <c r="C1202" s="44" t="str">
        <f t="shared" si="243"/>
        <v>Enfermedades Mundiales</v>
      </c>
      <c r="D1202" s="44" t="str">
        <f t="shared" si="244"/>
        <v>Salud</v>
      </c>
      <c r="E1202" s="64">
        <v>3102</v>
      </c>
      <c r="F1202" s="44" t="str">
        <f t="shared" si="250"/>
        <v>Vacunación</v>
      </c>
      <c r="G1202" s="27" t="s">
        <v>1591</v>
      </c>
      <c r="H1202" s="60" t="s">
        <v>17</v>
      </c>
      <c r="I1202" s="58" t="s">
        <v>45</v>
      </c>
      <c r="J1202" s="43" t="s">
        <v>407</v>
      </c>
      <c r="K1202" s="12" t="str">
        <f t="shared" si="251"/>
        <v>Vacunación-Casos Activos</v>
      </c>
      <c r="L1202" s="43" t="str">
        <f t="shared" si="245"/>
        <v>Periodo 2020-2021</v>
      </c>
      <c r="M1202" s="43" t="str">
        <f t="shared" si="246"/>
        <v>Unidades</v>
      </c>
      <c r="N1202" s="49" t="str">
        <f t="shared" si="247"/>
        <v>Ministerio de Ciencias, Tecnología, Conocimiento e Innovación</v>
      </c>
      <c r="O12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Caldera</v>
      </c>
      <c r="P1202" s="68"/>
      <c r="Q1202" s="15" t="str">
        <f t="shared" si="248"/>
        <v>Gráfico Evolución</v>
      </c>
      <c r="R1202" s="30"/>
      <c r="S12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https://analytics.zoho.com/open-view/2395394000008137967?ZOHO_CRITERIA=%22Localiza_CL_Poblacion%22.%22Codcom%22%3D3102</v>
      </c>
      <c r="T1202" s="17"/>
      <c r="U1202" s="31" t="str">
        <f t="shared" si="249"/>
        <v>#1774B9</v>
      </c>
      <c r="V1202" s="32" t="str">
        <f>+Enfermedades_Mundiales[[#This Row],[idcoleccion]]&amp;"-"&amp;Enfermedades_Mundiales[[#This Row],[id]]</f>
        <v>360-1192</v>
      </c>
      <c r="W1202" s="21">
        <f>+VLOOKUP(Enfermedades_Mundiales[[#This Row],[Filtro URL]],Estructura!$X$4:$Y$366,2,0)</f>
        <v>36303102</v>
      </c>
      <c r="X1202" s="21" t="str">
        <f>+VLOOKUP(Enfermedades_Mundiales[[#This Row],[tema]],Estructura!$A$4:$C$18,3,0)</f>
        <v>T-364</v>
      </c>
      <c r="Y1202" s="32" t="str">
        <f>+VLOOKUP(Enfermedades_Mundiales[[#This Row],[contenido]],Estructura!$E$4:$G$18,3,0)</f>
        <v>C-362</v>
      </c>
      <c r="Z1202" s="32" t="str">
        <f>+VLOOKUP(Enfermedades_Mundiales[[#This Row],[Filtro Integrado]],Estructura!$M$4:$O$367,3,0)</f>
        <v>FI-363</v>
      </c>
      <c r="AA1202" s="32" t="str">
        <f>+VLOOKUP(Enfermedades_Mundiales[[#This Row],[Muestra]],Estructura!$Q$4:$S$194,3,0)</f>
        <v>M-367</v>
      </c>
    </row>
    <row r="1203" spans="1:27" ht="30.6" x14ac:dyDescent="0.3">
      <c r="A1203" s="61" t="s">
        <v>1632</v>
      </c>
      <c r="B1203" s="43">
        <f t="shared" si="242"/>
        <v>360</v>
      </c>
      <c r="C1203" s="44" t="str">
        <f t="shared" si="243"/>
        <v>Enfermedades Mundiales</v>
      </c>
      <c r="D1203" s="44" t="str">
        <f t="shared" si="244"/>
        <v>Salud</v>
      </c>
      <c r="E1203" s="64">
        <v>3103</v>
      </c>
      <c r="F1203" s="44" t="str">
        <f t="shared" si="250"/>
        <v>Vacunación</v>
      </c>
      <c r="G1203" s="27" t="s">
        <v>1591</v>
      </c>
      <c r="H1203" s="60" t="s">
        <v>17</v>
      </c>
      <c r="I1203" s="58" t="s">
        <v>46</v>
      </c>
      <c r="J1203" s="43" t="s">
        <v>407</v>
      </c>
      <c r="K1203" s="12" t="str">
        <f t="shared" si="251"/>
        <v>Vacunación-Casos Activos</v>
      </c>
      <c r="L1203" s="43" t="str">
        <f t="shared" si="245"/>
        <v>Periodo 2020-2021</v>
      </c>
      <c r="M1203" s="43" t="str">
        <f t="shared" si="246"/>
        <v>Unidades</v>
      </c>
      <c r="N1203" s="49" t="str">
        <f t="shared" si="247"/>
        <v>Ministerio de Ciencias, Tecnología, Conocimiento e Innovación</v>
      </c>
      <c r="O12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Tierra Amarilla</v>
      </c>
      <c r="P1203" s="68"/>
      <c r="Q1203" s="15" t="str">
        <f t="shared" si="248"/>
        <v>Gráfico Evolución</v>
      </c>
      <c r="R1203" s="30"/>
      <c r="S12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https://analytics.zoho.com/open-view/2395394000008137967?ZOHO_CRITERIA=%22Localiza_CL_Poblacion%22.%22Codcom%22%3D3103</v>
      </c>
      <c r="T1203" s="17"/>
      <c r="U1203" s="31" t="str">
        <f t="shared" si="249"/>
        <v>#1774B9</v>
      </c>
      <c r="V1203" s="32" t="str">
        <f>+Enfermedades_Mundiales[[#This Row],[idcoleccion]]&amp;"-"&amp;Enfermedades_Mundiales[[#This Row],[id]]</f>
        <v>360-1193</v>
      </c>
      <c r="W1203" s="21">
        <f>+VLOOKUP(Enfermedades_Mundiales[[#This Row],[Filtro URL]],Estructura!$X$4:$Y$366,2,0)</f>
        <v>36303103</v>
      </c>
      <c r="X1203" s="21" t="str">
        <f>+VLOOKUP(Enfermedades_Mundiales[[#This Row],[tema]],Estructura!$A$4:$C$18,3,0)</f>
        <v>T-364</v>
      </c>
      <c r="Y1203" s="32" t="str">
        <f>+VLOOKUP(Enfermedades_Mundiales[[#This Row],[contenido]],Estructura!$E$4:$G$18,3,0)</f>
        <v>C-362</v>
      </c>
      <c r="Z1203" s="32" t="str">
        <f>+VLOOKUP(Enfermedades_Mundiales[[#This Row],[Filtro Integrado]],Estructura!$M$4:$O$367,3,0)</f>
        <v>FI-363</v>
      </c>
      <c r="AA1203" s="32" t="str">
        <f>+VLOOKUP(Enfermedades_Mundiales[[#This Row],[Muestra]],Estructura!$Q$4:$S$194,3,0)</f>
        <v>M-367</v>
      </c>
    </row>
    <row r="1204" spans="1:27" ht="30.6" x14ac:dyDescent="0.3">
      <c r="A1204" s="61" t="s">
        <v>1633</v>
      </c>
      <c r="B1204" s="43">
        <f t="shared" si="242"/>
        <v>360</v>
      </c>
      <c r="C1204" s="44" t="str">
        <f t="shared" si="243"/>
        <v>Enfermedades Mundiales</v>
      </c>
      <c r="D1204" s="44" t="str">
        <f t="shared" si="244"/>
        <v>Salud</v>
      </c>
      <c r="E1204" s="64">
        <v>3201</v>
      </c>
      <c r="F1204" s="44" t="str">
        <f t="shared" si="250"/>
        <v>Vacunación</v>
      </c>
      <c r="G1204" s="27" t="s">
        <v>1591</v>
      </c>
      <c r="H1204" s="60" t="s">
        <v>17</v>
      </c>
      <c r="I1204" s="58" t="s">
        <v>47</v>
      </c>
      <c r="J1204" s="43" t="s">
        <v>407</v>
      </c>
      <c r="K1204" s="12" t="str">
        <f t="shared" si="251"/>
        <v>Vacunación-Casos Activos</v>
      </c>
      <c r="L1204" s="43" t="str">
        <f t="shared" si="245"/>
        <v>Periodo 2020-2021</v>
      </c>
      <c r="M1204" s="43" t="str">
        <f t="shared" si="246"/>
        <v>Unidades</v>
      </c>
      <c r="N1204" s="49" t="str">
        <f t="shared" si="247"/>
        <v>Ministerio de Ciencias, Tecnología, Conocimiento e Innovación</v>
      </c>
      <c r="O12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Chañaral</v>
      </c>
      <c r="P1204" s="68"/>
      <c r="Q1204" s="15" t="str">
        <f t="shared" si="248"/>
        <v>Gráfico Evolución</v>
      </c>
      <c r="R1204" s="30"/>
      <c r="S12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https://analytics.zoho.com/open-view/2395394000008137967?ZOHO_CRITERIA=%22Localiza_CL_Poblacion%22.%22Codcom%22%3D3201</v>
      </c>
      <c r="T1204" s="17"/>
      <c r="U1204" s="31" t="str">
        <f t="shared" si="249"/>
        <v>#1774B9</v>
      </c>
      <c r="V1204" s="32" t="str">
        <f>+Enfermedades_Mundiales[[#This Row],[idcoleccion]]&amp;"-"&amp;Enfermedades_Mundiales[[#This Row],[id]]</f>
        <v>360-1194</v>
      </c>
      <c r="W1204" s="21">
        <f>+VLOOKUP(Enfermedades_Mundiales[[#This Row],[Filtro URL]],Estructura!$X$4:$Y$366,2,0)</f>
        <v>36303201</v>
      </c>
      <c r="X1204" s="21" t="str">
        <f>+VLOOKUP(Enfermedades_Mundiales[[#This Row],[tema]],Estructura!$A$4:$C$18,3,0)</f>
        <v>T-364</v>
      </c>
      <c r="Y1204" s="32" t="str">
        <f>+VLOOKUP(Enfermedades_Mundiales[[#This Row],[contenido]],Estructura!$E$4:$G$18,3,0)</f>
        <v>C-362</v>
      </c>
      <c r="Z1204" s="32" t="str">
        <f>+VLOOKUP(Enfermedades_Mundiales[[#This Row],[Filtro Integrado]],Estructura!$M$4:$O$367,3,0)</f>
        <v>FI-363</v>
      </c>
      <c r="AA1204" s="32" t="str">
        <f>+VLOOKUP(Enfermedades_Mundiales[[#This Row],[Muestra]],Estructura!$Q$4:$S$194,3,0)</f>
        <v>M-367</v>
      </c>
    </row>
    <row r="1205" spans="1:27" ht="30.6" x14ac:dyDescent="0.3">
      <c r="A1205" s="61" t="s">
        <v>1634</v>
      </c>
      <c r="B1205" s="43">
        <f t="shared" si="242"/>
        <v>360</v>
      </c>
      <c r="C1205" s="44" t="str">
        <f t="shared" si="243"/>
        <v>Enfermedades Mundiales</v>
      </c>
      <c r="D1205" s="44" t="str">
        <f t="shared" si="244"/>
        <v>Salud</v>
      </c>
      <c r="E1205" s="64">
        <v>3202</v>
      </c>
      <c r="F1205" s="44" t="str">
        <f t="shared" si="250"/>
        <v>Vacunación</v>
      </c>
      <c r="G1205" s="27" t="s">
        <v>1591</v>
      </c>
      <c r="H1205" s="60" t="s">
        <v>17</v>
      </c>
      <c r="I1205" s="58" t="s">
        <v>48</v>
      </c>
      <c r="J1205" s="43" t="s">
        <v>407</v>
      </c>
      <c r="K1205" s="12" t="str">
        <f t="shared" si="251"/>
        <v>Vacunación-Casos Activos</v>
      </c>
      <c r="L1205" s="43" t="str">
        <f t="shared" si="245"/>
        <v>Periodo 2020-2021</v>
      </c>
      <c r="M1205" s="43" t="str">
        <f t="shared" si="246"/>
        <v>Unidades</v>
      </c>
      <c r="N1205" s="49" t="str">
        <f t="shared" si="247"/>
        <v>Ministerio de Ciencias, Tecnología, Conocimiento e Innovación</v>
      </c>
      <c r="O12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Diego de Almagro</v>
      </c>
      <c r="P1205" s="68"/>
      <c r="Q1205" s="15" t="str">
        <f t="shared" si="248"/>
        <v>Gráfico Evolución</v>
      </c>
      <c r="R1205" s="30"/>
      <c r="S12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https://analytics.zoho.com/open-view/2395394000008137967?ZOHO_CRITERIA=%22Localiza_CL_Poblacion%22.%22Codcom%22%3D3202</v>
      </c>
      <c r="T1205" s="17"/>
      <c r="U1205" s="31" t="str">
        <f t="shared" si="249"/>
        <v>#1774B9</v>
      </c>
      <c r="V1205" s="32" t="str">
        <f>+Enfermedades_Mundiales[[#This Row],[idcoleccion]]&amp;"-"&amp;Enfermedades_Mundiales[[#This Row],[id]]</f>
        <v>360-1195</v>
      </c>
      <c r="W1205" s="21">
        <f>+VLOOKUP(Enfermedades_Mundiales[[#This Row],[Filtro URL]],Estructura!$X$4:$Y$366,2,0)</f>
        <v>36303202</v>
      </c>
      <c r="X1205" s="21" t="str">
        <f>+VLOOKUP(Enfermedades_Mundiales[[#This Row],[tema]],Estructura!$A$4:$C$18,3,0)</f>
        <v>T-364</v>
      </c>
      <c r="Y1205" s="32" t="str">
        <f>+VLOOKUP(Enfermedades_Mundiales[[#This Row],[contenido]],Estructura!$E$4:$G$18,3,0)</f>
        <v>C-362</v>
      </c>
      <c r="Z1205" s="32" t="str">
        <f>+VLOOKUP(Enfermedades_Mundiales[[#This Row],[Filtro Integrado]],Estructura!$M$4:$O$367,3,0)</f>
        <v>FI-363</v>
      </c>
      <c r="AA1205" s="32" t="str">
        <f>+VLOOKUP(Enfermedades_Mundiales[[#This Row],[Muestra]],Estructura!$Q$4:$S$194,3,0)</f>
        <v>M-367</v>
      </c>
    </row>
    <row r="1206" spans="1:27" ht="30.6" x14ac:dyDescent="0.3">
      <c r="A1206" s="61" t="s">
        <v>1635</v>
      </c>
      <c r="B1206" s="43">
        <f t="shared" si="242"/>
        <v>360</v>
      </c>
      <c r="C1206" s="44" t="str">
        <f t="shared" si="243"/>
        <v>Enfermedades Mundiales</v>
      </c>
      <c r="D1206" s="44" t="str">
        <f t="shared" si="244"/>
        <v>Salud</v>
      </c>
      <c r="E1206" s="64">
        <v>3301</v>
      </c>
      <c r="F1206" s="44" t="str">
        <f t="shared" si="250"/>
        <v>Vacunación</v>
      </c>
      <c r="G1206" s="27" t="s">
        <v>1591</v>
      </c>
      <c r="H1206" s="60" t="s">
        <v>17</v>
      </c>
      <c r="I1206" s="58" t="s">
        <v>49</v>
      </c>
      <c r="J1206" s="43" t="s">
        <v>407</v>
      </c>
      <c r="K1206" s="12" t="str">
        <f t="shared" si="251"/>
        <v>Vacunación-Casos Activos</v>
      </c>
      <c r="L1206" s="43" t="str">
        <f t="shared" si="245"/>
        <v>Periodo 2020-2021</v>
      </c>
      <c r="M1206" s="43" t="str">
        <f t="shared" si="246"/>
        <v>Unidades</v>
      </c>
      <c r="N1206" s="49" t="str">
        <f t="shared" si="247"/>
        <v>Ministerio de Ciencias, Tecnología, Conocimiento e Innovación</v>
      </c>
      <c r="O12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Vallenar</v>
      </c>
      <c r="P1206" s="68"/>
      <c r="Q1206" s="15" t="str">
        <f t="shared" si="248"/>
        <v>Gráfico Evolución</v>
      </c>
      <c r="R1206" s="30"/>
      <c r="S12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https://analytics.zoho.com/open-view/2395394000008137967?ZOHO_CRITERIA=%22Localiza_CL_Poblacion%22.%22Codcom%22%3D3301</v>
      </c>
      <c r="T1206" s="17"/>
      <c r="U1206" s="31" t="str">
        <f t="shared" si="249"/>
        <v>#1774B9</v>
      </c>
      <c r="V1206" s="32" t="str">
        <f>+Enfermedades_Mundiales[[#This Row],[idcoleccion]]&amp;"-"&amp;Enfermedades_Mundiales[[#This Row],[id]]</f>
        <v>360-1196</v>
      </c>
      <c r="W1206" s="21">
        <f>+VLOOKUP(Enfermedades_Mundiales[[#This Row],[Filtro URL]],Estructura!$X$4:$Y$366,2,0)</f>
        <v>36303301</v>
      </c>
      <c r="X1206" s="21" t="str">
        <f>+VLOOKUP(Enfermedades_Mundiales[[#This Row],[tema]],Estructura!$A$4:$C$18,3,0)</f>
        <v>T-364</v>
      </c>
      <c r="Y1206" s="32" t="str">
        <f>+VLOOKUP(Enfermedades_Mundiales[[#This Row],[contenido]],Estructura!$E$4:$G$18,3,0)</f>
        <v>C-362</v>
      </c>
      <c r="Z1206" s="32" t="str">
        <f>+VLOOKUP(Enfermedades_Mundiales[[#This Row],[Filtro Integrado]],Estructura!$M$4:$O$367,3,0)</f>
        <v>FI-363</v>
      </c>
      <c r="AA1206" s="32" t="str">
        <f>+VLOOKUP(Enfermedades_Mundiales[[#This Row],[Muestra]],Estructura!$Q$4:$S$194,3,0)</f>
        <v>M-367</v>
      </c>
    </row>
    <row r="1207" spans="1:27" ht="30.6" x14ac:dyDescent="0.3">
      <c r="A1207" s="61" t="s">
        <v>1636</v>
      </c>
      <c r="B1207" s="43">
        <f t="shared" si="242"/>
        <v>360</v>
      </c>
      <c r="C1207" s="44" t="str">
        <f t="shared" si="243"/>
        <v>Enfermedades Mundiales</v>
      </c>
      <c r="D1207" s="44" t="str">
        <f t="shared" si="244"/>
        <v>Salud</v>
      </c>
      <c r="E1207" s="64">
        <v>3302</v>
      </c>
      <c r="F1207" s="44" t="str">
        <f t="shared" si="250"/>
        <v>Vacunación</v>
      </c>
      <c r="G1207" s="27" t="s">
        <v>1591</v>
      </c>
      <c r="H1207" s="60" t="s">
        <v>17</v>
      </c>
      <c r="I1207" s="58" t="s">
        <v>50</v>
      </c>
      <c r="J1207" s="43" t="s">
        <v>407</v>
      </c>
      <c r="K1207" s="12" t="str">
        <f t="shared" si="251"/>
        <v>Vacunación-Casos Activos</v>
      </c>
      <c r="L1207" s="43" t="str">
        <f t="shared" si="245"/>
        <v>Periodo 2020-2021</v>
      </c>
      <c r="M1207" s="43" t="str">
        <f t="shared" si="246"/>
        <v>Unidades</v>
      </c>
      <c r="N1207" s="49" t="str">
        <f t="shared" si="247"/>
        <v>Ministerio de Ciencias, Tecnología, Conocimiento e Innovación</v>
      </c>
      <c r="O12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Alto del Carmen</v>
      </c>
      <c r="P1207" s="68"/>
      <c r="Q1207" s="15" t="str">
        <f t="shared" si="248"/>
        <v>Gráfico Evolución</v>
      </c>
      <c r="R1207" s="30"/>
      <c r="S12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https://analytics.zoho.com/open-view/2395394000008137967?ZOHO_CRITERIA=%22Localiza_CL_Poblacion%22.%22Codcom%22%3D3302</v>
      </c>
      <c r="T1207" s="17"/>
      <c r="U1207" s="31" t="str">
        <f t="shared" si="249"/>
        <v>#1774B9</v>
      </c>
      <c r="V1207" s="32" t="str">
        <f>+Enfermedades_Mundiales[[#This Row],[idcoleccion]]&amp;"-"&amp;Enfermedades_Mundiales[[#This Row],[id]]</f>
        <v>360-1197</v>
      </c>
      <c r="W1207" s="21">
        <f>+VLOOKUP(Enfermedades_Mundiales[[#This Row],[Filtro URL]],Estructura!$X$4:$Y$366,2,0)</f>
        <v>36303302</v>
      </c>
      <c r="X1207" s="21" t="str">
        <f>+VLOOKUP(Enfermedades_Mundiales[[#This Row],[tema]],Estructura!$A$4:$C$18,3,0)</f>
        <v>T-364</v>
      </c>
      <c r="Y1207" s="32" t="str">
        <f>+VLOOKUP(Enfermedades_Mundiales[[#This Row],[contenido]],Estructura!$E$4:$G$18,3,0)</f>
        <v>C-362</v>
      </c>
      <c r="Z1207" s="32" t="str">
        <f>+VLOOKUP(Enfermedades_Mundiales[[#This Row],[Filtro Integrado]],Estructura!$M$4:$O$367,3,0)</f>
        <v>FI-363</v>
      </c>
      <c r="AA1207" s="32" t="str">
        <f>+VLOOKUP(Enfermedades_Mundiales[[#This Row],[Muestra]],Estructura!$Q$4:$S$194,3,0)</f>
        <v>M-367</v>
      </c>
    </row>
    <row r="1208" spans="1:27" ht="30.6" x14ac:dyDescent="0.3">
      <c r="A1208" s="61" t="s">
        <v>1637</v>
      </c>
      <c r="B1208" s="43">
        <f t="shared" si="242"/>
        <v>360</v>
      </c>
      <c r="C1208" s="44" t="str">
        <f t="shared" si="243"/>
        <v>Enfermedades Mundiales</v>
      </c>
      <c r="D1208" s="44" t="str">
        <f t="shared" si="244"/>
        <v>Salud</v>
      </c>
      <c r="E1208" s="64">
        <v>3303</v>
      </c>
      <c r="F1208" s="44" t="str">
        <f t="shared" si="250"/>
        <v>Vacunación</v>
      </c>
      <c r="G1208" s="27" t="s">
        <v>1591</v>
      </c>
      <c r="H1208" s="60" t="s">
        <v>17</v>
      </c>
      <c r="I1208" s="58" t="s">
        <v>51</v>
      </c>
      <c r="J1208" s="43" t="s">
        <v>407</v>
      </c>
      <c r="K1208" s="12" t="str">
        <f t="shared" si="251"/>
        <v>Vacunación-Casos Activos</v>
      </c>
      <c r="L1208" s="43" t="str">
        <f t="shared" si="245"/>
        <v>Periodo 2020-2021</v>
      </c>
      <c r="M1208" s="43" t="str">
        <f t="shared" si="246"/>
        <v>Unidades</v>
      </c>
      <c r="N1208" s="49" t="str">
        <f t="shared" si="247"/>
        <v>Ministerio de Ciencias, Tecnología, Conocimiento e Innovación</v>
      </c>
      <c r="O12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Freirina</v>
      </c>
      <c r="P1208" s="68"/>
      <c r="Q1208" s="15" t="str">
        <f t="shared" si="248"/>
        <v>Gráfico Evolución</v>
      </c>
      <c r="R1208" s="30"/>
      <c r="S12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https://analytics.zoho.com/open-view/2395394000008137967?ZOHO_CRITERIA=%22Localiza_CL_Poblacion%22.%22Codcom%22%3D3303</v>
      </c>
      <c r="T1208" s="17"/>
      <c r="U1208" s="31" t="str">
        <f t="shared" si="249"/>
        <v>#1774B9</v>
      </c>
      <c r="V1208" s="32" t="str">
        <f>+Enfermedades_Mundiales[[#This Row],[idcoleccion]]&amp;"-"&amp;Enfermedades_Mundiales[[#This Row],[id]]</f>
        <v>360-1198</v>
      </c>
      <c r="W1208" s="21">
        <f>+VLOOKUP(Enfermedades_Mundiales[[#This Row],[Filtro URL]],Estructura!$X$4:$Y$366,2,0)</f>
        <v>36303303</v>
      </c>
      <c r="X1208" s="21" t="str">
        <f>+VLOOKUP(Enfermedades_Mundiales[[#This Row],[tema]],Estructura!$A$4:$C$18,3,0)</f>
        <v>T-364</v>
      </c>
      <c r="Y1208" s="32" t="str">
        <f>+VLOOKUP(Enfermedades_Mundiales[[#This Row],[contenido]],Estructura!$E$4:$G$18,3,0)</f>
        <v>C-362</v>
      </c>
      <c r="Z1208" s="32" t="str">
        <f>+VLOOKUP(Enfermedades_Mundiales[[#This Row],[Filtro Integrado]],Estructura!$M$4:$O$367,3,0)</f>
        <v>FI-363</v>
      </c>
      <c r="AA1208" s="32" t="str">
        <f>+VLOOKUP(Enfermedades_Mundiales[[#This Row],[Muestra]],Estructura!$Q$4:$S$194,3,0)</f>
        <v>M-367</v>
      </c>
    </row>
    <row r="1209" spans="1:27" ht="30.6" x14ac:dyDescent="0.3">
      <c r="A1209" s="61" t="s">
        <v>1638</v>
      </c>
      <c r="B1209" s="43">
        <f t="shared" si="242"/>
        <v>360</v>
      </c>
      <c r="C1209" s="44" t="str">
        <f t="shared" si="243"/>
        <v>Enfermedades Mundiales</v>
      </c>
      <c r="D1209" s="44" t="str">
        <f t="shared" si="244"/>
        <v>Salud</v>
      </c>
      <c r="E1209" s="64">
        <v>3304</v>
      </c>
      <c r="F1209" s="44" t="str">
        <f t="shared" si="250"/>
        <v>Vacunación</v>
      </c>
      <c r="G1209" s="27" t="s">
        <v>1591</v>
      </c>
      <c r="H1209" s="60" t="s">
        <v>17</v>
      </c>
      <c r="I1209" s="58" t="s">
        <v>52</v>
      </c>
      <c r="J1209" s="43" t="s">
        <v>407</v>
      </c>
      <c r="K1209" s="12" t="str">
        <f t="shared" si="251"/>
        <v>Vacunación-Casos Activos</v>
      </c>
      <c r="L1209" s="43" t="str">
        <f t="shared" si="245"/>
        <v>Periodo 2020-2021</v>
      </c>
      <c r="M1209" s="43" t="str">
        <f t="shared" si="246"/>
        <v>Unidades</v>
      </c>
      <c r="N1209" s="49" t="str">
        <f t="shared" si="247"/>
        <v>Ministerio de Ciencias, Tecnología, Conocimiento e Innovación</v>
      </c>
      <c r="O12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Huasco</v>
      </c>
      <c r="P1209" s="68"/>
      <c r="Q1209" s="15" t="str">
        <f t="shared" si="248"/>
        <v>Gráfico Evolución</v>
      </c>
      <c r="R1209" s="30"/>
      <c r="S12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https://analytics.zoho.com/open-view/2395394000008137967?ZOHO_CRITERIA=%22Localiza_CL_Poblacion%22.%22Codcom%22%3D3304</v>
      </c>
      <c r="T1209" s="17"/>
      <c r="U1209" s="31" t="str">
        <f t="shared" si="249"/>
        <v>#1774B9</v>
      </c>
      <c r="V1209" s="32" t="str">
        <f>+Enfermedades_Mundiales[[#This Row],[idcoleccion]]&amp;"-"&amp;Enfermedades_Mundiales[[#This Row],[id]]</f>
        <v>360-1199</v>
      </c>
      <c r="W1209" s="21">
        <f>+VLOOKUP(Enfermedades_Mundiales[[#This Row],[Filtro URL]],Estructura!$X$4:$Y$366,2,0)</f>
        <v>36303304</v>
      </c>
      <c r="X1209" s="21" t="str">
        <f>+VLOOKUP(Enfermedades_Mundiales[[#This Row],[tema]],Estructura!$A$4:$C$18,3,0)</f>
        <v>T-364</v>
      </c>
      <c r="Y1209" s="32" t="str">
        <f>+VLOOKUP(Enfermedades_Mundiales[[#This Row],[contenido]],Estructura!$E$4:$G$18,3,0)</f>
        <v>C-362</v>
      </c>
      <c r="Z1209" s="32" t="str">
        <f>+VLOOKUP(Enfermedades_Mundiales[[#This Row],[Filtro Integrado]],Estructura!$M$4:$O$367,3,0)</f>
        <v>FI-363</v>
      </c>
      <c r="AA1209" s="32" t="str">
        <f>+VLOOKUP(Enfermedades_Mundiales[[#This Row],[Muestra]],Estructura!$Q$4:$S$194,3,0)</f>
        <v>M-367</v>
      </c>
    </row>
    <row r="1210" spans="1:27" ht="30.6" x14ac:dyDescent="0.3">
      <c r="A1210" s="61" t="s">
        <v>1639</v>
      </c>
      <c r="B1210" s="43">
        <f t="shared" si="242"/>
        <v>360</v>
      </c>
      <c r="C1210" s="44" t="str">
        <f t="shared" si="243"/>
        <v>Enfermedades Mundiales</v>
      </c>
      <c r="D1210" s="44" t="str">
        <f t="shared" si="244"/>
        <v>Salud</v>
      </c>
      <c r="E1210" s="64">
        <v>4101</v>
      </c>
      <c r="F1210" s="44" t="str">
        <f t="shared" si="250"/>
        <v>Vacunación</v>
      </c>
      <c r="G1210" s="27" t="s">
        <v>1591</v>
      </c>
      <c r="H1210" s="60" t="s">
        <v>17</v>
      </c>
      <c r="I1210" s="58" t="s">
        <v>53</v>
      </c>
      <c r="J1210" s="43" t="s">
        <v>407</v>
      </c>
      <c r="K1210" s="12" t="str">
        <f t="shared" si="251"/>
        <v>Vacunación-Casos Activos</v>
      </c>
      <c r="L1210" s="43" t="str">
        <f t="shared" si="245"/>
        <v>Periodo 2020-2021</v>
      </c>
      <c r="M1210" s="43" t="str">
        <f t="shared" si="246"/>
        <v>Unidades</v>
      </c>
      <c r="N1210" s="49" t="str">
        <f t="shared" si="247"/>
        <v>Ministerio de Ciencias, Tecnología, Conocimiento e Innovación</v>
      </c>
      <c r="O12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Serena</v>
      </c>
      <c r="P1210" s="68"/>
      <c r="Q1210" s="15" t="str">
        <f t="shared" si="248"/>
        <v>Gráfico Evolución</v>
      </c>
      <c r="R1210" s="30"/>
      <c r="S12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https://analytics.zoho.com/open-view/2395394000008137967?ZOHO_CRITERIA=%22Localiza_CL_Poblacion%22.%22Codcom%22%3D4101</v>
      </c>
      <c r="T1210" s="17"/>
      <c r="U1210" s="31" t="str">
        <f t="shared" si="249"/>
        <v>#1774B9</v>
      </c>
      <c r="V1210" s="32" t="str">
        <f>+Enfermedades_Mundiales[[#This Row],[idcoleccion]]&amp;"-"&amp;Enfermedades_Mundiales[[#This Row],[id]]</f>
        <v>360-1200</v>
      </c>
      <c r="W1210" s="21">
        <f>+VLOOKUP(Enfermedades_Mundiales[[#This Row],[Filtro URL]],Estructura!$X$4:$Y$366,2,0)</f>
        <v>36304101</v>
      </c>
      <c r="X1210" s="21" t="str">
        <f>+VLOOKUP(Enfermedades_Mundiales[[#This Row],[tema]],Estructura!$A$4:$C$18,3,0)</f>
        <v>T-364</v>
      </c>
      <c r="Y1210" s="32" t="str">
        <f>+VLOOKUP(Enfermedades_Mundiales[[#This Row],[contenido]],Estructura!$E$4:$G$18,3,0)</f>
        <v>C-362</v>
      </c>
      <c r="Z1210" s="32" t="str">
        <f>+VLOOKUP(Enfermedades_Mundiales[[#This Row],[Filtro Integrado]],Estructura!$M$4:$O$367,3,0)</f>
        <v>FI-363</v>
      </c>
      <c r="AA1210" s="32" t="str">
        <f>+VLOOKUP(Enfermedades_Mundiales[[#This Row],[Muestra]],Estructura!$Q$4:$S$194,3,0)</f>
        <v>M-367</v>
      </c>
    </row>
    <row r="1211" spans="1:27" ht="30.6" x14ac:dyDescent="0.3">
      <c r="A1211" s="61" t="s">
        <v>1640</v>
      </c>
      <c r="B1211" s="43">
        <f t="shared" si="242"/>
        <v>360</v>
      </c>
      <c r="C1211" s="44" t="str">
        <f t="shared" si="243"/>
        <v>Enfermedades Mundiales</v>
      </c>
      <c r="D1211" s="44" t="str">
        <f t="shared" si="244"/>
        <v>Salud</v>
      </c>
      <c r="E1211" s="64">
        <v>4102</v>
      </c>
      <c r="F1211" s="44" t="str">
        <f t="shared" si="250"/>
        <v>Vacunación</v>
      </c>
      <c r="G1211" s="27" t="s">
        <v>1591</v>
      </c>
      <c r="H1211" s="60" t="s">
        <v>17</v>
      </c>
      <c r="I1211" s="58" t="s">
        <v>25</v>
      </c>
      <c r="J1211" s="43" t="s">
        <v>407</v>
      </c>
      <c r="K1211" s="12" t="str">
        <f t="shared" si="251"/>
        <v>Vacunación-Casos Activos</v>
      </c>
      <c r="L1211" s="43" t="str">
        <f t="shared" si="245"/>
        <v>Periodo 2020-2021</v>
      </c>
      <c r="M1211" s="43" t="str">
        <f t="shared" si="246"/>
        <v>Unidades</v>
      </c>
      <c r="N1211" s="49" t="str">
        <f t="shared" si="247"/>
        <v>Ministerio de Ciencias, Tecnología, Conocimiento e Innovación</v>
      </c>
      <c r="O12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Coquimbo</v>
      </c>
      <c r="P1211" s="68"/>
      <c r="Q1211" s="15" t="str">
        <f t="shared" si="248"/>
        <v>Gráfico Evolución</v>
      </c>
      <c r="R1211" s="30"/>
      <c r="S12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https://analytics.zoho.com/open-view/2395394000008137967?ZOHO_CRITERIA=%22Localiza_CL_Poblacion%22.%22Codcom%22%3D4102</v>
      </c>
      <c r="T1211" s="17"/>
      <c r="U1211" s="31" t="str">
        <f t="shared" si="249"/>
        <v>#1774B9</v>
      </c>
      <c r="V1211" s="32" t="str">
        <f>+Enfermedades_Mundiales[[#This Row],[idcoleccion]]&amp;"-"&amp;Enfermedades_Mundiales[[#This Row],[id]]</f>
        <v>360-1201</v>
      </c>
      <c r="W1211" s="21">
        <f>+VLOOKUP(Enfermedades_Mundiales[[#This Row],[Filtro URL]],Estructura!$X$4:$Y$366,2,0)</f>
        <v>36304102</v>
      </c>
      <c r="X1211" s="21" t="str">
        <f>+VLOOKUP(Enfermedades_Mundiales[[#This Row],[tema]],Estructura!$A$4:$C$18,3,0)</f>
        <v>T-364</v>
      </c>
      <c r="Y1211" s="32" t="str">
        <f>+VLOOKUP(Enfermedades_Mundiales[[#This Row],[contenido]],Estructura!$E$4:$G$18,3,0)</f>
        <v>C-362</v>
      </c>
      <c r="Z1211" s="32" t="str">
        <f>+VLOOKUP(Enfermedades_Mundiales[[#This Row],[Filtro Integrado]],Estructura!$M$4:$O$367,3,0)</f>
        <v>FI-363</v>
      </c>
      <c r="AA1211" s="32" t="str">
        <f>+VLOOKUP(Enfermedades_Mundiales[[#This Row],[Muestra]],Estructura!$Q$4:$S$194,3,0)</f>
        <v>M-367</v>
      </c>
    </row>
    <row r="1212" spans="1:27" ht="30.6" x14ac:dyDescent="0.3">
      <c r="A1212" s="61" t="s">
        <v>1641</v>
      </c>
      <c r="B1212" s="43">
        <f t="shared" si="242"/>
        <v>360</v>
      </c>
      <c r="C1212" s="44" t="str">
        <f t="shared" si="243"/>
        <v>Enfermedades Mundiales</v>
      </c>
      <c r="D1212" s="44" t="str">
        <f t="shared" si="244"/>
        <v>Salud</v>
      </c>
      <c r="E1212" s="64">
        <v>4103</v>
      </c>
      <c r="F1212" s="44" t="str">
        <f t="shared" si="250"/>
        <v>Vacunación</v>
      </c>
      <c r="G1212" s="27" t="s">
        <v>1591</v>
      </c>
      <c r="H1212" s="60" t="s">
        <v>17</v>
      </c>
      <c r="I1212" s="58" t="s">
        <v>54</v>
      </c>
      <c r="J1212" s="43" t="s">
        <v>407</v>
      </c>
      <c r="K1212" s="12" t="str">
        <f t="shared" si="251"/>
        <v>Vacunación-Casos Activos</v>
      </c>
      <c r="L1212" s="43" t="str">
        <f t="shared" si="245"/>
        <v>Periodo 2020-2021</v>
      </c>
      <c r="M1212" s="43" t="str">
        <f t="shared" si="246"/>
        <v>Unidades</v>
      </c>
      <c r="N1212" s="49" t="str">
        <f t="shared" si="247"/>
        <v>Ministerio de Ciencias, Tecnología, Conocimiento e Innovación</v>
      </c>
      <c r="O12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Andacollo</v>
      </c>
      <c r="P1212" s="68"/>
      <c r="Q1212" s="15" t="str">
        <f t="shared" si="248"/>
        <v>Gráfico Evolución</v>
      </c>
      <c r="R1212" s="30"/>
      <c r="S12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https://analytics.zoho.com/open-view/2395394000008137967?ZOHO_CRITERIA=%22Localiza_CL_Poblacion%22.%22Codcom%22%3D4103</v>
      </c>
      <c r="T1212" s="17"/>
      <c r="U1212" s="31" t="str">
        <f t="shared" si="249"/>
        <v>#1774B9</v>
      </c>
      <c r="V1212" s="32" t="str">
        <f>+Enfermedades_Mundiales[[#This Row],[idcoleccion]]&amp;"-"&amp;Enfermedades_Mundiales[[#This Row],[id]]</f>
        <v>360-1202</v>
      </c>
      <c r="W1212" s="21">
        <f>+VLOOKUP(Enfermedades_Mundiales[[#This Row],[Filtro URL]],Estructura!$X$4:$Y$366,2,0)</f>
        <v>36304103</v>
      </c>
      <c r="X1212" s="21" t="str">
        <f>+VLOOKUP(Enfermedades_Mundiales[[#This Row],[tema]],Estructura!$A$4:$C$18,3,0)</f>
        <v>T-364</v>
      </c>
      <c r="Y1212" s="32" t="str">
        <f>+VLOOKUP(Enfermedades_Mundiales[[#This Row],[contenido]],Estructura!$E$4:$G$18,3,0)</f>
        <v>C-362</v>
      </c>
      <c r="Z1212" s="32" t="str">
        <f>+VLOOKUP(Enfermedades_Mundiales[[#This Row],[Filtro Integrado]],Estructura!$M$4:$O$367,3,0)</f>
        <v>FI-363</v>
      </c>
      <c r="AA1212" s="32" t="str">
        <f>+VLOOKUP(Enfermedades_Mundiales[[#This Row],[Muestra]],Estructura!$Q$4:$S$194,3,0)</f>
        <v>M-367</v>
      </c>
    </row>
    <row r="1213" spans="1:27" ht="30.6" x14ac:dyDescent="0.3">
      <c r="A1213" s="61" t="s">
        <v>1642</v>
      </c>
      <c r="B1213" s="43">
        <f t="shared" si="242"/>
        <v>360</v>
      </c>
      <c r="C1213" s="44" t="str">
        <f t="shared" si="243"/>
        <v>Enfermedades Mundiales</v>
      </c>
      <c r="D1213" s="44" t="str">
        <f t="shared" si="244"/>
        <v>Salud</v>
      </c>
      <c r="E1213" s="64">
        <v>4104</v>
      </c>
      <c r="F1213" s="44" t="str">
        <f t="shared" si="250"/>
        <v>Vacunación</v>
      </c>
      <c r="G1213" s="27" t="s">
        <v>1591</v>
      </c>
      <c r="H1213" s="60" t="s">
        <v>17</v>
      </c>
      <c r="I1213" s="58" t="s">
        <v>55</v>
      </c>
      <c r="J1213" s="43" t="s">
        <v>407</v>
      </c>
      <c r="K1213" s="12" t="str">
        <f t="shared" si="251"/>
        <v>Vacunación-Casos Activos</v>
      </c>
      <c r="L1213" s="43" t="str">
        <f t="shared" si="245"/>
        <v>Periodo 2020-2021</v>
      </c>
      <c r="M1213" s="43" t="str">
        <f t="shared" si="246"/>
        <v>Unidades</v>
      </c>
      <c r="N1213" s="49" t="str">
        <f t="shared" si="247"/>
        <v>Ministerio de Ciencias, Tecnología, Conocimiento e Innovación</v>
      </c>
      <c r="O12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Higuera</v>
      </c>
      <c r="P1213" s="68"/>
      <c r="Q1213" s="15" t="str">
        <f t="shared" si="248"/>
        <v>Gráfico Evolución</v>
      </c>
      <c r="R1213" s="30"/>
      <c r="S12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https://analytics.zoho.com/open-view/2395394000008137967?ZOHO_CRITERIA=%22Localiza_CL_Poblacion%22.%22Codcom%22%3D4104</v>
      </c>
      <c r="T1213" s="17"/>
      <c r="U1213" s="31" t="str">
        <f t="shared" si="249"/>
        <v>#1774B9</v>
      </c>
      <c r="V1213" s="32" t="str">
        <f>+Enfermedades_Mundiales[[#This Row],[idcoleccion]]&amp;"-"&amp;Enfermedades_Mundiales[[#This Row],[id]]</f>
        <v>360-1203</v>
      </c>
      <c r="W1213" s="21">
        <f>+VLOOKUP(Enfermedades_Mundiales[[#This Row],[Filtro URL]],Estructura!$X$4:$Y$366,2,0)</f>
        <v>36304104</v>
      </c>
      <c r="X1213" s="21" t="str">
        <f>+VLOOKUP(Enfermedades_Mundiales[[#This Row],[tema]],Estructura!$A$4:$C$18,3,0)</f>
        <v>T-364</v>
      </c>
      <c r="Y1213" s="32" t="str">
        <f>+VLOOKUP(Enfermedades_Mundiales[[#This Row],[contenido]],Estructura!$E$4:$G$18,3,0)</f>
        <v>C-362</v>
      </c>
      <c r="Z1213" s="32" t="str">
        <f>+VLOOKUP(Enfermedades_Mundiales[[#This Row],[Filtro Integrado]],Estructura!$M$4:$O$367,3,0)</f>
        <v>FI-363</v>
      </c>
      <c r="AA1213" s="32" t="str">
        <f>+VLOOKUP(Enfermedades_Mundiales[[#This Row],[Muestra]],Estructura!$Q$4:$S$194,3,0)</f>
        <v>M-367</v>
      </c>
    </row>
    <row r="1214" spans="1:27" ht="30.6" x14ac:dyDescent="0.3">
      <c r="A1214" s="61" t="s">
        <v>1643</v>
      </c>
      <c r="B1214" s="43">
        <f t="shared" si="242"/>
        <v>360</v>
      </c>
      <c r="C1214" s="44" t="str">
        <f t="shared" si="243"/>
        <v>Enfermedades Mundiales</v>
      </c>
      <c r="D1214" s="44" t="str">
        <f t="shared" si="244"/>
        <v>Salud</v>
      </c>
      <c r="E1214" s="64">
        <v>4105</v>
      </c>
      <c r="F1214" s="44" t="str">
        <f t="shared" si="250"/>
        <v>Vacunación</v>
      </c>
      <c r="G1214" s="27" t="s">
        <v>1591</v>
      </c>
      <c r="H1214" s="60" t="s">
        <v>17</v>
      </c>
      <c r="I1214" s="58" t="s">
        <v>56</v>
      </c>
      <c r="J1214" s="43" t="s">
        <v>407</v>
      </c>
      <c r="K1214" s="12" t="str">
        <f t="shared" si="251"/>
        <v>Vacunación-Casos Activos</v>
      </c>
      <c r="L1214" s="43" t="str">
        <f t="shared" si="245"/>
        <v>Periodo 2020-2021</v>
      </c>
      <c r="M1214" s="43" t="str">
        <f t="shared" si="246"/>
        <v>Unidades</v>
      </c>
      <c r="N1214" s="49" t="str">
        <f t="shared" si="247"/>
        <v>Ministerio de Ciencias, Tecnología, Conocimiento e Innovación</v>
      </c>
      <c r="O12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Paiguano</v>
      </c>
      <c r="P1214" s="68"/>
      <c r="Q1214" s="15" t="str">
        <f t="shared" si="248"/>
        <v>Gráfico Evolución</v>
      </c>
      <c r="R1214" s="30"/>
      <c r="S12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https://analytics.zoho.com/open-view/2395394000008137967?ZOHO_CRITERIA=%22Localiza_CL_Poblacion%22.%22Codcom%22%3D4105</v>
      </c>
      <c r="T1214" s="17"/>
      <c r="U1214" s="31" t="str">
        <f t="shared" si="249"/>
        <v>#1774B9</v>
      </c>
      <c r="V1214" s="32" t="str">
        <f>+Enfermedades_Mundiales[[#This Row],[idcoleccion]]&amp;"-"&amp;Enfermedades_Mundiales[[#This Row],[id]]</f>
        <v>360-1204</v>
      </c>
      <c r="W1214" s="21">
        <f>+VLOOKUP(Enfermedades_Mundiales[[#This Row],[Filtro URL]],Estructura!$X$4:$Y$366,2,0)</f>
        <v>36304105</v>
      </c>
      <c r="X1214" s="21" t="str">
        <f>+VLOOKUP(Enfermedades_Mundiales[[#This Row],[tema]],Estructura!$A$4:$C$18,3,0)</f>
        <v>T-364</v>
      </c>
      <c r="Y1214" s="32" t="str">
        <f>+VLOOKUP(Enfermedades_Mundiales[[#This Row],[contenido]],Estructura!$E$4:$G$18,3,0)</f>
        <v>C-362</v>
      </c>
      <c r="Z1214" s="32" t="str">
        <f>+VLOOKUP(Enfermedades_Mundiales[[#This Row],[Filtro Integrado]],Estructura!$M$4:$O$367,3,0)</f>
        <v>FI-363</v>
      </c>
      <c r="AA1214" s="32" t="str">
        <f>+VLOOKUP(Enfermedades_Mundiales[[#This Row],[Muestra]],Estructura!$Q$4:$S$194,3,0)</f>
        <v>M-367</v>
      </c>
    </row>
    <row r="1215" spans="1:27" ht="30.6" x14ac:dyDescent="0.3">
      <c r="A1215" s="61" t="s">
        <v>1644</v>
      </c>
      <c r="B1215" s="43">
        <f t="shared" si="242"/>
        <v>360</v>
      </c>
      <c r="C1215" s="44" t="str">
        <f t="shared" si="243"/>
        <v>Enfermedades Mundiales</v>
      </c>
      <c r="D1215" s="44" t="str">
        <f t="shared" si="244"/>
        <v>Salud</v>
      </c>
      <c r="E1215" s="64">
        <v>4106</v>
      </c>
      <c r="F1215" s="44" t="str">
        <f t="shared" si="250"/>
        <v>Vacunación</v>
      </c>
      <c r="G1215" s="27" t="s">
        <v>1591</v>
      </c>
      <c r="H1215" s="60" t="s">
        <v>17</v>
      </c>
      <c r="I1215" s="58" t="s">
        <v>57</v>
      </c>
      <c r="J1215" s="43" t="s">
        <v>407</v>
      </c>
      <c r="K1215" s="12" t="str">
        <f t="shared" si="251"/>
        <v>Vacunación-Casos Activos</v>
      </c>
      <c r="L1215" s="43" t="str">
        <f t="shared" si="245"/>
        <v>Periodo 2020-2021</v>
      </c>
      <c r="M1215" s="43" t="str">
        <f t="shared" si="246"/>
        <v>Unidades</v>
      </c>
      <c r="N1215" s="49" t="str">
        <f t="shared" si="247"/>
        <v>Ministerio de Ciencias, Tecnología, Conocimiento e Innovación</v>
      </c>
      <c r="O12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Vicuña</v>
      </c>
      <c r="P1215" s="68"/>
      <c r="Q1215" s="15" t="str">
        <f t="shared" si="248"/>
        <v>Gráfico Evolución</v>
      </c>
      <c r="R1215" s="30"/>
      <c r="S12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https://analytics.zoho.com/open-view/2395394000008137967?ZOHO_CRITERIA=%22Localiza_CL_Poblacion%22.%22Codcom%22%3D4106</v>
      </c>
      <c r="T1215" s="17"/>
      <c r="U1215" s="31" t="str">
        <f t="shared" si="249"/>
        <v>#1774B9</v>
      </c>
      <c r="V1215" s="32" t="str">
        <f>+Enfermedades_Mundiales[[#This Row],[idcoleccion]]&amp;"-"&amp;Enfermedades_Mundiales[[#This Row],[id]]</f>
        <v>360-1205</v>
      </c>
      <c r="W1215" s="21">
        <f>+VLOOKUP(Enfermedades_Mundiales[[#This Row],[Filtro URL]],Estructura!$X$4:$Y$366,2,0)</f>
        <v>36304106</v>
      </c>
      <c r="X1215" s="21" t="str">
        <f>+VLOOKUP(Enfermedades_Mundiales[[#This Row],[tema]],Estructura!$A$4:$C$18,3,0)</f>
        <v>T-364</v>
      </c>
      <c r="Y1215" s="32" t="str">
        <f>+VLOOKUP(Enfermedades_Mundiales[[#This Row],[contenido]],Estructura!$E$4:$G$18,3,0)</f>
        <v>C-362</v>
      </c>
      <c r="Z1215" s="32" t="str">
        <f>+VLOOKUP(Enfermedades_Mundiales[[#This Row],[Filtro Integrado]],Estructura!$M$4:$O$367,3,0)</f>
        <v>FI-363</v>
      </c>
      <c r="AA1215" s="32" t="str">
        <f>+VLOOKUP(Enfermedades_Mundiales[[#This Row],[Muestra]],Estructura!$Q$4:$S$194,3,0)</f>
        <v>M-367</v>
      </c>
    </row>
    <row r="1216" spans="1:27" ht="30.6" x14ac:dyDescent="0.3">
      <c r="A1216" s="61" t="s">
        <v>1645</v>
      </c>
      <c r="B1216" s="43">
        <f t="shared" si="242"/>
        <v>360</v>
      </c>
      <c r="C1216" s="44" t="str">
        <f t="shared" si="243"/>
        <v>Enfermedades Mundiales</v>
      </c>
      <c r="D1216" s="44" t="str">
        <f t="shared" si="244"/>
        <v>Salud</v>
      </c>
      <c r="E1216" s="64">
        <v>4201</v>
      </c>
      <c r="F1216" s="44" t="str">
        <f t="shared" si="250"/>
        <v>Vacunación</v>
      </c>
      <c r="G1216" s="27" t="s">
        <v>1591</v>
      </c>
      <c r="H1216" s="60" t="s">
        <v>17</v>
      </c>
      <c r="I1216" s="58" t="s">
        <v>58</v>
      </c>
      <c r="J1216" s="43" t="s">
        <v>407</v>
      </c>
      <c r="K1216" s="12" t="str">
        <f t="shared" si="251"/>
        <v>Vacunación-Casos Activos</v>
      </c>
      <c r="L1216" s="43" t="str">
        <f t="shared" si="245"/>
        <v>Periodo 2020-2021</v>
      </c>
      <c r="M1216" s="43" t="str">
        <f t="shared" si="246"/>
        <v>Unidades</v>
      </c>
      <c r="N1216" s="49" t="str">
        <f t="shared" si="247"/>
        <v>Ministerio de Ciencias, Tecnología, Conocimiento e Innovación</v>
      </c>
      <c r="O12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Illapel</v>
      </c>
      <c r="P1216" s="68"/>
      <c r="Q1216" s="15" t="str">
        <f t="shared" si="248"/>
        <v>Gráfico Evolución</v>
      </c>
      <c r="R1216" s="30"/>
      <c r="S12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https://analytics.zoho.com/open-view/2395394000008137967?ZOHO_CRITERIA=%22Localiza_CL_Poblacion%22.%22Codcom%22%3D4201</v>
      </c>
      <c r="T1216" s="17"/>
      <c r="U1216" s="31" t="str">
        <f t="shared" si="249"/>
        <v>#1774B9</v>
      </c>
      <c r="V1216" s="32" t="str">
        <f>+Enfermedades_Mundiales[[#This Row],[idcoleccion]]&amp;"-"&amp;Enfermedades_Mundiales[[#This Row],[id]]</f>
        <v>360-1206</v>
      </c>
      <c r="W1216" s="21">
        <f>+VLOOKUP(Enfermedades_Mundiales[[#This Row],[Filtro URL]],Estructura!$X$4:$Y$366,2,0)</f>
        <v>36304201</v>
      </c>
      <c r="X1216" s="21" t="str">
        <f>+VLOOKUP(Enfermedades_Mundiales[[#This Row],[tema]],Estructura!$A$4:$C$18,3,0)</f>
        <v>T-364</v>
      </c>
      <c r="Y1216" s="32" t="str">
        <f>+VLOOKUP(Enfermedades_Mundiales[[#This Row],[contenido]],Estructura!$E$4:$G$18,3,0)</f>
        <v>C-362</v>
      </c>
      <c r="Z1216" s="32" t="str">
        <f>+VLOOKUP(Enfermedades_Mundiales[[#This Row],[Filtro Integrado]],Estructura!$M$4:$O$367,3,0)</f>
        <v>FI-363</v>
      </c>
      <c r="AA1216" s="32" t="str">
        <f>+VLOOKUP(Enfermedades_Mundiales[[#This Row],[Muestra]],Estructura!$Q$4:$S$194,3,0)</f>
        <v>M-367</v>
      </c>
    </row>
    <row r="1217" spans="1:27" ht="30.6" x14ac:dyDescent="0.3">
      <c r="A1217" s="61" t="s">
        <v>1646</v>
      </c>
      <c r="B1217" s="43">
        <f t="shared" si="242"/>
        <v>360</v>
      </c>
      <c r="C1217" s="44" t="str">
        <f t="shared" si="243"/>
        <v>Enfermedades Mundiales</v>
      </c>
      <c r="D1217" s="44" t="str">
        <f t="shared" si="244"/>
        <v>Salud</v>
      </c>
      <c r="E1217" s="64">
        <v>4202</v>
      </c>
      <c r="F1217" s="44" t="str">
        <f t="shared" si="250"/>
        <v>Vacunación</v>
      </c>
      <c r="G1217" s="27" t="s">
        <v>1591</v>
      </c>
      <c r="H1217" s="60" t="s">
        <v>17</v>
      </c>
      <c r="I1217" s="58" t="s">
        <v>59</v>
      </c>
      <c r="J1217" s="43" t="s">
        <v>407</v>
      </c>
      <c r="K1217" s="12" t="str">
        <f t="shared" si="251"/>
        <v>Vacunación-Casos Activos</v>
      </c>
      <c r="L1217" s="43" t="str">
        <f t="shared" si="245"/>
        <v>Periodo 2020-2021</v>
      </c>
      <c r="M1217" s="43" t="str">
        <f t="shared" si="246"/>
        <v>Unidades</v>
      </c>
      <c r="N1217" s="49" t="str">
        <f t="shared" si="247"/>
        <v>Ministerio de Ciencias, Tecnología, Conocimiento e Innovación</v>
      </c>
      <c r="O12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Canela</v>
      </c>
      <c r="P1217" s="68"/>
      <c r="Q1217" s="15" t="str">
        <f t="shared" si="248"/>
        <v>Gráfico Evolución</v>
      </c>
      <c r="R1217" s="30"/>
      <c r="S12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https://analytics.zoho.com/open-view/2395394000008137967?ZOHO_CRITERIA=%22Localiza_CL_Poblacion%22.%22Codcom%22%3D4202</v>
      </c>
      <c r="T1217" s="17"/>
      <c r="U1217" s="31" t="str">
        <f t="shared" si="249"/>
        <v>#1774B9</v>
      </c>
      <c r="V1217" s="32" t="str">
        <f>+Enfermedades_Mundiales[[#This Row],[idcoleccion]]&amp;"-"&amp;Enfermedades_Mundiales[[#This Row],[id]]</f>
        <v>360-1207</v>
      </c>
      <c r="W1217" s="21">
        <f>+VLOOKUP(Enfermedades_Mundiales[[#This Row],[Filtro URL]],Estructura!$X$4:$Y$366,2,0)</f>
        <v>36304202</v>
      </c>
      <c r="X1217" s="21" t="str">
        <f>+VLOOKUP(Enfermedades_Mundiales[[#This Row],[tema]],Estructura!$A$4:$C$18,3,0)</f>
        <v>T-364</v>
      </c>
      <c r="Y1217" s="32" t="str">
        <f>+VLOOKUP(Enfermedades_Mundiales[[#This Row],[contenido]],Estructura!$E$4:$G$18,3,0)</f>
        <v>C-362</v>
      </c>
      <c r="Z1217" s="32" t="str">
        <f>+VLOOKUP(Enfermedades_Mundiales[[#This Row],[Filtro Integrado]],Estructura!$M$4:$O$367,3,0)</f>
        <v>FI-363</v>
      </c>
      <c r="AA1217" s="32" t="str">
        <f>+VLOOKUP(Enfermedades_Mundiales[[#This Row],[Muestra]],Estructura!$Q$4:$S$194,3,0)</f>
        <v>M-367</v>
      </c>
    </row>
    <row r="1218" spans="1:27" ht="30.6" x14ac:dyDescent="0.3">
      <c r="A1218" s="61" t="s">
        <v>1647</v>
      </c>
      <c r="B1218" s="43">
        <f t="shared" si="242"/>
        <v>360</v>
      </c>
      <c r="C1218" s="44" t="str">
        <f t="shared" si="243"/>
        <v>Enfermedades Mundiales</v>
      </c>
      <c r="D1218" s="44" t="str">
        <f t="shared" si="244"/>
        <v>Salud</v>
      </c>
      <c r="E1218" s="64">
        <v>4203</v>
      </c>
      <c r="F1218" s="44" t="str">
        <f t="shared" si="250"/>
        <v>Vacunación</v>
      </c>
      <c r="G1218" s="27" t="s">
        <v>1591</v>
      </c>
      <c r="H1218" s="60" t="s">
        <v>17</v>
      </c>
      <c r="I1218" s="58" t="s">
        <v>60</v>
      </c>
      <c r="J1218" s="43" t="s">
        <v>407</v>
      </c>
      <c r="K1218" s="12" t="str">
        <f t="shared" si="251"/>
        <v>Vacunación-Casos Activos</v>
      </c>
      <c r="L1218" s="43" t="str">
        <f t="shared" si="245"/>
        <v>Periodo 2020-2021</v>
      </c>
      <c r="M1218" s="43" t="str">
        <f t="shared" si="246"/>
        <v>Unidades</v>
      </c>
      <c r="N1218" s="49" t="str">
        <f t="shared" si="247"/>
        <v>Ministerio de Ciencias, Tecnología, Conocimiento e Innovación</v>
      </c>
      <c r="O12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Vilos</v>
      </c>
      <c r="P1218" s="68"/>
      <c r="Q1218" s="15" t="str">
        <f t="shared" si="248"/>
        <v>Gráfico Evolución</v>
      </c>
      <c r="R1218" s="30"/>
      <c r="S12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https://analytics.zoho.com/open-view/2395394000008137967?ZOHO_CRITERIA=%22Localiza_CL_Poblacion%22.%22Codcom%22%3D4203</v>
      </c>
      <c r="T1218" s="17"/>
      <c r="U1218" s="31" t="str">
        <f t="shared" si="249"/>
        <v>#1774B9</v>
      </c>
      <c r="V1218" s="32" t="str">
        <f>+Enfermedades_Mundiales[[#This Row],[idcoleccion]]&amp;"-"&amp;Enfermedades_Mundiales[[#This Row],[id]]</f>
        <v>360-1208</v>
      </c>
      <c r="W1218" s="21">
        <f>+VLOOKUP(Enfermedades_Mundiales[[#This Row],[Filtro URL]],Estructura!$X$4:$Y$366,2,0)</f>
        <v>36304203</v>
      </c>
      <c r="X1218" s="21" t="str">
        <f>+VLOOKUP(Enfermedades_Mundiales[[#This Row],[tema]],Estructura!$A$4:$C$18,3,0)</f>
        <v>T-364</v>
      </c>
      <c r="Y1218" s="32" t="str">
        <f>+VLOOKUP(Enfermedades_Mundiales[[#This Row],[contenido]],Estructura!$E$4:$G$18,3,0)</f>
        <v>C-362</v>
      </c>
      <c r="Z1218" s="32" t="str">
        <f>+VLOOKUP(Enfermedades_Mundiales[[#This Row],[Filtro Integrado]],Estructura!$M$4:$O$367,3,0)</f>
        <v>FI-363</v>
      </c>
      <c r="AA1218" s="32" t="str">
        <f>+VLOOKUP(Enfermedades_Mundiales[[#This Row],[Muestra]],Estructura!$Q$4:$S$194,3,0)</f>
        <v>M-367</v>
      </c>
    </row>
    <row r="1219" spans="1:27" ht="30.6" x14ac:dyDescent="0.3">
      <c r="A1219" s="61" t="s">
        <v>1648</v>
      </c>
      <c r="B1219" s="43">
        <f t="shared" si="242"/>
        <v>360</v>
      </c>
      <c r="C1219" s="44" t="str">
        <f t="shared" si="243"/>
        <v>Enfermedades Mundiales</v>
      </c>
      <c r="D1219" s="44" t="str">
        <f t="shared" si="244"/>
        <v>Salud</v>
      </c>
      <c r="E1219" s="64">
        <v>4204</v>
      </c>
      <c r="F1219" s="44" t="str">
        <f t="shared" si="250"/>
        <v>Vacunación</v>
      </c>
      <c r="G1219" s="27" t="s">
        <v>1591</v>
      </c>
      <c r="H1219" s="60" t="s">
        <v>17</v>
      </c>
      <c r="I1219" s="58" t="s">
        <v>61</v>
      </c>
      <c r="J1219" s="43" t="s">
        <v>407</v>
      </c>
      <c r="K1219" s="12" t="str">
        <f t="shared" si="251"/>
        <v>Vacunación-Casos Activos</v>
      </c>
      <c r="L1219" s="43" t="str">
        <f t="shared" si="245"/>
        <v>Periodo 2020-2021</v>
      </c>
      <c r="M1219" s="43" t="str">
        <f t="shared" si="246"/>
        <v>Unidades</v>
      </c>
      <c r="N1219" s="49" t="str">
        <f t="shared" si="247"/>
        <v>Ministerio de Ciencias, Tecnología, Conocimiento e Innovación</v>
      </c>
      <c r="O12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Salamanca</v>
      </c>
      <c r="P1219" s="68"/>
      <c r="Q1219" s="15" t="str">
        <f t="shared" si="248"/>
        <v>Gráfico Evolución</v>
      </c>
      <c r="R1219" s="30"/>
      <c r="S12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https://analytics.zoho.com/open-view/2395394000008137967?ZOHO_CRITERIA=%22Localiza_CL_Poblacion%22.%22Codcom%22%3D4204</v>
      </c>
      <c r="T1219" s="17"/>
      <c r="U1219" s="31" t="str">
        <f t="shared" si="249"/>
        <v>#1774B9</v>
      </c>
      <c r="V1219" s="32" t="str">
        <f>+Enfermedades_Mundiales[[#This Row],[idcoleccion]]&amp;"-"&amp;Enfermedades_Mundiales[[#This Row],[id]]</f>
        <v>360-1209</v>
      </c>
      <c r="W1219" s="21">
        <f>+VLOOKUP(Enfermedades_Mundiales[[#This Row],[Filtro URL]],Estructura!$X$4:$Y$366,2,0)</f>
        <v>36304204</v>
      </c>
      <c r="X1219" s="21" t="str">
        <f>+VLOOKUP(Enfermedades_Mundiales[[#This Row],[tema]],Estructura!$A$4:$C$18,3,0)</f>
        <v>T-364</v>
      </c>
      <c r="Y1219" s="32" t="str">
        <f>+VLOOKUP(Enfermedades_Mundiales[[#This Row],[contenido]],Estructura!$E$4:$G$18,3,0)</f>
        <v>C-362</v>
      </c>
      <c r="Z1219" s="32" t="str">
        <f>+VLOOKUP(Enfermedades_Mundiales[[#This Row],[Filtro Integrado]],Estructura!$M$4:$O$367,3,0)</f>
        <v>FI-363</v>
      </c>
      <c r="AA1219" s="32" t="str">
        <f>+VLOOKUP(Enfermedades_Mundiales[[#This Row],[Muestra]],Estructura!$Q$4:$S$194,3,0)</f>
        <v>M-367</v>
      </c>
    </row>
    <row r="1220" spans="1:27" ht="30.6" x14ac:dyDescent="0.3">
      <c r="A1220" s="61" t="s">
        <v>1649</v>
      </c>
      <c r="B1220" s="43">
        <f t="shared" si="242"/>
        <v>360</v>
      </c>
      <c r="C1220" s="44" t="str">
        <f t="shared" si="243"/>
        <v>Enfermedades Mundiales</v>
      </c>
      <c r="D1220" s="44" t="str">
        <f t="shared" si="244"/>
        <v>Salud</v>
      </c>
      <c r="E1220" s="64">
        <v>4301</v>
      </c>
      <c r="F1220" s="44" t="str">
        <f t="shared" si="250"/>
        <v>Vacunación</v>
      </c>
      <c r="G1220" s="27" t="s">
        <v>1591</v>
      </c>
      <c r="H1220" s="60" t="s">
        <v>17</v>
      </c>
      <c r="I1220" s="58" t="s">
        <v>21</v>
      </c>
      <c r="J1220" s="43" t="s">
        <v>407</v>
      </c>
      <c r="K1220" s="12" t="str">
        <f t="shared" si="251"/>
        <v>Vacunación-Casos Activos</v>
      </c>
      <c r="L1220" s="43" t="str">
        <f t="shared" si="245"/>
        <v>Periodo 2020-2021</v>
      </c>
      <c r="M1220" s="43" t="str">
        <f t="shared" si="246"/>
        <v>Unidades</v>
      </c>
      <c r="N1220" s="49" t="str">
        <f t="shared" si="247"/>
        <v>Ministerio de Ciencias, Tecnología, Conocimiento e Innovación</v>
      </c>
      <c r="O12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Ovalle</v>
      </c>
      <c r="P1220" s="68"/>
      <c r="Q1220" s="15" t="str">
        <f t="shared" si="248"/>
        <v>Gráfico Evolución</v>
      </c>
      <c r="R1220" s="30"/>
      <c r="S12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https://analytics.zoho.com/open-view/2395394000008137967?ZOHO_CRITERIA=%22Localiza_CL_Poblacion%22.%22Codcom%22%3D4301</v>
      </c>
      <c r="T1220" s="17"/>
      <c r="U1220" s="31" t="str">
        <f t="shared" si="249"/>
        <v>#1774B9</v>
      </c>
      <c r="V1220" s="32" t="str">
        <f>+Enfermedades_Mundiales[[#This Row],[idcoleccion]]&amp;"-"&amp;Enfermedades_Mundiales[[#This Row],[id]]</f>
        <v>360-1210</v>
      </c>
      <c r="W1220" s="21">
        <f>+VLOOKUP(Enfermedades_Mundiales[[#This Row],[Filtro URL]],Estructura!$X$4:$Y$366,2,0)</f>
        <v>36304301</v>
      </c>
      <c r="X1220" s="21" t="str">
        <f>+VLOOKUP(Enfermedades_Mundiales[[#This Row],[tema]],Estructura!$A$4:$C$18,3,0)</f>
        <v>T-364</v>
      </c>
      <c r="Y1220" s="32" t="str">
        <f>+VLOOKUP(Enfermedades_Mundiales[[#This Row],[contenido]],Estructura!$E$4:$G$18,3,0)</f>
        <v>C-362</v>
      </c>
      <c r="Z1220" s="32" t="str">
        <f>+VLOOKUP(Enfermedades_Mundiales[[#This Row],[Filtro Integrado]],Estructura!$M$4:$O$367,3,0)</f>
        <v>FI-363</v>
      </c>
      <c r="AA1220" s="32" t="str">
        <f>+VLOOKUP(Enfermedades_Mundiales[[#This Row],[Muestra]],Estructura!$Q$4:$S$194,3,0)</f>
        <v>M-367</v>
      </c>
    </row>
    <row r="1221" spans="1:27" ht="30.6" x14ac:dyDescent="0.3">
      <c r="A1221" s="61" t="s">
        <v>1650</v>
      </c>
      <c r="B1221" s="43">
        <f t="shared" si="242"/>
        <v>360</v>
      </c>
      <c r="C1221" s="44" t="str">
        <f t="shared" si="243"/>
        <v>Enfermedades Mundiales</v>
      </c>
      <c r="D1221" s="44" t="str">
        <f t="shared" si="244"/>
        <v>Salud</v>
      </c>
      <c r="E1221" s="64">
        <v>4302</v>
      </c>
      <c r="F1221" s="44" t="str">
        <f t="shared" si="250"/>
        <v>Vacunación</v>
      </c>
      <c r="G1221" s="27" t="s">
        <v>1591</v>
      </c>
      <c r="H1221" s="60" t="s">
        <v>17</v>
      </c>
      <c r="I1221" s="58" t="s">
        <v>62</v>
      </c>
      <c r="J1221" s="43" t="s">
        <v>407</v>
      </c>
      <c r="K1221" s="12" t="str">
        <f t="shared" si="251"/>
        <v>Vacunación-Casos Activos</v>
      </c>
      <c r="L1221" s="43" t="str">
        <f t="shared" si="245"/>
        <v>Periodo 2020-2021</v>
      </c>
      <c r="M1221" s="43" t="str">
        <f t="shared" si="246"/>
        <v>Unidades</v>
      </c>
      <c r="N1221" s="49" t="str">
        <f t="shared" si="247"/>
        <v>Ministerio de Ciencias, Tecnología, Conocimiento e Innovación</v>
      </c>
      <c r="O12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Combarbalá</v>
      </c>
      <c r="P1221" s="68"/>
      <c r="Q1221" s="15" t="str">
        <f t="shared" si="248"/>
        <v>Gráfico Evolución</v>
      </c>
      <c r="R1221" s="30"/>
      <c r="S12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https://analytics.zoho.com/open-view/2395394000008137967?ZOHO_CRITERIA=%22Localiza_CL_Poblacion%22.%22Codcom%22%3D4302</v>
      </c>
      <c r="T1221" s="17"/>
      <c r="U1221" s="31" t="str">
        <f t="shared" si="249"/>
        <v>#1774B9</v>
      </c>
      <c r="V1221" s="32" t="str">
        <f>+Enfermedades_Mundiales[[#This Row],[idcoleccion]]&amp;"-"&amp;Enfermedades_Mundiales[[#This Row],[id]]</f>
        <v>360-1211</v>
      </c>
      <c r="W1221" s="21">
        <f>+VLOOKUP(Enfermedades_Mundiales[[#This Row],[Filtro URL]],Estructura!$X$4:$Y$366,2,0)</f>
        <v>36304302</v>
      </c>
      <c r="X1221" s="21" t="str">
        <f>+VLOOKUP(Enfermedades_Mundiales[[#This Row],[tema]],Estructura!$A$4:$C$18,3,0)</f>
        <v>T-364</v>
      </c>
      <c r="Y1221" s="32" t="str">
        <f>+VLOOKUP(Enfermedades_Mundiales[[#This Row],[contenido]],Estructura!$E$4:$G$18,3,0)</f>
        <v>C-362</v>
      </c>
      <c r="Z1221" s="32" t="str">
        <f>+VLOOKUP(Enfermedades_Mundiales[[#This Row],[Filtro Integrado]],Estructura!$M$4:$O$367,3,0)</f>
        <v>FI-363</v>
      </c>
      <c r="AA1221" s="32" t="str">
        <f>+VLOOKUP(Enfermedades_Mundiales[[#This Row],[Muestra]],Estructura!$Q$4:$S$194,3,0)</f>
        <v>M-367</v>
      </c>
    </row>
    <row r="1222" spans="1:27" ht="30.6" x14ac:dyDescent="0.3">
      <c r="A1222" s="61" t="s">
        <v>1651</v>
      </c>
      <c r="B1222" s="43">
        <f t="shared" si="242"/>
        <v>360</v>
      </c>
      <c r="C1222" s="44" t="str">
        <f t="shared" si="243"/>
        <v>Enfermedades Mundiales</v>
      </c>
      <c r="D1222" s="44" t="str">
        <f t="shared" si="244"/>
        <v>Salud</v>
      </c>
      <c r="E1222" s="64">
        <v>4303</v>
      </c>
      <c r="F1222" s="44" t="str">
        <f t="shared" si="250"/>
        <v>Vacunación</v>
      </c>
      <c r="G1222" s="27" t="s">
        <v>1591</v>
      </c>
      <c r="H1222" s="60" t="s">
        <v>17</v>
      </c>
      <c r="I1222" s="58" t="s">
        <v>63</v>
      </c>
      <c r="J1222" s="43" t="s">
        <v>407</v>
      </c>
      <c r="K1222" s="12" t="str">
        <f t="shared" si="251"/>
        <v>Vacunación-Casos Activos</v>
      </c>
      <c r="L1222" s="43" t="str">
        <f t="shared" si="245"/>
        <v>Periodo 2020-2021</v>
      </c>
      <c r="M1222" s="43" t="str">
        <f t="shared" si="246"/>
        <v>Unidades</v>
      </c>
      <c r="N1222" s="49" t="str">
        <f t="shared" si="247"/>
        <v>Ministerio de Ciencias, Tecnología, Conocimiento e Innovación</v>
      </c>
      <c r="O12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Monte Patria</v>
      </c>
      <c r="P1222" s="68"/>
      <c r="Q1222" s="15" t="str">
        <f t="shared" si="248"/>
        <v>Gráfico Evolución</v>
      </c>
      <c r="R1222" s="30"/>
      <c r="S12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https://analytics.zoho.com/open-view/2395394000008137967?ZOHO_CRITERIA=%22Localiza_CL_Poblacion%22.%22Codcom%22%3D4303</v>
      </c>
      <c r="T1222" s="17"/>
      <c r="U1222" s="31" t="str">
        <f t="shared" si="249"/>
        <v>#1774B9</v>
      </c>
      <c r="V1222" s="32" t="str">
        <f>+Enfermedades_Mundiales[[#This Row],[idcoleccion]]&amp;"-"&amp;Enfermedades_Mundiales[[#This Row],[id]]</f>
        <v>360-1212</v>
      </c>
      <c r="W1222" s="21">
        <f>+VLOOKUP(Enfermedades_Mundiales[[#This Row],[Filtro URL]],Estructura!$X$4:$Y$366,2,0)</f>
        <v>36304303</v>
      </c>
      <c r="X1222" s="21" t="str">
        <f>+VLOOKUP(Enfermedades_Mundiales[[#This Row],[tema]],Estructura!$A$4:$C$18,3,0)</f>
        <v>T-364</v>
      </c>
      <c r="Y1222" s="32" t="str">
        <f>+VLOOKUP(Enfermedades_Mundiales[[#This Row],[contenido]],Estructura!$E$4:$G$18,3,0)</f>
        <v>C-362</v>
      </c>
      <c r="Z1222" s="32" t="str">
        <f>+VLOOKUP(Enfermedades_Mundiales[[#This Row],[Filtro Integrado]],Estructura!$M$4:$O$367,3,0)</f>
        <v>FI-363</v>
      </c>
      <c r="AA1222" s="32" t="str">
        <f>+VLOOKUP(Enfermedades_Mundiales[[#This Row],[Muestra]],Estructura!$Q$4:$S$194,3,0)</f>
        <v>M-367</v>
      </c>
    </row>
    <row r="1223" spans="1:27" ht="30.6" x14ac:dyDescent="0.3">
      <c r="A1223" s="61" t="s">
        <v>1652</v>
      </c>
      <c r="B1223" s="43">
        <f t="shared" si="242"/>
        <v>360</v>
      </c>
      <c r="C1223" s="44" t="str">
        <f t="shared" si="243"/>
        <v>Enfermedades Mundiales</v>
      </c>
      <c r="D1223" s="44" t="str">
        <f t="shared" si="244"/>
        <v>Salud</v>
      </c>
      <c r="E1223" s="64">
        <v>4304</v>
      </c>
      <c r="F1223" s="44" t="str">
        <f t="shared" si="250"/>
        <v>Vacunación</v>
      </c>
      <c r="G1223" s="27" t="s">
        <v>1591</v>
      </c>
      <c r="H1223" s="60" t="s">
        <v>17</v>
      </c>
      <c r="I1223" s="58" t="s">
        <v>64</v>
      </c>
      <c r="J1223" s="43" t="s">
        <v>407</v>
      </c>
      <c r="K1223" s="12" t="str">
        <f t="shared" si="251"/>
        <v>Vacunación-Casos Activos</v>
      </c>
      <c r="L1223" s="43" t="str">
        <f t="shared" si="245"/>
        <v>Periodo 2020-2021</v>
      </c>
      <c r="M1223" s="43" t="str">
        <f t="shared" si="246"/>
        <v>Unidades</v>
      </c>
      <c r="N1223" s="49" t="str">
        <f t="shared" si="247"/>
        <v>Ministerio de Ciencias, Tecnología, Conocimiento e Innovación</v>
      </c>
      <c r="O12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Punitaqui</v>
      </c>
      <c r="P1223" s="68"/>
      <c r="Q1223" s="15" t="str">
        <f t="shared" si="248"/>
        <v>Gráfico Evolución</v>
      </c>
      <c r="R1223" s="30"/>
      <c r="S12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https://analytics.zoho.com/open-view/2395394000008137967?ZOHO_CRITERIA=%22Localiza_CL_Poblacion%22.%22Codcom%22%3D4304</v>
      </c>
      <c r="T1223" s="17"/>
      <c r="U1223" s="31" t="str">
        <f t="shared" si="249"/>
        <v>#1774B9</v>
      </c>
      <c r="V1223" s="32" t="str">
        <f>+Enfermedades_Mundiales[[#This Row],[idcoleccion]]&amp;"-"&amp;Enfermedades_Mundiales[[#This Row],[id]]</f>
        <v>360-1213</v>
      </c>
      <c r="W1223" s="21">
        <f>+VLOOKUP(Enfermedades_Mundiales[[#This Row],[Filtro URL]],Estructura!$X$4:$Y$366,2,0)</f>
        <v>36304304</v>
      </c>
      <c r="X1223" s="21" t="str">
        <f>+VLOOKUP(Enfermedades_Mundiales[[#This Row],[tema]],Estructura!$A$4:$C$18,3,0)</f>
        <v>T-364</v>
      </c>
      <c r="Y1223" s="32" t="str">
        <f>+VLOOKUP(Enfermedades_Mundiales[[#This Row],[contenido]],Estructura!$E$4:$G$18,3,0)</f>
        <v>C-362</v>
      </c>
      <c r="Z1223" s="32" t="str">
        <f>+VLOOKUP(Enfermedades_Mundiales[[#This Row],[Filtro Integrado]],Estructura!$M$4:$O$367,3,0)</f>
        <v>FI-363</v>
      </c>
      <c r="AA1223" s="32" t="str">
        <f>+VLOOKUP(Enfermedades_Mundiales[[#This Row],[Muestra]],Estructura!$Q$4:$S$194,3,0)</f>
        <v>M-367</v>
      </c>
    </row>
    <row r="1224" spans="1:27" ht="30.6" x14ac:dyDescent="0.3">
      <c r="A1224" s="61" t="s">
        <v>1653</v>
      </c>
      <c r="B1224" s="43">
        <f t="shared" si="242"/>
        <v>360</v>
      </c>
      <c r="C1224" s="44" t="str">
        <f t="shared" si="243"/>
        <v>Enfermedades Mundiales</v>
      </c>
      <c r="D1224" s="44" t="str">
        <f t="shared" si="244"/>
        <v>Salud</v>
      </c>
      <c r="E1224" s="64">
        <v>4305</v>
      </c>
      <c r="F1224" s="44" t="str">
        <f t="shared" si="250"/>
        <v>Vacunación</v>
      </c>
      <c r="G1224" s="27" t="s">
        <v>1591</v>
      </c>
      <c r="H1224" s="60" t="s">
        <v>17</v>
      </c>
      <c r="I1224" s="58" t="s">
        <v>65</v>
      </c>
      <c r="J1224" s="43" t="s">
        <v>407</v>
      </c>
      <c r="K1224" s="12" t="str">
        <f t="shared" si="251"/>
        <v>Vacunación-Casos Activos</v>
      </c>
      <c r="L1224" s="43" t="str">
        <f t="shared" si="245"/>
        <v>Periodo 2020-2021</v>
      </c>
      <c r="M1224" s="43" t="str">
        <f t="shared" si="246"/>
        <v>Unidades</v>
      </c>
      <c r="N1224" s="49" t="str">
        <f t="shared" si="247"/>
        <v>Ministerio de Ciencias, Tecnología, Conocimiento e Innovación</v>
      </c>
      <c r="O12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Hurtado</v>
      </c>
      <c r="P1224" s="68"/>
      <c r="Q1224" s="15" t="str">
        <f t="shared" si="248"/>
        <v>Gráfico Evolución</v>
      </c>
      <c r="R1224" s="30"/>
      <c r="S12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https://analytics.zoho.com/open-view/2395394000008137967?ZOHO_CRITERIA=%22Localiza_CL_Poblacion%22.%22Codcom%22%3D4305</v>
      </c>
      <c r="T1224" s="17"/>
      <c r="U1224" s="31" t="str">
        <f t="shared" si="249"/>
        <v>#1774B9</v>
      </c>
      <c r="V1224" s="32" t="str">
        <f>+Enfermedades_Mundiales[[#This Row],[idcoleccion]]&amp;"-"&amp;Enfermedades_Mundiales[[#This Row],[id]]</f>
        <v>360-1214</v>
      </c>
      <c r="W1224" s="21">
        <f>+VLOOKUP(Enfermedades_Mundiales[[#This Row],[Filtro URL]],Estructura!$X$4:$Y$366,2,0)</f>
        <v>36304305</v>
      </c>
      <c r="X1224" s="21" t="str">
        <f>+VLOOKUP(Enfermedades_Mundiales[[#This Row],[tema]],Estructura!$A$4:$C$18,3,0)</f>
        <v>T-364</v>
      </c>
      <c r="Y1224" s="32" t="str">
        <f>+VLOOKUP(Enfermedades_Mundiales[[#This Row],[contenido]],Estructura!$E$4:$G$18,3,0)</f>
        <v>C-362</v>
      </c>
      <c r="Z1224" s="32" t="str">
        <f>+VLOOKUP(Enfermedades_Mundiales[[#This Row],[Filtro Integrado]],Estructura!$M$4:$O$367,3,0)</f>
        <v>FI-363</v>
      </c>
      <c r="AA1224" s="32" t="str">
        <f>+VLOOKUP(Enfermedades_Mundiales[[#This Row],[Muestra]],Estructura!$Q$4:$S$194,3,0)</f>
        <v>M-367</v>
      </c>
    </row>
    <row r="1225" spans="1:27" ht="30.6" x14ac:dyDescent="0.3">
      <c r="A1225" s="61" t="s">
        <v>1654</v>
      </c>
      <c r="B1225" s="43">
        <f t="shared" si="242"/>
        <v>360</v>
      </c>
      <c r="C1225" s="44" t="str">
        <f t="shared" si="243"/>
        <v>Enfermedades Mundiales</v>
      </c>
      <c r="D1225" s="44" t="str">
        <f t="shared" si="244"/>
        <v>Salud</v>
      </c>
      <c r="E1225" s="64">
        <v>5101</v>
      </c>
      <c r="F1225" s="44" t="str">
        <f t="shared" si="250"/>
        <v>Vacunación</v>
      </c>
      <c r="G1225" s="27" t="s">
        <v>1591</v>
      </c>
      <c r="H1225" s="60" t="s">
        <v>17</v>
      </c>
      <c r="I1225" s="58" t="s">
        <v>26</v>
      </c>
      <c r="J1225" s="43" t="s">
        <v>407</v>
      </c>
      <c r="K1225" s="12" t="str">
        <f t="shared" si="251"/>
        <v>Vacunación-Casos Activos</v>
      </c>
      <c r="L1225" s="43" t="str">
        <f t="shared" si="245"/>
        <v>Periodo 2020-2021</v>
      </c>
      <c r="M1225" s="43" t="str">
        <f t="shared" si="246"/>
        <v>Unidades</v>
      </c>
      <c r="N1225" s="49" t="str">
        <f t="shared" si="247"/>
        <v>Ministerio de Ciencias, Tecnología, Conocimiento e Innovación</v>
      </c>
      <c r="O12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Valparaíso</v>
      </c>
      <c r="P1225" s="68"/>
      <c r="Q1225" s="15" t="str">
        <f t="shared" si="248"/>
        <v>Gráfico Evolución</v>
      </c>
      <c r="R1225" s="30"/>
      <c r="S12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https://analytics.zoho.com/open-view/2395394000008137967?ZOHO_CRITERIA=%22Localiza_CL_Poblacion%22.%22Codcom%22%3D5101</v>
      </c>
      <c r="T1225" s="17"/>
      <c r="U1225" s="31" t="str">
        <f t="shared" si="249"/>
        <v>#1774B9</v>
      </c>
      <c r="V1225" s="32" t="str">
        <f>+Enfermedades_Mundiales[[#This Row],[idcoleccion]]&amp;"-"&amp;Enfermedades_Mundiales[[#This Row],[id]]</f>
        <v>360-1215</v>
      </c>
      <c r="W1225" s="21">
        <f>+VLOOKUP(Enfermedades_Mundiales[[#This Row],[Filtro URL]],Estructura!$X$4:$Y$366,2,0)</f>
        <v>36305101</v>
      </c>
      <c r="X1225" s="21" t="str">
        <f>+VLOOKUP(Enfermedades_Mundiales[[#This Row],[tema]],Estructura!$A$4:$C$18,3,0)</f>
        <v>T-364</v>
      </c>
      <c r="Y1225" s="32" t="str">
        <f>+VLOOKUP(Enfermedades_Mundiales[[#This Row],[contenido]],Estructura!$E$4:$G$18,3,0)</f>
        <v>C-362</v>
      </c>
      <c r="Z1225" s="32" t="str">
        <f>+VLOOKUP(Enfermedades_Mundiales[[#This Row],[Filtro Integrado]],Estructura!$M$4:$O$367,3,0)</f>
        <v>FI-363</v>
      </c>
      <c r="AA1225" s="32" t="str">
        <f>+VLOOKUP(Enfermedades_Mundiales[[#This Row],[Muestra]],Estructura!$Q$4:$S$194,3,0)</f>
        <v>M-367</v>
      </c>
    </row>
    <row r="1226" spans="1:27" ht="30.6" x14ac:dyDescent="0.3">
      <c r="A1226" s="61" t="s">
        <v>1655</v>
      </c>
      <c r="B1226" s="43">
        <f t="shared" si="242"/>
        <v>360</v>
      </c>
      <c r="C1226" s="44" t="str">
        <f t="shared" si="243"/>
        <v>Enfermedades Mundiales</v>
      </c>
      <c r="D1226" s="44" t="str">
        <f t="shared" si="244"/>
        <v>Salud</v>
      </c>
      <c r="E1226" s="64">
        <v>5102</v>
      </c>
      <c r="F1226" s="44" t="str">
        <f t="shared" si="250"/>
        <v>Vacunación</v>
      </c>
      <c r="G1226" s="27" t="s">
        <v>1591</v>
      </c>
      <c r="H1226" s="60" t="s">
        <v>17</v>
      </c>
      <c r="I1226" s="58" t="s">
        <v>66</v>
      </c>
      <c r="J1226" s="43" t="s">
        <v>407</v>
      </c>
      <c r="K1226" s="12" t="str">
        <f t="shared" si="251"/>
        <v>Vacunación-Casos Activos</v>
      </c>
      <c r="L1226" s="43" t="str">
        <f t="shared" si="245"/>
        <v>Periodo 2020-2021</v>
      </c>
      <c r="M1226" s="43" t="str">
        <f t="shared" si="246"/>
        <v>Unidades</v>
      </c>
      <c r="N1226" s="49" t="str">
        <f t="shared" si="247"/>
        <v>Ministerio de Ciencias, Tecnología, Conocimiento e Innovación</v>
      </c>
      <c r="O12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Casablanca</v>
      </c>
      <c r="P1226" s="68"/>
      <c r="Q1226" s="15" t="str">
        <f t="shared" si="248"/>
        <v>Gráfico Evolución</v>
      </c>
      <c r="R1226" s="30"/>
      <c r="S12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https://analytics.zoho.com/open-view/2395394000008137967?ZOHO_CRITERIA=%22Localiza_CL_Poblacion%22.%22Codcom%22%3D5102</v>
      </c>
      <c r="T1226" s="17"/>
      <c r="U1226" s="31" t="str">
        <f t="shared" si="249"/>
        <v>#1774B9</v>
      </c>
      <c r="V1226" s="32" t="str">
        <f>+Enfermedades_Mundiales[[#This Row],[idcoleccion]]&amp;"-"&amp;Enfermedades_Mundiales[[#This Row],[id]]</f>
        <v>360-1216</v>
      </c>
      <c r="W1226" s="21">
        <f>+VLOOKUP(Enfermedades_Mundiales[[#This Row],[Filtro URL]],Estructura!$X$4:$Y$366,2,0)</f>
        <v>36305102</v>
      </c>
      <c r="X1226" s="21" t="str">
        <f>+VLOOKUP(Enfermedades_Mundiales[[#This Row],[tema]],Estructura!$A$4:$C$18,3,0)</f>
        <v>T-364</v>
      </c>
      <c r="Y1226" s="32" t="str">
        <f>+VLOOKUP(Enfermedades_Mundiales[[#This Row],[contenido]],Estructura!$E$4:$G$18,3,0)</f>
        <v>C-362</v>
      </c>
      <c r="Z1226" s="32" t="str">
        <f>+VLOOKUP(Enfermedades_Mundiales[[#This Row],[Filtro Integrado]],Estructura!$M$4:$O$367,3,0)</f>
        <v>FI-363</v>
      </c>
      <c r="AA1226" s="32" t="str">
        <f>+VLOOKUP(Enfermedades_Mundiales[[#This Row],[Muestra]],Estructura!$Q$4:$S$194,3,0)</f>
        <v>M-367</v>
      </c>
    </row>
    <row r="1227" spans="1:27" ht="30.6" x14ac:dyDescent="0.3">
      <c r="A1227" s="61" t="s">
        <v>1656</v>
      </c>
      <c r="B1227" s="43">
        <f t="shared" si="242"/>
        <v>360</v>
      </c>
      <c r="C1227" s="44" t="str">
        <f t="shared" si="243"/>
        <v>Enfermedades Mundiales</v>
      </c>
      <c r="D1227" s="44" t="str">
        <f t="shared" si="244"/>
        <v>Salud</v>
      </c>
      <c r="E1227" s="64">
        <v>5103</v>
      </c>
      <c r="F1227" s="44" t="str">
        <f t="shared" si="250"/>
        <v>Vacunación</v>
      </c>
      <c r="G1227" s="27" t="s">
        <v>1591</v>
      </c>
      <c r="H1227" s="60" t="s">
        <v>17</v>
      </c>
      <c r="I1227" s="58" t="s">
        <v>67</v>
      </c>
      <c r="J1227" s="43" t="s">
        <v>407</v>
      </c>
      <c r="K1227" s="12" t="str">
        <f t="shared" si="251"/>
        <v>Vacunación-Casos Activos</v>
      </c>
      <c r="L1227" s="43" t="str">
        <f t="shared" si="245"/>
        <v>Periodo 2020-2021</v>
      </c>
      <c r="M1227" s="43" t="str">
        <f t="shared" si="246"/>
        <v>Unidades</v>
      </c>
      <c r="N1227" s="49" t="str">
        <f t="shared" si="247"/>
        <v>Ministerio de Ciencias, Tecnología, Conocimiento e Innovación</v>
      </c>
      <c r="O12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Concón</v>
      </c>
      <c r="P1227" s="68"/>
      <c r="Q1227" s="15" t="str">
        <f t="shared" si="248"/>
        <v>Gráfico Evolución</v>
      </c>
      <c r="R1227" s="30"/>
      <c r="S12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https://analytics.zoho.com/open-view/2395394000008137967?ZOHO_CRITERIA=%22Localiza_CL_Poblacion%22.%22Codcom%22%3D5103</v>
      </c>
      <c r="T1227" s="17"/>
      <c r="U1227" s="31" t="str">
        <f t="shared" si="249"/>
        <v>#1774B9</v>
      </c>
      <c r="V1227" s="32" t="str">
        <f>+Enfermedades_Mundiales[[#This Row],[idcoleccion]]&amp;"-"&amp;Enfermedades_Mundiales[[#This Row],[id]]</f>
        <v>360-1217</v>
      </c>
      <c r="W1227" s="21">
        <f>+VLOOKUP(Enfermedades_Mundiales[[#This Row],[Filtro URL]],Estructura!$X$4:$Y$366,2,0)</f>
        <v>36305103</v>
      </c>
      <c r="X1227" s="21" t="str">
        <f>+VLOOKUP(Enfermedades_Mundiales[[#This Row],[tema]],Estructura!$A$4:$C$18,3,0)</f>
        <v>T-364</v>
      </c>
      <c r="Y1227" s="32" t="str">
        <f>+VLOOKUP(Enfermedades_Mundiales[[#This Row],[contenido]],Estructura!$E$4:$G$18,3,0)</f>
        <v>C-362</v>
      </c>
      <c r="Z1227" s="32" t="str">
        <f>+VLOOKUP(Enfermedades_Mundiales[[#This Row],[Filtro Integrado]],Estructura!$M$4:$O$367,3,0)</f>
        <v>FI-363</v>
      </c>
      <c r="AA1227" s="32" t="str">
        <f>+VLOOKUP(Enfermedades_Mundiales[[#This Row],[Muestra]],Estructura!$Q$4:$S$194,3,0)</f>
        <v>M-367</v>
      </c>
    </row>
    <row r="1228" spans="1:27" ht="30.6" x14ac:dyDescent="0.3">
      <c r="A1228" s="61" t="s">
        <v>1657</v>
      </c>
      <c r="B1228" s="43">
        <f t="shared" si="242"/>
        <v>360</v>
      </c>
      <c r="C1228" s="44" t="str">
        <f t="shared" si="243"/>
        <v>Enfermedades Mundiales</v>
      </c>
      <c r="D1228" s="44" t="str">
        <f t="shared" si="244"/>
        <v>Salud</v>
      </c>
      <c r="E1228" s="64">
        <v>5104</v>
      </c>
      <c r="F1228" s="44" t="str">
        <f t="shared" si="250"/>
        <v>Vacunación</v>
      </c>
      <c r="G1228" s="27" t="s">
        <v>1591</v>
      </c>
      <c r="H1228" s="60" t="s">
        <v>17</v>
      </c>
      <c r="I1228" s="58" t="s">
        <v>68</v>
      </c>
      <c r="J1228" s="43" t="s">
        <v>407</v>
      </c>
      <c r="K1228" s="12" t="str">
        <f t="shared" si="251"/>
        <v>Vacunación-Casos Activos</v>
      </c>
      <c r="L1228" s="43" t="str">
        <f t="shared" si="245"/>
        <v>Periodo 2020-2021</v>
      </c>
      <c r="M1228" s="43" t="str">
        <f t="shared" si="246"/>
        <v>Unidades</v>
      </c>
      <c r="N1228" s="49" t="str">
        <f t="shared" si="247"/>
        <v>Ministerio de Ciencias, Tecnología, Conocimiento e Innovación</v>
      </c>
      <c r="O12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Juan Fernández</v>
      </c>
      <c r="P1228" s="68"/>
      <c r="Q1228" s="15" t="str">
        <f t="shared" si="248"/>
        <v>Gráfico Evolución</v>
      </c>
      <c r="R1228" s="30"/>
      <c r="S12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https://analytics.zoho.com/open-view/2395394000008137967?ZOHO_CRITERIA=%22Localiza_CL_Poblacion%22.%22Codcom%22%3D5104</v>
      </c>
      <c r="T1228" s="17"/>
      <c r="U1228" s="31" t="str">
        <f t="shared" si="249"/>
        <v>#1774B9</v>
      </c>
      <c r="V1228" s="32" t="str">
        <f>+Enfermedades_Mundiales[[#This Row],[idcoleccion]]&amp;"-"&amp;Enfermedades_Mundiales[[#This Row],[id]]</f>
        <v>360-1218</v>
      </c>
      <c r="W1228" s="21">
        <f>+VLOOKUP(Enfermedades_Mundiales[[#This Row],[Filtro URL]],Estructura!$X$4:$Y$366,2,0)</f>
        <v>36305104</v>
      </c>
      <c r="X1228" s="21" t="str">
        <f>+VLOOKUP(Enfermedades_Mundiales[[#This Row],[tema]],Estructura!$A$4:$C$18,3,0)</f>
        <v>T-364</v>
      </c>
      <c r="Y1228" s="32" t="str">
        <f>+VLOOKUP(Enfermedades_Mundiales[[#This Row],[contenido]],Estructura!$E$4:$G$18,3,0)</f>
        <v>C-362</v>
      </c>
      <c r="Z1228" s="32" t="str">
        <f>+VLOOKUP(Enfermedades_Mundiales[[#This Row],[Filtro Integrado]],Estructura!$M$4:$O$367,3,0)</f>
        <v>FI-363</v>
      </c>
      <c r="AA1228" s="32" t="str">
        <f>+VLOOKUP(Enfermedades_Mundiales[[#This Row],[Muestra]],Estructura!$Q$4:$S$194,3,0)</f>
        <v>M-367</v>
      </c>
    </row>
    <row r="1229" spans="1:27" ht="30.6" x14ac:dyDescent="0.3">
      <c r="A1229" s="61" t="s">
        <v>1658</v>
      </c>
      <c r="B1229" s="43">
        <f t="shared" si="242"/>
        <v>360</v>
      </c>
      <c r="C1229" s="44" t="str">
        <f t="shared" si="243"/>
        <v>Enfermedades Mundiales</v>
      </c>
      <c r="D1229" s="44" t="str">
        <f t="shared" si="244"/>
        <v>Salud</v>
      </c>
      <c r="E1229" s="64">
        <v>5105</v>
      </c>
      <c r="F1229" s="44" t="str">
        <f t="shared" si="250"/>
        <v>Vacunación</v>
      </c>
      <c r="G1229" s="27" t="s">
        <v>1591</v>
      </c>
      <c r="H1229" s="60" t="s">
        <v>17</v>
      </c>
      <c r="I1229" s="58" t="s">
        <v>69</v>
      </c>
      <c r="J1229" s="43" t="s">
        <v>407</v>
      </c>
      <c r="K1229" s="12" t="str">
        <f t="shared" si="251"/>
        <v>Vacunación-Casos Activos</v>
      </c>
      <c r="L1229" s="43" t="str">
        <f t="shared" si="245"/>
        <v>Periodo 2020-2021</v>
      </c>
      <c r="M1229" s="43" t="str">
        <f t="shared" si="246"/>
        <v>Unidades</v>
      </c>
      <c r="N1229" s="49" t="str">
        <f t="shared" si="247"/>
        <v>Ministerio de Ciencias, Tecnología, Conocimiento e Innovación</v>
      </c>
      <c r="O12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Puchuncaví</v>
      </c>
      <c r="P1229" s="68"/>
      <c r="Q1229" s="15" t="str">
        <f t="shared" si="248"/>
        <v>Gráfico Evolución</v>
      </c>
      <c r="R1229" s="30"/>
      <c r="S12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https://analytics.zoho.com/open-view/2395394000008137967?ZOHO_CRITERIA=%22Localiza_CL_Poblacion%22.%22Codcom%22%3D5105</v>
      </c>
      <c r="T1229" s="17"/>
      <c r="U1229" s="31" t="str">
        <f t="shared" si="249"/>
        <v>#1774B9</v>
      </c>
      <c r="V1229" s="32" t="str">
        <f>+Enfermedades_Mundiales[[#This Row],[idcoleccion]]&amp;"-"&amp;Enfermedades_Mundiales[[#This Row],[id]]</f>
        <v>360-1219</v>
      </c>
      <c r="W1229" s="21">
        <f>+VLOOKUP(Enfermedades_Mundiales[[#This Row],[Filtro URL]],Estructura!$X$4:$Y$366,2,0)</f>
        <v>36305105</v>
      </c>
      <c r="X1229" s="21" t="str">
        <f>+VLOOKUP(Enfermedades_Mundiales[[#This Row],[tema]],Estructura!$A$4:$C$18,3,0)</f>
        <v>T-364</v>
      </c>
      <c r="Y1229" s="32" t="str">
        <f>+VLOOKUP(Enfermedades_Mundiales[[#This Row],[contenido]],Estructura!$E$4:$G$18,3,0)</f>
        <v>C-362</v>
      </c>
      <c r="Z1229" s="32" t="str">
        <f>+VLOOKUP(Enfermedades_Mundiales[[#This Row],[Filtro Integrado]],Estructura!$M$4:$O$367,3,0)</f>
        <v>FI-363</v>
      </c>
      <c r="AA1229" s="32" t="str">
        <f>+VLOOKUP(Enfermedades_Mundiales[[#This Row],[Muestra]],Estructura!$Q$4:$S$194,3,0)</f>
        <v>M-367</v>
      </c>
    </row>
    <row r="1230" spans="1:27" ht="30.6" x14ac:dyDescent="0.3">
      <c r="A1230" s="61" t="s">
        <v>1659</v>
      </c>
      <c r="B1230" s="43">
        <f t="shared" si="242"/>
        <v>360</v>
      </c>
      <c r="C1230" s="44" t="str">
        <f t="shared" si="243"/>
        <v>Enfermedades Mundiales</v>
      </c>
      <c r="D1230" s="44" t="str">
        <f t="shared" si="244"/>
        <v>Salud</v>
      </c>
      <c r="E1230" s="64">
        <v>5107</v>
      </c>
      <c r="F1230" s="44" t="str">
        <f t="shared" si="250"/>
        <v>Vacunación</v>
      </c>
      <c r="G1230" s="27" t="s">
        <v>1591</v>
      </c>
      <c r="H1230" s="60" t="s">
        <v>17</v>
      </c>
      <c r="I1230" s="58" t="s">
        <v>70</v>
      </c>
      <c r="J1230" s="43" t="s">
        <v>407</v>
      </c>
      <c r="K1230" s="12" t="str">
        <f t="shared" si="251"/>
        <v>Vacunación-Casos Activos</v>
      </c>
      <c r="L1230" s="43" t="str">
        <f t="shared" si="245"/>
        <v>Periodo 2020-2021</v>
      </c>
      <c r="M1230" s="43" t="str">
        <f t="shared" si="246"/>
        <v>Unidades</v>
      </c>
      <c r="N1230" s="49" t="str">
        <f t="shared" si="247"/>
        <v>Ministerio de Ciencias, Tecnología, Conocimiento e Innovación</v>
      </c>
      <c r="O123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Quintero</v>
      </c>
      <c r="P1230" s="68"/>
      <c r="Q1230" s="15" t="str">
        <f t="shared" si="248"/>
        <v>Gráfico Evolución</v>
      </c>
      <c r="R1230" s="30"/>
      <c r="S123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https://analytics.zoho.com/open-view/2395394000008137967?ZOHO_CRITERIA=%22Localiza_CL_Poblacion%22.%22Codcom%22%3D5107</v>
      </c>
      <c r="T1230" s="17"/>
      <c r="U1230" s="31" t="str">
        <f t="shared" si="249"/>
        <v>#1774B9</v>
      </c>
      <c r="V1230" s="32" t="str">
        <f>+Enfermedades_Mundiales[[#This Row],[idcoleccion]]&amp;"-"&amp;Enfermedades_Mundiales[[#This Row],[id]]</f>
        <v>360-1220</v>
      </c>
      <c r="W1230" s="21">
        <f>+VLOOKUP(Enfermedades_Mundiales[[#This Row],[Filtro URL]],Estructura!$X$4:$Y$366,2,0)</f>
        <v>36305107</v>
      </c>
      <c r="X1230" s="21" t="str">
        <f>+VLOOKUP(Enfermedades_Mundiales[[#This Row],[tema]],Estructura!$A$4:$C$18,3,0)</f>
        <v>T-364</v>
      </c>
      <c r="Y1230" s="32" t="str">
        <f>+VLOOKUP(Enfermedades_Mundiales[[#This Row],[contenido]],Estructura!$E$4:$G$18,3,0)</f>
        <v>C-362</v>
      </c>
      <c r="Z1230" s="32" t="str">
        <f>+VLOOKUP(Enfermedades_Mundiales[[#This Row],[Filtro Integrado]],Estructura!$M$4:$O$367,3,0)</f>
        <v>FI-363</v>
      </c>
      <c r="AA1230" s="32" t="str">
        <f>+VLOOKUP(Enfermedades_Mundiales[[#This Row],[Muestra]],Estructura!$Q$4:$S$194,3,0)</f>
        <v>M-367</v>
      </c>
    </row>
    <row r="1231" spans="1:27" ht="30.6" x14ac:dyDescent="0.3">
      <c r="A1231" s="61" t="s">
        <v>1660</v>
      </c>
      <c r="B1231" s="43">
        <f t="shared" si="242"/>
        <v>360</v>
      </c>
      <c r="C1231" s="44" t="str">
        <f t="shared" si="243"/>
        <v>Enfermedades Mundiales</v>
      </c>
      <c r="D1231" s="44" t="str">
        <f t="shared" si="244"/>
        <v>Salud</v>
      </c>
      <c r="E1231" s="64">
        <v>5109</v>
      </c>
      <c r="F1231" s="44" t="str">
        <f t="shared" si="250"/>
        <v>Vacunación</v>
      </c>
      <c r="G1231" s="27" t="s">
        <v>1591</v>
      </c>
      <c r="H1231" s="60" t="s">
        <v>17</v>
      </c>
      <c r="I1231" s="58" t="s">
        <v>71</v>
      </c>
      <c r="J1231" s="43" t="s">
        <v>407</v>
      </c>
      <c r="K1231" s="12" t="str">
        <f t="shared" si="251"/>
        <v>Vacunación-Casos Activos</v>
      </c>
      <c r="L1231" s="43" t="str">
        <f t="shared" si="245"/>
        <v>Periodo 2020-2021</v>
      </c>
      <c r="M1231" s="43" t="str">
        <f t="shared" si="246"/>
        <v>Unidades</v>
      </c>
      <c r="N1231" s="49" t="str">
        <f t="shared" si="247"/>
        <v>Ministerio de Ciencias, Tecnología, Conocimiento e Innovación</v>
      </c>
      <c r="O123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Viña del Mar</v>
      </c>
      <c r="P1231" s="68"/>
      <c r="Q1231" s="15" t="str">
        <f t="shared" si="248"/>
        <v>Gráfico Evolución</v>
      </c>
      <c r="R1231" s="30"/>
      <c r="S123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https://analytics.zoho.com/open-view/2395394000008137967?ZOHO_CRITERIA=%22Localiza_CL_Poblacion%22.%22Codcom%22%3D5109</v>
      </c>
      <c r="T1231" s="17"/>
      <c r="U1231" s="31" t="str">
        <f t="shared" si="249"/>
        <v>#1774B9</v>
      </c>
      <c r="V1231" s="32" t="str">
        <f>+Enfermedades_Mundiales[[#This Row],[idcoleccion]]&amp;"-"&amp;Enfermedades_Mundiales[[#This Row],[id]]</f>
        <v>360-1221</v>
      </c>
      <c r="W1231" s="21">
        <f>+VLOOKUP(Enfermedades_Mundiales[[#This Row],[Filtro URL]],Estructura!$X$4:$Y$366,2,0)</f>
        <v>36305109</v>
      </c>
      <c r="X1231" s="21" t="str">
        <f>+VLOOKUP(Enfermedades_Mundiales[[#This Row],[tema]],Estructura!$A$4:$C$18,3,0)</f>
        <v>T-364</v>
      </c>
      <c r="Y1231" s="32" t="str">
        <f>+VLOOKUP(Enfermedades_Mundiales[[#This Row],[contenido]],Estructura!$E$4:$G$18,3,0)</f>
        <v>C-362</v>
      </c>
      <c r="Z1231" s="32" t="str">
        <f>+VLOOKUP(Enfermedades_Mundiales[[#This Row],[Filtro Integrado]],Estructura!$M$4:$O$367,3,0)</f>
        <v>FI-363</v>
      </c>
      <c r="AA1231" s="32" t="str">
        <f>+VLOOKUP(Enfermedades_Mundiales[[#This Row],[Muestra]],Estructura!$Q$4:$S$194,3,0)</f>
        <v>M-367</v>
      </c>
    </row>
    <row r="1232" spans="1:27" ht="30.6" x14ac:dyDescent="0.3">
      <c r="A1232" s="61" t="s">
        <v>1661</v>
      </c>
      <c r="B1232" s="43">
        <f t="shared" si="242"/>
        <v>360</v>
      </c>
      <c r="C1232" s="44" t="str">
        <f t="shared" si="243"/>
        <v>Enfermedades Mundiales</v>
      </c>
      <c r="D1232" s="44" t="str">
        <f t="shared" si="244"/>
        <v>Salud</v>
      </c>
      <c r="E1232" s="64">
        <v>5201</v>
      </c>
      <c r="F1232" s="44" t="str">
        <f t="shared" si="250"/>
        <v>Vacunación</v>
      </c>
      <c r="G1232" s="27" t="s">
        <v>1591</v>
      </c>
      <c r="H1232" s="60" t="s">
        <v>17</v>
      </c>
      <c r="I1232" s="58" t="s">
        <v>72</v>
      </c>
      <c r="J1232" s="43" t="s">
        <v>407</v>
      </c>
      <c r="K1232" s="12" t="str">
        <f t="shared" si="251"/>
        <v>Vacunación-Casos Activos</v>
      </c>
      <c r="L1232" s="43" t="str">
        <f t="shared" si="245"/>
        <v>Periodo 2020-2021</v>
      </c>
      <c r="M1232" s="43" t="str">
        <f t="shared" si="246"/>
        <v>Unidades</v>
      </c>
      <c r="N1232" s="49" t="str">
        <f t="shared" si="247"/>
        <v>Ministerio de Ciencias, Tecnología, Conocimiento e Innovación</v>
      </c>
      <c r="O123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Isla de Pascua</v>
      </c>
      <c r="P1232" s="68"/>
      <c r="Q1232" s="15" t="str">
        <f t="shared" si="248"/>
        <v>Gráfico Evolución</v>
      </c>
      <c r="R1232" s="30"/>
      <c r="S123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https://analytics.zoho.com/open-view/2395394000008137967?ZOHO_CRITERIA=%22Localiza_CL_Poblacion%22.%22Codcom%22%3D5201</v>
      </c>
      <c r="T1232" s="17"/>
      <c r="U1232" s="31" t="str">
        <f t="shared" si="249"/>
        <v>#1774B9</v>
      </c>
      <c r="V1232" s="32" t="str">
        <f>+Enfermedades_Mundiales[[#This Row],[idcoleccion]]&amp;"-"&amp;Enfermedades_Mundiales[[#This Row],[id]]</f>
        <v>360-1222</v>
      </c>
      <c r="W1232" s="21">
        <f>+VLOOKUP(Enfermedades_Mundiales[[#This Row],[Filtro URL]],Estructura!$X$4:$Y$366,2,0)</f>
        <v>36305201</v>
      </c>
      <c r="X1232" s="21" t="str">
        <f>+VLOOKUP(Enfermedades_Mundiales[[#This Row],[tema]],Estructura!$A$4:$C$18,3,0)</f>
        <v>T-364</v>
      </c>
      <c r="Y1232" s="32" t="str">
        <f>+VLOOKUP(Enfermedades_Mundiales[[#This Row],[contenido]],Estructura!$E$4:$G$18,3,0)</f>
        <v>C-362</v>
      </c>
      <c r="Z1232" s="32" t="str">
        <f>+VLOOKUP(Enfermedades_Mundiales[[#This Row],[Filtro Integrado]],Estructura!$M$4:$O$367,3,0)</f>
        <v>FI-363</v>
      </c>
      <c r="AA1232" s="32" t="str">
        <f>+VLOOKUP(Enfermedades_Mundiales[[#This Row],[Muestra]],Estructura!$Q$4:$S$194,3,0)</f>
        <v>M-367</v>
      </c>
    </row>
    <row r="1233" spans="1:27" ht="30.6" x14ac:dyDescent="0.3">
      <c r="A1233" s="61" t="s">
        <v>1662</v>
      </c>
      <c r="B1233" s="43">
        <f t="shared" ref="B1233:B1296" si="253">+B1232</f>
        <v>360</v>
      </c>
      <c r="C1233" s="44" t="str">
        <f t="shared" ref="C1233:C1296" si="254">+C1232</f>
        <v>Enfermedades Mundiales</v>
      </c>
      <c r="D1233" s="44" t="str">
        <f t="shared" ref="D1233:D1296" si="255">+D1232</f>
        <v>Salud</v>
      </c>
      <c r="E1233" s="64">
        <v>5301</v>
      </c>
      <c r="F1233" s="44" t="str">
        <f t="shared" si="250"/>
        <v>Vacunación</v>
      </c>
      <c r="G1233" s="27" t="s">
        <v>1591</v>
      </c>
      <c r="H1233" s="60" t="s">
        <v>17</v>
      </c>
      <c r="I1233" s="58" t="s">
        <v>73</v>
      </c>
      <c r="J1233" s="43" t="s">
        <v>407</v>
      </c>
      <c r="K1233" s="12" t="str">
        <f t="shared" si="251"/>
        <v>Vacunación-Casos Activos</v>
      </c>
      <c r="L1233" s="43" t="str">
        <f t="shared" ref="L1233:L1296" si="256">+L1232</f>
        <v>Periodo 2020-2021</v>
      </c>
      <c r="M1233" s="43" t="str">
        <f t="shared" ref="M1233:M1296" si="257">+M1232</f>
        <v>Unidades</v>
      </c>
      <c r="N1233" s="49" t="str">
        <f t="shared" ref="N1233:N1296" si="258">+N1232</f>
        <v>Ministerio de Ciencias, Tecnología, Conocimiento e Innovación</v>
      </c>
      <c r="O123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Andes</v>
      </c>
      <c r="P1233" s="68"/>
      <c r="Q1233" s="15" t="str">
        <f t="shared" ref="Q1233:Q1296" si="259">+Q1232</f>
        <v>Gráfico Evolución</v>
      </c>
      <c r="R1233" s="30"/>
      <c r="S123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https://analytics.zoho.com/open-view/2395394000008137967?ZOHO_CRITERIA=%22Localiza_CL_Poblacion%22.%22Codcom%22%3D5301</v>
      </c>
      <c r="T1233" s="17"/>
      <c r="U1233" s="31" t="str">
        <f t="shared" ref="U1233:U1296" si="260">+U1232</f>
        <v>#1774B9</v>
      </c>
      <c r="V1233" s="32" t="str">
        <f>+Enfermedades_Mundiales[[#This Row],[idcoleccion]]&amp;"-"&amp;Enfermedades_Mundiales[[#This Row],[id]]</f>
        <v>360-1223</v>
      </c>
      <c r="W1233" s="21">
        <f>+VLOOKUP(Enfermedades_Mundiales[[#This Row],[Filtro URL]],Estructura!$X$4:$Y$366,2,0)</f>
        <v>36305301</v>
      </c>
      <c r="X1233" s="21" t="str">
        <f>+VLOOKUP(Enfermedades_Mundiales[[#This Row],[tema]],Estructura!$A$4:$C$18,3,0)</f>
        <v>T-364</v>
      </c>
      <c r="Y1233" s="32" t="str">
        <f>+VLOOKUP(Enfermedades_Mundiales[[#This Row],[contenido]],Estructura!$E$4:$G$18,3,0)</f>
        <v>C-362</v>
      </c>
      <c r="Z1233" s="32" t="str">
        <f>+VLOOKUP(Enfermedades_Mundiales[[#This Row],[Filtro Integrado]],Estructura!$M$4:$O$367,3,0)</f>
        <v>FI-363</v>
      </c>
      <c r="AA1233" s="32" t="str">
        <f>+VLOOKUP(Enfermedades_Mundiales[[#This Row],[Muestra]],Estructura!$Q$4:$S$194,3,0)</f>
        <v>M-367</v>
      </c>
    </row>
    <row r="1234" spans="1:27" ht="30.6" x14ac:dyDescent="0.3">
      <c r="A1234" s="61" t="s">
        <v>1663</v>
      </c>
      <c r="B1234" s="43">
        <f t="shared" si="253"/>
        <v>360</v>
      </c>
      <c r="C1234" s="44" t="str">
        <f t="shared" si="254"/>
        <v>Enfermedades Mundiales</v>
      </c>
      <c r="D1234" s="44" t="str">
        <f t="shared" si="255"/>
        <v>Salud</v>
      </c>
      <c r="E1234" s="64">
        <v>5302</v>
      </c>
      <c r="F1234" s="44" t="str">
        <f t="shared" ref="F1234:F1297" si="261">+F1233</f>
        <v>Vacunación</v>
      </c>
      <c r="G1234" s="27" t="s">
        <v>1591</v>
      </c>
      <c r="H1234" s="60" t="s">
        <v>17</v>
      </c>
      <c r="I1234" s="58" t="s">
        <v>74</v>
      </c>
      <c r="J1234" s="43" t="s">
        <v>407</v>
      </c>
      <c r="K1234" s="12" t="str">
        <f t="shared" ref="K1234:K1297" si="262">+K1233</f>
        <v>Vacunación-Casos Activos</v>
      </c>
      <c r="L1234" s="43" t="str">
        <f t="shared" si="256"/>
        <v>Periodo 2020-2021</v>
      </c>
      <c r="M1234" s="43" t="str">
        <f t="shared" si="257"/>
        <v>Unidades</v>
      </c>
      <c r="N1234" s="49" t="str">
        <f t="shared" si="258"/>
        <v>Ministerio de Ciencias, Tecnología, Conocimiento e Innovación</v>
      </c>
      <c r="O123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Calle Larga</v>
      </c>
      <c r="P1234" s="68"/>
      <c r="Q1234" s="15" t="str">
        <f t="shared" si="259"/>
        <v>Gráfico Evolución</v>
      </c>
      <c r="R1234" s="30"/>
      <c r="S123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https://analytics.zoho.com/open-view/2395394000008137967?ZOHO_CRITERIA=%22Localiza_CL_Poblacion%22.%22Codcom%22%3D5302</v>
      </c>
      <c r="T1234" s="17"/>
      <c r="U1234" s="31" t="str">
        <f t="shared" si="260"/>
        <v>#1774B9</v>
      </c>
      <c r="V1234" s="32" t="str">
        <f>+Enfermedades_Mundiales[[#This Row],[idcoleccion]]&amp;"-"&amp;Enfermedades_Mundiales[[#This Row],[id]]</f>
        <v>360-1224</v>
      </c>
      <c r="W1234" s="21">
        <f>+VLOOKUP(Enfermedades_Mundiales[[#This Row],[Filtro URL]],Estructura!$X$4:$Y$366,2,0)</f>
        <v>36305302</v>
      </c>
      <c r="X1234" s="21" t="str">
        <f>+VLOOKUP(Enfermedades_Mundiales[[#This Row],[tema]],Estructura!$A$4:$C$18,3,0)</f>
        <v>T-364</v>
      </c>
      <c r="Y1234" s="32" t="str">
        <f>+VLOOKUP(Enfermedades_Mundiales[[#This Row],[contenido]],Estructura!$E$4:$G$18,3,0)</f>
        <v>C-362</v>
      </c>
      <c r="Z1234" s="32" t="str">
        <f>+VLOOKUP(Enfermedades_Mundiales[[#This Row],[Filtro Integrado]],Estructura!$M$4:$O$367,3,0)</f>
        <v>FI-363</v>
      </c>
      <c r="AA1234" s="32" t="str">
        <f>+VLOOKUP(Enfermedades_Mundiales[[#This Row],[Muestra]],Estructura!$Q$4:$S$194,3,0)</f>
        <v>M-367</v>
      </c>
    </row>
    <row r="1235" spans="1:27" ht="30.6" x14ac:dyDescent="0.3">
      <c r="A1235" s="61" t="s">
        <v>1664</v>
      </c>
      <c r="B1235" s="43">
        <f t="shared" si="253"/>
        <v>360</v>
      </c>
      <c r="C1235" s="44" t="str">
        <f t="shared" si="254"/>
        <v>Enfermedades Mundiales</v>
      </c>
      <c r="D1235" s="44" t="str">
        <f t="shared" si="255"/>
        <v>Salud</v>
      </c>
      <c r="E1235" s="64">
        <v>5303</v>
      </c>
      <c r="F1235" s="44" t="str">
        <f t="shared" si="261"/>
        <v>Vacunación</v>
      </c>
      <c r="G1235" s="27" t="s">
        <v>1591</v>
      </c>
      <c r="H1235" s="60" t="s">
        <v>17</v>
      </c>
      <c r="I1235" s="58" t="s">
        <v>75</v>
      </c>
      <c r="J1235" s="43" t="s">
        <v>407</v>
      </c>
      <c r="K1235" s="12" t="str">
        <f t="shared" si="262"/>
        <v>Vacunación-Casos Activos</v>
      </c>
      <c r="L1235" s="43" t="str">
        <f t="shared" si="256"/>
        <v>Periodo 2020-2021</v>
      </c>
      <c r="M1235" s="43" t="str">
        <f t="shared" si="257"/>
        <v>Unidades</v>
      </c>
      <c r="N1235" s="49" t="str">
        <f t="shared" si="258"/>
        <v>Ministerio de Ciencias, Tecnología, Conocimiento e Innovación</v>
      </c>
      <c r="O123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Rinconada</v>
      </c>
      <c r="P1235" s="68"/>
      <c r="Q1235" s="15" t="str">
        <f t="shared" si="259"/>
        <v>Gráfico Evolución</v>
      </c>
      <c r="R1235" s="30"/>
      <c r="S123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https://analytics.zoho.com/open-view/2395394000008137967?ZOHO_CRITERIA=%22Localiza_CL_Poblacion%22.%22Codcom%22%3D5303</v>
      </c>
      <c r="T1235" s="17"/>
      <c r="U1235" s="31" t="str">
        <f t="shared" si="260"/>
        <v>#1774B9</v>
      </c>
      <c r="V1235" s="32" t="str">
        <f>+Enfermedades_Mundiales[[#This Row],[idcoleccion]]&amp;"-"&amp;Enfermedades_Mundiales[[#This Row],[id]]</f>
        <v>360-1225</v>
      </c>
      <c r="W1235" s="21">
        <f>+VLOOKUP(Enfermedades_Mundiales[[#This Row],[Filtro URL]],Estructura!$X$4:$Y$366,2,0)</f>
        <v>36305303</v>
      </c>
      <c r="X1235" s="21" t="str">
        <f>+VLOOKUP(Enfermedades_Mundiales[[#This Row],[tema]],Estructura!$A$4:$C$18,3,0)</f>
        <v>T-364</v>
      </c>
      <c r="Y1235" s="32" t="str">
        <f>+VLOOKUP(Enfermedades_Mundiales[[#This Row],[contenido]],Estructura!$E$4:$G$18,3,0)</f>
        <v>C-362</v>
      </c>
      <c r="Z1235" s="32" t="str">
        <f>+VLOOKUP(Enfermedades_Mundiales[[#This Row],[Filtro Integrado]],Estructura!$M$4:$O$367,3,0)</f>
        <v>FI-363</v>
      </c>
      <c r="AA1235" s="32" t="str">
        <f>+VLOOKUP(Enfermedades_Mundiales[[#This Row],[Muestra]],Estructura!$Q$4:$S$194,3,0)</f>
        <v>M-367</v>
      </c>
    </row>
    <row r="1236" spans="1:27" ht="30.6" x14ac:dyDescent="0.3">
      <c r="A1236" s="61" t="s">
        <v>1665</v>
      </c>
      <c r="B1236" s="43">
        <f t="shared" si="253"/>
        <v>360</v>
      </c>
      <c r="C1236" s="44" t="str">
        <f t="shared" si="254"/>
        <v>Enfermedades Mundiales</v>
      </c>
      <c r="D1236" s="44" t="str">
        <f t="shared" si="255"/>
        <v>Salud</v>
      </c>
      <c r="E1236" s="64">
        <v>5304</v>
      </c>
      <c r="F1236" s="44" t="str">
        <f t="shared" si="261"/>
        <v>Vacunación</v>
      </c>
      <c r="G1236" s="27" t="s">
        <v>1591</v>
      </c>
      <c r="H1236" s="60" t="s">
        <v>17</v>
      </c>
      <c r="I1236" s="58" t="s">
        <v>76</v>
      </c>
      <c r="J1236" s="43" t="s">
        <v>407</v>
      </c>
      <c r="K1236" s="12" t="str">
        <f t="shared" si="262"/>
        <v>Vacunación-Casos Activos</v>
      </c>
      <c r="L1236" s="43" t="str">
        <f t="shared" si="256"/>
        <v>Periodo 2020-2021</v>
      </c>
      <c r="M1236" s="43" t="str">
        <f t="shared" si="257"/>
        <v>Unidades</v>
      </c>
      <c r="N1236" s="49" t="str">
        <f t="shared" si="258"/>
        <v>Ministerio de Ciencias, Tecnología, Conocimiento e Innovación</v>
      </c>
      <c r="O123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Esteban</v>
      </c>
      <c r="P1236" s="68"/>
      <c r="Q1236" s="15" t="str">
        <f t="shared" si="259"/>
        <v>Gráfico Evolución</v>
      </c>
      <c r="R1236" s="30"/>
      <c r="S123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https://analytics.zoho.com/open-view/2395394000008137967?ZOHO_CRITERIA=%22Localiza_CL_Poblacion%22.%22Codcom%22%3D5304</v>
      </c>
      <c r="T1236" s="17"/>
      <c r="U1236" s="31" t="str">
        <f t="shared" si="260"/>
        <v>#1774B9</v>
      </c>
      <c r="V1236" s="32" t="str">
        <f>+Enfermedades_Mundiales[[#This Row],[idcoleccion]]&amp;"-"&amp;Enfermedades_Mundiales[[#This Row],[id]]</f>
        <v>360-1226</v>
      </c>
      <c r="W1236" s="21">
        <f>+VLOOKUP(Enfermedades_Mundiales[[#This Row],[Filtro URL]],Estructura!$X$4:$Y$366,2,0)</f>
        <v>36305304</v>
      </c>
      <c r="X1236" s="21" t="str">
        <f>+VLOOKUP(Enfermedades_Mundiales[[#This Row],[tema]],Estructura!$A$4:$C$18,3,0)</f>
        <v>T-364</v>
      </c>
      <c r="Y1236" s="32" t="str">
        <f>+VLOOKUP(Enfermedades_Mundiales[[#This Row],[contenido]],Estructura!$E$4:$G$18,3,0)</f>
        <v>C-362</v>
      </c>
      <c r="Z1236" s="32" t="str">
        <f>+VLOOKUP(Enfermedades_Mundiales[[#This Row],[Filtro Integrado]],Estructura!$M$4:$O$367,3,0)</f>
        <v>FI-363</v>
      </c>
      <c r="AA1236" s="32" t="str">
        <f>+VLOOKUP(Enfermedades_Mundiales[[#This Row],[Muestra]],Estructura!$Q$4:$S$194,3,0)</f>
        <v>M-367</v>
      </c>
    </row>
    <row r="1237" spans="1:27" ht="30.6" x14ac:dyDescent="0.3">
      <c r="A1237" s="61" t="s">
        <v>1666</v>
      </c>
      <c r="B1237" s="43">
        <f t="shared" si="253"/>
        <v>360</v>
      </c>
      <c r="C1237" s="44" t="str">
        <f t="shared" si="254"/>
        <v>Enfermedades Mundiales</v>
      </c>
      <c r="D1237" s="44" t="str">
        <f t="shared" si="255"/>
        <v>Salud</v>
      </c>
      <c r="E1237" s="64">
        <v>5401</v>
      </c>
      <c r="F1237" s="44" t="str">
        <f t="shared" si="261"/>
        <v>Vacunación</v>
      </c>
      <c r="G1237" s="27" t="s">
        <v>1591</v>
      </c>
      <c r="H1237" s="60" t="s">
        <v>17</v>
      </c>
      <c r="I1237" s="58" t="s">
        <v>77</v>
      </c>
      <c r="J1237" s="43" t="s">
        <v>407</v>
      </c>
      <c r="K1237" s="12" t="str">
        <f t="shared" si="262"/>
        <v>Vacunación-Casos Activos</v>
      </c>
      <c r="L1237" s="43" t="str">
        <f t="shared" si="256"/>
        <v>Periodo 2020-2021</v>
      </c>
      <c r="M1237" s="43" t="str">
        <f t="shared" si="257"/>
        <v>Unidades</v>
      </c>
      <c r="N1237" s="49" t="str">
        <f t="shared" si="258"/>
        <v>Ministerio de Ciencias, Tecnología, Conocimiento e Innovación</v>
      </c>
      <c r="O123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Ligua</v>
      </c>
      <c r="P1237" s="68"/>
      <c r="Q1237" s="15" t="str">
        <f t="shared" si="259"/>
        <v>Gráfico Evolución</v>
      </c>
      <c r="R1237" s="30"/>
      <c r="S123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https://analytics.zoho.com/open-view/2395394000008137967?ZOHO_CRITERIA=%22Localiza_CL_Poblacion%22.%22Codcom%22%3D5401</v>
      </c>
      <c r="T1237" s="17"/>
      <c r="U1237" s="31" t="str">
        <f t="shared" si="260"/>
        <v>#1774B9</v>
      </c>
      <c r="V1237" s="32" t="str">
        <f>+Enfermedades_Mundiales[[#This Row],[idcoleccion]]&amp;"-"&amp;Enfermedades_Mundiales[[#This Row],[id]]</f>
        <v>360-1227</v>
      </c>
      <c r="W1237" s="21">
        <f>+VLOOKUP(Enfermedades_Mundiales[[#This Row],[Filtro URL]],Estructura!$X$4:$Y$366,2,0)</f>
        <v>36305401</v>
      </c>
      <c r="X1237" s="21" t="str">
        <f>+VLOOKUP(Enfermedades_Mundiales[[#This Row],[tema]],Estructura!$A$4:$C$18,3,0)</f>
        <v>T-364</v>
      </c>
      <c r="Y1237" s="32" t="str">
        <f>+VLOOKUP(Enfermedades_Mundiales[[#This Row],[contenido]],Estructura!$E$4:$G$18,3,0)</f>
        <v>C-362</v>
      </c>
      <c r="Z1237" s="32" t="str">
        <f>+VLOOKUP(Enfermedades_Mundiales[[#This Row],[Filtro Integrado]],Estructura!$M$4:$O$367,3,0)</f>
        <v>FI-363</v>
      </c>
      <c r="AA1237" s="32" t="str">
        <f>+VLOOKUP(Enfermedades_Mundiales[[#This Row],[Muestra]],Estructura!$Q$4:$S$194,3,0)</f>
        <v>M-367</v>
      </c>
    </row>
    <row r="1238" spans="1:27" ht="30.6" x14ac:dyDescent="0.3">
      <c r="A1238" s="61" t="s">
        <v>1667</v>
      </c>
      <c r="B1238" s="43">
        <f t="shared" si="253"/>
        <v>360</v>
      </c>
      <c r="C1238" s="44" t="str">
        <f t="shared" si="254"/>
        <v>Enfermedades Mundiales</v>
      </c>
      <c r="D1238" s="44" t="str">
        <f t="shared" si="255"/>
        <v>Salud</v>
      </c>
      <c r="E1238" s="64">
        <v>5402</v>
      </c>
      <c r="F1238" s="44" t="str">
        <f t="shared" si="261"/>
        <v>Vacunación</v>
      </c>
      <c r="G1238" s="27" t="s">
        <v>1591</v>
      </c>
      <c r="H1238" s="60" t="s">
        <v>17</v>
      </c>
      <c r="I1238" s="58" t="s">
        <v>78</v>
      </c>
      <c r="J1238" s="43" t="s">
        <v>407</v>
      </c>
      <c r="K1238" s="12" t="str">
        <f t="shared" si="262"/>
        <v>Vacunación-Casos Activos</v>
      </c>
      <c r="L1238" s="43" t="str">
        <f t="shared" si="256"/>
        <v>Periodo 2020-2021</v>
      </c>
      <c r="M1238" s="43" t="str">
        <f t="shared" si="257"/>
        <v>Unidades</v>
      </c>
      <c r="N1238" s="49" t="str">
        <f t="shared" si="258"/>
        <v>Ministerio de Ciencias, Tecnología, Conocimiento e Innovación</v>
      </c>
      <c r="O123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Cabildo</v>
      </c>
      <c r="P1238" s="68"/>
      <c r="Q1238" s="15" t="str">
        <f t="shared" si="259"/>
        <v>Gráfico Evolución</v>
      </c>
      <c r="R1238" s="30"/>
      <c r="S123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https://analytics.zoho.com/open-view/2395394000008137967?ZOHO_CRITERIA=%22Localiza_CL_Poblacion%22.%22Codcom%22%3D5402</v>
      </c>
      <c r="T1238" s="17"/>
      <c r="U1238" s="31" t="str">
        <f t="shared" si="260"/>
        <v>#1774B9</v>
      </c>
      <c r="V1238" s="32" t="str">
        <f>+Enfermedades_Mundiales[[#This Row],[idcoleccion]]&amp;"-"&amp;Enfermedades_Mundiales[[#This Row],[id]]</f>
        <v>360-1228</v>
      </c>
      <c r="W1238" s="21">
        <f>+VLOOKUP(Enfermedades_Mundiales[[#This Row],[Filtro URL]],Estructura!$X$4:$Y$366,2,0)</f>
        <v>36305402</v>
      </c>
      <c r="X1238" s="21" t="str">
        <f>+VLOOKUP(Enfermedades_Mundiales[[#This Row],[tema]],Estructura!$A$4:$C$18,3,0)</f>
        <v>T-364</v>
      </c>
      <c r="Y1238" s="32" t="str">
        <f>+VLOOKUP(Enfermedades_Mundiales[[#This Row],[contenido]],Estructura!$E$4:$G$18,3,0)</f>
        <v>C-362</v>
      </c>
      <c r="Z1238" s="32" t="str">
        <f>+VLOOKUP(Enfermedades_Mundiales[[#This Row],[Filtro Integrado]],Estructura!$M$4:$O$367,3,0)</f>
        <v>FI-363</v>
      </c>
      <c r="AA1238" s="32" t="str">
        <f>+VLOOKUP(Enfermedades_Mundiales[[#This Row],[Muestra]],Estructura!$Q$4:$S$194,3,0)</f>
        <v>M-367</v>
      </c>
    </row>
    <row r="1239" spans="1:27" ht="30.6" x14ac:dyDescent="0.3">
      <c r="A1239" s="61" t="s">
        <v>1668</v>
      </c>
      <c r="B1239" s="43">
        <f t="shared" si="253"/>
        <v>360</v>
      </c>
      <c r="C1239" s="44" t="str">
        <f t="shared" si="254"/>
        <v>Enfermedades Mundiales</v>
      </c>
      <c r="D1239" s="44" t="str">
        <f t="shared" si="255"/>
        <v>Salud</v>
      </c>
      <c r="E1239" s="64">
        <v>5403</v>
      </c>
      <c r="F1239" s="44" t="str">
        <f t="shared" si="261"/>
        <v>Vacunación</v>
      </c>
      <c r="G1239" s="27" t="s">
        <v>1591</v>
      </c>
      <c r="H1239" s="60" t="s">
        <v>17</v>
      </c>
      <c r="I1239" s="58" t="s">
        <v>79</v>
      </c>
      <c r="J1239" s="43" t="s">
        <v>407</v>
      </c>
      <c r="K1239" s="12" t="str">
        <f t="shared" si="262"/>
        <v>Vacunación-Casos Activos</v>
      </c>
      <c r="L1239" s="43" t="str">
        <f t="shared" si="256"/>
        <v>Periodo 2020-2021</v>
      </c>
      <c r="M1239" s="43" t="str">
        <f t="shared" si="257"/>
        <v>Unidades</v>
      </c>
      <c r="N1239" s="49" t="str">
        <f t="shared" si="258"/>
        <v>Ministerio de Ciencias, Tecnología, Conocimiento e Innovación</v>
      </c>
      <c r="O123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Papudo</v>
      </c>
      <c r="P1239" s="68"/>
      <c r="Q1239" s="15" t="str">
        <f t="shared" si="259"/>
        <v>Gráfico Evolución</v>
      </c>
      <c r="R1239" s="30"/>
      <c r="S123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https://analytics.zoho.com/open-view/2395394000008137967?ZOHO_CRITERIA=%22Localiza_CL_Poblacion%22.%22Codcom%22%3D5403</v>
      </c>
      <c r="T1239" s="17"/>
      <c r="U1239" s="31" t="str">
        <f t="shared" si="260"/>
        <v>#1774B9</v>
      </c>
      <c r="V1239" s="32" t="str">
        <f>+Enfermedades_Mundiales[[#This Row],[idcoleccion]]&amp;"-"&amp;Enfermedades_Mundiales[[#This Row],[id]]</f>
        <v>360-1229</v>
      </c>
      <c r="W1239" s="21">
        <f>+VLOOKUP(Enfermedades_Mundiales[[#This Row],[Filtro URL]],Estructura!$X$4:$Y$366,2,0)</f>
        <v>36305403</v>
      </c>
      <c r="X1239" s="21" t="str">
        <f>+VLOOKUP(Enfermedades_Mundiales[[#This Row],[tema]],Estructura!$A$4:$C$18,3,0)</f>
        <v>T-364</v>
      </c>
      <c r="Y1239" s="32" t="str">
        <f>+VLOOKUP(Enfermedades_Mundiales[[#This Row],[contenido]],Estructura!$E$4:$G$18,3,0)</f>
        <v>C-362</v>
      </c>
      <c r="Z1239" s="32" t="str">
        <f>+VLOOKUP(Enfermedades_Mundiales[[#This Row],[Filtro Integrado]],Estructura!$M$4:$O$367,3,0)</f>
        <v>FI-363</v>
      </c>
      <c r="AA1239" s="32" t="str">
        <f>+VLOOKUP(Enfermedades_Mundiales[[#This Row],[Muestra]],Estructura!$Q$4:$S$194,3,0)</f>
        <v>M-367</v>
      </c>
    </row>
    <row r="1240" spans="1:27" ht="30.6" x14ac:dyDescent="0.3">
      <c r="A1240" s="61" t="s">
        <v>1669</v>
      </c>
      <c r="B1240" s="43">
        <f t="shared" si="253"/>
        <v>360</v>
      </c>
      <c r="C1240" s="44" t="str">
        <f t="shared" si="254"/>
        <v>Enfermedades Mundiales</v>
      </c>
      <c r="D1240" s="44" t="str">
        <f t="shared" si="255"/>
        <v>Salud</v>
      </c>
      <c r="E1240" s="64">
        <v>5404</v>
      </c>
      <c r="F1240" s="44" t="str">
        <f t="shared" si="261"/>
        <v>Vacunación</v>
      </c>
      <c r="G1240" s="27" t="s">
        <v>1591</v>
      </c>
      <c r="H1240" s="60" t="s">
        <v>17</v>
      </c>
      <c r="I1240" s="58" t="s">
        <v>80</v>
      </c>
      <c r="J1240" s="43" t="s">
        <v>407</v>
      </c>
      <c r="K1240" s="12" t="str">
        <f t="shared" si="262"/>
        <v>Vacunación-Casos Activos</v>
      </c>
      <c r="L1240" s="43" t="str">
        <f t="shared" si="256"/>
        <v>Periodo 2020-2021</v>
      </c>
      <c r="M1240" s="43" t="str">
        <f t="shared" si="257"/>
        <v>Unidades</v>
      </c>
      <c r="N1240" s="49" t="str">
        <f t="shared" si="258"/>
        <v>Ministerio de Ciencias, Tecnología, Conocimiento e Innovación</v>
      </c>
      <c r="O124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Petorca</v>
      </c>
      <c r="P1240" s="68"/>
      <c r="Q1240" s="15" t="str">
        <f t="shared" si="259"/>
        <v>Gráfico Evolución</v>
      </c>
      <c r="R1240" s="30"/>
      <c r="S124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https://analytics.zoho.com/open-view/2395394000008137967?ZOHO_CRITERIA=%22Localiza_CL_Poblacion%22.%22Codcom%22%3D5404</v>
      </c>
      <c r="T1240" s="17"/>
      <c r="U1240" s="31" t="str">
        <f t="shared" si="260"/>
        <v>#1774B9</v>
      </c>
      <c r="V1240" s="32" t="str">
        <f>+Enfermedades_Mundiales[[#This Row],[idcoleccion]]&amp;"-"&amp;Enfermedades_Mundiales[[#This Row],[id]]</f>
        <v>360-1230</v>
      </c>
      <c r="W1240" s="21">
        <f>+VLOOKUP(Enfermedades_Mundiales[[#This Row],[Filtro URL]],Estructura!$X$4:$Y$366,2,0)</f>
        <v>36305404</v>
      </c>
      <c r="X1240" s="21" t="str">
        <f>+VLOOKUP(Enfermedades_Mundiales[[#This Row],[tema]],Estructura!$A$4:$C$18,3,0)</f>
        <v>T-364</v>
      </c>
      <c r="Y1240" s="32" t="str">
        <f>+VLOOKUP(Enfermedades_Mundiales[[#This Row],[contenido]],Estructura!$E$4:$G$18,3,0)</f>
        <v>C-362</v>
      </c>
      <c r="Z1240" s="32" t="str">
        <f>+VLOOKUP(Enfermedades_Mundiales[[#This Row],[Filtro Integrado]],Estructura!$M$4:$O$367,3,0)</f>
        <v>FI-363</v>
      </c>
      <c r="AA1240" s="32" t="str">
        <f>+VLOOKUP(Enfermedades_Mundiales[[#This Row],[Muestra]],Estructura!$Q$4:$S$194,3,0)</f>
        <v>M-367</v>
      </c>
    </row>
    <row r="1241" spans="1:27" ht="30.6" x14ac:dyDescent="0.3">
      <c r="A1241" s="61" t="s">
        <v>1670</v>
      </c>
      <c r="B1241" s="43">
        <f t="shared" si="253"/>
        <v>360</v>
      </c>
      <c r="C1241" s="44" t="str">
        <f t="shared" si="254"/>
        <v>Enfermedades Mundiales</v>
      </c>
      <c r="D1241" s="44" t="str">
        <f t="shared" si="255"/>
        <v>Salud</v>
      </c>
      <c r="E1241" s="64">
        <v>5405</v>
      </c>
      <c r="F1241" s="44" t="str">
        <f t="shared" si="261"/>
        <v>Vacunación</v>
      </c>
      <c r="G1241" s="27" t="s">
        <v>1591</v>
      </c>
      <c r="H1241" s="60" t="s">
        <v>17</v>
      </c>
      <c r="I1241" s="58" t="s">
        <v>81</v>
      </c>
      <c r="J1241" s="43" t="s">
        <v>407</v>
      </c>
      <c r="K1241" s="12" t="str">
        <f t="shared" si="262"/>
        <v>Vacunación-Casos Activos</v>
      </c>
      <c r="L1241" s="43" t="str">
        <f t="shared" si="256"/>
        <v>Periodo 2020-2021</v>
      </c>
      <c r="M1241" s="43" t="str">
        <f t="shared" si="257"/>
        <v>Unidades</v>
      </c>
      <c r="N1241" s="49" t="str">
        <f t="shared" si="258"/>
        <v>Ministerio de Ciencias, Tecnología, Conocimiento e Innovación</v>
      </c>
      <c r="O124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Zapallar</v>
      </c>
      <c r="P1241" s="68"/>
      <c r="Q1241" s="15" t="str">
        <f t="shared" si="259"/>
        <v>Gráfico Evolución</v>
      </c>
      <c r="R1241" s="30"/>
      <c r="S124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https://analytics.zoho.com/open-view/2395394000008137967?ZOHO_CRITERIA=%22Localiza_CL_Poblacion%22.%22Codcom%22%3D5405</v>
      </c>
      <c r="T1241" s="17"/>
      <c r="U1241" s="31" t="str">
        <f t="shared" si="260"/>
        <v>#1774B9</v>
      </c>
      <c r="V1241" s="32" t="str">
        <f>+Enfermedades_Mundiales[[#This Row],[idcoleccion]]&amp;"-"&amp;Enfermedades_Mundiales[[#This Row],[id]]</f>
        <v>360-1231</v>
      </c>
      <c r="W1241" s="21">
        <f>+VLOOKUP(Enfermedades_Mundiales[[#This Row],[Filtro URL]],Estructura!$X$4:$Y$366,2,0)</f>
        <v>36305405</v>
      </c>
      <c r="X1241" s="21" t="str">
        <f>+VLOOKUP(Enfermedades_Mundiales[[#This Row],[tema]],Estructura!$A$4:$C$18,3,0)</f>
        <v>T-364</v>
      </c>
      <c r="Y1241" s="32" t="str">
        <f>+VLOOKUP(Enfermedades_Mundiales[[#This Row],[contenido]],Estructura!$E$4:$G$18,3,0)</f>
        <v>C-362</v>
      </c>
      <c r="Z1241" s="32" t="str">
        <f>+VLOOKUP(Enfermedades_Mundiales[[#This Row],[Filtro Integrado]],Estructura!$M$4:$O$367,3,0)</f>
        <v>FI-363</v>
      </c>
      <c r="AA1241" s="32" t="str">
        <f>+VLOOKUP(Enfermedades_Mundiales[[#This Row],[Muestra]],Estructura!$Q$4:$S$194,3,0)</f>
        <v>M-367</v>
      </c>
    </row>
    <row r="1242" spans="1:27" ht="30.6" x14ac:dyDescent="0.3">
      <c r="A1242" s="61" t="s">
        <v>1671</v>
      </c>
      <c r="B1242" s="43">
        <f t="shared" si="253"/>
        <v>360</v>
      </c>
      <c r="C1242" s="44" t="str">
        <f t="shared" si="254"/>
        <v>Enfermedades Mundiales</v>
      </c>
      <c r="D1242" s="44" t="str">
        <f t="shared" si="255"/>
        <v>Salud</v>
      </c>
      <c r="E1242" s="64">
        <v>5501</v>
      </c>
      <c r="F1242" s="44" t="str">
        <f t="shared" si="261"/>
        <v>Vacunación</v>
      </c>
      <c r="G1242" s="27" t="s">
        <v>1591</v>
      </c>
      <c r="H1242" s="60" t="s">
        <v>17</v>
      </c>
      <c r="I1242" s="58" t="s">
        <v>82</v>
      </c>
      <c r="J1242" s="43" t="s">
        <v>407</v>
      </c>
      <c r="K1242" s="12" t="str">
        <f t="shared" si="262"/>
        <v>Vacunación-Casos Activos</v>
      </c>
      <c r="L1242" s="43" t="str">
        <f t="shared" si="256"/>
        <v>Periodo 2020-2021</v>
      </c>
      <c r="M1242" s="43" t="str">
        <f t="shared" si="257"/>
        <v>Unidades</v>
      </c>
      <c r="N1242" s="49" t="str">
        <f t="shared" si="258"/>
        <v>Ministerio de Ciencias, Tecnología, Conocimiento e Innovación</v>
      </c>
      <c r="O124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Quillota</v>
      </c>
      <c r="P1242" s="68"/>
      <c r="Q1242" s="15" t="str">
        <f t="shared" si="259"/>
        <v>Gráfico Evolución</v>
      </c>
      <c r="R1242" s="30"/>
      <c r="S124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https://analytics.zoho.com/open-view/2395394000008137967?ZOHO_CRITERIA=%22Localiza_CL_Poblacion%22.%22Codcom%22%3D5501</v>
      </c>
      <c r="T1242" s="17"/>
      <c r="U1242" s="31" t="str">
        <f t="shared" si="260"/>
        <v>#1774B9</v>
      </c>
      <c r="V1242" s="32" t="str">
        <f>+Enfermedades_Mundiales[[#This Row],[idcoleccion]]&amp;"-"&amp;Enfermedades_Mundiales[[#This Row],[id]]</f>
        <v>360-1232</v>
      </c>
      <c r="W1242" s="21">
        <f>+VLOOKUP(Enfermedades_Mundiales[[#This Row],[Filtro URL]],Estructura!$X$4:$Y$366,2,0)</f>
        <v>36305501</v>
      </c>
      <c r="X1242" s="21" t="str">
        <f>+VLOOKUP(Enfermedades_Mundiales[[#This Row],[tema]],Estructura!$A$4:$C$18,3,0)</f>
        <v>T-364</v>
      </c>
      <c r="Y1242" s="32" t="str">
        <f>+VLOOKUP(Enfermedades_Mundiales[[#This Row],[contenido]],Estructura!$E$4:$G$18,3,0)</f>
        <v>C-362</v>
      </c>
      <c r="Z1242" s="32" t="str">
        <f>+VLOOKUP(Enfermedades_Mundiales[[#This Row],[Filtro Integrado]],Estructura!$M$4:$O$367,3,0)</f>
        <v>FI-363</v>
      </c>
      <c r="AA1242" s="32" t="str">
        <f>+VLOOKUP(Enfermedades_Mundiales[[#This Row],[Muestra]],Estructura!$Q$4:$S$194,3,0)</f>
        <v>M-367</v>
      </c>
    </row>
    <row r="1243" spans="1:27" ht="30.6" x14ac:dyDescent="0.3">
      <c r="A1243" s="61" t="s">
        <v>1672</v>
      </c>
      <c r="B1243" s="43">
        <f t="shared" si="253"/>
        <v>360</v>
      </c>
      <c r="C1243" s="44" t="str">
        <f t="shared" si="254"/>
        <v>Enfermedades Mundiales</v>
      </c>
      <c r="D1243" s="44" t="str">
        <f t="shared" si="255"/>
        <v>Salud</v>
      </c>
      <c r="E1243" s="64">
        <v>5502</v>
      </c>
      <c r="F1243" s="44" t="str">
        <f t="shared" si="261"/>
        <v>Vacunación</v>
      </c>
      <c r="G1243" s="27" t="s">
        <v>1591</v>
      </c>
      <c r="H1243" s="60" t="s">
        <v>17</v>
      </c>
      <c r="I1243" s="58" t="s">
        <v>83</v>
      </c>
      <c r="J1243" s="43" t="s">
        <v>407</v>
      </c>
      <c r="K1243" s="12" t="str">
        <f t="shared" si="262"/>
        <v>Vacunación-Casos Activos</v>
      </c>
      <c r="L1243" s="43" t="str">
        <f t="shared" si="256"/>
        <v>Periodo 2020-2021</v>
      </c>
      <c r="M1243" s="43" t="str">
        <f t="shared" si="257"/>
        <v>Unidades</v>
      </c>
      <c r="N1243" s="49" t="str">
        <f t="shared" si="258"/>
        <v>Ministerio de Ciencias, Tecnología, Conocimiento e Innovación</v>
      </c>
      <c r="O124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Calera</v>
      </c>
      <c r="P1243" s="68"/>
      <c r="Q1243" s="15" t="str">
        <f t="shared" si="259"/>
        <v>Gráfico Evolución</v>
      </c>
      <c r="R1243" s="30"/>
      <c r="S124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https://analytics.zoho.com/open-view/2395394000008137967?ZOHO_CRITERIA=%22Localiza_CL_Poblacion%22.%22Codcom%22%3D5502</v>
      </c>
      <c r="T1243" s="17"/>
      <c r="U1243" s="31" t="str">
        <f t="shared" si="260"/>
        <v>#1774B9</v>
      </c>
      <c r="V1243" s="32" t="str">
        <f>+Enfermedades_Mundiales[[#This Row],[idcoleccion]]&amp;"-"&amp;Enfermedades_Mundiales[[#This Row],[id]]</f>
        <v>360-1233</v>
      </c>
      <c r="W1243" s="21">
        <f>+VLOOKUP(Enfermedades_Mundiales[[#This Row],[Filtro URL]],Estructura!$X$4:$Y$366,2,0)</f>
        <v>36305502</v>
      </c>
      <c r="X1243" s="21" t="str">
        <f>+VLOOKUP(Enfermedades_Mundiales[[#This Row],[tema]],Estructura!$A$4:$C$18,3,0)</f>
        <v>T-364</v>
      </c>
      <c r="Y1243" s="32" t="str">
        <f>+VLOOKUP(Enfermedades_Mundiales[[#This Row],[contenido]],Estructura!$E$4:$G$18,3,0)</f>
        <v>C-362</v>
      </c>
      <c r="Z1243" s="32" t="str">
        <f>+VLOOKUP(Enfermedades_Mundiales[[#This Row],[Filtro Integrado]],Estructura!$M$4:$O$367,3,0)</f>
        <v>FI-363</v>
      </c>
      <c r="AA1243" s="32" t="str">
        <f>+VLOOKUP(Enfermedades_Mundiales[[#This Row],[Muestra]],Estructura!$Q$4:$S$194,3,0)</f>
        <v>M-367</v>
      </c>
    </row>
    <row r="1244" spans="1:27" ht="30.6" x14ac:dyDescent="0.3">
      <c r="A1244" s="61" t="s">
        <v>1673</v>
      </c>
      <c r="B1244" s="43">
        <f t="shared" si="253"/>
        <v>360</v>
      </c>
      <c r="C1244" s="44" t="str">
        <f t="shared" si="254"/>
        <v>Enfermedades Mundiales</v>
      </c>
      <c r="D1244" s="44" t="str">
        <f t="shared" si="255"/>
        <v>Salud</v>
      </c>
      <c r="E1244" s="64">
        <v>5503</v>
      </c>
      <c r="F1244" s="44" t="str">
        <f t="shared" si="261"/>
        <v>Vacunación</v>
      </c>
      <c r="G1244" s="27" t="s">
        <v>1591</v>
      </c>
      <c r="H1244" s="60" t="s">
        <v>17</v>
      </c>
      <c r="I1244" s="58" t="s">
        <v>84</v>
      </c>
      <c r="J1244" s="43" t="s">
        <v>407</v>
      </c>
      <c r="K1244" s="12" t="str">
        <f t="shared" si="262"/>
        <v>Vacunación-Casos Activos</v>
      </c>
      <c r="L1244" s="43" t="str">
        <f t="shared" si="256"/>
        <v>Periodo 2020-2021</v>
      </c>
      <c r="M1244" s="43" t="str">
        <f t="shared" si="257"/>
        <v>Unidades</v>
      </c>
      <c r="N1244" s="49" t="str">
        <f t="shared" si="258"/>
        <v>Ministerio de Ciencias, Tecnología, Conocimiento e Innovación</v>
      </c>
      <c r="O124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Hijuelas</v>
      </c>
      <c r="P1244" s="68"/>
      <c r="Q1244" s="15" t="str">
        <f t="shared" si="259"/>
        <v>Gráfico Evolución</v>
      </c>
      <c r="R1244" s="30"/>
      <c r="S124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https://analytics.zoho.com/open-view/2395394000008137967?ZOHO_CRITERIA=%22Localiza_CL_Poblacion%22.%22Codcom%22%3D5503</v>
      </c>
      <c r="T1244" s="17"/>
      <c r="U1244" s="31" t="str">
        <f t="shared" si="260"/>
        <v>#1774B9</v>
      </c>
      <c r="V1244" s="32" t="str">
        <f>+Enfermedades_Mundiales[[#This Row],[idcoleccion]]&amp;"-"&amp;Enfermedades_Mundiales[[#This Row],[id]]</f>
        <v>360-1234</v>
      </c>
      <c r="W1244" s="21">
        <f>+VLOOKUP(Enfermedades_Mundiales[[#This Row],[Filtro URL]],Estructura!$X$4:$Y$366,2,0)</f>
        <v>36305503</v>
      </c>
      <c r="X1244" s="21" t="str">
        <f>+VLOOKUP(Enfermedades_Mundiales[[#This Row],[tema]],Estructura!$A$4:$C$18,3,0)</f>
        <v>T-364</v>
      </c>
      <c r="Y1244" s="32" t="str">
        <f>+VLOOKUP(Enfermedades_Mundiales[[#This Row],[contenido]],Estructura!$E$4:$G$18,3,0)</f>
        <v>C-362</v>
      </c>
      <c r="Z1244" s="32" t="str">
        <f>+VLOOKUP(Enfermedades_Mundiales[[#This Row],[Filtro Integrado]],Estructura!$M$4:$O$367,3,0)</f>
        <v>FI-363</v>
      </c>
      <c r="AA1244" s="32" t="str">
        <f>+VLOOKUP(Enfermedades_Mundiales[[#This Row],[Muestra]],Estructura!$Q$4:$S$194,3,0)</f>
        <v>M-367</v>
      </c>
    </row>
    <row r="1245" spans="1:27" ht="30.6" x14ac:dyDescent="0.3">
      <c r="A1245" s="61" t="s">
        <v>1674</v>
      </c>
      <c r="B1245" s="43">
        <f t="shared" si="253"/>
        <v>360</v>
      </c>
      <c r="C1245" s="44" t="str">
        <f t="shared" si="254"/>
        <v>Enfermedades Mundiales</v>
      </c>
      <c r="D1245" s="44" t="str">
        <f t="shared" si="255"/>
        <v>Salud</v>
      </c>
      <c r="E1245" s="64">
        <v>5504</v>
      </c>
      <c r="F1245" s="44" t="str">
        <f t="shared" si="261"/>
        <v>Vacunación</v>
      </c>
      <c r="G1245" s="27" t="s">
        <v>1591</v>
      </c>
      <c r="H1245" s="60" t="s">
        <v>17</v>
      </c>
      <c r="I1245" s="58" t="s">
        <v>85</v>
      </c>
      <c r="J1245" s="43" t="s">
        <v>407</v>
      </c>
      <c r="K1245" s="12" t="str">
        <f t="shared" si="262"/>
        <v>Vacunación-Casos Activos</v>
      </c>
      <c r="L1245" s="43" t="str">
        <f t="shared" si="256"/>
        <v>Periodo 2020-2021</v>
      </c>
      <c r="M1245" s="43" t="str">
        <f t="shared" si="257"/>
        <v>Unidades</v>
      </c>
      <c r="N1245" s="49" t="str">
        <f t="shared" si="258"/>
        <v>Ministerio de Ciencias, Tecnología, Conocimiento e Innovación</v>
      </c>
      <c r="O124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Cruz</v>
      </c>
      <c r="P1245" s="68"/>
      <c r="Q1245" s="15" t="str">
        <f t="shared" si="259"/>
        <v>Gráfico Evolución</v>
      </c>
      <c r="R1245" s="30"/>
      <c r="S124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https://analytics.zoho.com/open-view/2395394000008137967?ZOHO_CRITERIA=%22Localiza_CL_Poblacion%22.%22Codcom%22%3D5504</v>
      </c>
      <c r="T1245" s="17"/>
      <c r="U1245" s="31" t="str">
        <f t="shared" si="260"/>
        <v>#1774B9</v>
      </c>
      <c r="V1245" s="32" t="str">
        <f>+Enfermedades_Mundiales[[#This Row],[idcoleccion]]&amp;"-"&amp;Enfermedades_Mundiales[[#This Row],[id]]</f>
        <v>360-1235</v>
      </c>
      <c r="W1245" s="21">
        <f>+VLOOKUP(Enfermedades_Mundiales[[#This Row],[Filtro URL]],Estructura!$X$4:$Y$366,2,0)</f>
        <v>36305504</v>
      </c>
      <c r="X1245" s="21" t="str">
        <f>+VLOOKUP(Enfermedades_Mundiales[[#This Row],[tema]],Estructura!$A$4:$C$18,3,0)</f>
        <v>T-364</v>
      </c>
      <c r="Y1245" s="32" t="str">
        <f>+VLOOKUP(Enfermedades_Mundiales[[#This Row],[contenido]],Estructura!$E$4:$G$18,3,0)</f>
        <v>C-362</v>
      </c>
      <c r="Z1245" s="32" t="str">
        <f>+VLOOKUP(Enfermedades_Mundiales[[#This Row],[Filtro Integrado]],Estructura!$M$4:$O$367,3,0)</f>
        <v>FI-363</v>
      </c>
      <c r="AA1245" s="32" t="str">
        <f>+VLOOKUP(Enfermedades_Mundiales[[#This Row],[Muestra]],Estructura!$Q$4:$S$194,3,0)</f>
        <v>M-367</v>
      </c>
    </row>
    <row r="1246" spans="1:27" ht="30.6" x14ac:dyDescent="0.3">
      <c r="A1246" s="61" t="s">
        <v>1675</v>
      </c>
      <c r="B1246" s="43">
        <f t="shared" si="253"/>
        <v>360</v>
      </c>
      <c r="C1246" s="44" t="str">
        <f t="shared" si="254"/>
        <v>Enfermedades Mundiales</v>
      </c>
      <c r="D1246" s="44" t="str">
        <f t="shared" si="255"/>
        <v>Salud</v>
      </c>
      <c r="E1246" s="64">
        <v>5506</v>
      </c>
      <c r="F1246" s="44" t="str">
        <f t="shared" si="261"/>
        <v>Vacunación</v>
      </c>
      <c r="G1246" s="27" t="s">
        <v>1591</v>
      </c>
      <c r="H1246" s="60" t="s">
        <v>17</v>
      </c>
      <c r="I1246" s="58" t="s">
        <v>86</v>
      </c>
      <c r="J1246" s="43" t="s">
        <v>407</v>
      </c>
      <c r="K1246" s="12" t="str">
        <f t="shared" si="262"/>
        <v>Vacunación-Casos Activos</v>
      </c>
      <c r="L1246" s="43" t="str">
        <f t="shared" si="256"/>
        <v>Periodo 2020-2021</v>
      </c>
      <c r="M1246" s="43" t="str">
        <f t="shared" si="257"/>
        <v>Unidades</v>
      </c>
      <c r="N1246" s="49" t="str">
        <f t="shared" si="258"/>
        <v>Ministerio de Ciencias, Tecnología, Conocimiento e Innovación</v>
      </c>
      <c r="O124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Nogales</v>
      </c>
      <c r="P1246" s="68"/>
      <c r="Q1246" s="15" t="str">
        <f t="shared" si="259"/>
        <v>Gráfico Evolución</v>
      </c>
      <c r="R1246" s="30"/>
      <c r="S124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https://analytics.zoho.com/open-view/2395394000008137967?ZOHO_CRITERIA=%22Localiza_CL_Poblacion%22.%22Codcom%22%3D5506</v>
      </c>
      <c r="T1246" s="17"/>
      <c r="U1246" s="31" t="str">
        <f t="shared" si="260"/>
        <v>#1774B9</v>
      </c>
      <c r="V1246" s="32" t="str">
        <f>+Enfermedades_Mundiales[[#This Row],[idcoleccion]]&amp;"-"&amp;Enfermedades_Mundiales[[#This Row],[id]]</f>
        <v>360-1236</v>
      </c>
      <c r="W1246" s="21">
        <f>+VLOOKUP(Enfermedades_Mundiales[[#This Row],[Filtro URL]],Estructura!$X$4:$Y$366,2,0)</f>
        <v>36305506</v>
      </c>
      <c r="X1246" s="21" t="str">
        <f>+VLOOKUP(Enfermedades_Mundiales[[#This Row],[tema]],Estructura!$A$4:$C$18,3,0)</f>
        <v>T-364</v>
      </c>
      <c r="Y1246" s="32" t="str">
        <f>+VLOOKUP(Enfermedades_Mundiales[[#This Row],[contenido]],Estructura!$E$4:$G$18,3,0)</f>
        <v>C-362</v>
      </c>
      <c r="Z1246" s="32" t="str">
        <f>+VLOOKUP(Enfermedades_Mundiales[[#This Row],[Filtro Integrado]],Estructura!$M$4:$O$367,3,0)</f>
        <v>FI-363</v>
      </c>
      <c r="AA1246" s="32" t="str">
        <f>+VLOOKUP(Enfermedades_Mundiales[[#This Row],[Muestra]],Estructura!$Q$4:$S$194,3,0)</f>
        <v>M-367</v>
      </c>
    </row>
    <row r="1247" spans="1:27" ht="30.6" x14ac:dyDescent="0.3">
      <c r="A1247" s="61" t="s">
        <v>1676</v>
      </c>
      <c r="B1247" s="43">
        <f t="shared" si="253"/>
        <v>360</v>
      </c>
      <c r="C1247" s="44" t="str">
        <f t="shared" si="254"/>
        <v>Enfermedades Mundiales</v>
      </c>
      <c r="D1247" s="44" t="str">
        <f t="shared" si="255"/>
        <v>Salud</v>
      </c>
      <c r="E1247" s="64">
        <v>5601</v>
      </c>
      <c r="F1247" s="44" t="str">
        <f t="shared" si="261"/>
        <v>Vacunación</v>
      </c>
      <c r="G1247" s="27" t="s">
        <v>1591</v>
      </c>
      <c r="H1247" s="60" t="s">
        <v>17</v>
      </c>
      <c r="I1247" s="58" t="s">
        <v>87</v>
      </c>
      <c r="J1247" s="43" t="s">
        <v>407</v>
      </c>
      <c r="K1247" s="12" t="str">
        <f t="shared" si="262"/>
        <v>Vacunación-Casos Activos</v>
      </c>
      <c r="L1247" s="43" t="str">
        <f t="shared" si="256"/>
        <v>Periodo 2020-2021</v>
      </c>
      <c r="M1247" s="43" t="str">
        <f t="shared" si="257"/>
        <v>Unidades</v>
      </c>
      <c r="N1247" s="49" t="str">
        <f t="shared" si="258"/>
        <v>Ministerio de Ciencias, Tecnología, Conocimiento e Innovación</v>
      </c>
      <c r="O124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Antonio</v>
      </c>
      <c r="P1247" s="68"/>
      <c r="Q1247" s="15" t="str">
        <f t="shared" si="259"/>
        <v>Gráfico Evolución</v>
      </c>
      <c r="R1247" s="30"/>
      <c r="S124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https://analytics.zoho.com/open-view/2395394000008137967?ZOHO_CRITERIA=%22Localiza_CL_Poblacion%22.%22Codcom%22%3D5601</v>
      </c>
      <c r="T1247" s="17"/>
      <c r="U1247" s="31" t="str">
        <f t="shared" si="260"/>
        <v>#1774B9</v>
      </c>
      <c r="V1247" s="32" t="str">
        <f>+Enfermedades_Mundiales[[#This Row],[idcoleccion]]&amp;"-"&amp;Enfermedades_Mundiales[[#This Row],[id]]</f>
        <v>360-1237</v>
      </c>
      <c r="W1247" s="21">
        <f>+VLOOKUP(Enfermedades_Mundiales[[#This Row],[Filtro URL]],Estructura!$X$4:$Y$366,2,0)</f>
        <v>36305601</v>
      </c>
      <c r="X1247" s="21" t="str">
        <f>+VLOOKUP(Enfermedades_Mundiales[[#This Row],[tema]],Estructura!$A$4:$C$18,3,0)</f>
        <v>T-364</v>
      </c>
      <c r="Y1247" s="32" t="str">
        <f>+VLOOKUP(Enfermedades_Mundiales[[#This Row],[contenido]],Estructura!$E$4:$G$18,3,0)</f>
        <v>C-362</v>
      </c>
      <c r="Z1247" s="32" t="str">
        <f>+VLOOKUP(Enfermedades_Mundiales[[#This Row],[Filtro Integrado]],Estructura!$M$4:$O$367,3,0)</f>
        <v>FI-363</v>
      </c>
      <c r="AA1247" s="32" t="str">
        <f>+VLOOKUP(Enfermedades_Mundiales[[#This Row],[Muestra]],Estructura!$Q$4:$S$194,3,0)</f>
        <v>M-367</v>
      </c>
    </row>
    <row r="1248" spans="1:27" ht="30.6" x14ac:dyDescent="0.3">
      <c r="A1248" s="61" t="s">
        <v>1677</v>
      </c>
      <c r="B1248" s="43">
        <f t="shared" si="253"/>
        <v>360</v>
      </c>
      <c r="C1248" s="44" t="str">
        <f t="shared" si="254"/>
        <v>Enfermedades Mundiales</v>
      </c>
      <c r="D1248" s="44" t="str">
        <f t="shared" si="255"/>
        <v>Salud</v>
      </c>
      <c r="E1248" s="64">
        <v>5602</v>
      </c>
      <c r="F1248" s="44" t="str">
        <f t="shared" si="261"/>
        <v>Vacunación</v>
      </c>
      <c r="G1248" s="27" t="s">
        <v>1591</v>
      </c>
      <c r="H1248" s="60" t="s">
        <v>17</v>
      </c>
      <c r="I1248" s="58" t="s">
        <v>88</v>
      </c>
      <c r="J1248" s="43" t="s">
        <v>407</v>
      </c>
      <c r="K1248" s="12" t="str">
        <f t="shared" si="262"/>
        <v>Vacunación-Casos Activos</v>
      </c>
      <c r="L1248" s="43" t="str">
        <f t="shared" si="256"/>
        <v>Periodo 2020-2021</v>
      </c>
      <c r="M1248" s="43" t="str">
        <f t="shared" si="257"/>
        <v>Unidades</v>
      </c>
      <c r="N1248" s="49" t="str">
        <f t="shared" si="258"/>
        <v>Ministerio de Ciencias, Tecnología, Conocimiento e Innovación</v>
      </c>
      <c r="O124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Algarrobo</v>
      </c>
      <c r="P1248" s="68"/>
      <c r="Q1248" s="15" t="str">
        <f t="shared" si="259"/>
        <v>Gráfico Evolución</v>
      </c>
      <c r="R1248" s="30"/>
      <c r="S124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https://analytics.zoho.com/open-view/2395394000008137967?ZOHO_CRITERIA=%22Localiza_CL_Poblacion%22.%22Codcom%22%3D5602</v>
      </c>
      <c r="T1248" s="17"/>
      <c r="U1248" s="31" t="str">
        <f t="shared" si="260"/>
        <v>#1774B9</v>
      </c>
      <c r="V1248" s="32" t="str">
        <f>+Enfermedades_Mundiales[[#This Row],[idcoleccion]]&amp;"-"&amp;Enfermedades_Mundiales[[#This Row],[id]]</f>
        <v>360-1238</v>
      </c>
      <c r="W1248" s="21">
        <f>+VLOOKUP(Enfermedades_Mundiales[[#This Row],[Filtro URL]],Estructura!$X$4:$Y$366,2,0)</f>
        <v>36305602</v>
      </c>
      <c r="X1248" s="21" t="str">
        <f>+VLOOKUP(Enfermedades_Mundiales[[#This Row],[tema]],Estructura!$A$4:$C$18,3,0)</f>
        <v>T-364</v>
      </c>
      <c r="Y1248" s="32" t="str">
        <f>+VLOOKUP(Enfermedades_Mundiales[[#This Row],[contenido]],Estructura!$E$4:$G$18,3,0)</f>
        <v>C-362</v>
      </c>
      <c r="Z1248" s="32" t="str">
        <f>+VLOOKUP(Enfermedades_Mundiales[[#This Row],[Filtro Integrado]],Estructura!$M$4:$O$367,3,0)</f>
        <v>FI-363</v>
      </c>
      <c r="AA1248" s="32" t="str">
        <f>+VLOOKUP(Enfermedades_Mundiales[[#This Row],[Muestra]],Estructura!$Q$4:$S$194,3,0)</f>
        <v>M-367</v>
      </c>
    </row>
    <row r="1249" spans="1:27" ht="30.6" x14ac:dyDescent="0.3">
      <c r="A1249" s="61" t="s">
        <v>1678</v>
      </c>
      <c r="B1249" s="43">
        <f t="shared" si="253"/>
        <v>360</v>
      </c>
      <c r="C1249" s="44" t="str">
        <f t="shared" si="254"/>
        <v>Enfermedades Mundiales</v>
      </c>
      <c r="D1249" s="44" t="str">
        <f t="shared" si="255"/>
        <v>Salud</v>
      </c>
      <c r="E1249" s="64">
        <v>5603</v>
      </c>
      <c r="F1249" s="44" t="str">
        <f t="shared" si="261"/>
        <v>Vacunación</v>
      </c>
      <c r="G1249" s="27" t="s">
        <v>1591</v>
      </c>
      <c r="H1249" s="60" t="s">
        <v>17</v>
      </c>
      <c r="I1249" s="58" t="s">
        <v>89</v>
      </c>
      <c r="J1249" s="43" t="s">
        <v>407</v>
      </c>
      <c r="K1249" s="12" t="str">
        <f t="shared" si="262"/>
        <v>Vacunación-Casos Activos</v>
      </c>
      <c r="L1249" s="43" t="str">
        <f t="shared" si="256"/>
        <v>Periodo 2020-2021</v>
      </c>
      <c r="M1249" s="43" t="str">
        <f t="shared" si="257"/>
        <v>Unidades</v>
      </c>
      <c r="N1249" s="49" t="str">
        <f t="shared" si="258"/>
        <v>Ministerio de Ciencias, Tecnología, Conocimiento e Innovación</v>
      </c>
      <c r="O124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Cartagena</v>
      </c>
      <c r="P1249" s="68"/>
      <c r="Q1249" s="15" t="str">
        <f t="shared" si="259"/>
        <v>Gráfico Evolución</v>
      </c>
      <c r="R1249" s="30"/>
      <c r="S124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https://analytics.zoho.com/open-view/2395394000008137967?ZOHO_CRITERIA=%22Localiza_CL_Poblacion%22.%22Codcom%22%3D5603</v>
      </c>
      <c r="T1249" s="17"/>
      <c r="U1249" s="31" t="str">
        <f t="shared" si="260"/>
        <v>#1774B9</v>
      </c>
      <c r="V1249" s="32" t="str">
        <f>+Enfermedades_Mundiales[[#This Row],[idcoleccion]]&amp;"-"&amp;Enfermedades_Mundiales[[#This Row],[id]]</f>
        <v>360-1239</v>
      </c>
      <c r="W1249" s="21">
        <f>+VLOOKUP(Enfermedades_Mundiales[[#This Row],[Filtro URL]],Estructura!$X$4:$Y$366,2,0)</f>
        <v>36305603</v>
      </c>
      <c r="X1249" s="21" t="str">
        <f>+VLOOKUP(Enfermedades_Mundiales[[#This Row],[tema]],Estructura!$A$4:$C$18,3,0)</f>
        <v>T-364</v>
      </c>
      <c r="Y1249" s="32" t="str">
        <f>+VLOOKUP(Enfermedades_Mundiales[[#This Row],[contenido]],Estructura!$E$4:$G$18,3,0)</f>
        <v>C-362</v>
      </c>
      <c r="Z1249" s="32" t="str">
        <f>+VLOOKUP(Enfermedades_Mundiales[[#This Row],[Filtro Integrado]],Estructura!$M$4:$O$367,3,0)</f>
        <v>FI-363</v>
      </c>
      <c r="AA1249" s="32" t="str">
        <f>+VLOOKUP(Enfermedades_Mundiales[[#This Row],[Muestra]],Estructura!$Q$4:$S$194,3,0)</f>
        <v>M-367</v>
      </c>
    </row>
    <row r="1250" spans="1:27" ht="30.6" x14ac:dyDescent="0.3">
      <c r="A1250" s="61" t="s">
        <v>1679</v>
      </c>
      <c r="B1250" s="43">
        <f t="shared" si="253"/>
        <v>360</v>
      </c>
      <c r="C1250" s="44" t="str">
        <f t="shared" si="254"/>
        <v>Enfermedades Mundiales</v>
      </c>
      <c r="D1250" s="44" t="str">
        <f t="shared" si="255"/>
        <v>Salud</v>
      </c>
      <c r="E1250" s="64">
        <v>5604</v>
      </c>
      <c r="F1250" s="44" t="str">
        <f t="shared" si="261"/>
        <v>Vacunación</v>
      </c>
      <c r="G1250" s="27" t="s">
        <v>1591</v>
      </c>
      <c r="H1250" s="60" t="s">
        <v>17</v>
      </c>
      <c r="I1250" s="58" t="s">
        <v>90</v>
      </c>
      <c r="J1250" s="43" t="s">
        <v>407</v>
      </c>
      <c r="K1250" s="12" t="str">
        <f t="shared" si="262"/>
        <v>Vacunación-Casos Activos</v>
      </c>
      <c r="L1250" s="43" t="str">
        <f t="shared" si="256"/>
        <v>Periodo 2020-2021</v>
      </c>
      <c r="M1250" s="43" t="str">
        <f t="shared" si="257"/>
        <v>Unidades</v>
      </c>
      <c r="N1250" s="49" t="str">
        <f t="shared" si="258"/>
        <v>Ministerio de Ciencias, Tecnología, Conocimiento e Innovación</v>
      </c>
      <c r="O125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Quisco</v>
      </c>
      <c r="P1250" s="68"/>
      <c r="Q1250" s="15" t="str">
        <f t="shared" si="259"/>
        <v>Gráfico Evolución</v>
      </c>
      <c r="R1250" s="30"/>
      <c r="S125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https://analytics.zoho.com/open-view/2395394000008137967?ZOHO_CRITERIA=%22Localiza_CL_Poblacion%22.%22Codcom%22%3D5604</v>
      </c>
      <c r="T1250" s="17"/>
      <c r="U1250" s="31" t="str">
        <f t="shared" si="260"/>
        <v>#1774B9</v>
      </c>
      <c r="V1250" s="32" t="str">
        <f>+Enfermedades_Mundiales[[#This Row],[idcoleccion]]&amp;"-"&amp;Enfermedades_Mundiales[[#This Row],[id]]</f>
        <v>360-1240</v>
      </c>
      <c r="W1250" s="21">
        <f>+VLOOKUP(Enfermedades_Mundiales[[#This Row],[Filtro URL]],Estructura!$X$4:$Y$366,2,0)</f>
        <v>36305604</v>
      </c>
      <c r="X1250" s="21" t="str">
        <f>+VLOOKUP(Enfermedades_Mundiales[[#This Row],[tema]],Estructura!$A$4:$C$18,3,0)</f>
        <v>T-364</v>
      </c>
      <c r="Y1250" s="32" t="str">
        <f>+VLOOKUP(Enfermedades_Mundiales[[#This Row],[contenido]],Estructura!$E$4:$G$18,3,0)</f>
        <v>C-362</v>
      </c>
      <c r="Z1250" s="32" t="str">
        <f>+VLOOKUP(Enfermedades_Mundiales[[#This Row],[Filtro Integrado]],Estructura!$M$4:$O$367,3,0)</f>
        <v>FI-363</v>
      </c>
      <c r="AA1250" s="32" t="str">
        <f>+VLOOKUP(Enfermedades_Mundiales[[#This Row],[Muestra]],Estructura!$Q$4:$S$194,3,0)</f>
        <v>M-367</v>
      </c>
    </row>
    <row r="1251" spans="1:27" ht="30.6" x14ac:dyDescent="0.3">
      <c r="A1251" s="61" t="s">
        <v>1680</v>
      </c>
      <c r="B1251" s="43">
        <f t="shared" si="253"/>
        <v>360</v>
      </c>
      <c r="C1251" s="44" t="str">
        <f t="shared" si="254"/>
        <v>Enfermedades Mundiales</v>
      </c>
      <c r="D1251" s="44" t="str">
        <f t="shared" si="255"/>
        <v>Salud</v>
      </c>
      <c r="E1251" s="64">
        <v>5605</v>
      </c>
      <c r="F1251" s="44" t="str">
        <f t="shared" si="261"/>
        <v>Vacunación</v>
      </c>
      <c r="G1251" s="27" t="s">
        <v>1591</v>
      </c>
      <c r="H1251" s="60" t="s">
        <v>17</v>
      </c>
      <c r="I1251" s="58" t="s">
        <v>91</v>
      </c>
      <c r="J1251" s="43" t="s">
        <v>407</v>
      </c>
      <c r="K1251" s="12" t="str">
        <f t="shared" si="262"/>
        <v>Vacunación-Casos Activos</v>
      </c>
      <c r="L1251" s="43" t="str">
        <f t="shared" si="256"/>
        <v>Periodo 2020-2021</v>
      </c>
      <c r="M1251" s="43" t="str">
        <f t="shared" si="257"/>
        <v>Unidades</v>
      </c>
      <c r="N1251" s="49" t="str">
        <f t="shared" si="258"/>
        <v>Ministerio de Ciencias, Tecnología, Conocimiento e Innovación</v>
      </c>
      <c r="O125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Tabo</v>
      </c>
      <c r="P1251" s="68"/>
      <c r="Q1251" s="15" t="str">
        <f t="shared" si="259"/>
        <v>Gráfico Evolución</v>
      </c>
      <c r="R1251" s="30"/>
      <c r="S125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https://analytics.zoho.com/open-view/2395394000008137967?ZOHO_CRITERIA=%22Localiza_CL_Poblacion%22.%22Codcom%22%3D5605</v>
      </c>
      <c r="T1251" s="17"/>
      <c r="U1251" s="31" t="str">
        <f t="shared" si="260"/>
        <v>#1774B9</v>
      </c>
      <c r="V1251" s="32" t="str">
        <f>+Enfermedades_Mundiales[[#This Row],[idcoleccion]]&amp;"-"&amp;Enfermedades_Mundiales[[#This Row],[id]]</f>
        <v>360-1241</v>
      </c>
      <c r="W1251" s="21">
        <f>+VLOOKUP(Enfermedades_Mundiales[[#This Row],[Filtro URL]],Estructura!$X$4:$Y$366,2,0)</f>
        <v>36305605</v>
      </c>
      <c r="X1251" s="21" t="str">
        <f>+VLOOKUP(Enfermedades_Mundiales[[#This Row],[tema]],Estructura!$A$4:$C$18,3,0)</f>
        <v>T-364</v>
      </c>
      <c r="Y1251" s="32" t="str">
        <f>+VLOOKUP(Enfermedades_Mundiales[[#This Row],[contenido]],Estructura!$E$4:$G$18,3,0)</f>
        <v>C-362</v>
      </c>
      <c r="Z1251" s="32" t="str">
        <f>+VLOOKUP(Enfermedades_Mundiales[[#This Row],[Filtro Integrado]],Estructura!$M$4:$O$367,3,0)</f>
        <v>FI-363</v>
      </c>
      <c r="AA1251" s="32" t="str">
        <f>+VLOOKUP(Enfermedades_Mundiales[[#This Row],[Muestra]],Estructura!$Q$4:$S$194,3,0)</f>
        <v>M-367</v>
      </c>
    </row>
    <row r="1252" spans="1:27" ht="30.6" x14ac:dyDescent="0.3">
      <c r="A1252" s="61" t="s">
        <v>1681</v>
      </c>
      <c r="B1252" s="43">
        <f t="shared" si="253"/>
        <v>360</v>
      </c>
      <c r="C1252" s="44" t="str">
        <f t="shared" si="254"/>
        <v>Enfermedades Mundiales</v>
      </c>
      <c r="D1252" s="44" t="str">
        <f t="shared" si="255"/>
        <v>Salud</v>
      </c>
      <c r="E1252" s="64">
        <v>5606</v>
      </c>
      <c r="F1252" s="44" t="str">
        <f t="shared" si="261"/>
        <v>Vacunación</v>
      </c>
      <c r="G1252" s="27" t="s">
        <v>1591</v>
      </c>
      <c r="H1252" s="60" t="s">
        <v>17</v>
      </c>
      <c r="I1252" s="58" t="s">
        <v>92</v>
      </c>
      <c r="J1252" s="43" t="s">
        <v>407</v>
      </c>
      <c r="K1252" s="12" t="str">
        <f t="shared" si="262"/>
        <v>Vacunación-Casos Activos</v>
      </c>
      <c r="L1252" s="43" t="str">
        <f t="shared" si="256"/>
        <v>Periodo 2020-2021</v>
      </c>
      <c r="M1252" s="43" t="str">
        <f t="shared" si="257"/>
        <v>Unidades</v>
      </c>
      <c r="N1252" s="49" t="str">
        <f t="shared" si="258"/>
        <v>Ministerio de Ciencias, Tecnología, Conocimiento e Innovación</v>
      </c>
      <c r="O125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Santo Domingo</v>
      </c>
      <c r="P1252" s="68"/>
      <c r="Q1252" s="15" t="str">
        <f t="shared" si="259"/>
        <v>Gráfico Evolución</v>
      </c>
      <c r="R1252" s="30"/>
      <c r="S125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https://analytics.zoho.com/open-view/2395394000008137967?ZOHO_CRITERIA=%22Localiza_CL_Poblacion%22.%22Codcom%22%3D5606</v>
      </c>
      <c r="T1252" s="17"/>
      <c r="U1252" s="31" t="str">
        <f t="shared" si="260"/>
        <v>#1774B9</v>
      </c>
      <c r="V1252" s="32" t="str">
        <f>+Enfermedades_Mundiales[[#This Row],[idcoleccion]]&amp;"-"&amp;Enfermedades_Mundiales[[#This Row],[id]]</f>
        <v>360-1242</v>
      </c>
      <c r="W1252" s="21">
        <f>+VLOOKUP(Enfermedades_Mundiales[[#This Row],[Filtro URL]],Estructura!$X$4:$Y$366,2,0)</f>
        <v>36305606</v>
      </c>
      <c r="X1252" s="21" t="str">
        <f>+VLOOKUP(Enfermedades_Mundiales[[#This Row],[tema]],Estructura!$A$4:$C$18,3,0)</f>
        <v>T-364</v>
      </c>
      <c r="Y1252" s="32" t="str">
        <f>+VLOOKUP(Enfermedades_Mundiales[[#This Row],[contenido]],Estructura!$E$4:$G$18,3,0)</f>
        <v>C-362</v>
      </c>
      <c r="Z1252" s="32" t="str">
        <f>+VLOOKUP(Enfermedades_Mundiales[[#This Row],[Filtro Integrado]],Estructura!$M$4:$O$367,3,0)</f>
        <v>FI-363</v>
      </c>
      <c r="AA1252" s="32" t="str">
        <f>+VLOOKUP(Enfermedades_Mundiales[[#This Row],[Muestra]],Estructura!$Q$4:$S$194,3,0)</f>
        <v>M-367</v>
      </c>
    </row>
    <row r="1253" spans="1:27" ht="30.6" x14ac:dyDescent="0.3">
      <c r="A1253" s="61" t="s">
        <v>1682</v>
      </c>
      <c r="B1253" s="43">
        <f t="shared" si="253"/>
        <v>360</v>
      </c>
      <c r="C1253" s="44" t="str">
        <f t="shared" si="254"/>
        <v>Enfermedades Mundiales</v>
      </c>
      <c r="D1253" s="44" t="str">
        <f t="shared" si="255"/>
        <v>Salud</v>
      </c>
      <c r="E1253" s="64">
        <v>5701</v>
      </c>
      <c r="F1253" s="44" t="str">
        <f t="shared" si="261"/>
        <v>Vacunación</v>
      </c>
      <c r="G1253" s="27" t="s">
        <v>1591</v>
      </c>
      <c r="H1253" s="60" t="s">
        <v>17</v>
      </c>
      <c r="I1253" s="58" t="s">
        <v>93</v>
      </c>
      <c r="J1253" s="43" t="s">
        <v>407</v>
      </c>
      <c r="K1253" s="12" t="str">
        <f t="shared" si="262"/>
        <v>Vacunación-Casos Activos</v>
      </c>
      <c r="L1253" s="43" t="str">
        <f t="shared" si="256"/>
        <v>Periodo 2020-2021</v>
      </c>
      <c r="M1253" s="43" t="str">
        <f t="shared" si="257"/>
        <v>Unidades</v>
      </c>
      <c r="N1253" s="49" t="str">
        <f t="shared" si="258"/>
        <v>Ministerio de Ciencias, Tecnología, Conocimiento e Innovación</v>
      </c>
      <c r="O125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Felipe</v>
      </c>
      <c r="P1253" s="68"/>
      <c r="Q1253" s="15" t="str">
        <f t="shared" si="259"/>
        <v>Gráfico Evolución</v>
      </c>
      <c r="R1253" s="30"/>
      <c r="S125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https://analytics.zoho.com/open-view/2395394000008137967?ZOHO_CRITERIA=%22Localiza_CL_Poblacion%22.%22Codcom%22%3D5701</v>
      </c>
      <c r="T1253" s="17"/>
      <c r="U1253" s="31" t="str">
        <f t="shared" si="260"/>
        <v>#1774B9</v>
      </c>
      <c r="V1253" s="32" t="str">
        <f>+Enfermedades_Mundiales[[#This Row],[idcoleccion]]&amp;"-"&amp;Enfermedades_Mundiales[[#This Row],[id]]</f>
        <v>360-1243</v>
      </c>
      <c r="W1253" s="21">
        <f>+VLOOKUP(Enfermedades_Mundiales[[#This Row],[Filtro URL]],Estructura!$X$4:$Y$366,2,0)</f>
        <v>36305701</v>
      </c>
      <c r="X1253" s="21" t="str">
        <f>+VLOOKUP(Enfermedades_Mundiales[[#This Row],[tema]],Estructura!$A$4:$C$18,3,0)</f>
        <v>T-364</v>
      </c>
      <c r="Y1253" s="32" t="str">
        <f>+VLOOKUP(Enfermedades_Mundiales[[#This Row],[contenido]],Estructura!$E$4:$G$18,3,0)</f>
        <v>C-362</v>
      </c>
      <c r="Z1253" s="32" t="str">
        <f>+VLOOKUP(Enfermedades_Mundiales[[#This Row],[Filtro Integrado]],Estructura!$M$4:$O$367,3,0)</f>
        <v>FI-363</v>
      </c>
      <c r="AA1253" s="32" t="str">
        <f>+VLOOKUP(Enfermedades_Mundiales[[#This Row],[Muestra]],Estructura!$Q$4:$S$194,3,0)</f>
        <v>M-367</v>
      </c>
    </row>
    <row r="1254" spans="1:27" ht="30.6" x14ac:dyDescent="0.3">
      <c r="A1254" s="61" t="s">
        <v>1683</v>
      </c>
      <c r="B1254" s="43">
        <f t="shared" si="253"/>
        <v>360</v>
      </c>
      <c r="C1254" s="44" t="str">
        <f t="shared" si="254"/>
        <v>Enfermedades Mundiales</v>
      </c>
      <c r="D1254" s="44" t="str">
        <f t="shared" si="255"/>
        <v>Salud</v>
      </c>
      <c r="E1254" s="64">
        <v>5702</v>
      </c>
      <c r="F1254" s="44" t="str">
        <f t="shared" si="261"/>
        <v>Vacunación</v>
      </c>
      <c r="G1254" s="27" t="s">
        <v>1591</v>
      </c>
      <c r="H1254" s="60" t="s">
        <v>17</v>
      </c>
      <c r="I1254" s="58" t="s">
        <v>94</v>
      </c>
      <c r="J1254" s="43" t="s">
        <v>407</v>
      </c>
      <c r="K1254" s="12" t="str">
        <f t="shared" si="262"/>
        <v>Vacunación-Casos Activos</v>
      </c>
      <c r="L1254" s="43" t="str">
        <f t="shared" si="256"/>
        <v>Periodo 2020-2021</v>
      </c>
      <c r="M1254" s="43" t="str">
        <f t="shared" si="257"/>
        <v>Unidades</v>
      </c>
      <c r="N1254" s="49" t="str">
        <f t="shared" si="258"/>
        <v>Ministerio de Ciencias, Tecnología, Conocimiento e Innovación</v>
      </c>
      <c r="O125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Catemu</v>
      </c>
      <c r="P1254" s="68"/>
      <c r="Q1254" s="15" t="str">
        <f t="shared" si="259"/>
        <v>Gráfico Evolución</v>
      </c>
      <c r="R1254" s="30"/>
      <c r="S125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https://analytics.zoho.com/open-view/2395394000008137967?ZOHO_CRITERIA=%22Localiza_CL_Poblacion%22.%22Codcom%22%3D5702</v>
      </c>
      <c r="T1254" s="17"/>
      <c r="U1254" s="31" t="str">
        <f t="shared" si="260"/>
        <v>#1774B9</v>
      </c>
      <c r="V1254" s="32" t="str">
        <f>+Enfermedades_Mundiales[[#This Row],[idcoleccion]]&amp;"-"&amp;Enfermedades_Mundiales[[#This Row],[id]]</f>
        <v>360-1244</v>
      </c>
      <c r="W1254" s="21">
        <f>+VLOOKUP(Enfermedades_Mundiales[[#This Row],[Filtro URL]],Estructura!$X$4:$Y$366,2,0)</f>
        <v>36305702</v>
      </c>
      <c r="X1254" s="21" t="str">
        <f>+VLOOKUP(Enfermedades_Mundiales[[#This Row],[tema]],Estructura!$A$4:$C$18,3,0)</f>
        <v>T-364</v>
      </c>
      <c r="Y1254" s="32" t="str">
        <f>+VLOOKUP(Enfermedades_Mundiales[[#This Row],[contenido]],Estructura!$E$4:$G$18,3,0)</f>
        <v>C-362</v>
      </c>
      <c r="Z1254" s="32" t="str">
        <f>+VLOOKUP(Enfermedades_Mundiales[[#This Row],[Filtro Integrado]],Estructura!$M$4:$O$367,3,0)</f>
        <v>FI-363</v>
      </c>
      <c r="AA1254" s="32" t="str">
        <f>+VLOOKUP(Enfermedades_Mundiales[[#This Row],[Muestra]],Estructura!$Q$4:$S$194,3,0)</f>
        <v>M-367</v>
      </c>
    </row>
    <row r="1255" spans="1:27" ht="30.6" x14ac:dyDescent="0.3">
      <c r="A1255" s="61" t="s">
        <v>1684</v>
      </c>
      <c r="B1255" s="43">
        <f t="shared" si="253"/>
        <v>360</v>
      </c>
      <c r="C1255" s="44" t="str">
        <f t="shared" si="254"/>
        <v>Enfermedades Mundiales</v>
      </c>
      <c r="D1255" s="44" t="str">
        <f t="shared" si="255"/>
        <v>Salud</v>
      </c>
      <c r="E1255" s="64">
        <v>5703</v>
      </c>
      <c r="F1255" s="44" t="str">
        <f t="shared" si="261"/>
        <v>Vacunación</v>
      </c>
      <c r="G1255" s="27" t="s">
        <v>1591</v>
      </c>
      <c r="H1255" s="60" t="s">
        <v>17</v>
      </c>
      <c r="I1255" s="58" t="s">
        <v>95</v>
      </c>
      <c r="J1255" s="43" t="s">
        <v>407</v>
      </c>
      <c r="K1255" s="12" t="str">
        <f t="shared" si="262"/>
        <v>Vacunación-Casos Activos</v>
      </c>
      <c r="L1255" s="43" t="str">
        <f t="shared" si="256"/>
        <v>Periodo 2020-2021</v>
      </c>
      <c r="M1255" s="43" t="str">
        <f t="shared" si="257"/>
        <v>Unidades</v>
      </c>
      <c r="N1255" s="49" t="str">
        <f t="shared" si="258"/>
        <v>Ministerio de Ciencias, Tecnología, Conocimiento e Innovación</v>
      </c>
      <c r="O125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Llaillay</v>
      </c>
      <c r="P1255" s="68"/>
      <c r="Q1255" s="15" t="str">
        <f t="shared" si="259"/>
        <v>Gráfico Evolución</v>
      </c>
      <c r="R1255" s="30"/>
      <c r="S125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https://analytics.zoho.com/open-view/2395394000008137967?ZOHO_CRITERIA=%22Localiza_CL_Poblacion%22.%22Codcom%22%3D5703</v>
      </c>
      <c r="T1255" s="17"/>
      <c r="U1255" s="31" t="str">
        <f t="shared" si="260"/>
        <v>#1774B9</v>
      </c>
      <c r="V1255" s="32" t="str">
        <f>+Enfermedades_Mundiales[[#This Row],[idcoleccion]]&amp;"-"&amp;Enfermedades_Mundiales[[#This Row],[id]]</f>
        <v>360-1245</v>
      </c>
      <c r="W1255" s="21">
        <f>+VLOOKUP(Enfermedades_Mundiales[[#This Row],[Filtro URL]],Estructura!$X$4:$Y$366,2,0)</f>
        <v>36305703</v>
      </c>
      <c r="X1255" s="21" t="str">
        <f>+VLOOKUP(Enfermedades_Mundiales[[#This Row],[tema]],Estructura!$A$4:$C$18,3,0)</f>
        <v>T-364</v>
      </c>
      <c r="Y1255" s="32" t="str">
        <f>+VLOOKUP(Enfermedades_Mundiales[[#This Row],[contenido]],Estructura!$E$4:$G$18,3,0)</f>
        <v>C-362</v>
      </c>
      <c r="Z1255" s="32" t="str">
        <f>+VLOOKUP(Enfermedades_Mundiales[[#This Row],[Filtro Integrado]],Estructura!$M$4:$O$367,3,0)</f>
        <v>FI-363</v>
      </c>
      <c r="AA1255" s="32" t="str">
        <f>+VLOOKUP(Enfermedades_Mundiales[[#This Row],[Muestra]],Estructura!$Q$4:$S$194,3,0)</f>
        <v>M-367</v>
      </c>
    </row>
    <row r="1256" spans="1:27" ht="30.6" x14ac:dyDescent="0.3">
      <c r="A1256" s="61" t="s">
        <v>1685</v>
      </c>
      <c r="B1256" s="43">
        <f t="shared" si="253"/>
        <v>360</v>
      </c>
      <c r="C1256" s="44" t="str">
        <f t="shared" si="254"/>
        <v>Enfermedades Mundiales</v>
      </c>
      <c r="D1256" s="44" t="str">
        <f t="shared" si="255"/>
        <v>Salud</v>
      </c>
      <c r="E1256" s="64">
        <v>5704</v>
      </c>
      <c r="F1256" s="44" t="str">
        <f t="shared" si="261"/>
        <v>Vacunación</v>
      </c>
      <c r="G1256" s="27" t="s">
        <v>1591</v>
      </c>
      <c r="H1256" s="60" t="s">
        <v>17</v>
      </c>
      <c r="I1256" s="58" t="s">
        <v>96</v>
      </c>
      <c r="J1256" s="43" t="s">
        <v>407</v>
      </c>
      <c r="K1256" s="12" t="str">
        <f t="shared" si="262"/>
        <v>Vacunación-Casos Activos</v>
      </c>
      <c r="L1256" s="43" t="str">
        <f t="shared" si="256"/>
        <v>Periodo 2020-2021</v>
      </c>
      <c r="M1256" s="43" t="str">
        <f t="shared" si="257"/>
        <v>Unidades</v>
      </c>
      <c r="N1256" s="49" t="str">
        <f t="shared" si="258"/>
        <v>Ministerio de Ciencias, Tecnología, Conocimiento e Innovación</v>
      </c>
      <c r="O125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Panquehue</v>
      </c>
      <c r="P1256" s="68"/>
      <c r="Q1256" s="15" t="str">
        <f t="shared" si="259"/>
        <v>Gráfico Evolución</v>
      </c>
      <c r="R1256" s="30"/>
      <c r="S125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https://analytics.zoho.com/open-view/2395394000008137967?ZOHO_CRITERIA=%22Localiza_CL_Poblacion%22.%22Codcom%22%3D5704</v>
      </c>
      <c r="T1256" s="17"/>
      <c r="U1256" s="31" t="str">
        <f t="shared" si="260"/>
        <v>#1774B9</v>
      </c>
      <c r="V1256" s="32" t="str">
        <f>+Enfermedades_Mundiales[[#This Row],[idcoleccion]]&amp;"-"&amp;Enfermedades_Mundiales[[#This Row],[id]]</f>
        <v>360-1246</v>
      </c>
      <c r="W1256" s="21">
        <f>+VLOOKUP(Enfermedades_Mundiales[[#This Row],[Filtro URL]],Estructura!$X$4:$Y$366,2,0)</f>
        <v>36305704</v>
      </c>
      <c r="X1256" s="21" t="str">
        <f>+VLOOKUP(Enfermedades_Mundiales[[#This Row],[tema]],Estructura!$A$4:$C$18,3,0)</f>
        <v>T-364</v>
      </c>
      <c r="Y1256" s="32" t="str">
        <f>+VLOOKUP(Enfermedades_Mundiales[[#This Row],[contenido]],Estructura!$E$4:$G$18,3,0)</f>
        <v>C-362</v>
      </c>
      <c r="Z1256" s="32" t="str">
        <f>+VLOOKUP(Enfermedades_Mundiales[[#This Row],[Filtro Integrado]],Estructura!$M$4:$O$367,3,0)</f>
        <v>FI-363</v>
      </c>
      <c r="AA1256" s="32" t="str">
        <f>+VLOOKUP(Enfermedades_Mundiales[[#This Row],[Muestra]],Estructura!$Q$4:$S$194,3,0)</f>
        <v>M-367</v>
      </c>
    </row>
    <row r="1257" spans="1:27" ht="30.6" x14ac:dyDescent="0.3">
      <c r="A1257" s="61" t="s">
        <v>1686</v>
      </c>
      <c r="B1257" s="43">
        <f t="shared" si="253"/>
        <v>360</v>
      </c>
      <c r="C1257" s="44" t="str">
        <f t="shared" si="254"/>
        <v>Enfermedades Mundiales</v>
      </c>
      <c r="D1257" s="44" t="str">
        <f t="shared" si="255"/>
        <v>Salud</v>
      </c>
      <c r="E1257" s="64">
        <v>5705</v>
      </c>
      <c r="F1257" s="44" t="str">
        <f t="shared" si="261"/>
        <v>Vacunación</v>
      </c>
      <c r="G1257" s="27" t="s">
        <v>1591</v>
      </c>
      <c r="H1257" s="60" t="s">
        <v>17</v>
      </c>
      <c r="I1257" s="58" t="s">
        <v>97</v>
      </c>
      <c r="J1257" s="43" t="s">
        <v>407</v>
      </c>
      <c r="K1257" s="12" t="str">
        <f t="shared" si="262"/>
        <v>Vacunación-Casos Activos</v>
      </c>
      <c r="L1257" s="43" t="str">
        <f t="shared" si="256"/>
        <v>Periodo 2020-2021</v>
      </c>
      <c r="M1257" s="43" t="str">
        <f t="shared" si="257"/>
        <v>Unidades</v>
      </c>
      <c r="N1257" s="49" t="str">
        <f t="shared" si="258"/>
        <v>Ministerio de Ciencias, Tecnología, Conocimiento e Innovación</v>
      </c>
      <c r="O125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Putaendo</v>
      </c>
      <c r="P1257" s="68"/>
      <c r="Q1257" s="15" t="str">
        <f t="shared" si="259"/>
        <v>Gráfico Evolución</v>
      </c>
      <c r="R1257" s="30"/>
      <c r="S125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https://analytics.zoho.com/open-view/2395394000008137967?ZOHO_CRITERIA=%22Localiza_CL_Poblacion%22.%22Codcom%22%3D5705</v>
      </c>
      <c r="T1257" s="17"/>
      <c r="U1257" s="31" t="str">
        <f t="shared" si="260"/>
        <v>#1774B9</v>
      </c>
      <c r="V1257" s="32" t="str">
        <f>+Enfermedades_Mundiales[[#This Row],[idcoleccion]]&amp;"-"&amp;Enfermedades_Mundiales[[#This Row],[id]]</f>
        <v>360-1247</v>
      </c>
      <c r="W1257" s="21">
        <f>+VLOOKUP(Enfermedades_Mundiales[[#This Row],[Filtro URL]],Estructura!$X$4:$Y$366,2,0)</f>
        <v>36305705</v>
      </c>
      <c r="X1257" s="21" t="str">
        <f>+VLOOKUP(Enfermedades_Mundiales[[#This Row],[tema]],Estructura!$A$4:$C$18,3,0)</f>
        <v>T-364</v>
      </c>
      <c r="Y1257" s="32" t="str">
        <f>+VLOOKUP(Enfermedades_Mundiales[[#This Row],[contenido]],Estructura!$E$4:$G$18,3,0)</f>
        <v>C-362</v>
      </c>
      <c r="Z1257" s="32" t="str">
        <f>+VLOOKUP(Enfermedades_Mundiales[[#This Row],[Filtro Integrado]],Estructura!$M$4:$O$367,3,0)</f>
        <v>FI-363</v>
      </c>
      <c r="AA1257" s="32" t="str">
        <f>+VLOOKUP(Enfermedades_Mundiales[[#This Row],[Muestra]],Estructura!$Q$4:$S$194,3,0)</f>
        <v>M-367</v>
      </c>
    </row>
    <row r="1258" spans="1:27" ht="30.6" x14ac:dyDescent="0.3">
      <c r="A1258" s="61" t="s">
        <v>1687</v>
      </c>
      <c r="B1258" s="43">
        <f t="shared" si="253"/>
        <v>360</v>
      </c>
      <c r="C1258" s="44" t="str">
        <f t="shared" si="254"/>
        <v>Enfermedades Mundiales</v>
      </c>
      <c r="D1258" s="44" t="str">
        <f t="shared" si="255"/>
        <v>Salud</v>
      </c>
      <c r="E1258" s="64">
        <v>5706</v>
      </c>
      <c r="F1258" s="44" t="str">
        <f t="shared" si="261"/>
        <v>Vacunación</v>
      </c>
      <c r="G1258" s="27" t="s">
        <v>1591</v>
      </c>
      <c r="H1258" s="60" t="s">
        <v>17</v>
      </c>
      <c r="I1258" s="58" t="s">
        <v>98</v>
      </c>
      <c r="J1258" s="43" t="s">
        <v>407</v>
      </c>
      <c r="K1258" s="12" t="str">
        <f t="shared" si="262"/>
        <v>Vacunación-Casos Activos</v>
      </c>
      <c r="L1258" s="43" t="str">
        <f t="shared" si="256"/>
        <v>Periodo 2020-2021</v>
      </c>
      <c r="M1258" s="43" t="str">
        <f t="shared" si="257"/>
        <v>Unidades</v>
      </c>
      <c r="N1258" s="49" t="str">
        <f t="shared" si="258"/>
        <v>Ministerio de Ciencias, Tecnología, Conocimiento e Innovación</v>
      </c>
      <c r="O125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María</v>
      </c>
      <c r="P1258" s="68"/>
      <c r="Q1258" s="15" t="str">
        <f t="shared" si="259"/>
        <v>Gráfico Evolución</v>
      </c>
      <c r="R1258" s="30"/>
      <c r="S125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https://analytics.zoho.com/open-view/2395394000008137967?ZOHO_CRITERIA=%22Localiza_CL_Poblacion%22.%22Codcom%22%3D5706</v>
      </c>
      <c r="T1258" s="17"/>
      <c r="U1258" s="31" t="str">
        <f t="shared" si="260"/>
        <v>#1774B9</v>
      </c>
      <c r="V1258" s="32" t="str">
        <f>+Enfermedades_Mundiales[[#This Row],[idcoleccion]]&amp;"-"&amp;Enfermedades_Mundiales[[#This Row],[id]]</f>
        <v>360-1248</v>
      </c>
      <c r="W1258" s="21">
        <f>+VLOOKUP(Enfermedades_Mundiales[[#This Row],[Filtro URL]],Estructura!$X$4:$Y$366,2,0)</f>
        <v>36305706</v>
      </c>
      <c r="X1258" s="21" t="str">
        <f>+VLOOKUP(Enfermedades_Mundiales[[#This Row],[tema]],Estructura!$A$4:$C$18,3,0)</f>
        <v>T-364</v>
      </c>
      <c r="Y1258" s="32" t="str">
        <f>+VLOOKUP(Enfermedades_Mundiales[[#This Row],[contenido]],Estructura!$E$4:$G$18,3,0)</f>
        <v>C-362</v>
      </c>
      <c r="Z1258" s="32" t="str">
        <f>+VLOOKUP(Enfermedades_Mundiales[[#This Row],[Filtro Integrado]],Estructura!$M$4:$O$367,3,0)</f>
        <v>FI-363</v>
      </c>
      <c r="AA1258" s="32" t="str">
        <f>+VLOOKUP(Enfermedades_Mundiales[[#This Row],[Muestra]],Estructura!$Q$4:$S$194,3,0)</f>
        <v>M-367</v>
      </c>
    </row>
    <row r="1259" spans="1:27" ht="30.6" x14ac:dyDescent="0.3">
      <c r="A1259" s="61" t="s">
        <v>1688</v>
      </c>
      <c r="B1259" s="43">
        <f t="shared" si="253"/>
        <v>360</v>
      </c>
      <c r="C1259" s="44" t="str">
        <f t="shared" si="254"/>
        <v>Enfermedades Mundiales</v>
      </c>
      <c r="D1259" s="44" t="str">
        <f t="shared" si="255"/>
        <v>Salud</v>
      </c>
      <c r="E1259" s="64">
        <v>5801</v>
      </c>
      <c r="F1259" s="44" t="str">
        <f t="shared" si="261"/>
        <v>Vacunación</v>
      </c>
      <c r="G1259" s="27" t="s">
        <v>1591</v>
      </c>
      <c r="H1259" s="60" t="s">
        <v>17</v>
      </c>
      <c r="I1259" s="58" t="s">
        <v>99</v>
      </c>
      <c r="J1259" s="43" t="s">
        <v>407</v>
      </c>
      <c r="K1259" s="12" t="str">
        <f t="shared" si="262"/>
        <v>Vacunación-Casos Activos</v>
      </c>
      <c r="L1259" s="43" t="str">
        <f t="shared" si="256"/>
        <v>Periodo 2020-2021</v>
      </c>
      <c r="M1259" s="43" t="str">
        <f t="shared" si="257"/>
        <v>Unidades</v>
      </c>
      <c r="N1259" s="49" t="str">
        <f t="shared" si="258"/>
        <v>Ministerio de Ciencias, Tecnología, Conocimiento e Innovación</v>
      </c>
      <c r="O125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Quilpué</v>
      </c>
      <c r="P1259" s="68"/>
      <c r="Q1259" s="15" t="str">
        <f t="shared" si="259"/>
        <v>Gráfico Evolución</v>
      </c>
      <c r="R1259" s="30"/>
      <c r="S125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https://analytics.zoho.com/open-view/2395394000008137967?ZOHO_CRITERIA=%22Localiza_CL_Poblacion%22.%22Codcom%22%3D5801</v>
      </c>
      <c r="T1259" s="17"/>
      <c r="U1259" s="31" t="str">
        <f t="shared" si="260"/>
        <v>#1774B9</v>
      </c>
      <c r="V1259" s="32" t="str">
        <f>+Enfermedades_Mundiales[[#This Row],[idcoleccion]]&amp;"-"&amp;Enfermedades_Mundiales[[#This Row],[id]]</f>
        <v>360-1249</v>
      </c>
      <c r="W1259" s="21">
        <f>+VLOOKUP(Enfermedades_Mundiales[[#This Row],[Filtro URL]],Estructura!$X$4:$Y$366,2,0)</f>
        <v>36305801</v>
      </c>
      <c r="X1259" s="21" t="str">
        <f>+VLOOKUP(Enfermedades_Mundiales[[#This Row],[tema]],Estructura!$A$4:$C$18,3,0)</f>
        <v>T-364</v>
      </c>
      <c r="Y1259" s="32" t="str">
        <f>+VLOOKUP(Enfermedades_Mundiales[[#This Row],[contenido]],Estructura!$E$4:$G$18,3,0)</f>
        <v>C-362</v>
      </c>
      <c r="Z1259" s="32" t="str">
        <f>+VLOOKUP(Enfermedades_Mundiales[[#This Row],[Filtro Integrado]],Estructura!$M$4:$O$367,3,0)</f>
        <v>FI-363</v>
      </c>
      <c r="AA1259" s="32" t="str">
        <f>+VLOOKUP(Enfermedades_Mundiales[[#This Row],[Muestra]],Estructura!$Q$4:$S$194,3,0)</f>
        <v>M-367</v>
      </c>
    </row>
    <row r="1260" spans="1:27" ht="30.6" x14ac:dyDescent="0.3">
      <c r="A1260" s="61" t="s">
        <v>1689</v>
      </c>
      <c r="B1260" s="43">
        <f t="shared" si="253"/>
        <v>360</v>
      </c>
      <c r="C1260" s="44" t="str">
        <f t="shared" si="254"/>
        <v>Enfermedades Mundiales</v>
      </c>
      <c r="D1260" s="44" t="str">
        <f t="shared" si="255"/>
        <v>Salud</v>
      </c>
      <c r="E1260" s="64">
        <v>5802</v>
      </c>
      <c r="F1260" s="44" t="str">
        <f t="shared" si="261"/>
        <v>Vacunación</v>
      </c>
      <c r="G1260" s="27" t="s">
        <v>1591</v>
      </c>
      <c r="H1260" s="60" t="s">
        <v>17</v>
      </c>
      <c r="I1260" s="58" t="s">
        <v>100</v>
      </c>
      <c r="J1260" s="43" t="s">
        <v>407</v>
      </c>
      <c r="K1260" s="12" t="str">
        <f t="shared" si="262"/>
        <v>Vacunación-Casos Activos</v>
      </c>
      <c r="L1260" s="43" t="str">
        <f t="shared" si="256"/>
        <v>Periodo 2020-2021</v>
      </c>
      <c r="M1260" s="43" t="str">
        <f t="shared" si="257"/>
        <v>Unidades</v>
      </c>
      <c r="N1260" s="49" t="str">
        <f t="shared" si="258"/>
        <v>Ministerio de Ciencias, Tecnología, Conocimiento e Innovación</v>
      </c>
      <c r="O126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Limache</v>
      </c>
      <c r="P1260" s="68"/>
      <c r="Q1260" s="15" t="str">
        <f t="shared" si="259"/>
        <v>Gráfico Evolución</v>
      </c>
      <c r="R1260" s="30"/>
      <c r="S126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https://analytics.zoho.com/open-view/2395394000008137967?ZOHO_CRITERIA=%22Localiza_CL_Poblacion%22.%22Codcom%22%3D5802</v>
      </c>
      <c r="T1260" s="17"/>
      <c r="U1260" s="31" t="str">
        <f t="shared" si="260"/>
        <v>#1774B9</v>
      </c>
      <c r="V1260" s="32" t="str">
        <f>+Enfermedades_Mundiales[[#This Row],[idcoleccion]]&amp;"-"&amp;Enfermedades_Mundiales[[#This Row],[id]]</f>
        <v>360-1250</v>
      </c>
      <c r="W1260" s="21">
        <f>+VLOOKUP(Enfermedades_Mundiales[[#This Row],[Filtro URL]],Estructura!$X$4:$Y$366,2,0)</f>
        <v>36305802</v>
      </c>
      <c r="X1260" s="21" t="str">
        <f>+VLOOKUP(Enfermedades_Mundiales[[#This Row],[tema]],Estructura!$A$4:$C$18,3,0)</f>
        <v>T-364</v>
      </c>
      <c r="Y1260" s="32" t="str">
        <f>+VLOOKUP(Enfermedades_Mundiales[[#This Row],[contenido]],Estructura!$E$4:$G$18,3,0)</f>
        <v>C-362</v>
      </c>
      <c r="Z1260" s="32" t="str">
        <f>+VLOOKUP(Enfermedades_Mundiales[[#This Row],[Filtro Integrado]],Estructura!$M$4:$O$367,3,0)</f>
        <v>FI-363</v>
      </c>
      <c r="AA1260" s="32" t="str">
        <f>+VLOOKUP(Enfermedades_Mundiales[[#This Row],[Muestra]],Estructura!$Q$4:$S$194,3,0)</f>
        <v>M-367</v>
      </c>
    </row>
    <row r="1261" spans="1:27" ht="30.6" x14ac:dyDescent="0.3">
      <c r="A1261" s="61" t="s">
        <v>1690</v>
      </c>
      <c r="B1261" s="43">
        <f t="shared" si="253"/>
        <v>360</v>
      </c>
      <c r="C1261" s="44" t="str">
        <f t="shared" si="254"/>
        <v>Enfermedades Mundiales</v>
      </c>
      <c r="D1261" s="44" t="str">
        <f t="shared" si="255"/>
        <v>Salud</v>
      </c>
      <c r="E1261" s="64">
        <v>5803</v>
      </c>
      <c r="F1261" s="44" t="str">
        <f t="shared" si="261"/>
        <v>Vacunación</v>
      </c>
      <c r="G1261" s="27" t="s">
        <v>1591</v>
      </c>
      <c r="H1261" s="60" t="s">
        <v>17</v>
      </c>
      <c r="I1261" s="58" t="s">
        <v>101</v>
      </c>
      <c r="J1261" s="43" t="s">
        <v>407</v>
      </c>
      <c r="K1261" s="12" t="str">
        <f t="shared" si="262"/>
        <v>Vacunación-Casos Activos</v>
      </c>
      <c r="L1261" s="43" t="str">
        <f t="shared" si="256"/>
        <v>Periodo 2020-2021</v>
      </c>
      <c r="M1261" s="43" t="str">
        <f t="shared" si="257"/>
        <v>Unidades</v>
      </c>
      <c r="N1261" s="49" t="str">
        <f t="shared" si="258"/>
        <v>Ministerio de Ciencias, Tecnología, Conocimiento e Innovación</v>
      </c>
      <c r="O126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Olmué</v>
      </c>
      <c r="P1261" s="68"/>
      <c r="Q1261" s="15" t="str">
        <f t="shared" si="259"/>
        <v>Gráfico Evolución</v>
      </c>
      <c r="R1261" s="30"/>
      <c r="S126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https://analytics.zoho.com/open-view/2395394000008137967?ZOHO_CRITERIA=%22Localiza_CL_Poblacion%22.%22Codcom%22%3D5803</v>
      </c>
      <c r="T1261" s="17"/>
      <c r="U1261" s="31" t="str">
        <f t="shared" si="260"/>
        <v>#1774B9</v>
      </c>
      <c r="V1261" s="32" t="str">
        <f>+Enfermedades_Mundiales[[#This Row],[idcoleccion]]&amp;"-"&amp;Enfermedades_Mundiales[[#This Row],[id]]</f>
        <v>360-1251</v>
      </c>
      <c r="W1261" s="21">
        <f>+VLOOKUP(Enfermedades_Mundiales[[#This Row],[Filtro URL]],Estructura!$X$4:$Y$366,2,0)</f>
        <v>36305803</v>
      </c>
      <c r="X1261" s="21" t="str">
        <f>+VLOOKUP(Enfermedades_Mundiales[[#This Row],[tema]],Estructura!$A$4:$C$18,3,0)</f>
        <v>T-364</v>
      </c>
      <c r="Y1261" s="32" t="str">
        <f>+VLOOKUP(Enfermedades_Mundiales[[#This Row],[contenido]],Estructura!$E$4:$G$18,3,0)</f>
        <v>C-362</v>
      </c>
      <c r="Z1261" s="32" t="str">
        <f>+VLOOKUP(Enfermedades_Mundiales[[#This Row],[Filtro Integrado]],Estructura!$M$4:$O$367,3,0)</f>
        <v>FI-363</v>
      </c>
      <c r="AA1261" s="32" t="str">
        <f>+VLOOKUP(Enfermedades_Mundiales[[#This Row],[Muestra]],Estructura!$Q$4:$S$194,3,0)</f>
        <v>M-367</v>
      </c>
    </row>
    <row r="1262" spans="1:27" ht="30.6" x14ac:dyDescent="0.3">
      <c r="A1262" s="61" t="s">
        <v>1691</v>
      </c>
      <c r="B1262" s="43">
        <f t="shared" si="253"/>
        <v>360</v>
      </c>
      <c r="C1262" s="44" t="str">
        <f t="shared" si="254"/>
        <v>Enfermedades Mundiales</v>
      </c>
      <c r="D1262" s="44" t="str">
        <f t="shared" si="255"/>
        <v>Salud</v>
      </c>
      <c r="E1262" s="64">
        <v>5804</v>
      </c>
      <c r="F1262" s="44" t="str">
        <f t="shared" si="261"/>
        <v>Vacunación</v>
      </c>
      <c r="G1262" s="27" t="s">
        <v>1591</v>
      </c>
      <c r="H1262" s="60" t="s">
        <v>17</v>
      </c>
      <c r="I1262" s="58" t="s">
        <v>102</v>
      </c>
      <c r="J1262" s="43" t="s">
        <v>407</v>
      </c>
      <c r="K1262" s="12" t="str">
        <f t="shared" si="262"/>
        <v>Vacunación-Casos Activos</v>
      </c>
      <c r="L1262" s="43" t="str">
        <f t="shared" si="256"/>
        <v>Periodo 2020-2021</v>
      </c>
      <c r="M1262" s="43" t="str">
        <f t="shared" si="257"/>
        <v>Unidades</v>
      </c>
      <c r="N1262" s="49" t="str">
        <f t="shared" si="258"/>
        <v>Ministerio de Ciencias, Tecnología, Conocimiento e Innovación</v>
      </c>
      <c r="O126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Villa Alemana</v>
      </c>
      <c r="P1262" s="68"/>
      <c r="Q1262" s="15" t="str">
        <f t="shared" si="259"/>
        <v>Gráfico Evolución</v>
      </c>
      <c r="R1262" s="30"/>
      <c r="S126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https://analytics.zoho.com/open-view/2395394000008137967?ZOHO_CRITERIA=%22Localiza_CL_Poblacion%22.%22Codcom%22%3D5804</v>
      </c>
      <c r="T1262" s="17"/>
      <c r="U1262" s="31" t="str">
        <f t="shared" si="260"/>
        <v>#1774B9</v>
      </c>
      <c r="V1262" s="32" t="str">
        <f>+Enfermedades_Mundiales[[#This Row],[idcoleccion]]&amp;"-"&amp;Enfermedades_Mundiales[[#This Row],[id]]</f>
        <v>360-1252</v>
      </c>
      <c r="W1262" s="21">
        <f>+VLOOKUP(Enfermedades_Mundiales[[#This Row],[Filtro URL]],Estructura!$X$4:$Y$366,2,0)</f>
        <v>36305804</v>
      </c>
      <c r="X1262" s="21" t="str">
        <f>+VLOOKUP(Enfermedades_Mundiales[[#This Row],[tema]],Estructura!$A$4:$C$18,3,0)</f>
        <v>T-364</v>
      </c>
      <c r="Y1262" s="32" t="str">
        <f>+VLOOKUP(Enfermedades_Mundiales[[#This Row],[contenido]],Estructura!$E$4:$G$18,3,0)</f>
        <v>C-362</v>
      </c>
      <c r="Z1262" s="32" t="str">
        <f>+VLOOKUP(Enfermedades_Mundiales[[#This Row],[Filtro Integrado]],Estructura!$M$4:$O$367,3,0)</f>
        <v>FI-363</v>
      </c>
      <c r="AA1262" s="32" t="str">
        <f>+VLOOKUP(Enfermedades_Mundiales[[#This Row],[Muestra]],Estructura!$Q$4:$S$194,3,0)</f>
        <v>M-367</v>
      </c>
    </row>
    <row r="1263" spans="1:27" ht="30.6" x14ac:dyDescent="0.3">
      <c r="A1263" s="61" t="s">
        <v>1692</v>
      </c>
      <c r="B1263" s="43">
        <f t="shared" si="253"/>
        <v>360</v>
      </c>
      <c r="C1263" s="44" t="str">
        <f t="shared" si="254"/>
        <v>Enfermedades Mundiales</v>
      </c>
      <c r="D1263" s="44" t="str">
        <f t="shared" si="255"/>
        <v>Salud</v>
      </c>
      <c r="E1263" s="64">
        <v>6101</v>
      </c>
      <c r="F1263" s="44" t="str">
        <f t="shared" si="261"/>
        <v>Vacunación</v>
      </c>
      <c r="G1263" s="27" t="s">
        <v>1591</v>
      </c>
      <c r="H1263" s="60" t="s">
        <v>17</v>
      </c>
      <c r="I1263" s="58" t="s">
        <v>103</v>
      </c>
      <c r="J1263" s="43" t="s">
        <v>407</v>
      </c>
      <c r="K1263" s="12" t="str">
        <f t="shared" si="262"/>
        <v>Vacunación-Casos Activos</v>
      </c>
      <c r="L1263" s="43" t="str">
        <f t="shared" si="256"/>
        <v>Periodo 2020-2021</v>
      </c>
      <c r="M1263" s="43" t="str">
        <f t="shared" si="257"/>
        <v>Unidades</v>
      </c>
      <c r="N1263" s="49" t="str">
        <f t="shared" si="258"/>
        <v>Ministerio de Ciencias, Tecnología, Conocimiento e Innovación</v>
      </c>
      <c r="O126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Rancagua</v>
      </c>
      <c r="P1263" s="68"/>
      <c r="Q1263" s="15" t="str">
        <f t="shared" si="259"/>
        <v>Gráfico Evolución</v>
      </c>
      <c r="R1263" s="30"/>
      <c r="S126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https://analytics.zoho.com/open-view/2395394000008137967?ZOHO_CRITERIA=%22Localiza_CL_Poblacion%22.%22Codcom%22%3D6101</v>
      </c>
      <c r="T1263" s="17"/>
      <c r="U1263" s="31" t="str">
        <f t="shared" si="260"/>
        <v>#1774B9</v>
      </c>
      <c r="V1263" s="32" t="str">
        <f>+Enfermedades_Mundiales[[#This Row],[idcoleccion]]&amp;"-"&amp;Enfermedades_Mundiales[[#This Row],[id]]</f>
        <v>360-1253</v>
      </c>
      <c r="W1263" s="21">
        <f>+VLOOKUP(Enfermedades_Mundiales[[#This Row],[Filtro URL]],Estructura!$X$4:$Y$366,2,0)</f>
        <v>36306101</v>
      </c>
      <c r="X1263" s="21" t="str">
        <f>+VLOOKUP(Enfermedades_Mundiales[[#This Row],[tema]],Estructura!$A$4:$C$18,3,0)</f>
        <v>T-364</v>
      </c>
      <c r="Y1263" s="32" t="str">
        <f>+VLOOKUP(Enfermedades_Mundiales[[#This Row],[contenido]],Estructura!$E$4:$G$18,3,0)</f>
        <v>C-362</v>
      </c>
      <c r="Z1263" s="32" t="str">
        <f>+VLOOKUP(Enfermedades_Mundiales[[#This Row],[Filtro Integrado]],Estructura!$M$4:$O$367,3,0)</f>
        <v>FI-363</v>
      </c>
      <c r="AA1263" s="32" t="str">
        <f>+VLOOKUP(Enfermedades_Mundiales[[#This Row],[Muestra]],Estructura!$Q$4:$S$194,3,0)</f>
        <v>M-367</v>
      </c>
    </row>
    <row r="1264" spans="1:27" ht="30.6" x14ac:dyDescent="0.3">
      <c r="A1264" s="61" t="s">
        <v>1693</v>
      </c>
      <c r="B1264" s="43">
        <f t="shared" si="253"/>
        <v>360</v>
      </c>
      <c r="C1264" s="44" t="str">
        <f t="shared" si="254"/>
        <v>Enfermedades Mundiales</v>
      </c>
      <c r="D1264" s="44" t="str">
        <f t="shared" si="255"/>
        <v>Salud</v>
      </c>
      <c r="E1264" s="64">
        <v>6102</v>
      </c>
      <c r="F1264" s="44" t="str">
        <f t="shared" si="261"/>
        <v>Vacunación</v>
      </c>
      <c r="G1264" s="27" t="s">
        <v>1591</v>
      </c>
      <c r="H1264" s="60" t="s">
        <v>17</v>
      </c>
      <c r="I1264" s="58" t="s">
        <v>104</v>
      </c>
      <c r="J1264" s="43" t="s">
        <v>407</v>
      </c>
      <c r="K1264" s="12" t="str">
        <f t="shared" si="262"/>
        <v>Vacunación-Casos Activos</v>
      </c>
      <c r="L1264" s="43" t="str">
        <f t="shared" si="256"/>
        <v>Periodo 2020-2021</v>
      </c>
      <c r="M1264" s="43" t="str">
        <f t="shared" si="257"/>
        <v>Unidades</v>
      </c>
      <c r="N1264" s="49" t="str">
        <f t="shared" si="258"/>
        <v>Ministerio de Ciencias, Tecnología, Conocimiento e Innovación</v>
      </c>
      <c r="O126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Codegua</v>
      </c>
      <c r="P1264" s="68"/>
      <c r="Q1264" s="15" t="str">
        <f t="shared" si="259"/>
        <v>Gráfico Evolución</v>
      </c>
      <c r="R1264" s="30"/>
      <c r="S126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https://analytics.zoho.com/open-view/2395394000008137967?ZOHO_CRITERIA=%22Localiza_CL_Poblacion%22.%22Codcom%22%3D6102</v>
      </c>
      <c r="T1264" s="17"/>
      <c r="U1264" s="31" t="str">
        <f t="shared" si="260"/>
        <v>#1774B9</v>
      </c>
      <c r="V1264" s="32" t="str">
        <f>+Enfermedades_Mundiales[[#This Row],[idcoleccion]]&amp;"-"&amp;Enfermedades_Mundiales[[#This Row],[id]]</f>
        <v>360-1254</v>
      </c>
      <c r="W1264" s="21">
        <f>+VLOOKUP(Enfermedades_Mundiales[[#This Row],[Filtro URL]],Estructura!$X$4:$Y$366,2,0)</f>
        <v>36306102</v>
      </c>
      <c r="X1264" s="21" t="str">
        <f>+VLOOKUP(Enfermedades_Mundiales[[#This Row],[tema]],Estructura!$A$4:$C$18,3,0)</f>
        <v>T-364</v>
      </c>
      <c r="Y1264" s="32" t="str">
        <f>+VLOOKUP(Enfermedades_Mundiales[[#This Row],[contenido]],Estructura!$E$4:$G$18,3,0)</f>
        <v>C-362</v>
      </c>
      <c r="Z1264" s="32" t="str">
        <f>+VLOOKUP(Enfermedades_Mundiales[[#This Row],[Filtro Integrado]],Estructura!$M$4:$O$367,3,0)</f>
        <v>FI-363</v>
      </c>
      <c r="AA1264" s="32" t="str">
        <f>+VLOOKUP(Enfermedades_Mundiales[[#This Row],[Muestra]],Estructura!$Q$4:$S$194,3,0)</f>
        <v>M-367</v>
      </c>
    </row>
    <row r="1265" spans="1:27" ht="30.6" x14ac:dyDescent="0.3">
      <c r="A1265" s="61" t="s">
        <v>1694</v>
      </c>
      <c r="B1265" s="43">
        <f t="shared" si="253"/>
        <v>360</v>
      </c>
      <c r="C1265" s="44" t="str">
        <f t="shared" si="254"/>
        <v>Enfermedades Mundiales</v>
      </c>
      <c r="D1265" s="44" t="str">
        <f t="shared" si="255"/>
        <v>Salud</v>
      </c>
      <c r="E1265" s="64">
        <v>6103</v>
      </c>
      <c r="F1265" s="44" t="str">
        <f t="shared" si="261"/>
        <v>Vacunación</v>
      </c>
      <c r="G1265" s="27" t="s">
        <v>1591</v>
      </c>
      <c r="H1265" s="60" t="s">
        <v>17</v>
      </c>
      <c r="I1265" s="58" t="s">
        <v>105</v>
      </c>
      <c r="J1265" s="43" t="s">
        <v>407</v>
      </c>
      <c r="K1265" s="12" t="str">
        <f t="shared" si="262"/>
        <v>Vacunación-Casos Activos</v>
      </c>
      <c r="L1265" s="43" t="str">
        <f t="shared" si="256"/>
        <v>Periodo 2020-2021</v>
      </c>
      <c r="M1265" s="43" t="str">
        <f t="shared" si="257"/>
        <v>Unidades</v>
      </c>
      <c r="N1265" s="49" t="str">
        <f t="shared" si="258"/>
        <v>Ministerio de Ciencias, Tecnología, Conocimiento e Innovación</v>
      </c>
      <c r="O126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Coinco</v>
      </c>
      <c r="P1265" s="68"/>
      <c r="Q1265" s="15" t="str">
        <f t="shared" si="259"/>
        <v>Gráfico Evolución</v>
      </c>
      <c r="R1265" s="30"/>
      <c r="S126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https://analytics.zoho.com/open-view/2395394000008137967?ZOHO_CRITERIA=%22Localiza_CL_Poblacion%22.%22Codcom%22%3D6103</v>
      </c>
      <c r="T1265" s="17"/>
      <c r="U1265" s="31" t="str">
        <f t="shared" si="260"/>
        <v>#1774B9</v>
      </c>
      <c r="V1265" s="32" t="str">
        <f>+Enfermedades_Mundiales[[#This Row],[idcoleccion]]&amp;"-"&amp;Enfermedades_Mundiales[[#This Row],[id]]</f>
        <v>360-1255</v>
      </c>
      <c r="W1265" s="21">
        <f>+VLOOKUP(Enfermedades_Mundiales[[#This Row],[Filtro URL]],Estructura!$X$4:$Y$366,2,0)</f>
        <v>36306103</v>
      </c>
      <c r="X1265" s="21" t="str">
        <f>+VLOOKUP(Enfermedades_Mundiales[[#This Row],[tema]],Estructura!$A$4:$C$18,3,0)</f>
        <v>T-364</v>
      </c>
      <c r="Y1265" s="32" t="str">
        <f>+VLOOKUP(Enfermedades_Mundiales[[#This Row],[contenido]],Estructura!$E$4:$G$18,3,0)</f>
        <v>C-362</v>
      </c>
      <c r="Z1265" s="32" t="str">
        <f>+VLOOKUP(Enfermedades_Mundiales[[#This Row],[Filtro Integrado]],Estructura!$M$4:$O$367,3,0)</f>
        <v>FI-363</v>
      </c>
      <c r="AA1265" s="32" t="str">
        <f>+VLOOKUP(Enfermedades_Mundiales[[#This Row],[Muestra]],Estructura!$Q$4:$S$194,3,0)</f>
        <v>M-367</v>
      </c>
    </row>
    <row r="1266" spans="1:27" ht="30.6" x14ac:dyDescent="0.3">
      <c r="A1266" s="61" t="s">
        <v>1695</v>
      </c>
      <c r="B1266" s="43">
        <f t="shared" si="253"/>
        <v>360</v>
      </c>
      <c r="C1266" s="44" t="str">
        <f t="shared" si="254"/>
        <v>Enfermedades Mundiales</v>
      </c>
      <c r="D1266" s="44" t="str">
        <f t="shared" si="255"/>
        <v>Salud</v>
      </c>
      <c r="E1266" s="64">
        <v>6104</v>
      </c>
      <c r="F1266" s="44" t="str">
        <f t="shared" si="261"/>
        <v>Vacunación</v>
      </c>
      <c r="G1266" s="27" t="s">
        <v>1591</v>
      </c>
      <c r="H1266" s="60" t="s">
        <v>17</v>
      </c>
      <c r="I1266" s="58" t="s">
        <v>106</v>
      </c>
      <c r="J1266" s="43" t="s">
        <v>407</v>
      </c>
      <c r="K1266" s="12" t="str">
        <f t="shared" si="262"/>
        <v>Vacunación-Casos Activos</v>
      </c>
      <c r="L1266" s="43" t="str">
        <f t="shared" si="256"/>
        <v>Periodo 2020-2021</v>
      </c>
      <c r="M1266" s="43" t="str">
        <f t="shared" si="257"/>
        <v>Unidades</v>
      </c>
      <c r="N1266" s="49" t="str">
        <f t="shared" si="258"/>
        <v>Ministerio de Ciencias, Tecnología, Conocimiento e Innovación</v>
      </c>
      <c r="O126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Coltauco</v>
      </c>
      <c r="P1266" s="68"/>
      <c r="Q1266" s="15" t="str">
        <f t="shared" si="259"/>
        <v>Gráfico Evolución</v>
      </c>
      <c r="R1266" s="30"/>
      <c r="S126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https://analytics.zoho.com/open-view/2395394000008137967?ZOHO_CRITERIA=%22Localiza_CL_Poblacion%22.%22Codcom%22%3D6104</v>
      </c>
      <c r="T1266" s="17"/>
      <c r="U1266" s="31" t="str">
        <f t="shared" si="260"/>
        <v>#1774B9</v>
      </c>
      <c r="V1266" s="32" t="str">
        <f>+Enfermedades_Mundiales[[#This Row],[idcoleccion]]&amp;"-"&amp;Enfermedades_Mundiales[[#This Row],[id]]</f>
        <v>360-1256</v>
      </c>
      <c r="W1266" s="21">
        <f>+VLOOKUP(Enfermedades_Mundiales[[#This Row],[Filtro URL]],Estructura!$X$4:$Y$366,2,0)</f>
        <v>36306104</v>
      </c>
      <c r="X1266" s="21" t="str">
        <f>+VLOOKUP(Enfermedades_Mundiales[[#This Row],[tema]],Estructura!$A$4:$C$18,3,0)</f>
        <v>T-364</v>
      </c>
      <c r="Y1266" s="32" t="str">
        <f>+VLOOKUP(Enfermedades_Mundiales[[#This Row],[contenido]],Estructura!$E$4:$G$18,3,0)</f>
        <v>C-362</v>
      </c>
      <c r="Z1266" s="32" t="str">
        <f>+VLOOKUP(Enfermedades_Mundiales[[#This Row],[Filtro Integrado]],Estructura!$M$4:$O$367,3,0)</f>
        <v>FI-363</v>
      </c>
      <c r="AA1266" s="32" t="str">
        <f>+VLOOKUP(Enfermedades_Mundiales[[#This Row],[Muestra]],Estructura!$Q$4:$S$194,3,0)</f>
        <v>M-367</v>
      </c>
    </row>
    <row r="1267" spans="1:27" ht="30.6" x14ac:dyDescent="0.3">
      <c r="A1267" s="61" t="s">
        <v>1696</v>
      </c>
      <c r="B1267" s="43">
        <f t="shared" si="253"/>
        <v>360</v>
      </c>
      <c r="C1267" s="44" t="str">
        <f t="shared" si="254"/>
        <v>Enfermedades Mundiales</v>
      </c>
      <c r="D1267" s="44" t="str">
        <f t="shared" si="255"/>
        <v>Salud</v>
      </c>
      <c r="E1267" s="64">
        <v>6105</v>
      </c>
      <c r="F1267" s="44" t="str">
        <f t="shared" si="261"/>
        <v>Vacunación</v>
      </c>
      <c r="G1267" s="27" t="s">
        <v>1591</v>
      </c>
      <c r="H1267" s="60" t="s">
        <v>17</v>
      </c>
      <c r="I1267" s="58" t="s">
        <v>107</v>
      </c>
      <c r="J1267" s="43" t="s">
        <v>407</v>
      </c>
      <c r="K1267" s="12" t="str">
        <f t="shared" si="262"/>
        <v>Vacunación-Casos Activos</v>
      </c>
      <c r="L1267" s="43" t="str">
        <f t="shared" si="256"/>
        <v>Periodo 2020-2021</v>
      </c>
      <c r="M1267" s="43" t="str">
        <f t="shared" si="257"/>
        <v>Unidades</v>
      </c>
      <c r="N1267" s="49" t="str">
        <f t="shared" si="258"/>
        <v>Ministerio de Ciencias, Tecnología, Conocimiento e Innovación</v>
      </c>
      <c r="O126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Doñihue</v>
      </c>
      <c r="P1267" s="68"/>
      <c r="Q1267" s="15" t="str">
        <f t="shared" si="259"/>
        <v>Gráfico Evolución</v>
      </c>
      <c r="R1267" s="30"/>
      <c r="S126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https://analytics.zoho.com/open-view/2395394000008137967?ZOHO_CRITERIA=%22Localiza_CL_Poblacion%22.%22Codcom%22%3D6105</v>
      </c>
      <c r="T1267" s="17"/>
      <c r="U1267" s="31" t="str">
        <f t="shared" si="260"/>
        <v>#1774B9</v>
      </c>
      <c r="V1267" s="32" t="str">
        <f>+Enfermedades_Mundiales[[#This Row],[idcoleccion]]&amp;"-"&amp;Enfermedades_Mundiales[[#This Row],[id]]</f>
        <v>360-1257</v>
      </c>
      <c r="W1267" s="21">
        <f>+VLOOKUP(Enfermedades_Mundiales[[#This Row],[Filtro URL]],Estructura!$X$4:$Y$366,2,0)</f>
        <v>36306105</v>
      </c>
      <c r="X1267" s="21" t="str">
        <f>+VLOOKUP(Enfermedades_Mundiales[[#This Row],[tema]],Estructura!$A$4:$C$18,3,0)</f>
        <v>T-364</v>
      </c>
      <c r="Y1267" s="32" t="str">
        <f>+VLOOKUP(Enfermedades_Mundiales[[#This Row],[contenido]],Estructura!$E$4:$G$18,3,0)</f>
        <v>C-362</v>
      </c>
      <c r="Z1267" s="32" t="str">
        <f>+VLOOKUP(Enfermedades_Mundiales[[#This Row],[Filtro Integrado]],Estructura!$M$4:$O$367,3,0)</f>
        <v>FI-363</v>
      </c>
      <c r="AA1267" s="32" t="str">
        <f>+VLOOKUP(Enfermedades_Mundiales[[#This Row],[Muestra]],Estructura!$Q$4:$S$194,3,0)</f>
        <v>M-367</v>
      </c>
    </row>
    <row r="1268" spans="1:27" ht="30.6" x14ac:dyDescent="0.3">
      <c r="A1268" s="61" t="s">
        <v>1697</v>
      </c>
      <c r="B1268" s="43">
        <f t="shared" si="253"/>
        <v>360</v>
      </c>
      <c r="C1268" s="44" t="str">
        <f t="shared" si="254"/>
        <v>Enfermedades Mundiales</v>
      </c>
      <c r="D1268" s="44" t="str">
        <f t="shared" si="255"/>
        <v>Salud</v>
      </c>
      <c r="E1268" s="64">
        <v>6106</v>
      </c>
      <c r="F1268" s="44" t="str">
        <f t="shared" si="261"/>
        <v>Vacunación</v>
      </c>
      <c r="G1268" s="27" t="s">
        <v>1591</v>
      </c>
      <c r="H1268" s="60" t="s">
        <v>17</v>
      </c>
      <c r="I1268" s="58" t="s">
        <v>108</v>
      </c>
      <c r="J1268" s="43" t="s">
        <v>407</v>
      </c>
      <c r="K1268" s="12" t="str">
        <f t="shared" si="262"/>
        <v>Vacunación-Casos Activos</v>
      </c>
      <c r="L1268" s="43" t="str">
        <f t="shared" si="256"/>
        <v>Periodo 2020-2021</v>
      </c>
      <c r="M1268" s="43" t="str">
        <f t="shared" si="257"/>
        <v>Unidades</v>
      </c>
      <c r="N1268" s="49" t="str">
        <f t="shared" si="258"/>
        <v>Ministerio de Ciencias, Tecnología, Conocimiento e Innovación</v>
      </c>
      <c r="O126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Graneros</v>
      </c>
      <c r="P1268" s="68"/>
      <c r="Q1268" s="15" t="str">
        <f t="shared" si="259"/>
        <v>Gráfico Evolución</v>
      </c>
      <c r="R1268" s="30"/>
      <c r="S126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https://analytics.zoho.com/open-view/2395394000008137967?ZOHO_CRITERIA=%22Localiza_CL_Poblacion%22.%22Codcom%22%3D6106</v>
      </c>
      <c r="T1268" s="17"/>
      <c r="U1268" s="31" t="str">
        <f t="shared" si="260"/>
        <v>#1774B9</v>
      </c>
      <c r="V1268" s="32" t="str">
        <f>+Enfermedades_Mundiales[[#This Row],[idcoleccion]]&amp;"-"&amp;Enfermedades_Mundiales[[#This Row],[id]]</f>
        <v>360-1258</v>
      </c>
      <c r="W1268" s="21">
        <f>+VLOOKUP(Enfermedades_Mundiales[[#This Row],[Filtro URL]],Estructura!$X$4:$Y$366,2,0)</f>
        <v>36306106</v>
      </c>
      <c r="X1268" s="21" t="str">
        <f>+VLOOKUP(Enfermedades_Mundiales[[#This Row],[tema]],Estructura!$A$4:$C$18,3,0)</f>
        <v>T-364</v>
      </c>
      <c r="Y1268" s="32" t="str">
        <f>+VLOOKUP(Enfermedades_Mundiales[[#This Row],[contenido]],Estructura!$E$4:$G$18,3,0)</f>
        <v>C-362</v>
      </c>
      <c r="Z1268" s="32" t="str">
        <f>+VLOOKUP(Enfermedades_Mundiales[[#This Row],[Filtro Integrado]],Estructura!$M$4:$O$367,3,0)</f>
        <v>FI-363</v>
      </c>
      <c r="AA1268" s="32" t="str">
        <f>+VLOOKUP(Enfermedades_Mundiales[[#This Row],[Muestra]],Estructura!$Q$4:$S$194,3,0)</f>
        <v>M-367</v>
      </c>
    </row>
    <row r="1269" spans="1:27" ht="30.6" x14ac:dyDescent="0.3">
      <c r="A1269" s="61" t="s">
        <v>1698</v>
      </c>
      <c r="B1269" s="43">
        <f t="shared" si="253"/>
        <v>360</v>
      </c>
      <c r="C1269" s="44" t="str">
        <f t="shared" si="254"/>
        <v>Enfermedades Mundiales</v>
      </c>
      <c r="D1269" s="44" t="str">
        <f t="shared" si="255"/>
        <v>Salud</v>
      </c>
      <c r="E1269" s="64">
        <v>6107</v>
      </c>
      <c r="F1269" s="44" t="str">
        <f t="shared" si="261"/>
        <v>Vacunación</v>
      </c>
      <c r="G1269" s="27" t="s">
        <v>1591</v>
      </c>
      <c r="H1269" s="60" t="s">
        <v>17</v>
      </c>
      <c r="I1269" s="58" t="s">
        <v>109</v>
      </c>
      <c r="J1269" s="43" t="s">
        <v>407</v>
      </c>
      <c r="K1269" s="12" t="str">
        <f t="shared" si="262"/>
        <v>Vacunación-Casos Activos</v>
      </c>
      <c r="L1269" s="43" t="str">
        <f t="shared" si="256"/>
        <v>Periodo 2020-2021</v>
      </c>
      <c r="M1269" s="43" t="str">
        <f t="shared" si="257"/>
        <v>Unidades</v>
      </c>
      <c r="N1269" s="49" t="str">
        <f t="shared" si="258"/>
        <v>Ministerio de Ciencias, Tecnología, Conocimiento e Innovación</v>
      </c>
      <c r="O126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Las Cabras</v>
      </c>
      <c r="P1269" s="68"/>
      <c r="Q1269" s="15" t="str">
        <f t="shared" si="259"/>
        <v>Gráfico Evolución</v>
      </c>
      <c r="R1269" s="30"/>
      <c r="S126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https://analytics.zoho.com/open-view/2395394000008137967?ZOHO_CRITERIA=%22Localiza_CL_Poblacion%22.%22Codcom%22%3D6107</v>
      </c>
      <c r="T1269" s="17"/>
      <c r="U1269" s="31" t="str">
        <f t="shared" si="260"/>
        <v>#1774B9</v>
      </c>
      <c r="V1269" s="32" t="str">
        <f>+Enfermedades_Mundiales[[#This Row],[idcoleccion]]&amp;"-"&amp;Enfermedades_Mundiales[[#This Row],[id]]</f>
        <v>360-1259</v>
      </c>
      <c r="W1269" s="21">
        <f>+VLOOKUP(Enfermedades_Mundiales[[#This Row],[Filtro URL]],Estructura!$X$4:$Y$366,2,0)</f>
        <v>36306107</v>
      </c>
      <c r="X1269" s="21" t="str">
        <f>+VLOOKUP(Enfermedades_Mundiales[[#This Row],[tema]],Estructura!$A$4:$C$18,3,0)</f>
        <v>T-364</v>
      </c>
      <c r="Y1269" s="32" t="str">
        <f>+VLOOKUP(Enfermedades_Mundiales[[#This Row],[contenido]],Estructura!$E$4:$G$18,3,0)</f>
        <v>C-362</v>
      </c>
      <c r="Z1269" s="32" t="str">
        <f>+VLOOKUP(Enfermedades_Mundiales[[#This Row],[Filtro Integrado]],Estructura!$M$4:$O$367,3,0)</f>
        <v>FI-363</v>
      </c>
      <c r="AA1269" s="32" t="str">
        <f>+VLOOKUP(Enfermedades_Mundiales[[#This Row],[Muestra]],Estructura!$Q$4:$S$194,3,0)</f>
        <v>M-367</v>
      </c>
    </row>
    <row r="1270" spans="1:27" ht="30.6" x14ac:dyDescent="0.3">
      <c r="A1270" s="61" t="s">
        <v>1699</v>
      </c>
      <c r="B1270" s="43">
        <f t="shared" si="253"/>
        <v>360</v>
      </c>
      <c r="C1270" s="44" t="str">
        <f t="shared" si="254"/>
        <v>Enfermedades Mundiales</v>
      </c>
      <c r="D1270" s="44" t="str">
        <f t="shared" si="255"/>
        <v>Salud</v>
      </c>
      <c r="E1270" s="64">
        <v>6108</v>
      </c>
      <c r="F1270" s="44" t="str">
        <f t="shared" si="261"/>
        <v>Vacunación</v>
      </c>
      <c r="G1270" s="27" t="s">
        <v>1591</v>
      </c>
      <c r="H1270" s="60" t="s">
        <v>17</v>
      </c>
      <c r="I1270" s="58" t="s">
        <v>110</v>
      </c>
      <c r="J1270" s="43" t="s">
        <v>407</v>
      </c>
      <c r="K1270" s="12" t="str">
        <f t="shared" si="262"/>
        <v>Vacunación-Casos Activos</v>
      </c>
      <c r="L1270" s="43" t="str">
        <f t="shared" si="256"/>
        <v>Periodo 2020-2021</v>
      </c>
      <c r="M1270" s="43" t="str">
        <f t="shared" si="257"/>
        <v>Unidades</v>
      </c>
      <c r="N1270" s="49" t="str">
        <f t="shared" si="258"/>
        <v>Ministerio de Ciencias, Tecnología, Conocimiento e Innovación</v>
      </c>
      <c r="O127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Machalí</v>
      </c>
      <c r="P1270" s="68"/>
      <c r="Q1270" s="15" t="str">
        <f t="shared" si="259"/>
        <v>Gráfico Evolución</v>
      </c>
      <c r="R1270" s="30"/>
      <c r="S127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https://analytics.zoho.com/open-view/2395394000008137967?ZOHO_CRITERIA=%22Localiza_CL_Poblacion%22.%22Codcom%22%3D6108</v>
      </c>
      <c r="T1270" s="17"/>
      <c r="U1270" s="31" t="str">
        <f t="shared" si="260"/>
        <v>#1774B9</v>
      </c>
      <c r="V1270" s="32" t="str">
        <f>+Enfermedades_Mundiales[[#This Row],[idcoleccion]]&amp;"-"&amp;Enfermedades_Mundiales[[#This Row],[id]]</f>
        <v>360-1260</v>
      </c>
      <c r="W1270" s="21">
        <f>+VLOOKUP(Enfermedades_Mundiales[[#This Row],[Filtro URL]],Estructura!$X$4:$Y$366,2,0)</f>
        <v>36306108</v>
      </c>
      <c r="X1270" s="21" t="str">
        <f>+VLOOKUP(Enfermedades_Mundiales[[#This Row],[tema]],Estructura!$A$4:$C$18,3,0)</f>
        <v>T-364</v>
      </c>
      <c r="Y1270" s="32" t="str">
        <f>+VLOOKUP(Enfermedades_Mundiales[[#This Row],[contenido]],Estructura!$E$4:$G$18,3,0)</f>
        <v>C-362</v>
      </c>
      <c r="Z1270" s="32" t="str">
        <f>+VLOOKUP(Enfermedades_Mundiales[[#This Row],[Filtro Integrado]],Estructura!$M$4:$O$367,3,0)</f>
        <v>FI-363</v>
      </c>
      <c r="AA1270" s="32" t="str">
        <f>+VLOOKUP(Enfermedades_Mundiales[[#This Row],[Muestra]],Estructura!$Q$4:$S$194,3,0)</f>
        <v>M-367</v>
      </c>
    </row>
    <row r="1271" spans="1:27" ht="30.6" x14ac:dyDescent="0.3">
      <c r="A1271" s="61" t="s">
        <v>1700</v>
      </c>
      <c r="B1271" s="43">
        <f t="shared" si="253"/>
        <v>360</v>
      </c>
      <c r="C1271" s="44" t="str">
        <f t="shared" si="254"/>
        <v>Enfermedades Mundiales</v>
      </c>
      <c r="D1271" s="44" t="str">
        <f t="shared" si="255"/>
        <v>Salud</v>
      </c>
      <c r="E1271" s="64">
        <v>6109</v>
      </c>
      <c r="F1271" s="44" t="str">
        <f t="shared" si="261"/>
        <v>Vacunación</v>
      </c>
      <c r="G1271" s="27" t="s">
        <v>1591</v>
      </c>
      <c r="H1271" s="60" t="s">
        <v>17</v>
      </c>
      <c r="I1271" s="58" t="s">
        <v>111</v>
      </c>
      <c r="J1271" s="43" t="s">
        <v>407</v>
      </c>
      <c r="K1271" s="12" t="str">
        <f t="shared" si="262"/>
        <v>Vacunación-Casos Activos</v>
      </c>
      <c r="L1271" s="43" t="str">
        <f t="shared" si="256"/>
        <v>Periodo 2020-2021</v>
      </c>
      <c r="M1271" s="43" t="str">
        <f t="shared" si="257"/>
        <v>Unidades</v>
      </c>
      <c r="N1271" s="49" t="str">
        <f t="shared" si="258"/>
        <v>Ministerio de Ciencias, Tecnología, Conocimiento e Innovación</v>
      </c>
      <c r="O127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Malloa</v>
      </c>
      <c r="P1271" s="68"/>
      <c r="Q1271" s="15" t="str">
        <f t="shared" si="259"/>
        <v>Gráfico Evolución</v>
      </c>
      <c r="R1271" s="30"/>
      <c r="S127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https://analytics.zoho.com/open-view/2395394000008137967?ZOHO_CRITERIA=%22Localiza_CL_Poblacion%22.%22Codcom%22%3D6109</v>
      </c>
      <c r="T1271" s="17"/>
      <c r="U1271" s="31" t="str">
        <f t="shared" si="260"/>
        <v>#1774B9</v>
      </c>
      <c r="V1271" s="32" t="str">
        <f>+Enfermedades_Mundiales[[#This Row],[idcoleccion]]&amp;"-"&amp;Enfermedades_Mundiales[[#This Row],[id]]</f>
        <v>360-1261</v>
      </c>
      <c r="W1271" s="21">
        <f>+VLOOKUP(Enfermedades_Mundiales[[#This Row],[Filtro URL]],Estructura!$X$4:$Y$366,2,0)</f>
        <v>36306109</v>
      </c>
      <c r="X1271" s="21" t="str">
        <f>+VLOOKUP(Enfermedades_Mundiales[[#This Row],[tema]],Estructura!$A$4:$C$18,3,0)</f>
        <v>T-364</v>
      </c>
      <c r="Y1271" s="32" t="str">
        <f>+VLOOKUP(Enfermedades_Mundiales[[#This Row],[contenido]],Estructura!$E$4:$G$18,3,0)</f>
        <v>C-362</v>
      </c>
      <c r="Z1271" s="32" t="str">
        <f>+VLOOKUP(Enfermedades_Mundiales[[#This Row],[Filtro Integrado]],Estructura!$M$4:$O$367,3,0)</f>
        <v>FI-363</v>
      </c>
      <c r="AA1271" s="32" t="str">
        <f>+VLOOKUP(Enfermedades_Mundiales[[#This Row],[Muestra]],Estructura!$Q$4:$S$194,3,0)</f>
        <v>M-367</v>
      </c>
    </row>
    <row r="1272" spans="1:27" ht="30.6" x14ac:dyDescent="0.3">
      <c r="A1272" s="61" t="s">
        <v>1701</v>
      </c>
      <c r="B1272" s="43">
        <f t="shared" si="253"/>
        <v>360</v>
      </c>
      <c r="C1272" s="44" t="str">
        <f t="shared" si="254"/>
        <v>Enfermedades Mundiales</v>
      </c>
      <c r="D1272" s="44" t="str">
        <f t="shared" si="255"/>
        <v>Salud</v>
      </c>
      <c r="E1272" s="64">
        <v>6110</v>
      </c>
      <c r="F1272" s="44" t="str">
        <f t="shared" si="261"/>
        <v>Vacunación</v>
      </c>
      <c r="G1272" s="27" t="s">
        <v>1591</v>
      </c>
      <c r="H1272" s="60" t="s">
        <v>17</v>
      </c>
      <c r="I1272" s="58" t="s">
        <v>112</v>
      </c>
      <c r="J1272" s="43" t="s">
        <v>407</v>
      </c>
      <c r="K1272" s="12" t="str">
        <f t="shared" si="262"/>
        <v>Vacunación-Casos Activos</v>
      </c>
      <c r="L1272" s="43" t="str">
        <f t="shared" si="256"/>
        <v>Periodo 2020-2021</v>
      </c>
      <c r="M1272" s="43" t="str">
        <f t="shared" si="257"/>
        <v>Unidades</v>
      </c>
      <c r="N1272" s="49" t="str">
        <f t="shared" si="258"/>
        <v>Ministerio de Ciencias, Tecnología, Conocimiento e Innovación</v>
      </c>
      <c r="O127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Mostazal</v>
      </c>
      <c r="P1272" s="68"/>
      <c r="Q1272" s="15" t="str">
        <f t="shared" si="259"/>
        <v>Gráfico Evolución</v>
      </c>
      <c r="R1272" s="30"/>
      <c r="S127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https://analytics.zoho.com/open-view/2395394000008137967?ZOHO_CRITERIA=%22Localiza_CL_Poblacion%22.%22Codcom%22%3D6110</v>
      </c>
      <c r="T1272" s="17"/>
      <c r="U1272" s="31" t="str">
        <f t="shared" si="260"/>
        <v>#1774B9</v>
      </c>
      <c r="V1272" s="32" t="str">
        <f>+Enfermedades_Mundiales[[#This Row],[idcoleccion]]&amp;"-"&amp;Enfermedades_Mundiales[[#This Row],[id]]</f>
        <v>360-1262</v>
      </c>
      <c r="W1272" s="21">
        <f>+VLOOKUP(Enfermedades_Mundiales[[#This Row],[Filtro URL]],Estructura!$X$4:$Y$366,2,0)</f>
        <v>36306110</v>
      </c>
      <c r="X1272" s="21" t="str">
        <f>+VLOOKUP(Enfermedades_Mundiales[[#This Row],[tema]],Estructura!$A$4:$C$18,3,0)</f>
        <v>T-364</v>
      </c>
      <c r="Y1272" s="32" t="str">
        <f>+VLOOKUP(Enfermedades_Mundiales[[#This Row],[contenido]],Estructura!$E$4:$G$18,3,0)</f>
        <v>C-362</v>
      </c>
      <c r="Z1272" s="32" t="str">
        <f>+VLOOKUP(Enfermedades_Mundiales[[#This Row],[Filtro Integrado]],Estructura!$M$4:$O$367,3,0)</f>
        <v>FI-363</v>
      </c>
      <c r="AA1272" s="32" t="str">
        <f>+VLOOKUP(Enfermedades_Mundiales[[#This Row],[Muestra]],Estructura!$Q$4:$S$194,3,0)</f>
        <v>M-367</v>
      </c>
    </row>
    <row r="1273" spans="1:27" ht="30.6" x14ac:dyDescent="0.3">
      <c r="A1273" s="61" t="s">
        <v>1702</v>
      </c>
      <c r="B1273" s="43">
        <f t="shared" si="253"/>
        <v>360</v>
      </c>
      <c r="C1273" s="44" t="str">
        <f t="shared" si="254"/>
        <v>Enfermedades Mundiales</v>
      </c>
      <c r="D1273" s="44" t="str">
        <f t="shared" si="255"/>
        <v>Salud</v>
      </c>
      <c r="E1273" s="64">
        <v>6111</v>
      </c>
      <c r="F1273" s="44" t="str">
        <f t="shared" si="261"/>
        <v>Vacunación</v>
      </c>
      <c r="G1273" s="27" t="s">
        <v>1591</v>
      </c>
      <c r="H1273" s="60" t="s">
        <v>17</v>
      </c>
      <c r="I1273" s="58" t="s">
        <v>113</v>
      </c>
      <c r="J1273" s="43" t="s">
        <v>407</v>
      </c>
      <c r="K1273" s="12" t="str">
        <f t="shared" si="262"/>
        <v>Vacunación-Casos Activos</v>
      </c>
      <c r="L1273" s="43" t="str">
        <f t="shared" si="256"/>
        <v>Periodo 2020-2021</v>
      </c>
      <c r="M1273" s="43" t="str">
        <f t="shared" si="257"/>
        <v>Unidades</v>
      </c>
      <c r="N1273" s="49" t="str">
        <f t="shared" si="258"/>
        <v>Ministerio de Ciencias, Tecnología, Conocimiento e Innovación</v>
      </c>
      <c r="O127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Olivar</v>
      </c>
      <c r="P1273" s="68"/>
      <c r="Q1273" s="15" t="str">
        <f t="shared" si="259"/>
        <v>Gráfico Evolución</v>
      </c>
      <c r="R1273" s="30"/>
      <c r="S127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https://analytics.zoho.com/open-view/2395394000008137967?ZOHO_CRITERIA=%22Localiza_CL_Poblacion%22.%22Codcom%22%3D6111</v>
      </c>
      <c r="T1273" s="17"/>
      <c r="U1273" s="31" t="str">
        <f t="shared" si="260"/>
        <v>#1774B9</v>
      </c>
      <c r="V1273" s="32" t="str">
        <f>+Enfermedades_Mundiales[[#This Row],[idcoleccion]]&amp;"-"&amp;Enfermedades_Mundiales[[#This Row],[id]]</f>
        <v>360-1263</v>
      </c>
      <c r="W1273" s="21">
        <f>+VLOOKUP(Enfermedades_Mundiales[[#This Row],[Filtro URL]],Estructura!$X$4:$Y$366,2,0)</f>
        <v>36306111</v>
      </c>
      <c r="X1273" s="21" t="str">
        <f>+VLOOKUP(Enfermedades_Mundiales[[#This Row],[tema]],Estructura!$A$4:$C$18,3,0)</f>
        <v>T-364</v>
      </c>
      <c r="Y1273" s="32" t="str">
        <f>+VLOOKUP(Enfermedades_Mundiales[[#This Row],[contenido]],Estructura!$E$4:$G$18,3,0)</f>
        <v>C-362</v>
      </c>
      <c r="Z1273" s="32" t="str">
        <f>+VLOOKUP(Enfermedades_Mundiales[[#This Row],[Filtro Integrado]],Estructura!$M$4:$O$367,3,0)</f>
        <v>FI-363</v>
      </c>
      <c r="AA1273" s="32" t="str">
        <f>+VLOOKUP(Enfermedades_Mundiales[[#This Row],[Muestra]],Estructura!$Q$4:$S$194,3,0)</f>
        <v>M-367</v>
      </c>
    </row>
    <row r="1274" spans="1:27" ht="30.6" x14ac:dyDescent="0.3">
      <c r="A1274" s="61" t="s">
        <v>1703</v>
      </c>
      <c r="B1274" s="43">
        <f t="shared" si="253"/>
        <v>360</v>
      </c>
      <c r="C1274" s="44" t="str">
        <f t="shared" si="254"/>
        <v>Enfermedades Mundiales</v>
      </c>
      <c r="D1274" s="44" t="str">
        <f t="shared" si="255"/>
        <v>Salud</v>
      </c>
      <c r="E1274" s="64">
        <v>6112</v>
      </c>
      <c r="F1274" s="44" t="str">
        <f t="shared" si="261"/>
        <v>Vacunación</v>
      </c>
      <c r="G1274" s="27" t="s">
        <v>1591</v>
      </c>
      <c r="H1274" s="60" t="s">
        <v>17</v>
      </c>
      <c r="I1274" s="58" t="s">
        <v>114</v>
      </c>
      <c r="J1274" s="43" t="s">
        <v>407</v>
      </c>
      <c r="K1274" s="12" t="str">
        <f t="shared" si="262"/>
        <v>Vacunación-Casos Activos</v>
      </c>
      <c r="L1274" s="43" t="str">
        <f t="shared" si="256"/>
        <v>Periodo 2020-2021</v>
      </c>
      <c r="M1274" s="43" t="str">
        <f t="shared" si="257"/>
        <v>Unidades</v>
      </c>
      <c r="N1274" s="49" t="str">
        <f t="shared" si="258"/>
        <v>Ministerio de Ciencias, Tecnología, Conocimiento e Innovación</v>
      </c>
      <c r="O127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Peumo</v>
      </c>
      <c r="P1274" s="68"/>
      <c r="Q1274" s="15" t="str">
        <f t="shared" si="259"/>
        <v>Gráfico Evolución</v>
      </c>
      <c r="R1274" s="30"/>
      <c r="S127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https://analytics.zoho.com/open-view/2395394000008137967?ZOHO_CRITERIA=%22Localiza_CL_Poblacion%22.%22Codcom%22%3D6112</v>
      </c>
      <c r="T1274" s="17"/>
      <c r="U1274" s="31" t="str">
        <f t="shared" si="260"/>
        <v>#1774B9</v>
      </c>
      <c r="V1274" s="32" t="str">
        <f>+Enfermedades_Mundiales[[#This Row],[idcoleccion]]&amp;"-"&amp;Enfermedades_Mundiales[[#This Row],[id]]</f>
        <v>360-1264</v>
      </c>
      <c r="W1274" s="21">
        <f>+VLOOKUP(Enfermedades_Mundiales[[#This Row],[Filtro URL]],Estructura!$X$4:$Y$366,2,0)</f>
        <v>36306112</v>
      </c>
      <c r="X1274" s="21" t="str">
        <f>+VLOOKUP(Enfermedades_Mundiales[[#This Row],[tema]],Estructura!$A$4:$C$18,3,0)</f>
        <v>T-364</v>
      </c>
      <c r="Y1274" s="32" t="str">
        <f>+VLOOKUP(Enfermedades_Mundiales[[#This Row],[contenido]],Estructura!$E$4:$G$18,3,0)</f>
        <v>C-362</v>
      </c>
      <c r="Z1274" s="32" t="str">
        <f>+VLOOKUP(Enfermedades_Mundiales[[#This Row],[Filtro Integrado]],Estructura!$M$4:$O$367,3,0)</f>
        <v>FI-363</v>
      </c>
      <c r="AA1274" s="32" t="str">
        <f>+VLOOKUP(Enfermedades_Mundiales[[#This Row],[Muestra]],Estructura!$Q$4:$S$194,3,0)</f>
        <v>M-367</v>
      </c>
    </row>
    <row r="1275" spans="1:27" ht="30.6" x14ac:dyDescent="0.3">
      <c r="A1275" s="61" t="s">
        <v>1704</v>
      </c>
      <c r="B1275" s="43">
        <f t="shared" si="253"/>
        <v>360</v>
      </c>
      <c r="C1275" s="44" t="str">
        <f t="shared" si="254"/>
        <v>Enfermedades Mundiales</v>
      </c>
      <c r="D1275" s="44" t="str">
        <f t="shared" si="255"/>
        <v>Salud</v>
      </c>
      <c r="E1275" s="64">
        <v>6113</v>
      </c>
      <c r="F1275" s="44" t="str">
        <f t="shared" si="261"/>
        <v>Vacunación</v>
      </c>
      <c r="G1275" s="27" t="s">
        <v>1591</v>
      </c>
      <c r="H1275" s="60" t="s">
        <v>17</v>
      </c>
      <c r="I1275" s="58" t="s">
        <v>115</v>
      </c>
      <c r="J1275" s="43" t="s">
        <v>407</v>
      </c>
      <c r="K1275" s="12" t="str">
        <f t="shared" si="262"/>
        <v>Vacunación-Casos Activos</v>
      </c>
      <c r="L1275" s="43" t="str">
        <f t="shared" si="256"/>
        <v>Periodo 2020-2021</v>
      </c>
      <c r="M1275" s="43" t="str">
        <f t="shared" si="257"/>
        <v>Unidades</v>
      </c>
      <c r="N1275" s="49" t="str">
        <f t="shared" si="258"/>
        <v>Ministerio de Ciencias, Tecnología, Conocimiento e Innovación</v>
      </c>
      <c r="O127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Pichidegua</v>
      </c>
      <c r="P1275" s="68"/>
      <c r="Q1275" s="15" t="str">
        <f t="shared" si="259"/>
        <v>Gráfico Evolución</v>
      </c>
      <c r="R1275" s="30"/>
      <c r="S127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https://analytics.zoho.com/open-view/2395394000008137967?ZOHO_CRITERIA=%22Localiza_CL_Poblacion%22.%22Codcom%22%3D6113</v>
      </c>
      <c r="T1275" s="17"/>
      <c r="U1275" s="31" t="str">
        <f t="shared" si="260"/>
        <v>#1774B9</v>
      </c>
      <c r="V1275" s="32" t="str">
        <f>+Enfermedades_Mundiales[[#This Row],[idcoleccion]]&amp;"-"&amp;Enfermedades_Mundiales[[#This Row],[id]]</f>
        <v>360-1265</v>
      </c>
      <c r="W1275" s="21">
        <f>+VLOOKUP(Enfermedades_Mundiales[[#This Row],[Filtro URL]],Estructura!$X$4:$Y$366,2,0)</f>
        <v>36306113</v>
      </c>
      <c r="X1275" s="21" t="str">
        <f>+VLOOKUP(Enfermedades_Mundiales[[#This Row],[tema]],Estructura!$A$4:$C$18,3,0)</f>
        <v>T-364</v>
      </c>
      <c r="Y1275" s="32" t="str">
        <f>+VLOOKUP(Enfermedades_Mundiales[[#This Row],[contenido]],Estructura!$E$4:$G$18,3,0)</f>
        <v>C-362</v>
      </c>
      <c r="Z1275" s="32" t="str">
        <f>+VLOOKUP(Enfermedades_Mundiales[[#This Row],[Filtro Integrado]],Estructura!$M$4:$O$367,3,0)</f>
        <v>FI-363</v>
      </c>
      <c r="AA1275" s="32" t="str">
        <f>+VLOOKUP(Enfermedades_Mundiales[[#This Row],[Muestra]],Estructura!$Q$4:$S$194,3,0)</f>
        <v>M-367</v>
      </c>
    </row>
    <row r="1276" spans="1:27" ht="30.6" x14ac:dyDescent="0.3">
      <c r="A1276" s="61" t="s">
        <v>1705</v>
      </c>
      <c r="B1276" s="43">
        <f t="shared" si="253"/>
        <v>360</v>
      </c>
      <c r="C1276" s="44" t="str">
        <f t="shared" si="254"/>
        <v>Enfermedades Mundiales</v>
      </c>
      <c r="D1276" s="44" t="str">
        <f t="shared" si="255"/>
        <v>Salud</v>
      </c>
      <c r="E1276" s="64">
        <v>6114</v>
      </c>
      <c r="F1276" s="44" t="str">
        <f t="shared" si="261"/>
        <v>Vacunación</v>
      </c>
      <c r="G1276" s="27" t="s">
        <v>1591</v>
      </c>
      <c r="H1276" s="60" t="s">
        <v>17</v>
      </c>
      <c r="I1276" s="58" t="s">
        <v>116</v>
      </c>
      <c r="J1276" s="43" t="s">
        <v>407</v>
      </c>
      <c r="K1276" s="12" t="str">
        <f t="shared" si="262"/>
        <v>Vacunación-Casos Activos</v>
      </c>
      <c r="L1276" s="43" t="str">
        <f t="shared" si="256"/>
        <v>Periodo 2020-2021</v>
      </c>
      <c r="M1276" s="43" t="str">
        <f t="shared" si="257"/>
        <v>Unidades</v>
      </c>
      <c r="N1276" s="49" t="str">
        <f t="shared" si="258"/>
        <v>Ministerio de Ciencias, Tecnología, Conocimiento e Innovación</v>
      </c>
      <c r="O127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Quinta de Tilcoco</v>
      </c>
      <c r="P1276" s="68"/>
      <c r="Q1276" s="15" t="str">
        <f t="shared" si="259"/>
        <v>Gráfico Evolución</v>
      </c>
      <c r="R1276" s="30"/>
      <c r="S127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https://analytics.zoho.com/open-view/2395394000008137967?ZOHO_CRITERIA=%22Localiza_CL_Poblacion%22.%22Codcom%22%3D6114</v>
      </c>
      <c r="T1276" s="17"/>
      <c r="U1276" s="31" t="str">
        <f t="shared" si="260"/>
        <v>#1774B9</v>
      </c>
      <c r="V1276" s="32" t="str">
        <f>+Enfermedades_Mundiales[[#This Row],[idcoleccion]]&amp;"-"&amp;Enfermedades_Mundiales[[#This Row],[id]]</f>
        <v>360-1266</v>
      </c>
      <c r="W1276" s="21">
        <f>+VLOOKUP(Enfermedades_Mundiales[[#This Row],[Filtro URL]],Estructura!$X$4:$Y$366,2,0)</f>
        <v>36306114</v>
      </c>
      <c r="X1276" s="21" t="str">
        <f>+VLOOKUP(Enfermedades_Mundiales[[#This Row],[tema]],Estructura!$A$4:$C$18,3,0)</f>
        <v>T-364</v>
      </c>
      <c r="Y1276" s="32" t="str">
        <f>+VLOOKUP(Enfermedades_Mundiales[[#This Row],[contenido]],Estructura!$E$4:$G$18,3,0)</f>
        <v>C-362</v>
      </c>
      <c r="Z1276" s="32" t="str">
        <f>+VLOOKUP(Enfermedades_Mundiales[[#This Row],[Filtro Integrado]],Estructura!$M$4:$O$367,3,0)</f>
        <v>FI-363</v>
      </c>
      <c r="AA1276" s="32" t="str">
        <f>+VLOOKUP(Enfermedades_Mundiales[[#This Row],[Muestra]],Estructura!$Q$4:$S$194,3,0)</f>
        <v>M-367</v>
      </c>
    </row>
    <row r="1277" spans="1:27" ht="30.6" x14ac:dyDescent="0.3">
      <c r="A1277" s="61" t="s">
        <v>1706</v>
      </c>
      <c r="B1277" s="43">
        <f t="shared" si="253"/>
        <v>360</v>
      </c>
      <c r="C1277" s="44" t="str">
        <f t="shared" si="254"/>
        <v>Enfermedades Mundiales</v>
      </c>
      <c r="D1277" s="44" t="str">
        <f t="shared" si="255"/>
        <v>Salud</v>
      </c>
      <c r="E1277" s="64">
        <v>6115</v>
      </c>
      <c r="F1277" s="44" t="str">
        <f t="shared" si="261"/>
        <v>Vacunación</v>
      </c>
      <c r="G1277" s="27" t="s">
        <v>1591</v>
      </c>
      <c r="H1277" s="60" t="s">
        <v>17</v>
      </c>
      <c r="I1277" s="58" t="s">
        <v>117</v>
      </c>
      <c r="J1277" s="43" t="s">
        <v>407</v>
      </c>
      <c r="K1277" s="12" t="str">
        <f t="shared" si="262"/>
        <v>Vacunación-Casos Activos</v>
      </c>
      <c r="L1277" s="43" t="str">
        <f t="shared" si="256"/>
        <v>Periodo 2020-2021</v>
      </c>
      <c r="M1277" s="43" t="str">
        <f t="shared" si="257"/>
        <v>Unidades</v>
      </c>
      <c r="N1277" s="49" t="str">
        <f t="shared" si="258"/>
        <v>Ministerio de Ciencias, Tecnología, Conocimiento e Innovación</v>
      </c>
      <c r="O127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Rengo</v>
      </c>
      <c r="P1277" s="68"/>
      <c r="Q1277" s="15" t="str">
        <f t="shared" si="259"/>
        <v>Gráfico Evolución</v>
      </c>
      <c r="R1277" s="30"/>
      <c r="S127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https://analytics.zoho.com/open-view/2395394000008137967?ZOHO_CRITERIA=%22Localiza_CL_Poblacion%22.%22Codcom%22%3D6115</v>
      </c>
      <c r="T1277" s="17"/>
      <c r="U1277" s="31" t="str">
        <f t="shared" si="260"/>
        <v>#1774B9</v>
      </c>
      <c r="V1277" s="32" t="str">
        <f>+Enfermedades_Mundiales[[#This Row],[idcoleccion]]&amp;"-"&amp;Enfermedades_Mundiales[[#This Row],[id]]</f>
        <v>360-1267</v>
      </c>
      <c r="W1277" s="21">
        <f>+VLOOKUP(Enfermedades_Mundiales[[#This Row],[Filtro URL]],Estructura!$X$4:$Y$366,2,0)</f>
        <v>36306115</v>
      </c>
      <c r="X1277" s="21" t="str">
        <f>+VLOOKUP(Enfermedades_Mundiales[[#This Row],[tema]],Estructura!$A$4:$C$18,3,0)</f>
        <v>T-364</v>
      </c>
      <c r="Y1277" s="32" t="str">
        <f>+VLOOKUP(Enfermedades_Mundiales[[#This Row],[contenido]],Estructura!$E$4:$G$18,3,0)</f>
        <v>C-362</v>
      </c>
      <c r="Z1277" s="32" t="str">
        <f>+VLOOKUP(Enfermedades_Mundiales[[#This Row],[Filtro Integrado]],Estructura!$M$4:$O$367,3,0)</f>
        <v>FI-363</v>
      </c>
      <c r="AA1277" s="32" t="str">
        <f>+VLOOKUP(Enfermedades_Mundiales[[#This Row],[Muestra]],Estructura!$Q$4:$S$194,3,0)</f>
        <v>M-367</v>
      </c>
    </row>
    <row r="1278" spans="1:27" ht="30.6" x14ac:dyDescent="0.3">
      <c r="A1278" s="61" t="s">
        <v>1707</v>
      </c>
      <c r="B1278" s="43">
        <f t="shared" si="253"/>
        <v>360</v>
      </c>
      <c r="C1278" s="44" t="str">
        <f t="shared" si="254"/>
        <v>Enfermedades Mundiales</v>
      </c>
      <c r="D1278" s="44" t="str">
        <f t="shared" si="255"/>
        <v>Salud</v>
      </c>
      <c r="E1278" s="64">
        <v>6116</v>
      </c>
      <c r="F1278" s="44" t="str">
        <f t="shared" si="261"/>
        <v>Vacunación</v>
      </c>
      <c r="G1278" s="27" t="s">
        <v>1591</v>
      </c>
      <c r="H1278" s="60" t="s">
        <v>17</v>
      </c>
      <c r="I1278" s="58" t="s">
        <v>118</v>
      </c>
      <c r="J1278" s="43" t="s">
        <v>407</v>
      </c>
      <c r="K1278" s="12" t="str">
        <f t="shared" si="262"/>
        <v>Vacunación-Casos Activos</v>
      </c>
      <c r="L1278" s="43" t="str">
        <f t="shared" si="256"/>
        <v>Periodo 2020-2021</v>
      </c>
      <c r="M1278" s="43" t="str">
        <f t="shared" si="257"/>
        <v>Unidades</v>
      </c>
      <c r="N1278" s="49" t="str">
        <f t="shared" si="258"/>
        <v>Ministerio de Ciencias, Tecnología, Conocimiento e Innovación</v>
      </c>
      <c r="O127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Requínoa</v>
      </c>
      <c r="P1278" s="68"/>
      <c r="Q1278" s="15" t="str">
        <f t="shared" si="259"/>
        <v>Gráfico Evolución</v>
      </c>
      <c r="R1278" s="30"/>
      <c r="S127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https://analytics.zoho.com/open-view/2395394000008137967?ZOHO_CRITERIA=%22Localiza_CL_Poblacion%22.%22Codcom%22%3D6116</v>
      </c>
      <c r="T1278" s="17"/>
      <c r="U1278" s="31" t="str">
        <f t="shared" si="260"/>
        <v>#1774B9</v>
      </c>
      <c r="V1278" s="32" t="str">
        <f>+Enfermedades_Mundiales[[#This Row],[idcoleccion]]&amp;"-"&amp;Enfermedades_Mundiales[[#This Row],[id]]</f>
        <v>360-1268</v>
      </c>
      <c r="W1278" s="21">
        <f>+VLOOKUP(Enfermedades_Mundiales[[#This Row],[Filtro URL]],Estructura!$X$4:$Y$366,2,0)</f>
        <v>36306116</v>
      </c>
      <c r="X1278" s="21" t="str">
        <f>+VLOOKUP(Enfermedades_Mundiales[[#This Row],[tema]],Estructura!$A$4:$C$18,3,0)</f>
        <v>T-364</v>
      </c>
      <c r="Y1278" s="32" t="str">
        <f>+VLOOKUP(Enfermedades_Mundiales[[#This Row],[contenido]],Estructura!$E$4:$G$18,3,0)</f>
        <v>C-362</v>
      </c>
      <c r="Z1278" s="32" t="str">
        <f>+VLOOKUP(Enfermedades_Mundiales[[#This Row],[Filtro Integrado]],Estructura!$M$4:$O$367,3,0)</f>
        <v>FI-363</v>
      </c>
      <c r="AA1278" s="32" t="str">
        <f>+VLOOKUP(Enfermedades_Mundiales[[#This Row],[Muestra]],Estructura!$Q$4:$S$194,3,0)</f>
        <v>M-367</v>
      </c>
    </row>
    <row r="1279" spans="1:27" ht="30.6" x14ac:dyDescent="0.3">
      <c r="A1279" s="61" t="s">
        <v>1708</v>
      </c>
      <c r="B1279" s="43">
        <f t="shared" si="253"/>
        <v>360</v>
      </c>
      <c r="C1279" s="44" t="str">
        <f t="shared" si="254"/>
        <v>Enfermedades Mundiales</v>
      </c>
      <c r="D1279" s="44" t="str">
        <f t="shared" si="255"/>
        <v>Salud</v>
      </c>
      <c r="E1279" s="64">
        <v>6117</v>
      </c>
      <c r="F1279" s="44" t="str">
        <f t="shared" si="261"/>
        <v>Vacunación</v>
      </c>
      <c r="G1279" s="27" t="s">
        <v>1591</v>
      </c>
      <c r="H1279" s="60" t="s">
        <v>17</v>
      </c>
      <c r="I1279" s="58" t="s">
        <v>119</v>
      </c>
      <c r="J1279" s="43" t="s">
        <v>407</v>
      </c>
      <c r="K1279" s="12" t="str">
        <f t="shared" si="262"/>
        <v>Vacunación-Casos Activos</v>
      </c>
      <c r="L1279" s="43" t="str">
        <f t="shared" si="256"/>
        <v>Periodo 2020-2021</v>
      </c>
      <c r="M1279" s="43" t="str">
        <f t="shared" si="257"/>
        <v>Unidades</v>
      </c>
      <c r="N1279" s="49" t="str">
        <f t="shared" si="258"/>
        <v>Ministerio de Ciencias, Tecnología, Conocimiento e Innovación</v>
      </c>
      <c r="O127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Vicente</v>
      </c>
      <c r="P1279" s="68"/>
      <c r="Q1279" s="15" t="str">
        <f t="shared" si="259"/>
        <v>Gráfico Evolución</v>
      </c>
      <c r="R1279" s="30"/>
      <c r="S127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https://analytics.zoho.com/open-view/2395394000008137967?ZOHO_CRITERIA=%22Localiza_CL_Poblacion%22.%22Codcom%22%3D6117</v>
      </c>
      <c r="T1279" s="17"/>
      <c r="U1279" s="31" t="str">
        <f t="shared" si="260"/>
        <v>#1774B9</v>
      </c>
      <c r="V1279" s="32" t="str">
        <f>+Enfermedades_Mundiales[[#This Row],[idcoleccion]]&amp;"-"&amp;Enfermedades_Mundiales[[#This Row],[id]]</f>
        <v>360-1269</v>
      </c>
      <c r="W1279" s="21">
        <f>+VLOOKUP(Enfermedades_Mundiales[[#This Row],[Filtro URL]],Estructura!$X$4:$Y$366,2,0)</f>
        <v>36306117</v>
      </c>
      <c r="X1279" s="21" t="str">
        <f>+VLOOKUP(Enfermedades_Mundiales[[#This Row],[tema]],Estructura!$A$4:$C$18,3,0)</f>
        <v>T-364</v>
      </c>
      <c r="Y1279" s="32" t="str">
        <f>+VLOOKUP(Enfermedades_Mundiales[[#This Row],[contenido]],Estructura!$E$4:$G$18,3,0)</f>
        <v>C-362</v>
      </c>
      <c r="Z1279" s="32" t="str">
        <f>+VLOOKUP(Enfermedades_Mundiales[[#This Row],[Filtro Integrado]],Estructura!$M$4:$O$367,3,0)</f>
        <v>FI-363</v>
      </c>
      <c r="AA1279" s="32" t="str">
        <f>+VLOOKUP(Enfermedades_Mundiales[[#This Row],[Muestra]],Estructura!$Q$4:$S$194,3,0)</f>
        <v>M-367</v>
      </c>
    </row>
    <row r="1280" spans="1:27" ht="30.6" x14ac:dyDescent="0.3">
      <c r="A1280" s="61" t="s">
        <v>1709</v>
      </c>
      <c r="B1280" s="43">
        <f t="shared" si="253"/>
        <v>360</v>
      </c>
      <c r="C1280" s="44" t="str">
        <f t="shared" si="254"/>
        <v>Enfermedades Mundiales</v>
      </c>
      <c r="D1280" s="44" t="str">
        <f t="shared" si="255"/>
        <v>Salud</v>
      </c>
      <c r="E1280" s="64">
        <v>6201</v>
      </c>
      <c r="F1280" s="44" t="str">
        <f t="shared" si="261"/>
        <v>Vacunación</v>
      </c>
      <c r="G1280" s="27" t="s">
        <v>1591</v>
      </c>
      <c r="H1280" s="60" t="s">
        <v>17</v>
      </c>
      <c r="I1280" s="58" t="s">
        <v>120</v>
      </c>
      <c r="J1280" s="43" t="s">
        <v>407</v>
      </c>
      <c r="K1280" s="12" t="str">
        <f t="shared" si="262"/>
        <v>Vacunación-Casos Activos</v>
      </c>
      <c r="L1280" s="43" t="str">
        <f t="shared" si="256"/>
        <v>Periodo 2020-2021</v>
      </c>
      <c r="M1280" s="43" t="str">
        <f t="shared" si="257"/>
        <v>Unidades</v>
      </c>
      <c r="N1280" s="49" t="str">
        <f t="shared" si="258"/>
        <v>Ministerio de Ciencias, Tecnología, Conocimiento e Innovación</v>
      </c>
      <c r="O128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Pichilemu</v>
      </c>
      <c r="P1280" s="68"/>
      <c r="Q1280" s="15" t="str">
        <f t="shared" si="259"/>
        <v>Gráfico Evolución</v>
      </c>
      <c r="R1280" s="30"/>
      <c r="S128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https://analytics.zoho.com/open-view/2395394000008137967?ZOHO_CRITERIA=%22Localiza_CL_Poblacion%22.%22Codcom%22%3D6201</v>
      </c>
      <c r="T1280" s="17"/>
      <c r="U1280" s="31" t="str">
        <f t="shared" si="260"/>
        <v>#1774B9</v>
      </c>
      <c r="V1280" s="32" t="str">
        <f>+Enfermedades_Mundiales[[#This Row],[idcoleccion]]&amp;"-"&amp;Enfermedades_Mundiales[[#This Row],[id]]</f>
        <v>360-1270</v>
      </c>
      <c r="W1280" s="21">
        <f>+VLOOKUP(Enfermedades_Mundiales[[#This Row],[Filtro URL]],Estructura!$X$4:$Y$366,2,0)</f>
        <v>36306201</v>
      </c>
      <c r="X1280" s="21" t="str">
        <f>+VLOOKUP(Enfermedades_Mundiales[[#This Row],[tema]],Estructura!$A$4:$C$18,3,0)</f>
        <v>T-364</v>
      </c>
      <c r="Y1280" s="32" t="str">
        <f>+VLOOKUP(Enfermedades_Mundiales[[#This Row],[contenido]],Estructura!$E$4:$G$18,3,0)</f>
        <v>C-362</v>
      </c>
      <c r="Z1280" s="32" t="str">
        <f>+VLOOKUP(Enfermedades_Mundiales[[#This Row],[Filtro Integrado]],Estructura!$M$4:$O$367,3,0)</f>
        <v>FI-363</v>
      </c>
      <c r="AA1280" s="32" t="str">
        <f>+VLOOKUP(Enfermedades_Mundiales[[#This Row],[Muestra]],Estructura!$Q$4:$S$194,3,0)</f>
        <v>M-367</v>
      </c>
    </row>
    <row r="1281" spans="1:27" ht="30.6" x14ac:dyDescent="0.3">
      <c r="A1281" s="61" t="s">
        <v>1710</v>
      </c>
      <c r="B1281" s="43">
        <f t="shared" si="253"/>
        <v>360</v>
      </c>
      <c r="C1281" s="44" t="str">
        <f t="shared" si="254"/>
        <v>Enfermedades Mundiales</v>
      </c>
      <c r="D1281" s="44" t="str">
        <f t="shared" si="255"/>
        <v>Salud</v>
      </c>
      <c r="E1281" s="64">
        <v>6202</v>
      </c>
      <c r="F1281" s="44" t="str">
        <f t="shared" si="261"/>
        <v>Vacunación</v>
      </c>
      <c r="G1281" s="27" t="s">
        <v>1591</v>
      </c>
      <c r="H1281" s="60" t="s">
        <v>17</v>
      </c>
      <c r="I1281" s="58" t="s">
        <v>121</v>
      </c>
      <c r="J1281" s="43" t="s">
        <v>407</v>
      </c>
      <c r="K1281" s="12" t="str">
        <f t="shared" si="262"/>
        <v>Vacunación-Casos Activos</v>
      </c>
      <c r="L1281" s="43" t="str">
        <f t="shared" si="256"/>
        <v>Periodo 2020-2021</v>
      </c>
      <c r="M1281" s="43" t="str">
        <f t="shared" si="257"/>
        <v>Unidades</v>
      </c>
      <c r="N1281" s="49" t="str">
        <f t="shared" si="258"/>
        <v>Ministerio de Ciencias, Tecnología, Conocimiento e Innovación</v>
      </c>
      <c r="O128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Estrella</v>
      </c>
      <c r="P1281" s="68"/>
      <c r="Q1281" s="15" t="str">
        <f t="shared" si="259"/>
        <v>Gráfico Evolución</v>
      </c>
      <c r="R1281" s="30"/>
      <c r="S128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https://analytics.zoho.com/open-view/2395394000008137967?ZOHO_CRITERIA=%22Localiza_CL_Poblacion%22.%22Codcom%22%3D6202</v>
      </c>
      <c r="T1281" s="17"/>
      <c r="U1281" s="31" t="str">
        <f t="shared" si="260"/>
        <v>#1774B9</v>
      </c>
      <c r="V1281" s="32" t="str">
        <f>+Enfermedades_Mundiales[[#This Row],[idcoleccion]]&amp;"-"&amp;Enfermedades_Mundiales[[#This Row],[id]]</f>
        <v>360-1271</v>
      </c>
      <c r="W1281" s="21">
        <f>+VLOOKUP(Enfermedades_Mundiales[[#This Row],[Filtro URL]],Estructura!$X$4:$Y$366,2,0)</f>
        <v>36306202</v>
      </c>
      <c r="X1281" s="21" t="str">
        <f>+VLOOKUP(Enfermedades_Mundiales[[#This Row],[tema]],Estructura!$A$4:$C$18,3,0)</f>
        <v>T-364</v>
      </c>
      <c r="Y1281" s="32" t="str">
        <f>+VLOOKUP(Enfermedades_Mundiales[[#This Row],[contenido]],Estructura!$E$4:$G$18,3,0)</f>
        <v>C-362</v>
      </c>
      <c r="Z1281" s="32" t="str">
        <f>+VLOOKUP(Enfermedades_Mundiales[[#This Row],[Filtro Integrado]],Estructura!$M$4:$O$367,3,0)</f>
        <v>FI-363</v>
      </c>
      <c r="AA1281" s="32" t="str">
        <f>+VLOOKUP(Enfermedades_Mundiales[[#This Row],[Muestra]],Estructura!$Q$4:$S$194,3,0)</f>
        <v>M-367</v>
      </c>
    </row>
    <row r="1282" spans="1:27" ht="30.6" x14ac:dyDescent="0.3">
      <c r="A1282" s="61" t="s">
        <v>1711</v>
      </c>
      <c r="B1282" s="43">
        <f t="shared" si="253"/>
        <v>360</v>
      </c>
      <c r="C1282" s="44" t="str">
        <f t="shared" si="254"/>
        <v>Enfermedades Mundiales</v>
      </c>
      <c r="D1282" s="44" t="str">
        <f t="shared" si="255"/>
        <v>Salud</v>
      </c>
      <c r="E1282" s="64">
        <v>6203</v>
      </c>
      <c r="F1282" s="44" t="str">
        <f t="shared" si="261"/>
        <v>Vacunación</v>
      </c>
      <c r="G1282" s="27" t="s">
        <v>1591</v>
      </c>
      <c r="H1282" s="60" t="s">
        <v>17</v>
      </c>
      <c r="I1282" s="58" t="s">
        <v>122</v>
      </c>
      <c r="J1282" s="43" t="s">
        <v>407</v>
      </c>
      <c r="K1282" s="12" t="str">
        <f t="shared" si="262"/>
        <v>Vacunación-Casos Activos</v>
      </c>
      <c r="L1282" s="43" t="str">
        <f t="shared" si="256"/>
        <v>Periodo 2020-2021</v>
      </c>
      <c r="M1282" s="43" t="str">
        <f t="shared" si="257"/>
        <v>Unidades</v>
      </c>
      <c r="N1282" s="49" t="str">
        <f t="shared" si="258"/>
        <v>Ministerio de Ciencias, Tecnología, Conocimiento e Innovación</v>
      </c>
      <c r="O128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Litueche</v>
      </c>
      <c r="P1282" s="68"/>
      <c r="Q1282" s="15" t="str">
        <f t="shared" si="259"/>
        <v>Gráfico Evolución</v>
      </c>
      <c r="R1282" s="30"/>
      <c r="S128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https://analytics.zoho.com/open-view/2395394000008137967?ZOHO_CRITERIA=%22Localiza_CL_Poblacion%22.%22Codcom%22%3D6203</v>
      </c>
      <c r="T1282" s="17"/>
      <c r="U1282" s="31" t="str">
        <f t="shared" si="260"/>
        <v>#1774B9</v>
      </c>
      <c r="V1282" s="32" t="str">
        <f>+Enfermedades_Mundiales[[#This Row],[idcoleccion]]&amp;"-"&amp;Enfermedades_Mundiales[[#This Row],[id]]</f>
        <v>360-1272</v>
      </c>
      <c r="W1282" s="21">
        <f>+VLOOKUP(Enfermedades_Mundiales[[#This Row],[Filtro URL]],Estructura!$X$4:$Y$366,2,0)</f>
        <v>36306203</v>
      </c>
      <c r="X1282" s="21" t="str">
        <f>+VLOOKUP(Enfermedades_Mundiales[[#This Row],[tema]],Estructura!$A$4:$C$18,3,0)</f>
        <v>T-364</v>
      </c>
      <c r="Y1282" s="32" t="str">
        <f>+VLOOKUP(Enfermedades_Mundiales[[#This Row],[contenido]],Estructura!$E$4:$G$18,3,0)</f>
        <v>C-362</v>
      </c>
      <c r="Z1282" s="32" t="str">
        <f>+VLOOKUP(Enfermedades_Mundiales[[#This Row],[Filtro Integrado]],Estructura!$M$4:$O$367,3,0)</f>
        <v>FI-363</v>
      </c>
      <c r="AA1282" s="32" t="str">
        <f>+VLOOKUP(Enfermedades_Mundiales[[#This Row],[Muestra]],Estructura!$Q$4:$S$194,3,0)</f>
        <v>M-367</v>
      </c>
    </row>
    <row r="1283" spans="1:27" ht="30.6" x14ac:dyDescent="0.3">
      <c r="A1283" s="61" t="s">
        <v>1712</v>
      </c>
      <c r="B1283" s="43">
        <f t="shared" si="253"/>
        <v>360</v>
      </c>
      <c r="C1283" s="44" t="str">
        <f t="shared" si="254"/>
        <v>Enfermedades Mundiales</v>
      </c>
      <c r="D1283" s="44" t="str">
        <f t="shared" si="255"/>
        <v>Salud</v>
      </c>
      <c r="E1283" s="64">
        <v>6204</v>
      </c>
      <c r="F1283" s="44" t="str">
        <f t="shared" si="261"/>
        <v>Vacunación</v>
      </c>
      <c r="G1283" s="27" t="s">
        <v>1591</v>
      </c>
      <c r="H1283" s="60" t="s">
        <v>17</v>
      </c>
      <c r="I1283" s="58" t="s">
        <v>123</v>
      </c>
      <c r="J1283" s="43" t="s">
        <v>407</v>
      </c>
      <c r="K1283" s="12" t="str">
        <f t="shared" si="262"/>
        <v>Vacunación-Casos Activos</v>
      </c>
      <c r="L1283" s="43" t="str">
        <f t="shared" si="256"/>
        <v>Periodo 2020-2021</v>
      </c>
      <c r="M1283" s="43" t="str">
        <f t="shared" si="257"/>
        <v>Unidades</v>
      </c>
      <c r="N1283" s="49" t="str">
        <f t="shared" si="258"/>
        <v>Ministerio de Ciencias, Tecnología, Conocimiento e Innovación</v>
      </c>
      <c r="O128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Marchihue</v>
      </c>
      <c r="P1283" s="68"/>
      <c r="Q1283" s="15" t="str">
        <f t="shared" si="259"/>
        <v>Gráfico Evolución</v>
      </c>
      <c r="R1283" s="30"/>
      <c r="S128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https://analytics.zoho.com/open-view/2395394000008137967?ZOHO_CRITERIA=%22Localiza_CL_Poblacion%22.%22Codcom%22%3D6204</v>
      </c>
      <c r="T1283" s="17"/>
      <c r="U1283" s="31" t="str">
        <f t="shared" si="260"/>
        <v>#1774B9</v>
      </c>
      <c r="V1283" s="32" t="str">
        <f>+Enfermedades_Mundiales[[#This Row],[idcoleccion]]&amp;"-"&amp;Enfermedades_Mundiales[[#This Row],[id]]</f>
        <v>360-1273</v>
      </c>
      <c r="W1283" s="21">
        <f>+VLOOKUP(Enfermedades_Mundiales[[#This Row],[Filtro URL]],Estructura!$X$4:$Y$366,2,0)</f>
        <v>36306204</v>
      </c>
      <c r="X1283" s="21" t="str">
        <f>+VLOOKUP(Enfermedades_Mundiales[[#This Row],[tema]],Estructura!$A$4:$C$18,3,0)</f>
        <v>T-364</v>
      </c>
      <c r="Y1283" s="32" t="str">
        <f>+VLOOKUP(Enfermedades_Mundiales[[#This Row],[contenido]],Estructura!$E$4:$G$18,3,0)</f>
        <v>C-362</v>
      </c>
      <c r="Z1283" s="32" t="str">
        <f>+VLOOKUP(Enfermedades_Mundiales[[#This Row],[Filtro Integrado]],Estructura!$M$4:$O$367,3,0)</f>
        <v>FI-363</v>
      </c>
      <c r="AA1283" s="32" t="str">
        <f>+VLOOKUP(Enfermedades_Mundiales[[#This Row],[Muestra]],Estructura!$Q$4:$S$194,3,0)</f>
        <v>M-367</v>
      </c>
    </row>
    <row r="1284" spans="1:27" ht="30.6" x14ac:dyDescent="0.3">
      <c r="A1284" s="61" t="s">
        <v>1713</v>
      </c>
      <c r="B1284" s="43">
        <f t="shared" si="253"/>
        <v>360</v>
      </c>
      <c r="C1284" s="44" t="str">
        <f t="shared" si="254"/>
        <v>Enfermedades Mundiales</v>
      </c>
      <c r="D1284" s="44" t="str">
        <f t="shared" si="255"/>
        <v>Salud</v>
      </c>
      <c r="E1284" s="64">
        <v>6205</v>
      </c>
      <c r="F1284" s="44" t="str">
        <f t="shared" si="261"/>
        <v>Vacunación</v>
      </c>
      <c r="G1284" s="27" t="s">
        <v>1591</v>
      </c>
      <c r="H1284" s="60" t="s">
        <v>17</v>
      </c>
      <c r="I1284" s="58" t="s">
        <v>124</v>
      </c>
      <c r="J1284" s="43" t="s">
        <v>407</v>
      </c>
      <c r="K1284" s="12" t="str">
        <f t="shared" si="262"/>
        <v>Vacunación-Casos Activos</v>
      </c>
      <c r="L1284" s="43" t="str">
        <f t="shared" si="256"/>
        <v>Periodo 2020-2021</v>
      </c>
      <c r="M1284" s="43" t="str">
        <f t="shared" si="257"/>
        <v>Unidades</v>
      </c>
      <c r="N1284" s="49" t="str">
        <f t="shared" si="258"/>
        <v>Ministerio de Ciencias, Tecnología, Conocimiento e Innovación</v>
      </c>
      <c r="O128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Navidad</v>
      </c>
      <c r="P1284" s="68"/>
      <c r="Q1284" s="15" t="str">
        <f t="shared" si="259"/>
        <v>Gráfico Evolución</v>
      </c>
      <c r="R1284" s="30"/>
      <c r="S128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https://analytics.zoho.com/open-view/2395394000008137967?ZOHO_CRITERIA=%22Localiza_CL_Poblacion%22.%22Codcom%22%3D6205</v>
      </c>
      <c r="T1284" s="17"/>
      <c r="U1284" s="31" t="str">
        <f t="shared" si="260"/>
        <v>#1774B9</v>
      </c>
      <c r="V1284" s="32" t="str">
        <f>+Enfermedades_Mundiales[[#This Row],[idcoleccion]]&amp;"-"&amp;Enfermedades_Mundiales[[#This Row],[id]]</f>
        <v>360-1274</v>
      </c>
      <c r="W1284" s="21">
        <f>+VLOOKUP(Enfermedades_Mundiales[[#This Row],[Filtro URL]],Estructura!$X$4:$Y$366,2,0)</f>
        <v>36306205</v>
      </c>
      <c r="X1284" s="21" t="str">
        <f>+VLOOKUP(Enfermedades_Mundiales[[#This Row],[tema]],Estructura!$A$4:$C$18,3,0)</f>
        <v>T-364</v>
      </c>
      <c r="Y1284" s="32" t="str">
        <f>+VLOOKUP(Enfermedades_Mundiales[[#This Row],[contenido]],Estructura!$E$4:$G$18,3,0)</f>
        <v>C-362</v>
      </c>
      <c r="Z1284" s="32" t="str">
        <f>+VLOOKUP(Enfermedades_Mundiales[[#This Row],[Filtro Integrado]],Estructura!$M$4:$O$367,3,0)</f>
        <v>FI-363</v>
      </c>
      <c r="AA1284" s="32" t="str">
        <f>+VLOOKUP(Enfermedades_Mundiales[[#This Row],[Muestra]],Estructura!$Q$4:$S$194,3,0)</f>
        <v>M-367</v>
      </c>
    </row>
    <row r="1285" spans="1:27" ht="30.6" x14ac:dyDescent="0.3">
      <c r="A1285" s="61" t="s">
        <v>1714</v>
      </c>
      <c r="B1285" s="43">
        <f t="shared" si="253"/>
        <v>360</v>
      </c>
      <c r="C1285" s="44" t="str">
        <f t="shared" si="254"/>
        <v>Enfermedades Mundiales</v>
      </c>
      <c r="D1285" s="44" t="str">
        <f t="shared" si="255"/>
        <v>Salud</v>
      </c>
      <c r="E1285" s="64">
        <v>6206</v>
      </c>
      <c r="F1285" s="44" t="str">
        <f t="shared" si="261"/>
        <v>Vacunación</v>
      </c>
      <c r="G1285" s="27" t="s">
        <v>1591</v>
      </c>
      <c r="H1285" s="60" t="s">
        <v>17</v>
      </c>
      <c r="I1285" s="58" t="s">
        <v>125</v>
      </c>
      <c r="J1285" s="43" t="s">
        <v>407</v>
      </c>
      <c r="K1285" s="12" t="str">
        <f t="shared" si="262"/>
        <v>Vacunación-Casos Activos</v>
      </c>
      <c r="L1285" s="43" t="str">
        <f t="shared" si="256"/>
        <v>Periodo 2020-2021</v>
      </c>
      <c r="M1285" s="43" t="str">
        <f t="shared" si="257"/>
        <v>Unidades</v>
      </c>
      <c r="N1285" s="49" t="str">
        <f t="shared" si="258"/>
        <v>Ministerio de Ciencias, Tecnología, Conocimiento e Innovación</v>
      </c>
      <c r="O12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Paredones</v>
      </c>
      <c r="P1285" s="68"/>
      <c r="Q1285" s="15" t="str">
        <f t="shared" si="259"/>
        <v>Gráfico Evolución</v>
      </c>
      <c r="R1285" s="30"/>
      <c r="S12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https://analytics.zoho.com/open-view/2395394000008137967?ZOHO_CRITERIA=%22Localiza_CL_Poblacion%22.%22Codcom%22%3D6206</v>
      </c>
      <c r="T1285" s="17"/>
      <c r="U1285" s="31" t="str">
        <f t="shared" si="260"/>
        <v>#1774B9</v>
      </c>
      <c r="V1285" s="32" t="str">
        <f>+Enfermedades_Mundiales[[#This Row],[idcoleccion]]&amp;"-"&amp;Enfermedades_Mundiales[[#This Row],[id]]</f>
        <v>360-1275</v>
      </c>
      <c r="W1285" s="21">
        <f>+VLOOKUP(Enfermedades_Mundiales[[#This Row],[Filtro URL]],Estructura!$X$4:$Y$366,2,0)</f>
        <v>36306206</v>
      </c>
      <c r="X1285" s="21" t="str">
        <f>+VLOOKUP(Enfermedades_Mundiales[[#This Row],[tema]],Estructura!$A$4:$C$18,3,0)</f>
        <v>T-364</v>
      </c>
      <c r="Y1285" s="32" t="str">
        <f>+VLOOKUP(Enfermedades_Mundiales[[#This Row],[contenido]],Estructura!$E$4:$G$18,3,0)</f>
        <v>C-362</v>
      </c>
      <c r="Z1285" s="32" t="str">
        <f>+VLOOKUP(Enfermedades_Mundiales[[#This Row],[Filtro Integrado]],Estructura!$M$4:$O$367,3,0)</f>
        <v>FI-363</v>
      </c>
      <c r="AA1285" s="32" t="str">
        <f>+VLOOKUP(Enfermedades_Mundiales[[#This Row],[Muestra]],Estructura!$Q$4:$S$194,3,0)</f>
        <v>M-367</v>
      </c>
    </row>
    <row r="1286" spans="1:27" ht="30.6" x14ac:dyDescent="0.3">
      <c r="A1286" s="61" t="s">
        <v>1715</v>
      </c>
      <c r="B1286" s="43">
        <f t="shared" si="253"/>
        <v>360</v>
      </c>
      <c r="C1286" s="44" t="str">
        <f t="shared" si="254"/>
        <v>Enfermedades Mundiales</v>
      </c>
      <c r="D1286" s="44" t="str">
        <f t="shared" si="255"/>
        <v>Salud</v>
      </c>
      <c r="E1286" s="64">
        <v>6301</v>
      </c>
      <c r="F1286" s="44" t="str">
        <f t="shared" si="261"/>
        <v>Vacunación</v>
      </c>
      <c r="G1286" s="27" t="s">
        <v>1591</v>
      </c>
      <c r="H1286" s="60" t="s">
        <v>17</v>
      </c>
      <c r="I1286" s="58" t="s">
        <v>126</v>
      </c>
      <c r="J1286" s="43" t="s">
        <v>407</v>
      </c>
      <c r="K1286" s="12" t="str">
        <f t="shared" si="262"/>
        <v>Vacunación-Casos Activos</v>
      </c>
      <c r="L1286" s="43" t="str">
        <f t="shared" si="256"/>
        <v>Periodo 2020-2021</v>
      </c>
      <c r="M1286" s="43" t="str">
        <f t="shared" si="257"/>
        <v>Unidades</v>
      </c>
      <c r="N1286" s="49" t="str">
        <f t="shared" si="258"/>
        <v>Ministerio de Ciencias, Tecnología, Conocimiento e Innovación</v>
      </c>
      <c r="O12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Fernando</v>
      </c>
      <c r="P1286" s="68"/>
      <c r="Q1286" s="15" t="str">
        <f t="shared" si="259"/>
        <v>Gráfico Evolución</v>
      </c>
      <c r="R1286" s="30"/>
      <c r="S12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https://analytics.zoho.com/open-view/2395394000008137967?ZOHO_CRITERIA=%22Localiza_CL_Poblacion%22.%22Codcom%22%3D6301</v>
      </c>
      <c r="T1286" s="17"/>
      <c r="U1286" s="31" t="str">
        <f t="shared" si="260"/>
        <v>#1774B9</v>
      </c>
      <c r="V1286" s="32" t="str">
        <f>+Enfermedades_Mundiales[[#This Row],[idcoleccion]]&amp;"-"&amp;Enfermedades_Mundiales[[#This Row],[id]]</f>
        <v>360-1276</v>
      </c>
      <c r="W1286" s="21">
        <f>+VLOOKUP(Enfermedades_Mundiales[[#This Row],[Filtro URL]],Estructura!$X$4:$Y$366,2,0)</f>
        <v>36306301</v>
      </c>
      <c r="X1286" s="21" t="str">
        <f>+VLOOKUP(Enfermedades_Mundiales[[#This Row],[tema]],Estructura!$A$4:$C$18,3,0)</f>
        <v>T-364</v>
      </c>
      <c r="Y1286" s="32" t="str">
        <f>+VLOOKUP(Enfermedades_Mundiales[[#This Row],[contenido]],Estructura!$E$4:$G$18,3,0)</f>
        <v>C-362</v>
      </c>
      <c r="Z1286" s="32" t="str">
        <f>+VLOOKUP(Enfermedades_Mundiales[[#This Row],[Filtro Integrado]],Estructura!$M$4:$O$367,3,0)</f>
        <v>FI-363</v>
      </c>
      <c r="AA1286" s="32" t="str">
        <f>+VLOOKUP(Enfermedades_Mundiales[[#This Row],[Muestra]],Estructura!$Q$4:$S$194,3,0)</f>
        <v>M-367</v>
      </c>
    </row>
    <row r="1287" spans="1:27" ht="30.6" x14ac:dyDescent="0.3">
      <c r="A1287" s="61" t="s">
        <v>1716</v>
      </c>
      <c r="B1287" s="43">
        <f t="shared" si="253"/>
        <v>360</v>
      </c>
      <c r="C1287" s="44" t="str">
        <f t="shared" si="254"/>
        <v>Enfermedades Mundiales</v>
      </c>
      <c r="D1287" s="44" t="str">
        <f t="shared" si="255"/>
        <v>Salud</v>
      </c>
      <c r="E1287" s="64">
        <v>6302</v>
      </c>
      <c r="F1287" s="44" t="str">
        <f t="shared" si="261"/>
        <v>Vacunación</v>
      </c>
      <c r="G1287" s="27" t="s">
        <v>1591</v>
      </c>
      <c r="H1287" s="60" t="s">
        <v>17</v>
      </c>
      <c r="I1287" s="58" t="s">
        <v>127</v>
      </c>
      <c r="J1287" s="43" t="s">
        <v>407</v>
      </c>
      <c r="K1287" s="12" t="str">
        <f t="shared" si="262"/>
        <v>Vacunación-Casos Activos</v>
      </c>
      <c r="L1287" s="43" t="str">
        <f t="shared" si="256"/>
        <v>Periodo 2020-2021</v>
      </c>
      <c r="M1287" s="43" t="str">
        <f t="shared" si="257"/>
        <v>Unidades</v>
      </c>
      <c r="N1287" s="49" t="str">
        <f t="shared" si="258"/>
        <v>Ministerio de Ciencias, Tecnología, Conocimiento e Innovación</v>
      </c>
      <c r="O12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Chépica</v>
      </c>
      <c r="P1287" s="68"/>
      <c r="Q1287" s="15" t="str">
        <f t="shared" si="259"/>
        <v>Gráfico Evolución</v>
      </c>
      <c r="R1287" s="30"/>
      <c r="S12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https://analytics.zoho.com/open-view/2395394000008137967?ZOHO_CRITERIA=%22Localiza_CL_Poblacion%22.%22Codcom%22%3D6302</v>
      </c>
      <c r="T1287" s="17"/>
      <c r="U1287" s="31" t="str">
        <f t="shared" si="260"/>
        <v>#1774B9</v>
      </c>
      <c r="V1287" s="32" t="str">
        <f>+Enfermedades_Mundiales[[#This Row],[idcoleccion]]&amp;"-"&amp;Enfermedades_Mundiales[[#This Row],[id]]</f>
        <v>360-1277</v>
      </c>
      <c r="W1287" s="21">
        <f>+VLOOKUP(Enfermedades_Mundiales[[#This Row],[Filtro URL]],Estructura!$X$4:$Y$366,2,0)</f>
        <v>36306302</v>
      </c>
      <c r="X1287" s="21" t="str">
        <f>+VLOOKUP(Enfermedades_Mundiales[[#This Row],[tema]],Estructura!$A$4:$C$18,3,0)</f>
        <v>T-364</v>
      </c>
      <c r="Y1287" s="32" t="str">
        <f>+VLOOKUP(Enfermedades_Mundiales[[#This Row],[contenido]],Estructura!$E$4:$G$18,3,0)</f>
        <v>C-362</v>
      </c>
      <c r="Z1287" s="32" t="str">
        <f>+VLOOKUP(Enfermedades_Mundiales[[#This Row],[Filtro Integrado]],Estructura!$M$4:$O$367,3,0)</f>
        <v>FI-363</v>
      </c>
      <c r="AA1287" s="32" t="str">
        <f>+VLOOKUP(Enfermedades_Mundiales[[#This Row],[Muestra]],Estructura!$Q$4:$S$194,3,0)</f>
        <v>M-367</v>
      </c>
    </row>
    <row r="1288" spans="1:27" ht="30.6" x14ac:dyDescent="0.3">
      <c r="A1288" s="61" t="s">
        <v>1717</v>
      </c>
      <c r="B1288" s="43">
        <f t="shared" si="253"/>
        <v>360</v>
      </c>
      <c r="C1288" s="44" t="str">
        <f t="shared" si="254"/>
        <v>Enfermedades Mundiales</v>
      </c>
      <c r="D1288" s="44" t="str">
        <f t="shared" si="255"/>
        <v>Salud</v>
      </c>
      <c r="E1288" s="64">
        <v>6303</v>
      </c>
      <c r="F1288" s="44" t="str">
        <f t="shared" si="261"/>
        <v>Vacunación</v>
      </c>
      <c r="G1288" s="27" t="s">
        <v>1591</v>
      </c>
      <c r="H1288" s="60" t="s">
        <v>17</v>
      </c>
      <c r="I1288" s="58" t="s">
        <v>128</v>
      </c>
      <c r="J1288" s="43" t="s">
        <v>407</v>
      </c>
      <c r="K1288" s="12" t="str">
        <f t="shared" si="262"/>
        <v>Vacunación-Casos Activos</v>
      </c>
      <c r="L1288" s="43" t="str">
        <f t="shared" si="256"/>
        <v>Periodo 2020-2021</v>
      </c>
      <c r="M1288" s="43" t="str">
        <f t="shared" si="257"/>
        <v>Unidades</v>
      </c>
      <c r="N1288" s="49" t="str">
        <f t="shared" si="258"/>
        <v>Ministerio de Ciencias, Tecnología, Conocimiento e Innovación</v>
      </c>
      <c r="O12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Chimbarongo</v>
      </c>
      <c r="P1288" s="68"/>
      <c r="Q1288" s="15" t="str">
        <f t="shared" si="259"/>
        <v>Gráfico Evolución</v>
      </c>
      <c r="R1288" s="30"/>
      <c r="S12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https://analytics.zoho.com/open-view/2395394000008137967?ZOHO_CRITERIA=%22Localiza_CL_Poblacion%22.%22Codcom%22%3D6303</v>
      </c>
      <c r="T1288" s="17"/>
      <c r="U1288" s="31" t="str">
        <f t="shared" si="260"/>
        <v>#1774B9</v>
      </c>
      <c r="V1288" s="32" t="str">
        <f>+Enfermedades_Mundiales[[#This Row],[idcoleccion]]&amp;"-"&amp;Enfermedades_Mundiales[[#This Row],[id]]</f>
        <v>360-1278</v>
      </c>
      <c r="W1288" s="21">
        <f>+VLOOKUP(Enfermedades_Mundiales[[#This Row],[Filtro URL]],Estructura!$X$4:$Y$366,2,0)</f>
        <v>36306303</v>
      </c>
      <c r="X1288" s="21" t="str">
        <f>+VLOOKUP(Enfermedades_Mundiales[[#This Row],[tema]],Estructura!$A$4:$C$18,3,0)</f>
        <v>T-364</v>
      </c>
      <c r="Y1288" s="32" t="str">
        <f>+VLOOKUP(Enfermedades_Mundiales[[#This Row],[contenido]],Estructura!$E$4:$G$18,3,0)</f>
        <v>C-362</v>
      </c>
      <c r="Z1288" s="32" t="str">
        <f>+VLOOKUP(Enfermedades_Mundiales[[#This Row],[Filtro Integrado]],Estructura!$M$4:$O$367,3,0)</f>
        <v>FI-363</v>
      </c>
      <c r="AA1288" s="32" t="str">
        <f>+VLOOKUP(Enfermedades_Mundiales[[#This Row],[Muestra]],Estructura!$Q$4:$S$194,3,0)</f>
        <v>M-367</v>
      </c>
    </row>
    <row r="1289" spans="1:27" ht="30.6" x14ac:dyDescent="0.3">
      <c r="A1289" s="61" t="s">
        <v>1718</v>
      </c>
      <c r="B1289" s="43">
        <f t="shared" si="253"/>
        <v>360</v>
      </c>
      <c r="C1289" s="44" t="str">
        <f t="shared" si="254"/>
        <v>Enfermedades Mundiales</v>
      </c>
      <c r="D1289" s="44" t="str">
        <f t="shared" si="255"/>
        <v>Salud</v>
      </c>
      <c r="E1289" s="64">
        <v>6304</v>
      </c>
      <c r="F1289" s="44" t="str">
        <f t="shared" si="261"/>
        <v>Vacunación</v>
      </c>
      <c r="G1289" s="27" t="s">
        <v>1591</v>
      </c>
      <c r="H1289" s="60" t="s">
        <v>17</v>
      </c>
      <c r="I1289" s="58" t="s">
        <v>129</v>
      </c>
      <c r="J1289" s="43" t="s">
        <v>407</v>
      </c>
      <c r="K1289" s="12" t="str">
        <f t="shared" si="262"/>
        <v>Vacunación-Casos Activos</v>
      </c>
      <c r="L1289" s="43" t="str">
        <f t="shared" si="256"/>
        <v>Periodo 2020-2021</v>
      </c>
      <c r="M1289" s="43" t="str">
        <f t="shared" si="257"/>
        <v>Unidades</v>
      </c>
      <c r="N1289" s="49" t="str">
        <f t="shared" si="258"/>
        <v>Ministerio de Ciencias, Tecnología, Conocimiento e Innovación</v>
      </c>
      <c r="O12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Lolol</v>
      </c>
      <c r="P1289" s="68"/>
      <c r="Q1289" s="15" t="str">
        <f t="shared" si="259"/>
        <v>Gráfico Evolución</v>
      </c>
      <c r="R1289" s="30"/>
      <c r="S12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https://analytics.zoho.com/open-view/2395394000008137967?ZOHO_CRITERIA=%22Localiza_CL_Poblacion%22.%22Codcom%22%3D6304</v>
      </c>
      <c r="T1289" s="17"/>
      <c r="U1289" s="31" t="str">
        <f t="shared" si="260"/>
        <v>#1774B9</v>
      </c>
      <c r="V1289" s="32" t="str">
        <f>+Enfermedades_Mundiales[[#This Row],[idcoleccion]]&amp;"-"&amp;Enfermedades_Mundiales[[#This Row],[id]]</f>
        <v>360-1279</v>
      </c>
      <c r="W1289" s="21">
        <f>+VLOOKUP(Enfermedades_Mundiales[[#This Row],[Filtro URL]],Estructura!$X$4:$Y$366,2,0)</f>
        <v>36306304</v>
      </c>
      <c r="X1289" s="21" t="str">
        <f>+VLOOKUP(Enfermedades_Mundiales[[#This Row],[tema]],Estructura!$A$4:$C$18,3,0)</f>
        <v>T-364</v>
      </c>
      <c r="Y1289" s="32" t="str">
        <f>+VLOOKUP(Enfermedades_Mundiales[[#This Row],[contenido]],Estructura!$E$4:$G$18,3,0)</f>
        <v>C-362</v>
      </c>
      <c r="Z1289" s="32" t="str">
        <f>+VLOOKUP(Enfermedades_Mundiales[[#This Row],[Filtro Integrado]],Estructura!$M$4:$O$367,3,0)</f>
        <v>FI-363</v>
      </c>
      <c r="AA1289" s="32" t="str">
        <f>+VLOOKUP(Enfermedades_Mundiales[[#This Row],[Muestra]],Estructura!$Q$4:$S$194,3,0)</f>
        <v>M-367</v>
      </c>
    </row>
    <row r="1290" spans="1:27" ht="30.6" x14ac:dyDescent="0.3">
      <c r="A1290" s="61" t="s">
        <v>1719</v>
      </c>
      <c r="B1290" s="43">
        <f t="shared" si="253"/>
        <v>360</v>
      </c>
      <c r="C1290" s="44" t="str">
        <f t="shared" si="254"/>
        <v>Enfermedades Mundiales</v>
      </c>
      <c r="D1290" s="44" t="str">
        <f t="shared" si="255"/>
        <v>Salud</v>
      </c>
      <c r="E1290" s="64">
        <v>6305</v>
      </c>
      <c r="F1290" s="44" t="str">
        <f t="shared" si="261"/>
        <v>Vacunación</v>
      </c>
      <c r="G1290" s="27" t="s">
        <v>1591</v>
      </c>
      <c r="H1290" s="60" t="s">
        <v>17</v>
      </c>
      <c r="I1290" s="58" t="s">
        <v>130</v>
      </c>
      <c r="J1290" s="43" t="s">
        <v>407</v>
      </c>
      <c r="K1290" s="12" t="str">
        <f t="shared" si="262"/>
        <v>Vacunación-Casos Activos</v>
      </c>
      <c r="L1290" s="43" t="str">
        <f t="shared" si="256"/>
        <v>Periodo 2020-2021</v>
      </c>
      <c r="M1290" s="43" t="str">
        <f t="shared" si="257"/>
        <v>Unidades</v>
      </c>
      <c r="N1290" s="49" t="str">
        <f t="shared" si="258"/>
        <v>Ministerio de Ciencias, Tecnología, Conocimiento e Innovación</v>
      </c>
      <c r="O12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Nancagua</v>
      </c>
      <c r="P1290" s="68"/>
      <c r="Q1290" s="15" t="str">
        <f t="shared" si="259"/>
        <v>Gráfico Evolución</v>
      </c>
      <c r="R1290" s="30"/>
      <c r="S12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https://analytics.zoho.com/open-view/2395394000008137967?ZOHO_CRITERIA=%22Localiza_CL_Poblacion%22.%22Codcom%22%3D6305</v>
      </c>
      <c r="T1290" s="17"/>
      <c r="U1290" s="31" t="str">
        <f t="shared" si="260"/>
        <v>#1774B9</v>
      </c>
      <c r="V1290" s="32" t="str">
        <f>+Enfermedades_Mundiales[[#This Row],[idcoleccion]]&amp;"-"&amp;Enfermedades_Mundiales[[#This Row],[id]]</f>
        <v>360-1280</v>
      </c>
      <c r="W1290" s="21">
        <f>+VLOOKUP(Enfermedades_Mundiales[[#This Row],[Filtro URL]],Estructura!$X$4:$Y$366,2,0)</f>
        <v>36306305</v>
      </c>
      <c r="X1290" s="21" t="str">
        <f>+VLOOKUP(Enfermedades_Mundiales[[#This Row],[tema]],Estructura!$A$4:$C$18,3,0)</f>
        <v>T-364</v>
      </c>
      <c r="Y1290" s="32" t="str">
        <f>+VLOOKUP(Enfermedades_Mundiales[[#This Row],[contenido]],Estructura!$E$4:$G$18,3,0)</f>
        <v>C-362</v>
      </c>
      <c r="Z1290" s="32" t="str">
        <f>+VLOOKUP(Enfermedades_Mundiales[[#This Row],[Filtro Integrado]],Estructura!$M$4:$O$367,3,0)</f>
        <v>FI-363</v>
      </c>
      <c r="AA1290" s="32" t="str">
        <f>+VLOOKUP(Enfermedades_Mundiales[[#This Row],[Muestra]],Estructura!$Q$4:$S$194,3,0)</f>
        <v>M-367</v>
      </c>
    </row>
    <row r="1291" spans="1:27" ht="30.6" x14ac:dyDescent="0.3">
      <c r="A1291" s="61" t="s">
        <v>1720</v>
      </c>
      <c r="B1291" s="43">
        <f t="shared" si="253"/>
        <v>360</v>
      </c>
      <c r="C1291" s="44" t="str">
        <f t="shared" si="254"/>
        <v>Enfermedades Mundiales</v>
      </c>
      <c r="D1291" s="44" t="str">
        <f t="shared" si="255"/>
        <v>Salud</v>
      </c>
      <c r="E1291" s="64">
        <v>6306</v>
      </c>
      <c r="F1291" s="44" t="str">
        <f t="shared" si="261"/>
        <v>Vacunación</v>
      </c>
      <c r="G1291" s="27" t="s">
        <v>1591</v>
      </c>
      <c r="H1291" s="60" t="s">
        <v>17</v>
      </c>
      <c r="I1291" s="58" t="s">
        <v>131</v>
      </c>
      <c r="J1291" s="43" t="s">
        <v>407</v>
      </c>
      <c r="K1291" s="12" t="str">
        <f t="shared" si="262"/>
        <v>Vacunación-Casos Activos</v>
      </c>
      <c r="L1291" s="43" t="str">
        <f t="shared" si="256"/>
        <v>Periodo 2020-2021</v>
      </c>
      <c r="M1291" s="43" t="str">
        <f t="shared" si="257"/>
        <v>Unidades</v>
      </c>
      <c r="N1291" s="49" t="str">
        <f t="shared" si="258"/>
        <v>Ministerio de Ciencias, Tecnología, Conocimiento e Innovación</v>
      </c>
      <c r="O12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Palmilla</v>
      </c>
      <c r="P1291" s="68"/>
      <c r="Q1291" s="15" t="str">
        <f t="shared" si="259"/>
        <v>Gráfico Evolución</v>
      </c>
      <c r="R1291" s="30"/>
      <c r="S12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https://analytics.zoho.com/open-view/2395394000008137967?ZOHO_CRITERIA=%22Localiza_CL_Poblacion%22.%22Codcom%22%3D6306</v>
      </c>
      <c r="T1291" s="17"/>
      <c r="U1291" s="31" t="str">
        <f t="shared" si="260"/>
        <v>#1774B9</v>
      </c>
      <c r="V1291" s="32" t="str">
        <f>+Enfermedades_Mundiales[[#This Row],[idcoleccion]]&amp;"-"&amp;Enfermedades_Mundiales[[#This Row],[id]]</f>
        <v>360-1281</v>
      </c>
      <c r="W1291" s="21">
        <f>+VLOOKUP(Enfermedades_Mundiales[[#This Row],[Filtro URL]],Estructura!$X$4:$Y$366,2,0)</f>
        <v>36306306</v>
      </c>
      <c r="X1291" s="21" t="str">
        <f>+VLOOKUP(Enfermedades_Mundiales[[#This Row],[tema]],Estructura!$A$4:$C$18,3,0)</f>
        <v>T-364</v>
      </c>
      <c r="Y1291" s="32" t="str">
        <f>+VLOOKUP(Enfermedades_Mundiales[[#This Row],[contenido]],Estructura!$E$4:$G$18,3,0)</f>
        <v>C-362</v>
      </c>
      <c r="Z1291" s="32" t="str">
        <f>+VLOOKUP(Enfermedades_Mundiales[[#This Row],[Filtro Integrado]],Estructura!$M$4:$O$367,3,0)</f>
        <v>FI-363</v>
      </c>
      <c r="AA1291" s="32" t="str">
        <f>+VLOOKUP(Enfermedades_Mundiales[[#This Row],[Muestra]],Estructura!$Q$4:$S$194,3,0)</f>
        <v>M-367</v>
      </c>
    </row>
    <row r="1292" spans="1:27" ht="30.6" x14ac:dyDescent="0.3">
      <c r="A1292" s="61" t="s">
        <v>1721</v>
      </c>
      <c r="B1292" s="43">
        <f t="shared" si="253"/>
        <v>360</v>
      </c>
      <c r="C1292" s="44" t="str">
        <f t="shared" si="254"/>
        <v>Enfermedades Mundiales</v>
      </c>
      <c r="D1292" s="44" t="str">
        <f t="shared" si="255"/>
        <v>Salud</v>
      </c>
      <c r="E1292" s="64">
        <v>6307</v>
      </c>
      <c r="F1292" s="44" t="str">
        <f t="shared" si="261"/>
        <v>Vacunación</v>
      </c>
      <c r="G1292" s="27" t="s">
        <v>1591</v>
      </c>
      <c r="H1292" s="60" t="s">
        <v>17</v>
      </c>
      <c r="I1292" s="58" t="s">
        <v>132</v>
      </c>
      <c r="J1292" s="43" t="s">
        <v>407</v>
      </c>
      <c r="K1292" s="12" t="str">
        <f t="shared" si="262"/>
        <v>Vacunación-Casos Activos</v>
      </c>
      <c r="L1292" s="43" t="str">
        <f t="shared" si="256"/>
        <v>Periodo 2020-2021</v>
      </c>
      <c r="M1292" s="43" t="str">
        <f t="shared" si="257"/>
        <v>Unidades</v>
      </c>
      <c r="N1292" s="49" t="str">
        <f t="shared" si="258"/>
        <v>Ministerio de Ciencias, Tecnología, Conocimiento e Innovación</v>
      </c>
      <c r="O12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Peralillo</v>
      </c>
      <c r="P1292" s="68"/>
      <c r="Q1292" s="15" t="str">
        <f t="shared" si="259"/>
        <v>Gráfico Evolución</v>
      </c>
      <c r="R1292" s="30"/>
      <c r="S12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https://analytics.zoho.com/open-view/2395394000008137967?ZOHO_CRITERIA=%22Localiza_CL_Poblacion%22.%22Codcom%22%3D6307</v>
      </c>
      <c r="T1292" s="17"/>
      <c r="U1292" s="31" t="str">
        <f t="shared" si="260"/>
        <v>#1774B9</v>
      </c>
      <c r="V1292" s="32" t="str">
        <f>+Enfermedades_Mundiales[[#This Row],[idcoleccion]]&amp;"-"&amp;Enfermedades_Mundiales[[#This Row],[id]]</f>
        <v>360-1282</v>
      </c>
      <c r="W1292" s="21">
        <f>+VLOOKUP(Enfermedades_Mundiales[[#This Row],[Filtro URL]],Estructura!$X$4:$Y$366,2,0)</f>
        <v>36306307</v>
      </c>
      <c r="X1292" s="21" t="str">
        <f>+VLOOKUP(Enfermedades_Mundiales[[#This Row],[tema]],Estructura!$A$4:$C$18,3,0)</f>
        <v>T-364</v>
      </c>
      <c r="Y1292" s="32" t="str">
        <f>+VLOOKUP(Enfermedades_Mundiales[[#This Row],[contenido]],Estructura!$E$4:$G$18,3,0)</f>
        <v>C-362</v>
      </c>
      <c r="Z1292" s="32" t="str">
        <f>+VLOOKUP(Enfermedades_Mundiales[[#This Row],[Filtro Integrado]],Estructura!$M$4:$O$367,3,0)</f>
        <v>FI-363</v>
      </c>
      <c r="AA1292" s="32" t="str">
        <f>+VLOOKUP(Enfermedades_Mundiales[[#This Row],[Muestra]],Estructura!$Q$4:$S$194,3,0)</f>
        <v>M-367</v>
      </c>
    </row>
    <row r="1293" spans="1:27" ht="30.6" x14ac:dyDescent="0.3">
      <c r="A1293" s="61" t="s">
        <v>1722</v>
      </c>
      <c r="B1293" s="43">
        <f t="shared" si="253"/>
        <v>360</v>
      </c>
      <c r="C1293" s="44" t="str">
        <f t="shared" si="254"/>
        <v>Enfermedades Mundiales</v>
      </c>
      <c r="D1293" s="44" t="str">
        <f t="shared" si="255"/>
        <v>Salud</v>
      </c>
      <c r="E1293" s="64">
        <v>6308</v>
      </c>
      <c r="F1293" s="44" t="str">
        <f t="shared" si="261"/>
        <v>Vacunación</v>
      </c>
      <c r="G1293" s="27" t="s">
        <v>1591</v>
      </c>
      <c r="H1293" s="60" t="s">
        <v>17</v>
      </c>
      <c r="I1293" s="58" t="s">
        <v>133</v>
      </c>
      <c r="J1293" s="43" t="s">
        <v>407</v>
      </c>
      <c r="K1293" s="12" t="str">
        <f t="shared" si="262"/>
        <v>Vacunación-Casos Activos</v>
      </c>
      <c r="L1293" s="43" t="str">
        <f t="shared" si="256"/>
        <v>Periodo 2020-2021</v>
      </c>
      <c r="M1293" s="43" t="str">
        <f t="shared" si="257"/>
        <v>Unidades</v>
      </c>
      <c r="N1293" s="49" t="str">
        <f t="shared" si="258"/>
        <v>Ministerio de Ciencias, Tecnología, Conocimiento e Innovación</v>
      </c>
      <c r="O12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Placilla</v>
      </c>
      <c r="P1293" s="68"/>
      <c r="Q1293" s="15" t="str">
        <f t="shared" si="259"/>
        <v>Gráfico Evolución</v>
      </c>
      <c r="R1293" s="30"/>
      <c r="S12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https://analytics.zoho.com/open-view/2395394000008137967?ZOHO_CRITERIA=%22Localiza_CL_Poblacion%22.%22Codcom%22%3D6308</v>
      </c>
      <c r="T1293" s="17"/>
      <c r="U1293" s="31" t="str">
        <f t="shared" si="260"/>
        <v>#1774B9</v>
      </c>
      <c r="V1293" s="32" t="str">
        <f>+Enfermedades_Mundiales[[#This Row],[idcoleccion]]&amp;"-"&amp;Enfermedades_Mundiales[[#This Row],[id]]</f>
        <v>360-1283</v>
      </c>
      <c r="W1293" s="21">
        <f>+VLOOKUP(Enfermedades_Mundiales[[#This Row],[Filtro URL]],Estructura!$X$4:$Y$366,2,0)</f>
        <v>36306308</v>
      </c>
      <c r="X1293" s="21" t="str">
        <f>+VLOOKUP(Enfermedades_Mundiales[[#This Row],[tema]],Estructura!$A$4:$C$18,3,0)</f>
        <v>T-364</v>
      </c>
      <c r="Y1293" s="32" t="str">
        <f>+VLOOKUP(Enfermedades_Mundiales[[#This Row],[contenido]],Estructura!$E$4:$G$18,3,0)</f>
        <v>C-362</v>
      </c>
      <c r="Z1293" s="32" t="str">
        <f>+VLOOKUP(Enfermedades_Mundiales[[#This Row],[Filtro Integrado]],Estructura!$M$4:$O$367,3,0)</f>
        <v>FI-363</v>
      </c>
      <c r="AA1293" s="32" t="str">
        <f>+VLOOKUP(Enfermedades_Mundiales[[#This Row],[Muestra]],Estructura!$Q$4:$S$194,3,0)</f>
        <v>M-367</v>
      </c>
    </row>
    <row r="1294" spans="1:27" ht="30.6" x14ac:dyDescent="0.3">
      <c r="A1294" s="61" t="s">
        <v>1723</v>
      </c>
      <c r="B1294" s="43">
        <f t="shared" si="253"/>
        <v>360</v>
      </c>
      <c r="C1294" s="44" t="str">
        <f t="shared" si="254"/>
        <v>Enfermedades Mundiales</v>
      </c>
      <c r="D1294" s="44" t="str">
        <f t="shared" si="255"/>
        <v>Salud</v>
      </c>
      <c r="E1294" s="64">
        <v>6309</v>
      </c>
      <c r="F1294" s="44" t="str">
        <f t="shared" si="261"/>
        <v>Vacunación</v>
      </c>
      <c r="G1294" s="27" t="s">
        <v>1591</v>
      </c>
      <c r="H1294" s="60" t="s">
        <v>17</v>
      </c>
      <c r="I1294" s="58" t="s">
        <v>134</v>
      </c>
      <c r="J1294" s="43" t="s">
        <v>407</v>
      </c>
      <c r="K1294" s="12" t="str">
        <f t="shared" si="262"/>
        <v>Vacunación-Casos Activos</v>
      </c>
      <c r="L1294" s="43" t="str">
        <f t="shared" si="256"/>
        <v>Periodo 2020-2021</v>
      </c>
      <c r="M1294" s="43" t="str">
        <f t="shared" si="257"/>
        <v>Unidades</v>
      </c>
      <c r="N1294" s="49" t="str">
        <f t="shared" si="258"/>
        <v>Ministerio de Ciencias, Tecnología, Conocimiento e Innovación</v>
      </c>
      <c r="O12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Pumanque</v>
      </c>
      <c r="P1294" s="68"/>
      <c r="Q1294" s="15" t="str">
        <f t="shared" si="259"/>
        <v>Gráfico Evolución</v>
      </c>
      <c r="R1294" s="30"/>
      <c r="S12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https://analytics.zoho.com/open-view/2395394000008137967?ZOHO_CRITERIA=%22Localiza_CL_Poblacion%22.%22Codcom%22%3D6309</v>
      </c>
      <c r="T1294" s="17"/>
      <c r="U1294" s="31" t="str">
        <f t="shared" si="260"/>
        <v>#1774B9</v>
      </c>
      <c r="V1294" s="32" t="str">
        <f>+Enfermedades_Mundiales[[#This Row],[idcoleccion]]&amp;"-"&amp;Enfermedades_Mundiales[[#This Row],[id]]</f>
        <v>360-1284</v>
      </c>
      <c r="W1294" s="21">
        <f>+VLOOKUP(Enfermedades_Mundiales[[#This Row],[Filtro URL]],Estructura!$X$4:$Y$366,2,0)</f>
        <v>36306309</v>
      </c>
      <c r="X1294" s="21" t="str">
        <f>+VLOOKUP(Enfermedades_Mundiales[[#This Row],[tema]],Estructura!$A$4:$C$18,3,0)</f>
        <v>T-364</v>
      </c>
      <c r="Y1294" s="32" t="str">
        <f>+VLOOKUP(Enfermedades_Mundiales[[#This Row],[contenido]],Estructura!$E$4:$G$18,3,0)</f>
        <v>C-362</v>
      </c>
      <c r="Z1294" s="32" t="str">
        <f>+VLOOKUP(Enfermedades_Mundiales[[#This Row],[Filtro Integrado]],Estructura!$M$4:$O$367,3,0)</f>
        <v>FI-363</v>
      </c>
      <c r="AA1294" s="32" t="str">
        <f>+VLOOKUP(Enfermedades_Mundiales[[#This Row],[Muestra]],Estructura!$Q$4:$S$194,3,0)</f>
        <v>M-367</v>
      </c>
    </row>
    <row r="1295" spans="1:27" ht="30.6" x14ac:dyDescent="0.3">
      <c r="A1295" s="61" t="s">
        <v>1724</v>
      </c>
      <c r="B1295" s="43">
        <f t="shared" si="253"/>
        <v>360</v>
      </c>
      <c r="C1295" s="44" t="str">
        <f t="shared" si="254"/>
        <v>Enfermedades Mundiales</v>
      </c>
      <c r="D1295" s="44" t="str">
        <f t="shared" si="255"/>
        <v>Salud</v>
      </c>
      <c r="E1295" s="64">
        <v>6310</v>
      </c>
      <c r="F1295" s="44" t="str">
        <f t="shared" si="261"/>
        <v>Vacunación</v>
      </c>
      <c r="G1295" s="27" t="s">
        <v>1591</v>
      </c>
      <c r="H1295" s="60" t="s">
        <v>17</v>
      </c>
      <c r="I1295" s="58" t="s">
        <v>135</v>
      </c>
      <c r="J1295" s="43" t="s">
        <v>407</v>
      </c>
      <c r="K1295" s="12" t="str">
        <f t="shared" si="262"/>
        <v>Vacunación-Casos Activos</v>
      </c>
      <c r="L1295" s="43" t="str">
        <f t="shared" si="256"/>
        <v>Periodo 2020-2021</v>
      </c>
      <c r="M1295" s="43" t="str">
        <f t="shared" si="257"/>
        <v>Unidades</v>
      </c>
      <c r="N1295" s="49" t="str">
        <f t="shared" si="258"/>
        <v>Ministerio de Ciencias, Tecnología, Conocimiento e Innovación</v>
      </c>
      <c r="O12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Cruz</v>
      </c>
      <c r="P1295" s="68"/>
      <c r="Q1295" s="15" t="str">
        <f t="shared" si="259"/>
        <v>Gráfico Evolución</v>
      </c>
      <c r="R1295" s="30"/>
      <c r="S12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https://analytics.zoho.com/open-view/2395394000008137967?ZOHO_CRITERIA=%22Localiza_CL_Poblacion%22.%22Codcom%22%3D6310</v>
      </c>
      <c r="T1295" s="17"/>
      <c r="U1295" s="31" t="str">
        <f t="shared" si="260"/>
        <v>#1774B9</v>
      </c>
      <c r="V1295" s="32" t="str">
        <f>+Enfermedades_Mundiales[[#This Row],[idcoleccion]]&amp;"-"&amp;Enfermedades_Mundiales[[#This Row],[id]]</f>
        <v>360-1285</v>
      </c>
      <c r="W1295" s="21">
        <f>+VLOOKUP(Enfermedades_Mundiales[[#This Row],[Filtro URL]],Estructura!$X$4:$Y$366,2,0)</f>
        <v>36306310</v>
      </c>
      <c r="X1295" s="21" t="str">
        <f>+VLOOKUP(Enfermedades_Mundiales[[#This Row],[tema]],Estructura!$A$4:$C$18,3,0)</f>
        <v>T-364</v>
      </c>
      <c r="Y1295" s="32" t="str">
        <f>+VLOOKUP(Enfermedades_Mundiales[[#This Row],[contenido]],Estructura!$E$4:$G$18,3,0)</f>
        <v>C-362</v>
      </c>
      <c r="Z1295" s="32" t="str">
        <f>+VLOOKUP(Enfermedades_Mundiales[[#This Row],[Filtro Integrado]],Estructura!$M$4:$O$367,3,0)</f>
        <v>FI-363</v>
      </c>
      <c r="AA1295" s="32" t="str">
        <f>+VLOOKUP(Enfermedades_Mundiales[[#This Row],[Muestra]],Estructura!$Q$4:$S$194,3,0)</f>
        <v>M-367</v>
      </c>
    </row>
    <row r="1296" spans="1:27" ht="30.6" x14ac:dyDescent="0.3">
      <c r="A1296" s="61" t="s">
        <v>1725</v>
      </c>
      <c r="B1296" s="43">
        <f t="shared" si="253"/>
        <v>360</v>
      </c>
      <c r="C1296" s="44" t="str">
        <f t="shared" si="254"/>
        <v>Enfermedades Mundiales</v>
      </c>
      <c r="D1296" s="44" t="str">
        <f t="shared" si="255"/>
        <v>Salud</v>
      </c>
      <c r="E1296" s="64">
        <v>7101</v>
      </c>
      <c r="F1296" s="44" t="str">
        <f t="shared" si="261"/>
        <v>Vacunación</v>
      </c>
      <c r="G1296" s="27" t="s">
        <v>1591</v>
      </c>
      <c r="H1296" s="60" t="s">
        <v>17</v>
      </c>
      <c r="I1296" s="58" t="s">
        <v>136</v>
      </c>
      <c r="J1296" s="43" t="s">
        <v>407</v>
      </c>
      <c r="K1296" s="12" t="str">
        <f t="shared" si="262"/>
        <v>Vacunación-Casos Activos</v>
      </c>
      <c r="L1296" s="43" t="str">
        <f t="shared" si="256"/>
        <v>Periodo 2020-2021</v>
      </c>
      <c r="M1296" s="43" t="str">
        <f t="shared" si="257"/>
        <v>Unidades</v>
      </c>
      <c r="N1296" s="49" t="str">
        <f t="shared" si="258"/>
        <v>Ministerio de Ciencias, Tecnología, Conocimiento e Innovación</v>
      </c>
      <c r="O12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Talca</v>
      </c>
      <c r="P1296" s="68"/>
      <c r="Q1296" s="15" t="str">
        <f t="shared" si="259"/>
        <v>Gráfico Evolución</v>
      </c>
      <c r="R1296" s="30"/>
      <c r="S12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https://analytics.zoho.com/open-view/2395394000008137967?ZOHO_CRITERIA=%22Localiza_CL_Poblacion%22.%22Codcom%22%3D7101</v>
      </c>
      <c r="T1296" s="17"/>
      <c r="U1296" s="31" t="str">
        <f t="shared" si="260"/>
        <v>#1774B9</v>
      </c>
      <c r="V1296" s="32" t="str">
        <f>+Enfermedades_Mundiales[[#This Row],[idcoleccion]]&amp;"-"&amp;Enfermedades_Mundiales[[#This Row],[id]]</f>
        <v>360-1286</v>
      </c>
      <c r="W1296" s="21">
        <f>+VLOOKUP(Enfermedades_Mundiales[[#This Row],[Filtro URL]],Estructura!$X$4:$Y$366,2,0)</f>
        <v>36307101</v>
      </c>
      <c r="X1296" s="21" t="str">
        <f>+VLOOKUP(Enfermedades_Mundiales[[#This Row],[tema]],Estructura!$A$4:$C$18,3,0)</f>
        <v>T-364</v>
      </c>
      <c r="Y1296" s="32" t="str">
        <f>+VLOOKUP(Enfermedades_Mundiales[[#This Row],[contenido]],Estructura!$E$4:$G$18,3,0)</f>
        <v>C-362</v>
      </c>
      <c r="Z1296" s="32" t="str">
        <f>+VLOOKUP(Enfermedades_Mundiales[[#This Row],[Filtro Integrado]],Estructura!$M$4:$O$367,3,0)</f>
        <v>FI-363</v>
      </c>
      <c r="AA1296" s="32" t="str">
        <f>+VLOOKUP(Enfermedades_Mundiales[[#This Row],[Muestra]],Estructura!$Q$4:$S$194,3,0)</f>
        <v>M-367</v>
      </c>
    </row>
    <row r="1297" spans="1:27" ht="30.6" x14ac:dyDescent="0.3">
      <c r="A1297" s="61" t="s">
        <v>1726</v>
      </c>
      <c r="B1297" s="43">
        <f t="shared" ref="B1297:B1360" si="263">+B1296</f>
        <v>360</v>
      </c>
      <c r="C1297" s="44" t="str">
        <f t="shared" ref="C1297:C1360" si="264">+C1296</f>
        <v>Enfermedades Mundiales</v>
      </c>
      <c r="D1297" s="44" t="str">
        <f t="shared" ref="D1297:D1360" si="265">+D1296</f>
        <v>Salud</v>
      </c>
      <c r="E1297" s="64">
        <v>7102</v>
      </c>
      <c r="F1297" s="44" t="str">
        <f t="shared" si="261"/>
        <v>Vacunación</v>
      </c>
      <c r="G1297" s="27" t="s">
        <v>1591</v>
      </c>
      <c r="H1297" s="60" t="s">
        <v>17</v>
      </c>
      <c r="I1297" s="58" t="s">
        <v>137</v>
      </c>
      <c r="J1297" s="43" t="s">
        <v>407</v>
      </c>
      <c r="K1297" s="12" t="str">
        <f t="shared" si="262"/>
        <v>Vacunación-Casos Activos</v>
      </c>
      <c r="L1297" s="43" t="str">
        <f t="shared" ref="L1297:L1360" si="266">+L1296</f>
        <v>Periodo 2020-2021</v>
      </c>
      <c r="M1297" s="43" t="str">
        <f t="shared" ref="M1297:M1360" si="267">+M1296</f>
        <v>Unidades</v>
      </c>
      <c r="N1297" s="49" t="str">
        <f t="shared" ref="N1297:N1360" si="268">+N1296</f>
        <v>Ministerio de Ciencias, Tecnología, Conocimiento e Innovación</v>
      </c>
      <c r="O12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Constitución</v>
      </c>
      <c r="P1297" s="68"/>
      <c r="Q1297" s="15" t="str">
        <f t="shared" ref="Q1297:Q1360" si="269">+Q1296</f>
        <v>Gráfico Evolución</v>
      </c>
      <c r="R1297" s="30"/>
      <c r="S12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https://analytics.zoho.com/open-view/2395394000008137967?ZOHO_CRITERIA=%22Localiza_CL_Poblacion%22.%22Codcom%22%3D7102</v>
      </c>
      <c r="T1297" s="17"/>
      <c r="U1297" s="31" t="str">
        <f t="shared" ref="U1297:U1360" si="270">+U1296</f>
        <v>#1774B9</v>
      </c>
      <c r="V1297" s="32" t="str">
        <f>+Enfermedades_Mundiales[[#This Row],[idcoleccion]]&amp;"-"&amp;Enfermedades_Mundiales[[#This Row],[id]]</f>
        <v>360-1287</v>
      </c>
      <c r="W1297" s="21">
        <f>+VLOOKUP(Enfermedades_Mundiales[[#This Row],[Filtro URL]],Estructura!$X$4:$Y$366,2,0)</f>
        <v>36307102</v>
      </c>
      <c r="X1297" s="21" t="str">
        <f>+VLOOKUP(Enfermedades_Mundiales[[#This Row],[tema]],Estructura!$A$4:$C$18,3,0)</f>
        <v>T-364</v>
      </c>
      <c r="Y1297" s="32" t="str">
        <f>+VLOOKUP(Enfermedades_Mundiales[[#This Row],[contenido]],Estructura!$E$4:$G$18,3,0)</f>
        <v>C-362</v>
      </c>
      <c r="Z1297" s="32" t="str">
        <f>+VLOOKUP(Enfermedades_Mundiales[[#This Row],[Filtro Integrado]],Estructura!$M$4:$O$367,3,0)</f>
        <v>FI-363</v>
      </c>
      <c r="AA1297" s="32" t="str">
        <f>+VLOOKUP(Enfermedades_Mundiales[[#This Row],[Muestra]],Estructura!$Q$4:$S$194,3,0)</f>
        <v>M-367</v>
      </c>
    </row>
    <row r="1298" spans="1:27" ht="30.6" x14ac:dyDescent="0.3">
      <c r="A1298" s="61" t="s">
        <v>1727</v>
      </c>
      <c r="B1298" s="43">
        <f t="shared" si="263"/>
        <v>360</v>
      </c>
      <c r="C1298" s="44" t="str">
        <f t="shared" si="264"/>
        <v>Enfermedades Mundiales</v>
      </c>
      <c r="D1298" s="44" t="str">
        <f t="shared" si="265"/>
        <v>Salud</v>
      </c>
      <c r="E1298" s="64">
        <v>7103</v>
      </c>
      <c r="F1298" s="44" t="str">
        <f t="shared" ref="F1298:F1361" si="271">+F1297</f>
        <v>Vacunación</v>
      </c>
      <c r="G1298" s="27" t="s">
        <v>1591</v>
      </c>
      <c r="H1298" s="60" t="s">
        <v>17</v>
      </c>
      <c r="I1298" s="58" t="s">
        <v>138</v>
      </c>
      <c r="J1298" s="43" t="s">
        <v>407</v>
      </c>
      <c r="K1298" s="12" t="str">
        <f t="shared" ref="K1298:K1361" si="272">+K1297</f>
        <v>Vacunación-Casos Activos</v>
      </c>
      <c r="L1298" s="43" t="str">
        <f t="shared" si="266"/>
        <v>Periodo 2020-2021</v>
      </c>
      <c r="M1298" s="43" t="str">
        <f t="shared" si="267"/>
        <v>Unidades</v>
      </c>
      <c r="N1298" s="49" t="str">
        <f t="shared" si="268"/>
        <v>Ministerio de Ciencias, Tecnología, Conocimiento e Innovación</v>
      </c>
      <c r="O12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Curepto</v>
      </c>
      <c r="P1298" s="68"/>
      <c r="Q1298" s="15" t="str">
        <f t="shared" si="269"/>
        <v>Gráfico Evolución</v>
      </c>
      <c r="R1298" s="30"/>
      <c r="S12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https://analytics.zoho.com/open-view/2395394000008137967?ZOHO_CRITERIA=%22Localiza_CL_Poblacion%22.%22Codcom%22%3D7103</v>
      </c>
      <c r="T1298" s="17"/>
      <c r="U1298" s="31" t="str">
        <f t="shared" si="270"/>
        <v>#1774B9</v>
      </c>
      <c r="V1298" s="32" t="str">
        <f>+Enfermedades_Mundiales[[#This Row],[idcoleccion]]&amp;"-"&amp;Enfermedades_Mundiales[[#This Row],[id]]</f>
        <v>360-1288</v>
      </c>
      <c r="W1298" s="21">
        <f>+VLOOKUP(Enfermedades_Mundiales[[#This Row],[Filtro URL]],Estructura!$X$4:$Y$366,2,0)</f>
        <v>36307103</v>
      </c>
      <c r="X1298" s="21" t="str">
        <f>+VLOOKUP(Enfermedades_Mundiales[[#This Row],[tema]],Estructura!$A$4:$C$18,3,0)</f>
        <v>T-364</v>
      </c>
      <c r="Y1298" s="32" t="str">
        <f>+VLOOKUP(Enfermedades_Mundiales[[#This Row],[contenido]],Estructura!$E$4:$G$18,3,0)</f>
        <v>C-362</v>
      </c>
      <c r="Z1298" s="32" t="str">
        <f>+VLOOKUP(Enfermedades_Mundiales[[#This Row],[Filtro Integrado]],Estructura!$M$4:$O$367,3,0)</f>
        <v>FI-363</v>
      </c>
      <c r="AA1298" s="32" t="str">
        <f>+VLOOKUP(Enfermedades_Mundiales[[#This Row],[Muestra]],Estructura!$Q$4:$S$194,3,0)</f>
        <v>M-367</v>
      </c>
    </row>
    <row r="1299" spans="1:27" ht="30.6" x14ac:dyDescent="0.3">
      <c r="A1299" s="61" t="s">
        <v>1728</v>
      </c>
      <c r="B1299" s="43">
        <f t="shared" si="263"/>
        <v>360</v>
      </c>
      <c r="C1299" s="44" t="str">
        <f t="shared" si="264"/>
        <v>Enfermedades Mundiales</v>
      </c>
      <c r="D1299" s="44" t="str">
        <f t="shared" si="265"/>
        <v>Salud</v>
      </c>
      <c r="E1299" s="64">
        <v>7104</v>
      </c>
      <c r="F1299" s="44" t="str">
        <f t="shared" si="271"/>
        <v>Vacunación</v>
      </c>
      <c r="G1299" s="27" t="s">
        <v>1591</v>
      </c>
      <c r="H1299" s="60" t="s">
        <v>17</v>
      </c>
      <c r="I1299" s="58" t="s">
        <v>139</v>
      </c>
      <c r="J1299" s="43" t="s">
        <v>407</v>
      </c>
      <c r="K1299" s="12" t="str">
        <f t="shared" si="272"/>
        <v>Vacunación-Casos Activos</v>
      </c>
      <c r="L1299" s="43" t="str">
        <f t="shared" si="266"/>
        <v>Periodo 2020-2021</v>
      </c>
      <c r="M1299" s="43" t="str">
        <f t="shared" si="267"/>
        <v>Unidades</v>
      </c>
      <c r="N1299" s="49" t="str">
        <f t="shared" si="268"/>
        <v>Ministerio de Ciencias, Tecnología, Conocimiento e Innovación</v>
      </c>
      <c r="O12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Empedrado</v>
      </c>
      <c r="P1299" s="68"/>
      <c r="Q1299" s="15" t="str">
        <f t="shared" si="269"/>
        <v>Gráfico Evolución</v>
      </c>
      <c r="R1299" s="30"/>
      <c r="S12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https://analytics.zoho.com/open-view/2395394000008137967?ZOHO_CRITERIA=%22Localiza_CL_Poblacion%22.%22Codcom%22%3D7104</v>
      </c>
      <c r="T1299" s="17"/>
      <c r="U1299" s="31" t="str">
        <f t="shared" si="270"/>
        <v>#1774B9</v>
      </c>
      <c r="V1299" s="32" t="str">
        <f>+Enfermedades_Mundiales[[#This Row],[idcoleccion]]&amp;"-"&amp;Enfermedades_Mundiales[[#This Row],[id]]</f>
        <v>360-1289</v>
      </c>
      <c r="W1299" s="21">
        <f>+VLOOKUP(Enfermedades_Mundiales[[#This Row],[Filtro URL]],Estructura!$X$4:$Y$366,2,0)</f>
        <v>36307104</v>
      </c>
      <c r="X1299" s="21" t="str">
        <f>+VLOOKUP(Enfermedades_Mundiales[[#This Row],[tema]],Estructura!$A$4:$C$18,3,0)</f>
        <v>T-364</v>
      </c>
      <c r="Y1299" s="32" t="str">
        <f>+VLOOKUP(Enfermedades_Mundiales[[#This Row],[contenido]],Estructura!$E$4:$G$18,3,0)</f>
        <v>C-362</v>
      </c>
      <c r="Z1299" s="32" t="str">
        <f>+VLOOKUP(Enfermedades_Mundiales[[#This Row],[Filtro Integrado]],Estructura!$M$4:$O$367,3,0)</f>
        <v>FI-363</v>
      </c>
      <c r="AA1299" s="32" t="str">
        <f>+VLOOKUP(Enfermedades_Mundiales[[#This Row],[Muestra]],Estructura!$Q$4:$S$194,3,0)</f>
        <v>M-367</v>
      </c>
    </row>
    <row r="1300" spans="1:27" ht="30.6" x14ac:dyDescent="0.3">
      <c r="A1300" s="61" t="s">
        <v>1729</v>
      </c>
      <c r="B1300" s="43">
        <f t="shared" si="263"/>
        <v>360</v>
      </c>
      <c r="C1300" s="44" t="str">
        <f t="shared" si="264"/>
        <v>Enfermedades Mundiales</v>
      </c>
      <c r="D1300" s="44" t="str">
        <f t="shared" si="265"/>
        <v>Salud</v>
      </c>
      <c r="E1300" s="64">
        <v>7105</v>
      </c>
      <c r="F1300" s="44" t="str">
        <f t="shared" si="271"/>
        <v>Vacunación</v>
      </c>
      <c r="G1300" s="27" t="s">
        <v>1591</v>
      </c>
      <c r="H1300" s="60" t="s">
        <v>17</v>
      </c>
      <c r="I1300" s="58" t="s">
        <v>27</v>
      </c>
      <c r="J1300" s="43" t="s">
        <v>407</v>
      </c>
      <c r="K1300" s="12" t="str">
        <f t="shared" si="272"/>
        <v>Vacunación-Casos Activos</v>
      </c>
      <c r="L1300" s="43" t="str">
        <f t="shared" si="266"/>
        <v>Periodo 2020-2021</v>
      </c>
      <c r="M1300" s="43" t="str">
        <f t="shared" si="267"/>
        <v>Unidades</v>
      </c>
      <c r="N1300" s="49" t="str">
        <f t="shared" si="268"/>
        <v>Ministerio de Ciencias, Tecnología, Conocimiento e Innovación</v>
      </c>
      <c r="O13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Maule</v>
      </c>
      <c r="P1300" s="68"/>
      <c r="Q1300" s="15" t="str">
        <f t="shared" si="269"/>
        <v>Gráfico Evolución</v>
      </c>
      <c r="R1300" s="30"/>
      <c r="S13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https://analytics.zoho.com/open-view/2395394000008137967?ZOHO_CRITERIA=%22Localiza_CL_Poblacion%22.%22Codcom%22%3D7105</v>
      </c>
      <c r="T1300" s="17"/>
      <c r="U1300" s="31" t="str">
        <f t="shared" si="270"/>
        <v>#1774B9</v>
      </c>
      <c r="V1300" s="32" t="str">
        <f>+Enfermedades_Mundiales[[#This Row],[idcoleccion]]&amp;"-"&amp;Enfermedades_Mundiales[[#This Row],[id]]</f>
        <v>360-1290</v>
      </c>
      <c r="W1300" s="21">
        <f>+VLOOKUP(Enfermedades_Mundiales[[#This Row],[Filtro URL]],Estructura!$X$4:$Y$366,2,0)</f>
        <v>36307105</v>
      </c>
      <c r="X1300" s="21" t="str">
        <f>+VLOOKUP(Enfermedades_Mundiales[[#This Row],[tema]],Estructura!$A$4:$C$18,3,0)</f>
        <v>T-364</v>
      </c>
      <c r="Y1300" s="32" t="str">
        <f>+VLOOKUP(Enfermedades_Mundiales[[#This Row],[contenido]],Estructura!$E$4:$G$18,3,0)</f>
        <v>C-362</v>
      </c>
      <c r="Z1300" s="32" t="str">
        <f>+VLOOKUP(Enfermedades_Mundiales[[#This Row],[Filtro Integrado]],Estructura!$M$4:$O$367,3,0)</f>
        <v>FI-363</v>
      </c>
      <c r="AA1300" s="32" t="str">
        <f>+VLOOKUP(Enfermedades_Mundiales[[#This Row],[Muestra]],Estructura!$Q$4:$S$194,3,0)</f>
        <v>M-367</v>
      </c>
    </row>
    <row r="1301" spans="1:27" ht="30.6" x14ac:dyDescent="0.3">
      <c r="A1301" s="61" t="s">
        <v>1730</v>
      </c>
      <c r="B1301" s="43">
        <f t="shared" si="263"/>
        <v>360</v>
      </c>
      <c r="C1301" s="44" t="str">
        <f t="shared" si="264"/>
        <v>Enfermedades Mundiales</v>
      </c>
      <c r="D1301" s="44" t="str">
        <f t="shared" si="265"/>
        <v>Salud</v>
      </c>
      <c r="E1301" s="64">
        <v>7106</v>
      </c>
      <c r="F1301" s="44" t="str">
        <f t="shared" si="271"/>
        <v>Vacunación</v>
      </c>
      <c r="G1301" s="27" t="s">
        <v>1591</v>
      </c>
      <c r="H1301" s="60" t="s">
        <v>17</v>
      </c>
      <c r="I1301" s="58" t="s">
        <v>140</v>
      </c>
      <c r="J1301" s="43" t="s">
        <v>407</v>
      </c>
      <c r="K1301" s="12" t="str">
        <f t="shared" si="272"/>
        <v>Vacunación-Casos Activos</v>
      </c>
      <c r="L1301" s="43" t="str">
        <f t="shared" si="266"/>
        <v>Periodo 2020-2021</v>
      </c>
      <c r="M1301" s="43" t="str">
        <f t="shared" si="267"/>
        <v>Unidades</v>
      </c>
      <c r="N1301" s="49" t="str">
        <f t="shared" si="268"/>
        <v>Ministerio de Ciencias, Tecnología, Conocimiento e Innovación</v>
      </c>
      <c r="O13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Pelarco</v>
      </c>
      <c r="P1301" s="68"/>
      <c r="Q1301" s="15" t="str">
        <f t="shared" si="269"/>
        <v>Gráfico Evolución</v>
      </c>
      <c r="R1301" s="30"/>
      <c r="S13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https://analytics.zoho.com/open-view/2395394000008137967?ZOHO_CRITERIA=%22Localiza_CL_Poblacion%22.%22Codcom%22%3D7106</v>
      </c>
      <c r="T1301" s="17"/>
      <c r="U1301" s="31" t="str">
        <f t="shared" si="270"/>
        <v>#1774B9</v>
      </c>
      <c r="V1301" s="32" t="str">
        <f>+Enfermedades_Mundiales[[#This Row],[idcoleccion]]&amp;"-"&amp;Enfermedades_Mundiales[[#This Row],[id]]</f>
        <v>360-1291</v>
      </c>
      <c r="W1301" s="21">
        <f>+VLOOKUP(Enfermedades_Mundiales[[#This Row],[Filtro URL]],Estructura!$X$4:$Y$366,2,0)</f>
        <v>36307106</v>
      </c>
      <c r="X1301" s="21" t="str">
        <f>+VLOOKUP(Enfermedades_Mundiales[[#This Row],[tema]],Estructura!$A$4:$C$18,3,0)</f>
        <v>T-364</v>
      </c>
      <c r="Y1301" s="32" t="str">
        <f>+VLOOKUP(Enfermedades_Mundiales[[#This Row],[contenido]],Estructura!$E$4:$G$18,3,0)</f>
        <v>C-362</v>
      </c>
      <c r="Z1301" s="32" t="str">
        <f>+VLOOKUP(Enfermedades_Mundiales[[#This Row],[Filtro Integrado]],Estructura!$M$4:$O$367,3,0)</f>
        <v>FI-363</v>
      </c>
      <c r="AA1301" s="32" t="str">
        <f>+VLOOKUP(Enfermedades_Mundiales[[#This Row],[Muestra]],Estructura!$Q$4:$S$194,3,0)</f>
        <v>M-367</v>
      </c>
    </row>
    <row r="1302" spans="1:27" ht="30.6" x14ac:dyDescent="0.3">
      <c r="A1302" s="61" t="s">
        <v>1731</v>
      </c>
      <c r="B1302" s="43">
        <f t="shared" si="263"/>
        <v>360</v>
      </c>
      <c r="C1302" s="44" t="str">
        <f t="shared" si="264"/>
        <v>Enfermedades Mundiales</v>
      </c>
      <c r="D1302" s="44" t="str">
        <f t="shared" si="265"/>
        <v>Salud</v>
      </c>
      <c r="E1302" s="64">
        <v>7107</v>
      </c>
      <c r="F1302" s="44" t="str">
        <f t="shared" si="271"/>
        <v>Vacunación</v>
      </c>
      <c r="G1302" s="27" t="s">
        <v>1591</v>
      </c>
      <c r="H1302" s="60" t="s">
        <v>17</v>
      </c>
      <c r="I1302" s="58" t="s">
        <v>141</v>
      </c>
      <c r="J1302" s="43" t="s">
        <v>407</v>
      </c>
      <c r="K1302" s="12" t="str">
        <f t="shared" si="272"/>
        <v>Vacunación-Casos Activos</v>
      </c>
      <c r="L1302" s="43" t="str">
        <f t="shared" si="266"/>
        <v>Periodo 2020-2021</v>
      </c>
      <c r="M1302" s="43" t="str">
        <f t="shared" si="267"/>
        <v>Unidades</v>
      </c>
      <c r="N1302" s="49" t="str">
        <f t="shared" si="268"/>
        <v>Ministerio de Ciencias, Tecnología, Conocimiento e Innovación</v>
      </c>
      <c r="O13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Pencahue</v>
      </c>
      <c r="P1302" s="68"/>
      <c r="Q1302" s="15" t="str">
        <f t="shared" si="269"/>
        <v>Gráfico Evolución</v>
      </c>
      <c r="R1302" s="30"/>
      <c r="S13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https://analytics.zoho.com/open-view/2395394000008137967?ZOHO_CRITERIA=%22Localiza_CL_Poblacion%22.%22Codcom%22%3D7107</v>
      </c>
      <c r="T1302" s="17"/>
      <c r="U1302" s="31" t="str">
        <f t="shared" si="270"/>
        <v>#1774B9</v>
      </c>
      <c r="V1302" s="32" t="str">
        <f>+Enfermedades_Mundiales[[#This Row],[idcoleccion]]&amp;"-"&amp;Enfermedades_Mundiales[[#This Row],[id]]</f>
        <v>360-1292</v>
      </c>
      <c r="W1302" s="21">
        <f>+VLOOKUP(Enfermedades_Mundiales[[#This Row],[Filtro URL]],Estructura!$X$4:$Y$366,2,0)</f>
        <v>36307107</v>
      </c>
      <c r="X1302" s="21" t="str">
        <f>+VLOOKUP(Enfermedades_Mundiales[[#This Row],[tema]],Estructura!$A$4:$C$18,3,0)</f>
        <v>T-364</v>
      </c>
      <c r="Y1302" s="32" t="str">
        <f>+VLOOKUP(Enfermedades_Mundiales[[#This Row],[contenido]],Estructura!$E$4:$G$18,3,0)</f>
        <v>C-362</v>
      </c>
      <c r="Z1302" s="32" t="str">
        <f>+VLOOKUP(Enfermedades_Mundiales[[#This Row],[Filtro Integrado]],Estructura!$M$4:$O$367,3,0)</f>
        <v>FI-363</v>
      </c>
      <c r="AA1302" s="32" t="str">
        <f>+VLOOKUP(Enfermedades_Mundiales[[#This Row],[Muestra]],Estructura!$Q$4:$S$194,3,0)</f>
        <v>M-367</v>
      </c>
    </row>
    <row r="1303" spans="1:27" ht="30.6" x14ac:dyDescent="0.3">
      <c r="A1303" s="61" t="s">
        <v>1732</v>
      </c>
      <c r="B1303" s="43">
        <f t="shared" si="263"/>
        <v>360</v>
      </c>
      <c r="C1303" s="44" t="str">
        <f t="shared" si="264"/>
        <v>Enfermedades Mundiales</v>
      </c>
      <c r="D1303" s="44" t="str">
        <f t="shared" si="265"/>
        <v>Salud</v>
      </c>
      <c r="E1303" s="64">
        <v>7108</v>
      </c>
      <c r="F1303" s="44" t="str">
        <f t="shared" si="271"/>
        <v>Vacunación</v>
      </c>
      <c r="G1303" s="27" t="s">
        <v>1591</v>
      </c>
      <c r="H1303" s="60" t="s">
        <v>17</v>
      </c>
      <c r="I1303" s="58" t="s">
        <v>142</v>
      </c>
      <c r="J1303" s="43" t="s">
        <v>407</v>
      </c>
      <c r="K1303" s="12" t="str">
        <f t="shared" si="272"/>
        <v>Vacunación-Casos Activos</v>
      </c>
      <c r="L1303" s="43" t="str">
        <f t="shared" si="266"/>
        <v>Periodo 2020-2021</v>
      </c>
      <c r="M1303" s="43" t="str">
        <f t="shared" si="267"/>
        <v>Unidades</v>
      </c>
      <c r="N1303" s="49" t="str">
        <f t="shared" si="268"/>
        <v>Ministerio de Ciencias, Tecnología, Conocimiento e Innovación</v>
      </c>
      <c r="O13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Claro</v>
      </c>
      <c r="P1303" s="68"/>
      <c r="Q1303" s="15" t="str">
        <f t="shared" si="269"/>
        <v>Gráfico Evolución</v>
      </c>
      <c r="R1303" s="30"/>
      <c r="S13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https://analytics.zoho.com/open-view/2395394000008137967?ZOHO_CRITERIA=%22Localiza_CL_Poblacion%22.%22Codcom%22%3D7108</v>
      </c>
      <c r="T1303" s="17"/>
      <c r="U1303" s="31" t="str">
        <f t="shared" si="270"/>
        <v>#1774B9</v>
      </c>
      <c r="V1303" s="32" t="str">
        <f>+Enfermedades_Mundiales[[#This Row],[idcoleccion]]&amp;"-"&amp;Enfermedades_Mundiales[[#This Row],[id]]</f>
        <v>360-1293</v>
      </c>
      <c r="W1303" s="21">
        <f>+VLOOKUP(Enfermedades_Mundiales[[#This Row],[Filtro URL]],Estructura!$X$4:$Y$366,2,0)</f>
        <v>36307108</v>
      </c>
      <c r="X1303" s="21" t="str">
        <f>+VLOOKUP(Enfermedades_Mundiales[[#This Row],[tema]],Estructura!$A$4:$C$18,3,0)</f>
        <v>T-364</v>
      </c>
      <c r="Y1303" s="32" t="str">
        <f>+VLOOKUP(Enfermedades_Mundiales[[#This Row],[contenido]],Estructura!$E$4:$G$18,3,0)</f>
        <v>C-362</v>
      </c>
      <c r="Z1303" s="32" t="str">
        <f>+VLOOKUP(Enfermedades_Mundiales[[#This Row],[Filtro Integrado]],Estructura!$M$4:$O$367,3,0)</f>
        <v>FI-363</v>
      </c>
      <c r="AA1303" s="32" t="str">
        <f>+VLOOKUP(Enfermedades_Mundiales[[#This Row],[Muestra]],Estructura!$Q$4:$S$194,3,0)</f>
        <v>M-367</v>
      </c>
    </row>
    <row r="1304" spans="1:27" ht="30.6" x14ac:dyDescent="0.3">
      <c r="A1304" s="61" t="s">
        <v>1733</v>
      </c>
      <c r="B1304" s="43">
        <f t="shared" si="263"/>
        <v>360</v>
      </c>
      <c r="C1304" s="44" t="str">
        <f t="shared" si="264"/>
        <v>Enfermedades Mundiales</v>
      </c>
      <c r="D1304" s="44" t="str">
        <f t="shared" si="265"/>
        <v>Salud</v>
      </c>
      <c r="E1304" s="64">
        <v>7109</v>
      </c>
      <c r="F1304" s="44" t="str">
        <f t="shared" si="271"/>
        <v>Vacunación</v>
      </c>
      <c r="G1304" s="27" t="s">
        <v>1591</v>
      </c>
      <c r="H1304" s="60" t="s">
        <v>17</v>
      </c>
      <c r="I1304" s="58" t="s">
        <v>143</v>
      </c>
      <c r="J1304" s="43" t="s">
        <v>407</v>
      </c>
      <c r="K1304" s="12" t="str">
        <f t="shared" si="272"/>
        <v>Vacunación-Casos Activos</v>
      </c>
      <c r="L1304" s="43" t="str">
        <f t="shared" si="266"/>
        <v>Periodo 2020-2021</v>
      </c>
      <c r="M1304" s="43" t="str">
        <f t="shared" si="267"/>
        <v>Unidades</v>
      </c>
      <c r="N1304" s="49" t="str">
        <f t="shared" si="268"/>
        <v>Ministerio de Ciencias, Tecnología, Conocimiento e Innovación</v>
      </c>
      <c r="O13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Clemente</v>
      </c>
      <c r="P1304" s="68"/>
      <c r="Q1304" s="15" t="str">
        <f t="shared" si="269"/>
        <v>Gráfico Evolución</v>
      </c>
      <c r="R1304" s="30"/>
      <c r="S13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https://analytics.zoho.com/open-view/2395394000008137967?ZOHO_CRITERIA=%22Localiza_CL_Poblacion%22.%22Codcom%22%3D7109</v>
      </c>
      <c r="T1304" s="17"/>
      <c r="U1304" s="31" t="str">
        <f t="shared" si="270"/>
        <v>#1774B9</v>
      </c>
      <c r="V1304" s="32" t="str">
        <f>+Enfermedades_Mundiales[[#This Row],[idcoleccion]]&amp;"-"&amp;Enfermedades_Mundiales[[#This Row],[id]]</f>
        <v>360-1294</v>
      </c>
      <c r="W1304" s="21">
        <f>+VLOOKUP(Enfermedades_Mundiales[[#This Row],[Filtro URL]],Estructura!$X$4:$Y$366,2,0)</f>
        <v>36307109</v>
      </c>
      <c r="X1304" s="21" t="str">
        <f>+VLOOKUP(Enfermedades_Mundiales[[#This Row],[tema]],Estructura!$A$4:$C$18,3,0)</f>
        <v>T-364</v>
      </c>
      <c r="Y1304" s="32" t="str">
        <f>+VLOOKUP(Enfermedades_Mundiales[[#This Row],[contenido]],Estructura!$E$4:$G$18,3,0)</f>
        <v>C-362</v>
      </c>
      <c r="Z1304" s="32" t="str">
        <f>+VLOOKUP(Enfermedades_Mundiales[[#This Row],[Filtro Integrado]],Estructura!$M$4:$O$367,3,0)</f>
        <v>FI-363</v>
      </c>
      <c r="AA1304" s="32" t="str">
        <f>+VLOOKUP(Enfermedades_Mundiales[[#This Row],[Muestra]],Estructura!$Q$4:$S$194,3,0)</f>
        <v>M-367</v>
      </c>
    </row>
    <row r="1305" spans="1:27" ht="30.6" x14ac:dyDescent="0.3">
      <c r="A1305" s="61" t="s">
        <v>1734</v>
      </c>
      <c r="B1305" s="43">
        <f t="shared" si="263"/>
        <v>360</v>
      </c>
      <c r="C1305" s="44" t="str">
        <f t="shared" si="264"/>
        <v>Enfermedades Mundiales</v>
      </c>
      <c r="D1305" s="44" t="str">
        <f t="shared" si="265"/>
        <v>Salud</v>
      </c>
      <c r="E1305" s="64">
        <v>7110</v>
      </c>
      <c r="F1305" s="44" t="str">
        <f t="shared" si="271"/>
        <v>Vacunación</v>
      </c>
      <c r="G1305" s="27" t="s">
        <v>1591</v>
      </c>
      <c r="H1305" s="60" t="s">
        <v>17</v>
      </c>
      <c r="I1305" s="58" t="s">
        <v>144</v>
      </c>
      <c r="J1305" s="43" t="s">
        <v>407</v>
      </c>
      <c r="K1305" s="12" t="str">
        <f t="shared" si="272"/>
        <v>Vacunación-Casos Activos</v>
      </c>
      <c r="L1305" s="43" t="str">
        <f t="shared" si="266"/>
        <v>Periodo 2020-2021</v>
      </c>
      <c r="M1305" s="43" t="str">
        <f t="shared" si="267"/>
        <v>Unidades</v>
      </c>
      <c r="N1305" s="49" t="str">
        <f t="shared" si="268"/>
        <v>Ministerio de Ciencias, Tecnología, Conocimiento e Innovación</v>
      </c>
      <c r="O13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Rafael</v>
      </c>
      <c r="P1305" s="68"/>
      <c r="Q1305" s="15" t="str">
        <f t="shared" si="269"/>
        <v>Gráfico Evolución</v>
      </c>
      <c r="R1305" s="30"/>
      <c r="S13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https://analytics.zoho.com/open-view/2395394000008137967?ZOHO_CRITERIA=%22Localiza_CL_Poblacion%22.%22Codcom%22%3D7110</v>
      </c>
      <c r="T1305" s="17"/>
      <c r="U1305" s="31" t="str">
        <f t="shared" si="270"/>
        <v>#1774B9</v>
      </c>
      <c r="V1305" s="32" t="str">
        <f>+Enfermedades_Mundiales[[#This Row],[idcoleccion]]&amp;"-"&amp;Enfermedades_Mundiales[[#This Row],[id]]</f>
        <v>360-1295</v>
      </c>
      <c r="W1305" s="21">
        <f>+VLOOKUP(Enfermedades_Mundiales[[#This Row],[Filtro URL]],Estructura!$X$4:$Y$366,2,0)</f>
        <v>36307110</v>
      </c>
      <c r="X1305" s="21" t="str">
        <f>+VLOOKUP(Enfermedades_Mundiales[[#This Row],[tema]],Estructura!$A$4:$C$18,3,0)</f>
        <v>T-364</v>
      </c>
      <c r="Y1305" s="32" t="str">
        <f>+VLOOKUP(Enfermedades_Mundiales[[#This Row],[contenido]],Estructura!$E$4:$G$18,3,0)</f>
        <v>C-362</v>
      </c>
      <c r="Z1305" s="32" t="str">
        <f>+VLOOKUP(Enfermedades_Mundiales[[#This Row],[Filtro Integrado]],Estructura!$M$4:$O$367,3,0)</f>
        <v>FI-363</v>
      </c>
      <c r="AA1305" s="32" t="str">
        <f>+VLOOKUP(Enfermedades_Mundiales[[#This Row],[Muestra]],Estructura!$Q$4:$S$194,3,0)</f>
        <v>M-367</v>
      </c>
    </row>
    <row r="1306" spans="1:27" ht="30.6" x14ac:dyDescent="0.3">
      <c r="A1306" s="61" t="s">
        <v>1735</v>
      </c>
      <c r="B1306" s="43">
        <f t="shared" si="263"/>
        <v>360</v>
      </c>
      <c r="C1306" s="44" t="str">
        <f t="shared" si="264"/>
        <v>Enfermedades Mundiales</v>
      </c>
      <c r="D1306" s="44" t="str">
        <f t="shared" si="265"/>
        <v>Salud</v>
      </c>
      <c r="E1306" s="64">
        <v>7201</v>
      </c>
      <c r="F1306" s="44" t="str">
        <f t="shared" si="271"/>
        <v>Vacunación</v>
      </c>
      <c r="G1306" s="27" t="s">
        <v>1591</v>
      </c>
      <c r="H1306" s="60" t="s">
        <v>17</v>
      </c>
      <c r="I1306" s="58" t="s">
        <v>145</v>
      </c>
      <c r="J1306" s="43" t="s">
        <v>407</v>
      </c>
      <c r="K1306" s="12" t="str">
        <f t="shared" si="272"/>
        <v>Vacunación-Casos Activos</v>
      </c>
      <c r="L1306" s="43" t="str">
        <f t="shared" si="266"/>
        <v>Periodo 2020-2021</v>
      </c>
      <c r="M1306" s="43" t="str">
        <f t="shared" si="267"/>
        <v>Unidades</v>
      </c>
      <c r="N1306" s="49" t="str">
        <f t="shared" si="268"/>
        <v>Ministerio de Ciencias, Tecnología, Conocimiento e Innovación</v>
      </c>
      <c r="O13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Cauquenes</v>
      </c>
      <c r="P1306" s="68"/>
      <c r="Q1306" s="15" t="str">
        <f t="shared" si="269"/>
        <v>Gráfico Evolución</v>
      </c>
      <c r="R1306" s="30"/>
      <c r="S13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https://analytics.zoho.com/open-view/2395394000008137967?ZOHO_CRITERIA=%22Localiza_CL_Poblacion%22.%22Codcom%22%3D7201</v>
      </c>
      <c r="T1306" s="17"/>
      <c r="U1306" s="31" t="str">
        <f t="shared" si="270"/>
        <v>#1774B9</v>
      </c>
      <c r="V1306" s="32" t="str">
        <f>+Enfermedades_Mundiales[[#This Row],[idcoleccion]]&amp;"-"&amp;Enfermedades_Mundiales[[#This Row],[id]]</f>
        <v>360-1296</v>
      </c>
      <c r="W1306" s="21">
        <f>+VLOOKUP(Enfermedades_Mundiales[[#This Row],[Filtro URL]],Estructura!$X$4:$Y$366,2,0)</f>
        <v>36307201</v>
      </c>
      <c r="X1306" s="21" t="str">
        <f>+VLOOKUP(Enfermedades_Mundiales[[#This Row],[tema]],Estructura!$A$4:$C$18,3,0)</f>
        <v>T-364</v>
      </c>
      <c r="Y1306" s="32" t="str">
        <f>+VLOOKUP(Enfermedades_Mundiales[[#This Row],[contenido]],Estructura!$E$4:$G$18,3,0)</f>
        <v>C-362</v>
      </c>
      <c r="Z1306" s="32" t="str">
        <f>+VLOOKUP(Enfermedades_Mundiales[[#This Row],[Filtro Integrado]],Estructura!$M$4:$O$367,3,0)</f>
        <v>FI-363</v>
      </c>
      <c r="AA1306" s="32" t="str">
        <f>+VLOOKUP(Enfermedades_Mundiales[[#This Row],[Muestra]],Estructura!$Q$4:$S$194,3,0)</f>
        <v>M-367</v>
      </c>
    </row>
    <row r="1307" spans="1:27" ht="30.6" x14ac:dyDescent="0.3">
      <c r="A1307" s="61" t="s">
        <v>1736</v>
      </c>
      <c r="B1307" s="43">
        <f t="shared" si="263"/>
        <v>360</v>
      </c>
      <c r="C1307" s="44" t="str">
        <f t="shared" si="264"/>
        <v>Enfermedades Mundiales</v>
      </c>
      <c r="D1307" s="44" t="str">
        <f t="shared" si="265"/>
        <v>Salud</v>
      </c>
      <c r="E1307" s="64">
        <v>7202</v>
      </c>
      <c r="F1307" s="44" t="str">
        <f t="shared" si="271"/>
        <v>Vacunación</v>
      </c>
      <c r="G1307" s="27" t="s">
        <v>1591</v>
      </c>
      <c r="H1307" s="60" t="s">
        <v>17</v>
      </c>
      <c r="I1307" s="58" t="s">
        <v>146</v>
      </c>
      <c r="J1307" s="43" t="s">
        <v>407</v>
      </c>
      <c r="K1307" s="12" t="str">
        <f t="shared" si="272"/>
        <v>Vacunación-Casos Activos</v>
      </c>
      <c r="L1307" s="43" t="str">
        <f t="shared" si="266"/>
        <v>Periodo 2020-2021</v>
      </c>
      <c r="M1307" s="43" t="str">
        <f t="shared" si="267"/>
        <v>Unidades</v>
      </c>
      <c r="N1307" s="49" t="str">
        <f t="shared" si="268"/>
        <v>Ministerio de Ciencias, Tecnología, Conocimiento e Innovación</v>
      </c>
      <c r="O13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Chanco</v>
      </c>
      <c r="P1307" s="68"/>
      <c r="Q1307" s="15" t="str">
        <f t="shared" si="269"/>
        <v>Gráfico Evolución</v>
      </c>
      <c r="R1307" s="30"/>
      <c r="S13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https://analytics.zoho.com/open-view/2395394000008137967?ZOHO_CRITERIA=%22Localiza_CL_Poblacion%22.%22Codcom%22%3D7202</v>
      </c>
      <c r="T1307" s="17"/>
      <c r="U1307" s="31" t="str">
        <f t="shared" si="270"/>
        <v>#1774B9</v>
      </c>
      <c r="V1307" s="32" t="str">
        <f>+Enfermedades_Mundiales[[#This Row],[idcoleccion]]&amp;"-"&amp;Enfermedades_Mundiales[[#This Row],[id]]</f>
        <v>360-1297</v>
      </c>
      <c r="W1307" s="21">
        <f>+VLOOKUP(Enfermedades_Mundiales[[#This Row],[Filtro URL]],Estructura!$X$4:$Y$366,2,0)</f>
        <v>36307202</v>
      </c>
      <c r="X1307" s="21" t="str">
        <f>+VLOOKUP(Enfermedades_Mundiales[[#This Row],[tema]],Estructura!$A$4:$C$18,3,0)</f>
        <v>T-364</v>
      </c>
      <c r="Y1307" s="32" t="str">
        <f>+VLOOKUP(Enfermedades_Mundiales[[#This Row],[contenido]],Estructura!$E$4:$G$18,3,0)</f>
        <v>C-362</v>
      </c>
      <c r="Z1307" s="32" t="str">
        <f>+VLOOKUP(Enfermedades_Mundiales[[#This Row],[Filtro Integrado]],Estructura!$M$4:$O$367,3,0)</f>
        <v>FI-363</v>
      </c>
      <c r="AA1307" s="32" t="str">
        <f>+VLOOKUP(Enfermedades_Mundiales[[#This Row],[Muestra]],Estructura!$Q$4:$S$194,3,0)</f>
        <v>M-367</v>
      </c>
    </row>
    <row r="1308" spans="1:27" ht="30.6" x14ac:dyDescent="0.3">
      <c r="A1308" s="61" t="s">
        <v>1737</v>
      </c>
      <c r="B1308" s="43">
        <f t="shared" si="263"/>
        <v>360</v>
      </c>
      <c r="C1308" s="44" t="str">
        <f t="shared" si="264"/>
        <v>Enfermedades Mundiales</v>
      </c>
      <c r="D1308" s="44" t="str">
        <f t="shared" si="265"/>
        <v>Salud</v>
      </c>
      <c r="E1308" s="64">
        <v>7203</v>
      </c>
      <c r="F1308" s="44" t="str">
        <f t="shared" si="271"/>
        <v>Vacunación</v>
      </c>
      <c r="G1308" s="27" t="s">
        <v>1591</v>
      </c>
      <c r="H1308" s="60" t="s">
        <v>17</v>
      </c>
      <c r="I1308" s="58" t="s">
        <v>147</v>
      </c>
      <c r="J1308" s="43" t="s">
        <v>407</v>
      </c>
      <c r="K1308" s="12" t="str">
        <f t="shared" si="272"/>
        <v>Vacunación-Casos Activos</v>
      </c>
      <c r="L1308" s="43" t="str">
        <f t="shared" si="266"/>
        <v>Periodo 2020-2021</v>
      </c>
      <c r="M1308" s="43" t="str">
        <f t="shared" si="267"/>
        <v>Unidades</v>
      </c>
      <c r="N1308" s="49" t="str">
        <f t="shared" si="268"/>
        <v>Ministerio de Ciencias, Tecnología, Conocimiento e Innovación</v>
      </c>
      <c r="O13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Pelluhue</v>
      </c>
      <c r="P1308" s="68"/>
      <c r="Q1308" s="15" t="str">
        <f t="shared" si="269"/>
        <v>Gráfico Evolución</v>
      </c>
      <c r="R1308" s="30"/>
      <c r="S13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https://analytics.zoho.com/open-view/2395394000008137967?ZOHO_CRITERIA=%22Localiza_CL_Poblacion%22.%22Codcom%22%3D7203</v>
      </c>
      <c r="T1308" s="17"/>
      <c r="U1308" s="31" t="str">
        <f t="shared" si="270"/>
        <v>#1774B9</v>
      </c>
      <c r="V1308" s="32" t="str">
        <f>+Enfermedades_Mundiales[[#This Row],[idcoleccion]]&amp;"-"&amp;Enfermedades_Mundiales[[#This Row],[id]]</f>
        <v>360-1298</v>
      </c>
      <c r="W1308" s="21">
        <f>+VLOOKUP(Enfermedades_Mundiales[[#This Row],[Filtro URL]],Estructura!$X$4:$Y$366,2,0)</f>
        <v>36307203</v>
      </c>
      <c r="X1308" s="21" t="str">
        <f>+VLOOKUP(Enfermedades_Mundiales[[#This Row],[tema]],Estructura!$A$4:$C$18,3,0)</f>
        <v>T-364</v>
      </c>
      <c r="Y1308" s="32" t="str">
        <f>+VLOOKUP(Enfermedades_Mundiales[[#This Row],[contenido]],Estructura!$E$4:$G$18,3,0)</f>
        <v>C-362</v>
      </c>
      <c r="Z1308" s="32" t="str">
        <f>+VLOOKUP(Enfermedades_Mundiales[[#This Row],[Filtro Integrado]],Estructura!$M$4:$O$367,3,0)</f>
        <v>FI-363</v>
      </c>
      <c r="AA1308" s="32" t="str">
        <f>+VLOOKUP(Enfermedades_Mundiales[[#This Row],[Muestra]],Estructura!$Q$4:$S$194,3,0)</f>
        <v>M-367</v>
      </c>
    </row>
    <row r="1309" spans="1:27" ht="30.6" x14ac:dyDescent="0.3">
      <c r="A1309" s="61" t="s">
        <v>1738</v>
      </c>
      <c r="B1309" s="43">
        <f t="shared" si="263"/>
        <v>360</v>
      </c>
      <c r="C1309" s="44" t="str">
        <f t="shared" si="264"/>
        <v>Enfermedades Mundiales</v>
      </c>
      <c r="D1309" s="44" t="str">
        <f t="shared" si="265"/>
        <v>Salud</v>
      </c>
      <c r="E1309" s="64">
        <v>7301</v>
      </c>
      <c r="F1309" s="44" t="str">
        <f t="shared" si="271"/>
        <v>Vacunación</v>
      </c>
      <c r="G1309" s="27" t="s">
        <v>1591</v>
      </c>
      <c r="H1309" s="60" t="s">
        <v>17</v>
      </c>
      <c r="I1309" s="58" t="s">
        <v>148</v>
      </c>
      <c r="J1309" s="43" t="s">
        <v>407</v>
      </c>
      <c r="K1309" s="12" t="str">
        <f t="shared" si="272"/>
        <v>Vacunación-Casos Activos</v>
      </c>
      <c r="L1309" s="43" t="str">
        <f t="shared" si="266"/>
        <v>Periodo 2020-2021</v>
      </c>
      <c r="M1309" s="43" t="str">
        <f t="shared" si="267"/>
        <v>Unidades</v>
      </c>
      <c r="N1309" s="49" t="str">
        <f t="shared" si="268"/>
        <v>Ministerio de Ciencias, Tecnología, Conocimiento e Innovación</v>
      </c>
      <c r="O13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Curicó</v>
      </c>
      <c r="P1309" s="68"/>
      <c r="Q1309" s="15" t="str">
        <f t="shared" si="269"/>
        <v>Gráfico Evolución</v>
      </c>
      <c r="R1309" s="30"/>
      <c r="S13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https://analytics.zoho.com/open-view/2395394000008137967?ZOHO_CRITERIA=%22Localiza_CL_Poblacion%22.%22Codcom%22%3D7301</v>
      </c>
      <c r="T1309" s="17"/>
      <c r="U1309" s="31" t="str">
        <f t="shared" si="270"/>
        <v>#1774B9</v>
      </c>
      <c r="V1309" s="32" t="str">
        <f>+Enfermedades_Mundiales[[#This Row],[idcoleccion]]&amp;"-"&amp;Enfermedades_Mundiales[[#This Row],[id]]</f>
        <v>360-1299</v>
      </c>
      <c r="W1309" s="21">
        <f>+VLOOKUP(Enfermedades_Mundiales[[#This Row],[Filtro URL]],Estructura!$X$4:$Y$366,2,0)</f>
        <v>36307301</v>
      </c>
      <c r="X1309" s="21" t="str">
        <f>+VLOOKUP(Enfermedades_Mundiales[[#This Row],[tema]],Estructura!$A$4:$C$18,3,0)</f>
        <v>T-364</v>
      </c>
      <c r="Y1309" s="32" t="str">
        <f>+VLOOKUP(Enfermedades_Mundiales[[#This Row],[contenido]],Estructura!$E$4:$G$18,3,0)</f>
        <v>C-362</v>
      </c>
      <c r="Z1309" s="32" t="str">
        <f>+VLOOKUP(Enfermedades_Mundiales[[#This Row],[Filtro Integrado]],Estructura!$M$4:$O$367,3,0)</f>
        <v>FI-363</v>
      </c>
      <c r="AA1309" s="32" t="str">
        <f>+VLOOKUP(Enfermedades_Mundiales[[#This Row],[Muestra]],Estructura!$Q$4:$S$194,3,0)</f>
        <v>M-367</v>
      </c>
    </row>
    <row r="1310" spans="1:27" ht="30.6" x14ac:dyDescent="0.3">
      <c r="A1310" s="61" t="s">
        <v>1739</v>
      </c>
      <c r="B1310" s="43">
        <f t="shared" si="263"/>
        <v>360</v>
      </c>
      <c r="C1310" s="44" t="str">
        <f t="shared" si="264"/>
        <v>Enfermedades Mundiales</v>
      </c>
      <c r="D1310" s="44" t="str">
        <f t="shared" si="265"/>
        <v>Salud</v>
      </c>
      <c r="E1310" s="64">
        <v>7302</v>
      </c>
      <c r="F1310" s="44" t="str">
        <f t="shared" si="271"/>
        <v>Vacunación</v>
      </c>
      <c r="G1310" s="27" t="s">
        <v>1591</v>
      </c>
      <c r="H1310" s="60" t="s">
        <v>17</v>
      </c>
      <c r="I1310" s="58" t="s">
        <v>149</v>
      </c>
      <c r="J1310" s="43" t="s">
        <v>407</v>
      </c>
      <c r="K1310" s="12" t="str">
        <f t="shared" si="272"/>
        <v>Vacunación-Casos Activos</v>
      </c>
      <c r="L1310" s="43" t="str">
        <f t="shared" si="266"/>
        <v>Periodo 2020-2021</v>
      </c>
      <c r="M1310" s="43" t="str">
        <f t="shared" si="267"/>
        <v>Unidades</v>
      </c>
      <c r="N1310" s="49" t="str">
        <f t="shared" si="268"/>
        <v>Ministerio de Ciencias, Tecnología, Conocimiento e Innovación</v>
      </c>
      <c r="O13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Hualañé</v>
      </c>
      <c r="P1310" s="68"/>
      <c r="Q1310" s="15" t="str">
        <f t="shared" si="269"/>
        <v>Gráfico Evolución</v>
      </c>
      <c r="R1310" s="30"/>
      <c r="S13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https://analytics.zoho.com/open-view/2395394000008137967?ZOHO_CRITERIA=%22Localiza_CL_Poblacion%22.%22Codcom%22%3D7302</v>
      </c>
      <c r="T1310" s="17"/>
      <c r="U1310" s="31" t="str">
        <f t="shared" si="270"/>
        <v>#1774B9</v>
      </c>
      <c r="V1310" s="32" t="str">
        <f>+Enfermedades_Mundiales[[#This Row],[idcoleccion]]&amp;"-"&amp;Enfermedades_Mundiales[[#This Row],[id]]</f>
        <v>360-1300</v>
      </c>
      <c r="W1310" s="21">
        <f>+VLOOKUP(Enfermedades_Mundiales[[#This Row],[Filtro URL]],Estructura!$X$4:$Y$366,2,0)</f>
        <v>36307302</v>
      </c>
      <c r="X1310" s="21" t="str">
        <f>+VLOOKUP(Enfermedades_Mundiales[[#This Row],[tema]],Estructura!$A$4:$C$18,3,0)</f>
        <v>T-364</v>
      </c>
      <c r="Y1310" s="32" t="str">
        <f>+VLOOKUP(Enfermedades_Mundiales[[#This Row],[contenido]],Estructura!$E$4:$G$18,3,0)</f>
        <v>C-362</v>
      </c>
      <c r="Z1310" s="32" t="str">
        <f>+VLOOKUP(Enfermedades_Mundiales[[#This Row],[Filtro Integrado]],Estructura!$M$4:$O$367,3,0)</f>
        <v>FI-363</v>
      </c>
      <c r="AA1310" s="32" t="str">
        <f>+VLOOKUP(Enfermedades_Mundiales[[#This Row],[Muestra]],Estructura!$Q$4:$S$194,3,0)</f>
        <v>M-367</v>
      </c>
    </row>
    <row r="1311" spans="1:27" ht="30.6" x14ac:dyDescent="0.3">
      <c r="A1311" s="61" t="s">
        <v>1740</v>
      </c>
      <c r="B1311" s="43">
        <f t="shared" si="263"/>
        <v>360</v>
      </c>
      <c r="C1311" s="44" t="str">
        <f t="shared" si="264"/>
        <v>Enfermedades Mundiales</v>
      </c>
      <c r="D1311" s="44" t="str">
        <f t="shared" si="265"/>
        <v>Salud</v>
      </c>
      <c r="E1311" s="64">
        <v>7303</v>
      </c>
      <c r="F1311" s="44" t="str">
        <f t="shared" si="271"/>
        <v>Vacunación</v>
      </c>
      <c r="G1311" s="27" t="s">
        <v>1591</v>
      </c>
      <c r="H1311" s="60" t="s">
        <v>17</v>
      </c>
      <c r="I1311" s="58" t="s">
        <v>150</v>
      </c>
      <c r="J1311" s="43" t="s">
        <v>407</v>
      </c>
      <c r="K1311" s="12" t="str">
        <f t="shared" si="272"/>
        <v>Vacunación-Casos Activos</v>
      </c>
      <c r="L1311" s="43" t="str">
        <f t="shared" si="266"/>
        <v>Periodo 2020-2021</v>
      </c>
      <c r="M1311" s="43" t="str">
        <f t="shared" si="267"/>
        <v>Unidades</v>
      </c>
      <c r="N1311" s="49" t="str">
        <f t="shared" si="268"/>
        <v>Ministerio de Ciencias, Tecnología, Conocimiento e Innovación</v>
      </c>
      <c r="O13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Licantén</v>
      </c>
      <c r="P1311" s="68"/>
      <c r="Q1311" s="15" t="str">
        <f t="shared" si="269"/>
        <v>Gráfico Evolución</v>
      </c>
      <c r="R1311" s="30"/>
      <c r="S13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https://analytics.zoho.com/open-view/2395394000008137967?ZOHO_CRITERIA=%22Localiza_CL_Poblacion%22.%22Codcom%22%3D7303</v>
      </c>
      <c r="T1311" s="17"/>
      <c r="U1311" s="31" t="str">
        <f t="shared" si="270"/>
        <v>#1774B9</v>
      </c>
      <c r="V1311" s="32" t="str">
        <f>+Enfermedades_Mundiales[[#This Row],[idcoleccion]]&amp;"-"&amp;Enfermedades_Mundiales[[#This Row],[id]]</f>
        <v>360-1301</v>
      </c>
      <c r="W1311" s="21">
        <f>+VLOOKUP(Enfermedades_Mundiales[[#This Row],[Filtro URL]],Estructura!$X$4:$Y$366,2,0)</f>
        <v>36307303</v>
      </c>
      <c r="X1311" s="21" t="str">
        <f>+VLOOKUP(Enfermedades_Mundiales[[#This Row],[tema]],Estructura!$A$4:$C$18,3,0)</f>
        <v>T-364</v>
      </c>
      <c r="Y1311" s="32" t="str">
        <f>+VLOOKUP(Enfermedades_Mundiales[[#This Row],[contenido]],Estructura!$E$4:$G$18,3,0)</f>
        <v>C-362</v>
      </c>
      <c r="Z1311" s="32" t="str">
        <f>+VLOOKUP(Enfermedades_Mundiales[[#This Row],[Filtro Integrado]],Estructura!$M$4:$O$367,3,0)</f>
        <v>FI-363</v>
      </c>
      <c r="AA1311" s="32" t="str">
        <f>+VLOOKUP(Enfermedades_Mundiales[[#This Row],[Muestra]],Estructura!$Q$4:$S$194,3,0)</f>
        <v>M-367</v>
      </c>
    </row>
    <row r="1312" spans="1:27" ht="30.6" x14ac:dyDescent="0.3">
      <c r="A1312" s="61" t="s">
        <v>1741</v>
      </c>
      <c r="B1312" s="43">
        <f t="shared" si="263"/>
        <v>360</v>
      </c>
      <c r="C1312" s="44" t="str">
        <f t="shared" si="264"/>
        <v>Enfermedades Mundiales</v>
      </c>
      <c r="D1312" s="44" t="str">
        <f t="shared" si="265"/>
        <v>Salud</v>
      </c>
      <c r="E1312" s="64">
        <v>7304</v>
      </c>
      <c r="F1312" s="44" t="str">
        <f t="shared" si="271"/>
        <v>Vacunación</v>
      </c>
      <c r="G1312" s="27" t="s">
        <v>1591</v>
      </c>
      <c r="H1312" s="60" t="s">
        <v>17</v>
      </c>
      <c r="I1312" s="58" t="s">
        <v>151</v>
      </c>
      <c r="J1312" s="43" t="s">
        <v>407</v>
      </c>
      <c r="K1312" s="12" t="str">
        <f t="shared" si="272"/>
        <v>Vacunación-Casos Activos</v>
      </c>
      <c r="L1312" s="43" t="str">
        <f t="shared" si="266"/>
        <v>Periodo 2020-2021</v>
      </c>
      <c r="M1312" s="43" t="str">
        <f t="shared" si="267"/>
        <v>Unidades</v>
      </c>
      <c r="N1312" s="49" t="str">
        <f t="shared" si="268"/>
        <v>Ministerio de Ciencias, Tecnología, Conocimiento e Innovación</v>
      </c>
      <c r="O13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Molina</v>
      </c>
      <c r="P1312" s="68"/>
      <c r="Q1312" s="15" t="str">
        <f t="shared" si="269"/>
        <v>Gráfico Evolución</v>
      </c>
      <c r="R1312" s="30"/>
      <c r="S13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https://analytics.zoho.com/open-view/2395394000008137967?ZOHO_CRITERIA=%22Localiza_CL_Poblacion%22.%22Codcom%22%3D7304</v>
      </c>
      <c r="T1312" s="17"/>
      <c r="U1312" s="31" t="str">
        <f t="shared" si="270"/>
        <v>#1774B9</v>
      </c>
      <c r="V1312" s="32" t="str">
        <f>+Enfermedades_Mundiales[[#This Row],[idcoleccion]]&amp;"-"&amp;Enfermedades_Mundiales[[#This Row],[id]]</f>
        <v>360-1302</v>
      </c>
      <c r="W1312" s="21">
        <f>+VLOOKUP(Enfermedades_Mundiales[[#This Row],[Filtro URL]],Estructura!$X$4:$Y$366,2,0)</f>
        <v>36307304</v>
      </c>
      <c r="X1312" s="21" t="str">
        <f>+VLOOKUP(Enfermedades_Mundiales[[#This Row],[tema]],Estructura!$A$4:$C$18,3,0)</f>
        <v>T-364</v>
      </c>
      <c r="Y1312" s="32" t="str">
        <f>+VLOOKUP(Enfermedades_Mundiales[[#This Row],[contenido]],Estructura!$E$4:$G$18,3,0)</f>
        <v>C-362</v>
      </c>
      <c r="Z1312" s="32" t="str">
        <f>+VLOOKUP(Enfermedades_Mundiales[[#This Row],[Filtro Integrado]],Estructura!$M$4:$O$367,3,0)</f>
        <v>FI-363</v>
      </c>
      <c r="AA1312" s="32" t="str">
        <f>+VLOOKUP(Enfermedades_Mundiales[[#This Row],[Muestra]],Estructura!$Q$4:$S$194,3,0)</f>
        <v>M-367</v>
      </c>
    </row>
    <row r="1313" spans="1:27" ht="30.6" x14ac:dyDescent="0.3">
      <c r="A1313" s="61" t="s">
        <v>1742</v>
      </c>
      <c r="B1313" s="43">
        <f t="shared" si="263"/>
        <v>360</v>
      </c>
      <c r="C1313" s="44" t="str">
        <f t="shared" si="264"/>
        <v>Enfermedades Mundiales</v>
      </c>
      <c r="D1313" s="44" t="str">
        <f t="shared" si="265"/>
        <v>Salud</v>
      </c>
      <c r="E1313" s="64">
        <v>7305</v>
      </c>
      <c r="F1313" s="44" t="str">
        <f t="shared" si="271"/>
        <v>Vacunación</v>
      </c>
      <c r="G1313" s="27" t="s">
        <v>1591</v>
      </c>
      <c r="H1313" s="60" t="s">
        <v>17</v>
      </c>
      <c r="I1313" s="58" t="s">
        <v>152</v>
      </c>
      <c r="J1313" s="43" t="s">
        <v>407</v>
      </c>
      <c r="K1313" s="12" t="str">
        <f t="shared" si="272"/>
        <v>Vacunación-Casos Activos</v>
      </c>
      <c r="L1313" s="43" t="str">
        <f t="shared" si="266"/>
        <v>Periodo 2020-2021</v>
      </c>
      <c r="M1313" s="43" t="str">
        <f t="shared" si="267"/>
        <v>Unidades</v>
      </c>
      <c r="N1313" s="49" t="str">
        <f t="shared" si="268"/>
        <v>Ministerio de Ciencias, Tecnología, Conocimiento e Innovación</v>
      </c>
      <c r="O13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Rauco</v>
      </c>
      <c r="P1313" s="68"/>
      <c r="Q1313" s="15" t="str">
        <f t="shared" si="269"/>
        <v>Gráfico Evolución</v>
      </c>
      <c r="R1313" s="30"/>
      <c r="S13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https://analytics.zoho.com/open-view/2395394000008137967?ZOHO_CRITERIA=%22Localiza_CL_Poblacion%22.%22Codcom%22%3D7305</v>
      </c>
      <c r="T1313" s="17"/>
      <c r="U1313" s="31" t="str">
        <f t="shared" si="270"/>
        <v>#1774B9</v>
      </c>
      <c r="V1313" s="32" t="str">
        <f>+Enfermedades_Mundiales[[#This Row],[idcoleccion]]&amp;"-"&amp;Enfermedades_Mundiales[[#This Row],[id]]</f>
        <v>360-1303</v>
      </c>
      <c r="W1313" s="21">
        <f>+VLOOKUP(Enfermedades_Mundiales[[#This Row],[Filtro URL]],Estructura!$X$4:$Y$366,2,0)</f>
        <v>36307305</v>
      </c>
      <c r="X1313" s="21" t="str">
        <f>+VLOOKUP(Enfermedades_Mundiales[[#This Row],[tema]],Estructura!$A$4:$C$18,3,0)</f>
        <v>T-364</v>
      </c>
      <c r="Y1313" s="32" t="str">
        <f>+VLOOKUP(Enfermedades_Mundiales[[#This Row],[contenido]],Estructura!$E$4:$G$18,3,0)</f>
        <v>C-362</v>
      </c>
      <c r="Z1313" s="32" t="str">
        <f>+VLOOKUP(Enfermedades_Mundiales[[#This Row],[Filtro Integrado]],Estructura!$M$4:$O$367,3,0)</f>
        <v>FI-363</v>
      </c>
      <c r="AA1313" s="32" t="str">
        <f>+VLOOKUP(Enfermedades_Mundiales[[#This Row],[Muestra]],Estructura!$Q$4:$S$194,3,0)</f>
        <v>M-367</v>
      </c>
    </row>
    <row r="1314" spans="1:27" ht="30.6" x14ac:dyDescent="0.3">
      <c r="A1314" s="61" t="s">
        <v>1743</v>
      </c>
      <c r="B1314" s="43">
        <f t="shared" si="263"/>
        <v>360</v>
      </c>
      <c r="C1314" s="44" t="str">
        <f t="shared" si="264"/>
        <v>Enfermedades Mundiales</v>
      </c>
      <c r="D1314" s="44" t="str">
        <f t="shared" si="265"/>
        <v>Salud</v>
      </c>
      <c r="E1314" s="64">
        <v>7306</v>
      </c>
      <c r="F1314" s="44" t="str">
        <f t="shared" si="271"/>
        <v>Vacunación</v>
      </c>
      <c r="G1314" s="27" t="s">
        <v>1591</v>
      </c>
      <c r="H1314" s="60" t="s">
        <v>17</v>
      </c>
      <c r="I1314" s="58" t="s">
        <v>153</v>
      </c>
      <c r="J1314" s="43" t="s">
        <v>407</v>
      </c>
      <c r="K1314" s="12" t="str">
        <f t="shared" si="272"/>
        <v>Vacunación-Casos Activos</v>
      </c>
      <c r="L1314" s="43" t="str">
        <f t="shared" si="266"/>
        <v>Periodo 2020-2021</v>
      </c>
      <c r="M1314" s="43" t="str">
        <f t="shared" si="267"/>
        <v>Unidades</v>
      </c>
      <c r="N1314" s="49" t="str">
        <f t="shared" si="268"/>
        <v>Ministerio de Ciencias, Tecnología, Conocimiento e Innovación</v>
      </c>
      <c r="O13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Romeral</v>
      </c>
      <c r="P1314" s="68"/>
      <c r="Q1314" s="15" t="str">
        <f t="shared" si="269"/>
        <v>Gráfico Evolución</v>
      </c>
      <c r="R1314" s="30"/>
      <c r="S13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https://analytics.zoho.com/open-view/2395394000008137967?ZOHO_CRITERIA=%22Localiza_CL_Poblacion%22.%22Codcom%22%3D7306</v>
      </c>
      <c r="T1314" s="17"/>
      <c r="U1314" s="31" t="str">
        <f t="shared" si="270"/>
        <v>#1774B9</v>
      </c>
      <c r="V1314" s="32" t="str">
        <f>+Enfermedades_Mundiales[[#This Row],[idcoleccion]]&amp;"-"&amp;Enfermedades_Mundiales[[#This Row],[id]]</f>
        <v>360-1304</v>
      </c>
      <c r="W1314" s="21">
        <f>+VLOOKUP(Enfermedades_Mundiales[[#This Row],[Filtro URL]],Estructura!$X$4:$Y$366,2,0)</f>
        <v>36307306</v>
      </c>
      <c r="X1314" s="21" t="str">
        <f>+VLOOKUP(Enfermedades_Mundiales[[#This Row],[tema]],Estructura!$A$4:$C$18,3,0)</f>
        <v>T-364</v>
      </c>
      <c r="Y1314" s="32" t="str">
        <f>+VLOOKUP(Enfermedades_Mundiales[[#This Row],[contenido]],Estructura!$E$4:$G$18,3,0)</f>
        <v>C-362</v>
      </c>
      <c r="Z1314" s="32" t="str">
        <f>+VLOOKUP(Enfermedades_Mundiales[[#This Row],[Filtro Integrado]],Estructura!$M$4:$O$367,3,0)</f>
        <v>FI-363</v>
      </c>
      <c r="AA1314" s="32" t="str">
        <f>+VLOOKUP(Enfermedades_Mundiales[[#This Row],[Muestra]],Estructura!$Q$4:$S$194,3,0)</f>
        <v>M-367</v>
      </c>
    </row>
    <row r="1315" spans="1:27" ht="30.6" x14ac:dyDescent="0.3">
      <c r="A1315" s="61" t="s">
        <v>1744</v>
      </c>
      <c r="B1315" s="43">
        <f t="shared" si="263"/>
        <v>360</v>
      </c>
      <c r="C1315" s="44" t="str">
        <f t="shared" si="264"/>
        <v>Enfermedades Mundiales</v>
      </c>
      <c r="D1315" s="44" t="str">
        <f t="shared" si="265"/>
        <v>Salud</v>
      </c>
      <c r="E1315" s="64">
        <v>7307</v>
      </c>
      <c r="F1315" s="44" t="str">
        <f t="shared" si="271"/>
        <v>Vacunación</v>
      </c>
      <c r="G1315" s="27" t="s">
        <v>1591</v>
      </c>
      <c r="H1315" s="60" t="s">
        <v>17</v>
      </c>
      <c r="I1315" s="58" t="s">
        <v>154</v>
      </c>
      <c r="J1315" s="43" t="s">
        <v>407</v>
      </c>
      <c r="K1315" s="12" t="str">
        <f t="shared" si="272"/>
        <v>Vacunación-Casos Activos</v>
      </c>
      <c r="L1315" s="43" t="str">
        <f t="shared" si="266"/>
        <v>Periodo 2020-2021</v>
      </c>
      <c r="M1315" s="43" t="str">
        <f t="shared" si="267"/>
        <v>Unidades</v>
      </c>
      <c r="N1315" s="49" t="str">
        <f t="shared" si="268"/>
        <v>Ministerio de Ciencias, Tecnología, Conocimiento e Innovación</v>
      </c>
      <c r="O13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Sagrada Familia</v>
      </c>
      <c r="P1315" s="68"/>
      <c r="Q1315" s="15" t="str">
        <f t="shared" si="269"/>
        <v>Gráfico Evolución</v>
      </c>
      <c r="R1315" s="30"/>
      <c r="S13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https://analytics.zoho.com/open-view/2395394000008137967?ZOHO_CRITERIA=%22Localiza_CL_Poblacion%22.%22Codcom%22%3D7307</v>
      </c>
      <c r="T1315" s="17"/>
      <c r="U1315" s="31" t="str">
        <f t="shared" si="270"/>
        <v>#1774B9</v>
      </c>
      <c r="V1315" s="32" t="str">
        <f>+Enfermedades_Mundiales[[#This Row],[idcoleccion]]&amp;"-"&amp;Enfermedades_Mundiales[[#This Row],[id]]</f>
        <v>360-1305</v>
      </c>
      <c r="W1315" s="21">
        <f>+VLOOKUP(Enfermedades_Mundiales[[#This Row],[Filtro URL]],Estructura!$X$4:$Y$366,2,0)</f>
        <v>36307307</v>
      </c>
      <c r="X1315" s="21" t="str">
        <f>+VLOOKUP(Enfermedades_Mundiales[[#This Row],[tema]],Estructura!$A$4:$C$18,3,0)</f>
        <v>T-364</v>
      </c>
      <c r="Y1315" s="32" t="str">
        <f>+VLOOKUP(Enfermedades_Mundiales[[#This Row],[contenido]],Estructura!$E$4:$G$18,3,0)</f>
        <v>C-362</v>
      </c>
      <c r="Z1315" s="32" t="str">
        <f>+VLOOKUP(Enfermedades_Mundiales[[#This Row],[Filtro Integrado]],Estructura!$M$4:$O$367,3,0)</f>
        <v>FI-363</v>
      </c>
      <c r="AA1315" s="32" t="str">
        <f>+VLOOKUP(Enfermedades_Mundiales[[#This Row],[Muestra]],Estructura!$Q$4:$S$194,3,0)</f>
        <v>M-367</v>
      </c>
    </row>
    <row r="1316" spans="1:27" ht="30.6" x14ac:dyDescent="0.3">
      <c r="A1316" s="61" t="s">
        <v>1745</v>
      </c>
      <c r="B1316" s="43">
        <f t="shared" si="263"/>
        <v>360</v>
      </c>
      <c r="C1316" s="44" t="str">
        <f t="shared" si="264"/>
        <v>Enfermedades Mundiales</v>
      </c>
      <c r="D1316" s="44" t="str">
        <f t="shared" si="265"/>
        <v>Salud</v>
      </c>
      <c r="E1316" s="64">
        <v>7308</v>
      </c>
      <c r="F1316" s="44" t="str">
        <f t="shared" si="271"/>
        <v>Vacunación</v>
      </c>
      <c r="G1316" s="27" t="s">
        <v>1591</v>
      </c>
      <c r="H1316" s="60" t="s">
        <v>17</v>
      </c>
      <c r="I1316" s="58" t="s">
        <v>155</v>
      </c>
      <c r="J1316" s="43" t="s">
        <v>407</v>
      </c>
      <c r="K1316" s="12" t="str">
        <f t="shared" si="272"/>
        <v>Vacunación-Casos Activos</v>
      </c>
      <c r="L1316" s="43" t="str">
        <f t="shared" si="266"/>
        <v>Periodo 2020-2021</v>
      </c>
      <c r="M1316" s="43" t="str">
        <f t="shared" si="267"/>
        <v>Unidades</v>
      </c>
      <c r="N1316" s="49" t="str">
        <f t="shared" si="268"/>
        <v>Ministerio de Ciencias, Tecnología, Conocimiento e Innovación</v>
      </c>
      <c r="O13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Teno</v>
      </c>
      <c r="P1316" s="68"/>
      <c r="Q1316" s="15" t="str">
        <f t="shared" si="269"/>
        <v>Gráfico Evolución</v>
      </c>
      <c r="R1316" s="30"/>
      <c r="S13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https://analytics.zoho.com/open-view/2395394000008137967?ZOHO_CRITERIA=%22Localiza_CL_Poblacion%22.%22Codcom%22%3D7308</v>
      </c>
      <c r="T1316" s="17"/>
      <c r="U1316" s="31" t="str">
        <f t="shared" si="270"/>
        <v>#1774B9</v>
      </c>
      <c r="V1316" s="32" t="str">
        <f>+Enfermedades_Mundiales[[#This Row],[idcoleccion]]&amp;"-"&amp;Enfermedades_Mundiales[[#This Row],[id]]</f>
        <v>360-1306</v>
      </c>
      <c r="W1316" s="21">
        <f>+VLOOKUP(Enfermedades_Mundiales[[#This Row],[Filtro URL]],Estructura!$X$4:$Y$366,2,0)</f>
        <v>36307308</v>
      </c>
      <c r="X1316" s="21" t="str">
        <f>+VLOOKUP(Enfermedades_Mundiales[[#This Row],[tema]],Estructura!$A$4:$C$18,3,0)</f>
        <v>T-364</v>
      </c>
      <c r="Y1316" s="32" t="str">
        <f>+VLOOKUP(Enfermedades_Mundiales[[#This Row],[contenido]],Estructura!$E$4:$G$18,3,0)</f>
        <v>C-362</v>
      </c>
      <c r="Z1316" s="32" t="str">
        <f>+VLOOKUP(Enfermedades_Mundiales[[#This Row],[Filtro Integrado]],Estructura!$M$4:$O$367,3,0)</f>
        <v>FI-363</v>
      </c>
      <c r="AA1316" s="32" t="str">
        <f>+VLOOKUP(Enfermedades_Mundiales[[#This Row],[Muestra]],Estructura!$Q$4:$S$194,3,0)</f>
        <v>M-367</v>
      </c>
    </row>
    <row r="1317" spans="1:27" ht="30.6" x14ac:dyDescent="0.3">
      <c r="A1317" s="61" t="s">
        <v>1746</v>
      </c>
      <c r="B1317" s="43">
        <f t="shared" si="263"/>
        <v>360</v>
      </c>
      <c r="C1317" s="44" t="str">
        <f t="shared" si="264"/>
        <v>Enfermedades Mundiales</v>
      </c>
      <c r="D1317" s="44" t="str">
        <f t="shared" si="265"/>
        <v>Salud</v>
      </c>
      <c r="E1317" s="64">
        <v>7309</v>
      </c>
      <c r="F1317" s="44" t="str">
        <f t="shared" si="271"/>
        <v>Vacunación</v>
      </c>
      <c r="G1317" s="27" t="s">
        <v>1591</v>
      </c>
      <c r="H1317" s="60" t="s">
        <v>17</v>
      </c>
      <c r="I1317" s="58" t="s">
        <v>156</v>
      </c>
      <c r="J1317" s="43" t="s">
        <v>407</v>
      </c>
      <c r="K1317" s="12" t="str">
        <f t="shared" si="272"/>
        <v>Vacunación-Casos Activos</v>
      </c>
      <c r="L1317" s="43" t="str">
        <f t="shared" si="266"/>
        <v>Periodo 2020-2021</v>
      </c>
      <c r="M1317" s="43" t="str">
        <f t="shared" si="267"/>
        <v>Unidades</v>
      </c>
      <c r="N1317" s="49" t="str">
        <f t="shared" si="268"/>
        <v>Ministerio de Ciencias, Tecnología, Conocimiento e Innovación</v>
      </c>
      <c r="O13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Vichuquén</v>
      </c>
      <c r="P1317" s="68"/>
      <c r="Q1317" s="15" t="str">
        <f t="shared" si="269"/>
        <v>Gráfico Evolución</v>
      </c>
      <c r="R1317" s="30"/>
      <c r="S13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https://analytics.zoho.com/open-view/2395394000008137967?ZOHO_CRITERIA=%22Localiza_CL_Poblacion%22.%22Codcom%22%3D7309</v>
      </c>
      <c r="T1317" s="17"/>
      <c r="U1317" s="31" t="str">
        <f t="shared" si="270"/>
        <v>#1774B9</v>
      </c>
      <c r="V1317" s="32" t="str">
        <f>+Enfermedades_Mundiales[[#This Row],[idcoleccion]]&amp;"-"&amp;Enfermedades_Mundiales[[#This Row],[id]]</f>
        <v>360-1307</v>
      </c>
      <c r="W1317" s="21">
        <f>+VLOOKUP(Enfermedades_Mundiales[[#This Row],[Filtro URL]],Estructura!$X$4:$Y$366,2,0)</f>
        <v>36307309</v>
      </c>
      <c r="X1317" s="21" t="str">
        <f>+VLOOKUP(Enfermedades_Mundiales[[#This Row],[tema]],Estructura!$A$4:$C$18,3,0)</f>
        <v>T-364</v>
      </c>
      <c r="Y1317" s="32" t="str">
        <f>+VLOOKUP(Enfermedades_Mundiales[[#This Row],[contenido]],Estructura!$E$4:$G$18,3,0)</f>
        <v>C-362</v>
      </c>
      <c r="Z1317" s="32" t="str">
        <f>+VLOOKUP(Enfermedades_Mundiales[[#This Row],[Filtro Integrado]],Estructura!$M$4:$O$367,3,0)</f>
        <v>FI-363</v>
      </c>
      <c r="AA1317" s="32" t="str">
        <f>+VLOOKUP(Enfermedades_Mundiales[[#This Row],[Muestra]],Estructura!$Q$4:$S$194,3,0)</f>
        <v>M-367</v>
      </c>
    </row>
    <row r="1318" spans="1:27" ht="30.6" x14ac:dyDescent="0.3">
      <c r="A1318" s="61" t="s">
        <v>1747</v>
      </c>
      <c r="B1318" s="43">
        <f t="shared" si="263"/>
        <v>360</v>
      </c>
      <c r="C1318" s="44" t="str">
        <f t="shared" si="264"/>
        <v>Enfermedades Mundiales</v>
      </c>
      <c r="D1318" s="44" t="str">
        <f t="shared" si="265"/>
        <v>Salud</v>
      </c>
      <c r="E1318" s="64">
        <v>7401</v>
      </c>
      <c r="F1318" s="44" t="str">
        <f t="shared" si="271"/>
        <v>Vacunación</v>
      </c>
      <c r="G1318" s="27" t="s">
        <v>1591</v>
      </c>
      <c r="H1318" s="60" t="s">
        <v>17</v>
      </c>
      <c r="I1318" s="58" t="s">
        <v>157</v>
      </c>
      <c r="J1318" s="43" t="s">
        <v>407</v>
      </c>
      <c r="K1318" s="12" t="str">
        <f t="shared" si="272"/>
        <v>Vacunación-Casos Activos</v>
      </c>
      <c r="L1318" s="43" t="str">
        <f t="shared" si="266"/>
        <v>Periodo 2020-2021</v>
      </c>
      <c r="M1318" s="43" t="str">
        <f t="shared" si="267"/>
        <v>Unidades</v>
      </c>
      <c r="N1318" s="49" t="str">
        <f t="shared" si="268"/>
        <v>Ministerio de Ciencias, Tecnología, Conocimiento e Innovación</v>
      </c>
      <c r="O13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Linares</v>
      </c>
      <c r="P1318" s="68"/>
      <c r="Q1318" s="15" t="str">
        <f t="shared" si="269"/>
        <v>Gráfico Evolución</v>
      </c>
      <c r="R1318" s="30"/>
      <c r="S13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https://analytics.zoho.com/open-view/2395394000008137967?ZOHO_CRITERIA=%22Localiza_CL_Poblacion%22.%22Codcom%22%3D7401</v>
      </c>
      <c r="T1318" s="17"/>
      <c r="U1318" s="31" t="str">
        <f t="shared" si="270"/>
        <v>#1774B9</v>
      </c>
      <c r="V1318" s="32" t="str">
        <f>+Enfermedades_Mundiales[[#This Row],[idcoleccion]]&amp;"-"&amp;Enfermedades_Mundiales[[#This Row],[id]]</f>
        <v>360-1308</v>
      </c>
      <c r="W1318" s="21">
        <f>+VLOOKUP(Enfermedades_Mundiales[[#This Row],[Filtro URL]],Estructura!$X$4:$Y$366,2,0)</f>
        <v>36307401</v>
      </c>
      <c r="X1318" s="21" t="str">
        <f>+VLOOKUP(Enfermedades_Mundiales[[#This Row],[tema]],Estructura!$A$4:$C$18,3,0)</f>
        <v>T-364</v>
      </c>
      <c r="Y1318" s="32" t="str">
        <f>+VLOOKUP(Enfermedades_Mundiales[[#This Row],[contenido]],Estructura!$E$4:$G$18,3,0)</f>
        <v>C-362</v>
      </c>
      <c r="Z1318" s="32" t="str">
        <f>+VLOOKUP(Enfermedades_Mundiales[[#This Row],[Filtro Integrado]],Estructura!$M$4:$O$367,3,0)</f>
        <v>FI-363</v>
      </c>
      <c r="AA1318" s="32" t="str">
        <f>+VLOOKUP(Enfermedades_Mundiales[[#This Row],[Muestra]],Estructura!$Q$4:$S$194,3,0)</f>
        <v>M-367</v>
      </c>
    </row>
    <row r="1319" spans="1:27" ht="30.6" x14ac:dyDescent="0.3">
      <c r="A1319" s="61" t="s">
        <v>1748</v>
      </c>
      <c r="B1319" s="43">
        <f t="shared" si="263"/>
        <v>360</v>
      </c>
      <c r="C1319" s="44" t="str">
        <f t="shared" si="264"/>
        <v>Enfermedades Mundiales</v>
      </c>
      <c r="D1319" s="44" t="str">
        <f t="shared" si="265"/>
        <v>Salud</v>
      </c>
      <c r="E1319" s="64">
        <v>7402</v>
      </c>
      <c r="F1319" s="44" t="str">
        <f t="shared" si="271"/>
        <v>Vacunación</v>
      </c>
      <c r="G1319" s="27" t="s">
        <v>1591</v>
      </c>
      <c r="H1319" s="60" t="s">
        <v>17</v>
      </c>
      <c r="I1319" s="58" t="s">
        <v>158</v>
      </c>
      <c r="J1319" s="43" t="s">
        <v>407</v>
      </c>
      <c r="K1319" s="12" t="str">
        <f t="shared" si="272"/>
        <v>Vacunación-Casos Activos</v>
      </c>
      <c r="L1319" s="43" t="str">
        <f t="shared" si="266"/>
        <v>Periodo 2020-2021</v>
      </c>
      <c r="M1319" s="43" t="str">
        <f t="shared" si="267"/>
        <v>Unidades</v>
      </c>
      <c r="N1319" s="49" t="str">
        <f t="shared" si="268"/>
        <v>Ministerio de Ciencias, Tecnología, Conocimiento e Innovación</v>
      </c>
      <c r="O13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Colbún</v>
      </c>
      <c r="P1319" s="68"/>
      <c r="Q1319" s="15" t="str">
        <f t="shared" si="269"/>
        <v>Gráfico Evolución</v>
      </c>
      <c r="R1319" s="30"/>
      <c r="S13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https://analytics.zoho.com/open-view/2395394000008137967?ZOHO_CRITERIA=%22Localiza_CL_Poblacion%22.%22Codcom%22%3D7402</v>
      </c>
      <c r="T1319" s="17"/>
      <c r="U1319" s="31" t="str">
        <f t="shared" si="270"/>
        <v>#1774B9</v>
      </c>
      <c r="V1319" s="32" t="str">
        <f>+Enfermedades_Mundiales[[#This Row],[idcoleccion]]&amp;"-"&amp;Enfermedades_Mundiales[[#This Row],[id]]</f>
        <v>360-1309</v>
      </c>
      <c r="W1319" s="21">
        <f>+VLOOKUP(Enfermedades_Mundiales[[#This Row],[Filtro URL]],Estructura!$X$4:$Y$366,2,0)</f>
        <v>36307402</v>
      </c>
      <c r="X1319" s="21" t="str">
        <f>+VLOOKUP(Enfermedades_Mundiales[[#This Row],[tema]],Estructura!$A$4:$C$18,3,0)</f>
        <v>T-364</v>
      </c>
      <c r="Y1319" s="32" t="str">
        <f>+VLOOKUP(Enfermedades_Mundiales[[#This Row],[contenido]],Estructura!$E$4:$G$18,3,0)</f>
        <v>C-362</v>
      </c>
      <c r="Z1319" s="32" t="str">
        <f>+VLOOKUP(Enfermedades_Mundiales[[#This Row],[Filtro Integrado]],Estructura!$M$4:$O$367,3,0)</f>
        <v>FI-363</v>
      </c>
      <c r="AA1319" s="32" t="str">
        <f>+VLOOKUP(Enfermedades_Mundiales[[#This Row],[Muestra]],Estructura!$Q$4:$S$194,3,0)</f>
        <v>M-367</v>
      </c>
    </row>
    <row r="1320" spans="1:27" ht="30.6" x14ac:dyDescent="0.3">
      <c r="A1320" s="61" t="s">
        <v>1749</v>
      </c>
      <c r="B1320" s="43">
        <f t="shared" si="263"/>
        <v>360</v>
      </c>
      <c r="C1320" s="44" t="str">
        <f t="shared" si="264"/>
        <v>Enfermedades Mundiales</v>
      </c>
      <c r="D1320" s="44" t="str">
        <f t="shared" si="265"/>
        <v>Salud</v>
      </c>
      <c r="E1320" s="64">
        <v>7403</v>
      </c>
      <c r="F1320" s="44" t="str">
        <f t="shared" si="271"/>
        <v>Vacunación</v>
      </c>
      <c r="G1320" s="27" t="s">
        <v>1591</v>
      </c>
      <c r="H1320" s="60" t="s">
        <v>17</v>
      </c>
      <c r="I1320" s="58" t="s">
        <v>159</v>
      </c>
      <c r="J1320" s="43" t="s">
        <v>407</v>
      </c>
      <c r="K1320" s="12" t="str">
        <f t="shared" si="272"/>
        <v>Vacunación-Casos Activos</v>
      </c>
      <c r="L1320" s="43" t="str">
        <f t="shared" si="266"/>
        <v>Periodo 2020-2021</v>
      </c>
      <c r="M1320" s="43" t="str">
        <f t="shared" si="267"/>
        <v>Unidades</v>
      </c>
      <c r="N1320" s="49" t="str">
        <f t="shared" si="268"/>
        <v>Ministerio de Ciencias, Tecnología, Conocimiento e Innovación</v>
      </c>
      <c r="O13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Longaví</v>
      </c>
      <c r="P1320" s="68"/>
      <c r="Q1320" s="15" t="str">
        <f t="shared" si="269"/>
        <v>Gráfico Evolución</v>
      </c>
      <c r="R1320" s="30"/>
      <c r="S13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https://analytics.zoho.com/open-view/2395394000008137967?ZOHO_CRITERIA=%22Localiza_CL_Poblacion%22.%22Codcom%22%3D7403</v>
      </c>
      <c r="T1320" s="17"/>
      <c r="U1320" s="31" t="str">
        <f t="shared" si="270"/>
        <v>#1774B9</v>
      </c>
      <c r="V1320" s="32" t="str">
        <f>+Enfermedades_Mundiales[[#This Row],[idcoleccion]]&amp;"-"&amp;Enfermedades_Mundiales[[#This Row],[id]]</f>
        <v>360-1310</v>
      </c>
      <c r="W1320" s="21">
        <f>+VLOOKUP(Enfermedades_Mundiales[[#This Row],[Filtro URL]],Estructura!$X$4:$Y$366,2,0)</f>
        <v>36307403</v>
      </c>
      <c r="X1320" s="21" t="str">
        <f>+VLOOKUP(Enfermedades_Mundiales[[#This Row],[tema]],Estructura!$A$4:$C$18,3,0)</f>
        <v>T-364</v>
      </c>
      <c r="Y1320" s="32" t="str">
        <f>+VLOOKUP(Enfermedades_Mundiales[[#This Row],[contenido]],Estructura!$E$4:$G$18,3,0)</f>
        <v>C-362</v>
      </c>
      <c r="Z1320" s="32" t="str">
        <f>+VLOOKUP(Enfermedades_Mundiales[[#This Row],[Filtro Integrado]],Estructura!$M$4:$O$367,3,0)</f>
        <v>FI-363</v>
      </c>
      <c r="AA1320" s="32" t="str">
        <f>+VLOOKUP(Enfermedades_Mundiales[[#This Row],[Muestra]],Estructura!$Q$4:$S$194,3,0)</f>
        <v>M-367</v>
      </c>
    </row>
    <row r="1321" spans="1:27" ht="30.6" x14ac:dyDescent="0.3">
      <c r="A1321" s="61" t="s">
        <v>1750</v>
      </c>
      <c r="B1321" s="43">
        <f t="shared" si="263"/>
        <v>360</v>
      </c>
      <c r="C1321" s="44" t="str">
        <f t="shared" si="264"/>
        <v>Enfermedades Mundiales</v>
      </c>
      <c r="D1321" s="44" t="str">
        <f t="shared" si="265"/>
        <v>Salud</v>
      </c>
      <c r="E1321" s="64">
        <v>7404</v>
      </c>
      <c r="F1321" s="44" t="str">
        <f t="shared" si="271"/>
        <v>Vacunación</v>
      </c>
      <c r="G1321" s="27" t="s">
        <v>1591</v>
      </c>
      <c r="H1321" s="60" t="s">
        <v>17</v>
      </c>
      <c r="I1321" s="58" t="s">
        <v>160</v>
      </c>
      <c r="J1321" s="43" t="s">
        <v>407</v>
      </c>
      <c r="K1321" s="12" t="str">
        <f t="shared" si="272"/>
        <v>Vacunación-Casos Activos</v>
      </c>
      <c r="L1321" s="43" t="str">
        <f t="shared" si="266"/>
        <v>Periodo 2020-2021</v>
      </c>
      <c r="M1321" s="43" t="str">
        <f t="shared" si="267"/>
        <v>Unidades</v>
      </c>
      <c r="N1321" s="49" t="str">
        <f t="shared" si="268"/>
        <v>Ministerio de Ciencias, Tecnología, Conocimiento e Innovación</v>
      </c>
      <c r="O13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Parral</v>
      </c>
      <c r="P1321" s="68"/>
      <c r="Q1321" s="15" t="str">
        <f t="shared" si="269"/>
        <v>Gráfico Evolución</v>
      </c>
      <c r="R1321" s="30"/>
      <c r="S13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https://analytics.zoho.com/open-view/2395394000008137967?ZOHO_CRITERIA=%22Localiza_CL_Poblacion%22.%22Codcom%22%3D7404</v>
      </c>
      <c r="T1321" s="17"/>
      <c r="U1321" s="31" t="str">
        <f t="shared" si="270"/>
        <v>#1774B9</v>
      </c>
      <c r="V1321" s="32" t="str">
        <f>+Enfermedades_Mundiales[[#This Row],[idcoleccion]]&amp;"-"&amp;Enfermedades_Mundiales[[#This Row],[id]]</f>
        <v>360-1311</v>
      </c>
      <c r="W1321" s="21">
        <f>+VLOOKUP(Enfermedades_Mundiales[[#This Row],[Filtro URL]],Estructura!$X$4:$Y$366,2,0)</f>
        <v>36307404</v>
      </c>
      <c r="X1321" s="21" t="str">
        <f>+VLOOKUP(Enfermedades_Mundiales[[#This Row],[tema]],Estructura!$A$4:$C$18,3,0)</f>
        <v>T-364</v>
      </c>
      <c r="Y1321" s="32" t="str">
        <f>+VLOOKUP(Enfermedades_Mundiales[[#This Row],[contenido]],Estructura!$E$4:$G$18,3,0)</f>
        <v>C-362</v>
      </c>
      <c r="Z1321" s="32" t="str">
        <f>+VLOOKUP(Enfermedades_Mundiales[[#This Row],[Filtro Integrado]],Estructura!$M$4:$O$367,3,0)</f>
        <v>FI-363</v>
      </c>
      <c r="AA1321" s="32" t="str">
        <f>+VLOOKUP(Enfermedades_Mundiales[[#This Row],[Muestra]],Estructura!$Q$4:$S$194,3,0)</f>
        <v>M-367</v>
      </c>
    </row>
    <row r="1322" spans="1:27" ht="30.6" x14ac:dyDescent="0.3">
      <c r="A1322" s="61" t="s">
        <v>1751</v>
      </c>
      <c r="B1322" s="43">
        <f t="shared" si="263"/>
        <v>360</v>
      </c>
      <c r="C1322" s="44" t="str">
        <f t="shared" si="264"/>
        <v>Enfermedades Mundiales</v>
      </c>
      <c r="D1322" s="44" t="str">
        <f t="shared" si="265"/>
        <v>Salud</v>
      </c>
      <c r="E1322" s="64">
        <v>7405</v>
      </c>
      <c r="F1322" s="44" t="str">
        <f t="shared" si="271"/>
        <v>Vacunación</v>
      </c>
      <c r="G1322" s="27" t="s">
        <v>1591</v>
      </c>
      <c r="H1322" s="60" t="s">
        <v>17</v>
      </c>
      <c r="I1322" s="58" t="s">
        <v>161</v>
      </c>
      <c r="J1322" s="43" t="s">
        <v>407</v>
      </c>
      <c r="K1322" s="12" t="str">
        <f t="shared" si="272"/>
        <v>Vacunación-Casos Activos</v>
      </c>
      <c r="L1322" s="43" t="str">
        <f t="shared" si="266"/>
        <v>Periodo 2020-2021</v>
      </c>
      <c r="M1322" s="43" t="str">
        <f t="shared" si="267"/>
        <v>Unidades</v>
      </c>
      <c r="N1322" s="49" t="str">
        <f t="shared" si="268"/>
        <v>Ministerio de Ciencias, Tecnología, Conocimiento e Innovación</v>
      </c>
      <c r="O13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Retiro</v>
      </c>
      <c r="P1322" s="68"/>
      <c r="Q1322" s="15" t="str">
        <f t="shared" si="269"/>
        <v>Gráfico Evolución</v>
      </c>
      <c r="R1322" s="30"/>
      <c r="S13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https://analytics.zoho.com/open-view/2395394000008137967?ZOHO_CRITERIA=%22Localiza_CL_Poblacion%22.%22Codcom%22%3D7405</v>
      </c>
      <c r="T1322" s="17"/>
      <c r="U1322" s="31" t="str">
        <f t="shared" si="270"/>
        <v>#1774B9</v>
      </c>
      <c r="V1322" s="32" t="str">
        <f>+Enfermedades_Mundiales[[#This Row],[idcoleccion]]&amp;"-"&amp;Enfermedades_Mundiales[[#This Row],[id]]</f>
        <v>360-1312</v>
      </c>
      <c r="W1322" s="21">
        <f>+VLOOKUP(Enfermedades_Mundiales[[#This Row],[Filtro URL]],Estructura!$X$4:$Y$366,2,0)</f>
        <v>36307405</v>
      </c>
      <c r="X1322" s="21" t="str">
        <f>+VLOOKUP(Enfermedades_Mundiales[[#This Row],[tema]],Estructura!$A$4:$C$18,3,0)</f>
        <v>T-364</v>
      </c>
      <c r="Y1322" s="32" t="str">
        <f>+VLOOKUP(Enfermedades_Mundiales[[#This Row],[contenido]],Estructura!$E$4:$G$18,3,0)</f>
        <v>C-362</v>
      </c>
      <c r="Z1322" s="32" t="str">
        <f>+VLOOKUP(Enfermedades_Mundiales[[#This Row],[Filtro Integrado]],Estructura!$M$4:$O$367,3,0)</f>
        <v>FI-363</v>
      </c>
      <c r="AA1322" s="32" t="str">
        <f>+VLOOKUP(Enfermedades_Mundiales[[#This Row],[Muestra]],Estructura!$Q$4:$S$194,3,0)</f>
        <v>M-367</v>
      </c>
    </row>
    <row r="1323" spans="1:27" ht="30.6" x14ac:dyDescent="0.3">
      <c r="A1323" s="61" t="s">
        <v>1752</v>
      </c>
      <c r="B1323" s="43">
        <f t="shared" si="263"/>
        <v>360</v>
      </c>
      <c r="C1323" s="44" t="str">
        <f t="shared" si="264"/>
        <v>Enfermedades Mundiales</v>
      </c>
      <c r="D1323" s="44" t="str">
        <f t="shared" si="265"/>
        <v>Salud</v>
      </c>
      <c r="E1323" s="64">
        <v>7406</v>
      </c>
      <c r="F1323" s="44" t="str">
        <f t="shared" si="271"/>
        <v>Vacunación</v>
      </c>
      <c r="G1323" s="27" t="s">
        <v>1591</v>
      </c>
      <c r="H1323" s="60" t="s">
        <v>17</v>
      </c>
      <c r="I1323" s="58" t="s">
        <v>162</v>
      </c>
      <c r="J1323" s="43" t="s">
        <v>407</v>
      </c>
      <c r="K1323" s="12" t="str">
        <f t="shared" si="272"/>
        <v>Vacunación-Casos Activos</v>
      </c>
      <c r="L1323" s="43" t="str">
        <f t="shared" si="266"/>
        <v>Periodo 2020-2021</v>
      </c>
      <c r="M1323" s="43" t="str">
        <f t="shared" si="267"/>
        <v>Unidades</v>
      </c>
      <c r="N1323" s="49" t="str">
        <f t="shared" si="268"/>
        <v>Ministerio de Ciencias, Tecnología, Conocimiento e Innovación</v>
      </c>
      <c r="O13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Javier</v>
      </c>
      <c r="P1323" s="68"/>
      <c r="Q1323" s="15" t="str">
        <f t="shared" si="269"/>
        <v>Gráfico Evolución</v>
      </c>
      <c r="R1323" s="30"/>
      <c r="S13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https://analytics.zoho.com/open-view/2395394000008137967?ZOHO_CRITERIA=%22Localiza_CL_Poblacion%22.%22Codcom%22%3D7406</v>
      </c>
      <c r="T1323" s="17"/>
      <c r="U1323" s="31" t="str">
        <f t="shared" si="270"/>
        <v>#1774B9</v>
      </c>
      <c r="V1323" s="32" t="str">
        <f>+Enfermedades_Mundiales[[#This Row],[idcoleccion]]&amp;"-"&amp;Enfermedades_Mundiales[[#This Row],[id]]</f>
        <v>360-1313</v>
      </c>
      <c r="W1323" s="21">
        <f>+VLOOKUP(Enfermedades_Mundiales[[#This Row],[Filtro URL]],Estructura!$X$4:$Y$366,2,0)</f>
        <v>36307406</v>
      </c>
      <c r="X1323" s="21" t="str">
        <f>+VLOOKUP(Enfermedades_Mundiales[[#This Row],[tema]],Estructura!$A$4:$C$18,3,0)</f>
        <v>T-364</v>
      </c>
      <c r="Y1323" s="32" t="str">
        <f>+VLOOKUP(Enfermedades_Mundiales[[#This Row],[contenido]],Estructura!$E$4:$G$18,3,0)</f>
        <v>C-362</v>
      </c>
      <c r="Z1323" s="32" t="str">
        <f>+VLOOKUP(Enfermedades_Mundiales[[#This Row],[Filtro Integrado]],Estructura!$M$4:$O$367,3,0)</f>
        <v>FI-363</v>
      </c>
      <c r="AA1323" s="32" t="str">
        <f>+VLOOKUP(Enfermedades_Mundiales[[#This Row],[Muestra]],Estructura!$Q$4:$S$194,3,0)</f>
        <v>M-367</v>
      </c>
    </row>
    <row r="1324" spans="1:27" ht="30.6" x14ac:dyDescent="0.3">
      <c r="A1324" s="61" t="s">
        <v>1753</v>
      </c>
      <c r="B1324" s="43">
        <f t="shared" si="263"/>
        <v>360</v>
      </c>
      <c r="C1324" s="44" t="str">
        <f t="shared" si="264"/>
        <v>Enfermedades Mundiales</v>
      </c>
      <c r="D1324" s="44" t="str">
        <f t="shared" si="265"/>
        <v>Salud</v>
      </c>
      <c r="E1324" s="64">
        <v>7407</v>
      </c>
      <c r="F1324" s="44" t="str">
        <f t="shared" si="271"/>
        <v>Vacunación</v>
      </c>
      <c r="G1324" s="27" t="s">
        <v>1591</v>
      </c>
      <c r="H1324" s="60" t="s">
        <v>17</v>
      </c>
      <c r="I1324" s="58" t="s">
        <v>163</v>
      </c>
      <c r="J1324" s="43" t="s">
        <v>407</v>
      </c>
      <c r="K1324" s="12" t="str">
        <f t="shared" si="272"/>
        <v>Vacunación-Casos Activos</v>
      </c>
      <c r="L1324" s="43" t="str">
        <f t="shared" si="266"/>
        <v>Periodo 2020-2021</v>
      </c>
      <c r="M1324" s="43" t="str">
        <f t="shared" si="267"/>
        <v>Unidades</v>
      </c>
      <c r="N1324" s="49" t="str">
        <f t="shared" si="268"/>
        <v>Ministerio de Ciencias, Tecnología, Conocimiento e Innovación</v>
      </c>
      <c r="O13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Villa Alegre</v>
      </c>
      <c r="P1324" s="68"/>
      <c r="Q1324" s="15" t="str">
        <f t="shared" si="269"/>
        <v>Gráfico Evolución</v>
      </c>
      <c r="R1324" s="30"/>
      <c r="S13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https://analytics.zoho.com/open-view/2395394000008137967?ZOHO_CRITERIA=%22Localiza_CL_Poblacion%22.%22Codcom%22%3D7407</v>
      </c>
      <c r="T1324" s="17"/>
      <c r="U1324" s="31" t="str">
        <f t="shared" si="270"/>
        <v>#1774B9</v>
      </c>
      <c r="V1324" s="32" t="str">
        <f>+Enfermedades_Mundiales[[#This Row],[idcoleccion]]&amp;"-"&amp;Enfermedades_Mundiales[[#This Row],[id]]</f>
        <v>360-1314</v>
      </c>
      <c r="W1324" s="21">
        <f>+VLOOKUP(Enfermedades_Mundiales[[#This Row],[Filtro URL]],Estructura!$X$4:$Y$366,2,0)</f>
        <v>36307407</v>
      </c>
      <c r="X1324" s="21" t="str">
        <f>+VLOOKUP(Enfermedades_Mundiales[[#This Row],[tema]],Estructura!$A$4:$C$18,3,0)</f>
        <v>T-364</v>
      </c>
      <c r="Y1324" s="32" t="str">
        <f>+VLOOKUP(Enfermedades_Mundiales[[#This Row],[contenido]],Estructura!$E$4:$G$18,3,0)</f>
        <v>C-362</v>
      </c>
      <c r="Z1324" s="32" t="str">
        <f>+VLOOKUP(Enfermedades_Mundiales[[#This Row],[Filtro Integrado]],Estructura!$M$4:$O$367,3,0)</f>
        <v>FI-363</v>
      </c>
      <c r="AA1324" s="32" t="str">
        <f>+VLOOKUP(Enfermedades_Mundiales[[#This Row],[Muestra]],Estructura!$Q$4:$S$194,3,0)</f>
        <v>M-367</v>
      </c>
    </row>
    <row r="1325" spans="1:27" ht="30.6" x14ac:dyDescent="0.3">
      <c r="A1325" s="61" t="s">
        <v>1754</v>
      </c>
      <c r="B1325" s="43">
        <f t="shared" si="263"/>
        <v>360</v>
      </c>
      <c r="C1325" s="44" t="str">
        <f t="shared" si="264"/>
        <v>Enfermedades Mundiales</v>
      </c>
      <c r="D1325" s="44" t="str">
        <f t="shared" si="265"/>
        <v>Salud</v>
      </c>
      <c r="E1325" s="64">
        <v>7408</v>
      </c>
      <c r="F1325" s="44" t="str">
        <f t="shared" si="271"/>
        <v>Vacunación</v>
      </c>
      <c r="G1325" s="27" t="s">
        <v>1591</v>
      </c>
      <c r="H1325" s="60" t="s">
        <v>17</v>
      </c>
      <c r="I1325" s="58" t="s">
        <v>164</v>
      </c>
      <c r="J1325" s="43" t="s">
        <v>407</v>
      </c>
      <c r="K1325" s="12" t="str">
        <f t="shared" si="272"/>
        <v>Vacunación-Casos Activos</v>
      </c>
      <c r="L1325" s="43" t="str">
        <f t="shared" si="266"/>
        <v>Periodo 2020-2021</v>
      </c>
      <c r="M1325" s="43" t="str">
        <f t="shared" si="267"/>
        <v>Unidades</v>
      </c>
      <c r="N1325" s="49" t="str">
        <f t="shared" si="268"/>
        <v>Ministerio de Ciencias, Tecnología, Conocimiento e Innovación</v>
      </c>
      <c r="O13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Yerbas Buenas</v>
      </c>
      <c r="P1325" s="68"/>
      <c r="Q1325" s="15" t="str">
        <f t="shared" si="269"/>
        <v>Gráfico Evolución</v>
      </c>
      <c r="R1325" s="30"/>
      <c r="S13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https://analytics.zoho.com/open-view/2395394000008137967?ZOHO_CRITERIA=%22Localiza_CL_Poblacion%22.%22Codcom%22%3D7408</v>
      </c>
      <c r="T1325" s="17"/>
      <c r="U1325" s="31" t="str">
        <f t="shared" si="270"/>
        <v>#1774B9</v>
      </c>
      <c r="V1325" s="32" t="str">
        <f>+Enfermedades_Mundiales[[#This Row],[idcoleccion]]&amp;"-"&amp;Enfermedades_Mundiales[[#This Row],[id]]</f>
        <v>360-1315</v>
      </c>
      <c r="W1325" s="21">
        <f>+VLOOKUP(Enfermedades_Mundiales[[#This Row],[Filtro URL]],Estructura!$X$4:$Y$366,2,0)</f>
        <v>36307408</v>
      </c>
      <c r="X1325" s="21" t="str">
        <f>+VLOOKUP(Enfermedades_Mundiales[[#This Row],[tema]],Estructura!$A$4:$C$18,3,0)</f>
        <v>T-364</v>
      </c>
      <c r="Y1325" s="32" t="str">
        <f>+VLOOKUP(Enfermedades_Mundiales[[#This Row],[contenido]],Estructura!$E$4:$G$18,3,0)</f>
        <v>C-362</v>
      </c>
      <c r="Z1325" s="32" t="str">
        <f>+VLOOKUP(Enfermedades_Mundiales[[#This Row],[Filtro Integrado]],Estructura!$M$4:$O$367,3,0)</f>
        <v>FI-363</v>
      </c>
      <c r="AA1325" s="32" t="str">
        <f>+VLOOKUP(Enfermedades_Mundiales[[#This Row],[Muestra]],Estructura!$Q$4:$S$194,3,0)</f>
        <v>M-367</v>
      </c>
    </row>
    <row r="1326" spans="1:27" ht="30.6" x14ac:dyDescent="0.3">
      <c r="A1326" s="61" t="s">
        <v>1755</v>
      </c>
      <c r="B1326" s="43">
        <f t="shared" si="263"/>
        <v>360</v>
      </c>
      <c r="C1326" s="44" t="str">
        <f t="shared" si="264"/>
        <v>Enfermedades Mundiales</v>
      </c>
      <c r="D1326" s="44" t="str">
        <f t="shared" si="265"/>
        <v>Salud</v>
      </c>
      <c r="E1326" s="64">
        <v>8101</v>
      </c>
      <c r="F1326" s="44" t="str">
        <f t="shared" si="271"/>
        <v>Vacunación</v>
      </c>
      <c r="G1326" s="27" t="s">
        <v>1591</v>
      </c>
      <c r="H1326" s="60" t="s">
        <v>17</v>
      </c>
      <c r="I1326" s="58" t="s">
        <v>165</v>
      </c>
      <c r="J1326" s="43" t="s">
        <v>407</v>
      </c>
      <c r="K1326" s="12" t="str">
        <f t="shared" si="272"/>
        <v>Vacunación-Casos Activos</v>
      </c>
      <c r="L1326" s="43" t="str">
        <f t="shared" si="266"/>
        <v>Periodo 2020-2021</v>
      </c>
      <c r="M1326" s="43" t="str">
        <f t="shared" si="267"/>
        <v>Unidades</v>
      </c>
      <c r="N1326" s="49" t="str">
        <f t="shared" si="268"/>
        <v>Ministerio de Ciencias, Tecnología, Conocimiento e Innovación</v>
      </c>
      <c r="O13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Concepción</v>
      </c>
      <c r="P1326" s="68"/>
      <c r="Q1326" s="15" t="str">
        <f t="shared" si="269"/>
        <v>Gráfico Evolución</v>
      </c>
      <c r="R1326" s="30"/>
      <c r="S13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https://analytics.zoho.com/open-view/2395394000008137967?ZOHO_CRITERIA=%22Localiza_CL_Poblacion%22.%22Codcom%22%3D8101</v>
      </c>
      <c r="T1326" s="17"/>
      <c r="U1326" s="31" t="str">
        <f t="shared" si="270"/>
        <v>#1774B9</v>
      </c>
      <c r="V1326" s="32" t="str">
        <f>+Enfermedades_Mundiales[[#This Row],[idcoleccion]]&amp;"-"&amp;Enfermedades_Mundiales[[#This Row],[id]]</f>
        <v>360-1316</v>
      </c>
      <c r="W1326" s="21">
        <f>+VLOOKUP(Enfermedades_Mundiales[[#This Row],[Filtro URL]],Estructura!$X$4:$Y$366,2,0)</f>
        <v>36308101</v>
      </c>
      <c r="X1326" s="21" t="str">
        <f>+VLOOKUP(Enfermedades_Mundiales[[#This Row],[tema]],Estructura!$A$4:$C$18,3,0)</f>
        <v>T-364</v>
      </c>
      <c r="Y1326" s="32" t="str">
        <f>+VLOOKUP(Enfermedades_Mundiales[[#This Row],[contenido]],Estructura!$E$4:$G$18,3,0)</f>
        <v>C-362</v>
      </c>
      <c r="Z1326" s="32" t="str">
        <f>+VLOOKUP(Enfermedades_Mundiales[[#This Row],[Filtro Integrado]],Estructura!$M$4:$O$367,3,0)</f>
        <v>FI-363</v>
      </c>
      <c r="AA1326" s="32" t="str">
        <f>+VLOOKUP(Enfermedades_Mundiales[[#This Row],[Muestra]],Estructura!$Q$4:$S$194,3,0)</f>
        <v>M-367</v>
      </c>
    </row>
    <row r="1327" spans="1:27" ht="30.6" x14ac:dyDescent="0.3">
      <c r="A1327" s="61" t="s">
        <v>1756</v>
      </c>
      <c r="B1327" s="43">
        <f t="shared" si="263"/>
        <v>360</v>
      </c>
      <c r="C1327" s="44" t="str">
        <f t="shared" si="264"/>
        <v>Enfermedades Mundiales</v>
      </c>
      <c r="D1327" s="44" t="str">
        <f t="shared" si="265"/>
        <v>Salud</v>
      </c>
      <c r="E1327" s="64">
        <v>8102</v>
      </c>
      <c r="F1327" s="44" t="str">
        <f t="shared" si="271"/>
        <v>Vacunación</v>
      </c>
      <c r="G1327" s="27" t="s">
        <v>1591</v>
      </c>
      <c r="H1327" s="60" t="s">
        <v>17</v>
      </c>
      <c r="I1327" s="58" t="s">
        <v>166</v>
      </c>
      <c r="J1327" s="43" t="s">
        <v>407</v>
      </c>
      <c r="K1327" s="12" t="str">
        <f t="shared" si="272"/>
        <v>Vacunación-Casos Activos</v>
      </c>
      <c r="L1327" s="43" t="str">
        <f t="shared" si="266"/>
        <v>Periodo 2020-2021</v>
      </c>
      <c r="M1327" s="43" t="str">
        <f t="shared" si="267"/>
        <v>Unidades</v>
      </c>
      <c r="N1327" s="49" t="str">
        <f t="shared" si="268"/>
        <v>Ministerio de Ciencias, Tecnología, Conocimiento e Innovación</v>
      </c>
      <c r="O13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Coronel</v>
      </c>
      <c r="P1327" s="68"/>
      <c r="Q1327" s="15" t="str">
        <f t="shared" si="269"/>
        <v>Gráfico Evolución</v>
      </c>
      <c r="R1327" s="30"/>
      <c r="S13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https://analytics.zoho.com/open-view/2395394000008137967?ZOHO_CRITERIA=%22Localiza_CL_Poblacion%22.%22Codcom%22%3D8102</v>
      </c>
      <c r="T1327" s="17"/>
      <c r="U1327" s="31" t="str">
        <f t="shared" si="270"/>
        <v>#1774B9</v>
      </c>
      <c r="V1327" s="32" t="str">
        <f>+Enfermedades_Mundiales[[#This Row],[idcoleccion]]&amp;"-"&amp;Enfermedades_Mundiales[[#This Row],[id]]</f>
        <v>360-1317</v>
      </c>
      <c r="W1327" s="21">
        <f>+VLOOKUP(Enfermedades_Mundiales[[#This Row],[Filtro URL]],Estructura!$X$4:$Y$366,2,0)</f>
        <v>36308102</v>
      </c>
      <c r="X1327" s="21" t="str">
        <f>+VLOOKUP(Enfermedades_Mundiales[[#This Row],[tema]],Estructura!$A$4:$C$18,3,0)</f>
        <v>T-364</v>
      </c>
      <c r="Y1327" s="32" t="str">
        <f>+VLOOKUP(Enfermedades_Mundiales[[#This Row],[contenido]],Estructura!$E$4:$G$18,3,0)</f>
        <v>C-362</v>
      </c>
      <c r="Z1327" s="32" t="str">
        <f>+VLOOKUP(Enfermedades_Mundiales[[#This Row],[Filtro Integrado]],Estructura!$M$4:$O$367,3,0)</f>
        <v>FI-363</v>
      </c>
      <c r="AA1327" s="32" t="str">
        <f>+VLOOKUP(Enfermedades_Mundiales[[#This Row],[Muestra]],Estructura!$Q$4:$S$194,3,0)</f>
        <v>M-367</v>
      </c>
    </row>
    <row r="1328" spans="1:27" ht="30.6" x14ac:dyDescent="0.3">
      <c r="A1328" s="61" t="s">
        <v>1757</v>
      </c>
      <c r="B1328" s="43">
        <f t="shared" si="263"/>
        <v>360</v>
      </c>
      <c r="C1328" s="44" t="str">
        <f t="shared" si="264"/>
        <v>Enfermedades Mundiales</v>
      </c>
      <c r="D1328" s="44" t="str">
        <f t="shared" si="265"/>
        <v>Salud</v>
      </c>
      <c r="E1328" s="64">
        <v>8103</v>
      </c>
      <c r="F1328" s="44" t="str">
        <f t="shared" si="271"/>
        <v>Vacunación</v>
      </c>
      <c r="G1328" s="27" t="s">
        <v>1591</v>
      </c>
      <c r="H1328" s="60" t="s">
        <v>17</v>
      </c>
      <c r="I1328" s="58" t="s">
        <v>167</v>
      </c>
      <c r="J1328" s="43" t="s">
        <v>407</v>
      </c>
      <c r="K1328" s="12" t="str">
        <f t="shared" si="272"/>
        <v>Vacunación-Casos Activos</v>
      </c>
      <c r="L1328" s="43" t="str">
        <f t="shared" si="266"/>
        <v>Periodo 2020-2021</v>
      </c>
      <c r="M1328" s="43" t="str">
        <f t="shared" si="267"/>
        <v>Unidades</v>
      </c>
      <c r="N1328" s="49" t="str">
        <f t="shared" si="268"/>
        <v>Ministerio de Ciencias, Tecnología, Conocimiento e Innovación</v>
      </c>
      <c r="O13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Chiguayante</v>
      </c>
      <c r="P1328" s="68"/>
      <c r="Q1328" s="15" t="str">
        <f t="shared" si="269"/>
        <v>Gráfico Evolución</v>
      </c>
      <c r="R1328" s="30"/>
      <c r="S13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https://analytics.zoho.com/open-view/2395394000008137967?ZOHO_CRITERIA=%22Localiza_CL_Poblacion%22.%22Codcom%22%3D8103</v>
      </c>
      <c r="T1328" s="17"/>
      <c r="U1328" s="31" t="str">
        <f t="shared" si="270"/>
        <v>#1774B9</v>
      </c>
      <c r="V1328" s="32" t="str">
        <f>+Enfermedades_Mundiales[[#This Row],[idcoleccion]]&amp;"-"&amp;Enfermedades_Mundiales[[#This Row],[id]]</f>
        <v>360-1318</v>
      </c>
      <c r="W1328" s="21">
        <f>+VLOOKUP(Enfermedades_Mundiales[[#This Row],[Filtro URL]],Estructura!$X$4:$Y$366,2,0)</f>
        <v>36308103</v>
      </c>
      <c r="X1328" s="21" t="str">
        <f>+VLOOKUP(Enfermedades_Mundiales[[#This Row],[tema]],Estructura!$A$4:$C$18,3,0)</f>
        <v>T-364</v>
      </c>
      <c r="Y1328" s="32" t="str">
        <f>+VLOOKUP(Enfermedades_Mundiales[[#This Row],[contenido]],Estructura!$E$4:$G$18,3,0)</f>
        <v>C-362</v>
      </c>
      <c r="Z1328" s="32" t="str">
        <f>+VLOOKUP(Enfermedades_Mundiales[[#This Row],[Filtro Integrado]],Estructura!$M$4:$O$367,3,0)</f>
        <v>FI-363</v>
      </c>
      <c r="AA1328" s="32" t="str">
        <f>+VLOOKUP(Enfermedades_Mundiales[[#This Row],[Muestra]],Estructura!$Q$4:$S$194,3,0)</f>
        <v>M-367</v>
      </c>
    </row>
    <row r="1329" spans="1:27" ht="30.6" x14ac:dyDescent="0.3">
      <c r="A1329" s="61" t="s">
        <v>1758</v>
      </c>
      <c r="B1329" s="43">
        <f t="shared" si="263"/>
        <v>360</v>
      </c>
      <c r="C1329" s="44" t="str">
        <f t="shared" si="264"/>
        <v>Enfermedades Mundiales</v>
      </c>
      <c r="D1329" s="44" t="str">
        <f t="shared" si="265"/>
        <v>Salud</v>
      </c>
      <c r="E1329" s="64">
        <v>8104</v>
      </c>
      <c r="F1329" s="44" t="str">
        <f t="shared" si="271"/>
        <v>Vacunación</v>
      </c>
      <c r="G1329" s="27" t="s">
        <v>1591</v>
      </c>
      <c r="H1329" s="60" t="s">
        <v>17</v>
      </c>
      <c r="I1329" s="58" t="s">
        <v>168</v>
      </c>
      <c r="J1329" s="43" t="s">
        <v>407</v>
      </c>
      <c r="K1329" s="12" t="str">
        <f t="shared" si="272"/>
        <v>Vacunación-Casos Activos</v>
      </c>
      <c r="L1329" s="43" t="str">
        <f t="shared" si="266"/>
        <v>Periodo 2020-2021</v>
      </c>
      <c r="M1329" s="43" t="str">
        <f t="shared" si="267"/>
        <v>Unidades</v>
      </c>
      <c r="N1329" s="49" t="str">
        <f t="shared" si="268"/>
        <v>Ministerio de Ciencias, Tecnología, Conocimiento e Innovación</v>
      </c>
      <c r="O13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Florida</v>
      </c>
      <c r="P1329" s="68"/>
      <c r="Q1329" s="15" t="str">
        <f t="shared" si="269"/>
        <v>Gráfico Evolución</v>
      </c>
      <c r="R1329" s="30"/>
      <c r="S13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https://analytics.zoho.com/open-view/2395394000008137967?ZOHO_CRITERIA=%22Localiza_CL_Poblacion%22.%22Codcom%22%3D8104</v>
      </c>
      <c r="T1329" s="17"/>
      <c r="U1329" s="31" t="str">
        <f t="shared" si="270"/>
        <v>#1774B9</v>
      </c>
      <c r="V1329" s="32" t="str">
        <f>+Enfermedades_Mundiales[[#This Row],[idcoleccion]]&amp;"-"&amp;Enfermedades_Mundiales[[#This Row],[id]]</f>
        <v>360-1319</v>
      </c>
      <c r="W1329" s="21">
        <f>+VLOOKUP(Enfermedades_Mundiales[[#This Row],[Filtro URL]],Estructura!$X$4:$Y$366,2,0)</f>
        <v>36308104</v>
      </c>
      <c r="X1329" s="21" t="str">
        <f>+VLOOKUP(Enfermedades_Mundiales[[#This Row],[tema]],Estructura!$A$4:$C$18,3,0)</f>
        <v>T-364</v>
      </c>
      <c r="Y1329" s="32" t="str">
        <f>+VLOOKUP(Enfermedades_Mundiales[[#This Row],[contenido]],Estructura!$E$4:$G$18,3,0)</f>
        <v>C-362</v>
      </c>
      <c r="Z1329" s="32" t="str">
        <f>+VLOOKUP(Enfermedades_Mundiales[[#This Row],[Filtro Integrado]],Estructura!$M$4:$O$367,3,0)</f>
        <v>FI-363</v>
      </c>
      <c r="AA1329" s="32" t="str">
        <f>+VLOOKUP(Enfermedades_Mundiales[[#This Row],[Muestra]],Estructura!$Q$4:$S$194,3,0)</f>
        <v>M-367</v>
      </c>
    </row>
    <row r="1330" spans="1:27" ht="30.6" x14ac:dyDescent="0.3">
      <c r="A1330" s="61" t="s">
        <v>1759</v>
      </c>
      <c r="B1330" s="43">
        <f t="shared" si="263"/>
        <v>360</v>
      </c>
      <c r="C1330" s="44" t="str">
        <f t="shared" si="264"/>
        <v>Enfermedades Mundiales</v>
      </c>
      <c r="D1330" s="44" t="str">
        <f t="shared" si="265"/>
        <v>Salud</v>
      </c>
      <c r="E1330" s="64">
        <v>8105</v>
      </c>
      <c r="F1330" s="44" t="str">
        <f t="shared" si="271"/>
        <v>Vacunación</v>
      </c>
      <c r="G1330" s="27" t="s">
        <v>1591</v>
      </c>
      <c r="H1330" s="60" t="s">
        <v>17</v>
      </c>
      <c r="I1330" s="58" t="s">
        <v>169</v>
      </c>
      <c r="J1330" s="43" t="s">
        <v>407</v>
      </c>
      <c r="K1330" s="12" t="str">
        <f t="shared" si="272"/>
        <v>Vacunación-Casos Activos</v>
      </c>
      <c r="L1330" s="43" t="str">
        <f t="shared" si="266"/>
        <v>Periodo 2020-2021</v>
      </c>
      <c r="M1330" s="43" t="str">
        <f t="shared" si="267"/>
        <v>Unidades</v>
      </c>
      <c r="N1330" s="49" t="str">
        <f t="shared" si="268"/>
        <v>Ministerio de Ciencias, Tecnología, Conocimiento e Innovación</v>
      </c>
      <c r="O133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Hualqui</v>
      </c>
      <c r="P1330" s="68"/>
      <c r="Q1330" s="15" t="str">
        <f t="shared" si="269"/>
        <v>Gráfico Evolución</v>
      </c>
      <c r="R1330" s="30"/>
      <c r="S133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https://analytics.zoho.com/open-view/2395394000008137967?ZOHO_CRITERIA=%22Localiza_CL_Poblacion%22.%22Codcom%22%3D8105</v>
      </c>
      <c r="T1330" s="17"/>
      <c r="U1330" s="31" t="str">
        <f t="shared" si="270"/>
        <v>#1774B9</v>
      </c>
      <c r="V1330" s="32" t="str">
        <f>+Enfermedades_Mundiales[[#This Row],[idcoleccion]]&amp;"-"&amp;Enfermedades_Mundiales[[#This Row],[id]]</f>
        <v>360-1320</v>
      </c>
      <c r="W1330" s="21">
        <f>+VLOOKUP(Enfermedades_Mundiales[[#This Row],[Filtro URL]],Estructura!$X$4:$Y$366,2,0)</f>
        <v>36308105</v>
      </c>
      <c r="X1330" s="21" t="str">
        <f>+VLOOKUP(Enfermedades_Mundiales[[#This Row],[tema]],Estructura!$A$4:$C$18,3,0)</f>
        <v>T-364</v>
      </c>
      <c r="Y1330" s="32" t="str">
        <f>+VLOOKUP(Enfermedades_Mundiales[[#This Row],[contenido]],Estructura!$E$4:$G$18,3,0)</f>
        <v>C-362</v>
      </c>
      <c r="Z1330" s="32" t="str">
        <f>+VLOOKUP(Enfermedades_Mundiales[[#This Row],[Filtro Integrado]],Estructura!$M$4:$O$367,3,0)</f>
        <v>FI-363</v>
      </c>
      <c r="AA1330" s="32" t="str">
        <f>+VLOOKUP(Enfermedades_Mundiales[[#This Row],[Muestra]],Estructura!$Q$4:$S$194,3,0)</f>
        <v>M-367</v>
      </c>
    </row>
    <row r="1331" spans="1:27" ht="30.6" x14ac:dyDescent="0.3">
      <c r="A1331" s="61" t="s">
        <v>1760</v>
      </c>
      <c r="B1331" s="43">
        <f t="shared" si="263"/>
        <v>360</v>
      </c>
      <c r="C1331" s="44" t="str">
        <f t="shared" si="264"/>
        <v>Enfermedades Mundiales</v>
      </c>
      <c r="D1331" s="44" t="str">
        <f t="shared" si="265"/>
        <v>Salud</v>
      </c>
      <c r="E1331" s="64">
        <v>8106</v>
      </c>
      <c r="F1331" s="44" t="str">
        <f t="shared" si="271"/>
        <v>Vacunación</v>
      </c>
      <c r="G1331" s="27" t="s">
        <v>1591</v>
      </c>
      <c r="H1331" s="60" t="s">
        <v>17</v>
      </c>
      <c r="I1331" s="58" t="s">
        <v>170</v>
      </c>
      <c r="J1331" s="43" t="s">
        <v>407</v>
      </c>
      <c r="K1331" s="12" t="str">
        <f t="shared" si="272"/>
        <v>Vacunación-Casos Activos</v>
      </c>
      <c r="L1331" s="43" t="str">
        <f t="shared" si="266"/>
        <v>Periodo 2020-2021</v>
      </c>
      <c r="M1331" s="43" t="str">
        <f t="shared" si="267"/>
        <v>Unidades</v>
      </c>
      <c r="N1331" s="49" t="str">
        <f t="shared" si="268"/>
        <v>Ministerio de Ciencias, Tecnología, Conocimiento e Innovación</v>
      </c>
      <c r="O133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Lota</v>
      </c>
      <c r="P1331" s="68"/>
      <c r="Q1331" s="15" t="str">
        <f t="shared" si="269"/>
        <v>Gráfico Evolución</v>
      </c>
      <c r="R1331" s="30"/>
      <c r="S133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https://analytics.zoho.com/open-view/2395394000008137967?ZOHO_CRITERIA=%22Localiza_CL_Poblacion%22.%22Codcom%22%3D8106</v>
      </c>
      <c r="T1331" s="17"/>
      <c r="U1331" s="31" t="str">
        <f t="shared" si="270"/>
        <v>#1774B9</v>
      </c>
      <c r="V1331" s="32" t="str">
        <f>+Enfermedades_Mundiales[[#This Row],[idcoleccion]]&amp;"-"&amp;Enfermedades_Mundiales[[#This Row],[id]]</f>
        <v>360-1321</v>
      </c>
      <c r="W1331" s="21">
        <f>+VLOOKUP(Enfermedades_Mundiales[[#This Row],[Filtro URL]],Estructura!$X$4:$Y$366,2,0)</f>
        <v>36308106</v>
      </c>
      <c r="X1331" s="21" t="str">
        <f>+VLOOKUP(Enfermedades_Mundiales[[#This Row],[tema]],Estructura!$A$4:$C$18,3,0)</f>
        <v>T-364</v>
      </c>
      <c r="Y1331" s="32" t="str">
        <f>+VLOOKUP(Enfermedades_Mundiales[[#This Row],[contenido]],Estructura!$E$4:$G$18,3,0)</f>
        <v>C-362</v>
      </c>
      <c r="Z1331" s="32" t="str">
        <f>+VLOOKUP(Enfermedades_Mundiales[[#This Row],[Filtro Integrado]],Estructura!$M$4:$O$367,3,0)</f>
        <v>FI-363</v>
      </c>
      <c r="AA1331" s="32" t="str">
        <f>+VLOOKUP(Enfermedades_Mundiales[[#This Row],[Muestra]],Estructura!$Q$4:$S$194,3,0)</f>
        <v>M-367</v>
      </c>
    </row>
    <row r="1332" spans="1:27" ht="30.6" x14ac:dyDescent="0.3">
      <c r="A1332" s="61" t="s">
        <v>1761</v>
      </c>
      <c r="B1332" s="43">
        <f t="shared" si="263"/>
        <v>360</v>
      </c>
      <c r="C1332" s="44" t="str">
        <f t="shared" si="264"/>
        <v>Enfermedades Mundiales</v>
      </c>
      <c r="D1332" s="44" t="str">
        <f t="shared" si="265"/>
        <v>Salud</v>
      </c>
      <c r="E1332" s="64">
        <v>8107</v>
      </c>
      <c r="F1332" s="44" t="str">
        <f t="shared" si="271"/>
        <v>Vacunación</v>
      </c>
      <c r="G1332" s="27" t="s">
        <v>1591</v>
      </c>
      <c r="H1332" s="60" t="s">
        <v>17</v>
      </c>
      <c r="I1332" s="58" t="s">
        <v>171</v>
      </c>
      <c r="J1332" s="43" t="s">
        <v>407</v>
      </c>
      <c r="K1332" s="12" t="str">
        <f t="shared" si="272"/>
        <v>Vacunación-Casos Activos</v>
      </c>
      <c r="L1332" s="43" t="str">
        <f t="shared" si="266"/>
        <v>Periodo 2020-2021</v>
      </c>
      <c r="M1332" s="43" t="str">
        <f t="shared" si="267"/>
        <v>Unidades</v>
      </c>
      <c r="N1332" s="49" t="str">
        <f t="shared" si="268"/>
        <v>Ministerio de Ciencias, Tecnología, Conocimiento e Innovación</v>
      </c>
      <c r="O133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Penco</v>
      </c>
      <c r="P1332" s="68"/>
      <c r="Q1332" s="15" t="str">
        <f t="shared" si="269"/>
        <v>Gráfico Evolución</v>
      </c>
      <c r="R1332" s="30"/>
      <c r="S133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https://analytics.zoho.com/open-view/2395394000008137967?ZOHO_CRITERIA=%22Localiza_CL_Poblacion%22.%22Codcom%22%3D8107</v>
      </c>
      <c r="T1332" s="17"/>
      <c r="U1332" s="31" t="str">
        <f t="shared" si="270"/>
        <v>#1774B9</v>
      </c>
      <c r="V1332" s="32" t="str">
        <f>+Enfermedades_Mundiales[[#This Row],[idcoleccion]]&amp;"-"&amp;Enfermedades_Mundiales[[#This Row],[id]]</f>
        <v>360-1322</v>
      </c>
      <c r="W1332" s="21">
        <f>+VLOOKUP(Enfermedades_Mundiales[[#This Row],[Filtro URL]],Estructura!$X$4:$Y$366,2,0)</f>
        <v>36308107</v>
      </c>
      <c r="X1332" s="21" t="str">
        <f>+VLOOKUP(Enfermedades_Mundiales[[#This Row],[tema]],Estructura!$A$4:$C$18,3,0)</f>
        <v>T-364</v>
      </c>
      <c r="Y1332" s="32" t="str">
        <f>+VLOOKUP(Enfermedades_Mundiales[[#This Row],[contenido]],Estructura!$E$4:$G$18,3,0)</f>
        <v>C-362</v>
      </c>
      <c r="Z1332" s="32" t="str">
        <f>+VLOOKUP(Enfermedades_Mundiales[[#This Row],[Filtro Integrado]],Estructura!$M$4:$O$367,3,0)</f>
        <v>FI-363</v>
      </c>
      <c r="AA1332" s="32" t="str">
        <f>+VLOOKUP(Enfermedades_Mundiales[[#This Row],[Muestra]],Estructura!$Q$4:$S$194,3,0)</f>
        <v>M-367</v>
      </c>
    </row>
    <row r="1333" spans="1:27" ht="30.6" x14ac:dyDescent="0.3">
      <c r="A1333" s="61" t="s">
        <v>1762</v>
      </c>
      <c r="B1333" s="43">
        <f t="shared" si="263"/>
        <v>360</v>
      </c>
      <c r="C1333" s="44" t="str">
        <f t="shared" si="264"/>
        <v>Enfermedades Mundiales</v>
      </c>
      <c r="D1333" s="44" t="str">
        <f t="shared" si="265"/>
        <v>Salud</v>
      </c>
      <c r="E1333" s="64">
        <v>8108</v>
      </c>
      <c r="F1333" s="44" t="str">
        <f t="shared" si="271"/>
        <v>Vacunación</v>
      </c>
      <c r="G1333" s="27" t="s">
        <v>1591</v>
      </c>
      <c r="H1333" s="60" t="s">
        <v>17</v>
      </c>
      <c r="I1333" s="58" t="s">
        <v>172</v>
      </c>
      <c r="J1333" s="43" t="s">
        <v>407</v>
      </c>
      <c r="K1333" s="12" t="str">
        <f t="shared" si="272"/>
        <v>Vacunación-Casos Activos</v>
      </c>
      <c r="L1333" s="43" t="str">
        <f t="shared" si="266"/>
        <v>Periodo 2020-2021</v>
      </c>
      <c r="M1333" s="43" t="str">
        <f t="shared" si="267"/>
        <v>Unidades</v>
      </c>
      <c r="N1333" s="49" t="str">
        <f t="shared" si="268"/>
        <v>Ministerio de Ciencias, Tecnología, Conocimiento e Innovación</v>
      </c>
      <c r="O133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Pedro de la Paz</v>
      </c>
      <c r="P1333" s="68"/>
      <c r="Q1333" s="15" t="str">
        <f t="shared" si="269"/>
        <v>Gráfico Evolución</v>
      </c>
      <c r="R1333" s="30"/>
      <c r="S133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https://analytics.zoho.com/open-view/2395394000008137967?ZOHO_CRITERIA=%22Localiza_CL_Poblacion%22.%22Codcom%22%3D8108</v>
      </c>
      <c r="T1333" s="17"/>
      <c r="U1333" s="31" t="str">
        <f t="shared" si="270"/>
        <v>#1774B9</v>
      </c>
      <c r="V1333" s="32" t="str">
        <f>+Enfermedades_Mundiales[[#This Row],[idcoleccion]]&amp;"-"&amp;Enfermedades_Mundiales[[#This Row],[id]]</f>
        <v>360-1323</v>
      </c>
      <c r="W1333" s="21">
        <f>+VLOOKUP(Enfermedades_Mundiales[[#This Row],[Filtro URL]],Estructura!$X$4:$Y$366,2,0)</f>
        <v>36308108</v>
      </c>
      <c r="X1333" s="21" t="str">
        <f>+VLOOKUP(Enfermedades_Mundiales[[#This Row],[tema]],Estructura!$A$4:$C$18,3,0)</f>
        <v>T-364</v>
      </c>
      <c r="Y1333" s="32" t="str">
        <f>+VLOOKUP(Enfermedades_Mundiales[[#This Row],[contenido]],Estructura!$E$4:$G$18,3,0)</f>
        <v>C-362</v>
      </c>
      <c r="Z1333" s="32" t="str">
        <f>+VLOOKUP(Enfermedades_Mundiales[[#This Row],[Filtro Integrado]],Estructura!$M$4:$O$367,3,0)</f>
        <v>FI-363</v>
      </c>
      <c r="AA1333" s="32" t="str">
        <f>+VLOOKUP(Enfermedades_Mundiales[[#This Row],[Muestra]],Estructura!$Q$4:$S$194,3,0)</f>
        <v>M-367</v>
      </c>
    </row>
    <row r="1334" spans="1:27" ht="30.6" x14ac:dyDescent="0.3">
      <c r="A1334" s="61" t="s">
        <v>1763</v>
      </c>
      <c r="B1334" s="43">
        <f t="shared" si="263"/>
        <v>360</v>
      </c>
      <c r="C1334" s="44" t="str">
        <f t="shared" si="264"/>
        <v>Enfermedades Mundiales</v>
      </c>
      <c r="D1334" s="44" t="str">
        <f t="shared" si="265"/>
        <v>Salud</v>
      </c>
      <c r="E1334" s="64">
        <v>8109</v>
      </c>
      <c r="F1334" s="44" t="str">
        <f t="shared" si="271"/>
        <v>Vacunación</v>
      </c>
      <c r="G1334" s="27" t="s">
        <v>1591</v>
      </c>
      <c r="H1334" s="60" t="s">
        <v>17</v>
      </c>
      <c r="I1334" s="58" t="s">
        <v>173</v>
      </c>
      <c r="J1334" s="43" t="s">
        <v>407</v>
      </c>
      <c r="K1334" s="12" t="str">
        <f t="shared" si="272"/>
        <v>Vacunación-Casos Activos</v>
      </c>
      <c r="L1334" s="43" t="str">
        <f t="shared" si="266"/>
        <v>Periodo 2020-2021</v>
      </c>
      <c r="M1334" s="43" t="str">
        <f t="shared" si="267"/>
        <v>Unidades</v>
      </c>
      <c r="N1334" s="49" t="str">
        <f t="shared" si="268"/>
        <v>Ministerio de Ciencias, Tecnología, Conocimiento e Innovación</v>
      </c>
      <c r="O133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Juana</v>
      </c>
      <c r="P1334" s="68"/>
      <c r="Q1334" s="15" t="str">
        <f t="shared" si="269"/>
        <v>Gráfico Evolución</v>
      </c>
      <c r="R1334" s="30"/>
      <c r="S133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https://analytics.zoho.com/open-view/2395394000008137967?ZOHO_CRITERIA=%22Localiza_CL_Poblacion%22.%22Codcom%22%3D8109</v>
      </c>
      <c r="T1334" s="17"/>
      <c r="U1334" s="31" t="str">
        <f t="shared" si="270"/>
        <v>#1774B9</v>
      </c>
      <c r="V1334" s="32" t="str">
        <f>+Enfermedades_Mundiales[[#This Row],[idcoleccion]]&amp;"-"&amp;Enfermedades_Mundiales[[#This Row],[id]]</f>
        <v>360-1324</v>
      </c>
      <c r="W1334" s="21">
        <f>+VLOOKUP(Enfermedades_Mundiales[[#This Row],[Filtro URL]],Estructura!$X$4:$Y$366,2,0)</f>
        <v>36308109</v>
      </c>
      <c r="X1334" s="21" t="str">
        <f>+VLOOKUP(Enfermedades_Mundiales[[#This Row],[tema]],Estructura!$A$4:$C$18,3,0)</f>
        <v>T-364</v>
      </c>
      <c r="Y1334" s="32" t="str">
        <f>+VLOOKUP(Enfermedades_Mundiales[[#This Row],[contenido]],Estructura!$E$4:$G$18,3,0)</f>
        <v>C-362</v>
      </c>
      <c r="Z1334" s="32" t="str">
        <f>+VLOOKUP(Enfermedades_Mundiales[[#This Row],[Filtro Integrado]],Estructura!$M$4:$O$367,3,0)</f>
        <v>FI-363</v>
      </c>
      <c r="AA1334" s="32" t="str">
        <f>+VLOOKUP(Enfermedades_Mundiales[[#This Row],[Muestra]],Estructura!$Q$4:$S$194,3,0)</f>
        <v>M-367</v>
      </c>
    </row>
    <row r="1335" spans="1:27" ht="30.6" x14ac:dyDescent="0.3">
      <c r="A1335" s="61" t="s">
        <v>1764</v>
      </c>
      <c r="B1335" s="43">
        <f t="shared" si="263"/>
        <v>360</v>
      </c>
      <c r="C1335" s="44" t="str">
        <f t="shared" si="264"/>
        <v>Enfermedades Mundiales</v>
      </c>
      <c r="D1335" s="44" t="str">
        <f t="shared" si="265"/>
        <v>Salud</v>
      </c>
      <c r="E1335" s="64">
        <v>8110</v>
      </c>
      <c r="F1335" s="44" t="str">
        <f t="shared" si="271"/>
        <v>Vacunación</v>
      </c>
      <c r="G1335" s="27" t="s">
        <v>1591</v>
      </c>
      <c r="H1335" s="60" t="s">
        <v>17</v>
      </c>
      <c r="I1335" s="58" t="s">
        <v>174</v>
      </c>
      <c r="J1335" s="43" t="s">
        <v>407</v>
      </c>
      <c r="K1335" s="12" t="str">
        <f t="shared" si="272"/>
        <v>Vacunación-Casos Activos</v>
      </c>
      <c r="L1335" s="43" t="str">
        <f t="shared" si="266"/>
        <v>Periodo 2020-2021</v>
      </c>
      <c r="M1335" s="43" t="str">
        <f t="shared" si="267"/>
        <v>Unidades</v>
      </c>
      <c r="N1335" s="49" t="str">
        <f t="shared" si="268"/>
        <v>Ministerio de Ciencias, Tecnología, Conocimiento e Innovación</v>
      </c>
      <c r="O133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Talcahuano</v>
      </c>
      <c r="P1335" s="68"/>
      <c r="Q1335" s="15" t="str">
        <f t="shared" si="269"/>
        <v>Gráfico Evolución</v>
      </c>
      <c r="R1335" s="30"/>
      <c r="S133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https://analytics.zoho.com/open-view/2395394000008137967?ZOHO_CRITERIA=%22Localiza_CL_Poblacion%22.%22Codcom%22%3D8110</v>
      </c>
      <c r="T1335" s="17"/>
      <c r="U1335" s="31" t="str">
        <f t="shared" si="270"/>
        <v>#1774B9</v>
      </c>
      <c r="V1335" s="32" t="str">
        <f>+Enfermedades_Mundiales[[#This Row],[idcoleccion]]&amp;"-"&amp;Enfermedades_Mundiales[[#This Row],[id]]</f>
        <v>360-1325</v>
      </c>
      <c r="W1335" s="21">
        <f>+VLOOKUP(Enfermedades_Mundiales[[#This Row],[Filtro URL]],Estructura!$X$4:$Y$366,2,0)</f>
        <v>36308110</v>
      </c>
      <c r="X1335" s="21" t="str">
        <f>+VLOOKUP(Enfermedades_Mundiales[[#This Row],[tema]],Estructura!$A$4:$C$18,3,0)</f>
        <v>T-364</v>
      </c>
      <c r="Y1335" s="32" t="str">
        <f>+VLOOKUP(Enfermedades_Mundiales[[#This Row],[contenido]],Estructura!$E$4:$G$18,3,0)</f>
        <v>C-362</v>
      </c>
      <c r="Z1335" s="32" t="str">
        <f>+VLOOKUP(Enfermedades_Mundiales[[#This Row],[Filtro Integrado]],Estructura!$M$4:$O$367,3,0)</f>
        <v>FI-363</v>
      </c>
      <c r="AA1335" s="32" t="str">
        <f>+VLOOKUP(Enfermedades_Mundiales[[#This Row],[Muestra]],Estructura!$Q$4:$S$194,3,0)</f>
        <v>M-367</v>
      </c>
    </row>
    <row r="1336" spans="1:27" ht="30.6" x14ac:dyDescent="0.3">
      <c r="A1336" s="61" t="s">
        <v>1765</v>
      </c>
      <c r="B1336" s="43">
        <f t="shared" si="263"/>
        <v>360</v>
      </c>
      <c r="C1336" s="44" t="str">
        <f t="shared" si="264"/>
        <v>Enfermedades Mundiales</v>
      </c>
      <c r="D1336" s="44" t="str">
        <f t="shared" si="265"/>
        <v>Salud</v>
      </c>
      <c r="E1336" s="64">
        <v>8111</v>
      </c>
      <c r="F1336" s="44" t="str">
        <f t="shared" si="271"/>
        <v>Vacunación</v>
      </c>
      <c r="G1336" s="27" t="s">
        <v>1591</v>
      </c>
      <c r="H1336" s="60" t="s">
        <v>17</v>
      </c>
      <c r="I1336" s="58" t="s">
        <v>175</v>
      </c>
      <c r="J1336" s="43" t="s">
        <v>407</v>
      </c>
      <c r="K1336" s="12" t="str">
        <f t="shared" si="272"/>
        <v>Vacunación-Casos Activos</v>
      </c>
      <c r="L1336" s="43" t="str">
        <f t="shared" si="266"/>
        <v>Periodo 2020-2021</v>
      </c>
      <c r="M1336" s="43" t="str">
        <f t="shared" si="267"/>
        <v>Unidades</v>
      </c>
      <c r="N1336" s="49" t="str">
        <f t="shared" si="268"/>
        <v>Ministerio de Ciencias, Tecnología, Conocimiento e Innovación</v>
      </c>
      <c r="O133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Tomé</v>
      </c>
      <c r="P1336" s="68"/>
      <c r="Q1336" s="15" t="str">
        <f t="shared" si="269"/>
        <v>Gráfico Evolución</v>
      </c>
      <c r="R1336" s="30"/>
      <c r="S133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https://analytics.zoho.com/open-view/2395394000008137967?ZOHO_CRITERIA=%22Localiza_CL_Poblacion%22.%22Codcom%22%3D8111</v>
      </c>
      <c r="T1336" s="17"/>
      <c r="U1336" s="31" t="str">
        <f t="shared" si="270"/>
        <v>#1774B9</v>
      </c>
      <c r="V1336" s="32" t="str">
        <f>+Enfermedades_Mundiales[[#This Row],[idcoleccion]]&amp;"-"&amp;Enfermedades_Mundiales[[#This Row],[id]]</f>
        <v>360-1326</v>
      </c>
      <c r="W1336" s="21">
        <f>+VLOOKUP(Enfermedades_Mundiales[[#This Row],[Filtro URL]],Estructura!$X$4:$Y$366,2,0)</f>
        <v>36308111</v>
      </c>
      <c r="X1336" s="21" t="str">
        <f>+VLOOKUP(Enfermedades_Mundiales[[#This Row],[tema]],Estructura!$A$4:$C$18,3,0)</f>
        <v>T-364</v>
      </c>
      <c r="Y1336" s="32" t="str">
        <f>+VLOOKUP(Enfermedades_Mundiales[[#This Row],[contenido]],Estructura!$E$4:$G$18,3,0)</f>
        <v>C-362</v>
      </c>
      <c r="Z1336" s="32" t="str">
        <f>+VLOOKUP(Enfermedades_Mundiales[[#This Row],[Filtro Integrado]],Estructura!$M$4:$O$367,3,0)</f>
        <v>FI-363</v>
      </c>
      <c r="AA1336" s="32" t="str">
        <f>+VLOOKUP(Enfermedades_Mundiales[[#This Row],[Muestra]],Estructura!$Q$4:$S$194,3,0)</f>
        <v>M-367</v>
      </c>
    </row>
    <row r="1337" spans="1:27" ht="30.6" x14ac:dyDescent="0.3">
      <c r="A1337" s="61" t="s">
        <v>1766</v>
      </c>
      <c r="B1337" s="43">
        <f t="shared" si="263"/>
        <v>360</v>
      </c>
      <c r="C1337" s="44" t="str">
        <f t="shared" si="264"/>
        <v>Enfermedades Mundiales</v>
      </c>
      <c r="D1337" s="44" t="str">
        <f t="shared" si="265"/>
        <v>Salud</v>
      </c>
      <c r="E1337" s="64">
        <v>8112</v>
      </c>
      <c r="F1337" s="44" t="str">
        <f t="shared" si="271"/>
        <v>Vacunación</v>
      </c>
      <c r="G1337" s="27" t="s">
        <v>1591</v>
      </c>
      <c r="H1337" s="60" t="s">
        <v>17</v>
      </c>
      <c r="I1337" s="58" t="s">
        <v>176</v>
      </c>
      <c r="J1337" s="43" t="s">
        <v>407</v>
      </c>
      <c r="K1337" s="12" t="str">
        <f t="shared" si="272"/>
        <v>Vacunación-Casos Activos</v>
      </c>
      <c r="L1337" s="43" t="str">
        <f t="shared" si="266"/>
        <v>Periodo 2020-2021</v>
      </c>
      <c r="M1337" s="43" t="str">
        <f t="shared" si="267"/>
        <v>Unidades</v>
      </c>
      <c r="N1337" s="49" t="str">
        <f t="shared" si="268"/>
        <v>Ministerio de Ciencias, Tecnología, Conocimiento e Innovación</v>
      </c>
      <c r="O133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Hualpén</v>
      </c>
      <c r="P1337" s="68"/>
      <c r="Q1337" s="15" t="str">
        <f t="shared" si="269"/>
        <v>Gráfico Evolución</v>
      </c>
      <c r="R1337" s="30"/>
      <c r="S133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https://analytics.zoho.com/open-view/2395394000008137967?ZOHO_CRITERIA=%22Localiza_CL_Poblacion%22.%22Codcom%22%3D8112</v>
      </c>
      <c r="T1337" s="17"/>
      <c r="U1337" s="31" t="str">
        <f t="shared" si="270"/>
        <v>#1774B9</v>
      </c>
      <c r="V1337" s="32" t="str">
        <f>+Enfermedades_Mundiales[[#This Row],[idcoleccion]]&amp;"-"&amp;Enfermedades_Mundiales[[#This Row],[id]]</f>
        <v>360-1327</v>
      </c>
      <c r="W1337" s="21">
        <f>+VLOOKUP(Enfermedades_Mundiales[[#This Row],[Filtro URL]],Estructura!$X$4:$Y$366,2,0)</f>
        <v>36308112</v>
      </c>
      <c r="X1337" s="21" t="str">
        <f>+VLOOKUP(Enfermedades_Mundiales[[#This Row],[tema]],Estructura!$A$4:$C$18,3,0)</f>
        <v>T-364</v>
      </c>
      <c r="Y1337" s="32" t="str">
        <f>+VLOOKUP(Enfermedades_Mundiales[[#This Row],[contenido]],Estructura!$E$4:$G$18,3,0)</f>
        <v>C-362</v>
      </c>
      <c r="Z1337" s="32" t="str">
        <f>+VLOOKUP(Enfermedades_Mundiales[[#This Row],[Filtro Integrado]],Estructura!$M$4:$O$367,3,0)</f>
        <v>FI-363</v>
      </c>
      <c r="AA1337" s="32" t="str">
        <f>+VLOOKUP(Enfermedades_Mundiales[[#This Row],[Muestra]],Estructura!$Q$4:$S$194,3,0)</f>
        <v>M-367</v>
      </c>
    </row>
    <row r="1338" spans="1:27" ht="30.6" x14ac:dyDescent="0.3">
      <c r="A1338" s="61" t="s">
        <v>1767</v>
      </c>
      <c r="B1338" s="43">
        <f t="shared" si="263"/>
        <v>360</v>
      </c>
      <c r="C1338" s="44" t="str">
        <f t="shared" si="264"/>
        <v>Enfermedades Mundiales</v>
      </c>
      <c r="D1338" s="44" t="str">
        <f t="shared" si="265"/>
        <v>Salud</v>
      </c>
      <c r="E1338" s="64">
        <v>8201</v>
      </c>
      <c r="F1338" s="44" t="str">
        <f t="shared" si="271"/>
        <v>Vacunación</v>
      </c>
      <c r="G1338" s="27" t="s">
        <v>1591</v>
      </c>
      <c r="H1338" s="60" t="s">
        <v>17</v>
      </c>
      <c r="I1338" s="58" t="s">
        <v>177</v>
      </c>
      <c r="J1338" s="43" t="s">
        <v>407</v>
      </c>
      <c r="K1338" s="12" t="str">
        <f t="shared" si="272"/>
        <v>Vacunación-Casos Activos</v>
      </c>
      <c r="L1338" s="43" t="str">
        <f t="shared" si="266"/>
        <v>Periodo 2020-2021</v>
      </c>
      <c r="M1338" s="43" t="str">
        <f t="shared" si="267"/>
        <v>Unidades</v>
      </c>
      <c r="N1338" s="49" t="str">
        <f t="shared" si="268"/>
        <v>Ministerio de Ciencias, Tecnología, Conocimiento e Innovación</v>
      </c>
      <c r="O133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Lebu</v>
      </c>
      <c r="P1338" s="68"/>
      <c r="Q1338" s="15" t="str">
        <f t="shared" si="269"/>
        <v>Gráfico Evolución</v>
      </c>
      <c r="R1338" s="30"/>
      <c r="S133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https://analytics.zoho.com/open-view/2395394000008137967?ZOHO_CRITERIA=%22Localiza_CL_Poblacion%22.%22Codcom%22%3D8201</v>
      </c>
      <c r="T1338" s="17"/>
      <c r="U1338" s="31" t="str">
        <f t="shared" si="270"/>
        <v>#1774B9</v>
      </c>
      <c r="V1338" s="32" t="str">
        <f>+Enfermedades_Mundiales[[#This Row],[idcoleccion]]&amp;"-"&amp;Enfermedades_Mundiales[[#This Row],[id]]</f>
        <v>360-1328</v>
      </c>
      <c r="W1338" s="21">
        <f>+VLOOKUP(Enfermedades_Mundiales[[#This Row],[Filtro URL]],Estructura!$X$4:$Y$366,2,0)</f>
        <v>36308201</v>
      </c>
      <c r="X1338" s="21" t="str">
        <f>+VLOOKUP(Enfermedades_Mundiales[[#This Row],[tema]],Estructura!$A$4:$C$18,3,0)</f>
        <v>T-364</v>
      </c>
      <c r="Y1338" s="32" t="str">
        <f>+VLOOKUP(Enfermedades_Mundiales[[#This Row],[contenido]],Estructura!$E$4:$G$18,3,0)</f>
        <v>C-362</v>
      </c>
      <c r="Z1338" s="32" t="str">
        <f>+VLOOKUP(Enfermedades_Mundiales[[#This Row],[Filtro Integrado]],Estructura!$M$4:$O$367,3,0)</f>
        <v>FI-363</v>
      </c>
      <c r="AA1338" s="32" t="str">
        <f>+VLOOKUP(Enfermedades_Mundiales[[#This Row],[Muestra]],Estructura!$Q$4:$S$194,3,0)</f>
        <v>M-367</v>
      </c>
    </row>
    <row r="1339" spans="1:27" ht="30.6" x14ac:dyDescent="0.3">
      <c r="A1339" s="61" t="s">
        <v>1768</v>
      </c>
      <c r="B1339" s="43">
        <f t="shared" si="263"/>
        <v>360</v>
      </c>
      <c r="C1339" s="44" t="str">
        <f t="shared" si="264"/>
        <v>Enfermedades Mundiales</v>
      </c>
      <c r="D1339" s="44" t="str">
        <f t="shared" si="265"/>
        <v>Salud</v>
      </c>
      <c r="E1339" s="64">
        <v>8202</v>
      </c>
      <c r="F1339" s="44" t="str">
        <f t="shared" si="271"/>
        <v>Vacunación</v>
      </c>
      <c r="G1339" s="27" t="s">
        <v>1591</v>
      </c>
      <c r="H1339" s="60" t="s">
        <v>17</v>
      </c>
      <c r="I1339" s="58" t="s">
        <v>178</v>
      </c>
      <c r="J1339" s="43" t="s">
        <v>407</v>
      </c>
      <c r="K1339" s="12" t="str">
        <f t="shared" si="272"/>
        <v>Vacunación-Casos Activos</v>
      </c>
      <c r="L1339" s="43" t="str">
        <f t="shared" si="266"/>
        <v>Periodo 2020-2021</v>
      </c>
      <c r="M1339" s="43" t="str">
        <f t="shared" si="267"/>
        <v>Unidades</v>
      </c>
      <c r="N1339" s="49" t="str">
        <f t="shared" si="268"/>
        <v>Ministerio de Ciencias, Tecnología, Conocimiento e Innovación</v>
      </c>
      <c r="O133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Arauco</v>
      </c>
      <c r="P1339" s="68"/>
      <c r="Q1339" s="15" t="str">
        <f t="shared" si="269"/>
        <v>Gráfico Evolución</v>
      </c>
      <c r="R1339" s="30"/>
      <c r="S133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https://analytics.zoho.com/open-view/2395394000008137967?ZOHO_CRITERIA=%22Localiza_CL_Poblacion%22.%22Codcom%22%3D8202</v>
      </c>
      <c r="T1339" s="17"/>
      <c r="U1339" s="31" t="str">
        <f t="shared" si="270"/>
        <v>#1774B9</v>
      </c>
      <c r="V1339" s="32" t="str">
        <f>+Enfermedades_Mundiales[[#This Row],[idcoleccion]]&amp;"-"&amp;Enfermedades_Mundiales[[#This Row],[id]]</f>
        <v>360-1329</v>
      </c>
      <c r="W1339" s="21">
        <f>+VLOOKUP(Enfermedades_Mundiales[[#This Row],[Filtro URL]],Estructura!$X$4:$Y$366,2,0)</f>
        <v>36308202</v>
      </c>
      <c r="X1339" s="21" t="str">
        <f>+VLOOKUP(Enfermedades_Mundiales[[#This Row],[tema]],Estructura!$A$4:$C$18,3,0)</f>
        <v>T-364</v>
      </c>
      <c r="Y1339" s="32" t="str">
        <f>+VLOOKUP(Enfermedades_Mundiales[[#This Row],[contenido]],Estructura!$E$4:$G$18,3,0)</f>
        <v>C-362</v>
      </c>
      <c r="Z1339" s="32" t="str">
        <f>+VLOOKUP(Enfermedades_Mundiales[[#This Row],[Filtro Integrado]],Estructura!$M$4:$O$367,3,0)</f>
        <v>FI-363</v>
      </c>
      <c r="AA1339" s="32" t="str">
        <f>+VLOOKUP(Enfermedades_Mundiales[[#This Row],[Muestra]],Estructura!$Q$4:$S$194,3,0)</f>
        <v>M-367</v>
      </c>
    </row>
    <row r="1340" spans="1:27" ht="30.6" x14ac:dyDescent="0.3">
      <c r="A1340" s="61" t="s">
        <v>1769</v>
      </c>
      <c r="B1340" s="43">
        <f t="shared" si="263"/>
        <v>360</v>
      </c>
      <c r="C1340" s="44" t="str">
        <f t="shared" si="264"/>
        <v>Enfermedades Mundiales</v>
      </c>
      <c r="D1340" s="44" t="str">
        <f t="shared" si="265"/>
        <v>Salud</v>
      </c>
      <c r="E1340" s="64">
        <v>8203</v>
      </c>
      <c r="F1340" s="44" t="str">
        <f t="shared" si="271"/>
        <v>Vacunación</v>
      </c>
      <c r="G1340" s="27" t="s">
        <v>1591</v>
      </c>
      <c r="H1340" s="60" t="s">
        <v>17</v>
      </c>
      <c r="I1340" s="58" t="s">
        <v>179</v>
      </c>
      <c r="J1340" s="43" t="s">
        <v>407</v>
      </c>
      <c r="K1340" s="12" t="str">
        <f t="shared" si="272"/>
        <v>Vacunación-Casos Activos</v>
      </c>
      <c r="L1340" s="43" t="str">
        <f t="shared" si="266"/>
        <v>Periodo 2020-2021</v>
      </c>
      <c r="M1340" s="43" t="str">
        <f t="shared" si="267"/>
        <v>Unidades</v>
      </c>
      <c r="N1340" s="49" t="str">
        <f t="shared" si="268"/>
        <v>Ministerio de Ciencias, Tecnología, Conocimiento e Innovación</v>
      </c>
      <c r="O134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Cañete</v>
      </c>
      <c r="P1340" s="68"/>
      <c r="Q1340" s="15" t="str">
        <f t="shared" si="269"/>
        <v>Gráfico Evolución</v>
      </c>
      <c r="R1340" s="30"/>
      <c r="S134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https://analytics.zoho.com/open-view/2395394000008137967?ZOHO_CRITERIA=%22Localiza_CL_Poblacion%22.%22Codcom%22%3D8203</v>
      </c>
      <c r="T1340" s="17"/>
      <c r="U1340" s="31" t="str">
        <f t="shared" si="270"/>
        <v>#1774B9</v>
      </c>
      <c r="V1340" s="32" t="str">
        <f>+Enfermedades_Mundiales[[#This Row],[idcoleccion]]&amp;"-"&amp;Enfermedades_Mundiales[[#This Row],[id]]</f>
        <v>360-1330</v>
      </c>
      <c r="W1340" s="21">
        <f>+VLOOKUP(Enfermedades_Mundiales[[#This Row],[Filtro URL]],Estructura!$X$4:$Y$366,2,0)</f>
        <v>36308203</v>
      </c>
      <c r="X1340" s="21" t="str">
        <f>+VLOOKUP(Enfermedades_Mundiales[[#This Row],[tema]],Estructura!$A$4:$C$18,3,0)</f>
        <v>T-364</v>
      </c>
      <c r="Y1340" s="32" t="str">
        <f>+VLOOKUP(Enfermedades_Mundiales[[#This Row],[contenido]],Estructura!$E$4:$G$18,3,0)</f>
        <v>C-362</v>
      </c>
      <c r="Z1340" s="32" t="str">
        <f>+VLOOKUP(Enfermedades_Mundiales[[#This Row],[Filtro Integrado]],Estructura!$M$4:$O$367,3,0)</f>
        <v>FI-363</v>
      </c>
      <c r="AA1340" s="32" t="str">
        <f>+VLOOKUP(Enfermedades_Mundiales[[#This Row],[Muestra]],Estructura!$Q$4:$S$194,3,0)</f>
        <v>M-367</v>
      </c>
    </row>
    <row r="1341" spans="1:27" ht="30.6" x14ac:dyDescent="0.3">
      <c r="A1341" s="61" t="s">
        <v>1770</v>
      </c>
      <c r="B1341" s="43">
        <f t="shared" si="263"/>
        <v>360</v>
      </c>
      <c r="C1341" s="44" t="str">
        <f t="shared" si="264"/>
        <v>Enfermedades Mundiales</v>
      </c>
      <c r="D1341" s="44" t="str">
        <f t="shared" si="265"/>
        <v>Salud</v>
      </c>
      <c r="E1341" s="64">
        <v>8204</v>
      </c>
      <c r="F1341" s="44" t="str">
        <f t="shared" si="271"/>
        <v>Vacunación</v>
      </c>
      <c r="G1341" s="27" t="s">
        <v>1591</v>
      </c>
      <c r="H1341" s="60" t="s">
        <v>17</v>
      </c>
      <c r="I1341" s="58" t="s">
        <v>180</v>
      </c>
      <c r="J1341" s="43" t="s">
        <v>407</v>
      </c>
      <c r="K1341" s="12" t="str">
        <f t="shared" si="272"/>
        <v>Vacunación-Casos Activos</v>
      </c>
      <c r="L1341" s="43" t="str">
        <f t="shared" si="266"/>
        <v>Periodo 2020-2021</v>
      </c>
      <c r="M1341" s="43" t="str">
        <f t="shared" si="267"/>
        <v>Unidades</v>
      </c>
      <c r="N1341" s="49" t="str">
        <f t="shared" si="268"/>
        <v>Ministerio de Ciencias, Tecnología, Conocimiento e Innovación</v>
      </c>
      <c r="O134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Contulmo</v>
      </c>
      <c r="P1341" s="68"/>
      <c r="Q1341" s="15" t="str">
        <f t="shared" si="269"/>
        <v>Gráfico Evolución</v>
      </c>
      <c r="R1341" s="30"/>
      <c r="S134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https://analytics.zoho.com/open-view/2395394000008137967?ZOHO_CRITERIA=%22Localiza_CL_Poblacion%22.%22Codcom%22%3D8204</v>
      </c>
      <c r="T1341" s="17"/>
      <c r="U1341" s="31" t="str">
        <f t="shared" si="270"/>
        <v>#1774B9</v>
      </c>
      <c r="V1341" s="32" t="str">
        <f>+Enfermedades_Mundiales[[#This Row],[idcoleccion]]&amp;"-"&amp;Enfermedades_Mundiales[[#This Row],[id]]</f>
        <v>360-1331</v>
      </c>
      <c r="W1341" s="21">
        <f>+VLOOKUP(Enfermedades_Mundiales[[#This Row],[Filtro URL]],Estructura!$X$4:$Y$366,2,0)</f>
        <v>36308204</v>
      </c>
      <c r="X1341" s="21" t="str">
        <f>+VLOOKUP(Enfermedades_Mundiales[[#This Row],[tema]],Estructura!$A$4:$C$18,3,0)</f>
        <v>T-364</v>
      </c>
      <c r="Y1341" s="32" t="str">
        <f>+VLOOKUP(Enfermedades_Mundiales[[#This Row],[contenido]],Estructura!$E$4:$G$18,3,0)</f>
        <v>C-362</v>
      </c>
      <c r="Z1341" s="32" t="str">
        <f>+VLOOKUP(Enfermedades_Mundiales[[#This Row],[Filtro Integrado]],Estructura!$M$4:$O$367,3,0)</f>
        <v>FI-363</v>
      </c>
      <c r="AA1341" s="32" t="str">
        <f>+VLOOKUP(Enfermedades_Mundiales[[#This Row],[Muestra]],Estructura!$Q$4:$S$194,3,0)</f>
        <v>M-367</v>
      </c>
    </row>
    <row r="1342" spans="1:27" ht="30.6" x14ac:dyDescent="0.3">
      <c r="A1342" s="61" t="s">
        <v>1771</v>
      </c>
      <c r="B1342" s="43">
        <f t="shared" si="263"/>
        <v>360</v>
      </c>
      <c r="C1342" s="44" t="str">
        <f t="shared" si="264"/>
        <v>Enfermedades Mundiales</v>
      </c>
      <c r="D1342" s="44" t="str">
        <f t="shared" si="265"/>
        <v>Salud</v>
      </c>
      <c r="E1342" s="64">
        <v>8205</v>
      </c>
      <c r="F1342" s="44" t="str">
        <f t="shared" si="271"/>
        <v>Vacunación</v>
      </c>
      <c r="G1342" s="27" t="s">
        <v>1591</v>
      </c>
      <c r="H1342" s="60" t="s">
        <v>17</v>
      </c>
      <c r="I1342" s="58" t="s">
        <v>181</v>
      </c>
      <c r="J1342" s="43" t="s">
        <v>407</v>
      </c>
      <c r="K1342" s="12" t="str">
        <f t="shared" si="272"/>
        <v>Vacunación-Casos Activos</v>
      </c>
      <c r="L1342" s="43" t="str">
        <f t="shared" si="266"/>
        <v>Periodo 2020-2021</v>
      </c>
      <c r="M1342" s="43" t="str">
        <f t="shared" si="267"/>
        <v>Unidades</v>
      </c>
      <c r="N1342" s="49" t="str">
        <f t="shared" si="268"/>
        <v>Ministerio de Ciencias, Tecnología, Conocimiento e Innovación</v>
      </c>
      <c r="O134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Curanilahue</v>
      </c>
      <c r="P1342" s="68"/>
      <c r="Q1342" s="15" t="str">
        <f t="shared" si="269"/>
        <v>Gráfico Evolución</v>
      </c>
      <c r="R1342" s="30"/>
      <c r="S134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https://analytics.zoho.com/open-view/2395394000008137967?ZOHO_CRITERIA=%22Localiza_CL_Poblacion%22.%22Codcom%22%3D8205</v>
      </c>
      <c r="T1342" s="17"/>
      <c r="U1342" s="31" t="str">
        <f t="shared" si="270"/>
        <v>#1774B9</v>
      </c>
      <c r="V1342" s="32" t="str">
        <f>+Enfermedades_Mundiales[[#This Row],[idcoleccion]]&amp;"-"&amp;Enfermedades_Mundiales[[#This Row],[id]]</f>
        <v>360-1332</v>
      </c>
      <c r="W1342" s="21">
        <f>+VLOOKUP(Enfermedades_Mundiales[[#This Row],[Filtro URL]],Estructura!$X$4:$Y$366,2,0)</f>
        <v>36308205</v>
      </c>
      <c r="X1342" s="21" t="str">
        <f>+VLOOKUP(Enfermedades_Mundiales[[#This Row],[tema]],Estructura!$A$4:$C$18,3,0)</f>
        <v>T-364</v>
      </c>
      <c r="Y1342" s="32" t="str">
        <f>+VLOOKUP(Enfermedades_Mundiales[[#This Row],[contenido]],Estructura!$E$4:$G$18,3,0)</f>
        <v>C-362</v>
      </c>
      <c r="Z1342" s="32" t="str">
        <f>+VLOOKUP(Enfermedades_Mundiales[[#This Row],[Filtro Integrado]],Estructura!$M$4:$O$367,3,0)</f>
        <v>FI-363</v>
      </c>
      <c r="AA1342" s="32" t="str">
        <f>+VLOOKUP(Enfermedades_Mundiales[[#This Row],[Muestra]],Estructura!$Q$4:$S$194,3,0)</f>
        <v>M-367</v>
      </c>
    </row>
    <row r="1343" spans="1:27" ht="30.6" x14ac:dyDescent="0.3">
      <c r="A1343" s="61" t="s">
        <v>1772</v>
      </c>
      <c r="B1343" s="43">
        <f t="shared" si="263"/>
        <v>360</v>
      </c>
      <c r="C1343" s="44" t="str">
        <f t="shared" si="264"/>
        <v>Enfermedades Mundiales</v>
      </c>
      <c r="D1343" s="44" t="str">
        <f t="shared" si="265"/>
        <v>Salud</v>
      </c>
      <c r="E1343" s="64">
        <v>8206</v>
      </c>
      <c r="F1343" s="44" t="str">
        <f t="shared" si="271"/>
        <v>Vacunación</v>
      </c>
      <c r="G1343" s="27" t="s">
        <v>1591</v>
      </c>
      <c r="H1343" s="60" t="s">
        <v>17</v>
      </c>
      <c r="I1343" s="58" t="s">
        <v>182</v>
      </c>
      <c r="J1343" s="43" t="s">
        <v>407</v>
      </c>
      <c r="K1343" s="12" t="str">
        <f t="shared" si="272"/>
        <v>Vacunación-Casos Activos</v>
      </c>
      <c r="L1343" s="43" t="str">
        <f t="shared" si="266"/>
        <v>Periodo 2020-2021</v>
      </c>
      <c r="M1343" s="43" t="str">
        <f t="shared" si="267"/>
        <v>Unidades</v>
      </c>
      <c r="N1343" s="49" t="str">
        <f t="shared" si="268"/>
        <v>Ministerio de Ciencias, Tecnología, Conocimiento e Innovación</v>
      </c>
      <c r="O134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Alamos</v>
      </c>
      <c r="P1343" s="68"/>
      <c r="Q1343" s="15" t="str">
        <f t="shared" si="269"/>
        <v>Gráfico Evolución</v>
      </c>
      <c r="R1343" s="30"/>
      <c r="S134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https://analytics.zoho.com/open-view/2395394000008137967?ZOHO_CRITERIA=%22Localiza_CL_Poblacion%22.%22Codcom%22%3D8206</v>
      </c>
      <c r="T1343" s="17"/>
      <c r="U1343" s="31" t="str">
        <f t="shared" si="270"/>
        <v>#1774B9</v>
      </c>
      <c r="V1343" s="32" t="str">
        <f>+Enfermedades_Mundiales[[#This Row],[idcoleccion]]&amp;"-"&amp;Enfermedades_Mundiales[[#This Row],[id]]</f>
        <v>360-1333</v>
      </c>
      <c r="W1343" s="21">
        <f>+VLOOKUP(Enfermedades_Mundiales[[#This Row],[Filtro URL]],Estructura!$X$4:$Y$366,2,0)</f>
        <v>36308206</v>
      </c>
      <c r="X1343" s="21" t="str">
        <f>+VLOOKUP(Enfermedades_Mundiales[[#This Row],[tema]],Estructura!$A$4:$C$18,3,0)</f>
        <v>T-364</v>
      </c>
      <c r="Y1343" s="32" t="str">
        <f>+VLOOKUP(Enfermedades_Mundiales[[#This Row],[contenido]],Estructura!$E$4:$G$18,3,0)</f>
        <v>C-362</v>
      </c>
      <c r="Z1343" s="32" t="str">
        <f>+VLOOKUP(Enfermedades_Mundiales[[#This Row],[Filtro Integrado]],Estructura!$M$4:$O$367,3,0)</f>
        <v>FI-363</v>
      </c>
      <c r="AA1343" s="32" t="str">
        <f>+VLOOKUP(Enfermedades_Mundiales[[#This Row],[Muestra]],Estructura!$Q$4:$S$194,3,0)</f>
        <v>M-367</v>
      </c>
    </row>
    <row r="1344" spans="1:27" ht="30.6" x14ac:dyDescent="0.3">
      <c r="A1344" s="61" t="s">
        <v>1773</v>
      </c>
      <c r="B1344" s="43">
        <f t="shared" si="263"/>
        <v>360</v>
      </c>
      <c r="C1344" s="44" t="str">
        <f t="shared" si="264"/>
        <v>Enfermedades Mundiales</v>
      </c>
      <c r="D1344" s="44" t="str">
        <f t="shared" si="265"/>
        <v>Salud</v>
      </c>
      <c r="E1344" s="64">
        <v>8207</v>
      </c>
      <c r="F1344" s="44" t="str">
        <f t="shared" si="271"/>
        <v>Vacunación</v>
      </c>
      <c r="G1344" s="27" t="s">
        <v>1591</v>
      </c>
      <c r="H1344" s="60" t="s">
        <v>17</v>
      </c>
      <c r="I1344" s="58" t="s">
        <v>183</v>
      </c>
      <c r="J1344" s="43" t="s">
        <v>407</v>
      </c>
      <c r="K1344" s="12" t="str">
        <f t="shared" si="272"/>
        <v>Vacunación-Casos Activos</v>
      </c>
      <c r="L1344" s="43" t="str">
        <f t="shared" si="266"/>
        <v>Periodo 2020-2021</v>
      </c>
      <c r="M1344" s="43" t="str">
        <f t="shared" si="267"/>
        <v>Unidades</v>
      </c>
      <c r="N1344" s="49" t="str">
        <f t="shared" si="268"/>
        <v>Ministerio de Ciencias, Tecnología, Conocimiento e Innovación</v>
      </c>
      <c r="O134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Tirúa</v>
      </c>
      <c r="P1344" s="68"/>
      <c r="Q1344" s="15" t="str">
        <f t="shared" si="269"/>
        <v>Gráfico Evolución</v>
      </c>
      <c r="R1344" s="30"/>
      <c r="S134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https://analytics.zoho.com/open-view/2395394000008137967?ZOHO_CRITERIA=%22Localiza_CL_Poblacion%22.%22Codcom%22%3D8207</v>
      </c>
      <c r="T1344" s="17"/>
      <c r="U1344" s="31" t="str">
        <f t="shared" si="270"/>
        <v>#1774B9</v>
      </c>
      <c r="V1344" s="32" t="str">
        <f>+Enfermedades_Mundiales[[#This Row],[idcoleccion]]&amp;"-"&amp;Enfermedades_Mundiales[[#This Row],[id]]</f>
        <v>360-1334</v>
      </c>
      <c r="W1344" s="21">
        <f>+VLOOKUP(Enfermedades_Mundiales[[#This Row],[Filtro URL]],Estructura!$X$4:$Y$366,2,0)</f>
        <v>36308207</v>
      </c>
      <c r="X1344" s="21" t="str">
        <f>+VLOOKUP(Enfermedades_Mundiales[[#This Row],[tema]],Estructura!$A$4:$C$18,3,0)</f>
        <v>T-364</v>
      </c>
      <c r="Y1344" s="32" t="str">
        <f>+VLOOKUP(Enfermedades_Mundiales[[#This Row],[contenido]],Estructura!$E$4:$G$18,3,0)</f>
        <v>C-362</v>
      </c>
      <c r="Z1344" s="32" t="str">
        <f>+VLOOKUP(Enfermedades_Mundiales[[#This Row],[Filtro Integrado]],Estructura!$M$4:$O$367,3,0)</f>
        <v>FI-363</v>
      </c>
      <c r="AA1344" s="32" t="str">
        <f>+VLOOKUP(Enfermedades_Mundiales[[#This Row],[Muestra]],Estructura!$Q$4:$S$194,3,0)</f>
        <v>M-367</v>
      </c>
    </row>
    <row r="1345" spans="1:27" ht="30.6" x14ac:dyDescent="0.3">
      <c r="A1345" s="61" t="s">
        <v>1774</v>
      </c>
      <c r="B1345" s="43">
        <f t="shared" si="263"/>
        <v>360</v>
      </c>
      <c r="C1345" s="44" t="str">
        <f t="shared" si="264"/>
        <v>Enfermedades Mundiales</v>
      </c>
      <c r="D1345" s="44" t="str">
        <f t="shared" si="265"/>
        <v>Salud</v>
      </c>
      <c r="E1345" s="64">
        <v>8301</v>
      </c>
      <c r="F1345" s="44" t="str">
        <f t="shared" si="271"/>
        <v>Vacunación</v>
      </c>
      <c r="G1345" s="27" t="s">
        <v>1591</v>
      </c>
      <c r="H1345" s="60" t="s">
        <v>17</v>
      </c>
      <c r="I1345" s="58" t="s">
        <v>184</v>
      </c>
      <c r="J1345" s="43" t="s">
        <v>407</v>
      </c>
      <c r="K1345" s="12" t="str">
        <f t="shared" si="272"/>
        <v>Vacunación-Casos Activos</v>
      </c>
      <c r="L1345" s="43" t="str">
        <f t="shared" si="266"/>
        <v>Periodo 2020-2021</v>
      </c>
      <c r="M1345" s="43" t="str">
        <f t="shared" si="267"/>
        <v>Unidades</v>
      </c>
      <c r="N1345" s="49" t="str">
        <f t="shared" si="268"/>
        <v>Ministerio de Ciencias, Tecnología, Conocimiento e Innovación</v>
      </c>
      <c r="O134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Angeles</v>
      </c>
      <c r="P1345" s="68"/>
      <c r="Q1345" s="15" t="str">
        <f t="shared" si="269"/>
        <v>Gráfico Evolución</v>
      </c>
      <c r="R1345" s="30"/>
      <c r="S134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https://analytics.zoho.com/open-view/2395394000008137967?ZOHO_CRITERIA=%22Localiza_CL_Poblacion%22.%22Codcom%22%3D8301</v>
      </c>
      <c r="T1345" s="17"/>
      <c r="U1345" s="31" t="str">
        <f t="shared" si="270"/>
        <v>#1774B9</v>
      </c>
      <c r="V1345" s="32" t="str">
        <f>+Enfermedades_Mundiales[[#This Row],[idcoleccion]]&amp;"-"&amp;Enfermedades_Mundiales[[#This Row],[id]]</f>
        <v>360-1335</v>
      </c>
      <c r="W1345" s="21">
        <f>+VLOOKUP(Enfermedades_Mundiales[[#This Row],[Filtro URL]],Estructura!$X$4:$Y$366,2,0)</f>
        <v>36308301</v>
      </c>
      <c r="X1345" s="21" t="str">
        <f>+VLOOKUP(Enfermedades_Mundiales[[#This Row],[tema]],Estructura!$A$4:$C$18,3,0)</f>
        <v>T-364</v>
      </c>
      <c r="Y1345" s="32" t="str">
        <f>+VLOOKUP(Enfermedades_Mundiales[[#This Row],[contenido]],Estructura!$E$4:$G$18,3,0)</f>
        <v>C-362</v>
      </c>
      <c r="Z1345" s="32" t="str">
        <f>+VLOOKUP(Enfermedades_Mundiales[[#This Row],[Filtro Integrado]],Estructura!$M$4:$O$367,3,0)</f>
        <v>FI-363</v>
      </c>
      <c r="AA1345" s="32" t="str">
        <f>+VLOOKUP(Enfermedades_Mundiales[[#This Row],[Muestra]],Estructura!$Q$4:$S$194,3,0)</f>
        <v>M-367</v>
      </c>
    </row>
    <row r="1346" spans="1:27" ht="30.6" x14ac:dyDescent="0.3">
      <c r="A1346" s="61" t="s">
        <v>1775</v>
      </c>
      <c r="B1346" s="43">
        <f t="shared" si="263"/>
        <v>360</v>
      </c>
      <c r="C1346" s="44" t="str">
        <f t="shared" si="264"/>
        <v>Enfermedades Mundiales</v>
      </c>
      <c r="D1346" s="44" t="str">
        <f t="shared" si="265"/>
        <v>Salud</v>
      </c>
      <c r="E1346" s="64">
        <v>8302</v>
      </c>
      <c r="F1346" s="44" t="str">
        <f t="shared" si="271"/>
        <v>Vacunación</v>
      </c>
      <c r="G1346" s="27" t="s">
        <v>1591</v>
      </c>
      <c r="H1346" s="60" t="s">
        <v>17</v>
      </c>
      <c r="I1346" s="58" t="s">
        <v>185</v>
      </c>
      <c r="J1346" s="43" t="s">
        <v>407</v>
      </c>
      <c r="K1346" s="12" t="str">
        <f t="shared" si="272"/>
        <v>Vacunación-Casos Activos</v>
      </c>
      <c r="L1346" s="43" t="str">
        <f t="shared" si="266"/>
        <v>Periodo 2020-2021</v>
      </c>
      <c r="M1346" s="43" t="str">
        <f t="shared" si="267"/>
        <v>Unidades</v>
      </c>
      <c r="N1346" s="49" t="str">
        <f t="shared" si="268"/>
        <v>Ministerio de Ciencias, Tecnología, Conocimiento e Innovación</v>
      </c>
      <c r="O134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Antuco</v>
      </c>
      <c r="P1346" s="68"/>
      <c r="Q1346" s="15" t="str">
        <f t="shared" si="269"/>
        <v>Gráfico Evolución</v>
      </c>
      <c r="R1346" s="30"/>
      <c r="S134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https://analytics.zoho.com/open-view/2395394000008137967?ZOHO_CRITERIA=%22Localiza_CL_Poblacion%22.%22Codcom%22%3D8302</v>
      </c>
      <c r="T1346" s="17"/>
      <c r="U1346" s="31" t="str">
        <f t="shared" si="270"/>
        <v>#1774B9</v>
      </c>
      <c r="V1346" s="32" t="str">
        <f>+Enfermedades_Mundiales[[#This Row],[idcoleccion]]&amp;"-"&amp;Enfermedades_Mundiales[[#This Row],[id]]</f>
        <v>360-1336</v>
      </c>
      <c r="W1346" s="21">
        <f>+VLOOKUP(Enfermedades_Mundiales[[#This Row],[Filtro URL]],Estructura!$X$4:$Y$366,2,0)</f>
        <v>36308302</v>
      </c>
      <c r="X1346" s="21" t="str">
        <f>+VLOOKUP(Enfermedades_Mundiales[[#This Row],[tema]],Estructura!$A$4:$C$18,3,0)</f>
        <v>T-364</v>
      </c>
      <c r="Y1346" s="32" t="str">
        <f>+VLOOKUP(Enfermedades_Mundiales[[#This Row],[contenido]],Estructura!$E$4:$G$18,3,0)</f>
        <v>C-362</v>
      </c>
      <c r="Z1346" s="32" t="str">
        <f>+VLOOKUP(Enfermedades_Mundiales[[#This Row],[Filtro Integrado]],Estructura!$M$4:$O$367,3,0)</f>
        <v>FI-363</v>
      </c>
      <c r="AA1346" s="32" t="str">
        <f>+VLOOKUP(Enfermedades_Mundiales[[#This Row],[Muestra]],Estructura!$Q$4:$S$194,3,0)</f>
        <v>M-367</v>
      </c>
    </row>
    <row r="1347" spans="1:27" ht="30.6" x14ac:dyDescent="0.3">
      <c r="A1347" s="61" t="s">
        <v>1776</v>
      </c>
      <c r="B1347" s="43">
        <f t="shared" si="263"/>
        <v>360</v>
      </c>
      <c r="C1347" s="44" t="str">
        <f t="shared" si="264"/>
        <v>Enfermedades Mundiales</v>
      </c>
      <c r="D1347" s="44" t="str">
        <f t="shared" si="265"/>
        <v>Salud</v>
      </c>
      <c r="E1347" s="64">
        <v>8303</v>
      </c>
      <c r="F1347" s="44" t="str">
        <f t="shared" si="271"/>
        <v>Vacunación</v>
      </c>
      <c r="G1347" s="27" t="s">
        <v>1591</v>
      </c>
      <c r="H1347" s="60" t="s">
        <v>17</v>
      </c>
      <c r="I1347" s="58" t="s">
        <v>186</v>
      </c>
      <c r="J1347" s="43" t="s">
        <v>407</v>
      </c>
      <c r="K1347" s="12" t="str">
        <f t="shared" si="272"/>
        <v>Vacunación-Casos Activos</v>
      </c>
      <c r="L1347" s="43" t="str">
        <f t="shared" si="266"/>
        <v>Periodo 2020-2021</v>
      </c>
      <c r="M1347" s="43" t="str">
        <f t="shared" si="267"/>
        <v>Unidades</v>
      </c>
      <c r="N1347" s="49" t="str">
        <f t="shared" si="268"/>
        <v>Ministerio de Ciencias, Tecnología, Conocimiento e Innovación</v>
      </c>
      <c r="O134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Cabrero</v>
      </c>
      <c r="P1347" s="68"/>
      <c r="Q1347" s="15" t="str">
        <f t="shared" si="269"/>
        <v>Gráfico Evolución</v>
      </c>
      <c r="R1347" s="30"/>
      <c r="S134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https://analytics.zoho.com/open-view/2395394000008137967?ZOHO_CRITERIA=%22Localiza_CL_Poblacion%22.%22Codcom%22%3D8303</v>
      </c>
      <c r="T1347" s="17"/>
      <c r="U1347" s="31" t="str">
        <f t="shared" si="270"/>
        <v>#1774B9</v>
      </c>
      <c r="V1347" s="32" t="str">
        <f>+Enfermedades_Mundiales[[#This Row],[idcoleccion]]&amp;"-"&amp;Enfermedades_Mundiales[[#This Row],[id]]</f>
        <v>360-1337</v>
      </c>
      <c r="W1347" s="21">
        <f>+VLOOKUP(Enfermedades_Mundiales[[#This Row],[Filtro URL]],Estructura!$X$4:$Y$366,2,0)</f>
        <v>36308303</v>
      </c>
      <c r="X1347" s="21" t="str">
        <f>+VLOOKUP(Enfermedades_Mundiales[[#This Row],[tema]],Estructura!$A$4:$C$18,3,0)</f>
        <v>T-364</v>
      </c>
      <c r="Y1347" s="32" t="str">
        <f>+VLOOKUP(Enfermedades_Mundiales[[#This Row],[contenido]],Estructura!$E$4:$G$18,3,0)</f>
        <v>C-362</v>
      </c>
      <c r="Z1347" s="32" t="str">
        <f>+VLOOKUP(Enfermedades_Mundiales[[#This Row],[Filtro Integrado]],Estructura!$M$4:$O$367,3,0)</f>
        <v>FI-363</v>
      </c>
      <c r="AA1347" s="32" t="str">
        <f>+VLOOKUP(Enfermedades_Mundiales[[#This Row],[Muestra]],Estructura!$Q$4:$S$194,3,0)</f>
        <v>M-367</v>
      </c>
    </row>
    <row r="1348" spans="1:27" ht="30.6" x14ac:dyDescent="0.3">
      <c r="A1348" s="61" t="s">
        <v>1777</v>
      </c>
      <c r="B1348" s="43">
        <f t="shared" si="263"/>
        <v>360</v>
      </c>
      <c r="C1348" s="44" t="str">
        <f t="shared" si="264"/>
        <v>Enfermedades Mundiales</v>
      </c>
      <c r="D1348" s="44" t="str">
        <f t="shared" si="265"/>
        <v>Salud</v>
      </c>
      <c r="E1348" s="64">
        <v>8304</v>
      </c>
      <c r="F1348" s="44" t="str">
        <f t="shared" si="271"/>
        <v>Vacunación</v>
      </c>
      <c r="G1348" s="27" t="s">
        <v>1591</v>
      </c>
      <c r="H1348" s="60" t="s">
        <v>17</v>
      </c>
      <c r="I1348" s="58" t="s">
        <v>187</v>
      </c>
      <c r="J1348" s="43" t="s">
        <v>407</v>
      </c>
      <c r="K1348" s="12" t="str">
        <f t="shared" si="272"/>
        <v>Vacunación-Casos Activos</v>
      </c>
      <c r="L1348" s="43" t="str">
        <f t="shared" si="266"/>
        <v>Periodo 2020-2021</v>
      </c>
      <c r="M1348" s="43" t="str">
        <f t="shared" si="267"/>
        <v>Unidades</v>
      </c>
      <c r="N1348" s="49" t="str">
        <f t="shared" si="268"/>
        <v>Ministerio de Ciencias, Tecnología, Conocimiento e Innovación</v>
      </c>
      <c r="O134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Laja</v>
      </c>
      <c r="P1348" s="68"/>
      <c r="Q1348" s="15" t="str">
        <f t="shared" si="269"/>
        <v>Gráfico Evolución</v>
      </c>
      <c r="R1348" s="30"/>
      <c r="S134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https://analytics.zoho.com/open-view/2395394000008137967?ZOHO_CRITERIA=%22Localiza_CL_Poblacion%22.%22Codcom%22%3D8304</v>
      </c>
      <c r="T1348" s="17"/>
      <c r="U1348" s="31" t="str">
        <f t="shared" si="270"/>
        <v>#1774B9</v>
      </c>
      <c r="V1348" s="32" t="str">
        <f>+Enfermedades_Mundiales[[#This Row],[idcoleccion]]&amp;"-"&amp;Enfermedades_Mundiales[[#This Row],[id]]</f>
        <v>360-1338</v>
      </c>
      <c r="W1348" s="21">
        <f>+VLOOKUP(Enfermedades_Mundiales[[#This Row],[Filtro URL]],Estructura!$X$4:$Y$366,2,0)</f>
        <v>36308304</v>
      </c>
      <c r="X1348" s="21" t="str">
        <f>+VLOOKUP(Enfermedades_Mundiales[[#This Row],[tema]],Estructura!$A$4:$C$18,3,0)</f>
        <v>T-364</v>
      </c>
      <c r="Y1348" s="32" t="str">
        <f>+VLOOKUP(Enfermedades_Mundiales[[#This Row],[contenido]],Estructura!$E$4:$G$18,3,0)</f>
        <v>C-362</v>
      </c>
      <c r="Z1348" s="32" t="str">
        <f>+VLOOKUP(Enfermedades_Mundiales[[#This Row],[Filtro Integrado]],Estructura!$M$4:$O$367,3,0)</f>
        <v>FI-363</v>
      </c>
      <c r="AA1348" s="32" t="str">
        <f>+VLOOKUP(Enfermedades_Mundiales[[#This Row],[Muestra]],Estructura!$Q$4:$S$194,3,0)</f>
        <v>M-367</v>
      </c>
    </row>
    <row r="1349" spans="1:27" ht="30.6" x14ac:dyDescent="0.3">
      <c r="A1349" s="61" t="s">
        <v>1778</v>
      </c>
      <c r="B1349" s="43">
        <f t="shared" si="263"/>
        <v>360</v>
      </c>
      <c r="C1349" s="44" t="str">
        <f t="shared" si="264"/>
        <v>Enfermedades Mundiales</v>
      </c>
      <c r="D1349" s="44" t="str">
        <f t="shared" si="265"/>
        <v>Salud</v>
      </c>
      <c r="E1349" s="64">
        <v>8305</v>
      </c>
      <c r="F1349" s="44" t="str">
        <f t="shared" si="271"/>
        <v>Vacunación</v>
      </c>
      <c r="G1349" s="27" t="s">
        <v>1591</v>
      </c>
      <c r="H1349" s="60" t="s">
        <v>17</v>
      </c>
      <c r="I1349" s="58" t="s">
        <v>188</v>
      </c>
      <c r="J1349" s="43" t="s">
        <v>407</v>
      </c>
      <c r="K1349" s="12" t="str">
        <f t="shared" si="272"/>
        <v>Vacunación-Casos Activos</v>
      </c>
      <c r="L1349" s="43" t="str">
        <f t="shared" si="266"/>
        <v>Periodo 2020-2021</v>
      </c>
      <c r="M1349" s="43" t="str">
        <f t="shared" si="267"/>
        <v>Unidades</v>
      </c>
      <c r="N1349" s="49" t="str">
        <f t="shared" si="268"/>
        <v>Ministerio de Ciencias, Tecnología, Conocimiento e Innovación</v>
      </c>
      <c r="O134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Mulchén</v>
      </c>
      <c r="P1349" s="68"/>
      <c r="Q1349" s="15" t="str">
        <f t="shared" si="269"/>
        <v>Gráfico Evolución</v>
      </c>
      <c r="R1349" s="30"/>
      <c r="S134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https://analytics.zoho.com/open-view/2395394000008137967?ZOHO_CRITERIA=%22Localiza_CL_Poblacion%22.%22Codcom%22%3D8305</v>
      </c>
      <c r="T1349" s="17"/>
      <c r="U1349" s="31" t="str">
        <f t="shared" si="270"/>
        <v>#1774B9</v>
      </c>
      <c r="V1349" s="32" t="str">
        <f>+Enfermedades_Mundiales[[#This Row],[idcoleccion]]&amp;"-"&amp;Enfermedades_Mundiales[[#This Row],[id]]</f>
        <v>360-1339</v>
      </c>
      <c r="W1349" s="21">
        <f>+VLOOKUP(Enfermedades_Mundiales[[#This Row],[Filtro URL]],Estructura!$X$4:$Y$366,2,0)</f>
        <v>36308305</v>
      </c>
      <c r="X1349" s="21" t="str">
        <f>+VLOOKUP(Enfermedades_Mundiales[[#This Row],[tema]],Estructura!$A$4:$C$18,3,0)</f>
        <v>T-364</v>
      </c>
      <c r="Y1349" s="32" t="str">
        <f>+VLOOKUP(Enfermedades_Mundiales[[#This Row],[contenido]],Estructura!$E$4:$G$18,3,0)</f>
        <v>C-362</v>
      </c>
      <c r="Z1349" s="32" t="str">
        <f>+VLOOKUP(Enfermedades_Mundiales[[#This Row],[Filtro Integrado]],Estructura!$M$4:$O$367,3,0)</f>
        <v>FI-363</v>
      </c>
      <c r="AA1349" s="32" t="str">
        <f>+VLOOKUP(Enfermedades_Mundiales[[#This Row],[Muestra]],Estructura!$Q$4:$S$194,3,0)</f>
        <v>M-367</v>
      </c>
    </row>
    <row r="1350" spans="1:27" ht="30.6" x14ac:dyDescent="0.3">
      <c r="A1350" s="61" t="s">
        <v>1779</v>
      </c>
      <c r="B1350" s="43">
        <f t="shared" si="263"/>
        <v>360</v>
      </c>
      <c r="C1350" s="44" t="str">
        <f t="shared" si="264"/>
        <v>Enfermedades Mundiales</v>
      </c>
      <c r="D1350" s="44" t="str">
        <f t="shared" si="265"/>
        <v>Salud</v>
      </c>
      <c r="E1350" s="64">
        <v>8306</v>
      </c>
      <c r="F1350" s="44" t="str">
        <f t="shared" si="271"/>
        <v>Vacunación</v>
      </c>
      <c r="G1350" s="27" t="s">
        <v>1591</v>
      </c>
      <c r="H1350" s="60" t="s">
        <v>17</v>
      </c>
      <c r="I1350" s="58" t="s">
        <v>189</v>
      </c>
      <c r="J1350" s="43" t="s">
        <v>407</v>
      </c>
      <c r="K1350" s="12" t="str">
        <f t="shared" si="272"/>
        <v>Vacunación-Casos Activos</v>
      </c>
      <c r="L1350" s="43" t="str">
        <f t="shared" si="266"/>
        <v>Periodo 2020-2021</v>
      </c>
      <c r="M1350" s="43" t="str">
        <f t="shared" si="267"/>
        <v>Unidades</v>
      </c>
      <c r="N1350" s="49" t="str">
        <f t="shared" si="268"/>
        <v>Ministerio de Ciencias, Tecnología, Conocimiento e Innovación</v>
      </c>
      <c r="O135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Nacimiento</v>
      </c>
      <c r="P1350" s="68"/>
      <c r="Q1350" s="15" t="str">
        <f t="shared" si="269"/>
        <v>Gráfico Evolución</v>
      </c>
      <c r="R1350" s="30"/>
      <c r="S135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https://analytics.zoho.com/open-view/2395394000008137967?ZOHO_CRITERIA=%22Localiza_CL_Poblacion%22.%22Codcom%22%3D8306</v>
      </c>
      <c r="T1350" s="17"/>
      <c r="U1350" s="31" t="str">
        <f t="shared" si="270"/>
        <v>#1774B9</v>
      </c>
      <c r="V1350" s="32" t="str">
        <f>+Enfermedades_Mundiales[[#This Row],[idcoleccion]]&amp;"-"&amp;Enfermedades_Mundiales[[#This Row],[id]]</f>
        <v>360-1340</v>
      </c>
      <c r="W1350" s="21">
        <f>+VLOOKUP(Enfermedades_Mundiales[[#This Row],[Filtro URL]],Estructura!$X$4:$Y$366,2,0)</f>
        <v>36308306</v>
      </c>
      <c r="X1350" s="21" t="str">
        <f>+VLOOKUP(Enfermedades_Mundiales[[#This Row],[tema]],Estructura!$A$4:$C$18,3,0)</f>
        <v>T-364</v>
      </c>
      <c r="Y1350" s="32" t="str">
        <f>+VLOOKUP(Enfermedades_Mundiales[[#This Row],[contenido]],Estructura!$E$4:$G$18,3,0)</f>
        <v>C-362</v>
      </c>
      <c r="Z1350" s="32" t="str">
        <f>+VLOOKUP(Enfermedades_Mundiales[[#This Row],[Filtro Integrado]],Estructura!$M$4:$O$367,3,0)</f>
        <v>FI-363</v>
      </c>
      <c r="AA1350" s="32" t="str">
        <f>+VLOOKUP(Enfermedades_Mundiales[[#This Row],[Muestra]],Estructura!$Q$4:$S$194,3,0)</f>
        <v>M-367</v>
      </c>
    </row>
    <row r="1351" spans="1:27" ht="30.6" x14ac:dyDescent="0.3">
      <c r="A1351" s="61" t="s">
        <v>1780</v>
      </c>
      <c r="B1351" s="43">
        <f t="shared" si="263"/>
        <v>360</v>
      </c>
      <c r="C1351" s="44" t="str">
        <f t="shared" si="264"/>
        <v>Enfermedades Mundiales</v>
      </c>
      <c r="D1351" s="44" t="str">
        <f t="shared" si="265"/>
        <v>Salud</v>
      </c>
      <c r="E1351" s="64">
        <v>8307</v>
      </c>
      <c r="F1351" s="44" t="str">
        <f t="shared" si="271"/>
        <v>Vacunación</v>
      </c>
      <c r="G1351" s="27" t="s">
        <v>1591</v>
      </c>
      <c r="H1351" s="60" t="s">
        <v>17</v>
      </c>
      <c r="I1351" s="58" t="s">
        <v>190</v>
      </c>
      <c r="J1351" s="43" t="s">
        <v>407</v>
      </c>
      <c r="K1351" s="12" t="str">
        <f t="shared" si="272"/>
        <v>Vacunación-Casos Activos</v>
      </c>
      <c r="L1351" s="43" t="str">
        <f t="shared" si="266"/>
        <v>Periodo 2020-2021</v>
      </c>
      <c r="M1351" s="43" t="str">
        <f t="shared" si="267"/>
        <v>Unidades</v>
      </c>
      <c r="N1351" s="49" t="str">
        <f t="shared" si="268"/>
        <v>Ministerio de Ciencias, Tecnología, Conocimiento e Innovación</v>
      </c>
      <c r="O135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Negrete</v>
      </c>
      <c r="P1351" s="68"/>
      <c r="Q1351" s="15" t="str">
        <f t="shared" si="269"/>
        <v>Gráfico Evolución</v>
      </c>
      <c r="R1351" s="30"/>
      <c r="S135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https://analytics.zoho.com/open-view/2395394000008137967?ZOHO_CRITERIA=%22Localiza_CL_Poblacion%22.%22Codcom%22%3D8307</v>
      </c>
      <c r="T1351" s="17"/>
      <c r="U1351" s="31" t="str">
        <f t="shared" si="270"/>
        <v>#1774B9</v>
      </c>
      <c r="V1351" s="32" t="str">
        <f>+Enfermedades_Mundiales[[#This Row],[idcoleccion]]&amp;"-"&amp;Enfermedades_Mundiales[[#This Row],[id]]</f>
        <v>360-1341</v>
      </c>
      <c r="W1351" s="21">
        <f>+VLOOKUP(Enfermedades_Mundiales[[#This Row],[Filtro URL]],Estructura!$X$4:$Y$366,2,0)</f>
        <v>36308307</v>
      </c>
      <c r="X1351" s="21" t="str">
        <f>+VLOOKUP(Enfermedades_Mundiales[[#This Row],[tema]],Estructura!$A$4:$C$18,3,0)</f>
        <v>T-364</v>
      </c>
      <c r="Y1351" s="32" t="str">
        <f>+VLOOKUP(Enfermedades_Mundiales[[#This Row],[contenido]],Estructura!$E$4:$G$18,3,0)</f>
        <v>C-362</v>
      </c>
      <c r="Z1351" s="32" t="str">
        <f>+VLOOKUP(Enfermedades_Mundiales[[#This Row],[Filtro Integrado]],Estructura!$M$4:$O$367,3,0)</f>
        <v>FI-363</v>
      </c>
      <c r="AA1351" s="32" t="str">
        <f>+VLOOKUP(Enfermedades_Mundiales[[#This Row],[Muestra]],Estructura!$Q$4:$S$194,3,0)</f>
        <v>M-367</v>
      </c>
    </row>
    <row r="1352" spans="1:27" ht="30.6" x14ac:dyDescent="0.3">
      <c r="A1352" s="61" t="s">
        <v>1781</v>
      </c>
      <c r="B1352" s="43">
        <f t="shared" si="263"/>
        <v>360</v>
      </c>
      <c r="C1352" s="44" t="str">
        <f t="shared" si="264"/>
        <v>Enfermedades Mundiales</v>
      </c>
      <c r="D1352" s="44" t="str">
        <f t="shared" si="265"/>
        <v>Salud</v>
      </c>
      <c r="E1352" s="64">
        <v>8308</v>
      </c>
      <c r="F1352" s="44" t="str">
        <f t="shared" si="271"/>
        <v>Vacunación</v>
      </c>
      <c r="G1352" s="27" t="s">
        <v>1591</v>
      </c>
      <c r="H1352" s="60" t="s">
        <v>17</v>
      </c>
      <c r="I1352" s="58" t="s">
        <v>191</v>
      </c>
      <c r="J1352" s="43" t="s">
        <v>407</v>
      </c>
      <c r="K1352" s="12" t="str">
        <f t="shared" si="272"/>
        <v>Vacunación-Casos Activos</v>
      </c>
      <c r="L1352" s="43" t="str">
        <f t="shared" si="266"/>
        <v>Periodo 2020-2021</v>
      </c>
      <c r="M1352" s="43" t="str">
        <f t="shared" si="267"/>
        <v>Unidades</v>
      </c>
      <c r="N1352" s="49" t="str">
        <f t="shared" si="268"/>
        <v>Ministerio de Ciencias, Tecnología, Conocimiento e Innovación</v>
      </c>
      <c r="O135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Quilaco</v>
      </c>
      <c r="P1352" s="68"/>
      <c r="Q1352" s="15" t="str">
        <f t="shared" si="269"/>
        <v>Gráfico Evolución</v>
      </c>
      <c r="R1352" s="30"/>
      <c r="S135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https://analytics.zoho.com/open-view/2395394000008137967?ZOHO_CRITERIA=%22Localiza_CL_Poblacion%22.%22Codcom%22%3D8308</v>
      </c>
      <c r="T1352" s="17"/>
      <c r="U1352" s="31" t="str">
        <f t="shared" si="270"/>
        <v>#1774B9</v>
      </c>
      <c r="V1352" s="32" t="str">
        <f>+Enfermedades_Mundiales[[#This Row],[idcoleccion]]&amp;"-"&amp;Enfermedades_Mundiales[[#This Row],[id]]</f>
        <v>360-1342</v>
      </c>
      <c r="W1352" s="21">
        <f>+VLOOKUP(Enfermedades_Mundiales[[#This Row],[Filtro URL]],Estructura!$X$4:$Y$366,2,0)</f>
        <v>36308308</v>
      </c>
      <c r="X1352" s="21" t="str">
        <f>+VLOOKUP(Enfermedades_Mundiales[[#This Row],[tema]],Estructura!$A$4:$C$18,3,0)</f>
        <v>T-364</v>
      </c>
      <c r="Y1352" s="32" t="str">
        <f>+VLOOKUP(Enfermedades_Mundiales[[#This Row],[contenido]],Estructura!$E$4:$G$18,3,0)</f>
        <v>C-362</v>
      </c>
      <c r="Z1352" s="32" t="str">
        <f>+VLOOKUP(Enfermedades_Mundiales[[#This Row],[Filtro Integrado]],Estructura!$M$4:$O$367,3,0)</f>
        <v>FI-363</v>
      </c>
      <c r="AA1352" s="32" t="str">
        <f>+VLOOKUP(Enfermedades_Mundiales[[#This Row],[Muestra]],Estructura!$Q$4:$S$194,3,0)</f>
        <v>M-367</v>
      </c>
    </row>
    <row r="1353" spans="1:27" ht="30.6" x14ac:dyDescent="0.3">
      <c r="A1353" s="61" t="s">
        <v>1782</v>
      </c>
      <c r="B1353" s="43">
        <f t="shared" si="263"/>
        <v>360</v>
      </c>
      <c r="C1353" s="44" t="str">
        <f t="shared" si="264"/>
        <v>Enfermedades Mundiales</v>
      </c>
      <c r="D1353" s="44" t="str">
        <f t="shared" si="265"/>
        <v>Salud</v>
      </c>
      <c r="E1353" s="64">
        <v>8309</v>
      </c>
      <c r="F1353" s="44" t="str">
        <f t="shared" si="271"/>
        <v>Vacunación</v>
      </c>
      <c r="G1353" s="27" t="s">
        <v>1591</v>
      </c>
      <c r="H1353" s="60" t="s">
        <v>17</v>
      </c>
      <c r="I1353" s="58" t="s">
        <v>192</v>
      </c>
      <c r="J1353" s="43" t="s">
        <v>407</v>
      </c>
      <c r="K1353" s="12" t="str">
        <f t="shared" si="272"/>
        <v>Vacunación-Casos Activos</v>
      </c>
      <c r="L1353" s="43" t="str">
        <f t="shared" si="266"/>
        <v>Periodo 2020-2021</v>
      </c>
      <c r="M1353" s="43" t="str">
        <f t="shared" si="267"/>
        <v>Unidades</v>
      </c>
      <c r="N1353" s="49" t="str">
        <f t="shared" si="268"/>
        <v>Ministerio de Ciencias, Tecnología, Conocimiento e Innovación</v>
      </c>
      <c r="O135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Quilleco</v>
      </c>
      <c r="P1353" s="68"/>
      <c r="Q1353" s="15" t="str">
        <f t="shared" si="269"/>
        <v>Gráfico Evolución</v>
      </c>
      <c r="R1353" s="30"/>
      <c r="S135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https://analytics.zoho.com/open-view/2395394000008137967?ZOHO_CRITERIA=%22Localiza_CL_Poblacion%22.%22Codcom%22%3D8309</v>
      </c>
      <c r="T1353" s="17"/>
      <c r="U1353" s="31" t="str">
        <f t="shared" si="270"/>
        <v>#1774B9</v>
      </c>
      <c r="V1353" s="32" t="str">
        <f>+Enfermedades_Mundiales[[#This Row],[idcoleccion]]&amp;"-"&amp;Enfermedades_Mundiales[[#This Row],[id]]</f>
        <v>360-1343</v>
      </c>
      <c r="W1353" s="21">
        <f>+VLOOKUP(Enfermedades_Mundiales[[#This Row],[Filtro URL]],Estructura!$X$4:$Y$366,2,0)</f>
        <v>36308309</v>
      </c>
      <c r="X1353" s="21" t="str">
        <f>+VLOOKUP(Enfermedades_Mundiales[[#This Row],[tema]],Estructura!$A$4:$C$18,3,0)</f>
        <v>T-364</v>
      </c>
      <c r="Y1353" s="32" t="str">
        <f>+VLOOKUP(Enfermedades_Mundiales[[#This Row],[contenido]],Estructura!$E$4:$G$18,3,0)</f>
        <v>C-362</v>
      </c>
      <c r="Z1353" s="32" t="str">
        <f>+VLOOKUP(Enfermedades_Mundiales[[#This Row],[Filtro Integrado]],Estructura!$M$4:$O$367,3,0)</f>
        <v>FI-363</v>
      </c>
      <c r="AA1353" s="32" t="str">
        <f>+VLOOKUP(Enfermedades_Mundiales[[#This Row],[Muestra]],Estructura!$Q$4:$S$194,3,0)</f>
        <v>M-367</v>
      </c>
    </row>
    <row r="1354" spans="1:27" ht="30.6" x14ac:dyDescent="0.3">
      <c r="A1354" s="61" t="s">
        <v>1783</v>
      </c>
      <c r="B1354" s="43">
        <f t="shared" si="263"/>
        <v>360</v>
      </c>
      <c r="C1354" s="44" t="str">
        <f t="shared" si="264"/>
        <v>Enfermedades Mundiales</v>
      </c>
      <c r="D1354" s="44" t="str">
        <f t="shared" si="265"/>
        <v>Salud</v>
      </c>
      <c r="E1354" s="64">
        <v>8310</v>
      </c>
      <c r="F1354" s="44" t="str">
        <f t="shared" si="271"/>
        <v>Vacunación</v>
      </c>
      <c r="G1354" s="27" t="s">
        <v>1591</v>
      </c>
      <c r="H1354" s="60" t="s">
        <v>17</v>
      </c>
      <c r="I1354" s="58" t="s">
        <v>193</v>
      </c>
      <c r="J1354" s="43" t="s">
        <v>407</v>
      </c>
      <c r="K1354" s="12" t="str">
        <f t="shared" si="272"/>
        <v>Vacunación-Casos Activos</v>
      </c>
      <c r="L1354" s="43" t="str">
        <f t="shared" si="266"/>
        <v>Periodo 2020-2021</v>
      </c>
      <c r="M1354" s="43" t="str">
        <f t="shared" si="267"/>
        <v>Unidades</v>
      </c>
      <c r="N1354" s="49" t="str">
        <f t="shared" si="268"/>
        <v>Ministerio de Ciencias, Tecnología, Conocimiento e Innovación</v>
      </c>
      <c r="O135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Rosendo</v>
      </c>
      <c r="P1354" s="68"/>
      <c r="Q1354" s="15" t="str">
        <f t="shared" si="269"/>
        <v>Gráfico Evolución</v>
      </c>
      <c r="R1354" s="30"/>
      <c r="S135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https://analytics.zoho.com/open-view/2395394000008137967?ZOHO_CRITERIA=%22Localiza_CL_Poblacion%22.%22Codcom%22%3D8310</v>
      </c>
      <c r="T1354" s="17"/>
      <c r="U1354" s="31" t="str">
        <f t="shared" si="270"/>
        <v>#1774B9</v>
      </c>
      <c r="V1354" s="32" t="str">
        <f>+Enfermedades_Mundiales[[#This Row],[idcoleccion]]&amp;"-"&amp;Enfermedades_Mundiales[[#This Row],[id]]</f>
        <v>360-1344</v>
      </c>
      <c r="W1354" s="21">
        <f>+VLOOKUP(Enfermedades_Mundiales[[#This Row],[Filtro URL]],Estructura!$X$4:$Y$366,2,0)</f>
        <v>36308310</v>
      </c>
      <c r="X1354" s="21" t="str">
        <f>+VLOOKUP(Enfermedades_Mundiales[[#This Row],[tema]],Estructura!$A$4:$C$18,3,0)</f>
        <v>T-364</v>
      </c>
      <c r="Y1354" s="32" t="str">
        <f>+VLOOKUP(Enfermedades_Mundiales[[#This Row],[contenido]],Estructura!$E$4:$G$18,3,0)</f>
        <v>C-362</v>
      </c>
      <c r="Z1354" s="32" t="str">
        <f>+VLOOKUP(Enfermedades_Mundiales[[#This Row],[Filtro Integrado]],Estructura!$M$4:$O$367,3,0)</f>
        <v>FI-363</v>
      </c>
      <c r="AA1354" s="32" t="str">
        <f>+VLOOKUP(Enfermedades_Mundiales[[#This Row],[Muestra]],Estructura!$Q$4:$S$194,3,0)</f>
        <v>M-367</v>
      </c>
    </row>
    <row r="1355" spans="1:27" ht="30.6" x14ac:dyDescent="0.3">
      <c r="A1355" s="61" t="s">
        <v>1784</v>
      </c>
      <c r="B1355" s="43">
        <f t="shared" si="263"/>
        <v>360</v>
      </c>
      <c r="C1355" s="44" t="str">
        <f t="shared" si="264"/>
        <v>Enfermedades Mundiales</v>
      </c>
      <c r="D1355" s="44" t="str">
        <f t="shared" si="265"/>
        <v>Salud</v>
      </c>
      <c r="E1355" s="64">
        <v>8311</v>
      </c>
      <c r="F1355" s="44" t="str">
        <f t="shared" si="271"/>
        <v>Vacunación</v>
      </c>
      <c r="G1355" s="27" t="s">
        <v>1591</v>
      </c>
      <c r="H1355" s="60" t="s">
        <v>17</v>
      </c>
      <c r="I1355" s="58" t="s">
        <v>194</v>
      </c>
      <c r="J1355" s="43" t="s">
        <v>407</v>
      </c>
      <c r="K1355" s="12" t="str">
        <f t="shared" si="272"/>
        <v>Vacunación-Casos Activos</v>
      </c>
      <c r="L1355" s="43" t="str">
        <f t="shared" si="266"/>
        <v>Periodo 2020-2021</v>
      </c>
      <c r="M1355" s="43" t="str">
        <f t="shared" si="267"/>
        <v>Unidades</v>
      </c>
      <c r="N1355" s="49" t="str">
        <f t="shared" si="268"/>
        <v>Ministerio de Ciencias, Tecnología, Conocimiento e Innovación</v>
      </c>
      <c r="O135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Santa Bárbara</v>
      </c>
      <c r="P1355" s="68"/>
      <c r="Q1355" s="15" t="str">
        <f t="shared" si="269"/>
        <v>Gráfico Evolución</v>
      </c>
      <c r="R1355" s="30"/>
      <c r="S135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https://analytics.zoho.com/open-view/2395394000008137967?ZOHO_CRITERIA=%22Localiza_CL_Poblacion%22.%22Codcom%22%3D8311</v>
      </c>
      <c r="T1355" s="17"/>
      <c r="U1355" s="31" t="str">
        <f t="shared" si="270"/>
        <v>#1774B9</v>
      </c>
      <c r="V1355" s="32" t="str">
        <f>+Enfermedades_Mundiales[[#This Row],[idcoleccion]]&amp;"-"&amp;Enfermedades_Mundiales[[#This Row],[id]]</f>
        <v>360-1345</v>
      </c>
      <c r="W1355" s="21">
        <f>+VLOOKUP(Enfermedades_Mundiales[[#This Row],[Filtro URL]],Estructura!$X$4:$Y$366,2,0)</f>
        <v>36308311</v>
      </c>
      <c r="X1355" s="21" t="str">
        <f>+VLOOKUP(Enfermedades_Mundiales[[#This Row],[tema]],Estructura!$A$4:$C$18,3,0)</f>
        <v>T-364</v>
      </c>
      <c r="Y1355" s="32" t="str">
        <f>+VLOOKUP(Enfermedades_Mundiales[[#This Row],[contenido]],Estructura!$E$4:$G$18,3,0)</f>
        <v>C-362</v>
      </c>
      <c r="Z1355" s="32" t="str">
        <f>+VLOOKUP(Enfermedades_Mundiales[[#This Row],[Filtro Integrado]],Estructura!$M$4:$O$367,3,0)</f>
        <v>FI-363</v>
      </c>
      <c r="AA1355" s="32" t="str">
        <f>+VLOOKUP(Enfermedades_Mundiales[[#This Row],[Muestra]],Estructura!$Q$4:$S$194,3,0)</f>
        <v>M-367</v>
      </c>
    </row>
    <row r="1356" spans="1:27" ht="30.6" x14ac:dyDescent="0.3">
      <c r="A1356" s="61" t="s">
        <v>1785</v>
      </c>
      <c r="B1356" s="43">
        <f t="shared" si="263"/>
        <v>360</v>
      </c>
      <c r="C1356" s="44" t="str">
        <f t="shared" si="264"/>
        <v>Enfermedades Mundiales</v>
      </c>
      <c r="D1356" s="44" t="str">
        <f t="shared" si="265"/>
        <v>Salud</v>
      </c>
      <c r="E1356" s="64">
        <v>8312</v>
      </c>
      <c r="F1356" s="44" t="str">
        <f t="shared" si="271"/>
        <v>Vacunación</v>
      </c>
      <c r="G1356" s="27" t="s">
        <v>1591</v>
      </c>
      <c r="H1356" s="60" t="s">
        <v>17</v>
      </c>
      <c r="I1356" s="58" t="s">
        <v>195</v>
      </c>
      <c r="J1356" s="43" t="s">
        <v>407</v>
      </c>
      <c r="K1356" s="12" t="str">
        <f t="shared" si="272"/>
        <v>Vacunación-Casos Activos</v>
      </c>
      <c r="L1356" s="43" t="str">
        <f t="shared" si="266"/>
        <v>Periodo 2020-2021</v>
      </c>
      <c r="M1356" s="43" t="str">
        <f t="shared" si="267"/>
        <v>Unidades</v>
      </c>
      <c r="N1356" s="49" t="str">
        <f t="shared" si="268"/>
        <v>Ministerio de Ciencias, Tecnología, Conocimiento e Innovación</v>
      </c>
      <c r="O135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Tucapel</v>
      </c>
      <c r="P1356" s="68"/>
      <c r="Q1356" s="15" t="str">
        <f t="shared" si="269"/>
        <v>Gráfico Evolución</v>
      </c>
      <c r="R1356" s="30"/>
      <c r="S135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https://analytics.zoho.com/open-view/2395394000008137967?ZOHO_CRITERIA=%22Localiza_CL_Poblacion%22.%22Codcom%22%3D8312</v>
      </c>
      <c r="T1356" s="17"/>
      <c r="U1356" s="31" t="str">
        <f t="shared" si="270"/>
        <v>#1774B9</v>
      </c>
      <c r="V1356" s="32" t="str">
        <f>+Enfermedades_Mundiales[[#This Row],[idcoleccion]]&amp;"-"&amp;Enfermedades_Mundiales[[#This Row],[id]]</f>
        <v>360-1346</v>
      </c>
      <c r="W1356" s="21">
        <f>+VLOOKUP(Enfermedades_Mundiales[[#This Row],[Filtro URL]],Estructura!$X$4:$Y$366,2,0)</f>
        <v>36308312</v>
      </c>
      <c r="X1356" s="21" t="str">
        <f>+VLOOKUP(Enfermedades_Mundiales[[#This Row],[tema]],Estructura!$A$4:$C$18,3,0)</f>
        <v>T-364</v>
      </c>
      <c r="Y1356" s="32" t="str">
        <f>+VLOOKUP(Enfermedades_Mundiales[[#This Row],[contenido]],Estructura!$E$4:$G$18,3,0)</f>
        <v>C-362</v>
      </c>
      <c r="Z1356" s="32" t="str">
        <f>+VLOOKUP(Enfermedades_Mundiales[[#This Row],[Filtro Integrado]],Estructura!$M$4:$O$367,3,0)</f>
        <v>FI-363</v>
      </c>
      <c r="AA1356" s="32" t="str">
        <f>+VLOOKUP(Enfermedades_Mundiales[[#This Row],[Muestra]],Estructura!$Q$4:$S$194,3,0)</f>
        <v>M-367</v>
      </c>
    </row>
    <row r="1357" spans="1:27" ht="30.6" x14ac:dyDescent="0.3">
      <c r="A1357" s="61" t="s">
        <v>1786</v>
      </c>
      <c r="B1357" s="43">
        <f t="shared" si="263"/>
        <v>360</v>
      </c>
      <c r="C1357" s="44" t="str">
        <f t="shared" si="264"/>
        <v>Enfermedades Mundiales</v>
      </c>
      <c r="D1357" s="44" t="str">
        <f t="shared" si="265"/>
        <v>Salud</v>
      </c>
      <c r="E1357" s="64">
        <v>8313</v>
      </c>
      <c r="F1357" s="44" t="str">
        <f t="shared" si="271"/>
        <v>Vacunación</v>
      </c>
      <c r="G1357" s="27" t="s">
        <v>1591</v>
      </c>
      <c r="H1357" s="60" t="s">
        <v>17</v>
      </c>
      <c r="I1357" s="58" t="s">
        <v>196</v>
      </c>
      <c r="J1357" s="43" t="s">
        <v>407</v>
      </c>
      <c r="K1357" s="12" t="str">
        <f t="shared" si="272"/>
        <v>Vacunación-Casos Activos</v>
      </c>
      <c r="L1357" s="43" t="str">
        <f t="shared" si="266"/>
        <v>Periodo 2020-2021</v>
      </c>
      <c r="M1357" s="43" t="str">
        <f t="shared" si="267"/>
        <v>Unidades</v>
      </c>
      <c r="N1357" s="49" t="str">
        <f t="shared" si="268"/>
        <v>Ministerio de Ciencias, Tecnología, Conocimiento e Innovación</v>
      </c>
      <c r="O135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Yumbel</v>
      </c>
      <c r="P1357" s="68"/>
      <c r="Q1357" s="15" t="str">
        <f t="shared" si="269"/>
        <v>Gráfico Evolución</v>
      </c>
      <c r="R1357" s="30"/>
      <c r="S135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https://analytics.zoho.com/open-view/2395394000008137967?ZOHO_CRITERIA=%22Localiza_CL_Poblacion%22.%22Codcom%22%3D8313</v>
      </c>
      <c r="T1357" s="17"/>
      <c r="U1357" s="31" t="str">
        <f t="shared" si="270"/>
        <v>#1774B9</v>
      </c>
      <c r="V1357" s="32" t="str">
        <f>+Enfermedades_Mundiales[[#This Row],[idcoleccion]]&amp;"-"&amp;Enfermedades_Mundiales[[#This Row],[id]]</f>
        <v>360-1347</v>
      </c>
      <c r="W1357" s="21">
        <f>+VLOOKUP(Enfermedades_Mundiales[[#This Row],[Filtro URL]],Estructura!$X$4:$Y$366,2,0)</f>
        <v>36308313</v>
      </c>
      <c r="X1357" s="21" t="str">
        <f>+VLOOKUP(Enfermedades_Mundiales[[#This Row],[tema]],Estructura!$A$4:$C$18,3,0)</f>
        <v>T-364</v>
      </c>
      <c r="Y1357" s="32" t="str">
        <f>+VLOOKUP(Enfermedades_Mundiales[[#This Row],[contenido]],Estructura!$E$4:$G$18,3,0)</f>
        <v>C-362</v>
      </c>
      <c r="Z1357" s="32" t="str">
        <f>+VLOOKUP(Enfermedades_Mundiales[[#This Row],[Filtro Integrado]],Estructura!$M$4:$O$367,3,0)</f>
        <v>FI-363</v>
      </c>
      <c r="AA1357" s="32" t="str">
        <f>+VLOOKUP(Enfermedades_Mundiales[[#This Row],[Muestra]],Estructura!$Q$4:$S$194,3,0)</f>
        <v>M-367</v>
      </c>
    </row>
    <row r="1358" spans="1:27" ht="30.6" x14ac:dyDescent="0.3">
      <c r="A1358" s="61" t="s">
        <v>1787</v>
      </c>
      <c r="B1358" s="43">
        <f t="shared" si="263"/>
        <v>360</v>
      </c>
      <c r="C1358" s="44" t="str">
        <f t="shared" si="264"/>
        <v>Enfermedades Mundiales</v>
      </c>
      <c r="D1358" s="44" t="str">
        <f t="shared" si="265"/>
        <v>Salud</v>
      </c>
      <c r="E1358" s="64">
        <v>8314</v>
      </c>
      <c r="F1358" s="44" t="str">
        <f t="shared" si="271"/>
        <v>Vacunación</v>
      </c>
      <c r="G1358" s="27" t="s">
        <v>1591</v>
      </c>
      <c r="H1358" s="60" t="s">
        <v>17</v>
      </c>
      <c r="I1358" s="58" t="s">
        <v>197</v>
      </c>
      <c r="J1358" s="43" t="s">
        <v>407</v>
      </c>
      <c r="K1358" s="12" t="str">
        <f t="shared" si="272"/>
        <v>Vacunación-Casos Activos</v>
      </c>
      <c r="L1358" s="43" t="str">
        <f t="shared" si="266"/>
        <v>Periodo 2020-2021</v>
      </c>
      <c r="M1358" s="43" t="str">
        <f t="shared" si="267"/>
        <v>Unidades</v>
      </c>
      <c r="N1358" s="49" t="str">
        <f t="shared" si="268"/>
        <v>Ministerio de Ciencias, Tecnología, Conocimiento e Innovación</v>
      </c>
      <c r="O135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Alto Biobío</v>
      </c>
      <c r="P1358" s="68"/>
      <c r="Q1358" s="15" t="str">
        <f t="shared" si="269"/>
        <v>Gráfico Evolución</v>
      </c>
      <c r="R1358" s="30"/>
      <c r="S135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https://analytics.zoho.com/open-view/2395394000008137967?ZOHO_CRITERIA=%22Localiza_CL_Poblacion%22.%22Codcom%22%3D8314</v>
      </c>
      <c r="T1358" s="17"/>
      <c r="U1358" s="31" t="str">
        <f t="shared" si="270"/>
        <v>#1774B9</v>
      </c>
      <c r="V1358" s="32" t="str">
        <f>+Enfermedades_Mundiales[[#This Row],[idcoleccion]]&amp;"-"&amp;Enfermedades_Mundiales[[#This Row],[id]]</f>
        <v>360-1348</v>
      </c>
      <c r="W1358" s="21">
        <f>+VLOOKUP(Enfermedades_Mundiales[[#This Row],[Filtro URL]],Estructura!$X$4:$Y$366,2,0)</f>
        <v>36308314</v>
      </c>
      <c r="X1358" s="21" t="str">
        <f>+VLOOKUP(Enfermedades_Mundiales[[#This Row],[tema]],Estructura!$A$4:$C$18,3,0)</f>
        <v>T-364</v>
      </c>
      <c r="Y1358" s="32" t="str">
        <f>+VLOOKUP(Enfermedades_Mundiales[[#This Row],[contenido]],Estructura!$E$4:$G$18,3,0)</f>
        <v>C-362</v>
      </c>
      <c r="Z1358" s="32" t="str">
        <f>+VLOOKUP(Enfermedades_Mundiales[[#This Row],[Filtro Integrado]],Estructura!$M$4:$O$367,3,0)</f>
        <v>FI-363</v>
      </c>
      <c r="AA1358" s="32" t="str">
        <f>+VLOOKUP(Enfermedades_Mundiales[[#This Row],[Muestra]],Estructura!$Q$4:$S$194,3,0)</f>
        <v>M-367</v>
      </c>
    </row>
    <row r="1359" spans="1:27" ht="30.6" x14ac:dyDescent="0.3">
      <c r="A1359" s="61" t="s">
        <v>1788</v>
      </c>
      <c r="B1359" s="43">
        <f t="shared" si="263"/>
        <v>360</v>
      </c>
      <c r="C1359" s="44" t="str">
        <f t="shared" si="264"/>
        <v>Enfermedades Mundiales</v>
      </c>
      <c r="D1359" s="44" t="str">
        <f t="shared" si="265"/>
        <v>Salud</v>
      </c>
      <c r="E1359" s="64">
        <v>16101</v>
      </c>
      <c r="F1359" s="44" t="str">
        <f t="shared" si="271"/>
        <v>Vacunación</v>
      </c>
      <c r="G1359" s="27" t="s">
        <v>1591</v>
      </c>
      <c r="H1359" s="60" t="s">
        <v>17</v>
      </c>
      <c r="I1359" s="58" t="s">
        <v>198</v>
      </c>
      <c r="J1359" s="43" t="s">
        <v>407</v>
      </c>
      <c r="K1359" s="12" t="str">
        <f t="shared" si="272"/>
        <v>Vacunación-Casos Activos</v>
      </c>
      <c r="L1359" s="43" t="str">
        <f t="shared" si="266"/>
        <v>Periodo 2020-2021</v>
      </c>
      <c r="M1359" s="43" t="str">
        <f t="shared" si="267"/>
        <v>Unidades</v>
      </c>
      <c r="N1359" s="49" t="str">
        <f t="shared" si="268"/>
        <v>Ministerio de Ciencias, Tecnología, Conocimiento e Innovación</v>
      </c>
      <c r="O135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Chillán</v>
      </c>
      <c r="P1359" s="68"/>
      <c r="Q1359" s="15" t="str">
        <f t="shared" si="269"/>
        <v>Gráfico Evolución</v>
      </c>
      <c r="R1359" s="30"/>
      <c r="S135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https://analytics.zoho.com/open-view/2395394000008137967?ZOHO_CRITERIA=%22Localiza_CL_Poblacion%22.%22Codcom%22%3D16101</v>
      </c>
      <c r="T1359" s="17"/>
      <c r="U1359" s="31" t="str">
        <f t="shared" si="270"/>
        <v>#1774B9</v>
      </c>
      <c r="V1359" s="32" t="str">
        <f>+Enfermedades_Mundiales[[#This Row],[idcoleccion]]&amp;"-"&amp;Enfermedades_Mundiales[[#This Row],[id]]</f>
        <v>360-1349</v>
      </c>
      <c r="W1359" s="21">
        <f>+VLOOKUP(Enfermedades_Mundiales[[#This Row],[Filtro URL]],Estructura!$X$4:$Y$366,2,0)</f>
        <v>36316101</v>
      </c>
      <c r="X1359" s="21" t="str">
        <f>+VLOOKUP(Enfermedades_Mundiales[[#This Row],[tema]],Estructura!$A$4:$C$18,3,0)</f>
        <v>T-364</v>
      </c>
      <c r="Y1359" s="32" t="str">
        <f>+VLOOKUP(Enfermedades_Mundiales[[#This Row],[contenido]],Estructura!$E$4:$G$18,3,0)</f>
        <v>C-362</v>
      </c>
      <c r="Z1359" s="32" t="str">
        <f>+VLOOKUP(Enfermedades_Mundiales[[#This Row],[Filtro Integrado]],Estructura!$M$4:$O$367,3,0)</f>
        <v>FI-363</v>
      </c>
      <c r="AA1359" s="32" t="str">
        <f>+VLOOKUP(Enfermedades_Mundiales[[#This Row],[Muestra]],Estructura!$Q$4:$S$194,3,0)</f>
        <v>M-367</v>
      </c>
    </row>
    <row r="1360" spans="1:27" ht="30.6" x14ac:dyDescent="0.3">
      <c r="A1360" s="61" t="s">
        <v>1789</v>
      </c>
      <c r="B1360" s="43">
        <f t="shared" si="263"/>
        <v>360</v>
      </c>
      <c r="C1360" s="44" t="str">
        <f t="shared" si="264"/>
        <v>Enfermedades Mundiales</v>
      </c>
      <c r="D1360" s="44" t="str">
        <f t="shared" si="265"/>
        <v>Salud</v>
      </c>
      <c r="E1360" s="64">
        <v>16102</v>
      </c>
      <c r="F1360" s="44" t="str">
        <f t="shared" si="271"/>
        <v>Vacunación</v>
      </c>
      <c r="G1360" s="27" t="s">
        <v>1591</v>
      </c>
      <c r="H1360" s="60" t="s">
        <v>17</v>
      </c>
      <c r="I1360" s="58" t="s">
        <v>199</v>
      </c>
      <c r="J1360" s="43" t="s">
        <v>407</v>
      </c>
      <c r="K1360" s="12" t="str">
        <f t="shared" si="272"/>
        <v>Vacunación-Casos Activos</v>
      </c>
      <c r="L1360" s="43" t="str">
        <f t="shared" si="266"/>
        <v>Periodo 2020-2021</v>
      </c>
      <c r="M1360" s="43" t="str">
        <f t="shared" si="267"/>
        <v>Unidades</v>
      </c>
      <c r="N1360" s="49" t="str">
        <f t="shared" si="268"/>
        <v>Ministerio de Ciencias, Tecnología, Conocimiento e Innovación</v>
      </c>
      <c r="O136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Bulnes</v>
      </c>
      <c r="P1360" s="68"/>
      <c r="Q1360" s="15" t="str">
        <f t="shared" si="269"/>
        <v>Gráfico Evolución</v>
      </c>
      <c r="R1360" s="30"/>
      <c r="S136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https://analytics.zoho.com/open-view/2395394000008137967?ZOHO_CRITERIA=%22Localiza_CL_Poblacion%22.%22Codcom%22%3D16102</v>
      </c>
      <c r="T1360" s="17"/>
      <c r="U1360" s="31" t="str">
        <f t="shared" si="270"/>
        <v>#1774B9</v>
      </c>
      <c r="V1360" s="32" t="str">
        <f>+Enfermedades_Mundiales[[#This Row],[idcoleccion]]&amp;"-"&amp;Enfermedades_Mundiales[[#This Row],[id]]</f>
        <v>360-1350</v>
      </c>
      <c r="W1360" s="21">
        <f>+VLOOKUP(Enfermedades_Mundiales[[#This Row],[Filtro URL]],Estructura!$X$4:$Y$366,2,0)</f>
        <v>36316102</v>
      </c>
      <c r="X1360" s="21" t="str">
        <f>+VLOOKUP(Enfermedades_Mundiales[[#This Row],[tema]],Estructura!$A$4:$C$18,3,0)</f>
        <v>T-364</v>
      </c>
      <c r="Y1360" s="32" t="str">
        <f>+VLOOKUP(Enfermedades_Mundiales[[#This Row],[contenido]],Estructura!$E$4:$G$18,3,0)</f>
        <v>C-362</v>
      </c>
      <c r="Z1360" s="32" t="str">
        <f>+VLOOKUP(Enfermedades_Mundiales[[#This Row],[Filtro Integrado]],Estructura!$M$4:$O$367,3,0)</f>
        <v>FI-363</v>
      </c>
      <c r="AA1360" s="32" t="str">
        <f>+VLOOKUP(Enfermedades_Mundiales[[#This Row],[Muestra]],Estructura!$Q$4:$S$194,3,0)</f>
        <v>M-367</v>
      </c>
    </row>
    <row r="1361" spans="1:27" ht="30.6" x14ac:dyDescent="0.3">
      <c r="A1361" s="61" t="s">
        <v>1790</v>
      </c>
      <c r="B1361" s="43">
        <f t="shared" ref="B1361:B1424" si="273">+B1360</f>
        <v>360</v>
      </c>
      <c r="C1361" s="44" t="str">
        <f t="shared" ref="C1361:C1424" si="274">+C1360</f>
        <v>Enfermedades Mundiales</v>
      </c>
      <c r="D1361" s="44" t="str">
        <f t="shared" ref="D1361:D1424" si="275">+D1360</f>
        <v>Salud</v>
      </c>
      <c r="E1361" s="64">
        <v>16202</v>
      </c>
      <c r="F1361" s="44" t="str">
        <f t="shared" si="271"/>
        <v>Vacunación</v>
      </c>
      <c r="G1361" s="27" t="s">
        <v>1591</v>
      </c>
      <c r="H1361" s="60" t="s">
        <v>17</v>
      </c>
      <c r="I1361" s="58" t="s">
        <v>200</v>
      </c>
      <c r="J1361" s="43" t="s">
        <v>407</v>
      </c>
      <c r="K1361" s="12" t="str">
        <f t="shared" si="272"/>
        <v>Vacunación-Casos Activos</v>
      </c>
      <c r="L1361" s="43" t="str">
        <f t="shared" ref="L1361:L1424" si="276">+L1360</f>
        <v>Periodo 2020-2021</v>
      </c>
      <c r="M1361" s="43" t="str">
        <f t="shared" ref="M1361:M1424" si="277">+M1360</f>
        <v>Unidades</v>
      </c>
      <c r="N1361" s="49" t="str">
        <f t="shared" ref="N1361:N1424" si="278">+N1360</f>
        <v>Ministerio de Ciencias, Tecnología, Conocimiento e Innovación</v>
      </c>
      <c r="O136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Cobquecura</v>
      </c>
      <c r="P1361" s="68"/>
      <c r="Q1361" s="15" t="str">
        <f t="shared" ref="Q1361:Q1424" si="279">+Q1360</f>
        <v>Gráfico Evolución</v>
      </c>
      <c r="R1361" s="30"/>
      <c r="S136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https://analytics.zoho.com/open-view/2395394000008137967?ZOHO_CRITERIA=%22Localiza_CL_Poblacion%22.%22Codcom%22%3D16202</v>
      </c>
      <c r="T1361" s="17"/>
      <c r="U1361" s="31" t="str">
        <f t="shared" ref="U1361:U1424" si="280">+U1360</f>
        <v>#1774B9</v>
      </c>
      <c r="V1361" s="32" t="str">
        <f>+Enfermedades_Mundiales[[#This Row],[idcoleccion]]&amp;"-"&amp;Enfermedades_Mundiales[[#This Row],[id]]</f>
        <v>360-1351</v>
      </c>
      <c r="W1361" s="21">
        <f>+VLOOKUP(Enfermedades_Mundiales[[#This Row],[Filtro URL]],Estructura!$X$4:$Y$366,2,0)</f>
        <v>36316202</v>
      </c>
      <c r="X1361" s="21" t="str">
        <f>+VLOOKUP(Enfermedades_Mundiales[[#This Row],[tema]],Estructura!$A$4:$C$18,3,0)</f>
        <v>T-364</v>
      </c>
      <c r="Y1361" s="32" t="str">
        <f>+VLOOKUP(Enfermedades_Mundiales[[#This Row],[contenido]],Estructura!$E$4:$G$18,3,0)</f>
        <v>C-362</v>
      </c>
      <c r="Z1361" s="32" t="str">
        <f>+VLOOKUP(Enfermedades_Mundiales[[#This Row],[Filtro Integrado]],Estructura!$M$4:$O$367,3,0)</f>
        <v>FI-363</v>
      </c>
      <c r="AA1361" s="32" t="str">
        <f>+VLOOKUP(Enfermedades_Mundiales[[#This Row],[Muestra]],Estructura!$Q$4:$S$194,3,0)</f>
        <v>M-367</v>
      </c>
    </row>
    <row r="1362" spans="1:27" ht="30.6" x14ac:dyDescent="0.3">
      <c r="A1362" s="61" t="s">
        <v>1791</v>
      </c>
      <c r="B1362" s="43">
        <f t="shared" si="273"/>
        <v>360</v>
      </c>
      <c r="C1362" s="44" t="str">
        <f t="shared" si="274"/>
        <v>Enfermedades Mundiales</v>
      </c>
      <c r="D1362" s="44" t="str">
        <f t="shared" si="275"/>
        <v>Salud</v>
      </c>
      <c r="E1362" s="64">
        <v>16203</v>
      </c>
      <c r="F1362" s="44" t="str">
        <f t="shared" ref="F1362:F1425" si="281">+F1361</f>
        <v>Vacunación</v>
      </c>
      <c r="G1362" s="27" t="s">
        <v>1591</v>
      </c>
      <c r="H1362" s="60" t="s">
        <v>17</v>
      </c>
      <c r="I1362" s="58" t="s">
        <v>201</v>
      </c>
      <c r="J1362" s="43" t="s">
        <v>407</v>
      </c>
      <c r="K1362" s="12" t="str">
        <f t="shared" ref="K1362:K1425" si="282">+K1361</f>
        <v>Vacunación-Casos Activos</v>
      </c>
      <c r="L1362" s="43" t="str">
        <f t="shared" si="276"/>
        <v>Periodo 2020-2021</v>
      </c>
      <c r="M1362" s="43" t="str">
        <f t="shared" si="277"/>
        <v>Unidades</v>
      </c>
      <c r="N1362" s="49" t="str">
        <f t="shared" si="278"/>
        <v>Ministerio de Ciencias, Tecnología, Conocimiento e Innovación</v>
      </c>
      <c r="O136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Coelemu</v>
      </c>
      <c r="P1362" s="68"/>
      <c r="Q1362" s="15" t="str">
        <f t="shared" si="279"/>
        <v>Gráfico Evolución</v>
      </c>
      <c r="R1362" s="30"/>
      <c r="S136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https://analytics.zoho.com/open-view/2395394000008137967?ZOHO_CRITERIA=%22Localiza_CL_Poblacion%22.%22Codcom%22%3D16203</v>
      </c>
      <c r="T1362" s="17"/>
      <c r="U1362" s="31" t="str">
        <f t="shared" si="280"/>
        <v>#1774B9</v>
      </c>
      <c r="V1362" s="32" t="str">
        <f>+Enfermedades_Mundiales[[#This Row],[idcoleccion]]&amp;"-"&amp;Enfermedades_Mundiales[[#This Row],[id]]</f>
        <v>360-1352</v>
      </c>
      <c r="W1362" s="21">
        <f>+VLOOKUP(Enfermedades_Mundiales[[#This Row],[Filtro URL]],Estructura!$X$4:$Y$366,2,0)</f>
        <v>36316203</v>
      </c>
      <c r="X1362" s="21" t="str">
        <f>+VLOOKUP(Enfermedades_Mundiales[[#This Row],[tema]],Estructura!$A$4:$C$18,3,0)</f>
        <v>T-364</v>
      </c>
      <c r="Y1362" s="32" t="str">
        <f>+VLOOKUP(Enfermedades_Mundiales[[#This Row],[contenido]],Estructura!$E$4:$G$18,3,0)</f>
        <v>C-362</v>
      </c>
      <c r="Z1362" s="32" t="str">
        <f>+VLOOKUP(Enfermedades_Mundiales[[#This Row],[Filtro Integrado]],Estructura!$M$4:$O$367,3,0)</f>
        <v>FI-363</v>
      </c>
      <c r="AA1362" s="32" t="str">
        <f>+VLOOKUP(Enfermedades_Mundiales[[#This Row],[Muestra]],Estructura!$Q$4:$S$194,3,0)</f>
        <v>M-367</v>
      </c>
    </row>
    <row r="1363" spans="1:27" ht="30.6" x14ac:dyDescent="0.3">
      <c r="A1363" s="61" t="s">
        <v>1792</v>
      </c>
      <c r="B1363" s="43">
        <f t="shared" si="273"/>
        <v>360</v>
      </c>
      <c r="C1363" s="44" t="str">
        <f t="shared" si="274"/>
        <v>Enfermedades Mundiales</v>
      </c>
      <c r="D1363" s="44" t="str">
        <f t="shared" si="275"/>
        <v>Salud</v>
      </c>
      <c r="E1363" s="64">
        <v>16302</v>
      </c>
      <c r="F1363" s="44" t="str">
        <f t="shared" si="281"/>
        <v>Vacunación</v>
      </c>
      <c r="G1363" s="27" t="s">
        <v>1591</v>
      </c>
      <c r="H1363" s="60" t="s">
        <v>17</v>
      </c>
      <c r="I1363" s="58" t="s">
        <v>202</v>
      </c>
      <c r="J1363" s="43" t="s">
        <v>407</v>
      </c>
      <c r="K1363" s="12" t="str">
        <f t="shared" si="282"/>
        <v>Vacunación-Casos Activos</v>
      </c>
      <c r="L1363" s="43" t="str">
        <f t="shared" si="276"/>
        <v>Periodo 2020-2021</v>
      </c>
      <c r="M1363" s="43" t="str">
        <f t="shared" si="277"/>
        <v>Unidades</v>
      </c>
      <c r="N1363" s="49" t="str">
        <f t="shared" si="278"/>
        <v>Ministerio de Ciencias, Tecnología, Conocimiento e Innovación</v>
      </c>
      <c r="O136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Coihueco</v>
      </c>
      <c r="P1363" s="68"/>
      <c r="Q1363" s="15" t="str">
        <f t="shared" si="279"/>
        <v>Gráfico Evolución</v>
      </c>
      <c r="R1363" s="30"/>
      <c r="S136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https://analytics.zoho.com/open-view/2395394000008137967?ZOHO_CRITERIA=%22Localiza_CL_Poblacion%22.%22Codcom%22%3D16302</v>
      </c>
      <c r="T1363" s="17"/>
      <c r="U1363" s="31" t="str">
        <f t="shared" si="280"/>
        <v>#1774B9</v>
      </c>
      <c r="V1363" s="32" t="str">
        <f>+Enfermedades_Mundiales[[#This Row],[idcoleccion]]&amp;"-"&amp;Enfermedades_Mundiales[[#This Row],[id]]</f>
        <v>360-1353</v>
      </c>
      <c r="W1363" s="21">
        <f>+VLOOKUP(Enfermedades_Mundiales[[#This Row],[Filtro URL]],Estructura!$X$4:$Y$366,2,0)</f>
        <v>36316302</v>
      </c>
      <c r="X1363" s="21" t="str">
        <f>+VLOOKUP(Enfermedades_Mundiales[[#This Row],[tema]],Estructura!$A$4:$C$18,3,0)</f>
        <v>T-364</v>
      </c>
      <c r="Y1363" s="32" t="str">
        <f>+VLOOKUP(Enfermedades_Mundiales[[#This Row],[contenido]],Estructura!$E$4:$G$18,3,0)</f>
        <v>C-362</v>
      </c>
      <c r="Z1363" s="32" t="str">
        <f>+VLOOKUP(Enfermedades_Mundiales[[#This Row],[Filtro Integrado]],Estructura!$M$4:$O$367,3,0)</f>
        <v>FI-363</v>
      </c>
      <c r="AA1363" s="32" t="str">
        <f>+VLOOKUP(Enfermedades_Mundiales[[#This Row],[Muestra]],Estructura!$Q$4:$S$194,3,0)</f>
        <v>M-367</v>
      </c>
    </row>
    <row r="1364" spans="1:27" ht="30.6" x14ac:dyDescent="0.3">
      <c r="A1364" s="61" t="s">
        <v>1793</v>
      </c>
      <c r="B1364" s="43">
        <f t="shared" si="273"/>
        <v>360</v>
      </c>
      <c r="C1364" s="44" t="str">
        <f t="shared" si="274"/>
        <v>Enfermedades Mundiales</v>
      </c>
      <c r="D1364" s="44" t="str">
        <f t="shared" si="275"/>
        <v>Salud</v>
      </c>
      <c r="E1364" s="64">
        <v>16103</v>
      </c>
      <c r="F1364" s="44" t="str">
        <f t="shared" si="281"/>
        <v>Vacunación</v>
      </c>
      <c r="G1364" s="27" t="s">
        <v>1591</v>
      </c>
      <c r="H1364" s="60" t="s">
        <v>17</v>
      </c>
      <c r="I1364" s="58" t="s">
        <v>203</v>
      </c>
      <c r="J1364" s="43" t="s">
        <v>407</v>
      </c>
      <c r="K1364" s="12" t="str">
        <f t="shared" si="282"/>
        <v>Vacunación-Casos Activos</v>
      </c>
      <c r="L1364" s="43" t="str">
        <f t="shared" si="276"/>
        <v>Periodo 2020-2021</v>
      </c>
      <c r="M1364" s="43" t="str">
        <f t="shared" si="277"/>
        <v>Unidades</v>
      </c>
      <c r="N1364" s="49" t="str">
        <f t="shared" si="278"/>
        <v>Ministerio de Ciencias, Tecnología, Conocimiento e Innovación</v>
      </c>
      <c r="O136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Chillán Viejo</v>
      </c>
      <c r="P1364" s="68"/>
      <c r="Q1364" s="15" t="str">
        <f t="shared" si="279"/>
        <v>Gráfico Evolución</v>
      </c>
      <c r="R1364" s="30"/>
      <c r="S136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https://analytics.zoho.com/open-view/2395394000008137967?ZOHO_CRITERIA=%22Localiza_CL_Poblacion%22.%22Codcom%22%3D16103</v>
      </c>
      <c r="T1364" s="17"/>
      <c r="U1364" s="31" t="str">
        <f t="shared" si="280"/>
        <v>#1774B9</v>
      </c>
      <c r="V1364" s="32" t="str">
        <f>+Enfermedades_Mundiales[[#This Row],[idcoleccion]]&amp;"-"&amp;Enfermedades_Mundiales[[#This Row],[id]]</f>
        <v>360-1354</v>
      </c>
      <c r="W1364" s="21">
        <f>+VLOOKUP(Enfermedades_Mundiales[[#This Row],[Filtro URL]],Estructura!$X$4:$Y$366,2,0)</f>
        <v>36316103</v>
      </c>
      <c r="X1364" s="21" t="str">
        <f>+VLOOKUP(Enfermedades_Mundiales[[#This Row],[tema]],Estructura!$A$4:$C$18,3,0)</f>
        <v>T-364</v>
      </c>
      <c r="Y1364" s="32" t="str">
        <f>+VLOOKUP(Enfermedades_Mundiales[[#This Row],[contenido]],Estructura!$E$4:$G$18,3,0)</f>
        <v>C-362</v>
      </c>
      <c r="Z1364" s="32" t="str">
        <f>+VLOOKUP(Enfermedades_Mundiales[[#This Row],[Filtro Integrado]],Estructura!$M$4:$O$367,3,0)</f>
        <v>FI-363</v>
      </c>
      <c r="AA1364" s="32" t="str">
        <f>+VLOOKUP(Enfermedades_Mundiales[[#This Row],[Muestra]],Estructura!$Q$4:$S$194,3,0)</f>
        <v>M-367</v>
      </c>
    </row>
    <row r="1365" spans="1:27" ht="30.6" x14ac:dyDescent="0.3">
      <c r="A1365" s="61" t="s">
        <v>1794</v>
      </c>
      <c r="B1365" s="43">
        <f t="shared" si="273"/>
        <v>360</v>
      </c>
      <c r="C1365" s="44" t="str">
        <f t="shared" si="274"/>
        <v>Enfermedades Mundiales</v>
      </c>
      <c r="D1365" s="44" t="str">
        <f t="shared" si="275"/>
        <v>Salud</v>
      </c>
      <c r="E1365" s="64">
        <v>16104</v>
      </c>
      <c r="F1365" s="44" t="str">
        <f t="shared" si="281"/>
        <v>Vacunación</v>
      </c>
      <c r="G1365" s="27" t="s">
        <v>1591</v>
      </c>
      <c r="H1365" s="60" t="s">
        <v>17</v>
      </c>
      <c r="I1365" s="58" t="s">
        <v>204</v>
      </c>
      <c r="J1365" s="43" t="s">
        <v>407</v>
      </c>
      <c r="K1365" s="12" t="str">
        <f t="shared" si="282"/>
        <v>Vacunación-Casos Activos</v>
      </c>
      <c r="L1365" s="43" t="str">
        <f t="shared" si="276"/>
        <v>Periodo 2020-2021</v>
      </c>
      <c r="M1365" s="43" t="str">
        <f t="shared" si="277"/>
        <v>Unidades</v>
      </c>
      <c r="N1365" s="49" t="str">
        <f t="shared" si="278"/>
        <v>Ministerio de Ciencias, Tecnología, Conocimiento e Innovación</v>
      </c>
      <c r="O136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Carmen</v>
      </c>
      <c r="P1365" s="68"/>
      <c r="Q1365" s="15" t="str">
        <f t="shared" si="279"/>
        <v>Gráfico Evolución</v>
      </c>
      <c r="R1365" s="30"/>
      <c r="S136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https://analytics.zoho.com/open-view/2395394000008137967?ZOHO_CRITERIA=%22Localiza_CL_Poblacion%22.%22Codcom%22%3D16104</v>
      </c>
      <c r="T1365" s="17"/>
      <c r="U1365" s="31" t="str">
        <f t="shared" si="280"/>
        <v>#1774B9</v>
      </c>
      <c r="V1365" s="32" t="str">
        <f>+Enfermedades_Mundiales[[#This Row],[idcoleccion]]&amp;"-"&amp;Enfermedades_Mundiales[[#This Row],[id]]</f>
        <v>360-1355</v>
      </c>
      <c r="W1365" s="21">
        <f>+VLOOKUP(Enfermedades_Mundiales[[#This Row],[Filtro URL]],Estructura!$X$4:$Y$366,2,0)</f>
        <v>36316104</v>
      </c>
      <c r="X1365" s="21" t="str">
        <f>+VLOOKUP(Enfermedades_Mundiales[[#This Row],[tema]],Estructura!$A$4:$C$18,3,0)</f>
        <v>T-364</v>
      </c>
      <c r="Y1365" s="32" t="str">
        <f>+VLOOKUP(Enfermedades_Mundiales[[#This Row],[contenido]],Estructura!$E$4:$G$18,3,0)</f>
        <v>C-362</v>
      </c>
      <c r="Z1365" s="32" t="str">
        <f>+VLOOKUP(Enfermedades_Mundiales[[#This Row],[Filtro Integrado]],Estructura!$M$4:$O$367,3,0)</f>
        <v>FI-363</v>
      </c>
      <c r="AA1365" s="32" t="str">
        <f>+VLOOKUP(Enfermedades_Mundiales[[#This Row],[Muestra]],Estructura!$Q$4:$S$194,3,0)</f>
        <v>M-367</v>
      </c>
    </row>
    <row r="1366" spans="1:27" ht="30.6" x14ac:dyDescent="0.3">
      <c r="A1366" s="61" t="s">
        <v>1795</v>
      </c>
      <c r="B1366" s="43">
        <f t="shared" si="273"/>
        <v>360</v>
      </c>
      <c r="C1366" s="44" t="str">
        <f t="shared" si="274"/>
        <v>Enfermedades Mundiales</v>
      </c>
      <c r="D1366" s="44" t="str">
        <f t="shared" si="275"/>
        <v>Salud</v>
      </c>
      <c r="E1366" s="64">
        <v>16204</v>
      </c>
      <c r="F1366" s="44" t="str">
        <f t="shared" si="281"/>
        <v>Vacunación</v>
      </c>
      <c r="G1366" s="27" t="s">
        <v>1591</v>
      </c>
      <c r="H1366" s="60" t="s">
        <v>17</v>
      </c>
      <c r="I1366" s="58" t="s">
        <v>205</v>
      </c>
      <c r="J1366" s="43" t="s">
        <v>407</v>
      </c>
      <c r="K1366" s="12" t="str">
        <f t="shared" si="282"/>
        <v>Vacunación-Casos Activos</v>
      </c>
      <c r="L1366" s="43" t="str">
        <f t="shared" si="276"/>
        <v>Periodo 2020-2021</v>
      </c>
      <c r="M1366" s="43" t="str">
        <f t="shared" si="277"/>
        <v>Unidades</v>
      </c>
      <c r="N1366" s="49" t="str">
        <f t="shared" si="278"/>
        <v>Ministerio de Ciencias, Tecnología, Conocimiento e Innovación</v>
      </c>
      <c r="O136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Ninhue</v>
      </c>
      <c r="P1366" s="68"/>
      <c r="Q1366" s="15" t="str">
        <f t="shared" si="279"/>
        <v>Gráfico Evolución</v>
      </c>
      <c r="R1366" s="30"/>
      <c r="S136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https://analytics.zoho.com/open-view/2395394000008137967?ZOHO_CRITERIA=%22Localiza_CL_Poblacion%22.%22Codcom%22%3D16204</v>
      </c>
      <c r="T1366" s="17"/>
      <c r="U1366" s="31" t="str">
        <f t="shared" si="280"/>
        <v>#1774B9</v>
      </c>
      <c r="V1366" s="32" t="str">
        <f>+Enfermedades_Mundiales[[#This Row],[idcoleccion]]&amp;"-"&amp;Enfermedades_Mundiales[[#This Row],[id]]</f>
        <v>360-1356</v>
      </c>
      <c r="W1366" s="21">
        <f>+VLOOKUP(Enfermedades_Mundiales[[#This Row],[Filtro URL]],Estructura!$X$4:$Y$366,2,0)</f>
        <v>36316204</v>
      </c>
      <c r="X1366" s="21" t="str">
        <f>+VLOOKUP(Enfermedades_Mundiales[[#This Row],[tema]],Estructura!$A$4:$C$18,3,0)</f>
        <v>T-364</v>
      </c>
      <c r="Y1366" s="32" t="str">
        <f>+VLOOKUP(Enfermedades_Mundiales[[#This Row],[contenido]],Estructura!$E$4:$G$18,3,0)</f>
        <v>C-362</v>
      </c>
      <c r="Z1366" s="32" t="str">
        <f>+VLOOKUP(Enfermedades_Mundiales[[#This Row],[Filtro Integrado]],Estructura!$M$4:$O$367,3,0)</f>
        <v>FI-363</v>
      </c>
      <c r="AA1366" s="32" t="str">
        <f>+VLOOKUP(Enfermedades_Mundiales[[#This Row],[Muestra]],Estructura!$Q$4:$S$194,3,0)</f>
        <v>M-367</v>
      </c>
    </row>
    <row r="1367" spans="1:27" ht="30.6" x14ac:dyDescent="0.3">
      <c r="A1367" s="61" t="s">
        <v>1796</v>
      </c>
      <c r="B1367" s="43">
        <f t="shared" si="273"/>
        <v>360</v>
      </c>
      <c r="C1367" s="44" t="str">
        <f t="shared" si="274"/>
        <v>Enfermedades Mundiales</v>
      </c>
      <c r="D1367" s="44" t="str">
        <f t="shared" si="275"/>
        <v>Salud</v>
      </c>
      <c r="E1367" s="64">
        <v>16303</v>
      </c>
      <c r="F1367" s="44" t="str">
        <f t="shared" si="281"/>
        <v>Vacunación</v>
      </c>
      <c r="G1367" s="27" t="s">
        <v>1591</v>
      </c>
      <c r="H1367" s="60" t="s">
        <v>17</v>
      </c>
      <c r="I1367" s="58" t="s">
        <v>206</v>
      </c>
      <c r="J1367" s="43" t="s">
        <v>407</v>
      </c>
      <c r="K1367" s="12" t="str">
        <f t="shared" si="282"/>
        <v>Vacunación-Casos Activos</v>
      </c>
      <c r="L1367" s="43" t="str">
        <f t="shared" si="276"/>
        <v>Periodo 2020-2021</v>
      </c>
      <c r="M1367" s="43" t="str">
        <f t="shared" si="277"/>
        <v>Unidades</v>
      </c>
      <c r="N1367" s="49" t="str">
        <f t="shared" si="278"/>
        <v>Ministerio de Ciencias, Tecnología, Conocimiento e Innovación</v>
      </c>
      <c r="O136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Ñiquén</v>
      </c>
      <c r="P1367" s="68"/>
      <c r="Q1367" s="15" t="str">
        <f t="shared" si="279"/>
        <v>Gráfico Evolución</v>
      </c>
      <c r="R1367" s="30"/>
      <c r="S136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https://analytics.zoho.com/open-view/2395394000008137967?ZOHO_CRITERIA=%22Localiza_CL_Poblacion%22.%22Codcom%22%3D16303</v>
      </c>
      <c r="T1367" s="17"/>
      <c r="U1367" s="31" t="str">
        <f t="shared" si="280"/>
        <v>#1774B9</v>
      </c>
      <c r="V1367" s="32" t="str">
        <f>+Enfermedades_Mundiales[[#This Row],[idcoleccion]]&amp;"-"&amp;Enfermedades_Mundiales[[#This Row],[id]]</f>
        <v>360-1357</v>
      </c>
      <c r="W1367" s="21">
        <f>+VLOOKUP(Enfermedades_Mundiales[[#This Row],[Filtro URL]],Estructura!$X$4:$Y$366,2,0)</f>
        <v>36316303</v>
      </c>
      <c r="X1367" s="21" t="str">
        <f>+VLOOKUP(Enfermedades_Mundiales[[#This Row],[tema]],Estructura!$A$4:$C$18,3,0)</f>
        <v>T-364</v>
      </c>
      <c r="Y1367" s="32" t="str">
        <f>+VLOOKUP(Enfermedades_Mundiales[[#This Row],[contenido]],Estructura!$E$4:$G$18,3,0)</f>
        <v>C-362</v>
      </c>
      <c r="Z1367" s="32" t="str">
        <f>+VLOOKUP(Enfermedades_Mundiales[[#This Row],[Filtro Integrado]],Estructura!$M$4:$O$367,3,0)</f>
        <v>FI-363</v>
      </c>
      <c r="AA1367" s="32" t="str">
        <f>+VLOOKUP(Enfermedades_Mundiales[[#This Row],[Muestra]],Estructura!$Q$4:$S$194,3,0)</f>
        <v>M-367</v>
      </c>
    </row>
    <row r="1368" spans="1:27" ht="30.6" x14ac:dyDescent="0.3">
      <c r="A1368" s="61" t="s">
        <v>1797</v>
      </c>
      <c r="B1368" s="43">
        <f t="shared" si="273"/>
        <v>360</v>
      </c>
      <c r="C1368" s="44" t="str">
        <f t="shared" si="274"/>
        <v>Enfermedades Mundiales</v>
      </c>
      <c r="D1368" s="44" t="str">
        <f t="shared" si="275"/>
        <v>Salud</v>
      </c>
      <c r="E1368" s="64">
        <v>16105</v>
      </c>
      <c r="F1368" s="44" t="str">
        <f t="shared" si="281"/>
        <v>Vacunación</v>
      </c>
      <c r="G1368" s="27" t="s">
        <v>1591</v>
      </c>
      <c r="H1368" s="60" t="s">
        <v>17</v>
      </c>
      <c r="I1368" s="58" t="s">
        <v>207</v>
      </c>
      <c r="J1368" s="43" t="s">
        <v>407</v>
      </c>
      <c r="K1368" s="12" t="str">
        <f t="shared" si="282"/>
        <v>Vacunación-Casos Activos</v>
      </c>
      <c r="L1368" s="43" t="str">
        <f t="shared" si="276"/>
        <v>Periodo 2020-2021</v>
      </c>
      <c r="M1368" s="43" t="str">
        <f t="shared" si="277"/>
        <v>Unidades</v>
      </c>
      <c r="N1368" s="49" t="str">
        <f t="shared" si="278"/>
        <v>Ministerio de Ciencias, Tecnología, Conocimiento e Innovación</v>
      </c>
      <c r="O136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Pemuco</v>
      </c>
      <c r="P1368" s="68"/>
      <c r="Q1368" s="15" t="str">
        <f t="shared" si="279"/>
        <v>Gráfico Evolución</v>
      </c>
      <c r="R1368" s="30"/>
      <c r="S136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https://analytics.zoho.com/open-view/2395394000008137967?ZOHO_CRITERIA=%22Localiza_CL_Poblacion%22.%22Codcom%22%3D16105</v>
      </c>
      <c r="T1368" s="17"/>
      <c r="U1368" s="31" t="str">
        <f t="shared" si="280"/>
        <v>#1774B9</v>
      </c>
      <c r="V1368" s="32" t="str">
        <f>+Enfermedades_Mundiales[[#This Row],[idcoleccion]]&amp;"-"&amp;Enfermedades_Mundiales[[#This Row],[id]]</f>
        <v>360-1358</v>
      </c>
      <c r="W1368" s="21">
        <f>+VLOOKUP(Enfermedades_Mundiales[[#This Row],[Filtro URL]],Estructura!$X$4:$Y$366,2,0)</f>
        <v>36316105</v>
      </c>
      <c r="X1368" s="21" t="str">
        <f>+VLOOKUP(Enfermedades_Mundiales[[#This Row],[tema]],Estructura!$A$4:$C$18,3,0)</f>
        <v>T-364</v>
      </c>
      <c r="Y1368" s="32" t="str">
        <f>+VLOOKUP(Enfermedades_Mundiales[[#This Row],[contenido]],Estructura!$E$4:$G$18,3,0)</f>
        <v>C-362</v>
      </c>
      <c r="Z1368" s="32" t="str">
        <f>+VLOOKUP(Enfermedades_Mundiales[[#This Row],[Filtro Integrado]],Estructura!$M$4:$O$367,3,0)</f>
        <v>FI-363</v>
      </c>
      <c r="AA1368" s="32" t="str">
        <f>+VLOOKUP(Enfermedades_Mundiales[[#This Row],[Muestra]],Estructura!$Q$4:$S$194,3,0)</f>
        <v>M-367</v>
      </c>
    </row>
    <row r="1369" spans="1:27" ht="30.6" x14ac:dyDescent="0.3">
      <c r="A1369" s="61" t="s">
        <v>1798</v>
      </c>
      <c r="B1369" s="43">
        <f t="shared" si="273"/>
        <v>360</v>
      </c>
      <c r="C1369" s="44" t="str">
        <f t="shared" si="274"/>
        <v>Enfermedades Mundiales</v>
      </c>
      <c r="D1369" s="44" t="str">
        <f t="shared" si="275"/>
        <v>Salud</v>
      </c>
      <c r="E1369" s="64">
        <v>16106</v>
      </c>
      <c r="F1369" s="44" t="str">
        <f t="shared" si="281"/>
        <v>Vacunación</v>
      </c>
      <c r="G1369" s="27" t="s">
        <v>1591</v>
      </c>
      <c r="H1369" s="60" t="s">
        <v>17</v>
      </c>
      <c r="I1369" s="58" t="s">
        <v>208</v>
      </c>
      <c r="J1369" s="43" t="s">
        <v>407</v>
      </c>
      <c r="K1369" s="12" t="str">
        <f t="shared" si="282"/>
        <v>Vacunación-Casos Activos</v>
      </c>
      <c r="L1369" s="43" t="str">
        <f t="shared" si="276"/>
        <v>Periodo 2020-2021</v>
      </c>
      <c r="M1369" s="43" t="str">
        <f t="shared" si="277"/>
        <v>Unidades</v>
      </c>
      <c r="N1369" s="49" t="str">
        <f t="shared" si="278"/>
        <v>Ministerio de Ciencias, Tecnología, Conocimiento e Innovación</v>
      </c>
      <c r="O136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Pinto</v>
      </c>
      <c r="P1369" s="68"/>
      <c r="Q1369" s="15" t="str">
        <f t="shared" si="279"/>
        <v>Gráfico Evolución</v>
      </c>
      <c r="R1369" s="30"/>
      <c r="S136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https://analytics.zoho.com/open-view/2395394000008137967?ZOHO_CRITERIA=%22Localiza_CL_Poblacion%22.%22Codcom%22%3D16106</v>
      </c>
      <c r="T1369" s="17"/>
      <c r="U1369" s="31" t="str">
        <f t="shared" si="280"/>
        <v>#1774B9</v>
      </c>
      <c r="V1369" s="32" t="str">
        <f>+Enfermedades_Mundiales[[#This Row],[idcoleccion]]&amp;"-"&amp;Enfermedades_Mundiales[[#This Row],[id]]</f>
        <v>360-1359</v>
      </c>
      <c r="W1369" s="21">
        <f>+VLOOKUP(Enfermedades_Mundiales[[#This Row],[Filtro URL]],Estructura!$X$4:$Y$366,2,0)</f>
        <v>36316106</v>
      </c>
      <c r="X1369" s="21" t="str">
        <f>+VLOOKUP(Enfermedades_Mundiales[[#This Row],[tema]],Estructura!$A$4:$C$18,3,0)</f>
        <v>T-364</v>
      </c>
      <c r="Y1369" s="32" t="str">
        <f>+VLOOKUP(Enfermedades_Mundiales[[#This Row],[contenido]],Estructura!$E$4:$G$18,3,0)</f>
        <v>C-362</v>
      </c>
      <c r="Z1369" s="32" t="str">
        <f>+VLOOKUP(Enfermedades_Mundiales[[#This Row],[Filtro Integrado]],Estructura!$M$4:$O$367,3,0)</f>
        <v>FI-363</v>
      </c>
      <c r="AA1369" s="32" t="str">
        <f>+VLOOKUP(Enfermedades_Mundiales[[#This Row],[Muestra]],Estructura!$Q$4:$S$194,3,0)</f>
        <v>M-367</v>
      </c>
    </row>
    <row r="1370" spans="1:27" ht="30.6" x14ac:dyDescent="0.3">
      <c r="A1370" s="61" t="s">
        <v>1799</v>
      </c>
      <c r="B1370" s="43">
        <f t="shared" si="273"/>
        <v>360</v>
      </c>
      <c r="C1370" s="44" t="str">
        <f t="shared" si="274"/>
        <v>Enfermedades Mundiales</v>
      </c>
      <c r="D1370" s="44" t="str">
        <f t="shared" si="275"/>
        <v>Salud</v>
      </c>
      <c r="E1370" s="64">
        <v>16205</v>
      </c>
      <c r="F1370" s="44" t="str">
        <f t="shared" si="281"/>
        <v>Vacunación</v>
      </c>
      <c r="G1370" s="27" t="s">
        <v>1591</v>
      </c>
      <c r="H1370" s="60" t="s">
        <v>17</v>
      </c>
      <c r="I1370" s="58" t="s">
        <v>209</v>
      </c>
      <c r="J1370" s="43" t="s">
        <v>407</v>
      </c>
      <c r="K1370" s="12" t="str">
        <f t="shared" si="282"/>
        <v>Vacunación-Casos Activos</v>
      </c>
      <c r="L1370" s="43" t="str">
        <f t="shared" si="276"/>
        <v>Periodo 2020-2021</v>
      </c>
      <c r="M1370" s="43" t="str">
        <f t="shared" si="277"/>
        <v>Unidades</v>
      </c>
      <c r="N1370" s="49" t="str">
        <f t="shared" si="278"/>
        <v>Ministerio de Ciencias, Tecnología, Conocimiento e Innovación</v>
      </c>
      <c r="O137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Portezuelo</v>
      </c>
      <c r="P1370" s="68"/>
      <c r="Q1370" s="15" t="str">
        <f t="shared" si="279"/>
        <v>Gráfico Evolución</v>
      </c>
      <c r="R1370" s="30"/>
      <c r="S137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https://analytics.zoho.com/open-view/2395394000008137967?ZOHO_CRITERIA=%22Localiza_CL_Poblacion%22.%22Codcom%22%3D16205</v>
      </c>
      <c r="T1370" s="17"/>
      <c r="U1370" s="31" t="str">
        <f t="shared" si="280"/>
        <v>#1774B9</v>
      </c>
      <c r="V1370" s="32" t="str">
        <f>+Enfermedades_Mundiales[[#This Row],[idcoleccion]]&amp;"-"&amp;Enfermedades_Mundiales[[#This Row],[id]]</f>
        <v>360-1360</v>
      </c>
      <c r="W1370" s="21">
        <f>+VLOOKUP(Enfermedades_Mundiales[[#This Row],[Filtro URL]],Estructura!$X$4:$Y$366,2,0)</f>
        <v>36316205</v>
      </c>
      <c r="X1370" s="21" t="str">
        <f>+VLOOKUP(Enfermedades_Mundiales[[#This Row],[tema]],Estructura!$A$4:$C$18,3,0)</f>
        <v>T-364</v>
      </c>
      <c r="Y1370" s="32" t="str">
        <f>+VLOOKUP(Enfermedades_Mundiales[[#This Row],[contenido]],Estructura!$E$4:$G$18,3,0)</f>
        <v>C-362</v>
      </c>
      <c r="Z1370" s="32" t="str">
        <f>+VLOOKUP(Enfermedades_Mundiales[[#This Row],[Filtro Integrado]],Estructura!$M$4:$O$367,3,0)</f>
        <v>FI-363</v>
      </c>
      <c r="AA1370" s="32" t="str">
        <f>+VLOOKUP(Enfermedades_Mundiales[[#This Row],[Muestra]],Estructura!$Q$4:$S$194,3,0)</f>
        <v>M-367</v>
      </c>
    </row>
    <row r="1371" spans="1:27" ht="30.6" x14ac:dyDescent="0.3">
      <c r="A1371" s="61" t="s">
        <v>1800</v>
      </c>
      <c r="B1371" s="43">
        <f t="shared" si="273"/>
        <v>360</v>
      </c>
      <c r="C1371" s="44" t="str">
        <f t="shared" si="274"/>
        <v>Enfermedades Mundiales</v>
      </c>
      <c r="D1371" s="44" t="str">
        <f t="shared" si="275"/>
        <v>Salud</v>
      </c>
      <c r="E1371" s="64">
        <v>16107</v>
      </c>
      <c r="F1371" s="44" t="str">
        <f t="shared" si="281"/>
        <v>Vacunación</v>
      </c>
      <c r="G1371" s="27" t="s">
        <v>1591</v>
      </c>
      <c r="H1371" s="60" t="s">
        <v>17</v>
      </c>
      <c r="I1371" s="58" t="s">
        <v>210</v>
      </c>
      <c r="J1371" s="43" t="s">
        <v>407</v>
      </c>
      <c r="K1371" s="12" t="str">
        <f t="shared" si="282"/>
        <v>Vacunación-Casos Activos</v>
      </c>
      <c r="L1371" s="43" t="str">
        <f t="shared" si="276"/>
        <v>Periodo 2020-2021</v>
      </c>
      <c r="M1371" s="43" t="str">
        <f t="shared" si="277"/>
        <v>Unidades</v>
      </c>
      <c r="N1371" s="49" t="str">
        <f t="shared" si="278"/>
        <v>Ministerio de Ciencias, Tecnología, Conocimiento e Innovación</v>
      </c>
      <c r="O137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Quillón</v>
      </c>
      <c r="P1371" s="68"/>
      <c r="Q1371" s="15" t="str">
        <f t="shared" si="279"/>
        <v>Gráfico Evolución</v>
      </c>
      <c r="R1371" s="30"/>
      <c r="S137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https://analytics.zoho.com/open-view/2395394000008137967?ZOHO_CRITERIA=%22Localiza_CL_Poblacion%22.%22Codcom%22%3D16107</v>
      </c>
      <c r="T1371" s="17"/>
      <c r="U1371" s="31" t="str">
        <f t="shared" si="280"/>
        <v>#1774B9</v>
      </c>
      <c r="V1371" s="32" t="str">
        <f>+Enfermedades_Mundiales[[#This Row],[idcoleccion]]&amp;"-"&amp;Enfermedades_Mundiales[[#This Row],[id]]</f>
        <v>360-1361</v>
      </c>
      <c r="W1371" s="21">
        <f>+VLOOKUP(Enfermedades_Mundiales[[#This Row],[Filtro URL]],Estructura!$X$4:$Y$366,2,0)</f>
        <v>36316107</v>
      </c>
      <c r="X1371" s="21" t="str">
        <f>+VLOOKUP(Enfermedades_Mundiales[[#This Row],[tema]],Estructura!$A$4:$C$18,3,0)</f>
        <v>T-364</v>
      </c>
      <c r="Y1371" s="32" t="str">
        <f>+VLOOKUP(Enfermedades_Mundiales[[#This Row],[contenido]],Estructura!$E$4:$G$18,3,0)</f>
        <v>C-362</v>
      </c>
      <c r="Z1371" s="32" t="str">
        <f>+VLOOKUP(Enfermedades_Mundiales[[#This Row],[Filtro Integrado]],Estructura!$M$4:$O$367,3,0)</f>
        <v>FI-363</v>
      </c>
      <c r="AA1371" s="32" t="str">
        <f>+VLOOKUP(Enfermedades_Mundiales[[#This Row],[Muestra]],Estructura!$Q$4:$S$194,3,0)</f>
        <v>M-367</v>
      </c>
    </row>
    <row r="1372" spans="1:27" ht="30.6" x14ac:dyDescent="0.3">
      <c r="A1372" s="61" t="s">
        <v>1801</v>
      </c>
      <c r="B1372" s="43">
        <f t="shared" si="273"/>
        <v>360</v>
      </c>
      <c r="C1372" s="44" t="str">
        <f t="shared" si="274"/>
        <v>Enfermedades Mundiales</v>
      </c>
      <c r="D1372" s="44" t="str">
        <f t="shared" si="275"/>
        <v>Salud</v>
      </c>
      <c r="E1372" s="64">
        <v>16201</v>
      </c>
      <c r="F1372" s="44" t="str">
        <f t="shared" si="281"/>
        <v>Vacunación</v>
      </c>
      <c r="G1372" s="27" t="s">
        <v>1591</v>
      </c>
      <c r="H1372" s="60" t="s">
        <v>17</v>
      </c>
      <c r="I1372" s="58" t="s">
        <v>211</v>
      </c>
      <c r="J1372" s="43" t="s">
        <v>407</v>
      </c>
      <c r="K1372" s="12" t="str">
        <f t="shared" si="282"/>
        <v>Vacunación-Casos Activos</v>
      </c>
      <c r="L1372" s="43" t="str">
        <f t="shared" si="276"/>
        <v>Periodo 2020-2021</v>
      </c>
      <c r="M1372" s="43" t="str">
        <f t="shared" si="277"/>
        <v>Unidades</v>
      </c>
      <c r="N1372" s="49" t="str">
        <f t="shared" si="278"/>
        <v>Ministerio de Ciencias, Tecnología, Conocimiento e Innovación</v>
      </c>
      <c r="O137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Quirihue</v>
      </c>
      <c r="P1372" s="68"/>
      <c r="Q1372" s="15" t="str">
        <f t="shared" si="279"/>
        <v>Gráfico Evolución</v>
      </c>
      <c r="R1372" s="30"/>
      <c r="S137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https://analytics.zoho.com/open-view/2395394000008137967?ZOHO_CRITERIA=%22Localiza_CL_Poblacion%22.%22Codcom%22%3D16201</v>
      </c>
      <c r="T1372" s="17"/>
      <c r="U1372" s="31" t="str">
        <f t="shared" si="280"/>
        <v>#1774B9</v>
      </c>
      <c r="V1372" s="32" t="str">
        <f>+Enfermedades_Mundiales[[#This Row],[idcoleccion]]&amp;"-"&amp;Enfermedades_Mundiales[[#This Row],[id]]</f>
        <v>360-1362</v>
      </c>
      <c r="W1372" s="21">
        <f>+VLOOKUP(Enfermedades_Mundiales[[#This Row],[Filtro URL]],Estructura!$X$4:$Y$366,2,0)</f>
        <v>36316201</v>
      </c>
      <c r="X1372" s="21" t="str">
        <f>+VLOOKUP(Enfermedades_Mundiales[[#This Row],[tema]],Estructura!$A$4:$C$18,3,0)</f>
        <v>T-364</v>
      </c>
      <c r="Y1372" s="32" t="str">
        <f>+VLOOKUP(Enfermedades_Mundiales[[#This Row],[contenido]],Estructura!$E$4:$G$18,3,0)</f>
        <v>C-362</v>
      </c>
      <c r="Z1372" s="32" t="str">
        <f>+VLOOKUP(Enfermedades_Mundiales[[#This Row],[Filtro Integrado]],Estructura!$M$4:$O$367,3,0)</f>
        <v>FI-363</v>
      </c>
      <c r="AA1372" s="32" t="str">
        <f>+VLOOKUP(Enfermedades_Mundiales[[#This Row],[Muestra]],Estructura!$Q$4:$S$194,3,0)</f>
        <v>M-367</v>
      </c>
    </row>
    <row r="1373" spans="1:27" ht="30.6" x14ac:dyDescent="0.3">
      <c r="A1373" s="61" t="s">
        <v>1802</v>
      </c>
      <c r="B1373" s="43">
        <f t="shared" si="273"/>
        <v>360</v>
      </c>
      <c r="C1373" s="44" t="str">
        <f t="shared" si="274"/>
        <v>Enfermedades Mundiales</v>
      </c>
      <c r="D1373" s="44" t="str">
        <f t="shared" si="275"/>
        <v>Salud</v>
      </c>
      <c r="E1373" s="64">
        <v>16206</v>
      </c>
      <c r="F1373" s="44" t="str">
        <f t="shared" si="281"/>
        <v>Vacunación</v>
      </c>
      <c r="G1373" s="27" t="s">
        <v>1591</v>
      </c>
      <c r="H1373" s="60" t="s">
        <v>17</v>
      </c>
      <c r="I1373" s="58" t="s">
        <v>212</v>
      </c>
      <c r="J1373" s="43" t="s">
        <v>407</v>
      </c>
      <c r="K1373" s="12" t="str">
        <f t="shared" si="282"/>
        <v>Vacunación-Casos Activos</v>
      </c>
      <c r="L1373" s="43" t="str">
        <f t="shared" si="276"/>
        <v>Periodo 2020-2021</v>
      </c>
      <c r="M1373" s="43" t="str">
        <f t="shared" si="277"/>
        <v>Unidades</v>
      </c>
      <c r="N1373" s="49" t="str">
        <f t="shared" si="278"/>
        <v>Ministerio de Ciencias, Tecnología, Conocimiento e Innovación</v>
      </c>
      <c r="O137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Ránquil</v>
      </c>
      <c r="P1373" s="68"/>
      <c r="Q1373" s="15" t="str">
        <f t="shared" si="279"/>
        <v>Gráfico Evolución</v>
      </c>
      <c r="R1373" s="30"/>
      <c r="S137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https://analytics.zoho.com/open-view/2395394000008137967?ZOHO_CRITERIA=%22Localiza_CL_Poblacion%22.%22Codcom%22%3D16206</v>
      </c>
      <c r="T1373" s="17"/>
      <c r="U1373" s="31" t="str">
        <f t="shared" si="280"/>
        <v>#1774B9</v>
      </c>
      <c r="V1373" s="32" t="str">
        <f>+Enfermedades_Mundiales[[#This Row],[idcoleccion]]&amp;"-"&amp;Enfermedades_Mundiales[[#This Row],[id]]</f>
        <v>360-1363</v>
      </c>
      <c r="W1373" s="21">
        <f>+VLOOKUP(Enfermedades_Mundiales[[#This Row],[Filtro URL]],Estructura!$X$4:$Y$366,2,0)</f>
        <v>36316206</v>
      </c>
      <c r="X1373" s="21" t="str">
        <f>+VLOOKUP(Enfermedades_Mundiales[[#This Row],[tema]],Estructura!$A$4:$C$18,3,0)</f>
        <v>T-364</v>
      </c>
      <c r="Y1373" s="32" t="str">
        <f>+VLOOKUP(Enfermedades_Mundiales[[#This Row],[contenido]],Estructura!$E$4:$G$18,3,0)</f>
        <v>C-362</v>
      </c>
      <c r="Z1373" s="32" t="str">
        <f>+VLOOKUP(Enfermedades_Mundiales[[#This Row],[Filtro Integrado]],Estructura!$M$4:$O$367,3,0)</f>
        <v>FI-363</v>
      </c>
      <c r="AA1373" s="32" t="str">
        <f>+VLOOKUP(Enfermedades_Mundiales[[#This Row],[Muestra]],Estructura!$Q$4:$S$194,3,0)</f>
        <v>M-367</v>
      </c>
    </row>
    <row r="1374" spans="1:27" ht="30.6" x14ac:dyDescent="0.3">
      <c r="A1374" s="61" t="s">
        <v>1803</v>
      </c>
      <c r="B1374" s="43">
        <f t="shared" si="273"/>
        <v>360</v>
      </c>
      <c r="C1374" s="44" t="str">
        <f t="shared" si="274"/>
        <v>Enfermedades Mundiales</v>
      </c>
      <c r="D1374" s="44" t="str">
        <f t="shared" si="275"/>
        <v>Salud</v>
      </c>
      <c r="E1374" s="64">
        <v>16301</v>
      </c>
      <c r="F1374" s="44" t="str">
        <f t="shared" si="281"/>
        <v>Vacunación</v>
      </c>
      <c r="G1374" s="27" t="s">
        <v>1591</v>
      </c>
      <c r="H1374" s="60" t="s">
        <v>17</v>
      </c>
      <c r="I1374" s="58" t="s">
        <v>213</v>
      </c>
      <c r="J1374" s="43" t="s">
        <v>407</v>
      </c>
      <c r="K1374" s="12" t="str">
        <f t="shared" si="282"/>
        <v>Vacunación-Casos Activos</v>
      </c>
      <c r="L1374" s="43" t="str">
        <f t="shared" si="276"/>
        <v>Periodo 2020-2021</v>
      </c>
      <c r="M1374" s="43" t="str">
        <f t="shared" si="277"/>
        <v>Unidades</v>
      </c>
      <c r="N1374" s="49" t="str">
        <f t="shared" si="278"/>
        <v>Ministerio de Ciencias, Tecnología, Conocimiento e Innovación</v>
      </c>
      <c r="O137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Carlos</v>
      </c>
      <c r="P1374" s="68"/>
      <c r="Q1374" s="15" t="str">
        <f t="shared" si="279"/>
        <v>Gráfico Evolución</v>
      </c>
      <c r="R1374" s="30"/>
      <c r="S137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https://analytics.zoho.com/open-view/2395394000008137967?ZOHO_CRITERIA=%22Localiza_CL_Poblacion%22.%22Codcom%22%3D16301</v>
      </c>
      <c r="T1374" s="17"/>
      <c r="U1374" s="31" t="str">
        <f t="shared" si="280"/>
        <v>#1774B9</v>
      </c>
      <c r="V1374" s="32" t="str">
        <f>+Enfermedades_Mundiales[[#This Row],[idcoleccion]]&amp;"-"&amp;Enfermedades_Mundiales[[#This Row],[id]]</f>
        <v>360-1364</v>
      </c>
      <c r="W1374" s="21">
        <f>+VLOOKUP(Enfermedades_Mundiales[[#This Row],[Filtro URL]],Estructura!$X$4:$Y$366,2,0)</f>
        <v>36316301</v>
      </c>
      <c r="X1374" s="21" t="str">
        <f>+VLOOKUP(Enfermedades_Mundiales[[#This Row],[tema]],Estructura!$A$4:$C$18,3,0)</f>
        <v>T-364</v>
      </c>
      <c r="Y1374" s="32" t="str">
        <f>+VLOOKUP(Enfermedades_Mundiales[[#This Row],[contenido]],Estructura!$E$4:$G$18,3,0)</f>
        <v>C-362</v>
      </c>
      <c r="Z1374" s="32" t="str">
        <f>+VLOOKUP(Enfermedades_Mundiales[[#This Row],[Filtro Integrado]],Estructura!$M$4:$O$367,3,0)</f>
        <v>FI-363</v>
      </c>
      <c r="AA1374" s="32" t="str">
        <f>+VLOOKUP(Enfermedades_Mundiales[[#This Row],[Muestra]],Estructura!$Q$4:$S$194,3,0)</f>
        <v>M-367</v>
      </c>
    </row>
    <row r="1375" spans="1:27" ht="30.6" x14ac:dyDescent="0.3">
      <c r="A1375" s="61" t="s">
        <v>1804</v>
      </c>
      <c r="B1375" s="43">
        <f t="shared" si="273"/>
        <v>360</v>
      </c>
      <c r="C1375" s="44" t="str">
        <f t="shared" si="274"/>
        <v>Enfermedades Mundiales</v>
      </c>
      <c r="D1375" s="44" t="str">
        <f t="shared" si="275"/>
        <v>Salud</v>
      </c>
      <c r="E1375" s="64">
        <v>16304</v>
      </c>
      <c r="F1375" s="44" t="str">
        <f t="shared" si="281"/>
        <v>Vacunación</v>
      </c>
      <c r="G1375" s="27" t="s">
        <v>1591</v>
      </c>
      <c r="H1375" s="60" t="s">
        <v>17</v>
      </c>
      <c r="I1375" s="58" t="s">
        <v>214</v>
      </c>
      <c r="J1375" s="43" t="s">
        <v>407</v>
      </c>
      <c r="K1375" s="12" t="str">
        <f t="shared" si="282"/>
        <v>Vacunación-Casos Activos</v>
      </c>
      <c r="L1375" s="43" t="str">
        <f t="shared" si="276"/>
        <v>Periodo 2020-2021</v>
      </c>
      <c r="M1375" s="43" t="str">
        <f t="shared" si="277"/>
        <v>Unidades</v>
      </c>
      <c r="N1375" s="49" t="str">
        <f t="shared" si="278"/>
        <v>Ministerio de Ciencias, Tecnología, Conocimiento e Innovación</v>
      </c>
      <c r="O137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Fabián</v>
      </c>
      <c r="P1375" s="68"/>
      <c r="Q1375" s="15" t="str">
        <f t="shared" si="279"/>
        <v>Gráfico Evolución</v>
      </c>
      <c r="R1375" s="30"/>
      <c r="S137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https://analytics.zoho.com/open-view/2395394000008137967?ZOHO_CRITERIA=%22Localiza_CL_Poblacion%22.%22Codcom%22%3D16304</v>
      </c>
      <c r="T1375" s="17"/>
      <c r="U1375" s="31" t="str">
        <f t="shared" si="280"/>
        <v>#1774B9</v>
      </c>
      <c r="V1375" s="32" t="str">
        <f>+Enfermedades_Mundiales[[#This Row],[idcoleccion]]&amp;"-"&amp;Enfermedades_Mundiales[[#This Row],[id]]</f>
        <v>360-1365</v>
      </c>
      <c r="W1375" s="21">
        <f>+VLOOKUP(Enfermedades_Mundiales[[#This Row],[Filtro URL]],Estructura!$X$4:$Y$366,2,0)</f>
        <v>36316304</v>
      </c>
      <c r="X1375" s="21" t="str">
        <f>+VLOOKUP(Enfermedades_Mundiales[[#This Row],[tema]],Estructura!$A$4:$C$18,3,0)</f>
        <v>T-364</v>
      </c>
      <c r="Y1375" s="32" t="str">
        <f>+VLOOKUP(Enfermedades_Mundiales[[#This Row],[contenido]],Estructura!$E$4:$G$18,3,0)</f>
        <v>C-362</v>
      </c>
      <c r="Z1375" s="32" t="str">
        <f>+VLOOKUP(Enfermedades_Mundiales[[#This Row],[Filtro Integrado]],Estructura!$M$4:$O$367,3,0)</f>
        <v>FI-363</v>
      </c>
      <c r="AA1375" s="32" t="str">
        <f>+VLOOKUP(Enfermedades_Mundiales[[#This Row],[Muestra]],Estructura!$Q$4:$S$194,3,0)</f>
        <v>M-367</v>
      </c>
    </row>
    <row r="1376" spans="1:27" ht="30.6" x14ac:dyDescent="0.3">
      <c r="A1376" s="61" t="s">
        <v>1805</v>
      </c>
      <c r="B1376" s="43">
        <f t="shared" si="273"/>
        <v>360</v>
      </c>
      <c r="C1376" s="44" t="str">
        <f t="shared" si="274"/>
        <v>Enfermedades Mundiales</v>
      </c>
      <c r="D1376" s="44" t="str">
        <f t="shared" si="275"/>
        <v>Salud</v>
      </c>
      <c r="E1376" s="64">
        <v>16108</v>
      </c>
      <c r="F1376" s="44" t="str">
        <f t="shared" si="281"/>
        <v>Vacunación</v>
      </c>
      <c r="G1376" s="27" t="s">
        <v>1591</v>
      </c>
      <c r="H1376" s="60" t="s">
        <v>17</v>
      </c>
      <c r="I1376" s="58" t="s">
        <v>215</v>
      </c>
      <c r="J1376" s="43" t="s">
        <v>407</v>
      </c>
      <c r="K1376" s="12" t="str">
        <f t="shared" si="282"/>
        <v>Vacunación-Casos Activos</v>
      </c>
      <c r="L1376" s="43" t="str">
        <f t="shared" si="276"/>
        <v>Periodo 2020-2021</v>
      </c>
      <c r="M1376" s="43" t="str">
        <f t="shared" si="277"/>
        <v>Unidades</v>
      </c>
      <c r="N1376" s="49" t="str">
        <f t="shared" si="278"/>
        <v>Ministerio de Ciencias, Tecnología, Conocimiento e Innovación</v>
      </c>
      <c r="O137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Ignacio</v>
      </c>
      <c r="P1376" s="68"/>
      <c r="Q1376" s="15" t="str">
        <f t="shared" si="279"/>
        <v>Gráfico Evolución</v>
      </c>
      <c r="R1376" s="30"/>
      <c r="S137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https://analytics.zoho.com/open-view/2395394000008137967?ZOHO_CRITERIA=%22Localiza_CL_Poblacion%22.%22Codcom%22%3D16108</v>
      </c>
      <c r="T1376" s="17"/>
      <c r="U1376" s="31" t="str">
        <f t="shared" si="280"/>
        <v>#1774B9</v>
      </c>
      <c r="V1376" s="32" t="str">
        <f>+Enfermedades_Mundiales[[#This Row],[idcoleccion]]&amp;"-"&amp;Enfermedades_Mundiales[[#This Row],[id]]</f>
        <v>360-1366</v>
      </c>
      <c r="W1376" s="21">
        <f>+VLOOKUP(Enfermedades_Mundiales[[#This Row],[Filtro URL]],Estructura!$X$4:$Y$366,2,0)</f>
        <v>36316108</v>
      </c>
      <c r="X1376" s="21" t="str">
        <f>+VLOOKUP(Enfermedades_Mundiales[[#This Row],[tema]],Estructura!$A$4:$C$18,3,0)</f>
        <v>T-364</v>
      </c>
      <c r="Y1376" s="32" t="str">
        <f>+VLOOKUP(Enfermedades_Mundiales[[#This Row],[contenido]],Estructura!$E$4:$G$18,3,0)</f>
        <v>C-362</v>
      </c>
      <c r="Z1376" s="32" t="str">
        <f>+VLOOKUP(Enfermedades_Mundiales[[#This Row],[Filtro Integrado]],Estructura!$M$4:$O$367,3,0)</f>
        <v>FI-363</v>
      </c>
      <c r="AA1376" s="32" t="str">
        <f>+VLOOKUP(Enfermedades_Mundiales[[#This Row],[Muestra]],Estructura!$Q$4:$S$194,3,0)</f>
        <v>M-367</v>
      </c>
    </row>
    <row r="1377" spans="1:27" ht="30.6" x14ac:dyDescent="0.3">
      <c r="A1377" s="61" t="s">
        <v>1806</v>
      </c>
      <c r="B1377" s="43">
        <f t="shared" si="273"/>
        <v>360</v>
      </c>
      <c r="C1377" s="44" t="str">
        <f t="shared" si="274"/>
        <v>Enfermedades Mundiales</v>
      </c>
      <c r="D1377" s="44" t="str">
        <f t="shared" si="275"/>
        <v>Salud</v>
      </c>
      <c r="E1377" s="64">
        <v>16305</v>
      </c>
      <c r="F1377" s="44" t="str">
        <f t="shared" si="281"/>
        <v>Vacunación</v>
      </c>
      <c r="G1377" s="27" t="s">
        <v>1591</v>
      </c>
      <c r="H1377" s="60" t="s">
        <v>17</v>
      </c>
      <c r="I1377" s="58" t="s">
        <v>216</v>
      </c>
      <c r="J1377" s="43" t="s">
        <v>407</v>
      </c>
      <c r="K1377" s="12" t="str">
        <f t="shared" si="282"/>
        <v>Vacunación-Casos Activos</v>
      </c>
      <c r="L1377" s="43" t="str">
        <f t="shared" si="276"/>
        <v>Periodo 2020-2021</v>
      </c>
      <c r="M1377" s="43" t="str">
        <f t="shared" si="277"/>
        <v>Unidades</v>
      </c>
      <c r="N1377" s="49" t="str">
        <f t="shared" si="278"/>
        <v>Ministerio de Ciencias, Tecnología, Conocimiento e Innovación</v>
      </c>
      <c r="O137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Nicolás</v>
      </c>
      <c r="P1377" s="68"/>
      <c r="Q1377" s="15" t="str">
        <f t="shared" si="279"/>
        <v>Gráfico Evolución</v>
      </c>
      <c r="R1377" s="30"/>
      <c r="S137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https://analytics.zoho.com/open-view/2395394000008137967?ZOHO_CRITERIA=%22Localiza_CL_Poblacion%22.%22Codcom%22%3D16305</v>
      </c>
      <c r="T1377" s="17"/>
      <c r="U1377" s="31" t="str">
        <f t="shared" si="280"/>
        <v>#1774B9</v>
      </c>
      <c r="V1377" s="32" t="str">
        <f>+Enfermedades_Mundiales[[#This Row],[idcoleccion]]&amp;"-"&amp;Enfermedades_Mundiales[[#This Row],[id]]</f>
        <v>360-1367</v>
      </c>
      <c r="W1377" s="21">
        <f>+VLOOKUP(Enfermedades_Mundiales[[#This Row],[Filtro URL]],Estructura!$X$4:$Y$366,2,0)</f>
        <v>36316305</v>
      </c>
      <c r="X1377" s="21" t="str">
        <f>+VLOOKUP(Enfermedades_Mundiales[[#This Row],[tema]],Estructura!$A$4:$C$18,3,0)</f>
        <v>T-364</v>
      </c>
      <c r="Y1377" s="32" t="str">
        <f>+VLOOKUP(Enfermedades_Mundiales[[#This Row],[contenido]],Estructura!$E$4:$G$18,3,0)</f>
        <v>C-362</v>
      </c>
      <c r="Z1377" s="32" t="str">
        <f>+VLOOKUP(Enfermedades_Mundiales[[#This Row],[Filtro Integrado]],Estructura!$M$4:$O$367,3,0)</f>
        <v>FI-363</v>
      </c>
      <c r="AA1377" s="32" t="str">
        <f>+VLOOKUP(Enfermedades_Mundiales[[#This Row],[Muestra]],Estructura!$Q$4:$S$194,3,0)</f>
        <v>M-367</v>
      </c>
    </row>
    <row r="1378" spans="1:27" ht="30.6" x14ac:dyDescent="0.3">
      <c r="A1378" s="61" t="s">
        <v>1807</v>
      </c>
      <c r="B1378" s="43">
        <f t="shared" si="273"/>
        <v>360</v>
      </c>
      <c r="C1378" s="44" t="str">
        <f t="shared" si="274"/>
        <v>Enfermedades Mundiales</v>
      </c>
      <c r="D1378" s="44" t="str">
        <f t="shared" si="275"/>
        <v>Salud</v>
      </c>
      <c r="E1378" s="64">
        <v>16207</v>
      </c>
      <c r="F1378" s="44" t="str">
        <f t="shared" si="281"/>
        <v>Vacunación</v>
      </c>
      <c r="G1378" s="27" t="s">
        <v>1591</v>
      </c>
      <c r="H1378" s="60" t="s">
        <v>17</v>
      </c>
      <c r="I1378" s="58" t="s">
        <v>217</v>
      </c>
      <c r="J1378" s="43" t="s">
        <v>407</v>
      </c>
      <c r="K1378" s="12" t="str">
        <f t="shared" si="282"/>
        <v>Vacunación-Casos Activos</v>
      </c>
      <c r="L1378" s="43" t="str">
        <f t="shared" si="276"/>
        <v>Periodo 2020-2021</v>
      </c>
      <c r="M1378" s="43" t="str">
        <f t="shared" si="277"/>
        <v>Unidades</v>
      </c>
      <c r="N1378" s="49" t="str">
        <f t="shared" si="278"/>
        <v>Ministerio de Ciencias, Tecnología, Conocimiento e Innovación</v>
      </c>
      <c r="O137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Treguaco</v>
      </c>
      <c r="P1378" s="68"/>
      <c r="Q1378" s="15" t="str">
        <f t="shared" si="279"/>
        <v>Gráfico Evolución</v>
      </c>
      <c r="R1378" s="30"/>
      <c r="S137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https://analytics.zoho.com/open-view/2395394000008137967?ZOHO_CRITERIA=%22Localiza_CL_Poblacion%22.%22Codcom%22%3D16207</v>
      </c>
      <c r="T1378" s="17"/>
      <c r="U1378" s="31" t="str">
        <f t="shared" si="280"/>
        <v>#1774B9</v>
      </c>
      <c r="V1378" s="32" t="str">
        <f>+Enfermedades_Mundiales[[#This Row],[idcoleccion]]&amp;"-"&amp;Enfermedades_Mundiales[[#This Row],[id]]</f>
        <v>360-1368</v>
      </c>
      <c r="W1378" s="21">
        <f>+VLOOKUP(Enfermedades_Mundiales[[#This Row],[Filtro URL]],Estructura!$X$4:$Y$366,2,0)</f>
        <v>36316207</v>
      </c>
      <c r="X1378" s="21" t="str">
        <f>+VLOOKUP(Enfermedades_Mundiales[[#This Row],[tema]],Estructura!$A$4:$C$18,3,0)</f>
        <v>T-364</v>
      </c>
      <c r="Y1378" s="32" t="str">
        <f>+VLOOKUP(Enfermedades_Mundiales[[#This Row],[contenido]],Estructura!$E$4:$G$18,3,0)</f>
        <v>C-362</v>
      </c>
      <c r="Z1378" s="32" t="str">
        <f>+VLOOKUP(Enfermedades_Mundiales[[#This Row],[Filtro Integrado]],Estructura!$M$4:$O$367,3,0)</f>
        <v>FI-363</v>
      </c>
      <c r="AA1378" s="32" t="str">
        <f>+VLOOKUP(Enfermedades_Mundiales[[#This Row],[Muestra]],Estructura!$Q$4:$S$194,3,0)</f>
        <v>M-367</v>
      </c>
    </row>
    <row r="1379" spans="1:27" ht="30.6" x14ac:dyDescent="0.3">
      <c r="A1379" s="61" t="s">
        <v>1808</v>
      </c>
      <c r="B1379" s="43">
        <f t="shared" si="273"/>
        <v>360</v>
      </c>
      <c r="C1379" s="44" t="str">
        <f t="shared" si="274"/>
        <v>Enfermedades Mundiales</v>
      </c>
      <c r="D1379" s="44" t="str">
        <f t="shared" si="275"/>
        <v>Salud</v>
      </c>
      <c r="E1379" s="64">
        <v>16109</v>
      </c>
      <c r="F1379" s="44" t="str">
        <f t="shared" si="281"/>
        <v>Vacunación</v>
      </c>
      <c r="G1379" s="27" t="s">
        <v>1591</v>
      </c>
      <c r="H1379" s="60" t="s">
        <v>17</v>
      </c>
      <c r="I1379" s="58" t="s">
        <v>218</v>
      </c>
      <c r="J1379" s="43" t="s">
        <v>407</v>
      </c>
      <c r="K1379" s="12" t="str">
        <f t="shared" si="282"/>
        <v>Vacunación-Casos Activos</v>
      </c>
      <c r="L1379" s="43" t="str">
        <f t="shared" si="276"/>
        <v>Periodo 2020-2021</v>
      </c>
      <c r="M1379" s="43" t="str">
        <f t="shared" si="277"/>
        <v>Unidades</v>
      </c>
      <c r="N1379" s="49" t="str">
        <f t="shared" si="278"/>
        <v>Ministerio de Ciencias, Tecnología, Conocimiento e Innovación</v>
      </c>
      <c r="O137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Yungay</v>
      </c>
      <c r="P1379" s="68"/>
      <c r="Q1379" s="15" t="str">
        <f t="shared" si="279"/>
        <v>Gráfico Evolución</v>
      </c>
      <c r="R1379" s="30"/>
      <c r="S137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https://analytics.zoho.com/open-view/2395394000008137967?ZOHO_CRITERIA=%22Localiza_CL_Poblacion%22.%22Codcom%22%3D16109</v>
      </c>
      <c r="T1379" s="17"/>
      <c r="U1379" s="31" t="str">
        <f t="shared" si="280"/>
        <v>#1774B9</v>
      </c>
      <c r="V1379" s="32" t="str">
        <f>+Enfermedades_Mundiales[[#This Row],[idcoleccion]]&amp;"-"&amp;Enfermedades_Mundiales[[#This Row],[id]]</f>
        <v>360-1369</v>
      </c>
      <c r="W1379" s="21">
        <f>+VLOOKUP(Enfermedades_Mundiales[[#This Row],[Filtro URL]],Estructura!$X$4:$Y$366,2,0)</f>
        <v>36316109</v>
      </c>
      <c r="X1379" s="21" t="str">
        <f>+VLOOKUP(Enfermedades_Mundiales[[#This Row],[tema]],Estructura!$A$4:$C$18,3,0)</f>
        <v>T-364</v>
      </c>
      <c r="Y1379" s="32" t="str">
        <f>+VLOOKUP(Enfermedades_Mundiales[[#This Row],[contenido]],Estructura!$E$4:$G$18,3,0)</f>
        <v>C-362</v>
      </c>
      <c r="Z1379" s="32" t="str">
        <f>+VLOOKUP(Enfermedades_Mundiales[[#This Row],[Filtro Integrado]],Estructura!$M$4:$O$367,3,0)</f>
        <v>FI-363</v>
      </c>
      <c r="AA1379" s="32" t="str">
        <f>+VLOOKUP(Enfermedades_Mundiales[[#This Row],[Muestra]],Estructura!$Q$4:$S$194,3,0)</f>
        <v>M-367</v>
      </c>
    </row>
    <row r="1380" spans="1:27" ht="30.6" x14ac:dyDescent="0.3">
      <c r="A1380" s="61" t="s">
        <v>1809</v>
      </c>
      <c r="B1380" s="43">
        <f t="shared" si="273"/>
        <v>360</v>
      </c>
      <c r="C1380" s="44" t="str">
        <f t="shared" si="274"/>
        <v>Enfermedades Mundiales</v>
      </c>
      <c r="D1380" s="44" t="str">
        <f t="shared" si="275"/>
        <v>Salud</v>
      </c>
      <c r="E1380" s="64">
        <v>9101</v>
      </c>
      <c r="F1380" s="44" t="str">
        <f t="shared" si="281"/>
        <v>Vacunación</v>
      </c>
      <c r="G1380" s="27" t="s">
        <v>1591</v>
      </c>
      <c r="H1380" s="60" t="s">
        <v>17</v>
      </c>
      <c r="I1380" s="58" t="s">
        <v>219</v>
      </c>
      <c r="J1380" s="43" t="s">
        <v>407</v>
      </c>
      <c r="K1380" s="12" t="str">
        <f t="shared" si="282"/>
        <v>Vacunación-Casos Activos</v>
      </c>
      <c r="L1380" s="43" t="str">
        <f t="shared" si="276"/>
        <v>Periodo 2020-2021</v>
      </c>
      <c r="M1380" s="43" t="str">
        <f t="shared" si="277"/>
        <v>Unidades</v>
      </c>
      <c r="N1380" s="49" t="str">
        <f t="shared" si="278"/>
        <v>Ministerio de Ciencias, Tecnología, Conocimiento e Innovación</v>
      </c>
      <c r="O138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Temuco</v>
      </c>
      <c r="P1380" s="68"/>
      <c r="Q1380" s="15" t="str">
        <f t="shared" si="279"/>
        <v>Gráfico Evolución</v>
      </c>
      <c r="R1380" s="30"/>
      <c r="S138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https://analytics.zoho.com/open-view/2395394000008137967?ZOHO_CRITERIA=%22Localiza_CL_Poblacion%22.%22Codcom%22%3D9101</v>
      </c>
      <c r="T1380" s="17"/>
      <c r="U1380" s="31" t="str">
        <f t="shared" si="280"/>
        <v>#1774B9</v>
      </c>
      <c r="V1380" s="32" t="str">
        <f>+Enfermedades_Mundiales[[#This Row],[idcoleccion]]&amp;"-"&amp;Enfermedades_Mundiales[[#This Row],[id]]</f>
        <v>360-1370</v>
      </c>
      <c r="W1380" s="21">
        <f>+VLOOKUP(Enfermedades_Mundiales[[#This Row],[Filtro URL]],Estructura!$X$4:$Y$366,2,0)</f>
        <v>36309101</v>
      </c>
      <c r="X1380" s="21" t="str">
        <f>+VLOOKUP(Enfermedades_Mundiales[[#This Row],[tema]],Estructura!$A$4:$C$18,3,0)</f>
        <v>T-364</v>
      </c>
      <c r="Y1380" s="32" t="str">
        <f>+VLOOKUP(Enfermedades_Mundiales[[#This Row],[contenido]],Estructura!$E$4:$G$18,3,0)</f>
        <v>C-362</v>
      </c>
      <c r="Z1380" s="32" t="str">
        <f>+VLOOKUP(Enfermedades_Mundiales[[#This Row],[Filtro Integrado]],Estructura!$M$4:$O$367,3,0)</f>
        <v>FI-363</v>
      </c>
      <c r="AA1380" s="32" t="str">
        <f>+VLOOKUP(Enfermedades_Mundiales[[#This Row],[Muestra]],Estructura!$Q$4:$S$194,3,0)</f>
        <v>M-367</v>
      </c>
    </row>
    <row r="1381" spans="1:27" ht="30.6" x14ac:dyDescent="0.3">
      <c r="A1381" s="61" t="s">
        <v>1810</v>
      </c>
      <c r="B1381" s="43">
        <f t="shared" si="273"/>
        <v>360</v>
      </c>
      <c r="C1381" s="44" t="str">
        <f t="shared" si="274"/>
        <v>Enfermedades Mundiales</v>
      </c>
      <c r="D1381" s="44" t="str">
        <f t="shared" si="275"/>
        <v>Salud</v>
      </c>
      <c r="E1381" s="64">
        <v>9102</v>
      </c>
      <c r="F1381" s="44" t="str">
        <f t="shared" si="281"/>
        <v>Vacunación</v>
      </c>
      <c r="G1381" s="27" t="s">
        <v>1591</v>
      </c>
      <c r="H1381" s="60" t="s">
        <v>17</v>
      </c>
      <c r="I1381" s="58" t="s">
        <v>220</v>
      </c>
      <c r="J1381" s="43" t="s">
        <v>407</v>
      </c>
      <c r="K1381" s="12" t="str">
        <f t="shared" si="282"/>
        <v>Vacunación-Casos Activos</v>
      </c>
      <c r="L1381" s="43" t="str">
        <f t="shared" si="276"/>
        <v>Periodo 2020-2021</v>
      </c>
      <c r="M1381" s="43" t="str">
        <f t="shared" si="277"/>
        <v>Unidades</v>
      </c>
      <c r="N1381" s="49" t="str">
        <f t="shared" si="278"/>
        <v>Ministerio de Ciencias, Tecnología, Conocimiento e Innovación</v>
      </c>
      <c r="O138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Carahue</v>
      </c>
      <c r="P1381" s="68"/>
      <c r="Q1381" s="15" t="str">
        <f t="shared" si="279"/>
        <v>Gráfico Evolución</v>
      </c>
      <c r="R1381" s="30"/>
      <c r="S138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https://analytics.zoho.com/open-view/2395394000008137967?ZOHO_CRITERIA=%22Localiza_CL_Poblacion%22.%22Codcom%22%3D9102</v>
      </c>
      <c r="T1381" s="17"/>
      <c r="U1381" s="31" t="str">
        <f t="shared" si="280"/>
        <v>#1774B9</v>
      </c>
      <c r="V1381" s="32" t="str">
        <f>+Enfermedades_Mundiales[[#This Row],[idcoleccion]]&amp;"-"&amp;Enfermedades_Mundiales[[#This Row],[id]]</f>
        <v>360-1371</v>
      </c>
      <c r="W1381" s="21">
        <f>+VLOOKUP(Enfermedades_Mundiales[[#This Row],[Filtro URL]],Estructura!$X$4:$Y$366,2,0)</f>
        <v>36309102</v>
      </c>
      <c r="X1381" s="21" t="str">
        <f>+VLOOKUP(Enfermedades_Mundiales[[#This Row],[tema]],Estructura!$A$4:$C$18,3,0)</f>
        <v>T-364</v>
      </c>
      <c r="Y1381" s="32" t="str">
        <f>+VLOOKUP(Enfermedades_Mundiales[[#This Row],[contenido]],Estructura!$E$4:$G$18,3,0)</f>
        <v>C-362</v>
      </c>
      <c r="Z1381" s="32" t="str">
        <f>+VLOOKUP(Enfermedades_Mundiales[[#This Row],[Filtro Integrado]],Estructura!$M$4:$O$367,3,0)</f>
        <v>FI-363</v>
      </c>
      <c r="AA1381" s="32" t="str">
        <f>+VLOOKUP(Enfermedades_Mundiales[[#This Row],[Muestra]],Estructura!$Q$4:$S$194,3,0)</f>
        <v>M-367</v>
      </c>
    </row>
    <row r="1382" spans="1:27" ht="30.6" x14ac:dyDescent="0.3">
      <c r="A1382" s="61" t="s">
        <v>1811</v>
      </c>
      <c r="B1382" s="43">
        <f t="shared" si="273"/>
        <v>360</v>
      </c>
      <c r="C1382" s="44" t="str">
        <f t="shared" si="274"/>
        <v>Enfermedades Mundiales</v>
      </c>
      <c r="D1382" s="44" t="str">
        <f t="shared" si="275"/>
        <v>Salud</v>
      </c>
      <c r="E1382" s="64">
        <v>9103</v>
      </c>
      <c r="F1382" s="44" t="str">
        <f t="shared" si="281"/>
        <v>Vacunación</v>
      </c>
      <c r="G1382" s="27" t="s">
        <v>1591</v>
      </c>
      <c r="H1382" s="60" t="s">
        <v>17</v>
      </c>
      <c r="I1382" s="58" t="s">
        <v>221</v>
      </c>
      <c r="J1382" s="43" t="s">
        <v>407</v>
      </c>
      <c r="K1382" s="12" t="str">
        <f t="shared" si="282"/>
        <v>Vacunación-Casos Activos</v>
      </c>
      <c r="L1382" s="43" t="str">
        <f t="shared" si="276"/>
        <v>Periodo 2020-2021</v>
      </c>
      <c r="M1382" s="43" t="str">
        <f t="shared" si="277"/>
        <v>Unidades</v>
      </c>
      <c r="N1382" s="49" t="str">
        <f t="shared" si="278"/>
        <v>Ministerio de Ciencias, Tecnología, Conocimiento e Innovación</v>
      </c>
      <c r="O138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Cunco</v>
      </c>
      <c r="P1382" s="68"/>
      <c r="Q1382" s="15" t="str">
        <f t="shared" si="279"/>
        <v>Gráfico Evolución</v>
      </c>
      <c r="R1382" s="30"/>
      <c r="S138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https://analytics.zoho.com/open-view/2395394000008137967?ZOHO_CRITERIA=%22Localiza_CL_Poblacion%22.%22Codcom%22%3D9103</v>
      </c>
      <c r="T1382" s="17"/>
      <c r="U1382" s="31" t="str">
        <f t="shared" si="280"/>
        <v>#1774B9</v>
      </c>
      <c r="V1382" s="32" t="str">
        <f>+Enfermedades_Mundiales[[#This Row],[idcoleccion]]&amp;"-"&amp;Enfermedades_Mundiales[[#This Row],[id]]</f>
        <v>360-1372</v>
      </c>
      <c r="W1382" s="21">
        <f>+VLOOKUP(Enfermedades_Mundiales[[#This Row],[Filtro URL]],Estructura!$X$4:$Y$366,2,0)</f>
        <v>36309103</v>
      </c>
      <c r="X1382" s="21" t="str">
        <f>+VLOOKUP(Enfermedades_Mundiales[[#This Row],[tema]],Estructura!$A$4:$C$18,3,0)</f>
        <v>T-364</v>
      </c>
      <c r="Y1382" s="32" t="str">
        <f>+VLOOKUP(Enfermedades_Mundiales[[#This Row],[contenido]],Estructura!$E$4:$G$18,3,0)</f>
        <v>C-362</v>
      </c>
      <c r="Z1382" s="32" t="str">
        <f>+VLOOKUP(Enfermedades_Mundiales[[#This Row],[Filtro Integrado]],Estructura!$M$4:$O$367,3,0)</f>
        <v>FI-363</v>
      </c>
      <c r="AA1382" s="32" t="str">
        <f>+VLOOKUP(Enfermedades_Mundiales[[#This Row],[Muestra]],Estructura!$Q$4:$S$194,3,0)</f>
        <v>M-367</v>
      </c>
    </row>
    <row r="1383" spans="1:27" ht="30.6" x14ac:dyDescent="0.3">
      <c r="A1383" s="61" t="s">
        <v>1812</v>
      </c>
      <c r="B1383" s="43">
        <f t="shared" si="273"/>
        <v>360</v>
      </c>
      <c r="C1383" s="44" t="str">
        <f t="shared" si="274"/>
        <v>Enfermedades Mundiales</v>
      </c>
      <c r="D1383" s="44" t="str">
        <f t="shared" si="275"/>
        <v>Salud</v>
      </c>
      <c r="E1383" s="64">
        <v>9104</v>
      </c>
      <c r="F1383" s="44" t="str">
        <f t="shared" si="281"/>
        <v>Vacunación</v>
      </c>
      <c r="G1383" s="27" t="s">
        <v>1591</v>
      </c>
      <c r="H1383" s="60" t="s">
        <v>17</v>
      </c>
      <c r="I1383" s="58" t="s">
        <v>222</v>
      </c>
      <c r="J1383" s="43" t="s">
        <v>407</v>
      </c>
      <c r="K1383" s="12" t="str">
        <f t="shared" si="282"/>
        <v>Vacunación-Casos Activos</v>
      </c>
      <c r="L1383" s="43" t="str">
        <f t="shared" si="276"/>
        <v>Periodo 2020-2021</v>
      </c>
      <c r="M1383" s="43" t="str">
        <f t="shared" si="277"/>
        <v>Unidades</v>
      </c>
      <c r="N1383" s="49" t="str">
        <f t="shared" si="278"/>
        <v>Ministerio de Ciencias, Tecnología, Conocimiento e Innovación</v>
      </c>
      <c r="O138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Curarrehue</v>
      </c>
      <c r="P1383" s="68"/>
      <c r="Q1383" s="15" t="str">
        <f t="shared" si="279"/>
        <v>Gráfico Evolución</v>
      </c>
      <c r="R1383" s="30"/>
      <c r="S138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https://analytics.zoho.com/open-view/2395394000008137967?ZOHO_CRITERIA=%22Localiza_CL_Poblacion%22.%22Codcom%22%3D9104</v>
      </c>
      <c r="T1383" s="17"/>
      <c r="U1383" s="31" t="str">
        <f t="shared" si="280"/>
        <v>#1774B9</v>
      </c>
      <c r="V1383" s="32" t="str">
        <f>+Enfermedades_Mundiales[[#This Row],[idcoleccion]]&amp;"-"&amp;Enfermedades_Mundiales[[#This Row],[id]]</f>
        <v>360-1373</v>
      </c>
      <c r="W1383" s="21">
        <f>+VLOOKUP(Enfermedades_Mundiales[[#This Row],[Filtro URL]],Estructura!$X$4:$Y$366,2,0)</f>
        <v>36309104</v>
      </c>
      <c r="X1383" s="21" t="str">
        <f>+VLOOKUP(Enfermedades_Mundiales[[#This Row],[tema]],Estructura!$A$4:$C$18,3,0)</f>
        <v>T-364</v>
      </c>
      <c r="Y1383" s="32" t="str">
        <f>+VLOOKUP(Enfermedades_Mundiales[[#This Row],[contenido]],Estructura!$E$4:$G$18,3,0)</f>
        <v>C-362</v>
      </c>
      <c r="Z1383" s="32" t="str">
        <f>+VLOOKUP(Enfermedades_Mundiales[[#This Row],[Filtro Integrado]],Estructura!$M$4:$O$367,3,0)</f>
        <v>FI-363</v>
      </c>
      <c r="AA1383" s="32" t="str">
        <f>+VLOOKUP(Enfermedades_Mundiales[[#This Row],[Muestra]],Estructura!$Q$4:$S$194,3,0)</f>
        <v>M-367</v>
      </c>
    </row>
    <row r="1384" spans="1:27" ht="30.6" x14ac:dyDescent="0.3">
      <c r="A1384" s="61" t="s">
        <v>1813</v>
      </c>
      <c r="B1384" s="43">
        <f t="shared" si="273"/>
        <v>360</v>
      </c>
      <c r="C1384" s="44" t="str">
        <f t="shared" si="274"/>
        <v>Enfermedades Mundiales</v>
      </c>
      <c r="D1384" s="44" t="str">
        <f t="shared" si="275"/>
        <v>Salud</v>
      </c>
      <c r="E1384" s="64">
        <v>9105</v>
      </c>
      <c r="F1384" s="44" t="str">
        <f t="shared" si="281"/>
        <v>Vacunación</v>
      </c>
      <c r="G1384" s="27" t="s">
        <v>1591</v>
      </c>
      <c r="H1384" s="60" t="s">
        <v>17</v>
      </c>
      <c r="I1384" s="58" t="s">
        <v>223</v>
      </c>
      <c r="J1384" s="43" t="s">
        <v>407</v>
      </c>
      <c r="K1384" s="12" t="str">
        <f t="shared" si="282"/>
        <v>Vacunación-Casos Activos</v>
      </c>
      <c r="L1384" s="43" t="str">
        <f t="shared" si="276"/>
        <v>Periodo 2020-2021</v>
      </c>
      <c r="M1384" s="43" t="str">
        <f t="shared" si="277"/>
        <v>Unidades</v>
      </c>
      <c r="N1384" s="49" t="str">
        <f t="shared" si="278"/>
        <v>Ministerio de Ciencias, Tecnología, Conocimiento e Innovación</v>
      </c>
      <c r="O138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Freire</v>
      </c>
      <c r="P1384" s="68"/>
      <c r="Q1384" s="15" t="str">
        <f t="shared" si="279"/>
        <v>Gráfico Evolución</v>
      </c>
      <c r="R1384" s="30"/>
      <c r="S138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https://analytics.zoho.com/open-view/2395394000008137967?ZOHO_CRITERIA=%22Localiza_CL_Poblacion%22.%22Codcom%22%3D9105</v>
      </c>
      <c r="T1384" s="17"/>
      <c r="U1384" s="31" t="str">
        <f t="shared" si="280"/>
        <v>#1774B9</v>
      </c>
      <c r="V1384" s="32" t="str">
        <f>+Enfermedades_Mundiales[[#This Row],[idcoleccion]]&amp;"-"&amp;Enfermedades_Mundiales[[#This Row],[id]]</f>
        <v>360-1374</v>
      </c>
      <c r="W1384" s="21">
        <f>+VLOOKUP(Enfermedades_Mundiales[[#This Row],[Filtro URL]],Estructura!$X$4:$Y$366,2,0)</f>
        <v>36309105</v>
      </c>
      <c r="X1384" s="21" t="str">
        <f>+VLOOKUP(Enfermedades_Mundiales[[#This Row],[tema]],Estructura!$A$4:$C$18,3,0)</f>
        <v>T-364</v>
      </c>
      <c r="Y1384" s="32" t="str">
        <f>+VLOOKUP(Enfermedades_Mundiales[[#This Row],[contenido]],Estructura!$E$4:$G$18,3,0)</f>
        <v>C-362</v>
      </c>
      <c r="Z1384" s="32" t="str">
        <f>+VLOOKUP(Enfermedades_Mundiales[[#This Row],[Filtro Integrado]],Estructura!$M$4:$O$367,3,0)</f>
        <v>FI-363</v>
      </c>
      <c r="AA1384" s="32" t="str">
        <f>+VLOOKUP(Enfermedades_Mundiales[[#This Row],[Muestra]],Estructura!$Q$4:$S$194,3,0)</f>
        <v>M-367</v>
      </c>
    </row>
    <row r="1385" spans="1:27" ht="30.6" x14ac:dyDescent="0.3">
      <c r="A1385" s="61" t="s">
        <v>1814</v>
      </c>
      <c r="B1385" s="43">
        <f t="shared" si="273"/>
        <v>360</v>
      </c>
      <c r="C1385" s="44" t="str">
        <f t="shared" si="274"/>
        <v>Enfermedades Mundiales</v>
      </c>
      <c r="D1385" s="44" t="str">
        <f t="shared" si="275"/>
        <v>Salud</v>
      </c>
      <c r="E1385" s="64">
        <v>9106</v>
      </c>
      <c r="F1385" s="44" t="str">
        <f t="shared" si="281"/>
        <v>Vacunación</v>
      </c>
      <c r="G1385" s="27" t="s">
        <v>1591</v>
      </c>
      <c r="H1385" s="60" t="s">
        <v>17</v>
      </c>
      <c r="I1385" s="58" t="s">
        <v>224</v>
      </c>
      <c r="J1385" s="43" t="s">
        <v>407</v>
      </c>
      <c r="K1385" s="12" t="str">
        <f t="shared" si="282"/>
        <v>Vacunación-Casos Activos</v>
      </c>
      <c r="L1385" s="43" t="str">
        <f t="shared" si="276"/>
        <v>Periodo 2020-2021</v>
      </c>
      <c r="M1385" s="43" t="str">
        <f t="shared" si="277"/>
        <v>Unidades</v>
      </c>
      <c r="N1385" s="49" t="str">
        <f t="shared" si="278"/>
        <v>Ministerio de Ciencias, Tecnología, Conocimiento e Innovación</v>
      </c>
      <c r="O13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Galvarino</v>
      </c>
      <c r="P1385" s="68"/>
      <c r="Q1385" s="15" t="str">
        <f t="shared" si="279"/>
        <v>Gráfico Evolución</v>
      </c>
      <c r="R1385" s="30"/>
      <c r="S13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https://analytics.zoho.com/open-view/2395394000008137967?ZOHO_CRITERIA=%22Localiza_CL_Poblacion%22.%22Codcom%22%3D9106</v>
      </c>
      <c r="T1385" s="17"/>
      <c r="U1385" s="31" t="str">
        <f t="shared" si="280"/>
        <v>#1774B9</v>
      </c>
      <c r="V1385" s="32" t="str">
        <f>+Enfermedades_Mundiales[[#This Row],[idcoleccion]]&amp;"-"&amp;Enfermedades_Mundiales[[#This Row],[id]]</f>
        <v>360-1375</v>
      </c>
      <c r="W1385" s="21">
        <f>+VLOOKUP(Enfermedades_Mundiales[[#This Row],[Filtro URL]],Estructura!$X$4:$Y$366,2,0)</f>
        <v>36309106</v>
      </c>
      <c r="X1385" s="21" t="str">
        <f>+VLOOKUP(Enfermedades_Mundiales[[#This Row],[tema]],Estructura!$A$4:$C$18,3,0)</f>
        <v>T-364</v>
      </c>
      <c r="Y1385" s="32" t="str">
        <f>+VLOOKUP(Enfermedades_Mundiales[[#This Row],[contenido]],Estructura!$E$4:$G$18,3,0)</f>
        <v>C-362</v>
      </c>
      <c r="Z1385" s="32" t="str">
        <f>+VLOOKUP(Enfermedades_Mundiales[[#This Row],[Filtro Integrado]],Estructura!$M$4:$O$367,3,0)</f>
        <v>FI-363</v>
      </c>
      <c r="AA1385" s="32" t="str">
        <f>+VLOOKUP(Enfermedades_Mundiales[[#This Row],[Muestra]],Estructura!$Q$4:$S$194,3,0)</f>
        <v>M-367</v>
      </c>
    </row>
    <row r="1386" spans="1:27" ht="30.6" x14ac:dyDescent="0.3">
      <c r="A1386" s="61" t="s">
        <v>1815</v>
      </c>
      <c r="B1386" s="43">
        <f t="shared" si="273"/>
        <v>360</v>
      </c>
      <c r="C1386" s="44" t="str">
        <f t="shared" si="274"/>
        <v>Enfermedades Mundiales</v>
      </c>
      <c r="D1386" s="44" t="str">
        <f t="shared" si="275"/>
        <v>Salud</v>
      </c>
      <c r="E1386" s="64">
        <v>9107</v>
      </c>
      <c r="F1386" s="44" t="str">
        <f t="shared" si="281"/>
        <v>Vacunación</v>
      </c>
      <c r="G1386" s="27" t="s">
        <v>1591</v>
      </c>
      <c r="H1386" s="60" t="s">
        <v>17</v>
      </c>
      <c r="I1386" s="58" t="s">
        <v>225</v>
      </c>
      <c r="J1386" s="43" t="s">
        <v>407</v>
      </c>
      <c r="K1386" s="12" t="str">
        <f t="shared" si="282"/>
        <v>Vacunación-Casos Activos</v>
      </c>
      <c r="L1386" s="43" t="str">
        <f t="shared" si="276"/>
        <v>Periodo 2020-2021</v>
      </c>
      <c r="M1386" s="43" t="str">
        <f t="shared" si="277"/>
        <v>Unidades</v>
      </c>
      <c r="N1386" s="49" t="str">
        <f t="shared" si="278"/>
        <v>Ministerio de Ciencias, Tecnología, Conocimiento e Innovación</v>
      </c>
      <c r="O13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Gorbea</v>
      </c>
      <c r="P1386" s="68"/>
      <c r="Q1386" s="15" t="str">
        <f t="shared" si="279"/>
        <v>Gráfico Evolución</v>
      </c>
      <c r="R1386" s="30"/>
      <c r="S13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https://analytics.zoho.com/open-view/2395394000008137967?ZOHO_CRITERIA=%22Localiza_CL_Poblacion%22.%22Codcom%22%3D9107</v>
      </c>
      <c r="T1386" s="17"/>
      <c r="U1386" s="31" t="str">
        <f t="shared" si="280"/>
        <v>#1774B9</v>
      </c>
      <c r="V1386" s="32" t="str">
        <f>+Enfermedades_Mundiales[[#This Row],[idcoleccion]]&amp;"-"&amp;Enfermedades_Mundiales[[#This Row],[id]]</f>
        <v>360-1376</v>
      </c>
      <c r="W1386" s="21">
        <f>+VLOOKUP(Enfermedades_Mundiales[[#This Row],[Filtro URL]],Estructura!$X$4:$Y$366,2,0)</f>
        <v>36309107</v>
      </c>
      <c r="X1386" s="21" t="str">
        <f>+VLOOKUP(Enfermedades_Mundiales[[#This Row],[tema]],Estructura!$A$4:$C$18,3,0)</f>
        <v>T-364</v>
      </c>
      <c r="Y1386" s="32" t="str">
        <f>+VLOOKUP(Enfermedades_Mundiales[[#This Row],[contenido]],Estructura!$E$4:$G$18,3,0)</f>
        <v>C-362</v>
      </c>
      <c r="Z1386" s="32" t="str">
        <f>+VLOOKUP(Enfermedades_Mundiales[[#This Row],[Filtro Integrado]],Estructura!$M$4:$O$367,3,0)</f>
        <v>FI-363</v>
      </c>
      <c r="AA1386" s="32" t="str">
        <f>+VLOOKUP(Enfermedades_Mundiales[[#This Row],[Muestra]],Estructura!$Q$4:$S$194,3,0)</f>
        <v>M-367</v>
      </c>
    </row>
    <row r="1387" spans="1:27" ht="30.6" x14ac:dyDescent="0.3">
      <c r="A1387" s="61" t="s">
        <v>1816</v>
      </c>
      <c r="B1387" s="43">
        <f t="shared" si="273"/>
        <v>360</v>
      </c>
      <c r="C1387" s="44" t="str">
        <f t="shared" si="274"/>
        <v>Enfermedades Mundiales</v>
      </c>
      <c r="D1387" s="44" t="str">
        <f t="shared" si="275"/>
        <v>Salud</v>
      </c>
      <c r="E1387" s="64">
        <v>9108</v>
      </c>
      <c r="F1387" s="44" t="str">
        <f t="shared" si="281"/>
        <v>Vacunación</v>
      </c>
      <c r="G1387" s="27" t="s">
        <v>1591</v>
      </c>
      <c r="H1387" s="60" t="s">
        <v>17</v>
      </c>
      <c r="I1387" s="58" t="s">
        <v>226</v>
      </c>
      <c r="J1387" s="43" t="s">
        <v>407</v>
      </c>
      <c r="K1387" s="12" t="str">
        <f t="shared" si="282"/>
        <v>Vacunación-Casos Activos</v>
      </c>
      <c r="L1387" s="43" t="str">
        <f t="shared" si="276"/>
        <v>Periodo 2020-2021</v>
      </c>
      <c r="M1387" s="43" t="str">
        <f t="shared" si="277"/>
        <v>Unidades</v>
      </c>
      <c r="N1387" s="49" t="str">
        <f t="shared" si="278"/>
        <v>Ministerio de Ciencias, Tecnología, Conocimiento e Innovación</v>
      </c>
      <c r="O13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Lautaro</v>
      </c>
      <c r="P1387" s="68"/>
      <c r="Q1387" s="15" t="str">
        <f t="shared" si="279"/>
        <v>Gráfico Evolución</v>
      </c>
      <c r="R1387" s="30"/>
      <c r="S13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https://analytics.zoho.com/open-view/2395394000008137967?ZOHO_CRITERIA=%22Localiza_CL_Poblacion%22.%22Codcom%22%3D9108</v>
      </c>
      <c r="T1387" s="17"/>
      <c r="U1387" s="31" t="str">
        <f t="shared" si="280"/>
        <v>#1774B9</v>
      </c>
      <c r="V1387" s="32" t="str">
        <f>+Enfermedades_Mundiales[[#This Row],[idcoleccion]]&amp;"-"&amp;Enfermedades_Mundiales[[#This Row],[id]]</f>
        <v>360-1377</v>
      </c>
      <c r="W1387" s="21">
        <f>+VLOOKUP(Enfermedades_Mundiales[[#This Row],[Filtro URL]],Estructura!$X$4:$Y$366,2,0)</f>
        <v>36309108</v>
      </c>
      <c r="X1387" s="21" t="str">
        <f>+VLOOKUP(Enfermedades_Mundiales[[#This Row],[tema]],Estructura!$A$4:$C$18,3,0)</f>
        <v>T-364</v>
      </c>
      <c r="Y1387" s="32" t="str">
        <f>+VLOOKUP(Enfermedades_Mundiales[[#This Row],[contenido]],Estructura!$E$4:$G$18,3,0)</f>
        <v>C-362</v>
      </c>
      <c r="Z1387" s="32" t="str">
        <f>+VLOOKUP(Enfermedades_Mundiales[[#This Row],[Filtro Integrado]],Estructura!$M$4:$O$367,3,0)</f>
        <v>FI-363</v>
      </c>
      <c r="AA1387" s="32" t="str">
        <f>+VLOOKUP(Enfermedades_Mundiales[[#This Row],[Muestra]],Estructura!$Q$4:$S$194,3,0)</f>
        <v>M-367</v>
      </c>
    </row>
    <row r="1388" spans="1:27" ht="30.6" x14ac:dyDescent="0.3">
      <c r="A1388" s="61" t="s">
        <v>1817</v>
      </c>
      <c r="B1388" s="43">
        <f t="shared" si="273"/>
        <v>360</v>
      </c>
      <c r="C1388" s="44" t="str">
        <f t="shared" si="274"/>
        <v>Enfermedades Mundiales</v>
      </c>
      <c r="D1388" s="44" t="str">
        <f t="shared" si="275"/>
        <v>Salud</v>
      </c>
      <c r="E1388" s="64">
        <v>9109</v>
      </c>
      <c r="F1388" s="44" t="str">
        <f t="shared" si="281"/>
        <v>Vacunación</v>
      </c>
      <c r="G1388" s="27" t="s">
        <v>1591</v>
      </c>
      <c r="H1388" s="60" t="s">
        <v>17</v>
      </c>
      <c r="I1388" s="58" t="s">
        <v>227</v>
      </c>
      <c r="J1388" s="43" t="s">
        <v>407</v>
      </c>
      <c r="K1388" s="12" t="str">
        <f t="shared" si="282"/>
        <v>Vacunación-Casos Activos</v>
      </c>
      <c r="L1388" s="43" t="str">
        <f t="shared" si="276"/>
        <v>Periodo 2020-2021</v>
      </c>
      <c r="M1388" s="43" t="str">
        <f t="shared" si="277"/>
        <v>Unidades</v>
      </c>
      <c r="N1388" s="49" t="str">
        <f t="shared" si="278"/>
        <v>Ministerio de Ciencias, Tecnología, Conocimiento e Innovación</v>
      </c>
      <c r="O13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Loncoche</v>
      </c>
      <c r="P1388" s="68"/>
      <c r="Q1388" s="15" t="str">
        <f t="shared" si="279"/>
        <v>Gráfico Evolución</v>
      </c>
      <c r="R1388" s="30"/>
      <c r="S13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https://analytics.zoho.com/open-view/2395394000008137967?ZOHO_CRITERIA=%22Localiza_CL_Poblacion%22.%22Codcom%22%3D9109</v>
      </c>
      <c r="T1388" s="17"/>
      <c r="U1388" s="31" t="str">
        <f t="shared" si="280"/>
        <v>#1774B9</v>
      </c>
      <c r="V1388" s="32" t="str">
        <f>+Enfermedades_Mundiales[[#This Row],[idcoleccion]]&amp;"-"&amp;Enfermedades_Mundiales[[#This Row],[id]]</f>
        <v>360-1378</v>
      </c>
      <c r="W1388" s="21">
        <f>+VLOOKUP(Enfermedades_Mundiales[[#This Row],[Filtro URL]],Estructura!$X$4:$Y$366,2,0)</f>
        <v>36309109</v>
      </c>
      <c r="X1388" s="21" t="str">
        <f>+VLOOKUP(Enfermedades_Mundiales[[#This Row],[tema]],Estructura!$A$4:$C$18,3,0)</f>
        <v>T-364</v>
      </c>
      <c r="Y1388" s="32" t="str">
        <f>+VLOOKUP(Enfermedades_Mundiales[[#This Row],[contenido]],Estructura!$E$4:$G$18,3,0)</f>
        <v>C-362</v>
      </c>
      <c r="Z1388" s="32" t="str">
        <f>+VLOOKUP(Enfermedades_Mundiales[[#This Row],[Filtro Integrado]],Estructura!$M$4:$O$367,3,0)</f>
        <v>FI-363</v>
      </c>
      <c r="AA1388" s="32" t="str">
        <f>+VLOOKUP(Enfermedades_Mundiales[[#This Row],[Muestra]],Estructura!$Q$4:$S$194,3,0)</f>
        <v>M-367</v>
      </c>
    </row>
    <row r="1389" spans="1:27" ht="30.6" x14ac:dyDescent="0.3">
      <c r="A1389" s="61" t="s">
        <v>1818</v>
      </c>
      <c r="B1389" s="43">
        <f t="shared" si="273"/>
        <v>360</v>
      </c>
      <c r="C1389" s="44" t="str">
        <f t="shared" si="274"/>
        <v>Enfermedades Mundiales</v>
      </c>
      <c r="D1389" s="44" t="str">
        <f t="shared" si="275"/>
        <v>Salud</v>
      </c>
      <c r="E1389" s="64">
        <v>9110</v>
      </c>
      <c r="F1389" s="44" t="str">
        <f t="shared" si="281"/>
        <v>Vacunación</v>
      </c>
      <c r="G1389" s="27" t="s">
        <v>1591</v>
      </c>
      <c r="H1389" s="60" t="s">
        <v>17</v>
      </c>
      <c r="I1389" s="58" t="s">
        <v>228</v>
      </c>
      <c r="J1389" s="43" t="s">
        <v>407</v>
      </c>
      <c r="K1389" s="12" t="str">
        <f t="shared" si="282"/>
        <v>Vacunación-Casos Activos</v>
      </c>
      <c r="L1389" s="43" t="str">
        <f t="shared" si="276"/>
        <v>Periodo 2020-2021</v>
      </c>
      <c r="M1389" s="43" t="str">
        <f t="shared" si="277"/>
        <v>Unidades</v>
      </c>
      <c r="N1389" s="49" t="str">
        <f t="shared" si="278"/>
        <v>Ministerio de Ciencias, Tecnología, Conocimiento e Innovación</v>
      </c>
      <c r="O13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Melipeuco</v>
      </c>
      <c r="P1389" s="68"/>
      <c r="Q1389" s="15" t="str">
        <f t="shared" si="279"/>
        <v>Gráfico Evolución</v>
      </c>
      <c r="R1389" s="30"/>
      <c r="S13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https://analytics.zoho.com/open-view/2395394000008137967?ZOHO_CRITERIA=%22Localiza_CL_Poblacion%22.%22Codcom%22%3D9110</v>
      </c>
      <c r="T1389" s="17"/>
      <c r="U1389" s="31" t="str">
        <f t="shared" si="280"/>
        <v>#1774B9</v>
      </c>
      <c r="V1389" s="32" t="str">
        <f>+Enfermedades_Mundiales[[#This Row],[idcoleccion]]&amp;"-"&amp;Enfermedades_Mundiales[[#This Row],[id]]</f>
        <v>360-1379</v>
      </c>
      <c r="W1389" s="21">
        <f>+VLOOKUP(Enfermedades_Mundiales[[#This Row],[Filtro URL]],Estructura!$X$4:$Y$366,2,0)</f>
        <v>36309110</v>
      </c>
      <c r="X1389" s="21" t="str">
        <f>+VLOOKUP(Enfermedades_Mundiales[[#This Row],[tema]],Estructura!$A$4:$C$18,3,0)</f>
        <v>T-364</v>
      </c>
      <c r="Y1389" s="32" t="str">
        <f>+VLOOKUP(Enfermedades_Mundiales[[#This Row],[contenido]],Estructura!$E$4:$G$18,3,0)</f>
        <v>C-362</v>
      </c>
      <c r="Z1389" s="32" t="str">
        <f>+VLOOKUP(Enfermedades_Mundiales[[#This Row],[Filtro Integrado]],Estructura!$M$4:$O$367,3,0)</f>
        <v>FI-363</v>
      </c>
      <c r="AA1389" s="32" t="str">
        <f>+VLOOKUP(Enfermedades_Mundiales[[#This Row],[Muestra]],Estructura!$Q$4:$S$194,3,0)</f>
        <v>M-367</v>
      </c>
    </row>
    <row r="1390" spans="1:27" ht="30.6" x14ac:dyDescent="0.3">
      <c r="A1390" s="61" t="s">
        <v>1819</v>
      </c>
      <c r="B1390" s="43">
        <f t="shared" si="273"/>
        <v>360</v>
      </c>
      <c r="C1390" s="44" t="str">
        <f t="shared" si="274"/>
        <v>Enfermedades Mundiales</v>
      </c>
      <c r="D1390" s="44" t="str">
        <f t="shared" si="275"/>
        <v>Salud</v>
      </c>
      <c r="E1390" s="64">
        <v>9111</v>
      </c>
      <c r="F1390" s="44" t="str">
        <f t="shared" si="281"/>
        <v>Vacunación</v>
      </c>
      <c r="G1390" s="27" t="s">
        <v>1591</v>
      </c>
      <c r="H1390" s="60" t="s">
        <v>17</v>
      </c>
      <c r="I1390" s="58" t="s">
        <v>229</v>
      </c>
      <c r="J1390" s="43" t="s">
        <v>407</v>
      </c>
      <c r="K1390" s="12" t="str">
        <f t="shared" si="282"/>
        <v>Vacunación-Casos Activos</v>
      </c>
      <c r="L1390" s="43" t="str">
        <f t="shared" si="276"/>
        <v>Periodo 2020-2021</v>
      </c>
      <c r="M1390" s="43" t="str">
        <f t="shared" si="277"/>
        <v>Unidades</v>
      </c>
      <c r="N1390" s="49" t="str">
        <f t="shared" si="278"/>
        <v>Ministerio de Ciencias, Tecnología, Conocimiento e Innovación</v>
      </c>
      <c r="O13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Nueva Imperial</v>
      </c>
      <c r="P1390" s="68"/>
      <c r="Q1390" s="15" t="str">
        <f t="shared" si="279"/>
        <v>Gráfico Evolución</v>
      </c>
      <c r="R1390" s="30"/>
      <c r="S13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https://analytics.zoho.com/open-view/2395394000008137967?ZOHO_CRITERIA=%22Localiza_CL_Poblacion%22.%22Codcom%22%3D9111</v>
      </c>
      <c r="T1390" s="17"/>
      <c r="U1390" s="31" t="str">
        <f t="shared" si="280"/>
        <v>#1774B9</v>
      </c>
      <c r="V1390" s="32" t="str">
        <f>+Enfermedades_Mundiales[[#This Row],[idcoleccion]]&amp;"-"&amp;Enfermedades_Mundiales[[#This Row],[id]]</f>
        <v>360-1380</v>
      </c>
      <c r="W1390" s="21">
        <f>+VLOOKUP(Enfermedades_Mundiales[[#This Row],[Filtro URL]],Estructura!$X$4:$Y$366,2,0)</f>
        <v>36309111</v>
      </c>
      <c r="X1390" s="21" t="str">
        <f>+VLOOKUP(Enfermedades_Mundiales[[#This Row],[tema]],Estructura!$A$4:$C$18,3,0)</f>
        <v>T-364</v>
      </c>
      <c r="Y1390" s="32" t="str">
        <f>+VLOOKUP(Enfermedades_Mundiales[[#This Row],[contenido]],Estructura!$E$4:$G$18,3,0)</f>
        <v>C-362</v>
      </c>
      <c r="Z1390" s="32" t="str">
        <f>+VLOOKUP(Enfermedades_Mundiales[[#This Row],[Filtro Integrado]],Estructura!$M$4:$O$367,3,0)</f>
        <v>FI-363</v>
      </c>
      <c r="AA1390" s="32" t="str">
        <f>+VLOOKUP(Enfermedades_Mundiales[[#This Row],[Muestra]],Estructura!$Q$4:$S$194,3,0)</f>
        <v>M-367</v>
      </c>
    </row>
    <row r="1391" spans="1:27" ht="30.6" x14ac:dyDescent="0.3">
      <c r="A1391" s="61" t="s">
        <v>1820</v>
      </c>
      <c r="B1391" s="43">
        <f t="shared" si="273"/>
        <v>360</v>
      </c>
      <c r="C1391" s="44" t="str">
        <f t="shared" si="274"/>
        <v>Enfermedades Mundiales</v>
      </c>
      <c r="D1391" s="44" t="str">
        <f t="shared" si="275"/>
        <v>Salud</v>
      </c>
      <c r="E1391" s="64">
        <v>9112</v>
      </c>
      <c r="F1391" s="44" t="str">
        <f t="shared" si="281"/>
        <v>Vacunación</v>
      </c>
      <c r="G1391" s="27" t="s">
        <v>1591</v>
      </c>
      <c r="H1391" s="60" t="s">
        <v>17</v>
      </c>
      <c r="I1391" s="58" t="s">
        <v>230</v>
      </c>
      <c r="J1391" s="43" t="s">
        <v>407</v>
      </c>
      <c r="K1391" s="12" t="str">
        <f t="shared" si="282"/>
        <v>Vacunación-Casos Activos</v>
      </c>
      <c r="L1391" s="43" t="str">
        <f t="shared" si="276"/>
        <v>Periodo 2020-2021</v>
      </c>
      <c r="M1391" s="43" t="str">
        <f t="shared" si="277"/>
        <v>Unidades</v>
      </c>
      <c r="N1391" s="49" t="str">
        <f t="shared" si="278"/>
        <v>Ministerio de Ciencias, Tecnología, Conocimiento e Innovación</v>
      </c>
      <c r="O13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Padre las Casas</v>
      </c>
      <c r="P1391" s="68"/>
      <c r="Q1391" s="15" t="str">
        <f t="shared" si="279"/>
        <v>Gráfico Evolución</v>
      </c>
      <c r="R1391" s="30"/>
      <c r="S13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https://analytics.zoho.com/open-view/2395394000008137967?ZOHO_CRITERIA=%22Localiza_CL_Poblacion%22.%22Codcom%22%3D9112</v>
      </c>
      <c r="T1391" s="17"/>
      <c r="U1391" s="31" t="str">
        <f t="shared" si="280"/>
        <v>#1774B9</v>
      </c>
      <c r="V1391" s="32" t="str">
        <f>+Enfermedades_Mundiales[[#This Row],[idcoleccion]]&amp;"-"&amp;Enfermedades_Mundiales[[#This Row],[id]]</f>
        <v>360-1381</v>
      </c>
      <c r="W1391" s="21">
        <f>+VLOOKUP(Enfermedades_Mundiales[[#This Row],[Filtro URL]],Estructura!$X$4:$Y$366,2,0)</f>
        <v>36309112</v>
      </c>
      <c r="X1391" s="21" t="str">
        <f>+VLOOKUP(Enfermedades_Mundiales[[#This Row],[tema]],Estructura!$A$4:$C$18,3,0)</f>
        <v>T-364</v>
      </c>
      <c r="Y1391" s="32" t="str">
        <f>+VLOOKUP(Enfermedades_Mundiales[[#This Row],[contenido]],Estructura!$E$4:$G$18,3,0)</f>
        <v>C-362</v>
      </c>
      <c r="Z1391" s="32" t="str">
        <f>+VLOOKUP(Enfermedades_Mundiales[[#This Row],[Filtro Integrado]],Estructura!$M$4:$O$367,3,0)</f>
        <v>FI-363</v>
      </c>
      <c r="AA1391" s="32" t="str">
        <f>+VLOOKUP(Enfermedades_Mundiales[[#This Row],[Muestra]],Estructura!$Q$4:$S$194,3,0)</f>
        <v>M-367</v>
      </c>
    </row>
    <row r="1392" spans="1:27" ht="30.6" x14ac:dyDescent="0.3">
      <c r="A1392" s="61" t="s">
        <v>1821</v>
      </c>
      <c r="B1392" s="43">
        <f t="shared" si="273"/>
        <v>360</v>
      </c>
      <c r="C1392" s="44" t="str">
        <f t="shared" si="274"/>
        <v>Enfermedades Mundiales</v>
      </c>
      <c r="D1392" s="44" t="str">
        <f t="shared" si="275"/>
        <v>Salud</v>
      </c>
      <c r="E1392" s="64">
        <v>9113</v>
      </c>
      <c r="F1392" s="44" t="str">
        <f t="shared" si="281"/>
        <v>Vacunación</v>
      </c>
      <c r="G1392" s="27" t="s">
        <v>1591</v>
      </c>
      <c r="H1392" s="60" t="s">
        <v>17</v>
      </c>
      <c r="I1392" s="58" t="s">
        <v>231</v>
      </c>
      <c r="J1392" s="43" t="s">
        <v>407</v>
      </c>
      <c r="K1392" s="12" t="str">
        <f t="shared" si="282"/>
        <v>Vacunación-Casos Activos</v>
      </c>
      <c r="L1392" s="43" t="str">
        <f t="shared" si="276"/>
        <v>Periodo 2020-2021</v>
      </c>
      <c r="M1392" s="43" t="str">
        <f t="shared" si="277"/>
        <v>Unidades</v>
      </c>
      <c r="N1392" s="49" t="str">
        <f t="shared" si="278"/>
        <v>Ministerio de Ciencias, Tecnología, Conocimiento e Innovación</v>
      </c>
      <c r="O13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Perquenco</v>
      </c>
      <c r="P1392" s="68"/>
      <c r="Q1392" s="15" t="str">
        <f t="shared" si="279"/>
        <v>Gráfico Evolución</v>
      </c>
      <c r="R1392" s="30"/>
      <c r="S13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https://analytics.zoho.com/open-view/2395394000008137967?ZOHO_CRITERIA=%22Localiza_CL_Poblacion%22.%22Codcom%22%3D9113</v>
      </c>
      <c r="T1392" s="17"/>
      <c r="U1392" s="31" t="str">
        <f t="shared" si="280"/>
        <v>#1774B9</v>
      </c>
      <c r="V1392" s="32" t="str">
        <f>+Enfermedades_Mundiales[[#This Row],[idcoleccion]]&amp;"-"&amp;Enfermedades_Mundiales[[#This Row],[id]]</f>
        <v>360-1382</v>
      </c>
      <c r="W1392" s="21">
        <f>+VLOOKUP(Enfermedades_Mundiales[[#This Row],[Filtro URL]],Estructura!$X$4:$Y$366,2,0)</f>
        <v>36309113</v>
      </c>
      <c r="X1392" s="21" t="str">
        <f>+VLOOKUP(Enfermedades_Mundiales[[#This Row],[tema]],Estructura!$A$4:$C$18,3,0)</f>
        <v>T-364</v>
      </c>
      <c r="Y1392" s="32" t="str">
        <f>+VLOOKUP(Enfermedades_Mundiales[[#This Row],[contenido]],Estructura!$E$4:$G$18,3,0)</f>
        <v>C-362</v>
      </c>
      <c r="Z1392" s="32" t="str">
        <f>+VLOOKUP(Enfermedades_Mundiales[[#This Row],[Filtro Integrado]],Estructura!$M$4:$O$367,3,0)</f>
        <v>FI-363</v>
      </c>
      <c r="AA1392" s="32" t="str">
        <f>+VLOOKUP(Enfermedades_Mundiales[[#This Row],[Muestra]],Estructura!$Q$4:$S$194,3,0)</f>
        <v>M-367</v>
      </c>
    </row>
    <row r="1393" spans="1:27" ht="30.6" x14ac:dyDescent="0.3">
      <c r="A1393" s="61" t="s">
        <v>1822</v>
      </c>
      <c r="B1393" s="43">
        <f t="shared" si="273"/>
        <v>360</v>
      </c>
      <c r="C1393" s="44" t="str">
        <f t="shared" si="274"/>
        <v>Enfermedades Mundiales</v>
      </c>
      <c r="D1393" s="44" t="str">
        <f t="shared" si="275"/>
        <v>Salud</v>
      </c>
      <c r="E1393" s="64">
        <v>9114</v>
      </c>
      <c r="F1393" s="44" t="str">
        <f t="shared" si="281"/>
        <v>Vacunación</v>
      </c>
      <c r="G1393" s="27" t="s">
        <v>1591</v>
      </c>
      <c r="H1393" s="60" t="s">
        <v>17</v>
      </c>
      <c r="I1393" s="58" t="s">
        <v>232</v>
      </c>
      <c r="J1393" s="43" t="s">
        <v>407</v>
      </c>
      <c r="K1393" s="12" t="str">
        <f t="shared" si="282"/>
        <v>Vacunación-Casos Activos</v>
      </c>
      <c r="L1393" s="43" t="str">
        <f t="shared" si="276"/>
        <v>Periodo 2020-2021</v>
      </c>
      <c r="M1393" s="43" t="str">
        <f t="shared" si="277"/>
        <v>Unidades</v>
      </c>
      <c r="N1393" s="49" t="str">
        <f t="shared" si="278"/>
        <v>Ministerio de Ciencias, Tecnología, Conocimiento e Innovación</v>
      </c>
      <c r="O13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Pitrufquén</v>
      </c>
      <c r="P1393" s="68"/>
      <c r="Q1393" s="15" t="str">
        <f t="shared" si="279"/>
        <v>Gráfico Evolución</v>
      </c>
      <c r="R1393" s="30"/>
      <c r="S13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https://analytics.zoho.com/open-view/2395394000008137967?ZOHO_CRITERIA=%22Localiza_CL_Poblacion%22.%22Codcom%22%3D9114</v>
      </c>
      <c r="T1393" s="17"/>
      <c r="U1393" s="31" t="str">
        <f t="shared" si="280"/>
        <v>#1774B9</v>
      </c>
      <c r="V1393" s="32" t="str">
        <f>+Enfermedades_Mundiales[[#This Row],[idcoleccion]]&amp;"-"&amp;Enfermedades_Mundiales[[#This Row],[id]]</f>
        <v>360-1383</v>
      </c>
      <c r="W1393" s="21">
        <f>+VLOOKUP(Enfermedades_Mundiales[[#This Row],[Filtro URL]],Estructura!$X$4:$Y$366,2,0)</f>
        <v>36309114</v>
      </c>
      <c r="X1393" s="21" t="str">
        <f>+VLOOKUP(Enfermedades_Mundiales[[#This Row],[tema]],Estructura!$A$4:$C$18,3,0)</f>
        <v>T-364</v>
      </c>
      <c r="Y1393" s="32" t="str">
        <f>+VLOOKUP(Enfermedades_Mundiales[[#This Row],[contenido]],Estructura!$E$4:$G$18,3,0)</f>
        <v>C-362</v>
      </c>
      <c r="Z1393" s="32" t="str">
        <f>+VLOOKUP(Enfermedades_Mundiales[[#This Row],[Filtro Integrado]],Estructura!$M$4:$O$367,3,0)</f>
        <v>FI-363</v>
      </c>
      <c r="AA1393" s="32" t="str">
        <f>+VLOOKUP(Enfermedades_Mundiales[[#This Row],[Muestra]],Estructura!$Q$4:$S$194,3,0)</f>
        <v>M-367</v>
      </c>
    </row>
    <row r="1394" spans="1:27" ht="30.6" x14ac:dyDescent="0.3">
      <c r="A1394" s="61" t="s">
        <v>1823</v>
      </c>
      <c r="B1394" s="43">
        <f t="shared" si="273"/>
        <v>360</v>
      </c>
      <c r="C1394" s="44" t="str">
        <f t="shared" si="274"/>
        <v>Enfermedades Mundiales</v>
      </c>
      <c r="D1394" s="44" t="str">
        <f t="shared" si="275"/>
        <v>Salud</v>
      </c>
      <c r="E1394" s="64">
        <v>9115</v>
      </c>
      <c r="F1394" s="44" t="str">
        <f t="shared" si="281"/>
        <v>Vacunación</v>
      </c>
      <c r="G1394" s="27" t="s">
        <v>1591</v>
      </c>
      <c r="H1394" s="60" t="s">
        <v>17</v>
      </c>
      <c r="I1394" s="58" t="s">
        <v>233</v>
      </c>
      <c r="J1394" s="43" t="s">
        <v>407</v>
      </c>
      <c r="K1394" s="12" t="str">
        <f t="shared" si="282"/>
        <v>Vacunación-Casos Activos</v>
      </c>
      <c r="L1394" s="43" t="str">
        <f t="shared" si="276"/>
        <v>Periodo 2020-2021</v>
      </c>
      <c r="M1394" s="43" t="str">
        <f t="shared" si="277"/>
        <v>Unidades</v>
      </c>
      <c r="N1394" s="49" t="str">
        <f t="shared" si="278"/>
        <v>Ministerio de Ciencias, Tecnología, Conocimiento e Innovación</v>
      </c>
      <c r="O13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Pucón</v>
      </c>
      <c r="P1394" s="68"/>
      <c r="Q1394" s="15" t="str">
        <f t="shared" si="279"/>
        <v>Gráfico Evolución</v>
      </c>
      <c r="R1394" s="30"/>
      <c r="S13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https://analytics.zoho.com/open-view/2395394000008137967?ZOHO_CRITERIA=%22Localiza_CL_Poblacion%22.%22Codcom%22%3D9115</v>
      </c>
      <c r="T1394" s="17"/>
      <c r="U1394" s="31" t="str">
        <f t="shared" si="280"/>
        <v>#1774B9</v>
      </c>
      <c r="V1394" s="32" t="str">
        <f>+Enfermedades_Mundiales[[#This Row],[idcoleccion]]&amp;"-"&amp;Enfermedades_Mundiales[[#This Row],[id]]</f>
        <v>360-1384</v>
      </c>
      <c r="W1394" s="21">
        <f>+VLOOKUP(Enfermedades_Mundiales[[#This Row],[Filtro URL]],Estructura!$X$4:$Y$366,2,0)</f>
        <v>36309115</v>
      </c>
      <c r="X1394" s="21" t="str">
        <f>+VLOOKUP(Enfermedades_Mundiales[[#This Row],[tema]],Estructura!$A$4:$C$18,3,0)</f>
        <v>T-364</v>
      </c>
      <c r="Y1394" s="32" t="str">
        <f>+VLOOKUP(Enfermedades_Mundiales[[#This Row],[contenido]],Estructura!$E$4:$G$18,3,0)</f>
        <v>C-362</v>
      </c>
      <c r="Z1394" s="32" t="str">
        <f>+VLOOKUP(Enfermedades_Mundiales[[#This Row],[Filtro Integrado]],Estructura!$M$4:$O$367,3,0)</f>
        <v>FI-363</v>
      </c>
      <c r="AA1394" s="32" t="str">
        <f>+VLOOKUP(Enfermedades_Mundiales[[#This Row],[Muestra]],Estructura!$Q$4:$S$194,3,0)</f>
        <v>M-367</v>
      </c>
    </row>
    <row r="1395" spans="1:27" ht="30.6" x14ac:dyDescent="0.3">
      <c r="A1395" s="61" t="s">
        <v>1824</v>
      </c>
      <c r="B1395" s="43">
        <f t="shared" si="273"/>
        <v>360</v>
      </c>
      <c r="C1395" s="44" t="str">
        <f t="shared" si="274"/>
        <v>Enfermedades Mundiales</v>
      </c>
      <c r="D1395" s="44" t="str">
        <f t="shared" si="275"/>
        <v>Salud</v>
      </c>
      <c r="E1395" s="64">
        <v>9116</v>
      </c>
      <c r="F1395" s="44" t="str">
        <f t="shared" si="281"/>
        <v>Vacunación</v>
      </c>
      <c r="G1395" s="27" t="s">
        <v>1591</v>
      </c>
      <c r="H1395" s="60" t="s">
        <v>17</v>
      </c>
      <c r="I1395" s="58" t="s">
        <v>234</v>
      </c>
      <c r="J1395" s="43" t="s">
        <v>407</v>
      </c>
      <c r="K1395" s="12" t="str">
        <f t="shared" si="282"/>
        <v>Vacunación-Casos Activos</v>
      </c>
      <c r="L1395" s="43" t="str">
        <f t="shared" si="276"/>
        <v>Periodo 2020-2021</v>
      </c>
      <c r="M1395" s="43" t="str">
        <f t="shared" si="277"/>
        <v>Unidades</v>
      </c>
      <c r="N1395" s="49" t="str">
        <f t="shared" si="278"/>
        <v>Ministerio de Ciencias, Tecnología, Conocimiento e Innovación</v>
      </c>
      <c r="O13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Saavedra</v>
      </c>
      <c r="P1395" s="68"/>
      <c r="Q1395" s="15" t="str">
        <f t="shared" si="279"/>
        <v>Gráfico Evolución</v>
      </c>
      <c r="R1395" s="30"/>
      <c r="S13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https://analytics.zoho.com/open-view/2395394000008137967?ZOHO_CRITERIA=%22Localiza_CL_Poblacion%22.%22Codcom%22%3D9116</v>
      </c>
      <c r="T1395" s="17"/>
      <c r="U1395" s="31" t="str">
        <f t="shared" si="280"/>
        <v>#1774B9</v>
      </c>
      <c r="V1395" s="32" t="str">
        <f>+Enfermedades_Mundiales[[#This Row],[idcoleccion]]&amp;"-"&amp;Enfermedades_Mundiales[[#This Row],[id]]</f>
        <v>360-1385</v>
      </c>
      <c r="W1395" s="21">
        <f>+VLOOKUP(Enfermedades_Mundiales[[#This Row],[Filtro URL]],Estructura!$X$4:$Y$366,2,0)</f>
        <v>36309116</v>
      </c>
      <c r="X1395" s="21" t="str">
        <f>+VLOOKUP(Enfermedades_Mundiales[[#This Row],[tema]],Estructura!$A$4:$C$18,3,0)</f>
        <v>T-364</v>
      </c>
      <c r="Y1395" s="32" t="str">
        <f>+VLOOKUP(Enfermedades_Mundiales[[#This Row],[contenido]],Estructura!$E$4:$G$18,3,0)</f>
        <v>C-362</v>
      </c>
      <c r="Z1395" s="32" t="str">
        <f>+VLOOKUP(Enfermedades_Mundiales[[#This Row],[Filtro Integrado]],Estructura!$M$4:$O$367,3,0)</f>
        <v>FI-363</v>
      </c>
      <c r="AA1395" s="32" t="str">
        <f>+VLOOKUP(Enfermedades_Mundiales[[#This Row],[Muestra]],Estructura!$Q$4:$S$194,3,0)</f>
        <v>M-367</v>
      </c>
    </row>
    <row r="1396" spans="1:27" ht="30.6" x14ac:dyDescent="0.3">
      <c r="A1396" s="61" t="s">
        <v>1825</v>
      </c>
      <c r="B1396" s="43">
        <f t="shared" si="273"/>
        <v>360</v>
      </c>
      <c r="C1396" s="44" t="str">
        <f t="shared" si="274"/>
        <v>Enfermedades Mundiales</v>
      </c>
      <c r="D1396" s="44" t="str">
        <f t="shared" si="275"/>
        <v>Salud</v>
      </c>
      <c r="E1396" s="64">
        <v>9117</v>
      </c>
      <c r="F1396" s="44" t="str">
        <f t="shared" si="281"/>
        <v>Vacunación</v>
      </c>
      <c r="G1396" s="27" t="s">
        <v>1591</v>
      </c>
      <c r="H1396" s="60" t="s">
        <v>17</v>
      </c>
      <c r="I1396" s="58" t="s">
        <v>235</v>
      </c>
      <c r="J1396" s="43" t="s">
        <v>407</v>
      </c>
      <c r="K1396" s="12" t="str">
        <f t="shared" si="282"/>
        <v>Vacunación-Casos Activos</v>
      </c>
      <c r="L1396" s="43" t="str">
        <f t="shared" si="276"/>
        <v>Periodo 2020-2021</v>
      </c>
      <c r="M1396" s="43" t="str">
        <f t="shared" si="277"/>
        <v>Unidades</v>
      </c>
      <c r="N1396" s="49" t="str">
        <f t="shared" si="278"/>
        <v>Ministerio de Ciencias, Tecnología, Conocimiento e Innovación</v>
      </c>
      <c r="O13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Teodoro Schmidt</v>
      </c>
      <c r="P1396" s="68"/>
      <c r="Q1396" s="15" t="str">
        <f t="shared" si="279"/>
        <v>Gráfico Evolución</v>
      </c>
      <c r="R1396" s="30"/>
      <c r="S13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https://analytics.zoho.com/open-view/2395394000008137967?ZOHO_CRITERIA=%22Localiza_CL_Poblacion%22.%22Codcom%22%3D9117</v>
      </c>
      <c r="T1396" s="17"/>
      <c r="U1396" s="31" t="str">
        <f t="shared" si="280"/>
        <v>#1774B9</v>
      </c>
      <c r="V1396" s="32" t="str">
        <f>+Enfermedades_Mundiales[[#This Row],[idcoleccion]]&amp;"-"&amp;Enfermedades_Mundiales[[#This Row],[id]]</f>
        <v>360-1386</v>
      </c>
      <c r="W1396" s="21">
        <f>+VLOOKUP(Enfermedades_Mundiales[[#This Row],[Filtro URL]],Estructura!$X$4:$Y$366,2,0)</f>
        <v>36309117</v>
      </c>
      <c r="X1396" s="21" t="str">
        <f>+VLOOKUP(Enfermedades_Mundiales[[#This Row],[tema]],Estructura!$A$4:$C$18,3,0)</f>
        <v>T-364</v>
      </c>
      <c r="Y1396" s="32" t="str">
        <f>+VLOOKUP(Enfermedades_Mundiales[[#This Row],[contenido]],Estructura!$E$4:$G$18,3,0)</f>
        <v>C-362</v>
      </c>
      <c r="Z1396" s="32" t="str">
        <f>+VLOOKUP(Enfermedades_Mundiales[[#This Row],[Filtro Integrado]],Estructura!$M$4:$O$367,3,0)</f>
        <v>FI-363</v>
      </c>
      <c r="AA1396" s="32" t="str">
        <f>+VLOOKUP(Enfermedades_Mundiales[[#This Row],[Muestra]],Estructura!$Q$4:$S$194,3,0)</f>
        <v>M-367</v>
      </c>
    </row>
    <row r="1397" spans="1:27" ht="30.6" x14ac:dyDescent="0.3">
      <c r="A1397" s="61" t="s">
        <v>1826</v>
      </c>
      <c r="B1397" s="43">
        <f t="shared" si="273"/>
        <v>360</v>
      </c>
      <c r="C1397" s="44" t="str">
        <f t="shared" si="274"/>
        <v>Enfermedades Mundiales</v>
      </c>
      <c r="D1397" s="44" t="str">
        <f t="shared" si="275"/>
        <v>Salud</v>
      </c>
      <c r="E1397" s="64">
        <v>9118</v>
      </c>
      <c r="F1397" s="44" t="str">
        <f t="shared" si="281"/>
        <v>Vacunación</v>
      </c>
      <c r="G1397" s="27" t="s">
        <v>1591</v>
      </c>
      <c r="H1397" s="60" t="s">
        <v>17</v>
      </c>
      <c r="I1397" s="58" t="s">
        <v>236</v>
      </c>
      <c r="J1397" s="43" t="s">
        <v>407</v>
      </c>
      <c r="K1397" s="12" t="str">
        <f t="shared" si="282"/>
        <v>Vacunación-Casos Activos</v>
      </c>
      <c r="L1397" s="43" t="str">
        <f t="shared" si="276"/>
        <v>Periodo 2020-2021</v>
      </c>
      <c r="M1397" s="43" t="str">
        <f t="shared" si="277"/>
        <v>Unidades</v>
      </c>
      <c r="N1397" s="49" t="str">
        <f t="shared" si="278"/>
        <v>Ministerio de Ciencias, Tecnología, Conocimiento e Innovación</v>
      </c>
      <c r="O13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Toltén</v>
      </c>
      <c r="P1397" s="68"/>
      <c r="Q1397" s="15" t="str">
        <f t="shared" si="279"/>
        <v>Gráfico Evolución</v>
      </c>
      <c r="R1397" s="30"/>
      <c r="S13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https://analytics.zoho.com/open-view/2395394000008137967?ZOHO_CRITERIA=%22Localiza_CL_Poblacion%22.%22Codcom%22%3D9118</v>
      </c>
      <c r="T1397" s="17"/>
      <c r="U1397" s="31" t="str">
        <f t="shared" si="280"/>
        <v>#1774B9</v>
      </c>
      <c r="V1397" s="32" t="str">
        <f>+Enfermedades_Mundiales[[#This Row],[idcoleccion]]&amp;"-"&amp;Enfermedades_Mundiales[[#This Row],[id]]</f>
        <v>360-1387</v>
      </c>
      <c r="W1397" s="21">
        <f>+VLOOKUP(Enfermedades_Mundiales[[#This Row],[Filtro URL]],Estructura!$X$4:$Y$366,2,0)</f>
        <v>36309118</v>
      </c>
      <c r="X1397" s="21" t="str">
        <f>+VLOOKUP(Enfermedades_Mundiales[[#This Row],[tema]],Estructura!$A$4:$C$18,3,0)</f>
        <v>T-364</v>
      </c>
      <c r="Y1397" s="32" t="str">
        <f>+VLOOKUP(Enfermedades_Mundiales[[#This Row],[contenido]],Estructura!$E$4:$G$18,3,0)</f>
        <v>C-362</v>
      </c>
      <c r="Z1397" s="32" t="str">
        <f>+VLOOKUP(Enfermedades_Mundiales[[#This Row],[Filtro Integrado]],Estructura!$M$4:$O$367,3,0)</f>
        <v>FI-363</v>
      </c>
      <c r="AA1397" s="32" t="str">
        <f>+VLOOKUP(Enfermedades_Mundiales[[#This Row],[Muestra]],Estructura!$Q$4:$S$194,3,0)</f>
        <v>M-367</v>
      </c>
    </row>
    <row r="1398" spans="1:27" ht="30.6" x14ac:dyDescent="0.3">
      <c r="A1398" s="61" t="s">
        <v>1827</v>
      </c>
      <c r="B1398" s="43">
        <f t="shared" si="273"/>
        <v>360</v>
      </c>
      <c r="C1398" s="44" t="str">
        <f t="shared" si="274"/>
        <v>Enfermedades Mundiales</v>
      </c>
      <c r="D1398" s="44" t="str">
        <f t="shared" si="275"/>
        <v>Salud</v>
      </c>
      <c r="E1398" s="64">
        <v>9119</v>
      </c>
      <c r="F1398" s="44" t="str">
        <f t="shared" si="281"/>
        <v>Vacunación</v>
      </c>
      <c r="G1398" s="27" t="s">
        <v>1591</v>
      </c>
      <c r="H1398" s="60" t="s">
        <v>17</v>
      </c>
      <c r="I1398" s="58" t="s">
        <v>237</v>
      </c>
      <c r="J1398" s="43" t="s">
        <v>407</v>
      </c>
      <c r="K1398" s="12" t="str">
        <f t="shared" si="282"/>
        <v>Vacunación-Casos Activos</v>
      </c>
      <c r="L1398" s="43" t="str">
        <f t="shared" si="276"/>
        <v>Periodo 2020-2021</v>
      </c>
      <c r="M1398" s="43" t="str">
        <f t="shared" si="277"/>
        <v>Unidades</v>
      </c>
      <c r="N1398" s="49" t="str">
        <f t="shared" si="278"/>
        <v>Ministerio de Ciencias, Tecnología, Conocimiento e Innovación</v>
      </c>
      <c r="O13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Vilcún</v>
      </c>
      <c r="P1398" s="68"/>
      <c r="Q1398" s="15" t="str">
        <f t="shared" si="279"/>
        <v>Gráfico Evolución</v>
      </c>
      <c r="R1398" s="30"/>
      <c r="S13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https://analytics.zoho.com/open-view/2395394000008137967?ZOHO_CRITERIA=%22Localiza_CL_Poblacion%22.%22Codcom%22%3D9119</v>
      </c>
      <c r="T1398" s="17"/>
      <c r="U1398" s="31" t="str">
        <f t="shared" si="280"/>
        <v>#1774B9</v>
      </c>
      <c r="V1398" s="32" t="str">
        <f>+Enfermedades_Mundiales[[#This Row],[idcoleccion]]&amp;"-"&amp;Enfermedades_Mundiales[[#This Row],[id]]</f>
        <v>360-1388</v>
      </c>
      <c r="W1398" s="21">
        <f>+VLOOKUP(Enfermedades_Mundiales[[#This Row],[Filtro URL]],Estructura!$X$4:$Y$366,2,0)</f>
        <v>36309119</v>
      </c>
      <c r="X1398" s="21" t="str">
        <f>+VLOOKUP(Enfermedades_Mundiales[[#This Row],[tema]],Estructura!$A$4:$C$18,3,0)</f>
        <v>T-364</v>
      </c>
      <c r="Y1398" s="32" t="str">
        <f>+VLOOKUP(Enfermedades_Mundiales[[#This Row],[contenido]],Estructura!$E$4:$G$18,3,0)</f>
        <v>C-362</v>
      </c>
      <c r="Z1398" s="32" t="str">
        <f>+VLOOKUP(Enfermedades_Mundiales[[#This Row],[Filtro Integrado]],Estructura!$M$4:$O$367,3,0)</f>
        <v>FI-363</v>
      </c>
      <c r="AA1398" s="32" t="str">
        <f>+VLOOKUP(Enfermedades_Mundiales[[#This Row],[Muestra]],Estructura!$Q$4:$S$194,3,0)</f>
        <v>M-367</v>
      </c>
    </row>
    <row r="1399" spans="1:27" ht="30.6" x14ac:dyDescent="0.3">
      <c r="A1399" s="61" t="s">
        <v>1828</v>
      </c>
      <c r="B1399" s="43">
        <f t="shared" si="273"/>
        <v>360</v>
      </c>
      <c r="C1399" s="44" t="str">
        <f t="shared" si="274"/>
        <v>Enfermedades Mundiales</v>
      </c>
      <c r="D1399" s="44" t="str">
        <f t="shared" si="275"/>
        <v>Salud</v>
      </c>
      <c r="E1399" s="64">
        <v>9120</v>
      </c>
      <c r="F1399" s="44" t="str">
        <f t="shared" si="281"/>
        <v>Vacunación</v>
      </c>
      <c r="G1399" s="27" t="s">
        <v>1591</v>
      </c>
      <c r="H1399" s="60" t="s">
        <v>17</v>
      </c>
      <c r="I1399" s="58" t="s">
        <v>238</v>
      </c>
      <c r="J1399" s="43" t="s">
        <v>407</v>
      </c>
      <c r="K1399" s="12" t="str">
        <f t="shared" si="282"/>
        <v>Vacunación-Casos Activos</v>
      </c>
      <c r="L1399" s="43" t="str">
        <f t="shared" si="276"/>
        <v>Periodo 2020-2021</v>
      </c>
      <c r="M1399" s="43" t="str">
        <f t="shared" si="277"/>
        <v>Unidades</v>
      </c>
      <c r="N1399" s="49" t="str">
        <f t="shared" si="278"/>
        <v>Ministerio de Ciencias, Tecnología, Conocimiento e Innovación</v>
      </c>
      <c r="O13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Villarrica</v>
      </c>
      <c r="P1399" s="68"/>
      <c r="Q1399" s="15" t="str">
        <f t="shared" si="279"/>
        <v>Gráfico Evolución</v>
      </c>
      <c r="R1399" s="30"/>
      <c r="S13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https://analytics.zoho.com/open-view/2395394000008137967?ZOHO_CRITERIA=%22Localiza_CL_Poblacion%22.%22Codcom%22%3D9120</v>
      </c>
      <c r="T1399" s="17"/>
      <c r="U1399" s="31" t="str">
        <f t="shared" si="280"/>
        <v>#1774B9</v>
      </c>
      <c r="V1399" s="32" t="str">
        <f>+Enfermedades_Mundiales[[#This Row],[idcoleccion]]&amp;"-"&amp;Enfermedades_Mundiales[[#This Row],[id]]</f>
        <v>360-1389</v>
      </c>
      <c r="W1399" s="21">
        <f>+VLOOKUP(Enfermedades_Mundiales[[#This Row],[Filtro URL]],Estructura!$X$4:$Y$366,2,0)</f>
        <v>36309120</v>
      </c>
      <c r="X1399" s="21" t="str">
        <f>+VLOOKUP(Enfermedades_Mundiales[[#This Row],[tema]],Estructura!$A$4:$C$18,3,0)</f>
        <v>T-364</v>
      </c>
      <c r="Y1399" s="32" t="str">
        <f>+VLOOKUP(Enfermedades_Mundiales[[#This Row],[contenido]],Estructura!$E$4:$G$18,3,0)</f>
        <v>C-362</v>
      </c>
      <c r="Z1399" s="32" t="str">
        <f>+VLOOKUP(Enfermedades_Mundiales[[#This Row],[Filtro Integrado]],Estructura!$M$4:$O$367,3,0)</f>
        <v>FI-363</v>
      </c>
      <c r="AA1399" s="32" t="str">
        <f>+VLOOKUP(Enfermedades_Mundiales[[#This Row],[Muestra]],Estructura!$Q$4:$S$194,3,0)</f>
        <v>M-367</v>
      </c>
    </row>
    <row r="1400" spans="1:27" ht="30.6" x14ac:dyDescent="0.3">
      <c r="A1400" s="61" t="s">
        <v>1829</v>
      </c>
      <c r="B1400" s="43">
        <f t="shared" si="273"/>
        <v>360</v>
      </c>
      <c r="C1400" s="44" t="str">
        <f t="shared" si="274"/>
        <v>Enfermedades Mundiales</v>
      </c>
      <c r="D1400" s="44" t="str">
        <f t="shared" si="275"/>
        <v>Salud</v>
      </c>
      <c r="E1400" s="64">
        <v>9121</v>
      </c>
      <c r="F1400" s="44" t="str">
        <f t="shared" si="281"/>
        <v>Vacunación</v>
      </c>
      <c r="G1400" s="27" t="s">
        <v>1591</v>
      </c>
      <c r="H1400" s="60" t="s">
        <v>17</v>
      </c>
      <c r="I1400" s="58" t="s">
        <v>239</v>
      </c>
      <c r="J1400" s="43" t="s">
        <v>407</v>
      </c>
      <c r="K1400" s="12" t="str">
        <f t="shared" si="282"/>
        <v>Vacunación-Casos Activos</v>
      </c>
      <c r="L1400" s="43" t="str">
        <f t="shared" si="276"/>
        <v>Periodo 2020-2021</v>
      </c>
      <c r="M1400" s="43" t="str">
        <f t="shared" si="277"/>
        <v>Unidades</v>
      </c>
      <c r="N1400" s="49" t="str">
        <f t="shared" si="278"/>
        <v>Ministerio de Ciencias, Tecnología, Conocimiento e Innovación</v>
      </c>
      <c r="O14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Cholchol</v>
      </c>
      <c r="P1400" s="68"/>
      <c r="Q1400" s="15" t="str">
        <f t="shared" si="279"/>
        <v>Gráfico Evolución</v>
      </c>
      <c r="R1400" s="30"/>
      <c r="S14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https://analytics.zoho.com/open-view/2395394000008137967?ZOHO_CRITERIA=%22Localiza_CL_Poblacion%22.%22Codcom%22%3D9121</v>
      </c>
      <c r="T1400" s="17"/>
      <c r="U1400" s="31" t="str">
        <f t="shared" si="280"/>
        <v>#1774B9</v>
      </c>
      <c r="V1400" s="32" t="str">
        <f>+Enfermedades_Mundiales[[#This Row],[idcoleccion]]&amp;"-"&amp;Enfermedades_Mundiales[[#This Row],[id]]</f>
        <v>360-1390</v>
      </c>
      <c r="W1400" s="21">
        <f>+VLOOKUP(Enfermedades_Mundiales[[#This Row],[Filtro URL]],Estructura!$X$4:$Y$366,2,0)</f>
        <v>36309121</v>
      </c>
      <c r="X1400" s="21" t="str">
        <f>+VLOOKUP(Enfermedades_Mundiales[[#This Row],[tema]],Estructura!$A$4:$C$18,3,0)</f>
        <v>T-364</v>
      </c>
      <c r="Y1400" s="32" t="str">
        <f>+VLOOKUP(Enfermedades_Mundiales[[#This Row],[contenido]],Estructura!$E$4:$G$18,3,0)</f>
        <v>C-362</v>
      </c>
      <c r="Z1400" s="32" t="str">
        <f>+VLOOKUP(Enfermedades_Mundiales[[#This Row],[Filtro Integrado]],Estructura!$M$4:$O$367,3,0)</f>
        <v>FI-363</v>
      </c>
      <c r="AA1400" s="32" t="str">
        <f>+VLOOKUP(Enfermedades_Mundiales[[#This Row],[Muestra]],Estructura!$Q$4:$S$194,3,0)</f>
        <v>M-367</v>
      </c>
    </row>
    <row r="1401" spans="1:27" ht="30.6" x14ac:dyDescent="0.3">
      <c r="A1401" s="61" t="s">
        <v>1830</v>
      </c>
      <c r="B1401" s="43">
        <f t="shared" si="273"/>
        <v>360</v>
      </c>
      <c r="C1401" s="44" t="str">
        <f t="shared" si="274"/>
        <v>Enfermedades Mundiales</v>
      </c>
      <c r="D1401" s="44" t="str">
        <f t="shared" si="275"/>
        <v>Salud</v>
      </c>
      <c r="E1401" s="64">
        <v>9201</v>
      </c>
      <c r="F1401" s="44" t="str">
        <f t="shared" si="281"/>
        <v>Vacunación</v>
      </c>
      <c r="G1401" s="27" t="s">
        <v>1591</v>
      </c>
      <c r="H1401" s="60" t="s">
        <v>17</v>
      </c>
      <c r="I1401" s="58" t="s">
        <v>240</v>
      </c>
      <c r="J1401" s="43" t="s">
        <v>407</v>
      </c>
      <c r="K1401" s="12" t="str">
        <f t="shared" si="282"/>
        <v>Vacunación-Casos Activos</v>
      </c>
      <c r="L1401" s="43" t="str">
        <f t="shared" si="276"/>
        <v>Periodo 2020-2021</v>
      </c>
      <c r="M1401" s="43" t="str">
        <f t="shared" si="277"/>
        <v>Unidades</v>
      </c>
      <c r="N1401" s="49" t="str">
        <f t="shared" si="278"/>
        <v>Ministerio de Ciencias, Tecnología, Conocimiento e Innovación</v>
      </c>
      <c r="O14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Angol</v>
      </c>
      <c r="P1401" s="68"/>
      <c r="Q1401" s="15" t="str">
        <f t="shared" si="279"/>
        <v>Gráfico Evolución</v>
      </c>
      <c r="R1401" s="30"/>
      <c r="S14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https://analytics.zoho.com/open-view/2395394000008137967?ZOHO_CRITERIA=%22Localiza_CL_Poblacion%22.%22Codcom%22%3D9201</v>
      </c>
      <c r="T1401" s="17"/>
      <c r="U1401" s="31" t="str">
        <f t="shared" si="280"/>
        <v>#1774B9</v>
      </c>
      <c r="V1401" s="32" t="str">
        <f>+Enfermedades_Mundiales[[#This Row],[idcoleccion]]&amp;"-"&amp;Enfermedades_Mundiales[[#This Row],[id]]</f>
        <v>360-1391</v>
      </c>
      <c r="W1401" s="21">
        <f>+VLOOKUP(Enfermedades_Mundiales[[#This Row],[Filtro URL]],Estructura!$X$4:$Y$366,2,0)</f>
        <v>36309201</v>
      </c>
      <c r="X1401" s="21" t="str">
        <f>+VLOOKUP(Enfermedades_Mundiales[[#This Row],[tema]],Estructura!$A$4:$C$18,3,0)</f>
        <v>T-364</v>
      </c>
      <c r="Y1401" s="32" t="str">
        <f>+VLOOKUP(Enfermedades_Mundiales[[#This Row],[contenido]],Estructura!$E$4:$G$18,3,0)</f>
        <v>C-362</v>
      </c>
      <c r="Z1401" s="32" t="str">
        <f>+VLOOKUP(Enfermedades_Mundiales[[#This Row],[Filtro Integrado]],Estructura!$M$4:$O$367,3,0)</f>
        <v>FI-363</v>
      </c>
      <c r="AA1401" s="32" t="str">
        <f>+VLOOKUP(Enfermedades_Mundiales[[#This Row],[Muestra]],Estructura!$Q$4:$S$194,3,0)</f>
        <v>M-367</v>
      </c>
    </row>
    <row r="1402" spans="1:27" ht="30.6" x14ac:dyDescent="0.3">
      <c r="A1402" s="61" t="s">
        <v>1831</v>
      </c>
      <c r="B1402" s="43">
        <f t="shared" si="273"/>
        <v>360</v>
      </c>
      <c r="C1402" s="44" t="str">
        <f t="shared" si="274"/>
        <v>Enfermedades Mundiales</v>
      </c>
      <c r="D1402" s="44" t="str">
        <f t="shared" si="275"/>
        <v>Salud</v>
      </c>
      <c r="E1402" s="64">
        <v>9202</v>
      </c>
      <c r="F1402" s="44" t="str">
        <f t="shared" si="281"/>
        <v>Vacunación</v>
      </c>
      <c r="G1402" s="27" t="s">
        <v>1591</v>
      </c>
      <c r="H1402" s="60" t="s">
        <v>17</v>
      </c>
      <c r="I1402" s="58" t="s">
        <v>241</v>
      </c>
      <c r="J1402" s="43" t="s">
        <v>407</v>
      </c>
      <c r="K1402" s="12" t="str">
        <f t="shared" si="282"/>
        <v>Vacunación-Casos Activos</v>
      </c>
      <c r="L1402" s="43" t="str">
        <f t="shared" si="276"/>
        <v>Periodo 2020-2021</v>
      </c>
      <c r="M1402" s="43" t="str">
        <f t="shared" si="277"/>
        <v>Unidades</v>
      </c>
      <c r="N1402" s="49" t="str">
        <f t="shared" si="278"/>
        <v>Ministerio de Ciencias, Tecnología, Conocimiento e Innovación</v>
      </c>
      <c r="O14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Collipulli</v>
      </c>
      <c r="P1402" s="68"/>
      <c r="Q1402" s="15" t="str">
        <f t="shared" si="279"/>
        <v>Gráfico Evolución</v>
      </c>
      <c r="R1402" s="30"/>
      <c r="S14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https://analytics.zoho.com/open-view/2395394000008137967?ZOHO_CRITERIA=%22Localiza_CL_Poblacion%22.%22Codcom%22%3D9202</v>
      </c>
      <c r="T1402" s="17"/>
      <c r="U1402" s="31" t="str">
        <f t="shared" si="280"/>
        <v>#1774B9</v>
      </c>
      <c r="V1402" s="32" t="str">
        <f>+Enfermedades_Mundiales[[#This Row],[idcoleccion]]&amp;"-"&amp;Enfermedades_Mundiales[[#This Row],[id]]</f>
        <v>360-1392</v>
      </c>
      <c r="W1402" s="21">
        <f>+VLOOKUP(Enfermedades_Mundiales[[#This Row],[Filtro URL]],Estructura!$X$4:$Y$366,2,0)</f>
        <v>36309202</v>
      </c>
      <c r="X1402" s="21" t="str">
        <f>+VLOOKUP(Enfermedades_Mundiales[[#This Row],[tema]],Estructura!$A$4:$C$18,3,0)</f>
        <v>T-364</v>
      </c>
      <c r="Y1402" s="32" t="str">
        <f>+VLOOKUP(Enfermedades_Mundiales[[#This Row],[contenido]],Estructura!$E$4:$G$18,3,0)</f>
        <v>C-362</v>
      </c>
      <c r="Z1402" s="32" t="str">
        <f>+VLOOKUP(Enfermedades_Mundiales[[#This Row],[Filtro Integrado]],Estructura!$M$4:$O$367,3,0)</f>
        <v>FI-363</v>
      </c>
      <c r="AA1402" s="32" t="str">
        <f>+VLOOKUP(Enfermedades_Mundiales[[#This Row],[Muestra]],Estructura!$Q$4:$S$194,3,0)</f>
        <v>M-367</v>
      </c>
    </row>
    <row r="1403" spans="1:27" ht="30.6" x14ac:dyDescent="0.3">
      <c r="A1403" s="61" t="s">
        <v>1832</v>
      </c>
      <c r="B1403" s="43">
        <f t="shared" si="273"/>
        <v>360</v>
      </c>
      <c r="C1403" s="44" t="str">
        <f t="shared" si="274"/>
        <v>Enfermedades Mundiales</v>
      </c>
      <c r="D1403" s="44" t="str">
        <f t="shared" si="275"/>
        <v>Salud</v>
      </c>
      <c r="E1403" s="64">
        <v>9203</v>
      </c>
      <c r="F1403" s="44" t="str">
        <f t="shared" si="281"/>
        <v>Vacunación</v>
      </c>
      <c r="G1403" s="27" t="s">
        <v>1591</v>
      </c>
      <c r="H1403" s="60" t="s">
        <v>17</v>
      </c>
      <c r="I1403" s="58" t="s">
        <v>242</v>
      </c>
      <c r="J1403" s="43" t="s">
        <v>407</v>
      </c>
      <c r="K1403" s="12" t="str">
        <f t="shared" si="282"/>
        <v>Vacunación-Casos Activos</v>
      </c>
      <c r="L1403" s="43" t="str">
        <f t="shared" si="276"/>
        <v>Periodo 2020-2021</v>
      </c>
      <c r="M1403" s="43" t="str">
        <f t="shared" si="277"/>
        <v>Unidades</v>
      </c>
      <c r="N1403" s="49" t="str">
        <f t="shared" si="278"/>
        <v>Ministerio de Ciencias, Tecnología, Conocimiento e Innovación</v>
      </c>
      <c r="O14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Curacautín</v>
      </c>
      <c r="P1403" s="68"/>
      <c r="Q1403" s="15" t="str">
        <f t="shared" si="279"/>
        <v>Gráfico Evolución</v>
      </c>
      <c r="R1403" s="30"/>
      <c r="S14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https://analytics.zoho.com/open-view/2395394000008137967?ZOHO_CRITERIA=%22Localiza_CL_Poblacion%22.%22Codcom%22%3D9203</v>
      </c>
      <c r="T1403" s="17"/>
      <c r="U1403" s="31" t="str">
        <f t="shared" si="280"/>
        <v>#1774B9</v>
      </c>
      <c r="V1403" s="32" t="str">
        <f>+Enfermedades_Mundiales[[#This Row],[idcoleccion]]&amp;"-"&amp;Enfermedades_Mundiales[[#This Row],[id]]</f>
        <v>360-1393</v>
      </c>
      <c r="W1403" s="21">
        <f>+VLOOKUP(Enfermedades_Mundiales[[#This Row],[Filtro URL]],Estructura!$X$4:$Y$366,2,0)</f>
        <v>36309203</v>
      </c>
      <c r="X1403" s="21" t="str">
        <f>+VLOOKUP(Enfermedades_Mundiales[[#This Row],[tema]],Estructura!$A$4:$C$18,3,0)</f>
        <v>T-364</v>
      </c>
      <c r="Y1403" s="32" t="str">
        <f>+VLOOKUP(Enfermedades_Mundiales[[#This Row],[contenido]],Estructura!$E$4:$G$18,3,0)</f>
        <v>C-362</v>
      </c>
      <c r="Z1403" s="32" t="str">
        <f>+VLOOKUP(Enfermedades_Mundiales[[#This Row],[Filtro Integrado]],Estructura!$M$4:$O$367,3,0)</f>
        <v>FI-363</v>
      </c>
      <c r="AA1403" s="32" t="str">
        <f>+VLOOKUP(Enfermedades_Mundiales[[#This Row],[Muestra]],Estructura!$Q$4:$S$194,3,0)</f>
        <v>M-367</v>
      </c>
    </row>
    <row r="1404" spans="1:27" ht="30.6" x14ac:dyDescent="0.3">
      <c r="A1404" s="61" t="s">
        <v>1833</v>
      </c>
      <c r="B1404" s="43">
        <f t="shared" si="273"/>
        <v>360</v>
      </c>
      <c r="C1404" s="44" t="str">
        <f t="shared" si="274"/>
        <v>Enfermedades Mundiales</v>
      </c>
      <c r="D1404" s="44" t="str">
        <f t="shared" si="275"/>
        <v>Salud</v>
      </c>
      <c r="E1404" s="64">
        <v>9204</v>
      </c>
      <c r="F1404" s="44" t="str">
        <f t="shared" si="281"/>
        <v>Vacunación</v>
      </c>
      <c r="G1404" s="27" t="s">
        <v>1591</v>
      </c>
      <c r="H1404" s="60" t="s">
        <v>17</v>
      </c>
      <c r="I1404" s="58" t="s">
        <v>243</v>
      </c>
      <c r="J1404" s="43" t="s">
        <v>407</v>
      </c>
      <c r="K1404" s="12" t="str">
        <f t="shared" si="282"/>
        <v>Vacunación-Casos Activos</v>
      </c>
      <c r="L1404" s="43" t="str">
        <f t="shared" si="276"/>
        <v>Periodo 2020-2021</v>
      </c>
      <c r="M1404" s="43" t="str">
        <f t="shared" si="277"/>
        <v>Unidades</v>
      </c>
      <c r="N1404" s="49" t="str">
        <f t="shared" si="278"/>
        <v>Ministerio de Ciencias, Tecnología, Conocimiento e Innovación</v>
      </c>
      <c r="O14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Ercilla</v>
      </c>
      <c r="P1404" s="68"/>
      <c r="Q1404" s="15" t="str">
        <f t="shared" si="279"/>
        <v>Gráfico Evolución</v>
      </c>
      <c r="R1404" s="30"/>
      <c r="S14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https://analytics.zoho.com/open-view/2395394000008137967?ZOHO_CRITERIA=%22Localiza_CL_Poblacion%22.%22Codcom%22%3D9204</v>
      </c>
      <c r="T1404" s="17"/>
      <c r="U1404" s="31" t="str">
        <f t="shared" si="280"/>
        <v>#1774B9</v>
      </c>
      <c r="V1404" s="32" t="str">
        <f>+Enfermedades_Mundiales[[#This Row],[idcoleccion]]&amp;"-"&amp;Enfermedades_Mundiales[[#This Row],[id]]</f>
        <v>360-1394</v>
      </c>
      <c r="W1404" s="21">
        <f>+VLOOKUP(Enfermedades_Mundiales[[#This Row],[Filtro URL]],Estructura!$X$4:$Y$366,2,0)</f>
        <v>36309204</v>
      </c>
      <c r="X1404" s="21" t="str">
        <f>+VLOOKUP(Enfermedades_Mundiales[[#This Row],[tema]],Estructura!$A$4:$C$18,3,0)</f>
        <v>T-364</v>
      </c>
      <c r="Y1404" s="32" t="str">
        <f>+VLOOKUP(Enfermedades_Mundiales[[#This Row],[contenido]],Estructura!$E$4:$G$18,3,0)</f>
        <v>C-362</v>
      </c>
      <c r="Z1404" s="32" t="str">
        <f>+VLOOKUP(Enfermedades_Mundiales[[#This Row],[Filtro Integrado]],Estructura!$M$4:$O$367,3,0)</f>
        <v>FI-363</v>
      </c>
      <c r="AA1404" s="32" t="str">
        <f>+VLOOKUP(Enfermedades_Mundiales[[#This Row],[Muestra]],Estructura!$Q$4:$S$194,3,0)</f>
        <v>M-367</v>
      </c>
    </row>
    <row r="1405" spans="1:27" ht="30.6" x14ac:dyDescent="0.3">
      <c r="A1405" s="61" t="s">
        <v>1834</v>
      </c>
      <c r="B1405" s="43">
        <f t="shared" si="273"/>
        <v>360</v>
      </c>
      <c r="C1405" s="44" t="str">
        <f t="shared" si="274"/>
        <v>Enfermedades Mundiales</v>
      </c>
      <c r="D1405" s="44" t="str">
        <f t="shared" si="275"/>
        <v>Salud</v>
      </c>
      <c r="E1405" s="64">
        <v>9205</v>
      </c>
      <c r="F1405" s="44" t="str">
        <f t="shared" si="281"/>
        <v>Vacunación</v>
      </c>
      <c r="G1405" s="27" t="s">
        <v>1591</v>
      </c>
      <c r="H1405" s="60" t="s">
        <v>17</v>
      </c>
      <c r="I1405" s="58" t="s">
        <v>244</v>
      </c>
      <c r="J1405" s="43" t="s">
        <v>407</v>
      </c>
      <c r="K1405" s="12" t="str">
        <f t="shared" si="282"/>
        <v>Vacunación-Casos Activos</v>
      </c>
      <c r="L1405" s="43" t="str">
        <f t="shared" si="276"/>
        <v>Periodo 2020-2021</v>
      </c>
      <c r="M1405" s="43" t="str">
        <f t="shared" si="277"/>
        <v>Unidades</v>
      </c>
      <c r="N1405" s="49" t="str">
        <f t="shared" si="278"/>
        <v>Ministerio de Ciencias, Tecnología, Conocimiento e Innovación</v>
      </c>
      <c r="O14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Lonquimay</v>
      </c>
      <c r="P1405" s="68"/>
      <c r="Q1405" s="15" t="str">
        <f t="shared" si="279"/>
        <v>Gráfico Evolución</v>
      </c>
      <c r="R1405" s="30"/>
      <c r="S14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https://analytics.zoho.com/open-view/2395394000008137967?ZOHO_CRITERIA=%22Localiza_CL_Poblacion%22.%22Codcom%22%3D9205</v>
      </c>
      <c r="T1405" s="17"/>
      <c r="U1405" s="31" t="str">
        <f t="shared" si="280"/>
        <v>#1774B9</v>
      </c>
      <c r="V1405" s="32" t="str">
        <f>+Enfermedades_Mundiales[[#This Row],[idcoleccion]]&amp;"-"&amp;Enfermedades_Mundiales[[#This Row],[id]]</f>
        <v>360-1395</v>
      </c>
      <c r="W1405" s="21">
        <f>+VLOOKUP(Enfermedades_Mundiales[[#This Row],[Filtro URL]],Estructura!$X$4:$Y$366,2,0)</f>
        <v>36309205</v>
      </c>
      <c r="X1405" s="21" t="str">
        <f>+VLOOKUP(Enfermedades_Mundiales[[#This Row],[tema]],Estructura!$A$4:$C$18,3,0)</f>
        <v>T-364</v>
      </c>
      <c r="Y1405" s="32" t="str">
        <f>+VLOOKUP(Enfermedades_Mundiales[[#This Row],[contenido]],Estructura!$E$4:$G$18,3,0)</f>
        <v>C-362</v>
      </c>
      <c r="Z1405" s="32" t="str">
        <f>+VLOOKUP(Enfermedades_Mundiales[[#This Row],[Filtro Integrado]],Estructura!$M$4:$O$367,3,0)</f>
        <v>FI-363</v>
      </c>
      <c r="AA1405" s="32" t="str">
        <f>+VLOOKUP(Enfermedades_Mundiales[[#This Row],[Muestra]],Estructura!$Q$4:$S$194,3,0)</f>
        <v>M-367</v>
      </c>
    </row>
    <row r="1406" spans="1:27" ht="30.6" x14ac:dyDescent="0.3">
      <c r="A1406" s="61" t="s">
        <v>1835</v>
      </c>
      <c r="B1406" s="43">
        <f t="shared" si="273"/>
        <v>360</v>
      </c>
      <c r="C1406" s="44" t="str">
        <f t="shared" si="274"/>
        <v>Enfermedades Mundiales</v>
      </c>
      <c r="D1406" s="44" t="str">
        <f t="shared" si="275"/>
        <v>Salud</v>
      </c>
      <c r="E1406" s="64">
        <v>9206</v>
      </c>
      <c r="F1406" s="44" t="str">
        <f t="shared" si="281"/>
        <v>Vacunación</v>
      </c>
      <c r="G1406" s="27" t="s">
        <v>1591</v>
      </c>
      <c r="H1406" s="60" t="s">
        <v>17</v>
      </c>
      <c r="I1406" s="58" t="s">
        <v>245</v>
      </c>
      <c r="J1406" s="43" t="s">
        <v>407</v>
      </c>
      <c r="K1406" s="12" t="str">
        <f t="shared" si="282"/>
        <v>Vacunación-Casos Activos</v>
      </c>
      <c r="L1406" s="43" t="str">
        <f t="shared" si="276"/>
        <v>Periodo 2020-2021</v>
      </c>
      <c r="M1406" s="43" t="str">
        <f t="shared" si="277"/>
        <v>Unidades</v>
      </c>
      <c r="N1406" s="49" t="str">
        <f t="shared" si="278"/>
        <v>Ministerio de Ciencias, Tecnología, Conocimiento e Innovación</v>
      </c>
      <c r="O14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Sauces</v>
      </c>
      <c r="P1406" s="68"/>
      <c r="Q1406" s="15" t="str">
        <f t="shared" si="279"/>
        <v>Gráfico Evolución</v>
      </c>
      <c r="R1406" s="30"/>
      <c r="S14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https://analytics.zoho.com/open-view/2395394000008137967?ZOHO_CRITERIA=%22Localiza_CL_Poblacion%22.%22Codcom%22%3D9206</v>
      </c>
      <c r="T1406" s="17"/>
      <c r="U1406" s="31" t="str">
        <f t="shared" si="280"/>
        <v>#1774B9</v>
      </c>
      <c r="V1406" s="32" t="str">
        <f>+Enfermedades_Mundiales[[#This Row],[idcoleccion]]&amp;"-"&amp;Enfermedades_Mundiales[[#This Row],[id]]</f>
        <v>360-1396</v>
      </c>
      <c r="W1406" s="21">
        <f>+VLOOKUP(Enfermedades_Mundiales[[#This Row],[Filtro URL]],Estructura!$X$4:$Y$366,2,0)</f>
        <v>36309206</v>
      </c>
      <c r="X1406" s="21" t="str">
        <f>+VLOOKUP(Enfermedades_Mundiales[[#This Row],[tema]],Estructura!$A$4:$C$18,3,0)</f>
        <v>T-364</v>
      </c>
      <c r="Y1406" s="32" t="str">
        <f>+VLOOKUP(Enfermedades_Mundiales[[#This Row],[contenido]],Estructura!$E$4:$G$18,3,0)</f>
        <v>C-362</v>
      </c>
      <c r="Z1406" s="32" t="str">
        <f>+VLOOKUP(Enfermedades_Mundiales[[#This Row],[Filtro Integrado]],Estructura!$M$4:$O$367,3,0)</f>
        <v>FI-363</v>
      </c>
      <c r="AA1406" s="32" t="str">
        <f>+VLOOKUP(Enfermedades_Mundiales[[#This Row],[Muestra]],Estructura!$Q$4:$S$194,3,0)</f>
        <v>M-367</v>
      </c>
    </row>
    <row r="1407" spans="1:27" ht="30.6" x14ac:dyDescent="0.3">
      <c r="A1407" s="61" t="s">
        <v>1836</v>
      </c>
      <c r="B1407" s="43">
        <f t="shared" si="273"/>
        <v>360</v>
      </c>
      <c r="C1407" s="44" t="str">
        <f t="shared" si="274"/>
        <v>Enfermedades Mundiales</v>
      </c>
      <c r="D1407" s="44" t="str">
        <f t="shared" si="275"/>
        <v>Salud</v>
      </c>
      <c r="E1407" s="64">
        <v>9207</v>
      </c>
      <c r="F1407" s="44" t="str">
        <f t="shared" si="281"/>
        <v>Vacunación</v>
      </c>
      <c r="G1407" s="27" t="s">
        <v>1591</v>
      </c>
      <c r="H1407" s="60" t="s">
        <v>17</v>
      </c>
      <c r="I1407" s="58" t="s">
        <v>246</v>
      </c>
      <c r="J1407" s="43" t="s">
        <v>407</v>
      </c>
      <c r="K1407" s="12" t="str">
        <f t="shared" si="282"/>
        <v>Vacunación-Casos Activos</v>
      </c>
      <c r="L1407" s="43" t="str">
        <f t="shared" si="276"/>
        <v>Periodo 2020-2021</v>
      </c>
      <c r="M1407" s="43" t="str">
        <f t="shared" si="277"/>
        <v>Unidades</v>
      </c>
      <c r="N1407" s="49" t="str">
        <f t="shared" si="278"/>
        <v>Ministerio de Ciencias, Tecnología, Conocimiento e Innovación</v>
      </c>
      <c r="O14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Lumaco</v>
      </c>
      <c r="P1407" s="68"/>
      <c r="Q1407" s="15" t="str">
        <f t="shared" si="279"/>
        <v>Gráfico Evolución</v>
      </c>
      <c r="R1407" s="30"/>
      <c r="S14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https://analytics.zoho.com/open-view/2395394000008137967?ZOHO_CRITERIA=%22Localiza_CL_Poblacion%22.%22Codcom%22%3D9207</v>
      </c>
      <c r="T1407" s="17"/>
      <c r="U1407" s="31" t="str">
        <f t="shared" si="280"/>
        <v>#1774B9</v>
      </c>
      <c r="V1407" s="32" t="str">
        <f>+Enfermedades_Mundiales[[#This Row],[idcoleccion]]&amp;"-"&amp;Enfermedades_Mundiales[[#This Row],[id]]</f>
        <v>360-1397</v>
      </c>
      <c r="W1407" s="21">
        <f>+VLOOKUP(Enfermedades_Mundiales[[#This Row],[Filtro URL]],Estructura!$X$4:$Y$366,2,0)</f>
        <v>36309207</v>
      </c>
      <c r="X1407" s="21" t="str">
        <f>+VLOOKUP(Enfermedades_Mundiales[[#This Row],[tema]],Estructura!$A$4:$C$18,3,0)</f>
        <v>T-364</v>
      </c>
      <c r="Y1407" s="32" t="str">
        <f>+VLOOKUP(Enfermedades_Mundiales[[#This Row],[contenido]],Estructura!$E$4:$G$18,3,0)</f>
        <v>C-362</v>
      </c>
      <c r="Z1407" s="32" t="str">
        <f>+VLOOKUP(Enfermedades_Mundiales[[#This Row],[Filtro Integrado]],Estructura!$M$4:$O$367,3,0)</f>
        <v>FI-363</v>
      </c>
      <c r="AA1407" s="32" t="str">
        <f>+VLOOKUP(Enfermedades_Mundiales[[#This Row],[Muestra]],Estructura!$Q$4:$S$194,3,0)</f>
        <v>M-367</v>
      </c>
    </row>
    <row r="1408" spans="1:27" ht="30.6" x14ac:dyDescent="0.3">
      <c r="A1408" s="61" t="s">
        <v>1837</v>
      </c>
      <c r="B1408" s="43">
        <f t="shared" si="273"/>
        <v>360</v>
      </c>
      <c r="C1408" s="44" t="str">
        <f t="shared" si="274"/>
        <v>Enfermedades Mundiales</v>
      </c>
      <c r="D1408" s="44" t="str">
        <f t="shared" si="275"/>
        <v>Salud</v>
      </c>
      <c r="E1408" s="64">
        <v>9208</v>
      </c>
      <c r="F1408" s="44" t="str">
        <f t="shared" si="281"/>
        <v>Vacunación</v>
      </c>
      <c r="G1408" s="27" t="s">
        <v>1591</v>
      </c>
      <c r="H1408" s="60" t="s">
        <v>17</v>
      </c>
      <c r="I1408" s="58" t="s">
        <v>247</v>
      </c>
      <c r="J1408" s="43" t="s">
        <v>407</v>
      </c>
      <c r="K1408" s="12" t="str">
        <f t="shared" si="282"/>
        <v>Vacunación-Casos Activos</v>
      </c>
      <c r="L1408" s="43" t="str">
        <f t="shared" si="276"/>
        <v>Periodo 2020-2021</v>
      </c>
      <c r="M1408" s="43" t="str">
        <f t="shared" si="277"/>
        <v>Unidades</v>
      </c>
      <c r="N1408" s="49" t="str">
        <f t="shared" si="278"/>
        <v>Ministerio de Ciencias, Tecnología, Conocimiento e Innovación</v>
      </c>
      <c r="O14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Purén</v>
      </c>
      <c r="P1408" s="68"/>
      <c r="Q1408" s="15" t="str">
        <f t="shared" si="279"/>
        <v>Gráfico Evolución</v>
      </c>
      <c r="R1408" s="30"/>
      <c r="S14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https://analytics.zoho.com/open-view/2395394000008137967?ZOHO_CRITERIA=%22Localiza_CL_Poblacion%22.%22Codcom%22%3D9208</v>
      </c>
      <c r="T1408" s="17"/>
      <c r="U1408" s="31" t="str">
        <f t="shared" si="280"/>
        <v>#1774B9</v>
      </c>
      <c r="V1408" s="32" t="str">
        <f>+Enfermedades_Mundiales[[#This Row],[idcoleccion]]&amp;"-"&amp;Enfermedades_Mundiales[[#This Row],[id]]</f>
        <v>360-1398</v>
      </c>
      <c r="W1408" s="21">
        <f>+VLOOKUP(Enfermedades_Mundiales[[#This Row],[Filtro URL]],Estructura!$X$4:$Y$366,2,0)</f>
        <v>36309208</v>
      </c>
      <c r="X1408" s="21" t="str">
        <f>+VLOOKUP(Enfermedades_Mundiales[[#This Row],[tema]],Estructura!$A$4:$C$18,3,0)</f>
        <v>T-364</v>
      </c>
      <c r="Y1408" s="32" t="str">
        <f>+VLOOKUP(Enfermedades_Mundiales[[#This Row],[contenido]],Estructura!$E$4:$G$18,3,0)</f>
        <v>C-362</v>
      </c>
      <c r="Z1408" s="32" t="str">
        <f>+VLOOKUP(Enfermedades_Mundiales[[#This Row],[Filtro Integrado]],Estructura!$M$4:$O$367,3,0)</f>
        <v>FI-363</v>
      </c>
      <c r="AA1408" s="32" t="str">
        <f>+VLOOKUP(Enfermedades_Mundiales[[#This Row],[Muestra]],Estructura!$Q$4:$S$194,3,0)</f>
        <v>M-367</v>
      </c>
    </row>
    <row r="1409" spans="1:27" ht="30.6" x14ac:dyDescent="0.3">
      <c r="A1409" s="61" t="s">
        <v>1838</v>
      </c>
      <c r="B1409" s="43">
        <f t="shared" si="273"/>
        <v>360</v>
      </c>
      <c r="C1409" s="44" t="str">
        <f t="shared" si="274"/>
        <v>Enfermedades Mundiales</v>
      </c>
      <c r="D1409" s="44" t="str">
        <f t="shared" si="275"/>
        <v>Salud</v>
      </c>
      <c r="E1409" s="64">
        <v>9209</v>
      </c>
      <c r="F1409" s="44" t="str">
        <f t="shared" si="281"/>
        <v>Vacunación</v>
      </c>
      <c r="G1409" s="27" t="s">
        <v>1591</v>
      </c>
      <c r="H1409" s="60" t="s">
        <v>17</v>
      </c>
      <c r="I1409" s="58" t="s">
        <v>248</v>
      </c>
      <c r="J1409" s="43" t="s">
        <v>407</v>
      </c>
      <c r="K1409" s="12" t="str">
        <f t="shared" si="282"/>
        <v>Vacunación-Casos Activos</v>
      </c>
      <c r="L1409" s="43" t="str">
        <f t="shared" si="276"/>
        <v>Periodo 2020-2021</v>
      </c>
      <c r="M1409" s="43" t="str">
        <f t="shared" si="277"/>
        <v>Unidades</v>
      </c>
      <c r="N1409" s="49" t="str">
        <f t="shared" si="278"/>
        <v>Ministerio de Ciencias, Tecnología, Conocimiento e Innovación</v>
      </c>
      <c r="O14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Renaico</v>
      </c>
      <c r="P1409" s="68"/>
      <c r="Q1409" s="15" t="str">
        <f t="shared" si="279"/>
        <v>Gráfico Evolución</v>
      </c>
      <c r="R1409" s="30"/>
      <c r="S14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https://analytics.zoho.com/open-view/2395394000008137967?ZOHO_CRITERIA=%22Localiza_CL_Poblacion%22.%22Codcom%22%3D9209</v>
      </c>
      <c r="T1409" s="17"/>
      <c r="U1409" s="31" t="str">
        <f t="shared" si="280"/>
        <v>#1774B9</v>
      </c>
      <c r="V1409" s="32" t="str">
        <f>+Enfermedades_Mundiales[[#This Row],[idcoleccion]]&amp;"-"&amp;Enfermedades_Mundiales[[#This Row],[id]]</f>
        <v>360-1399</v>
      </c>
      <c r="W1409" s="21">
        <f>+VLOOKUP(Enfermedades_Mundiales[[#This Row],[Filtro URL]],Estructura!$X$4:$Y$366,2,0)</f>
        <v>36309209</v>
      </c>
      <c r="X1409" s="21" t="str">
        <f>+VLOOKUP(Enfermedades_Mundiales[[#This Row],[tema]],Estructura!$A$4:$C$18,3,0)</f>
        <v>T-364</v>
      </c>
      <c r="Y1409" s="32" t="str">
        <f>+VLOOKUP(Enfermedades_Mundiales[[#This Row],[contenido]],Estructura!$E$4:$G$18,3,0)</f>
        <v>C-362</v>
      </c>
      <c r="Z1409" s="32" t="str">
        <f>+VLOOKUP(Enfermedades_Mundiales[[#This Row],[Filtro Integrado]],Estructura!$M$4:$O$367,3,0)</f>
        <v>FI-363</v>
      </c>
      <c r="AA1409" s="32" t="str">
        <f>+VLOOKUP(Enfermedades_Mundiales[[#This Row],[Muestra]],Estructura!$Q$4:$S$194,3,0)</f>
        <v>M-367</v>
      </c>
    </row>
    <row r="1410" spans="1:27" ht="30.6" x14ac:dyDescent="0.3">
      <c r="A1410" s="61" t="s">
        <v>1839</v>
      </c>
      <c r="B1410" s="43">
        <f t="shared" si="273"/>
        <v>360</v>
      </c>
      <c r="C1410" s="44" t="str">
        <f t="shared" si="274"/>
        <v>Enfermedades Mundiales</v>
      </c>
      <c r="D1410" s="44" t="str">
        <f t="shared" si="275"/>
        <v>Salud</v>
      </c>
      <c r="E1410" s="64">
        <v>9210</v>
      </c>
      <c r="F1410" s="44" t="str">
        <f t="shared" si="281"/>
        <v>Vacunación</v>
      </c>
      <c r="G1410" s="27" t="s">
        <v>1591</v>
      </c>
      <c r="H1410" s="60" t="s">
        <v>17</v>
      </c>
      <c r="I1410" s="58" t="s">
        <v>249</v>
      </c>
      <c r="J1410" s="43" t="s">
        <v>407</v>
      </c>
      <c r="K1410" s="12" t="str">
        <f t="shared" si="282"/>
        <v>Vacunación-Casos Activos</v>
      </c>
      <c r="L1410" s="43" t="str">
        <f t="shared" si="276"/>
        <v>Periodo 2020-2021</v>
      </c>
      <c r="M1410" s="43" t="str">
        <f t="shared" si="277"/>
        <v>Unidades</v>
      </c>
      <c r="N1410" s="49" t="str">
        <f t="shared" si="278"/>
        <v>Ministerio de Ciencias, Tecnología, Conocimiento e Innovación</v>
      </c>
      <c r="O14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Traiguén</v>
      </c>
      <c r="P1410" s="68"/>
      <c r="Q1410" s="15" t="str">
        <f t="shared" si="279"/>
        <v>Gráfico Evolución</v>
      </c>
      <c r="R1410" s="30"/>
      <c r="S14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https://analytics.zoho.com/open-view/2395394000008137967?ZOHO_CRITERIA=%22Localiza_CL_Poblacion%22.%22Codcom%22%3D9210</v>
      </c>
      <c r="T1410" s="17"/>
      <c r="U1410" s="31" t="str">
        <f t="shared" si="280"/>
        <v>#1774B9</v>
      </c>
      <c r="V1410" s="32" t="str">
        <f>+Enfermedades_Mundiales[[#This Row],[idcoleccion]]&amp;"-"&amp;Enfermedades_Mundiales[[#This Row],[id]]</f>
        <v>360-1400</v>
      </c>
      <c r="W1410" s="21">
        <f>+VLOOKUP(Enfermedades_Mundiales[[#This Row],[Filtro URL]],Estructura!$X$4:$Y$366,2,0)</f>
        <v>36309210</v>
      </c>
      <c r="X1410" s="21" t="str">
        <f>+VLOOKUP(Enfermedades_Mundiales[[#This Row],[tema]],Estructura!$A$4:$C$18,3,0)</f>
        <v>T-364</v>
      </c>
      <c r="Y1410" s="32" t="str">
        <f>+VLOOKUP(Enfermedades_Mundiales[[#This Row],[contenido]],Estructura!$E$4:$G$18,3,0)</f>
        <v>C-362</v>
      </c>
      <c r="Z1410" s="32" t="str">
        <f>+VLOOKUP(Enfermedades_Mundiales[[#This Row],[Filtro Integrado]],Estructura!$M$4:$O$367,3,0)</f>
        <v>FI-363</v>
      </c>
      <c r="AA1410" s="32" t="str">
        <f>+VLOOKUP(Enfermedades_Mundiales[[#This Row],[Muestra]],Estructura!$Q$4:$S$194,3,0)</f>
        <v>M-367</v>
      </c>
    </row>
    <row r="1411" spans="1:27" ht="30.6" x14ac:dyDescent="0.3">
      <c r="A1411" s="61" t="s">
        <v>1840</v>
      </c>
      <c r="B1411" s="43">
        <f t="shared" si="273"/>
        <v>360</v>
      </c>
      <c r="C1411" s="44" t="str">
        <f t="shared" si="274"/>
        <v>Enfermedades Mundiales</v>
      </c>
      <c r="D1411" s="44" t="str">
        <f t="shared" si="275"/>
        <v>Salud</v>
      </c>
      <c r="E1411" s="64">
        <v>9211</v>
      </c>
      <c r="F1411" s="44" t="str">
        <f t="shared" si="281"/>
        <v>Vacunación</v>
      </c>
      <c r="G1411" s="27" t="s">
        <v>1591</v>
      </c>
      <c r="H1411" s="60" t="s">
        <v>17</v>
      </c>
      <c r="I1411" s="58" t="s">
        <v>250</v>
      </c>
      <c r="J1411" s="43" t="s">
        <v>407</v>
      </c>
      <c r="K1411" s="12" t="str">
        <f t="shared" si="282"/>
        <v>Vacunación-Casos Activos</v>
      </c>
      <c r="L1411" s="43" t="str">
        <f t="shared" si="276"/>
        <v>Periodo 2020-2021</v>
      </c>
      <c r="M1411" s="43" t="str">
        <f t="shared" si="277"/>
        <v>Unidades</v>
      </c>
      <c r="N1411" s="49" t="str">
        <f t="shared" si="278"/>
        <v>Ministerio de Ciencias, Tecnología, Conocimiento e Innovación</v>
      </c>
      <c r="O14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Victoria</v>
      </c>
      <c r="P1411" s="68"/>
      <c r="Q1411" s="15" t="str">
        <f t="shared" si="279"/>
        <v>Gráfico Evolución</v>
      </c>
      <c r="R1411" s="30"/>
      <c r="S14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https://analytics.zoho.com/open-view/2395394000008137967?ZOHO_CRITERIA=%22Localiza_CL_Poblacion%22.%22Codcom%22%3D9211</v>
      </c>
      <c r="T1411" s="17"/>
      <c r="U1411" s="31" t="str">
        <f t="shared" si="280"/>
        <v>#1774B9</v>
      </c>
      <c r="V1411" s="32" t="str">
        <f>+Enfermedades_Mundiales[[#This Row],[idcoleccion]]&amp;"-"&amp;Enfermedades_Mundiales[[#This Row],[id]]</f>
        <v>360-1401</v>
      </c>
      <c r="W1411" s="21">
        <f>+VLOOKUP(Enfermedades_Mundiales[[#This Row],[Filtro URL]],Estructura!$X$4:$Y$366,2,0)</f>
        <v>36309211</v>
      </c>
      <c r="X1411" s="21" t="str">
        <f>+VLOOKUP(Enfermedades_Mundiales[[#This Row],[tema]],Estructura!$A$4:$C$18,3,0)</f>
        <v>T-364</v>
      </c>
      <c r="Y1411" s="32" t="str">
        <f>+VLOOKUP(Enfermedades_Mundiales[[#This Row],[contenido]],Estructura!$E$4:$G$18,3,0)</f>
        <v>C-362</v>
      </c>
      <c r="Z1411" s="32" t="str">
        <f>+VLOOKUP(Enfermedades_Mundiales[[#This Row],[Filtro Integrado]],Estructura!$M$4:$O$367,3,0)</f>
        <v>FI-363</v>
      </c>
      <c r="AA1411" s="32" t="str">
        <f>+VLOOKUP(Enfermedades_Mundiales[[#This Row],[Muestra]],Estructura!$Q$4:$S$194,3,0)</f>
        <v>M-367</v>
      </c>
    </row>
    <row r="1412" spans="1:27" ht="30.6" x14ac:dyDescent="0.3">
      <c r="A1412" s="61" t="s">
        <v>1841</v>
      </c>
      <c r="B1412" s="43">
        <f t="shared" si="273"/>
        <v>360</v>
      </c>
      <c r="C1412" s="44" t="str">
        <f t="shared" si="274"/>
        <v>Enfermedades Mundiales</v>
      </c>
      <c r="D1412" s="44" t="str">
        <f t="shared" si="275"/>
        <v>Salud</v>
      </c>
      <c r="E1412" s="64">
        <v>10101</v>
      </c>
      <c r="F1412" s="44" t="str">
        <f t="shared" si="281"/>
        <v>Vacunación</v>
      </c>
      <c r="G1412" s="27" t="s">
        <v>1591</v>
      </c>
      <c r="H1412" s="60" t="s">
        <v>17</v>
      </c>
      <c r="I1412" s="58" t="s">
        <v>251</v>
      </c>
      <c r="J1412" s="43" t="s">
        <v>407</v>
      </c>
      <c r="K1412" s="12" t="str">
        <f t="shared" si="282"/>
        <v>Vacunación-Casos Activos</v>
      </c>
      <c r="L1412" s="43" t="str">
        <f t="shared" si="276"/>
        <v>Periodo 2020-2021</v>
      </c>
      <c r="M1412" s="43" t="str">
        <f t="shared" si="277"/>
        <v>Unidades</v>
      </c>
      <c r="N1412" s="49" t="str">
        <f t="shared" si="278"/>
        <v>Ministerio de Ciencias, Tecnología, Conocimiento e Innovación</v>
      </c>
      <c r="O14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Puerto Montt</v>
      </c>
      <c r="P1412" s="68"/>
      <c r="Q1412" s="15" t="str">
        <f t="shared" si="279"/>
        <v>Gráfico Evolución</v>
      </c>
      <c r="R1412" s="30"/>
      <c r="S14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https://analytics.zoho.com/open-view/2395394000008137967?ZOHO_CRITERIA=%22Localiza_CL_Poblacion%22.%22Codcom%22%3D10101</v>
      </c>
      <c r="T1412" s="17"/>
      <c r="U1412" s="31" t="str">
        <f t="shared" si="280"/>
        <v>#1774B9</v>
      </c>
      <c r="V1412" s="32" t="str">
        <f>+Enfermedades_Mundiales[[#This Row],[idcoleccion]]&amp;"-"&amp;Enfermedades_Mundiales[[#This Row],[id]]</f>
        <v>360-1402</v>
      </c>
      <c r="W1412" s="21">
        <f>+VLOOKUP(Enfermedades_Mundiales[[#This Row],[Filtro URL]],Estructura!$X$4:$Y$366,2,0)</f>
        <v>36310101</v>
      </c>
      <c r="X1412" s="21" t="str">
        <f>+VLOOKUP(Enfermedades_Mundiales[[#This Row],[tema]],Estructura!$A$4:$C$18,3,0)</f>
        <v>T-364</v>
      </c>
      <c r="Y1412" s="32" t="str">
        <f>+VLOOKUP(Enfermedades_Mundiales[[#This Row],[contenido]],Estructura!$E$4:$G$18,3,0)</f>
        <v>C-362</v>
      </c>
      <c r="Z1412" s="32" t="str">
        <f>+VLOOKUP(Enfermedades_Mundiales[[#This Row],[Filtro Integrado]],Estructura!$M$4:$O$367,3,0)</f>
        <v>FI-363</v>
      </c>
      <c r="AA1412" s="32" t="str">
        <f>+VLOOKUP(Enfermedades_Mundiales[[#This Row],[Muestra]],Estructura!$Q$4:$S$194,3,0)</f>
        <v>M-367</v>
      </c>
    </row>
    <row r="1413" spans="1:27" ht="30.6" x14ac:dyDescent="0.3">
      <c r="A1413" s="61" t="s">
        <v>1842</v>
      </c>
      <c r="B1413" s="43">
        <f t="shared" si="273"/>
        <v>360</v>
      </c>
      <c r="C1413" s="44" t="str">
        <f t="shared" si="274"/>
        <v>Enfermedades Mundiales</v>
      </c>
      <c r="D1413" s="44" t="str">
        <f t="shared" si="275"/>
        <v>Salud</v>
      </c>
      <c r="E1413" s="64">
        <v>10102</v>
      </c>
      <c r="F1413" s="44" t="str">
        <f t="shared" si="281"/>
        <v>Vacunación</v>
      </c>
      <c r="G1413" s="27" t="s">
        <v>1591</v>
      </c>
      <c r="H1413" s="60" t="s">
        <v>17</v>
      </c>
      <c r="I1413" s="58" t="s">
        <v>252</v>
      </c>
      <c r="J1413" s="43" t="s">
        <v>407</v>
      </c>
      <c r="K1413" s="12" t="str">
        <f t="shared" si="282"/>
        <v>Vacunación-Casos Activos</v>
      </c>
      <c r="L1413" s="43" t="str">
        <f t="shared" si="276"/>
        <v>Periodo 2020-2021</v>
      </c>
      <c r="M1413" s="43" t="str">
        <f t="shared" si="277"/>
        <v>Unidades</v>
      </c>
      <c r="N1413" s="49" t="str">
        <f t="shared" si="278"/>
        <v>Ministerio de Ciencias, Tecnología, Conocimiento e Innovación</v>
      </c>
      <c r="O14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Calbuco</v>
      </c>
      <c r="P1413" s="68"/>
      <c r="Q1413" s="15" t="str">
        <f t="shared" si="279"/>
        <v>Gráfico Evolución</v>
      </c>
      <c r="R1413" s="30"/>
      <c r="S14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https://analytics.zoho.com/open-view/2395394000008137967?ZOHO_CRITERIA=%22Localiza_CL_Poblacion%22.%22Codcom%22%3D10102</v>
      </c>
      <c r="T1413" s="17"/>
      <c r="U1413" s="31" t="str">
        <f t="shared" si="280"/>
        <v>#1774B9</v>
      </c>
      <c r="V1413" s="32" t="str">
        <f>+Enfermedades_Mundiales[[#This Row],[idcoleccion]]&amp;"-"&amp;Enfermedades_Mundiales[[#This Row],[id]]</f>
        <v>360-1403</v>
      </c>
      <c r="W1413" s="21">
        <f>+VLOOKUP(Enfermedades_Mundiales[[#This Row],[Filtro URL]],Estructura!$X$4:$Y$366,2,0)</f>
        <v>36310102</v>
      </c>
      <c r="X1413" s="21" t="str">
        <f>+VLOOKUP(Enfermedades_Mundiales[[#This Row],[tema]],Estructura!$A$4:$C$18,3,0)</f>
        <v>T-364</v>
      </c>
      <c r="Y1413" s="32" t="str">
        <f>+VLOOKUP(Enfermedades_Mundiales[[#This Row],[contenido]],Estructura!$E$4:$G$18,3,0)</f>
        <v>C-362</v>
      </c>
      <c r="Z1413" s="32" t="str">
        <f>+VLOOKUP(Enfermedades_Mundiales[[#This Row],[Filtro Integrado]],Estructura!$M$4:$O$367,3,0)</f>
        <v>FI-363</v>
      </c>
      <c r="AA1413" s="32" t="str">
        <f>+VLOOKUP(Enfermedades_Mundiales[[#This Row],[Muestra]],Estructura!$Q$4:$S$194,3,0)</f>
        <v>M-367</v>
      </c>
    </row>
    <row r="1414" spans="1:27" ht="30.6" x14ac:dyDescent="0.3">
      <c r="A1414" s="61" t="s">
        <v>1843</v>
      </c>
      <c r="B1414" s="43">
        <f t="shared" si="273"/>
        <v>360</v>
      </c>
      <c r="C1414" s="44" t="str">
        <f t="shared" si="274"/>
        <v>Enfermedades Mundiales</v>
      </c>
      <c r="D1414" s="44" t="str">
        <f t="shared" si="275"/>
        <v>Salud</v>
      </c>
      <c r="E1414" s="64">
        <v>10103</v>
      </c>
      <c r="F1414" s="44" t="str">
        <f t="shared" si="281"/>
        <v>Vacunación</v>
      </c>
      <c r="G1414" s="27" t="s">
        <v>1591</v>
      </c>
      <c r="H1414" s="60" t="s">
        <v>17</v>
      </c>
      <c r="I1414" s="58" t="s">
        <v>253</v>
      </c>
      <c r="J1414" s="43" t="s">
        <v>407</v>
      </c>
      <c r="K1414" s="12" t="str">
        <f t="shared" si="282"/>
        <v>Vacunación-Casos Activos</v>
      </c>
      <c r="L1414" s="43" t="str">
        <f t="shared" si="276"/>
        <v>Periodo 2020-2021</v>
      </c>
      <c r="M1414" s="43" t="str">
        <f t="shared" si="277"/>
        <v>Unidades</v>
      </c>
      <c r="N1414" s="49" t="str">
        <f t="shared" si="278"/>
        <v>Ministerio de Ciencias, Tecnología, Conocimiento e Innovación</v>
      </c>
      <c r="O14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Cochamó</v>
      </c>
      <c r="P1414" s="68"/>
      <c r="Q1414" s="15" t="str">
        <f t="shared" si="279"/>
        <v>Gráfico Evolución</v>
      </c>
      <c r="R1414" s="30"/>
      <c r="S14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https://analytics.zoho.com/open-view/2395394000008137967?ZOHO_CRITERIA=%22Localiza_CL_Poblacion%22.%22Codcom%22%3D10103</v>
      </c>
      <c r="T1414" s="17"/>
      <c r="U1414" s="31" t="str">
        <f t="shared" si="280"/>
        <v>#1774B9</v>
      </c>
      <c r="V1414" s="32" t="str">
        <f>+Enfermedades_Mundiales[[#This Row],[idcoleccion]]&amp;"-"&amp;Enfermedades_Mundiales[[#This Row],[id]]</f>
        <v>360-1404</v>
      </c>
      <c r="W1414" s="21">
        <f>+VLOOKUP(Enfermedades_Mundiales[[#This Row],[Filtro URL]],Estructura!$X$4:$Y$366,2,0)</f>
        <v>36310103</v>
      </c>
      <c r="X1414" s="21" t="str">
        <f>+VLOOKUP(Enfermedades_Mundiales[[#This Row],[tema]],Estructura!$A$4:$C$18,3,0)</f>
        <v>T-364</v>
      </c>
      <c r="Y1414" s="32" t="str">
        <f>+VLOOKUP(Enfermedades_Mundiales[[#This Row],[contenido]],Estructura!$E$4:$G$18,3,0)</f>
        <v>C-362</v>
      </c>
      <c r="Z1414" s="32" t="str">
        <f>+VLOOKUP(Enfermedades_Mundiales[[#This Row],[Filtro Integrado]],Estructura!$M$4:$O$367,3,0)</f>
        <v>FI-363</v>
      </c>
      <c r="AA1414" s="32" t="str">
        <f>+VLOOKUP(Enfermedades_Mundiales[[#This Row],[Muestra]],Estructura!$Q$4:$S$194,3,0)</f>
        <v>M-367</v>
      </c>
    </row>
    <row r="1415" spans="1:27" ht="30.6" x14ac:dyDescent="0.3">
      <c r="A1415" s="61" t="s">
        <v>1844</v>
      </c>
      <c r="B1415" s="43">
        <f t="shared" si="273"/>
        <v>360</v>
      </c>
      <c r="C1415" s="44" t="str">
        <f t="shared" si="274"/>
        <v>Enfermedades Mundiales</v>
      </c>
      <c r="D1415" s="44" t="str">
        <f t="shared" si="275"/>
        <v>Salud</v>
      </c>
      <c r="E1415" s="64">
        <v>10104</v>
      </c>
      <c r="F1415" s="44" t="str">
        <f t="shared" si="281"/>
        <v>Vacunación</v>
      </c>
      <c r="G1415" s="27" t="s">
        <v>1591</v>
      </c>
      <c r="H1415" s="60" t="s">
        <v>17</v>
      </c>
      <c r="I1415" s="58" t="s">
        <v>254</v>
      </c>
      <c r="J1415" s="43" t="s">
        <v>407</v>
      </c>
      <c r="K1415" s="12" t="str">
        <f t="shared" si="282"/>
        <v>Vacunación-Casos Activos</v>
      </c>
      <c r="L1415" s="43" t="str">
        <f t="shared" si="276"/>
        <v>Periodo 2020-2021</v>
      </c>
      <c r="M1415" s="43" t="str">
        <f t="shared" si="277"/>
        <v>Unidades</v>
      </c>
      <c r="N1415" s="49" t="str">
        <f t="shared" si="278"/>
        <v>Ministerio de Ciencias, Tecnología, Conocimiento e Innovación</v>
      </c>
      <c r="O14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Fresia</v>
      </c>
      <c r="P1415" s="68"/>
      <c r="Q1415" s="15" t="str">
        <f t="shared" si="279"/>
        <v>Gráfico Evolución</v>
      </c>
      <c r="R1415" s="30"/>
      <c r="S14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https://analytics.zoho.com/open-view/2395394000008137967?ZOHO_CRITERIA=%22Localiza_CL_Poblacion%22.%22Codcom%22%3D10104</v>
      </c>
      <c r="T1415" s="17"/>
      <c r="U1415" s="31" t="str">
        <f t="shared" si="280"/>
        <v>#1774B9</v>
      </c>
      <c r="V1415" s="32" t="str">
        <f>+Enfermedades_Mundiales[[#This Row],[idcoleccion]]&amp;"-"&amp;Enfermedades_Mundiales[[#This Row],[id]]</f>
        <v>360-1405</v>
      </c>
      <c r="W1415" s="21">
        <f>+VLOOKUP(Enfermedades_Mundiales[[#This Row],[Filtro URL]],Estructura!$X$4:$Y$366,2,0)</f>
        <v>36310104</v>
      </c>
      <c r="X1415" s="21" t="str">
        <f>+VLOOKUP(Enfermedades_Mundiales[[#This Row],[tema]],Estructura!$A$4:$C$18,3,0)</f>
        <v>T-364</v>
      </c>
      <c r="Y1415" s="32" t="str">
        <f>+VLOOKUP(Enfermedades_Mundiales[[#This Row],[contenido]],Estructura!$E$4:$G$18,3,0)</f>
        <v>C-362</v>
      </c>
      <c r="Z1415" s="32" t="str">
        <f>+VLOOKUP(Enfermedades_Mundiales[[#This Row],[Filtro Integrado]],Estructura!$M$4:$O$367,3,0)</f>
        <v>FI-363</v>
      </c>
      <c r="AA1415" s="32" t="str">
        <f>+VLOOKUP(Enfermedades_Mundiales[[#This Row],[Muestra]],Estructura!$Q$4:$S$194,3,0)</f>
        <v>M-367</v>
      </c>
    </row>
    <row r="1416" spans="1:27" ht="30.6" x14ac:dyDescent="0.3">
      <c r="A1416" s="61" t="s">
        <v>1845</v>
      </c>
      <c r="B1416" s="43">
        <f t="shared" si="273"/>
        <v>360</v>
      </c>
      <c r="C1416" s="44" t="str">
        <f t="shared" si="274"/>
        <v>Enfermedades Mundiales</v>
      </c>
      <c r="D1416" s="44" t="str">
        <f t="shared" si="275"/>
        <v>Salud</v>
      </c>
      <c r="E1416" s="64">
        <v>10105</v>
      </c>
      <c r="F1416" s="44" t="str">
        <f t="shared" si="281"/>
        <v>Vacunación</v>
      </c>
      <c r="G1416" s="27" t="s">
        <v>1591</v>
      </c>
      <c r="H1416" s="60" t="s">
        <v>17</v>
      </c>
      <c r="I1416" s="58" t="s">
        <v>255</v>
      </c>
      <c r="J1416" s="43" t="s">
        <v>407</v>
      </c>
      <c r="K1416" s="12" t="str">
        <f t="shared" si="282"/>
        <v>Vacunación-Casos Activos</v>
      </c>
      <c r="L1416" s="43" t="str">
        <f t="shared" si="276"/>
        <v>Periodo 2020-2021</v>
      </c>
      <c r="M1416" s="43" t="str">
        <f t="shared" si="277"/>
        <v>Unidades</v>
      </c>
      <c r="N1416" s="49" t="str">
        <f t="shared" si="278"/>
        <v>Ministerio de Ciencias, Tecnología, Conocimiento e Innovación</v>
      </c>
      <c r="O14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Frutillar</v>
      </c>
      <c r="P1416" s="68"/>
      <c r="Q1416" s="15" t="str">
        <f t="shared" si="279"/>
        <v>Gráfico Evolución</v>
      </c>
      <c r="R1416" s="30"/>
      <c r="S14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https://analytics.zoho.com/open-view/2395394000008137967?ZOHO_CRITERIA=%22Localiza_CL_Poblacion%22.%22Codcom%22%3D10105</v>
      </c>
      <c r="T1416" s="17"/>
      <c r="U1416" s="31" t="str">
        <f t="shared" si="280"/>
        <v>#1774B9</v>
      </c>
      <c r="V1416" s="32" t="str">
        <f>+Enfermedades_Mundiales[[#This Row],[idcoleccion]]&amp;"-"&amp;Enfermedades_Mundiales[[#This Row],[id]]</f>
        <v>360-1406</v>
      </c>
      <c r="W1416" s="21">
        <f>+VLOOKUP(Enfermedades_Mundiales[[#This Row],[Filtro URL]],Estructura!$X$4:$Y$366,2,0)</f>
        <v>36310105</v>
      </c>
      <c r="X1416" s="21" t="str">
        <f>+VLOOKUP(Enfermedades_Mundiales[[#This Row],[tema]],Estructura!$A$4:$C$18,3,0)</f>
        <v>T-364</v>
      </c>
      <c r="Y1416" s="32" t="str">
        <f>+VLOOKUP(Enfermedades_Mundiales[[#This Row],[contenido]],Estructura!$E$4:$G$18,3,0)</f>
        <v>C-362</v>
      </c>
      <c r="Z1416" s="32" t="str">
        <f>+VLOOKUP(Enfermedades_Mundiales[[#This Row],[Filtro Integrado]],Estructura!$M$4:$O$367,3,0)</f>
        <v>FI-363</v>
      </c>
      <c r="AA1416" s="32" t="str">
        <f>+VLOOKUP(Enfermedades_Mundiales[[#This Row],[Muestra]],Estructura!$Q$4:$S$194,3,0)</f>
        <v>M-367</v>
      </c>
    </row>
    <row r="1417" spans="1:27" ht="30.6" x14ac:dyDescent="0.3">
      <c r="A1417" s="61" t="s">
        <v>1846</v>
      </c>
      <c r="B1417" s="43">
        <f t="shared" si="273"/>
        <v>360</v>
      </c>
      <c r="C1417" s="44" t="str">
        <f t="shared" si="274"/>
        <v>Enfermedades Mundiales</v>
      </c>
      <c r="D1417" s="44" t="str">
        <f t="shared" si="275"/>
        <v>Salud</v>
      </c>
      <c r="E1417" s="64">
        <v>10106</v>
      </c>
      <c r="F1417" s="44" t="str">
        <f t="shared" si="281"/>
        <v>Vacunación</v>
      </c>
      <c r="G1417" s="27" t="s">
        <v>1591</v>
      </c>
      <c r="H1417" s="60" t="s">
        <v>17</v>
      </c>
      <c r="I1417" s="58" t="s">
        <v>256</v>
      </c>
      <c r="J1417" s="43" t="s">
        <v>407</v>
      </c>
      <c r="K1417" s="12" t="str">
        <f t="shared" si="282"/>
        <v>Vacunación-Casos Activos</v>
      </c>
      <c r="L1417" s="43" t="str">
        <f t="shared" si="276"/>
        <v>Periodo 2020-2021</v>
      </c>
      <c r="M1417" s="43" t="str">
        <f t="shared" si="277"/>
        <v>Unidades</v>
      </c>
      <c r="N1417" s="49" t="str">
        <f t="shared" si="278"/>
        <v>Ministerio de Ciencias, Tecnología, Conocimiento e Innovación</v>
      </c>
      <c r="O14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Muermos</v>
      </c>
      <c r="P1417" s="68"/>
      <c r="Q1417" s="15" t="str">
        <f t="shared" si="279"/>
        <v>Gráfico Evolución</v>
      </c>
      <c r="R1417" s="30"/>
      <c r="S14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https://analytics.zoho.com/open-view/2395394000008137967?ZOHO_CRITERIA=%22Localiza_CL_Poblacion%22.%22Codcom%22%3D10106</v>
      </c>
      <c r="T1417" s="17"/>
      <c r="U1417" s="31" t="str">
        <f t="shared" si="280"/>
        <v>#1774B9</v>
      </c>
      <c r="V1417" s="32" t="str">
        <f>+Enfermedades_Mundiales[[#This Row],[idcoleccion]]&amp;"-"&amp;Enfermedades_Mundiales[[#This Row],[id]]</f>
        <v>360-1407</v>
      </c>
      <c r="W1417" s="21">
        <f>+VLOOKUP(Enfermedades_Mundiales[[#This Row],[Filtro URL]],Estructura!$X$4:$Y$366,2,0)</f>
        <v>36310106</v>
      </c>
      <c r="X1417" s="21" t="str">
        <f>+VLOOKUP(Enfermedades_Mundiales[[#This Row],[tema]],Estructura!$A$4:$C$18,3,0)</f>
        <v>T-364</v>
      </c>
      <c r="Y1417" s="32" t="str">
        <f>+VLOOKUP(Enfermedades_Mundiales[[#This Row],[contenido]],Estructura!$E$4:$G$18,3,0)</f>
        <v>C-362</v>
      </c>
      <c r="Z1417" s="32" t="str">
        <f>+VLOOKUP(Enfermedades_Mundiales[[#This Row],[Filtro Integrado]],Estructura!$M$4:$O$367,3,0)</f>
        <v>FI-363</v>
      </c>
      <c r="AA1417" s="32" t="str">
        <f>+VLOOKUP(Enfermedades_Mundiales[[#This Row],[Muestra]],Estructura!$Q$4:$S$194,3,0)</f>
        <v>M-367</v>
      </c>
    </row>
    <row r="1418" spans="1:27" ht="30.6" x14ac:dyDescent="0.3">
      <c r="A1418" s="61" t="s">
        <v>1847</v>
      </c>
      <c r="B1418" s="43">
        <f t="shared" si="273"/>
        <v>360</v>
      </c>
      <c r="C1418" s="44" t="str">
        <f t="shared" si="274"/>
        <v>Enfermedades Mundiales</v>
      </c>
      <c r="D1418" s="44" t="str">
        <f t="shared" si="275"/>
        <v>Salud</v>
      </c>
      <c r="E1418" s="64">
        <v>10107</v>
      </c>
      <c r="F1418" s="44" t="str">
        <f t="shared" si="281"/>
        <v>Vacunación</v>
      </c>
      <c r="G1418" s="27" t="s">
        <v>1591</v>
      </c>
      <c r="H1418" s="60" t="s">
        <v>17</v>
      </c>
      <c r="I1418" s="58" t="s">
        <v>257</v>
      </c>
      <c r="J1418" s="43" t="s">
        <v>407</v>
      </c>
      <c r="K1418" s="12" t="str">
        <f t="shared" si="282"/>
        <v>Vacunación-Casos Activos</v>
      </c>
      <c r="L1418" s="43" t="str">
        <f t="shared" si="276"/>
        <v>Periodo 2020-2021</v>
      </c>
      <c r="M1418" s="43" t="str">
        <f t="shared" si="277"/>
        <v>Unidades</v>
      </c>
      <c r="N1418" s="49" t="str">
        <f t="shared" si="278"/>
        <v>Ministerio de Ciencias, Tecnología, Conocimiento e Innovación</v>
      </c>
      <c r="O14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Llanquihue</v>
      </c>
      <c r="P1418" s="68"/>
      <c r="Q1418" s="15" t="str">
        <f t="shared" si="279"/>
        <v>Gráfico Evolución</v>
      </c>
      <c r="R1418" s="30"/>
      <c r="S14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https://analytics.zoho.com/open-view/2395394000008137967?ZOHO_CRITERIA=%22Localiza_CL_Poblacion%22.%22Codcom%22%3D10107</v>
      </c>
      <c r="T1418" s="17"/>
      <c r="U1418" s="31" t="str">
        <f t="shared" si="280"/>
        <v>#1774B9</v>
      </c>
      <c r="V1418" s="32" t="str">
        <f>+Enfermedades_Mundiales[[#This Row],[idcoleccion]]&amp;"-"&amp;Enfermedades_Mundiales[[#This Row],[id]]</f>
        <v>360-1408</v>
      </c>
      <c r="W1418" s="21">
        <f>+VLOOKUP(Enfermedades_Mundiales[[#This Row],[Filtro URL]],Estructura!$X$4:$Y$366,2,0)</f>
        <v>36310107</v>
      </c>
      <c r="X1418" s="21" t="str">
        <f>+VLOOKUP(Enfermedades_Mundiales[[#This Row],[tema]],Estructura!$A$4:$C$18,3,0)</f>
        <v>T-364</v>
      </c>
      <c r="Y1418" s="32" t="str">
        <f>+VLOOKUP(Enfermedades_Mundiales[[#This Row],[contenido]],Estructura!$E$4:$G$18,3,0)</f>
        <v>C-362</v>
      </c>
      <c r="Z1418" s="32" t="str">
        <f>+VLOOKUP(Enfermedades_Mundiales[[#This Row],[Filtro Integrado]],Estructura!$M$4:$O$367,3,0)</f>
        <v>FI-363</v>
      </c>
      <c r="AA1418" s="32" t="str">
        <f>+VLOOKUP(Enfermedades_Mundiales[[#This Row],[Muestra]],Estructura!$Q$4:$S$194,3,0)</f>
        <v>M-367</v>
      </c>
    </row>
    <row r="1419" spans="1:27" ht="30.6" x14ac:dyDescent="0.3">
      <c r="A1419" s="61" t="s">
        <v>1848</v>
      </c>
      <c r="B1419" s="43">
        <f t="shared" si="273"/>
        <v>360</v>
      </c>
      <c r="C1419" s="44" t="str">
        <f t="shared" si="274"/>
        <v>Enfermedades Mundiales</v>
      </c>
      <c r="D1419" s="44" t="str">
        <f t="shared" si="275"/>
        <v>Salud</v>
      </c>
      <c r="E1419" s="64">
        <v>10108</v>
      </c>
      <c r="F1419" s="44" t="str">
        <f t="shared" si="281"/>
        <v>Vacunación</v>
      </c>
      <c r="G1419" s="27" t="s">
        <v>1591</v>
      </c>
      <c r="H1419" s="60" t="s">
        <v>17</v>
      </c>
      <c r="I1419" s="58" t="s">
        <v>258</v>
      </c>
      <c r="J1419" s="43" t="s">
        <v>407</v>
      </c>
      <c r="K1419" s="12" t="str">
        <f t="shared" si="282"/>
        <v>Vacunación-Casos Activos</v>
      </c>
      <c r="L1419" s="43" t="str">
        <f t="shared" si="276"/>
        <v>Periodo 2020-2021</v>
      </c>
      <c r="M1419" s="43" t="str">
        <f t="shared" si="277"/>
        <v>Unidades</v>
      </c>
      <c r="N1419" s="49" t="str">
        <f t="shared" si="278"/>
        <v>Ministerio de Ciencias, Tecnología, Conocimiento e Innovación</v>
      </c>
      <c r="O14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Maullín</v>
      </c>
      <c r="P1419" s="68"/>
      <c r="Q1419" s="15" t="str">
        <f t="shared" si="279"/>
        <v>Gráfico Evolución</v>
      </c>
      <c r="R1419" s="30"/>
      <c r="S14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https://analytics.zoho.com/open-view/2395394000008137967?ZOHO_CRITERIA=%22Localiza_CL_Poblacion%22.%22Codcom%22%3D10108</v>
      </c>
      <c r="T1419" s="17"/>
      <c r="U1419" s="31" t="str">
        <f t="shared" si="280"/>
        <v>#1774B9</v>
      </c>
      <c r="V1419" s="32" t="str">
        <f>+Enfermedades_Mundiales[[#This Row],[idcoleccion]]&amp;"-"&amp;Enfermedades_Mundiales[[#This Row],[id]]</f>
        <v>360-1409</v>
      </c>
      <c r="W1419" s="21">
        <f>+VLOOKUP(Enfermedades_Mundiales[[#This Row],[Filtro URL]],Estructura!$X$4:$Y$366,2,0)</f>
        <v>36310108</v>
      </c>
      <c r="X1419" s="21" t="str">
        <f>+VLOOKUP(Enfermedades_Mundiales[[#This Row],[tema]],Estructura!$A$4:$C$18,3,0)</f>
        <v>T-364</v>
      </c>
      <c r="Y1419" s="32" t="str">
        <f>+VLOOKUP(Enfermedades_Mundiales[[#This Row],[contenido]],Estructura!$E$4:$G$18,3,0)</f>
        <v>C-362</v>
      </c>
      <c r="Z1419" s="32" t="str">
        <f>+VLOOKUP(Enfermedades_Mundiales[[#This Row],[Filtro Integrado]],Estructura!$M$4:$O$367,3,0)</f>
        <v>FI-363</v>
      </c>
      <c r="AA1419" s="32" t="str">
        <f>+VLOOKUP(Enfermedades_Mundiales[[#This Row],[Muestra]],Estructura!$Q$4:$S$194,3,0)</f>
        <v>M-367</v>
      </c>
    </row>
    <row r="1420" spans="1:27" ht="30.6" x14ac:dyDescent="0.3">
      <c r="A1420" s="61" t="s">
        <v>1849</v>
      </c>
      <c r="B1420" s="43">
        <f t="shared" si="273"/>
        <v>360</v>
      </c>
      <c r="C1420" s="44" t="str">
        <f t="shared" si="274"/>
        <v>Enfermedades Mundiales</v>
      </c>
      <c r="D1420" s="44" t="str">
        <f t="shared" si="275"/>
        <v>Salud</v>
      </c>
      <c r="E1420" s="64">
        <v>10109</v>
      </c>
      <c r="F1420" s="44" t="str">
        <f t="shared" si="281"/>
        <v>Vacunación</v>
      </c>
      <c r="G1420" s="27" t="s">
        <v>1591</v>
      </c>
      <c r="H1420" s="60" t="s">
        <v>17</v>
      </c>
      <c r="I1420" s="58" t="s">
        <v>259</v>
      </c>
      <c r="J1420" s="43" t="s">
        <v>407</v>
      </c>
      <c r="K1420" s="12" t="str">
        <f t="shared" si="282"/>
        <v>Vacunación-Casos Activos</v>
      </c>
      <c r="L1420" s="43" t="str">
        <f t="shared" si="276"/>
        <v>Periodo 2020-2021</v>
      </c>
      <c r="M1420" s="43" t="str">
        <f t="shared" si="277"/>
        <v>Unidades</v>
      </c>
      <c r="N1420" s="49" t="str">
        <f t="shared" si="278"/>
        <v>Ministerio de Ciencias, Tecnología, Conocimiento e Innovación</v>
      </c>
      <c r="O14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Puerto Varas</v>
      </c>
      <c r="P1420" s="68"/>
      <c r="Q1420" s="15" t="str">
        <f t="shared" si="279"/>
        <v>Gráfico Evolución</v>
      </c>
      <c r="R1420" s="30"/>
      <c r="S14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https://analytics.zoho.com/open-view/2395394000008137967?ZOHO_CRITERIA=%22Localiza_CL_Poblacion%22.%22Codcom%22%3D10109</v>
      </c>
      <c r="T1420" s="17"/>
      <c r="U1420" s="31" t="str">
        <f t="shared" si="280"/>
        <v>#1774B9</v>
      </c>
      <c r="V1420" s="32" t="str">
        <f>+Enfermedades_Mundiales[[#This Row],[idcoleccion]]&amp;"-"&amp;Enfermedades_Mundiales[[#This Row],[id]]</f>
        <v>360-1410</v>
      </c>
      <c r="W1420" s="21">
        <f>+VLOOKUP(Enfermedades_Mundiales[[#This Row],[Filtro URL]],Estructura!$X$4:$Y$366,2,0)</f>
        <v>36310109</v>
      </c>
      <c r="X1420" s="21" t="str">
        <f>+VLOOKUP(Enfermedades_Mundiales[[#This Row],[tema]],Estructura!$A$4:$C$18,3,0)</f>
        <v>T-364</v>
      </c>
      <c r="Y1420" s="32" t="str">
        <f>+VLOOKUP(Enfermedades_Mundiales[[#This Row],[contenido]],Estructura!$E$4:$G$18,3,0)</f>
        <v>C-362</v>
      </c>
      <c r="Z1420" s="32" t="str">
        <f>+VLOOKUP(Enfermedades_Mundiales[[#This Row],[Filtro Integrado]],Estructura!$M$4:$O$367,3,0)</f>
        <v>FI-363</v>
      </c>
      <c r="AA1420" s="32" t="str">
        <f>+VLOOKUP(Enfermedades_Mundiales[[#This Row],[Muestra]],Estructura!$Q$4:$S$194,3,0)</f>
        <v>M-367</v>
      </c>
    </row>
    <row r="1421" spans="1:27" ht="30.6" x14ac:dyDescent="0.3">
      <c r="A1421" s="61" t="s">
        <v>1850</v>
      </c>
      <c r="B1421" s="43">
        <f t="shared" si="273"/>
        <v>360</v>
      </c>
      <c r="C1421" s="44" t="str">
        <f t="shared" si="274"/>
        <v>Enfermedades Mundiales</v>
      </c>
      <c r="D1421" s="44" t="str">
        <f t="shared" si="275"/>
        <v>Salud</v>
      </c>
      <c r="E1421" s="64">
        <v>10201</v>
      </c>
      <c r="F1421" s="44" t="str">
        <f t="shared" si="281"/>
        <v>Vacunación</v>
      </c>
      <c r="G1421" s="27" t="s">
        <v>1591</v>
      </c>
      <c r="H1421" s="60" t="s">
        <v>17</v>
      </c>
      <c r="I1421" s="58" t="s">
        <v>260</v>
      </c>
      <c r="J1421" s="43" t="s">
        <v>407</v>
      </c>
      <c r="K1421" s="12" t="str">
        <f t="shared" si="282"/>
        <v>Vacunación-Casos Activos</v>
      </c>
      <c r="L1421" s="43" t="str">
        <f t="shared" si="276"/>
        <v>Periodo 2020-2021</v>
      </c>
      <c r="M1421" s="43" t="str">
        <f t="shared" si="277"/>
        <v>Unidades</v>
      </c>
      <c r="N1421" s="49" t="str">
        <f t="shared" si="278"/>
        <v>Ministerio de Ciencias, Tecnología, Conocimiento e Innovación</v>
      </c>
      <c r="O14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Castro</v>
      </c>
      <c r="P1421" s="68"/>
      <c r="Q1421" s="15" t="str">
        <f t="shared" si="279"/>
        <v>Gráfico Evolución</v>
      </c>
      <c r="R1421" s="30"/>
      <c r="S14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https://analytics.zoho.com/open-view/2395394000008137967?ZOHO_CRITERIA=%22Localiza_CL_Poblacion%22.%22Codcom%22%3D10201</v>
      </c>
      <c r="T1421" s="17"/>
      <c r="U1421" s="31" t="str">
        <f t="shared" si="280"/>
        <v>#1774B9</v>
      </c>
      <c r="V1421" s="32" t="str">
        <f>+Enfermedades_Mundiales[[#This Row],[idcoleccion]]&amp;"-"&amp;Enfermedades_Mundiales[[#This Row],[id]]</f>
        <v>360-1411</v>
      </c>
      <c r="W1421" s="21">
        <f>+VLOOKUP(Enfermedades_Mundiales[[#This Row],[Filtro URL]],Estructura!$X$4:$Y$366,2,0)</f>
        <v>36310201</v>
      </c>
      <c r="X1421" s="21" t="str">
        <f>+VLOOKUP(Enfermedades_Mundiales[[#This Row],[tema]],Estructura!$A$4:$C$18,3,0)</f>
        <v>T-364</v>
      </c>
      <c r="Y1421" s="32" t="str">
        <f>+VLOOKUP(Enfermedades_Mundiales[[#This Row],[contenido]],Estructura!$E$4:$G$18,3,0)</f>
        <v>C-362</v>
      </c>
      <c r="Z1421" s="32" t="str">
        <f>+VLOOKUP(Enfermedades_Mundiales[[#This Row],[Filtro Integrado]],Estructura!$M$4:$O$367,3,0)</f>
        <v>FI-363</v>
      </c>
      <c r="AA1421" s="32" t="str">
        <f>+VLOOKUP(Enfermedades_Mundiales[[#This Row],[Muestra]],Estructura!$Q$4:$S$194,3,0)</f>
        <v>M-367</v>
      </c>
    </row>
    <row r="1422" spans="1:27" ht="30.6" x14ac:dyDescent="0.3">
      <c r="A1422" s="61" t="s">
        <v>1851</v>
      </c>
      <c r="B1422" s="43">
        <f t="shared" si="273"/>
        <v>360</v>
      </c>
      <c r="C1422" s="44" t="str">
        <f t="shared" si="274"/>
        <v>Enfermedades Mundiales</v>
      </c>
      <c r="D1422" s="44" t="str">
        <f t="shared" si="275"/>
        <v>Salud</v>
      </c>
      <c r="E1422" s="64">
        <v>10202</v>
      </c>
      <c r="F1422" s="44" t="str">
        <f t="shared" si="281"/>
        <v>Vacunación</v>
      </c>
      <c r="G1422" s="27" t="s">
        <v>1591</v>
      </c>
      <c r="H1422" s="60" t="s">
        <v>17</v>
      </c>
      <c r="I1422" s="58" t="s">
        <v>261</v>
      </c>
      <c r="J1422" s="43" t="s">
        <v>407</v>
      </c>
      <c r="K1422" s="12" t="str">
        <f t="shared" si="282"/>
        <v>Vacunación-Casos Activos</v>
      </c>
      <c r="L1422" s="43" t="str">
        <f t="shared" si="276"/>
        <v>Periodo 2020-2021</v>
      </c>
      <c r="M1422" s="43" t="str">
        <f t="shared" si="277"/>
        <v>Unidades</v>
      </c>
      <c r="N1422" s="49" t="str">
        <f t="shared" si="278"/>
        <v>Ministerio de Ciencias, Tecnología, Conocimiento e Innovación</v>
      </c>
      <c r="O14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Ancud</v>
      </c>
      <c r="P1422" s="68"/>
      <c r="Q1422" s="15" t="str">
        <f t="shared" si="279"/>
        <v>Gráfico Evolución</v>
      </c>
      <c r="R1422" s="30"/>
      <c r="S14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https://analytics.zoho.com/open-view/2395394000008137967?ZOHO_CRITERIA=%22Localiza_CL_Poblacion%22.%22Codcom%22%3D10202</v>
      </c>
      <c r="T1422" s="17"/>
      <c r="U1422" s="31" t="str">
        <f t="shared" si="280"/>
        <v>#1774B9</v>
      </c>
      <c r="V1422" s="32" t="str">
        <f>+Enfermedades_Mundiales[[#This Row],[idcoleccion]]&amp;"-"&amp;Enfermedades_Mundiales[[#This Row],[id]]</f>
        <v>360-1412</v>
      </c>
      <c r="W1422" s="21">
        <f>+VLOOKUP(Enfermedades_Mundiales[[#This Row],[Filtro URL]],Estructura!$X$4:$Y$366,2,0)</f>
        <v>36310202</v>
      </c>
      <c r="X1422" s="21" t="str">
        <f>+VLOOKUP(Enfermedades_Mundiales[[#This Row],[tema]],Estructura!$A$4:$C$18,3,0)</f>
        <v>T-364</v>
      </c>
      <c r="Y1422" s="32" t="str">
        <f>+VLOOKUP(Enfermedades_Mundiales[[#This Row],[contenido]],Estructura!$E$4:$G$18,3,0)</f>
        <v>C-362</v>
      </c>
      <c r="Z1422" s="32" t="str">
        <f>+VLOOKUP(Enfermedades_Mundiales[[#This Row],[Filtro Integrado]],Estructura!$M$4:$O$367,3,0)</f>
        <v>FI-363</v>
      </c>
      <c r="AA1422" s="32" t="str">
        <f>+VLOOKUP(Enfermedades_Mundiales[[#This Row],[Muestra]],Estructura!$Q$4:$S$194,3,0)</f>
        <v>M-367</v>
      </c>
    </row>
    <row r="1423" spans="1:27" ht="30.6" x14ac:dyDescent="0.3">
      <c r="A1423" s="61" t="s">
        <v>1852</v>
      </c>
      <c r="B1423" s="43">
        <f t="shared" si="273"/>
        <v>360</v>
      </c>
      <c r="C1423" s="44" t="str">
        <f t="shared" si="274"/>
        <v>Enfermedades Mundiales</v>
      </c>
      <c r="D1423" s="44" t="str">
        <f t="shared" si="275"/>
        <v>Salud</v>
      </c>
      <c r="E1423" s="64">
        <v>10203</v>
      </c>
      <c r="F1423" s="44" t="str">
        <f t="shared" si="281"/>
        <v>Vacunación</v>
      </c>
      <c r="G1423" s="27" t="s">
        <v>1591</v>
      </c>
      <c r="H1423" s="60" t="s">
        <v>17</v>
      </c>
      <c r="I1423" s="58" t="s">
        <v>262</v>
      </c>
      <c r="J1423" s="43" t="s">
        <v>407</v>
      </c>
      <c r="K1423" s="12" t="str">
        <f t="shared" si="282"/>
        <v>Vacunación-Casos Activos</v>
      </c>
      <c r="L1423" s="43" t="str">
        <f t="shared" si="276"/>
        <v>Periodo 2020-2021</v>
      </c>
      <c r="M1423" s="43" t="str">
        <f t="shared" si="277"/>
        <v>Unidades</v>
      </c>
      <c r="N1423" s="49" t="str">
        <f t="shared" si="278"/>
        <v>Ministerio de Ciencias, Tecnología, Conocimiento e Innovación</v>
      </c>
      <c r="O14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Chonchi</v>
      </c>
      <c r="P1423" s="68"/>
      <c r="Q1423" s="15" t="str">
        <f t="shared" si="279"/>
        <v>Gráfico Evolución</v>
      </c>
      <c r="R1423" s="30"/>
      <c r="S14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https://analytics.zoho.com/open-view/2395394000008137967?ZOHO_CRITERIA=%22Localiza_CL_Poblacion%22.%22Codcom%22%3D10203</v>
      </c>
      <c r="T1423" s="17"/>
      <c r="U1423" s="31" t="str">
        <f t="shared" si="280"/>
        <v>#1774B9</v>
      </c>
      <c r="V1423" s="32" t="str">
        <f>+Enfermedades_Mundiales[[#This Row],[idcoleccion]]&amp;"-"&amp;Enfermedades_Mundiales[[#This Row],[id]]</f>
        <v>360-1413</v>
      </c>
      <c r="W1423" s="21">
        <f>+VLOOKUP(Enfermedades_Mundiales[[#This Row],[Filtro URL]],Estructura!$X$4:$Y$366,2,0)</f>
        <v>36310203</v>
      </c>
      <c r="X1423" s="21" t="str">
        <f>+VLOOKUP(Enfermedades_Mundiales[[#This Row],[tema]],Estructura!$A$4:$C$18,3,0)</f>
        <v>T-364</v>
      </c>
      <c r="Y1423" s="32" t="str">
        <f>+VLOOKUP(Enfermedades_Mundiales[[#This Row],[contenido]],Estructura!$E$4:$G$18,3,0)</f>
        <v>C-362</v>
      </c>
      <c r="Z1423" s="32" t="str">
        <f>+VLOOKUP(Enfermedades_Mundiales[[#This Row],[Filtro Integrado]],Estructura!$M$4:$O$367,3,0)</f>
        <v>FI-363</v>
      </c>
      <c r="AA1423" s="32" t="str">
        <f>+VLOOKUP(Enfermedades_Mundiales[[#This Row],[Muestra]],Estructura!$Q$4:$S$194,3,0)</f>
        <v>M-367</v>
      </c>
    </row>
    <row r="1424" spans="1:27" ht="30.6" x14ac:dyDescent="0.3">
      <c r="A1424" s="61" t="s">
        <v>1853</v>
      </c>
      <c r="B1424" s="43">
        <f t="shared" si="273"/>
        <v>360</v>
      </c>
      <c r="C1424" s="44" t="str">
        <f t="shared" si="274"/>
        <v>Enfermedades Mundiales</v>
      </c>
      <c r="D1424" s="44" t="str">
        <f t="shared" si="275"/>
        <v>Salud</v>
      </c>
      <c r="E1424" s="64">
        <v>10204</v>
      </c>
      <c r="F1424" s="44" t="str">
        <f t="shared" si="281"/>
        <v>Vacunación</v>
      </c>
      <c r="G1424" s="27" t="s">
        <v>1591</v>
      </c>
      <c r="H1424" s="60" t="s">
        <v>17</v>
      </c>
      <c r="I1424" s="58" t="s">
        <v>263</v>
      </c>
      <c r="J1424" s="43" t="s">
        <v>407</v>
      </c>
      <c r="K1424" s="12" t="str">
        <f t="shared" si="282"/>
        <v>Vacunación-Casos Activos</v>
      </c>
      <c r="L1424" s="43" t="str">
        <f t="shared" si="276"/>
        <v>Periodo 2020-2021</v>
      </c>
      <c r="M1424" s="43" t="str">
        <f t="shared" si="277"/>
        <v>Unidades</v>
      </c>
      <c r="N1424" s="49" t="str">
        <f t="shared" si="278"/>
        <v>Ministerio de Ciencias, Tecnología, Conocimiento e Innovación</v>
      </c>
      <c r="O14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Curaco de Vélez</v>
      </c>
      <c r="P1424" s="68"/>
      <c r="Q1424" s="15" t="str">
        <f t="shared" si="279"/>
        <v>Gráfico Evolución</v>
      </c>
      <c r="R1424" s="30"/>
      <c r="S14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https://analytics.zoho.com/open-view/2395394000008137967?ZOHO_CRITERIA=%22Localiza_CL_Poblacion%22.%22Codcom%22%3D10204</v>
      </c>
      <c r="T1424" s="17"/>
      <c r="U1424" s="31" t="str">
        <f t="shared" si="280"/>
        <v>#1774B9</v>
      </c>
      <c r="V1424" s="32" t="str">
        <f>+Enfermedades_Mundiales[[#This Row],[idcoleccion]]&amp;"-"&amp;Enfermedades_Mundiales[[#This Row],[id]]</f>
        <v>360-1414</v>
      </c>
      <c r="W1424" s="21">
        <f>+VLOOKUP(Enfermedades_Mundiales[[#This Row],[Filtro URL]],Estructura!$X$4:$Y$366,2,0)</f>
        <v>36310204</v>
      </c>
      <c r="X1424" s="21" t="str">
        <f>+VLOOKUP(Enfermedades_Mundiales[[#This Row],[tema]],Estructura!$A$4:$C$18,3,0)</f>
        <v>T-364</v>
      </c>
      <c r="Y1424" s="32" t="str">
        <f>+VLOOKUP(Enfermedades_Mundiales[[#This Row],[contenido]],Estructura!$E$4:$G$18,3,0)</f>
        <v>C-362</v>
      </c>
      <c r="Z1424" s="32" t="str">
        <f>+VLOOKUP(Enfermedades_Mundiales[[#This Row],[Filtro Integrado]],Estructura!$M$4:$O$367,3,0)</f>
        <v>FI-363</v>
      </c>
      <c r="AA1424" s="32" t="str">
        <f>+VLOOKUP(Enfermedades_Mundiales[[#This Row],[Muestra]],Estructura!$Q$4:$S$194,3,0)</f>
        <v>M-367</v>
      </c>
    </row>
    <row r="1425" spans="1:27" ht="30.6" x14ac:dyDescent="0.3">
      <c r="A1425" s="61" t="s">
        <v>1854</v>
      </c>
      <c r="B1425" s="43">
        <f t="shared" ref="B1425:B1488" si="283">+B1424</f>
        <v>360</v>
      </c>
      <c r="C1425" s="44" t="str">
        <f t="shared" ref="C1425:C1488" si="284">+C1424</f>
        <v>Enfermedades Mundiales</v>
      </c>
      <c r="D1425" s="44" t="str">
        <f t="shared" ref="D1425:D1488" si="285">+D1424</f>
        <v>Salud</v>
      </c>
      <c r="E1425" s="64">
        <v>10205</v>
      </c>
      <c r="F1425" s="44" t="str">
        <f t="shared" si="281"/>
        <v>Vacunación</v>
      </c>
      <c r="G1425" s="27" t="s">
        <v>1591</v>
      </c>
      <c r="H1425" s="60" t="s">
        <v>17</v>
      </c>
      <c r="I1425" s="58" t="s">
        <v>264</v>
      </c>
      <c r="J1425" s="43" t="s">
        <v>407</v>
      </c>
      <c r="K1425" s="12" t="str">
        <f t="shared" si="282"/>
        <v>Vacunación-Casos Activos</v>
      </c>
      <c r="L1425" s="43" t="str">
        <f t="shared" ref="L1425:L1488" si="286">+L1424</f>
        <v>Periodo 2020-2021</v>
      </c>
      <c r="M1425" s="43" t="str">
        <f t="shared" ref="M1425:M1488" si="287">+M1424</f>
        <v>Unidades</v>
      </c>
      <c r="N1425" s="49" t="str">
        <f t="shared" ref="N1425:N1488" si="288">+N1424</f>
        <v>Ministerio de Ciencias, Tecnología, Conocimiento e Innovación</v>
      </c>
      <c r="O14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Dalcahue</v>
      </c>
      <c r="P1425" s="68"/>
      <c r="Q1425" s="15" t="str">
        <f t="shared" ref="Q1425:Q1488" si="289">+Q1424</f>
        <v>Gráfico Evolución</v>
      </c>
      <c r="R1425" s="30"/>
      <c r="S14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https://analytics.zoho.com/open-view/2395394000008137967?ZOHO_CRITERIA=%22Localiza_CL_Poblacion%22.%22Codcom%22%3D10205</v>
      </c>
      <c r="T1425" s="17"/>
      <c r="U1425" s="31" t="str">
        <f t="shared" ref="U1425:U1488" si="290">+U1424</f>
        <v>#1774B9</v>
      </c>
      <c r="V1425" s="32" t="str">
        <f>+Enfermedades_Mundiales[[#This Row],[idcoleccion]]&amp;"-"&amp;Enfermedades_Mundiales[[#This Row],[id]]</f>
        <v>360-1415</v>
      </c>
      <c r="W1425" s="21">
        <f>+VLOOKUP(Enfermedades_Mundiales[[#This Row],[Filtro URL]],Estructura!$X$4:$Y$366,2,0)</f>
        <v>36310205</v>
      </c>
      <c r="X1425" s="21" t="str">
        <f>+VLOOKUP(Enfermedades_Mundiales[[#This Row],[tema]],Estructura!$A$4:$C$18,3,0)</f>
        <v>T-364</v>
      </c>
      <c r="Y1425" s="32" t="str">
        <f>+VLOOKUP(Enfermedades_Mundiales[[#This Row],[contenido]],Estructura!$E$4:$G$18,3,0)</f>
        <v>C-362</v>
      </c>
      <c r="Z1425" s="32" t="str">
        <f>+VLOOKUP(Enfermedades_Mundiales[[#This Row],[Filtro Integrado]],Estructura!$M$4:$O$367,3,0)</f>
        <v>FI-363</v>
      </c>
      <c r="AA1425" s="32" t="str">
        <f>+VLOOKUP(Enfermedades_Mundiales[[#This Row],[Muestra]],Estructura!$Q$4:$S$194,3,0)</f>
        <v>M-367</v>
      </c>
    </row>
    <row r="1426" spans="1:27" ht="30.6" x14ac:dyDescent="0.3">
      <c r="A1426" s="61" t="s">
        <v>1855</v>
      </c>
      <c r="B1426" s="43">
        <f t="shared" si="283"/>
        <v>360</v>
      </c>
      <c r="C1426" s="44" t="str">
        <f t="shared" si="284"/>
        <v>Enfermedades Mundiales</v>
      </c>
      <c r="D1426" s="44" t="str">
        <f t="shared" si="285"/>
        <v>Salud</v>
      </c>
      <c r="E1426" s="64">
        <v>10206</v>
      </c>
      <c r="F1426" s="44" t="str">
        <f t="shared" ref="F1426:F1489" si="291">+F1425</f>
        <v>Vacunación</v>
      </c>
      <c r="G1426" s="27" t="s">
        <v>1591</v>
      </c>
      <c r="H1426" s="60" t="s">
        <v>17</v>
      </c>
      <c r="I1426" s="58" t="s">
        <v>265</v>
      </c>
      <c r="J1426" s="43" t="s">
        <v>407</v>
      </c>
      <c r="K1426" s="12" t="str">
        <f t="shared" ref="K1426:K1489" si="292">+K1425</f>
        <v>Vacunación-Casos Activos</v>
      </c>
      <c r="L1426" s="43" t="str">
        <f t="shared" si="286"/>
        <v>Periodo 2020-2021</v>
      </c>
      <c r="M1426" s="43" t="str">
        <f t="shared" si="287"/>
        <v>Unidades</v>
      </c>
      <c r="N1426" s="49" t="str">
        <f t="shared" si="288"/>
        <v>Ministerio de Ciencias, Tecnología, Conocimiento e Innovación</v>
      </c>
      <c r="O14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Puqueldón</v>
      </c>
      <c r="P1426" s="68"/>
      <c r="Q1426" s="15" t="str">
        <f t="shared" si="289"/>
        <v>Gráfico Evolución</v>
      </c>
      <c r="R1426" s="30"/>
      <c r="S14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https://analytics.zoho.com/open-view/2395394000008137967?ZOHO_CRITERIA=%22Localiza_CL_Poblacion%22.%22Codcom%22%3D10206</v>
      </c>
      <c r="T1426" s="17"/>
      <c r="U1426" s="31" t="str">
        <f t="shared" si="290"/>
        <v>#1774B9</v>
      </c>
      <c r="V1426" s="32" t="str">
        <f>+Enfermedades_Mundiales[[#This Row],[idcoleccion]]&amp;"-"&amp;Enfermedades_Mundiales[[#This Row],[id]]</f>
        <v>360-1416</v>
      </c>
      <c r="W1426" s="21">
        <f>+VLOOKUP(Enfermedades_Mundiales[[#This Row],[Filtro URL]],Estructura!$X$4:$Y$366,2,0)</f>
        <v>36310206</v>
      </c>
      <c r="X1426" s="21" t="str">
        <f>+VLOOKUP(Enfermedades_Mundiales[[#This Row],[tema]],Estructura!$A$4:$C$18,3,0)</f>
        <v>T-364</v>
      </c>
      <c r="Y1426" s="32" t="str">
        <f>+VLOOKUP(Enfermedades_Mundiales[[#This Row],[contenido]],Estructura!$E$4:$G$18,3,0)</f>
        <v>C-362</v>
      </c>
      <c r="Z1426" s="32" t="str">
        <f>+VLOOKUP(Enfermedades_Mundiales[[#This Row],[Filtro Integrado]],Estructura!$M$4:$O$367,3,0)</f>
        <v>FI-363</v>
      </c>
      <c r="AA1426" s="32" t="str">
        <f>+VLOOKUP(Enfermedades_Mundiales[[#This Row],[Muestra]],Estructura!$Q$4:$S$194,3,0)</f>
        <v>M-367</v>
      </c>
    </row>
    <row r="1427" spans="1:27" ht="30.6" x14ac:dyDescent="0.3">
      <c r="A1427" s="61" t="s">
        <v>1856</v>
      </c>
      <c r="B1427" s="43">
        <f t="shared" si="283"/>
        <v>360</v>
      </c>
      <c r="C1427" s="44" t="str">
        <f t="shared" si="284"/>
        <v>Enfermedades Mundiales</v>
      </c>
      <c r="D1427" s="44" t="str">
        <f t="shared" si="285"/>
        <v>Salud</v>
      </c>
      <c r="E1427" s="64">
        <v>10207</v>
      </c>
      <c r="F1427" s="44" t="str">
        <f t="shared" si="291"/>
        <v>Vacunación</v>
      </c>
      <c r="G1427" s="27" t="s">
        <v>1591</v>
      </c>
      <c r="H1427" s="60" t="s">
        <v>17</v>
      </c>
      <c r="I1427" s="58" t="s">
        <v>266</v>
      </c>
      <c r="J1427" s="43" t="s">
        <v>407</v>
      </c>
      <c r="K1427" s="12" t="str">
        <f t="shared" si="292"/>
        <v>Vacunación-Casos Activos</v>
      </c>
      <c r="L1427" s="43" t="str">
        <f t="shared" si="286"/>
        <v>Periodo 2020-2021</v>
      </c>
      <c r="M1427" s="43" t="str">
        <f t="shared" si="287"/>
        <v>Unidades</v>
      </c>
      <c r="N1427" s="49" t="str">
        <f t="shared" si="288"/>
        <v>Ministerio de Ciencias, Tecnología, Conocimiento e Innovación</v>
      </c>
      <c r="O14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Queilén</v>
      </c>
      <c r="P1427" s="68"/>
      <c r="Q1427" s="15" t="str">
        <f t="shared" si="289"/>
        <v>Gráfico Evolución</v>
      </c>
      <c r="R1427" s="30"/>
      <c r="S14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https://analytics.zoho.com/open-view/2395394000008137967?ZOHO_CRITERIA=%22Localiza_CL_Poblacion%22.%22Codcom%22%3D10207</v>
      </c>
      <c r="T1427" s="17"/>
      <c r="U1427" s="31" t="str">
        <f t="shared" si="290"/>
        <v>#1774B9</v>
      </c>
      <c r="V1427" s="32" t="str">
        <f>+Enfermedades_Mundiales[[#This Row],[idcoleccion]]&amp;"-"&amp;Enfermedades_Mundiales[[#This Row],[id]]</f>
        <v>360-1417</v>
      </c>
      <c r="W1427" s="21">
        <f>+VLOOKUP(Enfermedades_Mundiales[[#This Row],[Filtro URL]],Estructura!$X$4:$Y$366,2,0)</f>
        <v>36310207</v>
      </c>
      <c r="X1427" s="21" t="str">
        <f>+VLOOKUP(Enfermedades_Mundiales[[#This Row],[tema]],Estructura!$A$4:$C$18,3,0)</f>
        <v>T-364</v>
      </c>
      <c r="Y1427" s="32" t="str">
        <f>+VLOOKUP(Enfermedades_Mundiales[[#This Row],[contenido]],Estructura!$E$4:$G$18,3,0)</f>
        <v>C-362</v>
      </c>
      <c r="Z1427" s="32" t="str">
        <f>+VLOOKUP(Enfermedades_Mundiales[[#This Row],[Filtro Integrado]],Estructura!$M$4:$O$367,3,0)</f>
        <v>FI-363</v>
      </c>
      <c r="AA1427" s="32" t="str">
        <f>+VLOOKUP(Enfermedades_Mundiales[[#This Row],[Muestra]],Estructura!$Q$4:$S$194,3,0)</f>
        <v>M-367</v>
      </c>
    </row>
    <row r="1428" spans="1:27" ht="30.6" x14ac:dyDescent="0.3">
      <c r="A1428" s="61" t="s">
        <v>1857</v>
      </c>
      <c r="B1428" s="43">
        <f t="shared" si="283"/>
        <v>360</v>
      </c>
      <c r="C1428" s="44" t="str">
        <f t="shared" si="284"/>
        <v>Enfermedades Mundiales</v>
      </c>
      <c r="D1428" s="44" t="str">
        <f t="shared" si="285"/>
        <v>Salud</v>
      </c>
      <c r="E1428" s="64">
        <v>10208</v>
      </c>
      <c r="F1428" s="44" t="str">
        <f t="shared" si="291"/>
        <v>Vacunación</v>
      </c>
      <c r="G1428" s="27" t="s">
        <v>1591</v>
      </c>
      <c r="H1428" s="60" t="s">
        <v>17</v>
      </c>
      <c r="I1428" s="58" t="s">
        <v>267</v>
      </c>
      <c r="J1428" s="43" t="s">
        <v>407</v>
      </c>
      <c r="K1428" s="12" t="str">
        <f t="shared" si="292"/>
        <v>Vacunación-Casos Activos</v>
      </c>
      <c r="L1428" s="43" t="str">
        <f t="shared" si="286"/>
        <v>Periodo 2020-2021</v>
      </c>
      <c r="M1428" s="43" t="str">
        <f t="shared" si="287"/>
        <v>Unidades</v>
      </c>
      <c r="N1428" s="49" t="str">
        <f t="shared" si="288"/>
        <v>Ministerio de Ciencias, Tecnología, Conocimiento e Innovación</v>
      </c>
      <c r="O14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Quellón</v>
      </c>
      <c r="P1428" s="68"/>
      <c r="Q1428" s="15" t="str">
        <f t="shared" si="289"/>
        <v>Gráfico Evolución</v>
      </c>
      <c r="R1428" s="30"/>
      <c r="S14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https://analytics.zoho.com/open-view/2395394000008137967?ZOHO_CRITERIA=%22Localiza_CL_Poblacion%22.%22Codcom%22%3D10208</v>
      </c>
      <c r="T1428" s="17"/>
      <c r="U1428" s="31" t="str">
        <f t="shared" si="290"/>
        <v>#1774B9</v>
      </c>
      <c r="V1428" s="32" t="str">
        <f>+Enfermedades_Mundiales[[#This Row],[idcoleccion]]&amp;"-"&amp;Enfermedades_Mundiales[[#This Row],[id]]</f>
        <v>360-1418</v>
      </c>
      <c r="W1428" s="21">
        <f>+VLOOKUP(Enfermedades_Mundiales[[#This Row],[Filtro URL]],Estructura!$X$4:$Y$366,2,0)</f>
        <v>36310208</v>
      </c>
      <c r="X1428" s="21" t="str">
        <f>+VLOOKUP(Enfermedades_Mundiales[[#This Row],[tema]],Estructura!$A$4:$C$18,3,0)</f>
        <v>T-364</v>
      </c>
      <c r="Y1428" s="32" t="str">
        <f>+VLOOKUP(Enfermedades_Mundiales[[#This Row],[contenido]],Estructura!$E$4:$G$18,3,0)</f>
        <v>C-362</v>
      </c>
      <c r="Z1428" s="32" t="str">
        <f>+VLOOKUP(Enfermedades_Mundiales[[#This Row],[Filtro Integrado]],Estructura!$M$4:$O$367,3,0)</f>
        <v>FI-363</v>
      </c>
      <c r="AA1428" s="32" t="str">
        <f>+VLOOKUP(Enfermedades_Mundiales[[#This Row],[Muestra]],Estructura!$Q$4:$S$194,3,0)</f>
        <v>M-367</v>
      </c>
    </row>
    <row r="1429" spans="1:27" ht="30.6" x14ac:dyDescent="0.3">
      <c r="A1429" s="61" t="s">
        <v>1858</v>
      </c>
      <c r="B1429" s="43">
        <f t="shared" si="283"/>
        <v>360</v>
      </c>
      <c r="C1429" s="44" t="str">
        <f t="shared" si="284"/>
        <v>Enfermedades Mundiales</v>
      </c>
      <c r="D1429" s="44" t="str">
        <f t="shared" si="285"/>
        <v>Salud</v>
      </c>
      <c r="E1429" s="64">
        <v>10209</v>
      </c>
      <c r="F1429" s="44" t="str">
        <f t="shared" si="291"/>
        <v>Vacunación</v>
      </c>
      <c r="G1429" s="27" t="s">
        <v>1591</v>
      </c>
      <c r="H1429" s="60" t="s">
        <v>17</v>
      </c>
      <c r="I1429" s="58" t="s">
        <v>268</v>
      </c>
      <c r="J1429" s="43" t="s">
        <v>407</v>
      </c>
      <c r="K1429" s="12" t="str">
        <f t="shared" si="292"/>
        <v>Vacunación-Casos Activos</v>
      </c>
      <c r="L1429" s="43" t="str">
        <f t="shared" si="286"/>
        <v>Periodo 2020-2021</v>
      </c>
      <c r="M1429" s="43" t="str">
        <f t="shared" si="287"/>
        <v>Unidades</v>
      </c>
      <c r="N1429" s="49" t="str">
        <f t="shared" si="288"/>
        <v>Ministerio de Ciencias, Tecnología, Conocimiento e Innovación</v>
      </c>
      <c r="O14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Quemchi</v>
      </c>
      <c r="P1429" s="68"/>
      <c r="Q1429" s="15" t="str">
        <f t="shared" si="289"/>
        <v>Gráfico Evolución</v>
      </c>
      <c r="R1429" s="30"/>
      <c r="S14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https://analytics.zoho.com/open-view/2395394000008137967?ZOHO_CRITERIA=%22Localiza_CL_Poblacion%22.%22Codcom%22%3D10209</v>
      </c>
      <c r="T1429" s="17"/>
      <c r="U1429" s="31" t="str">
        <f t="shared" si="290"/>
        <v>#1774B9</v>
      </c>
      <c r="V1429" s="32" t="str">
        <f>+Enfermedades_Mundiales[[#This Row],[idcoleccion]]&amp;"-"&amp;Enfermedades_Mundiales[[#This Row],[id]]</f>
        <v>360-1419</v>
      </c>
      <c r="W1429" s="21">
        <f>+VLOOKUP(Enfermedades_Mundiales[[#This Row],[Filtro URL]],Estructura!$X$4:$Y$366,2,0)</f>
        <v>36310209</v>
      </c>
      <c r="X1429" s="21" t="str">
        <f>+VLOOKUP(Enfermedades_Mundiales[[#This Row],[tema]],Estructura!$A$4:$C$18,3,0)</f>
        <v>T-364</v>
      </c>
      <c r="Y1429" s="32" t="str">
        <f>+VLOOKUP(Enfermedades_Mundiales[[#This Row],[contenido]],Estructura!$E$4:$G$18,3,0)</f>
        <v>C-362</v>
      </c>
      <c r="Z1429" s="32" t="str">
        <f>+VLOOKUP(Enfermedades_Mundiales[[#This Row],[Filtro Integrado]],Estructura!$M$4:$O$367,3,0)</f>
        <v>FI-363</v>
      </c>
      <c r="AA1429" s="32" t="str">
        <f>+VLOOKUP(Enfermedades_Mundiales[[#This Row],[Muestra]],Estructura!$Q$4:$S$194,3,0)</f>
        <v>M-367</v>
      </c>
    </row>
    <row r="1430" spans="1:27" ht="30.6" x14ac:dyDescent="0.3">
      <c r="A1430" s="61" t="s">
        <v>1859</v>
      </c>
      <c r="B1430" s="43">
        <f t="shared" si="283"/>
        <v>360</v>
      </c>
      <c r="C1430" s="44" t="str">
        <f t="shared" si="284"/>
        <v>Enfermedades Mundiales</v>
      </c>
      <c r="D1430" s="44" t="str">
        <f t="shared" si="285"/>
        <v>Salud</v>
      </c>
      <c r="E1430" s="64">
        <v>10210</v>
      </c>
      <c r="F1430" s="44" t="str">
        <f t="shared" si="291"/>
        <v>Vacunación</v>
      </c>
      <c r="G1430" s="27" t="s">
        <v>1591</v>
      </c>
      <c r="H1430" s="60" t="s">
        <v>17</v>
      </c>
      <c r="I1430" s="58" t="s">
        <v>269</v>
      </c>
      <c r="J1430" s="43" t="s">
        <v>407</v>
      </c>
      <c r="K1430" s="12" t="str">
        <f t="shared" si="292"/>
        <v>Vacunación-Casos Activos</v>
      </c>
      <c r="L1430" s="43" t="str">
        <f t="shared" si="286"/>
        <v>Periodo 2020-2021</v>
      </c>
      <c r="M1430" s="43" t="str">
        <f t="shared" si="287"/>
        <v>Unidades</v>
      </c>
      <c r="N1430" s="49" t="str">
        <f t="shared" si="288"/>
        <v>Ministerio de Ciencias, Tecnología, Conocimiento e Innovación</v>
      </c>
      <c r="O143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Quinchao</v>
      </c>
      <c r="P1430" s="68"/>
      <c r="Q1430" s="15" t="str">
        <f t="shared" si="289"/>
        <v>Gráfico Evolución</v>
      </c>
      <c r="R1430" s="30"/>
      <c r="S143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https://analytics.zoho.com/open-view/2395394000008137967?ZOHO_CRITERIA=%22Localiza_CL_Poblacion%22.%22Codcom%22%3D10210</v>
      </c>
      <c r="T1430" s="17"/>
      <c r="U1430" s="31" t="str">
        <f t="shared" si="290"/>
        <v>#1774B9</v>
      </c>
      <c r="V1430" s="32" t="str">
        <f>+Enfermedades_Mundiales[[#This Row],[idcoleccion]]&amp;"-"&amp;Enfermedades_Mundiales[[#This Row],[id]]</f>
        <v>360-1420</v>
      </c>
      <c r="W1430" s="21">
        <f>+VLOOKUP(Enfermedades_Mundiales[[#This Row],[Filtro URL]],Estructura!$X$4:$Y$366,2,0)</f>
        <v>36310210</v>
      </c>
      <c r="X1430" s="21" t="str">
        <f>+VLOOKUP(Enfermedades_Mundiales[[#This Row],[tema]],Estructura!$A$4:$C$18,3,0)</f>
        <v>T-364</v>
      </c>
      <c r="Y1430" s="32" t="str">
        <f>+VLOOKUP(Enfermedades_Mundiales[[#This Row],[contenido]],Estructura!$E$4:$G$18,3,0)</f>
        <v>C-362</v>
      </c>
      <c r="Z1430" s="32" t="str">
        <f>+VLOOKUP(Enfermedades_Mundiales[[#This Row],[Filtro Integrado]],Estructura!$M$4:$O$367,3,0)</f>
        <v>FI-363</v>
      </c>
      <c r="AA1430" s="32" t="str">
        <f>+VLOOKUP(Enfermedades_Mundiales[[#This Row],[Muestra]],Estructura!$Q$4:$S$194,3,0)</f>
        <v>M-367</v>
      </c>
    </row>
    <row r="1431" spans="1:27" ht="30.6" x14ac:dyDescent="0.3">
      <c r="A1431" s="61" t="s">
        <v>1860</v>
      </c>
      <c r="B1431" s="43">
        <f t="shared" si="283"/>
        <v>360</v>
      </c>
      <c r="C1431" s="44" t="str">
        <f t="shared" si="284"/>
        <v>Enfermedades Mundiales</v>
      </c>
      <c r="D1431" s="44" t="str">
        <f t="shared" si="285"/>
        <v>Salud</v>
      </c>
      <c r="E1431" s="64">
        <v>10301</v>
      </c>
      <c r="F1431" s="44" t="str">
        <f t="shared" si="291"/>
        <v>Vacunación</v>
      </c>
      <c r="G1431" s="27" t="s">
        <v>1591</v>
      </c>
      <c r="H1431" s="60" t="s">
        <v>17</v>
      </c>
      <c r="I1431" s="58" t="s">
        <v>270</v>
      </c>
      <c r="J1431" s="43" t="s">
        <v>407</v>
      </c>
      <c r="K1431" s="12" t="str">
        <f t="shared" si="292"/>
        <v>Vacunación-Casos Activos</v>
      </c>
      <c r="L1431" s="43" t="str">
        <f t="shared" si="286"/>
        <v>Periodo 2020-2021</v>
      </c>
      <c r="M1431" s="43" t="str">
        <f t="shared" si="287"/>
        <v>Unidades</v>
      </c>
      <c r="N1431" s="49" t="str">
        <f t="shared" si="288"/>
        <v>Ministerio de Ciencias, Tecnología, Conocimiento e Innovación</v>
      </c>
      <c r="O143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Osorno</v>
      </c>
      <c r="P1431" s="68"/>
      <c r="Q1431" s="15" t="str">
        <f t="shared" si="289"/>
        <v>Gráfico Evolución</v>
      </c>
      <c r="R1431" s="30"/>
      <c r="S143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https://analytics.zoho.com/open-view/2395394000008137967?ZOHO_CRITERIA=%22Localiza_CL_Poblacion%22.%22Codcom%22%3D10301</v>
      </c>
      <c r="T1431" s="17"/>
      <c r="U1431" s="31" t="str">
        <f t="shared" si="290"/>
        <v>#1774B9</v>
      </c>
      <c r="V1431" s="32" t="str">
        <f>+Enfermedades_Mundiales[[#This Row],[idcoleccion]]&amp;"-"&amp;Enfermedades_Mundiales[[#This Row],[id]]</f>
        <v>360-1421</v>
      </c>
      <c r="W1431" s="21">
        <f>+VLOOKUP(Enfermedades_Mundiales[[#This Row],[Filtro URL]],Estructura!$X$4:$Y$366,2,0)</f>
        <v>36310301</v>
      </c>
      <c r="X1431" s="21" t="str">
        <f>+VLOOKUP(Enfermedades_Mundiales[[#This Row],[tema]],Estructura!$A$4:$C$18,3,0)</f>
        <v>T-364</v>
      </c>
      <c r="Y1431" s="32" t="str">
        <f>+VLOOKUP(Enfermedades_Mundiales[[#This Row],[contenido]],Estructura!$E$4:$G$18,3,0)</f>
        <v>C-362</v>
      </c>
      <c r="Z1431" s="32" t="str">
        <f>+VLOOKUP(Enfermedades_Mundiales[[#This Row],[Filtro Integrado]],Estructura!$M$4:$O$367,3,0)</f>
        <v>FI-363</v>
      </c>
      <c r="AA1431" s="32" t="str">
        <f>+VLOOKUP(Enfermedades_Mundiales[[#This Row],[Muestra]],Estructura!$Q$4:$S$194,3,0)</f>
        <v>M-367</v>
      </c>
    </row>
    <row r="1432" spans="1:27" ht="30.6" x14ac:dyDescent="0.3">
      <c r="A1432" s="61" t="s">
        <v>1861</v>
      </c>
      <c r="B1432" s="43">
        <f t="shared" si="283"/>
        <v>360</v>
      </c>
      <c r="C1432" s="44" t="str">
        <f t="shared" si="284"/>
        <v>Enfermedades Mundiales</v>
      </c>
      <c r="D1432" s="44" t="str">
        <f t="shared" si="285"/>
        <v>Salud</v>
      </c>
      <c r="E1432" s="64">
        <v>10302</v>
      </c>
      <c r="F1432" s="44" t="str">
        <f t="shared" si="291"/>
        <v>Vacunación</v>
      </c>
      <c r="G1432" s="27" t="s">
        <v>1591</v>
      </c>
      <c r="H1432" s="60" t="s">
        <v>17</v>
      </c>
      <c r="I1432" s="58" t="s">
        <v>271</v>
      </c>
      <c r="J1432" s="43" t="s">
        <v>407</v>
      </c>
      <c r="K1432" s="12" t="str">
        <f t="shared" si="292"/>
        <v>Vacunación-Casos Activos</v>
      </c>
      <c r="L1432" s="43" t="str">
        <f t="shared" si="286"/>
        <v>Periodo 2020-2021</v>
      </c>
      <c r="M1432" s="43" t="str">
        <f t="shared" si="287"/>
        <v>Unidades</v>
      </c>
      <c r="N1432" s="49" t="str">
        <f t="shared" si="288"/>
        <v>Ministerio de Ciencias, Tecnología, Conocimiento e Innovación</v>
      </c>
      <c r="O143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Puerto Octay</v>
      </c>
      <c r="P1432" s="68"/>
      <c r="Q1432" s="15" t="str">
        <f t="shared" si="289"/>
        <v>Gráfico Evolución</v>
      </c>
      <c r="R1432" s="30"/>
      <c r="S143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https://analytics.zoho.com/open-view/2395394000008137967?ZOHO_CRITERIA=%22Localiza_CL_Poblacion%22.%22Codcom%22%3D10302</v>
      </c>
      <c r="T1432" s="17"/>
      <c r="U1432" s="31" t="str">
        <f t="shared" si="290"/>
        <v>#1774B9</v>
      </c>
      <c r="V1432" s="32" t="str">
        <f>+Enfermedades_Mundiales[[#This Row],[idcoleccion]]&amp;"-"&amp;Enfermedades_Mundiales[[#This Row],[id]]</f>
        <v>360-1422</v>
      </c>
      <c r="W1432" s="21">
        <f>+VLOOKUP(Enfermedades_Mundiales[[#This Row],[Filtro URL]],Estructura!$X$4:$Y$366,2,0)</f>
        <v>36310302</v>
      </c>
      <c r="X1432" s="21" t="str">
        <f>+VLOOKUP(Enfermedades_Mundiales[[#This Row],[tema]],Estructura!$A$4:$C$18,3,0)</f>
        <v>T-364</v>
      </c>
      <c r="Y1432" s="32" t="str">
        <f>+VLOOKUP(Enfermedades_Mundiales[[#This Row],[contenido]],Estructura!$E$4:$G$18,3,0)</f>
        <v>C-362</v>
      </c>
      <c r="Z1432" s="32" t="str">
        <f>+VLOOKUP(Enfermedades_Mundiales[[#This Row],[Filtro Integrado]],Estructura!$M$4:$O$367,3,0)</f>
        <v>FI-363</v>
      </c>
      <c r="AA1432" s="32" t="str">
        <f>+VLOOKUP(Enfermedades_Mundiales[[#This Row],[Muestra]],Estructura!$Q$4:$S$194,3,0)</f>
        <v>M-367</v>
      </c>
    </row>
    <row r="1433" spans="1:27" ht="30.6" x14ac:dyDescent="0.3">
      <c r="A1433" s="61" t="s">
        <v>1862</v>
      </c>
      <c r="B1433" s="43">
        <f t="shared" si="283"/>
        <v>360</v>
      </c>
      <c r="C1433" s="44" t="str">
        <f t="shared" si="284"/>
        <v>Enfermedades Mundiales</v>
      </c>
      <c r="D1433" s="44" t="str">
        <f t="shared" si="285"/>
        <v>Salud</v>
      </c>
      <c r="E1433" s="64">
        <v>10303</v>
      </c>
      <c r="F1433" s="44" t="str">
        <f t="shared" si="291"/>
        <v>Vacunación</v>
      </c>
      <c r="G1433" s="27" t="s">
        <v>1591</v>
      </c>
      <c r="H1433" s="60" t="s">
        <v>17</v>
      </c>
      <c r="I1433" s="58" t="s">
        <v>272</v>
      </c>
      <c r="J1433" s="43" t="s">
        <v>407</v>
      </c>
      <c r="K1433" s="12" t="str">
        <f t="shared" si="292"/>
        <v>Vacunación-Casos Activos</v>
      </c>
      <c r="L1433" s="43" t="str">
        <f t="shared" si="286"/>
        <v>Periodo 2020-2021</v>
      </c>
      <c r="M1433" s="43" t="str">
        <f t="shared" si="287"/>
        <v>Unidades</v>
      </c>
      <c r="N1433" s="49" t="str">
        <f t="shared" si="288"/>
        <v>Ministerio de Ciencias, Tecnología, Conocimiento e Innovación</v>
      </c>
      <c r="O143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Purranque</v>
      </c>
      <c r="P1433" s="68"/>
      <c r="Q1433" s="15" t="str">
        <f t="shared" si="289"/>
        <v>Gráfico Evolución</v>
      </c>
      <c r="R1433" s="30"/>
      <c r="S143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https://analytics.zoho.com/open-view/2395394000008137967?ZOHO_CRITERIA=%22Localiza_CL_Poblacion%22.%22Codcom%22%3D10303</v>
      </c>
      <c r="T1433" s="17"/>
      <c r="U1433" s="31" t="str">
        <f t="shared" si="290"/>
        <v>#1774B9</v>
      </c>
      <c r="V1433" s="32" t="str">
        <f>+Enfermedades_Mundiales[[#This Row],[idcoleccion]]&amp;"-"&amp;Enfermedades_Mundiales[[#This Row],[id]]</f>
        <v>360-1423</v>
      </c>
      <c r="W1433" s="21">
        <f>+VLOOKUP(Enfermedades_Mundiales[[#This Row],[Filtro URL]],Estructura!$X$4:$Y$366,2,0)</f>
        <v>36310303</v>
      </c>
      <c r="X1433" s="21" t="str">
        <f>+VLOOKUP(Enfermedades_Mundiales[[#This Row],[tema]],Estructura!$A$4:$C$18,3,0)</f>
        <v>T-364</v>
      </c>
      <c r="Y1433" s="32" t="str">
        <f>+VLOOKUP(Enfermedades_Mundiales[[#This Row],[contenido]],Estructura!$E$4:$G$18,3,0)</f>
        <v>C-362</v>
      </c>
      <c r="Z1433" s="32" t="str">
        <f>+VLOOKUP(Enfermedades_Mundiales[[#This Row],[Filtro Integrado]],Estructura!$M$4:$O$367,3,0)</f>
        <v>FI-363</v>
      </c>
      <c r="AA1433" s="32" t="str">
        <f>+VLOOKUP(Enfermedades_Mundiales[[#This Row],[Muestra]],Estructura!$Q$4:$S$194,3,0)</f>
        <v>M-367</v>
      </c>
    </row>
    <row r="1434" spans="1:27" ht="30.6" x14ac:dyDescent="0.3">
      <c r="A1434" s="61" t="s">
        <v>1863</v>
      </c>
      <c r="B1434" s="43">
        <f t="shared" si="283"/>
        <v>360</v>
      </c>
      <c r="C1434" s="44" t="str">
        <f t="shared" si="284"/>
        <v>Enfermedades Mundiales</v>
      </c>
      <c r="D1434" s="44" t="str">
        <f t="shared" si="285"/>
        <v>Salud</v>
      </c>
      <c r="E1434" s="64">
        <v>10304</v>
      </c>
      <c r="F1434" s="44" t="str">
        <f t="shared" si="291"/>
        <v>Vacunación</v>
      </c>
      <c r="G1434" s="27" t="s">
        <v>1591</v>
      </c>
      <c r="H1434" s="60" t="s">
        <v>17</v>
      </c>
      <c r="I1434" s="58" t="s">
        <v>273</v>
      </c>
      <c r="J1434" s="43" t="s">
        <v>407</v>
      </c>
      <c r="K1434" s="12" t="str">
        <f t="shared" si="292"/>
        <v>Vacunación-Casos Activos</v>
      </c>
      <c r="L1434" s="43" t="str">
        <f t="shared" si="286"/>
        <v>Periodo 2020-2021</v>
      </c>
      <c r="M1434" s="43" t="str">
        <f t="shared" si="287"/>
        <v>Unidades</v>
      </c>
      <c r="N1434" s="49" t="str">
        <f t="shared" si="288"/>
        <v>Ministerio de Ciencias, Tecnología, Conocimiento e Innovación</v>
      </c>
      <c r="O143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Puyehue</v>
      </c>
      <c r="P1434" s="68"/>
      <c r="Q1434" s="15" t="str">
        <f t="shared" si="289"/>
        <v>Gráfico Evolución</v>
      </c>
      <c r="R1434" s="30"/>
      <c r="S143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https://analytics.zoho.com/open-view/2395394000008137967?ZOHO_CRITERIA=%22Localiza_CL_Poblacion%22.%22Codcom%22%3D10304</v>
      </c>
      <c r="T1434" s="17"/>
      <c r="U1434" s="31" t="str">
        <f t="shared" si="290"/>
        <v>#1774B9</v>
      </c>
      <c r="V1434" s="32" t="str">
        <f>+Enfermedades_Mundiales[[#This Row],[idcoleccion]]&amp;"-"&amp;Enfermedades_Mundiales[[#This Row],[id]]</f>
        <v>360-1424</v>
      </c>
      <c r="W1434" s="21">
        <f>+VLOOKUP(Enfermedades_Mundiales[[#This Row],[Filtro URL]],Estructura!$X$4:$Y$366,2,0)</f>
        <v>36310304</v>
      </c>
      <c r="X1434" s="21" t="str">
        <f>+VLOOKUP(Enfermedades_Mundiales[[#This Row],[tema]],Estructura!$A$4:$C$18,3,0)</f>
        <v>T-364</v>
      </c>
      <c r="Y1434" s="32" t="str">
        <f>+VLOOKUP(Enfermedades_Mundiales[[#This Row],[contenido]],Estructura!$E$4:$G$18,3,0)</f>
        <v>C-362</v>
      </c>
      <c r="Z1434" s="32" t="str">
        <f>+VLOOKUP(Enfermedades_Mundiales[[#This Row],[Filtro Integrado]],Estructura!$M$4:$O$367,3,0)</f>
        <v>FI-363</v>
      </c>
      <c r="AA1434" s="32" t="str">
        <f>+VLOOKUP(Enfermedades_Mundiales[[#This Row],[Muestra]],Estructura!$Q$4:$S$194,3,0)</f>
        <v>M-367</v>
      </c>
    </row>
    <row r="1435" spans="1:27" ht="30.6" x14ac:dyDescent="0.3">
      <c r="A1435" s="61" t="s">
        <v>1864</v>
      </c>
      <c r="B1435" s="43">
        <f t="shared" si="283"/>
        <v>360</v>
      </c>
      <c r="C1435" s="44" t="str">
        <f t="shared" si="284"/>
        <v>Enfermedades Mundiales</v>
      </c>
      <c r="D1435" s="44" t="str">
        <f t="shared" si="285"/>
        <v>Salud</v>
      </c>
      <c r="E1435" s="64">
        <v>10305</v>
      </c>
      <c r="F1435" s="44" t="str">
        <f t="shared" si="291"/>
        <v>Vacunación</v>
      </c>
      <c r="G1435" s="27" t="s">
        <v>1591</v>
      </c>
      <c r="H1435" s="60" t="s">
        <v>17</v>
      </c>
      <c r="I1435" s="58" t="s">
        <v>274</v>
      </c>
      <c r="J1435" s="43" t="s">
        <v>407</v>
      </c>
      <c r="K1435" s="12" t="str">
        <f t="shared" si="292"/>
        <v>Vacunación-Casos Activos</v>
      </c>
      <c r="L1435" s="43" t="str">
        <f t="shared" si="286"/>
        <v>Periodo 2020-2021</v>
      </c>
      <c r="M1435" s="43" t="str">
        <f t="shared" si="287"/>
        <v>Unidades</v>
      </c>
      <c r="N1435" s="49" t="str">
        <f t="shared" si="288"/>
        <v>Ministerio de Ciencias, Tecnología, Conocimiento e Innovación</v>
      </c>
      <c r="O143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Negro</v>
      </c>
      <c r="P1435" s="68"/>
      <c r="Q1435" s="15" t="str">
        <f t="shared" si="289"/>
        <v>Gráfico Evolución</v>
      </c>
      <c r="R1435" s="30"/>
      <c r="S143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https://analytics.zoho.com/open-view/2395394000008137967?ZOHO_CRITERIA=%22Localiza_CL_Poblacion%22.%22Codcom%22%3D10305</v>
      </c>
      <c r="T1435" s="17"/>
      <c r="U1435" s="31" t="str">
        <f t="shared" si="290"/>
        <v>#1774B9</v>
      </c>
      <c r="V1435" s="32" t="str">
        <f>+Enfermedades_Mundiales[[#This Row],[idcoleccion]]&amp;"-"&amp;Enfermedades_Mundiales[[#This Row],[id]]</f>
        <v>360-1425</v>
      </c>
      <c r="W1435" s="21">
        <f>+VLOOKUP(Enfermedades_Mundiales[[#This Row],[Filtro URL]],Estructura!$X$4:$Y$366,2,0)</f>
        <v>36310305</v>
      </c>
      <c r="X1435" s="21" t="str">
        <f>+VLOOKUP(Enfermedades_Mundiales[[#This Row],[tema]],Estructura!$A$4:$C$18,3,0)</f>
        <v>T-364</v>
      </c>
      <c r="Y1435" s="32" t="str">
        <f>+VLOOKUP(Enfermedades_Mundiales[[#This Row],[contenido]],Estructura!$E$4:$G$18,3,0)</f>
        <v>C-362</v>
      </c>
      <c r="Z1435" s="32" t="str">
        <f>+VLOOKUP(Enfermedades_Mundiales[[#This Row],[Filtro Integrado]],Estructura!$M$4:$O$367,3,0)</f>
        <v>FI-363</v>
      </c>
      <c r="AA1435" s="32" t="str">
        <f>+VLOOKUP(Enfermedades_Mundiales[[#This Row],[Muestra]],Estructura!$Q$4:$S$194,3,0)</f>
        <v>M-367</v>
      </c>
    </row>
    <row r="1436" spans="1:27" ht="30.6" x14ac:dyDescent="0.3">
      <c r="A1436" s="61" t="s">
        <v>1865</v>
      </c>
      <c r="B1436" s="43">
        <f t="shared" si="283"/>
        <v>360</v>
      </c>
      <c r="C1436" s="44" t="str">
        <f t="shared" si="284"/>
        <v>Enfermedades Mundiales</v>
      </c>
      <c r="D1436" s="44" t="str">
        <f t="shared" si="285"/>
        <v>Salud</v>
      </c>
      <c r="E1436" s="64">
        <v>10306</v>
      </c>
      <c r="F1436" s="44" t="str">
        <f t="shared" si="291"/>
        <v>Vacunación</v>
      </c>
      <c r="G1436" s="27" t="s">
        <v>1591</v>
      </c>
      <c r="H1436" s="60" t="s">
        <v>17</v>
      </c>
      <c r="I1436" s="58" t="s">
        <v>275</v>
      </c>
      <c r="J1436" s="43" t="s">
        <v>407</v>
      </c>
      <c r="K1436" s="12" t="str">
        <f t="shared" si="292"/>
        <v>Vacunación-Casos Activos</v>
      </c>
      <c r="L1436" s="43" t="str">
        <f t="shared" si="286"/>
        <v>Periodo 2020-2021</v>
      </c>
      <c r="M1436" s="43" t="str">
        <f t="shared" si="287"/>
        <v>Unidades</v>
      </c>
      <c r="N1436" s="49" t="str">
        <f t="shared" si="288"/>
        <v>Ministerio de Ciencias, Tecnología, Conocimiento e Innovación</v>
      </c>
      <c r="O143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Juan de La Costa</v>
      </c>
      <c r="P1436" s="68"/>
      <c r="Q1436" s="15" t="str">
        <f t="shared" si="289"/>
        <v>Gráfico Evolución</v>
      </c>
      <c r="R1436" s="30"/>
      <c r="S143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https://analytics.zoho.com/open-view/2395394000008137967?ZOHO_CRITERIA=%22Localiza_CL_Poblacion%22.%22Codcom%22%3D10306</v>
      </c>
      <c r="T1436" s="17"/>
      <c r="U1436" s="31" t="str">
        <f t="shared" si="290"/>
        <v>#1774B9</v>
      </c>
      <c r="V1436" s="32" t="str">
        <f>+Enfermedades_Mundiales[[#This Row],[idcoleccion]]&amp;"-"&amp;Enfermedades_Mundiales[[#This Row],[id]]</f>
        <v>360-1426</v>
      </c>
      <c r="W1436" s="21">
        <f>+VLOOKUP(Enfermedades_Mundiales[[#This Row],[Filtro URL]],Estructura!$X$4:$Y$366,2,0)</f>
        <v>36310306</v>
      </c>
      <c r="X1436" s="21" t="str">
        <f>+VLOOKUP(Enfermedades_Mundiales[[#This Row],[tema]],Estructura!$A$4:$C$18,3,0)</f>
        <v>T-364</v>
      </c>
      <c r="Y1436" s="32" t="str">
        <f>+VLOOKUP(Enfermedades_Mundiales[[#This Row],[contenido]],Estructura!$E$4:$G$18,3,0)</f>
        <v>C-362</v>
      </c>
      <c r="Z1436" s="32" t="str">
        <f>+VLOOKUP(Enfermedades_Mundiales[[#This Row],[Filtro Integrado]],Estructura!$M$4:$O$367,3,0)</f>
        <v>FI-363</v>
      </c>
      <c r="AA1436" s="32" t="str">
        <f>+VLOOKUP(Enfermedades_Mundiales[[#This Row],[Muestra]],Estructura!$Q$4:$S$194,3,0)</f>
        <v>M-367</v>
      </c>
    </row>
    <row r="1437" spans="1:27" ht="30.6" x14ac:dyDescent="0.3">
      <c r="A1437" s="61" t="s">
        <v>1866</v>
      </c>
      <c r="B1437" s="43">
        <f t="shared" si="283"/>
        <v>360</v>
      </c>
      <c r="C1437" s="44" t="str">
        <f t="shared" si="284"/>
        <v>Enfermedades Mundiales</v>
      </c>
      <c r="D1437" s="44" t="str">
        <f t="shared" si="285"/>
        <v>Salud</v>
      </c>
      <c r="E1437" s="64">
        <v>10307</v>
      </c>
      <c r="F1437" s="44" t="str">
        <f t="shared" si="291"/>
        <v>Vacunación</v>
      </c>
      <c r="G1437" s="27" t="s">
        <v>1591</v>
      </c>
      <c r="H1437" s="60" t="s">
        <v>17</v>
      </c>
      <c r="I1437" s="58" t="s">
        <v>276</v>
      </c>
      <c r="J1437" s="43" t="s">
        <v>407</v>
      </c>
      <c r="K1437" s="12" t="str">
        <f t="shared" si="292"/>
        <v>Vacunación-Casos Activos</v>
      </c>
      <c r="L1437" s="43" t="str">
        <f t="shared" si="286"/>
        <v>Periodo 2020-2021</v>
      </c>
      <c r="M1437" s="43" t="str">
        <f t="shared" si="287"/>
        <v>Unidades</v>
      </c>
      <c r="N1437" s="49" t="str">
        <f t="shared" si="288"/>
        <v>Ministerio de Ciencias, Tecnología, Conocimiento e Innovación</v>
      </c>
      <c r="O143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Pablo</v>
      </c>
      <c r="P1437" s="68"/>
      <c r="Q1437" s="15" t="str">
        <f t="shared" si="289"/>
        <v>Gráfico Evolución</v>
      </c>
      <c r="R1437" s="30"/>
      <c r="S143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https://analytics.zoho.com/open-view/2395394000008137967?ZOHO_CRITERIA=%22Localiza_CL_Poblacion%22.%22Codcom%22%3D10307</v>
      </c>
      <c r="T1437" s="17"/>
      <c r="U1437" s="31" t="str">
        <f t="shared" si="290"/>
        <v>#1774B9</v>
      </c>
      <c r="V1437" s="32" t="str">
        <f>+Enfermedades_Mundiales[[#This Row],[idcoleccion]]&amp;"-"&amp;Enfermedades_Mundiales[[#This Row],[id]]</f>
        <v>360-1427</v>
      </c>
      <c r="W1437" s="21">
        <f>+VLOOKUP(Enfermedades_Mundiales[[#This Row],[Filtro URL]],Estructura!$X$4:$Y$366,2,0)</f>
        <v>36310307</v>
      </c>
      <c r="X1437" s="21" t="str">
        <f>+VLOOKUP(Enfermedades_Mundiales[[#This Row],[tema]],Estructura!$A$4:$C$18,3,0)</f>
        <v>T-364</v>
      </c>
      <c r="Y1437" s="32" t="str">
        <f>+VLOOKUP(Enfermedades_Mundiales[[#This Row],[contenido]],Estructura!$E$4:$G$18,3,0)</f>
        <v>C-362</v>
      </c>
      <c r="Z1437" s="32" t="str">
        <f>+VLOOKUP(Enfermedades_Mundiales[[#This Row],[Filtro Integrado]],Estructura!$M$4:$O$367,3,0)</f>
        <v>FI-363</v>
      </c>
      <c r="AA1437" s="32" t="str">
        <f>+VLOOKUP(Enfermedades_Mundiales[[#This Row],[Muestra]],Estructura!$Q$4:$S$194,3,0)</f>
        <v>M-367</v>
      </c>
    </row>
    <row r="1438" spans="1:27" ht="30.6" x14ac:dyDescent="0.3">
      <c r="A1438" s="61" t="s">
        <v>1867</v>
      </c>
      <c r="B1438" s="43">
        <f t="shared" si="283"/>
        <v>360</v>
      </c>
      <c r="C1438" s="44" t="str">
        <f t="shared" si="284"/>
        <v>Enfermedades Mundiales</v>
      </c>
      <c r="D1438" s="44" t="str">
        <f t="shared" si="285"/>
        <v>Salud</v>
      </c>
      <c r="E1438" s="64">
        <v>10401</v>
      </c>
      <c r="F1438" s="44" t="str">
        <f t="shared" si="291"/>
        <v>Vacunación</v>
      </c>
      <c r="G1438" s="27" t="s">
        <v>1591</v>
      </c>
      <c r="H1438" s="60" t="s">
        <v>17</v>
      </c>
      <c r="I1438" s="58" t="s">
        <v>277</v>
      </c>
      <c r="J1438" s="43" t="s">
        <v>407</v>
      </c>
      <c r="K1438" s="12" t="str">
        <f t="shared" si="292"/>
        <v>Vacunación-Casos Activos</v>
      </c>
      <c r="L1438" s="43" t="str">
        <f t="shared" si="286"/>
        <v>Periodo 2020-2021</v>
      </c>
      <c r="M1438" s="43" t="str">
        <f t="shared" si="287"/>
        <v>Unidades</v>
      </c>
      <c r="N1438" s="49" t="str">
        <f t="shared" si="288"/>
        <v>Ministerio de Ciencias, Tecnología, Conocimiento e Innovación</v>
      </c>
      <c r="O143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Chaitén</v>
      </c>
      <c r="P1438" s="68"/>
      <c r="Q1438" s="15" t="str">
        <f t="shared" si="289"/>
        <v>Gráfico Evolución</v>
      </c>
      <c r="R1438" s="30"/>
      <c r="S143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https://analytics.zoho.com/open-view/2395394000008137967?ZOHO_CRITERIA=%22Localiza_CL_Poblacion%22.%22Codcom%22%3D10401</v>
      </c>
      <c r="T1438" s="17"/>
      <c r="U1438" s="31" t="str">
        <f t="shared" si="290"/>
        <v>#1774B9</v>
      </c>
      <c r="V1438" s="32" t="str">
        <f>+Enfermedades_Mundiales[[#This Row],[idcoleccion]]&amp;"-"&amp;Enfermedades_Mundiales[[#This Row],[id]]</f>
        <v>360-1428</v>
      </c>
      <c r="W1438" s="21">
        <f>+VLOOKUP(Enfermedades_Mundiales[[#This Row],[Filtro URL]],Estructura!$X$4:$Y$366,2,0)</f>
        <v>36310401</v>
      </c>
      <c r="X1438" s="21" t="str">
        <f>+VLOOKUP(Enfermedades_Mundiales[[#This Row],[tema]],Estructura!$A$4:$C$18,3,0)</f>
        <v>T-364</v>
      </c>
      <c r="Y1438" s="32" t="str">
        <f>+VLOOKUP(Enfermedades_Mundiales[[#This Row],[contenido]],Estructura!$E$4:$G$18,3,0)</f>
        <v>C-362</v>
      </c>
      <c r="Z1438" s="32" t="str">
        <f>+VLOOKUP(Enfermedades_Mundiales[[#This Row],[Filtro Integrado]],Estructura!$M$4:$O$367,3,0)</f>
        <v>FI-363</v>
      </c>
      <c r="AA1438" s="32" t="str">
        <f>+VLOOKUP(Enfermedades_Mundiales[[#This Row],[Muestra]],Estructura!$Q$4:$S$194,3,0)</f>
        <v>M-367</v>
      </c>
    </row>
    <row r="1439" spans="1:27" ht="30.6" x14ac:dyDescent="0.3">
      <c r="A1439" s="61" t="s">
        <v>1868</v>
      </c>
      <c r="B1439" s="43">
        <f t="shared" si="283"/>
        <v>360</v>
      </c>
      <c r="C1439" s="44" t="str">
        <f t="shared" si="284"/>
        <v>Enfermedades Mundiales</v>
      </c>
      <c r="D1439" s="44" t="str">
        <f t="shared" si="285"/>
        <v>Salud</v>
      </c>
      <c r="E1439" s="64">
        <v>10402</v>
      </c>
      <c r="F1439" s="44" t="str">
        <f t="shared" si="291"/>
        <v>Vacunación</v>
      </c>
      <c r="G1439" s="27" t="s">
        <v>1591</v>
      </c>
      <c r="H1439" s="60" t="s">
        <v>17</v>
      </c>
      <c r="I1439" s="58" t="s">
        <v>278</v>
      </c>
      <c r="J1439" s="43" t="s">
        <v>407</v>
      </c>
      <c r="K1439" s="12" t="str">
        <f t="shared" si="292"/>
        <v>Vacunación-Casos Activos</v>
      </c>
      <c r="L1439" s="43" t="str">
        <f t="shared" si="286"/>
        <v>Periodo 2020-2021</v>
      </c>
      <c r="M1439" s="43" t="str">
        <f t="shared" si="287"/>
        <v>Unidades</v>
      </c>
      <c r="N1439" s="49" t="str">
        <f t="shared" si="288"/>
        <v>Ministerio de Ciencias, Tecnología, Conocimiento e Innovación</v>
      </c>
      <c r="O143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Futaleufú</v>
      </c>
      <c r="P1439" s="68"/>
      <c r="Q1439" s="15" t="str">
        <f t="shared" si="289"/>
        <v>Gráfico Evolución</v>
      </c>
      <c r="R1439" s="30"/>
      <c r="S143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https://analytics.zoho.com/open-view/2395394000008137967?ZOHO_CRITERIA=%22Localiza_CL_Poblacion%22.%22Codcom%22%3D10402</v>
      </c>
      <c r="T1439" s="17"/>
      <c r="U1439" s="31" t="str">
        <f t="shared" si="290"/>
        <v>#1774B9</v>
      </c>
      <c r="V1439" s="32" t="str">
        <f>+Enfermedades_Mundiales[[#This Row],[idcoleccion]]&amp;"-"&amp;Enfermedades_Mundiales[[#This Row],[id]]</f>
        <v>360-1429</v>
      </c>
      <c r="W1439" s="21">
        <f>+VLOOKUP(Enfermedades_Mundiales[[#This Row],[Filtro URL]],Estructura!$X$4:$Y$366,2,0)</f>
        <v>36310402</v>
      </c>
      <c r="X1439" s="21" t="str">
        <f>+VLOOKUP(Enfermedades_Mundiales[[#This Row],[tema]],Estructura!$A$4:$C$18,3,0)</f>
        <v>T-364</v>
      </c>
      <c r="Y1439" s="32" t="str">
        <f>+VLOOKUP(Enfermedades_Mundiales[[#This Row],[contenido]],Estructura!$E$4:$G$18,3,0)</f>
        <v>C-362</v>
      </c>
      <c r="Z1439" s="32" t="str">
        <f>+VLOOKUP(Enfermedades_Mundiales[[#This Row],[Filtro Integrado]],Estructura!$M$4:$O$367,3,0)</f>
        <v>FI-363</v>
      </c>
      <c r="AA1439" s="32" t="str">
        <f>+VLOOKUP(Enfermedades_Mundiales[[#This Row],[Muestra]],Estructura!$Q$4:$S$194,3,0)</f>
        <v>M-367</v>
      </c>
    </row>
    <row r="1440" spans="1:27" ht="30.6" x14ac:dyDescent="0.3">
      <c r="A1440" s="61" t="s">
        <v>1869</v>
      </c>
      <c r="B1440" s="43">
        <f t="shared" si="283"/>
        <v>360</v>
      </c>
      <c r="C1440" s="44" t="str">
        <f t="shared" si="284"/>
        <v>Enfermedades Mundiales</v>
      </c>
      <c r="D1440" s="44" t="str">
        <f t="shared" si="285"/>
        <v>Salud</v>
      </c>
      <c r="E1440" s="64">
        <v>10403</v>
      </c>
      <c r="F1440" s="44" t="str">
        <f t="shared" si="291"/>
        <v>Vacunación</v>
      </c>
      <c r="G1440" s="27" t="s">
        <v>1591</v>
      </c>
      <c r="H1440" s="60" t="s">
        <v>17</v>
      </c>
      <c r="I1440" s="58" t="s">
        <v>279</v>
      </c>
      <c r="J1440" s="43" t="s">
        <v>407</v>
      </c>
      <c r="K1440" s="12" t="str">
        <f t="shared" si="292"/>
        <v>Vacunación-Casos Activos</v>
      </c>
      <c r="L1440" s="43" t="str">
        <f t="shared" si="286"/>
        <v>Periodo 2020-2021</v>
      </c>
      <c r="M1440" s="43" t="str">
        <f t="shared" si="287"/>
        <v>Unidades</v>
      </c>
      <c r="N1440" s="49" t="str">
        <f t="shared" si="288"/>
        <v>Ministerio de Ciencias, Tecnología, Conocimiento e Innovación</v>
      </c>
      <c r="O144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Hualaihué</v>
      </c>
      <c r="P1440" s="68"/>
      <c r="Q1440" s="15" t="str">
        <f t="shared" si="289"/>
        <v>Gráfico Evolución</v>
      </c>
      <c r="R1440" s="30"/>
      <c r="S144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https://analytics.zoho.com/open-view/2395394000008137967?ZOHO_CRITERIA=%22Localiza_CL_Poblacion%22.%22Codcom%22%3D10403</v>
      </c>
      <c r="T1440" s="17"/>
      <c r="U1440" s="31" t="str">
        <f t="shared" si="290"/>
        <v>#1774B9</v>
      </c>
      <c r="V1440" s="32" t="str">
        <f>+Enfermedades_Mundiales[[#This Row],[idcoleccion]]&amp;"-"&amp;Enfermedades_Mundiales[[#This Row],[id]]</f>
        <v>360-1430</v>
      </c>
      <c r="W1440" s="21">
        <f>+VLOOKUP(Enfermedades_Mundiales[[#This Row],[Filtro URL]],Estructura!$X$4:$Y$366,2,0)</f>
        <v>36310403</v>
      </c>
      <c r="X1440" s="21" t="str">
        <f>+VLOOKUP(Enfermedades_Mundiales[[#This Row],[tema]],Estructura!$A$4:$C$18,3,0)</f>
        <v>T-364</v>
      </c>
      <c r="Y1440" s="32" t="str">
        <f>+VLOOKUP(Enfermedades_Mundiales[[#This Row],[contenido]],Estructura!$E$4:$G$18,3,0)</f>
        <v>C-362</v>
      </c>
      <c r="Z1440" s="32" t="str">
        <f>+VLOOKUP(Enfermedades_Mundiales[[#This Row],[Filtro Integrado]],Estructura!$M$4:$O$367,3,0)</f>
        <v>FI-363</v>
      </c>
      <c r="AA1440" s="32" t="str">
        <f>+VLOOKUP(Enfermedades_Mundiales[[#This Row],[Muestra]],Estructura!$Q$4:$S$194,3,0)</f>
        <v>M-367</v>
      </c>
    </row>
    <row r="1441" spans="1:27" ht="30.6" x14ac:dyDescent="0.3">
      <c r="A1441" s="61" t="s">
        <v>1870</v>
      </c>
      <c r="B1441" s="43">
        <f t="shared" si="283"/>
        <v>360</v>
      </c>
      <c r="C1441" s="44" t="str">
        <f t="shared" si="284"/>
        <v>Enfermedades Mundiales</v>
      </c>
      <c r="D1441" s="44" t="str">
        <f t="shared" si="285"/>
        <v>Salud</v>
      </c>
      <c r="E1441" s="64">
        <v>10404</v>
      </c>
      <c r="F1441" s="44" t="str">
        <f t="shared" si="291"/>
        <v>Vacunación</v>
      </c>
      <c r="G1441" s="27" t="s">
        <v>1591</v>
      </c>
      <c r="H1441" s="60" t="s">
        <v>17</v>
      </c>
      <c r="I1441" s="58" t="s">
        <v>280</v>
      </c>
      <c r="J1441" s="43" t="s">
        <v>407</v>
      </c>
      <c r="K1441" s="12" t="str">
        <f t="shared" si="292"/>
        <v>Vacunación-Casos Activos</v>
      </c>
      <c r="L1441" s="43" t="str">
        <f t="shared" si="286"/>
        <v>Periodo 2020-2021</v>
      </c>
      <c r="M1441" s="43" t="str">
        <f t="shared" si="287"/>
        <v>Unidades</v>
      </c>
      <c r="N1441" s="49" t="str">
        <f t="shared" si="288"/>
        <v>Ministerio de Ciencias, Tecnología, Conocimiento e Innovación</v>
      </c>
      <c r="O144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Palena</v>
      </c>
      <c r="P1441" s="68"/>
      <c r="Q1441" s="15" t="str">
        <f t="shared" si="289"/>
        <v>Gráfico Evolución</v>
      </c>
      <c r="R1441" s="30"/>
      <c r="S144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https://analytics.zoho.com/open-view/2395394000008137967?ZOHO_CRITERIA=%22Localiza_CL_Poblacion%22.%22Codcom%22%3D10404</v>
      </c>
      <c r="T1441" s="17"/>
      <c r="U1441" s="31" t="str">
        <f t="shared" si="290"/>
        <v>#1774B9</v>
      </c>
      <c r="V1441" s="32" t="str">
        <f>+Enfermedades_Mundiales[[#This Row],[idcoleccion]]&amp;"-"&amp;Enfermedades_Mundiales[[#This Row],[id]]</f>
        <v>360-1431</v>
      </c>
      <c r="W1441" s="21">
        <f>+VLOOKUP(Enfermedades_Mundiales[[#This Row],[Filtro URL]],Estructura!$X$4:$Y$366,2,0)</f>
        <v>36310404</v>
      </c>
      <c r="X1441" s="21" t="str">
        <f>+VLOOKUP(Enfermedades_Mundiales[[#This Row],[tema]],Estructura!$A$4:$C$18,3,0)</f>
        <v>T-364</v>
      </c>
      <c r="Y1441" s="32" t="str">
        <f>+VLOOKUP(Enfermedades_Mundiales[[#This Row],[contenido]],Estructura!$E$4:$G$18,3,0)</f>
        <v>C-362</v>
      </c>
      <c r="Z1441" s="32" t="str">
        <f>+VLOOKUP(Enfermedades_Mundiales[[#This Row],[Filtro Integrado]],Estructura!$M$4:$O$367,3,0)</f>
        <v>FI-363</v>
      </c>
      <c r="AA1441" s="32" t="str">
        <f>+VLOOKUP(Enfermedades_Mundiales[[#This Row],[Muestra]],Estructura!$Q$4:$S$194,3,0)</f>
        <v>M-367</v>
      </c>
    </row>
    <row r="1442" spans="1:27" ht="30.6" x14ac:dyDescent="0.3">
      <c r="A1442" s="61" t="s">
        <v>1871</v>
      </c>
      <c r="B1442" s="43">
        <f t="shared" si="283"/>
        <v>360</v>
      </c>
      <c r="C1442" s="44" t="str">
        <f t="shared" si="284"/>
        <v>Enfermedades Mundiales</v>
      </c>
      <c r="D1442" s="44" t="str">
        <f t="shared" si="285"/>
        <v>Salud</v>
      </c>
      <c r="E1442" s="64">
        <v>11101</v>
      </c>
      <c r="F1442" s="44" t="str">
        <f t="shared" si="291"/>
        <v>Vacunación</v>
      </c>
      <c r="G1442" s="27" t="s">
        <v>1591</v>
      </c>
      <c r="H1442" s="60" t="s">
        <v>17</v>
      </c>
      <c r="I1442" s="58" t="s">
        <v>281</v>
      </c>
      <c r="J1442" s="43" t="s">
        <v>407</v>
      </c>
      <c r="K1442" s="12" t="str">
        <f t="shared" si="292"/>
        <v>Vacunación-Casos Activos</v>
      </c>
      <c r="L1442" s="43" t="str">
        <f t="shared" si="286"/>
        <v>Periodo 2020-2021</v>
      </c>
      <c r="M1442" s="43" t="str">
        <f t="shared" si="287"/>
        <v>Unidades</v>
      </c>
      <c r="N1442" s="49" t="str">
        <f t="shared" si="288"/>
        <v>Ministerio de Ciencias, Tecnología, Conocimiento e Innovación</v>
      </c>
      <c r="O144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Coihaique</v>
      </c>
      <c r="P1442" s="68"/>
      <c r="Q1442" s="15" t="str">
        <f t="shared" si="289"/>
        <v>Gráfico Evolución</v>
      </c>
      <c r="R1442" s="30"/>
      <c r="S144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https://analytics.zoho.com/open-view/2395394000008137967?ZOHO_CRITERIA=%22Localiza_CL_Poblacion%22.%22Codcom%22%3D11101</v>
      </c>
      <c r="T1442" s="17"/>
      <c r="U1442" s="31" t="str">
        <f t="shared" si="290"/>
        <v>#1774B9</v>
      </c>
      <c r="V1442" s="32" t="str">
        <f>+Enfermedades_Mundiales[[#This Row],[idcoleccion]]&amp;"-"&amp;Enfermedades_Mundiales[[#This Row],[id]]</f>
        <v>360-1432</v>
      </c>
      <c r="W1442" s="21">
        <f>+VLOOKUP(Enfermedades_Mundiales[[#This Row],[Filtro URL]],Estructura!$X$4:$Y$366,2,0)</f>
        <v>36311101</v>
      </c>
      <c r="X1442" s="21" t="str">
        <f>+VLOOKUP(Enfermedades_Mundiales[[#This Row],[tema]],Estructura!$A$4:$C$18,3,0)</f>
        <v>T-364</v>
      </c>
      <c r="Y1442" s="32" t="str">
        <f>+VLOOKUP(Enfermedades_Mundiales[[#This Row],[contenido]],Estructura!$E$4:$G$18,3,0)</f>
        <v>C-362</v>
      </c>
      <c r="Z1442" s="32" t="str">
        <f>+VLOOKUP(Enfermedades_Mundiales[[#This Row],[Filtro Integrado]],Estructura!$M$4:$O$367,3,0)</f>
        <v>FI-363</v>
      </c>
      <c r="AA1442" s="32" t="str">
        <f>+VLOOKUP(Enfermedades_Mundiales[[#This Row],[Muestra]],Estructura!$Q$4:$S$194,3,0)</f>
        <v>M-367</v>
      </c>
    </row>
    <row r="1443" spans="1:27" ht="30.6" x14ac:dyDescent="0.3">
      <c r="A1443" s="61" t="s">
        <v>1872</v>
      </c>
      <c r="B1443" s="43">
        <f t="shared" si="283"/>
        <v>360</v>
      </c>
      <c r="C1443" s="44" t="str">
        <f t="shared" si="284"/>
        <v>Enfermedades Mundiales</v>
      </c>
      <c r="D1443" s="44" t="str">
        <f t="shared" si="285"/>
        <v>Salud</v>
      </c>
      <c r="E1443" s="64">
        <v>11102</v>
      </c>
      <c r="F1443" s="44" t="str">
        <f t="shared" si="291"/>
        <v>Vacunación</v>
      </c>
      <c r="G1443" s="27" t="s">
        <v>1591</v>
      </c>
      <c r="H1443" s="60" t="s">
        <v>17</v>
      </c>
      <c r="I1443" s="58" t="s">
        <v>282</v>
      </c>
      <c r="J1443" s="43" t="s">
        <v>407</v>
      </c>
      <c r="K1443" s="12" t="str">
        <f t="shared" si="292"/>
        <v>Vacunación-Casos Activos</v>
      </c>
      <c r="L1443" s="43" t="str">
        <f t="shared" si="286"/>
        <v>Periodo 2020-2021</v>
      </c>
      <c r="M1443" s="43" t="str">
        <f t="shared" si="287"/>
        <v>Unidades</v>
      </c>
      <c r="N1443" s="49" t="str">
        <f t="shared" si="288"/>
        <v>Ministerio de Ciencias, Tecnología, Conocimiento e Innovación</v>
      </c>
      <c r="O144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Lago Verde</v>
      </c>
      <c r="P1443" s="68"/>
      <c r="Q1443" s="15" t="str">
        <f t="shared" si="289"/>
        <v>Gráfico Evolución</v>
      </c>
      <c r="R1443" s="30"/>
      <c r="S144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https://analytics.zoho.com/open-view/2395394000008137967?ZOHO_CRITERIA=%22Localiza_CL_Poblacion%22.%22Codcom%22%3D11102</v>
      </c>
      <c r="T1443" s="17"/>
      <c r="U1443" s="31" t="str">
        <f t="shared" si="290"/>
        <v>#1774B9</v>
      </c>
      <c r="V1443" s="32" t="str">
        <f>+Enfermedades_Mundiales[[#This Row],[idcoleccion]]&amp;"-"&amp;Enfermedades_Mundiales[[#This Row],[id]]</f>
        <v>360-1433</v>
      </c>
      <c r="W1443" s="21">
        <f>+VLOOKUP(Enfermedades_Mundiales[[#This Row],[Filtro URL]],Estructura!$X$4:$Y$366,2,0)</f>
        <v>36311102</v>
      </c>
      <c r="X1443" s="21" t="str">
        <f>+VLOOKUP(Enfermedades_Mundiales[[#This Row],[tema]],Estructura!$A$4:$C$18,3,0)</f>
        <v>T-364</v>
      </c>
      <c r="Y1443" s="32" t="str">
        <f>+VLOOKUP(Enfermedades_Mundiales[[#This Row],[contenido]],Estructura!$E$4:$G$18,3,0)</f>
        <v>C-362</v>
      </c>
      <c r="Z1443" s="32" t="str">
        <f>+VLOOKUP(Enfermedades_Mundiales[[#This Row],[Filtro Integrado]],Estructura!$M$4:$O$367,3,0)</f>
        <v>FI-363</v>
      </c>
      <c r="AA1443" s="32" t="str">
        <f>+VLOOKUP(Enfermedades_Mundiales[[#This Row],[Muestra]],Estructura!$Q$4:$S$194,3,0)</f>
        <v>M-367</v>
      </c>
    </row>
    <row r="1444" spans="1:27" ht="30.6" x14ac:dyDescent="0.3">
      <c r="A1444" s="61" t="s">
        <v>1873</v>
      </c>
      <c r="B1444" s="43">
        <f t="shared" si="283"/>
        <v>360</v>
      </c>
      <c r="C1444" s="44" t="str">
        <f t="shared" si="284"/>
        <v>Enfermedades Mundiales</v>
      </c>
      <c r="D1444" s="44" t="str">
        <f t="shared" si="285"/>
        <v>Salud</v>
      </c>
      <c r="E1444" s="64">
        <v>11201</v>
      </c>
      <c r="F1444" s="44" t="str">
        <f t="shared" si="291"/>
        <v>Vacunación</v>
      </c>
      <c r="G1444" s="27" t="s">
        <v>1591</v>
      </c>
      <c r="H1444" s="60" t="s">
        <v>17</v>
      </c>
      <c r="I1444" s="58" t="s">
        <v>283</v>
      </c>
      <c r="J1444" s="43" t="s">
        <v>407</v>
      </c>
      <c r="K1444" s="12" t="str">
        <f t="shared" si="292"/>
        <v>Vacunación-Casos Activos</v>
      </c>
      <c r="L1444" s="43" t="str">
        <f t="shared" si="286"/>
        <v>Periodo 2020-2021</v>
      </c>
      <c r="M1444" s="43" t="str">
        <f t="shared" si="287"/>
        <v>Unidades</v>
      </c>
      <c r="N1444" s="49" t="str">
        <f t="shared" si="288"/>
        <v>Ministerio de Ciencias, Tecnología, Conocimiento e Innovación</v>
      </c>
      <c r="O144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Aisén</v>
      </c>
      <c r="P1444" s="68"/>
      <c r="Q1444" s="15" t="str">
        <f t="shared" si="289"/>
        <v>Gráfico Evolución</v>
      </c>
      <c r="R1444" s="30"/>
      <c r="S144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https://analytics.zoho.com/open-view/2395394000008137967?ZOHO_CRITERIA=%22Localiza_CL_Poblacion%22.%22Codcom%22%3D11201</v>
      </c>
      <c r="T1444" s="17"/>
      <c r="U1444" s="31" t="str">
        <f t="shared" si="290"/>
        <v>#1774B9</v>
      </c>
      <c r="V1444" s="32" t="str">
        <f>+Enfermedades_Mundiales[[#This Row],[idcoleccion]]&amp;"-"&amp;Enfermedades_Mundiales[[#This Row],[id]]</f>
        <v>360-1434</v>
      </c>
      <c r="W1444" s="21">
        <f>+VLOOKUP(Enfermedades_Mundiales[[#This Row],[Filtro URL]],Estructura!$X$4:$Y$366,2,0)</f>
        <v>36311201</v>
      </c>
      <c r="X1444" s="21" t="str">
        <f>+VLOOKUP(Enfermedades_Mundiales[[#This Row],[tema]],Estructura!$A$4:$C$18,3,0)</f>
        <v>T-364</v>
      </c>
      <c r="Y1444" s="32" t="str">
        <f>+VLOOKUP(Enfermedades_Mundiales[[#This Row],[contenido]],Estructura!$E$4:$G$18,3,0)</f>
        <v>C-362</v>
      </c>
      <c r="Z1444" s="32" t="str">
        <f>+VLOOKUP(Enfermedades_Mundiales[[#This Row],[Filtro Integrado]],Estructura!$M$4:$O$367,3,0)</f>
        <v>FI-363</v>
      </c>
      <c r="AA1444" s="32" t="str">
        <f>+VLOOKUP(Enfermedades_Mundiales[[#This Row],[Muestra]],Estructura!$Q$4:$S$194,3,0)</f>
        <v>M-367</v>
      </c>
    </row>
    <row r="1445" spans="1:27" ht="30.6" x14ac:dyDescent="0.3">
      <c r="A1445" s="61" t="s">
        <v>1874</v>
      </c>
      <c r="B1445" s="43">
        <f t="shared" si="283"/>
        <v>360</v>
      </c>
      <c r="C1445" s="44" t="str">
        <f t="shared" si="284"/>
        <v>Enfermedades Mundiales</v>
      </c>
      <c r="D1445" s="44" t="str">
        <f t="shared" si="285"/>
        <v>Salud</v>
      </c>
      <c r="E1445" s="64">
        <v>11202</v>
      </c>
      <c r="F1445" s="44" t="str">
        <f t="shared" si="291"/>
        <v>Vacunación</v>
      </c>
      <c r="G1445" s="27" t="s">
        <v>1591</v>
      </c>
      <c r="H1445" s="60" t="s">
        <v>17</v>
      </c>
      <c r="I1445" s="58" t="s">
        <v>284</v>
      </c>
      <c r="J1445" s="43" t="s">
        <v>407</v>
      </c>
      <c r="K1445" s="12" t="str">
        <f t="shared" si="292"/>
        <v>Vacunación-Casos Activos</v>
      </c>
      <c r="L1445" s="43" t="str">
        <f t="shared" si="286"/>
        <v>Periodo 2020-2021</v>
      </c>
      <c r="M1445" s="43" t="str">
        <f t="shared" si="287"/>
        <v>Unidades</v>
      </c>
      <c r="N1445" s="49" t="str">
        <f t="shared" si="288"/>
        <v>Ministerio de Ciencias, Tecnología, Conocimiento e Innovación</v>
      </c>
      <c r="O144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Cisnes</v>
      </c>
      <c r="P1445" s="68"/>
      <c r="Q1445" s="15" t="str">
        <f t="shared" si="289"/>
        <v>Gráfico Evolución</v>
      </c>
      <c r="R1445" s="30"/>
      <c r="S144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https://analytics.zoho.com/open-view/2395394000008137967?ZOHO_CRITERIA=%22Localiza_CL_Poblacion%22.%22Codcom%22%3D11202</v>
      </c>
      <c r="T1445" s="17"/>
      <c r="U1445" s="31" t="str">
        <f t="shared" si="290"/>
        <v>#1774B9</v>
      </c>
      <c r="V1445" s="32" t="str">
        <f>+Enfermedades_Mundiales[[#This Row],[idcoleccion]]&amp;"-"&amp;Enfermedades_Mundiales[[#This Row],[id]]</f>
        <v>360-1435</v>
      </c>
      <c r="W1445" s="21">
        <f>+VLOOKUP(Enfermedades_Mundiales[[#This Row],[Filtro URL]],Estructura!$X$4:$Y$366,2,0)</f>
        <v>36311202</v>
      </c>
      <c r="X1445" s="21" t="str">
        <f>+VLOOKUP(Enfermedades_Mundiales[[#This Row],[tema]],Estructura!$A$4:$C$18,3,0)</f>
        <v>T-364</v>
      </c>
      <c r="Y1445" s="32" t="str">
        <f>+VLOOKUP(Enfermedades_Mundiales[[#This Row],[contenido]],Estructura!$E$4:$G$18,3,0)</f>
        <v>C-362</v>
      </c>
      <c r="Z1445" s="32" t="str">
        <f>+VLOOKUP(Enfermedades_Mundiales[[#This Row],[Filtro Integrado]],Estructura!$M$4:$O$367,3,0)</f>
        <v>FI-363</v>
      </c>
      <c r="AA1445" s="32" t="str">
        <f>+VLOOKUP(Enfermedades_Mundiales[[#This Row],[Muestra]],Estructura!$Q$4:$S$194,3,0)</f>
        <v>M-367</v>
      </c>
    </row>
    <row r="1446" spans="1:27" ht="30.6" x14ac:dyDescent="0.3">
      <c r="A1446" s="61" t="s">
        <v>1875</v>
      </c>
      <c r="B1446" s="43">
        <f t="shared" si="283"/>
        <v>360</v>
      </c>
      <c r="C1446" s="44" t="str">
        <f t="shared" si="284"/>
        <v>Enfermedades Mundiales</v>
      </c>
      <c r="D1446" s="44" t="str">
        <f t="shared" si="285"/>
        <v>Salud</v>
      </c>
      <c r="E1446" s="64">
        <v>11203</v>
      </c>
      <c r="F1446" s="44" t="str">
        <f t="shared" si="291"/>
        <v>Vacunación</v>
      </c>
      <c r="G1446" s="27" t="s">
        <v>1591</v>
      </c>
      <c r="H1446" s="60" t="s">
        <v>17</v>
      </c>
      <c r="I1446" s="58" t="s">
        <v>285</v>
      </c>
      <c r="J1446" s="43" t="s">
        <v>407</v>
      </c>
      <c r="K1446" s="12" t="str">
        <f t="shared" si="292"/>
        <v>Vacunación-Casos Activos</v>
      </c>
      <c r="L1446" s="43" t="str">
        <f t="shared" si="286"/>
        <v>Periodo 2020-2021</v>
      </c>
      <c r="M1446" s="43" t="str">
        <f t="shared" si="287"/>
        <v>Unidades</v>
      </c>
      <c r="N1446" s="49" t="str">
        <f t="shared" si="288"/>
        <v>Ministerio de Ciencias, Tecnología, Conocimiento e Innovación</v>
      </c>
      <c r="O144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Guaitecas</v>
      </c>
      <c r="P1446" s="68"/>
      <c r="Q1446" s="15" t="str">
        <f t="shared" si="289"/>
        <v>Gráfico Evolución</v>
      </c>
      <c r="R1446" s="30"/>
      <c r="S144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https://analytics.zoho.com/open-view/2395394000008137967?ZOHO_CRITERIA=%22Localiza_CL_Poblacion%22.%22Codcom%22%3D11203</v>
      </c>
      <c r="T1446" s="17"/>
      <c r="U1446" s="31" t="str">
        <f t="shared" si="290"/>
        <v>#1774B9</v>
      </c>
      <c r="V1446" s="32" t="str">
        <f>+Enfermedades_Mundiales[[#This Row],[idcoleccion]]&amp;"-"&amp;Enfermedades_Mundiales[[#This Row],[id]]</f>
        <v>360-1436</v>
      </c>
      <c r="W1446" s="21">
        <f>+VLOOKUP(Enfermedades_Mundiales[[#This Row],[Filtro URL]],Estructura!$X$4:$Y$366,2,0)</f>
        <v>36311203</v>
      </c>
      <c r="X1446" s="21" t="str">
        <f>+VLOOKUP(Enfermedades_Mundiales[[#This Row],[tema]],Estructura!$A$4:$C$18,3,0)</f>
        <v>T-364</v>
      </c>
      <c r="Y1446" s="32" t="str">
        <f>+VLOOKUP(Enfermedades_Mundiales[[#This Row],[contenido]],Estructura!$E$4:$G$18,3,0)</f>
        <v>C-362</v>
      </c>
      <c r="Z1446" s="32" t="str">
        <f>+VLOOKUP(Enfermedades_Mundiales[[#This Row],[Filtro Integrado]],Estructura!$M$4:$O$367,3,0)</f>
        <v>FI-363</v>
      </c>
      <c r="AA1446" s="32" t="str">
        <f>+VLOOKUP(Enfermedades_Mundiales[[#This Row],[Muestra]],Estructura!$Q$4:$S$194,3,0)</f>
        <v>M-367</v>
      </c>
    </row>
    <row r="1447" spans="1:27" ht="30.6" x14ac:dyDescent="0.3">
      <c r="A1447" s="61" t="s">
        <v>1876</v>
      </c>
      <c r="B1447" s="43">
        <f t="shared" si="283"/>
        <v>360</v>
      </c>
      <c r="C1447" s="44" t="str">
        <f t="shared" si="284"/>
        <v>Enfermedades Mundiales</v>
      </c>
      <c r="D1447" s="44" t="str">
        <f t="shared" si="285"/>
        <v>Salud</v>
      </c>
      <c r="E1447" s="64">
        <v>11301</v>
      </c>
      <c r="F1447" s="44" t="str">
        <f t="shared" si="291"/>
        <v>Vacunación</v>
      </c>
      <c r="G1447" s="27" t="s">
        <v>1591</v>
      </c>
      <c r="H1447" s="60" t="s">
        <v>17</v>
      </c>
      <c r="I1447" s="58" t="s">
        <v>286</v>
      </c>
      <c r="J1447" s="43" t="s">
        <v>407</v>
      </c>
      <c r="K1447" s="12" t="str">
        <f t="shared" si="292"/>
        <v>Vacunación-Casos Activos</v>
      </c>
      <c r="L1447" s="43" t="str">
        <f t="shared" si="286"/>
        <v>Periodo 2020-2021</v>
      </c>
      <c r="M1447" s="43" t="str">
        <f t="shared" si="287"/>
        <v>Unidades</v>
      </c>
      <c r="N1447" s="49" t="str">
        <f t="shared" si="288"/>
        <v>Ministerio de Ciencias, Tecnología, Conocimiento e Innovación</v>
      </c>
      <c r="O144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Cochrane</v>
      </c>
      <c r="P1447" s="68"/>
      <c r="Q1447" s="15" t="str">
        <f t="shared" si="289"/>
        <v>Gráfico Evolución</v>
      </c>
      <c r="R1447" s="30"/>
      <c r="S144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https://analytics.zoho.com/open-view/2395394000008137967?ZOHO_CRITERIA=%22Localiza_CL_Poblacion%22.%22Codcom%22%3D11301</v>
      </c>
      <c r="T1447" s="17"/>
      <c r="U1447" s="31" t="str">
        <f t="shared" si="290"/>
        <v>#1774B9</v>
      </c>
      <c r="V1447" s="32" t="str">
        <f>+Enfermedades_Mundiales[[#This Row],[idcoleccion]]&amp;"-"&amp;Enfermedades_Mundiales[[#This Row],[id]]</f>
        <v>360-1437</v>
      </c>
      <c r="W1447" s="21">
        <f>+VLOOKUP(Enfermedades_Mundiales[[#This Row],[Filtro URL]],Estructura!$X$4:$Y$366,2,0)</f>
        <v>36311301</v>
      </c>
      <c r="X1447" s="21" t="str">
        <f>+VLOOKUP(Enfermedades_Mundiales[[#This Row],[tema]],Estructura!$A$4:$C$18,3,0)</f>
        <v>T-364</v>
      </c>
      <c r="Y1447" s="32" t="str">
        <f>+VLOOKUP(Enfermedades_Mundiales[[#This Row],[contenido]],Estructura!$E$4:$G$18,3,0)</f>
        <v>C-362</v>
      </c>
      <c r="Z1447" s="32" t="str">
        <f>+VLOOKUP(Enfermedades_Mundiales[[#This Row],[Filtro Integrado]],Estructura!$M$4:$O$367,3,0)</f>
        <v>FI-363</v>
      </c>
      <c r="AA1447" s="32" t="str">
        <f>+VLOOKUP(Enfermedades_Mundiales[[#This Row],[Muestra]],Estructura!$Q$4:$S$194,3,0)</f>
        <v>M-367</v>
      </c>
    </row>
    <row r="1448" spans="1:27" ht="30.6" x14ac:dyDescent="0.3">
      <c r="A1448" s="61" t="s">
        <v>1877</v>
      </c>
      <c r="B1448" s="43">
        <f t="shared" si="283"/>
        <v>360</v>
      </c>
      <c r="C1448" s="44" t="str">
        <f t="shared" si="284"/>
        <v>Enfermedades Mundiales</v>
      </c>
      <c r="D1448" s="44" t="str">
        <f t="shared" si="285"/>
        <v>Salud</v>
      </c>
      <c r="E1448" s="64">
        <v>11302</v>
      </c>
      <c r="F1448" s="44" t="str">
        <f t="shared" si="291"/>
        <v>Vacunación</v>
      </c>
      <c r="G1448" s="27" t="s">
        <v>1591</v>
      </c>
      <c r="H1448" s="60" t="s">
        <v>17</v>
      </c>
      <c r="I1448" s="58" t="s">
        <v>22</v>
      </c>
      <c r="J1448" s="43" t="s">
        <v>407</v>
      </c>
      <c r="K1448" s="12" t="str">
        <f t="shared" si="292"/>
        <v>Vacunación-Casos Activos</v>
      </c>
      <c r="L1448" s="43" t="str">
        <f t="shared" si="286"/>
        <v>Periodo 2020-2021</v>
      </c>
      <c r="M1448" s="43" t="str">
        <f t="shared" si="287"/>
        <v>Unidades</v>
      </c>
      <c r="N1448" s="49" t="str">
        <f t="shared" si="288"/>
        <v>Ministerio de Ciencias, Tecnología, Conocimiento e Innovación</v>
      </c>
      <c r="O144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O'Higgins</v>
      </c>
      <c r="P1448" s="68"/>
      <c r="Q1448" s="15" t="str">
        <f t="shared" si="289"/>
        <v>Gráfico Evolución</v>
      </c>
      <c r="R1448" s="30"/>
      <c r="S144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https://analytics.zoho.com/open-view/2395394000008137967?ZOHO_CRITERIA=%22Localiza_CL_Poblacion%22.%22Codcom%22%3D11302</v>
      </c>
      <c r="T1448" s="17"/>
      <c r="U1448" s="31" t="str">
        <f t="shared" si="290"/>
        <v>#1774B9</v>
      </c>
      <c r="V1448" s="32" t="str">
        <f>+Enfermedades_Mundiales[[#This Row],[idcoleccion]]&amp;"-"&amp;Enfermedades_Mundiales[[#This Row],[id]]</f>
        <v>360-1438</v>
      </c>
      <c r="W1448" s="21">
        <f>+VLOOKUP(Enfermedades_Mundiales[[#This Row],[Filtro URL]],Estructura!$X$4:$Y$366,2,0)</f>
        <v>36311302</v>
      </c>
      <c r="X1448" s="21" t="str">
        <f>+VLOOKUP(Enfermedades_Mundiales[[#This Row],[tema]],Estructura!$A$4:$C$18,3,0)</f>
        <v>T-364</v>
      </c>
      <c r="Y1448" s="32" t="str">
        <f>+VLOOKUP(Enfermedades_Mundiales[[#This Row],[contenido]],Estructura!$E$4:$G$18,3,0)</f>
        <v>C-362</v>
      </c>
      <c r="Z1448" s="32" t="str">
        <f>+VLOOKUP(Enfermedades_Mundiales[[#This Row],[Filtro Integrado]],Estructura!$M$4:$O$367,3,0)</f>
        <v>FI-363</v>
      </c>
      <c r="AA1448" s="32" t="str">
        <f>+VLOOKUP(Enfermedades_Mundiales[[#This Row],[Muestra]],Estructura!$Q$4:$S$194,3,0)</f>
        <v>M-367</v>
      </c>
    </row>
    <row r="1449" spans="1:27" ht="30.6" x14ac:dyDescent="0.3">
      <c r="A1449" s="61" t="s">
        <v>1878</v>
      </c>
      <c r="B1449" s="43">
        <f t="shared" si="283"/>
        <v>360</v>
      </c>
      <c r="C1449" s="44" t="str">
        <f t="shared" si="284"/>
        <v>Enfermedades Mundiales</v>
      </c>
      <c r="D1449" s="44" t="str">
        <f t="shared" si="285"/>
        <v>Salud</v>
      </c>
      <c r="E1449" s="64">
        <v>11303</v>
      </c>
      <c r="F1449" s="44" t="str">
        <f t="shared" si="291"/>
        <v>Vacunación</v>
      </c>
      <c r="G1449" s="27" t="s">
        <v>1591</v>
      </c>
      <c r="H1449" s="60" t="s">
        <v>17</v>
      </c>
      <c r="I1449" s="58" t="s">
        <v>287</v>
      </c>
      <c r="J1449" s="43" t="s">
        <v>407</v>
      </c>
      <c r="K1449" s="12" t="str">
        <f t="shared" si="292"/>
        <v>Vacunación-Casos Activos</v>
      </c>
      <c r="L1449" s="43" t="str">
        <f t="shared" si="286"/>
        <v>Periodo 2020-2021</v>
      </c>
      <c r="M1449" s="43" t="str">
        <f t="shared" si="287"/>
        <v>Unidades</v>
      </c>
      <c r="N1449" s="49" t="str">
        <f t="shared" si="288"/>
        <v>Ministerio de Ciencias, Tecnología, Conocimiento e Innovación</v>
      </c>
      <c r="O144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Tortel</v>
      </c>
      <c r="P1449" s="68"/>
      <c r="Q1449" s="15" t="str">
        <f t="shared" si="289"/>
        <v>Gráfico Evolución</v>
      </c>
      <c r="R1449" s="30"/>
      <c r="S144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https://analytics.zoho.com/open-view/2395394000008137967?ZOHO_CRITERIA=%22Localiza_CL_Poblacion%22.%22Codcom%22%3D11303</v>
      </c>
      <c r="T1449" s="17"/>
      <c r="U1449" s="31" t="str">
        <f t="shared" si="290"/>
        <v>#1774B9</v>
      </c>
      <c r="V1449" s="32" t="str">
        <f>+Enfermedades_Mundiales[[#This Row],[idcoleccion]]&amp;"-"&amp;Enfermedades_Mundiales[[#This Row],[id]]</f>
        <v>360-1439</v>
      </c>
      <c r="W1449" s="21">
        <f>+VLOOKUP(Enfermedades_Mundiales[[#This Row],[Filtro URL]],Estructura!$X$4:$Y$366,2,0)</f>
        <v>36311303</v>
      </c>
      <c r="X1449" s="21" t="str">
        <f>+VLOOKUP(Enfermedades_Mundiales[[#This Row],[tema]],Estructura!$A$4:$C$18,3,0)</f>
        <v>T-364</v>
      </c>
      <c r="Y1449" s="32" t="str">
        <f>+VLOOKUP(Enfermedades_Mundiales[[#This Row],[contenido]],Estructura!$E$4:$G$18,3,0)</f>
        <v>C-362</v>
      </c>
      <c r="Z1449" s="32" t="str">
        <f>+VLOOKUP(Enfermedades_Mundiales[[#This Row],[Filtro Integrado]],Estructura!$M$4:$O$367,3,0)</f>
        <v>FI-363</v>
      </c>
      <c r="AA1449" s="32" t="str">
        <f>+VLOOKUP(Enfermedades_Mundiales[[#This Row],[Muestra]],Estructura!$Q$4:$S$194,3,0)</f>
        <v>M-367</v>
      </c>
    </row>
    <row r="1450" spans="1:27" ht="30.6" x14ac:dyDescent="0.3">
      <c r="A1450" s="61" t="s">
        <v>1879</v>
      </c>
      <c r="B1450" s="43">
        <f t="shared" si="283"/>
        <v>360</v>
      </c>
      <c r="C1450" s="44" t="str">
        <f t="shared" si="284"/>
        <v>Enfermedades Mundiales</v>
      </c>
      <c r="D1450" s="44" t="str">
        <f t="shared" si="285"/>
        <v>Salud</v>
      </c>
      <c r="E1450" s="64">
        <v>11401</v>
      </c>
      <c r="F1450" s="44" t="str">
        <f t="shared" si="291"/>
        <v>Vacunación</v>
      </c>
      <c r="G1450" s="27" t="s">
        <v>1591</v>
      </c>
      <c r="H1450" s="60" t="s">
        <v>17</v>
      </c>
      <c r="I1450" s="58" t="s">
        <v>288</v>
      </c>
      <c r="J1450" s="43" t="s">
        <v>407</v>
      </c>
      <c r="K1450" s="12" t="str">
        <f t="shared" si="292"/>
        <v>Vacunación-Casos Activos</v>
      </c>
      <c r="L1450" s="43" t="str">
        <f t="shared" si="286"/>
        <v>Periodo 2020-2021</v>
      </c>
      <c r="M1450" s="43" t="str">
        <f t="shared" si="287"/>
        <v>Unidades</v>
      </c>
      <c r="N1450" s="49" t="str">
        <f t="shared" si="288"/>
        <v>Ministerio de Ciencias, Tecnología, Conocimiento e Innovación</v>
      </c>
      <c r="O145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Chile Chico</v>
      </c>
      <c r="P1450" s="68"/>
      <c r="Q1450" s="15" t="str">
        <f t="shared" si="289"/>
        <v>Gráfico Evolución</v>
      </c>
      <c r="R1450" s="30"/>
      <c r="S145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https://analytics.zoho.com/open-view/2395394000008137967?ZOHO_CRITERIA=%22Localiza_CL_Poblacion%22.%22Codcom%22%3D11401</v>
      </c>
      <c r="T1450" s="17"/>
      <c r="U1450" s="31" t="str">
        <f t="shared" si="290"/>
        <v>#1774B9</v>
      </c>
      <c r="V1450" s="32" t="str">
        <f>+Enfermedades_Mundiales[[#This Row],[idcoleccion]]&amp;"-"&amp;Enfermedades_Mundiales[[#This Row],[id]]</f>
        <v>360-1440</v>
      </c>
      <c r="W1450" s="21">
        <f>+VLOOKUP(Enfermedades_Mundiales[[#This Row],[Filtro URL]],Estructura!$X$4:$Y$366,2,0)</f>
        <v>36311401</v>
      </c>
      <c r="X1450" s="21" t="str">
        <f>+VLOOKUP(Enfermedades_Mundiales[[#This Row],[tema]],Estructura!$A$4:$C$18,3,0)</f>
        <v>T-364</v>
      </c>
      <c r="Y1450" s="32" t="str">
        <f>+VLOOKUP(Enfermedades_Mundiales[[#This Row],[contenido]],Estructura!$E$4:$G$18,3,0)</f>
        <v>C-362</v>
      </c>
      <c r="Z1450" s="32" t="str">
        <f>+VLOOKUP(Enfermedades_Mundiales[[#This Row],[Filtro Integrado]],Estructura!$M$4:$O$367,3,0)</f>
        <v>FI-363</v>
      </c>
      <c r="AA1450" s="32" t="str">
        <f>+VLOOKUP(Enfermedades_Mundiales[[#This Row],[Muestra]],Estructura!$Q$4:$S$194,3,0)</f>
        <v>M-367</v>
      </c>
    </row>
    <row r="1451" spans="1:27" ht="30.6" x14ac:dyDescent="0.3">
      <c r="A1451" s="61" t="s">
        <v>1880</v>
      </c>
      <c r="B1451" s="43">
        <f t="shared" si="283"/>
        <v>360</v>
      </c>
      <c r="C1451" s="44" t="str">
        <f t="shared" si="284"/>
        <v>Enfermedades Mundiales</v>
      </c>
      <c r="D1451" s="44" t="str">
        <f t="shared" si="285"/>
        <v>Salud</v>
      </c>
      <c r="E1451" s="64">
        <v>11402</v>
      </c>
      <c r="F1451" s="44" t="str">
        <f t="shared" si="291"/>
        <v>Vacunación</v>
      </c>
      <c r="G1451" s="27" t="s">
        <v>1591</v>
      </c>
      <c r="H1451" s="60" t="s">
        <v>17</v>
      </c>
      <c r="I1451" s="58" t="s">
        <v>289</v>
      </c>
      <c r="J1451" s="43" t="s">
        <v>407</v>
      </c>
      <c r="K1451" s="12" t="str">
        <f t="shared" si="292"/>
        <v>Vacunación-Casos Activos</v>
      </c>
      <c r="L1451" s="43" t="str">
        <f t="shared" si="286"/>
        <v>Periodo 2020-2021</v>
      </c>
      <c r="M1451" s="43" t="str">
        <f t="shared" si="287"/>
        <v>Unidades</v>
      </c>
      <c r="N1451" s="49" t="str">
        <f t="shared" si="288"/>
        <v>Ministerio de Ciencias, Tecnología, Conocimiento e Innovación</v>
      </c>
      <c r="O145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Ibáñez</v>
      </c>
      <c r="P1451" s="68"/>
      <c r="Q1451" s="15" t="str">
        <f t="shared" si="289"/>
        <v>Gráfico Evolución</v>
      </c>
      <c r="R1451" s="30"/>
      <c r="S145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https://analytics.zoho.com/open-view/2395394000008137967?ZOHO_CRITERIA=%22Localiza_CL_Poblacion%22.%22Codcom%22%3D11402</v>
      </c>
      <c r="T1451" s="17"/>
      <c r="U1451" s="31" t="str">
        <f t="shared" si="290"/>
        <v>#1774B9</v>
      </c>
      <c r="V1451" s="32" t="str">
        <f>+Enfermedades_Mundiales[[#This Row],[idcoleccion]]&amp;"-"&amp;Enfermedades_Mundiales[[#This Row],[id]]</f>
        <v>360-1441</v>
      </c>
      <c r="W1451" s="21">
        <f>+VLOOKUP(Enfermedades_Mundiales[[#This Row],[Filtro URL]],Estructura!$X$4:$Y$366,2,0)</f>
        <v>36311402</v>
      </c>
      <c r="X1451" s="21" t="str">
        <f>+VLOOKUP(Enfermedades_Mundiales[[#This Row],[tema]],Estructura!$A$4:$C$18,3,0)</f>
        <v>T-364</v>
      </c>
      <c r="Y1451" s="32" t="str">
        <f>+VLOOKUP(Enfermedades_Mundiales[[#This Row],[contenido]],Estructura!$E$4:$G$18,3,0)</f>
        <v>C-362</v>
      </c>
      <c r="Z1451" s="32" t="str">
        <f>+VLOOKUP(Enfermedades_Mundiales[[#This Row],[Filtro Integrado]],Estructura!$M$4:$O$367,3,0)</f>
        <v>FI-363</v>
      </c>
      <c r="AA1451" s="32" t="str">
        <f>+VLOOKUP(Enfermedades_Mundiales[[#This Row],[Muestra]],Estructura!$Q$4:$S$194,3,0)</f>
        <v>M-367</v>
      </c>
    </row>
    <row r="1452" spans="1:27" ht="30.6" x14ac:dyDescent="0.3">
      <c r="A1452" s="61" t="s">
        <v>1881</v>
      </c>
      <c r="B1452" s="43">
        <f t="shared" si="283"/>
        <v>360</v>
      </c>
      <c r="C1452" s="44" t="str">
        <f t="shared" si="284"/>
        <v>Enfermedades Mundiales</v>
      </c>
      <c r="D1452" s="44" t="str">
        <f t="shared" si="285"/>
        <v>Salud</v>
      </c>
      <c r="E1452" s="64">
        <v>12101</v>
      </c>
      <c r="F1452" s="44" t="str">
        <f t="shared" si="291"/>
        <v>Vacunación</v>
      </c>
      <c r="G1452" s="27" t="s">
        <v>1591</v>
      </c>
      <c r="H1452" s="60" t="s">
        <v>17</v>
      </c>
      <c r="I1452" s="58" t="s">
        <v>290</v>
      </c>
      <c r="J1452" s="43" t="s">
        <v>407</v>
      </c>
      <c r="K1452" s="12" t="str">
        <f t="shared" si="292"/>
        <v>Vacunación-Casos Activos</v>
      </c>
      <c r="L1452" s="43" t="str">
        <f t="shared" si="286"/>
        <v>Periodo 2020-2021</v>
      </c>
      <c r="M1452" s="43" t="str">
        <f t="shared" si="287"/>
        <v>Unidades</v>
      </c>
      <c r="N1452" s="49" t="str">
        <f t="shared" si="288"/>
        <v>Ministerio de Ciencias, Tecnología, Conocimiento e Innovación</v>
      </c>
      <c r="O145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Punta Arenas</v>
      </c>
      <c r="P1452" s="68"/>
      <c r="Q1452" s="15" t="str">
        <f t="shared" si="289"/>
        <v>Gráfico Evolución</v>
      </c>
      <c r="R1452" s="30"/>
      <c r="S145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https://analytics.zoho.com/open-view/2395394000008137967?ZOHO_CRITERIA=%22Localiza_CL_Poblacion%22.%22Codcom%22%3D12101</v>
      </c>
      <c r="T1452" s="17"/>
      <c r="U1452" s="31" t="str">
        <f t="shared" si="290"/>
        <v>#1774B9</v>
      </c>
      <c r="V1452" s="32" t="str">
        <f>+Enfermedades_Mundiales[[#This Row],[idcoleccion]]&amp;"-"&amp;Enfermedades_Mundiales[[#This Row],[id]]</f>
        <v>360-1442</v>
      </c>
      <c r="W1452" s="21">
        <f>+VLOOKUP(Enfermedades_Mundiales[[#This Row],[Filtro URL]],Estructura!$X$4:$Y$366,2,0)</f>
        <v>36312101</v>
      </c>
      <c r="X1452" s="21" t="str">
        <f>+VLOOKUP(Enfermedades_Mundiales[[#This Row],[tema]],Estructura!$A$4:$C$18,3,0)</f>
        <v>T-364</v>
      </c>
      <c r="Y1452" s="32" t="str">
        <f>+VLOOKUP(Enfermedades_Mundiales[[#This Row],[contenido]],Estructura!$E$4:$G$18,3,0)</f>
        <v>C-362</v>
      </c>
      <c r="Z1452" s="32" t="str">
        <f>+VLOOKUP(Enfermedades_Mundiales[[#This Row],[Filtro Integrado]],Estructura!$M$4:$O$367,3,0)</f>
        <v>FI-363</v>
      </c>
      <c r="AA1452" s="32" t="str">
        <f>+VLOOKUP(Enfermedades_Mundiales[[#This Row],[Muestra]],Estructura!$Q$4:$S$194,3,0)</f>
        <v>M-367</v>
      </c>
    </row>
    <row r="1453" spans="1:27" ht="30.6" x14ac:dyDescent="0.3">
      <c r="A1453" s="61" t="s">
        <v>1882</v>
      </c>
      <c r="B1453" s="43">
        <f t="shared" si="283"/>
        <v>360</v>
      </c>
      <c r="C1453" s="44" t="str">
        <f t="shared" si="284"/>
        <v>Enfermedades Mundiales</v>
      </c>
      <c r="D1453" s="44" t="str">
        <f t="shared" si="285"/>
        <v>Salud</v>
      </c>
      <c r="E1453" s="64">
        <v>12102</v>
      </c>
      <c r="F1453" s="44" t="str">
        <f t="shared" si="291"/>
        <v>Vacunación</v>
      </c>
      <c r="G1453" s="27" t="s">
        <v>1591</v>
      </c>
      <c r="H1453" s="60" t="s">
        <v>17</v>
      </c>
      <c r="I1453" s="58" t="s">
        <v>291</v>
      </c>
      <c r="J1453" s="43" t="s">
        <v>407</v>
      </c>
      <c r="K1453" s="12" t="str">
        <f t="shared" si="292"/>
        <v>Vacunación-Casos Activos</v>
      </c>
      <c r="L1453" s="43" t="str">
        <f t="shared" si="286"/>
        <v>Periodo 2020-2021</v>
      </c>
      <c r="M1453" s="43" t="str">
        <f t="shared" si="287"/>
        <v>Unidades</v>
      </c>
      <c r="N1453" s="49" t="str">
        <f t="shared" si="288"/>
        <v>Ministerio de Ciencias, Tecnología, Conocimiento e Innovación</v>
      </c>
      <c r="O145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Laguna Blanca</v>
      </c>
      <c r="P1453" s="68"/>
      <c r="Q1453" s="15" t="str">
        <f t="shared" si="289"/>
        <v>Gráfico Evolución</v>
      </c>
      <c r="R1453" s="30"/>
      <c r="S145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https://analytics.zoho.com/open-view/2395394000008137967?ZOHO_CRITERIA=%22Localiza_CL_Poblacion%22.%22Codcom%22%3D12102</v>
      </c>
      <c r="T1453" s="17"/>
      <c r="U1453" s="31" t="str">
        <f t="shared" si="290"/>
        <v>#1774B9</v>
      </c>
      <c r="V1453" s="32" t="str">
        <f>+Enfermedades_Mundiales[[#This Row],[idcoleccion]]&amp;"-"&amp;Enfermedades_Mundiales[[#This Row],[id]]</f>
        <v>360-1443</v>
      </c>
      <c r="W1453" s="21">
        <f>+VLOOKUP(Enfermedades_Mundiales[[#This Row],[Filtro URL]],Estructura!$X$4:$Y$366,2,0)</f>
        <v>36312102</v>
      </c>
      <c r="X1453" s="21" t="str">
        <f>+VLOOKUP(Enfermedades_Mundiales[[#This Row],[tema]],Estructura!$A$4:$C$18,3,0)</f>
        <v>T-364</v>
      </c>
      <c r="Y1453" s="32" t="str">
        <f>+VLOOKUP(Enfermedades_Mundiales[[#This Row],[contenido]],Estructura!$E$4:$G$18,3,0)</f>
        <v>C-362</v>
      </c>
      <c r="Z1453" s="32" t="str">
        <f>+VLOOKUP(Enfermedades_Mundiales[[#This Row],[Filtro Integrado]],Estructura!$M$4:$O$367,3,0)</f>
        <v>FI-363</v>
      </c>
      <c r="AA1453" s="32" t="str">
        <f>+VLOOKUP(Enfermedades_Mundiales[[#This Row],[Muestra]],Estructura!$Q$4:$S$194,3,0)</f>
        <v>M-367</v>
      </c>
    </row>
    <row r="1454" spans="1:27" ht="30.6" x14ac:dyDescent="0.3">
      <c r="A1454" s="61" t="s">
        <v>1883</v>
      </c>
      <c r="B1454" s="43">
        <f t="shared" si="283"/>
        <v>360</v>
      </c>
      <c r="C1454" s="44" t="str">
        <f t="shared" si="284"/>
        <v>Enfermedades Mundiales</v>
      </c>
      <c r="D1454" s="44" t="str">
        <f t="shared" si="285"/>
        <v>Salud</v>
      </c>
      <c r="E1454" s="64">
        <v>12103</v>
      </c>
      <c r="F1454" s="44" t="str">
        <f t="shared" si="291"/>
        <v>Vacunación</v>
      </c>
      <c r="G1454" s="27" t="s">
        <v>1591</v>
      </c>
      <c r="H1454" s="60" t="s">
        <v>17</v>
      </c>
      <c r="I1454" s="58" t="s">
        <v>292</v>
      </c>
      <c r="J1454" s="43" t="s">
        <v>407</v>
      </c>
      <c r="K1454" s="12" t="str">
        <f t="shared" si="292"/>
        <v>Vacunación-Casos Activos</v>
      </c>
      <c r="L1454" s="43" t="str">
        <f t="shared" si="286"/>
        <v>Periodo 2020-2021</v>
      </c>
      <c r="M1454" s="43" t="str">
        <f t="shared" si="287"/>
        <v>Unidades</v>
      </c>
      <c r="N1454" s="49" t="str">
        <f t="shared" si="288"/>
        <v>Ministerio de Ciencias, Tecnología, Conocimiento e Innovación</v>
      </c>
      <c r="O145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Verde</v>
      </c>
      <c r="P1454" s="68"/>
      <c r="Q1454" s="15" t="str">
        <f t="shared" si="289"/>
        <v>Gráfico Evolución</v>
      </c>
      <c r="R1454" s="30"/>
      <c r="S145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https://analytics.zoho.com/open-view/2395394000008137967?ZOHO_CRITERIA=%22Localiza_CL_Poblacion%22.%22Codcom%22%3D12103</v>
      </c>
      <c r="T1454" s="17"/>
      <c r="U1454" s="31" t="str">
        <f t="shared" si="290"/>
        <v>#1774B9</v>
      </c>
      <c r="V1454" s="32" t="str">
        <f>+Enfermedades_Mundiales[[#This Row],[idcoleccion]]&amp;"-"&amp;Enfermedades_Mundiales[[#This Row],[id]]</f>
        <v>360-1444</v>
      </c>
      <c r="W1454" s="21">
        <f>+VLOOKUP(Enfermedades_Mundiales[[#This Row],[Filtro URL]],Estructura!$X$4:$Y$366,2,0)</f>
        <v>36312103</v>
      </c>
      <c r="X1454" s="21" t="str">
        <f>+VLOOKUP(Enfermedades_Mundiales[[#This Row],[tema]],Estructura!$A$4:$C$18,3,0)</f>
        <v>T-364</v>
      </c>
      <c r="Y1454" s="32" t="str">
        <f>+VLOOKUP(Enfermedades_Mundiales[[#This Row],[contenido]],Estructura!$E$4:$G$18,3,0)</f>
        <v>C-362</v>
      </c>
      <c r="Z1454" s="32" t="str">
        <f>+VLOOKUP(Enfermedades_Mundiales[[#This Row],[Filtro Integrado]],Estructura!$M$4:$O$367,3,0)</f>
        <v>FI-363</v>
      </c>
      <c r="AA1454" s="32" t="str">
        <f>+VLOOKUP(Enfermedades_Mundiales[[#This Row],[Muestra]],Estructura!$Q$4:$S$194,3,0)</f>
        <v>M-367</v>
      </c>
    </row>
    <row r="1455" spans="1:27" ht="30.6" x14ac:dyDescent="0.3">
      <c r="A1455" s="61" t="s">
        <v>1884</v>
      </c>
      <c r="B1455" s="43">
        <f t="shared" si="283"/>
        <v>360</v>
      </c>
      <c r="C1455" s="44" t="str">
        <f t="shared" si="284"/>
        <v>Enfermedades Mundiales</v>
      </c>
      <c r="D1455" s="44" t="str">
        <f t="shared" si="285"/>
        <v>Salud</v>
      </c>
      <c r="E1455" s="64">
        <v>12104</v>
      </c>
      <c r="F1455" s="44" t="str">
        <f t="shared" si="291"/>
        <v>Vacunación</v>
      </c>
      <c r="G1455" s="27" t="s">
        <v>1591</v>
      </c>
      <c r="H1455" s="60" t="s">
        <v>17</v>
      </c>
      <c r="I1455" s="58" t="s">
        <v>293</v>
      </c>
      <c r="J1455" s="43" t="s">
        <v>407</v>
      </c>
      <c r="K1455" s="12" t="str">
        <f t="shared" si="292"/>
        <v>Vacunación-Casos Activos</v>
      </c>
      <c r="L1455" s="43" t="str">
        <f t="shared" si="286"/>
        <v>Periodo 2020-2021</v>
      </c>
      <c r="M1455" s="43" t="str">
        <f t="shared" si="287"/>
        <v>Unidades</v>
      </c>
      <c r="N1455" s="49" t="str">
        <f t="shared" si="288"/>
        <v>Ministerio de Ciencias, Tecnología, Conocimiento e Innovación</v>
      </c>
      <c r="O145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Gregorio</v>
      </c>
      <c r="P1455" s="68"/>
      <c r="Q1455" s="15" t="str">
        <f t="shared" si="289"/>
        <v>Gráfico Evolución</v>
      </c>
      <c r="R1455" s="30"/>
      <c r="S145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https://analytics.zoho.com/open-view/2395394000008137967?ZOHO_CRITERIA=%22Localiza_CL_Poblacion%22.%22Codcom%22%3D12104</v>
      </c>
      <c r="T1455" s="17"/>
      <c r="U1455" s="31" t="str">
        <f t="shared" si="290"/>
        <v>#1774B9</v>
      </c>
      <c r="V1455" s="32" t="str">
        <f>+Enfermedades_Mundiales[[#This Row],[idcoleccion]]&amp;"-"&amp;Enfermedades_Mundiales[[#This Row],[id]]</f>
        <v>360-1445</v>
      </c>
      <c r="W1455" s="21">
        <f>+VLOOKUP(Enfermedades_Mundiales[[#This Row],[Filtro URL]],Estructura!$X$4:$Y$366,2,0)</f>
        <v>36312104</v>
      </c>
      <c r="X1455" s="21" t="str">
        <f>+VLOOKUP(Enfermedades_Mundiales[[#This Row],[tema]],Estructura!$A$4:$C$18,3,0)</f>
        <v>T-364</v>
      </c>
      <c r="Y1455" s="32" t="str">
        <f>+VLOOKUP(Enfermedades_Mundiales[[#This Row],[contenido]],Estructura!$E$4:$G$18,3,0)</f>
        <v>C-362</v>
      </c>
      <c r="Z1455" s="32" t="str">
        <f>+VLOOKUP(Enfermedades_Mundiales[[#This Row],[Filtro Integrado]],Estructura!$M$4:$O$367,3,0)</f>
        <v>FI-363</v>
      </c>
      <c r="AA1455" s="32" t="str">
        <f>+VLOOKUP(Enfermedades_Mundiales[[#This Row],[Muestra]],Estructura!$Q$4:$S$194,3,0)</f>
        <v>M-367</v>
      </c>
    </row>
    <row r="1456" spans="1:27" ht="30.6" x14ac:dyDescent="0.3">
      <c r="A1456" s="61" t="s">
        <v>1885</v>
      </c>
      <c r="B1456" s="43">
        <f t="shared" si="283"/>
        <v>360</v>
      </c>
      <c r="C1456" s="44" t="str">
        <f t="shared" si="284"/>
        <v>Enfermedades Mundiales</v>
      </c>
      <c r="D1456" s="44" t="str">
        <f t="shared" si="285"/>
        <v>Salud</v>
      </c>
      <c r="E1456" s="64">
        <v>12201</v>
      </c>
      <c r="F1456" s="44" t="str">
        <f t="shared" si="291"/>
        <v>Vacunación</v>
      </c>
      <c r="G1456" s="27" t="s">
        <v>1591</v>
      </c>
      <c r="H1456" s="60" t="s">
        <v>17</v>
      </c>
      <c r="I1456" s="58" t="s">
        <v>294</v>
      </c>
      <c r="J1456" s="43" t="s">
        <v>407</v>
      </c>
      <c r="K1456" s="12" t="str">
        <f t="shared" si="292"/>
        <v>Vacunación-Casos Activos</v>
      </c>
      <c r="L1456" s="43" t="str">
        <f t="shared" si="286"/>
        <v>Periodo 2020-2021</v>
      </c>
      <c r="M1456" s="43" t="str">
        <f t="shared" si="287"/>
        <v>Unidades</v>
      </c>
      <c r="N1456" s="49" t="str">
        <f t="shared" si="288"/>
        <v>Ministerio de Ciencias, Tecnología, Conocimiento e Innovación</v>
      </c>
      <c r="O145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Cabo de Hornos</v>
      </c>
      <c r="P1456" s="68"/>
      <c r="Q1456" s="15" t="str">
        <f t="shared" si="289"/>
        <v>Gráfico Evolución</v>
      </c>
      <c r="R1456" s="30"/>
      <c r="S145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https://analytics.zoho.com/open-view/2395394000008137967?ZOHO_CRITERIA=%22Localiza_CL_Poblacion%22.%22Codcom%22%3D12201</v>
      </c>
      <c r="T1456" s="17"/>
      <c r="U1456" s="31" t="str">
        <f t="shared" si="290"/>
        <v>#1774B9</v>
      </c>
      <c r="V1456" s="32" t="str">
        <f>+Enfermedades_Mundiales[[#This Row],[idcoleccion]]&amp;"-"&amp;Enfermedades_Mundiales[[#This Row],[id]]</f>
        <v>360-1446</v>
      </c>
      <c r="W1456" s="21">
        <f>+VLOOKUP(Enfermedades_Mundiales[[#This Row],[Filtro URL]],Estructura!$X$4:$Y$366,2,0)</f>
        <v>36312201</v>
      </c>
      <c r="X1456" s="21" t="str">
        <f>+VLOOKUP(Enfermedades_Mundiales[[#This Row],[tema]],Estructura!$A$4:$C$18,3,0)</f>
        <v>T-364</v>
      </c>
      <c r="Y1456" s="32" t="str">
        <f>+VLOOKUP(Enfermedades_Mundiales[[#This Row],[contenido]],Estructura!$E$4:$G$18,3,0)</f>
        <v>C-362</v>
      </c>
      <c r="Z1456" s="32" t="str">
        <f>+VLOOKUP(Enfermedades_Mundiales[[#This Row],[Filtro Integrado]],Estructura!$M$4:$O$367,3,0)</f>
        <v>FI-363</v>
      </c>
      <c r="AA1456" s="32" t="str">
        <f>+VLOOKUP(Enfermedades_Mundiales[[#This Row],[Muestra]],Estructura!$Q$4:$S$194,3,0)</f>
        <v>M-367</v>
      </c>
    </row>
    <row r="1457" spans="1:27" ht="30.6" x14ac:dyDescent="0.3">
      <c r="A1457" s="61" t="s">
        <v>1886</v>
      </c>
      <c r="B1457" s="43">
        <f t="shared" si="283"/>
        <v>360</v>
      </c>
      <c r="C1457" s="44" t="str">
        <f t="shared" si="284"/>
        <v>Enfermedades Mundiales</v>
      </c>
      <c r="D1457" s="44" t="str">
        <f t="shared" si="285"/>
        <v>Salud</v>
      </c>
      <c r="E1457" s="64">
        <v>12301</v>
      </c>
      <c r="F1457" s="44" t="str">
        <f t="shared" si="291"/>
        <v>Vacunación</v>
      </c>
      <c r="G1457" s="27" t="s">
        <v>1591</v>
      </c>
      <c r="H1457" s="60" t="s">
        <v>17</v>
      </c>
      <c r="I1457" s="58" t="s">
        <v>295</v>
      </c>
      <c r="J1457" s="43" t="s">
        <v>407</v>
      </c>
      <c r="K1457" s="12" t="str">
        <f t="shared" si="292"/>
        <v>Vacunación-Casos Activos</v>
      </c>
      <c r="L1457" s="43" t="str">
        <f t="shared" si="286"/>
        <v>Periodo 2020-2021</v>
      </c>
      <c r="M1457" s="43" t="str">
        <f t="shared" si="287"/>
        <v>Unidades</v>
      </c>
      <c r="N1457" s="49" t="str">
        <f t="shared" si="288"/>
        <v>Ministerio de Ciencias, Tecnología, Conocimiento e Innovación</v>
      </c>
      <c r="O145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Porvenir</v>
      </c>
      <c r="P1457" s="68"/>
      <c r="Q1457" s="15" t="str">
        <f t="shared" si="289"/>
        <v>Gráfico Evolución</v>
      </c>
      <c r="R1457" s="30"/>
      <c r="S145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https://analytics.zoho.com/open-view/2395394000008137967?ZOHO_CRITERIA=%22Localiza_CL_Poblacion%22.%22Codcom%22%3D12301</v>
      </c>
      <c r="T1457" s="17"/>
      <c r="U1457" s="31" t="str">
        <f t="shared" si="290"/>
        <v>#1774B9</v>
      </c>
      <c r="V1457" s="32" t="str">
        <f>+Enfermedades_Mundiales[[#This Row],[idcoleccion]]&amp;"-"&amp;Enfermedades_Mundiales[[#This Row],[id]]</f>
        <v>360-1447</v>
      </c>
      <c r="W1457" s="21">
        <f>+VLOOKUP(Enfermedades_Mundiales[[#This Row],[Filtro URL]],Estructura!$X$4:$Y$366,2,0)</f>
        <v>36312301</v>
      </c>
      <c r="X1457" s="21" t="str">
        <f>+VLOOKUP(Enfermedades_Mundiales[[#This Row],[tema]],Estructura!$A$4:$C$18,3,0)</f>
        <v>T-364</v>
      </c>
      <c r="Y1457" s="32" t="str">
        <f>+VLOOKUP(Enfermedades_Mundiales[[#This Row],[contenido]],Estructura!$E$4:$G$18,3,0)</f>
        <v>C-362</v>
      </c>
      <c r="Z1457" s="32" t="str">
        <f>+VLOOKUP(Enfermedades_Mundiales[[#This Row],[Filtro Integrado]],Estructura!$M$4:$O$367,3,0)</f>
        <v>FI-363</v>
      </c>
      <c r="AA1457" s="32" t="str">
        <f>+VLOOKUP(Enfermedades_Mundiales[[#This Row],[Muestra]],Estructura!$Q$4:$S$194,3,0)</f>
        <v>M-367</v>
      </c>
    </row>
    <row r="1458" spans="1:27" ht="30.6" x14ac:dyDescent="0.3">
      <c r="A1458" s="61" t="s">
        <v>1887</v>
      </c>
      <c r="B1458" s="43">
        <f t="shared" si="283"/>
        <v>360</v>
      </c>
      <c r="C1458" s="44" t="str">
        <f t="shared" si="284"/>
        <v>Enfermedades Mundiales</v>
      </c>
      <c r="D1458" s="44" t="str">
        <f t="shared" si="285"/>
        <v>Salud</v>
      </c>
      <c r="E1458" s="64">
        <v>12302</v>
      </c>
      <c r="F1458" s="44" t="str">
        <f t="shared" si="291"/>
        <v>Vacunación</v>
      </c>
      <c r="G1458" s="27" t="s">
        <v>1591</v>
      </c>
      <c r="H1458" s="60" t="s">
        <v>17</v>
      </c>
      <c r="I1458" s="58" t="s">
        <v>296</v>
      </c>
      <c r="J1458" s="43" t="s">
        <v>407</v>
      </c>
      <c r="K1458" s="12" t="str">
        <f t="shared" si="292"/>
        <v>Vacunación-Casos Activos</v>
      </c>
      <c r="L1458" s="43" t="str">
        <f t="shared" si="286"/>
        <v>Periodo 2020-2021</v>
      </c>
      <c r="M1458" s="43" t="str">
        <f t="shared" si="287"/>
        <v>Unidades</v>
      </c>
      <c r="N1458" s="49" t="str">
        <f t="shared" si="288"/>
        <v>Ministerio de Ciencias, Tecnología, Conocimiento e Innovación</v>
      </c>
      <c r="O145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Primavera</v>
      </c>
      <c r="P1458" s="68"/>
      <c r="Q1458" s="15" t="str">
        <f t="shared" si="289"/>
        <v>Gráfico Evolución</v>
      </c>
      <c r="R1458" s="30"/>
      <c r="S145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https://analytics.zoho.com/open-view/2395394000008137967?ZOHO_CRITERIA=%22Localiza_CL_Poblacion%22.%22Codcom%22%3D12302</v>
      </c>
      <c r="T1458" s="17"/>
      <c r="U1458" s="31" t="str">
        <f t="shared" si="290"/>
        <v>#1774B9</v>
      </c>
      <c r="V1458" s="32" t="str">
        <f>+Enfermedades_Mundiales[[#This Row],[idcoleccion]]&amp;"-"&amp;Enfermedades_Mundiales[[#This Row],[id]]</f>
        <v>360-1448</v>
      </c>
      <c r="W1458" s="21">
        <f>+VLOOKUP(Enfermedades_Mundiales[[#This Row],[Filtro URL]],Estructura!$X$4:$Y$366,2,0)</f>
        <v>36312302</v>
      </c>
      <c r="X1458" s="21" t="str">
        <f>+VLOOKUP(Enfermedades_Mundiales[[#This Row],[tema]],Estructura!$A$4:$C$18,3,0)</f>
        <v>T-364</v>
      </c>
      <c r="Y1458" s="32" t="str">
        <f>+VLOOKUP(Enfermedades_Mundiales[[#This Row],[contenido]],Estructura!$E$4:$G$18,3,0)</f>
        <v>C-362</v>
      </c>
      <c r="Z1458" s="32" t="str">
        <f>+VLOOKUP(Enfermedades_Mundiales[[#This Row],[Filtro Integrado]],Estructura!$M$4:$O$367,3,0)</f>
        <v>FI-363</v>
      </c>
      <c r="AA1458" s="32" t="str">
        <f>+VLOOKUP(Enfermedades_Mundiales[[#This Row],[Muestra]],Estructura!$Q$4:$S$194,3,0)</f>
        <v>M-367</v>
      </c>
    </row>
    <row r="1459" spans="1:27" ht="30.6" x14ac:dyDescent="0.3">
      <c r="A1459" s="61" t="s">
        <v>1888</v>
      </c>
      <c r="B1459" s="43">
        <f t="shared" si="283"/>
        <v>360</v>
      </c>
      <c r="C1459" s="44" t="str">
        <f t="shared" si="284"/>
        <v>Enfermedades Mundiales</v>
      </c>
      <c r="D1459" s="44" t="str">
        <f t="shared" si="285"/>
        <v>Salud</v>
      </c>
      <c r="E1459" s="64">
        <v>12303</v>
      </c>
      <c r="F1459" s="44" t="str">
        <f t="shared" si="291"/>
        <v>Vacunación</v>
      </c>
      <c r="G1459" s="27" t="s">
        <v>1591</v>
      </c>
      <c r="H1459" s="60" t="s">
        <v>17</v>
      </c>
      <c r="I1459" s="58" t="s">
        <v>297</v>
      </c>
      <c r="J1459" s="43" t="s">
        <v>407</v>
      </c>
      <c r="K1459" s="12" t="str">
        <f t="shared" si="292"/>
        <v>Vacunación-Casos Activos</v>
      </c>
      <c r="L1459" s="43" t="str">
        <f t="shared" si="286"/>
        <v>Periodo 2020-2021</v>
      </c>
      <c r="M1459" s="43" t="str">
        <f t="shared" si="287"/>
        <v>Unidades</v>
      </c>
      <c r="N1459" s="49" t="str">
        <f t="shared" si="288"/>
        <v>Ministerio de Ciencias, Tecnología, Conocimiento e Innovación</v>
      </c>
      <c r="O145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Timaukel</v>
      </c>
      <c r="P1459" s="68"/>
      <c r="Q1459" s="15" t="str">
        <f t="shared" si="289"/>
        <v>Gráfico Evolución</v>
      </c>
      <c r="R1459" s="30"/>
      <c r="S145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https://analytics.zoho.com/open-view/2395394000008137967?ZOHO_CRITERIA=%22Localiza_CL_Poblacion%22.%22Codcom%22%3D12303</v>
      </c>
      <c r="T1459" s="17"/>
      <c r="U1459" s="31" t="str">
        <f t="shared" si="290"/>
        <v>#1774B9</v>
      </c>
      <c r="V1459" s="32" t="str">
        <f>+Enfermedades_Mundiales[[#This Row],[idcoleccion]]&amp;"-"&amp;Enfermedades_Mundiales[[#This Row],[id]]</f>
        <v>360-1449</v>
      </c>
      <c r="W1459" s="21">
        <f>+VLOOKUP(Enfermedades_Mundiales[[#This Row],[Filtro URL]],Estructura!$X$4:$Y$366,2,0)</f>
        <v>36312303</v>
      </c>
      <c r="X1459" s="21" t="str">
        <f>+VLOOKUP(Enfermedades_Mundiales[[#This Row],[tema]],Estructura!$A$4:$C$18,3,0)</f>
        <v>T-364</v>
      </c>
      <c r="Y1459" s="32" t="str">
        <f>+VLOOKUP(Enfermedades_Mundiales[[#This Row],[contenido]],Estructura!$E$4:$G$18,3,0)</f>
        <v>C-362</v>
      </c>
      <c r="Z1459" s="32" t="str">
        <f>+VLOOKUP(Enfermedades_Mundiales[[#This Row],[Filtro Integrado]],Estructura!$M$4:$O$367,3,0)</f>
        <v>FI-363</v>
      </c>
      <c r="AA1459" s="32" t="str">
        <f>+VLOOKUP(Enfermedades_Mundiales[[#This Row],[Muestra]],Estructura!$Q$4:$S$194,3,0)</f>
        <v>M-367</v>
      </c>
    </row>
    <row r="1460" spans="1:27" ht="30.6" x14ac:dyDescent="0.3">
      <c r="A1460" s="61" t="s">
        <v>1889</v>
      </c>
      <c r="B1460" s="43">
        <f t="shared" si="283"/>
        <v>360</v>
      </c>
      <c r="C1460" s="44" t="str">
        <f t="shared" si="284"/>
        <v>Enfermedades Mundiales</v>
      </c>
      <c r="D1460" s="44" t="str">
        <f t="shared" si="285"/>
        <v>Salud</v>
      </c>
      <c r="E1460" s="64">
        <v>12401</v>
      </c>
      <c r="F1460" s="44" t="str">
        <f t="shared" si="291"/>
        <v>Vacunación</v>
      </c>
      <c r="G1460" s="27" t="s">
        <v>1591</v>
      </c>
      <c r="H1460" s="60" t="s">
        <v>17</v>
      </c>
      <c r="I1460" s="58" t="s">
        <v>298</v>
      </c>
      <c r="J1460" s="43" t="s">
        <v>407</v>
      </c>
      <c r="K1460" s="12" t="str">
        <f t="shared" si="292"/>
        <v>Vacunación-Casos Activos</v>
      </c>
      <c r="L1460" s="43" t="str">
        <f t="shared" si="286"/>
        <v>Periodo 2020-2021</v>
      </c>
      <c r="M1460" s="43" t="str">
        <f t="shared" si="287"/>
        <v>Unidades</v>
      </c>
      <c r="N1460" s="49" t="str">
        <f t="shared" si="288"/>
        <v>Ministerio de Ciencias, Tecnología, Conocimiento e Innovación</v>
      </c>
      <c r="O146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Natales</v>
      </c>
      <c r="P1460" s="68"/>
      <c r="Q1460" s="15" t="str">
        <f t="shared" si="289"/>
        <v>Gráfico Evolución</v>
      </c>
      <c r="R1460" s="30"/>
      <c r="S146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https://analytics.zoho.com/open-view/2395394000008137967?ZOHO_CRITERIA=%22Localiza_CL_Poblacion%22.%22Codcom%22%3D12401</v>
      </c>
      <c r="T1460" s="17"/>
      <c r="U1460" s="31" t="str">
        <f t="shared" si="290"/>
        <v>#1774B9</v>
      </c>
      <c r="V1460" s="32" t="str">
        <f>+Enfermedades_Mundiales[[#This Row],[idcoleccion]]&amp;"-"&amp;Enfermedades_Mundiales[[#This Row],[id]]</f>
        <v>360-1450</v>
      </c>
      <c r="W1460" s="21">
        <f>+VLOOKUP(Enfermedades_Mundiales[[#This Row],[Filtro URL]],Estructura!$X$4:$Y$366,2,0)</f>
        <v>36312401</v>
      </c>
      <c r="X1460" s="21" t="str">
        <f>+VLOOKUP(Enfermedades_Mundiales[[#This Row],[tema]],Estructura!$A$4:$C$18,3,0)</f>
        <v>T-364</v>
      </c>
      <c r="Y1460" s="32" t="str">
        <f>+VLOOKUP(Enfermedades_Mundiales[[#This Row],[contenido]],Estructura!$E$4:$G$18,3,0)</f>
        <v>C-362</v>
      </c>
      <c r="Z1460" s="32" t="str">
        <f>+VLOOKUP(Enfermedades_Mundiales[[#This Row],[Filtro Integrado]],Estructura!$M$4:$O$367,3,0)</f>
        <v>FI-363</v>
      </c>
      <c r="AA1460" s="32" t="str">
        <f>+VLOOKUP(Enfermedades_Mundiales[[#This Row],[Muestra]],Estructura!$Q$4:$S$194,3,0)</f>
        <v>M-367</v>
      </c>
    </row>
    <row r="1461" spans="1:27" ht="30.6" x14ac:dyDescent="0.3">
      <c r="A1461" s="61" t="s">
        <v>1890</v>
      </c>
      <c r="B1461" s="43">
        <f t="shared" si="283"/>
        <v>360</v>
      </c>
      <c r="C1461" s="44" t="str">
        <f t="shared" si="284"/>
        <v>Enfermedades Mundiales</v>
      </c>
      <c r="D1461" s="44" t="str">
        <f t="shared" si="285"/>
        <v>Salud</v>
      </c>
      <c r="E1461" s="64">
        <v>12402</v>
      </c>
      <c r="F1461" s="44" t="str">
        <f t="shared" si="291"/>
        <v>Vacunación</v>
      </c>
      <c r="G1461" s="27" t="s">
        <v>1591</v>
      </c>
      <c r="H1461" s="60" t="s">
        <v>17</v>
      </c>
      <c r="I1461" s="58" t="s">
        <v>299</v>
      </c>
      <c r="J1461" s="43" t="s">
        <v>407</v>
      </c>
      <c r="K1461" s="12" t="str">
        <f t="shared" si="292"/>
        <v>Vacunación-Casos Activos</v>
      </c>
      <c r="L1461" s="43" t="str">
        <f t="shared" si="286"/>
        <v>Periodo 2020-2021</v>
      </c>
      <c r="M1461" s="43" t="str">
        <f t="shared" si="287"/>
        <v>Unidades</v>
      </c>
      <c r="N1461" s="49" t="str">
        <f t="shared" si="288"/>
        <v>Ministerio de Ciencias, Tecnología, Conocimiento e Innovación</v>
      </c>
      <c r="O146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Torres del Paine</v>
      </c>
      <c r="P1461" s="68"/>
      <c r="Q1461" s="15" t="str">
        <f t="shared" si="289"/>
        <v>Gráfico Evolución</v>
      </c>
      <c r="R1461" s="30"/>
      <c r="S146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https://analytics.zoho.com/open-view/2395394000008137967?ZOHO_CRITERIA=%22Localiza_CL_Poblacion%22.%22Codcom%22%3D12402</v>
      </c>
      <c r="T1461" s="17"/>
      <c r="U1461" s="31" t="str">
        <f t="shared" si="290"/>
        <v>#1774B9</v>
      </c>
      <c r="V1461" s="32" t="str">
        <f>+Enfermedades_Mundiales[[#This Row],[idcoleccion]]&amp;"-"&amp;Enfermedades_Mundiales[[#This Row],[id]]</f>
        <v>360-1451</v>
      </c>
      <c r="W1461" s="21">
        <f>+VLOOKUP(Enfermedades_Mundiales[[#This Row],[Filtro URL]],Estructura!$X$4:$Y$366,2,0)</f>
        <v>36312402</v>
      </c>
      <c r="X1461" s="21" t="str">
        <f>+VLOOKUP(Enfermedades_Mundiales[[#This Row],[tema]],Estructura!$A$4:$C$18,3,0)</f>
        <v>T-364</v>
      </c>
      <c r="Y1461" s="32" t="str">
        <f>+VLOOKUP(Enfermedades_Mundiales[[#This Row],[contenido]],Estructura!$E$4:$G$18,3,0)</f>
        <v>C-362</v>
      </c>
      <c r="Z1461" s="32" t="str">
        <f>+VLOOKUP(Enfermedades_Mundiales[[#This Row],[Filtro Integrado]],Estructura!$M$4:$O$367,3,0)</f>
        <v>FI-363</v>
      </c>
      <c r="AA1461" s="32" t="str">
        <f>+VLOOKUP(Enfermedades_Mundiales[[#This Row],[Muestra]],Estructura!$Q$4:$S$194,3,0)</f>
        <v>M-367</v>
      </c>
    </row>
    <row r="1462" spans="1:27" ht="30.6" x14ac:dyDescent="0.3">
      <c r="A1462" s="61" t="s">
        <v>1891</v>
      </c>
      <c r="B1462" s="43">
        <f t="shared" si="283"/>
        <v>360</v>
      </c>
      <c r="C1462" s="44" t="str">
        <f t="shared" si="284"/>
        <v>Enfermedades Mundiales</v>
      </c>
      <c r="D1462" s="44" t="str">
        <f t="shared" si="285"/>
        <v>Salud</v>
      </c>
      <c r="E1462" s="64">
        <v>13101</v>
      </c>
      <c r="F1462" s="44" t="str">
        <f t="shared" si="291"/>
        <v>Vacunación</v>
      </c>
      <c r="G1462" s="27" t="s">
        <v>1591</v>
      </c>
      <c r="H1462" s="60" t="s">
        <v>17</v>
      </c>
      <c r="I1462" s="58" t="s">
        <v>300</v>
      </c>
      <c r="J1462" s="43" t="s">
        <v>407</v>
      </c>
      <c r="K1462" s="12" t="str">
        <f t="shared" si="292"/>
        <v>Vacunación-Casos Activos</v>
      </c>
      <c r="L1462" s="43" t="str">
        <f t="shared" si="286"/>
        <v>Periodo 2020-2021</v>
      </c>
      <c r="M1462" s="43" t="str">
        <f t="shared" si="287"/>
        <v>Unidades</v>
      </c>
      <c r="N1462" s="49" t="str">
        <f t="shared" si="288"/>
        <v>Ministerio de Ciencias, Tecnología, Conocimiento e Innovación</v>
      </c>
      <c r="O146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Santiago</v>
      </c>
      <c r="P1462" s="68"/>
      <c r="Q1462" s="15" t="str">
        <f t="shared" si="289"/>
        <v>Gráfico Evolución</v>
      </c>
      <c r="R1462" s="30"/>
      <c r="S146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https://analytics.zoho.com/open-view/2395394000008137967?ZOHO_CRITERIA=%22Localiza_CL_Poblacion%22.%22Codcom%22%3D13101</v>
      </c>
      <c r="T1462" s="17"/>
      <c r="U1462" s="31" t="str">
        <f t="shared" si="290"/>
        <v>#1774B9</v>
      </c>
      <c r="V1462" s="32" t="str">
        <f>+Enfermedades_Mundiales[[#This Row],[idcoleccion]]&amp;"-"&amp;Enfermedades_Mundiales[[#This Row],[id]]</f>
        <v>360-1452</v>
      </c>
      <c r="W1462" s="21">
        <f>+VLOOKUP(Enfermedades_Mundiales[[#This Row],[Filtro URL]],Estructura!$X$4:$Y$366,2,0)</f>
        <v>36313101</v>
      </c>
      <c r="X1462" s="21" t="str">
        <f>+VLOOKUP(Enfermedades_Mundiales[[#This Row],[tema]],Estructura!$A$4:$C$18,3,0)</f>
        <v>T-364</v>
      </c>
      <c r="Y1462" s="32" t="str">
        <f>+VLOOKUP(Enfermedades_Mundiales[[#This Row],[contenido]],Estructura!$E$4:$G$18,3,0)</f>
        <v>C-362</v>
      </c>
      <c r="Z1462" s="32" t="str">
        <f>+VLOOKUP(Enfermedades_Mundiales[[#This Row],[Filtro Integrado]],Estructura!$M$4:$O$367,3,0)</f>
        <v>FI-363</v>
      </c>
      <c r="AA1462" s="32" t="str">
        <f>+VLOOKUP(Enfermedades_Mundiales[[#This Row],[Muestra]],Estructura!$Q$4:$S$194,3,0)</f>
        <v>M-367</v>
      </c>
    </row>
    <row r="1463" spans="1:27" ht="30.6" x14ac:dyDescent="0.3">
      <c r="A1463" s="61" t="s">
        <v>1892</v>
      </c>
      <c r="B1463" s="43">
        <f t="shared" si="283"/>
        <v>360</v>
      </c>
      <c r="C1463" s="44" t="str">
        <f t="shared" si="284"/>
        <v>Enfermedades Mundiales</v>
      </c>
      <c r="D1463" s="44" t="str">
        <f t="shared" si="285"/>
        <v>Salud</v>
      </c>
      <c r="E1463" s="64">
        <v>13102</v>
      </c>
      <c r="F1463" s="44" t="str">
        <f t="shared" si="291"/>
        <v>Vacunación</v>
      </c>
      <c r="G1463" s="27" t="s">
        <v>1591</v>
      </c>
      <c r="H1463" s="60" t="s">
        <v>17</v>
      </c>
      <c r="I1463" s="58" t="s">
        <v>301</v>
      </c>
      <c r="J1463" s="43" t="s">
        <v>407</v>
      </c>
      <c r="K1463" s="12" t="str">
        <f t="shared" si="292"/>
        <v>Vacunación-Casos Activos</v>
      </c>
      <c r="L1463" s="43" t="str">
        <f t="shared" si="286"/>
        <v>Periodo 2020-2021</v>
      </c>
      <c r="M1463" s="43" t="str">
        <f t="shared" si="287"/>
        <v>Unidades</v>
      </c>
      <c r="N1463" s="49" t="str">
        <f t="shared" si="288"/>
        <v>Ministerio de Ciencias, Tecnología, Conocimiento e Innovación</v>
      </c>
      <c r="O146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Cerrillos</v>
      </c>
      <c r="P1463" s="68"/>
      <c r="Q1463" s="15" t="str">
        <f t="shared" si="289"/>
        <v>Gráfico Evolución</v>
      </c>
      <c r="R1463" s="30"/>
      <c r="S146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https://analytics.zoho.com/open-view/2395394000008137967?ZOHO_CRITERIA=%22Localiza_CL_Poblacion%22.%22Codcom%22%3D13102</v>
      </c>
      <c r="T1463" s="17"/>
      <c r="U1463" s="31" t="str">
        <f t="shared" si="290"/>
        <v>#1774B9</v>
      </c>
      <c r="V1463" s="32" t="str">
        <f>+Enfermedades_Mundiales[[#This Row],[idcoleccion]]&amp;"-"&amp;Enfermedades_Mundiales[[#This Row],[id]]</f>
        <v>360-1453</v>
      </c>
      <c r="W1463" s="21">
        <f>+VLOOKUP(Enfermedades_Mundiales[[#This Row],[Filtro URL]],Estructura!$X$4:$Y$366,2,0)</f>
        <v>36313102</v>
      </c>
      <c r="X1463" s="21" t="str">
        <f>+VLOOKUP(Enfermedades_Mundiales[[#This Row],[tema]],Estructura!$A$4:$C$18,3,0)</f>
        <v>T-364</v>
      </c>
      <c r="Y1463" s="32" t="str">
        <f>+VLOOKUP(Enfermedades_Mundiales[[#This Row],[contenido]],Estructura!$E$4:$G$18,3,0)</f>
        <v>C-362</v>
      </c>
      <c r="Z1463" s="32" t="str">
        <f>+VLOOKUP(Enfermedades_Mundiales[[#This Row],[Filtro Integrado]],Estructura!$M$4:$O$367,3,0)</f>
        <v>FI-363</v>
      </c>
      <c r="AA1463" s="32" t="str">
        <f>+VLOOKUP(Enfermedades_Mundiales[[#This Row],[Muestra]],Estructura!$Q$4:$S$194,3,0)</f>
        <v>M-367</v>
      </c>
    </row>
    <row r="1464" spans="1:27" ht="30.6" x14ac:dyDescent="0.3">
      <c r="A1464" s="61" t="s">
        <v>1893</v>
      </c>
      <c r="B1464" s="43">
        <f t="shared" si="283"/>
        <v>360</v>
      </c>
      <c r="C1464" s="44" t="str">
        <f t="shared" si="284"/>
        <v>Enfermedades Mundiales</v>
      </c>
      <c r="D1464" s="44" t="str">
        <f t="shared" si="285"/>
        <v>Salud</v>
      </c>
      <c r="E1464" s="64">
        <v>13103</v>
      </c>
      <c r="F1464" s="44" t="str">
        <f t="shared" si="291"/>
        <v>Vacunación</v>
      </c>
      <c r="G1464" s="27" t="s">
        <v>1591</v>
      </c>
      <c r="H1464" s="60" t="s">
        <v>17</v>
      </c>
      <c r="I1464" s="58" t="s">
        <v>302</v>
      </c>
      <c r="J1464" s="43" t="s">
        <v>407</v>
      </c>
      <c r="K1464" s="12" t="str">
        <f t="shared" si="292"/>
        <v>Vacunación-Casos Activos</v>
      </c>
      <c r="L1464" s="43" t="str">
        <f t="shared" si="286"/>
        <v>Periodo 2020-2021</v>
      </c>
      <c r="M1464" s="43" t="str">
        <f t="shared" si="287"/>
        <v>Unidades</v>
      </c>
      <c r="N1464" s="49" t="str">
        <f t="shared" si="288"/>
        <v>Ministerio de Ciencias, Tecnología, Conocimiento e Innovación</v>
      </c>
      <c r="O146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Cerro Navia</v>
      </c>
      <c r="P1464" s="68"/>
      <c r="Q1464" s="15" t="str">
        <f t="shared" si="289"/>
        <v>Gráfico Evolución</v>
      </c>
      <c r="R1464" s="30"/>
      <c r="S146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https://analytics.zoho.com/open-view/2395394000008137967?ZOHO_CRITERIA=%22Localiza_CL_Poblacion%22.%22Codcom%22%3D13103</v>
      </c>
      <c r="T1464" s="17"/>
      <c r="U1464" s="31" t="str">
        <f t="shared" si="290"/>
        <v>#1774B9</v>
      </c>
      <c r="V1464" s="32" t="str">
        <f>+Enfermedades_Mundiales[[#This Row],[idcoleccion]]&amp;"-"&amp;Enfermedades_Mundiales[[#This Row],[id]]</f>
        <v>360-1454</v>
      </c>
      <c r="W1464" s="21">
        <f>+VLOOKUP(Enfermedades_Mundiales[[#This Row],[Filtro URL]],Estructura!$X$4:$Y$366,2,0)</f>
        <v>36313103</v>
      </c>
      <c r="X1464" s="21" t="str">
        <f>+VLOOKUP(Enfermedades_Mundiales[[#This Row],[tema]],Estructura!$A$4:$C$18,3,0)</f>
        <v>T-364</v>
      </c>
      <c r="Y1464" s="32" t="str">
        <f>+VLOOKUP(Enfermedades_Mundiales[[#This Row],[contenido]],Estructura!$E$4:$G$18,3,0)</f>
        <v>C-362</v>
      </c>
      <c r="Z1464" s="32" t="str">
        <f>+VLOOKUP(Enfermedades_Mundiales[[#This Row],[Filtro Integrado]],Estructura!$M$4:$O$367,3,0)</f>
        <v>FI-363</v>
      </c>
      <c r="AA1464" s="32" t="str">
        <f>+VLOOKUP(Enfermedades_Mundiales[[#This Row],[Muestra]],Estructura!$Q$4:$S$194,3,0)</f>
        <v>M-367</v>
      </c>
    </row>
    <row r="1465" spans="1:27" ht="30.6" x14ac:dyDescent="0.3">
      <c r="A1465" s="61" t="s">
        <v>1894</v>
      </c>
      <c r="B1465" s="43">
        <f t="shared" si="283"/>
        <v>360</v>
      </c>
      <c r="C1465" s="44" t="str">
        <f t="shared" si="284"/>
        <v>Enfermedades Mundiales</v>
      </c>
      <c r="D1465" s="44" t="str">
        <f t="shared" si="285"/>
        <v>Salud</v>
      </c>
      <c r="E1465" s="64">
        <v>13104</v>
      </c>
      <c r="F1465" s="44" t="str">
        <f t="shared" si="291"/>
        <v>Vacunación</v>
      </c>
      <c r="G1465" s="27" t="s">
        <v>1591</v>
      </c>
      <c r="H1465" s="60" t="s">
        <v>17</v>
      </c>
      <c r="I1465" s="58" t="s">
        <v>303</v>
      </c>
      <c r="J1465" s="43" t="s">
        <v>407</v>
      </c>
      <c r="K1465" s="12" t="str">
        <f t="shared" si="292"/>
        <v>Vacunación-Casos Activos</v>
      </c>
      <c r="L1465" s="43" t="str">
        <f t="shared" si="286"/>
        <v>Periodo 2020-2021</v>
      </c>
      <c r="M1465" s="43" t="str">
        <f t="shared" si="287"/>
        <v>Unidades</v>
      </c>
      <c r="N1465" s="49" t="str">
        <f t="shared" si="288"/>
        <v>Ministerio de Ciencias, Tecnología, Conocimiento e Innovación</v>
      </c>
      <c r="O146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Conchalí</v>
      </c>
      <c r="P1465" s="68"/>
      <c r="Q1465" s="15" t="str">
        <f t="shared" si="289"/>
        <v>Gráfico Evolución</v>
      </c>
      <c r="R1465" s="30"/>
      <c r="S146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https://analytics.zoho.com/open-view/2395394000008137967?ZOHO_CRITERIA=%22Localiza_CL_Poblacion%22.%22Codcom%22%3D13104</v>
      </c>
      <c r="T1465" s="17"/>
      <c r="U1465" s="31" t="str">
        <f t="shared" si="290"/>
        <v>#1774B9</v>
      </c>
      <c r="V1465" s="32" t="str">
        <f>+Enfermedades_Mundiales[[#This Row],[idcoleccion]]&amp;"-"&amp;Enfermedades_Mundiales[[#This Row],[id]]</f>
        <v>360-1455</v>
      </c>
      <c r="W1465" s="21">
        <f>+VLOOKUP(Enfermedades_Mundiales[[#This Row],[Filtro URL]],Estructura!$X$4:$Y$366,2,0)</f>
        <v>36313104</v>
      </c>
      <c r="X1465" s="21" t="str">
        <f>+VLOOKUP(Enfermedades_Mundiales[[#This Row],[tema]],Estructura!$A$4:$C$18,3,0)</f>
        <v>T-364</v>
      </c>
      <c r="Y1465" s="32" t="str">
        <f>+VLOOKUP(Enfermedades_Mundiales[[#This Row],[contenido]],Estructura!$E$4:$G$18,3,0)</f>
        <v>C-362</v>
      </c>
      <c r="Z1465" s="32" t="str">
        <f>+VLOOKUP(Enfermedades_Mundiales[[#This Row],[Filtro Integrado]],Estructura!$M$4:$O$367,3,0)</f>
        <v>FI-363</v>
      </c>
      <c r="AA1465" s="32" t="str">
        <f>+VLOOKUP(Enfermedades_Mundiales[[#This Row],[Muestra]],Estructura!$Q$4:$S$194,3,0)</f>
        <v>M-367</v>
      </c>
    </row>
    <row r="1466" spans="1:27" ht="30.6" x14ac:dyDescent="0.3">
      <c r="A1466" s="61" t="s">
        <v>1895</v>
      </c>
      <c r="B1466" s="43">
        <f t="shared" si="283"/>
        <v>360</v>
      </c>
      <c r="C1466" s="44" t="str">
        <f t="shared" si="284"/>
        <v>Enfermedades Mundiales</v>
      </c>
      <c r="D1466" s="44" t="str">
        <f t="shared" si="285"/>
        <v>Salud</v>
      </c>
      <c r="E1466" s="64">
        <v>13105</v>
      </c>
      <c r="F1466" s="44" t="str">
        <f t="shared" si="291"/>
        <v>Vacunación</v>
      </c>
      <c r="G1466" s="27" t="s">
        <v>1591</v>
      </c>
      <c r="H1466" s="60" t="s">
        <v>17</v>
      </c>
      <c r="I1466" s="58" t="s">
        <v>304</v>
      </c>
      <c r="J1466" s="43" t="s">
        <v>407</v>
      </c>
      <c r="K1466" s="12" t="str">
        <f t="shared" si="292"/>
        <v>Vacunación-Casos Activos</v>
      </c>
      <c r="L1466" s="43" t="str">
        <f t="shared" si="286"/>
        <v>Periodo 2020-2021</v>
      </c>
      <c r="M1466" s="43" t="str">
        <f t="shared" si="287"/>
        <v>Unidades</v>
      </c>
      <c r="N1466" s="49" t="str">
        <f t="shared" si="288"/>
        <v>Ministerio de Ciencias, Tecnología, Conocimiento e Innovación</v>
      </c>
      <c r="O146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Bosque</v>
      </c>
      <c r="P1466" s="68"/>
      <c r="Q1466" s="15" t="str">
        <f t="shared" si="289"/>
        <v>Gráfico Evolución</v>
      </c>
      <c r="R1466" s="30"/>
      <c r="S146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https://analytics.zoho.com/open-view/2395394000008137967?ZOHO_CRITERIA=%22Localiza_CL_Poblacion%22.%22Codcom%22%3D13105</v>
      </c>
      <c r="T1466" s="17"/>
      <c r="U1466" s="31" t="str">
        <f t="shared" si="290"/>
        <v>#1774B9</v>
      </c>
      <c r="V1466" s="32" t="str">
        <f>+Enfermedades_Mundiales[[#This Row],[idcoleccion]]&amp;"-"&amp;Enfermedades_Mundiales[[#This Row],[id]]</f>
        <v>360-1456</v>
      </c>
      <c r="W1466" s="21">
        <f>+VLOOKUP(Enfermedades_Mundiales[[#This Row],[Filtro URL]],Estructura!$X$4:$Y$366,2,0)</f>
        <v>36313105</v>
      </c>
      <c r="X1466" s="21" t="str">
        <f>+VLOOKUP(Enfermedades_Mundiales[[#This Row],[tema]],Estructura!$A$4:$C$18,3,0)</f>
        <v>T-364</v>
      </c>
      <c r="Y1466" s="32" t="str">
        <f>+VLOOKUP(Enfermedades_Mundiales[[#This Row],[contenido]],Estructura!$E$4:$G$18,3,0)</f>
        <v>C-362</v>
      </c>
      <c r="Z1466" s="32" t="str">
        <f>+VLOOKUP(Enfermedades_Mundiales[[#This Row],[Filtro Integrado]],Estructura!$M$4:$O$367,3,0)</f>
        <v>FI-363</v>
      </c>
      <c r="AA1466" s="32" t="str">
        <f>+VLOOKUP(Enfermedades_Mundiales[[#This Row],[Muestra]],Estructura!$Q$4:$S$194,3,0)</f>
        <v>M-367</v>
      </c>
    </row>
    <row r="1467" spans="1:27" ht="30.6" x14ac:dyDescent="0.3">
      <c r="A1467" s="61" t="s">
        <v>1896</v>
      </c>
      <c r="B1467" s="43">
        <f t="shared" si="283"/>
        <v>360</v>
      </c>
      <c r="C1467" s="44" t="str">
        <f t="shared" si="284"/>
        <v>Enfermedades Mundiales</v>
      </c>
      <c r="D1467" s="44" t="str">
        <f t="shared" si="285"/>
        <v>Salud</v>
      </c>
      <c r="E1467" s="64">
        <v>13106</v>
      </c>
      <c r="F1467" s="44" t="str">
        <f t="shared" si="291"/>
        <v>Vacunación</v>
      </c>
      <c r="G1467" s="27" t="s">
        <v>1591</v>
      </c>
      <c r="H1467" s="60" t="s">
        <v>17</v>
      </c>
      <c r="I1467" s="58" t="s">
        <v>305</v>
      </c>
      <c r="J1467" s="43" t="s">
        <v>407</v>
      </c>
      <c r="K1467" s="12" t="str">
        <f t="shared" si="292"/>
        <v>Vacunación-Casos Activos</v>
      </c>
      <c r="L1467" s="43" t="str">
        <f t="shared" si="286"/>
        <v>Periodo 2020-2021</v>
      </c>
      <c r="M1467" s="43" t="str">
        <f t="shared" si="287"/>
        <v>Unidades</v>
      </c>
      <c r="N1467" s="49" t="str">
        <f t="shared" si="288"/>
        <v>Ministerio de Ciencias, Tecnología, Conocimiento e Innovación</v>
      </c>
      <c r="O146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Estación Central</v>
      </c>
      <c r="P1467" s="68"/>
      <c r="Q1467" s="15" t="str">
        <f t="shared" si="289"/>
        <v>Gráfico Evolución</v>
      </c>
      <c r="R1467" s="30"/>
      <c r="S146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https://analytics.zoho.com/open-view/2395394000008137967?ZOHO_CRITERIA=%22Localiza_CL_Poblacion%22.%22Codcom%22%3D13106</v>
      </c>
      <c r="T1467" s="17"/>
      <c r="U1467" s="31" t="str">
        <f t="shared" si="290"/>
        <v>#1774B9</v>
      </c>
      <c r="V1467" s="32" t="str">
        <f>+Enfermedades_Mundiales[[#This Row],[idcoleccion]]&amp;"-"&amp;Enfermedades_Mundiales[[#This Row],[id]]</f>
        <v>360-1457</v>
      </c>
      <c r="W1467" s="21">
        <f>+VLOOKUP(Enfermedades_Mundiales[[#This Row],[Filtro URL]],Estructura!$X$4:$Y$366,2,0)</f>
        <v>36313106</v>
      </c>
      <c r="X1467" s="21" t="str">
        <f>+VLOOKUP(Enfermedades_Mundiales[[#This Row],[tema]],Estructura!$A$4:$C$18,3,0)</f>
        <v>T-364</v>
      </c>
      <c r="Y1467" s="32" t="str">
        <f>+VLOOKUP(Enfermedades_Mundiales[[#This Row],[contenido]],Estructura!$E$4:$G$18,3,0)</f>
        <v>C-362</v>
      </c>
      <c r="Z1467" s="32" t="str">
        <f>+VLOOKUP(Enfermedades_Mundiales[[#This Row],[Filtro Integrado]],Estructura!$M$4:$O$367,3,0)</f>
        <v>FI-363</v>
      </c>
      <c r="AA1467" s="32" t="str">
        <f>+VLOOKUP(Enfermedades_Mundiales[[#This Row],[Muestra]],Estructura!$Q$4:$S$194,3,0)</f>
        <v>M-367</v>
      </c>
    </row>
    <row r="1468" spans="1:27" ht="30.6" x14ac:dyDescent="0.3">
      <c r="A1468" s="61" t="s">
        <v>1897</v>
      </c>
      <c r="B1468" s="43">
        <f t="shared" si="283"/>
        <v>360</v>
      </c>
      <c r="C1468" s="44" t="str">
        <f t="shared" si="284"/>
        <v>Enfermedades Mundiales</v>
      </c>
      <c r="D1468" s="44" t="str">
        <f t="shared" si="285"/>
        <v>Salud</v>
      </c>
      <c r="E1468" s="64">
        <v>13107</v>
      </c>
      <c r="F1468" s="44" t="str">
        <f t="shared" si="291"/>
        <v>Vacunación</v>
      </c>
      <c r="G1468" s="27" t="s">
        <v>1591</v>
      </c>
      <c r="H1468" s="60" t="s">
        <v>17</v>
      </c>
      <c r="I1468" s="58" t="s">
        <v>306</v>
      </c>
      <c r="J1468" s="43" t="s">
        <v>407</v>
      </c>
      <c r="K1468" s="12" t="str">
        <f t="shared" si="292"/>
        <v>Vacunación-Casos Activos</v>
      </c>
      <c r="L1468" s="43" t="str">
        <f t="shared" si="286"/>
        <v>Periodo 2020-2021</v>
      </c>
      <c r="M1468" s="43" t="str">
        <f t="shared" si="287"/>
        <v>Unidades</v>
      </c>
      <c r="N1468" s="49" t="str">
        <f t="shared" si="288"/>
        <v>Ministerio de Ciencias, Tecnología, Conocimiento e Innovación</v>
      </c>
      <c r="O146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Huechuraba</v>
      </c>
      <c r="P1468" s="68"/>
      <c r="Q1468" s="15" t="str">
        <f t="shared" si="289"/>
        <v>Gráfico Evolución</v>
      </c>
      <c r="R1468" s="30"/>
      <c r="S146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https://analytics.zoho.com/open-view/2395394000008137967?ZOHO_CRITERIA=%22Localiza_CL_Poblacion%22.%22Codcom%22%3D13107</v>
      </c>
      <c r="T1468" s="17"/>
      <c r="U1468" s="31" t="str">
        <f t="shared" si="290"/>
        <v>#1774B9</v>
      </c>
      <c r="V1468" s="32" t="str">
        <f>+Enfermedades_Mundiales[[#This Row],[idcoleccion]]&amp;"-"&amp;Enfermedades_Mundiales[[#This Row],[id]]</f>
        <v>360-1458</v>
      </c>
      <c r="W1468" s="21">
        <f>+VLOOKUP(Enfermedades_Mundiales[[#This Row],[Filtro URL]],Estructura!$X$4:$Y$366,2,0)</f>
        <v>36313107</v>
      </c>
      <c r="X1468" s="21" t="str">
        <f>+VLOOKUP(Enfermedades_Mundiales[[#This Row],[tema]],Estructura!$A$4:$C$18,3,0)</f>
        <v>T-364</v>
      </c>
      <c r="Y1468" s="32" t="str">
        <f>+VLOOKUP(Enfermedades_Mundiales[[#This Row],[contenido]],Estructura!$E$4:$G$18,3,0)</f>
        <v>C-362</v>
      </c>
      <c r="Z1468" s="32" t="str">
        <f>+VLOOKUP(Enfermedades_Mundiales[[#This Row],[Filtro Integrado]],Estructura!$M$4:$O$367,3,0)</f>
        <v>FI-363</v>
      </c>
      <c r="AA1468" s="32" t="str">
        <f>+VLOOKUP(Enfermedades_Mundiales[[#This Row],[Muestra]],Estructura!$Q$4:$S$194,3,0)</f>
        <v>M-367</v>
      </c>
    </row>
    <row r="1469" spans="1:27" ht="30.6" x14ac:dyDescent="0.3">
      <c r="A1469" s="61" t="s">
        <v>1898</v>
      </c>
      <c r="B1469" s="43">
        <f t="shared" si="283"/>
        <v>360</v>
      </c>
      <c r="C1469" s="44" t="str">
        <f t="shared" si="284"/>
        <v>Enfermedades Mundiales</v>
      </c>
      <c r="D1469" s="44" t="str">
        <f t="shared" si="285"/>
        <v>Salud</v>
      </c>
      <c r="E1469" s="64">
        <v>13108</v>
      </c>
      <c r="F1469" s="44" t="str">
        <f t="shared" si="291"/>
        <v>Vacunación</v>
      </c>
      <c r="G1469" s="27" t="s">
        <v>1591</v>
      </c>
      <c r="H1469" s="60" t="s">
        <v>17</v>
      </c>
      <c r="I1469" s="58" t="s">
        <v>307</v>
      </c>
      <c r="J1469" s="43" t="s">
        <v>407</v>
      </c>
      <c r="K1469" s="12" t="str">
        <f t="shared" si="292"/>
        <v>Vacunación-Casos Activos</v>
      </c>
      <c r="L1469" s="43" t="str">
        <f t="shared" si="286"/>
        <v>Periodo 2020-2021</v>
      </c>
      <c r="M1469" s="43" t="str">
        <f t="shared" si="287"/>
        <v>Unidades</v>
      </c>
      <c r="N1469" s="49" t="str">
        <f t="shared" si="288"/>
        <v>Ministerio de Ciencias, Tecnología, Conocimiento e Innovación</v>
      </c>
      <c r="O146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Independencia</v>
      </c>
      <c r="P1469" s="68"/>
      <c r="Q1469" s="15" t="str">
        <f t="shared" si="289"/>
        <v>Gráfico Evolución</v>
      </c>
      <c r="R1469" s="30"/>
      <c r="S146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https://analytics.zoho.com/open-view/2395394000008137967?ZOHO_CRITERIA=%22Localiza_CL_Poblacion%22.%22Codcom%22%3D13108</v>
      </c>
      <c r="T1469" s="17"/>
      <c r="U1469" s="31" t="str">
        <f t="shared" si="290"/>
        <v>#1774B9</v>
      </c>
      <c r="V1469" s="32" t="str">
        <f>+Enfermedades_Mundiales[[#This Row],[idcoleccion]]&amp;"-"&amp;Enfermedades_Mundiales[[#This Row],[id]]</f>
        <v>360-1459</v>
      </c>
      <c r="W1469" s="21">
        <f>+VLOOKUP(Enfermedades_Mundiales[[#This Row],[Filtro URL]],Estructura!$X$4:$Y$366,2,0)</f>
        <v>36313108</v>
      </c>
      <c r="X1469" s="21" t="str">
        <f>+VLOOKUP(Enfermedades_Mundiales[[#This Row],[tema]],Estructura!$A$4:$C$18,3,0)</f>
        <v>T-364</v>
      </c>
      <c r="Y1469" s="32" t="str">
        <f>+VLOOKUP(Enfermedades_Mundiales[[#This Row],[contenido]],Estructura!$E$4:$G$18,3,0)</f>
        <v>C-362</v>
      </c>
      <c r="Z1469" s="32" t="str">
        <f>+VLOOKUP(Enfermedades_Mundiales[[#This Row],[Filtro Integrado]],Estructura!$M$4:$O$367,3,0)</f>
        <v>FI-363</v>
      </c>
      <c r="AA1469" s="32" t="str">
        <f>+VLOOKUP(Enfermedades_Mundiales[[#This Row],[Muestra]],Estructura!$Q$4:$S$194,3,0)</f>
        <v>M-367</v>
      </c>
    </row>
    <row r="1470" spans="1:27" ht="30.6" x14ac:dyDescent="0.3">
      <c r="A1470" s="61" t="s">
        <v>1899</v>
      </c>
      <c r="B1470" s="43">
        <f t="shared" si="283"/>
        <v>360</v>
      </c>
      <c r="C1470" s="44" t="str">
        <f t="shared" si="284"/>
        <v>Enfermedades Mundiales</v>
      </c>
      <c r="D1470" s="44" t="str">
        <f t="shared" si="285"/>
        <v>Salud</v>
      </c>
      <c r="E1470" s="64">
        <v>13109</v>
      </c>
      <c r="F1470" s="44" t="str">
        <f t="shared" si="291"/>
        <v>Vacunación</v>
      </c>
      <c r="G1470" s="27" t="s">
        <v>1591</v>
      </c>
      <c r="H1470" s="60" t="s">
        <v>17</v>
      </c>
      <c r="I1470" s="58" t="s">
        <v>308</v>
      </c>
      <c r="J1470" s="43" t="s">
        <v>407</v>
      </c>
      <c r="K1470" s="12" t="str">
        <f t="shared" si="292"/>
        <v>Vacunación-Casos Activos</v>
      </c>
      <c r="L1470" s="43" t="str">
        <f t="shared" si="286"/>
        <v>Periodo 2020-2021</v>
      </c>
      <c r="M1470" s="43" t="str">
        <f t="shared" si="287"/>
        <v>Unidades</v>
      </c>
      <c r="N1470" s="49" t="str">
        <f t="shared" si="288"/>
        <v>Ministerio de Ciencias, Tecnología, Conocimiento e Innovación</v>
      </c>
      <c r="O147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Cisterna</v>
      </c>
      <c r="P1470" s="68"/>
      <c r="Q1470" s="15" t="str">
        <f t="shared" si="289"/>
        <v>Gráfico Evolución</v>
      </c>
      <c r="R1470" s="30"/>
      <c r="S147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https://analytics.zoho.com/open-view/2395394000008137967?ZOHO_CRITERIA=%22Localiza_CL_Poblacion%22.%22Codcom%22%3D13109</v>
      </c>
      <c r="T1470" s="17"/>
      <c r="U1470" s="31" t="str">
        <f t="shared" si="290"/>
        <v>#1774B9</v>
      </c>
      <c r="V1470" s="32" t="str">
        <f>+Enfermedades_Mundiales[[#This Row],[idcoleccion]]&amp;"-"&amp;Enfermedades_Mundiales[[#This Row],[id]]</f>
        <v>360-1460</v>
      </c>
      <c r="W1470" s="21">
        <f>+VLOOKUP(Enfermedades_Mundiales[[#This Row],[Filtro URL]],Estructura!$X$4:$Y$366,2,0)</f>
        <v>36313109</v>
      </c>
      <c r="X1470" s="21" t="str">
        <f>+VLOOKUP(Enfermedades_Mundiales[[#This Row],[tema]],Estructura!$A$4:$C$18,3,0)</f>
        <v>T-364</v>
      </c>
      <c r="Y1470" s="32" t="str">
        <f>+VLOOKUP(Enfermedades_Mundiales[[#This Row],[contenido]],Estructura!$E$4:$G$18,3,0)</f>
        <v>C-362</v>
      </c>
      <c r="Z1470" s="32" t="str">
        <f>+VLOOKUP(Enfermedades_Mundiales[[#This Row],[Filtro Integrado]],Estructura!$M$4:$O$367,3,0)</f>
        <v>FI-363</v>
      </c>
      <c r="AA1470" s="32" t="str">
        <f>+VLOOKUP(Enfermedades_Mundiales[[#This Row],[Muestra]],Estructura!$Q$4:$S$194,3,0)</f>
        <v>M-367</v>
      </c>
    </row>
    <row r="1471" spans="1:27" ht="30.6" x14ac:dyDescent="0.3">
      <c r="A1471" s="61" t="s">
        <v>1900</v>
      </c>
      <c r="B1471" s="43">
        <f t="shared" si="283"/>
        <v>360</v>
      </c>
      <c r="C1471" s="44" t="str">
        <f t="shared" si="284"/>
        <v>Enfermedades Mundiales</v>
      </c>
      <c r="D1471" s="44" t="str">
        <f t="shared" si="285"/>
        <v>Salud</v>
      </c>
      <c r="E1471" s="64">
        <v>13110</v>
      </c>
      <c r="F1471" s="44" t="str">
        <f t="shared" si="291"/>
        <v>Vacunación</v>
      </c>
      <c r="G1471" s="27" t="s">
        <v>1591</v>
      </c>
      <c r="H1471" s="60" t="s">
        <v>17</v>
      </c>
      <c r="I1471" s="58" t="s">
        <v>309</v>
      </c>
      <c r="J1471" s="43" t="s">
        <v>407</v>
      </c>
      <c r="K1471" s="12" t="str">
        <f t="shared" si="292"/>
        <v>Vacunación-Casos Activos</v>
      </c>
      <c r="L1471" s="43" t="str">
        <f t="shared" si="286"/>
        <v>Periodo 2020-2021</v>
      </c>
      <c r="M1471" s="43" t="str">
        <f t="shared" si="287"/>
        <v>Unidades</v>
      </c>
      <c r="N1471" s="49" t="str">
        <f t="shared" si="288"/>
        <v>Ministerio de Ciencias, Tecnología, Conocimiento e Innovación</v>
      </c>
      <c r="O147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Florida</v>
      </c>
      <c r="P1471" s="68"/>
      <c r="Q1471" s="15" t="str">
        <f t="shared" si="289"/>
        <v>Gráfico Evolución</v>
      </c>
      <c r="R1471" s="30"/>
      <c r="S147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https://analytics.zoho.com/open-view/2395394000008137967?ZOHO_CRITERIA=%22Localiza_CL_Poblacion%22.%22Codcom%22%3D13110</v>
      </c>
      <c r="T1471" s="17"/>
      <c r="U1471" s="31" t="str">
        <f t="shared" si="290"/>
        <v>#1774B9</v>
      </c>
      <c r="V1471" s="32" t="str">
        <f>+Enfermedades_Mundiales[[#This Row],[idcoleccion]]&amp;"-"&amp;Enfermedades_Mundiales[[#This Row],[id]]</f>
        <v>360-1461</v>
      </c>
      <c r="W1471" s="21">
        <f>+VLOOKUP(Enfermedades_Mundiales[[#This Row],[Filtro URL]],Estructura!$X$4:$Y$366,2,0)</f>
        <v>36313110</v>
      </c>
      <c r="X1471" s="21" t="str">
        <f>+VLOOKUP(Enfermedades_Mundiales[[#This Row],[tema]],Estructura!$A$4:$C$18,3,0)</f>
        <v>T-364</v>
      </c>
      <c r="Y1471" s="32" t="str">
        <f>+VLOOKUP(Enfermedades_Mundiales[[#This Row],[contenido]],Estructura!$E$4:$G$18,3,0)</f>
        <v>C-362</v>
      </c>
      <c r="Z1471" s="32" t="str">
        <f>+VLOOKUP(Enfermedades_Mundiales[[#This Row],[Filtro Integrado]],Estructura!$M$4:$O$367,3,0)</f>
        <v>FI-363</v>
      </c>
      <c r="AA1471" s="32" t="str">
        <f>+VLOOKUP(Enfermedades_Mundiales[[#This Row],[Muestra]],Estructura!$Q$4:$S$194,3,0)</f>
        <v>M-367</v>
      </c>
    </row>
    <row r="1472" spans="1:27" ht="30.6" x14ac:dyDescent="0.3">
      <c r="A1472" s="61" t="s">
        <v>1901</v>
      </c>
      <c r="B1472" s="43">
        <f t="shared" si="283"/>
        <v>360</v>
      </c>
      <c r="C1472" s="44" t="str">
        <f t="shared" si="284"/>
        <v>Enfermedades Mundiales</v>
      </c>
      <c r="D1472" s="44" t="str">
        <f t="shared" si="285"/>
        <v>Salud</v>
      </c>
      <c r="E1472" s="64">
        <v>13111</v>
      </c>
      <c r="F1472" s="44" t="str">
        <f t="shared" si="291"/>
        <v>Vacunación</v>
      </c>
      <c r="G1472" s="27" t="s">
        <v>1591</v>
      </c>
      <c r="H1472" s="60" t="s">
        <v>17</v>
      </c>
      <c r="I1472" s="58" t="s">
        <v>310</v>
      </c>
      <c r="J1472" s="43" t="s">
        <v>407</v>
      </c>
      <c r="K1472" s="12" t="str">
        <f t="shared" si="292"/>
        <v>Vacunación-Casos Activos</v>
      </c>
      <c r="L1472" s="43" t="str">
        <f t="shared" si="286"/>
        <v>Periodo 2020-2021</v>
      </c>
      <c r="M1472" s="43" t="str">
        <f t="shared" si="287"/>
        <v>Unidades</v>
      </c>
      <c r="N1472" s="49" t="str">
        <f t="shared" si="288"/>
        <v>Ministerio de Ciencias, Tecnología, Conocimiento e Innovación</v>
      </c>
      <c r="O147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Granja</v>
      </c>
      <c r="P1472" s="68"/>
      <c r="Q1472" s="15" t="str">
        <f t="shared" si="289"/>
        <v>Gráfico Evolución</v>
      </c>
      <c r="R1472" s="30"/>
      <c r="S147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https://analytics.zoho.com/open-view/2395394000008137967?ZOHO_CRITERIA=%22Localiza_CL_Poblacion%22.%22Codcom%22%3D13111</v>
      </c>
      <c r="T1472" s="17"/>
      <c r="U1472" s="31" t="str">
        <f t="shared" si="290"/>
        <v>#1774B9</v>
      </c>
      <c r="V1472" s="32" t="str">
        <f>+Enfermedades_Mundiales[[#This Row],[idcoleccion]]&amp;"-"&amp;Enfermedades_Mundiales[[#This Row],[id]]</f>
        <v>360-1462</v>
      </c>
      <c r="W1472" s="21">
        <f>+VLOOKUP(Enfermedades_Mundiales[[#This Row],[Filtro URL]],Estructura!$X$4:$Y$366,2,0)</f>
        <v>36313111</v>
      </c>
      <c r="X1472" s="21" t="str">
        <f>+VLOOKUP(Enfermedades_Mundiales[[#This Row],[tema]],Estructura!$A$4:$C$18,3,0)</f>
        <v>T-364</v>
      </c>
      <c r="Y1472" s="32" t="str">
        <f>+VLOOKUP(Enfermedades_Mundiales[[#This Row],[contenido]],Estructura!$E$4:$G$18,3,0)</f>
        <v>C-362</v>
      </c>
      <c r="Z1472" s="32" t="str">
        <f>+VLOOKUP(Enfermedades_Mundiales[[#This Row],[Filtro Integrado]],Estructura!$M$4:$O$367,3,0)</f>
        <v>FI-363</v>
      </c>
      <c r="AA1472" s="32" t="str">
        <f>+VLOOKUP(Enfermedades_Mundiales[[#This Row],[Muestra]],Estructura!$Q$4:$S$194,3,0)</f>
        <v>M-367</v>
      </c>
    </row>
    <row r="1473" spans="1:27" ht="30.6" x14ac:dyDescent="0.3">
      <c r="A1473" s="61" t="s">
        <v>1902</v>
      </c>
      <c r="B1473" s="43">
        <f t="shared" si="283"/>
        <v>360</v>
      </c>
      <c r="C1473" s="44" t="str">
        <f t="shared" si="284"/>
        <v>Enfermedades Mundiales</v>
      </c>
      <c r="D1473" s="44" t="str">
        <f t="shared" si="285"/>
        <v>Salud</v>
      </c>
      <c r="E1473" s="64">
        <v>13112</v>
      </c>
      <c r="F1473" s="44" t="str">
        <f t="shared" si="291"/>
        <v>Vacunación</v>
      </c>
      <c r="G1473" s="27" t="s">
        <v>1591</v>
      </c>
      <c r="H1473" s="60" t="s">
        <v>17</v>
      </c>
      <c r="I1473" s="58" t="s">
        <v>311</v>
      </c>
      <c r="J1473" s="43" t="s">
        <v>407</v>
      </c>
      <c r="K1473" s="12" t="str">
        <f t="shared" si="292"/>
        <v>Vacunación-Casos Activos</v>
      </c>
      <c r="L1473" s="43" t="str">
        <f t="shared" si="286"/>
        <v>Periodo 2020-2021</v>
      </c>
      <c r="M1473" s="43" t="str">
        <f t="shared" si="287"/>
        <v>Unidades</v>
      </c>
      <c r="N1473" s="49" t="str">
        <f t="shared" si="288"/>
        <v>Ministerio de Ciencias, Tecnología, Conocimiento e Innovación</v>
      </c>
      <c r="O147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Pintana</v>
      </c>
      <c r="P1473" s="68"/>
      <c r="Q1473" s="15" t="str">
        <f t="shared" si="289"/>
        <v>Gráfico Evolución</v>
      </c>
      <c r="R1473" s="30"/>
      <c r="S147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https://analytics.zoho.com/open-view/2395394000008137967?ZOHO_CRITERIA=%22Localiza_CL_Poblacion%22.%22Codcom%22%3D13112</v>
      </c>
      <c r="T1473" s="17"/>
      <c r="U1473" s="31" t="str">
        <f t="shared" si="290"/>
        <v>#1774B9</v>
      </c>
      <c r="V1473" s="32" t="str">
        <f>+Enfermedades_Mundiales[[#This Row],[idcoleccion]]&amp;"-"&amp;Enfermedades_Mundiales[[#This Row],[id]]</f>
        <v>360-1463</v>
      </c>
      <c r="W1473" s="21">
        <f>+VLOOKUP(Enfermedades_Mundiales[[#This Row],[Filtro URL]],Estructura!$X$4:$Y$366,2,0)</f>
        <v>36313112</v>
      </c>
      <c r="X1473" s="21" t="str">
        <f>+VLOOKUP(Enfermedades_Mundiales[[#This Row],[tema]],Estructura!$A$4:$C$18,3,0)</f>
        <v>T-364</v>
      </c>
      <c r="Y1473" s="32" t="str">
        <f>+VLOOKUP(Enfermedades_Mundiales[[#This Row],[contenido]],Estructura!$E$4:$G$18,3,0)</f>
        <v>C-362</v>
      </c>
      <c r="Z1473" s="32" t="str">
        <f>+VLOOKUP(Enfermedades_Mundiales[[#This Row],[Filtro Integrado]],Estructura!$M$4:$O$367,3,0)</f>
        <v>FI-363</v>
      </c>
      <c r="AA1473" s="32" t="str">
        <f>+VLOOKUP(Enfermedades_Mundiales[[#This Row],[Muestra]],Estructura!$Q$4:$S$194,3,0)</f>
        <v>M-367</v>
      </c>
    </row>
    <row r="1474" spans="1:27" ht="30.6" x14ac:dyDescent="0.3">
      <c r="A1474" s="61" t="s">
        <v>1903</v>
      </c>
      <c r="B1474" s="43">
        <f t="shared" si="283"/>
        <v>360</v>
      </c>
      <c r="C1474" s="44" t="str">
        <f t="shared" si="284"/>
        <v>Enfermedades Mundiales</v>
      </c>
      <c r="D1474" s="44" t="str">
        <f t="shared" si="285"/>
        <v>Salud</v>
      </c>
      <c r="E1474" s="64">
        <v>13113</v>
      </c>
      <c r="F1474" s="44" t="str">
        <f t="shared" si="291"/>
        <v>Vacunación</v>
      </c>
      <c r="G1474" s="27" t="s">
        <v>1591</v>
      </c>
      <c r="H1474" s="60" t="s">
        <v>17</v>
      </c>
      <c r="I1474" s="58" t="s">
        <v>312</v>
      </c>
      <c r="J1474" s="43" t="s">
        <v>407</v>
      </c>
      <c r="K1474" s="12" t="str">
        <f t="shared" si="292"/>
        <v>Vacunación-Casos Activos</v>
      </c>
      <c r="L1474" s="43" t="str">
        <f t="shared" si="286"/>
        <v>Periodo 2020-2021</v>
      </c>
      <c r="M1474" s="43" t="str">
        <f t="shared" si="287"/>
        <v>Unidades</v>
      </c>
      <c r="N1474" s="49" t="str">
        <f t="shared" si="288"/>
        <v>Ministerio de Ciencias, Tecnología, Conocimiento e Innovación</v>
      </c>
      <c r="O147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Reina</v>
      </c>
      <c r="P1474" s="68"/>
      <c r="Q1474" s="15" t="str">
        <f t="shared" si="289"/>
        <v>Gráfico Evolución</v>
      </c>
      <c r="R1474" s="30"/>
      <c r="S147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https://analytics.zoho.com/open-view/2395394000008137967?ZOHO_CRITERIA=%22Localiza_CL_Poblacion%22.%22Codcom%22%3D13113</v>
      </c>
      <c r="T1474" s="17"/>
      <c r="U1474" s="31" t="str">
        <f t="shared" si="290"/>
        <v>#1774B9</v>
      </c>
      <c r="V1474" s="32" t="str">
        <f>+Enfermedades_Mundiales[[#This Row],[idcoleccion]]&amp;"-"&amp;Enfermedades_Mundiales[[#This Row],[id]]</f>
        <v>360-1464</v>
      </c>
      <c r="W1474" s="21">
        <f>+VLOOKUP(Enfermedades_Mundiales[[#This Row],[Filtro URL]],Estructura!$X$4:$Y$366,2,0)</f>
        <v>36313113</v>
      </c>
      <c r="X1474" s="21" t="str">
        <f>+VLOOKUP(Enfermedades_Mundiales[[#This Row],[tema]],Estructura!$A$4:$C$18,3,0)</f>
        <v>T-364</v>
      </c>
      <c r="Y1474" s="32" t="str">
        <f>+VLOOKUP(Enfermedades_Mundiales[[#This Row],[contenido]],Estructura!$E$4:$G$18,3,0)</f>
        <v>C-362</v>
      </c>
      <c r="Z1474" s="32" t="str">
        <f>+VLOOKUP(Enfermedades_Mundiales[[#This Row],[Filtro Integrado]],Estructura!$M$4:$O$367,3,0)</f>
        <v>FI-363</v>
      </c>
      <c r="AA1474" s="32" t="str">
        <f>+VLOOKUP(Enfermedades_Mundiales[[#This Row],[Muestra]],Estructura!$Q$4:$S$194,3,0)</f>
        <v>M-367</v>
      </c>
    </row>
    <row r="1475" spans="1:27" ht="30.6" x14ac:dyDescent="0.3">
      <c r="A1475" s="61" t="s">
        <v>1904</v>
      </c>
      <c r="B1475" s="43">
        <f t="shared" si="283"/>
        <v>360</v>
      </c>
      <c r="C1475" s="44" t="str">
        <f t="shared" si="284"/>
        <v>Enfermedades Mundiales</v>
      </c>
      <c r="D1475" s="44" t="str">
        <f t="shared" si="285"/>
        <v>Salud</v>
      </c>
      <c r="E1475" s="64">
        <v>13114</v>
      </c>
      <c r="F1475" s="44" t="str">
        <f t="shared" si="291"/>
        <v>Vacunación</v>
      </c>
      <c r="G1475" s="27" t="s">
        <v>1591</v>
      </c>
      <c r="H1475" s="60" t="s">
        <v>17</v>
      </c>
      <c r="I1475" s="58" t="s">
        <v>313</v>
      </c>
      <c r="J1475" s="43" t="s">
        <v>407</v>
      </c>
      <c r="K1475" s="12" t="str">
        <f t="shared" si="292"/>
        <v>Vacunación-Casos Activos</v>
      </c>
      <c r="L1475" s="43" t="str">
        <f t="shared" si="286"/>
        <v>Periodo 2020-2021</v>
      </c>
      <c r="M1475" s="43" t="str">
        <f t="shared" si="287"/>
        <v>Unidades</v>
      </c>
      <c r="N1475" s="49" t="str">
        <f t="shared" si="288"/>
        <v>Ministerio de Ciencias, Tecnología, Conocimiento e Innovación</v>
      </c>
      <c r="O147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Las Condes</v>
      </c>
      <c r="P1475" s="68"/>
      <c r="Q1475" s="15" t="str">
        <f t="shared" si="289"/>
        <v>Gráfico Evolución</v>
      </c>
      <c r="R1475" s="30"/>
      <c r="S147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https://analytics.zoho.com/open-view/2395394000008137967?ZOHO_CRITERIA=%22Localiza_CL_Poblacion%22.%22Codcom%22%3D13114</v>
      </c>
      <c r="T1475" s="17"/>
      <c r="U1475" s="31" t="str">
        <f t="shared" si="290"/>
        <v>#1774B9</v>
      </c>
      <c r="V1475" s="32" t="str">
        <f>+Enfermedades_Mundiales[[#This Row],[idcoleccion]]&amp;"-"&amp;Enfermedades_Mundiales[[#This Row],[id]]</f>
        <v>360-1465</v>
      </c>
      <c r="W1475" s="21">
        <f>+VLOOKUP(Enfermedades_Mundiales[[#This Row],[Filtro URL]],Estructura!$X$4:$Y$366,2,0)</f>
        <v>36313114</v>
      </c>
      <c r="X1475" s="21" t="str">
        <f>+VLOOKUP(Enfermedades_Mundiales[[#This Row],[tema]],Estructura!$A$4:$C$18,3,0)</f>
        <v>T-364</v>
      </c>
      <c r="Y1475" s="32" t="str">
        <f>+VLOOKUP(Enfermedades_Mundiales[[#This Row],[contenido]],Estructura!$E$4:$G$18,3,0)</f>
        <v>C-362</v>
      </c>
      <c r="Z1475" s="32" t="str">
        <f>+VLOOKUP(Enfermedades_Mundiales[[#This Row],[Filtro Integrado]],Estructura!$M$4:$O$367,3,0)</f>
        <v>FI-363</v>
      </c>
      <c r="AA1475" s="32" t="str">
        <f>+VLOOKUP(Enfermedades_Mundiales[[#This Row],[Muestra]],Estructura!$Q$4:$S$194,3,0)</f>
        <v>M-367</v>
      </c>
    </row>
    <row r="1476" spans="1:27" ht="30.6" x14ac:dyDescent="0.3">
      <c r="A1476" s="61" t="s">
        <v>1905</v>
      </c>
      <c r="B1476" s="43">
        <f t="shared" si="283"/>
        <v>360</v>
      </c>
      <c r="C1476" s="44" t="str">
        <f t="shared" si="284"/>
        <v>Enfermedades Mundiales</v>
      </c>
      <c r="D1476" s="44" t="str">
        <f t="shared" si="285"/>
        <v>Salud</v>
      </c>
      <c r="E1476" s="64">
        <v>13115</v>
      </c>
      <c r="F1476" s="44" t="str">
        <f t="shared" si="291"/>
        <v>Vacunación</v>
      </c>
      <c r="G1476" s="27" t="s">
        <v>1591</v>
      </c>
      <c r="H1476" s="60" t="s">
        <v>17</v>
      </c>
      <c r="I1476" s="58" t="s">
        <v>314</v>
      </c>
      <c r="J1476" s="43" t="s">
        <v>407</v>
      </c>
      <c r="K1476" s="12" t="str">
        <f t="shared" si="292"/>
        <v>Vacunación-Casos Activos</v>
      </c>
      <c r="L1476" s="43" t="str">
        <f t="shared" si="286"/>
        <v>Periodo 2020-2021</v>
      </c>
      <c r="M1476" s="43" t="str">
        <f t="shared" si="287"/>
        <v>Unidades</v>
      </c>
      <c r="N1476" s="49" t="str">
        <f t="shared" si="288"/>
        <v>Ministerio de Ciencias, Tecnología, Conocimiento e Innovación</v>
      </c>
      <c r="O147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 Barnechea</v>
      </c>
      <c r="P1476" s="68"/>
      <c r="Q1476" s="15" t="str">
        <f t="shared" si="289"/>
        <v>Gráfico Evolución</v>
      </c>
      <c r="R1476" s="30"/>
      <c r="S147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https://analytics.zoho.com/open-view/2395394000008137967?ZOHO_CRITERIA=%22Localiza_CL_Poblacion%22.%22Codcom%22%3D13115</v>
      </c>
      <c r="T1476" s="17"/>
      <c r="U1476" s="31" t="str">
        <f t="shared" si="290"/>
        <v>#1774B9</v>
      </c>
      <c r="V1476" s="32" t="str">
        <f>+Enfermedades_Mundiales[[#This Row],[idcoleccion]]&amp;"-"&amp;Enfermedades_Mundiales[[#This Row],[id]]</f>
        <v>360-1466</v>
      </c>
      <c r="W1476" s="21">
        <f>+VLOOKUP(Enfermedades_Mundiales[[#This Row],[Filtro URL]],Estructura!$X$4:$Y$366,2,0)</f>
        <v>36313115</v>
      </c>
      <c r="X1476" s="21" t="str">
        <f>+VLOOKUP(Enfermedades_Mundiales[[#This Row],[tema]],Estructura!$A$4:$C$18,3,0)</f>
        <v>T-364</v>
      </c>
      <c r="Y1476" s="32" t="str">
        <f>+VLOOKUP(Enfermedades_Mundiales[[#This Row],[contenido]],Estructura!$E$4:$G$18,3,0)</f>
        <v>C-362</v>
      </c>
      <c r="Z1476" s="32" t="str">
        <f>+VLOOKUP(Enfermedades_Mundiales[[#This Row],[Filtro Integrado]],Estructura!$M$4:$O$367,3,0)</f>
        <v>FI-363</v>
      </c>
      <c r="AA1476" s="32" t="str">
        <f>+VLOOKUP(Enfermedades_Mundiales[[#This Row],[Muestra]],Estructura!$Q$4:$S$194,3,0)</f>
        <v>M-367</v>
      </c>
    </row>
    <row r="1477" spans="1:27" ht="30.6" x14ac:dyDescent="0.3">
      <c r="A1477" s="61" t="s">
        <v>1906</v>
      </c>
      <c r="B1477" s="43">
        <f t="shared" si="283"/>
        <v>360</v>
      </c>
      <c r="C1477" s="44" t="str">
        <f t="shared" si="284"/>
        <v>Enfermedades Mundiales</v>
      </c>
      <c r="D1477" s="44" t="str">
        <f t="shared" si="285"/>
        <v>Salud</v>
      </c>
      <c r="E1477" s="64">
        <v>13116</v>
      </c>
      <c r="F1477" s="44" t="str">
        <f t="shared" si="291"/>
        <v>Vacunación</v>
      </c>
      <c r="G1477" s="27" t="s">
        <v>1591</v>
      </c>
      <c r="H1477" s="60" t="s">
        <v>17</v>
      </c>
      <c r="I1477" s="58" t="s">
        <v>315</v>
      </c>
      <c r="J1477" s="43" t="s">
        <v>407</v>
      </c>
      <c r="K1477" s="12" t="str">
        <f t="shared" si="292"/>
        <v>Vacunación-Casos Activos</v>
      </c>
      <c r="L1477" s="43" t="str">
        <f t="shared" si="286"/>
        <v>Periodo 2020-2021</v>
      </c>
      <c r="M1477" s="43" t="str">
        <f t="shared" si="287"/>
        <v>Unidades</v>
      </c>
      <c r="N1477" s="49" t="str">
        <f t="shared" si="288"/>
        <v>Ministerio de Ciencias, Tecnología, Conocimiento e Innovación</v>
      </c>
      <c r="O147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 Espejo</v>
      </c>
      <c r="P1477" s="68"/>
      <c r="Q1477" s="15" t="str">
        <f t="shared" si="289"/>
        <v>Gráfico Evolución</v>
      </c>
      <c r="R1477" s="30"/>
      <c r="S147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https://analytics.zoho.com/open-view/2395394000008137967?ZOHO_CRITERIA=%22Localiza_CL_Poblacion%22.%22Codcom%22%3D13116</v>
      </c>
      <c r="T1477" s="17"/>
      <c r="U1477" s="31" t="str">
        <f t="shared" si="290"/>
        <v>#1774B9</v>
      </c>
      <c r="V1477" s="32" t="str">
        <f>+Enfermedades_Mundiales[[#This Row],[idcoleccion]]&amp;"-"&amp;Enfermedades_Mundiales[[#This Row],[id]]</f>
        <v>360-1467</v>
      </c>
      <c r="W1477" s="21">
        <f>+VLOOKUP(Enfermedades_Mundiales[[#This Row],[Filtro URL]],Estructura!$X$4:$Y$366,2,0)</f>
        <v>36313116</v>
      </c>
      <c r="X1477" s="21" t="str">
        <f>+VLOOKUP(Enfermedades_Mundiales[[#This Row],[tema]],Estructura!$A$4:$C$18,3,0)</f>
        <v>T-364</v>
      </c>
      <c r="Y1477" s="32" t="str">
        <f>+VLOOKUP(Enfermedades_Mundiales[[#This Row],[contenido]],Estructura!$E$4:$G$18,3,0)</f>
        <v>C-362</v>
      </c>
      <c r="Z1477" s="32" t="str">
        <f>+VLOOKUP(Enfermedades_Mundiales[[#This Row],[Filtro Integrado]],Estructura!$M$4:$O$367,3,0)</f>
        <v>FI-363</v>
      </c>
      <c r="AA1477" s="32" t="str">
        <f>+VLOOKUP(Enfermedades_Mundiales[[#This Row],[Muestra]],Estructura!$Q$4:$S$194,3,0)</f>
        <v>M-367</v>
      </c>
    </row>
    <row r="1478" spans="1:27" ht="30.6" x14ac:dyDescent="0.3">
      <c r="A1478" s="61" t="s">
        <v>1907</v>
      </c>
      <c r="B1478" s="43">
        <f t="shared" si="283"/>
        <v>360</v>
      </c>
      <c r="C1478" s="44" t="str">
        <f t="shared" si="284"/>
        <v>Enfermedades Mundiales</v>
      </c>
      <c r="D1478" s="44" t="str">
        <f t="shared" si="285"/>
        <v>Salud</v>
      </c>
      <c r="E1478" s="64">
        <v>13117</v>
      </c>
      <c r="F1478" s="44" t="str">
        <f t="shared" si="291"/>
        <v>Vacunación</v>
      </c>
      <c r="G1478" s="27" t="s">
        <v>1591</v>
      </c>
      <c r="H1478" s="60" t="s">
        <v>17</v>
      </c>
      <c r="I1478" s="58" t="s">
        <v>316</v>
      </c>
      <c r="J1478" s="43" t="s">
        <v>407</v>
      </c>
      <c r="K1478" s="12" t="str">
        <f t="shared" si="292"/>
        <v>Vacunación-Casos Activos</v>
      </c>
      <c r="L1478" s="43" t="str">
        <f t="shared" si="286"/>
        <v>Periodo 2020-2021</v>
      </c>
      <c r="M1478" s="43" t="str">
        <f t="shared" si="287"/>
        <v>Unidades</v>
      </c>
      <c r="N1478" s="49" t="str">
        <f t="shared" si="288"/>
        <v>Ministerio de Ciencias, Tecnología, Conocimiento e Innovación</v>
      </c>
      <c r="O147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 Prado</v>
      </c>
      <c r="P1478" s="68"/>
      <c r="Q1478" s="15" t="str">
        <f t="shared" si="289"/>
        <v>Gráfico Evolución</v>
      </c>
      <c r="R1478" s="30"/>
      <c r="S147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https://analytics.zoho.com/open-view/2395394000008137967?ZOHO_CRITERIA=%22Localiza_CL_Poblacion%22.%22Codcom%22%3D13117</v>
      </c>
      <c r="T1478" s="17"/>
      <c r="U1478" s="31" t="str">
        <f t="shared" si="290"/>
        <v>#1774B9</v>
      </c>
      <c r="V1478" s="32" t="str">
        <f>+Enfermedades_Mundiales[[#This Row],[idcoleccion]]&amp;"-"&amp;Enfermedades_Mundiales[[#This Row],[id]]</f>
        <v>360-1468</v>
      </c>
      <c r="W1478" s="21">
        <f>+VLOOKUP(Enfermedades_Mundiales[[#This Row],[Filtro URL]],Estructura!$X$4:$Y$366,2,0)</f>
        <v>36313117</v>
      </c>
      <c r="X1478" s="21" t="str">
        <f>+VLOOKUP(Enfermedades_Mundiales[[#This Row],[tema]],Estructura!$A$4:$C$18,3,0)</f>
        <v>T-364</v>
      </c>
      <c r="Y1478" s="32" t="str">
        <f>+VLOOKUP(Enfermedades_Mundiales[[#This Row],[contenido]],Estructura!$E$4:$G$18,3,0)</f>
        <v>C-362</v>
      </c>
      <c r="Z1478" s="32" t="str">
        <f>+VLOOKUP(Enfermedades_Mundiales[[#This Row],[Filtro Integrado]],Estructura!$M$4:$O$367,3,0)</f>
        <v>FI-363</v>
      </c>
      <c r="AA1478" s="32" t="str">
        <f>+VLOOKUP(Enfermedades_Mundiales[[#This Row],[Muestra]],Estructura!$Q$4:$S$194,3,0)</f>
        <v>M-367</v>
      </c>
    </row>
    <row r="1479" spans="1:27" ht="30.6" x14ac:dyDescent="0.3">
      <c r="A1479" s="61" t="s">
        <v>1908</v>
      </c>
      <c r="B1479" s="43">
        <f t="shared" si="283"/>
        <v>360</v>
      </c>
      <c r="C1479" s="44" t="str">
        <f t="shared" si="284"/>
        <v>Enfermedades Mundiales</v>
      </c>
      <c r="D1479" s="44" t="str">
        <f t="shared" si="285"/>
        <v>Salud</v>
      </c>
      <c r="E1479" s="64">
        <v>13118</v>
      </c>
      <c r="F1479" s="44" t="str">
        <f t="shared" si="291"/>
        <v>Vacunación</v>
      </c>
      <c r="G1479" s="27" t="s">
        <v>1591</v>
      </c>
      <c r="H1479" s="60" t="s">
        <v>17</v>
      </c>
      <c r="I1479" s="58" t="s">
        <v>317</v>
      </c>
      <c r="J1479" s="43" t="s">
        <v>407</v>
      </c>
      <c r="K1479" s="12" t="str">
        <f t="shared" si="292"/>
        <v>Vacunación-Casos Activos</v>
      </c>
      <c r="L1479" s="43" t="str">
        <f t="shared" si="286"/>
        <v>Periodo 2020-2021</v>
      </c>
      <c r="M1479" s="43" t="str">
        <f t="shared" si="287"/>
        <v>Unidades</v>
      </c>
      <c r="N1479" s="49" t="str">
        <f t="shared" si="288"/>
        <v>Ministerio de Ciencias, Tecnología, Conocimiento e Innovación</v>
      </c>
      <c r="O147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Macul</v>
      </c>
      <c r="P1479" s="68"/>
      <c r="Q1479" s="15" t="str">
        <f t="shared" si="289"/>
        <v>Gráfico Evolución</v>
      </c>
      <c r="R1479" s="30"/>
      <c r="S147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https://analytics.zoho.com/open-view/2395394000008137967?ZOHO_CRITERIA=%22Localiza_CL_Poblacion%22.%22Codcom%22%3D13118</v>
      </c>
      <c r="T1479" s="17"/>
      <c r="U1479" s="31" t="str">
        <f t="shared" si="290"/>
        <v>#1774B9</v>
      </c>
      <c r="V1479" s="32" t="str">
        <f>+Enfermedades_Mundiales[[#This Row],[idcoleccion]]&amp;"-"&amp;Enfermedades_Mundiales[[#This Row],[id]]</f>
        <v>360-1469</v>
      </c>
      <c r="W1479" s="21">
        <f>+VLOOKUP(Enfermedades_Mundiales[[#This Row],[Filtro URL]],Estructura!$X$4:$Y$366,2,0)</f>
        <v>36313118</v>
      </c>
      <c r="X1479" s="21" t="str">
        <f>+VLOOKUP(Enfermedades_Mundiales[[#This Row],[tema]],Estructura!$A$4:$C$18,3,0)</f>
        <v>T-364</v>
      </c>
      <c r="Y1479" s="32" t="str">
        <f>+VLOOKUP(Enfermedades_Mundiales[[#This Row],[contenido]],Estructura!$E$4:$G$18,3,0)</f>
        <v>C-362</v>
      </c>
      <c r="Z1479" s="32" t="str">
        <f>+VLOOKUP(Enfermedades_Mundiales[[#This Row],[Filtro Integrado]],Estructura!$M$4:$O$367,3,0)</f>
        <v>FI-363</v>
      </c>
      <c r="AA1479" s="32" t="str">
        <f>+VLOOKUP(Enfermedades_Mundiales[[#This Row],[Muestra]],Estructura!$Q$4:$S$194,3,0)</f>
        <v>M-367</v>
      </c>
    </row>
    <row r="1480" spans="1:27" ht="30.6" x14ac:dyDescent="0.3">
      <c r="A1480" s="61" t="s">
        <v>1909</v>
      </c>
      <c r="B1480" s="43">
        <f t="shared" si="283"/>
        <v>360</v>
      </c>
      <c r="C1480" s="44" t="str">
        <f t="shared" si="284"/>
        <v>Enfermedades Mundiales</v>
      </c>
      <c r="D1480" s="44" t="str">
        <f t="shared" si="285"/>
        <v>Salud</v>
      </c>
      <c r="E1480" s="64">
        <v>13119</v>
      </c>
      <c r="F1480" s="44" t="str">
        <f t="shared" si="291"/>
        <v>Vacunación</v>
      </c>
      <c r="G1480" s="27" t="s">
        <v>1591</v>
      </c>
      <c r="H1480" s="60" t="s">
        <v>17</v>
      </c>
      <c r="I1480" s="58" t="s">
        <v>318</v>
      </c>
      <c r="J1480" s="43" t="s">
        <v>407</v>
      </c>
      <c r="K1480" s="12" t="str">
        <f t="shared" si="292"/>
        <v>Vacunación-Casos Activos</v>
      </c>
      <c r="L1480" s="43" t="str">
        <f t="shared" si="286"/>
        <v>Periodo 2020-2021</v>
      </c>
      <c r="M1480" s="43" t="str">
        <f t="shared" si="287"/>
        <v>Unidades</v>
      </c>
      <c r="N1480" s="49" t="str">
        <f t="shared" si="288"/>
        <v>Ministerio de Ciencias, Tecnología, Conocimiento e Innovación</v>
      </c>
      <c r="O148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Maipú</v>
      </c>
      <c r="P1480" s="68"/>
      <c r="Q1480" s="15" t="str">
        <f t="shared" si="289"/>
        <v>Gráfico Evolución</v>
      </c>
      <c r="R1480" s="30"/>
      <c r="S148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https://analytics.zoho.com/open-view/2395394000008137967?ZOHO_CRITERIA=%22Localiza_CL_Poblacion%22.%22Codcom%22%3D13119</v>
      </c>
      <c r="T1480" s="17"/>
      <c r="U1480" s="31" t="str">
        <f t="shared" si="290"/>
        <v>#1774B9</v>
      </c>
      <c r="V1480" s="32" t="str">
        <f>+Enfermedades_Mundiales[[#This Row],[idcoleccion]]&amp;"-"&amp;Enfermedades_Mundiales[[#This Row],[id]]</f>
        <v>360-1470</v>
      </c>
      <c r="W1480" s="21">
        <f>+VLOOKUP(Enfermedades_Mundiales[[#This Row],[Filtro URL]],Estructura!$X$4:$Y$366,2,0)</f>
        <v>36313119</v>
      </c>
      <c r="X1480" s="21" t="str">
        <f>+VLOOKUP(Enfermedades_Mundiales[[#This Row],[tema]],Estructura!$A$4:$C$18,3,0)</f>
        <v>T-364</v>
      </c>
      <c r="Y1480" s="32" t="str">
        <f>+VLOOKUP(Enfermedades_Mundiales[[#This Row],[contenido]],Estructura!$E$4:$G$18,3,0)</f>
        <v>C-362</v>
      </c>
      <c r="Z1480" s="32" t="str">
        <f>+VLOOKUP(Enfermedades_Mundiales[[#This Row],[Filtro Integrado]],Estructura!$M$4:$O$367,3,0)</f>
        <v>FI-363</v>
      </c>
      <c r="AA1480" s="32" t="str">
        <f>+VLOOKUP(Enfermedades_Mundiales[[#This Row],[Muestra]],Estructura!$Q$4:$S$194,3,0)</f>
        <v>M-367</v>
      </c>
    </row>
    <row r="1481" spans="1:27" ht="30.6" x14ac:dyDescent="0.3">
      <c r="A1481" s="61" t="s">
        <v>1910</v>
      </c>
      <c r="B1481" s="43">
        <f t="shared" si="283"/>
        <v>360</v>
      </c>
      <c r="C1481" s="44" t="str">
        <f t="shared" si="284"/>
        <v>Enfermedades Mundiales</v>
      </c>
      <c r="D1481" s="44" t="str">
        <f t="shared" si="285"/>
        <v>Salud</v>
      </c>
      <c r="E1481" s="64">
        <v>13120</v>
      </c>
      <c r="F1481" s="44" t="str">
        <f t="shared" si="291"/>
        <v>Vacunación</v>
      </c>
      <c r="G1481" s="27" t="s">
        <v>1591</v>
      </c>
      <c r="H1481" s="60" t="s">
        <v>17</v>
      </c>
      <c r="I1481" s="58" t="s">
        <v>319</v>
      </c>
      <c r="J1481" s="43" t="s">
        <v>407</v>
      </c>
      <c r="K1481" s="12" t="str">
        <f t="shared" si="292"/>
        <v>Vacunación-Casos Activos</v>
      </c>
      <c r="L1481" s="43" t="str">
        <f t="shared" si="286"/>
        <v>Periodo 2020-2021</v>
      </c>
      <c r="M1481" s="43" t="str">
        <f t="shared" si="287"/>
        <v>Unidades</v>
      </c>
      <c r="N1481" s="49" t="str">
        <f t="shared" si="288"/>
        <v>Ministerio de Ciencias, Tecnología, Conocimiento e Innovación</v>
      </c>
      <c r="O148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Ñuñoa</v>
      </c>
      <c r="P1481" s="68"/>
      <c r="Q1481" s="15" t="str">
        <f t="shared" si="289"/>
        <v>Gráfico Evolución</v>
      </c>
      <c r="R1481" s="30"/>
      <c r="S148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https://analytics.zoho.com/open-view/2395394000008137967?ZOHO_CRITERIA=%22Localiza_CL_Poblacion%22.%22Codcom%22%3D13120</v>
      </c>
      <c r="T1481" s="17"/>
      <c r="U1481" s="31" t="str">
        <f t="shared" si="290"/>
        <v>#1774B9</v>
      </c>
      <c r="V1481" s="32" t="str">
        <f>+Enfermedades_Mundiales[[#This Row],[idcoleccion]]&amp;"-"&amp;Enfermedades_Mundiales[[#This Row],[id]]</f>
        <v>360-1471</v>
      </c>
      <c r="W1481" s="21">
        <f>+VLOOKUP(Enfermedades_Mundiales[[#This Row],[Filtro URL]],Estructura!$X$4:$Y$366,2,0)</f>
        <v>36313120</v>
      </c>
      <c r="X1481" s="21" t="str">
        <f>+VLOOKUP(Enfermedades_Mundiales[[#This Row],[tema]],Estructura!$A$4:$C$18,3,0)</f>
        <v>T-364</v>
      </c>
      <c r="Y1481" s="32" t="str">
        <f>+VLOOKUP(Enfermedades_Mundiales[[#This Row],[contenido]],Estructura!$E$4:$G$18,3,0)</f>
        <v>C-362</v>
      </c>
      <c r="Z1481" s="32" t="str">
        <f>+VLOOKUP(Enfermedades_Mundiales[[#This Row],[Filtro Integrado]],Estructura!$M$4:$O$367,3,0)</f>
        <v>FI-363</v>
      </c>
      <c r="AA1481" s="32" t="str">
        <f>+VLOOKUP(Enfermedades_Mundiales[[#This Row],[Muestra]],Estructura!$Q$4:$S$194,3,0)</f>
        <v>M-367</v>
      </c>
    </row>
    <row r="1482" spans="1:27" ht="30.6" x14ac:dyDescent="0.3">
      <c r="A1482" s="61" t="s">
        <v>1911</v>
      </c>
      <c r="B1482" s="43">
        <f t="shared" si="283"/>
        <v>360</v>
      </c>
      <c r="C1482" s="44" t="str">
        <f t="shared" si="284"/>
        <v>Enfermedades Mundiales</v>
      </c>
      <c r="D1482" s="44" t="str">
        <f t="shared" si="285"/>
        <v>Salud</v>
      </c>
      <c r="E1482" s="64">
        <v>13121</v>
      </c>
      <c r="F1482" s="44" t="str">
        <f t="shared" si="291"/>
        <v>Vacunación</v>
      </c>
      <c r="G1482" s="27" t="s">
        <v>1591</v>
      </c>
      <c r="H1482" s="60" t="s">
        <v>17</v>
      </c>
      <c r="I1482" s="58" t="s">
        <v>320</v>
      </c>
      <c r="J1482" s="43" t="s">
        <v>407</v>
      </c>
      <c r="K1482" s="12" t="str">
        <f t="shared" si="292"/>
        <v>Vacunación-Casos Activos</v>
      </c>
      <c r="L1482" s="43" t="str">
        <f t="shared" si="286"/>
        <v>Periodo 2020-2021</v>
      </c>
      <c r="M1482" s="43" t="str">
        <f t="shared" si="287"/>
        <v>Unidades</v>
      </c>
      <c r="N1482" s="49" t="str">
        <f t="shared" si="288"/>
        <v>Ministerio de Ciencias, Tecnología, Conocimiento e Innovación</v>
      </c>
      <c r="O148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Pedro Aguirre Cerda</v>
      </c>
      <c r="P1482" s="68"/>
      <c r="Q1482" s="15" t="str">
        <f t="shared" si="289"/>
        <v>Gráfico Evolución</v>
      </c>
      <c r="R1482" s="30"/>
      <c r="S148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https://analytics.zoho.com/open-view/2395394000008137967?ZOHO_CRITERIA=%22Localiza_CL_Poblacion%22.%22Codcom%22%3D13121</v>
      </c>
      <c r="T1482" s="17"/>
      <c r="U1482" s="31" t="str">
        <f t="shared" si="290"/>
        <v>#1774B9</v>
      </c>
      <c r="V1482" s="32" t="str">
        <f>+Enfermedades_Mundiales[[#This Row],[idcoleccion]]&amp;"-"&amp;Enfermedades_Mundiales[[#This Row],[id]]</f>
        <v>360-1472</v>
      </c>
      <c r="W1482" s="21">
        <f>+VLOOKUP(Enfermedades_Mundiales[[#This Row],[Filtro URL]],Estructura!$X$4:$Y$366,2,0)</f>
        <v>36313121</v>
      </c>
      <c r="X1482" s="21" t="str">
        <f>+VLOOKUP(Enfermedades_Mundiales[[#This Row],[tema]],Estructura!$A$4:$C$18,3,0)</f>
        <v>T-364</v>
      </c>
      <c r="Y1482" s="32" t="str">
        <f>+VLOOKUP(Enfermedades_Mundiales[[#This Row],[contenido]],Estructura!$E$4:$G$18,3,0)</f>
        <v>C-362</v>
      </c>
      <c r="Z1482" s="32" t="str">
        <f>+VLOOKUP(Enfermedades_Mundiales[[#This Row],[Filtro Integrado]],Estructura!$M$4:$O$367,3,0)</f>
        <v>FI-363</v>
      </c>
      <c r="AA1482" s="32" t="str">
        <f>+VLOOKUP(Enfermedades_Mundiales[[#This Row],[Muestra]],Estructura!$Q$4:$S$194,3,0)</f>
        <v>M-367</v>
      </c>
    </row>
    <row r="1483" spans="1:27" ht="30.6" x14ac:dyDescent="0.3">
      <c r="A1483" s="61" t="s">
        <v>1912</v>
      </c>
      <c r="B1483" s="43">
        <f t="shared" si="283"/>
        <v>360</v>
      </c>
      <c r="C1483" s="44" t="str">
        <f t="shared" si="284"/>
        <v>Enfermedades Mundiales</v>
      </c>
      <c r="D1483" s="44" t="str">
        <f t="shared" si="285"/>
        <v>Salud</v>
      </c>
      <c r="E1483" s="64">
        <v>13122</v>
      </c>
      <c r="F1483" s="44" t="str">
        <f t="shared" si="291"/>
        <v>Vacunación</v>
      </c>
      <c r="G1483" s="27" t="s">
        <v>1591</v>
      </c>
      <c r="H1483" s="60" t="s">
        <v>17</v>
      </c>
      <c r="I1483" s="58" t="s">
        <v>321</v>
      </c>
      <c r="J1483" s="43" t="s">
        <v>407</v>
      </c>
      <c r="K1483" s="12" t="str">
        <f t="shared" si="292"/>
        <v>Vacunación-Casos Activos</v>
      </c>
      <c r="L1483" s="43" t="str">
        <f t="shared" si="286"/>
        <v>Periodo 2020-2021</v>
      </c>
      <c r="M1483" s="43" t="str">
        <f t="shared" si="287"/>
        <v>Unidades</v>
      </c>
      <c r="N1483" s="49" t="str">
        <f t="shared" si="288"/>
        <v>Ministerio de Ciencias, Tecnología, Conocimiento e Innovación</v>
      </c>
      <c r="O148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Peñalolén</v>
      </c>
      <c r="P1483" s="68"/>
      <c r="Q1483" s="15" t="str">
        <f t="shared" si="289"/>
        <v>Gráfico Evolución</v>
      </c>
      <c r="R1483" s="30"/>
      <c r="S148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https://analytics.zoho.com/open-view/2395394000008137967?ZOHO_CRITERIA=%22Localiza_CL_Poblacion%22.%22Codcom%22%3D13122</v>
      </c>
      <c r="T1483" s="17"/>
      <c r="U1483" s="31" t="str">
        <f t="shared" si="290"/>
        <v>#1774B9</v>
      </c>
      <c r="V1483" s="32" t="str">
        <f>+Enfermedades_Mundiales[[#This Row],[idcoleccion]]&amp;"-"&amp;Enfermedades_Mundiales[[#This Row],[id]]</f>
        <v>360-1473</v>
      </c>
      <c r="W1483" s="21">
        <f>+VLOOKUP(Enfermedades_Mundiales[[#This Row],[Filtro URL]],Estructura!$X$4:$Y$366,2,0)</f>
        <v>36313122</v>
      </c>
      <c r="X1483" s="21" t="str">
        <f>+VLOOKUP(Enfermedades_Mundiales[[#This Row],[tema]],Estructura!$A$4:$C$18,3,0)</f>
        <v>T-364</v>
      </c>
      <c r="Y1483" s="32" t="str">
        <f>+VLOOKUP(Enfermedades_Mundiales[[#This Row],[contenido]],Estructura!$E$4:$G$18,3,0)</f>
        <v>C-362</v>
      </c>
      <c r="Z1483" s="32" t="str">
        <f>+VLOOKUP(Enfermedades_Mundiales[[#This Row],[Filtro Integrado]],Estructura!$M$4:$O$367,3,0)</f>
        <v>FI-363</v>
      </c>
      <c r="AA1483" s="32" t="str">
        <f>+VLOOKUP(Enfermedades_Mundiales[[#This Row],[Muestra]],Estructura!$Q$4:$S$194,3,0)</f>
        <v>M-367</v>
      </c>
    </row>
    <row r="1484" spans="1:27" ht="30.6" x14ac:dyDescent="0.3">
      <c r="A1484" s="61" t="s">
        <v>1913</v>
      </c>
      <c r="B1484" s="43">
        <f t="shared" si="283"/>
        <v>360</v>
      </c>
      <c r="C1484" s="44" t="str">
        <f t="shared" si="284"/>
        <v>Enfermedades Mundiales</v>
      </c>
      <c r="D1484" s="44" t="str">
        <f t="shared" si="285"/>
        <v>Salud</v>
      </c>
      <c r="E1484" s="64">
        <v>13123</v>
      </c>
      <c r="F1484" s="44" t="str">
        <f t="shared" si="291"/>
        <v>Vacunación</v>
      </c>
      <c r="G1484" s="27" t="s">
        <v>1591</v>
      </c>
      <c r="H1484" s="60" t="s">
        <v>17</v>
      </c>
      <c r="I1484" s="58" t="s">
        <v>322</v>
      </c>
      <c r="J1484" s="43" t="s">
        <v>407</v>
      </c>
      <c r="K1484" s="12" t="str">
        <f t="shared" si="292"/>
        <v>Vacunación-Casos Activos</v>
      </c>
      <c r="L1484" s="43" t="str">
        <f t="shared" si="286"/>
        <v>Periodo 2020-2021</v>
      </c>
      <c r="M1484" s="43" t="str">
        <f t="shared" si="287"/>
        <v>Unidades</v>
      </c>
      <c r="N1484" s="49" t="str">
        <f t="shared" si="288"/>
        <v>Ministerio de Ciencias, Tecnología, Conocimiento e Innovación</v>
      </c>
      <c r="O148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Providencia</v>
      </c>
      <c r="P1484" s="68"/>
      <c r="Q1484" s="15" t="str">
        <f t="shared" si="289"/>
        <v>Gráfico Evolución</v>
      </c>
      <c r="R1484" s="30"/>
      <c r="S148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https://analytics.zoho.com/open-view/2395394000008137967?ZOHO_CRITERIA=%22Localiza_CL_Poblacion%22.%22Codcom%22%3D13123</v>
      </c>
      <c r="T1484" s="17"/>
      <c r="U1484" s="31" t="str">
        <f t="shared" si="290"/>
        <v>#1774B9</v>
      </c>
      <c r="V1484" s="32" t="str">
        <f>+Enfermedades_Mundiales[[#This Row],[idcoleccion]]&amp;"-"&amp;Enfermedades_Mundiales[[#This Row],[id]]</f>
        <v>360-1474</v>
      </c>
      <c r="W1484" s="21">
        <f>+VLOOKUP(Enfermedades_Mundiales[[#This Row],[Filtro URL]],Estructura!$X$4:$Y$366,2,0)</f>
        <v>36313123</v>
      </c>
      <c r="X1484" s="21" t="str">
        <f>+VLOOKUP(Enfermedades_Mundiales[[#This Row],[tema]],Estructura!$A$4:$C$18,3,0)</f>
        <v>T-364</v>
      </c>
      <c r="Y1484" s="32" t="str">
        <f>+VLOOKUP(Enfermedades_Mundiales[[#This Row],[contenido]],Estructura!$E$4:$G$18,3,0)</f>
        <v>C-362</v>
      </c>
      <c r="Z1484" s="32" t="str">
        <f>+VLOOKUP(Enfermedades_Mundiales[[#This Row],[Filtro Integrado]],Estructura!$M$4:$O$367,3,0)</f>
        <v>FI-363</v>
      </c>
      <c r="AA1484" s="32" t="str">
        <f>+VLOOKUP(Enfermedades_Mundiales[[#This Row],[Muestra]],Estructura!$Q$4:$S$194,3,0)</f>
        <v>M-367</v>
      </c>
    </row>
    <row r="1485" spans="1:27" ht="30.6" x14ac:dyDescent="0.3">
      <c r="A1485" s="61" t="s">
        <v>1914</v>
      </c>
      <c r="B1485" s="43">
        <f t="shared" si="283"/>
        <v>360</v>
      </c>
      <c r="C1485" s="44" t="str">
        <f t="shared" si="284"/>
        <v>Enfermedades Mundiales</v>
      </c>
      <c r="D1485" s="44" t="str">
        <f t="shared" si="285"/>
        <v>Salud</v>
      </c>
      <c r="E1485" s="64">
        <v>13124</v>
      </c>
      <c r="F1485" s="44" t="str">
        <f t="shared" si="291"/>
        <v>Vacunación</v>
      </c>
      <c r="G1485" s="27" t="s">
        <v>1591</v>
      </c>
      <c r="H1485" s="60" t="s">
        <v>17</v>
      </c>
      <c r="I1485" s="58" t="s">
        <v>323</v>
      </c>
      <c r="J1485" s="43" t="s">
        <v>407</v>
      </c>
      <c r="K1485" s="12" t="str">
        <f t="shared" si="292"/>
        <v>Vacunación-Casos Activos</v>
      </c>
      <c r="L1485" s="43" t="str">
        <f t="shared" si="286"/>
        <v>Periodo 2020-2021</v>
      </c>
      <c r="M1485" s="43" t="str">
        <f t="shared" si="287"/>
        <v>Unidades</v>
      </c>
      <c r="N1485" s="49" t="str">
        <f t="shared" si="288"/>
        <v>Ministerio de Ciencias, Tecnología, Conocimiento e Innovación</v>
      </c>
      <c r="O148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Pudahuel</v>
      </c>
      <c r="P1485" s="68"/>
      <c r="Q1485" s="15" t="str">
        <f t="shared" si="289"/>
        <v>Gráfico Evolución</v>
      </c>
      <c r="R1485" s="30"/>
      <c r="S148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https://analytics.zoho.com/open-view/2395394000008137967?ZOHO_CRITERIA=%22Localiza_CL_Poblacion%22.%22Codcom%22%3D13124</v>
      </c>
      <c r="T1485" s="17"/>
      <c r="U1485" s="31" t="str">
        <f t="shared" si="290"/>
        <v>#1774B9</v>
      </c>
      <c r="V1485" s="32" t="str">
        <f>+Enfermedades_Mundiales[[#This Row],[idcoleccion]]&amp;"-"&amp;Enfermedades_Mundiales[[#This Row],[id]]</f>
        <v>360-1475</v>
      </c>
      <c r="W1485" s="21">
        <f>+VLOOKUP(Enfermedades_Mundiales[[#This Row],[Filtro URL]],Estructura!$X$4:$Y$366,2,0)</f>
        <v>36313124</v>
      </c>
      <c r="X1485" s="21" t="str">
        <f>+VLOOKUP(Enfermedades_Mundiales[[#This Row],[tema]],Estructura!$A$4:$C$18,3,0)</f>
        <v>T-364</v>
      </c>
      <c r="Y1485" s="32" t="str">
        <f>+VLOOKUP(Enfermedades_Mundiales[[#This Row],[contenido]],Estructura!$E$4:$G$18,3,0)</f>
        <v>C-362</v>
      </c>
      <c r="Z1485" s="32" t="str">
        <f>+VLOOKUP(Enfermedades_Mundiales[[#This Row],[Filtro Integrado]],Estructura!$M$4:$O$367,3,0)</f>
        <v>FI-363</v>
      </c>
      <c r="AA1485" s="32" t="str">
        <f>+VLOOKUP(Enfermedades_Mundiales[[#This Row],[Muestra]],Estructura!$Q$4:$S$194,3,0)</f>
        <v>M-367</v>
      </c>
    </row>
    <row r="1486" spans="1:27" ht="30.6" x14ac:dyDescent="0.3">
      <c r="A1486" s="61" t="s">
        <v>1915</v>
      </c>
      <c r="B1486" s="43">
        <f t="shared" si="283"/>
        <v>360</v>
      </c>
      <c r="C1486" s="44" t="str">
        <f t="shared" si="284"/>
        <v>Enfermedades Mundiales</v>
      </c>
      <c r="D1486" s="44" t="str">
        <f t="shared" si="285"/>
        <v>Salud</v>
      </c>
      <c r="E1486" s="64">
        <v>13125</v>
      </c>
      <c r="F1486" s="44" t="str">
        <f t="shared" si="291"/>
        <v>Vacunación</v>
      </c>
      <c r="G1486" s="27" t="s">
        <v>1591</v>
      </c>
      <c r="H1486" s="60" t="s">
        <v>17</v>
      </c>
      <c r="I1486" s="58" t="s">
        <v>324</v>
      </c>
      <c r="J1486" s="43" t="s">
        <v>407</v>
      </c>
      <c r="K1486" s="12" t="str">
        <f t="shared" si="292"/>
        <v>Vacunación-Casos Activos</v>
      </c>
      <c r="L1486" s="43" t="str">
        <f t="shared" si="286"/>
        <v>Periodo 2020-2021</v>
      </c>
      <c r="M1486" s="43" t="str">
        <f t="shared" si="287"/>
        <v>Unidades</v>
      </c>
      <c r="N1486" s="49" t="str">
        <f t="shared" si="288"/>
        <v>Ministerio de Ciencias, Tecnología, Conocimiento e Innovación</v>
      </c>
      <c r="O148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Quilicura</v>
      </c>
      <c r="P1486" s="68"/>
      <c r="Q1486" s="15" t="str">
        <f t="shared" si="289"/>
        <v>Gráfico Evolución</v>
      </c>
      <c r="R1486" s="30"/>
      <c r="S148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https://analytics.zoho.com/open-view/2395394000008137967?ZOHO_CRITERIA=%22Localiza_CL_Poblacion%22.%22Codcom%22%3D13125</v>
      </c>
      <c r="T1486" s="17"/>
      <c r="U1486" s="31" t="str">
        <f t="shared" si="290"/>
        <v>#1774B9</v>
      </c>
      <c r="V1486" s="32" t="str">
        <f>+Enfermedades_Mundiales[[#This Row],[idcoleccion]]&amp;"-"&amp;Enfermedades_Mundiales[[#This Row],[id]]</f>
        <v>360-1476</v>
      </c>
      <c r="W1486" s="21">
        <f>+VLOOKUP(Enfermedades_Mundiales[[#This Row],[Filtro URL]],Estructura!$X$4:$Y$366,2,0)</f>
        <v>36313125</v>
      </c>
      <c r="X1486" s="21" t="str">
        <f>+VLOOKUP(Enfermedades_Mundiales[[#This Row],[tema]],Estructura!$A$4:$C$18,3,0)</f>
        <v>T-364</v>
      </c>
      <c r="Y1486" s="32" t="str">
        <f>+VLOOKUP(Enfermedades_Mundiales[[#This Row],[contenido]],Estructura!$E$4:$G$18,3,0)</f>
        <v>C-362</v>
      </c>
      <c r="Z1486" s="32" t="str">
        <f>+VLOOKUP(Enfermedades_Mundiales[[#This Row],[Filtro Integrado]],Estructura!$M$4:$O$367,3,0)</f>
        <v>FI-363</v>
      </c>
      <c r="AA1486" s="32" t="str">
        <f>+VLOOKUP(Enfermedades_Mundiales[[#This Row],[Muestra]],Estructura!$Q$4:$S$194,3,0)</f>
        <v>M-367</v>
      </c>
    </row>
    <row r="1487" spans="1:27" ht="30.6" x14ac:dyDescent="0.3">
      <c r="A1487" s="61" t="s">
        <v>1916</v>
      </c>
      <c r="B1487" s="43">
        <f t="shared" si="283"/>
        <v>360</v>
      </c>
      <c r="C1487" s="44" t="str">
        <f t="shared" si="284"/>
        <v>Enfermedades Mundiales</v>
      </c>
      <c r="D1487" s="44" t="str">
        <f t="shared" si="285"/>
        <v>Salud</v>
      </c>
      <c r="E1487" s="64">
        <v>13126</v>
      </c>
      <c r="F1487" s="44" t="str">
        <f t="shared" si="291"/>
        <v>Vacunación</v>
      </c>
      <c r="G1487" s="27" t="s">
        <v>1591</v>
      </c>
      <c r="H1487" s="60" t="s">
        <v>17</v>
      </c>
      <c r="I1487" s="58" t="s">
        <v>325</v>
      </c>
      <c r="J1487" s="43" t="s">
        <v>407</v>
      </c>
      <c r="K1487" s="12" t="str">
        <f t="shared" si="292"/>
        <v>Vacunación-Casos Activos</v>
      </c>
      <c r="L1487" s="43" t="str">
        <f t="shared" si="286"/>
        <v>Periodo 2020-2021</v>
      </c>
      <c r="M1487" s="43" t="str">
        <f t="shared" si="287"/>
        <v>Unidades</v>
      </c>
      <c r="N1487" s="49" t="str">
        <f t="shared" si="288"/>
        <v>Ministerio de Ciencias, Tecnología, Conocimiento e Innovación</v>
      </c>
      <c r="O148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Quinta Normal</v>
      </c>
      <c r="P1487" s="68"/>
      <c r="Q1487" s="15" t="str">
        <f t="shared" si="289"/>
        <v>Gráfico Evolución</v>
      </c>
      <c r="R1487" s="30"/>
      <c r="S148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https://analytics.zoho.com/open-view/2395394000008137967?ZOHO_CRITERIA=%22Localiza_CL_Poblacion%22.%22Codcom%22%3D13126</v>
      </c>
      <c r="T1487" s="17"/>
      <c r="U1487" s="31" t="str">
        <f t="shared" si="290"/>
        <v>#1774B9</v>
      </c>
      <c r="V1487" s="32" t="str">
        <f>+Enfermedades_Mundiales[[#This Row],[idcoleccion]]&amp;"-"&amp;Enfermedades_Mundiales[[#This Row],[id]]</f>
        <v>360-1477</v>
      </c>
      <c r="W1487" s="21">
        <f>+VLOOKUP(Enfermedades_Mundiales[[#This Row],[Filtro URL]],Estructura!$X$4:$Y$366,2,0)</f>
        <v>36313126</v>
      </c>
      <c r="X1487" s="21" t="str">
        <f>+VLOOKUP(Enfermedades_Mundiales[[#This Row],[tema]],Estructura!$A$4:$C$18,3,0)</f>
        <v>T-364</v>
      </c>
      <c r="Y1487" s="32" t="str">
        <f>+VLOOKUP(Enfermedades_Mundiales[[#This Row],[contenido]],Estructura!$E$4:$G$18,3,0)</f>
        <v>C-362</v>
      </c>
      <c r="Z1487" s="32" t="str">
        <f>+VLOOKUP(Enfermedades_Mundiales[[#This Row],[Filtro Integrado]],Estructura!$M$4:$O$367,3,0)</f>
        <v>FI-363</v>
      </c>
      <c r="AA1487" s="32" t="str">
        <f>+VLOOKUP(Enfermedades_Mundiales[[#This Row],[Muestra]],Estructura!$Q$4:$S$194,3,0)</f>
        <v>M-367</v>
      </c>
    </row>
    <row r="1488" spans="1:27" ht="30.6" x14ac:dyDescent="0.3">
      <c r="A1488" s="61" t="s">
        <v>1917</v>
      </c>
      <c r="B1488" s="43">
        <f t="shared" si="283"/>
        <v>360</v>
      </c>
      <c r="C1488" s="44" t="str">
        <f t="shared" si="284"/>
        <v>Enfermedades Mundiales</v>
      </c>
      <c r="D1488" s="44" t="str">
        <f t="shared" si="285"/>
        <v>Salud</v>
      </c>
      <c r="E1488" s="64">
        <v>13127</v>
      </c>
      <c r="F1488" s="44" t="str">
        <f t="shared" si="291"/>
        <v>Vacunación</v>
      </c>
      <c r="G1488" s="27" t="s">
        <v>1591</v>
      </c>
      <c r="H1488" s="60" t="s">
        <v>17</v>
      </c>
      <c r="I1488" s="58" t="s">
        <v>18</v>
      </c>
      <c r="J1488" s="43" t="s">
        <v>407</v>
      </c>
      <c r="K1488" s="12" t="str">
        <f t="shared" si="292"/>
        <v>Vacunación-Casos Activos</v>
      </c>
      <c r="L1488" s="43" t="str">
        <f t="shared" si="286"/>
        <v>Periodo 2020-2021</v>
      </c>
      <c r="M1488" s="43" t="str">
        <f t="shared" si="287"/>
        <v>Unidades</v>
      </c>
      <c r="N1488" s="49" t="str">
        <f t="shared" si="288"/>
        <v>Ministerio de Ciencias, Tecnología, Conocimiento e Innovación</v>
      </c>
      <c r="O148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Recoleta</v>
      </c>
      <c r="P1488" s="68"/>
      <c r="Q1488" s="15" t="str">
        <f t="shared" si="289"/>
        <v>Gráfico Evolución</v>
      </c>
      <c r="R1488" s="30"/>
      <c r="S148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https://analytics.zoho.com/open-view/2395394000008137967?ZOHO_CRITERIA=%22Localiza_CL_Poblacion%22.%22Codcom%22%3D13127</v>
      </c>
      <c r="T1488" s="17"/>
      <c r="U1488" s="31" t="str">
        <f t="shared" si="290"/>
        <v>#1774B9</v>
      </c>
      <c r="V1488" s="32" t="str">
        <f>+Enfermedades_Mundiales[[#This Row],[idcoleccion]]&amp;"-"&amp;Enfermedades_Mundiales[[#This Row],[id]]</f>
        <v>360-1478</v>
      </c>
      <c r="W1488" s="21">
        <f>+VLOOKUP(Enfermedades_Mundiales[[#This Row],[Filtro URL]],Estructura!$X$4:$Y$366,2,0)</f>
        <v>36313127</v>
      </c>
      <c r="X1488" s="21" t="str">
        <f>+VLOOKUP(Enfermedades_Mundiales[[#This Row],[tema]],Estructura!$A$4:$C$18,3,0)</f>
        <v>T-364</v>
      </c>
      <c r="Y1488" s="32" t="str">
        <f>+VLOOKUP(Enfermedades_Mundiales[[#This Row],[contenido]],Estructura!$E$4:$G$18,3,0)</f>
        <v>C-362</v>
      </c>
      <c r="Z1488" s="32" t="str">
        <f>+VLOOKUP(Enfermedades_Mundiales[[#This Row],[Filtro Integrado]],Estructura!$M$4:$O$367,3,0)</f>
        <v>FI-363</v>
      </c>
      <c r="AA1488" s="32" t="str">
        <f>+VLOOKUP(Enfermedades_Mundiales[[#This Row],[Muestra]],Estructura!$Q$4:$S$194,3,0)</f>
        <v>M-367</v>
      </c>
    </row>
    <row r="1489" spans="1:27" ht="30.6" x14ac:dyDescent="0.3">
      <c r="A1489" s="61" t="s">
        <v>1918</v>
      </c>
      <c r="B1489" s="43">
        <f t="shared" ref="B1489:B1529" si="293">+B1488</f>
        <v>360</v>
      </c>
      <c r="C1489" s="44" t="str">
        <f t="shared" ref="C1489:C1529" si="294">+C1488</f>
        <v>Enfermedades Mundiales</v>
      </c>
      <c r="D1489" s="44" t="str">
        <f t="shared" ref="D1489:D1529" si="295">+D1488</f>
        <v>Salud</v>
      </c>
      <c r="E1489" s="64">
        <v>13128</v>
      </c>
      <c r="F1489" s="44" t="str">
        <f t="shared" si="291"/>
        <v>Vacunación</v>
      </c>
      <c r="G1489" s="27" t="s">
        <v>1591</v>
      </c>
      <c r="H1489" s="60" t="s">
        <v>17</v>
      </c>
      <c r="I1489" s="58" t="s">
        <v>326</v>
      </c>
      <c r="J1489" s="43" t="s">
        <v>407</v>
      </c>
      <c r="K1489" s="12" t="str">
        <f t="shared" si="292"/>
        <v>Vacunación-Casos Activos</v>
      </c>
      <c r="L1489" s="43" t="str">
        <f t="shared" ref="L1489:L1529" si="296">+L1488</f>
        <v>Periodo 2020-2021</v>
      </c>
      <c r="M1489" s="43" t="str">
        <f t="shared" ref="M1489:M1529" si="297">+M1488</f>
        <v>Unidades</v>
      </c>
      <c r="N1489" s="49" t="str">
        <f t="shared" ref="N1489:N1529" si="298">+N1488</f>
        <v>Ministerio de Ciencias, Tecnología, Conocimiento e Innovación</v>
      </c>
      <c r="O148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Renca</v>
      </c>
      <c r="P1489" s="68"/>
      <c r="Q1489" s="15" t="str">
        <f t="shared" ref="Q1489:Q1529" si="299">+Q1488</f>
        <v>Gráfico Evolución</v>
      </c>
      <c r="R1489" s="30"/>
      <c r="S148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https://analytics.zoho.com/open-view/2395394000008137967?ZOHO_CRITERIA=%22Localiza_CL_Poblacion%22.%22Codcom%22%3D13128</v>
      </c>
      <c r="T1489" s="17"/>
      <c r="U1489" s="31" t="str">
        <f t="shared" ref="U1489:U1529" si="300">+U1488</f>
        <v>#1774B9</v>
      </c>
      <c r="V1489" s="32" t="str">
        <f>+Enfermedades_Mundiales[[#This Row],[idcoleccion]]&amp;"-"&amp;Enfermedades_Mundiales[[#This Row],[id]]</f>
        <v>360-1479</v>
      </c>
      <c r="W1489" s="21">
        <f>+VLOOKUP(Enfermedades_Mundiales[[#This Row],[Filtro URL]],Estructura!$X$4:$Y$366,2,0)</f>
        <v>36313128</v>
      </c>
      <c r="X1489" s="21" t="str">
        <f>+VLOOKUP(Enfermedades_Mundiales[[#This Row],[tema]],Estructura!$A$4:$C$18,3,0)</f>
        <v>T-364</v>
      </c>
      <c r="Y1489" s="32" t="str">
        <f>+VLOOKUP(Enfermedades_Mundiales[[#This Row],[contenido]],Estructura!$E$4:$G$18,3,0)</f>
        <v>C-362</v>
      </c>
      <c r="Z1489" s="32" t="str">
        <f>+VLOOKUP(Enfermedades_Mundiales[[#This Row],[Filtro Integrado]],Estructura!$M$4:$O$367,3,0)</f>
        <v>FI-363</v>
      </c>
      <c r="AA1489" s="32" t="str">
        <f>+VLOOKUP(Enfermedades_Mundiales[[#This Row],[Muestra]],Estructura!$Q$4:$S$194,3,0)</f>
        <v>M-367</v>
      </c>
    </row>
    <row r="1490" spans="1:27" ht="30.6" x14ac:dyDescent="0.3">
      <c r="A1490" s="61" t="s">
        <v>1919</v>
      </c>
      <c r="B1490" s="43">
        <f t="shared" si="293"/>
        <v>360</v>
      </c>
      <c r="C1490" s="44" t="str">
        <f t="shared" si="294"/>
        <v>Enfermedades Mundiales</v>
      </c>
      <c r="D1490" s="44" t="str">
        <f t="shared" si="295"/>
        <v>Salud</v>
      </c>
      <c r="E1490" s="64">
        <v>13129</v>
      </c>
      <c r="F1490" s="44" t="str">
        <f t="shared" ref="F1490:F1529" si="301">+F1489</f>
        <v>Vacunación</v>
      </c>
      <c r="G1490" s="27" t="s">
        <v>1591</v>
      </c>
      <c r="H1490" s="60" t="s">
        <v>17</v>
      </c>
      <c r="I1490" s="58" t="s">
        <v>327</v>
      </c>
      <c r="J1490" s="43" t="s">
        <v>407</v>
      </c>
      <c r="K1490" s="12" t="str">
        <f t="shared" ref="K1490:K1529" si="302">+K1489</f>
        <v>Vacunación-Casos Activos</v>
      </c>
      <c r="L1490" s="43" t="str">
        <f t="shared" si="296"/>
        <v>Periodo 2020-2021</v>
      </c>
      <c r="M1490" s="43" t="str">
        <f t="shared" si="297"/>
        <v>Unidades</v>
      </c>
      <c r="N1490" s="49" t="str">
        <f t="shared" si="298"/>
        <v>Ministerio de Ciencias, Tecnología, Conocimiento e Innovación</v>
      </c>
      <c r="O149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Joaquín</v>
      </c>
      <c r="P1490" s="68"/>
      <c r="Q1490" s="15" t="str">
        <f t="shared" si="299"/>
        <v>Gráfico Evolución</v>
      </c>
      <c r="R1490" s="30"/>
      <c r="S149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https://analytics.zoho.com/open-view/2395394000008137967?ZOHO_CRITERIA=%22Localiza_CL_Poblacion%22.%22Codcom%22%3D13129</v>
      </c>
      <c r="T1490" s="17"/>
      <c r="U1490" s="31" t="str">
        <f t="shared" si="300"/>
        <v>#1774B9</v>
      </c>
      <c r="V1490" s="32" t="str">
        <f>+Enfermedades_Mundiales[[#This Row],[idcoleccion]]&amp;"-"&amp;Enfermedades_Mundiales[[#This Row],[id]]</f>
        <v>360-1480</v>
      </c>
      <c r="W1490" s="21">
        <f>+VLOOKUP(Enfermedades_Mundiales[[#This Row],[Filtro URL]],Estructura!$X$4:$Y$366,2,0)</f>
        <v>36313129</v>
      </c>
      <c r="X1490" s="21" t="str">
        <f>+VLOOKUP(Enfermedades_Mundiales[[#This Row],[tema]],Estructura!$A$4:$C$18,3,0)</f>
        <v>T-364</v>
      </c>
      <c r="Y1490" s="32" t="str">
        <f>+VLOOKUP(Enfermedades_Mundiales[[#This Row],[contenido]],Estructura!$E$4:$G$18,3,0)</f>
        <v>C-362</v>
      </c>
      <c r="Z1490" s="32" t="str">
        <f>+VLOOKUP(Enfermedades_Mundiales[[#This Row],[Filtro Integrado]],Estructura!$M$4:$O$367,3,0)</f>
        <v>FI-363</v>
      </c>
      <c r="AA1490" s="32" t="str">
        <f>+VLOOKUP(Enfermedades_Mundiales[[#This Row],[Muestra]],Estructura!$Q$4:$S$194,3,0)</f>
        <v>M-367</v>
      </c>
    </row>
    <row r="1491" spans="1:27" ht="30.6" x14ac:dyDescent="0.3">
      <c r="A1491" s="61" t="s">
        <v>1920</v>
      </c>
      <c r="B1491" s="43">
        <f t="shared" si="293"/>
        <v>360</v>
      </c>
      <c r="C1491" s="44" t="str">
        <f t="shared" si="294"/>
        <v>Enfermedades Mundiales</v>
      </c>
      <c r="D1491" s="44" t="str">
        <f t="shared" si="295"/>
        <v>Salud</v>
      </c>
      <c r="E1491" s="64">
        <v>13130</v>
      </c>
      <c r="F1491" s="44" t="str">
        <f t="shared" si="301"/>
        <v>Vacunación</v>
      </c>
      <c r="G1491" s="27" t="s">
        <v>1591</v>
      </c>
      <c r="H1491" s="60" t="s">
        <v>17</v>
      </c>
      <c r="I1491" s="58" t="s">
        <v>328</v>
      </c>
      <c r="J1491" s="43" t="s">
        <v>407</v>
      </c>
      <c r="K1491" s="12" t="str">
        <f t="shared" si="302"/>
        <v>Vacunación-Casos Activos</v>
      </c>
      <c r="L1491" s="43" t="str">
        <f t="shared" si="296"/>
        <v>Periodo 2020-2021</v>
      </c>
      <c r="M1491" s="43" t="str">
        <f t="shared" si="297"/>
        <v>Unidades</v>
      </c>
      <c r="N1491" s="49" t="str">
        <f t="shared" si="298"/>
        <v>Ministerio de Ciencias, Tecnología, Conocimiento e Innovación</v>
      </c>
      <c r="O149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Miguel</v>
      </c>
      <c r="P1491" s="68"/>
      <c r="Q1491" s="15" t="str">
        <f t="shared" si="299"/>
        <v>Gráfico Evolución</v>
      </c>
      <c r="R1491" s="30"/>
      <c r="S149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https://analytics.zoho.com/open-view/2395394000008137967?ZOHO_CRITERIA=%22Localiza_CL_Poblacion%22.%22Codcom%22%3D13130</v>
      </c>
      <c r="T1491" s="17"/>
      <c r="U1491" s="31" t="str">
        <f t="shared" si="300"/>
        <v>#1774B9</v>
      </c>
      <c r="V1491" s="32" t="str">
        <f>+Enfermedades_Mundiales[[#This Row],[idcoleccion]]&amp;"-"&amp;Enfermedades_Mundiales[[#This Row],[id]]</f>
        <v>360-1481</v>
      </c>
      <c r="W1491" s="21">
        <f>+VLOOKUP(Enfermedades_Mundiales[[#This Row],[Filtro URL]],Estructura!$X$4:$Y$366,2,0)</f>
        <v>36313130</v>
      </c>
      <c r="X1491" s="21" t="str">
        <f>+VLOOKUP(Enfermedades_Mundiales[[#This Row],[tema]],Estructura!$A$4:$C$18,3,0)</f>
        <v>T-364</v>
      </c>
      <c r="Y1491" s="32" t="str">
        <f>+VLOOKUP(Enfermedades_Mundiales[[#This Row],[contenido]],Estructura!$E$4:$G$18,3,0)</f>
        <v>C-362</v>
      </c>
      <c r="Z1491" s="32" t="str">
        <f>+VLOOKUP(Enfermedades_Mundiales[[#This Row],[Filtro Integrado]],Estructura!$M$4:$O$367,3,0)</f>
        <v>FI-363</v>
      </c>
      <c r="AA1491" s="32" t="str">
        <f>+VLOOKUP(Enfermedades_Mundiales[[#This Row],[Muestra]],Estructura!$Q$4:$S$194,3,0)</f>
        <v>M-367</v>
      </c>
    </row>
    <row r="1492" spans="1:27" ht="30.6" x14ac:dyDescent="0.3">
      <c r="A1492" s="61" t="s">
        <v>1921</v>
      </c>
      <c r="B1492" s="43">
        <f t="shared" si="293"/>
        <v>360</v>
      </c>
      <c r="C1492" s="44" t="str">
        <f t="shared" si="294"/>
        <v>Enfermedades Mundiales</v>
      </c>
      <c r="D1492" s="44" t="str">
        <f t="shared" si="295"/>
        <v>Salud</v>
      </c>
      <c r="E1492" s="64">
        <v>13131</v>
      </c>
      <c r="F1492" s="44" t="str">
        <f t="shared" si="301"/>
        <v>Vacunación</v>
      </c>
      <c r="G1492" s="27" t="s">
        <v>1591</v>
      </c>
      <c r="H1492" s="60" t="s">
        <v>17</v>
      </c>
      <c r="I1492" s="58" t="s">
        <v>329</v>
      </c>
      <c r="J1492" s="43" t="s">
        <v>407</v>
      </c>
      <c r="K1492" s="12" t="str">
        <f t="shared" si="302"/>
        <v>Vacunación-Casos Activos</v>
      </c>
      <c r="L1492" s="43" t="str">
        <f t="shared" si="296"/>
        <v>Periodo 2020-2021</v>
      </c>
      <c r="M1492" s="43" t="str">
        <f t="shared" si="297"/>
        <v>Unidades</v>
      </c>
      <c r="N1492" s="49" t="str">
        <f t="shared" si="298"/>
        <v>Ministerio de Ciencias, Tecnología, Conocimiento e Innovación</v>
      </c>
      <c r="O149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Ramón</v>
      </c>
      <c r="P1492" s="68"/>
      <c r="Q1492" s="15" t="str">
        <f t="shared" si="299"/>
        <v>Gráfico Evolución</v>
      </c>
      <c r="R1492" s="30"/>
      <c r="S149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https://analytics.zoho.com/open-view/2395394000008137967?ZOHO_CRITERIA=%22Localiza_CL_Poblacion%22.%22Codcom%22%3D13131</v>
      </c>
      <c r="T1492" s="17"/>
      <c r="U1492" s="31" t="str">
        <f t="shared" si="300"/>
        <v>#1774B9</v>
      </c>
      <c r="V1492" s="32" t="str">
        <f>+Enfermedades_Mundiales[[#This Row],[idcoleccion]]&amp;"-"&amp;Enfermedades_Mundiales[[#This Row],[id]]</f>
        <v>360-1482</v>
      </c>
      <c r="W1492" s="21">
        <f>+VLOOKUP(Enfermedades_Mundiales[[#This Row],[Filtro URL]],Estructura!$X$4:$Y$366,2,0)</f>
        <v>36313131</v>
      </c>
      <c r="X1492" s="21" t="str">
        <f>+VLOOKUP(Enfermedades_Mundiales[[#This Row],[tema]],Estructura!$A$4:$C$18,3,0)</f>
        <v>T-364</v>
      </c>
      <c r="Y1492" s="32" t="str">
        <f>+VLOOKUP(Enfermedades_Mundiales[[#This Row],[contenido]],Estructura!$E$4:$G$18,3,0)</f>
        <v>C-362</v>
      </c>
      <c r="Z1492" s="32" t="str">
        <f>+VLOOKUP(Enfermedades_Mundiales[[#This Row],[Filtro Integrado]],Estructura!$M$4:$O$367,3,0)</f>
        <v>FI-363</v>
      </c>
      <c r="AA1492" s="32" t="str">
        <f>+VLOOKUP(Enfermedades_Mundiales[[#This Row],[Muestra]],Estructura!$Q$4:$S$194,3,0)</f>
        <v>M-367</v>
      </c>
    </row>
    <row r="1493" spans="1:27" ht="30.6" x14ac:dyDescent="0.3">
      <c r="A1493" s="61" t="s">
        <v>1922</v>
      </c>
      <c r="B1493" s="43">
        <f t="shared" si="293"/>
        <v>360</v>
      </c>
      <c r="C1493" s="44" t="str">
        <f t="shared" si="294"/>
        <v>Enfermedades Mundiales</v>
      </c>
      <c r="D1493" s="44" t="str">
        <f t="shared" si="295"/>
        <v>Salud</v>
      </c>
      <c r="E1493" s="64">
        <v>13132</v>
      </c>
      <c r="F1493" s="44" t="str">
        <f t="shared" si="301"/>
        <v>Vacunación</v>
      </c>
      <c r="G1493" s="27" t="s">
        <v>1591</v>
      </c>
      <c r="H1493" s="60" t="s">
        <v>17</v>
      </c>
      <c r="I1493" s="58" t="s">
        <v>330</v>
      </c>
      <c r="J1493" s="43" t="s">
        <v>407</v>
      </c>
      <c r="K1493" s="12" t="str">
        <f t="shared" si="302"/>
        <v>Vacunación-Casos Activos</v>
      </c>
      <c r="L1493" s="43" t="str">
        <f t="shared" si="296"/>
        <v>Periodo 2020-2021</v>
      </c>
      <c r="M1493" s="43" t="str">
        <f t="shared" si="297"/>
        <v>Unidades</v>
      </c>
      <c r="N1493" s="49" t="str">
        <f t="shared" si="298"/>
        <v>Ministerio de Ciencias, Tecnología, Conocimiento e Innovación</v>
      </c>
      <c r="O149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Vitacura</v>
      </c>
      <c r="P1493" s="68"/>
      <c r="Q1493" s="15" t="str">
        <f t="shared" si="299"/>
        <v>Gráfico Evolución</v>
      </c>
      <c r="R1493" s="30"/>
      <c r="S149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https://analytics.zoho.com/open-view/2395394000008137967?ZOHO_CRITERIA=%22Localiza_CL_Poblacion%22.%22Codcom%22%3D13132</v>
      </c>
      <c r="T1493" s="17"/>
      <c r="U1493" s="31" t="str">
        <f t="shared" si="300"/>
        <v>#1774B9</v>
      </c>
      <c r="V1493" s="32" t="str">
        <f>+Enfermedades_Mundiales[[#This Row],[idcoleccion]]&amp;"-"&amp;Enfermedades_Mundiales[[#This Row],[id]]</f>
        <v>360-1483</v>
      </c>
      <c r="W1493" s="21">
        <f>+VLOOKUP(Enfermedades_Mundiales[[#This Row],[Filtro URL]],Estructura!$X$4:$Y$366,2,0)</f>
        <v>36313132</v>
      </c>
      <c r="X1493" s="21" t="str">
        <f>+VLOOKUP(Enfermedades_Mundiales[[#This Row],[tema]],Estructura!$A$4:$C$18,3,0)</f>
        <v>T-364</v>
      </c>
      <c r="Y1493" s="32" t="str">
        <f>+VLOOKUP(Enfermedades_Mundiales[[#This Row],[contenido]],Estructura!$E$4:$G$18,3,0)</f>
        <v>C-362</v>
      </c>
      <c r="Z1493" s="32" t="str">
        <f>+VLOOKUP(Enfermedades_Mundiales[[#This Row],[Filtro Integrado]],Estructura!$M$4:$O$367,3,0)</f>
        <v>FI-363</v>
      </c>
      <c r="AA1493" s="32" t="str">
        <f>+VLOOKUP(Enfermedades_Mundiales[[#This Row],[Muestra]],Estructura!$Q$4:$S$194,3,0)</f>
        <v>M-367</v>
      </c>
    </row>
    <row r="1494" spans="1:27" ht="30.6" x14ac:dyDescent="0.3">
      <c r="A1494" s="61" t="s">
        <v>1923</v>
      </c>
      <c r="B1494" s="43">
        <f t="shared" si="293"/>
        <v>360</v>
      </c>
      <c r="C1494" s="44" t="str">
        <f t="shared" si="294"/>
        <v>Enfermedades Mundiales</v>
      </c>
      <c r="D1494" s="44" t="str">
        <f t="shared" si="295"/>
        <v>Salud</v>
      </c>
      <c r="E1494" s="64">
        <v>13201</v>
      </c>
      <c r="F1494" s="44" t="str">
        <f t="shared" si="301"/>
        <v>Vacunación</v>
      </c>
      <c r="G1494" s="27" t="s">
        <v>1591</v>
      </c>
      <c r="H1494" s="60" t="s">
        <v>17</v>
      </c>
      <c r="I1494" s="58" t="s">
        <v>331</v>
      </c>
      <c r="J1494" s="43" t="s">
        <v>407</v>
      </c>
      <c r="K1494" s="12" t="str">
        <f t="shared" si="302"/>
        <v>Vacunación-Casos Activos</v>
      </c>
      <c r="L1494" s="43" t="str">
        <f t="shared" si="296"/>
        <v>Periodo 2020-2021</v>
      </c>
      <c r="M1494" s="43" t="str">
        <f t="shared" si="297"/>
        <v>Unidades</v>
      </c>
      <c r="N1494" s="49" t="str">
        <f t="shared" si="298"/>
        <v>Ministerio de Ciencias, Tecnología, Conocimiento e Innovación</v>
      </c>
      <c r="O149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Puente Alto</v>
      </c>
      <c r="P1494" s="68"/>
      <c r="Q1494" s="15" t="str">
        <f t="shared" si="299"/>
        <v>Gráfico Evolución</v>
      </c>
      <c r="R1494" s="30"/>
      <c r="S149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https://analytics.zoho.com/open-view/2395394000008137967?ZOHO_CRITERIA=%22Localiza_CL_Poblacion%22.%22Codcom%22%3D13201</v>
      </c>
      <c r="T1494" s="17"/>
      <c r="U1494" s="31" t="str">
        <f t="shared" si="300"/>
        <v>#1774B9</v>
      </c>
      <c r="V1494" s="32" t="str">
        <f>+Enfermedades_Mundiales[[#This Row],[idcoleccion]]&amp;"-"&amp;Enfermedades_Mundiales[[#This Row],[id]]</f>
        <v>360-1484</v>
      </c>
      <c r="W1494" s="21">
        <f>+VLOOKUP(Enfermedades_Mundiales[[#This Row],[Filtro URL]],Estructura!$X$4:$Y$366,2,0)</f>
        <v>36313201</v>
      </c>
      <c r="X1494" s="21" t="str">
        <f>+VLOOKUP(Enfermedades_Mundiales[[#This Row],[tema]],Estructura!$A$4:$C$18,3,0)</f>
        <v>T-364</v>
      </c>
      <c r="Y1494" s="32" t="str">
        <f>+VLOOKUP(Enfermedades_Mundiales[[#This Row],[contenido]],Estructura!$E$4:$G$18,3,0)</f>
        <v>C-362</v>
      </c>
      <c r="Z1494" s="32" t="str">
        <f>+VLOOKUP(Enfermedades_Mundiales[[#This Row],[Filtro Integrado]],Estructura!$M$4:$O$367,3,0)</f>
        <v>FI-363</v>
      </c>
      <c r="AA1494" s="32" t="str">
        <f>+VLOOKUP(Enfermedades_Mundiales[[#This Row],[Muestra]],Estructura!$Q$4:$S$194,3,0)</f>
        <v>M-367</v>
      </c>
    </row>
    <row r="1495" spans="1:27" ht="30.6" x14ac:dyDescent="0.3">
      <c r="A1495" s="61" t="s">
        <v>1924</v>
      </c>
      <c r="B1495" s="43">
        <f t="shared" si="293"/>
        <v>360</v>
      </c>
      <c r="C1495" s="44" t="str">
        <f t="shared" si="294"/>
        <v>Enfermedades Mundiales</v>
      </c>
      <c r="D1495" s="44" t="str">
        <f t="shared" si="295"/>
        <v>Salud</v>
      </c>
      <c r="E1495" s="64">
        <v>13202</v>
      </c>
      <c r="F1495" s="44" t="str">
        <f t="shared" si="301"/>
        <v>Vacunación</v>
      </c>
      <c r="G1495" s="27" t="s">
        <v>1591</v>
      </c>
      <c r="H1495" s="60" t="s">
        <v>17</v>
      </c>
      <c r="I1495" s="58" t="s">
        <v>332</v>
      </c>
      <c r="J1495" s="43" t="s">
        <v>407</v>
      </c>
      <c r="K1495" s="12" t="str">
        <f t="shared" si="302"/>
        <v>Vacunación-Casos Activos</v>
      </c>
      <c r="L1495" s="43" t="str">
        <f t="shared" si="296"/>
        <v>Periodo 2020-2021</v>
      </c>
      <c r="M1495" s="43" t="str">
        <f t="shared" si="297"/>
        <v>Unidades</v>
      </c>
      <c r="N1495" s="49" t="str">
        <f t="shared" si="298"/>
        <v>Ministerio de Ciencias, Tecnología, Conocimiento e Innovación</v>
      </c>
      <c r="O149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Pirque</v>
      </c>
      <c r="P1495" s="68"/>
      <c r="Q1495" s="15" t="str">
        <f t="shared" si="299"/>
        <v>Gráfico Evolución</v>
      </c>
      <c r="R1495" s="30"/>
      <c r="S149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https://analytics.zoho.com/open-view/2395394000008137967?ZOHO_CRITERIA=%22Localiza_CL_Poblacion%22.%22Codcom%22%3D13202</v>
      </c>
      <c r="T1495" s="17"/>
      <c r="U1495" s="31" t="str">
        <f t="shared" si="300"/>
        <v>#1774B9</v>
      </c>
      <c r="V1495" s="32" t="str">
        <f>+Enfermedades_Mundiales[[#This Row],[idcoleccion]]&amp;"-"&amp;Enfermedades_Mundiales[[#This Row],[id]]</f>
        <v>360-1485</v>
      </c>
      <c r="W1495" s="21">
        <f>+VLOOKUP(Enfermedades_Mundiales[[#This Row],[Filtro URL]],Estructura!$X$4:$Y$366,2,0)</f>
        <v>36313202</v>
      </c>
      <c r="X1495" s="21" t="str">
        <f>+VLOOKUP(Enfermedades_Mundiales[[#This Row],[tema]],Estructura!$A$4:$C$18,3,0)</f>
        <v>T-364</v>
      </c>
      <c r="Y1495" s="32" t="str">
        <f>+VLOOKUP(Enfermedades_Mundiales[[#This Row],[contenido]],Estructura!$E$4:$G$18,3,0)</f>
        <v>C-362</v>
      </c>
      <c r="Z1495" s="32" t="str">
        <f>+VLOOKUP(Enfermedades_Mundiales[[#This Row],[Filtro Integrado]],Estructura!$M$4:$O$367,3,0)</f>
        <v>FI-363</v>
      </c>
      <c r="AA1495" s="32" t="str">
        <f>+VLOOKUP(Enfermedades_Mundiales[[#This Row],[Muestra]],Estructura!$Q$4:$S$194,3,0)</f>
        <v>M-367</v>
      </c>
    </row>
    <row r="1496" spans="1:27" ht="30.6" x14ac:dyDescent="0.3">
      <c r="A1496" s="61" t="s">
        <v>1925</v>
      </c>
      <c r="B1496" s="43">
        <f t="shared" si="293"/>
        <v>360</v>
      </c>
      <c r="C1496" s="44" t="str">
        <f t="shared" si="294"/>
        <v>Enfermedades Mundiales</v>
      </c>
      <c r="D1496" s="44" t="str">
        <f t="shared" si="295"/>
        <v>Salud</v>
      </c>
      <c r="E1496" s="64">
        <v>13203</v>
      </c>
      <c r="F1496" s="44" t="str">
        <f t="shared" si="301"/>
        <v>Vacunación</v>
      </c>
      <c r="G1496" s="27" t="s">
        <v>1591</v>
      </c>
      <c r="H1496" s="60" t="s">
        <v>17</v>
      </c>
      <c r="I1496" s="58" t="s">
        <v>333</v>
      </c>
      <c r="J1496" s="43" t="s">
        <v>407</v>
      </c>
      <c r="K1496" s="12" t="str">
        <f t="shared" si="302"/>
        <v>Vacunación-Casos Activos</v>
      </c>
      <c r="L1496" s="43" t="str">
        <f t="shared" si="296"/>
        <v>Periodo 2020-2021</v>
      </c>
      <c r="M1496" s="43" t="str">
        <f t="shared" si="297"/>
        <v>Unidades</v>
      </c>
      <c r="N1496" s="49" t="str">
        <f t="shared" si="298"/>
        <v>Ministerio de Ciencias, Tecnología, Conocimiento e Innovación</v>
      </c>
      <c r="O149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José de Maipo</v>
      </c>
      <c r="P1496" s="68"/>
      <c r="Q1496" s="15" t="str">
        <f t="shared" si="299"/>
        <v>Gráfico Evolución</v>
      </c>
      <c r="R1496" s="30"/>
      <c r="S149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https://analytics.zoho.com/open-view/2395394000008137967?ZOHO_CRITERIA=%22Localiza_CL_Poblacion%22.%22Codcom%22%3D13203</v>
      </c>
      <c r="T1496" s="17"/>
      <c r="U1496" s="31" t="str">
        <f t="shared" si="300"/>
        <v>#1774B9</v>
      </c>
      <c r="V1496" s="32" t="str">
        <f>+Enfermedades_Mundiales[[#This Row],[idcoleccion]]&amp;"-"&amp;Enfermedades_Mundiales[[#This Row],[id]]</f>
        <v>360-1486</v>
      </c>
      <c r="W1496" s="21">
        <f>+VLOOKUP(Enfermedades_Mundiales[[#This Row],[Filtro URL]],Estructura!$X$4:$Y$366,2,0)</f>
        <v>36313203</v>
      </c>
      <c r="X1496" s="21" t="str">
        <f>+VLOOKUP(Enfermedades_Mundiales[[#This Row],[tema]],Estructura!$A$4:$C$18,3,0)</f>
        <v>T-364</v>
      </c>
      <c r="Y1496" s="32" t="str">
        <f>+VLOOKUP(Enfermedades_Mundiales[[#This Row],[contenido]],Estructura!$E$4:$G$18,3,0)</f>
        <v>C-362</v>
      </c>
      <c r="Z1496" s="32" t="str">
        <f>+VLOOKUP(Enfermedades_Mundiales[[#This Row],[Filtro Integrado]],Estructura!$M$4:$O$367,3,0)</f>
        <v>FI-363</v>
      </c>
      <c r="AA1496" s="32" t="str">
        <f>+VLOOKUP(Enfermedades_Mundiales[[#This Row],[Muestra]],Estructura!$Q$4:$S$194,3,0)</f>
        <v>M-367</v>
      </c>
    </row>
    <row r="1497" spans="1:27" ht="30.6" x14ac:dyDescent="0.3">
      <c r="A1497" s="61" t="s">
        <v>1926</v>
      </c>
      <c r="B1497" s="43">
        <f t="shared" si="293"/>
        <v>360</v>
      </c>
      <c r="C1497" s="44" t="str">
        <f t="shared" si="294"/>
        <v>Enfermedades Mundiales</v>
      </c>
      <c r="D1497" s="44" t="str">
        <f t="shared" si="295"/>
        <v>Salud</v>
      </c>
      <c r="E1497" s="64">
        <v>13301</v>
      </c>
      <c r="F1497" s="44" t="str">
        <f t="shared" si="301"/>
        <v>Vacunación</v>
      </c>
      <c r="G1497" s="27" t="s">
        <v>1591</v>
      </c>
      <c r="H1497" s="60" t="s">
        <v>17</v>
      </c>
      <c r="I1497" s="58" t="s">
        <v>334</v>
      </c>
      <c r="J1497" s="43" t="s">
        <v>407</v>
      </c>
      <c r="K1497" s="12" t="str">
        <f t="shared" si="302"/>
        <v>Vacunación-Casos Activos</v>
      </c>
      <c r="L1497" s="43" t="str">
        <f t="shared" si="296"/>
        <v>Periodo 2020-2021</v>
      </c>
      <c r="M1497" s="43" t="str">
        <f t="shared" si="297"/>
        <v>Unidades</v>
      </c>
      <c r="N1497" s="49" t="str">
        <f t="shared" si="298"/>
        <v>Ministerio de Ciencias, Tecnología, Conocimiento e Innovación</v>
      </c>
      <c r="O149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Colina</v>
      </c>
      <c r="P1497" s="68"/>
      <c r="Q1497" s="15" t="str">
        <f t="shared" si="299"/>
        <v>Gráfico Evolución</v>
      </c>
      <c r="R1497" s="30"/>
      <c r="S149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https://analytics.zoho.com/open-view/2395394000008137967?ZOHO_CRITERIA=%22Localiza_CL_Poblacion%22.%22Codcom%22%3D13301</v>
      </c>
      <c r="T1497" s="17"/>
      <c r="U1497" s="31" t="str">
        <f t="shared" si="300"/>
        <v>#1774B9</v>
      </c>
      <c r="V1497" s="32" t="str">
        <f>+Enfermedades_Mundiales[[#This Row],[idcoleccion]]&amp;"-"&amp;Enfermedades_Mundiales[[#This Row],[id]]</f>
        <v>360-1487</v>
      </c>
      <c r="W1497" s="21">
        <f>+VLOOKUP(Enfermedades_Mundiales[[#This Row],[Filtro URL]],Estructura!$X$4:$Y$366,2,0)</f>
        <v>36313301</v>
      </c>
      <c r="X1497" s="21" t="str">
        <f>+VLOOKUP(Enfermedades_Mundiales[[#This Row],[tema]],Estructura!$A$4:$C$18,3,0)</f>
        <v>T-364</v>
      </c>
      <c r="Y1497" s="32" t="str">
        <f>+VLOOKUP(Enfermedades_Mundiales[[#This Row],[contenido]],Estructura!$E$4:$G$18,3,0)</f>
        <v>C-362</v>
      </c>
      <c r="Z1497" s="32" t="str">
        <f>+VLOOKUP(Enfermedades_Mundiales[[#This Row],[Filtro Integrado]],Estructura!$M$4:$O$367,3,0)</f>
        <v>FI-363</v>
      </c>
      <c r="AA1497" s="32" t="str">
        <f>+VLOOKUP(Enfermedades_Mundiales[[#This Row],[Muestra]],Estructura!$Q$4:$S$194,3,0)</f>
        <v>M-367</v>
      </c>
    </row>
    <row r="1498" spans="1:27" ht="30.6" x14ac:dyDescent="0.3">
      <c r="A1498" s="61" t="s">
        <v>1927</v>
      </c>
      <c r="B1498" s="43">
        <f t="shared" si="293"/>
        <v>360</v>
      </c>
      <c r="C1498" s="44" t="str">
        <f t="shared" si="294"/>
        <v>Enfermedades Mundiales</v>
      </c>
      <c r="D1498" s="44" t="str">
        <f t="shared" si="295"/>
        <v>Salud</v>
      </c>
      <c r="E1498" s="64">
        <v>13302</v>
      </c>
      <c r="F1498" s="44" t="str">
        <f t="shared" si="301"/>
        <v>Vacunación</v>
      </c>
      <c r="G1498" s="27" t="s">
        <v>1591</v>
      </c>
      <c r="H1498" s="60" t="s">
        <v>17</v>
      </c>
      <c r="I1498" s="58" t="s">
        <v>335</v>
      </c>
      <c r="J1498" s="43" t="s">
        <v>407</v>
      </c>
      <c r="K1498" s="12" t="str">
        <f t="shared" si="302"/>
        <v>Vacunación-Casos Activos</v>
      </c>
      <c r="L1498" s="43" t="str">
        <f t="shared" si="296"/>
        <v>Periodo 2020-2021</v>
      </c>
      <c r="M1498" s="43" t="str">
        <f t="shared" si="297"/>
        <v>Unidades</v>
      </c>
      <c r="N1498" s="49" t="str">
        <f t="shared" si="298"/>
        <v>Ministerio de Ciencias, Tecnología, Conocimiento e Innovación</v>
      </c>
      <c r="O149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Lampa</v>
      </c>
      <c r="P1498" s="68"/>
      <c r="Q1498" s="15" t="str">
        <f t="shared" si="299"/>
        <v>Gráfico Evolución</v>
      </c>
      <c r="R1498" s="30"/>
      <c r="S149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https://analytics.zoho.com/open-view/2395394000008137967?ZOHO_CRITERIA=%22Localiza_CL_Poblacion%22.%22Codcom%22%3D13302</v>
      </c>
      <c r="T1498" s="17"/>
      <c r="U1498" s="31" t="str">
        <f t="shared" si="300"/>
        <v>#1774B9</v>
      </c>
      <c r="V1498" s="32" t="str">
        <f>+Enfermedades_Mundiales[[#This Row],[idcoleccion]]&amp;"-"&amp;Enfermedades_Mundiales[[#This Row],[id]]</f>
        <v>360-1488</v>
      </c>
      <c r="W1498" s="21">
        <f>+VLOOKUP(Enfermedades_Mundiales[[#This Row],[Filtro URL]],Estructura!$X$4:$Y$366,2,0)</f>
        <v>36313302</v>
      </c>
      <c r="X1498" s="21" t="str">
        <f>+VLOOKUP(Enfermedades_Mundiales[[#This Row],[tema]],Estructura!$A$4:$C$18,3,0)</f>
        <v>T-364</v>
      </c>
      <c r="Y1498" s="32" t="str">
        <f>+VLOOKUP(Enfermedades_Mundiales[[#This Row],[contenido]],Estructura!$E$4:$G$18,3,0)</f>
        <v>C-362</v>
      </c>
      <c r="Z1498" s="32" t="str">
        <f>+VLOOKUP(Enfermedades_Mundiales[[#This Row],[Filtro Integrado]],Estructura!$M$4:$O$367,3,0)</f>
        <v>FI-363</v>
      </c>
      <c r="AA1498" s="32" t="str">
        <f>+VLOOKUP(Enfermedades_Mundiales[[#This Row],[Muestra]],Estructura!$Q$4:$S$194,3,0)</f>
        <v>M-367</v>
      </c>
    </row>
    <row r="1499" spans="1:27" ht="30.6" x14ac:dyDescent="0.3">
      <c r="A1499" s="61" t="s">
        <v>1928</v>
      </c>
      <c r="B1499" s="43">
        <f t="shared" si="293"/>
        <v>360</v>
      </c>
      <c r="C1499" s="44" t="str">
        <f t="shared" si="294"/>
        <v>Enfermedades Mundiales</v>
      </c>
      <c r="D1499" s="44" t="str">
        <f t="shared" si="295"/>
        <v>Salud</v>
      </c>
      <c r="E1499" s="64">
        <v>13303</v>
      </c>
      <c r="F1499" s="44" t="str">
        <f t="shared" si="301"/>
        <v>Vacunación</v>
      </c>
      <c r="G1499" s="27" t="s">
        <v>1591</v>
      </c>
      <c r="H1499" s="60" t="s">
        <v>17</v>
      </c>
      <c r="I1499" s="58" t="s">
        <v>336</v>
      </c>
      <c r="J1499" s="43" t="s">
        <v>407</v>
      </c>
      <c r="K1499" s="12" t="str">
        <f t="shared" si="302"/>
        <v>Vacunación-Casos Activos</v>
      </c>
      <c r="L1499" s="43" t="str">
        <f t="shared" si="296"/>
        <v>Periodo 2020-2021</v>
      </c>
      <c r="M1499" s="43" t="str">
        <f t="shared" si="297"/>
        <v>Unidades</v>
      </c>
      <c r="N1499" s="49" t="str">
        <f t="shared" si="298"/>
        <v>Ministerio de Ciencias, Tecnología, Conocimiento e Innovación</v>
      </c>
      <c r="O149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Tiltil</v>
      </c>
      <c r="P1499" s="68"/>
      <c r="Q1499" s="15" t="str">
        <f t="shared" si="299"/>
        <v>Gráfico Evolución</v>
      </c>
      <c r="R1499" s="30"/>
      <c r="S149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https://analytics.zoho.com/open-view/2395394000008137967?ZOHO_CRITERIA=%22Localiza_CL_Poblacion%22.%22Codcom%22%3D13303</v>
      </c>
      <c r="T1499" s="17"/>
      <c r="U1499" s="31" t="str">
        <f t="shared" si="300"/>
        <v>#1774B9</v>
      </c>
      <c r="V1499" s="32" t="str">
        <f>+Enfermedades_Mundiales[[#This Row],[idcoleccion]]&amp;"-"&amp;Enfermedades_Mundiales[[#This Row],[id]]</f>
        <v>360-1489</v>
      </c>
      <c r="W1499" s="21">
        <f>+VLOOKUP(Enfermedades_Mundiales[[#This Row],[Filtro URL]],Estructura!$X$4:$Y$366,2,0)</f>
        <v>36313303</v>
      </c>
      <c r="X1499" s="21" t="str">
        <f>+VLOOKUP(Enfermedades_Mundiales[[#This Row],[tema]],Estructura!$A$4:$C$18,3,0)</f>
        <v>T-364</v>
      </c>
      <c r="Y1499" s="32" t="str">
        <f>+VLOOKUP(Enfermedades_Mundiales[[#This Row],[contenido]],Estructura!$E$4:$G$18,3,0)</f>
        <v>C-362</v>
      </c>
      <c r="Z1499" s="32" t="str">
        <f>+VLOOKUP(Enfermedades_Mundiales[[#This Row],[Filtro Integrado]],Estructura!$M$4:$O$367,3,0)</f>
        <v>FI-363</v>
      </c>
      <c r="AA1499" s="32" t="str">
        <f>+VLOOKUP(Enfermedades_Mundiales[[#This Row],[Muestra]],Estructura!$Q$4:$S$194,3,0)</f>
        <v>M-367</v>
      </c>
    </row>
    <row r="1500" spans="1:27" ht="30.6" x14ac:dyDescent="0.3">
      <c r="A1500" s="61" t="s">
        <v>1929</v>
      </c>
      <c r="B1500" s="43">
        <f t="shared" si="293"/>
        <v>360</v>
      </c>
      <c r="C1500" s="44" t="str">
        <f t="shared" si="294"/>
        <v>Enfermedades Mundiales</v>
      </c>
      <c r="D1500" s="44" t="str">
        <f t="shared" si="295"/>
        <v>Salud</v>
      </c>
      <c r="E1500" s="64">
        <v>13401</v>
      </c>
      <c r="F1500" s="44" t="str">
        <f t="shared" si="301"/>
        <v>Vacunación</v>
      </c>
      <c r="G1500" s="27" t="s">
        <v>1591</v>
      </c>
      <c r="H1500" s="60" t="s">
        <v>17</v>
      </c>
      <c r="I1500" s="58" t="s">
        <v>337</v>
      </c>
      <c r="J1500" s="43" t="s">
        <v>407</v>
      </c>
      <c r="K1500" s="12" t="str">
        <f t="shared" si="302"/>
        <v>Vacunación-Casos Activos</v>
      </c>
      <c r="L1500" s="43" t="str">
        <f t="shared" si="296"/>
        <v>Periodo 2020-2021</v>
      </c>
      <c r="M1500" s="43" t="str">
        <f t="shared" si="297"/>
        <v>Unidades</v>
      </c>
      <c r="N1500" s="49" t="str">
        <f t="shared" si="298"/>
        <v>Ministerio de Ciencias, Tecnología, Conocimiento e Innovación</v>
      </c>
      <c r="O150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Bernardo</v>
      </c>
      <c r="P1500" s="68"/>
      <c r="Q1500" s="15" t="str">
        <f t="shared" si="299"/>
        <v>Gráfico Evolución</v>
      </c>
      <c r="R1500" s="30"/>
      <c r="S150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https://analytics.zoho.com/open-view/2395394000008137967?ZOHO_CRITERIA=%22Localiza_CL_Poblacion%22.%22Codcom%22%3D13401</v>
      </c>
      <c r="T1500" s="17"/>
      <c r="U1500" s="31" t="str">
        <f t="shared" si="300"/>
        <v>#1774B9</v>
      </c>
      <c r="V1500" s="32" t="str">
        <f>+Enfermedades_Mundiales[[#This Row],[idcoleccion]]&amp;"-"&amp;Enfermedades_Mundiales[[#This Row],[id]]</f>
        <v>360-1490</v>
      </c>
      <c r="W1500" s="21">
        <f>+VLOOKUP(Enfermedades_Mundiales[[#This Row],[Filtro URL]],Estructura!$X$4:$Y$366,2,0)</f>
        <v>36313401</v>
      </c>
      <c r="X1500" s="21" t="str">
        <f>+VLOOKUP(Enfermedades_Mundiales[[#This Row],[tema]],Estructura!$A$4:$C$18,3,0)</f>
        <v>T-364</v>
      </c>
      <c r="Y1500" s="32" t="str">
        <f>+VLOOKUP(Enfermedades_Mundiales[[#This Row],[contenido]],Estructura!$E$4:$G$18,3,0)</f>
        <v>C-362</v>
      </c>
      <c r="Z1500" s="32" t="str">
        <f>+VLOOKUP(Enfermedades_Mundiales[[#This Row],[Filtro Integrado]],Estructura!$M$4:$O$367,3,0)</f>
        <v>FI-363</v>
      </c>
      <c r="AA1500" s="32" t="str">
        <f>+VLOOKUP(Enfermedades_Mundiales[[#This Row],[Muestra]],Estructura!$Q$4:$S$194,3,0)</f>
        <v>M-367</v>
      </c>
    </row>
    <row r="1501" spans="1:27" ht="30.6" x14ac:dyDescent="0.3">
      <c r="A1501" s="61" t="s">
        <v>1930</v>
      </c>
      <c r="B1501" s="43">
        <f t="shared" si="293"/>
        <v>360</v>
      </c>
      <c r="C1501" s="44" t="str">
        <f t="shared" si="294"/>
        <v>Enfermedades Mundiales</v>
      </c>
      <c r="D1501" s="44" t="str">
        <f t="shared" si="295"/>
        <v>Salud</v>
      </c>
      <c r="E1501" s="64">
        <v>13402</v>
      </c>
      <c r="F1501" s="44" t="str">
        <f t="shared" si="301"/>
        <v>Vacunación</v>
      </c>
      <c r="G1501" s="27" t="s">
        <v>1591</v>
      </c>
      <c r="H1501" s="60" t="s">
        <v>17</v>
      </c>
      <c r="I1501" s="58" t="s">
        <v>338</v>
      </c>
      <c r="J1501" s="43" t="s">
        <v>407</v>
      </c>
      <c r="K1501" s="12" t="str">
        <f t="shared" si="302"/>
        <v>Vacunación-Casos Activos</v>
      </c>
      <c r="L1501" s="43" t="str">
        <f t="shared" si="296"/>
        <v>Periodo 2020-2021</v>
      </c>
      <c r="M1501" s="43" t="str">
        <f t="shared" si="297"/>
        <v>Unidades</v>
      </c>
      <c r="N1501" s="49" t="str">
        <f t="shared" si="298"/>
        <v>Ministerio de Ciencias, Tecnología, Conocimiento e Innovación</v>
      </c>
      <c r="O150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Buin</v>
      </c>
      <c r="P1501" s="68"/>
      <c r="Q1501" s="15" t="str">
        <f t="shared" si="299"/>
        <v>Gráfico Evolución</v>
      </c>
      <c r="R1501" s="30"/>
      <c r="S150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https://analytics.zoho.com/open-view/2395394000008137967?ZOHO_CRITERIA=%22Localiza_CL_Poblacion%22.%22Codcom%22%3D13402</v>
      </c>
      <c r="T1501" s="17"/>
      <c r="U1501" s="31" t="str">
        <f t="shared" si="300"/>
        <v>#1774B9</v>
      </c>
      <c r="V1501" s="32" t="str">
        <f>+Enfermedades_Mundiales[[#This Row],[idcoleccion]]&amp;"-"&amp;Enfermedades_Mundiales[[#This Row],[id]]</f>
        <v>360-1491</v>
      </c>
      <c r="W1501" s="21">
        <f>+VLOOKUP(Enfermedades_Mundiales[[#This Row],[Filtro URL]],Estructura!$X$4:$Y$366,2,0)</f>
        <v>36313402</v>
      </c>
      <c r="X1501" s="21" t="str">
        <f>+VLOOKUP(Enfermedades_Mundiales[[#This Row],[tema]],Estructura!$A$4:$C$18,3,0)</f>
        <v>T-364</v>
      </c>
      <c r="Y1501" s="32" t="str">
        <f>+VLOOKUP(Enfermedades_Mundiales[[#This Row],[contenido]],Estructura!$E$4:$G$18,3,0)</f>
        <v>C-362</v>
      </c>
      <c r="Z1501" s="32" t="str">
        <f>+VLOOKUP(Enfermedades_Mundiales[[#This Row],[Filtro Integrado]],Estructura!$M$4:$O$367,3,0)</f>
        <v>FI-363</v>
      </c>
      <c r="AA1501" s="32" t="str">
        <f>+VLOOKUP(Enfermedades_Mundiales[[#This Row],[Muestra]],Estructura!$Q$4:$S$194,3,0)</f>
        <v>M-367</v>
      </c>
    </row>
    <row r="1502" spans="1:27" ht="30.6" x14ac:dyDescent="0.3">
      <c r="A1502" s="61" t="s">
        <v>1931</v>
      </c>
      <c r="B1502" s="43">
        <f t="shared" si="293"/>
        <v>360</v>
      </c>
      <c r="C1502" s="44" t="str">
        <f t="shared" si="294"/>
        <v>Enfermedades Mundiales</v>
      </c>
      <c r="D1502" s="44" t="str">
        <f t="shared" si="295"/>
        <v>Salud</v>
      </c>
      <c r="E1502" s="64">
        <v>13403</v>
      </c>
      <c r="F1502" s="44" t="str">
        <f t="shared" si="301"/>
        <v>Vacunación</v>
      </c>
      <c r="G1502" s="27" t="s">
        <v>1591</v>
      </c>
      <c r="H1502" s="60" t="s">
        <v>17</v>
      </c>
      <c r="I1502" s="58" t="s">
        <v>339</v>
      </c>
      <c r="J1502" s="43" t="s">
        <v>407</v>
      </c>
      <c r="K1502" s="12" t="str">
        <f t="shared" si="302"/>
        <v>Vacunación-Casos Activos</v>
      </c>
      <c r="L1502" s="43" t="str">
        <f t="shared" si="296"/>
        <v>Periodo 2020-2021</v>
      </c>
      <c r="M1502" s="43" t="str">
        <f t="shared" si="297"/>
        <v>Unidades</v>
      </c>
      <c r="N1502" s="49" t="str">
        <f t="shared" si="298"/>
        <v>Ministerio de Ciencias, Tecnología, Conocimiento e Innovación</v>
      </c>
      <c r="O150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Calera de Tango</v>
      </c>
      <c r="P1502" s="68"/>
      <c r="Q1502" s="15" t="str">
        <f t="shared" si="299"/>
        <v>Gráfico Evolución</v>
      </c>
      <c r="R1502" s="30"/>
      <c r="S150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https://analytics.zoho.com/open-view/2395394000008137967?ZOHO_CRITERIA=%22Localiza_CL_Poblacion%22.%22Codcom%22%3D13403</v>
      </c>
      <c r="T1502" s="17"/>
      <c r="U1502" s="31" t="str">
        <f t="shared" si="300"/>
        <v>#1774B9</v>
      </c>
      <c r="V1502" s="32" t="str">
        <f>+Enfermedades_Mundiales[[#This Row],[idcoleccion]]&amp;"-"&amp;Enfermedades_Mundiales[[#This Row],[id]]</f>
        <v>360-1492</v>
      </c>
      <c r="W1502" s="21">
        <f>+VLOOKUP(Enfermedades_Mundiales[[#This Row],[Filtro URL]],Estructura!$X$4:$Y$366,2,0)</f>
        <v>36313403</v>
      </c>
      <c r="X1502" s="21" t="str">
        <f>+VLOOKUP(Enfermedades_Mundiales[[#This Row],[tema]],Estructura!$A$4:$C$18,3,0)</f>
        <v>T-364</v>
      </c>
      <c r="Y1502" s="32" t="str">
        <f>+VLOOKUP(Enfermedades_Mundiales[[#This Row],[contenido]],Estructura!$E$4:$G$18,3,0)</f>
        <v>C-362</v>
      </c>
      <c r="Z1502" s="32" t="str">
        <f>+VLOOKUP(Enfermedades_Mundiales[[#This Row],[Filtro Integrado]],Estructura!$M$4:$O$367,3,0)</f>
        <v>FI-363</v>
      </c>
      <c r="AA1502" s="32" t="str">
        <f>+VLOOKUP(Enfermedades_Mundiales[[#This Row],[Muestra]],Estructura!$Q$4:$S$194,3,0)</f>
        <v>M-367</v>
      </c>
    </row>
    <row r="1503" spans="1:27" ht="30.6" x14ac:dyDescent="0.3">
      <c r="A1503" s="61" t="s">
        <v>1932</v>
      </c>
      <c r="B1503" s="43">
        <f t="shared" si="293"/>
        <v>360</v>
      </c>
      <c r="C1503" s="44" t="str">
        <f t="shared" si="294"/>
        <v>Enfermedades Mundiales</v>
      </c>
      <c r="D1503" s="44" t="str">
        <f t="shared" si="295"/>
        <v>Salud</v>
      </c>
      <c r="E1503" s="64">
        <v>13404</v>
      </c>
      <c r="F1503" s="44" t="str">
        <f t="shared" si="301"/>
        <v>Vacunación</v>
      </c>
      <c r="G1503" s="27" t="s">
        <v>1591</v>
      </c>
      <c r="H1503" s="60" t="s">
        <v>17</v>
      </c>
      <c r="I1503" s="58" t="s">
        <v>340</v>
      </c>
      <c r="J1503" s="43" t="s">
        <v>407</v>
      </c>
      <c r="K1503" s="12" t="str">
        <f t="shared" si="302"/>
        <v>Vacunación-Casos Activos</v>
      </c>
      <c r="L1503" s="43" t="str">
        <f t="shared" si="296"/>
        <v>Periodo 2020-2021</v>
      </c>
      <c r="M1503" s="43" t="str">
        <f t="shared" si="297"/>
        <v>Unidades</v>
      </c>
      <c r="N1503" s="49" t="str">
        <f t="shared" si="298"/>
        <v>Ministerio de Ciencias, Tecnología, Conocimiento e Innovación</v>
      </c>
      <c r="O150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Paine</v>
      </c>
      <c r="P1503" s="68"/>
      <c r="Q1503" s="15" t="str">
        <f t="shared" si="299"/>
        <v>Gráfico Evolución</v>
      </c>
      <c r="R1503" s="30"/>
      <c r="S150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https://analytics.zoho.com/open-view/2395394000008137967?ZOHO_CRITERIA=%22Localiza_CL_Poblacion%22.%22Codcom%22%3D13404</v>
      </c>
      <c r="T1503" s="17"/>
      <c r="U1503" s="31" t="str">
        <f t="shared" si="300"/>
        <v>#1774B9</v>
      </c>
      <c r="V1503" s="32" t="str">
        <f>+Enfermedades_Mundiales[[#This Row],[idcoleccion]]&amp;"-"&amp;Enfermedades_Mundiales[[#This Row],[id]]</f>
        <v>360-1493</v>
      </c>
      <c r="W1503" s="21">
        <f>+VLOOKUP(Enfermedades_Mundiales[[#This Row],[Filtro URL]],Estructura!$X$4:$Y$366,2,0)</f>
        <v>36313404</v>
      </c>
      <c r="X1503" s="21" t="str">
        <f>+VLOOKUP(Enfermedades_Mundiales[[#This Row],[tema]],Estructura!$A$4:$C$18,3,0)</f>
        <v>T-364</v>
      </c>
      <c r="Y1503" s="32" t="str">
        <f>+VLOOKUP(Enfermedades_Mundiales[[#This Row],[contenido]],Estructura!$E$4:$G$18,3,0)</f>
        <v>C-362</v>
      </c>
      <c r="Z1503" s="32" t="str">
        <f>+VLOOKUP(Enfermedades_Mundiales[[#This Row],[Filtro Integrado]],Estructura!$M$4:$O$367,3,0)</f>
        <v>FI-363</v>
      </c>
      <c r="AA1503" s="32" t="str">
        <f>+VLOOKUP(Enfermedades_Mundiales[[#This Row],[Muestra]],Estructura!$Q$4:$S$194,3,0)</f>
        <v>M-367</v>
      </c>
    </row>
    <row r="1504" spans="1:27" ht="30.6" x14ac:dyDescent="0.3">
      <c r="A1504" s="61" t="s">
        <v>1933</v>
      </c>
      <c r="B1504" s="43">
        <f t="shared" si="293"/>
        <v>360</v>
      </c>
      <c r="C1504" s="44" t="str">
        <f t="shared" si="294"/>
        <v>Enfermedades Mundiales</v>
      </c>
      <c r="D1504" s="44" t="str">
        <f t="shared" si="295"/>
        <v>Salud</v>
      </c>
      <c r="E1504" s="64">
        <v>13501</v>
      </c>
      <c r="F1504" s="44" t="str">
        <f t="shared" si="301"/>
        <v>Vacunación</v>
      </c>
      <c r="G1504" s="27" t="s">
        <v>1591</v>
      </c>
      <c r="H1504" s="60" t="s">
        <v>17</v>
      </c>
      <c r="I1504" s="58" t="s">
        <v>341</v>
      </c>
      <c r="J1504" s="43" t="s">
        <v>407</v>
      </c>
      <c r="K1504" s="12" t="str">
        <f t="shared" si="302"/>
        <v>Vacunación-Casos Activos</v>
      </c>
      <c r="L1504" s="43" t="str">
        <f t="shared" si="296"/>
        <v>Periodo 2020-2021</v>
      </c>
      <c r="M1504" s="43" t="str">
        <f t="shared" si="297"/>
        <v>Unidades</v>
      </c>
      <c r="N1504" s="49" t="str">
        <f t="shared" si="298"/>
        <v>Ministerio de Ciencias, Tecnología, Conocimiento e Innovación</v>
      </c>
      <c r="O150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Melipilla</v>
      </c>
      <c r="P1504" s="68"/>
      <c r="Q1504" s="15" t="str">
        <f t="shared" si="299"/>
        <v>Gráfico Evolución</v>
      </c>
      <c r="R1504" s="30"/>
      <c r="S150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https://analytics.zoho.com/open-view/2395394000008137967?ZOHO_CRITERIA=%22Localiza_CL_Poblacion%22.%22Codcom%22%3D13501</v>
      </c>
      <c r="T1504" s="17"/>
      <c r="U1504" s="31" t="str">
        <f t="shared" si="300"/>
        <v>#1774B9</v>
      </c>
      <c r="V1504" s="32" t="str">
        <f>+Enfermedades_Mundiales[[#This Row],[idcoleccion]]&amp;"-"&amp;Enfermedades_Mundiales[[#This Row],[id]]</f>
        <v>360-1494</v>
      </c>
      <c r="W1504" s="21">
        <f>+VLOOKUP(Enfermedades_Mundiales[[#This Row],[Filtro URL]],Estructura!$X$4:$Y$366,2,0)</f>
        <v>36313501</v>
      </c>
      <c r="X1504" s="21" t="str">
        <f>+VLOOKUP(Enfermedades_Mundiales[[#This Row],[tema]],Estructura!$A$4:$C$18,3,0)</f>
        <v>T-364</v>
      </c>
      <c r="Y1504" s="32" t="str">
        <f>+VLOOKUP(Enfermedades_Mundiales[[#This Row],[contenido]],Estructura!$E$4:$G$18,3,0)</f>
        <v>C-362</v>
      </c>
      <c r="Z1504" s="32" t="str">
        <f>+VLOOKUP(Enfermedades_Mundiales[[#This Row],[Filtro Integrado]],Estructura!$M$4:$O$367,3,0)</f>
        <v>FI-363</v>
      </c>
      <c r="AA1504" s="32" t="str">
        <f>+VLOOKUP(Enfermedades_Mundiales[[#This Row],[Muestra]],Estructura!$Q$4:$S$194,3,0)</f>
        <v>M-367</v>
      </c>
    </row>
    <row r="1505" spans="1:27" ht="30.6" x14ac:dyDescent="0.3">
      <c r="A1505" s="61" t="s">
        <v>1934</v>
      </c>
      <c r="B1505" s="43">
        <f t="shared" si="293"/>
        <v>360</v>
      </c>
      <c r="C1505" s="44" t="str">
        <f t="shared" si="294"/>
        <v>Enfermedades Mundiales</v>
      </c>
      <c r="D1505" s="44" t="str">
        <f t="shared" si="295"/>
        <v>Salud</v>
      </c>
      <c r="E1505" s="64">
        <v>13502</v>
      </c>
      <c r="F1505" s="44" t="str">
        <f t="shared" si="301"/>
        <v>Vacunación</v>
      </c>
      <c r="G1505" s="27" t="s">
        <v>1591</v>
      </c>
      <c r="H1505" s="60" t="s">
        <v>17</v>
      </c>
      <c r="I1505" s="58" t="s">
        <v>342</v>
      </c>
      <c r="J1505" s="43" t="s">
        <v>407</v>
      </c>
      <c r="K1505" s="12" t="str">
        <f t="shared" si="302"/>
        <v>Vacunación-Casos Activos</v>
      </c>
      <c r="L1505" s="43" t="str">
        <f t="shared" si="296"/>
        <v>Periodo 2020-2021</v>
      </c>
      <c r="M1505" s="43" t="str">
        <f t="shared" si="297"/>
        <v>Unidades</v>
      </c>
      <c r="N1505" s="49" t="str">
        <f t="shared" si="298"/>
        <v>Ministerio de Ciencias, Tecnología, Conocimiento e Innovación</v>
      </c>
      <c r="O150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Alhué</v>
      </c>
      <c r="P1505" s="68"/>
      <c r="Q1505" s="15" t="str">
        <f t="shared" si="299"/>
        <v>Gráfico Evolución</v>
      </c>
      <c r="R1505" s="30"/>
      <c r="S150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https://analytics.zoho.com/open-view/2395394000008137967?ZOHO_CRITERIA=%22Localiza_CL_Poblacion%22.%22Codcom%22%3D13502</v>
      </c>
      <c r="T1505" s="17"/>
      <c r="U1505" s="31" t="str">
        <f t="shared" si="300"/>
        <v>#1774B9</v>
      </c>
      <c r="V1505" s="32" t="str">
        <f>+Enfermedades_Mundiales[[#This Row],[idcoleccion]]&amp;"-"&amp;Enfermedades_Mundiales[[#This Row],[id]]</f>
        <v>360-1495</v>
      </c>
      <c r="W1505" s="21">
        <f>+VLOOKUP(Enfermedades_Mundiales[[#This Row],[Filtro URL]],Estructura!$X$4:$Y$366,2,0)</f>
        <v>36313502</v>
      </c>
      <c r="X1505" s="21" t="str">
        <f>+VLOOKUP(Enfermedades_Mundiales[[#This Row],[tema]],Estructura!$A$4:$C$18,3,0)</f>
        <v>T-364</v>
      </c>
      <c r="Y1505" s="32" t="str">
        <f>+VLOOKUP(Enfermedades_Mundiales[[#This Row],[contenido]],Estructura!$E$4:$G$18,3,0)</f>
        <v>C-362</v>
      </c>
      <c r="Z1505" s="32" t="str">
        <f>+VLOOKUP(Enfermedades_Mundiales[[#This Row],[Filtro Integrado]],Estructura!$M$4:$O$367,3,0)</f>
        <v>FI-363</v>
      </c>
      <c r="AA1505" s="32" t="str">
        <f>+VLOOKUP(Enfermedades_Mundiales[[#This Row],[Muestra]],Estructura!$Q$4:$S$194,3,0)</f>
        <v>M-367</v>
      </c>
    </row>
    <row r="1506" spans="1:27" ht="30.6" x14ac:dyDescent="0.3">
      <c r="A1506" s="61" t="s">
        <v>1935</v>
      </c>
      <c r="B1506" s="43">
        <f t="shared" si="293"/>
        <v>360</v>
      </c>
      <c r="C1506" s="44" t="str">
        <f t="shared" si="294"/>
        <v>Enfermedades Mundiales</v>
      </c>
      <c r="D1506" s="44" t="str">
        <f t="shared" si="295"/>
        <v>Salud</v>
      </c>
      <c r="E1506" s="64">
        <v>13503</v>
      </c>
      <c r="F1506" s="44" t="str">
        <f t="shared" si="301"/>
        <v>Vacunación</v>
      </c>
      <c r="G1506" s="27" t="s">
        <v>1591</v>
      </c>
      <c r="H1506" s="60" t="s">
        <v>17</v>
      </c>
      <c r="I1506" s="58" t="s">
        <v>343</v>
      </c>
      <c r="J1506" s="43" t="s">
        <v>407</v>
      </c>
      <c r="K1506" s="12" t="str">
        <f t="shared" si="302"/>
        <v>Vacunación-Casos Activos</v>
      </c>
      <c r="L1506" s="43" t="str">
        <f t="shared" si="296"/>
        <v>Periodo 2020-2021</v>
      </c>
      <c r="M1506" s="43" t="str">
        <f t="shared" si="297"/>
        <v>Unidades</v>
      </c>
      <c r="N1506" s="49" t="str">
        <f t="shared" si="298"/>
        <v>Ministerio de Ciencias, Tecnología, Conocimiento e Innovación</v>
      </c>
      <c r="O150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Curacaví</v>
      </c>
      <c r="P1506" s="68"/>
      <c r="Q1506" s="15" t="str">
        <f t="shared" si="299"/>
        <v>Gráfico Evolución</v>
      </c>
      <c r="R1506" s="30"/>
      <c r="S150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https://analytics.zoho.com/open-view/2395394000008137967?ZOHO_CRITERIA=%22Localiza_CL_Poblacion%22.%22Codcom%22%3D13503</v>
      </c>
      <c r="T1506" s="17"/>
      <c r="U1506" s="31" t="str">
        <f t="shared" si="300"/>
        <v>#1774B9</v>
      </c>
      <c r="V1506" s="32" t="str">
        <f>+Enfermedades_Mundiales[[#This Row],[idcoleccion]]&amp;"-"&amp;Enfermedades_Mundiales[[#This Row],[id]]</f>
        <v>360-1496</v>
      </c>
      <c r="W1506" s="21">
        <f>+VLOOKUP(Enfermedades_Mundiales[[#This Row],[Filtro URL]],Estructura!$X$4:$Y$366,2,0)</f>
        <v>36313503</v>
      </c>
      <c r="X1506" s="21" t="str">
        <f>+VLOOKUP(Enfermedades_Mundiales[[#This Row],[tema]],Estructura!$A$4:$C$18,3,0)</f>
        <v>T-364</v>
      </c>
      <c r="Y1506" s="32" t="str">
        <f>+VLOOKUP(Enfermedades_Mundiales[[#This Row],[contenido]],Estructura!$E$4:$G$18,3,0)</f>
        <v>C-362</v>
      </c>
      <c r="Z1506" s="32" t="str">
        <f>+VLOOKUP(Enfermedades_Mundiales[[#This Row],[Filtro Integrado]],Estructura!$M$4:$O$367,3,0)</f>
        <v>FI-363</v>
      </c>
      <c r="AA1506" s="32" t="str">
        <f>+VLOOKUP(Enfermedades_Mundiales[[#This Row],[Muestra]],Estructura!$Q$4:$S$194,3,0)</f>
        <v>M-367</v>
      </c>
    </row>
    <row r="1507" spans="1:27" ht="30.6" x14ac:dyDescent="0.3">
      <c r="A1507" s="61" t="s">
        <v>1936</v>
      </c>
      <c r="B1507" s="43">
        <f t="shared" si="293"/>
        <v>360</v>
      </c>
      <c r="C1507" s="44" t="str">
        <f t="shared" si="294"/>
        <v>Enfermedades Mundiales</v>
      </c>
      <c r="D1507" s="44" t="str">
        <f t="shared" si="295"/>
        <v>Salud</v>
      </c>
      <c r="E1507" s="64">
        <v>13504</v>
      </c>
      <c r="F1507" s="44" t="str">
        <f t="shared" si="301"/>
        <v>Vacunación</v>
      </c>
      <c r="G1507" s="27" t="s">
        <v>1591</v>
      </c>
      <c r="H1507" s="60" t="s">
        <v>17</v>
      </c>
      <c r="I1507" s="58" t="s">
        <v>344</v>
      </c>
      <c r="J1507" s="43" t="s">
        <v>407</v>
      </c>
      <c r="K1507" s="12" t="str">
        <f t="shared" si="302"/>
        <v>Vacunación-Casos Activos</v>
      </c>
      <c r="L1507" s="43" t="str">
        <f t="shared" si="296"/>
        <v>Periodo 2020-2021</v>
      </c>
      <c r="M1507" s="43" t="str">
        <f t="shared" si="297"/>
        <v>Unidades</v>
      </c>
      <c r="N1507" s="49" t="str">
        <f t="shared" si="298"/>
        <v>Ministerio de Ciencias, Tecnología, Conocimiento e Innovación</v>
      </c>
      <c r="O150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María Pinto</v>
      </c>
      <c r="P1507" s="68"/>
      <c r="Q1507" s="15" t="str">
        <f t="shared" si="299"/>
        <v>Gráfico Evolución</v>
      </c>
      <c r="R1507" s="30"/>
      <c r="S150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https://analytics.zoho.com/open-view/2395394000008137967?ZOHO_CRITERIA=%22Localiza_CL_Poblacion%22.%22Codcom%22%3D13504</v>
      </c>
      <c r="T1507" s="17"/>
      <c r="U1507" s="31" t="str">
        <f t="shared" si="300"/>
        <v>#1774B9</v>
      </c>
      <c r="V1507" s="32" t="str">
        <f>+Enfermedades_Mundiales[[#This Row],[idcoleccion]]&amp;"-"&amp;Enfermedades_Mundiales[[#This Row],[id]]</f>
        <v>360-1497</v>
      </c>
      <c r="W1507" s="21">
        <f>+VLOOKUP(Enfermedades_Mundiales[[#This Row],[Filtro URL]],Estructura!$X$4:$Y$366,2,0)</f>
        <v>36313504</v>
      </c>
      <c r="X1507" s="21" t="str">
        <f>+VLOOKUP(Enfermedades_Mundiales[[#This Row],[tema]],Estructura!$A$4:$C$18,3,0)</f>
        <v>T-364</v>
      </c>
      <c r="Y1507" s="32" t="str">
        <f>+VLOOKUP(Enfermedades_Mundiales[[#This Row],[contenido]],Estructura!$E$4:$G$18,3,0)</f>
        <v>C-362</v>
      </c>
      <c r="Z1507" s="32" t="str">
        <f>+VLOOKUP(Enfermedades_Mundiales[[#This Row],[Filtro Integrado]],Estructura!$M$4:$O$367,3,0)</f>
        <v>FI-363</v>
      </c>
      <c r="AA1507" s="32" t="str">
        <f>+VLOOKUP(Enfermedades_Mundiales[[#This Row],[Muestra]],Estructura!$Q$4:$S$194,3,0)</f>
        <v>M-367</v>
      </c>
    </row>
    <row r="1508" spans="1:27" ht="30.6" x14ac:dyDescent="0.3">
      <c r="A1508" s="61" t="s">
        <v>1937</v>
      </c>
      <c r="B1508" s="43">
        <f t="shared" si="293"/>
        <v>360</v>
      </c>
      <c r="C1508" s="44" t="str">
        <f t="shared" si="294"/>
        <v>Enfermedades Mundiales</v>
      </c>
      <c r="D1508" s="44" t="str">
        <f t="shared" si="295"/>
        <v>Salud</v>
      </c>
      <c r="E1508" s="64">
        <v>13505</v>
      </c>
      <c r="F1508" s="44" t="str">
        <f t="shared" si="301"/>
        <v>Vacunación</v>
      </c>
      <c r="G1508" s="27" t="s">
        <v>1591</v>
      </c>
      <c r="H1508" s="60" t="s">
        <v>17</v>
      </c>
      <c r="I1508" s="58" t="s">
        <v>345</v>
      </c>
      <c r="J1508" s="43" t="s">
        <v>407</v>
      </c>
      <c r="K1508" s="12" t="str">
        <f t="shared" si="302"/>
        <v>Vacunación-Casos Activos</v>
      </c>
      <c r="L1508" s="43" t="str">
        <f t="shared" si="296"/>
        <v>Periodo 2020-2021</v>
      </c>
      <c r="M1508" s="43" t="str">
        <f t="shared" si="297"/>
        <v>Unidades</v>
      </c>
      <c r="N1508" s="49" t="str">
        <f t="shared" si="298"/>
        <v>Ministerio de Ciencias, Tecnología, Conocimiento e Innovación</v>
      </c>
      <c r="O150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San Pedro</v>
      </c>
      <c r="P1508" s="68"/>
      <c r="Q1508" s="15" t="str">
        <f t="shared" si="299"/>
        <v>Gráfico Evolución</v>
      </c>
      <c r="R1508" s="30"/>
      <c r="S150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https://analytics.zoho.com/open-view/2395394000008137967?ZOHO_CRITERIA=%22Localiza_CL_Poblacion%22.%22Codcom%22%3D13505</v>
      </c>
      <c r="T1508" s="17"/>
      <c r="U1508" s="31" t="str">
        <f t="shared" si="300"/>
        <v>#1774B9</v>
      </c>
      <c r="V1508" s="32" t="str">
        <f>+Enfermedades_Mundiales[[#This Row],[idcoleccion]]&amp;"-"&amp;Enfermedades_Mundiales[[#This Row],[id]]</f>
        <v>360-1498</v>
      </c>
      <c r="W1508" s="21">
        <f>+VLOOKUP(Enfermedades_Mundiales[[#This Row],[Filtro URL]],Estructura!$X$4:$Y$366,2,0)</f>
        <v>36313505</v>
      </c>
      <c r="X1508" s="21" t="str">
        <f>+VLOOKUP(Enfermedades_Mundiales[[#This Row],[tema]],Estructura!$A$4:$C$18,3,0)</f>
        <v>T-364</v>
      </c>
      <c r="Y1508" s="32" t="str">
        <f>+VLOOKUP(Enfermedades_Mundiales[[#This Row],[contenido]],Estructura!$E$4:$G$18,3,0)</f>
        <v>C-362</v>
      </c>
      <c r="Z1508" s="32" t="str">
        <f>+VLOOKUP(Enfermedades_Mundiales[[#This Row],[Filtro Integrado]],Estructura!$M$4:$O$367,3,0)</f>
        <v>FI-363</v>
      </c>
      <c r="AA1508" s="32" t="str">
        <f>+VLOOKUP(Enfermedades_Mundiales[[#This Row],[Muestra]],Estructura!$Q$4:$S$194,3,0)</f>
        <v>M-367</v>
      </c>
    </row>
    <row r="1509" spans="1:27" ht="30.6" x14ac:dyDescent="0.3">
      <c r="A1509" s="61" t="s">
        <v>1938</v>
      </c>
      <c r="B1509" s="43">
        <f t="shared" si="293"/>
        <v>360</v>
      </c>
      <c r="C1509" s="44" t="str">
        <f t="shared" si="294"/>
        <v>Enfermedades Mundiales</v>
      </c>
      <c r="D1509" s="44" t="str">
        <f t="shared" si="295"/>
        <v>Salud</v>
      </c>
      <c r="E1509" s="64">
        <v>13601</v>
      </c>
      <c r="F1509" s="44" t="str">
        <f t="shared" si="301"/>
        <v>Vacunación</v>
      </c>
      <c r="G1509" s="27" t="s">
        <v>1591</v>
      </c>
      <c r="H1509" s="60" t="s">
        <v>17</v>
      </c>
      <c r="I1509" s="58" t="s">
        <v>346</v>
      </c>
      <c r="J1509" s="43" t="s">
        <v>407</v>
      </c>
      <c r="K1509" s="12" t="str">
        <f t="shared" si="302"/>
        <v>Vacunación-Casos Activos</v>
      </c>
      <c r="L1509" s="43" t="str">
        <f t="shared" si="296"/>
        <v>Periodo 2020-2021</v>
      </c>
      <c r="M1509" s="43" t="str">
        <f t="shared" si="297"/>
        <v>Unidades</v>
      </c>
      <c r="N1509" s="49" t="str">
        <f t="shared" si="298"/>
        <v>Ministerio de Ciencias, Tecnología, Conocimiento e Innovación</v>
      </c>
      <c r="O150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Talagante</v>
      </c>
      <c r="P1509" s="68"/>
      <c r="Q1509" s="15" t="str">
        <f t="shared" si="299"/>
        <v>Gráfico Evolución</v>
      </c>
      <c r="R1509" s="30"/>
      <c r="S150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https://analytics.zoho.com/open-view/2395394000008137967?ZOHO_CRITERIA=%22Localiza_CL_Poblacion%22.%22Codcom%22%3D13601</v>
      </c>
      <c r="T1509" s="17"/>
      <c r="U1509" s="31" t="str">
        <f t="shared" si="300"/>
        <v>#1774B9</v>
      </c>
      <c r="V1509" s="32" t="str">
        <f>+Enfermedades_Mundiales[[#This Row],[idcoleccion]]&amp;"-"&amp;Enfermedades_Mundiales[[#This Row],[id]]</f>
        <v>360-1499</v>
      </c>
      <c r="W1509" s="21">
        <f>+VLOOKUP(Enfermedades_Mundiales[[#This Row],[Filtro URL]],Estructura!$X$4:$Y$366,2,0)</f>
        <v>36313601</v>
      </c>
      <c r="X1509" s="21" t="str">
        <f>+VLOOKUP(Enfermedades_Mundiales[[#This Row],[tema]],Estructura!$A$4:$C$18,3,0)</f>
        <v>T-364</v>
      </c>
      <c r="Y1509" s="32" t="str">
        <f>+VLOOKUP(Enfermedades_Mundiales[[#This Row],[contenido]],Estructura!$E$4:$G$18,3,0)</f>
        <v>C-362</v>
      </c>
      <c r="Z1509" s="32" t="str">
        <f>+VLOOKUP(Enfermedades_Mundiales[[#This Row],[Filtro Integrado]],Estructura!$M$4:$O$367,3,0)</f>
        <v>FI-363</v>
      </c>
      <c r="AA1509" s="32" t="str">
        <f>+VLOOKUP(Enfermedades_Mundiales[[#This Row],[Muestra]],Estructura!$Q$4:$S$194,3,0)</f>
        <v>M-367</v>
      </c>
    </row>
    <row r="1510" spans="1:27" ht="30.6" x14ac:dyDescent="0.3">
      <c r="A1510" s="61" t="s">
        <v>1939</v>
      </c>
      <c r="B1510" s="43">
        <f t="shared" si="293"/>
        <v>360</v>
      </c>
      <c r="C1510" s="44" t="str">
        <f t="shared" si="294"/>
        <v>Enfermedades Mundiales</v>
      </c>
      <c r="D1510" s="44" t="str">
        <f t="shared" si="295"/>
        <v>Salud</v>
      </c>
      <c r="E1510" s="64">
        <v>13602</v>
      </c>
      <c r="F1510" s="44" t="str">
        <f t="shared" si="301"/>
        <v>Vacunación</v>
      </c>
      <c r="G1510" s="27" t="s">
        <v>1591</v>
      </c>
      <c r="H1510" s="60" t="s">
        <v>17</v>
      </c>
      <c r="I1510" s="58" t="s">
        <v>347</v>
      </c>
      <c r="J1510" s="43" t="s">
        <v>407</v>
      </c>
      <c r="K1510" s="12" t="str">
        <f t="shared" si="302"/>
        <v>Vacunación-Casos Activos</v>
      </c>
      <c r="L1510" s="43" t="str">
        <f t="shared" si="296"/>
        <v>Periodo 2020-2021</v>
      </c>
      <c r="M1510" s="43" t="str">
        <f t="shared" si="297"/>
        <v>Unidades</v>
      </c>
      <c r="N1510" s="49" t="str">
        <f t="shared" si="298"/>
        <v>Ministerio de Ciencias, Tecnología, Conocimiento e Innovación</v>
      </c>
      <c r="O151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El Monte</v>
      </c>
      <c r="P1510" s="68"/>
      <c r="Q1510" s="15" t="str">
        <f t="shared" si="299"/>
        <v>Gráfico Evolución</v>
      </c>
      <c r="R1510" s="30"/>
      <c r="S151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https://analytics.zoho.com/open-view/2395394000008137967?ZOHO_CRITERIA=%22Localiza_CL_Poblacion%22.%22Codcom%22%3D13602</v>
      </c>
      <c r="T1510" s="17"/>
      <c r="U1510" s="31" t="str">
        <f t="shared" si="300"/>
        <v>#1774B9</v>
      </c>
      <c r="V1510" s="32" t="str">
        <f>+Enfermedades_Mundiales[[#This Row],[idcoleccion]]&amp;"-"&amp;Enfermedades_Mundiales[[#This Row],[id]]</f>
        <v>360-1500</v>
      </c>
      <c r="W1510" s="21">
        <f>+VLOOKUP(Enfermedades_Mundiales[[#This Row],[Filtro URL]],Estructura!$X$4:$Y$366,2,0)</f>
        <v>36313602</v>
      </c>
      <c r="X1510" s="21" t="str">
        <f>+VLOOKUP(Enfermedades_Mundiales[[#This Row],[tema]],Estructura!$A$4:$C$18,3,0)</f>
        <v>T-364</v>
      </c>
      <c r="Y1510" s="32" t="str">
        <f>+VLOOKUP(Enfermedades_Mundiales[[#This Row],[contenido]],Estructura!$E$4:$G$18,3,0)</f>
        <v>C-362</v>
      </c>
      <c r="Z1510" s="32" t="str">
        <f>+VLOOKUP(Enfermedades_Mundiales[[#This Row],[Filtro Integrado]],Estructura!$M$4:$O$367,3,0)</f>
        <v>FI-363</v>
      </c>
      <c r="AA1510" s="32" t="str">
        <f>+VLOOKUP(Enfermedades_Mundiales[[#This Row],[Muestra]],Estructura!$Q$4:$S$194,3,0)</f>
        <v>M-367</v>
      </c>
    </row>
    <row r="1511" spans="1:27" ht="30.6" x14ac:dyDescent="0.3">
      <c r="A1511" s="61" t="s">
        <v>1940</v>
      </c>
      <c r="B1511" s="43">
        <f t="shared" si="293"/>
        <v>360</v>
      </c>
      <c r="C1511" s="44" t="str">
        <f t="shared" si="294"/>
        <v>Enfermedades Mundiales</v>
      </c>
      <c r="D1511" s="44" t="str">
        <f t="shared" si="295"/>
        <v>Salud</v>
      </c>
      <c r="E1511" s="64">
        <v>13603</v>
      </c>
      <c r="F1511" s="44" t="str">
        <f t="shared" si="301"/>
        <v>Vacunación</v>
      </c>
      <c r="G1511" s="27" t="s">
        <v>1591</v>
      </c>
      <c r="H1511" s="60" t="s">
        <v>17</v>
      </c>
      <c r="I1511" s="58" t="s">
        <v>348</v>
      </c>
      <c r="J1511" s="43" t="s">
        <v>407</v>
      </c>
      <c r="K1511" s="12" t="str">
        <f t="shared" si="302"/>
        <v>Vacunación-Casos Activos</v>
      </c>
      <c r="L1511" s="43" t="str">
        <f t="shared" si="296"/>
        <v>Periodo 2020-2021</v>
      </c>
      <c r="M1511" s="43" t="str">
        <f t="shared" si="297"/>
        <v>Unidades</v>
      </c>
      <c r="N1511" s="49" t="str">
        <f t="shared" si="298"/>
        <v>Ministerio de Ciencias, Tecnología, Conocimiento e Innovación</v>
      </c>
      <c r="O151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Isla de Maipo</v>
      </c>
      <c r="P1511" s="68"/>
      <c r="Q1511" s="15" t="str">
        <f t="shared" si="299"/>
        <v>Gráfico Evolución</v>
      </c>
      <c r="R1511" s="30"/>
      <c r="S151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https://analytics.zoho.com/open-view/2395394000008137967?ZOHO_CRITERIA=%22Localiza_CL_Poblacion%22.%22Codcom%22%3D13603</v>
      </c>
      <c r="T1511" s="17"/>
      <c r="U1511" s="31" t="str">
        <f t="shared" si="300"/>
        <v>#1774B9</v>
      </c>
      <c r="V1511" s="32" t="str">
        <f>+Enfermedades_Mundiales[[#This Row],[idcoleccion]]&amp;"-"&amp;Enfermedades_Mundiales[[#This Row],[id]]</f>
        <v>360-1501</v>
      </c>
      <c r="W1511" s="21">
        <f>+VLOOKUP(Enfermedades_Mundiales[[#This Row],[Filtro URL]],Estructura!$X$4:$Y$366,2,0)</f>
        <v>36313603</v>
      </c>
      <c r="X1511" s="21" t="str">
        <f>+VLOOKUP(Enfermedades_Mundiales[[#This Row],[tema]],Estructura!$A$4:$C$18,3,0)</f>
        <v>T-364</v>
      </c>
      <c r="Y1511" s="32" t="str">
        <f>+VLOOKUP(Enfermedades_Mundiales[[#This Row],[contenido]],Estructura!$E$4:$G$18,3,0)</f>
        <v>C-362</v>
      </c>
      <c r="Z1511" s="32" t="str">
        <f>+VLOOKUP(Enfermedades_Mundiales[[#This Row],[Filtro Integrado]],Estructura!$M$4:$O$367,3,0)</f>
        <v>FI-363</v>
      </c>
      <c r="AA1511" s="32" t="str">
        <f>+VLOOKUP(Enfermedades_Mundiales[[#This Row],[Muestra]],Estructura!$Q$4:$S$194,3,0)</f>
        <v>M-367</v>
      </c>
    </row>
    <row r="1512" spans="1:27" ht="30.6" x14ac:dyDescent="0.3">
      <c r="A1512" s="61" t="s">
        <v>1941</v>
      </c>
      <c r="B1512" s="43">
        <f t="shared" si="293"/>
        <v>360</v>
      </c>
      <c r="C1512" s="44" t="str">
        <f t="shared" si="294"/>
        <v>Enfermedades Mundiales</v>
      </c>
      <c r="D1512" s="44" t="str">
        <f t="shared" si="295"/>
        <v>Salud</v>
      </c>
      <c r="E1512" s="64">
        <v>13604</v>
      </c>
      <c r="F1512" s="44" t="str">
        <f t="shared" si="301"/>
        <v>Vacunación</v>
      </c>
      <c r="G1512" s="27" t="s">
        <v>1591</v>
      </c>
      <c r="H1512" s="60" t="s">
        <v>17</v>
      </c>
      <c r="I1512" s="58" t="s">
        <v>349</v>
      </c>
      <c r="J1512" s="43" t="s">
        <v>407</v>
      </c>
      <c r="K1512" s="12" t="str">
        <f t="shared" si="302"/>
        <v>Vacunación-Casos Activos</v>
      </c>
      <c r="L1512" s="43" t="str">
        <f t="shared" si="296"/>
        <v>Periodo 2020-2021</v>
      </c>
      <c r="M1512" s="43" t="str">
        <f t="shared" si="297"/>
        <v>Unidades</v>
      </c>
      <c r="N1512" s="49" t="str">
        <f t="shared" si="298"/>
        <v>Ministerio de Ciencias, Tecnología, Conocimiento e Innovación</v>
      </c>
      <c r="O151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Padre Hurtado</v>
      </c>
      <c r="P1512" s="68"/>
      <c r="Q1512" s="15" t="str">
        <f t="shared" si="299"/>
        <v>Gráfico Evolución</v>
      </c>
      <c r="R1512" s="30"/>
      <c r="S151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https://analytics.zoho.com/open-view/2395394000008137967?ZOHO_CRITERIA=%22Localiza_CL_Poblacion%22.%22Codcom%22%3D13604</v>
      </c>
      <c r="T1512" s="17"/>
      <c r="U1512" s="31" t="str">
        <f t="shared" si="300"/>
        <v>#1774B9</v>
      </c>
      <c r="V1512" s="32" t="str">
        <f>+Enfermedades_Mundiales[[#This Row],[idcoleccion]]&amp;"-"&amp;Enfermedades_Mundiales[[#This Row],[id]]</f>
        <v>360-1502</v>
      </c>
      <c r="W1512" s="21">
        <f>+VLOOKUP(Enfermedades_Mundiales[[#This Row],[Filtro URL]],Estructura!$X$4:$Y$366,2,0)</f>
        <v>36313604</v>
      </c>
      <c r="X1512" s="21" t="str">
        <f>+VLOOKUP(Enfermedades_Mundiales[[#This Row],[tema]],Estructura!$A$4:$C$18,3,0)</f>
        <v>T-364</v>
      </c>
      <c r="Y1512" s="32" t="str">
        <f>+VLOOKUP(Enfermedades_Mundiales[[#This Row],[contenido]],Estructura!$E$4:$G$18,3,0)</f>
        <v>C-362</v>
      </c>
      <c r="Z1512" s="32" t="str">
        <f>+VLOOKUP(Enfermedades_Mundiales[[#This Row],[Filtro Integrado]],Estructura!$M$4:$O$367,3,0)</f>
        <v>FI-363</v>
      </c>
      <c r="AA1512" s="32" t="str">
        <f>+VLOOKUP(Enfermedades_Mundiales[[#This Row],[Muestra]],Estructura!$Q$4:$S$194,3,0)</f>
        <v>M-367</v>
      </c>
    </row>
    <row r="1513" spans="1:27" ht="30.6" x14ac:dyDescent="0.3">
      <c r="A1513" s="61" t="s">
        <v>1942</v>
      </c>
      <c r="B1513" s="43">
        <f t="shared" si="293"/>
        <v>360</v>
      </c>
      <c r="C1513" s="44" t="str">
        <f t="shared" si="294"/>
        <v>Enfermedades Mundiales</v>
      </c>
      <c r="D1513" s="44" t="str">
        <f t="shared" si="295"/>
        <v>Salud</v>
      </c>
      <c r="E1513" s="64">
        <v>13605</v>
      </c>
      <c r="F1513" s="44" t="str">
        <f t="shared" si="301"/>
        <v>Vacunación</v>
      </c>
      <c r="G1513" s="27" t="s">
        <v>1591</v>
      </c>
      <c r="H1513" s="60" t="s">
        <v>17</v>
      </c>
      <c r="I1513" s="58" t="s">
        <v>350</v>
      </c>
      <c r="J1513" s="43" t="s">
        <v>407</v>
      </c>
      <c r="K1513" s="12" t="str">
        <f t="shared" si="302"/>
        <v>Vacunación-Casos Activos</v>
      </c>
      <c r="L1513" s="43" t="str">
        <f t="shared" si="296"/>
        <v>Periodo 2020-2021</v>
      </c>
      <c r="M1513" s="43" t="str">
        <f t="shared" si="297"/>
        <v>Unidades</v>
      </c>
      <c r="N1513" s="49" t="str">
        <f t="shared" si="298"/>
        <v>Ministerio de Ciencias, Tecnología, Conocimiento e Innovación</v>
      </c>
      <c r="O151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Peñaflor</v>
      </c>
      <c r="P1513" s="68"/>
      <c r="Q1513" s="15" t="str">
        <f t="shared" si="299"/>
        <v>Gráfico Evolución</v>
      </c>
      <c r="R1513" s="30"/>
      <c r="S151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https://analytics.zoho.com/open-view/2395394000008137967?ZOHO_CRITERIA=%22Localiza_CL_Poblacion%22.%22Codcom%22%3D13605</v>
      </c>
      <c r="T1513" s="17"/>
      <c r="U1513" s="31" t="str">
        <f t="shared" si="300"/>
        <v>#1774B9</v>
      </c>
      <c r="V1513" s="32" t="str">
        <f>+Enfermedades_Mundiales[[#This Row],[idcoleccion]]&amp;"-"&amp;Enfermedades_Mundiales[[#This Row],[id]]</f>
        <v>360-1503</v>
      </c>
      <c r="W1513" s="21">
        <f>+VLOOKUP(Enfermedades_Mundiales[[#This Row],[Filtro URL]],Estructura!$X$4:$Y$366,2,0)</f>
        <v>36313605</v>
      </c>
      <c r="X1513" s="21" t="str">
        <f>+VLOOKUP(Enfermedades_Mundiales[[#This Row],[tema]],Estructura!$A$4:$C$18,3,0)</f>
        <v>T-364</v>
      </c>
      <c r="Y1513" s="32" t="str">
        <f>+VLOOKUP(Enfermedades_Mundiales[[#This Row],[contenido]],Estructura!$E$4:$G$18,3,0)</f>
        <v>C-362</v>
      </c>
      <c r="Z1513" s="32" t="str">
        <f>+VLOOKUP(Enfermedades_Mundiales[[#This Row],[Filtro Integrado]],Estructura!$M$4:$O$367,3,0)</f>
        <v>FI-363</v>
      </c>
      <c r="AA1513" s="32" t="str">
        <f>+VLOOKUP(Enfermedades_Mundiales[[#This Row],[Muestra]],Estructura!$Q$4:$S$194,3,0)</f>
        <v>M-367</v>
      </c>
    </row>
    <row r="1514" spans="1:27" ht="30.6" x14ac:dyDescent="0.3">
      <c r="A1514" s="61" t="s">
        <v>1943</v>
      </c>
      <c r="B1514" s="43">
        <f t="shared" si="293"/>
        <v>360</v>
      </c>
      <c r="C1514" s="44" t="str">
        <f t="shared" si="294"/>
        <v>Enfermedades Mundiales</v>
      </c>
      <c r="D1514" s="44" t="str">
        <f t="shared" si="295"/>
        <v>Salud</v>
      </c>
      <c r="E1514" s="64">
        <v>14101</v>
      </c>
      <c r="F1514" s="44" t="str">
        <f t="shared" si="301"/>
        <v>Vacunación</v>
      </c>
      <c r="G1514" s="27" t="s">
        <v>1591</v>
      </c>
      <c r="H1514" s="60" t="s">
        <v>17</v>
      </c>
      <c r="I1514" s="58" t="s">
        <v>351</v>
      </c>
      <c r="J1514" s="43" t="s">
        <v>407</v>
      </c>
      <c r="K1514" s="12" t="str">
        <f t="shared" si="302"/>
        <v>Vacunación-Casos Activos</v>
      </c>
      <c r="L1514" s="43" t="str">
        <f t="shared" si="296"/>
        <v>Periodo 2020-2021</v>
      </c>
      <c r="M1514" s="43" t="str">
        <f t="shared" si="297"/>
        <v>Unidades</v>
      </c>
      <c r="N1514" s="49" t="str">
        <f t="shared" si="298"/>
        <v>Ministerio de Ciencias, Tecnología, Conocimiento e Innovación</v>
      </c>
      <c r="O151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Valdivia</v>
      </c>
      <c r="P1514" s="68"/>
      <c r="Q1514" s="15" t="str">
        <f t="shared" si="299"/>
        <v>Gráfico Evolución</v>
      </c>
      <c r="R1514" s="30"/>
      <c r="S151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https://analytics.zoho.com/open-view/2395394000008137967?ZOHO_CRITERIA=%22Localiza_CL_Poblacion%22.%22Codcom%22%3D14101</v>
      </c>
      <c r="T1514" s="17"/>
      <c r="U1514" s="31" t="str">
        <f t="shared" si="300"/>
        <v>#1774B9</v>
      </c>
      <c r="V1514" s="32" t="str">
        <f>+Enfermedades_Mundiales[[#This Row],[idcoleccion]]&amp;"-"&amp;Enfermedades_Mundiales[[#This Row],[id]]</f>
        <v>360-1504</v>
      </c>
      <c r="W1514" s="21">
        <f>+VLOOKUP(Enfermedades_Mundiales[[#This Row],[Filtro URL]],Estructura!$X$4:$Y$366,2,0)</f>
        <v>36314101</v>
      </c>
      <c r="X1514" s="21" t="str">
        <f>+VLOOKUP(Enfermedades_Mundiales[[#This Row],[tema]],Estructura!$A$4:$C$18,3,0)</f>
        <v>T-364</v>
      </c>
      <c r="Y1514" s="32" t="str">
        <f>+VLOOKUP(Enfermedades_Mundiales[[#This Row],[contenido]],Estructura!$E$4:$G$18,3,0)</f>
        <v>C-362</v>
      </c>
      <c r="Z1514" s="32" t="str">
        <f>+VLOOKUP(Enfermedades_Mundiales[[#This Row],[Filtro Integrado]],Estructura!$M$4:$O$367,3,0)</f>
        <v>FI-363</v>
      </c>
      <c r="AA1514" s="32" t="str">
        <f>+VLOOKUP(Enfermedades_Mundiales[[#This Row],[Muestra]],Estructura!$Q$4:$S$194,3,0)</f>
        <v>M-367</v>
      </c>
    </row>
    <row r="1515" spans="1:27" ht="30.6" x14ac:dyDescent="0.3">
      <c r="A1515" s="61" t="s">
        <v>1944</v>
      </c>
      <c r="B1515" s="43">
        <f t="shared" si="293"/>
        <v>360</v>
      </c>
      <c r="C1515" s="44" t="str">
        <f t="shared" si="294"/>
        <v>Enfermedades Mundiales</v>
      </c>
      <c r="D1515" s="44" t="str">
        <f t="shared" si="295"/>
        <v>Salud</v>
      </c>
      <c r="E1515" s="64">
        <v>14102</v>
      </c>
      <c r="F1515" s="44" t="str">
        <f t="shared" si="301"/>
        <v>Vacunación</v>
      </c>
      <c r="G1515" s="27" t="s">
        <v>1591</v>
      </c>
      <c r="H1515" s="60" t="s">
        <v>17</v>
      </c>
      <c r="I1515" s="58" t="s">
        <v>352</v>
      </c>
      <c r="J1515" s="43" t="s">
        <v>407</v>
      </c>
      <c r="K1515" s="12" t="str">
        <f t="shared" si="302"/>
        <v>Vacunación-Casos Activos</v>
      </c>
      <c r="L1515" s="43" t="str">
        <f t="shared" si="296"/>
        <v>Periodo 2020-2021</v>
      </c>
      <c r="M1515" s="43" t="str">
        <f t="shared" si="297"/>
        <v>Unidades</v>
      </c>
      <c r="N1515" s="49" t="str">
        <f t="shared" si="298"/>
        <v>Ministerio de Ciencias, Tecnología, Conocimiento e Innovación</v>
      </c>
      <c r="O151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Corral</v>
      </c>
      <c r="P1515" s="68"/>
      <c r="Q1515" s="15" t="str">
        <f t="shared" si="299"/>
        <v>Gráfico Evolución</v>
      </c>
      <c r="R1515" s="30"/>
      <c r="S151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https://analytics.zoho.com/open-view/2395394000008137967?ZOHO_CRITERIA=%22Localiza_CL_Poblacion%22.%22Codcom%22%3D14102</v>
      </c>
      <c r="T1515" s="17"/>
      <c r="U1515" s="31" t="str">
        <f t="shared" si="300"/>
        <v>#1774B9</v>
      </c>
      <c r="V1515" s="32" t="str">
        <f>+Enfermedades_Mundiales[[#This Row],[idcoleccion]]&amp;"-"&amp;Enfermedades_Mundiales[[#This Row],[id]]</f>
        <v>360-1505</v>
      </c>
      <c r="W1515" s="21">
        <f>+VLOOKUP(Enfermedades_Mundiales[[#This Row],[Filtro URL]],Estructura!$X$4:$Y$366,2,0)</f>
        <v>36314102</v>
      </c>
      <c r="X1515" s="21" t="str">
        <f>+VLOOKUP(Enfermedades_Mundiales[[#This Row],[tema]],Estructura!$A$4:$C$18,3,0)</f>
        <v>T-364</v>
      </c>
      <c r="Y1515" s="32" t="str">
        <f>+VLOOKUP(Enfermedades_Mundiales[[#This Row],[contenido]],Estructura!$E$4:$G$18,3,0)</f>
        <v>C-362</v>
      </c>
      <c r="Z1515" s="32" t="str">
        <f>+VLOOKUP(Enfermedades_Mundiales[[#This Row],[Filtro Integrado]],Estructura!$M$4:$O$367,3,0)</f>
        <v>FI-363</v>
      </c>
      <c r="AA1515" s="32" t="str">
        <f>+VLOOKUP(Enfermedades_Mundiales[[#This Row],[Muestra]],Estructura!$Q$4:$S$194,3,0)</f>
        <v>M-367</v>
      </c>
    </row>
    <row r="1516" spans="1:27" ht="30.6" x14ac:dyDescent="0.3">
      <c r="A1516" s="61" t="s">
        <v>1945</v>
      </c>
      <c r="B1516" s="43">
        <f t="shared" si="293"/>
        <v>360</v>
      </c>
      <c r="C1516" s="44" t="str">
        <f t="shared" si="294"/>
        <v>Enfermedades Mundiales</v>
      </c>
      <c r="D1516" s="44" t="str">
        <f t="shared" si="295"/>
        <v>Salud</v>
      </c>
      <c r="E1516" s="64">
        <v>14103</v>
      </c>
      <c r="F1516" s="44" t="str">
        <f t="shared" si="301"/>
        <v>Vacunación</v>
      </c>
      <c r="G1516" s="27" t="s">
        <v>1591</v>
      </c>
      <c r="H1516" s="60" t="s">
        <v>17</v>
      </c>
      <c r="I1516" s="58" t="s">
        <v>353</v>
      </c>
      <c r="J1516" s="43" t="s">
        <v>407</v>
      </c>
      <c r="K1516" s="12" t="str">
        <f t="shared" si="302"/>
        <v>Vacunación-Casos Activos</v>
      </c>
      <c r="L1516" s="43" t="str">
        <f t="shared" si="296"/>
        <v>Periodo 2020-2021</v>
      </c>
      <c r="M1516" s="43" t="str">
        <f t="shared" si="297"/>
        <v>Unidades</v>
      </c>
      <c r="N1516" s="49" t="str">
        <f t="shared" si="298"/>
        <v>Ministerio de Ciencias, Tecnología, Conocimiento e Innovación</v>
      </c>
      <c r="O151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Lanco</v>
      </c>
      <c r="P1516" s="68"/>
      <c r="Q1516" s="15" t="str">
        <f t="shared" si="299"/>
        <v>Gráfico Evolución</v>
      </c>
      <c r="R1516" s="30"/>
      <c r="S151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https://analytics.zoho.com/open-view/2395394000008137967?ZOHO_CRITERIA=%22Localiza_CL_Poblacion%22.%22Codcom%22%3D14103</v>
      </c>
      <c r="T1516" s="17"/>
      <c r="U1516" s="31" t="str">
        <f t="shared" si="300"/>
        <v>#1774B9</v>
      </c>
      <c r="V1516" s="32" t="str">
        <f>+Enfermedades_Mundiales[[#This Row],[idcoleccion]]&amp;"-"&amp;Enfermedades_Mundiales[[#This Row],[id]]</f>
        <v>360-1506</v>
      </c>
      <c r="W1516" s="21">
        <f>+VLOOKUP(Enfermedades_Mundiales[[#This Row],[Filtro URL]],Estructura!$X$4:$Y$366,2,0)</f>
        <v>36314103</v>
      </c>
      <c r="X1516" s="21" t="str">
        <f>+VLOOKUP(Enfermedades_Mundiales[[#This Row],[tema]],Estructura!$A$4:$C$18,3,0)</f>
        <v>T-364</v>
      </c>
      <c r="Y1516" s="32" t="str">
        <f>+VLOOKUP(Enfermedades_Mundiales[[#This Row],[contenido]],Estructura!$E$4:$G$18,3,0)</f>
        <v>C-362</v>
      </c>
      <c r="Z1516" s="32" t="str">
        <f>+VLOOKUP(Enfermedades_Mundiales[[#This Row],[Filtro Integrado]],Estructura!$M$4:$O$367,3,0)</f>
        <v>FI-363</v>
      </c>
      <c r="AA1516" s="32" t="str">
        <f>+VLOOKUP(Enfermedades_Mundiales[[#This Row],[Muestra]],Estructura!$Q$4:$S$194,3,0)</f>
        <v>M-367</v>
      </c>
    </row>
    <row r="1517" spans="1:27" ht="30.6" x14ac:dyDescent="0.3">
      <c r="A1517" s="61" t="s">
        <v>1946</v>
      </c>
      <c r="B1517" s="43">
        <f t="shared" si="293"/>
        <v>360</v>
      </c>
      <c r="C1517" s="44" t="str">
        <f t="shared" si="294"/>
        <v>Enfermedades Mundiales</v>
      </c>
      <c r="D1517" s="44" t="str">
        <f t="shared" si="295"/>
        <v>Salud</v>
      </c>
      <c r="E1517" s="64">
        <v>14104</v>
      </c>
      <c r="F1517" s="44" t="str">
        <f t="shared" si="301"/>
        <v>Vacunación</v>
      </c>
      <c r="G1517" s="27" t="s">
        <v>1591</v>
      </c>
      <c r="H1517" s="60" t="s">
        <v>17</v>
      </c>
      <c r="I1517" s="58" t="s">
        <v>28</v>
      </c>
      <c r="J1517" s="43" t="s">
        <v>407</v>
      </c>
      <c r="K1517" s="12" t="str">
        <f t="shared" si="302"/>
        <v>Vacunación-Casos Activos</v>
      </c>
      <c r="L1517" s="43" t="str">
        <f t="shared" si="296"/>
        <v>Periodo 2020-2021</v>
      </c>
      <c r="M1517" s="43" t="str">
        <f t="shared" si="297"/>
        <v>Unidades</v>
      </c>
      <c r="N1517" s="49" t="str">
        <f t="shared" si="298"/>
        <v>Ministerio de Ciencias, Tecnología, Conocimiento e Innovación</v>
      </c>
      <c r="O151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Los Lagos</v>
      </c>
      <c r="P1517" s="68"/>
      <c r="Q1517" s="15" t="str">
        <f t="shared" si="299"/>
        <v>Gráfico Evolución</v>
      </c>
      <c r="R1517" s="30"/>
      <c r="S151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https://analytics.zoho.com/open-view/2395394000008137967?ZOHO_CRITERIA=%22Localiza_CL_Poblacion%22.%22Codcom%22%3D14104</v>
      </c>
      <c r="T1517" s="17"/>
      <c r="U1517" s="31" t="str">
        <f t="shared" si="300"/>
        <v>#1774B9</v>
      </c>
      <c r="V1517" s="32" t="str">
        <f>+Enfermedades_Mundiales[[#This Row],[idcoleccion]]&amp;"-"&amp;Enfermedades_Mundiales[[#This Row],[id]]</f>
        <v>360-1507</v>
      </c>
      <c r="W1517" s="21">
        <f>+VLOOKUP(Enfermedades_Mundiales[[#This Row],[Filtro URL]],Estructura!$X$4:$Y$366,2,0)</f>
        <v>36314104</v>
      </c>
      <c r="X1517" s="21" t="str">
        <f>+VLOOKUP(Enfermedades_Mundiales[[#This Row],[tema]],Estructura!$A$4:$C$18,3,0)</f>
        <v>T-364</v>
      </c>
      <c r="Y1517" s="32" t="str">
        <f>+VLOOKUP(Enfermedades_Mundiales[[#This Row],[contenido]],Estructura!$E$4:$G$18,3,0)</f>
        <v>C-362</v>
      </c>
      <c r="Z1517" s="32" t="str">
        <f>+VLOOKUP(Enfermedades_Mundiales[[#This Row],[Filtro Integrado]],Estructura!$M$4:$O$367,3,0)</f>
        <v>FI-363</v>
      </c>
      <c r="AA1517" s="32" t="str">
        <f>+VLOOKUP(Enfermedades_Mundiales[[#This Row],[Muestra]],Estructura!$Q$4:$S$194,3,0)</f>
        <v>M-367</v>
      </c>
    </row>
    <row r="1518" spans="1:27" ht="30.6" x14ac:dyDescent="0.3">
      <c r="A1518" s="61" t="s">
        <v>1947</v>
      </c>
      <c r="B1518" s="43">
        <f t="shared" si="293"/>
        <v>360</v>
      </c>
      <c r="C1518" s="44" t="str">
        <f t="shared" si="294"/>
        <v>Enfermedades Mundiales</v>
      </c>
      <c r="D1518" s="44" t="str">
        <f t="shared" si="295"/>
        <v>Salud</v>
      </c>
      <c r="E1518" s="64">
        <v>14105</v>
      </c>
      <c r="F1518" s="44" t="str">
        <f t="shared" si="301"/>
        <v>Vacunación</v>
      </c>
      <c r="G1518" s="27" t="s">
        <v>1591</v>
      </c>
      <c r="H1518" s="60" t="s">
        <v>17</v>
      </c>
      <c r="I1518" s="58" t="s">
        <v>354</v>
      </c>
      <c r="J1518" s="43" t="s">
        <v>407</v>
      </c>
      <c r="K1518" s="12" t="str">
        <f t="shared" si="302"/>
        <v>Vacunación-Casos Activos</v>
      </c>
      <c r="L1518" s="43" t="str">
        <f t="shared" si="296"/>
        <v>Periodo 2020-2021</v>
      </c>
      <c r="M1518" s="43" t="str">
        <f t="shared" si="297"/>
        <v>Unidades</v>
      </c>
      <c r="N1518" s="49" t="str">
        <f t="shared" si="298"/>
        <v>Ministerio de Ciencias, Tecnología, Conocimiento e Innovación</v>
      </c>
      <c r="O151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Máfil</v>
      </c>
      <c r="P1518" s="68"/>
      <c r="Q1518" s="15" t="str">
        <f t="shared" si="299"/>
        <v>Gráfico Evolución</v>
      </c>
      <c r="R1518" s="30"/>
      <c r="S151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https://analytics.zoho.com/open-view/2395394000008137967?ZOHO_CRITERIA=%22Localiza_CL_Poblacion%22.%22Codcom%22%3D14105</v>
      </c>
      <c r="T1518" s="17"/>
      <c r="U1518" s="31" t="str">
        <f t="shared" si="300"/>
        <v>#1774B9</v>
      </c>
      <c r="V1518" s="32" t="str">
        <f>+Enfermedades_Mundiales[[#This Row],[idcoleccion]]&amp;"-"&amp;Enfermedades_Mundiales[[#This Row],[id]]</f>
        <v>360-1508</v>
      </c>
      <c r="W1518" s="21">
        <f>+VLOOKUP(Enfermedades_Mundiales[[#This Row],[Filtro URL]],Estructura!$X$4:$Y$366,2,0)</f>
        <v>36314105</v>
      </c>
      <c r="X1518" s="21" t="str">
        <f>+VLOOKUP(Enfermedades_Mundiales[[#This Row],[tema]],Estructura!$A$4:$C$18,3,0)</f>
        <v>T-364</v>
      </c>
      <c r="Y1518" s="32" t="str">
        <f>+VLOOKUP(Enfermedades_Mundiales[[#This Row],[contenido]],Estructura!$E$4:$G$18,3,0)</f>
        <v>C-362</v>
      </c>
      <c r="Z1518" s="32" t="str">
        <f>+VLOOKUP(Enfermedades_Mundiales[[#This Row],[Filtro Integrado]],Estructura!$M$4:$O$367,3,0)</f>
        <v>FI-363</v>
      </c>
      <c r="AA1518" s="32" t="str">
        <f>+VLOOKUP(Enfermedades_Mundiales[[#This Row],[Muestra]],Estructura!$Q$4:$S$194,3,0)</f>
        <v>M-367</v>
      </c>
    </row>
    <row r="1519" spans="1:27" ht="30.6" x14ac:dyDescent="0.3">
      <c r="A1519" s="61" t="s">
        <v>1948</v>
      </c>
      <c r="B1519" s="43">
        <f t="shared" si="293"/>
        <v>360</v>
      </c>
      <c r="C1519" s="44" t="str">
        <f t="shared" si="294"/>
        <v>Enfermedades Mundiales</v>
      </c>
      <c r="D1519" s="44" t="str">
        <f t="shared" si="295"/>
        <v>Salud</v>
      </c>
      <c r="E1519" s="64">
        <v>14106</v>
      </c>
      <c r="F1519" s="44" t="str">
        <f t="shared" si="301"/>
        <v>Vacunación</v>
      </c>
      <c r="G1519" s="27" t="s">
        <v>1591</v>
      </c>
      <c r="H1519" s="60" t="s">
        <v>17</v>
      </c>
      <c r="I1519" s="58" t="s">
        <v>355</v>
      </c>
      <c r="J1519" s="43" t="s">
        <v>407</v>
      </c>
      <c r="K1519" s="12" t="str">
        <f t="shared" si="302"/>
        <v>Vacunación-Casos Activos</v>
      </c>
      <c r="L1519" s="43" t="str">
        <f t="shared" si="296"/>
        <v>Periodo 2020-2021</v>
      </c>
      <c r="M1519" s="43" t="str">
        <f t="shared" si="297"/>
        <v>Unidades</v>
      </c>
      <c r="N1519" s="49" t="str">
        <f t="shared" si="298"/>
        <v>Ministerio de Ciencias, Tecnología, Conocimiento e Innovación</v>
      </c>
      <c r="O151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Mariquina</v>
      </c>
      <c r="P1519" s="68"/>
      <c r="Q1519" s="15" t="str">
        <f t="shared" si="299"/>
        <v>Gráfico Evolución</v>
      </c>
      <c r="R1519" s="30"/>
      <c r="S151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https://analytics.zoho.com/open-view/2395394000008137967?ZOHO_CRITERIA=%22Localiza_CL_Poblacion%22.%22Codcom%22%3D14106</v>
      </c>
      <c r="T1519" s="17"/>
      <c r="U1519" s="31" t="str">
        <f t="shared" si="300"/>
        <v>#1774B9</v>
      </c>
      <c r="V1519" s="32" t="str">
        <f>+Enfermedades_Mundiales[[#This Row],[idcoleccion]]&amp;"-"&amp;Enfermedades_Mundiales[[#This Row],[id]]</f>
        <v>360-1509</v>
      </c>
      <c r="W1519" s="21">
        <f>+VLOOKUP(Enfermedades_Mundiales[[#This Row],[Filtro URL]],Estructura!$X$4:$Y$366,2,0)</f>
        <v>36314106</v>
      </c>
      <c r="X1519" s="21" t="str">
        <f>+VLOOKUP(Enfermedades_Mundiales[[#This Row],[tema]],Estructura!$A$4:$C$18,3,0)</f>
        <v>T-364</v>
      </c>
      <c r="Y1519" s="32" t="str">
        <f>+VLOOKUP(Enfermedades_Mundiales[[#This Row],[contenido]],Estructura!$E$4:$G$18,3,0)</f>
        <v>C-362</v>
      </c>
      <c r="Z1519" s="32" t="str">
        <f>+VLOOKUP(Enfermedades_Mundiales[[#This Row],[Filtro Integrado]],Estructura!$M$4:$O$367,3,0)</f>
        <v>FI-363</v>
      </c>
      <c r="AA1519" s="32" t="str">
        <f>+VLOOKUP(Enfermedades_Mundiales[[#This Row],[Muestra]],Estructura!$Q$4:$S$194,3,0)</f>
        <v>M-367</v>
      </c>
    </row>
    <row r="1520" spans="1:27" ht="30.6" x14ac:dyDescent="0.3">
      <c r="A1520" s="61" t="s">
        <v>1949</v>
      </c>
      <c r="B1520" s="43">
        <f t="shared" si="293"/>
        <v>360</v>
      </c>
      <c r="C1520" s="44" t="str">
        <f t="shared" si="294"/>
        <v>Enfermedades Mundiales</v>
      </c>
      <c r="D1520" s="44" t="str">
        <f t="shared" si="295"/>
        <v>Salud</v>
      </c>
      <c r="E1520" s="64">
        <v>14107</v>
      </c>
      <c r="F1520" s="44" t="str">
        <f t="shared" si="301"/>
        <v>Vacunación</v>
      </c>
      <c r="G1520" s="27" t="s">
        <v>1591</v>
      </c>
      <c r="H1520" s="60" t="s">
        <v>17</v>
      </c>
      <c r="I1520" s="58" t="s">
        <v>356</v>
      </c>
      <c r="J1520" s="43" t="s">
        <v>407</v>
      </c>
      <c r="K1520" s="12" t="str">
        <f t="shared" si="302"/>
        <v>Vacunación-Casos Activos</v>
      </c>
      <c r="L1520" s="43" t="str">
        <f t="shared" si="296"/>
        <v>Periodo 2020-2021</v>
      </c>
      <c r="M1520" s="43" t="str">
        <f t="shared" si="297"/>
        <v>Unidades</v>
      </c>
      <c r="N1520" s="49" t="str">
        <f t="shared" si="298"/>
        <v>Ministerio de Ciencias, Tecnología, Conocimiento e Innovación</v>
      </c>
      <c r="O1520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Paillaco</v>
      </c>
      <c r="P1520" s="68"/>
      <c r="Q1520" s="15" t="str">
        <f t="shared" si="299"/>
        <v>Gráfico Evolución</v>
      </c>
      <c r="R1520" s="30"/>
      <c r="S1520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https://analytics.zoho.com/open-view/2395394000008137967?ZOHO_CRITERIA=%22Localiza_CL_Poblacion%22.%22Codcom%22%3D14107</v>
      </c>
      <c r="T1520" s="17"/>
      <c r="U1520" s="31" t="str">
        <f t="shared" si="300"/>
        <v>#1774B9</v>
      </c>
      <c r="V1520" s="32" t="str">
        <f>+Enfermedades_Mundiales[[#This Row],[idcoleccion]]&amp;"-"&amp;Enfermedades_Mundiales[[#This Row],[id]]</f>
        <v>360-1510</v>
      </c>
      <c r="W1520" s="21">
        <f>+VLOOKUP(Enfermedades_Mundiales[[#This Row],[Filtro URL]],Estructura!$X$4:$Y$366,2,0)</f>
        <v>36314107</v>
      </c>
      <c r="X1520" s="21" t="str">
        <f>+VLOOKUP(Enfermedades_Mundiales[[#This Row],[tema]],Estructura!$A$4:$C$18,3,0)</f>
        <v>T-364</v>
      </c>
      <c r="Y1520" s="32" t="str">
        <f>+VLOOKUP(Enfermedades_Mundiales[[#This Row],[contenido]],Estructura!$E$4:$G$18,3,0)</f>
        <v>C-362</v>
      </c>
      <c r="Z1520" s="32" t="str">
        <f>+VLOOKUP(Enfermedades_Mundiales[[#This Row],[Filtro Integrado]],Estructura!$M$4:$O$367,3,0)</f>
        <v>FI-363</v>
      </c>
      <c r="AA1520" s="32" t="str">
        <f>+VLOOKUP(Enfermedades_Mundiales[[#This Row],[Muestra]],Estructura!$Q$4:$S$194,3,0)</f>
        <v>M-367</v>
      </c>
    </row>
    <row r="1521" spans="1:27" ht="30.6" x14ac:dyDescent="0.3">
      <c r="A1521" s="61" t="s">
        <v>1950</v>
      </c>
      <c r="B1521" s="43">
        <f t="shared" si="293"/>
        <v>360</v>
      </c>
      <c r="C1521" s="44" t="str">
        <f t="shared" si="294"/>
        <v>Enfermedades Mundiales</v>
      </c>
      <c r="D1521" s="44" t="str">
        <f t="shared" si="295"/>
        <v>Salud</v>
      </c>
      <c r="E1521" s="64">
        <v>14108</v>
      </c>
      <c r="F1521" s="44" t="str">
        <f t="shared" si="301"/>
        <v>Vacunación</v>
      </c>
      <c r="G1521" s="27" t="s">
        <v>1591</v>
      </c>
      <c r="H1521" s="60" t="s">
        <v>17</v>
      </c>
      <c r="I1521" s="58" t="s">
        <v>357</v>
      </c>
      <c r="J1521" s="43" t="s">
        <v>407</v>
      </c>
      <c r="K1521" s="12" t="str">
        <f t="shared" si="302"/>
        <v>Vacunación-Casos Activos</v>
      </c>
      <c r="L1521" s="43" t="str">
        <f t="shared" si="296"/>
        <v>Periodo 2020-2021</v>
      </c>
      <c r="M1521" s="43" t="str">
        <f t="shared" si="297"/>
        <v>Unidades</v>
      </c>
      <c r="N1521" s="49" t="str">
        <f t="shared" si="298"/>
        <v>Ministerio de Ciencias, Tecnología, Conocimiento e Innovación</v>
      </c>
      <c r="O1521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Panguipulli</v>
      </c>
      <c r="P1521" s="68"/>
      <c r="Q1521" s="15" t="str">
        <f t="shared" si="299"/>
        <v>Gráfico Evolución</v>
      </c>
      <c r="R1521" s="30"/>
      <c r="S1521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https://analytics.zoho.com/open-view/2395394000008137967?ZOHO_CRITERIA=%22Localiza_CL_Poblacion%22.%22Codcom%22%3D14108</v>
      </c>
      <c r="T1521" s="17"/>
      <c r="U1521" s="31" t="str">
        <f t="shared" si="300"/>
        <v>#1774B9</v>
      </c>
      <c r="V1521" s="32" t="str">
        <f>+Enfermedades_Mundiales[[#This Row],[idcoleccion]]&amp;"-"&amp;Enfermedades_Mundiales[[#This Row],[id]]</f>
        <v>360-1511</v>
      </c>
      <c r="W1521" s="21">
        <f>+VLOOKUP(Enfermedades_Mundiales[[#This Row],[Filtro URL]],Estructura!$X$4:$Y$366,2,0)</f>
        <v>36314108</v>
      </c>
      <c r="X1521" s="21" t="str">
        <f>+VLOOKUP(Enfermedades_Mundiales[[#This Row],[tema]],Estructura!$A$4:$C$18,3,0)</f>
        <v>T-364</v>
      </c>
      <c r="Y1521" s="32" t="str">
        <f>+VLOOKUP(Enfermedades_Mundiales[[#This Row],[contenido]],Estructura!$E$4:$G$18,3,0)</f>
        <v>C-362</v>
      </c>
      <c r="Z1521" s="32" t="str">
        <f>+VLOOKUP(Enfermedades_Mundiales[[#This Row],[Filtro Integrado]],Estructura!$M$4:$O$367,3,0)</f>
        <v>FI-363</v>
      </c>
      <c r="AA1521" s="32" t="str">
        <f>+VLOOKUP(Enfermedades_Mundiales[[#This Row],[Muestra]],Estructura!$Q$4:$S$194,3,0)</f>
        <v>M-367</v>
      </c>
    </row>
    <row r="1522" spans="1:27" ht="30.6" x14ac:dyDescent="0.3">
      <c r="A1522" s="61" t="s">
        <v>1951</v>
      </c>
      <c r="B1522" s="43">
        <f t="shared" si="293"/>
        <v>360</v>
      </c>
      <c r="C1522" s="44" t="str">
        <f t="shared" si="294"/>
        <v>Enfermedades Mundiales</v>
      </c>
      <c r="D1522" s="44" t="str">
        <f t="shared" si="295"/>
        <v>Salud</v>
      </c>
      <c r="E1522" s="64">
        <v>14201</v>
      </c>
      <c r="F1522" s="44" t="str">
        <f t="shared" si="301"/>
        <v>Vacunación</v>
      </c>
      <c r="G1522" s="27" t="s">
        <v>1591</v>
      </c>
      <c r="H1522" s="60" t="s">
        <v>17</v>
      </c>
      <c r="I1522" s="58" t="s">
        <v>358</v>
      </c>
      <c r="J1522" s="43" t="s">
        <v>407</v>
      </c>
      <c r="K1522" s="12" t="str">
        <f t="shared" si="302"/>
        <v>Vacunación-Casos Activos</v>
      </c>
      <c r="L1522" s="43" t="str">
        <f t="shared" si="296"/>
        <v>Periodo 2020-2021</v>
      </c>
      <c r="M1522" s="43" t="str">
        <f t="shared" si="297"/>
        <v>Unidades</v>
      </c>
      <c r="N1522" s="49" t="str">
        <f t="shared" si="298"/>
        <v>Ministerio de Ciencias, Tecnología, Conocimiento e Innovación</v>
      </c>
      <c r="O1522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 Unión</v>
      </c>
      <c r="P1522" s="68"/>
      <c r="Q1522" s="15" t="str">
        <f t="shared" si="299"/>
        <v>Gráfico Evolución</v>
      </c>
      <c r="R1522" s="30"/>
      <c r="S1522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https://analytics.zoho.com/open-view/2395394000008137967?ZOHO_CRITERIA=%22Localiza_CL_Poblacion%22.%22Codcom%22%3D14201</v>
      </c>
      <c r="T1522" s="17"/>
      <c r="U1522" s="31" t="str">
        <f t="shared" si="300"/>
        <v>#1774B9</v>
      </c>
      <c r="V1522" s="32" t="str">
        <f>+Enfermedades_Mundiales[[#This Row],[idcoleccion]]&amp;"-"&amp;Enfermedades_Mundiales[[#This Row],[id]]</f>
        <v>360-1512</v>
      </c>
      <c r="W1522" s="21">
        <f>+VLOOKUP(Enfermedades_Mundiales[[#This Row],[Filtro URL]],Estructura!$X$4:$Y$366,2,0)</f>
        <v>36314201</v>
      </c>
      <c r="X1522" s="21" t="str">
        <f>+VLOOKUP(Enfermedades_Mundiales[[#This Row],[tema]],Estructura!$A$4:$C$18,3,0)</f>
        <v>T-364</v>
      </c>
      <c r="Y1522" s="32" t="str">
        <f>+VLOOKUP(Enfermedades_Mundiales[[#This Row],[contenido]],Estructura!$E$4:$G$18,3,0)</f>
        <v>C-362</v>
      </c>
      <c r="Z1522" s="32" t="str">
        <f>+VLOOKUP(Enfermedades_Mundiales[[#This Row],[Filtro Integrado]],Estructura!$M$4:$O$367,3,0)</f>
        <v>FI-363</v>
      </c>
      <c r="AA1522" s="32" t="str">
        <f>+VLOOKUP(Enfermedades_Mundiales[[#This Row],[Muestra]],Estructura!$Q$4:$S$194,3,0)</f>
        <v>M-367</v>
      </c>
    </row>
    <row r="1523" spans="1:27" ht="30.6" x14ac:dyDescent="0.3">
      <c r="A1523" s="61" t="s">
        <v>1952</v>
      </c>
      <c r="B1523" s="43">
        <f t="shared" si="293"/>
        <v>360</v>
      </c>
      <c r="C1523" s="44" t="str">
        <f t="shared" si="294"/>
        <v>Enfermedades Mundiales</v>
      </c>
      <c r="D1523" s="44" t="str">
        <f t="shared" si="295"/>
        <v>Salud</v>
      </c>
      <c r="E1523" s="64">
        <v>14202</v>
      </c>
      <c r="F1523" s="44" t="str">
        <f t="shared" si="301"/>
        <v>Vacunación</v>
      </c>
      <c r="G1523" s="27" t="s">
        <v>1591</v>
      </c>
      <c r="H1523" s="60" t="s">
        <v>17</v>
      </c>
      <c r="I1523" s="58" t="s">
        <v>359</v>
      </c>
      <c r="J1523" s="43" t="s">
        <v>407</v>
      </c>
      <c r="K1523" s="12" t="str">
        <f t="shared" si="302"/>
        <v>Vacunación-Casos Activos</v>
      </c>
      <c r="L1523" s="43" t="str">
        <f t="shared" si="296"/>
        <v>Periodo 2020-2021</v>
      </c>
      <c r="M1523" s="43" t="str">
        <f t="shared" si="297"/>
        <v>Unidades</v>
      </c>
      <c r="N1523" s="49" t="str">
        <f t="shared" si="298"/>
        <v>Ministerio de Ciencias, Tecnología, Conocimiento e Innovación</v>
      </c>
      <c r="O1523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Futrono</v>
      </c>
      <c r="P1523" s="68"/>
      <c r="Q1523" s="15" t="str">
        <f t="shared" si="299"/>
        <v>Gráfico Evolución</v>
      </c>
      <c r="R1523" s="30"/>
      <c r="S1523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https://analytics.zoho.com/open-view/2395394000008137967?ZOHO_CRITERIA=%22Localiza_CL_Poblacion%22.%22Codcom%22%3D14202</v>
      </c>
      <c r="T1523" s="17"/>
      <c r="U1523" s="31" t="str">
        <f t="shared" si="300"/>
        <v>#1774B9</v>
      </c>
      <c r="V1523" s="32" t="str">
        <f>+Enfermedades_Mundiales[[#This Row],[idcoleccion]]&amp;"-"&amp;Enfermedades_Mundiales[[#This Row],[id]]</f>
        <v>360-1513</v>
      </c>
      <c r="W1523" s="21">
        <f>+VLOOKUP(Enfermedades_Mundiales[[#This Row],[Filtro URL]],Estructura!$X$4:$Y$366,2,0)</f>
        <v>36314202</v>
      </c>
      <c r="X1523" s="21" t="str">
        <f>+VLOOKUP(Enfermedades_Mundiales[[#This Row],[tema]],Estructura!$A$4:$C$18,3,0)</f>
        <v>T-364</v>
      </c>
      <c r="Y1523" s="32" t="str">
        <f>+VLOOKUP(Enfermedades_Mundiales[[#This Row],[contenido]],Estructura!$E$4:$G$18,3,0)</f>
        <v>C-362</v>
      </c>
      <c r="Z1523" s="32" t="str">
        <f>+VLOOKUP(Enfermedades_Mundiales[[#This Row],[Filtro Integrado]],Estructura!$M$4:$O$367,3,0)</f>
        <v>FI-363</v>
      </c>
      <c r="AA1523" s="32" t="str">
        <f>+VLOOKUP(Enfermedades_Mundiales[[#This Row],[Muestra]],Estructura!$Q$4:$S$194,3,0)</f>
        <v>M-367</v>
      </c>
    </row>
    <row r="1524" spans="1:27" ht="30.6" x14ac:dyDescent="0.3">
      <c r="A1524" s="61" t="s">
        <v>1953</v>
      </c>
      <c r="B1524" s="43">
        <f t="shared" si="293"/>
        <v>360</v>
      </c>
      <c r="C1524" s="44" t="str">
        <f t="shared" si="294"/>
        <v>Enfermedades Mundiales</v>
      </c>
      <c r="D1524" s="44" t="str">
        <f t="shared" si="295"/>
        <v>Salud</v>
      </c>
      <c r="E1524" s="64">
        <v>14203</v>
      </c>
      <c r="F1524" s="44" t="str">
        <f t="shared" si="301"/>
        <v>Vacunación</v>
      </c>
      <c r="G1524" s="27" t="s">
        <v>1591</v>
      </c>
      <c r="H1524" s="60" t="s">
        <v>17</v>
      </c>
      <c r="I1524" s="58" t="s">
        <v>360</v>
      </c>
      <c r="J1524" s="43" t="s">
        <v>407</v>
      </c>
      <c r="K1524" s="12" t="str">
        <f t="shared" si="302"/>
        <v>Vacunación-Casos Activos</v>
      </c>
      <c r="L1524" s="43" t="str">
        <f t="shared" si="296"/>
        <v>Periodo 2020-2021</v>
      </c>
      <c r="M1524" s="43" t="str">
        <f t="shared" si="297"/>
        <v>Unidades</v>
      </c>
      <c r="N1524" s="49" t="str">
        <f t="shared" si="298"/>
        <v>Ministerio de Ciencias, Tecnología, Conocimiento e Innovación</v>
      </c>
      <c r="O1524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Lago Ranco</v>
      </c>
      <c r="P1524" s="68"/>
      <c r="Q1524" s="15" t="str">
        <f t="shared" si="299"/>
        <v>Gráfico Evolución</v>
      </c>
      <c r="R1524" s="30"/>
      <c r="S1524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https://analytics.zoho.com/open-view/2395394000008137967?ZOHO_CRITERIA=%22Localiza_CL_Poblacion%22.%22Codcom%22%3D14203</v>
      </c>
      <c r="T1524" s="17"/>
      <c r="U1524" s="31" t="str">
        <f t="shared" si="300"/>
        <v>#1774B9</v>
      </c>
      <c r="V1524" s="32" t="str">
        <f>+Enfermedades_Mundiales[[#This Row],[idcoleccion]]&amp;"-"&amp;Enfermedades_Mundiales[[#This Row],[id]]</f>
        <v>360-1514</v>
      </c>
      <c r="W1524" s="21">
        <f>+VLOOKUP(Enfermedades_Mundiales[[#This Row],[Filtro URL]],Estructura!$X$4:$Y$366,2,0)</f>
        <v>36314203</v>
      </c>
      <c r="X1524" s="21" t="str">
        <f>+VLOOKUP(Enfermedades_Mundiales[[#This Row],[tema]],Estructura!$A$4:$C$18,3,0)</f>
        <v>T-364</v>
      </c>
      <c r="Y1524" s="32" t="str">
        <f>+VLOOKUP(Enfermedades_Mundiales[[#This Row],[contenido]],Estructura!$E$4:$G$18,3,0)</f>
        <v>C-362</v>
      </c>
      <c r="Z1524" s="32" t="str">
        <f>+VLOOKUP(Enfermedades_Mundiales[[#This Row],[Filtro Integrado]],Estructura!$M$4:$O$367,3,0)</f>
        <v>FI-363</v>
      </c>
      <c r="AA1524" s="32" t="str">
        <f>+VLOOKUP(Enfermedades_Mundiales[[#This Row],[Muestra]],Estructura!$Q$4:$S$194,3,0)</f>
        <v>M-367</v>
      </c>
    </row>
    <row r="1525" spans="1:27" ht="30.6" x14ac:dyDescent="0.3">
      <c r="A1525" s="61" t="s">
        <v>1954</v>
      </c>
      <c r="B1525" s="43">
        <f t="shared" si="293"/>
        <v>360</v>
      </c>
      <c r="C1525" s="44" t="str">
        <f t="shared" si="294"/>
        <v>Enfermedades Mundiales</v>
      </c>
      <c r="D1525" s="44" t="str">
        <f t="shared" si="295"/>
        <v>Salud</v>
      </c>
      <c r="E1525" s="64">
        <v>14204</v>
      </c>
      <c r="F1525" s="44" t="str">
        <f t="shared" si="301"/>
        <v>Vacunación</v>
      </c>
      <c r="G1525" s="27" t="s">
        <v>1591</v>
      </c>
      <c r="H1525" s="60" t="s">
        <v>17</v>
      </c>
      <c r="I1525" s="58" t="s">
        <v>361</v>
      </c>
      <c r="J1525" s="43" t="s">
        <v>407</v>
      </c>
      <c r="K1525" s="12" t="str">
        <f t="shared" si="302"/>
        <v>Vacunación-Casos Activos</v>
      </c>
      <c r="L1525" s="43" t="str">
        <f t="shared" si="296"/>
        <v>Periodo 2020-2021</v>
      </c>
      <c r="M1525" s="43" t="str">
        <f t="shared" si="297"/>
        <v>Unidades</v>
      </c>
      <c r="N1525" s="49" t="str">
        <f t="shared" si="298"/>
        <v>Ministerio de Ciencias, Tecnología, Conocimiento e Innovación</v>
      </c>
      <c r="O1525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Río Bueno</v>
      </c>
      <c r="P1525" s="68"/>
      <c r="Q1525" s="15" t="str">
        <f t="shared" si="299"/>
        <v>Gráfico Evolución</v>
      </c>
      <c r="R1525" s="30"/>
      <c r="S1525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https://analytics.zoho.com/open-view/2395394000008137967?ZOHO_CRITERIA=%22Localiza_CL_Poblacion%22.%22Codcom%22%3D14204</v>
      </c>
      <c r="T1525" s="17"/>
      <c r="U1525" s="31" t="str">
        <f t="shared" si="300"/>
        <v>#1774B9</v>
      </c>
      <c r="V1525" s="32" t="str">
        <f>+Enfermedades_Mundiales[[#This Row],[idcoleccion]]&amp;"-"&amp;Enfermedades_Mundiales[[#This Row],[id]]</f>
        <v>360-1515</v>
      </c>
      <c r="W1525" s="21">
        <f>+VLOOKUP(Enfermedades_Mundiales[[#This Row],[Filtro URL]],Estructura!$X$4:$Y$366,2,0)</f>
        <v>36314204</v>
      </c>
      <c r="X1525" s="21" t="str">
        <f>+VLOOKUP(Enfermedades_Mundiales[[#This Row],[tema]],Estructura!$A$4:$C$18,3,0)</f>
        <v>T-364</v>
      </c>
      <c r="Y1525" s="32" t="str">
        <f>+VLOOKUP(Enfermedades_Mundiales[[#This Row],[contenido]],Estructura!$E$4:$G$18,3,0)</f>
        <v>C-362</v>
      </c>
      <c r="Z1525" s="32" t="str">
        <f>+VLOOKUP(Enfermedades_Mundiales[[#This Row],[Filtro Integrado]],Estructura!$M$4:$O$367,3,0)</f>
        <v>FI-363</v>
      </c>
      <c r="AA1525" s="32" t="str">
        <f>+VLOOKUP(Enfermedades_Mundiales[[#This Row],[Muestra]],Estructura!$Q$4:$S$194,3,0)</f>
        <v>M-367</v>
      </c>
    </row>
    <row r="1526" spans="1:27" ht="30.6" x14ac:dyDescent="0.3">
      <c r="A1526" s="61" t="s">
        <v>1955</v>
      </c>
      <c r="B1526" s="43">
        <f t="shared" si="293"/>
        <v>360</v>
      </c>
      <c r="C1526" s="44" t="str">
        <f t="shared" si="294"/>
        <v>Enfermedades Mundiales</v>
      </c>
      <c r="D1526" s="44" t="str">
        <f t="shared" si="295"/>
        <v>Salud</v>
      </c>
      <c r="E1526" s="64">
        <v>15101</v>
      </c>
      <c r="F1526" s="44" t="str">
        <f t="shared" si="301"/>
        <v>Vacunación</v>
      </c>
      <c r="G1526" s="27" t="s">
        <v>1591</v>
      </c>
      <c r="H1526" s="60" t="s">
        <v>17</v>
      </c>
      <c r="I1526" s="58" t="s">
        <v>362</v>
      </c>
      <c r="J1526" s="43" t="s">
        <v>407</v>
      </c>
      <c r="K1526" s="12" t="str">
        <f t="shared" si="302"/>
        <v>Vacunación-Casos Activos</v>
      </c>
      <c r="L1526" s="43" t="str">
        <f t="shared" si="296"/>
        <v>Periodo 2020-2021</v>
      </c>
      <c r="M1526" s="43" t="str">
        <f t="shared" si="297"/>
        <v>Unidades</v>
      </c>
      <c r="N1526" s="49" t="str">
        <f t="shared" si="298"/>
        <v>Ministerio de Ciencias, Tecnología, Conocimiento e Innovación</v>
      </c>
      <c r="O1526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Arica</v>
      </c>
      <c r="P1526" s="68"/>
      <c r="Q1526" s="15" t="str">
        <f t="shared" si="299"/>
        <v>Gráfico Evolución</v>
      </c>
      <c r="R1526" s="30"/>
      <c r="S1526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https://analytics.zoho.com/open-view/2395394000008137967?ZOHO_CRITERIA=%22Localiza_CL_Poblacion%22.%22Codcom%22%3D15101</v>
      </c>
      <c r="T1526" s="17"/>
      <c r="U1526" s="31" t="str">
        <f t="shared" si="300"/>
        <v>#1774B9</v>
      </c>
      <c r="V1526" s="32" t="str">
        <f>+Enfermedades_Mundiales[[#This Row],[idcoleccion]]&amp;"-"&amp;Enfermedades_Mundiales[[#This Row],[id]]</f>
        <v>360-1516</v>
      </c>
      <c r="W1526" s="21">
        <f>+VLOOKUP(Enfermedades_Mundiales[[#This Row],[Filtro URL]],Estructura!$X$4:$Y$366,2,0)</f>
        <v>36315101</v>
      </c>
      <c r="X1526" s="21" t="str">
        <f>+VLOOKUP(Enfermedades_Mundiales[[#This Row],[tema]],Estructura!$A$4:$C$18,3,0)</f>
        <v>T-364</v>
      </c>
      <c r="Y1526" s="32" t="str">
        <f>+VLOOKUP(Enfermedades_Mundiales[[#This Row],[contenido]],Estructura!$E$4:$G$18,3,0)</f>
        <v>C-362</v>
      </c>
      <c r="Z1526" s="32" t="str">
        <f>+VLOOKUP(Enfermedades_Mundiales[[#This Row],[Filtro Integrado]],Estructura!$M$4:$O$367,3,0)</f>
        <v>FI-363</v>
      </c>
      <c r="AA1526" s="32" t="str">
        <f>+VLOOKUP(Enfermedades_Mundiales[[#This Row],[Muestra]],Estructura!$Q$4:$S$194,3,0)</f>
        <v>M-367</v>
      </c>
    </row>
    <row r="1527" spans="1:27" ht="30.6" x14ac:dyDescent="0.3">
      <c r="A1527" s="61" t="s">
        <v>1956</v>
      </c>
      <c r="B1527" s="43">
        <f t="shared" si="293"/>
        <v>360</v>
      </c>
      <c r="C1527" s="44" t="str">
        <f t="shared" si="294"/>
        <v>Enfermedades Mundiales</v>
      </c>
      <c r="D1527" s="44" t="str">
        <f t="shared" si="295"/>
        <v>Salud</v>
      </c>
      <c r="E1527" s="64">
        <v>15102</v>
      </c>
      <c r="F1527" s="44" t="str">
        <f t="shared" si="301"/>
        <v>Vacunación</v>
      </c>
      <c r="G1527" s="27" t="s">
        <v>1591</v>
      </c>
      <c r="H1527" s="60" t="s">
        <v>17</v>
      </c>
      <c r="I1527" s="58" t="s">
        <v>363</v>
      </c>
      <c r="J1527" s="43" t="s">
        <v>407</v>
      </c>
      <c r="K1527" s="12" t="str">
        <f t="shared" si="302"/>
        <v>Vacunación-Casos Activos</v>
      </c>
      <c r="L1527" s="43" t="str">
        <f t="shared" si="296"/>
        <v>Periodo 2020-2021</v>
      </c>
      <c r="M1527" s="43" t="str">
        <f t="shared" si="297"/>
        <v>Unidades</v>
      </c>
      <c r="N1527" s="49" t="str">
        <f t="shared" si="298"/>
        <v>Ministerio de Ciencias, Tecnología, Conocimiento e Innovación</v>
      </c>
      <c r="O1527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Camarones</v>
      </c>
      <c r="P1527" s="68"/>
      <c r="Q1527" s="15" t="str">
        <f t="shared" si="299"/>
        <v>Gráfico Evolución</v>
      </c>
      <c r="R1527" s="30"/>
      <c r="S1527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https://analytics.zoho.com/open-view/2395394000008137967?ZOHO_CRITERIA=%22Localiza_CL_Poblacion%22.%22Codcom%22%3D15102</v>
      </c>
      <c r="T1527" s="17"/>
      <c r="U1527" s="31" t="str">
        <f t="shared" si="300"/>
        <v>#1774B9</v>
      </c>
      <c r="V1527" s="32" t="str">
        <f>+Enfermedades_Mundiales[[#This Row],[idcoleccion]]&amp;"-"&amp;Enfermedades_Mundiales[[#This Row],[id]]</f>
        <v>360-1517</v>
      </c>
      <c r="W1527" s="21">
        <f>+VLOOKUP(Enfermedades_Mundiales[[#This Row],[Filtro URL]],Estructura!$X$4:$Y$366,2,0)</f>
        <v>36315102</v>
      </c>
      <c r="X1527" s="21" t="str">
        <f>+VLOOKUP(Enfermedades_Mundiales[[#This Row],[tema]],Estructura!$A$4:$C$18,3,0)</f>
        <v>T-364</v>
      </c>
      <c r="Y1527" s="32" t="str">
        <f>+VLOOKUP(Enfermedades_Mundiales[[#This Row],[contenido]],Estructura!$E$4:$G$18,3,0)</f>
        <v>C-362</v>
      </c>
      <c r="Z1527" s="32" t="str">
        <f>+VLOOKUP(Enfermedades_Mundiales[[#This Row],[Filtro Integrado]],Estructura!$M$4:$O$367,3,0)</f>
        <v>FI-363</v>
      </c>
      <c r="AA1527" s="32" t="str">
        <f>+VLOOKUP(Enfermedades_Mundiales[[#This Row],[Muestra]],Estructura!$Q$4:$S$194,3,0)</f>
        <v>M-367</v>
      </c>
    </row>
    <row r="1528" spans="1:27" ht="30.6" x14ac:dyDescent="0.3">
      <c r="A1528" s="61" t="s">
        <v>1957</v>
      </c>
      <c r="B1528" s="43">
        <f t="shared" si="293"/>
        <v>360</v>
      </c>
      <c r="C1528" s="44" t="str">
        <f t="shared" si="294"/>
        <v>Enfermedades Mundiales</v>
      </c>
      <c r="D1528" s="44" t="str">
        <f t="shared" si="295"/>
        <v>Salud</v>
      </c>
      <c r="E1528" s="64">
        <v>15201</v>
      </c>
      <c r="F1528" s="44" t="str">
        <f t="shared" si="301"/>
        <v>Vacunación</v>
      </c>
      <c r="G1528" s="27" t="s">
        <v>1591</v>
      </c>
      <c r="H1528" s="60" t="s">
        <v>17</v>
      </c>
      <c r="I1528" s="58" t="s">
        <v>364</v>
      </c>
      <c r="J1528" s="43" t="s">
        <v>407</v>
      </c>
      <c r="K1528" s="12" t="str">
        <f t="shared" si="302"/>
        <v>Vacunación-Casos Activos</v>
      </c>
      <c r="L1528" s="43" t="str">
        <f t="shared" si="296"/>
        <v>Periodo 2020-2021</v>
      </c>
      <c r="M1528" s="43" t="str">
        <f t="shared" si="297"/>
        <v>Unidades</v>
      </c>
      <c r="N1528" s="49" t="str">
        <f t="shared" si="298"/>
        <v>Ministerio de Ciencias, Tecnología, Conocimiento e Innovación</v>
      </c>
      <c r="O1528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Putre</v>
      </c>
      <c r="P1528" s="68"/>
      <c r="Q1528" s="15" t="str">
        <f t="shared" si="299"/>
        <v>Gráfico Evolución</v>
      </c>
      <c r="R1528" s="30"/>
      <c r="S1528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https://analytics.zoho.com/open-view/2395394000008137967?ZOHO_CRITERIA=%22Localiza_CL_Poblacion%22.%22Codcom%22%3D15201</v>
      </c>
      <c r="T1528" s="17"/>
      <c r="U1528" s="31" t="str">
        <f t="shared" si="300"/>
        <v>#1774B9</v>
      </c>
      <c r="V1528" s="32" t="str">
        <f>+Enfermedades_Mundiales[[#This Row],[idcoleccion]]&amp;"-"&amp;Enfermedades_Mundiales[[#This Row],[id]]</f>
        <v>360-1518</v>
      </c>
      <c r="W1528" s="21">
        <f>+VLOOKUP(Enfermedades_Mundiales[[#This Row],[Filtro URL]],Estructura!$X$4:$Y$366,2,0)</f>
        <v>36315201</v>
      </c>
      <c r="X1528" s="21" t="str">
        <f>+VLOOKUP(Enfermedades_Mundiales[[#This Row],[tema]],Estructura!$A$4:$C$18,3,0)</f>
        <v>T-364</v>
      </c>
      <c r="Y1528" s="32" t="str">
        <f>+VLOOKUP(Enfermedades_Mundiales[[#This Row],[contenido]],Estructura!$E$4:$G$18,3,0)</f>
        <v>C-362</v>
      </c>
      <c r="Z1528" s="32" t="str">
        <f>+VLOOKUP(Enfermedades_Mundiales[[#This Row],[Filtro Integrado]],Estructura!$M$4:$O$367,3,0)</f>
        <v>FI-363</v>
      </c>
      <c r="AA1528" s="32" t="str">
        <f>+VLOOKUP(Enfermedades_Mundiales[[#This Row],[Muestra]],Estructura!$Q$4:$S$194,3,0)</f>
        <v>M-367</v>
      </c>
    </row>
    <row r="1529" spans="1:27" ht="30.6" x14ac:dyDescent="0.3">
      <c r="A1529" s="61" t="s">
        <v>1958</v>
      </c>
      <c r="B1529" s="43">
        <f t="shared" si="293"/>
        <v>360</v>
      </c>
      <c r="C1529" s="44" t="str">
        <f t="shared" si="294"/>
        <v>Enfermedades Mundiales</v>
      </c>
      <c r="D1529" s="44" t="str">
        <f t="shared" si="295"/>
        <v>Salud</v>
      </c>
      <c r="E1529" s="64">
        <v>15202</v>
      </c>
      <c r="F1529" s="44" t="str">
        <f t="shared" si="301"/>
        <v>Vacunación</v>
      </c>
      <c r="G1529" s="27" t="s">
        <v>1591</v>
      </c>
      <c r="H1529" s="60" t="s">
        <v>17</v>
      </c>
      <c r="I1529" s="58" t="s">
        <v>365</v>
      </c>
      <c r="J1529" s="43" t="s">
        <v>407</v>
      </c>
      <c r="K1529" s="12" t="str">
        <f t="shared" si="302"/>
        <v>Vacunación-Casos Activos</v>
      </c>
      <c r="L1529" s="43" t="str">
        <f t="shared" si="296"/>
        <v>Periodo 2020-2021</v>
      </c>
      <c r="M1529" s="43" t="str">
        <f t="shared" si="297"/>
        <v>Unidades</v>
      </c>
      <c r="N1529" s="49" t="str">
        <f t="shared" si="298"/>
        <v>Ministerio de Ciencias, Tecnología, Conocimiento e Innovación</v>
      </c>
      <c r="O1529" s="30" t="str">
        <f>+"Relación entre el Proceso de Vacunación contra COVID-19 y el número de Casos Activos en la comuna de "&amp;Enfermedades_Mundiales[[#This Row],[territorio]]</f>
        <v>Relación entre el Proceso de Vacunación contra COVID-19 y el número de Casos Activos en la comuna de General Lagos</v>
      </c>
      <c r="P1529" s="68"/>
      <c r="Q1529" s="15" t="str">
        <f t="shared" si="299"/>
        <v>Gráfico Evolución</v>
      </c>
      <c r="R1529" s="30"/>
      <c r="S1529" s="16" t="str">
        <f>"https://analytics.zoho.com/open-view/2395394000008137967?ZOHO_CRITERIA=%22Localiza_CL_Poblacion%22.%22Codcom%22%3D"&amp;Enfermedades_Mundiales[[#This Row],[Filtro URL]]</f>
        <v>https://analytics.zoho.com/open-view/2395394000008137967?ZOHO_CRITERIA=%22Localiza_CL_Poblacion%22.%22Codcom%22%3D15202</v>
      </c>
      <c r="T1529" s="17"/>
      <c r="U1529" s="31" t="str">
        <f t="shared" si="300"/>
        <v>#1774B9</v>
      </c>
      <c r="V1529" s="32" t="str">
        <f>+Enfermedades_Mundiales[[#This Row],[idcoleccion]]&amp;"-"&amp;Enfermedades_Mundiales[[#This Row],[id]]</f>
        <v>360-1519</v>
      </c>
      <c r="W1529" s="21">
        <f>+VLOOKUP(Enfermedades_Mundiales[[#This Row],[Filtro URL]],Estructura!$X$4:$Y$366,2,0)</f>
        <v>36315202</v>
      </c>
      <c r="X1529" s="21" t="str">
        <f>+VLOOKUP(Enfermedades_Mundiales[[#This Row],[tema]],Estructura!$A$4:$C$18,3,0)</f>
        <v>T-364</v>
      </c>
      <c r="Y1529" s="32" t="str">
        <f>+VLOOKUP(Enfermedades_Mundiales[[#This Row],[contenido]],Estructura!$E$4:$G$18,3,0)</f>
        <v>C-362</v>
      </c>
      <c r="Z1529" s="32" t="str">
        <f>+VLOOKUP(Enfermedades_Mundiales[[#This Row],[Filtro Integrado]],Estructura!$M$4:$O$367,3,0)</f>
        <v>FI-363</v>
      </c>
      <c r="AA1529" s="32" t="str">
        <f>+VLOOKUP(Enfermedades_Mundiales[[#This Row],[Muestra]],Estructura!$Q$4:$S$194,3,0)</f>
        <v>M-367</v>
      </c>
    </row>
    <row r="1530" spans="1:27" ht="30.6" x14ac:dyDescent="0.3">
      <c r="A1530" s="37" t="s">
        <v>1962</v>
      </c>
      <c r="B1530" s="12">
        <v>360</v>
      </c>
      <c r="C1530" s="13" t="s">
        <v>400</v>
      </c>
      <c r="D1530" s="13" t="s">
        <v>401</v>
      </c>
      <c r="E1530" s="20">
        <v>0</v>
      </c>
      <c r="F1530" s="13" t="s">
        <v>1965</v>
      </c>
      <c r="G1530" s="13" t="s">
        <v>3591</v>
      </c>
      <c r="H1530" s="35" t="s">
        <v>19</v>
      </c>
      <c r="I1530" s="36" t="s">
        <v>14</v>
      </c>
      <c r="J1530" s="12" t="s">
        <v>407</v>
      </c>
      <c r="K1530" s="12" t="s">
        <v>1965</v>
      </c>
      <c r="L1530" s="65" t="s">
        <v>403</v>
      </c>
      <c r="M1530" s="12" t="s">
        <v>1966</v>
      </c>
      <c r="N1530" s="38" t="s">
        <v>402</v>
      </c>
      <c r="O1530" s="15" t="s">
        <v>1968</v>
      </c>
      <c r="P1530" s="67"/>
      <c r="Q1530" s="15" t="s">
        <v>415</v>
      </c>
      <c r="R1530" s="15"/>
      <c r="S1530" s="28" t="s">
        <v>1971</v>
      </c>
      <c r="T1530" s="17">
        <v>100200300</v>
      </c>
      <c r="U1530" s="26" t="s">
        <v>399</v>
      </c>
      <c r="V1530" s="21" t="str">
        <f>+Enfermedades_Mundiales[[#This Row],[idcoleccion]]&amp;"-"&amp;Enfermedades_Mundiales[[#This Row],[id]]</f>
        <v>360-1520</v>
      </c>
      <c r="W1530" s="21">
        <f>+VLOOKUP(Enfermedades_Mundiales[[#This Row],[Filtro URL]],Estructura!$X$4:$Y$366,2,0)</f>
        <v>36100000</v>
      </c>
      <c r="X1530" s="21" t="str">
        <f>+VLOOKUP(Enfermedades_Mundiales[[#This Row],[tema]],Estructura!$A$4:$C$18,3,0)</f>
        <v>T-365</v>
      </c>
      <c r="Y1530" s="21" t="e">
        <f>+VLOOKUP(Enfermedades_Mundiales[[#This Row],[contenido]],Estructura!$E$4:$G$18,3,0)</f>
        <v>#N/A</v>
      </c>
      <c r="Z1530" s="21" t="str">
        <f>+VLOOKUP(Enfermedades_Mundiales[[#This Row],[Filtro Integrado]],Estructura!$M$4:$O$367,3,0)</f>
        <v>FI-363</v>
      </c>
      <c r="AA1530" s="21" t="str">
        <f>+VLOOKUP(Enfermedades_Mundiales[[#This Row],[Muestra]],Estructura!$Q$4:$S$194,3,0)</f>
        <v>M-368</v>
      </c>
    </row>
    <row r="1531" spans="1:27" ht="30.6" x14ac:dyDescent="0.3">
      <c r="A1531" s="37" t="s">
        <v>1963</v>
      </c>
      <c r="B1531" s="12">
        <v>360</v>
      </c>
      <c r="C1531" s="13" t="s">
        <v>400</v>
      </c>
      <c r="D1531" s="13" t="s">
        <v>401</v>
      </c>
      <c r="E1531" s="20">
        <v>0</v>
      </c>
      <c r="F1531" s="13" t="s">
        <v>1965</v>
      </c>
      <c r="G1531" s="13" t="s">
        <v>3591</v>
      </c>
      <c r="H1531" s="35" t="s">
        <v>19</v>
      </c>
      <c r="I1531" s="36" t="s">
        <v>14</v>
      </c>
      <c r="J1531" s="12" t="s">
        <v>407</v>
      </c>
      <c r="K1531" s="12" t="s">
        <v>1965</v>
      </c>
      <c r="L1531" s="12" t="s">
        <v>1969</v>
      </c>
      <c r="M1531" s="12" t="s">
        <v>1966</v>
      </c>
      <c r="N1531" s="38" t="s">
        <v>402</v>
      </c>
      <c r="O1531" s="15" t="s">
        <v>1970</v>
      </c>
      <c r="P1531" s="67"/>
      <c r="Q1531" s="15" t="s">
        <v>1967</v>
      </c>
      <c r="R1531" s="15"/>
      <c r="S1531" s="28" t="s">
        <v>1972</v>
      </c>
      <c r="T1531" s="17">
        <v>100200300</v>
      </c>
      <c r="U1531" s="26" t="s">
        <v>399</v>
      </c>
      <c r="V1531" s="21" t="str">
        <f>+Enfermedades_Mundiales[[#This Row],[idcoleccion]]&amp;"-"&amp;Enfermedades_Mundiales[[#This Row],[id]]</f>
        <v>360-1521</v>
      </c>
      <c r="W1531" s="21">
        <f>+VLOOKUP(Enfermedades_Mundiales[[#This Row],[Filtro URL]],Estructura!$X$4:$Y$366,2,0)</f>
        <v>36100000</v>
      </c>
      <c r="X1531" s="21" t="str">
        <f>+VLOOKUP(Enfermedades_Mundiales[[#This Row],[tema]],Estructura!$A$4:$C$18,3,0)</f>
        <v>T-365</v>
      </c>
      <c r="Y1531" s="21" t="e">
        <f>+VLOOKUP(Enfermedades_Mundiales[[#This Row],[contenido]],Estructura!$E$4:$G$18,3,0)</f>
        <v>#N/A</v>
      </c>
      <c r="Z1531" s="21" t="str">
        <f>+VLOOKUP(Enfermedades_Mundiales[[#This Row],[Filtro Integrado]],Estructura!$M$4:$O$367,3,0)</f>
        <v>FI-363</v>
      </c>
      <c r="AA1531" s="21" t="str">
        <f>+VLOOKUP(Enfermedades_Mundiales[[#This Row],[Muestra]],Estructura!$Q$4:$S$194,3,0)</f>
        <v>M-368</v>
      </c>
    </row>
    <row r="1532" spans="1:27" ht="30.6" x14ac:dyDescent="0.3">
      <c r="A1532" s="37" t="s">
        <v>1964</v>
      </c>
      <c r="B1532" s="12">
        <v>360</v>
      </c>
      <c r="C1532" s="13" t="s">
        <v>400</v>
      </c>
      <c r="D1532" s="13" t="s">
        <v>401</v>
      </c>
      <c r="E1532" s="20">
        <v>0</v>
      </c>
      <c r="F1532" s="13" t="s">
        <v>1965</v>
      </c>
      <c r="G1532" s="13" t="s">
        <v>3591</v>
      </c>
      <c r="H1532" s="35" t="s">
        <v>19</v>
      </c>
      <c r="I1532" s="36" t="s">
        <v>14</v>
      </c>
      <c r="J1532" s="12" t="s">
        <v>15</v>
      </c>
      <c r="K1532" s="12" t="s">
        <v>1965</v>
      </c>
      <c r="L1532" s="12" t="s">
        <v>403</v>
      </c>
      <c r="M1532" s="12" t="s">
        <v>1966</v>
      </c>
      <c r="N1532" s="38" t="s">
        <v>402</v>
      </c>
      <c r="O1532" s="15" t="s">
        <v>1974</v>
      </c>
      <c r="P1532" s="67"/>
      <c r="Q1532" s="15" t="s">
        <v>387</v>
      </c>
      <c r="R1532" s="15"/>
      <c r="S1532" s="28" t="s">
        <v>1973</v>
      </c>
      <c r="T1532" s="17">
        <v>100200300</v>
      </c>
      <c r="U1532" s="26" t="s">
        <v>399</v>
      </c>
      <c r="V1532" s="21" t="str">
        <f>+Enfermedades_Mundiales[[#This Row],[idcoleccion]]&amp;"-"&amp;Enfermedades_Mundiales[[#This Row],[id]]</f>
        <v>360-1522</v>
      </c>
      <c r="W1532" s="21">
        <f>+VLOOKUP(Enfermedades_Mundiales[[#This Row],[Filtro URL]],Estructura!$X$4:$Y$366,2,0)</f>
        <v>36100000</v>
      </c>
      <c r="X1532" s="21" t="str">
        <f>+VLOOKUP(Enfermedades_Mundiales[[#This Row],[tema]],Estructura!$A$4:$C$18,3,0)</f>
        <v>T-365</v>
      </c>
      <c r="Y1532" s="21" t="e">
        <f>+VLOOKUP(Enfermedades_Mundiales[[#This Row],[contenido]],Estructura!$E$4:$G$18,3,0)</f>
        <v>#N/A</v>
      </c>
      <c r="Z1532" s="21" t="str">
        <f>+VLOOKUP(Enfermedades_Mundiales[[#This Row],[Filtro Integrado]],Estructura!$M$4:$O$367,3,0)</f>
        <v>FI-362</v>
      </c>
      <c r="AA1532" s="21" t="str">
        <f>+VLOOKUP(Enfermedades_Mundiales[[#This Row],[Muestra]],Estructura!$Q$4:$S$194,3,0)</f>
        <v>M-368</v>
      </c>
    </row>
    <row r="1533" spans="1:27" ht="30.6" x14ac:dyDescent="0.3">
      <c r="A1533" s="39" t="s">
        <v>1975</v>
      </c>
      <c r="B1533" s="12">
        <f t="shared" ref="B1533:B1548" si="303">+B1532</f>
        <v>360</v>
      </c>
      <c r="C1533" s="13" t="str">
        <f t="shared" ref="C1533:C1548" si="304">+C1532</f>
        <v>Enfermedades Mundiales</v>
      </c>
      <c r="D1533" s="13" t="str">
        <f t="shared" ref="D1533:D1548" si="305">+D1532</f>
        <v>Salud</v>
      </c>
      <c r="E1533" s="29">
        <v>1</v>
      </c>
      <c r="F1533" s="13" t="str">
        <f>+F1532</f>
        <v>Positividad</v>
      </c>
      <c r="G1533" s="27" t="s">
        <v>3591</v>
      </c>
      <c r="H1533" s="14" t="s">
        <v>15</v>
      </c>
      <c r="I1533" s="33" t="s">
        <v>367</v>
      </c>
      <c r="J1533" s="12" t="s">
        <v>407</v>
      </c>
      <c r="K1533" s="12" t="str">
        <f>+K1532</f>
        <v>Positividad</v>
      </c>
      <c r="L1533" s="12" t="str">
        <f t="shared" ref="L1533:L1548" si="306">+L1532</f>
        <v>Periodo 2020-2021</v>
      </c>
      <c r="M1533" s="12" t="str">
        <f t="shared" ref="M1533:M1548" si="307">+M1532</f>
        <v>Porcentaje (%)</v>
      </c>
      <c r="N1533" s="38" t="str">
        <f t="shared" ref="N1533:N1548" si="308">+N1532</f>
        <v>Ministerio de Ciencias, Tecnología, Conocimiento e Innovación</v>
      </c>
      <c r="O1533" s="30" t="str">
        <f>+"Evolución de la Positividad a COVID-19 en la "&amp;Enfermedades_Mundiales[[#This Row],[territorio]]</f>
        <v>Evolución de la Positividad a COVID-19 en la Región de Tarapacá</v>
      </c>
      <c r="P1533" s="68"/>
      <c r="Q1533" s="15" t="str">
        <f t="shared" ref="Q1533:Q1548" si="309">+Q1532</f>
        <v>Gráfico Evolución</v>
      </c>
      <c r="R1533" s="30"/>
      <c r="S1533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</v>
      </c>
      <c r="T1533" s="17">
        <v>100200301</v>
      </c>
      <c r="U1533" s="31" t="str">
        <f t="shared" ref="U1533:U1548" si="310">+U1532</f>
        <v>#1774B9</v>
      </c>
      <c r="V1533" s="32" t="str">
        <f>+Enfermedades_Mundiales[[#This Row],[idcoleccion]]&amp;"-"&amp;Enfermedades_Mundiales[[#This Row],[id]]</f>
        <v>360-1523</v>
      </c>
      <c r="W1533" s="32">
        <f>+VLOOKUP(Enfermedades_Mundiales[[#This Row],[Filtro URL]],Estructura!$X$4:$Y$366,2,0)</f>
        <v>36200001</v>
      </c>
      <c r="X1533" s="32" t="str">
        <f>+VLOOKUP(Enfermedades_Mundiales[[#This Row],[tema]],Estructura!$A$4:$C$18,3,0)</f>
        <v>T-365</v>
      </c>
      <c r="Y1533" s="32" t="e">
        <f>+VLOOKUP(Enfermedades_Mundiales[[#This Row],[contenido]],Estructura!$E$4:$G$18,3,0)</f>
        <v>#N/A</v>
      </c>
      <c r="Z1533" s="32" t="str">
        <f>+VLOOKUP(Enfermedades_Mundiales[[#This Row],[Filtro Integrado]],Estructura!$M$4:$O$367,3,0)</f>
        <v>FI-363</v>
      </c>
      <c r="AA1533" s="32" t="str">
        <f>+VLOOKUP(Enfermedades_Mundiales[[#This Row],[Muestra]],Estructura!$Q$4:$S$194,3,0)</f>
        <v>M-368</v>
      </c>
    </row>
    <row r="1534" spans="1:27" ht="30.6" x14ac:dyDescent="0.3">
      <c r="A1534" s="40" t="s">
        <v>1976</v>
      </c>
      <c r="B1534" s="12">
        <f t="shared" si="303"/>
        <v>360</v>
      </c>
      <c r="C1534" s="13" t="str">
        <f t="shared" si="304"/>
        <v>Enfermedades Mundiales</v>
      </c>
      <c r="D1534" s="13" t="str">
        <f t="shared" si="305"/>
        <v>Salud</v>
      </c>
      <c r="E1534" s="29">
        <v>2</v>
      </c>
      <c r="F1534" s="13" t="str">
        <f t="shared" ref="F1534:F1548" si="311">+F1533</f>
        <v>Positividad</v>
      </c>
      <c r="G1534" s="27" t="s">
        <v>3591</v>
      </c>
      <c r="H1534" s="14" t="s">
        <v>15</v>
      </c>
      <c r="I1534" s="33" t="s">
        <v>368</v>
      </c>
      <c r="J1534" s="12" t="str">
        <f>+J1533</f>
        <v>Ninguno</v>
      </c>
      <c r="K1534" s="12" t="str">
        <f t="shared" ref="K1534:K1548" si="312">+K1533</f>
        <v>Positividad</v>
      </c>
      <c r="L1534" s="12" t="str">
        <f t="shared" si="306"/>
        <v>Periodo 2020-2021</v>
      </c>
      <c r="M1534" s="12" t="str">
        <f t="shared" si="307"/>
        <v>Porcentaje (%)</v>
      </c>
      <c r="N1534" s="38" t="str">
        <f t="shared" si="308"/>
        <v>Ministerio de Ciencias, Tecnología, Conocimiento e Innovación</v>
      </c>
      <c r="O1534" s="30" t="str">
        <f>+"Evolución de la Positividad a COVID-19 en la "&amp;Enfermedades_Mundiales[[#This Row],[territorio]]</f>
        <v>Evolución de la Positividad a COVID-19 en la Región de Antofagasta</v>
      </c>
      <c r="P1534" s="68"/>
      <c r="Q1534" s="15" t="str">
        <f t="shared" si="309"/>
        <v>Gráfico Evolución</v>
      </c>
      <c r="R1534" s="30"/>
      <c r="S1534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https://analytics.zoho.com/open-view/2395394000008142605?ZOHO_CRITERIA=%22Localiza_CL_Poblacion%22.%22Codreg%22%3D2</v>
      </c>
      <c r="T1534" s="17">
        <v>100200302</v>
      </c>
      <c r="U1534" s="31" t="str">
        <f t="shared" si="310"/>
        <v>#1774B9</v>
      </c>
      <c r="V1534" s="32" t="str">
        <f>+Enfermedades_Mundiales[[#This Row],[idcoleccion]]&amp;"-"&amp;Enfermedades_Mundiales[[#This Row],[id]]</f>
        <v>360-1524</v>
      </c>
      <c r="W1534" s="32">
        <f>+VLOOKUP(Enfermedades_Mundiales[[#This Row],[Filtro URL]],Estructura!$X$4:$Y$366,2,0)</f>
        <v>36200002</v>
      </c>
      <c r="X1534" s="32" t="str">
        <f>+VLOOKUP(Enfermedades_Mundiales[[#This Row],[tema]],Estructura!$A$4:$C$18,3,0)</f>
        <v>T-365</v>
      </c>
      <c r="Y1534" s="32" t="e">
        <f>+VLOOKUP(Enfermedades_Mundiales[[#This Row],[contenido]],Estructura!$E$4:$G$18,3,0)</f>
        <v>#N/A</v>
      </c>
      <c r="Z1534" s="32" t="str">
        <f>+VLOOKUP(Enfermedades_Mundiales[[#This Row],[Filtro Integrado]],Estructura!$M$4:$O$367,3,0)</f>
        <v>FI-363</v>
      </c>
      <c r="AA1534" s="32" t="str">
        <f>+VLOOKUP(Enfermedades_Mundiales[[#This Row],[Muestra]],Estructura!$Q$4:$S$194,3,0)</f>
        <v>M-368</v>
      </c>
    </row>
    <row r="1535" spans="1:27" ht="30.6" x14ac:dyDescent="0.3">
      <c r="A1535" s="40" t="s">
        <v>1977</v>
      </c>
      <c r="B1535" s="12">
        <f t="shared" si="303"/>
        <v>360</v>
      </c>
      <c r="C1535" s="13" t="str">
        <f t="shared" si="304"/>
        <v>Enfermedades Mundiales</v>
      </c>
      <c r="D1535" s="13" t="str">
        <f t="shared" si="305"/>
        <v>Salud</v>
      </c>
      <c r="E1535" s="29">
        <v>3</v>
      </c>
      <c r="F1535" s="13" t="str">
        <f t="shared" si="311"/>
        <v>Positividad</v>
      </c>
      <c r="G1535" s="27" t="s">
        <v>3591</v>
      </c>
      <c r="H1535" s="14" t="s">
        <v>15</v>
      </c>
      <c r="I1535" s="33" t="s">
        <v>369</v>
      </c>
      <c r="J1535" s="12" t="str">
        <f t="shared" ref="J1535:J1548" si="313">+J1534</f>
        <v>Ninguno</v>
      </c>
      <c r="K1535" s="12" t="str">
        <f t="shared" si="312"/>
        <v>Positividad</v>
      </c>
      <c r="L1535" s="12" t="str">
        <f t="shared" si="306"/>
        <v>Periodo 2020-2021</v>
      </c>
      <c r="M1535" s="12" t="str">
        <f t="shared" si="307"/>
        <v>Porcentaje (%)</v>
      </c>
      <c r="N1535" s="38" t="str">
        <f t="shared" si="308"/>
        <v>Ministerio de Ciencias, Tecnología, Conocimiento e Innovación</v>
      </c>
      <c r="O1535" s="30" t="str">
        <f>+"Evolución de la Positividad a COVID-19 en la "&amp;Enfermedades_Mundiales[[#This Row],[territorio]]</f>
        <v>Evolución de la Positividad a COVID-19 en la Región de Atacama</v>
      </c>
      <c r="P1535" s="68"/>
      <c r="Q1535" s="15" t="str">
        <f t="shared" si="309"/>
        <v>Gráfico Evolución</v>
      </c>
      <c r="R1535" s="30"/>
      <c r="S1535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https://analytics.zoho.com/open-view/2395394000008142605?ZOHO_CRITERIA=%22Localiza_CL_Poblacion%22.%22Codreg%22%3D3</v>
      </c>
      <c r="T1535" s="17"/>
      <c r="U1535" s="31" t="str">
        <f t="shared" si="310"/>
        <v>#1774B9</v>
      </c>
      <c r="V1535" s="32" t="str">
        <f>+Enfermedades_Mundiales[[#This Row],[idcoleccion]]&amp;"-"&amp;Enfermedades_Mundiales[[#This Row],[id]]</f>
        <v>360-1525</v>
      </c>
      <c r="W1535" s="32">
        <f>+VLOOKUP(Enfermedades_Mundiales[[#This Row],[Filtro URL]],Estructura!$X$4:$Y$366,2,0)</f>
        <v>36200003</v>
      </c>
      <c r="X1535" s="32" t="str">
        <f>+VLOOKUP(Enfermedades_Mundiales[[#This Row],[tema]],Estructura!$A$4:$C$18,3,0)</f>
        <v>T-365</v>
      </c>
      <c r="Y1535" s="32" t="e">
        <f>+VLOOKUP(Enfermedades_Mundiales[[#This Row],[contenido]],Estructura!$E$4:$G$18,3,0)</f>
        <v>#N/A</v>
      </c>
      <c r="Z1535" s="32" t="str">
        <f>+VLOOKUP(Enfermedades_Mundiales[[#This Row],[Filtro Integrado]],Estructura!$M$4:$O$367,3,0)</f>
        <v>FI-363</v>
      </c>
      <c r="AA1535" s="32" t="str">
        <f>+VLOOKUP(Enfermedades_Mundiales[[#This Row],[Muestra]],Estructura!$Q$4:$S$194,3,0)</f>
        <v>M-368</v>
      </c>
    </row>
    <row r="1536" spans="1:27" ht="30.6" x14ac:dyDescent="0.3">
      <c r="A1536" s="40" t="s">
        <v>1978</v>
      </c>
      <c r="B1536" s="12">
        <f t="shared" si="303"/>
        <v>360</v>
      </c>
      <c r="C1536" s="13" t="str">
        <f t="shared" si="304"/>
        <v>Enfermedades Mundiales</v>
      </c>
      <c r="D1536" s="13" t="str">
        <f t="shared" si="305"/>
        <v>Salud</v>
      </c>
      <c r="E1536" s="29">
        <v>4</v>
      </c>
      <c r="F1536" s="13" t="str">
        <f t="shared" si="311"/>
        <v>Positividad</v>
      </c>
      <c r="G1536" s="27" t="s">
        <v>3591</v>
      </c>
      <c r="H1536" s="14" t="s">
        <v>15</v>
      </c>
      <c r="I1536" s="33" t="s">
        <v>370</v>
      </c>
      <c r="J1536" s="12" t="str">
        <f t="shared" si="313"/>
        <v>Ninguno</v>
      </c>
      <c r="K1536" s="12" t="str">
        <f t="shared" si="312"/>
        <v>Positividad</v>
      </c>
      <c r="L1536" s="12" t="str">
        <f t="shared" si="306"/>
        <v>Periodo 2020-2021</v>
      </c>
      <c r="M1536" s="12" t="str">
        <f t="shared" si="307"/>
        <v>Porcentaje (%)</v>
      </c>
      <c r="N1536" s="38" t="str">
        <f t="shared" si="308"/>
        <v>Ministerio de Ciencias, Tecnología, Conocimiento e Innovación</v>
      </c>
      <c r="O1536" s="30" t="str">
        <f>+"Evolución de la Positividad a COVID-19 en la "&amp;Enfermedades_Mundiales[[#This Row],[territorio]]</f>
        <v>Evolución de la Positividad a COVID-19 en la Región de Coquimbo</v>
      </c>
      <c r="P1536" s="68"/>
      <c r="Q1536" s="15" t="str">
        <f t="shared" si="309"/>
        <v>Gráfico Evolución</v>
      </c>
      <c r="R1536" s="30"/>
      <c r="S1536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https://analytics.zoho.com/open-view/2395394000008142605?ZOHO_CRITERIA=%22Localiza_CL_Poblacion%22.%22Codreg%22%3D4</v>
      </c>
      <c r="T1536" s="17"/>
      <c r="U1536" s="31" t="str">
        <f t="shared" si="310"/>
        <v>#1774B9</v>
      </c>
      <c r="V1536" s="32" t="str">
        <f>+Enfermedades_Mundiales[[#This Row],[idcoleccion]]&amp;"-"&amp;Enfermedades_Mundiales[[#This Row],[id]]</f>
        <v>360-1526</v>
      </c>
      <c r="W1536" s="32">
        <f>+VLOOKUP(Enfermedades_Mundiales[[#This Row],[Filtro URL]],Estructura!$X$4:$Y$366,2,0)</f>
        <v>36200004</v>
      </c>
      <c r="X1536" s="32" t="str">
        <f>+VLOOKUP(Enfermedades_Mundiales[[#This Row],[tema]],Estructura!$A$4:$C$18,3,0)</f>
        <v>T-365</v>
      </c>
      <c r="Y1536" s="32" t="e">
        <f>+VLOOKUP(Enfermedades_Mundiales[[#This Row],[contenido]],Estructura!$E$4:$G$18,3,0)</f>
        <v>#N/A</v>
      </c>
      <c r="Z1536" s="32" t="str">
        <f>+VLOOKUP(Enfermedades_Mundiales[[#This Row],[Filtro Integrado]],Estructura!$M$4:$O$367,3,0)</f>
        <v>FI-363</v>
      </c>
      <c r="AA1536" s="32" t="str">
        <f>+VLOOKUP(Enfermedades_Mundiales[[#This Row],[Muestra]],Estructura!$Q$4:$S$194,3,0)</f>
        <v>M-368</v>
      </c>
    </row>
    <row r="1537" spans="1:27" ht="30.6" x14ac:dyDescent="0.3">
      <c r="A1537" s="40" t="s">
        <v>1979</v>
      </c>
      <c r="B1537" s="12">
        <f t="shared" si="303"/>
        <v>360</v>
      </c>
      <c r="C1537" s="13" t="str">
        <f t="shared" si="304"/>
        <v>Enfermedades Mundiales</v>
      </c>
      <c r="D1537" s="13" t="str">
        <f t="shared" si="305"/>
        <v>Salud</v>
      </c>
      <c r="E1537" s="29">
        <v>5</v>
      </c>
      <c r="F1537" s="13" t="str">
        <f t="shared" si="311"/>
        <v>Positividad</v>
      </c>
      <c r="G1537" s="27" t="s">
        <v>3591</v>
      </c>
      <c r="H1537" s="14" t="s">
        <v>15</v>
      </c>
      <c r="I1537" s="33" t="s">
        <v>371</v>
      </c>
      <c r="J1537" s="12" t="str">
        <f t="shared" si="313"/>
        <v>Ninguno</v>
      </c>
      <c r="K1537" s="12" t="str">
        <f t="shared" si="312"/>
        <v>Positividad</v>
      </c>
      <c r="L1537" s="12" t="str">
        <f t="shared" si="306"/>
        <v>Periodo 2020-2021</v>
      </c>
      <c r="M1537" s="12" t="str">
        <f t="shared" si="307"/>
        <v>Porcentaje (%)</v>
      </c>
      <c r="N1537" s="38" t="str">
        <f t="shared" si="308"/>
        <v>Ministerio de Ciencias, Tecnología, Conocimiento e Innovación</v>
      </c>
      <c r="O1537" s="30" t="str">
        <f>+"Evolución de la Positividad a COVID-19 en la "&amp;Enfermedades_Mundiales[[#This Row],[territorio]]</f>
        <v>Evolución de la Positividad a COVID-19 en la Región de Valparaíso</v>
      </c>
      <c r="P1537" s="68"/>
      <c r="Q1537" s="15" t="str">
        <f t="shared" si="309"/>
        <v>Gráfico Evolución</v>
      </c>
      <c r="R1537" s="30"/>
      <c r="S1537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https://analytics.zoho.com/open-view/2395394000008142605?ZOHO_CRITERIA=%22Localiza_CL_Poblacion%22.%22Codreg%22%3D5</v>
      </c>
      <c r="T1537" s="17"/>
      <c r="U1537" s="31" t="str">
        <f t="shared" si="310"/>
        <v>#1774B9</v>
      </c>
      <c r="V1537" s="32" t="str">
        <f>+Enfermedades_Mundiales[[#This Row],[idcoleccion]]&amp;"-"&amp;Enfermedades_Mundiales[[#This Row],[id]]</f>
        <v>360-1527</v>
      </c>
      <c r="W1537" s="32">
        <f>+VLOOKUP(Enfermedades_Mundiales[[#This Row],[Filtro URL]],Estructura!$X$4:$Y$366,2,0)</f>
        <v>36200005</v>
      </c>
      <c r="X1537" s="32" t="str">
        <f>+VLOOKUP(Enfermedades_Mundiales[[#This Row],[tema]],Estructura!$A$4:$C$18,3,0)</f>
        <v>T-365</v>
      </c>
      <c r="Y1537" s="32" t="e">
        <f>+VLOOKUP(Enfermedades_Mundiales[[#This Row],[contenido]],Estructura!$E$4:$G$18,3,0)</f>
        <v>#N/A</v>
      </c>
      <c r="Z1537" s="32" t="str">
        <f>+VLOOKUP(Enfermedades_Mundiales[[#This Row],[Filtro Integrado]],Estructura!$M$4:$O$367,3,0)</f>
        <v>FI-363</v>
      </c>
      <c r="AA1537" s="32" t="str">
        <f>+VLOOKUP(Enfermedades_Mundiales[[#This Row],[Muestra]],Estructura!$Q$4:$S$194,3,0)</f>
        <v>M-368</v>
      </c>
    </row>
    <row r="1538" spans="1:27" ht="30.6" x14ac:dyDescent="0.3">
      <c r="A1538" s="40" t="s">
        <v>1980</v>
      </c>
      <c r="B1538" s="12">
        <f t="shared" si="303"/>
        <v>360</v>
      </c>
      <c r="C1538" s="13" t="str">
        <f t="shared" si="304"/>
        <v>Enfermedades Mundiales</v>
      </c>
      <c r="D1538" s="13" t="str">
        <f t="shared" si="305"/>
        <v>Salud</v>
      </c>
      <c r="E1538" s="29">
        <v>6</v>
      </c>
      <c r="F1538" s="13" t="str">
        <f t="shared" si="311"/>
        <v>Positividad</v>
      </c>
      <c r="G1538" s="27" t="s">
        <v>3591</v>
      </c>
      <c r="H1538" s="14" t="s">
        <v>15</v>
      </c>
      <c r="I1538" s="33" t="s">
        <v>372</v>
      </c>
      <c r="J1538" s="12" t="str">
        <f t="shared" si="313"/>
        <v>Ninguno</v>
      </c>
      <c r="K1538" s="12" t="str">
        <f t="shared" si="312"/>
        <v>Positividad</v>
      </c>
      <c r="L1538" s="12" t="str">
        <f t="shared" si="306"/>
        <v>Periodo 2020-2021</v>
      </c>
      <c r="M1538" s="12" t="str">
        <f t="shared" si="307"/>
        <v>Porcentaje (%)</v>
      </c>
      <c r="N1538" s="38" t="str">
        <f t="shared" si="308"/>
        <v>Ministerio de Ciencias, Tecnología, Conocimiento e Innovación</v>
      </c>
      <c r="O1538" s="30" t="str">
        <f>+"Evolución de la Positividad a COVID-19 en la "&amp;Enfermedades_Mundiales[[#This Row],[territorio]]</f>
        <v>Evolución de la Positividad a COVID-19 en la Región de O'Higgins</v>
      </c>
      <c r="P1538" s="68"/>
      <c r="Q1538" s="15" t="str">
        <f t="shared" si="309"/>
        <v>Gráfico Evolución</v>
      </c>
      <c r="R1538" s="30"/>
      <c r="S1538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https://analytics.zoho.com/open-view/2395394000008142605?ZOHO_CRITERIA=%22Localiza_CL_Poblacion%22.%22Codreg%22%3D6</v>
      </c>
      <c r="T1538" s="17"/>
      <c r="U1538" s="31" t="str">
        <f t="shared" si="310"/>
        <v>#1774B9</v>
      </c>
      <c r="V1538" s="32" t="str">
        <f>+Enfermedades_Mundiales[[#This Row],[idcoleccion]]&amp;"-"&amp;Enfermedades_Mundiales[[#This Row],[id]]</f>
        <v>360-1528</v>
      </c>
      <c r="W1538" s="32">
        <f>+VLOOKUP(Enfermedades_Mundiales[[#This Row],[Filtro URL]],Estructura!$X$4:$Y$366,2,0)</f>
        <v>36200006</v>
      </c>
      <c r="X1538" s="32" t="str">
        <f>+VLOOKUP(Enfermedades_Mundiales[[#This Row],[tema]],Estructura!$A$4:$C$18,3,0)</f>
        <v>T-365</v>
      </c>
      <c r="Y1538" s="32" t="e">
        <f>+VLOOKUP(Enfermedades_Mundiales[[#This Row],[contenido]],Estructura!$E$4:$G$18,3,0)</f>
        <v>#N/A</v>
      </c>
      <c r="Z1538" s="32" t="str">
        <f>+VLOOKUP(Enfermedades_Mundiales[[#This Row],[Filtro Integrado]],Estructura!$M$4:$O$367,3,0)</f>
        <v>FI-363</v>
      </c>
      <c r="AA1538" s="32" t="str">
        <f>+VLOOKUP(Enfermedades_Mundiales[[#This Row],[Muestra]],Estructura!$Q$4:$S$194,3,0)</f>
        <v>M-368</v>
      </c>
    </row>
    <row r="1539" spans="1:27" ht="30.6" x14ac:dyDescent="0.3">
      <c r="A1539" s="40" t="s">
        <v>1981</v>
      </c>
      <c r="B1539" s="12">
        <f t="shared" si="303"/>
        <v>360</v>
      </c>
      <c r="C1539" s="13" t="str">
        <f t="shared" si="304"/>
        <v>Enfermedades Mundiales</v>
      </c>
      <c r="D1539" s="13" t="str">
        <f t="shared" si="305"/>
        <v>Salud</v>
      </c>
      <c r="E1539" s="29">
        <v>7</v>
      </c>
      <c r="F1539" s="13" t="str">
        <f t="shared" si="311"/>
        <v>Positividad</v>
      </c>
      <c r="G1539" s="27" t="s">
        <v>3591</v>
      </c>
      <c r="H1539" s="14" t="s">
        <v>15</v>
      </c>
      <c r="I1539" s="33" t="s">
        <v>373</v>
      </c>
      <c r="J1539" s="12" t="str">
        <f t="shared" si="313"/>
        <v>Ninguno</v>
      </c>
      <c r="K1539" s="12" t="str">
        <f t="shared" si="312"/>
        <v>Positividad</v>
      </c>
      <c r="L1539" s="12" t="str">
        <f t="shared" si="306"/>
        <v>Periodo 2020-2021</v>
      </c>
      <c r="M1539" s="12" t="str">
        <f t="shared" si="307"/>
        <v>Porcentaje (%)</v>
      </c>
      <c r="N1539" s="38" t="str">
        <f t="shared" si="308"/>
        <v>Ministerio de Ciencias, Tecnología, Conocimiento e Innovación</v>
      </c>
      <c r="O1539" s="30" t="str">
        <f>+"Evolución de la Positividad a COVID-19 en la "&amp;Enfermedades_Mundiales[[#This Row],[territorio]]</f>
        <v>Evolución de la Positividad a COVID-19 en la Región de Maule</v>
      </c>
      <c r="P1539" s="68"/>
      <c r="Q1539" s="15" t="str">
        <f t="shared" si="309"/>
        <v>Gráfico Evolución</v>
      </c>
      <c r="R1539" s="30"/>
      <c r="S1539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https://analytics.zoho.com/open-view/2395394000008142605?ZOHO_CRITERIA=%22Localiza_CL_Poblacion%22.%22Codreg%22%3D7</v>
      </c>
      <c r="T1539" s="17"/>
      <c r="U1539" s="31" t="str">
        <f t="shared" si="310"/>
        <v>#1774B9</v>
      </c>
      <c r="V1539" s="32" t="str">
        <f>+Enfermedades_Mundiales[[#This Row],[idcoleccion]]&amp;"-"&amp;Enfermedades_Mundiales[[#This Row],[id]]</f>
        <v>360-1529</v>
      </c>
      <c r="W1539" s="32">
        <f>+VLOOKUP(Enfermedades_Mundiales[[#This Row],[Filtro URL]],Estructura!$X$4:$Y$366,2,0)</f>
        <v>36200007</v>
      </c>
      <c r="X1539" s="32" t="str">
        <f>+VLOOKUP(Enfermedades_Mundiales[[#This Row],[tema]],Estructura!$A$4:$C$18,3,0)</f>
        <v>T-365</v>
      </c>
      <c r="Y1539" s="32" t="e">
        <f>+VLOOKUP(Enfermedades_Mundiales[[#This Row],[contenido]],Estructura!$E$4:$G$18,3,0)</f>
        <v>#N/A</v>
      </c>
      <c r="Z1539" s="32" t="str">
        <f>+VLOOKUP(Enfermedades_Mundiales[[#This Row],[Filtro Integrado]],Estructura!$M$4:$O$367,3,0)</f>
        <v>FI-363</v>
      </c>
      <c r="AA1539" s="32" t="str">
        <f>+VLOOKUP(Enfermedades_Mundiales[[#This Row],[Muestra]],Estructura!$Q$4:$S$194,3,0)</f>
        <v>M-368</v>
      </c>
    </row>
    <row r="1540" spans="1:27" ht="30.6" x14ac:dyDescent="0.3">
      <c r="A1540" s="40" t="s">
        <v>1982</v>
      </c>
      <c r="B1540" s="12">
        <f t="shared" si="303"/>
        <v>360</v>
      </c>
      <c r="C1540" s="13" t="str">
        <f t="shared" si="304"/>
        <v>Enfermedades Mundiales</v>
      </c>
      <c r="D1540" s="13" t="str">
        <f t="shared" si="305"/>
        <v>Salud</v>
      </c>
      <c r="E1540" s="29">
        <v>8</v>
      </c>
      <c r="F1540" s="13" t="str">
        <f t="shared" si="311"/>
        <v>Positividad</v>
      </c>
      <c r="G1540" s="27" t="s">
        <v>3591</v>
      </c>
      <c r="H1540" s="14" t="s">
        <v>15</v>
      </c>
      <c r="I1540" s="33" t="s">
        <v>374</v>
      </c>
      <c r="J1540" s="12" t="str">
        <f t="shared" si="313"/>
        <v>Ninguno</v>
      </c>
      <c r="K1540" s="12" t="str">
        <f t="shared" si="312"/>
        <v>Positividad</v>
      </c>
      <c r="L1540" s="12" t="str">
        <f t="shared" si="306"/>
        <v>Periodo 2020-2021</v>
      </c>
      <c r="M1540" s="12" t="str">
        <f t="shared" si="307"/>
        <v>Porcentaje (%)</v>
      </c>
      <c r="N1540" s="38" t="str">
        <f t="shared" si="308"/>
        <v>Ministerio de Ciencias, Tecnología, Conocimiento e Innovación</v>
      </c>
      <c r="O1540" s="30" t="str">
        <f>+"Evolución de la Positividad a COVID-19 en la "&amp;Enfermedades_Mundiales[[#This Row],[territorio]]</f>
        <v>Evolución de la Positividad a COVID-19 en la Región del Biobío</v>
      </c>
      <c r="P1540" s="68"/>
      <c r="Q1540" s="15" t="str">
        <f t="shared" si="309"/>
        <v>Gráfico Evolución</v>
      </c>
      <c r="R1540" s="30"/>
      <c r="S1540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https://analytics.zoho.com/open-view/2395394000008142605?ZOHO_CRITERIA=%22Localiza_CL_Poblacion%22.%22Codreg%22%3D8</v>
      </c>
      <c r="T1540" s="17"/>
      <c r="U1540" s="31" t="str">
        <f t="shared" si="310"/>
        <v>#1774B9</v>
      </c>
      <c r="V1540" s="32" t="str">
        <f>+Enfermedades_Mundiales[[#This Row],[idcoleccion]]&amp;"-"&amp;Enfermedades_Mundiales[[#This Row],[id]]</f>
        <v>360-1530</v>
      </c>
      <c r="W1540" s="32">
        <f>+VLOOKUP(Enfermedades_Mundiales[[#This Row],[Filtro URL]],Estructura!$X$4:$Y$366,2,0)</f>
        <v>36200008</v>
      </c>
      <c r="X1540" s="32" t="str">
        <f>+VLOOKUP(Enfermedades_Mundiales[[#This Row],[tema]],Estructura!$A$4:$C$18,3,0)</f>
        <v>T-365</v>
      </c>
      <c r="Y1540" s="32" t="e">
        <f>+VLOOKUP(Enfermedades_Mundiales[[#This Row],[contenido]],Estructura!$E$4:$G$18,3,0)</f>
        <v>#N/A</v>
      </c>
      <c r="Z1540" s="32" t="str">
        <f>+VLOOKUP(Enfermedades_Mundiales[[#This Row],[Filtro Integrado]],Estructura!$M$4:$O$367,3,0)</f>
        <v>FI-363</v>
      </c>
      <c r="AA1540" s="32" t="str">
        <f>+VLOOKUP(Enfermedades_Mundiales[[#This Row],[Muestra]],Estructura!$Q$4:$S$194,3,0)</f>
        <v>M-368</v>
      </c>
    </row>
    <row r="1541" spans="1:27" ht="30.6" x14ac:dyDescent="0.3">
      <c r="A1541" s="40" t="s">
        <v>1983</v>
      </c>
      <c r="B1541" s="12">
        <f t="shared" si="303"/>
        <v>360</v>
      </c>
      <c r="C1541" s="13" t="str">
        <f t="shared" si="304"/>
        <v>Enfermedades Mundiales</v>
      </c>
      <c r="D1541" s="13" t="str">
        <f t="shared" si="305"/>
        <v>Salud</v>
      </c>
      <c r="E1541" s="29">
        <v>9</v>
      </c>
      <c r="F1541" s="13" t="str">
        <f t="shared" si="311"/>
        <v>Positividad</v>
      </c>
      <c r="G1541" s="27" t="s">
        <v>3591</v>
      </c>
      <c r="H1541" s="14" t="s">
        <v>15</v>
      </c>
      <c r="I1541" s="33" t="s">
        <v>375</v>
      </c>
      <c r="J1541" s="12" t="str">
        <f t="shared" si="313"/>
        <v>Ninguno</v>
      </c>
      <c r="K1541" s="12" t="str">
        <f t="shared" si="312"/>
        <v>Positividad</v>
      </c>
      <c r="L1541" s="12" t="str">
        <f t="shared" si="306"/>
        <v>Periodo 2020-2021</v>
      </c>
      <c r="M1541" s="12" t="str">
        <f t="shared" si="307"/>
        <v>Porcentaje (%)</v>
      </c>
      <c r="N1541" s="38" t="str">
        <f t="shared" si="308"/>
        <v>Ministerio de Ciencias, Tecnología, Conocimiento e Innovación</v>
      </c>
      <c r="O1541" s="30" t="str">
        <f>+"Evolución de la Positividad a COVID-19 en la "&amp;Enfermedades_Mundiales[[#This Row],[territorio]]</f>
        <v>Evolución de la Positividad a COVID-19 en la Región de La Araucanía</v>
      </c>
      <c r="P1541" s="68"/>
      <c r="Q1541" s="15" t="str">
        <f t="shared" si="309"/>
        <v>Gráfico Evolución</v>
      </c>
      <c r="R1541" s="30"/>
      <c r="S1541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https://analytics.zoho.com/open-view/2395394000008142605?ZOHO_CRITERIA=%22Localiza_CL_Poblacion%22.%22Codreg%22%3D9</v>
      </c>
      <c r="T1541" s="17"/>
      <c r="U1541" s="31" t="str">
        <f t="shared" si="310"/>
        <v>#1774B9</v>
      </c>
      <c r="V1541" s="32" t="str">
        <f>+Enfermedades_Mundiales[[#This Row],[idcoleccion]]&amp;"-"&amp;Enfermedades_Mundiales[[#This Row],[id]]</f>
        <v>360-1531</v>
      </c>
      <c r="W1541" s="32">
        <f>+VLOOKUP(Enfermedades_Mundiales[[#This Row],[Filtro URL]],Estructura!$X$4:$Y$366,2,0)</f>
        <v>36200009</v>
      </c>
      <c r="X1541" s="32" t="str">
        <f>+VLOOKUP(Enfermedades_Mundiales[[#This Row],[tema]],Estructura!$A$4:$C$18,3,0)</f>
        <v>T-365</v>
      </c>
      <c r="Y1541" s="32" t="e">
        <f>+VLOOKUP(Enfermedades_Mundiales[[#This Row],[contenido]],Estructura!$E$4:$G$18,3,0)</f>
        <v>#N/A</v>
      </c>
      <c r="Z1541" s="32" t="str">
        <f>+VLOOKUP(Enfermedades_Mundiales[[#This Row],[Filtro Integrado]],Estructura!$M$4:$O$367,3,0)</f>
        <v>FI-363</v>
      </c>
      <c r="AA1541" s="32" t="str">
        <f>+VLOOKUP(Enfermedades_Mundiales[[#This Row],[Muestra]],Estructura!$Q$4:$S$194,3,0)</f>
        <v>M-368</v>
      </c>
    </row>
    <row r="1542" spans="1:27" ht="30.6" x14ac:dyDescent="0.3">
      <c r="A1542" s="40" t="s">
        <v>1984</v>
      </c>
      <c r="B1542" s="12">
        <f t="shared" si="303"/>
        <v>360</v>
      </c>
      <c r="C1542" s="13" t="str">
        <f t="shared" si="304"/>
        <v>Enfermedades Mundiales</v>
      </c>
      <c r="D1542" s="13" t="str">
        <f t="shared" si="305"/>
        <v>Salud</v>
      </c>
      <c r="E1542" s="29">
        <v>10</v>
      </c>
      <c r="F1542" s="13" t="str">
        <f t="shared" si="311"/>
        <v>Positividad</v>
      </c>
      <c r="G1542" s="27" t="s">
        <v>3591</v>
      </c>
      <c r="H1542" s="14" t="s">
        <v>15</v>
      </c>
      <c r="I1542" s="33" t="s">
        <v>376</v>
      </c>
      <c r="J1542" s="12" t="str">
        <f t="shared" si="313"/>
        <v>Ninguno</v>
      </c>
      <c r="K1542" s="12" t="str">
        <f t="shared" si="312"/>
        <v>Positividad</v>
      </c>
      <c r="L1542" s="12" t="str">
        <f t="shared" si="306"/>
        <v>Periodo 2020-2021</v>
      </c>
      <c r="M1542" s="12" t="str">
        <f t="shared" si="307"/>
        <v>Porcentaje (%)</v>
      </c>
      <c r="N1542" s="38" t="str">
        <f t="shared" si="308"/>
        <v>Ministerio de Ciencias, Tecnología, Conocimiento e Innovación</v>
      </c>
      <c r="O1542" s="30" t="str">
        <f>+"Evolución de la Positividad a COVID-19 en la "&amp;Enfermedades_Mundiales[[#This Row],[territorio]]</f>
        <v>Evolución de la Positividad a COVID-19 en la Región de Los Lagos</v>
      </c>
      <c r="P1542" s="68"/>
      <c r="Q1542" s="15" t="str">
        <f t="shared" si="309"/>
        <v>Gráfico Evolución</v>
      </c>
      <c r="R1542" s="30"/>
      <c r="S1542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https://analytics.zoho.com/open-view/2395394000008142605?ZOHO_CRITERIA=%22Localiza_CL_Poblacion%22.%22Codreg%22%3D10</v>
      </c>
      <c r="T1542" s="17"/>
      <c r="U1542" s="31" t="str">
        <f t="shared" si="310"/>
        <v>#1774B9</v>
      </c>
      <c r="V1542" s="32" t="str">
        <f>+Enfermedades_Mundiales[[#This Row],[idcoleccion]]&amp;"-"&amp;Enfermedades_Mundiales[[#This Row],[id]]</f>
        <v>360-1532</v>
      </c>
      <c r="W1542" s="32">
        <f>+VLOOKUP(Enfermedades_Mundiales[[#This Row],[Filtro URL]],Estructura!$X$4:$Y$366,2,0)</f>
        <v>36200010</v>
      </c>
      <c r="X1542" s="32" t="str">
        <f>+VLOOKUP(Enfermedades_Mundiales[[#This Row],[tema]],Estructura!$A$4:$C$18,3,0)</f>
        <v>T-365</v>
      </c>
      <c r="Y1542" s="32" t="e">
        <f>+VLOOKUP(Enfermedades_Mundiales[[#This Row],[contenido]],Estructura!$E$4:$G$18,3,0)</f>
        <v>#N/A</v>
      </c>
      <c r="Z1542" s="32" t="str">
        <f>+VLOOKUP(Enfermedades_Mundiales[[#This Row],[Filtro Integrado]],Estructura!$M$4:$O$367,3,0)</f>
        <v>FI-363</v>
      </c>
      <c r="AA1542" s="32" t="str">
        <f>+VLOOKUP(Enfermedades_Mundiales[[#This Row],[Muestra]],Estructura!$Q$4:$S$194,3,0)</f>
        <v>M-368</v>
      </c>
    </row>
    <row r="1543" spans="1:27" ht="30.6" x14ac:dyDescent="0.3">
      <c r="A1543" s="40" t="s">
        <v>1985</v>
      </c>
      <c r="B1543" s="12">
        <f t="shared" si="303"/>
        <v>360</v>
      </c>
      <c r="C1543" s="13" t="str">
        <f t="shared" si="304"/>
        <v>Enfermedades Mundiales</v>
      </c>
      <c r="D1543" s="13" t="str">
        <f t="shared" si="305"/>
        <v>Salud</v>
      </c>
      <c r="E1543" s="29">
        <v>11</v>
      </c>
      <c r="F1543" s="13" t="str">
        <f t="shared" si="311"/>
        <v>Positividad</v>
      </c>
      <c r="G1543" s="27" t="s">
        <v>3591</v>
      </c>
      <c r="H1543" s="14" t="s">
        <v>15</v>
      </c>
      <c r="I1543" s="33" t="s">
        <v>377</v>
      </c>
      <c r="J1543" s="12" t="str">
        <f t="shared" si="313"/>
        <v>Ninguno</v>
      </c>
      <c r="K1543" s="12" t="str">
        <f t="shared" si="312"/>
        <v>Positividad</v>
      </c>
      <c r="L1543" s="12" t="str">
        <f t="shared" si="306"/>
        <v>Periodo 2020-2021</v>
      </c>
      <c r="M1543" s="12" t="str">
        <f t="shared" si="307"/>
        <v>Porcentaje (%)</v>
      </c>
      <c r="N1543" s="38" t="str">
        <f t="shared" si="308"/>
        <v>Ministerio de Ciencias, Tecnología, Conocimiento e Innovación</v>
      </c>
      <c r="O1543" s="30" t="str">
        <f>+"Evolución de la Positividad a COVID-19 en la "&amp;Enfermedades_Mundiales[[#This Row],[territorio]]</f>
        <v>Evolución de la Positividad a COVID-19 en la Región de Aysén</v>
      </c>
      <c r="P1543" s="68"/>
      <c r="Q1543" s="15" t="str">
        <f t="shared" si="309"/>
        <v>Gráfico Evolución</v>
      </c>
      <c r="R1543" s="30"/>
      <c r="S1543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https://analytics.zoho.com/open-view/2395394000008142605?ZOHO_CRITERIA=%22Localiza_CL_Poblacion%22.%22Codreg%22%3D11</v>
      </c>
      <c r="T1543" s="17"/>
      <c r="U1543" s="31" t="str">
        <f t="shared" si="310"/>
        <v>#1774B9</v>
      </c>
      <c r="V1543" s="32" t="str">
        <f>+Enfermedades_Mundiales[[#This Row],[idcoleccion]]&amp;"-"&amp;Enfermedades_Mundiales[[#This Row],[id]]</f>
        <v>360-1533</v>
      </c>
      <c r="W1543" s="32">
        <f>+VLOOKUP(Enfermedades_Mundiales[[#This Row],[Filtro URL]],Estructura!$X$4:$Y$366,2,0)</f>
        <v>36200011</v>
      </c>
      <c r="X1543" s="32" t="str">
        <f>+VLOOKUP(Enfermedades_Mundiales[[#This Row],[tema]],Estructura!$A$4:$C$18,3,0)</f>
        <v>T-365</v>
      </c>
      <c r="Y1543" s="32" t="e">
        <f>+VLOOKUP(Enfermedades_Mundiales[[#This Row],[contenido]],Estructura!$E$4:$G$18,3,0)</f>
        <v>#N/A</v>
      </c>
      <c r="Z1543" s="32" t="str">
        <f>+VLOOKUP(Enfermedades_Mundiales[[#This Row],[Filtro Integrado]],Estructura!$M$4:$O$367,3,0)</f>
        <v>FI-363</v>
      </c>
      <c r="AA1543" s="32" t="str">
        <f>+VLOOKUP(Enfermedades_Mundiales[[#This Row],[Muestra]],Estructura!$Q$4:$S$194,3,0)</f>
        <v>M-368</v>
      </c>
    </row>
    <row r="1544" spans="1:27" ht="30.6" x14ac:dyDescent="0.3">
      <c r="A1544" s="40" t="s">
        <v>1986</v>
      </c>
      <c r="B1544" s="12">
        <f t="shared" si="303"/>
        <v>360</v>
      </c>
      <c r="C1544" s="13" t="str">
        <f t="shared" si="304"/>
        <v>Enfermedades Mundiales</v>
      </c>
      <c r="D1544" s="13" t="str">
        <f t="shared" si="305"/>
        <v>Salud</v>
      </c>
      <c r="E1544" s="29">
        <v>12</v>
      </c>
      <c r="F1544" s="13" t="str">
        <f t="shared" si="311"/>
        <v>Positividad</v>
      </c>
      <c r="G1544" s="27" t="s">
        <v>3591</v>
      </c>
      <c r="H1544" s="14" t="s">
        <v>15</v>
      </c>
      <c r="I1544" s="33" t="s">
        <v>378</v>
      </c>
      <c r="J1544" s="12" t="str">
        <f t="shared" si="313"/>
        <v>Ninguno</v>
      </c>
      <c r="K1544" s="12" t="str">
        <f t="shared" si="312"/>
        <v>Positividad</v>
      </c>
      <c r="L1544" s="12" t="str">
        <f t="shared" si="306"/>
        <v>Periodo 2020-2021</v>
      </c>
      <c r="M1544" s="12" t="str">
        <f t="shared" si="307"/>
        <v>Porcentaje (%)</v>
      </c>
      <c r="N1544" s="38" t="str">
        <f t="shared" si="308"/>
        <v>Ministerio de Ciencias, Tecnología, Conocimiento e Innovación</v>
      </c>
      <c r="O1544" s="30" t="str">
        <f>+"Evolución de la Positividad a COVID-19 en la "&amp;Enfermedades_Mundiales[[#This Row],[territorio]]</f>
        <v>Evolución de la Positividad a COVID-19 en la Región de Magallanes</v>
      </c>
      <c r="P1544" s="68"/>
      <c r="Q1544" s="15" t="str">
        <f t="shared" si="309"/>
        <v>Gráfico Evolución</v>
      </c>
      <c r="R1544" s="30"/>
      <c r="S1544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https://analytics.zoho.com/open-view/2395394000008142605?ZOHO_CRITERIA=%22Localiza_CL_Poblacion%22.%22Codreg%22%3D12</v>
      </c>
      <c r="T1544" s="17"/>
      <c r="U1544" s="31" t="str">
        <f t="shared" si="310"/>
        <v>#1774B9</v>
      </c>
      <c r="V1544" s="32" t="str">
        <f>+Enfermedades_Mundiales[[#This Row],[idcoleccion]]&amp;"-"&amp;Enfermedades_Mundiales[[#This Row],[id]]</f>
        <v>360-1534</v>
      </c>
      <c r="W1544" s="32">
        <f>+VLOOKUP(Enfermedades_Mundiales[[#This Row],[Filtro URL]],Estructura!$X$4:$Y$366,2,0)</f>
        <v>36200012</v>
      </c>
      <c r="X1544" s="32" t="str">
        <f>+VLOOKUP(Enfermedades_Mundiales[[#This Row],[tema]],Estructura!$A$4:$C$18,3,0)</f>
        <v>T-365</v>
      </c>
      <c r="Y1544" s="32" t="e">
        <f>+VLOOKUP(Enfermedades_Mundiales[[#This Row],[contenido]],Estructura!$E$4:$G$18,3,0)</f>
        <v>#N/A</v>
      </c>
      <c r="Z1544" s="32" t="str">
        <f>+VLOOKUP(Enfermedades_Mundiales[[#This Row],[Filtro Integrado]],Estructura!$M$4:$O$367,3,0)</f>
        <v>FI-363</v>
      </c>
      <c r="AA1544" s="32" t="str">
        <f>+VLOOKUP(Enfermedades_Mundiales[[#This Row],[Muestra]],Estructura!$Q$4:$S$194,3,0)</f>
        <v>M-368</v>
      </c>
    </row>
    <row r="1545" spans="1:27" ht="30.6" x14ac:dyDescent="0.3">
      <c r="A1545" s="40" t="s">
        <v>1987</v>
      </c>
      <c r="B1545" s="12">
        <f t="shared" si="303"/>
        <v>360</v>
      </c>
      <c r="C1545" s="13" t="str">
        <f t="shared" si="304"/>
        <v>Enfermedades Mundiales</v>
      </c>
      <c r="D1545" s="13" t="str">
        <f t="shared" si="305"/>
        <v>Salud</v>
      </c>
      <c r="E1545" s="29">
        <v>13</v>
      </c>
      <c r="F1545" s="13" t="str">
        <f t="shared" si="311"/>
        <v>Positividad</v>
      </c>
      <c r="G1545" s="27" t="s">
        <v>3591</v>
      </c>
      <c r="H1545" s="14" t="s">
        <v>15</v>
      </c>
      <c r="I1545" s="33" t="s">
        <v>379</v>
      </c>
      <c r="J1545" s="12" t="str">
        <f t="shared" si="313"/>
        <v>Ninguno</v>
      </c>
      <c r="K1545" s="12" t="str">
        <f t="shared" si="312"/>
        <v>Positividad</v>
      </c>
      <c r="L1545" s="12" t="str">
        <f t="shared" si="306"/>
        <v>Periodo 2020-2021</v>
      </c>
      <c r="M1545" s="12" t="str">
        <f t="shared" si="307"/>
        <v>Porcentaje (%)</v>
      </c>
      <c r="N1545" s="38" t="str">
        <f t="shared" si="308"/>
        <v>Ministerio de Ciencias, Tecnología, Conocimiento e Innovación</v>
      </c>
      <c r="O1545" s="30" t="str">
        <f>+"Evolución de la Positividad a COVID-19 en la "&amp;Enfermedades_Mundiales[[#This Row],[territorio]]</f>
        <v>Evolución de la Positividad a COVID-19 en la Región Metropolitana</v>
      </c>
      <c r="P1545" s="68"/>
      <c r="Q1545" s="15" t="str">
        <f t="shared" si="309"/>
        <v>Gráfico Evolución</v>
      </c>
      <c r="R1545" s="30"/>
      <c r="S1545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https://analytics.zoho.com/open-view/2395394000008142605?ZOHO_CRITERIA=%22Localiza_CL_Poblacion%22.%22Codreg%22%3D13</v>
      </c>
      <c r="T1545" s="17"/>
      <c r="U1545" s="31" t="str">
        <f t="shared" si="310"/>
        <v>#1774B9</v>
      </c>
      <c r="V1545" s="32" t="str">
        <f>+Enfermedades_Mundiales[[#This Row],[idcoleccion]]&amp;"-"&amp;Enfermedades_Mundiales[[#This Row],[id]]</f>
        <v>360-1535</v>
      </c>
      <c r="W1545" s="32">
        <f>+VLOOKUP(Enfermedades_Mundiales[[#This Row],[Filtro URL]],Estructura!$X$4:$Y$366,2,0)</f>
        <v>36200013</v>
      </c>
      <c r="X1545" s="32" t="str">
        <f>+VLOOKUP(Enfermedades_Mundiales[[#This Row],[tema]],Estructura!$A$4:$C$18,3,0)</f>
        <v>T-365</v>
      </c>
      <c r="Y1545" s="32" t="e">
        <f>+VLOOKUP(Enfermedades_Mundiales[[#This Row],[contenido]],Estructura!$E$4:$G$18,3,0)</f>
        <v>#N/A</v>
      </c>
      <c r="Z1545" s="32" t="str">
        <f>+VLOOKUP(Enfermedades_Mundiales[[#This Row],[Filtro Integrado]],Estructura!$M$4:$O$367,3,0)</f>
        <v>FI-363</v>
      </c>
      <c r="AA1545" s="32" t="str">
        <f>+VLOOKUP(Enfermedades_Mundiales[[#This Row],[Muestra]],Estructura!$Q$4:$S$194,3,0)</f>
        <v>M-368</v>
      </c>
    </row>
    <row r="1546" spans="1:27" ht="30.6" x14ac:dyDescent="0.3">
      <c r="A1546" s="40" t="s">
        <v>1988</v>
      </c>
      <c r="B1546" s="12">
        <f t="shared" si="303"/>
        <v>360</v>
      </c>
      <c r="C1546" s="13" t="str">
        <f t="shared" si="304"/>
        <v>Enfermedades Mundiales</v>
      </c>
      <c r="D1546" s="13" t="str">
        <f t="shared" si="305"/>
        <v>Salud</v>
      </c>
      <c r="E1546" s="29">
        <v>14</v>
      </c>
      <c r="F1546" s="13" t="str">
        <f t="shared" si="311"/>
        <v>Positividad</v>
      </c>
      <c r="G1546" s="27" t="s">
        <v>3591</v>
      </c>
      <c r="H1546" s="14" t="s">
        <v>15</v>
      </c>
      <c r="I1546" s="33" t="s">
        <v>380</v>
      </c>
      <c r="J1546" s="12" t="str">
        <f t="shared" si="313"/>
        <v>Ninguno</v>
      </c>
      <c r="K1546" s="12" t="str">
        <f t="shared" si="312"/>
        <v>Positividad</v>
      </c>
      <c r="L1546" s="12" t="str">
        <f t="shared" si="306"/>
        <v>Periodo 2020-2021</v>
      </c>
      <c r="M1546" s="12" t="str">
        <f t="shared" si="307"/>
        <v>Porcentaje (%)</v>
      </c>
      <c r="N1546" s="38" t="str">
        <f t="shared" si="308"/>
        <v>Ministerio de Ciencias, Tecnología, Conocimiento e Innovación</v>
      </c>
      <c r="O1546" s="30" t="str">
        <f>+"Evolución de la Positividad a COVID-19 en la "&amp;Enfermedades_Mundiales[[#This Row],[territorio]]</f>
        <v>Evolución de la Positividad a COVID-19 en la Región de Los Ríos</v>
      </c>
      <c r="P1546" s="68"/>
      <c r="Q1546" s="15" t="str">
        <f t="shared" si="309"/>
        <v>Gráfico Evolución</v>
      </c>
      <c r="R1546" s="30"/>
      <c r="S1546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https://analytics.zoho.com/open-view/2395394000008142605?ZOHO_CRITERIA=%22Localiza_CL_Poblacion%22.%22Codreg%22%3D14</v>
      </c>
      <c r="T1546" s="17"/>
      <c r="U1546" s="31" t="str">
        <f t="shared" si="310"/>
        <v>#1774B9</v>
      </c>
      <c r="V1546" s="32" t="str">
        <f>+Enfermedades_Mundiales[[#This Row],[idcoleccion]]&amp;"-"&amp;Enfermedades_Mundiales[[#This Row],[id]]</f>
        <v>360-1536</v>
      </c>
      <c r="W1546" s="32">
        <f>+VLOOKUP(Enfermedades_Mundiales[[#This Row],[Filtro URL]],Estructura!$X$4:$Y$366,2,0)</f>
        <v>36200014</v>
      </c>
      <c r="X1546" s="32" t="str">
        <f>+VLOOKUP(Enfermedades_Mundiales[[#This Row],[tema]],Estructura!$A$4:$C$18,3,0)</f>
        <v>T-365</v>
      </c>
      <c r="Y1546" s="32" t="e">
        <f>+VLOOKUP(Enfermedades_Mundiales[[#This Row],[contenido]],Estructura!$E$4:$G$18,3,0)</f>
        <v>#N/A</v>
      </c>
      <c r="Z1546" s="32" t="str">
        <f>+VLOOKUP(Enfermedades_Mundiales[[#This Row],[Filtro Integrado]],Estructura!$M$4:$O$367,3,0)</f>
        <v>FI-363</v>
      </c>
      <c r="AA1546" s="32" t="str">
        <f>+VLOOKUP(Enfermedades_Mundiales[[#This Row],[Muestra]],Estructura!$Q$4:$S$194,3,0)</f>
        <v>M-368</v>
      </c>
    </row>
    <row r="1547" spans="1:27" ht="30.6" x14ac:dyDescent="0.3">
      <c r="A1547" s="40" t="s">
        <v>1989</v>
      </c>
      <c r="B1547" s="12">
        <f t="shared" si="303"/>
        <v>360</v>
      </c>
      <c r="C1547" s="13" t="str">
        <f t="shared" si="304"/>
        <v>Enfermedades Mundiales</v>
      </c>
      <c r="D1547" s="13" t="str">
        <f t="shared" si="305"/>
        <v>Salud</v>
      </c>
      <c r="E1547" s="29">
        <v>15</v>
      </c>
      <c r="F1547" s="13" t="str">
        <f t="shared" si="311"/>
        <v>Positividad</v>
      </c>
      <c r="G1547" s="27" t="s">
        <v>3591</v>
      </c>
      <c r="H1547" s="14" t="s">
        <v>15</v>
      </c>
      <c r="I1547" s="33" t="s">
        <v>381</v>
      </c>
      <c r="J1547" s="12" t="str">
        <f t="shared" si="313"/>
        <v>Ninguno</v>
      </c>
      <c r="K1547" s="12" t="str">
        <f t="shared" si="312"/>
        <v>Positividad</v>
      </c>
      <c r="L1547" s="12" t="str">
        <f t="shared" si="306"/>
        <v>Periodo 2020-2021</v>
      </c>
      <c r="M1547" s="12" t="str">
        <f t="shared" si="307"/>
        <v>Porcentaje (%)</v>
      </c>
      <c r="N1547" s="38" t="str">
        <f t="shared" si="308"/>
        <v>Ministerio de Ciencias, Tecnología, Conocimiento e Innovación</v>
      </c>
      <c r="O1547" s="30" t="str">
        <f>+"Evolución de la Positividad a COVID-19 en la "&amp;Enfermedades_Mundiales[[#This Row],[territorio]]</f>
        <v>Evolución de la Positividad a COVID-19 en la Región de Arica y Parinacota</v>
      </c>
      <c r="P1547" s="68"/>
      <c r="Q1547" s="15" t="str">
        <f t="shared" si="309"/>
        <v>Gráfico Evolución</v>
      </c>
      <c r="R1547" s="30"/>
      <c r="S1547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https://analytics.zoho.com/open-view/2395394000008142605?ZOHO_CRITERIA=%22Localiza_CL_Poblacion%22.%22Codreg%22%3D15</v>
      </c>
      <c r="T1547" s="17"/>
      <c r="U1547" s="31" t="str">
        <f t="shared" si="310"/>
        <v>#1774B9</v>
      </c>
      <c r="V1547" s="32" t="str">
        <f>+Enfermedades_Mundiales[[#This Row],[idcoleccion]]&amp;"-"&amp;Enfermedades_Mundiales[[#This Row],[id]]</f>
        <v>360-1537</v>
      </c>
      <c r="W1547" s="32">
        <f>+VLOOKUP(Enfermedades_Mundiales[[#This Row],[Filtro URL]],Estructura!$X$4:$Y$366,2,0)</f>
        <v>36200015</v>
      </c>
      <c r="X1547" s="32" t="str">
        <f>+VLOOKUP(Enfermedades_Mundiales[[#This Row],[tema]],Estructura!$A$4:$C$18,3,0)</f>
        <v>T-365</v>
      </c>
      <c r="Y1547" s="32" t="e">
        <f>+VLOOKUP(Enfermedades_Mundiales[[#This Row],[contenido]],Estructura!$E$4:$G$18,3,0)</f>
        <v>#N/A</v>
      </c>
      <c r="Z1547" s="32" t="str">
        <f>+VLOOKUP(Enfermedades_Mundiales[[#This Row],[Filtro Integrado]],Estructura!$M$4:$O$367,3,0)</f>
        <v>FI-363</v>
      </c>
      <c r="AA1547" s="32" t="str">
        <f>+VLOOKUP(Enfermedades_Mundiales[[#This Row],[Muestra]],Estructura!$Q$4:$S$194,3,0)</f>
        <v>M-368</v>
      </c>
    </row>
    <row r="1548" spans="1:27" ht="30.6" x14ac:dyDescent="0.3">
      <c r="A1548" s="40" t="s">
        <v>1990</v>
      </c>
      <c r="B1548" s="43">
        <f t="shared" si="303"/>
        <v>360</v>
      </c>
      <c r="C1548" s="44" t="str">
        <f t="shared" si="304"/>
        <v>Enfermedades Mundiales</v>
      </c>
      <c r="D1548" s="44" t="str">
        <f t="shared" si="305"/>
        <v>Salud</v>
      </c>
      <c r="E1548" s="45">
        <v>16</v>
      </c>
      <c r="F1548" s="44" t="str">
        <f t="shared" si="311"/>
        <v>Positividad</v>
      </c>
      <c r="G1548" s="46" t="s">
        <v>3591</v>
      </c>
      <c r="H1548" s="47" t="s">
        <v>15</v>
      </c>
      <c r="I1548" s="48" t="s">
        <v>382</v>
      </c>
      <c r="J1548" s="43" t="str">
        <f t="shared" si="313"/>
        <v>Ninguno</v>
      </c>
      <c r="K1548" s="43" t="str">
        <f t="shared" si="312"/>
        <v>Positividad</v>
      </c>
      <c r="L1548" s="43" t="str">
        <f t="shared" si="306"/>
        <v>Periodo 2020-2021</v>
      </c>
      <c r="M1548" s="43" t="str">
        <f t="shared" si="307"/>
        <v>Porcentaje (%)</v>
      </c>
      <c r="N1548" s="49" t="str">
        <f t="shared" si="308"/>
        <v>Ministerio de Ciencias, Tecnología, Conocimiento e Innovación</v>
      </c>
      <c r="O1548" s="30" t="str">
        <f>+"Evolución de la Positividad a COVID-19 en la "&amp;Enfermedades_Mundiales[[#This Row],[territorio]]</f>
        <v>Evolución de la Positividad a COVID-19 en la Región de Ñuble</v>
      </c>
      <c r="P1548" s="69"/>
      <c r="Q1548" s="51" t="str">
        <f t="shared" si="309"/>
        <v>Gráfico Evolución</v>
      </c>
      <c r="R1548" s="50"/>
      <c r="S1548" s="16" t="str">
        <f>"https://analytics.zoho.com/open-view/2395394000008142605?ZOHO_CRITERIA=%22Localiza_CL_Poblacion%22.%22Codreg%22%3D"&amp;Enfermedades_Mundiales[[#This Row],[Filtro URL]]</f>
        <v>https://analytics.zoho.com/open-view/2395394000008142605?ZOHO_CRITERIA=%22Localiza_CL_Poblacion%22.%22Codreg%22%3D16</v>
      </c>
      <c r="T1548" s="53"/>
      <c r="U1548" s="54" t="str">
        <f t="shared" si="310"/>
        <v>#1774B9</v>
      </c>
      <c r="V1548" s="55" t="str">
        <f>+Enfermedades_Mundiales[[#This Row],[idcoleccion]]&amp;"-"&amp;Enfermedades_Mundiales[[#This Row],[id]]</f>
        <v>360-1538</v>
      </c>
      <c r="W1548" s="55">
        <f>+VLOOKUP(Enfermedades_Mundiales[[#This Row],[Filtro URL]],Estructura!$X$4:$Y$366,2,0)</f>
        <v>36200016</v>
      </c>
      <c r="X1548" s="55" t="str">
        <f>+VLOOKUP(Enfermedades_Mundiales[[#This Row],[tema]],Estructura!$A$4:$C$18,3,0)</f>
        <v>T-365</v>
      </c>
      <c r="Y1548" s="55" t="e">
        <f>+VLOOKUP(Enfermedades_Mundiales[[#This Row],[contenido]],Estructura!$E$4:$G$18,3,0)</f>
        <v>#N/A</v>
      </c>
      <c r="Z1548" s="55" t="str">
        <f>+VLOOKUP(Enfermedades_Mundiales[[#This Row],[Filtro Integrado]],Estructura!$M$4:$O$367,3,0)</f>
        <v>FI-363</v>
      </c>
      <c r="AA1548" s="55" t="str">
        <f>+VLOOKUP(Enfermedades_Mundiales[[#This Row],[Muestra]],Estructura!$Q$4:$S$194,3,0)</f>
        <v>M-368</v>
      </c>
    </row>
    <row r="1549" spans="1:27" ht="30.6" x14ac:dyDescent="0.3">
      <c r="A1549" s="37" t="s">
        <v>1991</v>
      </c>
      <c r="B1549" s="12">
        <v>360</v>
      </c>
      <c r="C1549" s="13" t="s">
        <v>400</v>
      </c>
      <c r="D1549" s="13" t="s">
        <v>401</v>
      </c>
      <c r="E1549" s="20">
        <v>0</v>
      </c>
      <c r="F1549" s="13" t="s">
        <v>1965</v>
      </c>
      <c r="G1549" s="13" t="s">
        <v>3591</v>
      </c>
      <c r="H1549" s="35" t="s">
        <v>19</v>
      </c>
      <c r="I1549" s="36" t="s">
        <v>14</v>
      </c>
      <c r="J1549" s="12" t="s">
        <v>15</v>
      </c>
      <c r="K1549" s="12" t="s">
        <v>1965</v>
      </c>
      <c r="L1549" s="12" t="s">
        <v>403</v>
      </c>
      <c r="M1549" s="12" t="s">
        <v>1966</v>
      </c>
      <c r="N1549" s="38" t="s">
        <v>402</v>
      </c>
      <c r="O1549" s="15" t="s">
        <v>2008</v>
      </c>
      <c r="P1549" s="67"/>
      <c r="Q1549" s="15" t="s">
        <v>387</v>
      </c>
      <c r="R1549" s="15"/>
      <c r="S1549" s="28" t="s">
        <v>2009</v>
      </c>
      <c r="T1549" s="17">
        <v>100200300</v>
      </c>
      <c r="U1549" s="26" t="s">
        <v>399</v>
      </c>
      <c r="V1549" s="21" t="str">
        <f>+Enfermedades_Mundiales[[#This Row],[idcoleccion]]&amp;"-"&amp;Enfermedades_Mundiales[[#This Row],[id]]</f>
        <v>360-1539</v>
      </c>
      <c r="W1549" s="21">
        <f>+VLOOKUP(Enfermedades_Mundiales[[#This Row],[Filtro URL]],Estructura!$X$4:$Y$366,2,0)</f>
        <v>36100000</v>
      </c>
      <c r="X1549" s="21" t="str">
        <f>+VLOOKUP(Enfermedades_Mundiales[[#This Row],[tema]],Estructura!$A$4:$C$18,3,0)</f>
        <v>T-365</v>
      </c>
      <c r="Y1549" s="21" t="e">
        <f>+VLOOKUP(Enfermedades_Mundiales[[#This Row],[contenido]],Estructura!$E$4:$G$18,3,0)</f>
        <v>#N/A</v>
      </c>
      <c r="Z1549" s="21" t="str">
        <f>+VLOOKUP(Enfermedades_Mundiales[[#This Row],[Filtro Integrado]],Estructura!$M$4:$O$367,3,0)</f>
        <v>FI-362</v>
      </c>
      <c r="AA1549" s="21" t="str">
        <f>+VLOOKUP(Enfermedades_Mundiales[[#This Row],[Muestra]],Estructura!$Q$4:$S$194,3,0)</f>
        <v>M-368</v>
      </c>
    </row>
    <row r="1550" spans="1:27" ht="30.6" x14ac:dyDescent="0.3">
      <c r="A1550" s="39" t="s">
        <v>1992</v>
      </c>
      <c r="B1550" s="12">
        <f t="shared" ref="B1550:B1565" si="314">+B1549</f>
        <v>360</v>
      </c>
      <c r="C1550" s="13" t="str">
        <f t="shared" ref="C1550:C1565" si="315">+C1549</f>
        <v>Enfermedades Mundiales</v>
      </c>
      <c r="D1550" s="13" t="str">
        <f t="shared" ref="D1550:D1565" si="316">+D1549</f>
        <v>Salud</v>
      </c>
      <c r="E1550" s="29">
        <v>1</v>
      </c>
      <c r="F1550" s="13" t="str">
        <f>+F1549</f>
        <v>Positividad</v>
      </c>
      <c r="G1550" s="27" t="s">
        <v>3591</v>
      </c>
      <c r="H1550" s="14" t="s">
        <v>15</v>
      </c>
      <c r="I1550" s="33" t="s">
        <v>367</v>
      </c>
      <c r="J1550" s="12" t="s">
        <v>407</v>
      </c>
      <c r="K1550" s="12" t="str">
        <f>+K1549</f>
        <v>Positividad</v>
      </c>
      <c r="L1550" s="12" t="str">
        <f t="shared" ref="L1550:L1565" si="317">+L1549</f>
        <v>Periodo 2020-2021</v>
      </c>
      <c r="M1550" s="12" t="str">
        <f t="shared" ref="M1550:M1565" si="318">+M1549</f>
        <v>Porcentaje (%)</v>
      </c>
      <c r="N1550" s="38" t="str">
        <f t="shared" ref="N1550:N1565" si="319">+N1549</f>
        <v>Ministerio de Ciencias, Tecnología, Conocimiento e Innovación</v>
      </c>
      <c r="O1550" s="30" t="str">
        <f>+"Relación entre la Positividad a COVID19 y la Vacunación en la "&amp;Enfermedades_Mundiales[[#This Row],[territorio]]</f>
        <v>Relación entre la Positividad a COVID19 y la Vacunación en la Región de Tarapacá</v>
      </c>
      <c r="P1550" s="68"/>
      <c r="Q1550" s="15" t="str">
        <f t="shared" ref="Q1550:Q1565" si="320">+Q1549</f>
        <v>Gráfico Evolución</v>
      </c>
      <c r="R1550" s="30"/>
      <c r="S1550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</v>
      </c>
      <c r="T1550" s="17">
        <v>100200301</v>
      </c>
      <c r="U1550" s="31" t="str">
        <f t="shared" ref="U1550:U1565" si="321">+U1549</f>
        <v>#1774B9</v>
      </c>
      <c r="V1550" s="32" t="str">
        <f>+Enfermedades_Mundiales[[#This Row],[idcoleccion]]&amp;"-"&amp;Enfermedades_Mundiales[[#This Row],[id]]</f>
        <v>360-1540</v>
      </c>
      <c r="W1550" s="32">
        <f>+VLOOKUP(Enfermedades_Mundiales[[#This Row],[Filtro URL]],Estructura!$X$4:$Y$366,2,0)</f>
        <v>36200001</v>
      </c>
      <c r="X1550" s="32" t="str">
        <f>+VLOOKUP(Enfermedades_Mundiales[[#This Row],[tema]],Estructura!$A$4:$C$18,3,0)</f>
        <v>T-365</v>
      </c>
      <c r="Y1550" s="32" t="e">
        <f>+VLOOKUP(Enfermedades_Mundiales[[#This Row],[contenido]],Estructura!$E$4:$G$18,3,0)</f>
        <v>#N/A</v>
      </c>
      <c r="Z1550" s="32" t="str">
        <f>+VLOOKUP(Enfermedades_Mundiales[[#This Row],[Filtro Integrado]],Estructura!$M$4:$O$367,3,0)</f>
        <v>FI-363</v>
      </c>
      <c r="AA1550" s="32" t="str">
        <f>+VLOOKUP(Enfermedades_Mundiales[[#This Row],[Muestra]],Estructura!$Q$4:$S$194,3,0)</f>
        <v>M-368</v>
      </c>
    </row>
    <row r="1551" spans="1:27" ht="30.6" x14ac:dyDescent="0.3">
      <c r="A1551" s="40" t="s">
        <v>1993</v>
      </c>
      <c r="B1551" s="12">
        <f t="shared" si="314"/>
        <v>360</v>
      </c>
      <c r="C1551" s="13" t="str">
        <f t="shared" si="315"/>
        <v>Enfermedades Mundiales</v>
      </c>
      <c r="D1551" s="13" t="str">
        <f t="shared" si="316"/>
        <v>Salud</v>
      </c>
      <c r="E1551" s="29">
        <v>2</v>
      </c>
      <c r="F1551" s="13" t="str">
        <f t="shared" ref="F1551:F1565" si="322">+F1550</f>
        <v>Positividad</v>
      </c>
      <c r="G1551" s="27" t="s">
        <v>3591</v>
      </c>
      <c r="H1551" s="14" t="s">
        <v>15</v>
      </c>
      <c r="I1551" s="33" t="s">
        <v>368</v>
      </c>
      <c r="J1551" s="12" t="str">
        <f>+J1550</f>
        <v>Ninguno</v>
      </c>
      <c r="K1551" s="12" t="str">
        <f t="shared" ref="K1551:K1565" si="323">+K1550</f>
        <v>Positividad</v>
      </c>
      <c r="L1551" s="12" t="str">
        <f t="shared" si="317"/>
        <v>Periodo 2020-2021</v>
      </c>
      <c r="M1551" s="12" t="str">
        <f t="shared" si="318"/>
        <v>Porcentaje (%)</v>
      </c>
      <c r="N1551" s="38" t="str">
        <f t="shared" si="319"/>
        <v>Ministerio de Ciencias, Tecnología, Conocimiento e Innovación</v>
      </c>
      <c r="O1551" s="30" t="str">
        <f>+"Relación entre la Positividad a COVID19 y la Vacunación en la "&amp;Enfermedades_Mundiales[[#This Row],[territorio]]</f>
        <v>Relación entre la Positividad a COVID19 y la Vacunación en la Región de Antofagasta</v>
      </c>
      <c r="P1551" s="68"/>
      <c r="Q1551" s="15" t="str">
        <f t="shared" si="320"/>
        <v>Gráfico Evolución</v>
      </c>
      <c r="R1551" s="30"/>
      <c r="S1551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https://analytics.zoho.com/open-view/2395394000008142922?ZOHO_CRITERIA=%22Localiza_CL_Poblacion%22.%22Codreg%22%3D2</v>
      </c>
      <c r="T1551" s="17">
        <v>100200302</v>
      </c>
      <c r="U1551" s="31" t="str">
        <f t="shared" si="321"/>
        <v>#1774B9</v>
      </c>
      <c r="V1551" s="32" t="str">
        <f>+Enfermedades_Mundiales[[#This Row],[idcoleccion]]&amp;"-"&amp;Enfermedades_Mundiales[[#This Row],[id]]</f>
        <v>360-1541</v>
      </c>
      <c r="W1551" s="32">
        <f>+VLOOKUP(Enfermedades_Mundiales[[#This Row],[Filtro URL]],Estructura!$X$4:$Y$366,2,0)</f>
        <v>36200002</v>
      </c>
      <c r="X1551" s="32" t="str">
        <f>+VLOOKUP(Enfermedades_Mundiales[[#This Row],[tema]],Estructura!$A$4:$C$18,3,0)</f>
        <v>T-365</v>
      </c>
      <c r="Y1551" s="32" t="e">
        <f>+VLOOKUP(Enfermedades_Mundiales[[#This Row],[contenido]],Estructura!$E$4:$G$18,3,0)</f>
        <v>#N/A</v>
      </c>
      <c r="Z1551" s="32" t="str">
        <f>+VLOOKUP(Enfermedades_Mundiales[[#This Row],[Filtro Integrado]],Estructura!$M$4:$O$367,3,0)</f>
        <v>FI-363</v>
      </c>
      <c r="AA1551" s="32" t="str">
        <f>+VLOOKUP(Enfermedades_Mundiales[[#This Row],[Muestra]],Estructura!$Q$4:$S$194,3,0)</f>
        <v>M-368</v>
      </c>
    </row>
    <row r="1552" spans="1:27" ht="30.6" x14ac:dyDescent="0.3">
      <c r="A1552" s="40" t="s">
        <v>1994</v>
      </c>
      <c r="B1552" s="12">
        <f t="shared" si="314"/>
        <v>360</v>
      </c>
      <c r="C1552" s="13" t="str">
        <f t="shared" si="315"/>
        <v>Enfermedades Mundiales</v>
      </c>
      <c r="D1552" s="13" t="str">
        <f t="shared" si="316"/>
        <v>Salud</v>
      </c>
      <c r="E1552" s="29">
        <v>3</v>
      </c>
      <c r="F1552" s="13" t="str">
        <f t="shared" si="322"/>
        <v>Positividad</v>
      </c>
      <c r="G1552" s="27" t="s">
        <v>3591</v>
      </c>
      <c r="H1552" s="14" t="s">
        <v>15</v>
      </c>
      <c r="I1552" s="33" t="s">
        <v>369</v>
      </c>
      <c r="J1552" s="12" t="str">
        <f t="shared" ref="J1552:J1565" si="324">+J1551</f>
        <v>Ninguno</v>
      </c>
      <c r="K1552" s="12" t="str">
        <f t="shared" si="323"/>
        <v>Positividad</v>
      </c>
      <c r="L1552" s="12" t="str">
        <f t="shared" si="317"/>
        <v>Periodo 2020-2021</v>
      </c>
      <c r="M1552" s="12" t="str">
        <f t="shared" si="318"/>
        <v>Porcentaje (%)</v>
      </c>
      <c r="N1552" s="38" t="str">
        <f t="shared" si="319"/>
        <v>Ministerio de Ciencias, Tecnología, Conocimiento e Innovación</v>
      </c>
      <c r="O1552" s="30" t="str">
        <f>+"Relación entre la Positividad a COVID19 y la Vacunación en la "&amp;Enfermedades_Mundiales[[#This Row],[territorio]]</f>
        <v>Relación entre la Positividad a COVID19 y la Vacunación en la Región de Atacama</v>
      </c>
      <c r="P1552" s="68"/>
      <c r="Q1552" s="15" t="str">
        <f t="shared" si="320"/>
        <v>Gráfico Evolución</v>
      </c>
      <c r="R1552" s="30"/>
      <c r="S1552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https://analytics.zoho.com/open-view/2395394000008142922?ZOHO_CRITERIA=%22Localiza_CL_Poblacion%22.%22Codreg%22%3D3</v>
      </c>
      <c r="T1552" s="17"/>
      <c r="U1552" s="31" t="str">
        <f t="shared" si="321"/>
        <v>#1774B9</v>
      </c>
      <c r="V1552" s="32" t="str">
        <f>+Enfermedades_Mundiales[[#This Row],[idcoleccion]]&amp;"-"&amp;Enfermedades_Mundiales[[#This Row],[id]]</f>
        <v>360-1542</v>
      </c>
      <c r="W1552" s="32">
        <f>+VLOOKUP(Enfermedades_Mundiales[[#This Row],[Filtro URL]],Estructura!$X$4:$Y$366,2,0)</f>
        <v>36200003</v>
      </c>
      <c r="X1552" s="32" t="str">
        <f>+VLOOKUP(Enfermedades_Mundiales[[#This Row],[tema]],Estructura!$A$4:$C$18,3,0)</f>
        <v>T-365</v>
      </c>
      <c r="Y1552" s="32" t="e">
        <f>+VLOOKUP(Enfermedades_Mundiales[[#This Row],[contenido]],Estructura!$E$4:$G$18,3,0)</f>
        <v>#N/A</v>
      </c>
      <c r="Z1552" s="32" t="str">
        <f>+VLOOKUP(Enfermedades_Mundiales[[#This Row],[Filtro Integrado]],Estructura!$M$4:$O$367,3,0)</f>
        <v>FI-363</v>
      </c>
      <c r="AA1552" s="32" t="str">
        <f>+VLOOKUP(Enfermedades_Mundiales[[#This Row],[Muestra]],Estructura!$Q$4:$S$194,3,0)</f>
        <v>M-368</v>
      </c>
    </row>
    <row r="1553" spans="1:27" ht="30.6" x14ac:dyDescent="0.3">
      <c r="A1553" s="40" t="s">
        <v>1995</v>
      </c>
      <c r="B1553" s="12">
        <f t="shared" si="314"/>
        <v>360</v>
      </c>
      <c r="C1553" s="13" t="str">
        <f t="shared" si="315"/>
        <v>Enfermedades Mundiales</v>
      </c>
      <c r="D1553" s="13" t="str">
        <f t="shared" si="316"/>
        <v>Salud</v>
      </c>
      <c r="E1553" s="29">
        <v>4</v>
      </c>
      <c r="F1553" s="13" t="str">
        <f t="shared" si="322"/>
        <v>Positividad</v>
      </c>
      <c r="G1553" s="27" t="s">
        <v>3591</v>
      </c>
      <c r="H1553" s="14" t="s">
        <v>15</v>
      </c>
      <c r="I1553" s="33" t="s">
        <v>370</v>
      </c>
      <c r="J1553" s="12" t="str">
        <f t="shared" si="324"/>
        <v>Ninguno</v>
      </c>
      <c r="K1553" s="12" t="str">
        <f t="shared" si="323"/>
        <v>Positividad</v>
      </c>
      <c r="L1553" s="12" t="str">
        <f t="shared" si="317"/>
        <v>Periodo 2020-2021</v>
      </c>
      <c r="M1553" s="12" t="str">
        <f t="shared" si="318"/>
        <v>Porcentaje (%)</v>
      </c>
      <c r="N1553" s="38" t="str">
        <f t="shared" si="319"/>
        <v>Ministerio de Ciencias, Tecnología, Conocimiento e Innovación</v>
      </c>
      <c r="O1553" s="30" t="str">
        <f>+"Relación entre la Positividad a COVID19 y la Vacunación en la "&amp;Enfermedades_Mundiales[[#This Row],[territorio]]</f>
        <v>Relación entre la Positividad a COVID19 y la Vacunación en la Región de Coquimbo</v>
      </c>
      <c r="P1553" s="68"/>
      <c r="Q1553" s="15" t="str">
        <f t="shared" si="320"/>
        <v>Gráfico Evolución</v>
      </c>
      <c r="R1553" s="30"/>
      <c r="S1553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https://analytics.zoho.com/open-view/2395394000008142922?ZOHO_CRITERIA=%22Localiza_CL_Poblacion%22.%22Codreg%22%3D4</v>
      </c>
      <c r="T1553" s="17"/>
      <c r="U1553" s="31" t="str">
        <f t="shared" si="321"/>
        <v>#1774B9</v>
      </c>
      <c r="V1553" s="32" t="str">
        <f>+Enfermedades_Mundiales[[#This Row],[idcoleccion]]&amp;"-"&amp;Enfermedades_Mundiales[[#This Row],[id]]</f>
        <v>360-1543</v>
      </c>
      <c r="W1553" s="32">
        <f>+VLOOKUP(Enfermedades_Mundiales[[#This Row],[Filtro URL]],Estructura!$X$4:$Y$366,2,0)</f>
        <v>36200004</v>
      </c>
      <c r="X1553" s="32" t="str">
        <f>+VLOOKUP(Enfermedades_Mundiales[[#This Row],[tema]],Estructura!$A$4:$C$18,3,0)</f>
        <v>T-365</v>
      </c>
      <c r="Y1553" s="32" t="e">
        <f>+VLOOKUP(Enfermedades_Mundiales[[#This Row],[contenido]],Estructura!$E$4:$G$18,3,0)</f>
        <v>#N/A</v>
      </c>
      <c r="Z1553" s="32" t="str">
        <f>+VLOOKUP(Enfermedades_Mundiales[[#This Row],[Filtro Integrado]],Estructura!$M$4:$O$367,3,0)</f>
        <v>FI-363</v>
      </c>
      <c r="AA1553" s="32" t="str">
        <f>+VLOOKUP(Enfermedades_Mundiales[[#This Row],[Muestra]],Estructura!$Q$4:$S$194,3,0)</f>
        <v>M-368</v>
      </c>
    </row>
    <row r="1554" spans="1:27" ht="30.6" x14ac:dyDescent="0.3">
      <c r="A1554" s="40" t="s">
        <v>1996</v>
      </c>
      <c r="B1554" s="12">
        <f t="shared" si="314"/>
        <v>360</v>
      </c>
      <c r="C1554" s="13" t="str">
        <f t="shared" si="315"/>
        <v>Enfermedades Mundiales</v>
      </c>
      <c r="D1554" s="13" t="str">
        <f t="shared" si="316"/>
        <v>Salud</v>
      </c>
      <c r="E1554" s="29">
        <v>5</v>
      </c>
      <c r="F1554" s="13" t="str">
        <f t="shared" si="322"/>
        <v>Positividad</v>
      </c>
      <c r="G1554" s="27" t="s">
        <v>3591</v>
      </c>
      <c r="H1554" s="14" t="s">
        <v>15</v>
      </c>
      <c r="I1554" s="33" t="s">
        <v>371</v>
      </c>
      <c r="J1554" s="12" t="str">
        <f t="shared" si="324"/>
        <v>Ninguno</v>
      </c>
      <c r="K1554" s="12" t="str">
        <f t="shared" si="323"/>
        <v>Positividad</v>
      </c>
      <c r="L1554" s="12" t="str">
        <f t="shared" si="317"/>
        <v>Periodo 2020-2021</v>
      </c>
      <c r="M1554" s="12" t="str">
        <f t="shared" si="318"/>
        <v>Porcentaje (%)</v>
      </c>
      <c r="N1554" s="38" t="str">
        <f t="shared" si="319"/>
        <v>Ministerio de Ciencias, Tecnología, Conocimiento e Innovación</v>
      </c>
      <c r="O1554" s="30" t="str">
        <f>+"Relación entre la Positividad a COVID19 y la Vacunación en la "&amp;Enfermedades_Mundiales[[#This Row],[territorio]]</f>
        <v>Relación entre la Positividad a COVID19 y la Vacunación en la Región de Valparaíso</v>
      </c>
      <c r="P1554" s="68"/>
      <c r="Q1554" s="15" t="str">
        <f t="shared" si="320"/>
        <v>Gráfico Evolución</v>
      </c>
      <c r="R1554" s="30"/>
      <c r="S1554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https://analytics.zoho.com/open-view/2395394000008142922?ZOHO_CRITERIA=%22Localiza_CL_Poblacion%22.%22Codreg%22%3D5</v>
      </c>
      <c r="T1554" s="17"/>
      <c r="U1554" s="31" t="str">
        <f t="shared" si="321"/>
        <v>#1774B9</v>
      </c>
      <c r="V1554" s="32" t="str">
        <f>+Enfermedades_Mundiales[[#This Row],[idcoleccion]]&amp;"-"&amp;Enfermedades_Mundiales[[#This Row],[id]]</f>
        <v>360-1544</v>
      </c>
      <c r="W1554" s="32">
        <f>+VLOOKUP(Enfermedades_Mundiales[[#This Row],[Filtro URL]],Estructura!$X$4:$Y$366,2,0)</f>
        <v>36200005</v>
      </c>
      <c r="X1554" s="32" t="str">
        <f>+VLOOKUP(Enfermedades_Mundiales[[#This Row],[tema]],Estructura!$A$4:$C$18,3,0)</f>
        <v>T-365</v>
      </c>
      <c r="Y1554" s="32" t="e">
        <f>+VLOOKUP(Enfermedades_Mundiales[[#This Row],[contenido]],Estructura!$E$4:$G$18,3,0)</f>
        <v>#N/A</v>
      </c>
      <c r="Z1554" s="32" t="str">
        <f>+VLOOKUP(Enfermedades_Mundiales[[#This Row],[Filtro Integrado]],Estructura!$M$4:$O$367,3,0)</f>
        <v>FI-363</v>
      </c>
      <c r="AA1554" s="32" t="str">
        <f>+VLOOKUP(Enfermedades_Mundiales[[#This Row],[Muestra]],Estructura!$Q$4:$S$194,3,0)</f>
        <v>M-368</v>
      </c>
    </row>
    <row r="1555" spans="1:27" ht="30.6" x14ac:dyDescent="0.3">
      <c r="A1555" s="40" t="s">
        <v>1997</v>
      </c>
      <c r="B1555" s="12">
        <f t="shared" si="314"/>
        <v>360</v>
      </c>
      <c r="C1555" s="13" t="str">
        <f t="shared" si="315"/>
        <v>Enfermedades Mundiales</v>
      </c>
      <c r="D1555" s="13" t="str">
        <f t="shared" si="316"/>
        <v>Salud</v>
      </c>
      <c r="E1555" s="29">
        <v>6</v>
      </c>
      <c r="F1555" s="13" t="str">
        <f t="shared" si="322"/>
        <v>Positividad</v>
      </c>
      <c r="G1555" s="27" t="s">
        <v>3591</v>
      </c>
      <c r="H1555" s="14" t="s">
        <v>15</v>
      </c>
      <c r="I1555" s="33" t="s">
        <v>372</v>
      </c>
      <c r="J1555" s="12" t="str">
        <f t="shared" si="324"/>
        <v>Ninguno</v>
      </c>
      <c r="K1555" s="12" t="str">
        <f t="shared" si="323"/>
        <v>Positividad</v>
      </c>
      <c r="L1555" s="12" t="str">
        <f t="shared" si="317"/>
        <v>Periodo 2020-2021</v>
      </c>
      <c r="M1555" s="12" t="str">
        <f t="shared" si="318"/>
        <v>Porcentaje (%)</v>
      </c>
      <c r="N1555" s="38" t="str">
        <f t="shared" si="319"/>
        <v>Ministerio de Ciencias, Tecnología, Conocimiento e Innovación</v>
      </c>
      <c r="O1555" s="30" t="str">
        <f>+"Relación entre la Positividad a COVID19 y la Vacunación en la "&amp;Enfermedades_Mundiales[[#This Row],[territorio]]</f>
        <v>Relación entre la Positividad a COVID19 y la Vacunación en la Región de O'Higgins</v>
      </c>
      <c r="P1555" s="68"/>
      <c r="Q1555" s="15" t="str">
        <f t="shared" si="320"/>
        <v>Gráfico Evolución</v>
      </c>
      <c r="R1555" s="30"/>
      <c r="S1555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https://analytics.zoho.com/open-view/2395394000008142922?ZOHO_CRITERIA=%22Localiza_CL_Poblacion%22.%22Codreg%22%3D6</v>
      </c>
      <c r="T1555" s="17"/>
      <c r="U1555" s="31" t="str">
        <f t="shared" si="321"/>
        <v>#1774B9</v>
      </c>
      <c r="V1555" s="32" t="str">
        <f>+Enfermedades_Mundiales[[#This Row],[idcoleccion]]&amp;"-"&amp;Enfermedades_Mundiales[[#This Row],[id]]</f>
        <v>360-1545</v>
      </c>
      <c r="W1555" s="32">
        <f>+VLOOKUP(Enfermedades_Mundiales[[#This Row],[Filtro URL]],Estructura!$X$4:$Y$366,2,0)</f>
        <v>36200006</v>
      </c>
      <c r="X1555" s="32" t="str">
        <f>+VLOOKUP(Enfermedades_Mundiales[[#This Row],[tema]],Estructura!$A$4:$C$18,3,0)</f>
        <v>T-365</v>
      </c>
      <c r="Y1555" s="32" t="e">
        <f>+VLOOKUP(Enfermedades_Mundiales[[#This Row],[contenido]],Estructura!$E$4:$G$18,3,0)</f>
        <v>#N/A</v>
      </c>
      <c r="Z1555" s="32" t="str">
        <f>+VLOOKUP(Enfermedades_Mundiales[[#This Row],[Filtro Integrado]],Estructura!$M$4:$O$367,3,0)</f>
        <v>FI-363</v>
      </c>
      <c r="AA1555" s="32" t="str">
        <f>+VLOOKUP(Enfermedades_Mundiales[[#This Row],[Muestra]],Estructura!$Q$4:$S$194,3,0)</f>
        <v>M-368</v>
      </c>
    </row>
    <row r="1556" spans="1:27" ht="30.6" x14ac:dyDescent="0.3">
      <c r="A1556" s="40" t="s">
        <v>1998</v>
      </c>
      <c r="B1556" s="12">
        <f t="shared" si="314"/>
        <v>360</v>
      </c>
      <c r="C1556" s="13" t="str">
        <f t="shared" si="315"/>
        <v>Enfermedades Mundiales</v>
      </c>
      <c r="D1556" s="13" t="str">
        <f t="shared" si="316"/>
        <v>Salud</v>
      </c>
      <c r="E1556" s="29">
        <v>7</v>
      </c>
      <c r="F1556" s="13" t="str">
        <f t="shared" si="322"/>
        <v>Positividad</v>
      </c>
      <c r="G1556" s="27" t="s">
        <v>3591</v>
      </c>
      <c r="H1556" s="14" t="s">
        <v>15</v>
      </c>
      <c r="I1556" s="33" t="s">
        <v>373</v>
      </c>
      <c r="J1556" s="12" t="str">
        <f t="shared" si="324"/>
        <v>Ninguno</v>
      </c>
      <c r="K1556" s="12" t="str">
        <f t="shared" si="323"/>
        <v>Positividad</v>
      </c>
      <c r="L1556" s="12" t="str">
        <f t="shared" si="317"/>
        <v>Periodo 2020-2021</v>
      </c>
      <c r="M1556" s="12" t="str">
        <f t="shared" si="318"/>
        <v>Porcentaje (%)</v>
      </c>
      <c r="N1556" s="38" t="str">
        <f t="shared" si="319"/>
        <v>Ministerio de Ciencias, Tecnología, Conocimiento e Innovación</v>
      </c>
      <c r="O1556" s="30" t="str">
        <f>+"Relación entre la Positividad a COVID19 y la Vacunación en la "&amp;Enfermedades_Mundiales[[#This Row],[territorio]]</f>
        <v>Relación entre la Positividad a COVID19 y la Vacunación en la Región de Maule</v>
      </c>
      <c r="P1556" s="68"/>
      <c r="Q1556" s="15" t="str">
        <f t="shared" si="320"/>
        <v>Gráfico Evolución</v>
      </c>
      <c r="R1556" s="30"/>
      <c r="S1556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https://analytics.zoho.com/open-view/2395394000008142922?ZOHO_CRITERIA=%22Localiza_CL_Poblacion%22.%22Codreg%22%3D7</v>
      </c>
      <c r="T1556" s="17"/>
      <c r="U1556" s="31" t="str">
        <f t="shared" si="321"/>
        <v>#1774B9</v>
      </c>
      <c r="V1556" s="32" t="str">
        <f>+Enfermedades_Mundiales[[#This Row],[idcoleccion]]&amp;"-"&amp;Enfermedades_Mundiales[[#This Row],[id]]</f>
        <v>360-1546</v>
      </c>
      <c r="W1556" s="32">
        <f>+VLOOKUP(Enfermedades_Mundiales[[#This Row],[Filtro URL]],Estructura!$X$4:$Y$366,2,0)</f>
        <v>36200007</v>
      </c>
      <c r="X1556" s="32" t="str">
        <f>+VLOOKUP(Enfermedades_Mundiales[[#This Row],[tema]],Estructura!$A$4:$C$18,3,0)</f>
        <v>T-365</v>
      </c>
      <c r="Y1556" s="32" t="e">
        <f>+VLOOKUP(Enfermedades_Mundiales[[#This Row],[contenido]],Estructura!$E$4:$G$18,3,0)</f>
        <v>#N/A</v>
      </c>
      <c r="Z1556" s="32" t="str">
        <f>+VLOOKUP(Enfermedades_Mundiales[[#This Row],[Filtro Integrado]],Estructura!$M$4:$O$367,3,0)</f>
        <v>FI-363</v>
      </c>
      <c r="AA1556" s="32" t="str">
        <f>+VLOOKUP(Enfermedades_Mundiales[[#This Row],[Muestra]],Estructura!$Q$4:$S$194,3,0)</f>
        <v>M-368</v>
      </c>
    </row>
    <row r="1557" spans="1:27" ht="30.6" x14ac:dyDescent="0.3">
      <c r="A1557" s="40" t="s">
        <v>1999</v>
      </c>
      <c r="B1557" s="12">
        <f t="shared" si="314"/>
        <v>360</v>
      </c>
      <c r="C1557" s="13" t="str">
        <f t="shared" si="315"/>
        <v>Enfermedades Mundiales</v>
      </c>
      <c r="D1557" s="13" t="str">
        <f t="shared" si="316"/>
        <v>Salud</v>
      </c>
      <c r="E1557" s="29">
        <v>8</v>
      </c>
      <c r="F1557" s="13" t="str">
        <f t="shared" si="322"/>
        <v>Positividad</v>
      </c>
      <c r="G1557" s="27" t="s">
        <v>3591</v>
      </c>
      <c r="H1557" s="14" t="s">
        <v>15</v>
      </c>
      <c r="I1557" s="33" t="s">
        <v>374</v>
      </c>
      <c r="J1557" s="12" t="str">
        <f t="shared" si="324"/>
        <v>Ninguno</v>
      </c>
      <c r="K1557" s="12" t="str">
        <f t="shared" si="323"/>
        <v>Positividad</v>
      </c>
      <c r="L1557" s="12" t="str">
        <f t="shared" si="317"/>
        <v>Periodo 2020-2021</v>
      </c>
      <c r="M1557" s="12" t="str">
        <f t="shared" si="318"/>
        <v>Porcentaje (%)</v>
      </c>
      <c r="N1557" s="38" t="str">
        <f t="shared" si="319"/>
        <v>Ministerio de Ciencias, Tecnología, Conocimiento e Innovación</v>
      </c>
      <c r="O1557" s="30" t="str">
        <f>+"Relación entre la Positividad a COVID19 y la Vacunación en la "&amp;Enfermedades_Mundiales[[#This Row],[territorio]]</f>
        <v>Relación entre la Positividad a COVID19 y la Vacunación en la Región del Biobío</v>
      </c>
      <c r="P1557" s="68"/>
      <c r="Q1557" s="15" t="str">
        <f t="shared" si="320"/>
        <v>Gráfico Evolución</v>
      </c>
      <c r="R1557" s="30"/>
      <c r="S1557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https://analytics.zoho.com/open-view/2395394000008142922?ZOHO_CRITERIA=%22Localiza_CL_Poblacion%22.%22Codreg%22%3D8</v>
      </c>
      <c r="T1557" s="17"/>
      <c r="U1557" s="31" t="str">
        <f t="shared" si="321"/>
        <v>#1774B9</v>
      </c>
      <c r="V1557" s="32" t="str">
        <f>+Enfermedades_Mundiales[[#This Row],[idcoleccion]]&amp;"-"&amp;Enfermedades_Mundiales[[#This Row],[id]]</f>
        <v>360-1547</v>
      </c>
      <c r="W1557" s="32">
        <f>+VLOOKUP(Enfermedades_Mundiales[[#This Row],[Filtro URL]],Estructura!$X$4:$Y$366,2,0)</f>
        <v>36200008</v>
      </c>
      <c r="X1557" s="32" t="str">
        <f>+VLOOKUP(Enfermedades_Mundiales[[#This Row],[tema]],Estructura!$A$4:$C$18,3,0)</f>
        <v>T-365</v>
      </c>
      <c r="Y1557" s="32" t="e">
        <f>+VLOOKUP(Enfermedades_Mundiales[[#This Row],[contenido]],Estructura!$E$4:$G$18,3,0)</f>
        <v>#N/A</v>
      </c>
      <c r="Z1557" s="32" t="str">
        <f>+VLOOKUP(Enfermedades_Mundiales[[#This Row],[Filtro Integrado]],Estructura!$M$4:$O$367,3,0)</f>
        <v>FI-363</v>
      </c>
      <c r="AA1557" s="32" t="str">
        <f>+VLOOKUP(Enfermedades_Mundiales[[#This Row],[Muestra]],Estructura!$Q$4:$S$194,3,0)</f>
        <v>M-368</v>
      </c>
    </row>
    <row r="1558" spans="1:27" ht="30.6" x14ac:dyDescent="0.3">
      <c r="A1558" s="40" t="s">
        <v>2000</v>
      </c>
      <c r="B1558" s="12">
        <f t="shared" si="314"/>
        <v>360</v>
      </c>
      <c r="C1558" s="13" t="str">
        <f t="shared" si="315"/>
        <v>Enfermedades Mundiales</v>
      </c>
      <c r="D1558" s="13" t="str">
        <f t="shared" si="316"/>
        <v>Salud</v>
      </c>
      <c r="E1558" s="29">
        <v>9</v>
      </c>
      <c r="F1558" s="13" t="str">
        <f t="shared" si="322"/>
        <v>Positividad</v>
      </c>
      <c r="G1558" s="27" t="s">
        <v>3591</v>
      </c>
      <c r="H1558" s="14" t="s">
        <v>15</v>
      </c>
      <c r="I1558" s="33" t="s">
        <v>375</v>
      </c>
      <c r="J1558" s="12" t="str">
        <f t="shared" si="324"/>
        <v>Ninguno</v>
      </c>
      <c r="K1558" s="12" t="str">
        <f t="shared" si="323"/>
        <v>Positividad</v>
      </c>
      <c r="L1558" s="12" t="str">
        <f t="shared" si="317"/>
        <v>Periodo 2020-2021</v>
      </c>
      <c r="M1558" s="12" t="str">
        <f t="shared" si="318"/>
        <v>Porcentaje (%)</v>
      </c>
      <c r="N1558" s="38" t="str">
        <f t="shared" si="319"/>
        <v>Ministerio de Ciencias, Tecnología, Conocimiento e Innovación</v>
      </c>
      <c r="O1558" s="30" t="str">
        <f>+"Relación entre la Positividad a COVID19 y la Vacunación en la "&amp;Enfermedades_Mundiales[[#This Row],[territorio]]</f>
        <v>Relación entre la Positividad a COVID19 y la Vacunación en la Región de La Araucanía</v>
      </c>
      <c r="P1558" s="68"/>
      <c r="Q1558" s="15" t="str">
        <f t="shared" si="320"/>
        <v>Gráfico Evolución</v>
      </c>
      <c r="R1558" s="30"/>
      <c r="S1558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https://analytics.zoho.com/open-view/2395394000008142922?ZOHO_CRITERIA=%22Localiza_CL_Poblacion%22.%22Codreg%22%3D9</v>
      </c>
      <c r="T1558" s="17"/>
      <c r="U1558" s="31" t="str">
        <f t="shared" si="321"/>
        <v>#1774B9</v>
      </c>
      <c r="V1558" s="32" t="str">
        <f>+Enfermedades_Mundiales[[#This Row],[idcoleccion]]&amp;"-"&amp;Enfermedades_Mundiales[[#This Row],[id]]</f>
        <v>360-1548</v>
      </c>
      <c r="W1558" s="32">
        <f>+VLOOKUP(Enfermedades_Mundiales[[#This Row],[Filtro URL]],Estructura!$X$4:$Y$366,2,0)</f>
        <v>36200009</v>
      </c>
      <c r="X1558" s="32" t="str">
        <f>+VLOOKUP(Enfermedades_Mundiales[[#This Row],[tema]],Estructura!$A$4:$C$18,3,0)</f>
        <v>T-365</v>
      </c>
      <c r="Y1558" s="32" t="e">
        <f>+VLOOKUP(Enfermedades_Mundiales[[#This Row],[contenido]],Estructura!$E$4:$G$18,3,0)</f>
        <v>#N/A</v>
      </c>
      <c r="Z1558" s="32" t="str">
        <f>+VLOOKUP(Enfermedades_Mundiales[[#This Row],[Filtro Integrado]],Estructura!$M$4:$O$367,3,0)</f>
        <v>FI-363</v>
      </c>
      <c r="AA1558" s="32" t="str">
        <f>+VLOOKUP(Enfermedades_Mundiales[[#This Row],[Muestra]],Estructura!$Q$4:$S$194,3,0)</f>
        <v>M-368</v>
      </c>
    </row>
    <row r="1559" spans="1:27" ht="30.6" x14ac:dyDescent="0.3">
      <c r="A1559" s="40" t="s">
        <v>2001</v>
      </c>
      <c r="B1559" s="12">
        <f t="shared" si="314"/>
        <v>360</v>
      </c>
      <c r="C1559" s="13" t="str">
        <f t="shared" si="315"/>
        <v>Enfermedades Mundiales</v>
      </c>
      <c r="D1559" s="13" t="str">
        <f t="shared" si="316"/>
        <v>Salud</v>
      </c>
      <c r="E1559" s="29">
        <v>10</v>
      </c>
      <c r="F1559" s="13" t="str">
        <f t="shared" si="322"/>
        <v>Positividad</v>
      </c>
      <c r="G1559" s="27" t="s">
        <v>3591</v>
      </c>
      <c r="H1559" s="14" t="s">
        <v>15</v>
      </c>
      <c r="I1559" s="33" t="s">
        <v>376</v>
      </c>
      <c r="J1559" s="12" t="str">
        <f t="shared" si="324"/>
        <v>Ninguno</v>
      </c>
      <c r="K1559" s="12" t="str">
        <f t="shared" si="323"/>
        <v>Positividad</v>
      </c>
      <c r="L1559" s="12" t="str">
        <f t="shared" si="317"/>
        <v>Periodo 2020-2021</v>
      </c>
      <c r="M1559" s="12" t="str">
        <f t="shared" si="318"/>
        <v>Porcentaje (%)</v>
      </c>
      <c r="N1559" s="38" t="str">
        <f t="shared" si="319"/>
        <v>Ministerio de Ciencias, Tecnología, Conocimiento e Innovación</v>
      </c>
      <c r="O1559" s="30" t="str">
        <f>+"Relación entre la Positividad a COVID19 y la Vacunación en la "&amp;Enfermedades_Mundiales[[#This Row],[territorio]]</f>
        <v>Relación entre la Positividad a COVID19 y la Vacunación en la Región de Los Lagos</v>
      </c>
      <c r="P1559" s="68"/>
      <c r="Q1559" s="15" t="str">
        <f t="shared" si="320"/>
        <v>Gráfico Evolución</v>
      </c>
      <c r="R1559" s="30"/>
      <c r="S1559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https://analytics.zoho.com/open-view/2395394000008142922?ZOHO_CRITERIA=%22Localiza_CL_Poblacion%22.%22Codreg%22%3D10</v>
      </c>
      <c r="T1559" s="17"/>
      <c r="U1559" s="31" t="str">
        <f t="shared" si="321"/>
        <v>#1774B9</v>
      </c>
      <c r="V1559" s="32" t="str">
        <f>+Enfermedades_Mundiales[[#This Row],[idcoleccion]]&amp;"-"&amp;Enfermedades_Mundiales[[#This Row],[id]]</f>
        <v>360-1549</v>
      </c>
      <c r="W1559" s="32">
        <f>+VLOOKUP(Enfermedades_Mundiales[[#This Row],[Filtro URL]],Estructura!$X$4:$Y$366,2,0)</f>
        <v>36200010</v>
      </c>
      <c r="X1559" s="32" t="str">
        <f>+VLOOKUP(Enfermedades_Mundiales[[#This Row],[tema]],Estructura!$A$4:$C$18,3,0)</f>
        <v>T-365</v>
      </c>
      <c r="Y1559" s="32" t="e">
        <f>+VLOOKUP(Enfermedades_Mundiales[[#This Row],[contenido]],Estructura!$E$4:$G$18,3,0)</f>
        <v>#N/A</v>
      </c>
      <c r="Z1559" s="32" t="str">
        <f>+VLOOKUP(Enfermedades_Mundiales[[#This Row],[Filtro Integrado]],Estructura!$M$4:$O$367,3,0)</f>
        <v>FI-363</v>
      </c>
      <c r="AA1559" s="32" t="str">
        <f>+VLOOKUP(Enfermedades_Mundiales[[#This Row],[Muestra]],Estructura!$Q$4:$S$194,3,0)</f>
        <v>M-368</v>
      </c>
    </row>
    <row r="1560" spans="1:27" ht="30.6" x14ac:dyDescent="0.3">
      <c r="A1560" s="40" t="s">
        <v>2002</v>
      </c>
      <c r="B1560" s="12">
        <f t="shared" si="314"/>
        <v>360</v>
      </c>
      <c r="C1560" s="13" t="str">
        <f t="shared" si="315"/>
        <v>Enfermedades Mundiales</v>
      </c>
      <c r="D1560" s="13" t="str">
        <f t="shared" si="316"/>
        <v>Salud</v>
      </c>
      <c r="E1560" s="29">
        <v>11</v>
      </c>
      <c r="F1560" s="13" t="str">
        <f t="shared" si="322"/>
        <v>Positividad</v>
      </c>
      <c r="G1560" s="27" t="s">
        <v>3591</v>
      </c>
      <c r="H1560" s="14" t="s">
        <v>15</v>
      </c>
      <c r="I1560" s="33" t="s">
        <v>377</v>
      </c>
      <c r="J1560" s="12" t="str">
        <f t="shared" si="324"/>
        <v>Ninguno</v>
      </c>
      <c r="K1560" s="12" t="str">
        <f t="shared" si="323"/>
        <v>Positividad</v>
      </c>
      <c r="L1560" s="12" t="str">
        <f t="shared" si="317"/>
        <v>Periodo 2020-2021</v>
      </c>
      <c r="M1560" s="12" t="str">
        <f t="shared" si="318"/>
        <v>Porcentaje (%)</v>
      </c>
      <c r="N1560" s="38" t="str">
        <f t="shared" si="319"/>
        <v>Ministerio de Ciencias, Tecnología, Conocimiento e Innovación</v>
      </c>
      <c r="O1560" s="30" t="str">
        <f>+"Relación entre la Positividad a COVID19 y la Vacunación en la "&amp;Enfermedades_Mundiales[[#This Row],[territorio]]</f>
        <v>Relación entre la Positividad a COVID19 y la Vacunación en la Región de Aysén</v>
      </c>
      <c r="P1560" s="68"/>
      <c r="Q1560" s="15" t="str">
        <f t="shared" si="320"/>
        <v>Gráfico Evolución</v>
      </c>
      <c r="R1560" s="30"/>
      <c r="S1560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https://analytics.zoho.com/open-view/2395394000008142922?ZOHO_CRITERIA=%22Localiza_CL_Poblacion%22.%22Codreg%22%3D11</v>
      </c>
      <c r="T1560" s="17"/>
      <c r="U1560" s="31" t="str">
        <f t="shared" si="321"/>
        <v>#1774B9</v>
      </c>
      <c r="V1560" s="32" t="str">
        <f>+Enfermedades_Mundiales[[#This Row],[idcoleccion]]&amp;"-"&amp;Enfermedades_Mundiales[[#This Row],[id]]</f>
        <v>360-1550</v>
      </c>
      <c r="W1560" s="32">
        <f>+VLOOKUP(Enfermedades_Mundiales[[#This Row],[Filtro URL]],Estructura!$X$4:$Y$366,2,0)</f>
        <v>36200011</v>
      </c>
      <c r="X1560" s="32" t="str">
        <f>+VLOOKUP(Enfermedades_Mundiales[[#This Row],[tema]],Estructura!$A$4:$C$18,3,0)</f>
        <v>T-365</v>
      </c>
      <c r="Y1560" s="32" t="e">
        <f>+VLOOKUP(Enfermedades_Mundiales[[#This Row],[contenido]],Estructura!$E$4:$G$18,3,0)</f>
        <v>#N/A</v>
      </c>
      <c r="Z1560" s="32" t="str">
        <f>+VLOOKUP(Enfermedades_Mundiales[[#This Row],[Filtro Integrado]],Estructura!$M$4:$O$367,3,0)</f>
        <v>FI-363</v>
      </c>
      <c r="AA1560" s="32" t="str">
        <f>+VLOOKUP(Enfermedades_Mundiales[[#This Row],[Muestra]],Estructura!$Q$4:$S$194,3,0)</f>
        <v>M-368</v>
      </c>
    </row>
    <row r="1561" spans="1:27" ht="30.6" x14ac:dyDescent="0.3">
      <c r="A1561" s="40" t="s">
        <v>2003</v>
      </c>
      <c r="B1561" s="12">
        <f t="shared" si="314"/>
        <v>360</v>
      </c>
      <c r="C1561" s="13" t="str">
        <f t="shared" si="315"/>
        <v>Enfermedades Mundiales</v>
      </c>
      <c r="D1561" s="13" t="str">
        <f t="shared" si="316"/>
        <v>Salud</v>
      </c>
      <c r="E1561" s="29">
        <v>12</v>
      </c>
      <c r="F1561" s="13" t="str">
        <f t="shared" si="322"/>
        <v>Positividad</v>
      </c>
      <c r="G1561" s="27" t="s">
        <v>3591</v>
      </c>
      <c r="H1561" s="14" t="s">
        <v>15</v>
      </c>
      <c r="I1561" s="33" t="s">
        <v>378</v>
      </c>
      <c r="J1561" s="12" t="str">
        <f t="shared" si="324"/>
        <v>Ninguno</v>
      </c>
      <c r="K1561" s="12" t="str">
        <f t="shared" si="323"/>
        <v>Positividad</v>
      </c>
      <c r="L1561" s="12" t="str">
        <f t="shared" si="317"/>
        <v>Periodo 2020-2021</v>
      </c>
      <c r="M1561" s="12" t="str">
        <f t="shared" si="318"/>
        <v>Porcentaje (%)</v>
      </c>
      <c r="N1561" s="38" t="str">
        <f t="shared" si="319"/>
        <v>Ministerio de Ciencias, Tecnología, Conocimiento e Innovación</v>
      </c>
      <c r="O1561" s="30" t="str">
        <f>+"Relación entre la Positividad a COVID19 y la Vacunación en la "&amp;Enfermedades_Mundiales[[#This Row],[territorio]]</f>
        <v>Relación entre la Positividad a COVID19 y la Vacunación en la Región de Magallanes</v>
      </c>
      <c r="P1561" s="68"/>
      <c r="Q1561" s="15" t="str">
        <f t="shared" si="320"/>
        <v>Gráfico Evolución</v>
      </c>
      <c r="R1561" s="30"/>
      <c r="S1561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https://analytics.zoho.com/open-view/2395394000008142922?ZOHO_CRITERIA=%22Localiza_CL_Poblacion%22.%22Codreg%22%3D12</v>
      </c>
      <c r="T1561" s="17"/>
      <c r="U1561" s="31" t="str">
        <f t="shared" si="321"/>
        <v>#1774B9</v>
      </c>
      <c r="V1561" s="32" t="str">
        <f>+Enfermedades_Mundiales[[#This Row],[idcoleccion]]&amp;"-"&amp;Enfermedades_Mundiales[[#This Row],[id]]</f>
        <v>360-1551</v>
      </c>
      <c r="W1561" s="32">
        <f>+VLOOKUP(Enfermedades_Mundiales[[#This Row],[Filtro URL]],Estructura!$X$4:$Y$366,2,0)</f>
        <v>36200012</v>
      </c>
      <c r="X1561" s="32" t="str">
        <f>+VLOOKUP(Enfermedades_Mundiales[[#This Row],[tema]],Estructura!$A$4:$C$18,3,0)</f>
        <v>T-365</v>
      </c>
      <c r="Y1561" s="32" t="e">
        <f>+VLOOKUP(Enfermedades_Mundiales[[#This Row],[contenido]],Estructura!$E$4:$G$18,3,0)</f>
        <v>#N/A</v>
      </c>
      <c r="Z1561" s="32" t="str">
        <f>+VLOOKUP(Enfermedades_Mundiales[[#This Row],[Filtro Integrado]],Estructura!$M$4:$O$367,3,0)</f>
        <v>FI-363</v>
      </c>
      <c r="AA1561" s="32" t="str">
        <f>+VLOOKUP(Enfermedades_Mundiales[[#This Row],[Muestra]],Estructura!$Q$4:$S$194,3,0)</f>
        <v>M-368</v>
      </c>
    </row>
    <row r="1562" spans="1:27" ht="30.6" x14ac:dyDescent="0.3">
      <c r="A1562" s="40" t="s">
        <v>2004</v>
      </c>
      <c r="B1562" s="12">
        <f t="shared" si="314"/>
        <v>360</v>
      </c>
      <c r="C1562" s="13" t="str">
        <f t="shared" si="315"/>
        <v>Enfermedades Mundiales</v>
      </c>
      <c r="D1562" s="13" t="str">
        <f t="shared" si="316"/>
        <v>Salud</v>
      </c>
      <c r="E1562" s="29">
        <v>13</v>
      </c>
      <c r="F1562" s="13" t="str">
        <f t="shared" si="322"/>
        <v>Positividad</v>
      </c>
      <c r="G1562" s="27" t="s">
        <v>3591</v>
      </c>
      <c r="H1562" s="14" t="s">
        <v>15</v>
      </c>
      <c r="I1562" s="33" t="s">
        <v>379</v>
      </c>
      <c r="J1562" s="12" t="str">
        <f t="shared" si="324"/>
        <v>Ninguno</v>
      </c>
      <c r="K1562" s="12" t="str">
        <f t="shared" si="323"/>
        <v>Positividad</v>
      </c>
      <c r="L1562" s="12" t="str">
        <f t="shared" si="317"/>
        <v>Periodo 2020-2021</v>
      </c>
      <c r="M1562" s="12" t="str">
        <f t="shared" si="318"/>
        <v>Porcentaje (%)</v>
      </c>
      <c r="N1562" s="38" t="str">
        <f t="shared" si="319"/>
        <v>Ministerio de Ciencias, Tecnología, Conocimiento e Innovación</v>
      </c>
      <c r="O1562" s="30" t="str">
        <f>+"Relación entre la Positividad a COVID19 y la Vacunación en la "&amp;Enfermedades_Mundiales[[#This Row],[territorio]]</f>
        <v>Relación entre la Positividad a COVID19 y la Vacunación en la Región Metropolitana</v>
      </c>
      <c r="P1562" s="68"/>
      <c r="Q1562" s="15" t="str">
        <f t="shared" si="320"/>
        <v>Gráfico Evolución</v>
      </c>
      <c r="R1562" s="30"/>
      <c r="S1562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https://analytics.zoho.com/open-view/2395394000008142922?ZOHO_CRITERIA=%22Localiza_CL_Poblacion%22.%22Codreg%22%3D13</v>
      </c>
      <c r="T1562" s="17"/>
      <c r="U1562" s="31" t="str">
        <f t="shared" si="321"/>
        <v>#1774B9</v>
      </c>
      <c r="V1562" s="32" t="str">
        <f>+Enfermedades_Mundiales[[#This Row],[idcoleccion]]&amp;"-"&amp;Enfermedades_Mundiales[[#This Row],[id]]</f>
        <v>360-1552</v>
      </c>
      <c r="W1562" s="32">
        <f>+VLOOKUP(Enfermedades_Mundiales[[#This Row],[Filtro URL]],Estructura!$X$4:$Y$366,2,0)</f>
        <v>36200013</v>
      </c>
      <c r="X1562" s="32" t="str">
        <f>+VLOOKUP(Enfermedades_Mundiales[[#This Row],[tema]],Estructura!$A$4:$C$18,3,0)</f>
        <v>T-365</v>
      </c>
      <c r="Y1562" s="32" t="e">
        <f>+VLOOKUP(Enfermedades_Mundiales[[#This Row],[contenido]],Estructura!$E$4:$G$18,3,0)</f>
        <v>#N/A</v>
      </c>
      <c r="Z1562" s="32" t="str">
        <f>+VLOOKUP(Enfermedades_Mundiales[[#This Row],[Filtro Integrado]],Estructura!$M$4:$O$367,3,0)</f>
        <v>FI-363</v>
      </c>
      <c r="AA1562" s="32" t="str">
        <f>+VLOOKUP(Enfermedades_Mundiales[[#This Row],[Muestra]],Estructura!$Q$4:$S$194,3,0)</f>
        <v>M-368</v>
      </c>
    </row>
    <row r="1563" spans="1:27" ht="30.6" x14ac:dyDescent="0.3">
      <c r="A1563" s="40" t="s">
        <v>2005</v>
      </c>
      <c r="B1563" s="12">
        <f t="shared" si="314"/>
        <v>360</v>
      </c>
      <c r="C1563" s="13" t="str">
        <f t="shared" si="315"/>
        <v>Enfermedades Mundiales</v>
      </c>
      <c r="D1563" s="13" t="str">
        <f t="shared" si="316"/>
        <v>Salud</v>
      </c>
      <c r="E1563" s="29">
        <v>14</v>
      </c>
      <c r="F1563" s="13" t="str">
        <f t="shared" si="322"/>
        <v>Positividad</v>
      </c>
      <c r="G1563" s="27" t="s">
        <v>3591</v>
      </c>
      <c r="H1563" s="14" t="s">
        <v>15</v>
      </c>
      <c r="I1563" s="33" t="s">
        <v>380</v>
      </c>
      <c r="J1563" s="12" t="str">
        <f t="shared" si="324"/>
        <v>Ninguno</v>
      </c>
      <c r="K1563" s="12" t="str">
        <f t="shared" si="323"/>
        <v>Positividad</v>
      </c>
      <c r="L1563" s="12" t="str">
        <f t="shared" si="317"/>
        <v>Periodo 2020-2021</v>
      </c>
      <c r="M1563" s="12" t="str">
        <f t="shared" si="318"/>
        <v>Porcentaje (%)</v>
      </c>
      <c r="N1563" s="38" t="str">
        <f t="shared" si="319"/>
        <v>Ministerio de Ciencias, Tecnología, Conocimiento e Innovación</v>
      </c>
      <c r="O1563" s="30" t="str">
        <f>+"Relación entre la Positividad a COVID19 y la Vacunación en la "&amp;Enfermedades_Mundiales[[#This Row],[territorio]]</f>
        <v>Relación entre la Positividad a COVID19 y la Vacunación en la Región de Los Ríos</v>
      </c>
      <c r="P1563" s="68"/>
      <c r="Q1563" s="15" t="str">
        <f t="shared" si="320"/>
        <v>Gráfico Evolución</v>
      </c>
      <c r="R1563" s="30"/>
      <c r="S1563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https://analytics.zoho.com/open-view/2395394000008142922?ZOHO_CRITERIA=%22Localiza_CL_Poblacion%22.%22Codreg%22%3D14</v>
      </c>
      <c r="T1563" s="17"/>
      <c r="U1563" s="31" t="str">
        <f t="shared" si="321"/>
        <v>#1774B9</v>
      </c>
      <c r="V1563" s="32" t="str">
        <f>+Enfermedades_Mundiales[[#This Row],[idcoleccion]]&amp;"-"&amp;Enfermedades_Mundiales[[#This Row],[id]]</f>
        <v>360-1553</v>
      </c>
      <c r="W1563" s="32">
        <f>+VLOOKUP(Enfermedades_Mundiales[[#This Row],[Filtro URL]],Estructura!$X$4:$Y$366,2,0)</f>
        <v>36200014</v>
      </c>
      <c r="X1563" s="32" t="str">
        <f>+VLOOKUP(Enfermedades_Mundiales[[#This Row],[tema]],Estructura!$A$4:$C$18,3,0)</f>
        <v>T-365</v>
      </c>
      <c r="Y1563" s="32" t="e">
        <f>+VLOOKUP(Enfermedades_Mundiales[[#This Row],[contenido]],Estructura!$E$4:$G$18,3,0)</f>
        <v>#N/A</v>
      </c>
      <c r="Z1563" s="32" t="str">
        <f>+VLOOKUP(Enfermedades_Mundiales[[#This Row],[Filtro Integrado]],Estructura!$M$4:$O$367,3,0)</f>
        <v>FI-363</v>
      </c>
      <c r="AA1563" s="32" t="str">
        <f>+VLOOKUP(Enfermedades_Mundiales[[#This Row],[Muestra]],Estructura!$Q$4:$S$194,3,0)</f>
        <v>M-368</v>
      </c>
    </row>
    <row r="1564" spans="1:27" ht="30.6" x14ac:dyDescent="0.3">
      <c r="A1564" s="40" t="s">
        <v>2006</v>
      </c>
      <c r="B1564" s="12">
        <f t="shared" si="314"/>
        <v>360</v>
      </c>
      <c r="C1564" s="13" t="str">
        <f t="shared" si="315"/>
        <v>Enfermedades Mundiales</v>
      </c>
      <c r="D1564" s="13" t="str">
        <f t="shared" si="316"/>
        <v>Salud</v>
      </c>
      <c r="E1564" s="29">
        <v>15</v>
      </c>
      <c r="F1564" s="13" t="str">
        <f t="shared" si="322"/>
        <v>Positividad</v>
      </c>
      <c r="G1564" s="27" t="s">
        <v>3591</v>
      </c>
      <c r="H1564" s="14" t="s">
        <v>15</v>
      </c>
      <c r="I1564" s="33" t="s">
        <v>381</v>
      </c>
      <c r="J1564" s="12" t="str">
        <f t="shared" si="324"/>
        <v>Ninguno</v>
      </c>
      <c r="K1564" s="12" t="str">
        <f t="shared" si="323"/>
        <v>Positividad</v>
      </c>
      <c r="L1564" s="12" t="str">
        <f t="shared" si="317"/>
        <v>Periodo 2020-2021</v>
      </c>
      <c r="M1564" s="12" t="str">
        <f t="shared" si="318"/>
        <v>Porcentaje (%)</v>
      </c>
      <c r="N1564" s="38" t="str">
        <f t="shared" si="319"/>
        <v>Ministerio de Ciencias, Tecnología, Conocimiento e Innovación</v>
      </c>
      <c r="O1564" s="30" t="str">
        <f>+"Relación entre la Positividad a COVID19 y la Vacunación en la "&amp;Enfermedades_Mundiales[[#This Row],[territorio]]</f>
        <v>Relación entre la Positividad a COVID19 y la Vacunación en la Región de Arica y Parinacota</v>
      </c>
      <c r="P1564" s="68"/>
      <c r="Q1564" s="15" t="str">
        <f t="shared" si="320"/>
        <v>Gráfico Evolución</v>
      </c>
      <c r="R1564" s="30"/>
      <c r="S1564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https://analytics.zoho.com/open-view/2395394000008142922?ZOHO_CRITERIA=%22Localiza_CL_Poblacion%22.%22Codreg%22%3D15</v>
      </c>
      <c r="T1564" s="17"/>
      <c r="U1564" s="31" t="str">
        <f t="shared" si="321"/>
        <v>#1774B9</v>
      </c>
      <c r="V1564" s="32" t="str">
        <f>+Enfermedades_Mundiales[[#This Row],[idcoleccion]]&amp;"-"&amp;Enfermedades_Mundiales[[#This Row],[id]]</f>
        <v>360-1554</v>
      </c>
      <c r="W1564" s="32">
        <f>+VLOOKUP(Enfermedades_Mundiales[[#This Row],[Filtro URL]],Estructura!$X$4:$Y$366,2,0)</f>
        <v>36200015</v>
      </c>
      <c r="X1564" s="32" t="str">
        <f>+VLOOKUP(Enfermedades_Mundiales[[#This Row],[tema]],Estructura!$A$4:$C$18,3,0)</f>
        <v>T-365</v>
      </c>
      <c r="Y1564" s="32" t="e">
        <f>+VLOOKUP(Enfermedades_Mundiales[[#This Row],[contenido]],Estructura!$E$4:$G$18,3,0)</f>
        <v>#N/A</v>
      </c>
      <c r="Z1564" s="32" t="str">
        <f>+VLOOKUP(Enfermedades_Mundiales[[#This Row],[Filtro Integrado]],Estructura!$M$4:$O$367,3,0)</f>
        <v>FI-363</v>
      </c>
      <c r="AA1564" s="32" t="str">
        <f>+VLOOKUP(Enfermedades_Mundiales[[#This Row],[Muestra]],Estructura!$Q$4:$S$194,3,0)</f>
        <v>M-368</v>
      </c>
    </row>
    <row r="1565" spans="1:27" ht="30.6" x14ac:dyDescent="0.3">
      <c r="A1565" s="40" t="s">
        <v>2007</v>
      </c>
      <c r="B1565" s="43">
        <f t="shared" si="314"/>
        <v>360</v>
      </c>
      <c r="C1565" s="44" t="str">
        <f t="shared" si="315"/>
        <v>Enfermedades Mundiales</v>
      </c>
      <c r="D1565" s="44" t="str">
        <f t="shared" si="316"/>
        <v>Salud</v>
      </c>
      <c r="E1565" s="45">
        <v>16</v>
      </c>
      <c r="F1565" s="44" t="str">
        <f t="shared" si="322"/>
        <v>Positividad</v>
      </c>
      <c r="G1565" s="46" t="s">
        <v>3591</v>
      </c>
      <c r="H1565" s="47" t="s">
        <v>15</v>
      </c>
      <c r="I1565" s="48" t="s">
        <v>382</v>
      </c>
      <c r="J1565" s="43" t="str">
        <f t="shared" si="324"/>
        <v>Ninguno</v>
      </c>
      <c r="K1565" s="43" t="str">
        <f t="shared" si="323"/>
        <v>Positividad</v>
      </c>
      <c r="L1565" s="43" t="str">
        <f t="shared" si="317"/>
        <v>Periodo 2020-2021</v>
      </c>
      <c r="M1565" s="43" t="str">
        <f t="shared" si="318"/>
        <v>Porcentaje (%)</v>
      </c>
      <c r="N1565" s="49" t="str">
        <f t="shared" si="319"/>
        <v>Ministerio de Ciencias, Tecnología, Conocimiento e Innovación</v>
      </c>
      <c r="O1565" s="30" t="str">
        <f>+"Relación entre la Positividad a COVID19 y la Vacunación en la "&amp;Enfermedades_Mundiales[[#This Row],[territorio]]</f>
        <v>Relación entre la Positividad a COVID19 y la Vacunación en la Región de Ñuble</v>
      </c>
      <c r="P1565" s="69"/>
      <c r="Q1565" s="51" t="str">
        <f t="shared" si="320"/>
        <v>Gráfico Evolución</v>
      </c>
      <c r="R1565" s="50"/>
      <c r="S1565" s="16" t="str">
        <f>"https://analytics.zoho.com/open-view/2395394000008142922?ZOHO_CRITERIA=%22Localiza_CL_Poblacion%22.%22Codreg%22%3D"&amp;Enfermedades_Mundiales[[#This Row],[Filtro URL]]</f>
        <v>https://analytics.zoho.com/open-view/2395394000008142922?ZOHO_CRITERIA=%22Localiza_CL_Poblacion%22.%22Codreg%22%3D16</v>
      </c>
      <c r="T1565" s="53"/>
      <c r="U1565" s="54" t="str">
        <f t="shared" si="321"/>
        <v>#1774B9</v>
      </c>
      <c r="V1565" s="55" t="str">
        <f>+Enfermedades_Mundiales[[#This Row],[idcoleccion]]&amp;"-"&amp;Enfermedades_Mundiales[[#This Row],[id]]</f>
        <v>360-1555</v>
      </c>
      <c r="W1565" s="55">
        <f>+VLOOKUP(Enfermedades_Mundiales[[#This Row],[Filtro URL]],Estructura!$X$4:$Y$366,2,0)</f>
        <v>36200016</v>
      </c>
      <c r="X1565" s="55" t="str">
        <f>+VLOOKUP(Enfermedades_Mundiales[[#This Row],[tema]],Estructura!$A$4:$C$18,3,0)</f>
        <v>T-365</v>
      </c>
      <c r="Y1565" s="55" t="e">
        <f>+VLOOKUP(Enfermedades_Mundiales[[#This Row],[contenido]],Estructura!$E$4:$G$18,3,0)</f>
        <v>#N/A</v>
      </c>
      <c r="Z1565" s="55" t="str">
        <f>+VLOOKUP(Enfermedades_Mundiales[[#This Row],[Filtro Integrado]],Estructura!$M$4:$O$367,3,0)</f>
        <v>FI-363</v>
      </c>
      <c r="AA1565" s="55" t="str">
        <f>+VLOOKUP(Enfermedades_Mundiales[[#This Row],[Muestra]],Estructura!$Q$4:$S$194,3,0)</f>
        <v>M-368</v>
      </c>
    </row>
    <row r="1566" spans="1:27" ht="30.6" x14ac:dyDescent="0.3">
      <c r="A1566" s="37" t="s">
        <v>2010</v>
      </c>
      <c r="B1566" s="12">
        <v>360</v>
      </c>
      <c r="C1566" s="13" t="s">
        <v>400</v>
      </c>
      <c r="D1566" s="13" t="s">
        <v>401</v>
      </c>
      <c r="E1566" s="20">
        <v>0</v>
      </c>
      <c r="F1566" s="13" t="s">
        <v>2044</v>
      </c>
      <c r="G1566" s="13" t="s">
        <v>3590</v>
      </c>
      <c r="H1566" s="35" t="s">
        <v>19</v>
      </c>
      <c r="I1566" s="36" t="s">
        <v>14</v>
      </c>
      <c r="J1566" s="12" t="s">
        <v>15</v>
      </c>
      <c r="K1566" s="12" t="s">
        <v>2046</v>
      </c>
      <c r="L1566" s="12" t="s">
        <v>403</v>
      </c>
      <c r="M1566" s="12" t="s">
        <v>2047</v>
      </c>
      <c r="N1566" s="38" t="s">
        <v>402</v>
      </c>
      <c r="O1566" s="15" t="s">
        <v>2050</v>
      </c>
      <c r="P1566" s="67"/>
      <c r="Q1566" s="15" t="s">
        <v>387</v>
      </c>
      <c r="R1566" s="15"/>
      <c r="S1566" s="28" t="s">
        <v>2052</v>
      </c>
      <c r="T1566" s="17">
        <v>100200300</v>
      </c>
      <c r="U1566" s="26" t="s">
        <v>399</v>
      </c>
      <c r="V1566" s="21" t="str">
        <f>+Enfermedades_Mundiales[[#This Row],[idcoleccion]]&amp;"-"&amp;Enfermedades_Mundiales[[#This Row],[id]]</f>
        <v>360-1556</v>
      </c>
      <c r="W1566" s="21">
        <f>+VLOOKUP(Enfermedades_Mundiales[[#This Row],[Filtro URL]],Estructura!$X$4:$Y$366,2,0)</f>
        <v>36100000</v>
      </c>
      <c r="X1566" s="21" t="str">
        <f>+VLOOKUP(Enfermedades_Mundiales[[#This Row],[tema]],Estructura!$A$4:$C$18,3,0)</f>
        <v>T-366</v>
      </c>
      <c r="Y1566" s="21" t="e">
        <f>+VLOOKUP(Enfermedades_Mundiales[[#This Row],[contenido]],Estructura!$E$4:$G$18,3,0)</f>
        <v>#N/A</v>
      </c>
      <c r="Z1566" s="21" t="str">
        <f>+VLOOKUP(Enfermedades_Mundiales[[#This Row],[Filtro Integrado]],Estructura!$M$4:$O$367,3,0)</f>
        <v>FI-362</v>
      </c>
      <c r="AA1566" s="21" t="str">
        <f>+VLOOKUP(Enfermedades_Mundiales[[#This Row],[Muestra]],Estructura!$Q$4:$S$194,3,0)</f>
        <v>M-369</v>
      </c>
    </row>
    <row r="1567" spans="1:27" ht="30.6" x14ac:dyDescent="0.3">
      <c r="A1567" s="39" t="s">
        <v>2011</v>
      </c>
      <c r="B1567" s="12">
        <f t="shared" ref="B1567:B1582" si="325">+B1566</f>
        <v>360</v>
      </c>
      <c r="C1567" s="13" t="str">
        <f t="shared" ref="C1567:C1582" si="326">+C1566</f>
        <v>Enfermedades Mundiales</v>
      </c>
      <c r="D1567" s="13" t="str">
        <f t="shared" ref="D1567:D1582" si="327">+D1566</f>
        <v>Salud</v>
      </c>
      <c r="E1567" s="29">
        <v>1</v>
      </c>
      <c r="F1567" s="13" t="str">
        <f>+F1566</f>
        <v>Residencias</v>
      </c>
      <c r="G1567" s="13" t="s">
        <v>3590</v>
      </c>
      <c r="H1567" s="14" t="s">
        <v>15</v>
      </c>
      <c r="I1567" s="33" t="s">
        <v>367</v>
      </c>
      <c r="J1567" s="12" t="s">
        <v>407</v>
      </c>
      <c r="K1567" s="12" t="str">
        <f>+K1566</f>
        <v>Cupos-Usuarios</v>
      </c>
      <c r="L1567" s="12" t="str">
        <f t="shared" ref="L1567:L1582" si="328">+L1566</f>
        <v>Periodo 2020-2021</v>
      </c>
      <c r="M1567" s="12" t="str">
        <f t="shared" ref="M1567:M1582" si="329">+M1566</f>
        <v>Cupos</v>
      </c>
      <c r="N1567" s="38" t="str">
        <f t="shared" ref="N1567:N1582" si="330">+N1566</f>
        <v>Ministerio de Ciencias, Tecnología, Conocimiento e Innovación</v>
      </c>
      <c r="O1567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Tarapacá</v>
      </c>
      <c r="P1567" s="68"/>
      <c r="Q1567" s="15" t="str">
        <f t="shared" ref="Q1567:Q1582" si="331">+Q1566</f>
        <v>Gráfico Evolución</v>
      </c>
      <c r="R1567" s="30"/>
      <c r="S1567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</v>
      </c>
      <c r="T1567" s="17">
        <v>100200301</v>
      </c>
      <c r="U1567" s="31" t="str">
        <f t="shared" ref="U1567:U1582" si="332">+U1566</f>
        <v>#1774B9</v>
      </c>
      <c r="V1567" s="32" t="str">
        <f>+Enfermedades_Mundiales[[#This Row],[idcoleccion]]&amp;"-"&amp;Enfermedades_Mundiales[[#This Row],[id]]</f>
        <v>360-1557</v>
      </c>
      <c r="W1567" s="32">
        <f>+VLOOKUP(Enfermedades_Mundiales[[#This Row],[Filtro URL]],Estructura!$X$4:$Y$366,2,0)</f>
        <v>36200001</v>
      </c>
      <c r="X1567" s="32" t="str">
        <f>+VLOOKUP(Enfermedades_Mundiales[[#This Row],[tema]],Estructura!$A$4:$C$18,3,0)</f>
        <v>T-366</v>
      </c>
      <c r="Y1567" s="32" t="e">
        <f>+VLOOKUP(Enfermedades_Mundiales[[#This Row],[contenido]],Estructura!$E$4:$G$18,3,0)</f>
        <v>#N/A</v>
      </c>
      <c r="Z1567" s="32" t="str">
        <f>+VLOOKUP(Enfermedades_Mundiales[[#This Row],[Filtro Integrado]],Estructura!$M$4:$O$367,3,0)</f>
        <v>FI-363</v>
      </c>
      <c r="AA1567" s="32" t="str">
        <f>+VLOOKUP(Enfermedades_Mundiales[[#This Row],[Muestra]],Estructura!$Q$4:$S$194,3,0)</f>
        <v>M-369</v>
      </c>
    </row>
    <row r="1568" spans="1:27" ht="30.6" x14ac:dyDescent="0.3">
      <c r="A1568" s="40" t="s">
        <v>2012</v>
      </c>
      <c r="B1568" s="12">
        <f t="shared" si="325"/>
        <v>360</v>
      </c>
      <c r="C1568" s="13" t="str">
        <f t="shared" si="326"/>
        <v>Enfermedades Mundiales</v>
      </c>
      <c r="D1568" s="13" t="str">
        <f t="shared" si="327"/>
        <v>Salud</v>
      </c>
      <c r="E1568" s="29">
        <v>2</v>
      </c>
      <c r="F1568" s="13" t="str">
        <f t="shared" ref="F1568:F1582" si="333">+F1567</f>
        <v>Residencias</v>
      </c>
      <c r="G1568" s="13" t="s">
        <v>3590</v>
      </c>
      <c r="H1568" s="14" t="s">
        <v>15</v>
      </c>
      <c r="I1568" s="33" t="s">
        <v>368</v>
      </c>
      <c r="J1568" s="12" t="str">
        <f>+J1567</f>
        <v>Ninguno</v>
      </c>
      <c r="K1568" s="12" t="str">
        <f t="shared" ref="K1568:K1582" si="334">+K1567</f>
        <v>Cupos-Usuarios</v>
      </c>
      <c r="L1568" s="12" t="str">
        <f t="shared" si="328"/>
        <v>Periodo 2020-2021</v>
      </c>
      <c r="M1568" s="12" t="str">
        <f t="shared" si="329"/>
        <v>Cupos</v>
      </c>
      <c r="N1568" s="38" t="str">
        <f t="shared" si="330"/>
        <v>Ministerio de Ciencias, Tecnología, Conocimiento e Innovación</v>
      </c>
      <c r="O1568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Antofagasta</v>
      </c>
      <c r="P1568" s="68"/>
      <c r="Q1568" s="15" t="str">
        <f t="shared" si="331"/>
        <v>Gráfico Evolución</v>
      </c>
      <c r="R1568" s="30"/>
      <c r="S1568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https://analytics.zoho.com/open-view/2395394000008143873?ZOHO_CRITERIA=%22Localiza_CL_Poblacion%22.%22Codreg%22%3D2</v>
      </c>
      <c r="T1568" s="17">
        <v>100200302</v>
      </c>
      <c r="U1568" s="31" t="str">
        <f t="shared" si="332"/>
        <v>#1774B9</v>
      </c>
      <c r="V1568" s="32" t="str">
        <f>+Enfermedades_Mundiales[[#This Row],[idcoleccion]]&amp;"-"&amp;Enfermedades_Mundiales[[#This Row],[id]]</f>
        <v>360-1558</v>
      </c>
      <c r="W1568" s="32">
        <f>+VLOOKUP(Enfermedades_Mundiales[[#This Row],[Filtro URL]],Estructura!$X$4:$Y$366,2,0)</f>
        <v>36200002</v>
      </c>
      <c r="X1568" s="32" t="str">
        <f>+VLOOKUP(Enfermedades_Mundiales[[#This Row],[tema]],Estructura!$A$4:$C$18,3,0)</f>
        <v>T-366</v>
      </c>
      <c r="Y1568" s="32" t="e">
        <f>+VLOOKUP(Enfermedades_Mundiales[[#This Row],[contenido]],Estructura!$E$4:$G$18,3,0)</f>
        <v>#N/A</v>
      </c>
      <c r="Z1568" s="32" t="str">
        <f>+VLOOKUP(Enfermedades_Mundiales[[#This Row],[Filtro Integrado]],Estructura!$M$4:$O$367,3,0)</f>
        <v>FI-363</v>
      </c>
      <c r="AA1568" s="32" t="str">
        <f>+VLOOKUP(Enfermedades_Mundiales[[#This Row],[Muestra]],Estructura!$Q$4:$S$194,3,0)</f>
        <v>M-369</v>
      </c>
    </row>
    <row r="1569" spans="1:27" ht="30.6" x14ac:dyDescent="0.3">
      <c r="A1569" s="40" t="s">
        <v>2013</v>
      </c>
      <c r="B1569" s="12">
        <f t="shared" si="325"/>
        <v>360</v>
      </c>
      <c r="C1569" s="13" t="str">
        <f t="shared" si="326"/>
        <v>Enfermedades Mundiales</v>
      </c>
      <c r="D1569" s="13" t="str">
        <f t="shared" si="327"/>
        <v>Salud</v>
      </c>
      <c r="E1569" s="29">
        <v>3</v>
      </c>
      <c r="F1569" s="13" t="str">
        <f t="shared" si="333"/>
        <v>Residencias</v>
      </c>
      <c r="G1569" s="13" t="s">
        <v>3590</v>
      </c>
      <c r="H1569" s="14" t="s">
        <v>15</v>
      </c>
      <c r="I1569" s="33" t="s">
        <v>369</v>
      </c>
      <c r="J1569" s="12" t="str">
        <f t="shared" ref="J1569:J1582" si="335">+J1568</f>
        <v>Ninguno</v>
      </c>
      <c r="K1569" s="12" t="str">
        <f t="shared" si="334"/>
        <v>Cupos-Usuarios</v>
      </c>
      <c r="L1569" s="12" t="str">
        <f t="shared" si="328"/>
        <v>Periodo 2020-2021</v>
      </c>
      <c r="M1569" s="12" t="str">
        <f t="shared" si="329"/>
        <v>Cupos</v>
      </c>
      <c r="N1569" s="38" t="str">
        <f t="shared" si="330"/>
        <v>Ministerio de Ciencias, Tecnología, Conocimiento e Innovación</v>
      </c>
      <c r="O1569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Atacama</v>
      </c>
      <c r="P1569" s="68"/>
      <c r="Q1569" s="15" t="str">
        <f t="shared" si="331"/>
        <v>Gráfico Evolución</v>
      </c>
      <c r="R1569" s="30"/>
      <c r="S1569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https://analytics.zoho.com/open-view/2395394000008143873?ZOHO_CRITERIA=%22Localiza_CL_Poblacion%22.%22Codreg%22%3D3</v>
      </c>
      <c r="T1569" s="17"/>
      <c r="U1569" s="31" t="str">
        <f t="shared" si="332"/>
        <v>#1774B9</v>
      </c>
      <c r="V1569" s="32" t="str">
        <f>+Enfermedades_Mundiales[[#This Row],[idcoleccion]]&amp;"-"&amp;Enfermedades_Mundiales[[#This Row],[id]]</f>
        <v>360-1559</v>
      </c>
      <c r="W1569" s="32">
        <f>+VLOOKUP(Enfermedades_Mundiales[[#This Row],[Filtro URL]],Estructura!$X$4:$Y$366,2,0)</f>
        <v>36200003</v>
      </c>
      <c r="X1569" s="32" t="str">
        <f>+VLOOKUP(Enfermedades_Mundiales[[#This Row],[tema]],Estructura!$A$4:$C$18,3,0)</f>
        <v>T-366</v>
      </c>
      <c r="Y1569" s="32" t="e">
        <f>+VLOOKUP(Enfermedades_Mundiales[[#This Row],[contenido]],Estructura!$E$4:$G$18,3,0)</f>
        <v>#N/A</v>
      </c>
      <c r="Z1569" s="32" t="str">
        <f>+VLOOKUP(Enfermedades_Mundiales[[#This Row],[Filtro Integrado]],Estructura!$M$4:$O$367,3,0)</f>
        <v>FI-363</v>
      </c>
      <c r="AA1569" s="32" t="str">
        <f>+VLOOKUP(Enfermedades_Mundiales[[#This Row],[Muestra]],Estructura!$Q$4:$S$194,3,0)</f>
        <v>M-369</v>
      </c>
    </row>
    <row r="1570" spans="1:27" ht="30.6" x14ac:dyDescent="0.3">
      <c r="A1570" s="40" t="s">
        <v>2014</v>
      </c>
      <c r="B1570" s="12">
        <f t="shared" si="325"/>
        <v>360</v>
      </c>
      <c r="C1570" s="13" t="str">
        <f t="shared" si="326"/>
        <v>Enfermedades Mundiales</v>
      </c>
      <c r="D1570" s="13" t="str">
        <f t="shared" si="327"/>
        <v>Salud</v>
      </c>
      <c r="E1570" s="29">
        <v>4</v>
      </c>
      <c r="F1570" s="13" t="str">
        <f t="shared" si="333"/>
        <v>Residencias</v>
      </c>
      <c r="G1570" s="13" t="s">
        <v>3590</v>
      </c>
      <c r="H1570" s="14" t="s">
        <v>15</v>
      </c>
      <c r="I1570" s="33" t="s">
        <v>370</v>
      </c>
      <c r="J1570" s="12" t="str">
        <f t="shared" si="335"/>
        <v>Ninguno</v>
      </c>
      <c r="K1570" s="12" t="str">
        <f t="shared" si="334"/>
        <v>Cupos-Usuarios</v>
      </c>
      <c r="L1570" s="12" t="str">
        <f t="shared" si="328"/>
        <v>Periodo 2020-2021</v>
      </c>
      <c r="M1570" s="12" t="str">
        <f t="shared" si="329"/>
        <v>Cupos</v>
      </c>
      <c r="N1570" s="38" t="str">
        <f t="shared" si="330"/>
        <v>Ministerio de Ciencias, Tecnología, Conocimiento e Innovación</v>
      </c>
      <c r="O1570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Coquimbo</v>
      </c>
      <c r="P1570" s="68"/>
      <c r="Q1570" s="15" t="str">
        <f t="shared" si="331"/>
        <v>Gráfico Evolución</v>
      </c>
      <c r="R1570" s="30"/>
      <c r="S1570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https://analytics.zoho.com/open-view/2395394000008143873?ZOHO_CRITERIA=%22Localiza_CL_Poblacion%22.%22Codreg%22%3D4</v>
      </c>
      <c r="T1570" s="17"/>
      <c r="U1570" s="31" t="str">
        <f t="shared" si="332"/>
        <v>#1774B9</v>
      </c>
      <c r="V1570" s="32" t="str">
        <f>+Enfermedades_Mundiales[[#This Row],[idcoleccion]]&amp;"-"&amp;Enfermedades_Mundiales[[#This Row],[id]]</f>
        <v>360-1560</v>
      </c>
      <c r="W1570" s="32">
        <f>+VLOOKUP(Enfermedades_Mundiales[[#This Row],[Filtro URL]],Estructura!$X$4:$Y$366,2,0)</f>
        <v>36200004</v>
      </c>
      <c r="X1570" s="32" t="str">
        <f>+VLOOKUP(Enfermedades_Mundiales[[#This Row],[tema]],Estructura!$A$4:$C$18,3,0)</f>
        <v>T-366</v>
      </c>
      <c r="Y1570" s="32" t="e">
        <f>+VLOOKUP(Enfermedades_Mundiales[[#This Row],[contenido]],Estructura!$E$4:$G$18,3,0)</f>
        <v>#N/A</v>
      </c>
      <c r="Z1570" s="32" t="str">
        <f>+VLOOKUP(Enfermedades_Mundiales[[#This Row],[Filtro Integrado]],Estructura!$M$4:$O$367,3,0)</f>
        <v>FI-363</v>
      </c>
      <c r="AA1570" s="32" t="str">
        <f>+VLOOKUP(Enfermedades_Mundiales[[#This Row],[Muestra]],Estructura!$Q$4:$S$194,3,0)</f>
        <v>M-369</v>
      </c>
    </row>
    <row r="1571" spans="1:27" ht="30.6" x14ac:dyDescent="0.3">
      <c r="A1571" s="40" t="s">
        <v>2015</v>
      </c>
      <c r="B1571" s="12">
        <f t="shared" si="325"/>
        <v>360</v>
      </c>
      <c r="C1571" s="13" t="str">
        <f t="shared" si="326"/>
        <v>Enfermedades Mundiales</v>
      </c>
      <c r="D1571" s="13" t="str">
        <f t="shared" si="327"/>
        <v>Salud</v>
      </c>
      <c r="E1571" s="29">
        <v>5</v>
      </c>
      <c r="F1571" s="13" t="str">
        <f t="shared" si="333"/>
        <v>Residencias</v>
      </c>
      <c r="G1571" s="13" t="s">
        <v>3590</v>
      </c>
      <c r="H1571" s="14" t="s">
        <v>15</v>
      </c>
      <c r="I1571" s="33" t="s">
        <v>371</v>
      </c>
      <c r="J1571" s="12" t="str">
        <f t="shared" si="335"/>
        <v>Ninguno</v>
      </c>
      <c r="K1571" s="12" t="str">
        <f t="shared" si="334"/>
        <v>Cupos-Usuarios</v>
      </c>
      <c r="L1571" s="12" t="str">
        <f t="shared" si="328"/>
        <v>Periodo 2020-2021</v>
      </c>
      <c r="M1571" s="12" t="str">
        <f t="shared" si="329"/>
        <v>Cupos</v>
      </c>
      <c r="N1571" s="38" t="str">
        <f t="shared" si="330"/>
        <v>Ministerio de Ciencias, Tecnología, Conocimiento e Innovación</v>
      </c>
      <c r="O1571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Valparaíso</v>
      </c>
      <c r="P1571" s="68"/>
      <c r="Q1571" s="15" t="str">
        <f t="shared" si="331"/>
        <v>Gráfico Evolución</v>
      </c>
      <c r="R1571" s="30"/>
      <c r="S1571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https://analytics.zoho.com/open-view/2395394000008143873?ZOHO_CRITERIA=%22Localiza_CL_Poblacion%22.%22Codreg%22%3D5</v>
      </c>
      <c r="T1571" s="17"/>
      <c r="U1571" s="31" t="str">
        <f t="shared" si="332"/>
        <v>#1774B9</v>
      </c>
      <c r="V1571" s="32" t="str">
        <f>+Enfermedades_Mundiales[[#This Row],[idcoleccion]]&amp;"-"&amp;Enfermedades_Mundiales[[#This Row],[id]]</f>
        <v>360-1561</v>
      </c>
      <c r="W1571" s="32">
        <f>+VLOOKUP(Enfermedades_Mundiales[[#This Row],[Filtro URL]],Estructura!$X$4:$Y$366,2,0)</f>
        <v>36200005</v>
      </c>
      <c r="X1571" s="32" t="str">
        <f>+VLOOKUP(Enfermedades_Mundiales[[#This Row],[tema]],Estructura!$A$4:$C$18,3,0)</f>
        <v>T-366</v>
      </c>
      <c r="Y1571" s="32" t="e">
        <f>+VLOOKUP(Enfermedades_Mundiales[[#This Row],[contenido]],Estructura!$E$4:$G$18,3,0)</f>
        <v>#N/A</v>
      </c>
      <c r="Z1571" s="32" t="str">
        <f>+VLOOKUP(Enfermedades_Mundiales[[#This Row],[Filtro Integrado]],Estructura!$M$4:$O$367,3,0)</f>
        <v>FI-363</v>
      </c>
      <c r="AA1571" s="32" t="str">
        <f>+VLOOKUP(Enfermedades_Mundiales[[#This Row],[Muestra]],Estructura!$Q$4:$S$194,3,0)</f>
        <v>M-369</v>
      </c>
    </row>
    <row r="1572" spans="1:27" ht="30.6" x14ac:dyDescent="0.3">
      <c r="A1572" s="40" t="s">
        <v>2016</v>
      </c>
      <c r="B1572" s="12">
        <f t="shared" si="325"/>
        <v>360</v>
      </c>
      <c r="C1572" s="13" t="str">
        <f t="shared" si="326"/>
        <v>Enfermedades Mundiales</v>
      </c>
      <c r="D1572" s="13" t="str">
        <f t="shared" si="327"/>
        <v>Salud</v>
      </c>
      <c r="E1572" s="29">
        <v>6</v>
      </c>
      <c r="F1572" s="13" t="str">
        <f t="shared" si="333"/>
        <v>Residencias</v>
      </c>
      <c r="G1572" s="13" t="s">
        <v>3590</v>
      </c>
      <c r="H1572" s="14" t="s">
        <v>15</v>
      </c>
      <c r="I1572" s="33" t="s">
        <v>372</v>
      </c>
      <c r="J1572" s="12" t="str">
        <f t="shared" si="335"/>
        <v>Ninguno</v>
      </c>
      <c r="K1572" s="12" t="str">
        <f t="shared" si="334"/>
        <v>Cupos-Usuarios</v>
      </c>
      <c r="L1572" s="12" t="str">
        <f t="shared" si="328"/>
        <v>Periodo 2020-2021</v>
      </c>
      <c r="M1572" s="12" t="str">
        <f t="shared" si="329"/>
        <v>Cupos</v>
      </c>
      <c r="N1572" s="38" t="str">
        <f t="shared" si="330"/>
        <v>Ministerio de Ciencias, Tecnología, Conocimiento e Innovación</v>
      </c>
      <c r="O1572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O'Higgins</v>
      </c>
      <c r="P1572" s="68"/>
      <c r="Q1572" s="15" t="str">
        <f t="shared" si="331"/>
        <v>Gráfico Evolución</v>
      </c>
      <c r="R1572" s="30"/>
      <c r="S1572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https://analytics.zoho.com/open-view/2395394000008143873?ZOHO_CRITERIA=%22Localiza_CL_Poblacion%22.%22Codreg%22%3D6</v>
      </c>
      <c r="T1572" s="17"/>
      <c r="U1572" s="31" t="str">
        <f t="shared" si="332"/>
        <v>#1774B9</v>
      </c>
      <c r="V1572" s="32" t="str">
        <f>+Enfermedades_Mundiales[[#This Row],[idcoleccion]]&amp;"-"&amp;Enfermedades_Mundiales[[#This Row],[id]]</f>
        <v>360-1562</v>
      </c>
      <c r="W1572" s="32">
        <f>+VLOOKUP(Enfermedades_Mundiales[[#This Row],[Filtro URL]],Estructura!$X$4:$Y$366,2,0)</f>
        <v>36200006</v>
      </c>
      <c r="X1572" s="32" t="str">
        <f>+VLOOKUP(Enfermedades_Mundiales[[#This Row],[tema]],Estructura!$A$4:$C$18,3,0)</f>
        <v>T-366</v>
      </c>
      <c r="Y1572" s="32" t="e">
        <f>+VLOOKUP(Enfermedades_Mundiales[[#This Row],[contenido]],Estructura!$E$4:$G$18,3,0)</f>
        <v>#N/A</v>
      </c>
      <c r="Z1572" s="32" t="str">
        <f>+VLOOKUP(Enfermedades_Mundiales[[#This Row],[Filtro Integrado]],Estructura!$M$4:$O$367,3,0)</f>
        <v>FI-363</v>
      </c>
      <c r="AA1572" s="32" t="str">
        <f>+VLOOKUP(Enfermedades_Mundiales[[#This Row],[Muestra]],Estructura!$Q$4:$S$194,3,0)</f>
        <v>M-369</v>
      </c>
    </row>
    <row r="1573" spans="1:27" ht="30.6" x14ac:dyDescent="0.3">
      <c r="A1573" s="40" t="s">
        <v>2017</v>
      </c>
      <c r="B1573" s="12">
        <f t="shared" si="325"/>
        <v>360</v>
      </c>
      <c r="C1573" s="13" t="str">
        <f t="shared" si="326"/>
        <v>Enfermedades Mundiales</v>
      </c>
      <c r="D1573" s="13" t="str">
        <f t="shared" si="327"/>
        <v>Salud</v>
      </c>
      <c r="E1573" s="29">
        <v>7</v>
      </c>
      <c r="F1573" s="13" t="str">
        <f t="shared" si="333"/>
        <v>Residencias</v>
      </c>
      <c r="G1573" s="13" t="s">
        <v>3590</v>
      </c>
      <c r="H1573" s="14" t="s">
        <v>15</v>
      </c>
      <c r="I1573" s="33" t="s">
        <v>373</v>
      </c>
      <c r="J1573" s="12" t="str">
        <f t="shared" si="335"/>
        <v>Ninguno</v>
      </c>
      <c r="K1573" s="12" t="str">
        <f t="shared" si="334"/>
        <v>Cupos-Usuarios</v>
      </c>
      <c r="L1573" s="12" t="str">
        <f t="shared" si="328"/>
        <v>Periodo 2020-2021</v>
      </c>
      <c r="M1573" s="12" t="str">
        <f t="shared" si="329"/>
        <v>Cupos</v>
      </c>
      <c r="N1573" s="38" t="str">
        <f t="shared" si="330"/>
        <v>Ministerio de Ciencias, Tecnología, Conocimiento e Innovación</v>
      </c>
      <c r="O1573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Maule</v>
      </c>
      <c r="P1573" s="68"/>
      <c r="Q1573" s="15" t="str">
        <f t="shared" si="331"/>
        <v>Gráfico Evolución</v>
      </c>
      <c r="R1573" s="30"/>
      <c r="S1573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https://analytics.zoho.com/open-view/2395394000008143873?ZOHO_CRITERIA=%22Localiza_CL_Poblacion%22.%22Codreg%22%3D7</v>
      </c>
      <c r="T1573" s="17"/>
      <c r="U1573" s="31" t="str">
        <f t="shared" si="332"/>
        <v>#1774B9</v>
      </c>
      <c r="V1573" s="32" t="str">
        <f>+Enfermedades_Mundiales[[#This Row],[idcoleccion]]&amp;"-"&amp;Enfermedades_Mundiales[[#This Row],[id]]</f>
        <v>360-1563</v>
      </c>
      <c r="W1573" s="32">
        <f>+VLOOKUP(Enfermedades_Mundiales[[#This Row],[Filtro URL]],Estructura!$X$4:$Y$366,2,0)</f>
        <v>36200007</v>
      </c>
      <c r="X1573" s="32" t="str">
        <f>+VLOOKUP(Enfermedades_Mundiales[[#This Row],[tema]],Estructura!$A$4:$C$18,3,0)</f>
        <v>T-366</v>
      </c>
      <c r="Y1573" s="32" t="e">
        <f>+VLOOKUP(Enfermedades_Mundiales[[#This Row],[contenido]],Estructura!$E$4:$G$18,3,0)</f>
        <v>#N/A</v>
      </c>
      <c r="Z1573" s="32" t="str">
        <f>+VLOOKUP(Enfermedades_Mundiales[[#This Row],[Filtro Integrado]],Estructura!$M$4:$O$367,3,0)</f>
        <v>FI-363</v>
      </c>
      <c r="AA1573" s="32" t="str">
        <f>+VLOOKUP(Enfermedades_Mundiales[[#This Row],[Muestra]],Estructura!$Q$4:$S$194,3,0)</f>
        <v>M-369</v>
      </c>
    </row>
    <row r="1574" spans="1:27" ht="30.6" x14ac:dyDescent="0.3">
      <c r="A1574" s="40" t="s">
        <v>2018</v>
      </c>
      <c r="B1574" s="12">
        <f t="shared" si="325"/>
        <v>360</v>
      </c>
      <c r="C1574" s="13" t="str">
        <f t="shared" si="326"/>
        <v>Enfermedades Mundiales</v>
      </c>
      <c r="D1574" s="13" t="str">
        <f t="shared" si="327"/>
        <v>Salud</v>
      </c>
      <c r="E1574" s="29">
        <v>8</v>
      </c>
      <c r="F1574" s="13" t="str">
        <f t="shared" si="333"/>
        <v>Residencias</v>
      </c>
      <c r="G1574" s="13" t="s">
        <v>3590</v>
      </c>
      <c r="H1574" s="14" t="s">
        <v>15</v>
      </c>
      <c r="I1574" s="33" t="s">
        <v>374</v>
      </c>
      <c r="J1574" s="12" t="str">
        <f t="shared" si="335"/>
        <v>Ninguno</v>
      </c>
      <c r="K1574" s="12" t="str">
        <f t="shared" si="334"/>
        <v>Cupos-Usuarios</v>
      </c>
      <c r="L1574" s="12" t="str">
        <f t="shared" si="328"/>
        <v>Periodo 2020-2021</v>
      </c>
      <c r="M1574" s="12" t="str">
        <f t="shared" si="329"/>
        <v>Cupos</v>
      </c>
      <c r="N1574" s="38" t="str">
        <f t="shared" si="330"/>
        <v>Ministerio de Ciencias, Tecnología, Conocimiento e Innovación</v>
      </c>
      <c r="O1574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del Biobío</v>
      </c>
      <c r="P1574" s="68"/>
      <c r="Q1574" s="15" t="str">
        <f t="shared" si="331"/>
        <v>Gráfico Evolución</v>
      </c>
      <c r="R1574" s="30"/>
      <c r="S1574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https://analytics.zoho.com/open-view/2395394000008143873?ZOHO_CRITERIA=%22Localiza_CL_Poblacion%22.%22Codreg%22%3D8</v>
      </c>
      <c r="T1574" s="17"/>
      <c r="U1574" s="31" t="str">
        <f t="shared" si="332"/>
        <v>#1774B9</v>
      </c>
      <c r="V1574" s="32" t="str">
        <f>+Enfermedades_Mundiales[[#This Row],[idcoleccion]]&amp;"-"&amp;Enfermedades_Mundiales[[#This Row],[id]]</f>
        <v>360-1564</v>
      </c>
      <c r="W1574" s="32">
        <f>+VLOOKUP(Enfermedades_Mundiales[[#This Row],[Filtro URL]],Estructura!$X$4:$Y$366,2,0)</f>
        <v>36200008</v>
      </c>
      <c r="X1574" s="32" t="str">
        <f>+VLOOKUP(Enfermedades_Mundiales[[#This Row],[tema]],Estructura!$A$4:$C$18,3,0)</f>
        <v>T-366</v>
      </c>
      <c r="Y1574" s="32" t="e">
        <f>+VLOOKUP(Enfermedades_Mundiales[[#This Row],[contenido]],Estructura!$E$4:$G$18,3,0)</f>
        <v>#N/A</v>
      </c>
      <c r="Z1574" s="32" t="str">
        <f>+VLOOKUP(Enfermedades_Mundiales[[#This Row],[Filtro Integrado]],Estructura!$M$4:$O$367,3,0)</f>
        <v>FI-363</v>
      </c>
      <c r="AA1574" s="32" t="str">
        <f>+VLOOKUP(Enfermedades_Mundiales[[#This Row],[Muestra]],Estructura!$Q$4:$S$194,3,0)</f>
        <v>M-369</v>
      </c>
    </row>
    <row r="1575" spans="1:27" ht="30.6" x14ac:dyDescent="0.3">
      <c r="A1575" s="40" t="s">
        <v>2019</v>
      </c>
      <c r="B1575" s="12">
        <f t="shared" si="325"/>
        <v>360</v>
      </c>
      <c r="C1575" s="13" t="str">
        <f t="shared" si="326"/>
        <v>Enfermedades Mundiales</v>
      </c>
      <c r="D1575" s="13" t="str">
        <f t="shared" si="327"/>
        <v>Salud</v>
      </c>
      <c r="E1575" s="29">
        <v>9</v>
      </c>
      <c r="F1575" s="13" t="str">
        <f t="shared" si="333"/>
        <v>Residencias</v>
      </c>
      <c r="G1575" s="13" t="s">
        <v>3590</v>
      </c>
      <c r="H1575" s="14" t="s">
        <v>15</v>
      </c>
      <c r="I1575" s="33" t="s">
        <v>375</v>
      </c>
      <c r="J1575" s="12" t="str">
        <f t="shared" si="335"/>
        <v>Ninguno</v>
      </c>
      <c r="K1575" s="12" t="str">
        <f t="shared" si="334"/>
        <v>Cupos-Usuarios</v>
      </c>
      <c r="L1575" s="12" t="str">
        <f t="shared" si="328"/>
        <v>Periodo 2020-2021</v>
      </c>
      <c r="M1575" s="12" t="str">
        <f t="shared" si="329"/>
        <v>Cupos</v>
      </c>
      <c r="N1575" s="38" t="str">
        <f t="shared" si="330"/>
        <v>Ministerio de Ciencias, Tecnología, Conocimiento e Innovación</v>
      </c>
      <c r="O1575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La Araucanía</v>
      </c>
      <c r="P1575" s="68"/>
      <c r="Q1575" s="15" t="str">
        <f t="shared" si="331"/>
        <v>Gráfico Evolución</v>
      </c>
      <c r="R1575" s="30"/>
      <c r="S1575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https://analytics.zoho.com/open-view/2395394000008143873?ZOHO_CRITERIA=%22Localiza_CL_Poblacion%22.%22Codreg%22%3D9</v>
      </c>
      <c r="T1575" s="17"/>
      <c r="U1575" s="31" t="str">
        <f t="shared" si="332"/>
        <v>#1774B9</v>
      </c>
      <c r="V1575" s="32" t="str">
        <f>+Enfermedades_Mundiales[[#This Row],[idcoleccion]]&amp;"-"&amp;Enfermedades_Mundiales[[#This Row],[id]]</f>
        <v>360-1565</v>
      </c>
      <c r="W1575" s="32">
        <f>+VLOOKUP(Enfermedades_Mundiales[[#This Row],[Filtro URL]],Estructura!$X$4:$Y$366,2,0)</f>
        <v>36200009</v>
      </c>
      <c r="X1575" s="32" t="str">
        <f>+VLOOKUP(Enfermedades_Mundiales[[#This Row],[tema]],Estructura!$A$4:$C$18,3,0)</f>
        <v>T-366</v>
      </c>
      <c r="Y1575" s="32" t="e">
        <f>+VLOOKUP(Enfermedades_Mundiales[[#This Row],[contenido]],Estructura!$E$4:$G$18,3,0)</f>
        <v>#N/A</v>
      </c>
      <c r="Z1575" s="32" t="str">
        <f>+VLOOKUP(Enfermedades_Mundiales[[#This Row],[Filtro Integrado]],Estructura!$M$4:$O$367,3,0)</f>
        <v>FI-363</v>
      </c>
      <c r="AA1575" s="32" t="str">
        <f>+VLOOKUP(Enfermedades_Mundiales[[#This Row],[Muestra]],Estructura!$Q$4:$S$194,3,0)</f>
        <v>M-369</v>
      </c>
    </row>
    <row r="1576" spans="1:27" ht="30.6" x14ac:dyDescent="0.3">
      <c r="A1576" s="40" t="s">
        <v>2020</v>
      </c>
      <c r="B1576" s="12">
        <f t="shared" si="325"/>
        <v>360</v>
      </c>
      <c r="C1576" s="13" t="str">
        <f t="shared" si="326"/>
        <v>Enfermedades Mundiales</v>
      </c>
      <c r="D1576" s="13" t="str">
        <f t="shared" si="327"/>
        <v>Salud</v>
      </c>
      <c r="E1576" s="29">
        <v>10</v>
      </c>
      <c r="F1576" s="13" t="str">
        <f t="shared" si="333"/>
        <v>Residencias</v>
      </c>
      <c r="G1576" s="13" t="s">
        <v>3590</v>
      </c>
      <c r="H1576" s="14" t="s">
        <v>15</v>
      </c>
      <c r="I1576" s="33" t="s">
        <v>376</v>
      </c>
      <c r="J1576" s="12" t="str">
        <f t="shared" si="335"/>
        <v>Ninguno</v>
      </c>
      <c r="K1576" s="12" t="str">
        <f t="shared" si="334"/>
        <v>Cupos-Usuarios</v>
      </c>
      <c r="L1576" s="12" t="str">
        <f t="shared" si="328"/>
        <v>Periodo 2020-2021</v>
      </c>
      <c r="M1576" s="12" t="str">
        <f t="shared" si="329"/>
        <v>Cupos</v>
      </c>
      <c r="N1576" s="38" t="str">
        <f t="shared" si="330"/>
        <v>Ministerio de Ciencias, Tecnología, Conocimiento e Innovación</v>
      </c>
      <c r="O1576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Los Lagos</v>
      </c>
      <c r="P1576" s="68"/>
      <c r="Q1576" s="15" t="str">
        <f t="shared" si="331"/>
        <v>Gráfico Evolución</v>
      </c>
      <c r="R1576" s="30"/>
      <c r="S1576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https://analytics.zoho.com/open-view/2395394000008143873?ZOHO_CRITERIA=%22Localiza_CL_Poblacion%22.%22Codreg%22%3D10</v>
      </c>
      <c r="T1576" s="17"/>
      <c r="U1576" s="31" t="str">
        <f t="shared" si="332"/>
        <v>#1774B9</v>
      </c>
      <c r="V1576" s="32" t="str">
        <f>+Enfermedades_Mundiales[[#This Row],[idcoleccion]]&amp;"-"&amp;Enfermedades_Mundiales[[#This Row],[id]]</f>
        <v>360-1566</v>
      </c>
      <c r="W1576" s="32">
        <f>+VLOOKUP(Enfermedades_Mundiales[[#This Row],[Filtro URL]],Estructura!$X$4:$Y$366,2,0)</f>
        <v>36200010</v>
      </c>
      <c r="X1576" s="32" t="str">
        <f>+VLOOKUP(Enfermedades_Mundiales[[#This Row],[tema]],Estructura!$A$4:$C$18,3,0)</f>
        <v>T-366</v>
      </c>
      <c r="Y1576" s="32" t="e">
        <f>+VLOOKUP(Enfermedades_Mundiales[[#This Row],[contenido]],Estructura!$E$4:$G$18,3,0)</f>
        <v>#N/A</v>
      </c>
      <c r="Z1576" s="32" t="str">
        <f>+VLOOKUP(Enfermedades_Mundiales[[#This Row],[Filtro Integrado]],Estructura!$M$4:$O$367,3,0)</f>
        <v>FI-363</v>
      </c>
      <c r="AA1576" s="32" t="str">
        <f>+VLOOKUP(Enfermedades_Mundiales[[#This Row],[Muestra]],Estructura!$Q$4:$S$194,3,0)</f>
        <v>M-369</v>
      </c>
    </row>
    <row r="1577" spans="1:27" ht="30.6" x14ac:dyDescent="0.3">
      <c r="A1577" s="40" t="s">
        <v>2021</v>
      </c>
      <c r="B1577" s="12">
        <f t="shared" si="325"/>
        <v>360</v>
      </c>
      <c r="C1577" s="13" t="str">
        <f t="shared" si="326"/>
        <v>Enfermedades Mundiales</v>
      </c>
      <c r="D1577" s="13" t="str">
        <f t="shared" si="327"/>
        <v>Salud</v>
      </c>
      <c r="E1577" s="29">
        <v>11</v>
      </c>
      <c r="F1577" s="13" t="str">
        <f t="shared" si="333"/>
        <v>Residencias</v>
      </c>
      <c r="G1577" s="13" t="s">
        <v>3590</v>
      </c>
      <c r="H1577" s="14" t="s">
        <v>15</v>
      </c>
      <c r="I1577" s="33" t="s">
        <v>377</v>
      </c>
      <c r="J1577" s="12" t="str">
        <f t="shared" si="335"/>
        <v>Ninguno</v>
      </c>
      <c r="K1577" s="12" t="str">
        <f t="shared" si="334"/>
        <v>Cupos-Usuarios</v>
      </c>
      <c r="L1577" s="12" t="str">
        <f t="shared" si="328"/>
        <v>Periodo 2020-2021</v>
      </c>
      <c r="M1577" s="12" t="str">
        <f t="shared" si="329"/>
        <v>Cupos</v>
      </c>
      <c r="N1577" s="38" t="str">
        <f t="shared" si="330"/>
        <v>Ministerio de Ciencias, Tecnología, Conocimiento e Innovación</v>
      </c>
      <c r="O1577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Aysén</v>
      </c>
      <c r="P1577" s="68"/>
      <c r="Q1577" s="15" t="str">
        <f t="shared" si="331"/>
        <v>Gráfico Evolución</v>
      </c>
      <c r="R1577" s="30"/>
      <c r="S1577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https://analytics.zoho.com/open-view/2395394000008143873?ZOHO_CRITERIA=%22Localiza_CL_Poblacion%22.%22Codreg%22%3D11</v>
      </c>
      <c r="T1577" s="17"/>
      <c r="U1577" s="31" t="str">
        <f t="shared" si="332"/>
        <v>#1774B9</v>
      </c>
      <c r="V1577" s="32" t="str">
        <f>+Enfermedades_Mundiales[[#This Row],[idcoleccion]]&amp;"-"&amp;Enfermedades_Mundiales[[#This Row],[id]]</f>
        <v>360-1567</v>
      </c>
      <c r="W1577" s="32">
        <f>+VLOOKUP(Enfermedades_Mundiales[[#This Row],[Filtro URL]],Estructura!$X$4:$Y$366,2,0)</f>
        <v>36200011</v>
      </c>
      <c r="X1577" s="32" t="str">
        <f>+VLOOKUP(Enfermedades_Mundiales[[#This Row],[tema]],Estructura!$A$4:$C$18,3,0)</f>
        <v>T-366</v>
      </c>
      <c r="Y1577" s="32" t="e">
        <f>+VLOOKUP(Enfermedades_Mundiales[[#This Row],[contenido]],Estructura!$E$4:$G$18,3,0)</f>
        <v>#N/A</v>
      </c>
      <c r="Z1577" s="32" t="str">
        <f>+VLOOKUP(Enfermedades_Mundiales[[#This Row],[Filtro Integrado]],Estructura!$M$4:$O$367,3,0)</f>
        <v>FI-363</v>
      </c>
      <c r="AA1577" s="32" t="str">
        <f>+VLOOKUP(Enfermedades_Mundiales[[#This Row],[Muestra]],Estructura!$Q$4:$S$194,3,0)</f>
        <v>M-369</v>
      </c>
    </row>
    <row r="1578" spans="1:27" ht="30.6" x14ac:dyDescent="0.3">
      <c r="A1578" s="40" t="s">
        <v>2022</v>
      </c>
      <c r="B1578" s="12">
        <f t="shared" si="325"/>
        <v>360</v>
      </c>
      <c r="C1578" s="13" t="str">
        <f t="shared" si="326"/>
        <v>Enfermedades Mundiales</v>
      </c>
      <c r="D1578" s="13" t="str">
        <f t="shared" si="327"/>
        <v>Salud</v>
      </c>
      <c r="E1578" s="29">
        <v>12</v>
      </c>
      <c r="F1578" s="13" t="str">
        <f t="shared" si="333"/>
        <v>Residencias</v>
      </c>
      <c r="G1578" s="13" t="s">
        <v>3590</v>
      </c>
      <c r="H1578" s="14" t="s">
        <v>15</v>
      </c>
      <c r="I1578" s="33" t="s">
        <v>378</v>
      </c>
      <c r="J1578" s="12" t="str">
        <f t="shared" si="335"/>
        <v>Ninguno</v>
      </c>
      <c r="K1578" s="12" t="str">
        <f t="shared" si="334"/>
        <v>Cupos-Usuarios</v>
      </c>
      <c r="L1578" s="12" t="str">
        <f t="shared" si="328"/>
        <v>Periodo 2020-2021</v>
      </c>
      <c r="M1578" s="12" t="str">
        <f t="shared" si="329"/>
        <v>Cupos</v>
      </c>
      <c r="N1578" s="38" t="str">
        <f t="shared" si="330"/>
        <v>Ministerio de Ciencias, Tecnología, Conocimiento e Innovación</v>
      </c>
      <c r="O1578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Magallanes</v>
      </c>
      <c r="P1578" s="68"/>
      <c r="Q1578" s="15" t="str">
        <f t="shared" si="331"/>
        <v>Gráfico Evolución</v>
      </c>
      <c r="R1578" s="30"/>
      <c r="S1578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https://analytics.zoho.com/open-view/2395394000008143873?ZOHO_CRITERIA=%22Localiza_CL_Poblacion%22.%22Codreg%22%3D12</v>
      </c>
      <c r="T1578" s="17"/>
      <c r="U1578" s="31" t="str">
        <f t="shared" si="332"/>
        <v>#1774B9</v>
      </c>
      <c r="V1578" s="32" t="str">
        <f>+Enfermedades_Mundiales[[#This Row],[idcoleccion]]&amp;"-"&amp;Enfermedades_Mundiales[[#This Row],[id]]</f>
        <v>360-1568</v>
      </c>
      <c r="W1578" s="32">
        <f>+VLOOKUP(Enfermedades_Mundiales[[#This Row],[Filtro URL]],Estructura!$X$4:$Y$366,2,0)</f>
        <v>36200012</v>
      </c>
      <c r="X1578" s="32" t="str">
        <f>+VLOOKUP(Enfermedades_Mundiales[[#This Row],[tema]],Estructura!$A$4:$C$18,3,0)</f>
        <v>T-366</v>
      </c>
      <c r="Y1578" s="32" t="e">
        <f>+VLOOKUP(Enfermedades_Mundiales[[#This Row],[contenido]],Estructura!$E$4:$G$18,3,0)</f>
        <v>#N/A</v>
      </c>
      <c r="Z1578" s="32" t="str">
        <f>+VLOOKUP(Enfermedades_Mundiales[[#This Row],[Filtro Integrado]],Estructura!$M$4:$O$367,3,0)</f>
        <v>FI-363</v>
      </c>
      <c r="AA1578" s="32" t="str">
        <f>+VLOOKUP(Enfermedades_Mundiales[[#This Row],[Muestra]],Estructura!$Q$4:$S$194,3,0)</f>
        <v>M-369</v>
      </c>
    </row>
    <row r="1579" spans="1:27" ht="30.6" x14ac:dyDescent="0.3">
      <c r="A1579" s="40" t="s">
        <v>2023</v>
      </c>
      <c r="B1579" s="12">
        <f t="shared" si="325"/>
        <v>360</v>
      </c>
      <c r="C1579" s="13" t="str">
        <f t="shared" si="326"/>
        <v>Enfermedades Mundiales</v>
      </c>
      <c r="D1579" s="13" t="str">
        <f t="shared" si="327"/>
        <v>Salud</v>
      </c>
      <c r="E1579" s="29">
        <v>13</v>
      </c>
      <c r="F1579" s="13" t="str">
        <f t="shared" si="333"/>
        <v>Residencias</v>
      </c>
      <c r="G1579" s="13" t="s">
        <v>3590</v>
      </c>
      <c r="H1579" s="14" t="s">
        <v>15</v>
      </c>
      <c r="I1579" s="33" t="s">
        <v>379</v>
      </c>
      <c r="J1579" s="12" t="str">
        <f t="shared" si="335"/>
        <v>Ninguno</v>
      </c>
      <c r="K1579" s="12" t="str">
        <f t="shared" si="334"/>
        <v>Cupos-Usuarios</v>
      </c>
      <c r="L1579" s="12" t="str">
        <f t="shared" si="328"/>
        <v>Periodo 2020-2021</v>
      </c>
      <c r="M1579" s="12" t="str">
        <f t="shared" si="329"/>
        <v>Cupos</v>
      </c>
      <c r="N1579" s="38" t="str">
        <f t="shared" si="330"/>
        <v>Ministerio de Ciencias, Tecnología, Conocimiento e Innovación</v>
      </c>
      <c r="O1579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Metropolitana</v>
      </c>
      <c r="P1579" s="68"/>
      <c r="Q1579" s="15" t="str">
        <f t="shared" si="331"/>
        <v>Gráfico Evolución</v>
      </c>
      <c r="R1579" s="30"/>
      <c r="S1579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https://analytics.zoho.com/open-view/2395394000008143873?ZOHO_CRITERIA=%22Localiza_CL_Poblacion%22.%22Codreg%22%3D13</v>
      </c>
      <c r="T1579" s="17"/>
      <c r="U1579" s="31" t="str">
        <f t="shared" si="332"/>
        <v>#1774B9</v>
      </c>
      <c r="V1579" s="32" t="str">
        <f>+Enfermedades_Mundiales[[#This Row],[idcoleccion]]&amp;"-"&amp;Enfermedades_Mundiales[[#This Row],[id]]</f>
        <v>360-1569</v>
      </c>
      <c r="W1579" s="32">
        <f>+VLOOKUP(Enfermedades_Mundiales[[#This Row],[Filtro URL]],Estructura!$X$4:$Y$366,2,0)</f>
        <v>36200013</v>
      </c>
      <c r="X1579" s="32" t="str">
        <f>+VLOOKUP(Enfermedades_Mundiales[[#This Row],[tema]],Estructura!$A$4:$C$18,3,0)</f>
        <v>T-366</v>
      </c>
      <c r="Y1579" s="32" t="e">
        <f>+VLOOKUP(Enfermedades_Mundiales[[#This Row],[contenido]],Estructura!$E$4:$G$18,3,0)</f>
        <v>#N/A</v>
      </c>
      <c r="Z1579" s="32" t="str">
        <f>+VLOOKUP(Enfermedades_Mundiales[[#This Row],[Filtro Integrado]],Estructura!$M$4:$O$367,3,0)</f>
        <v>FI-363</v>
      </c>
      <c r="AA1579" s="32" t="str">
        <f>+VLOOKUP(Enfermedades_Mundiales[[#This Row],[Muestra]],Estructura!$Q$4:$S$194,3,0)</f>
        <v>M-369</v>
      </c>
    </row>
    <row r="1580" spans="1:27" ht="30.6" x14ac:dyDescent="0.3">
      <c r="A1580" s="40" t="s">
        <v>2024</v>
      </c>
      <c r="B1580" s="12">
        <f t="shared" si="325"/>
        <v>360</v>
      </c>
      <c r="C1580" s="13" t="str">
        <f t="shared" si="326"/>
        <v>Enfermedades Mundiales</v>
      </c>
      <c r="D1580" s="13" t="str">
        <f t="shared" si="327"/>
        <v>Salud</v>
      </c>
      <c r="E1580" s="29">
        <v>14</v>
      </c>
      <c r="F1580" s="13" t="str">
        <f t="shared" si="333"/>
        <v>Residencias</v>
      </c>
      <c r="G1580" s="13" t="s">
        <v>3590</v>
      </c>
      <c r="H1580" s="14" t="s">
        <v>15</v>
      </c>
      <c r="I1580" s="33" t="s">
        <v>380</v>
      </c>
      <c r="J1580" s="12" t="str">
        <f t="shared" si="335"/>
        <v>Ninguno</v>
      </c>
      <c r="K1580" s="12" t="str">
        <f t="shared" si="334"/>
        <v>Cupos-Usuarios</v>
      </c>
      <c r="L1580" s="12" t="str">
        <f t="shared" si="328"/>
        <v>Periodo 2020-2021</v>
      </c>
      <c r="M1580" s="12" t="str">
        <f t="shared" si="329"/>
        <v>Cupos</v>
      </c>
      <c r="N1580" s="38" t="str">
        <f t="shared" si="330"/>
        <v>Ministerio de Ciencias, Tecnología, Conocimiento e Innovación</v>
      </c>
      <c r="O1580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Los Ríos</v>
      </c>
      <c r="P1580" s="68"/>
      <c r="Q1580" s="15" t="str">
        <f t="shared" si="331"/>
        <v>Gráfico Evolución</v>
      </c>
      <c r="R1580" s="30"/>
      <c r="S1580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https://analytics.zoho.com/open-view/2395394000008143873?ZOHO_CRITERIA=%22Localiza_CL_Poblacion%22.%22Codreg%22%3D14</v>
      </c>
      <c r="T1580" s="17"/>
      <c r="U1580" s="31" t="str">
        <f t="shared" si="332"/>
        <v>#1774B9</v>
      </c>
      <c r="V1580" s="32" t="str">
        <f>+Enfermedades_Mundiales[[#This Row],[idcoleccion]]&amp;"-"&amp;Enfermedades_Mundiales[[#This Row],[id]]</f>
        <v>360-1570</v>
      </c>
      <c r="W1580" s="32">
        <f>+VLOOKUP(Enfermedades_Mundiales[[#This Row],[Filtro URL]],Estructura!$X$4:$Y$366,2,0)</f>
        <v>36200014</v>
      </c>
      <c r="X1580" s="32" t="str">
        <f>+VLOOKUP(Enfermedades_Mundiales[[#This Row],[tema]],Estructura!$A$4:$C$18,3,0)</f>
        <v>T-366</v>
      </c>
      <c r="Y1580" s="32" t="e">
        <f>+VLOOKUP(Enfermedades_Mundiales[[#This Row],[contenido]],Estructura!$E$4:$G$18,3,0)</f>
        <v>#N/A</v>
      </c>
      <c r="Z1580" s="32" t="str">
        <f>+VLOOKUP(Enfermedades_Mundiales[[#This Row],[Filtro Integrado]],Estructura!$M$4:$O$367,3,0)</f>
        <v>FI-363</v>
      </c>
      <c r="AA1580" s="32" t="str">
        <f>+VLOOKUP(Enfermedades_Mundiales[[#This Row],[Muestra]],Estructura!$Q$4:$S$194,3,0)</f>
        <v>M-369</v>
      </c>
    </row>
    <row r="1581" spans="1:27" ht="30.6" x14ac:dyDescent="0.3">
      <c r="A1581" s="40" t="s">
        <v>2025</v>
      </c>
      <c r="B1581" s="12">
        <f t="shared" si="325"/>
        <v>360</v>
      </c>
      <c r="C1581" s="13" t="str">
        <f t="shared" si="326"/>
        <v>Enfermedades Mundiales</v>
      </c>
      <c r="D1581" s="13" t="str">
        <f t="shared" si="327"/>
        <v>Salud</v>
      </c>
      <c r="E1581" s="29">
        <v>15</v>
      </c>
      <c r="F1581" s="13" t="str">
        <f t="shared" si="333"/>
        <v>Residencias</v>
      </c>
      <c r="G1581" s="13" t="s">
        <v>3590</v>
      </c>
      <c r="H1581" s="14" t="s">
        <v>15</v>
      </c>
      <c r="I1581" s="33" t="s">
        <v>381</v>
      </c>
      <c r="J1581" s="12" t="str">
        <f t="shared" si="335"/>
        <v>Ninguno</v>
      </c>
      <c r="K1581" s="12" t="str">
        <f t="shared" si="334"/>
        <v>Cupos-Usuarios</v>
      </c>
      <c r="L1581" s="12" t="str">
        <f t="shared" si="328"/>
        <v>Periodo 2020-2021</v>
      </c>
      <c r="M1581" s="12" t="str">
        <f t="shared" si="329"/>
        <v>Cupos</v>
      </c>
      <c r="N1581" s="38" t="str">
        <f t="shared" si="330"/>
        <v>Ministerio de Ciencias, Tecnología, Conocimiento e Innovación</v>
      </c>
      <c r="O1581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Arica y Parinacota</v>
      </c>
      <c r="P1581" s="68"/>
      <c r="Q1581" s="15" t="str">
        <f t="shared" si="331"/>
        <v>Gráfico Evolución</v>
      </c>
      <c r="R1581" s="30"/>
      <c r="S1581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https://analytics.zoho.com/open-view/2395394000008143873?ZOHO_CRITERIA=%22Localiza_CL_Poblacion%22.%22Codreg%22%3D15</v>
      </c>
      <c r="T1581" s="17"/>
      <c r="U1581" s="31" t="str">
        <f t="shared" si="332"/>
        <v>#1774B9</v>
      </c>
      <c r="V1581" s="32" t="str">
        <f>+Enfermedades_Mundiales[[#This Row],[idcoleccion]]&amp;"-"&amp;Enfermedades_Mundiales[[#This Row],[id]]</f>
        <v>360-1571</v>
      </c>
      <c r="W1581" s="32">
        <f>+VLOOKUP(Enfermedades_Mundiales[[#This Row],[Filtro URL]],Estructura!$X$4:$Y$366,2,0)</f>
        <v>36200015</v>
      </c>
      <c r="X1581" s="32" t="str">
        <f>+VLOOKUP(Enfermedades_Mundiales[[#This Row],[tema]],Estructura!$A$4:$C$18,3,0)</f>
        <v>T-366</v>
      </c>
      <c r="Y1581" s="32" t="e">
        <f>+VLOOKUP(Enfermedades_Mundiales[[#This Row],[contenido]],Estructura!$E$4:$G$18,3,0)</f>
        <v>#N/A</v>
      </c>
      <c r="Z1581" s="32" t="str">
        <f>+VLOOKUP(Enfermedades_Mundiales[[#This Row],[Filtro Integrado]],Estructura!$M$4:$O$367,3,0)</f>
        <v>FI-363</v>
      </c>
      <c r="AA1581" s="32" t="str">
        <f>+VLOOKUP(Enfermedades_Mundiales[[#This Row],[Muestra]],Estructura!$Q$4:$S$194,3,0)</f>
        <v>M-369</v>
      </c>
    </row>
    <row r="1582" spans="1:27" ht="30.6" x14ac:dyDescent="0.3">
      <c r="A1582" s="40" t="s">
        <v>2026</v>
      </c>
      <c r="B1582" s="43">
        <f t="shared" si="325"/>
        <v>360</v>
      </c>
      <c r="C1582" s="44" t="str">
        <f t="shared" si="326"/>
        <v>Enfermedades Mundiales</v>
      </c>
      <c r="D1582" s="44" t="str">
        <f t="shared" si="327"/>
        <v>Salud</v>
      </c>
      <c r="E1582" s="45">
        <v>16</v>
      </c>
      <c r="F1582" s="44" t="str">
        <f t="shared" si="333"/>
        <v>Residencias</v>
      </c>
      <c r="G1582" s="13" t="s">
        <v>3590</v>
      </c>
      <c r="H1582" s="47" t="s">
        <v>15</v>
      </c>
      <c r="I1582" s="48" t="s">
        <v>382</v>
      </c>
      <c r="J1582" s="43" t="str">
        <f t="shared" si="335"/>
        <v>Ninguno</v>
      </c>
      <c r="K1582" s="43" t="str">
        <f t="shared" si="334"/>
        <v>Cupos-Usuarios</v>
      </c>
      <c r="L1582" s="43" t="str">
        <f t="shared" si="328"/>
        <v>Periodo 2020-2021</v>
      </c>
      <c r="M1582" s="43" t="str">
        <f t="shared" si="329"/>
        <v>Cupos</v>
      </c>
      <c r="N1582" s="49" t="str">
        <f t="shared" si="330"/>
        <v>Ministerio de Ciencias, Tecnología, Conocimiento e Innovación</v>
      </c>
      <c r="O1582" s="30" t="str">
        <f>+"Evolución de la disponibilidad y utilización de Residencias Sanirarias para COVID19 en la "&amp;Enfermedades_Mundiales[[#This Row],[territorio]]</f>
        <v>Evolución de la disponibilidad y utilización de Residencias Sanirarias para COVID19 en la Región de Ñuble</v>
      </c>
      <c r="P1582" s="69"/>
      <c r="Q1582" s="51" t="str">
        <f t="shared" si="331"/>
        <v>Gráfico Evolución</v>
      </c>
      <c r="R1582" s="50"/>
      <c r="S1582" s="16" t="str">
        <f>"https://analytics.zoho.com/open-view/2395394000008143873?ZOHO_CRITERIA=%22Localiza_CL_Poblacion%22.%22Codreg%22%3D"&amp;Enfermedades_Mundiales[[#This Row],[Filtro URL]]</f>
        <v>https://analytics.zoho.com/open-view/2395394000008143873?ZOHO_CRITERIA=%22Localiza_CL_Poblacion%22.%22Codreg%22%3D16</v>
      </c>
      <c r="T1582" s="53"/>
      <c r="U1582" s="54" t="str">
        <f t="shared" si="332"/>
        <v>#1774B9</v>
      </c>
      <c r="V1582" s="55" t="str">
        <f>+Enfermedades_Mundiales[[#This Row],[idcoleccion]]&amp;"-"&amp;Enfermedades_Mundiales[[#This Row],[id]]</f>
        <v>360-1572</v>
      </c>
      <c r="W1582" s="55">
        <f>+VLOOKUP(Enfermedades_Mundiales[[#This Row],[Filtro URL]],Estructura!$X$4:$Y$366,2,0)</f>
        <v>36200016</v>
      </c>
      <c r="X1582" s="55" t="str">
        <f>+VLOOKUP(Enfermedades_Mundiales[[#This Row],[tema]],Estructura!$A$4:$C$18,3,0)</f>
        <v>T-366</v>
      </c>
      <c r="Y1582" s="55" t="e">
        <f>+VLOOKUP(Enfermedades_Mundiales[[#This Row],[contenido]],Estructura!$E$4:$G$18,3,0)</f>
        <v>#N/A</v>
      </c>
      <c r="Z1582" s="55" t="str">
        <f>+VLOOKUP(Enfermedades_Mundiales[[#This Row],[Filtro Integrado]],Estructura!$M$4:$O$367,3,0)</f>
        <v>FI-363</v>
      </c>
      <c r="AA1582" s="55" t="str">
        <f>+VLOOKUP(Enfermedades_Mundiales[[#This Row],[Muestra]],Estructura!$Q$4:$S$194,3,0)</f>
        <v>M-369</v>
      </c>
    </row>
    <row r="1583" spans="1:27" ht="30.6" x14ac:dyDescent="0.3">
      <c r="A1583" s="37" t="s">
        <v>2027</v>
      </c>
      <c r="B1583" s="12">
        <v>360</v>
      </c>
      <c r="C1583" s="13" t="s">
        <v>400</v>
      </c>
      <c r="D1583" s="13" t="s">
        <v>401</v>
      </c>
      <c r="E1583" s="20">
        <v>0</v>
      </c>
      <c r="F1583" s="13" t="s">
        <v>2044</v>
      </c>
      <c r="G1583" s="13" t="s">
        <v>3590</v>
      </c>
      <c r="H1583" s="35" t="s">
        <v>19</v>
      </c>
      <c r="I1583" s="36" t="s">
        <v>14</v>
      </c>
      <c r="J1583" s="12" t="s">
        <v>15</v>
      </c>
      <c r="K1583" s="12" t="s">
        <v>2048</v>
      </c>
      <c r="L1583" s="12" t="s">
        <v>403</v>
      </c>
      <c r="M1583" s="12" t="s">
        <v>2047</v>
      </c>
      <c r="N1583" s="38" t="s">
        <v>402</v>
      </c>
      <c r="O1583" s="15" t="s">
        <v>2049</v>
      </c>
      <c r="P1583" s="67"/>
      <c r="Q1583" s="15" t="s">
        <v>387</v>
      </c>
      <c r="R1583" s="15"/>
      <c r="S1583" s="28" t="s">
        <v>2051</v>
      </c>
      <c r="T1583" s="17">
        <v>100200300</v>
      </c>
      <c r="U1583" s="26" t="s">
        <v>399</v>
      </c>
      <c r="V1583" s="21" t="str">
        <f>+Enfermedades_Mundiales[[#This Row],[idcoleccion]]&amp;"-"&amp;Enfermedades_Mundiales[[#This Row],[id]]</f>
        <v>360-1573</v>
      </c>
      <c r="W1583" s="21">
        <f>+VLOOKUP(Enfermedades_Mundiales[[#This Row],[Filtro URL]],Estructura!$X$4:$Y$366,2,0)</f>
        <v>36100000</v>
      </c>
      <c r="X1583" s="21" t="str">
        <f>+VLOOKUP(Enfermedades_Mundiales[[#This Row],[tema]],Estructura!$A$4:$C$18,3,0)</f>
        <v>T-366</v>
      </c>
      <c r="Y1583" s="21" t="e">
        <f>+VLOOKUP(Enfermedades_Mundiales[[#This Row],[contenido]],Estructura!$E$4:$G$18,3,0)</f>
        <v>#N/A</v>
      </c>
      <c r="Z1583" s="21" t="str">
        <f>+VLOOKUP(Enfermedades_Mundiales[[#This Row],[Filtro Integrado]],Estructura!$M$4:$O$367,3,0)</f>
        <v>FI-362</v>
      </c>
      <c r="AA1583" s="21" t="str">
        <f>+VLOOKUP(Enfermedades_Mundiales[[#This Row],[Muestra]],Estructura!$Q$4:$S$194,3,0)</f>
        <v>M-370</v>
      </c>
    </row>
    <row r="1584" spans="1:27" ht="30.6" x14ac:dyDescent="0.3">
      <c r="A1584" s="39" t="s">
        <v>2028</v>
      </c>
      <c r="B1584" s="12">
        <f t="shared" ref="B1584:B1599" si="336">+B1583</f>
        <v>360</v>
      </c>
      <c r="C1584" s="13" t="str">
        <f t="shared" ref="C1584:C1599" si="337">+C1583</f>
        <v>Enfermedades Mundiales</v>
      </c>
      <c r="D1584" s="13" t="str">
        <f t="shared" ref="D1584:D1599" si="338">+D1583</f>
        <v>Salud</v>
      </c>
      <c r="E1584" s="29">
        <v>1</v>
      </c>
      <c r="F1584" s="13" t="str">
        <f>+F1583</f>
        <v>Residencias</v>
      </c>
      <c r="G1584" s="13" t="s">
        <v>3590</v>
      </c>
      <c r="H1584" s="14" t="s">
        <v>15</v>
      </c>
      <c r="I1584" s="33" t="s">
        <v>367</v>
      </c>
      <c r="J1584" s="12" t="s">
        <v>407</v>
      </c>
      <c r="K1584" s="12" t="str">
        <f>+K1583</f>
        <v>Cupos Disponibles</v>
      </c>
      <c r="L1584" s="12" t="str">
        <f t="shared" ref="L1584:L1599" si="339">+L1583</f>
        <v>Periodo 2020-2021</v>
      </c>
      <c r="M1584" s="12" t="str">
        <f t="shared" ref="M1584:M1599" si="340">+M1583</f>
        <v>Cupos</v>
      </c>
      <c r="N1584" s="38" t="str">
        <f t="shared" ref="N1584:N1599" si="341">+N1583</f>
        <v>Ministerio de Ciencias, Tecnología, Conocimiento e Innovación</v>
      </c>
      <c r="O1584" s="30" t="str">
        <f>+"Balance de disponibilidad de cupos en Residencias Sanitarias para COVID19 en la "&amp;Enfermedades_Mundiales[[#This Row],[territorio]]</f>
        <v>Balance de disponibilidad de cupos en Residencias Sanitarias para COVID19 en la Región de Tarapacá</v>
      </c>
      <c r="P1584" s="68"/>
      <c r="Q1584" s="15" t="str">
        <f t="shared" ref="Q1584:Q1599" si="342">+Q1583</f>
        <v>Gráfico Evolución</v>
      </c>
      <c r="R1584" s="30"/>
      <c r="S1584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</v>
      </c>
      <c r="T1584" s="17">
        <v>100200301</v>
      </c>
      <c r="U1584" s="31" t="str">
        <f t="shared" ref="U1584:U1599" si="343">+U1583</f>
        <v>#1774B9</v>
      </c>
      <c r="V1584" s="32" t="str">
        <f>+Enfermedades_Mundiales[[#This Row],[idcoleccion]]&amp;"-"&amp;Enfermedades_Mundiales[[#This Row],[id]]</f>
        <v>360-1574</v>
      </c>
      <c r="W1584" s="32">
        <f>+VLOOKUP(Enfermedades_Mundiales[[#This Row],[Filtro URL]],Estructura!$X$4:$Y$366,2,0)</f>
        <v>36200001</v>
      </c>
      <c r="X1584" s="32" t="str">
        <f>+VLOOKUP(Enfermedades_Mundiales[[#This Row],[tema]],Estructura!$A$4:$C$18,3,0)</f>
        <v>T-366</v>
      </c>
      <c r="Y1584" s="32" t="e">
        <f>+VLOOKUP(Enfermedades_Mundiales[[#This Row],[contenido]],Estructura!$E$4:$G$18,3,0)</f>
        <v>#N/A</v>
      </c>
      <c r="Z1584" s="32" t="str">
        <f>+VLOOKUP(Enfermedades_Mundiales[[#This Row],[Filtro Integrado]],Estructura!$M$4:$O$367,3,0)</f>
        <v>FI-363</v>
      </c>
      <c r="AA1584" s="32" t="str">
        <f>+VLOOKUP(Enfermedades_Mundiales[[#This Row],[Muestra]],Estructura!$Q$4:$S$194,3,0)</f>
        <v>M-370</v>
      </c>
    </row>
    <row r="1585" spans="1:27" ht="30.6" x14ac:dyDescent="0.3">
      <c r="A1585" s="40" t="s">
        <v>2029</v>
      </c>
      <c r="B1585" s="12">
        <f t="shared" si="336"/>
        <v>360</v>
      </c>
      <c r="C1585" s="13" t="str">
        <f t="shared" si="337"/>
        <v>Enfermedades Mundiales</v>
      </c>
      <c r="D1585" s="13" t="str">
        <f t="shared" si="338"/>
        <v>Salud</v>
      </c>
      <c r="E1585" s="29">
        <v>2</v>
      </c>
      <c r="F1585" s="13" t="str">
        <f t="shared" ref="F1585:F1599" si="344">+F1584</f>
        <v>Residencias</v>
      </c>
      <c r="G1585" s="13" t="s">
        <v>3590</v>
      </c>
      <c r="H1585" s="14" t="s">
        <v>15</v>
      </c>
      <c r="I1585" s="33" t="s">
        <v>368</v>
      </c>
      <c r="J1585" s="12" t="str">
        <f>+J1584</f>
        <v>Ninguno</v>
      </c>
      <c r="K1585" s="12" t="str">
        <f t="shared" ref="K1585:K1599" si="345">+K1584</f>
        <v>Cupos Disponibles</v>
      </c>
      <c r="L1585" s="12" t="str">
        <f t="shared" si="339"/>
        <v>Periodo 2020-2021</v>
      </c>
      <c r="M1585" s="12" t="str">
        <f t="shared" si="340"/>
        <v>Cupos</v>
      </c>
      <c r="N1585" s="38" t="str">
        <f t="shared" si="341"/>
        <v>Ministerio de Ciencias, Tecnología, Conocimiento e Innovación</v>
      </c>
      <c r="O1585" s="30" t="str">
        <f>+"Balance de disponibilidad de cupos en Residencias Sanitarias para COVID19 en la "&amp;Enfermedades_Mundiales[[#This Row],[territorio]]</f>
        <v>Balance de disponibilidad de cupos en Residencias Sanitarias para COVID19 en la Región de Antofagasta</v>
      </c>
      <c r="P1585" s="68"/>
      <c r="Q1585" s="15" t="str">
        <f t="shared" si="342"/>
        <v>Gráfico Evolución</v>
      </c>
      <c r="R1585" s="30"/>
      <c r="S1585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https://analytics.zoho.com/open-view/2395394000008144190?ZOHO_CRITERIA=%22Localiza_CL_Poblacion%22.%22Codreg%22%3D2</v>
      </c>
      <c r="T1585" s="17">
        <v>100200302</v>
      </c>
      <c r="U1585" s="31" t="str">
        <f t="shared" si="343"/>
        <v>#1774B9</v>
      </c>
      <c r="V1585" s="32" t="str">
        <f>+Enfermedades_Mundiales[[#This Row],[idcoleccion]]&amp;"-"&amp;Enfermedades_Mundiales[[#This Row],[id]]</f>
        <v>360-1575</v>
      </c>
      <c r="W1585" s="32">
        <f>+VLOOKUP(Enfermedades_Mundiales[[#This Row],[Filtro URL]],Estructura!$X$4:$Y$366,2,0)</f>
        <v>36200002</v>
      </c>
      <c r="X1585" s="32" t="str">
        <f>+VLOOKUP(Enfermedades_Mundiales[[#This Row],[tema]],Estructura!$A$4:$C$18,3,0)</f>
        <v>T-366</v>
      </c>
      <c r="Y1585" s="32" t="e">
        <f>+VLOOKUP(Enfermedades_Mundiales[[#This Row],[contenido]],Estructura!$E$4:$G$18,3,0)</f>
        <v>#N/A</v>
      </c>
      <c r="Z1585" s="32" t="str">
        <f>+VLOOKUP(Enfermedades_Mundiales[[#This Row],[Filtro Integrado]],Estructura!$M$4:$O$367,3,0)</f>
        <v>FI-363</v>
      </c>
      <c r="AA1585" s="32" t="str">
        <f>+VLOOKUP(Enfermedades_Mundiales[[#This Row],[Muestra]],Estructura!$Q$4:$S$194,3,0)</f>
        <v>M-370</v>
      </c>
    </row>
    <row r="1586" spans="1:27" ht="30.6" x14ac:dyDescent="0.3">
      <c r="A1586" s="40" t="s">
        <v>2030</v>
      </c>
      <c r="B1586" s="12">
        <f t="shared" si="336"/>
        <v>360</v>
      </c>
      <c r="C1586" s="13" t="str">
        <f t="shared" si="337"/>
        <v>Enfermedades Mundiales</v>
      </c>
      <c r="D1586" s="13" t="str">
        <f t="shared" si="338"/>
        <v>Salud</v>
      </c>
      <c r="E1586" s="29">
        <v>3</v>
      </c>
      <c r="F1586" s="13" t="str">
        <f t="shared" si="344"/>
        <v>Residencias</v>
      </c>
      <c r="G1586" s="13" t="s">
        <v>3590</v>
      </c>
      <c r="H1586" s="14" t="s">
        <v>15</v>
      </c>
      <c r="I1586" s="33" t="s">
        <v>369</v>
      </c>
      <c r="J1586" s="12" t="str">
        <f t="shared" ref="J1586:J1599" si="346">+J1585</f>
        <v>Ninguno</v>
      </c>
      <c r="K1586" s="12" t="str">
        <f t="shared" si="345"/>
        <v>Cupos Disponibles</v>
      </c>
      <c r="L1586" s="12" t="str">
        <f t="shared" si="339"/>
        <v>Periodo 2020-2021</v>
      </c>
      <c r="M1586" s="12" t="str">
        <f t="shared" si="340"/>
        <v>Cupos</v>
      </c>
      <c r="N1586" s="38" t="str">
        <f t="shared" si="341"/>
        <v>Ministerio de Ciencias, Tecnología, Conocimiento e Innovación</v>
      </c>
      <c r="O1586" s="30" t="str">
        <f>+"Balance de disponibilidad de cupos en Residencias Sanitarias para COVID19 en la "&amp;Enfermedades_Mundiales[[#This Row],[territorio]]</f>
        <v>Balance de disponibilidad de cupos en Residencias Sanitarias para COVID19 en la Región de Atacama</v>
      </c>
      <c r="P1586" s="68"/>
      <c r="Q1586" s="15" t="str">
        <f t="shared" si="342"/>
        <v>Gráfico Evolución</v>
      </c>
      <c r="R1586" s="30"/>
      <c r="S1586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https://analytics.zoho.com/open-view/2395394000008144190?ZOHO_CRITERIA=%22Localiza_CL_Poblacion%22.%22Codreg%22%3D3</v>
      </c>
      <c r="T1586" s="17"/>
      <c r="U1586" s="31" t="str">
        <f t="shared" si="343"/>
        <v>#1774B9</v>
      </c>
      <c r="V1586" s="32" t="str">
        <f>+Enfermedades_Mundiales[[#This Row],[idcoleccion]]&amp;"-"&amp;Enfermedades_Mundiales[[#This Row],[id]]</f>
        <v>360-1576</v>
      </c>
      <c r="W1586" s="32">
        <f>+VLOOKUP(Enfermedades_Mundiales[[#This Row],[Filtro URL]],Estructura!$X$4:$Y$366,2,0)</f>
        <v>36200003</v>
      </c>
      <c r="X1586" s="32" t="str">
        <f>+VLOOKUP(Enfermedades_Mundiales[[#This Row],[tema]],Estructura!$A$4:$C$18,3,0)</f>
        <v>T-366</v>
      </c>
      <c r="Y1586" s="32" t="e">
        <f>+VLOOKUP(Enfermedades_Mundiales[[#This Row],[contenido]],Estructura!$E$4:$G$18,3,0)</f>
        <v>#N/A</v>
      </c>
      <c r="Z1586" s="32" t="str">
        <f>+VLOOKUP(Enfermedades_Mundiales[[#This Row],[Filtro Integrado]],Estructura!$M$4:$O$367,3,0)</f>
        <v>FI-363</v>
      </c>
      <c r="AA1586" s="32" t="str">
        <f>+VLOOKUP(Enfermedades_Mundiales[[#This Row],[Muestra]],Estructura!$Q$4:$S$194,3,0)</f>
        <v>M-370</v>
      </c>
    </row>
    <row r="1587" spans="1:27" ht="30.6" x14ac:dyDescent="0.3">
      <c r="A1587" s="40" t="s">
        <v>2031</v>
      </c>
      <c r="B1587" s="12">
        <f t="shared" si="336"/>
        <v>360</v>
      </c>
      <c r="C1587" s="13" t="str">
        <f t="shared" si="337"/>
        <v>Enfermedades Mundiales</v>
      </c>
      <c r="D1587" s="13" t="str">
        <f t="shared" si="338"/>
        <v>Salud</v>
      </c>
      <c r="E1587" s="29">
        <v>4</v>
      </c>
      <c r="F1587" s="13" t="str">
        <f t="shared" si="344"/>
        <v>Residencias</v>
      </c>
      <c r="G1587" s="13" t="s">
        <v>3590</v>
      </c>
      <c r="H1587" s="14" t="s">
        <v>15</v>
      </c>
      <c r="I1587" s="33" t="s">
        <v>370</v>
      </c>
      <c r="J1587" s="12" t="str">
        <f t="shared" si="346"/>
        <v>Ninguno</v>
      </c>
      <c r="K1587" s="12" t="str">
        <f t="shared" si="345"/>
        <v>Cupos Disponibles</v>
      </c>
      <c r="L1587" s="12" t="str">
        <f t="shared" si="339"/>
        <v>Periodo 2020-2021</v>
      </c>
      <c r="M1587" s="12" t="str">
        <f t="shared" si="340"/>
        <v>Cupos</v>
      </c>
      <c r="N1587" s="38" t="str">
        <f t="shared" si="341"/>
        <v>Ministerio de Ciencias, Tecnología, Conocimiento e Innovación</v>
      </c>
      <c r="O1587" s="30" t="str">
        <f>+"Balance de disponibilidad de cupos en Residencias Sanitarias para COVID19 en la "&amp;Enfermedades_Mundiales[[#This Row],[territorio]]</f>
        <v>Balance de disponibilidad de cupos en Residencias Sanitarias para COVID19 en la Región de Coquimbo</v>
      </c>
      <c r="P1587" s="68"/>
      <c r="Q1587" s="15" t="str">
        <f t="shared" si="342"/>
        <v>Gráfico Evolución</v>
      </c>
      <c r="R1587" s="30"/>
      <c r="S1587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https://analytics.zoho.com/open-view/2395394000008144190?ZOHO_CRITERIA=%22Localiza_CL_Poblacion%22.%22Codreg%22%3D4</v>
      </c>
      <c r="T1587" s="17"/>
      <c r="U1587" s="31" t="str">
        <f t="shared" si="343"/>
        <v>#1774B9</v>
      </c>
      <c r="V1587" s="32" t="str">
        <f>+Enfermedades_Mundiales[[#This Row],[idcoleccion]]&amp;"-"&amp;Enfermedades_Mundiales[[#This Row],[id]]</f>
        <v>360-1577</v>
      </c>
      <c r="W1587" s="32">
        <f>+VLOOKUP(Enfermedades_Mundiales[[#This Row],[Filtro URL]],Estructura!$X$4:$Y$366,2,0)</f>
        <v>36200004</v>
      </c>
      <c r="X1587" s="32" t="str">
        <f>+VLOOKUP(Enfermedades_Mundiales[[#This Row],[tema]],Estructura!$A$4:$C$18,3,0)</f>
        <v>T-366</v>
      </c>
      <c r="Y1587" s="32" t="e">
        <f>+VLOOKUP(Enfermedades_Mundiales[[#This Row],[contenido]],Estructura!$E$4:$G$18,3,0)</f>
        <v>#N/A</v>
      </c>
      <c r="Z1587" s="32" t="str">
        <f>+VLOOKUP(Enfermedades_Mundiales[[#This Row],[Filtro Integrado]],Estructura!$M$4:$O$367,3,0)</f>
        <v>FI-363</v>
      </c>
      <c r="AA1587" s="32" t="str">
        <f>+VLOOKUP(Enfermedades_Mundiales[[#This Row],[Muestra]],Estructura!$Q$4:$S$194,3,0)</f>
        <v>M-370</v>
      </c>
    </row>
    <row r="1588" spans="1:27" ht="30.6" x14ac:dyDescent="0.3">
      <c r="A1588" s="40" t="s">
        <v>2032</v>
      </c>
      <c r="B1588" s="12">
        <f t="shared" si="336"/>
        <v>360</v>
      </c>
      <c r="C1588" s="13" t="str">
        <f t="shared" si="337"/>
        <v>Enfermedades Mundiales</v>
      </c>
      <c r="D1588" s="13" t="str">
        <f t="shared" si="338"/>
        <v>Salud</v>
      </c>
      <c r="E1588" s="29">
        <v>5</v>
      </c>
      <c r="F1588" s="13" t="str">
        <f t="shared" si="344"/>
        <v>Residencias</v>
      </c>
      <c r="G1588" s="13" t="s">
        <v>3590</v>
      </c>
      <c r="H1588" s="14" t="s">
        <v>15</v>
      </c>
      <c r="I1588" s="33" t="s">
        <v>371</v>
      </c>
      <c r="J1588" s="12" t="str">
        <f t="shared" si="346"/>
        <v>Ninguno</v>
      </c>
      <c r="K1588" s="12" t="str">
        <f t="shared" si="345"/>
        <v>Cupos Disponibles</v>
      </c>
      <c r="L1588" s="12" t="str">
        <f t="shared" si="339"/>
        <v>Periodo 2020-2021</v>
      </c>
      <c r="M1588" s="12" t="str">
        <f t="shared" si="340"/>
        <v>Cupos</v>
      </c>
      <c r="N1588" s="38" t="str">
        <f t="shared" si="341"/>
        <v>Ministerio de Ciencias, Tecnología, Conocimiento e Innovación</v>
      </c>
      <c r="O1588" s="30" t="str">
        <f>+"Balance de disponibilidad de cupos en Residencias Sanitarias para COVID19 en la "&amp;Enfermedades_Mundiales[[#This Row],[territorio]]</f>
        <v>Balance de disponibilidad de cupos en Residencias Sanitarias para COVID19 en la Región de Valparaíso</v>
      </c>
      <c r="P1588" s="68"/>
      <c r="Q1588" s="15" t="str">
        <f t="shared" si="342"/>
        <v>Gráfico Evolución</v>
      </c>
      <c r="R1588" s="30"/>
      <c r="S1588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https://analytics.zoho.com/open-view/2395394000008144190?ZOHO_CRITERIA=%22Localiza_CL_Poblacion%22.%22Codreg%22%3D5</v>
      </c>
      <c r="T1588" s="17"/>
      <c r="U1588" s="31" t="str">
        <f t="shared" si="343"/>
        <v>#1774B9</v>
      </c>
      <c r="V1588" s="32" t="str">
        <f>+Enfermedades_Mundiales[[#This Row],[idcoleccion]]&amp;"-"&amp;Enfermedades_Mundiales[[#This Row],[id]]</f>
        <v>360-1578</v>
      </c>
      <c r="W1588" s="32">
        <f>+VLOOKUP(Enfermedades_Mundiales[[#This Row],[Filtro URL]],Estructura!$X$4:$Y$366,2,0)</f>
        <v>36200005</v>
      </c>
      <c r="X1588" s="32" t="str">
        <f>+VLOOKUP(Enfermedades_Mundiales[[#This Row],[tema]],Estructura!$A$4:$C$18,3,0)</f>
        <v>T-366</v>
      </c>
      <c r="Y1588" s="32" t="e">
        <f>+VLOOKUP(Enfermedades_Mundiales[[#This Row],[contenido]],Estructura!$E$4:$G$18,3,0)</f>
        <v>#N/A</v>
      </c>
      <c r="Z1588" s="32" t="str">
        <f>+VLOOKUP(Enfermedades_Mundiales[[#This Row],[Filtro Integrado]],Estructura!$M$4:$O$367,3,0)</f>
        <v>FI-363</v>
      </c>
      <c r="AA1588" s="32" t="str">
        <f>+VLOOKUP(Enfermedades_Mundiales[[#This Row],[Muestra]],Estructura!$Q$4:$S$194,3,0)</f>
        <v>M-370</v>
      </c>
    </row>
    <row r="1589" spans="1:27" ht="30.6" x14ac:dyDescent="0.3">
      <c r="A1589" s="40" t="s">
        <v>2033</v>
      </c>
      <c r="B1589" s="12">
        <f t="shared" si="336"/>
        <v>360</v>
      </c>
      <c r="C1589" s="13" t="str">
        <f t="shared" si="337"/>
        <v>Enfermedades Mundiales</v>
      </c>
      <c r="D1589" s="13" t="str">
        <f t="shared" si="338"/>
        <v>Salud</v>
      </c>
      <c r="E1589" s="29">
        <v>6</v>
      </c>
      <c r="F1589" s="13" t="str">
        <f t="shared" si="344"/>
        <v>Residencias</v>
      </c>
      <c r="G1589" s="13" t="s">
        <v>3590</v>
      </c>
      <c r="H1589" s="14" t="s">
        <v>15</v>
      </c>
      <c r="I1589" s="33" t="s">
        <v>372</v>
      </c>
      <c r="J1589" s="12" t="str">
        <f t="shared" si="346"/>
        <v>Ninguno</v>
      </c>
      <c r="K1589" s="12" t="str">
        <f t="shared" si="345"/>
        <v>Cupos Disponibles</v>
      </c>
      <c r="L1589" s="12" t="str">
        <f t="shared" si="339"/>
        <v>Periodo 2020-2021</v>
      </c>
      <c r="M1589" s="12" t="str">
        <f t="shared" si="340"/>
        <v>Cupos</v>
      </c>
      <c r="N1589" s="38" t="str">
        <f t="shared" si="341"/>
        <v>Ministerio de Ciencias, Tecnología, Conocimiento e Innovación</v>
      </c>
      <c r="O1589" s="30" t="str">
        <f>+"Balance de disponibilidad de cupos en Residencias Sanitarias para COVID19 en la "&amp;Enfermedades_Mundiales[[#This Row],[territorio]]</f>
        <v>Balance de disponibilidad de cupos en Residencias Sanitarias para COVID19 en la Región de O'Higgins</v>
      </c>
      <c r="P1589" s="68"/>
      <c r="Q1589" s="15" t="str">
        <f t="shared" si="342"/>
        <v>Gráfico Evolución</v>
      </c>
      <c r="R1589" s="30"/>
      <c r="S1589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https://analytics.zoho.com/open-view/2395394000008144190?ZOHO_CRITERIA=%22Localiza_CL_Poblacion%22.%22Codreg%22%3D6</v>
      </c>
      <c r="T1589" s="17"/>
      <c r="U1589" s="31" t="str">
        <f t="shared" si="343"/>
        <v>#1774B9</v>
      </c>
      <c r="V1589" s="32" t="str">
        <f>+Enfermedades_Mundiales[[#This Row],[idcoleccion]]&amp;"-"&amp;Enfermedades_Mundiales[[#This Row],[id]]</f>
        <v>360-1579</v>
      </c>
      <c r="W1589" s="32">
        <f>+VLOOKUP(Enfermedades_Mundiales[[#This Row],[Filtro URL]],Estructura!$X$4:$Y$366,2,0)</f>
        <v>36200006</v>
      </c>
      <c r="X1589" s="32" t="str">
        <f>+VLOOKUP(Enfermedades_Mundiales[[#This Row],[tema]],Estructura!$A$4:$C$18,3,0)</f>
        <v>T-366</v>
      </c>
      <c r="Y1589" s="32" t="e">
        <f>+VLOOKUP(Enfermedades_Mundiales[[#This Row],[contenido]],Estructura!$E$4:$G$18,3,0)</f>
        <v>#N/A</v>
      </c>
      <c r="Z1589" s="32" t="str">
        <f>+VLOOKUP(Enfermedades_Mundiales[[#This Row],[Filtro Integrado]],Estructura!$M$4:$O$367,3,0)</f>
        <v>FI-363</v>
      </c>
      <c r="AA1589" s="32" t="str">
        <f>+VLOOKUP(Enfermedades_Mundiales[[#This Row],[Muestra]],Estructura!$Q$4:$S$194,3,0)</f>
        <v>M-370</v>
      </c>
    </row>
    <row r="1590" spans="1:27" ht="30.6" x14ac:dyDescent="0.3">
      <c r="A1590" s="40" t="s">
        <v>2034</v>
      </c>
      <c r="B1590" s="12">
        <f t="shared" si="336"/>
        <v>360</v>
      </c>
      <c r="C1590" s="13" t="str">
        <f t="shared" si="337"/>
        <v>Enfermedades Mundiales</v>
      </c>
      <c r="D1590" s="13" t="str">
        <f t="shared" si="338"/>
        <v>Salud</v>
      </c>
      <c r="E1590" s="29">
        <v>7</v>
      </c>
      <c r="F1590" s="13" t="str">
        <f t="shared" si="344"/>
        <v>Residencias</v>
      </c>
      <c r="G1590" s="13" t="s">
        <v>3590</v>
      </c>
      <c r="H1590" s="14" t="s">
        <v>15</v>
      </c>
      <c r="I1590" s="33" t="s">
        <v>373</v>
      </c>
      <c r="J1590" s="12" t="str">
        <f t="shared" si="346"/>
        <v>Ninguno</v>
      </c>
      <c r="K1590" s="12" t="str">
        <f t="shared" si="345"/>
        <v>Cupos Disponibles</v>
      </c>
      <c r="L1590" s="12" t="str">
        <f t="shared" si="339"/>
        <v>Periodo 2020-2021</v>
      </c>
      <c r="M1590" s="12" t="str">
        <f t="shared" si="340"/>
        <v>Cupos</v>
      </c>
      <c r="N1590" s="38" t="str">
        <f t="shared" si="341"/>
        <v>Ministerio de Ciencias, Tecnología, Conocimiento e Innovación</v>
      </c>
      <c r="O1590" s="30" t="str">
        <f>+"Balance de disponibilidad de cupos en Residencias Sanitarias para COVID19 en la "&amp;Enfermedades_Mundiales[[#This Row],[territorio]]</f>
        <v>Balance de disponibilidad de cupos en Residencias Sanitarias para COVID19 en la Región de Maule</v>
      </c>
      <c r="P1590" s="68"/>
      <c r="Q1590" s="15" t="str">
        <f t="shared" si="342"/>
        <v>Gráfico Evolución</v>
      </c>
      <c r="R1590" s="30"/>
      <c r="S1590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https://analytics.zoho.com/open-view/2395394000008144190?ZOHO_CRITERIA=%22Localiza_CL_Poblacion%22.%22Codreg%22%3D7</v>
      </c>
      <c r="T1590" s="17"/>
      <c r="U1590" s="31" t="str">
        <f t="shared" si="343"/>
        <v>#1774B9</v>
      </c>
      <c r="V1590" s="32" t="str">
        <f>+Enfermedades_Mundiales[[#This Row],[idcoleccion]]&amp;"-"&amp;Enfermedades_Mundiales[[#This Row],[id]]</f>
        <v>360-1580</v>
      </c>
      <c r="W1590" s="32">
        <f>+VLOOKUP(Enfermedades_Mundiales[[#This Row],[Filtro URL]],Estructura!$X$4:$Y$366,2,0)</f>
        <v>36200007</v>
      </c>
      <c r="X1590" s="32" t="str">
        <f>+VLOOKUP(Enfermedades_Mundiales[[#This Row],[tema]],Estructura!$A$4:$C$18,3,0)</f>
        <v>T-366</v>
      </c>
      <c r="Y1590" s="32" t="e">
        <f>+VLOOKUP(Enfermedades_Mundiales[[#This Row],[contenido]],Estructura!$E$4:$G$18,3,0)</f>
        <v>#N/A</v>
      </c>
      <c r="Z1590" s="32" t="str">
        <f>+VLOOKUP(Enfermedades_Mundiales[[#This Row],[Filtro Integrado]],Estructura!$M$4:$O$367,3,0)</f>
        <v>FI-363</v>
      </c>
      <c r="AA1590" s="32" t="str">
        <f>+VLOOKUP(Enfermedades_Mundiales[[#This Row],[Muestra]],Estructura!$Q$4:$S$194,3,0)</f>
        <v>M-370</v>
      </c>
    </row>
    <row r="1591" spans="1:27" ht="30.6" x14ac:dyDescent="0.3">
      <c r="A1591" s="40" t="s">
        <v>2035</v>
      </c>
      <c r="B1591" s="12">
        <f t="shared" si="336"/>
        <v>360</v>
      </c>
      <c r="C1591" s="13" t="str">
        <f t="shared" si="337"/>
        <v>Enfermedades Mundiales</v>
      </c>
      <c r="D1591" s="13" t="str">
        <f t="shared" si="338"/>
        <v>Salud</v>
      </c>
      <c r="E1591" s="29">
        <v>8</v>
      </c>
      <c r="F1591" s="13" t="str">
        <f t="shared" si="344"/>
        <v>Residencias</v>
      </c>
      <c r="G1591" s="13" t="s">
        <v>3590</v>
      </c>
      <c r="H1591" s="14" t="s">
        <v>15</v>
      </c>
      <c r="I1591" s="33" t="s">
        <v>374</v>
      </c>
      <c r="J1591" s="12" t="str">
        <f t="shared" si="346"/>
        <v>Ninguno</v>
      </c>
      <c r="K1591" s="12" t="str">
        <f t="shared" si="345"/>
        <v>Cupos Disponibles</v>
      </c>
      <c r="L1591" s="12" t="str">
        <f t="shared" si="339"/>
        <v>Periodo 2020-2021</v>
      </c>
      <c r="M1591" s="12" t="str">
        <f t="shared" si="340"/>
        <v>Cupos</v>
      </c>
      <c r="N1591" s="38" t="str">
        <f t="shared" si="341"/>
        <v>Ministerio de Ciencias, Tecnología, Conocimiento e Innovación</v>
      </c>
      <c r="O1591" s="30" t="str">
        <f>+"Balance de disponibilidad de cupos en Residencias Sanitarias para COVID19 en la "&amp;Enfermedades_Mundiales[[#This Row],[territorio]]</f>
        <v>Balance de disponibilidad de cupos en Residencias Sanitarias para COVID19 en la Región del Biobío</v>
      </c>
      <c r="P1591" s="68"/>
      <c r="Q1591" s="15" t="str">
        <f t="shared" si="342"/>
        <v>Gráfico Evolución</v>
      </c>
      <c r="R1591" s="30"/>
      <c r="S1591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https://analytics.zoho.com/open-view/2395394000008144190?ZOHO_CRITERIA=%22Localiza_CL_Poblacion%22.%22Codreg%22%3D8</v>
      </c>
      <c r="T1591" s="17"/>
      <c r="U1591" s="31" t="str">
        <f t="shared" si="343"/>
        <v>#1774B9</v>
      </c>
      <c r="V1591" s="32" t="str">
        <f>+Enfermedades_Mundiales[[#This Row],[idcoleccion]]&amp;"-"&amp;Enfermedades_Mundiales[[#This Row],[id]]</f>
        <v>360-1581</v>
      </c>
      <c r="W1591" s="32">
        <f>+VLOOKUP(Enfermedades_Mundiales[[#This Row],[Filtro URL]],Estructura!$X$4:$Y$366,2,0)</f>
        <v>36200008</v>
      </c>
      <c r="X1591" s="32" t="str">
        <f>+VLOOKUP(Enfermedades_Mundiales[[#This Row],[tema]],Estructura!$A$4:$C$18,3,0)</f>
        <v>T-366</v>
      </c>
      <c r="Y1591" s="32" t="e">
        <f>+VLOOKUP(Enfermedades_Mundiales[[#This Row],[contenido]],Estructura!$E$4:$G$18,3,0)</f>
        <v>#N/A</v>
      </c>
      <c r="Z1591" s="32" t="str">
        <f>+VLOOKUP(Enfermedades_Mundiales[[#This Row],[Filtro Integrado]],Estructura!$M$4:$O$367,3,0)</f>
        <v>FI-363</v>
      </c>
      <c r="AA1591" s="32" t="str">
        <f>+VLOOKUP(Enfermedades_Mundiales[[#This Row],[Muestra]],Estructura!$Q$4:$S$194,3,0)</f>
        <v>M-370</v>
      </c>
    </row>
    <row r="1592" spans="1:27" ht="30.6" x14ac:dyDescent="0.3">
      <c r="A1592" s="40" t="s">
        <v>2036</v>
      </c>
      <c r="B1592" s="12">
        <f t="shared" si="336"/>
        <v>360</v>
      </c>
      <c r="C1592" s="13" t="str">
        <f t="shared" si="337"/>
        <v>Enfermedades Mundiales</v>
      </c>
      <c r="D1592" s="13" t="str">
        <f t="shared" si="338"/>
        <v>Salud</v>
      </c>
      <c r="E1592" s="29">
        <v>9</v>
      </c>
      <c r="F1592" s="13" t="str">
        <f t="shared" si="344"/>
        <v>Residencias</v>
      </c>
      <c r="G1592" s="13" t="s">
        <v>3590</v>
      </c>
      <c r="H1592" s="14" t="s">
        <v>15</v>
      </c>
      <c r="I1592" s="33" t="s">
        <v>375</v>
      </c>
      <c r="J1592" s="12" t="str">
        <f t="shared" si="346"/>
        <v>Ninguno</v>
      </c>
      <c r="K1592" s="12" t="str">
        <f t="shared" si="345"/>
        <v>Cupos Disponibles</v>
      </c>
      <c r="L1592" s="12" t="str">
        <f t="shared" si="339"/>
        <v>Periodo 2020-2021</v>
      </c>
      <c r="M1592" s="12" t="str">
        <f t="shared" si="340"/>
        <v>Cupos</v>
      </c>
      <c r="N1592" s="38" t="str">
        <f t="shared" si="341"/>
        <v>Ministerio de Ciencias, Tecnología, Conocimiento e Innovación</v>
      </c>
      <c r="O1592" s="30" t="str">
        <f>+"Balance de disponibilidad de cupos en Residencias Sanitarias para COVID19 en la "&amp;Enfermedades_Mundiales[[#This Row],[territorio]]</f>
        <v>Balance de disponibilidad de cupos en Residencias Sanitarias para COVID19 en la Región de La Araucanía</v>
      </c>
      <c r="P1592" s="68"/>
      <c r="Q1592" s="15" t="str">
        <f t="shared" si="342"/>
        <v>Gráfico Evolución</v>
      </c>
      <c r="R1592" s="30"/>
      <c r="S1592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https://analytics.zoho.com/open-view/2395394000008144190?ZOHO_CRITERIA=%22Localiza_CL_Poblacion%22.%22Codreg%22%3D9</v>
      </c>
      <c r="T1592" s="17"/>
      <c r="U1592" s="31" t="str">
        <f t="shared" si="343"/>
        <v>#1774B9</v>
      </c>
      <c r="V1592" s="32" t="str">
        <f>+Enfermedades_Mundiales[[#This Row],[idcoleccion]]&amp;"-"&amp;Enfermedades_Mundiales[[#This Row],[id]]</f>
        <v>360-1582</v>
      </c>
      <c r="W1592" s="32">
        <f>+VLOOKUP(Enfermedades_Mundiales[[#This Row],[Filtro URL]],Estructura!$X$4:$Y$366,2,0)</f>
        <v>36200009</v>
      </c>
      <c r="X1592" s="32" t="str">
        <f>+VLOOKUP(Enfermedades_Mundiales[[#This Row],[tema]],Estructura!$A$4:$C$18,3,0)</f>
        <v>T-366</v>
      </c>
      <c r="Y1592" s="32" t="e">
        <f>+VLOOKUP(Enfermedades_Mundiales[[#This Row],[contenido]],Estructura!$E$4:$G$18,3,0)</f>
        <v>#N/A</v>
      </c>
      <c r="Z1592" s="32" t="str">
        <f>+VLOOKUP(Enfermedades_Mundiales[[#This Row],[Filtro Integrado]],Estructura!$M$4:$O$367,3,0)</f>
        <v>FI-363</v>
      </c>
      <c r="AA1592" s="32" t="str">
        <f>+VLOOKUP(Enfermedades_Mundiales[[#This Row],[Muestra]],Estructura!$Q$4:$S$194,3,0)</f>
        <v>M-370</v>
      </c>
    </row>
    <row r="1593" spans="1:27" ht="30.6" x14ac:dyDescent="0.3">
      <c r="A1593" s="40" t="s">
        <v>2037</v>
      </c>
      <c r="B1593" s="12">
        <f t="shared" si="336"/>
        <v>360</v>
      </c>
      <c r="C1593" s="13" t="str">
        <f t="shared" si="337"/>
        <v>Enfermedades Mundiales</v>
      </c>
      <c r="D1593" s="13" t="str">
        <f t="shared" si="338"/>
        <v>Salud</v>
      </c>
      <c r="E1593" s="29">
        <v>10</v>
      </c>
      <c r="F1593" s="13" t="str">
        <f t="shared" si="344"/>
        <v>Residencias</v>
      </c>
      <c r="G1593" s="13" t="s">
        <v>3590</v>
      </c>
      <c r="H1593" s="14" t="s">
        <v>15</v>
      </c>
      <c r="I1593" s="33" t="s">
        <v>376</v>
      </c>
      <c r="J1593" s="12" t="str">
        <f t="shared" si="346"/>
        <v>Ninguno</v>
      </c>
      <c r="K1593" s="12" t="str">
        <f t="shared" si="345"/>
        <v>Cupos Disponibles</v>
      </c>
      <c r="L1593" s="12" t="str">
        <f t="shared" si="339"/>
        <v>Periodo 2020-2021</v>
      </c>
      <c r="M1593" s="12" t="str">
        <f t="shared" si="340"/>
        <v>Cupos</v>
      </c>
      <c r="N1593" s="38" t="str">
        <f t="shared" si="341"/>
        <v>Ministerio de Ciencias, Tecnología, Conocimiento e Innovación</v>
      </c>
      <c r="O1593" s="30" t="str">
        <f>+"Balance de disponibilidad de cupos en Residencias Sanitarias para COVID19 en la "&amp;Enfermedades_Mundiales[[#This Row],[territorio]]</f>
        <v>Balance de disponibilidad de cupos en Residencias Sanitarias para COVID19 en la Región de Los Lagos</v>
      </c>
      <c r="P1593" s="68"/>
      <c r="Q1593" s="15" t="str">
        <f t="shared" si="342"/>
        <v>Gráfico Evolución</v>
      </c>
      <c r="R1593" s="30"/>
      <c r="S1593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https://analytics.zoho.com/open-view/2395394000008144190?ZOHO_CRITERIA=%22Localiza_CL_Poblacion%22.%22Codreg%22%3D10</v>
      </c>
      <c r="T1593" s="17"/>
      <c r="U1593" s="31" t="str">
        <f t="shared" si="343"/>
        <v>#1774B9</v>
      </c>
      <c r="V1593" s="32" t="str">
        <f>+Enfermedades_Mundiales[[#This Row],[idcoleccion]]&amp;"-"&amp;Enfermedades_Mundiales[[#This Row],[id]]</f>
        <v>360-1583</v>
      </c>
      <c r="W1593" s="32">
        <f>+VLOOKUP(Enfermedades_Mundiales[[#This Row],[Filtro URL]],Estructura!$X$4:$Y$366,2,0)</f>
        <v>36200010</v>
      </c>
      <c r="X1593" s="32" t="str">
        <f>+VLOOKUP(Enfermedades_Mundiales[[#This Row],[tema]],Estructura!$A$4:$C$18,3,0)</f>
        <v>T-366</v>
      </c>
      <c r="Y1593" s="32" t="e">
        <f>+VLOOKUP(Enfermedades_Mundiales[[#This Row],[contenido]],Estructura!$E$4:$G$18,3,0)</f>
        <v>#N/A</v>
      </c>
      <c r="Z1593" s="32" t="str">
        <f>+VLOOKUP(Enfermedades_Mundiales[[#This Row],[Filtro Integrado]],Estructura!$M$4:$O$367,3,0)</f>
        <v>FI-363</v>
      </c>
      <c r="AA1593" s="32" t="str">
        <f>+VLOOKUP(Enfermedades_Mundiales[[#This Row],[Muestra]],Estructura!$Q$4:$S$194,3,0)</f>
        <v>M-370</v>
      </c>
    </row>
    <row r="1594" spans="1:27" ht="30.6" x14ac:dyDescent="0.3">
      <c r="A1594" s="40" t="s">
        <v>2038</v>
      </c>
      <c r="B1594" s="12">
        <f t="shared" si="336"/>
        <v>360</v>
      </c>
      <c r="C1594" s="13" t="str">
        <f t="shared" si="337"/>
        <v>Enfermedades Mundiales</v>
      </c>
      <c r="D1594" s="13" t="str">
        <f t="shared" si="338"/>
        <v>Salud</v>
      </c>
      <c r="E1594" s="29">
        <v>11</v>
      </c>
      <c r="F1594" s="13" t="str">
        <f t="shared" si="344"/>
        <v>Residencias</v>
      </c>
      <c r="G1594" s="13" t="s">
        <v>3590</v>
      </c>
      <c r="H1594" s="14" t="s">
        <v>15</v>
      </c>
      <c r="I1594" s="33" t="s">
        <v>377</v>
      </c>
      <c r="J1594" s="12" t="str">
        <f t="shared" si="346"/>
        <v>Ninguno</v>
      </c>
      <c r="K1594" s="12" t="str">
        <f t="shared" si="345"/>
        <v>Cupos Disponibles</v>
      </c>
      <c r="L1594" s="12" t="str">
        <f t="shared" si="339"/>
        <v>Periodo 2020-2021</v>
      </c>
      <c r="M1594" s="12" t="str">
        <f t="shared" si="340"/>
        <v>Cupos</v>
      </c>
      <c r="N1594" s="38" t="str">
        <f t="shared" si="341"/>
        <v>Ministerio de Ciencias, Tecnología, Conocimiento e Innovación</v>
      </c>
      <c r="O1594" s="30" t="str">
        <f>+"Balance de disponibilidad de cupos en Residencias Sanitarias para COVID19 en la "&amp;Enfermedades_Mundiales[[#This Row],[territorio]]</f>
        <v>Balance de disponibilidad de cupos en Residencias Sanitarias para COVID19 en la Región de Aysén</v>
      </c>
      <c r="P1594" s="68"/>
      <c r="Q1594" s="15" t="str">
        <f t="shared" si="342"/>
        <v>Gráfico Evolución</v>
      </c>
      <c r="R1594" s="30"/>
      <c r="S1594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https://analytics.zoho.com/open-view/2395394000008144190?ZOHO_CRITERIA=%22Localiza_CL_Poblacion%22.%22Codreg%22%3D11</v>
      </c>
      <c r="T1594" s="17"/>
      <c r="U1594" s="31" t="str">
        <f t="shared" si="343"/>
        <v>#1774B9</v>
      </c>
      <c r="V1594" s="32" t="str">
        <f>+Enfermedades_Mundiales[[#This Row],[idcoleccion]]&amp;"-"&amp;Enfermedades_Mundiales[[#This Row],[id]]</f>
        <v>360-1584</v>
      </c>
      <c r="W1594" s="32">
        <f>+VLOOKUP(Enfermedades_Mundiales[[#This Row],[Filtro URL]],Estructura!$X$4:$Y$366,2,0)</f>
        <v>36200011</v>
      </c>
      <c r="X1594" s="32" t="str">
        <f>+VLOOKUP(Enfermedades_Mundiales[[#This Row],[tema]],Estructura!$A$4:$C$18,3,0)</f>
        <v>T-366</v>
      </c>
      <c r="Y1594" s="32" t="e">
        <f>+VLOOKUP(Enfermedades_Mundiales[[#This Row],[contenido]],Estructura!$E$4:$G$18,3,0)</f>
        <v>#N/A</v>
      </c>
      <c r="Z1594" s="32" t="str">
        <f>+VLOOKUP(Enfermedades_Mundiales[[#This Row],[Filtro Integrado]],Estructura!$M$4:$O$367,3,0)</f>
        <v>FI-363</v>
      </c>
      <c r="AA1594" s="32" t="str">
        <f>+VLOOKUP(Enfermedades_Mundiales[[#This Row],[Muestra]],Estructura!$Q$4:$S$194,3,0)</f>
        <v>M-370</v>
      </c>
    </row>
    <row r="1595" spans="1:27" ht="30.6" x14ac:dyDescent="0.3">
      <c r="A1595" s="40" t="s">
        <v>2039</v>
      </c>
      <c r="B1595" s="12">
        <f t="shared" si="336"/>
        <v>360</v>
      </c>
      <c r="C1595" s="13" t="str">
        <f t="shared" si="337"/>
        <v>Enfermedades Mundiales</v>
      </c>
      <c r="D1595" s="13" t="str">
        <f t="shared" si="338"/>
        <v>Salud</v>
      </c>
      <c r="E1595" s="29">
        <v>12</v>
      </c>
      <c r="F1595" s="13" t="str">
        <f t="shared" si="344"/>
        <v>Residencias</v>
      </c>
      <c r="G1595" s="13" t="s">
        <v>3590</v>
      </c>
      <c r="H1595" s="14" t="s">
        <v>15</v>
      </c>
      <c r="I1595" s="33" t="s">
        <v>378</v>
      </c>
      <c r="J1595" s="12" t="str">
        <f t="shared" si="346"/>
        <v>Ninguno</v>
      </c>
      <c r="K1595" s="12" t="str">
        <f t="shared" si="345"/>
        <v>Cupos Disponibles</v>
      </c>
      <c r="L1595" s="12" t="str">
        <f t="shared" si="339"/>
        <v>Periodo 2020-2021</v>
      </c>
      <c r="M1595" s="12" t="str">
        <f t="shared" si="340"/>
        <v>Cupos</v>
      </c>
      <c r="N1595" s="38" t="str">
        <f t="shared" si="341"/>
        <v>Ministerio de Ciencias, Tecnología, Conocimiento e Innovación</v>
      </c>
      <c r="O1595" s="30" t="str">
        <f>+"Balance de disponibilidad de cupos en Residencias Sanitarias para COVID19 en la "&amp;Enfermedades_Mundiales[[#This Row],[territorio]]</f>
        <v>Balance de disponibilidad de cupos en Residencias Sanitarias para COVID19 en la Región de Magallanes</v>
      </c>
      <c r="P1595" s="68"/>
      <c r="Q1595" s="15" t="str">
        <f t="shared" si="342"/>
        <v>Gráfico Evolución</v>
      </c>
      <c r="R1595" s="30"/>
      <c r="S1595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https://analytics.zoho.com/open-view/2395394000008144190?ZOHO_CRITERIA=%22Localiza_CL_Poblacion%22.%22Codreg%22%3D12</v>
      </c>
      <c r="T1595" s="17"/>
      <c r="U1595" s="31" t="str">
        <f t="shared" si="343"/>
        <v>#1774B9</v>
      </c>
      <c r="V1595" s="32" t="str">
        <f>+Enfermedades_Mundiales[[#This Row],[idcoleccion]]&amp;"-"&amp;Enfermedades_Mundiales[[#This Row],[id]]</f>
        <v>360-1585</v>
      </c>
      <c r="W1595" s="32">
        <f>+VLOOKUP(Enfermedades_Mundiales[[#This Row],[Filtro URL]],Estructura!$X$4:$Y$366,2,0)</f>
        <v>36200012</v>
      </c>
      <c r="X1595" s="32" t="str">
        <f>+VLOOKUP(Enfermedades_Mundiales[[#This Row],[tema]],Estructura!$A$4:$C$18,3,0)</f>
        <v>T-366</v>
      </c>
      <c r="Y1595" s="32" t="e">
        <f>+VLOOKUP(Enfermedades_Mundiales[[#This Row],[contenido]],Estructura!$E$4:$G$18,3,0)</f>
        <v>#N/A</v>
      </c>
      <c r="Z1595" s="32" t="str">
        <f>+VLOOKUP(Enfermedades_Mundiales[[#This Row],[Filtro Integrado]],Estructura!$M$4:$O$367,3,0)</f>
        <v>FI-363</v>
      </c>
      <c r="AA1595" s="32" t="str">
        <f>+VLOOKUP(Enfermedades_Mundiales[[#This Row],[Muestra]],Estructura!$Q$4:$S$194,3,0)</f>
        <v>M-370</v>
      </c>
    </row>
    <row r="1596" spans="1:27" ht="30.6" x14ac:dyDescent="0.3">
      <c r="A1596" s="40" t="s">
        <v>2040</v>
      </c>
      <c r="B1596" s="12">
        <f t="shared" si="336"/>
        <v>360</v>
      </c>
      <c r="C1596" s="13" t="str">
        <f t="shared" si="337"/>
        <v>Enfermedades Mundiales</v>
      </c>
      <c r="D1596" s="13" t="str">
        <f t="shared" si="338"/>
        <v>Salud</v>
      </c>
      <c r="E1596" s="29">
        <v>13</v>
      </c>
      <c r="F1596" s="13" t="str">
        <f t="shared" si="344"/>
        <v>Residencias</v>
      </c>
      <c r="G1596" s="13" t="s">
        <v>3590</v>
      </c>
      <c r="H1596" s="14" t="s">
        <v>15</v>
      </c>
      <c r="I1596" s="33" t="s">
        <v>379</v>
      </c>
      <c r="J1596" s="12" t="str">
        <f t="shared" si="346"/>
        <v>Ninguno</v>
      </c>
      <c r="K1596" s="12" t="str">
        <f t="shared" si="345"/>
        <v>Cupos Disponibles</v>
      </c>
      <c r="L1596" s="12" t="str">
        <f t="shared" si="339"/>
        <v>Periodo 2020-2021</v>
      </c>
      <c r="M1596" s="12" t="str">
        <f t="shared" si="340"/>
        <v>Cupos</v>
      </c>
      <c r="N1596" s="38" t="str">
        <f t="shared" si="341"/>
        <v>Ministerio de Ciencias, Tecnología, Conocimiento e Innovación</v>
      </c>
      <c r="O1596" s="30" t="str">
        <f>+"Balance de disponibilidad de cupos en Residencias Sanitarias para COVID19 en la "&amp;Enfermedades_Mundiales[[#This Row],[territorio]]</f>
        <v>Balance de disponibilidad de cupos en Residencias Sanitarias para COVID19 en la Región Metropolitana</v>
      </c>
      <c r="P1596" s="68"/>
      <c r="Q1596" s="15" t="str">
        <f t="shared" si="342"/>
        <v>Gráfico Evolución</v>
      </c>
      <c r="R1596" s="30"/>
      <c r="S1596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https://analytics.zoho.com/open-view/2395394000008144190?ZOHO_CRITERIA=%22Localiza_CL_Poblacion%22.%22Codreg%22%3D13</v>
      </c>
      <c r="T1596" s="17"/>
      <c r="U1596" s="31" t="str">
        <f t="shared" si="343"/>
        <v>#1774B9</v>
      </c>
      <c r="V1596" s="32" t="str">
        <f>+Enfermedades_Mundiales[[#This Row],[idcoleccion]]&amp;"-"&amp;Enfermedades_Mundiales[[#This Row],[id]]</f>
        <v>360-1586</v>
      </c>
      <c r="W1596" s="32">
        <f>+VLOOKUP(Enfermedades_Mundiales[[#This Row],[Filtro URL]],Estructura!$X$4:$Y$366,2,0)</f>
        <v>36200013</v>
      </c>
      <c r="X1596" s="32" t="str">
        <f>+VLOOKUP(Enfermedades_Mundiales[[#This Row],[tema]],Estructura!$A$4:$C$18,3,0)</f>
        <v>T-366</v>
      </c>
      <c r="Y1596" s="32" t="e">
        <f>+VLOOKUP(Enfermedades_Mundiales[[#This Row],[contenido]],Estructura!$E$4:$G$18,3,0)</f>
        <v>#N/A</v>
      </c>
      <c r="Z1596" s="32" t="str">
        <f>+VLOOKUP(Enfermedades_Mundiales[[#This Row],[Filtro Integrado]],Estructura!$M$4:$O$367,3,0)</f>
        <v>FI-363</v>
      </c>
      <c r="AA1596" s="32" t="str">
        <f>+VLOOKUP(Enfermedades_Mundiales[[#This Row],[Muestra]],Estructura!$Q$4:$S$194,3,0)</f>
        <v>M-370</v>
      </c>
    </row>
    <row r="1597" spans="1:27" ht="30.6" x14ac:dyDescent="0.3">
      <c r="A1597" s="40" t="s">
        <v>2041</v>
      </c>
      <c r="B1597" s="12">
        <f t="shared" si="336"/>
        <v>360</v>
      </c>
      <c r="C1597" s="13" t="str">
        <f t="shared" si="337"/>
        <v>Enfermedades Mundiales</v>
      </c>
      <c r="D1597" s="13" t="str">
        <f t="shared" si="338"/>
        <v>Salud</v>
      </c>
      <c r="E1597" s="29">
        <v>14</v>
      </c>
      <c r="F1597" s="13" t="str">
        <f t="shared" si="344"/>
        <v>Residencias</v>
      </c>
      <c r="G1597" s="13" t="s">
        <v>3590</v>
      </c>
      <c r="H1597" s="14" t="s">
        <v>15</v>
      </c>
      <c r="I1597" s="33" t="s">
        <v>380</v>
      </c>
      <c r="J1597" s="12" t="str">
        <f t="shared" si="346"/>
        <v>Ninguno</v>
      </c>
      <c r="K1597" s="12" t="str">
        <f t="shared" si="345"/>
        <v>Cupos Disponibles</v>
      </c>
      <c r="L1597" s="12" t="str">
        <f t="shared" si="339"/>
        <v>Periodo 2020-2021</v>
      </c>
      <c r="M1597" s="12" t="str">
        <f t="shared" si="340"/>
        <v>Cupos</v>
      </c>
      <c r="N1597" s="38" t="str">
        <f t="shared" si="341"/>
        <v>Ministerio de Ciencias, Tecnología, Conocimiento e Innovación</v>
      </c>
      <c r="O1597" s="30" t="str">
        <f>+"Balance de disponibilidad de cupos en Residencias Sanitarias para COVID19 en la "&amp;Enfermedades_Mundiales[[#This Row],[territorio]]</f>
        <v>Balance de disponibilidad de cupos en Residencias Sanitarias para COVID19 en la Región de Los Ríos</v>
      </c>
      <c r="P1597" s="68"/>
      <c r="Q1597" s="15" t="str">
        <f t="shared" si="342"/>
        <v>Gráfico Evolución</v>
      </c>
      <c r="R1597" s="30"/>
      <c r="S1597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https://analytics.zoho.com/open-view/2395394000008144190?ZOHO_CRITERIA=%22Localiza_CL_Poblacion%22.%22Codreg%22%3D14</v>
      </c>
      <c r="T1597" s="17"/>
      <c r="U1597" s="31" t="str">
        <f t="shared" si="343"/>
        <v>#1774B9</v>
      </c>
      <c r="V1597" s="32" t="str">
        <f>+Enfermedades_Mundiales[[#This Row],[idcoleccion]]&amp;"-"&amp;Enfermedades_Mundiales[[#This Row],[id]]</f>
        <v>360-1587</v>
      </c>
      <c r="W1597" s="32">
        <f>+VLOOKUP(Enfermedades_Mundiales[[#This Row],[Filtro URL]],Estructura!$X$4:$Y$366,2,0)</f>
        <v>36200014</v>
      </c>
      <c r="X1597" s="32" t="str">
        <f>+VLOOKUP(Enfermedades_Mundiales[[#This Row],[tema]],Estructura!$A$4:$C$18,3,0)</f>
        <v>T-366</v>
      </c>
      <c r="Y1597" s="32" t="e">
        <f>+VLOOKUP(Enfermedades_Mundiales[[#This Row],[contenido]],Estructura!$E$4:$G$18,3,0)</f>
        <v>#N/A</v>
      </c>
      <c r="Z1597" s="32" t="str">
        <f>+VLOOKUP(Enfermedades_Mundiales[[#This Row],[Filtro Integrado]],Estructura!$M$4:$O$367,3,0)</f>
        <v>FI-363</v>
      </c>
      <c r="AA1597" s="32" t="str">
        <f>+VLOOKUP(Enfermedades_Mundiales[[#This Row],[Muestra]],Estructura!$Q$4:$S$194,3,0)</f>
        <v>M-370</v>
      </c>
    </row>
    <row r="1598" spans="1:27" ht="30.6" x14ac:dyDescent="0.3">
      <c r="A1598" s="40" t="s">
        <v>2042</v>
      </c>
      <c r="B1598" s="12">
        <f t="shared" si="336"/>
        <v>360</v>
      </c>
      <c r="C1598" s="13" t="str">
        <f t="shared" si="337"/>
        <v>Enfermedades Mundiales</v>
      </c>
      <c r="D1598" s="13" t="str">
        <f t="shared" si="338"/>
        <v>Salud</v>
      </c>
      <c r="E1598" s="29">
        <v>15</v>
      </c>
      <c r="F1598" s="13" t="str">
        <f t="shared" si="344"/>
        <v>Residencias</v>
      </c>
      <c r="G1598" s="13" t="s">
        <v>3590</v>
      </c>
      <c r="H1598" s="14" t="s">
        <v>15</v>
      </c>
      <c r="I1598" s="33" t="s">
        <v>381</v>
      </c>
      <c r="J1598" s="12" t="str">
        <f t="shared" si="346"/>
        <v>Ninguno</v>
      </c>
      <c r="K1598" s="12" t="str">
        <f t="shared" si="345"/>
        <v>Cupos Disponibles</v>
      </c>
      <c r="L1598" s="12" t="str">
        <f t="shared" si="339"/>
        <v>Periodo 2020-2021</v>
      </c>
      <c r="M1598" s="12" t="str">
        <f t="shared" si="340"/>
        <v>Cupos</v>
      </c>
      <c r="N1598" s="38" t="str">
        <f t="shared" si="341"/>
        <v>Ministerio de Ciencias, Tecnología, Conocimiento e Innovación</v>
      </c>
      <c r="O1598" s="30" t="str">
        <f>+"Balance de disponibilidad de cupos en Residencias Sanitarias para COVID19 en la "&amp;Enfermedades_Mundiales[[#This Row],[territorio]]</f>
        <v>Balance de disponibilidad de cupos en Residencias Sanitarias para COVID19 en la Región de Arica y Parinacota</v>
      </c>
      <c r="P1598" s="68"/>
      <c r="Q1598" s="15" t="str">
        <f t="shared" si="342"/>
        <v>Gráfico Evolución</v>
      </c>
      <c r="R1598" s="30"/>
      <c r="S1598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https://analytics.zoho.com/open-view/2395394000008144190?ZOHO_CRITERIA=%22Localiza_CL_Poblacion%22.%22Codreg%22%3D15</v>
      </c>
      <c r="T1598" s="17"/>
      <c r="U1598" s="31" t="str">
        <f t="shared" si="343"/>
        <v>#1774B9</v>
      </c>
      <c r="V1598" s="32" t="str">
        <f>+Enfermedades_Mundiales[[#This Row],[idcoleccion]]&amp;"-"&amp;Enfermedades_Mundiales[[#This Row],[id]]</f>
        <v>360-1588</v>
      </c>
      <c r="W1598" s="32">
        <f>+VLOOKUP(Enfermedades_Mundiales[[#This Row],[Filtro URL]],Estructura!$X$4:$Y$366,2,0)</f>
        <v>36200015</v>
      </c>
      <c r="X1598" s="32" t="str">
        <f>+VLOOKUP(Enfermedades_Mundiales[[#This Row],[tema]],Estructura!$A$4:$C$18,3,0)</f>
        <v>T-366</v>
      </c>
      <c r="Y1598" s="32" t="e">
        <f>+VLOOKUP(Enfermedades_Mundiales[[#This Row],[contenido]],Estructura!$E$4:$G$18,3,0)</f>
        <v>#N/A</v>
      </c>
      <c r="Z1598" s="32" t="str">
        <f>+VLOOKUP(Enfermedades_Mundiales[[#This Row],[Filtro Integrado]],Estructura!$M$4:$O$367,3,0)</f>
        <v>FI-363</v>
      </c>
      <c r="AA1598" s="32" t="str">
        <f>+VLOOKUP(Enfermedades_Mundiales[[#This Row],[Muestra]],Estructura!$Q$4:$S$194,3,0)</f>
        <v>M-370</v>
      </c>
    </row>
    <row r="1599" spans="1:27" ht="30.6" x14ac:dyDescent="0.3">
      <c r="A1599" s="40" t="s">
        <v>2043</v>
      </c>
      <c r="B1599" s="43">
        <f t="shared" si="336"/>
        <v>360</v>
      </c>
      <c r="C1599" s="44" t="str">
        <f t="shared" si="337"/>
        <v>Enfermedades Mundiales</v>
      </c>
      <c r="D1599" s="44" t="str">
        <f t="shared" si="338"/>
        <v>Salud</v>
      </c>
      <c r="E1599" s="45">
        <v>16</v>
      </c>
      <c r="F1599" s="44" t="str">
        <f t="shared" si="344"/>
        <v>Residencias</v>
      </c>
      <c r="G1599" s="13" t="s">
        <v>3590</v>
      </c>
      <c r="H1599" s="47" t="s">
        <v>15</v>
      </c>
      <c r="I1599" s="48" t="s">
        <v>382</v>
      </c>
      <c r="J1599" s="43" t="str">
        <f t="shared" si="346"/>
        <v>Ninguno</v>
      </c>
      <c r="K1599" s="43" t="str">
        <f t="shared" si="345"/>
        <v>Cupos Disponibles</v>
      </c>
      <c r="L1599" s="43" t="str">
        <f t="shared" si="339"/>
        <v>Periodo 2020-2021</v>
      </c>
      <c r="M1599" s="43" t="str">
        <f t="shared" si="340"/>
        <v>Cupos</v>
      </c>
      <c r="N1599" s="49" t="str">
        <f t="shared" si="341"/>
        <v>Ministerio de Ciencias, Tecnología, Conocimiento e Innovación</v>
      </c>
      <c r="O1599" s="30" t="str">
        <f>+"Balance de disponibilidad de cupos en Residencias Sanitarias para COVID19 en la "&amp;Enfermedades_Mundiales[[#This Row],[territorio]]</f>
        <v>Balance de disponibilidad de cupos en Residencias Sanitarias para COVID19 en la Región de Ñuble</v>
      </c>
      <c r="P1599" s="69"/>
      <c r="Q1599" s="51" t="str">
        <f t="shared" si="342"/>
        <v>Gráfico Evolución</v>
      </c>
      <c r="R1599" s="50"/>
      <c r="S1599" s="16" t="str">
        <f>"https://analytics.zoho.com/open-view/2395394000008144190?ZOHO_CRITERIA=%22Localiza_CL_Poblacion%22.%22Codreg%22%3D"&amp;Enfermedades_Mundiales[[#This Row],[Filtro URL]]</f>
        <v>https://analytics.zoho.com/open-view/2395394000008144190?ZOHO_CRITERIA=%22Localiza_CL_Poblacion%22.%22Codreg%22%3D16</v>
      </c>
      <c r="T1599" s="53"/>
      <c r="U1599" s="54" t="str">
        <f t="shared" si="343"/>
        <v>#1774B9</v>
      </c>
      <c r="V1599" s="55" t="str">
        <f>+Enfermedades_Mundiales[[#This Row],[idcoleccion]]&amp;"-"&amp;Enfermedades_Mundiales[[#This Row],[id]]</f>
        <v>360-1589</v>
      </c>
      <c r="W1599" s="55">
        <f>+VLOOKUP(Enfermedades_Mundiales[[#This Row],[Filtro URL]],Estructura!$X$4:$Y$366,2,0)</f>
        <v>36200016</v>
      </c>
      <c r="X1599" s="55" t="str">
        <f>+VLOOKUP(Enfermedades_Mundiales[[#This Row],[tema]],Estructura!$A$4:$C$18,3,0)</f>
        <v>T-366</v>
      </c>
      <c r="Y1599" s="55" t="e">
        <f>+VLOOKUP(Enfermedades_Mundiales[[#This Row],[contenido]],Estructura!$E$4:$G$18,3,0)</f>
        <v>#N/A</v>
      </c>
      <c r="Z1599" s="55" t="str">
        <f>+VLOOKUP(Enfermedades_Mundiales[[#This Row],[Filtro Integrado]],Estructura!$M$4:$O$367,3,0)</f>
        <v>FI-363</v>
      </c>
      <c r="AA1599" s="55" t="str">
        <f>+VLOOKUP(Enfermedades_Mundiales[[#This Row],[Muestra]],Estructura!$Q$4:$S$194,3,0)</f>
        <v>M-370</v>
      </c>
    </row>
    <row r="1600" spans="1:27" ht="30.6" x14ac:dyDescent="0.3">
      <c r="A1600" s="37" t="s">
        <v>2054</v>
      </c>
      <c r="B1600" s="12">
        <v>360</v>
      </c>
      <c r="C1600" s="13" t="s">
        <v>400</v>
      </c>
      <c r="D1600" s="13" t="s">
        <v>401</v>
      </c>
      <c r="E1600" s="20">
        <v>0</v>
      </c>
      <c r="F1600" s="13" t="s">
        <v>2044</v>
      </c>
      <c r="G1600" s="13" t="s">
        <v>3590</v>
      </c>
      <c r="H1600" s="35" t="s">
        <v>19</v>
      </c>
      <c r="I1600" s="36" t="s">
        <v>14</v>
      </c>
      <c r="J1600" s="12" t="s">
        <v>407</v>
      </c>
      <c r="K1600" s="12" t="s">
        <v>2046</v>
      </c>
      <c r="L1600" s="12" t="s">
        <v>2062</v>
      </c>
      <c r="M1600" s="12" t="s">
        <v>2047</v>
      </c>
      <c r="N1600" s="38" t="s">
        <v>402</v>
      </c>
      <c r="O1600" s="15" t="s">
        <v>2060</v>
      </c>
      <c r="P1600" s="67"/>
      <c r="Q1600" s="15" t="s">
        <v>1967</v>
      </c>
      <c r="R1600" s="15"/>
      <c r="S1600" s="28" t="s">
        <v>2053</v>
      </c>
      <c r="T1600" s="17">
        <v>100200300</v>
      </c>
      <c r="U1600" s="26" t="s">
        <v>399</v>
      </c>
      <c r="V1600" s="21" t="str">
        <f>+Enfermedades_Mundiales[[#This Row],[idcoleccion]]&amp;"-"&amp;Enfermedades_Mundiales[[#This Row],[id]]</f>
        <v>360-1590</v>
      </c>
      <c r="W1600" s="21">
        <f>+VLOOKUP(Enfermedades_Mundiales[[#This Row],[Filtro URL]],Estructura!$X$4:$Y$366,2,0)</f>
        <v>36100000</v>
      </c>
      <c r="X1600" s="21" t="str">
        <f>+VLOOKUP(Enfermedades_Mundiales[[#This Row],[tema]],Estructura!$A$4:$C$18,3,0)</f>
        <v>T-366</v>
      </c>
      <c r="Y1600" s="21" t="e">
        <f>+VLOOKUP(Enfermedades_Mundiales[[#This Row],[contenido]],Estructura!$E$4:$G$18,3,0)</f>
        <v>#N/A</v>
      </c>
      <c r="Z1600" s="21" t="str">
        <f>+VLOOKUP(Enfermedades_Mundiales[[#This Row],[Filtro Integrado]],Estructura!$M$4:$O$367,3,0)</f>
        <v>FI-363</v>
      </c>
      <c r="AA1600" s="21" t="str">
        <f>+VLOOKUP(Enfermedades_Mundiales[[#This Row],[Muestra]],Estructura!$Q$4:$S$194,3,0)</f>
        <v>M-369</v>
      </c>
    </row>
    <row r="1601" spans="1:27" ht="30.6" x14ac:dyDescent="0.3">
      <c r="A1601" s="37" t="s">
        <v>2055</v>
      </c>
      <c r="B1601" s="12">
        <v>360</v>
      </c>
      <c r="C1601" s="13" t="s">
        <v>400</v>
      </c>
      <c r="D1601" s="13" t="s">
        <v>401</v>
      </c>
      <c r="E1601" s="20">
        <v>0</v>
      </c>
      <c r="F1601" s="13" t="s">
        <v>2057</v>
      </c>
      <c r="G1601" s="13" t="s">
        <v>3591</v>
      </c>
      <c r="H1601" s="35" t="s">
        <v>19</v>
      </c>
      <c r="I1601" s="36" t="s">
        <v>14</v>
      </c>
      <c r="J1601" s="12" t="s">
        <v>407</v>
      </c>
      <c r="K1601" s="12" t="s">
        <v>2059</v>
      </c>
      <c r="L1601" s="12" t="s">
        <v>403</v>
      </c>
      <c r="M1601" s="12" t="s">
        <v>2058</v>
      </c>
      <c r="N1601" s="38" t="s">
        <v>402</v>
      </c>
      <c r="O1601" s="15" t="s">
        <v>2061</v>
      </c>
      <c r="P1601" s="67"/>
      <c r="Q1601" s="15" t="s">
        <v>410</v>
      </c>
      <c r="R1601" s="15"/>
      <c r="S1601" s="28" t="s">
        <v>2056</v>
      </c>
      <c r="T1601" s="17">
        <v>100200300</v>
      </c>
      <c r="U1601" s="26" t="s">
        <v>399</v>
      </c>
      <c r="V1601" s="21" t="str">
        <f>+Enfermedades_Mundiales[[#This Row],[idcoleccion]]&amp;"-"&amp;Enfermedades_Mundiales[[#This Row],[id]]</f>
        <v>360-1591</v>
      </c>
      <c r="W1601" s="21">
        <f>+VLOOKUP(Enfermedades_Mundiales[[#This Row],[Filtro URL]],Estructura!$X$4:$Y$366,2,0)</f>
        <v>36100000</v>
      </c>
      <c r="X1601" s="21" t="str">
        <f>+VLOOKUP(Enfermedades_Mundiales[[#This Row],[tema]],Estructura!$A$4:$C$18,3,0)</f>
        <v>T-367</v>
      </c>
      <c r="Y1601" s="21" t="e">
        <f>+VLOOKUP(Enfermedades_Mundiales[[#This Row],[contenido]],Estructura!$E$4:$G$18,3,0)</f>
        <v>#N/A</v>
      </c>
      <c r="Z1601" s="21" t="str">
        <f>+VLOOKUP(Enfermedades_Mundiales[[#This Row],[Filtro Integrado]],Estructura!$M$4:$O$367,3,0)</f>
        <v>FI-363</v>
      </c>
      <c r="AA1601" s="21" t="str">
        <f>+VLOOKUP(Enfermedades_Mundiales[[#This Row],[Muestra]],Estructura!$Q$4:$S$194,3,0)</f>
        <v>M-371</v>
      </c>
    </row>
    <row r="1602" spans="1:27" ht="30.6" x14ac:dyDescent="0.3">
      <c r="A1602" s="37" t="s">
        <v>2063</v>
      </c>
      <c r="B1602" s="12">
        <v>360</v>
      </c>
      <c r="C1602" s="13" t="s">
        <v>400</v>
      </c>
      <c r="D1602" s="13" t="s">
        <v>401</v>
      </c>
      <c r="E1602" s="20">
        <v>0</v>
      </c>
      <c r="F1602" s="13" t="s">
        <v>2057</v>
      </c>
      <c r="G1602" s="13" t="s">
        <v>3591</v>
      </c>
      <c r="H1602" s="35" t="s">
        <v>19</v>
      </c>
      <c r="I1602" s="36" t="s">
        <v>14</v>
      </c>
      <c r="J1602" s="12" t="s">
        <v>15</v>
      </c>
      <c r="K1602" s="12" t="s">
        <v>2059</v>
      </c>
      <c r="L1602" s="12" t="s">
        <v>403</v>
      </c>
      <c r="M1602" s="12" t="s">
        <v>2058</v>
      </c>
      <c r="N1602" s="38" t="s">
        <v>402</v>
      </c>
      <c r="O1602" s="15" t="s">
        <v>2117</v>
      </c>
      <c r="P1602" s="67"/>
      <c r="Q1602" s="15" t="s">
        <v>387</v>
      </c>
      <c r="R1602" s="15"/>
      <c r="S1602" s="28" t="s">
        <v>2114</v>
      </c>
      <c r="T1602" s="17">
        <v>100200300</v>
      </c>
      <c r="U1602" s="26" t="s">
        <v>399</v>
      </c>
      <c r="V1602" s="21" t="str">
        <f>+Enfermedades_Mundiales[[#This Row],[idcoleccion]]&amp;"-"&amp;Enfermedades_Mundiales[[#This Row],[id]]</f>
        <v>360-1592</v>
      </c>
      <c r="W1602" s="21">
        <f>+VLOOKUP(Enfermedades_Mundiales[[#This Row],[Filtro URL]],Estructura!$X$4:$Y$366,2,0)</f>
        <v>36100000</v>
      </c>
      <c r="X1602" s="21" t="str">
        <f>+VLOOKUP(Enfermedades_Mundiales[[#This Row],[tema]],Estructura!$A$4:$C$18,3,0)</f>
        <v>T-367</v>
      </c>
      <c r="Y1602" s="21" t="e">
        <f>+VLOOKUP(Enfermedades_Mundiales[[#This Row],[contenido]],Estructura!$E$4:$G$18,3,0)</f>
        <v>#N/A</v>
      </c>
      <c r="Z1602" s="21" t="str">
        <f>+VLOOKUP(Enfermedades_Mundiales[[#This Row],[Filtro Integrado]],Estructura!$M$4:$O$367,3,0)</f>
        <v>FI-362</v>
      </c>
      <c r="AA1602" s="21" t="str">
        <f>+VLOOKUP(Enfermedades_Mundiales[[#This Row],[Muestra]],Estructura!$Q$4:$S$194,3,0)</f>
        <v>M-371</v>
      </c>
    </row>
    <row r="1603" spans="1:27" ht="30.6" x14ac:dyDescent="0.3">
      <c r="A1603" s="39" t="s">
        <v>2064</v>
      </c>
      <c r="B1603" s="12">
        <f t="shared" ref="B1603:B1618" si="347">+B1602</f>
        <v>360</v>
      </c>
      <c r="C1603" s="13" t="str">
        <f t="shared" ref="C1603:C1618" si="348">+C1602</f>
        <v>Enfermedades Mundiales</v>
      </c>
      <c r="D1603" s="13" t="str">
        <f t="shared" ref="D1603:D1618" si="349">+D1602</f>
        <v>Salud</v>
      </c>
      <c r="E1603" s="29">
        <v>1</v>
      </c>
      <c r="F1603" s="13" t="str">
        <f>+F1602</f>
        <v>Exámenes PCR</v>
      </c>
      <c r="G1603" s="13" t="s">
        <v>3591</v>
      </c>
      <c r="H1603" s="14" t="s">
        <v>15</v>
      </c>
      <c r="I1603" s="33" t="s">
        <v>367</v>
      </c>
      <c r="J1603" s="12" t="s">
        <v>407</v>
      </c>
      <c r="K1603" s="12" t="str">
        <f>+K1602</f>
        <v>Exámenes realizados</v>
      </c>
      <c r="L1603" s="12" t="str">
        <f t="shared" ref="L1603:L1618" si="350">+L1602</f>
        <v>Periodo 2020-2021</v>
      </c>
      <c r="M1603" s="12" t="str">
        <f t="shared" ref="M1603:M1618" si="351">+M1602</f>
        <v>Número Exámenes</v>
      </c>
      <c r="N1603" s="38" t="str">
        <f t="shared" ref="N1603:N1618" si="352">+N1602</f>
        <v>Ministerio de Ciencias, Tecnología, Conocimiento e Innovación</v>
      </c>
      <c r="O1603" s="30" t="str">
        <f>+"Número de Exámenes PCR realizados por mes en la "&amp;Enfermedades_Mundiales[[#This Row],[territorio]]</f>
        <v>Número de Exámenes PCR realizados por mes en la Región de Tarapacá</v>
      </c>
      <c r="P1603" s="68"/>
      <c r="Q1603" s="15" t="str">
        <f t="shared" ref="Q1603:Q1618" si="353">+Q1602</f>
        <v>Gráfico Evolución</v>
      </c>
      <c r="R1603" s="30"/>
      <c r="S1603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</v>
      </c>
      <c r="T1603" s="17">
        <v>100200301</v>
      </c>
      <c r="U1603" s="31" t="str">
        <f t="shared" ref="U1603:U1618" si="354">+U1602</f>
        <v>#1774B9</v>
      </c>
      <c r="V1603" s="32" t="str">
        <f>+Enfermedades_Mundiales[[#This Row],[idcoleccion]]&amp;"-"&amp;Enfermedades_Mundiales[[#This Row],[id]]</f>
        <v>360-1593</v>
      </c>
      <c r="W1603" s="32">
        <f>+VLOOKUP(Enfermedades_Mundiales[[#This Row],[Filtro URL]],Estructura!$X$4:$Y$366,2,0)</f>
        <v>36200001</v>
      </c>
      <c r="X1603" s="32" t="str">
        <f>+VLOOKUP(Enfermedades_Mundiales[[#This Row],[tema]],Estructura!$A$4:$C$18,3,0)</f>
        <v>T-367</v>
      </c>
      <c r="Y1603" s="32" t="e">
        <f>+VLOOKUP(Enfermedades_Mundiales[[#This Row],[contenido]],Estructura!$E$4:$G$18,3,0)</f>
        <v>#N/A</v>
      </c>
      <c r="Z1603" s="32" t="str">
        <f>+VLOOKUP(Enfermedades_Mundiales[[#This Row],[Filtro Integrado]],Estructura!$M$4:$O$367,3,0)</f>
        <v>FI-363</v>
      </c>
      <c r="AA1603" s="32" t="str">
        <f>+VLOOKUP(Enfermedades_Mundiales[[#This Row],[Muestra]],Estructura!$Q$4:$S$194,3,0)</f>
        <v>M-371</v>
      </c>
    </row>
    <row r="1604" spans="1:27" ht="30.6" x14ac:dyDescent="0.3">
      <c r="A1604" s="40" t="s">
        <v>2065</v>
      </c>
      <c r="B1604" s="12">
        <f t="shared" si="347"/>
        <v>360</v>
      </c>
      <c r="C1604" s="13" t="str">
        <f t="shared" si="348"/>
        <v>Enfermedades Mundiales</v>
      </c>
      <c r="D1604" s="13" t="str">
        <f t="shared" si="349"/>
        <v>Salud</v>
      </c>
      <c r="E1604" s="29">
        <v>2</v>
      </c>
      <c r="F1604" s="13" t="str">
        <f t="shared" ref="F1604:F1618" si="355">+F1603</f>
        <v>Exámenes PCR</v>
      </c>
      <c r="G1604" s="13" t="s">
        <v>3591</v>
      </c>
      <c r="H1604" s="14" t="s">
        <v>15</v>
      </c>
      <c r="I1604" s="33" t="s">
        <v>368</v>
      </c>
      <c r="J1604" s="12" t="str">
        <f>+J1603</f>
        <v>Ninguno</v>
      </c>
      <c r="K1604" s="12" t="str">
        <f t="shared" ref="K1604:K1618" si="356">+K1603</f>
        <v>Exámenes realizados</v>
      </c>
      <c r="L1604" s="12" t="str">
        <f t="shared" si="350"/>
        <v>Periodo 2020-2021</v>
      </c>
      <c r="M1604" s="12" t="str">
        <f t="shared" si="351"/>
        <v>Número Exámenes</v>
      </c>
      <c r="N1604" s="38" t="str">
        <f t="shared" si="352"/>
        <v>Ministerio de Ciencias, Tecnología, Conocimiento e Innovación</v>
      </c>
      <c r="O1604" s="30" t="str">
        <f>+"Número de Exámenes PCR realizados por mes en la "&amp;Enfermedades_Mundiales[[#This Row],[territorio]]</f>
        <v>Número de Exámenes PCR realizados por mes en la Región de Antofagasta</v>
      </c>
      <c r="P1604" s="68"/>
      <c r="Q1604" s="15" t="str">
        <f t="shared" si="353"/>
        <v>Gráfico Evolución</v>
      </c>
      <c r="R1604" s="30"/>
      <c r="S1604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https://analytics.zoho.com/open-view/2395394000008139790?ZOHO_CRITERIA=%22Localiza_CL_Poblacion%22.%22Codreg%22%3D2</v>
      </c>
      <c r="T1604" s="17">
        <v>100200302</v>
      </c>
      <c r="U1604" s="31" t="str">
        <f t="shared" si="354"/>
        <v>#1774B9</v>
      </c>
      <c r="V1604" s="32" t="str">
        <f>+Enfermedades_Mundiales[[#This Row],[idcoleccion]]&amp;"-"&amp;Enfermedades_Mundiales[[#This Row],[id]]</f>
        <v>360-1594</v>
      </c>
      <c r="W1604" s="32">
        <f>+VLOOKUP(Enfermedades_Mundiales[[#This Row],[Filtro URL]],Estructura!$X$4:$Y$366,2,0)</f>
        <v>36200002</v>
      </c>
      <c r="X1604" s="32" t="str">
        <f>+VLOOKUP(Enfermedades_Mundiales[[#This Row],[tema]],Estructura!$A$4:$C$18,3,0)</f>
        <v>T-367</v>
      </c>
      <c r="Y1604" s="32" t="e">
        <f>+VLOOKUP(Enfermedades_Mundiales[[#This Row],[contenido]],Estructura!$E$4:$G$18,3,0)</f>
        <v>#N/A</v>
      </c>
      <c r="Z1604" s="32" t="str">
        <f>+VLOOKUP(Enfermedades_Mundiales[[#This Row],[Filtro Integrado]],Estructura!$M$4:$O$367,3,0)</f>
        <v>FI-363</v>
      </c>
      <c r="AA1604" s="32" t="str">
        <f>+VLOOKUP(Enfermedades_Mundiales[[#This Row],[Muestra]],Estructura!$Q$4:$S$194,3,0)</f>
        <v>M-371</v>
      </c>
    </row>
    <row r="1605" spans="1:27" ht="30.6" x14ac:dyDescent="0.3">
      <c r="A1605" s="40" t="s">
        <v>2066</v>
      </c>
      <c r="B1605" s="12">
        <f t="shared" si="347"/>
        <v>360</v>
      </c>
      <c r="C1605" s="13" t="str">
        <f t="shared" si="348"/>
        <v>Enfermedades Mundiales</v>
      </c>
      <c r="D1605" s="13" t="str">
        <f t="shared" si="349"/>
        <v>Salud</v>
      </c>
      <c r="E1605" s="29">
        <v>3</v>
      </c>
      <c r="F1605" s="13" t="str">
        <f t="shared" si="355"/>
        <v>Exámenes PCR</v>
      </c>
      <c r="G1605" s="13" t="s">
        <v>3591</v>
      </c>
      <c r="H1605" s="14" t="s">
        <v>15</v>
      </c>
      <c r="I1605" s="33" t="s">
        <v>369</v>
      </c>
      <c r="J1605" s="12" t="str">
        <f t="shared" ref="J1605:J1618" si="357">+J1604</f>
        <v>Ninguno</v>
      </c>
      <c r="K1605" s="12" t="str">
        <f t="shared" si="356"/>
        <v>Exámenes realizados</v>
      </c>
      <c r="L1605" s="12" t="str">
        <f t="shared" si="350"/>
        <v>Periodo 2020-2021</v>
      </c>
      <c r="M1605" s="12" t="str">
        <f t="shared" si="351"/>
        <v>Número Exámenes</v>
      </c>
      <c r="N1605" s="38" t="str">
        <f t="shared" si="352"/>
        <v>Ministerio de Ciencias, Tecnología, Conocimiento e Innovación</v>
      </c>
      <c r="O1605" s="30" t="str">
        <f>+"Número de Exámenes PCR realizados por mes en la "&amp;Enfermedades_Mundiales[[#This Row],[territorio]]</f>
        <v>Número de Exámenes PCR realizados por mes en la Región de Atacama</v>
      </c>
      <c r="P1605" s="68"/>
      <c r="Q1605" s="15" t="str">
        <f t="shared" si="353"/>
        <v>Gráfico Evolución</v>
      </c>
      <c r="R1605" s="30"/>
      <c r="S1605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https://analytics.zoho.com/open-view/2395394000008139790?ZOHO_CRITERIA=%22Localiza_CL_Poblacion%22.%22Codreg%22%3D3</v>
      </c>
      <c r="T1605" s="17"/>
      <c r="U1605" s="31" t="str">
        <f t="shared" si="354"/>
        <v>#1774B9</v>
      </c>
      <c r="V1605" s="32" t="str">
        <f>+Enfermedades_Mundiales[[#This Row],[idcoleccion]]&amp;"-"&amp;Enfermedades_Mundiales[[#This Row],[id]]</f>
        <v>360-1595</v>
      </c>
      <c r="W1605" s="32">
        <f>+VLOOKUP(Enfermedades_Mundiales[[#This Row],[Filtro URL]],Estructura!$X$4:$Y$366,2,0)</f>
        <v>36200003</v>
      </c>
      <c r="X1605" s="32" t="str">
        <f>+VLOOKUP(Enfermedades_Mundiales[[#This Row],[tema]],Estructura!$A$4:$C$18,3,0)</f>
        <v>T-367</v>
      </c>
      <c r="Y1605" s="32" t="e">
        <f>+VLOOKUP(Enfermedades_Mundiales[[#This Row],[contenido]],Estructura!$E$4:$G$18,3,0)</f>
        <v>#N/A</v>
      </c>
      <c r="Z1605" s="32" t="str">
        <f>+VLOOKUP(Enfermedades_Mundiales[[#This Row],[Filtro Integrado]],Estructura!$M$4:$O$367,3,0)</f>
        <v>FI-363</v>
      </c>
      <c r="AA1605" s="32" t="str">
        <f>+VLOOKUP(Enfermedades_Mundiales[[#This Row],[Muestra]],Estructura!$Q$4:$S$194,3,0)</f>
        <v>M-371</v>
      </c>
    </row>
    <row r="1606" spans="1:27" ht="30.6" x14ac:dyDescent="0.3">
      <c r="A1606" s="40" t="s">
        <v>2067</v>
      </c>
      <c r="B1606" s="12">
        <f t="shared" si="347"/>
        <v>360</v>
      </c>
      <c r="C1606" s="13" t="str">
        <f t="shared" si="348"/>
        <v>Enfermedades Mundiales</v>
      </c>
      <c r="D1606" s="13" t="str">
        <f t="shared" si="349"/>
        <v>Salud</v>
      </c>
      <c r="E1606" s="29">
        <v>4</v>
      </c>
      <c r="F1606" s="13" t="str">
        <f t="shared" si="355"/>
        <v>Exámenes PCR</v>
      </c>
      <c r="G1606" s="13" t="s">
        <v>3591</v>
      </c>
      <c r="H1606" s="14" t="s">
        <v>15</v>
      </c>
      <c r="I1606" s="33" t="s">
        <v>370</v>
      </c>
      <c r="J1606" s="12" t="str">
        <f t="shared" si="357"/>
        <v>Ninguno</v>
      </c>
      <c r="K1606" s="12" t="str">
        <f t="shared" si="356"/>
        <v>Exámenes realizados</v>
      </c>
      <c r="L1606" s="12" t="str">
        <f t="shared" si="350"/>
        <v>Periodo 2020-2021</v>
      </c>
      <c r="M1606" s="12" t="str">
        <f t="shared" si="351"/>
        <v>Número Exámenes</v>
      </c>
      <c r="N1606" s="38" t="str">
        <f t="shared" si="352"/>
        <v>Ministerio de Ciencias, Tecnología, Conocimiento e Innovación</v>
      </c>
      <c r="O1606" s="30" t="str">
        <f>+"Número de Exámenes PCR realizados por mes en la "&amp;Enfermedades_Mundiales[[#This Row],[territorio]]</f>
        <v>Número de Exámenes PCR realizados por mes en la Región de Coquimbo</v>
      </c>
      <c r="P1606" s="68"/>
      <c r="Q1606" s="15" t="str">
        <f t="shared" si="353"/>
        <v>Gráfico Evolución</v>
      </c>
      <c r="R1606" s="30"/>
      <c r="S1606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https://analytics.zoho.com/open-view/2395394000008139790?ZOHO_CRITERIA=%22Localiza_CL_Poblacion%22.%22Codreg%22%3D4</v>
      </c>
      <c r="T1606" s="17"/>
      <c r="U1606" s="31" t="str">
        <f t="shared" si="354"/>
        <v>#1774B9</v>
      </c>
      <c r="V1606" s="32" t="str">
        <f>+Enfermedades_Mundiales[[#This Row],[idcoleccion]]&amp;"-"&amp;Enfermedades_Mundiales[[#This Row],[id]]</f>
        <v>360-1596</v>
      </c>
      <c r="W1606" s="32">
        <f>+VLOOKUP(Enfermedades_Mundiales[[#This Row],[Filtro URL]],Estructura!$X$4:$Y$366,2,0)</f>
        <v>36200004</v>
      </c>
      <c r="X1606" s="32" t="str">
        <f>+VLOOKUP(Enfermedades_Mundiales[[#This Row],[tema]],Estructura!$A$4:$C$18,3,0)</f>
        <v>T-367</v>
      </c>
      <c r="Y1606" s="32" t="e">
        <f>+VLOOKUP(Enfermedades_Mundiales[[#This Row],[contenido]],Estructura!$E$4:$G$18,3,0)</f>
        <v>#N/A</v>
      </c>
      <c r="Z1606" s="32" t="str">
        <f>+VLOOKUP(Enfermedades_Mundiales[[#This Row],[Filtro Integrado]],Estructura!$M$4:$O$367,3,0)</f>
        <v>FI-363</v>
      </c>
      <c r="AA1606" s="32" t="str">
        <f>+VLOOKUP(Enfermedades_Mundiales[[#This Row],[Muestra]],Estructura!$Q$4:$S$194,3,0)</f>
        <v>M-371</v>
      </c>
    </row>
    <row r="1607" spans="1:27" ht="30.6" x14ac:dyDescent="0.3">
      <c r="A1607" s="40" t="s">
        <v>2068</v>
      </c>
      <c r="B1607" s="12">
        <f t="shared" si="347"/>
        <v>360</v>
      </c>
      <c r="C1607" s="13" t="str">
        <f t="shared" si="348"/>
        <v>Enfermedades Mundiales</v>
      </c>
      <c r="D1607" s="13" t="str">
        <f t="shared" si="349"/>
        <v>Salud</v>
      </c>
      <c r="E1607" s="29">
        <v>5</v>
      </c>
      <c r="F1607" s="13" t="str">
        <f t="shared" si="355"/>
        <v>Exámenes PCR</v>
      </c>
      <c r="G1607" s="13" t="s">
        <v>3591</v>
      </c>
      <c r="H1607" s="14" t="s">
        <v>15</v>
      </c>
      <c r="I1607" s="33" t="s">
        <v>371</v>
      </c>
      <c r="J1607" s="12" t="str">
        <f t="shared" si="357"/>
        <v>Ninguno</v>
      </c>
      <c r="K1607" s="12" t="str">
        <f t="shared" si="356"/>
        <v>Exámenes realizados</v>
      </c>
      <c r="L1607" s="12" t="str">
        <f t="shared" si="350"/>
        <v>Periodo 2020-2021</v>
      </c>
      <c r="M1607" s="12" t="str">
        <f t="shared" si="351"/>
        <v>Número Exámenes</v>
      </c>
      <c r="N1607" s="38" t="str">
        <f t="shared" si="352"/>
        <v>Ministerio de Ciencias, Tecnología, Conocimiento e Innovación</v>
      </c>
      <c r="O1607" s="30" t="str">
        <f>+"Número de Exámenes PCR realizados por mes en la "&amp;Enfermedades_Mundiales[[#This Row],[territorio]]</f>
        <v>Número de Exámenes PCR realizados por mes en la Región de Valparaíso</v>
      </c>
      <c r="P1607" s="68"/>
      <c r="Q1607" s="15" t="str">
        <f t="shared" si="353"/>
        <v>Gráfico Evolución</v>
      </c>
      <c r="R1607" s="30"/>
      <c r="S1607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https://analytics.zoho.com/open-view/2395394000008139790?ZOHO_CRITERIA=%22Localiza_CL_Poblacion%22.%22Codreg%22%3D5</v>
      </c>
      <c r="T1607" s="17"/>
      <c r="U1607" s="31" t="str">
        <f t="shared" si="354"/>
        <v>#1774B9</v>
      </c>
      <c r="V1607" s="32" t="str">
        <f>+Enfermedades_Mundiales[[#This Row],[idcoleccion]]&amp;"-"&amp;Enfermedades_Mundiales[[#This Row],[id]]</f>
        <v>360-1597</v>
      </c>
      <c r="W1607" s="32">
        <f>+VLOOKUP(Enfermedades_Mundiales[[#This Row],[Filtro URL]],Estructura!$X$4:$Y$366,2,0)</f>
        <v>36200005</v>
      </c>
      <c r="X1607" s="32" t="str">
        <f>+VLOOKUP(Enfermedades_Mundiales[[#This Row],[tema]],Estructura!$A$4:$C$18,3,0)</f>
        <v>T-367</v>
      </c>
      <c r="Y1607" s="32" t="e">
        <f>+VLOOKUP(Enfermedades_Mundiales[[#This Row],[contenido]],Estructura!$E$4:$G$18,3,0)</f>
        <v>#N/A</v>
      </c>
      <c r="Z1607" s="32" t="str">
        <f>+VLOOKUP(Enfermedades_Mundiales[[#This Row],[Filtro Integrado]],Estructura!$M$4:$O$367,3,0)</f>
        <v>FI-363</v>
      </c>
      <c r="AA1607" s="32" t="str">
        <f>+VLOOKUP(Enfermedades_Mundiales[[#This Row],[Muestra]],Estructura!$Q$4:$S$194,3,0)</f>
        <v>M-371</v>
      </c>
    </row>
    <row r="1608" spans="1:27" ht="30.6" x14ac:dyDescent="0.3">
      <c r="A1608" s="40" t="s">
        <v>2069</v>
      </c>
      <c r="B1608" s="12">
        <f t="shared" si="347"/>
        <v>360</v>
      </c>
      <c r="C1608" s="13" t="str">
        <f t="shared" si="348"/>
        <v>Enfermedades Mundiales</v>
      </c>
      <c r="D1608" s="13" t="str">
        <f t="shared" si="349"/>
        <v>Salud</v>
      </c>
      <c r="E1608" s="29">
        <v>6</v>
      </c>
      <c r="F1608" s="13" t="str">
        <f t="shared" si="355"/>
        <v>Exámenes PCR</v>
      </c>
      <c r="G1608" s="13" t="s">
        <v>3591</v>
      </c>
      <c r="H1608" s="14" t="s">
        <v>15</v>
      </c>
      <c r="I1608" s="33" t="s">
        <v>372</v>
      </c>
      <c r="J1608" s="12" t="str">
        <f t="shared" si="357"/>
        <v>Ninguno</v>
      </c>
      <c r="K1608" s="12" t="str">
        <f t="shared" si="356"/>
        <v>Exámenes realizados</v>
      </c>
      <c r="L1608" s="12" t="str">
        <f t="shared" si="350"/>
        <v>Periodo 2020-2021</v>
      </c>
      <c r="M1608" s="12" t="str">
        <f t="shared" si="351"/>
        <v>Número Exámenes</v>
      </c>
      <c r="N1608" s="38" t="str">
        <f t="shared" si="352"/>
        <v>Ministerio de Ciencias, Tecnología, Conocimiento e Innovación</v>
      </c>
      <c r="O1608" s="30" t="str">
        <f>+"Número de Exámenes PCR realizados por mes en la "&amp;Enfermedades_Mundiales[[#This Row],[territorio]]</f>
        <v>Número de Exámenes PCR realizados por mes en la Región de O'Higgins</v>
      </c>
      <c r="P1608" s="68"/>
      <c r="Q1608" s="15" t="str">
        <f t="shared" si="353"/>
        <v>Gráfico Evolución</v>
      </c>
      <c r="R1608" s="30"/>
      <c r="S1608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https://analytics.zoho.com/open-view/2395394000008139790?ZOHO_CRITERIA=%22Localiza_CL_Poblacion%22.%22Codreg%22%3D6</v>
      </c>
      <c r="T1608" s="17"/>
      <c r="U1608" s="31" t="str">
        <f t="shared" si="354"/>
        <v>#1774B9</v>
      </c>
      <c r="V1608" s="32" t="str">
        <f>+Enfermedades_Mundiales[[#This Row],[idcoleccion]]&amp;"-"&amp;Enfermedades_Mundiales[[#This Row],[id]]</f>
        <v>360-1598</v>
      </c>
      <c r="W1608" s="32">
        <f>+VLOOKUP(Enfermedades_Mundiales[[#This Row],[Filtro URL]],Estructura!$X$4:$Y$366,2,0)</f>
        <v>36200006</v>
      </c>
      <c r="X1608" s="32" t="str">
        <f>+VLOOKUP(Enfermedades_Mundiales[[#This Row],[tema]],Estructura!$A$4:$C$18,3,0)</f>
        <v>T-367</v>
      </c>
      <c r="Y1608" s="32" t="e">
        <f>+VLOOKUP(Enfermedades_Mundiales[[#This Row],[contenido]],Estructura!$E$4:$G$18,3,0)</f>
        <v>#N/A</v>
      </c>
      <c r="Z1608" s="32" t="str">
        <f>+VLOOKUP(Enfermedades_Mundiales[[#This Row],[Filtro Integrado]],Estructura!$M$4:$O$367,3,0)</f>
        <v>FI-363</v>
      </c>
      <c r="AA1608" s="32" t="str">
        <f>+VLOOKUP(Enfermedades_Mundiales[[#This Row],[Muestra]],Estructura!$Q$4:$S$194,3,0)</f>
        <v>M-371</v>
      </c>
    </row>
    <row r="1609" spans="1:27" ht="30.6" x14ac:dyDescent="0.3">
      <c r="A1609" s="40" t="s">
        <v>2070</v>
      </c>
      <c r="B1609" s="12">
        <f t="shared" si="347"/>
        <v>360</v>
      </c>
      <c r="C1609" s="13" t="str">
        <f t="shared" si="348"/>
        <v>Enfermedades Mundiales</v>
      </c>
      <c r="D1609" s="13" t="str">
        <f t="shared" si="349"/>
        <v>Salud</v>
      </c>
      <c r="E1609" s="29">
        <v>7</v>
      </c>
      <c r="F1609" s="13" t="str">
        <f t="shared" si="355"/>
        <v>Exámenes PCR</v>
      </c>
      <c r="G1609" s="13" t="s">
        <v>3591</v>
      </c>
      <c r="H1609" s="14" t="s">
        <v>15</v>
      </c>
      <c r="I1609" s="33" t="s">
        <v>373</v>
      </c>
      <c r="J1609" s="12" t="str">
        <f t="shared" si="357"/>
        <v>Ninguno</v>
      </c>
      <c r="K1609" s="12" t="str">
        <f t="shared" si="356"/>
        <v>Exámenes realizados</v>
      </c>
      <c r="L1609" s="12" t="str">
        <f t="shared" si="350"/>
        <v>Periodo 2020-2021</v>
      </c>
      <c r="M1609" s="12" t="str">
        <f t="shared" si="351"/>
        <v>Número Exámenes</v>
      </c>
      <c r="N1609" s="38" t="str">
        <f t="shared" si="352"/>
        <v>Ministerio de Ciencias, Tecnología, Conocimiento e Innovación</v>
      </c>
      <c r="O1609" s="30" t="str">
        <f>+"Número de Exámenes PCR realizados por mes en la "&amp;Enfermedades_Mundiales[[#This Row],[territorio]]</f>
        <v>Número de Exámenes PCR realizados por mes en la Región de Maule</v>
      </c>
      <c r="P1609" s="68"/>
      <c r="Q1609" s="15" t="str">
        <f t="shared" si="353"/>
        <v>Gráfico Evolución</v>
      </c>
      <c r="R1609" s="30"/>
      <c r="S1609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https://analytics.zoho.com/open-view/2395394000008139790?ZOHO_CRITERIA=%22Localiza_CL_Poblacion%22.%22Codreg%22%3D7</v>
      </c>
      <c r="T1609" s="17"/>
      <c r="U1609" s="31" t="str">
        <f t="shared" si="354"/>
        <v>#1774B9</v>
      </c>
      <c r="V1609" s="32" t="str">
        <f>+Enfermedades_Mundiales[[#This Row],[idcoleccion]]&amp;"-"&amp;Enfermedades_Mundiales[[#This Row],[id]]</f>
        <v>360-1599</v>
      </c>
      <c r="W1609" s="32">
        <f>+VLOOKUP(Enfermedades_Mundiales[[#This Row],[Filtro URL]],Estructura!$X$4:$Y$366,2,0)</f>
        <v>36200007</v>
      </c>
      <c r="X1609" s="32" t="str">
        <f>+VLOOKUP(Enfermedades_Mundiales[[#This Row],[tema]],Estructura!$A$4:$C$18,3,0)</f>
        <v>T-367</v>
      </c>
      <c r="Y1609" s="32" t="e">
        <f>+VLOOKUP(Enfermedades_Mundiales[[#This Row],[contenido]],Estructura!$E$4:$G$18,3,0)</f>
        <v>#N/A</v>
      </c>
      <c r="Z1609" s="32" t="str">
        <f>+VLOOKUP(Enfermedades_Mundiales[[#This Row],[Filtro Integrado]],Estructura!$M$4:$O$367,3,0)</f>
        <v>FI-363</v>
      </c>
      <c r="AA1609" s="32" t="str">
        <f>+VLOOKUP(Enfermedades_Mundiales[[#This Row],[Muestra]],Estructura!$Q$4:$S$194,3,0)</f>
        <v>M-371</v>
      </c>
    </row>
    <row r="1610" spans="1:27" ht="30.6" x14ac:dyDescent="0.3">
      <c r="A1610" s="40" t="s">
        <v>2071</v>
      </c>
      <c r="B1610" s="12">
        <f t="shared" si="347"/>
        <v>360</v>
      </c>
      <c r="C1610" s="13" t="str">
        <f t="shared" si="348"/>
        <v>Enfermedades Mundiales</v>
      </c>
      <c r="D1610" s="13" t="str">
        <f t="shared" si="349"/>
        <v>Salud</v>
      </c>
      <c r="E1610" s="29">
        <v>8</v>
      </c>
      <c r="F1610" s="13" t="str">
        <f t="shared" si="355"/>
        <v>Exámenes PCR</v>
      </c>
      <c r="G1610" s="13" t="s">
        <v>3591</v>
      </c>
      <c r="H1610" s="14" t="s">
        <v>15</v>
      </c>
      <c r="I1610" s="33" t="s">
        <v>374</v>
      </c>
      <c r="J1610" s="12" t="str">
        <f t="shared" si="357"/>
        <v>Ninguno</v>
      </c>
      <c r="K1610" s="12" t="str">
        <f t="shared" si="356"/>
        <v>Exámenes realizados</v>
      </c>
      <c r="L1610" s="12" t="str">
        <f t="shared" si="350"/>
        <v>Periodo 2020-2021</v>
      </c>
      <c r="M1610" s="12" t="str">
        <f t="shared" si="351"/>
        <v>Número Exámenes</v>
      </c>
      <c r="N1610" s="38" t="str">
        <f t="shared" si="352"/>
        <v>Ministerio de Ciencias, Tecnología, Conocimiento e Innovación</v>
      </c>
      <c r="O1610" s="30" t="str">
        <f>+"Número de Exámenes PCR realizados por mes en la "&amp;Enfermedades_Mundiales[[#This Row],[territorio]]</f>
        <v>Número de Exámenes PCR realizados por mes en la Región del Biobío</v>
      </c>
      <c r="P1610" s="68"/>
      <c r="Q1610" s="15" t="str">
        <f t="shared" si="353"/>
        <v>Gráfico Evolución</v>
      </c>
      <c r="R1610" s="30"/>
      <c r="S1610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https://analytics.zoho.com/open-view/2395394000008139790?ZOHO_CRITERIA=%22Localiza_CL_Poblacion%22.%22Codreg%22%3D8</v>
      </c>
      <c r="T1610" s="17"/>
      <c r="U1610" s="31" t="str">
        <f t="shared" si="354"/>
        <v>#1774B9</v>
      </c>
      <c r="V1610" s="32" t="str">
        <f>+Enfermedades_Mundiales[[#This Row],[idcoleccion]]&amp;"-"&amp;Enfermedades_Mundiales[[#This Row],[id]]</f>
        <v>360-1600</v>
      </c>
      <c r="W1610" s="32">
        <f>+VLOOKUP(Enfermedades_Mundiales[[#This Row],[Filtro URL]],Estructura!$X$4:$Y$366,2,0)</f>
        <v>36200008</v>
      </c>
      <c r="X1610" s="32" t="str">
        <f>+VLOOKUP(Enfermedades_Mundiales[[#This Row],[tema]],Estructura!$A$4:$C$18,3,0)</f>
        <v>T-367</v>
      </c>
      <c r="Y1610" s="32" t="e">
        <f>+VLOOKUP(Enfermedades_Mundiales[[#This Row],[contenido]],Estructura!$E$4:$G$18,3,0)</f>
        <v>#N/A</v>
      </c>
      <c r="Z1610" s="32" t="str">
        <f>+VLOOKUP(Enfermedades_Mundiales[[#This Row],[Filtro Integrado]],Estructura!$M$4:$O$367,3,0)</f>
        <v>FI-363</v>
      </c>
      <c r="AA1610" s="32" t="str">
        <f>+VLOOKUP(Enfermedades_Mundiales[[#This Row],[Muestra]],Estructura!$Q$4:$S$194,3,0)</f>
        <v>M-371</v>
      </c>
    </row>
    <row r="1611" spans="1:27" ht="30.6" x14ac:dyDescent="0.3">
      <c r="A1611" s="40" t="s">
        <v>2072</v>
      </c>
      <c r="B1611" s="12">
        <f t="shared" si="347"/>
        <v>360</v>
      </c>
      <c r="C1611" s="13" t="str">
        <f t="shared" si="348"/>
        <v>Enfermedades Mundiales</v>
      </c>
      <c r="D1611" s="13" t="str">
        <f t="shared" si="349"/>
        <v>Salud</v>
      </c>
      <c r="E1611" s="29">
        <v>9</v>
      </c>
      <c r="F1611" s="13" t="str">
        <f t="shared" si="355"/>
        <v>Exámenes PCR</v>
      </c>
      <c r="G1611" s="13" t="s">
        <v>3591</v>
      </c>
      <c r="H1611" s="14" t="s">
        <v>15</v>
      </c>
      <c r="I1611" s="33" t="s">
        <v>375</v>
      </c>
      <c r="J1611" s="12" t="str">
        <f t="shared" si="357"/>
        <v>Ninguno</v>
      </c>
      <c r="K1611" s="12" t="str">
        <f t="shared" si="356"/>
        <v>Exámenes realizados</v>
      </c>
      <c r="L1611" s="12" t="str">
        <f t="shared" si="350"/>
        <v>Periodo 2020-2021</v>
      </c>
      <c r="M1611" s="12" t="str">
        <f t="shared" si="351"/>
        <v>Número Exámenes</v>
      </c>
      <c r="N1611" s="38" t="str">
        <f t="shared" si="352"/>
        <v>Ministerio de Ciencias, Tecnología, Conocimiento e Innovación</v>
      </c>
      <c r="O1611" s="30" t="str">
        <f>+"Número de Exámenes PCR realizados por mes en la "&amp;Enfermedades_Mundiales[[#This Row],[territorio]]</f>
        <v>Número de Exámenes PCR realizados por mes en la Región de La Araucanía</v>
      </c>
      <c r="P1611" s="68"/>
      <c r="Q1611" s="15" t="str">
        <f t="shared" si="353"/>
        <v>Gráfico Evolución</v>
      </c>
      <c r="R1611" s="30"/>
      <c r="S1611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https://analytics.zoho.com/open-view/2395394000008139790?ZOHO_CRITERIA=%22Localiza_CL_Poblacion%22.%22Codreg%22%3D9</v>
      </c>
      <c r="T1611" s="17"/>
      <c r="U1611" s="31" t="str">
        <f t="shared" si="354"/>
        <v>#1774B9</v>
      </c>
      <c r="V1611" s="32" t="str">
        <f>+Enfermedades_Mundiales[[#This Row],[idcoleccion]]&amp;"-"&amp;Enfermedades_Mundiales[[#This Row],[id]]</f>
        <v>360-1601</v>
      </c>
      <c r="W1611" s="32">
        <f>+VLOOKUP(Enfermedades_Mundiales[[#This Row],[Filtro URL]],Estructura!$X$4:$Y$366,2,0)</f>
        <v>36200009</v>
      </c>
      <c r="X1611" s="32" t="str">
        <f>+VLOOKUP(Enfermedades_Mundiales[[#This Row],[tema]],Estructura!$A$4:$C$18,3,0)</f>
        <v>T-367</v>
      </c>
      <c r="Y1611" s="32" t="e">
        <f>+VLOOKUP(Enfermedades_Mundiales[[#This Row],[contenido]],Estructura!$E$4:$G$18,3,0)</f>
        <v>#N/A</v>
      </c>
      <c r="Z1611" s="32" t="str">
        <f>+VLOOKUP(Enfermedades_Mundiales[[#This Row],[Filtro Integrado]],Estructura!$M$4:$O$367,3,0)</f>
        <v>FI-363</v>
      </c>
      <c r="AA1611" s="32" t="str">
        <f>+VLOOKUP(Enfermedades_Mundiales[[#This Row],[Muestra]],Estructura!$Q$4:$S$194,3,0)</f>
        <v>M-371</v>
      </c>
    </row>
    <row r="1612" spans="1:27" ht="30.6" x14ac:dyDescent="0.3">
      <c r="A1612" s="40" t="s">
        <v>2073</v>
      </c>
      <c r="B1612" s="12">
        <f t="shared" si="347"/>
        <v>360</v>
      </c>
      <c r="C1612" s="13" t="str">
        <f t="shared" si="348"/>
        <v>Enfermedades Mundiales</v>
      </c>
      <c r="D1612" s="13" t="str">
        <f t="shared" si="349"/>
        <v>Salud</v>
      </c>
      <c r="E1612" s="29">
        <v>10</v>
      </c>
      <c r="F1612" s="13" t="str">
        <f t="shared" si="355"/>
        <v>Exámenes PCR</v>
      </c>
      <c r="G1612" s="13" t="s">
        <v>3591</v>
      </c>
      <c r="H1612" s="14" t="s">
        <v>15</v>
      </c>
      <c r="I1612" s="33" t="s">
        <v>376</v>
      </c>
      <c r="J1612" s="12" t="str">
        <f t="shared" si="357"/>
        <v>Ninguno</v>
      </c>
      <c r="K1612" s="12" t="str">
        <f t="shared" si="356"/>
        <v>Exámenes realizados</v>
      </c>
      <c r="L1612" s="12" t="str">
        <f t="shared" si="350"/>
        <v>Periodo 2020-2021</v>
      </c>
      <c r="M1612" s="12" t="str">
        <f t="shared" si="351"/>
        <v>Número Exámenes</v>
      </c>
      <c r="N1612" s="38" t="str">
        <f t="shared" si="352"/>
        <v>Ministerio de Ciencias, Tecnología, Conocimiento e Innovación</v>
      </c>
      <c r="O1612" s="30" t="str">
        <f>+"Número de Exámenes PCR realizados por mes en la "&amp;Enfermedades_Mundiales[[#This Row],[territorio]]</f>
        <v>Número de Exámenes PCR realizados por mes en la Región de Los Lagos</v>
      </c>
      <c r="P1612" s="68"/>
      <c r="Q1612" s="15" t="str">
        <f t="shared" si="353"/>
        <v>Gráfico Evolución</v>
      </c>
      <c r="R1612" s="30"/>
      <c r="S1612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https://analytics.zoho.com/open-view/2395394000008139790?ZOHO_CRITERIA=%22Localiza_CL_Poblacion%22.%22Codreg%22%3D10</v>
      </c>
      <c r="T1612" s="17"/>
      <c r="U1612" s="31" t="str">
        <f t="shared" si="354"/>
        <v>#1774B9</v>
      </c>
      <c r="V1612" s="32" t="str">
        <f>+Enfermedades_Mundiales[[#This Row],[idcoleccion]]&amp;"-"&amp;Enfermedades_Mundiales[[#This Row],[id]]</f>
        <v>360-1602</v>
      </c>
      <c r="W1612" s="32">
        <f>+VLOOKUP(Enfermedades_Mundiales[[#This Row],[Filtro URL]],Estructura!$X$4:$Y$366,2,0)</f>
        <v>36200010</v>
      </c>
      <c r="X1612" s="32" t="str">
        <f>+VLOOKUP(Enfermedades_Mundiales[[#This Row],[tema]],Estructura!$A$4:$C$18,3,0)</f>
        <v>T-367</v>
      </c>
      <c r="Y1612" s="32" t="e">
        <f>+VLOOKUP(Enfermedades_Mundiales[[#This Row],[contenido]],Estructura!$E$4:$G$18,3,0)</f>
        <v>#N/A</v>
      </c>
      <c r="Z1612" s="32" t="str">
        <f>+VLOOKUP(Enfermedades_Mundiales[[#This Row],[Filtro Integrado]],Estructura!$M$4:$O$367,3,0)</f>
        <v>FI-363</v>
      </c>
      <c r="AA1612" s="32" t="str">
        <f>+VLOOKUP(Enfermedades_Mundiales[[#This Row],[Muestra]],Estructura!$Q$4:$S$194,3,0)</f>
        <v>M-371</v>
      </c>
    </row>
    <row r="1613" spans="1:27" ht="30.6" x14ac:dyDescent="0.3">
      <c r="A1613" s="40" t="s">
        <v>2074</v>
      </c>
      <c r="B1613" s="12">
        <f t="shared" si="347"/>
        <v>360</v>
      </c>
      <c r="C1613" s="13" t="str">
        <f t="shared" si="348"/>
        <v>Enfermedades Mundiales</v>
      </c>
      <c r="D1613" s="13" t="str">
        <f t="shared" si="349"/>
        <v>Salud</v>
      </c>
      <c r="E1613" s="29">
        <v>11</v>
      </c>
      <c r="F1613" s="13" t="str">
        <f t="shared" si="355"/>
        <v>Exámenes PCR</v>
      </c>
      <c r="G1613" s="13" t="s">
        <v>3591</v>
      </c>
      <c r="H1613" s="14" t="s">
        <v>15</v>
      </c>
      <c r="I1613" s="33" t="s">
        <v>377</v>
      </c>
      <c r="J1613" s="12" t="str">
        <f t="shared" si="357"/>
        <v>Ninguno</v>
      </c>
      <c r="K1613" s="12" t="str">
        <f t="shared" si="356"/>
        <v>Exámenes realizados</v>
      </c>
      <c r="L1613" s="12" t="str">
        <f t="shared" si="350"/>
        <v>Periodo 2020-2021</v>
      </c>
      <c r="M1613" s="12" t="str">
        <f t="shared" si="351"/>
        <v>Número Exámenes</v>
      </c>
      <c r="N1613" s="38" t="str">
        <f t="shared" si="352"/>
        <v>Ministerio de Ciencias, Tecnología, Conocimiento e Innovación</v>
      </c>
      <c r="O1613" s="30" t="str">
        <f>+"Número de Exámenes PCR realizados por mes en la "&amp;Enfermedades_Mundiales[[#This Row],[territorio]]</f>
        <v>Número de Exámenes PCR realizados por mes en la Región de Aysén</v>
      </c>
      <c r="P1613" s="68"/>
      <c r="Q1613" s="15" t="str">
        <f t="shared" si="353"/>
        <v>Gráfico Evolución</v>
      </c>
      <c r="R1613" s="30"/>
      <c r="S1613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https://analytics.zoho.com/open-view/2395394000008139790?ZOHO_CRITERIA=%22Localiza_CL_Poblacion%22.%22Codreg%22%3D11</v>
      </c>
      <c r="T1613" s="17"/>
      <c r="U1613" s="31" t="str">
        <f t="shared" si="354"/>
        <v>#1774B9</v>
      </c>
      <c r="V1613" s="32" t="str">
        <f>+Enfermedades_Mundiales[[#This Row],[idcoleccion]]&amp;"-"&amp;Enfermedades_Mundiales[[#This Row],[id]]</f>
        <v>360-1603</v>
      </c>
      <c r="W1613" s="32">
        <f>+VLOOKUP(Enfermedades_Mundiales[[#This Row],[Filtro URL]],Estructura!$X$4:$Y$366,2,0)</f>
        <v>36200011</v>
      </c>
      <c r="X1613" s="32" t="str">
        <f>+VLOOKUP(Enfermedades_Mundiales[[#This Row],[tema]],Estructura!$A$4:$C$18,3,0)</f>
        <v>T-367</v>
      </c>
      <c r="Y1613" s="32" t="e">
        <f>+VLOOKUP(Enfermedades_Mundiales[[#This Row],[contenido]],Estructura!$E$4:$G$18,3,0)</f>
        <v>#N/A</v>
      </c>
      <c r="Z1613" s="32" t="str">
        <f>+VLOOKUP(Enfermedades_Mundiales[[#This Row],[Filtro Integrado]],Estructura!$M$4:$O$367,3,0)</f>
        <v>FI-363</v>
      </c>
      <c r="AA1613" s="32" t="str">
        <f>+VLOOKUP(Enfermedades_Mundiales[[#This Row],[Muestra]],Estructura!$Q$4:$S$194,3,0)</f>
        <v>M-371</v>
      </c>
    </row>
    <row r="1614" spans="1:27" ht="30.6" x14ac:dyDescent="0.3">
      <c r="A1614" s="40" t="s">
        <v>2075</v>
      </c>
      <c r="B1614" s="12">
        <f t="shared" si="347"/>
        <v>360</v>
      </c>
      <c r="C1614" s="13" t="str">
        <f t="shared" si="348"/>
        <v>Enfermedades Mundiales</v>
      </c>
      <c r="D1614" s="13" t="str">
        <f t="shared" si="349"/>
        <v>Salud</v>
      </c>
      <c r="E1614" s="29">
        <v>12</v>
      </c>
      <c r="F1614" s="13" t="str">
        <f t="shared" si="355"/>
        <v>Exámenes PCR</v>
      </c>
      <c r="G1614" s="13" t="s">
        <v>3591</v>
      </c>
      <c r="H1614" s="14" t="s">
        <v>15</v>
      </c>
      <c r="I1614" s="33" t="s">
        <v>378</v>
      </c>
      <c r="J1614" s="12" t="str">
        <f t="shared" si="357"/>
        <v>Ninguno</v>
      </c>
      <c r="K1614" s="12" t="str">
        <f t="shared" si="356"/>
        <v>Exámenes realizados</v>
      </c>
      <c r="L1614" s="12" t="str">
        <f t="shared" si="350"/>
        <v>Periodo 2020-2021</v>
      </c>
      <c r="M1614" s="12" t="str">
        <f t="shared" si="351"/>
        <v>Número Exámenes</v>
      </c>
      <c r="N1614" s="38" t="str">
        <f t="shared" si="352"/>
        <v>Ministerio de Ciencias, Tecnología, Conocimiento e Innovación</v>
      </c>
      <c r="O1614" s="30" t="str">
        <f>+"Número de Exámenes PCR realizados por mes en la "&amp;Enfermedades_Mundiales[[#This Row],[territorio]]</f>
        <v>Número de Exámenes PCR realizados por mes en la Región de Magallanes</v>
      </c>
      <c r="P1614" s="68"/>
      <c r="Q1614" s="15" t="str">
        <f t="shared" si="353"/>
        <v>Gráfico Evolución</v>
      </c>
      <c r="R1614" s="30"/>
      <c r="S1614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https://analytics.zoho.com/open-view/2395394000008139790?ZOHO_CRITERIA=%22Localiza_CL_Poblacion%22.%22Codreg%22%3D12</v>
      </c>
      <c r="T1614" s="17"/>
      <c r="U1614" s="31" t="str">
        <f t="shared" si="354"/>
        <v>#1774B9</v>
      </c>
      <c r="V1614" s="32" t="str">
        <f>+Enfermedades_Mundiales[[#This Row],[idcoleccion]]&amp;"-"&amp;Enfermedades_Mundiales[[#This Row],[id]]</f>
        <v>360-1604</v>
      </c>
      <c r="W1614" s="32">
        <f>+VLOOKUP(Enfermedades_Mundiales[[#This Row],[Filtro URL]],Estructura!$X$4:$Y$366,2,0)</f>
        <v>36200012</v>
      </c>
      <c r="X1614" s="32" t="str">
        <f>+VLOOKUP(Enfermedades_Mundiales[[#This Row],[tema]],Estructura!$A$4:$C$18,3,0)</f>
        <v>T-367</v>
      </c>
      <c r="Y1614" s="32" t="e">
        <f>+VLOOKUP(Enfermedades_Mundiales[[#This Row],[contenido]],Estructura!$E$4:$G$18,3,0)</f>
        <v>#N/A</v>
      </c>
      <c r="Z1614" s="32" t="str">
        <f>+VLOOKUP(Enfermedades_Mundiales[[#This Row],[Filtro Integrado]],Estructura!$M$4:$O$367,3,0)</f>
        <v>FI-363</v>
      </c>
      <c r="AA1614" s="32" t="str">
        <f>+VLOOKUP(Enfermedades_Mundiales[[#This Row],[Muestra]],Estructura!$Q$4:$S$194,3,0)</f>
        <v>M-371</v>
      </c>
    </row>
    <row r="1615" spans="1:27" ht="30.6" x14ac:dyDescent="0.3">
      <c r="A1615" s="40" t="s">
        <v>2076</v>
      </c>
      <c r="B1615" s="12">
        <f t="shared" si="347"/>
        <v>360</v>
      </c>
      <c r="C1615" s="13" t="str">
        <f t="shared" si="348"/>
        <v>Enfermedades Mundiales</v>
      </c>
      <c r="D1615" s="13" t="str">
        <f t="shared" si="349"/>
        <v>Salud</v>
      </c>
      <c r="E1615" s="29">
        <v>13</v>
      </c>
      <c r="F1615" s="13" t="str">
        <f t="shared" si="355"/>
        <v>Exámenes PCR</v>
      </c>
      <c r="G1615" s="13" t="s">
        <v>3591</v>
      </c>
      <c r="H1615" s="14" t="s">
        <v>15</v>
      </c>
      <c r="I1615" s="33" t="s">
        <v>379</v>
      </c>
      <c r="J1615" s="12" t="str">
        <f t="shared" si="357"/>
        <v>Ninguno</v>
      </c>
      <c r="K1615" s="12" t="str">
        <f t="shared" si="356"/>
        <v>Exámenes realizados</v>
      </c>
      <c r="L1615" s="12" t="str">
        <f t="shared" si="350"/>
        <v>Periodo 2020-2021</v>
      </c>
      <c r="M1615" s="12" t="str">
        <f t="shared" si="351"/>
        <v>Número Exámenes</v>
      </c>
      <c r="N1615" s="38" t="str">
        <f t="shared" si="352"/>
        <v>Ministerio de Ciencias, Tecnología, Conocimiento e Innovación</v>
      </c>
      <c r="O1615" s="30" t="str">
        <f>+"Número de Exámenes PCR realizados por mes en la "&amp;Enfermedades_Mundiales[[#This Row],[territorio]]</f>
        <v>Número de Exámenes PCR realizados por mes en la Región Metropolitana</v>
      </c>
      <c r="P1615" s="68"/>
      <c r="Q1615" s="15" t="str">
        <f t="shared" si="353"/>
        <v>Gráfico Evolución</v>
      </c>
      <c r="R1615" s="30"/>
      <c r="S1615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https://analytics.zoho.com/open-view/2395394000008139790?ZOHO_CRITERIA=%22Localiza_CL_Poblacion%22.%22Codreg%22%3D13</v>
      </c>
      <c r="T1615" s="17"/>
      <c r="U1615" s="31" t="str">
        <f t="shared" si="354"/>
        <v>#1774B9</v>
      </c>
      <c r="V1615" s="32" t="str">
        <f>+Enfermedades_Mundiales[[#This Row],[idcoleccion]]&amp;"-"&amp;Enfermedades_Mundiales[[#This Row],[id]]</f>
        <v>360-1605</v>
      </c>
      <c r="W1615" s="32">
        <f>+VLOOKUP(Enfermedades_Mundiales[[#This Row],[Filtro URL]],Estructura!$X$4:$Y$366,2,0)</f>
        <v>36200013</v>
      </c>
      <c r="X1615" s="32" t="str">
        <f>+VLOOKUP(Enfermedades_Mundiales[[#This Row],[tema]],Estructura!$A$4:$C$18,3,0)</f>
        <v>T-367</v>
      </c>
      <c r="Y1615" s="32" t="e">
        <f>+VLOOKUP(Enfermedades_Mundiales[[#This Row],[contenido]],Estructura!$E$4:$G$18,3,0)</f>
        <v>#N/A</v>
      </c>
      <c r="Z1615" s="32" t="str">
        <f>+VLOOKUP(Enfermedades_Mundiales[[#This Row],[Filtro Integrado]],Estructura!$M$4:$O$367,3,0)</f>
        <v>FI-363</v>
      </c>
      <c r="AA1615" s="32" t="str">
        <f>+VLOOKUP(Enfermedades_Mundiales[[#This Row],[Muestra]],Estructura!$Q$4:$S$194,3,0)</f>
        <v>M-371</v>
      </c>
    </row>
    <row r="1616" spans="1:27" ht="30.6" x14ac:dyDescent="0.3">
      <c r="A1616" s="40" t="s">
        <v>2077</v>
      </c>
      <c r="B1616" s="12">
        <f t="shared" si="347"/>
        <v>360</v>
      </c>
      <c r="C1616" s="13" t="str">
        <f t="shared" si="348"/>
        <v>Enfermedades Mundiales</v>
      </c>
      <c r="D1616" s="13" t="str">
        <f t="shared" si="349"/>
        <v>Salud</v>
      </c>
      <c r="E1616" s="29">
        <v>14</v>
      </c>
      <c r="F1616" s="13" t="str">
        <f t="shared" si="355"/>
        <v>Exámenes PCR</v>
      </c>
      <c r="G1616" s="13" t="s">
        <v>3591</v>
      </c>
      <c r="H1616" s="14" t="s">
        <v>15</v>
      </c>
      <c r="I1616" s="33" t="s">
        <v>380</v>
      </c>
      <c r="J1616" s="12" t="str">
        <f t="shared" si="357"/>
        <v>Ninguno</v>
      </c>
      <c r="K1616" s="12" t="str">
        <f t="shared" si="356"/>
        <v>Exámenes realizados</v>
      </c>
      <c r="L1616" s="12" t="str">
        <f t="shared" si="350"/>
        <v>Periodo 2020-2021</v>
      </c>
      <c r="M1616" s="12" t="str">
        <f t="shared" si="351"/>
        <v>Número Exámenes</v>
      </c>
      <c r="N1616" s="38" t="str">
        <f t="shared" si="352"/>
        <v>Ministerio de Ciencias, Tecnología, Conocimiento e Innovación</v>
      </c>
      <c r="O1616" s="30" t="str">
        <f>+"Número de Exámenes PCR realizados por mes en la "&amp;Enfermedades_Mundiales[[#This Row],[territorio]]</f>
        <v>Número de Exámenes PCR realizados por mes en la Región de Los Ríos</v>
      </c>
      <c r="P1616" s="68"/>
      <c r="Q1616" s="15" t="str">
        <f t="shared" si="353"/>
        <v>Gráfico Evolución</v>
      </c>
      <c r="R1616" s="30"/>
      <c r="S1616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https://analytics.zoho.com/open-view/2395394000008139790?ZOHO_CRITERIA=%22Localiza_CL_Poblacion%22.%22Codreg%22%3D14</v>
      </c>
      <c r="T1616" s="17"/>
      <c r="U1616" s="31" t="str">
        <f t="shared" si="354"/>
        <v>#1774B9</v>
      </c>
      <c r="V1616" s="32" t="str">
        <f>+Enfermedades_Mundiales[[#This Row],[idcoleccion]]&amp;"-"&amp;Enfermedades_Mundiales[[#This Row],[id]]</f>
        <v>360-1606</v>
      </c>
      <c r="W1616" s="32">
        <f>+VLOOKUP(Enfermedades_Mundiales[[#This Row],[Filtro URL]],Estructura!$X$4:$Y$366,2,0)</f>
        <v>36200014</v>
      </c>
      <c r="X1616" s="32" t="str">
        <f>+VLOOKUP(Enfermedades_Mundiales[[#This Row],[tema]],Estructura!$A$4:$C$18,3,0)</f>
        <v>T-367</v>
      </c>
      <c r="Y1616" s="32" t="e">
        <f>+VLOOKUP(Enfermedades_Mundiales[[#This Row],[contenido]],Estructura!$E$4:$G$18,3,0)</f>
        <v>#N/A</v>
      </c>
      <c r="Z1616" s="32" t="str">
        <f>+VLOOKUP(Enfermedades_Mundiales[[#This Row],[Filtro Integrado]],Estructura!$M$4:$O$367,3,0)</f>
        <v>FI-363</v>
      </c>
      <c r="AA1616" s="32" t="str">
        <f>+VLOOKUP(Enfermedades_Mundiales[[#This Row],[Muestra]],Estructura!$Q$4:$S$194,3,0)</f>
        <v>M-371</v>
      </c>
    </row>
    <row r="1617" spans="1:27" ht="30.6" x14ac:dyDescent="0.3">
      <c r="A1617" s="40" t="s">
        <v>2078</v>
      </c>
      <c r="B1617" s="12">
        <f t="shared" si="347"/>
        <v>360</v>
      </c>
      <c r="C1617" s="13" t="str">
        <f t="shared" si="348"/>
        <v>Enfermedades Mundiales</v>
      </c>
      <c r="D1617" s="13" t="str">
        <f t="shared" si="349"/>
        <v>Salud</v>
      </c>
      <c r="E1617" s="29">
        <v>15</v>
      </c>
      <c r="F1617" s="13" t="str">
        <f t="shared" si="355"/>
        <v>Exámenes PCR</v>
      </c>
      <c r="G1617" s="13" t="s">
        <v>3591</v>
      </c>
      <c r="H1617" s="14" t="s">
        <v>15</v>
      </c>
      <c r="I1617" s="33" t="s">
        <v>381</v>
      </c>
      <c r="J1617" s="12" t="str">
        <f t="shared" si="357"/>
        <v>Ninguno</v>
      </c>
      <c r="K1617" s="12" t="str">
        <f t="shared" si="356"/>
        <v>Exámenes realizados</v>
      </c>
      <c r="L1617" s="12" t="str">
        <f t="shared" si="350"/>
        <v>Periodo 2020-2021</v>
      </c>
      <c r="M1617" s="12" t="str">
        <f t="shared" si="351"/>
        <v>Número Exámenes</v>
      </c>
      <c r="N1617" s="38" t="str">
        <f t="shared" si="352"/>
        <v>Ministerio de Ciencias, Tecnología, Conocimiento e Innovación</v>
      </c>
      <c r="O1617" s="30" t="str">
        <f>+"Número de Exámenes PCR realizados por mes en la "&amp;Enfermedades_Mundiales[[#This Row],[territorio]]</f>
        <v>Número de Exámenes PCR realizados por mes en la Región de Arica y Parinacota</v>
      </c>
      <c r="P1617" s="68"/>
      <c r="Q1617" s="15" t="str">
        <f t="shared" si="353"/>
        <v>Gráfico Evolución</v>
      </c>
      <c r="R1617" s="30"/>
      <c r="S1617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https://analytics.zoho.com/open-view/2395394000008139790?ZOHO_CRITERIA=%22Localiza_CL_Poblacion%22.%22Codreg%22%3D15</v>
      </c>
      <c r="T1617" s="17"/>
      <c r="U1617" s="31" t="str">
        <f t="shared" si="354"/>
        <v>#1774B9</v>
      </c>
      <c r="V1617" s="32" t="str">
        <f>+Enfermedades_Mundiales[[#This Row],[idcoleccion]]&amp;"-"&amp;Enfermedades_Mundiales[[#This Row],[id]]</f>
        <v>360-1607</v>
      </c>
      <c r="W1617" s="32">
        <f>+VLOOKUP(Enfermedades_Mundiales[[#This Row],[Filtro URL]],Estructura!$X$4:$Y$366,2,0)</f>
        <v>36200015</v>
      </c>
      <c r="X1617" s="32" t="str">
        <f>+VLOOKUP(Enfermedades_Mundiales[[#This Row],[tema]],Estructura!$A$4:$C$18,3,0)</f>
        <v>T-367</v>
      </c>
      <c r="Y1617" s="32" t="e">
        <f>+VLOOKUP(Enfermedades_Mundiales[[#This Row],[contenido]],Estructura!$E$4:$G$18,3,0)</f>
        <v>#N/A</v>
      </c>
      <c r="Z1617" s="32" t="str">
        <f>+VLOOKUP(Enfermedades_Mundiales[[#This Row],[Filtro Integrado]],Estructura!$M$4:$O$367,3,0)</f>
        <v>FI-363</v>
      </c>
      <c r="AA1617" s="32" t="str">
        <f>+VLOOKUP(Enfermedades_Mundiales[[#This Row],[Muestra]],Estructura!$Q$4:$S$194,3,0)</f>
        <v>M-371</v>
      </c>
    </row>
    <row r="1618" spans="1:27" ht="30.6" x14ac:dyDescent="0.3">
      <c r="A1618" s="40" t="s">
        <v>2079</v>
      </c>
      <c r="B1618" s="43">
        <f t="shared" si="347"/>
        <v>360</v>
      </c>
      <c r="C1618" s="44" t="str">
        <f t="shared" si="348"/>
        <v>Enfermedades Mundiales</v>
      </c>
      <c r="D1618" s="44" t="str">
        <f t="shared" si="349"/>
        <v>Salud</v>
      </c>
      <c r="E1618" s="45">
        <v>16</v>
      </c>
      <c r="F1618" s="44" t="str">
        <f t="shared" si="355"/>
        <v>Exámenes PCR</v>
      </c>
      <c r="G1618" s="13" t="s">
        <v>3591</v>
      </c>
      <c r="H1618" s="47" t="s">
        <v>15</v>
      </c>
      <c r="I1618" s="48" t="s">
        <v>382</v>
      </c>
      <c r="J1618" s="43" t="str">
        <f t="shared" si="357"/>
        <v>Ninguno</v>
      </c>
      <c r="K1618" s="43" t="str">
        <f t="shared" si="356"/>
        <v>Exámenes realizados</v>
      </c>
      <c r="L1618" s="43" t="str">
        <f t="shared" si="350"/>
        <v>Periodo 2020-2021</v>
      </c>
      <c r="M1618" s="43" t="str">
        <f t="shared" si="351"/>
        <v>Número Exámenes</v>
      </c>
      <c r="N1618" s="49" t="str">
        <f t="shared" si="352"/>
        <v>Ministerio de Ciencias, Tecnología, Conocimiento e Innovación</v>
      </c>
      <c r="O1618" s="30" t="str">
        <f>+"Número de Exámenes PCR realizados por mes en la "&amp;Enfermedades_Mundiales[[#This Row],[territorio]]</f>
        <v>Número de Exámenes PCR realizados por mes en la Región de Ñuble</v>
      </c>
      <c r="P1618" s="69"/>
      <c r="Q1618" s="51" t="str">
        <f t="shared" si="353"/>
        <v>Gráfico Evolución</v>
      </c>
      <c r="R1618" s="50"/>
      <c r="S1618" s="16" t="str">
        <f>"https://analytics.zoho.com/open-view/2395394000008139790?ZOHO_CRITERIA=%22Localiza_CL_Poblacion%22.%22Codreg%22%3D"&amp;Enfermedades_Mundiales[[#This Row],[Filtro URL]]</f>
        <v>https://analytics.zoho.com/open-view/2395394000008139790?ZOHO_CRITERIA=%22Localiza_CL_Poblacion%22.%22Codreg%22%3D16</v>
      </c>
      <c r="T1618" s="53"/>
      <c r="U1618" s="54" t="str">
        <f t="shared" si="354"/>
        <v>#1774B9</v>
      </c>
      <c r="V1618" s="55" t="str">
        <f>+Enfermedades_Mundiales[[#This Row],[idcoleccion]]&amp;"-"&amp;Enfermedades_Mundiales[[#This Row],[id]]</f>
        <v>360-1608</v>
      </c>
      <c r="W1618" s="55">
        <f>+VLOOKUP(Enfermedades_Mundiales[[#This Row],[Filtro URL]],Estructura!$X$4:$Y$366,2,0)</f>
        <v>36200016</v>
      </c>
      <c r="X1618" s="55" t="str">
        <f>+VLOOKUP(Enfermedades_Mundiales[[#This Row],[tema]],Estructura!$A$4:$C$18,3,0)</f>
        <v>T-367</v>
      </c>
      <c r="Y1618" s="55" t="e">
        <f>+VLOOKUP(Enfermedades_Mundiales[[#This Row],[contenido]],Estructura!$E$4:$G$18,3,0)</f>
        <v>#N/A</v>
      </c>
      <c r="Z1618" s="55" t="str">
        <f>+VLOOKUP(Enfermedades_Mundiales[[#This Row],[Filtro Integrado]],Estructura!$M$4:$O$367,3,0)</f>
        <v>FI-363</v>
      </c>
      <c r="AA1618" s="55" t="str">
        <f>+VLOOKUP(Enfermedades_Mundiales[[#This Row],[Muestra]],Estructura!$Q$4:$S$194,3,0)</f>
        <v>M-371</v>
      </c>
    </row>
    <row r="1619" spans="1:27" ht="30.6" x14ac:dyDescent="0.3">
      <c r="A1619" s="37" t="s">
        <v>2080</v>
      </c>
      <c r="B1619" s="12">
        <v>360</v>
      </c>
      <c r="C1619" s="13" t="s">
        <v>400</v>
      </c>
      <c r="D1619" s="13" t="s">
        <v>401</v>
      </c>
      <c r="E1619" s="20">
        <v>0</v>
      </c>
      <c r="F1619" s="13" t="s">
        <v>2057</v>
      </c>
      <c r="G1619" s="13" t="s">
        <v>3591</v>
      </c>
      <c r="H1619" s="35" t="s">
        <v>19</v>
      </c>
      <c r="I1619" s="36" t="s">
        <v>14</v>
      </c>
      <c r="J1619" s="12" t="s">
        <v>15</v>
      </c>
      <c r="K1619" s="12" t="s">
        <v>2059</v>
      </c>
      <c r="L1619" s="12" t="s">
        <v>403</v>
      </c>
      <c r="M1619" s="12" t="s">
        <v>2058</v>
      </c>
      <c r="N1619" s="38" t="s">
        <v>402</v>
      </c>
      <c r="O1619" s="15" t="s">
        <v>2118</v>
      </c>
      <c r="P1619" s="67"/>
      <c r="Q1619" s="15" t="s">
        <v>387</v>
      </c>
      <c r="R1619" s="15"/>
      <c r="S1619" s="28" t="s">
        <v>2115</v>
      </c>
      <c r="T1619" s="17">
        <v>100200300</v>
      </c>
      <c r="U1619" s="26" t="s">
        <v>399</v>
      </c>
      <c r="V1619" s="21" t="str">
        <f>+Enfermedades_Mundiales[[#This Row],[idcoleccion]]&amp;"-"&amp;Enfermedades_Mundiales[[#This Row],[id]]</f>
        <v>360-1609</v>
      </c>
      <c r="W1619" s="21">
        <f>+VLOOKUP(Enfermedades_Mundiales[[#This Row],[Filtro URL]],Estructura!$X$4:$Y$366,2,0)</f>
        <v>36100000</v>
      </c>
      <c r="X1619" s="21" t="str">
        <f>+VLOOKUP(Enfermedades_Mundiales[[#This Row],[tema]],Estructura!$A$4:$C$18,3,0)</f>
        <v>T-367</v>
      </c>
      <c r="Y1619" s="21" t="e">
        <f>+VLOOKUP(Enfermedades_Mundiales[[#This Row],[contenido]],Estructura!$E$4:$G$18,3,0)</f>
        <v>#N/A</v>
      </c>
      <c r="Z1619" s="21" t="str">
        <f>+VLOOKUP(Enfermedades_Mundiales[[#This Row],[Filtro Integrado]],Estructura!$M$4:$O$367,3,0)</f>
        <v>FI-362</v>
      </c>
      <c r="AA1619" s="21" t="str">
        <f>+VLOOKUP(Enfermedades_Mundiales[[#This Row],[Muestra]],Estructura!$Q$4:$S$194,3,0)</f>
        <v>M-371</v>
      </c>
    </row>
    <row r="1620" spans="1:27" ht="30.6" x14ac:dyDescent="0.3">
      <c r="A1620" s="39" t="s">
        <v>2081</v>
      </c>
      <c r="B1620" s="12">
        <f t="shared" ref="B1620:B1635" si="358">+B1619</f>
        <v>360</v>
      </c>
      <c r="C1620" s="13" t="str">
        <f t="shared" ref="C1620:C1635" si="359">+C1619</f>
        <v>Enfermedades Mundiales</v>
      </c>
      <c r="D1620" s="13" t="str">
        <f t="shared" ref="D1620:D1635" si="360">+D1619</f>
        <v>Salud</v>
      </c>
      <c r="E1620" s="29">
        <v>1</v>
      </c>
      <c r="F1620" s="13" t="str">
        <f>+F1619</f>
        <v>Exámenes PCR</v>
      </c>
      <c r="G1620" s="13" t="s">
        <v>3591</v>
      </c>
      <c r="H1620" s="14" t="s">
        <v>15</v>
      </c>
      <c r="I1620" s="33" t="s">
        <v>367</v>
      </c>
      <c r="J1620" s="12" t="s">
        <v>407</v>
      </c>
      <c r="K1620" s="12" t="str">
        <f>+K1619</f>
        <v>Exámenes realizados</v>
      </c>
      <c r="L1620" s="12" t="str">
        <f t="shared" ref="L1620:L1635" si="361">+L1619</f>
        <v>Periodo 2020-2021</v>
      </c>
      <c r="M1620" s="12" t="str">
        <f t="shared" ref="M1620:M1635" si="362">+M1619</f>
        <v>Número Exámenes</v>
      </c>
      <c r="N1620" s="38" t="str">
        <f t="shared" ref="N1620:N1635" si="363">+N1619</f>
        <v>Ministerio de Ciencias, Tecnología, Conocimiento e Innovación</v>
      </c>
      <c r="O1620" s="30" t="str">
        <f>+"Número de Exámenes PCR realizados acumulados en la "&amp;Enfermedades_Mundiales[[#This Row],[territorio]]</f>
        <v>Número de Exámenes PCR realizados acumulados en la Región de Tarapacá</v>
      </c>
      <c r="P1620" s="68"/>
      <c r="Q1620" s="15" t="str">
        <f t="shared" ref="Q1620:Q1635" si="364">+Q1619</f>
        <v>Gráfico Evolución</v>
      </c>
      <c r="R1620" s="30"/>
      <c r="S1620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</v>
      </c>
      <c r="T1620" s="17">
        <v>100200301</v>
      </c>
      <c r="U1620" s="31" t="str">
        <f t="shared" ref="U1620:U1635" si="365">+U1619</f>
        <v>#1774B9</v>
      </c>
      <c r="V1620" s="32" t="str">
        <f>+Enfermedades_Mundiales[[#This Row],[idcoleccion]]&amp;"-"&amp;Enfermedades_Mundiales[[#This Row],[id]]</f>
        <v>360-1610</v>
      </c>
      <c r="W1620" s="32">
        <f>+VLOOKUP(Enfermedades_Mundiales[[#This Row],[Filtro URL]],Estructura!$X$4:$Y$366,2,0)</f>
        <v>36200001</v>
      </c>
      <c r="X1620" s="32" t="str">
        <f>+VLOOKUP(Enfermedades_Mundiales[[#This Row],[tema]],Estructura!$A$4:$C$18,3,0)</f>
        <v>T-367</v>
      </c>
      <c r="Y1620" s="32" t="e">
        <f>+VLOOKUP(Enfermedades_Mundiales[[#This Row],[contenido]],Estructura!$E$4:$G$18,3,0)</f>
        <v>#N/A</v>
      </c>
      <c r="Z1620" s="32" t="str">
        <f>+VLOOKUP(Enfermedades_Mundiales[[#This Row],[Filtro Integrado]],Estructura!$M$4:$O$367,3,0)</f>
        <v>FI-363</v>
      </c>
      <c r="AA1620" s="32" t="str">
        <f>+VLOOKUP(Enfermedades_Mundiales[[#This Row],[Muestra]],Estructura!$Q$4:$S$194,3,0)</f>
        <v>M-371</v>
      </c>
    </row>
    <row r="1621" spans="1:27" ht="30.6" x14ac:dyDescent="0.3">
      <c r="A1621" s="40" t="s">
        <v>2082</v>
      </c>
      <c r="B1621" s="12">
        <f t="shared" si="358"/>
        <v>360</v>
      </c>
      <c r="C1621" s="13" t="str">
        <f t="shared" si="359"/>
        <v>Enfermedades Mundiales</v>
      </c>
      <c r="D1621" s="13" t="str">
        <f t="shared" si="360"/>
        <v>Salud</v>
      </c>
      <c r="E1621" s="29">
        <v>2</v>
      </c>
      <c r="F1621" s="13" t="str">
        <f t="shared" ref="F1621:F1635" si="366">+F1620</f>
        <v>Exámenes PCR</v>
      </c>
      <c r="G1621" s="13" t="s">
        <v>3591</v>
      </c>
      <c r="H1621" s="14" t="s">
        <v>15</v>
      </c>
      <c r="I1621" s="33" t="s">
        <v>368</v>
      </c>
      <c r="J1621" s="12" t="str">
        <f>+J1620</f>
        <v>Ninguno</v>
      </c>
      <c r="K1621" s="12" t="str">
        <f t="shared" ref="K1621:K1635" si="367">+K1620</f>
        <v>Exámenes realizados</v>
      </c>
      <c r="L1621" s="12" t="str">
        <f t="shared" si="361"/>
        <v>Periodo 2020-2021</v>
      </c>
      <c r="M1621" s="12" t="str">
        <f t="shared" si="362"/>
        <v>Número Exámenes</v>
      </c>
      <c r="N1621" s="38" t="str">
        <f t="shared" si="363"/>
        <v>Ministerio de Ciencias, Tecnología, Conocimiento e Innovación</v>
      </c>
      <c r="O1621" s="30" t="str">
        <f>+"Número de Exámenes PCR realizados acumulados en la "&amp;Enfermedades_Mundiales[[#This Row],[territorio]]</f>
        <v>Número de Exámenes PCR realizados acumulados en la Región de Antofagasta</v>
      </c>
      <c r="P1621" s="68"/>
      <c r="Q1621" s="15" t="str">
        <f t="shared" si="364"/>
        <v>Gráfico Evolución</v>
      </c>
      <c r="R1621" s="30"/>
      <c r="S1621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https://analytics.zoho.com/open-view/2395394000008140315?ZOHO_CRITERIA=%22Localiza_CL_Poblacion%22.%22Codreg%22%3D2</v>
      </c>
      <c r="T1621" s="17">
        <v>100200302</v>
      </c>
      <c r="U1621" s="31" t="str">
        <f t="shared" si="365"/>
        <v>#1774B9</v>
      </c>
      <c r="V1621" s="32" t="str">
        <f>+Enfermedades_Mundiales[[#This Row],[idcoleccion]]&amp;"-"&amp;Enfermedades_Mundiales[[#This Row],[id]]</f>
        <v>360-1611</v>
      </c>
      <c r="W1621" s="32">
        <f>+VLOOKUP(Enfermedades_Mundiales[[#This Row],[Filtro URL]],Estructura!$X$4:$Y$366,2,0)</f>
        <v>36200002</v>
      </c>
      <c r="X1621" s="32" t="str">
        <f>+VLOOKUP(Enfermedades_Mundiales[[#This Row],[tema]],Estructura!$A$4:$C$18,3,0)</f>
        <v>T-367</v>
      </c>
      <c r="Y1621" s="32" t="e">
        <f>+VLOOKUP(Enfermedades_Mundiales[[#This Row],[contenido]],Estructura!$E$4:$G$18,3,0)</f>
        <v>#N/A</v>
      </c>
      <c r="Z1621" s="32" t="str">
        <f>+VLOOKUP(Enfermedades_Mundiales[[#This Row],[Filtro Integrado]],Estructura!$M$4:$O$367,3,0)</f>
        <v>FI-363</v>
      </c>
      <c r="AA1621" s="32" t="str">
        <f>+VLOOKUP(Enfermedades_Mundiales[[#This Row],[Muestra]],Estructura!$Q$4:$S$194,3,0)</f>
        <v>M-371</v>
      </c>
    </row>
    <row r="1622" spans="1:27" ht="30.6" x14ac:dyDescent="0.3">
      <c r="A1622" s="40" t="s">
        <v>2083</v>
      </c>
      <c r="B1622" s="12">
        <f t="shared" si="358"/>
        <v>360</v>
      </c>
      <c r="C1622" s="13" t="str">
        <f t="shared" si="359"/>
        <v>Enfermedades Mundiales</v>
      </c>
      <c r="D1622" s="13" t="str">
        <f t="shared" si="360"/>
        <v>Salud</v>
      </c>
      <c r="E1622" s="29">
        <v>3</v>
      </c>
      <c r="F1622" s="13" t="str">
        <f t="shared" si="366"/>
        <v>Exámenes PCR</v>
      </c>
      <c r="G1622" s="13" t="s">
        <v>3591</v>
      </c>
      <c r="H1622" s="14" t="s">
        <v>15</v>
      </c>
      <c r="I1622" s="33" t="s">
        <v>369</v>
      </c>
      <c r="J1622" s="12" t="str">
        <f t="shared" ref="J1622:J1635" si="368">+J1621</f>
        <v>Ninguno</v>
      </c>
      <c r="K1622" s="12" t="str">
        <f t="shared" si="367"/>
        <v>Exámenes realizados</v>
      </c>
      <c r="L1622" s="12" t="str">
        <f t="shared" si="361"/>
        <v>Periodo 2020-2021</v>
      </c>
      <c r="M1622" s="12" t="str">
        <f t="shared" si="362"/>
        <v>Número Exámenes</v>
      </c>
      <c r="N1622" s="38" t="str">
        <f t="shared" si="363"/>
        <v>Ministerio de Ciencias, Tecnología, Conocimiento e Innovación</v>
      </c>
      <c r="O1622" s="30" t="str">
        <f>+"Número de Exámenes PCR realizados acumulados en la "&amp;Enfermedades_Mundiales[[#This Row],[territorio]]</f>
        <v>Número de Exámenes PCR realizados acumulados en la Región de Atacama</v>
      </c>
      <c r="P1622" s="68"/>
      <c r="Q1622" s="15" t="str">
        <f t="shared" si="364"/>
        <v>Gráfico Evolución</v>
      </c>
      <c r="R1622" s="30"/>
      <c r="S1622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https://analytics.zoho.com/open-view/2395394000008140315?ZOHO_CRITERIA=%22Localiza_CL_Poblacion%22.%22Codreg%22%3D3</v>
      </c>
      <c r="T1622" s="17"/>
      <c r="U1622" s="31" t="str">
        <f t="shared" si="365"/>
        <v>#1774B9</v>
      </c>
      <c r="V1622" s="32" t="str">
        <f>+Enfermedades_Mundiales[[#This Row],[idcoleccion]]&amp;"-"&amp;Enfermedades_Mundiales[[#This Row],[id]]</f>
        <v>360-1612</v>
      </c>
      <c r="W1622" s="32">
        <f>+VLOOKUP(Enfermedades_Mundiales[[#This Row],[Filtro URL]],Estructura!$X$4:$Y$366,2,0)</f>
        <v>36200003</v>
      </c>
      <c r="X1622" s="32" t="str">
        <f>+VLOOKUP(Enfermedades_Mundiales[[#This Row],[tema]],Estructura!$A$4:$C$18,3,0)</f>
        <v>T-367</v>
      </c>
      <c r="Y1622" s="32" t="e">
        <f>+VLOOKUP(Enfermedades_Mundiales[[#This Row],[contenido]],Estructura!$E$4:$G$18,3,0)</f>
        <v>#N/A</v>
      </c>
      <c r="Z1622" s="32" t="str">
        <f>+VLOOKUP(Enfermedades_Mundiales[[#This Row],[Filtro Integrado]],Estructura!$M$4:$O$367,3,0)</f>
        <v>FI-363</v>
      </c>
      <c r="AA1622" s="32" t="str">
        <f>+VLOOKUP(Enfermedades_Mundiales[[#This Row],[Muestra]],Estructura!$Q$4:$S$194,3,0)</f>
        <v>M-371</v>
      </c>
    </row>
    <row r="1623" spans="1:27" ht="30.6" x14ac:dyDescent="0.3">
      <c r="A1623" s="40" t="s">
        <v>2084</v>
      </c>
      <c r="B1623" s="12">
        <f t="shared" si="358"/>
        <v>360</v>
      </c>
      <c r="C1623" s="13" t="str">
        <f t="shared" si="359"/>
        <v>Enfermedades Mundiales</v>
      </c>
      <c r="D1623" s="13" t="str">
        <f t="shared" si="360"/>
        <v>Salud</v>
      </c>
      <c r="E1623" s="29">
        <v>4</v>
      </c>
      <c r="F1623" s="13" t="str">
        <f t="shared" si="366"/>
        <v>Exámenes PCR</v>
      </c>
      <c r="G1623" s="13" t="s">
        <v>3591</v>
      </c>
      <c r="H1623" s="14" t="s">
        <v>15</v>
      </c>
      <c r="I1623" s="33" t="s">
        <v>370</v>
      </c>
      <c r="J1623" s="12" t="str">
        <f t="shared" si="368"/>
        <v>Ninguno</v>
      </c>
      <c r="K1623" s="12" t="str">
        <f t="shared" si="367"/>
        <v>Exámenes realizados</v>
      </c>
      <c r="L1623" s="12" t="str">
        <f t="shared" si="361"/>
        <v>Periodo 2020-2021</v>
      </c>
      <c r="M1623" s="12" t="str">
        <f t="shared" si="362"/>
        <v>Número Exámenes</v>
      </c>
      <c r="N1623" s="38" t="str">
        <f t="shared" si="363"/>
        <v>Ministerio de Ciencias, Tecnología, Conocimiento e Innovación</v>
      </c>
      <c r="O1623" s="30" t="str">
        <f>+"Número de Exámenes PCR realizados acumulados en la "&amp;Enfermedades_Mundiales[[#This Row],[territorio]]</f>
        <v>Número de Exámenes PCR realizados acumulados en la Región de Coquimbo</v>
      </c>
      <c r="P1623" s="68"/>
      <c r="Q1623" s="15" t="str">
        <f t="shared" si="364"/>
        <v>Gráfico Evolución</v>
      </c>
      <c r="R1623" s="30"/>
      <c r="S1623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https://analytics.zoho.com/open-view/2395394000008140315?ZOHO_CRITERIA=%22Localiza_CL_Poblacion%22.%22Codreg%22%3D4</v>
      </c>
      <c r="T1623" s="17"/>
      <c r="U1623" s="31" t="str">
        <f t="shared" si="365"/>
        <v>#1774B9</v>
      </c>
      <c r="V1623" s="32" t="str">
        <f>+Enfermedades_Mundiales[[#This Row],[idcoleccion]]&amp;"-"&amp;Enfermedades_Mundiales[[#This Row],[id]]</f>
        <v>360-1613</v>
      </c>
      <c r="W1623" s="32">
        <f>+VLOOKUP(Enfermedades_Mundiales[[#This Row],[Filtro URL]],Estructura!$X$4:$Y$366,2,0)</f>
        <v>36200004</v>
      </c>
      <c r="X1623" s="32" t="str">
        <f>+VLOOKUP(Enfermedades_Mundiales[[#This Row],[tema]],Estructura!$A$4:$C$18,3,0)</f>
        <v>T-367</v>
      </c>
      <c r="Y1623" s="32" t="e">
        <f>+VLOOKUP(Enfermedades_Mundiales[[#This Row],[contenido]],Estructura!$E$4:$G$18,3,0)</f>
        <v>#N/A</v>
      </c>
      <c r="Z1623" s="32" t="str">
        <f>+VLOOKUP(Enfermedades_Mundiales[[#This Row],[Filtro Integrado]],Estructura!$M$4:$O$367,3,0)</f>
        <v>FI-363</v>
      </c>
      <c r="AA1623" s="32" t="str">
        <f>+VLOOKUP(Enfermedades_Mundiales[[#This Row],[Muestra]],Estructura!$Q$4:$S$194,3,0)</f>
        <v>M-371</v>
      </c>
    </row>
    <row r="1624" spans="1:27" ht="30.6" x14ac:dyDescent="0.3">
      <c r="A1624" s="40" t="s">
        <v>2085</v>
      </c>
      <c r="B1624" s="12">
        <f t="shared" si="358"/>
        <v>360</v>
      </c>
      <c r="C1624" s="13" t="str">
        <f t="shared" si="359"/>
        <v>Enfermedades Mundiales</v>
      </c>
      <c r="D1624" s="13" t="str">
        <f t="shared" si="360"/>
        <v>Salud</v>
      </c>
      <c r="E1624" s="29">
        <v>5</v>
      </c>
      <c r="F1624" s="13" t="str">
        <f t="shared" si="366"/>
        <v>Exámenes PCR</v>
      </c>
      <c r="G1624" s="13" t="s">
        <v>3591</v>
      </c>
      <c r="H1624" s="14" t="s">
        <v>15</v>
      </c>
      <c r="I1624" s="33" t="s">
        <v>371</v>
      </c>
      <c r="J1624" s="12" t="str">
        <f t="shared" si="368"/>
        <v>Ninguno</v>
      </c>
      <c r="K1624" s="12" t="str">
        <f t="shared" si="367"/>
        <v>Exámenes realizados</v>
      </c>
      <c r="L1624" s="12" t="str">
        <f t="shared" si="361"/>
        <v>Periodo 2020-2021</v>
      </c>
      <c r="M1624" s="12" t="str">
        <f t="shared" si="362"/>
        <v>Número Exámenes</v>
      </c>
      <c r="N1624" s="38" t="str">
        <f t="shared" si="363"/>
        <v>Ministerio de Ciencias, Tecnología, Conocimiento e Innovación</v>
      </c>
      <c r="O1624" s="30" t="str">
        <f>+"Número de Exámenes PCR realizados acumulados en la "&amp;Enfermedades_Mundiales[[#This Row],[territorio]]</f>
        <v>Número de Exámenes PCR realizados acumulados en la Región de Valparaíso</v>
      </c>
      <c r="P1624" s="68"/>
      <c r="Q1624" s="15" t="str">
        <f t="shared" si="364"/>
        <v>Gráfico Evolución</v>
      </c>
      <c r="R1624" s="30"/>
      <c r="S1624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https://analytics.zoho.com/open-view/2395394000008140315?ZOHO_CRITERIA=%22Localiza_CL_Poblacion%22.%22Codreg%22%3D5</v>
      </c>
      <c r="T1624" s="17"/>
      <c r="U1624" s="31" t="str">
        <f t="shared" si="365"/>
        <v>#1774B9</v>
      </c>
      <c r="V1624" s="32" t="str">
        <f>+Enfermedades_Mundiales[[#This Row],[idcoleccion]]&amp;"-"&amp;Enfermedades_Mundiales[[#This Row],[id]]</f>
        <v>360-1614</v>
      </c>
      <c r="W1624" s="32">
        <f>+VLOOKUP(Enfermedades_Mundiales[[#This Row],[Filtro URL]],Estructura!$X$4:$Y$366,2,0)</f>
        <v>36200005</v>
      </c>
      <c r="X1624" s="32" t="str">
        <f>+VLOOKUP(Enfermedades_Mundiales[[#This Row],[tema]],Estructura!$A$4:$C$18,3,0)</f>
        <v>T-367</v>
      </c>
      <c r="Y1624" s="32" t="e">
        <f>+VLOOKUP(Enfermedades_Mundiales[[#This Row],[contenido]],Estructura!$E$4:$G$18,3,0)</f>
        <v>#N/A</v>
      </c>
      <c r="Z1624" s="32" t="str">
        <f>+VLOOKUP(Enfermedades_Mundiales[[#This Row],[Filtro Integrado]],Estructura!$M$4:$O$367,3,0)</f>
        <v>FI-363</v>
      </c>
      <c r="AA1624" s="32" t="str">
        <f>+VLOOKUP(Enfermedades_Mundiales[[#This Row],[Muestra]],Estructura!$Q$4:$S$194,3,0)</f>
        <v>M-371</v>
      </c>
    </row>
    <row r="1625" spans="1:27" ht="30.6" x14ac:dyDescent="0.3">
      <c r="A1625" s="40" t="s">
        <v>2086</v>
      </c>
      <c r="B1625" s="12">
        <f t="shared" si="358"/>
        <v>360</v>
      </c>
      <c r="C1625" s="13" t="str">
        <f t="shared" si="359"/>
        <v>Enfermedades Mundiales</v>
      </c>
      <c r="D1625" s="13" t="str">
        <f t="shared" si="360"/>
        <v>Salud</v>
      </c>
      <c r="E1625" s="29">
        <v>6</v>
      </c>
      <c r="F1625" s="13" t="str">
        <f t="shared" si="366"/>
        <v>Exámenes PCR</v>
      </c>
      <c r="G1625" s="13" t="s">
        <v>3591</v>
      </c>
      <c r="H1625" s="14" t="s">
        <v>15</v>
      </c>
      <c r="I1625" s="33" t="s">
        <v>372</v>
      </c>
      <c r="J1625" s="12" t="str">
        <f t="shared" si="368"/>
        <v>Ninguno</v>
      </c>
      <c r="K1625" s="12" t="str">
        <f t="shared" si="367"/>
        <v>Exámenes realizados</v>
      </c>
      <c r="L1625" s="12" t="str">
        <f t="shared" si="361"/>
        <v>Periodo 2020-2021</v>
      </c>
      <c r="M1625" s="12" t="str">
        <f t="shared" si="362"/>
        <v>Número Exámenes</v>
      </c>
      <c r="N1625" s="38" t="str">
        <f t="shared" si="363"/>
        <v>Ministerio de Ciencias, Tecnología, Conocimiento e Innovación</v>
      </c>
      <c r="O1625" s="30" t="str">
        <f>+"Número de Exámenes PCR realizados acumulados en la "&amp;Enfermedades_Mundiales[[#This Row],[territorio]]</f>
        <v>Número de Exámenes PCR realizados acumulados en la Región de O'Higgins</v>
      </c>
      <c r="P1625" s="68"/>
      <c r="Q1625" s="15" t="str">
        <f t="shared" si="364"/>
        <v>Gráfico Evolución</v>
      </c>
      <c r="R1625" s="30"/>
      <c r="S1625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https://analytics.zoho.com/open-view/2395394000008140315?ZOHO_CRITERIA=%22Localiza_CL_Poblacion%22.%22Codreg%22%3D6</v>
      </c>
      <c r="T1625" s="17"/>
      <c r="U1625" s="31" t="str">
        <f t="shared" si="365"/>
        <v>#1774B9</v>
      </c>
      <c r="V1625" s="32" t="str">
        <f>+Enfermedades_Mundiales[[#This Row],[idcoleccion]]&amp;"-"&amp;Enfermedades_Mundiales[[#This Row],[id]]</f>
        <v>360-1615</v>
      </c>
      <c r="W1625" s="32">
        <f>+VLOOKUP(Enfermedades_Mundiales[[#This Row],[Filtro URL]],Estructura!$X$4:$Y$366,2,0)</f>
        <v>36200006</v>
      </c>
      <c r="X1625" s="32" t="str">
        <f>+VLOOKUP(Enfermedades_Mundiales[[#This Row],[tema]],Estructura!$A$4:$C$18,3,0)</f>
        <v>T-367</v>
      </c>
      <c r="Y1625" s="32" t="e">
        <f>+VLOOKUP(Enfermedades_Mundiales[[#This Row],[contenido]],Estructura!$E$4:$G$18,3,0)</f>
        <v>#N/A</v>
      </c>
      <c r="Z1625" s="32" t="str">
        <f>+VLOOKUP(Enfermedades_Mundiales[[#This Row],[Filtro Integrado]],Estructura!$M$4:$O$367,3,0)</f>
        <v>FI-363</v>
      </c>
      <c r="AA1625" s="32" t="str">
        <f>+VLOOKUP(Enfermedades_Mundiales[[#This Row],[Muestra]],Estructura!$Q$4:$S$194,3,0)</f>
        <v>M-371</v>
      </c>
    </row>
    <row r="1626" spans="1:27" ht="30.6" x14ac:dyDescent="0.3">
      <c r="A1626" s="40" t="s">
        <v>2087</v>
      </c>
      <c r="B1626" s="12">
        <f t="shared" si="358"/>
        <v>360</v>
      </c>
      <c r="C1626" s="13" t="str">
        <f t="shared" si="359"/>
        <v>Enfermedades Mundiales</v>
      </c>
      <c r="D1626" s="13" t="str">
        <f t="shared" si="360"/>
        <v>Salud</v>
      </c>
      <c r="E1626" s="29">
        <v>7</v>
      </c>
      <c r="F1626" s="13" t="str">
        <f t="shared" si="366"/>
        <v>Exámenes PCR</v>
      </c>
      <c r="G1626" s="13" t="s">
        <v>3591</v>
      </c>
      <c r="H1626" s="14" t="s">
        <v>15</v>
      </c>
      <c r="I1626" s="33" t="s">
        <v>373</v>
      </c>
      <c r="J1626" s="12" t="str">
        <f t="shared" si="368"/>
        <v>Ninguno</v>
      </c>
      <c r="K1626" s="12" t="str">
        <f t="shared" si="367"/>
        <v>Exámenes realizados</v>
      </c>
      <c r="L1626" s="12" t="str">
        <f t="shared" si="361"/>
        <v>Periodo 2020-2021</v>
      </c>
      <c r="M1626" s="12" t="str">
        <f t="shared" si="362"/>
        <v>Número Exámenes</v>
      </c>
      <c r="N1626" s="38" t="str">
        <f t="shared" si="363"/>
        <v>Ministerio de Ciencias, Tecnología, Conocimiento e Innovación</v>
      </c>
      <c r="O1626" s="30" t="str">
        <f>+"Número de Exámenes PCR realizados acumulados en la "&amp;Enfermedades_Mundiales[[#This Row],[territorio]]</f>
        <v>Número de Exámenes PCR realizados acumulados en la Región de Maule</v>
      </c>
      <c r="P1626" s="68"/>
      <c r="Q1626" s="15" t="str">
        <f t="shared" si="364"/>
        <v>Gráfico Evolución</v>
      </c>
      <c r="R1626" s="30"/>
      <c r="S1626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https://analytics.zoho.com/open-view/2395394000008140315?ZOHO_CRITERIA=%22Localiza_CL_Poblacion%22.%22Codreg%22%3D7</v>
      </c>
      <c r="T1626" s="17"/>
      <c r="U1626" s="31" t="str">
        <f t="shared" si="365"/>
        <v>#1774B9</v>
      </c>
      <c r="V1626" s="32" t="str">
        <f>+Enfermedades_Mundiales[[#This Row],[idcoleccion]]&amp;"-"&amp;Enfermedades_Mundiales[[#This Row],[id]]</f>
        <v>360-1616</v>
      </c>
      <c r="W1626" s="32">
        <f>+VLOOKUP(Enfermedades_Mundiales[[#This Row],[Filtro URL]],Estructura!$X$4:$Y$366,2,0)</f>
        <v>36200007</v>
      </c>
      <c r="X1626" s="32" t="str">
        <f>+VLOOKUP(Enfermedades_Mundiales[[#This Row],[tema]],Estructura!$A$4:$C$18,3,0)</f>
        <v>T-367</v>
      </c>
      <c r="Y1626" s="32" t="e">
        <f>+VLOOKUP(Enfermedades_Mundiales[[#This Row],[contenido]],Estructura!$E$4:$G$18,3,0)</f>
        <v>#N/A</v>
      </c>
      <c r="Z1626" s="32" t="str">
        <f>+VLOOKUP(Enfermedades_Mundiales[[#This Row],[Filtro Integrado]],Estructura!$M$4:$O$367,3,0)</f>
        <v>FI-363</v>
      </c>
      <c r="AA1626" s="32" t="str">
        <f>+VLOOKUP(Enfermedades_Mundiales[[#This Row],[Muestra]],Estructura!$Q$4:$S$194,3,0)</f>
        <v>M-371</v>
      </c>
    </row>
    <row r="1627" spans="1:27" ht="30.6" x14ac:dyDescent="0.3">
      <c r="A1627" s="40" t="s">
        <v>2088</v>
      </c>
      <c r="B1627" s="12">
        <f t="shared" si="358"/>
        <v>360</v>
      </c>
      <c r="C1627" s="13" t="str">
        <f t="shared" si="359"/>
        <v>Enfermedades Mundiales</v>
      </c>
      <c r="D1627" s="13" t="str">
        <f t="shared" si="360"/>
        <v>Salud</v>
      </c>
      <c r="E1627" s="29">
        <v>8</v>
      </c>
      <c r="F1627" s="13" t="str">
        <f t="shared" si="366"/>
        <v>Exámenes PCR</v>
      </c>
      <c r="G1627" s="13" t="s">
        <v>3591</v>
      </c>
      <c r="H1627" s="14" t="s">
        <v>15</v>
      </c>
      <c r="I1627" s="33" t="s">
        <v>374</v>
      </c>
      <c r="J1627" s="12" t="str">
        <f t="shared" si="368"/>
        <v>Ninguno</v>
      </c>
      <c r="K1627" s="12" t="str">
        <f t="shared" si="367"/>
        <v>Exámenes realizados</v>
      </c>
      <c r="L1627" s="12" t="str">
        <f t="shared" si="361"/>
        <v>Periodo 2020-2021</v>
      </c>
      <c r="M1627" s="12" t="str">
        <f t="shared" si="362"/>
        <v>Número Exámenes</v>
      </c>
      <c r="N1627" s="38" t="str">
        <f t="shared" si="363"/>
        <v>Ministerio de Ciencias, Tecnología, Conocimiento e Innovación</v>
      </c>
      <c r="O1627" s="30" t="str">
        <f>+"Número de Exámenes PCR realizados acumulados en la "&amp;Enfermedades_Mundiales[[#This Row],[territorio]]</f>
        <v>Número de Exámenes PCR realizados acumulados en la Región del Biobío</v>
      </c>
      <c r="P1627" s="68"/>
      <c r="Q1627" s="15" t="str">
        <f t="shared" si="364"/>
        <v>Gráfico Evolución</v>
      </c>
      <c r="R1627" s="30"/>
      <c r="S1627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https://analytics.zoho.com/open-view/2395394000008140315?ZOHO_CRITERIA=%22Localiza_CL_Poblacion%22.%22Codreg%22%3D8</v>
      </c>
      <c r="T1627" s="17"/>
      <c r="U1627" s="31" t="str">
        <f t="shared" si="365"/>
        <v>#1774B9</v>
      </c>
      <c r="V1627" s="32" t="str">
        <f>+Enfermedades_Mundiales[[#This Row],[idcoleccion]]&amp;"-"&amp;Enfermedades_Mundiales[[#This Row],[id]]</f>
        <v>360-1617</v>
      </c>
      <c r="W1627" s="32">
        <f>+VLOOKUP(Enfermedades_Mundiales[[#This Row],[Filtro URL]],Estructura!$X$4:$Y$366,2,0)</f>
        <v>36200008</v>
      </c>
      <c r="X1627" s="32" t="str">
        <f>+VLOOKUP(Enfermedades_Mundiales[[#This Row],[tema]],Estructura!$A$4:$C$18,3,0)</f>
        <v>T-367</v>
      </c>
      <c r="Y1627" s="32" t="e">
        <f>+VLOOKUP(Enfermedades_Mundiales[[#This Row],[contenido]],Estructura!$E$4:$G$18,3,0)</f>
        <v>#N/A</v>
      </c>
      <c r="Z1627" s="32" t="str">
        <f>+VLOOKUP(Enfermedades_Mundiales[[#This Row],[Filtro Integrado]],Estructura!$M$4:$O$367,3,0)</f>
        <v>FI-363</v>
      </c>
      <c r="AA1627" s="32" t="str">
        <f>+VLOOKUP(Enfermedades_Mundiales[[#This Row],[Muestra]],Estructura!$Q$4:$S$194,3,0)</f>
        <v>M-371</v>
      </c>
    </row>
    <row r="1628" spans="1:27" ht="30.6" x14ac:dyDescent="0.3">
      <c r="A1628" s="40" t="s">
        <v>2089</v>
      </c>
      <c r="B1628" s="12">
        <f t="shared" si="358"/>
        <v>360</v>
      </c>
      <c r="C1628" s="13" t="str">
        <f t="shared" si="359"/>
        <v>Enfermedades Mundiales</v>
      </c>
      <c r="D1628" s="13" t="str">
        <f t="shared" si="360"/>
        <v>Salud</v>
      </c>
      <c r="E1628" s="29">
        <v>9</v>
      </c>
      <c r="F1628" s="13" t="str">
        <f t="shared" si="366"/>
        <v>Exámenes PCR</v>
      </c>
      <c r="G1628" s="13" t="s">
        <v>3591</v>
      </c>
      <c r="H1628" s="14" t="s">
        <v>15</v>
      </c>
      <c r="I1628" s="33" t="s">
        <v>375</v>
      </c>
      <c r="J1628" s="12" t="str">
        <f t="shared" si="368"/>
        <v>Ninguno</v>
      </c>
      <c r="K1628" s="12" t="str">
        <f t="shared" si="367"/>
        <v>Exámenes realizados</v>
      </c>
      <c r="L1628" s="12" t="str">
        <f t="shared" si="361"/>
        <v>Periodo 2020-2021</v>
      </c>
      <c r="M1628" s="12" t="str">
        <f t="shared" si="362"/>
        <v>Número Exámenes</v>
      </c>
      <c r="N1628" s="38" t="str">
        <f t="shared" si="363"/>
        <v>Ministerio de Ciencias, Tecnología, Conocimiento e Innovación</v>
      </c>
      <c r="O1628" s="30" t="str">
        <f>+"Número de Exámenes PCR realizados acumulados en la "&amp;Enfermedades_Mundiales[[#This Row],[territorio]]</f>
        <v>Número de Exámenes PCR realizados acumulados en la Región de La Araucanía</v>
      </c>
      <c r="P1628" s="68"/>
      <c r="Q1628" s="15" t="str">
        <f t="shared" si="364"/>
        <v>Gráfico Evolución</v>
      </c>
      <c r="R1628" s="30"/>
      <c r="S1628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https://analytics.zoho.com/open-view/2395394000008140315?ZOHO_CRITERIA=%22Localiza_CL_Poblacion%22.%22Codreg%22%3D9</v>
      </c>
      <c r="T1628" s="17"/>
      <c r="U1628" s="31" t="str">
        <f t="shared" si="365"/>
        <v>#1774B9</v>
      </c>
      <c r="V1628" s="32" t="str">
        <f>+Enfermedades_Mundiales[[#This Row],[idcoleccion]]&amp;"-"&amp;Enfermedades_Mundiales[[#This Row],[id]]</f>
        <v>360-1618</v>
      </c>
      <c r="W1628" s="32">
        <f>+VLOOKUP(Enfermedades_Mundiales[[#This Row],[Filtro URL]],Estructura!$X$4:$Y$366,2,0)</f>
        <v>36200009</v>
      </c>
      <c r="X1628" s="32" t="str">
        <f>+VLOOKUP(Enfermedades_Mundiales[[#This Row],[tema]],Estructura!$A$4:$C$18,3,0)</f>
        <v>T-367</v>
      </c>
      <c r="Y1628" s="32" t="e">
        <f>+VLOOKUP(Enfermedades_Mundiales[[#This Row],[contenido]],Estructura!$E$4:$G$18,3,0)</f>
        <v>#N/A</v>
      </c>
      <c r="Z1628" s="32" t="str">
        <f>+VLOOKUP(Enfermedades_Mundiales[[#This Row],[Filtro Integrado]],Estructura!$M$4:$O$367,3,0)</f>
        <v>FI-363</v>
      </c>
      <c r="AA1628" s="32" t="str">
        <f>+VLOOKUP(Enfermedades_Mundiales[[#This Row],[Muestra]],Estructura!$Q$4:$S$194,3,0)</f>
        <v>M-371</v>
      </c>
    </row>
    <row r="1629" spans="1:27" ht="30.6" x14ac:dyDescent="0.3">
      <c r="A1629" s="40" t="s">
        <v>2090</v>
      </c>
      <c r="B1629" s="12">
        <f t="shared" si="358"/>
        <v>360</v>
      </c>
      <c r="C1629" s="13" t="str">
        <f t="shared" si="359"/>
        <v>Enfermedades Mundiales</v>
      </c>
      <c r="D1629" s="13" t="str">
        <f t="shared" si="360"/>
        <v>Salud</v>
      </c>
      <c r="E1629" s="29">
        <v>10</v>
      </c>
      <c r="F1629" s="13" t="str">
        <f t="shared" si="366"/>
        <v>Exámenes PCR</v>
      </c>
      <c r="G1629" s="13" t="s">
        <v>3591</v>
      </c>
      <c r="H1629" s="14" t="s">
        <v>15</v>
      </c>
      <c r="I1629" s="33" t="s">
        <v>376</v>
      </c>
      <c r="J1629" s="12" t="str">
        <f t="shared" si="368"/>
        <v>Ninguno</v>
      </c>
      <c r="K1629" s="12" t="str">
        <f t="shared" si="367"/>
        <v>Exámenes realizados</v>
      </c>
      <c r="L1629" s="12" t="str">
        <f t="shared" si="361"/>
        <v>Periodo 2020-2021</v>
      </c>
      <c r="M1629" s="12" t="str">
        <f t="shared" si="362"/>
        <v>Número Exámenes</v>
      </c>
      <c r="N1629" s="38" t="str">
        <f t="shared" si="363"/>
        <v>Ministerio de Ciencias, Tecnología, Conocimiento e Innovación</v>
      </c>
      <c r="O1629" s="30" t="str">
        <f>+"Número de Exámenes PCR realizados acumulados en la "&amp;Enfermedades_Mundiales[[#This Row],[territorio]]</f>
        <v>Número de Exámenes PCR realizados acumulados en la Región de Los Lagos</v>
      </c>
      <c r="P1629" s="68"/>
      <c r="Q1629" s="15" t="str">
        <f t="shared" si="364"/>
        <v>Gráfico Evolución</v>
      </c>
      <c r="R1629" s="30"/>
      <c r="S1629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https://analytics.zoho.com/open-view/2395394000008140315?ZOHO_CRITERIA=%22Localiza_CL_Poblacion%22.%22Codreg%22%3D10</v>
      </c>
      <c r="T1629" s="17"/>
      <c r="U1629" s="31" t="str">
        <f t="shared" si="365"/>
        <v>#1774B9</v>
      </c>
      <c r="V1629" s="32" t="str">
        <f>+Enfermedades_Mundiales[[#This Row],[idcoleccion]]&amp;"-"&amp;Enfermedades_Mundiales[[#This Row],[id]]</f>
        <v>360-1619</v>
      </c>
      <c r="W1629" s="32">
        <f>+VLOOKUP(Enfermedades_Mundiales[[#This Row],[Filtro URL]],Estructura!$X$4:$Y$366,2,0)</f>
        <v>36200010</v>
      </c>
      <c r="X1629" s="32" t="str">
        <f>+VLOOKUP(Enfermedades_Mundiales[[#This Row],[tema]],Estructura!$A$4:$C$18,3,0)</f>
        <v>T-367</v>
      </c>
      <c r="Y1629" s="32" t="e">
        <f>+VLOOKUP(Enfermedades_Mundiales[[#This Row],[contenido]],Estructura!$E$4:$G$18,3,0)</f>
        <v>#N/A</v>
      </c>
      <c r="Z1629" s="32" t="str">
        <f>+VLOOKUP(Enfermedades_Mundiales[[#This Row],[Filtro Integrado]],Estructura!$M$4:$O$367,3,0)</f>
        <v>FI-363</v>
      </c>
      <c r="AA1629" s="32" t="str">
        <f>+VLOOKUP(Enfermedades_Mundiales[[#This Row],[Muestra]],Estructura!$Q$4:$S$194,3,0)</f>
        <v>M-371</v>
      </c>
    </row>
    <row r="1630" spans="1:27" ht="30.6" x14ac:dyDescent="0.3">
      <c r="A1630" s="40" t="s">
        <v>2091</v>
      </c>
      <c r="B1630" s="12">
        <f t="shared" si="358"/>
        <v>360</v>
      </c>
      <c r="C1630" s="13" t="str">
        <f t="shared" si="359"/>
        <v>Enfermedades Mundiales</v>
      </c>
      <c r="D1630" s="13" t="str">
        <f t="shared" si="360"/>
        <v>Salud</v>
      </c>
      <c r="E1630" s="29">
        <v>11</v>
      </c>
      <c r="F1630" s="13" t="str">
        <f t="shared" si="366"/>
        <v>Exámenes PCR</v>
      </c>
      <c r="G1630" s="13" t="s">
        <v>3591</v>
      </c>
      <c r="H1630" s="14" t="s">
        <v>15</v>
      </c>
      <c r="I1630" s="33" t="s">
        <v>377</v>
      </c>
      <c r="J1630" s="12" t="str">
        <f t="shared" si="368"/>
        <v>Ninguno</v>
      </c>
      <c r="K1630" s="12" t="str">
        <f t="shared" si="367"/>
        <v>Exámenes realizados</v>
      </c>
      <c r="L1630" s="12" t="str">
        <f t="shared" si="361"/>
        <v>Periodo 2020-2021</v>
      </c>
      <c r="M1630" s="12" t="str">
        <f t="shared" si="362"/>
        <v>Número Exámenes</v>
      </c>
      <c r="N1630" s="38" t="str">
        <f t="shared" si="363"/>
        <v>Ministerio de Ciencias, Tecnología, Conocimiento e Innovación</v>
      </c>
      <c r="O1630" s="30" t="str">
        <f>+"Número de Exámenes PCR realizados acumulados en la "&amp;Enfermedades_Mundiales[[#This Row],[territorio]]</f>
        <v>Número de Exámenes PCR realizados acumulados en la Región de Aysén</v>
      </c>
      <c r="P1630" s="68"/>
      <c r="Q1630" s="15" t="str">
        <f t="shared" si="364"/>
        <v>Gráfico Evolución</v>
      </c>
      <c r="R1630" s="30"/>
      <c r="S1630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https://analytics.zoho.com/open-view/2395394000008140315?ZOHO_CRITERIA=%22Localiza_CL_Poblacion%22.%22Codreg%22%3D11</v>
      </c>
      <c r="T1630" s="17"/>
      <c r="U1630" s="31" t="str">
        <f t="shared" si="365"/>
        <v>#1774B9</v>
      </c>
      <c r="V1630" s="32" t="str">
        <f>+Enfermedades_Mundiales[[#This Row],[idcoleccion]]&amp;"-"&amp;Enfermedades_Mundiales[[#This Row],[id]]</f>
        <v>360-1620</v>
      </c>
      <c r="W1630" s="32">
        <f>+VLOOKUP(Enfermedades_Mundiales[[#This Row],[Filtro URL]],Estructura!$X$4:$Y$366,2,0)</f>
        <v>36200011</v>
      </c>
      <c r="X1630" s="32" t="str">
        <f>+VLOOKUP(Enfermedades_Mundiales[[#This Row],[tema]],Estructura!$A$4:$C$18,3,0)</f>
        <v>T-367</v>
      </c>
      <c r="Y1630" s="32" t="e">
        <f>+VLOOKUP(Enfermedades_Mundiales[[#This Row],[contenido]],Estructura!$E$4:$G$18,3,0)</f>
        <v>#N/A</v>
      </c>
      <c r="Z1630" s="32" t="str">
        <f>+VLOOKUP(Enfermedades_Mundiales[[#This Row],[Filtro Integrado]],Estructura!$M$4:$O$367,3,0)</f>
        <v>FI-363</v>
      </c>
      <c r="AA1630" s="32" t="str">
        <f>+VLOOKUP(Enfermedades_Mundiales[[#This Row],[Muestra]],Estructura!$Q$4:$S$194,3,0)</f>
        <v>M-371</v>
      </c>
    </row>
    <row r="1631" spans="1:27" ht="30.6" x14ac:dyDescent="0.3">
      <c r="A1631" s="40" t="s">
        <v>2092</v>
      </c>
      <c r="B1631" s="12">
        <f t="shared" si="358"/>
        <v>360</v>
      </c>
      <c r="C1631" s="13" t="str">
        <f t="shared" si="359"/>
        <v>Enfermedades Mundiales</v>
      </c>
      <c r="D1631" s="13" t="str">
        <f t="shared" si="360"/>
        <v>Salud</v>
      </c>
      <c r="E1631" s="29">
        <v>12</v>
      </c>
      <c r="F1631" s="13" t="str">
        <f t="shared" si="366"/>
        <v>Exámenes PCR</v>
      </c>
      <c r="G1631" s="13" t="s">
        <v>3591</v>
      </c>
      <c r="H1631" s="14" t="s">
        <v>15</v>
      </c>
      <c r="I1631" s="33" t="s">
        <v>378</v>
      </c>
      <c r="J1631" s="12" t="str">
        <f t="shared" si="368"/>
        <v>Ninguno</v>
      </c>
      <c r="K1631" s="12" t="str">
        <f t="shared" si="367"/>
        <v>Exámenes realizados</v>
      </c>
      <c r="L1631" s="12" t="str">
        <f t="shared" si="361"/>
        <v>Periodo 2020-2021</v>
      </c>
      <c r="M1631" s="12" t="str">
        <f t="shared" si="362"/>
        <v>Número Exámenes</v>
      </c>
      <c r="N1631" s="38" t="str">
        <f t="shared" si="363"/>
        <v>Ministerio de Ciencias, Tecnología, Conocimiento e Innovación</v>
      </c>
      <c r="O1631" s="30" t="str">
        <f>+"Número de Exámenes PCR realizados acumulados en la "&amp;Enfermedades_Mundiales[[#This Row],[territorio]]</f>
        <v>Número de Exámenes PCR realizados acumulados en la Región de Magallanes</v>
      </c>
      <c r="P1631" s="68"/>
      <c r="Q1631" s="15" t="str">
        <f t="shared" si="364"/>
        <v>Gráfico Evolución</v>
      </c>
      <c r="R1631" s="30"/>
      <c r="S1631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https://analytics.zoho.com/open-view/2395394000008140315?ZOHO_CRITERIA=%22Localiza_CL_Poblacion%22.%22Codreg%22%3D12</v>
      </c>
      <c r="T1631" s="17"/>
      <c r="U1631" s="31" t="str">
        <f t="shared" si="365"/>
        <v>#1774B9</v>
      </c>
      <c r="V1631" s="32" t="str">
        <f>+Enfermedades_Mundiales[[#This Row],[idcoleccion]]&amp;"-"&amp;Enfermedades_Mundiales[[#This Row],[id]]</f>
        <v>360-1621</v>
      </c>
      <c r="W1631" s="32">
        <f>+VLOOKUP(Enfermedades_Mundiales[[#This Row],[Filtro URL]],Estructura!$X$4:$Y$366,2,0)</f>
        <v>36200012</v>
      </c>
      <c r="X1631" s="32" t="str">
        <f>+VLOOKUP(Enfermedades_Mundiales[[#This Row],[tema]],Estructura!$A$4:$C$18,3,0)</f>
        <v>T-367</v>
      </c>
      <c r="Y1631" s="32" t="e">
        <f>+VLOOKUP(Enfermedades_Mundiales[[#This Row],[contenido]],Estructura!$E$4:$G$18,3,0)</f>
        <v>#N/A</v>
      </c>
      <c r="Z1631" s="32" t="str">
        <f>+VLOOKUP(Enfermedades_Mundiales[[#This Row],[Filtro Integrado]],Estructura!$M$4:$O$367,3,0)</f>
        <v>FI-363</v>
      </c>
      <c r="AA1631" s="32" t="str">
        <f>+VLOOKUP(Enfermedades_Mundiales[[#This Row],[Muestra]],Estructura!$Q$4:$S$194,3,0)</f>
        <v>M-371</v>
      </c>
    </row>
    <row r="1632" spans="1:27" ht="30.6" x14ac:dyDescent="0.3">
      <c r="A1632" s="40" t="s">
        <v>2093</v>
      </c>
      <c r="B1632" s="12">
        <f t="shared" si="358"/>
        <v>360</v>
      </c>
      <c r="C1632" s="13" t="str">
        <f t="shared" si="359"/>
        <v>Enfermedades Mundiales</v>
      </c>
      <c r="D1632" s="13" t="str">
        <f t="shared" si="360"/>
        <v>Salud</v>
      </c>
      <c r="E1632" s="29">
        <v>13</v>
      </c>
      <c r="F1632" s="13" t="str">
        <f t="shared" si="366"/>
        <v>Exámenes PCR</v>
      </c>
      <c r="G1632" s="13" t="s">
        <v>3591</v>
      </c>
      <c r="H1632" s="14" t="s">
        <v>15</v>
      </c>
      <c r="I1632" s="33" t="s">
        <v>379</v>
      </c>
      <c r="J1632" s="12" t="str">
        <f t="shared" si="368"/>
        <v>Ninguno</v>
      </c>
      <c r="K1632" s="12" t="str">
        <f t="shared" si="367"/>
        <v>Exámenes realizados</v>
      </c>
      <c r="L1632" s="12" t="str">
        <f t="shared" si="361"/>
        <v>Periodo 2020-2021</v>
      </c>
      <c r="M1632" s="12" t="str">
        <f t="shared" si="362"/>
        <v>Número Exámenes</v>
      </c>
      <c r="N1632" s="38" t="str">
        <f t="shared" si="363"/>
        <v>Ministerio de Ciencias, Tecnología, Conocimiento e Innovación</v>
      </c>
      <c r="O1632" s="30" t="str">
        <f>+"Número de Exámenes PCR realizados acumulados en la "&amp;Enfermedades_Mundiales[[#This Row],[territorio]]</f>
        <v>Número de Exámenes PCR realizados acumulados en la Región Metropolitana</v>
      </c>
      <c r="P1632" s="68"/>
      <c r="Q1632" s="15" t="str">
        <f t="shared" si="364"/>
        <v>Gráfico Evolución</v>
      </c>
      <c r="R1632" s="30"/>
      <c r="S1632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https://analytics.zoho.com/open-view/2395394000008140315?ZOHO_CRITERIA=%22Localiza_CL_Poblacion%22.%22Codreg%22%3D13</v>
      </c>
      <c r="T1632" s="17"/>
      <c r="U1632" s="31" t="str">
        <f t="shared" si="365"/>
        <v>#1774B9</v>
      </c>
      <c r="V1632" s="32" t="str">
        <f>+Enfermedades_Mundiales[[#This Row],[idcoleccion]]&amp;"-"&amp;Enfermedades_Mundiales[[#This Row],[id]]</f>
        <v>360-1622</v>
      </c>
      <c r="W1632" s="32">
        <f>+VLOOKUP(Enfermedades_Mundiales[[#This Row],[Filtro URL]],Estructura!$X$4:$Y$366,2,0)</f>
        <v>36200013</v>
      </c>
      <c r="X1632" s="32" t="str">
        <f>+VLOOKUP(Enfermedades_Mundiales[[#This Row],[tema]],Estructura!$A$4:$C$18,3,0)</f>
        <v>T-367</v>
      </c>
      <c r="Y1632" s="32" t="e">
        <f>+VLOOKUP(Enfermedades_Mundiales[[#This Row],[contenido]],Estructura!$E$4:$G$18,3,0)</f>
        <v>#N/A</v>
      </c>
      <c r="Z1632" s="32" t="str">
        <f>+VLOOKUP(Enfermedades_Mundiales[[#This Row],[Filtro Integrado]],Estructura!$M$4:$O$367,3,0)</f>
        <v>FI-363</v>
      </c>
      <c r="AA1632" s="32" t="str">
        <f>+VLOOKUP(Enfermedades_Mundiales[[#This Row],[Muestra]],Estructura!$Q$4:$S$194,3,0)</f>
        <v>M-371</v>
      </c>
    </row>
    <row r="1633" spans="1:27" ht="30.6" x14ac:dyDescent="0.3">
      <c r="A1633" s="40" t="s">
        <v>2094</v>
      </c>
      <c r="B1633" s="12">
        <f t="shared" si="358"/>
        <v>360</v>
      </c>
      <c r="C1633" s="13" t="str">
        <f t="shared" si="359"/>
        <v>Enfermedades Mundiales</v>
      </c>
      <c r="D1633" s="13" t="str">
        <f t="shared" si="360"/>
        <v>Salud</v>
      </c>
      <c r="E1633" s="29">
        <v>14</v>
      </c>
      <c r="F1633" s="13" t="str">
        <f t="shared" si="366"/>
        <v>Exámenes PCR</v>
      </c>
      <c r="G1633" s="13" t="s">
        <v>3591</v>
      </c>
      <c r="H1633" s="14" t="s">
        <v>15</v>
      </c>
      <c r="I1633" s="33" t="s">
        <v>380</v>
      </c>
      <c r="J1633" s="12" t="str">
        <f t="shared" si="368"/>
        <v>Ninguno</v>
      </c>
      <c r="K1633" s="12" t="str">
        <f t="shared" si="367"/>
        <v>Exámenes realizados</v>
      </c>
      <c r="L1633" s="12" t="str">
        <f t="shared" si="361"/>
        <v>Periodo 2020-2021</v>
      </c>
      <c r="M1633" s="12" t="str">
        <f t="shared" si="362"/>
        <v>Número Exámenes</v>
      </c>
      <c r="N1633" s="38" t="str">
        <f t="shared" si="363"/>
        <v>Ministerio de Ciencias, Tecnología, Conocimiento e Innovación</v>
      </c>
      <c r="O1633" s="30" t="str">
        <f>+"Número de Exámenes PCR realizados acumulados en la "&amp;Enfermedades_Mundiales[[#This Row],[territorio]]</f>
        <v>Número de Exámenes PCR realizados acumulados en la Región de Los Ríos</v>
      </c>
      <c r="P1633" s="68"/>
      <c r="Q1633" s="15" t="str">
        <f t="shared" si="364"/>
        <v>Gráfico Evolución</v>
      </c>
      <c r="R1633" s="30"/>
      <c r="S1633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https://analytics.zoho.com/open-view/2395394000008140315?ZOHO_CRITERIA=%22Localiza_CL_Poblacion%22.%22Codreg%22%3D14</v>
      </c>
      <c r="T1633" s="17"/>
      <c r="U1633" s="31" t="str">
        <f t="shared" si="365"/>
        <v>#1774B9</v>
      </c>
      <c r="V1633" s="32" t="str">
        <f>+Enfermedades_Mundiales[[#This Row],[idcoleccion]]&amp;"-"&amp;Enfermedades_Mundiales[[#This Row],[id]]</f>
        <v>360-1623</v>
      </c>
      <c r="W1633" s="32">
        <f>+VLOOKUP(Enfermedades_Mundiales[[#This Row],[Filtro URL]],Estructura!$X$4:$Y$366,2,0)</f>
        <v>36200014</v>
      </c>
      <c r="X1633" s="32" t="str">
        <f>+VLOOKUP(Enfermedades_Mundiales[[#This Row],[tema]],Estructura!$A$4:$C$18,3,0)</f>
        <v>T-367</v>
      </c>
      <c r="Y1633" s="32" t="e">
        <f>+VLOOKUP(Enfermedades_Mundiales[[#This Row],[contenido]],Estructura!$E$4:$G$18,3,0)</f>
        <v>#N/A</v>
      </c>
      <c r="Z1633" s="32" t="str">
        <f>+VLOOKUP(Enfermedades_Mundiales[[#This Row],[Filtro Integrado]],Estructura!$M$4:$O$367,3,0)</f>
        <v>FI-363</v>
      </c>
      <c r="AA1633" s="32" t="str">
        <f>+VLOOKUP(Enfermedades_Mundiales[[#This Row],[Muestra]],Estructura!$Q$4:$S$194,3,0)</f>
        <v>M-371</v>
      </c>
    </row>
    <row r="1634" spans="1:27" ht="30.6" x14ac:dyDescent="0.3">
      <c r="A1634" s="40" t="s">
        <v>2095</v>
      </c>
      <c r="B1634" s="12">
        <f t="shared" si="358"/>
        <v>360</v>
      </c>
      <c r="C1634" s="13" t="str">
        <f t="shared" si="359"/>
        <v>Enfermedades Mundiales</v>
      </c>
      <c r="D1634" s="13" t="str">
        <f t="shared" si="360"/>
        <v>Salud</v>
      </c>
      <c r="E1634" s="29">
        <v>15</v>
      </c>
      <c r="F1634" s="13" t="str">
        <f t="shared" si="366"/>
        <v>Exámenes PCR</v>
      </c>
      <c r="G1634" s="13" t="s">
        <v>3591</v>
      </c>
      <c r="H1634" s="14" t="s">
        <v>15</v>
      </c>
      <c r="I1634" s="33" t="s">
        <v>381</v>
      </c>
      <c r="J1634" s="12" t="str">
        <f t="shared" si="368"/>
        <v>Ninguno</v>
      </c>
      <c r="K1634" s="12" t="str">
        <f t="shared" si="367"/>
        <v>Exámenes realizados</v>
      </c>
      <c r="L1634" s="12" t="str">
        <f t="shared" si="361"/>
        <v>Periodo 2020-2021</v>
      </c>
      <c r="M1634" s="12" t="str">
        <f t="shared" si="362"/>
        <v>Número Exámenes</v>
      </c>
      <c r="N1634" s="38" t="str">
        <f t="shared" si="363"/>
        <v>Ministerio de Ciencias, Tecnología, Conocimiento e Innovación</v>
      </c>
      <c r="O1634" s="30" t="str">
        <f>+"Número de Exámenes PCR realizados acumulados en la "&amp;Enfermedades_Mundiales[[#This Row],[territorio]]</f>
        <v>Número de Exámenes PCR realizados acumulados en la Región de Arica y Parinacota</v>
      </c>
      <c r="P1634" s="68"/>
      <c r="Q1634" s="15" t="str">
        <f t="shared" si="364"/>
        <v>Gráfico Evolución</v>
      </c>
      <c r="R1634" s="30"/>
      <c r="S1634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https://analytics.zoho.com/open-view/2395394000008140315?ZOHO_CRITERIA=%22Localiza_CL_Poblacion%22.%22Codreg%22%3D15</v>
      </c>
      <c r="T1634" s="17"/>
      <c r="U1634" s="31" t="str">
        <f t="shared" si="365"/>
        <v>#1774B9</v>
      </c>
      <c r="V1634" s="32" t="str">
        <f>+Enfermedades_Mundiales[[#This Row],[idcoleccion]]&amp;"-"&amp;Enfermedades_Mundiales[[#This Row],[id]]</f>
        <v>360-1624</v>
      </c>
      <c r="W1634" s="32">
        <f>+VLOOKUP(Enfermedades_Mundiales[[#This Row],[Filtro URL]],Estructura!$X$4:$Y$366,2,0)</f>
        <v>36200015</v>
      </c>
      <c r="X1634" s="32" t="str">
        <f>+VLOOKUP(Enfermedades_Mundiales[[#This Row],[tema]],Estructura!$A$4:$C$18,3,0)</f>
        <v>T-367</v>
      </c>
      <c r="Y1634" s="32" t="e">
        <f>+VLOOKUP(Enfermedades_Mundiales[[#This Row],[contenido]],Estructura!$E$4:$G$18,3,0)</f>
        <v>#N/A</v>
      </c>
      <c r="Z1634" s="32" t="str">
        <f>+VLOOKUP(Enfermedades_Mundiales[[#This Row],[Filtro Integrado]],Estructura!$M$4:$O$367,3,0)</f>
        <v>FI-363</v>
      </c>
      <c r="AA1634" s="32" t="str">
        <f>+VLOOKUP(Enfermedades_Mundiales[[#This Row],[Muestra]],Estructura!$Q$4:$S$194,3,0)</f>
        <v>M-371</v>
      </c>
    </row>
    <row r="1635" spans="1:27" ht="30.6" x14ac:dyDescent="0.3">
      <c r="A1635" s="40" t="s">
        <v>2096</v>
      </c>
      <c r="B1635" s="43">
        <f t="shared" si="358"/>
        <v>360</v>
      </c>
      <c r="C1635" s="44" t="str">
        <f t="shared" si="359"/>
        <v>Enfermedades Mundiales</v>
      </c>
      <c r="D1635" s="44" t="str">
        <f t="shared" si="360"/>
        <v>Salud</v>
      </c>
      <c r="E1635" s="45">
        <v>16</v>
      </c>
      <c r="F1635" s="44" t="str">
        <f t="shared" si="366"/>
        <v>Exámenes PCR</v>
      </c>
      <c r="G1635" s="13" t="s">
        <v>3591</v>
      </c>
      <c r="H1635" s="47" t="s">
        <v>15</v>
      </c>
      <c r="I1635" s="48" t="s">
        <v>382</v>
      </c>
      <c r="J1635" s="43" t="str">
        <f t="shared" si="368"/>
        <v>Ninguno</v>
      </c>
      <c r="K1635" s="43" t="str">
        <f t="shared" si="367"/>
        <v>Exámenes realizados</v>
      </c>
      <c r="L1635" s="43" t="str">
        <f t="shared" si="361"/>
        <v>Periodo 2020-2021</v>
      </c>
      <c r="M1635" s="43" t="str">
        <f t="shared" si="362"/>
        <v>Número Exámenes</v>
      </c>
      <c r="N1635" s="49" t="str">
        <f t="shared" si="363"/>
        <v>Ministerio de Ciencias, Tecnología, Conocimiento e Innovación</v>
      </c>
      <c r="O1635" s="30" t="str">
        <f>+"Número de Exámenes PCR realizados acumulados en la "&amp;Enfermedades_Mundiales[[#This Row],[territorio]]</f>
        <v>Número de Exámenes PCR realizados acumulados en la Región de Ñuble</v>
      </c>
      <c r="P1635" s="69"/>
      <c r="Q1635" s="51" t="str">
        <f t="shared" si="364"/>
        <v>Gráfico Evolución</v>
      </c>
      <c r="R1635" s="50"/>
      <c r="S1635" s="16" t="str">
        <f>"https://analytics.zoho.com/open-view/2395394000008140315?ZOHO_CRITERIA=%22Localiza_CL_Poblacion%22.%22Codreg%22%3D"&amp;Enfermedades_Mundiales[[#This Row],[Filtro URL]]</f>
        <v>https://analytics.zoho.com/open-view/2395394000008140315?ZOHO_CRITERIA=%22Localiza_CL_Poblacion%22.%22Codreg%22%3D16</v>
      </c>
      <c r="T1635" s="53"/>
      <c r="U1635" s="54" t="str">
        <f t="shared" si="365"/>
        <v>#1774B9</v>
      </c>
      <c r="V1635" s="55" t="str">
        <f>+Enfermedades_Mundiales[[#This Row],[idcoleccion]]&amp;"-"&amp;Enfermedades_Mundiales[[#This Row],[id]]</f>
        <v>360-1625</v>
      </c>
      <c r="W1635" s="55">
        <f>+VLOOKUP(Enfermedades_Mundiales[[#This Row],[Filtro URL]],Estructura!$X$4:$Y$366,2,0)</f>
        <v>36200016</v>
      </c>
      <c r="X1635" s="55" t="str">
        <f>+VLOOKUP(Enfermedades_Mundiales[[#This Row],[tema]],Estructura!$A$4:$C$18,3,0)</f>
        <v>T-367</v>
      </c>
      <c r="Y1635" s="55" t="e">
        <f>+VLOOKUP(Enfermedades_Mundiales[[#This Row],[contenido]],Estructura!$E$4:$G$18,3,0)</f>
        <v>#N/A</v>
      </c>
      <c r="Z1635" s="55" t="str">
        <f>+VLOOKUP(Enfermedades_Mundiales[[#This Row],[Filtro Integrado]],Estructura!$M$4:$O$367,3,0)</f>
        <v>FI-363</v>
      </c>
      <c r="AA1635" s="55" t="str">
        <f>+VLOOKUP(Enfermedades_Mundiales[[#This Row],[Muestra]],Estructura!$Q$4:$S$194,3,0)</f>
        <v>M-371</v>
      </c>
    </row>
    <row r="1636" spans="1:27" ht="30.6" x14ac:dyDescent="0.3">
      <c r="A1636" s="37" t="s">
        <v>2097</v>
      </c>
      <c r="B1636" s="12">
        <v>360</v>
      </c>
      <c r="C1636" s="13" t="s">
        <v>400</v>
      </c>
      <c r="D1636" s="13" t="s">
        <v>401</v>
      </c>
      <c r="E1636" s="20">
        <v>0</v>
      </c>
      <c r="F1636" s="13" t="s">
        <v>2057</v>
      </c>
      <c r="G1636" s="13" t="s">
        <v>3591</v>
      </c>
      <c r="H1636" s="35" t="s">
        <v>19</v>
      </c>
      <c r="I1636" s="36" t="s">
        <v>14</v>
      </c>
      <c r="J1636" s="12" t="s">
        <v>15</v>
      </c>
      <c r="K1636" s="12" t="s">
        <v>2059</v>
      </c>
      <c r="L1636" s="12" t="s">
        <v>403</v>
      </c>
      <c r="M1636" s="12" t="s">
        <v>2058</v>
      </c>
      <c r="N1636" s="38" t="s">
        <v>402</v>
      </c>
      <c r="O1636" s="15" t="s">
        <v>2119</v>
      </c>
      <c r="P1636" s="67"/>
      <c r="Q1636" s="15" t="s">
        <v>387</v>
      </c>
      <c r="R1636" s="15"/>
      <c r="S1636" s="28" t="s">
        <v>2116</v>
      </c>
      <c r="T1636" s="17">
        <v>100200300</v>
      </c>
      <c r="U1636" s="26" t="s">
        <v>399</v>
      </c>
      <c r="V1636" s="21" t="str">
        <f>+Enfermedades_Mundiales[[#This Row],[idcoleccion]]&amp;"-"&amp;Enfermedades_Mundiales[[#This Row],[id]]</f>
        <v>360-1626</v>
      </c>
      <c r="W1636" s="21">
        <f>+VLOOKUP(Enfermedades_Mundiales[[#This Row],[Filtro URL]],Estructura!$X$4:$Y$366,2,0)</f>
        <v>36100000</v>
      </c>
      <c r="X1636" s="21" t="str">
        <f>+VLOOKUP(Enfermedades_Mundiales[[#This Row],[tema]],Estructura!$A$4:$C$18,3,0)</f>
        <v>T-367</v>
      </c>
      <c r="Y1636" s="21" t="e">
        <f>+VLOOKUP(Enfermedades_Mundiales[[#This Row],[contenido]],Estructura!$E$4:$G$18,3,0)</f>
        <v>#N/A</v>
      </c>
      <c r="Z1636" s="21" t="str">
        <f>+VLOOKUP(Enfermedades_Mundiales[[#This Row],[Filtro Integrado]],Estructura!$M$4:$O$367,3,0)</f>
        <v>FI-362</v>
      </c>
      <c r="AA1636" s="21" t="str">
        <f>+VLOOKUP(Enfermedades_Mundiales[[#This Row],[Muestra]],Estructura!$Q$4:$S$194,3,0)</f>
        <v>M-371</v>
      </c>
    </row>
    <row r="1637" spans="1:27" ht="30.6" x14ac:dyDescent="0.3">
      <c r="A1637" s="39" t="s">
        <v>2098</v>
      </c>
      <c r="B1637" s="12">
        <f t="shared" ref="B1637:B1652" si="369">+B1636</f>
        <v>360</v>
      </c>
      <c r="C1637" s="13" t="str">
        <f t="shared" ref="C1637:C1652" si="370">+C1636</f>
        <v>Enfermedades Mundiales</v>
      </c>
      <c r="D1637" s="13" t="str">
        <f t="shared" ref="D1637:D1652" si="371">+D1636</f>
        <v>Salud</v>
      </c>
      <c r="E1637" s="29">
        <v>1</v>
      </c>
      <c r="F1637" s="13" t="str">
        <f>+F1636</f>
        <v>Exámenes PCR</v>
      </c>
      <c r="G1637" s="13" t="s">
        <v>3591</v>
      </c>
      <c r="H1637" s="14" t="s">
        <v>15</v>
      </c>
      <c r="I1637" s="33" t="s">
        <v>367</v>
      </c>
      <c r="J1637" s="12" t="s">
        <v>407</v>
      </c>
      <c r="K1637" s="12" t="str">
        <f>+K1636</f>
        <v>Exámenes realizados</v>
      </c>
      <c r="L1637" s="12" t="str">
        <f t="shared" ref="L1637:L1652" si="372">+L1636</f>
        <v>Periodo 2020-2021</v>
      </c>
      <c r="M1637" s="12" t="str">
        <f t="shared" ref="M1637:M1652" si="373">+M1636</f>
        <v>Número Exámenes</v>
      </c>
      <c r="N1637" s="38" t="str">
        <f t="shared" ref="N1637:N1652" si="374">+N1636</f>
        <v>Ministerio de Ciencias, Tecnología, Conocimiento e Innovación</v>
      </c>
      <c r="O1637" s="30" t="str">
        <f>+"Número de Exámenes PCR realizados mensualmente en la "&amp;Enfermedades_Mundiales[[#This Row],[territorio]]</f>
        <v>Número de Exámenes PCR realizados mensualmente en la Región de Tarapacá</v>
      </c>
      <c r="P1637" s="68"/>
      <c r="Q1637" s="15" t="str">
        <f t="shared" ref="Q1637:Q1652" si="375">+Q1636</f>
        <v>Gráfico Evolución</v>
      </c>
      <c r="R1637" s="30"/>
      <c r="S1637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</v>
      </c>
      <c r="T1637" s="17">
        <v>100200301</v>
      </c>
      <c r="U1637" s="31" t="str">
        <f t="shared" ref="U1637:U1652" si="376">+U1636</f>
        <v>#1774B9</v>
      </c>
      <c r="V1637" s="32" t="str">
        <f>+Enfermedades_Mundiales[[#This Row],[idcoleccion]]&amp;"-"&amp;Enfermedades_Mundiales[[#This Row],[id]]</f>
        <v>360-1627</v>
      </c>
      <c r="W1637" s="32">
        <f>+VLOOKUP(Enfermedades_Mundiales[[#This Row],[Filtro URL]],Estructura!$X$4:$Y$366,2,0)</f>
        <v>36200001</v>
      </c>
      <c r="X1637" s="32" t="str">
        <f>+VLOOKUP(Enfermedades_Mundiales[[#This Row],[tema]],Estructura!$A$4:$C$18,3,0)</f>
        <v>T-367</v>
      </c>
      <c r="Y1637" s="32" t="e">
        <f>+VLOOKUP(Enfermedades_Mundiales[[#This Row],[contenido]],Estructura!$E$4:$G$18,3,0)</f>
        <v>#N/A</v>
      </c>
      <c r="Z1637" s="32" t="str">
        <f>+VLOOKUP(Enfermedades_Mundiales[[#This Row],[Filtro Integrado]],Estructura!$M$4:$O$367,3,0)</f>
        <v>FI-363</v>
      </c>
      <c r="AA1637" s="32" t="str">
        <f>+VLOOKUP(Enfermedades_Mundiales[[#This Row],[Muestra]],Estructura!$Q$4:$S$194,3,0)</f>
        <v>M-371</v>
      </c>
    </row>
    <row r="1638" spans="1:27" ht="30.6" x14ac:dyDescent="0.3">
      <c r="A1638" s="40" t="s">
        <v>2099</v>
      </c>
      <c r="B1638" s="12">
        <f t="shared" si="369"/>
        <v>360</v>
      </c>
      <c r="C1638" s="13" t="str">
        <f t="shared" si="370"/>
        <v>Enfermedades Mundiales</v>
      </c>
      <c r="D1638" s="13" t="str">
        <f t="shared" si="371"/>
        <v>Salud</v>
      </c>
      <c r="E1638" s="29">
        <v>2</v>
      </c>
      <c r="F1638" s="13" t="str">
        <f t="shared" ref="F1638:F1652" si="377">+F1637</f>
        <v>Exámenes PCR</v>
      </c>
      <c r="G1638" s="13" t="s">
        <v>3591</v>
      </c>
      <c r="H1638" s="14" t="s">
        <v>15</v>
      </c>
      <c r="I1638" s="33" t="s">
        <v>368</v>
      </c>
      <c r="J1638" s="12" t="str">
        <f>+J1637</f>
        <v>Ninguno</v>
      </c>
      <c r="K1638" s="12" t="str">
        <f t="shared" ref="K1638:K1652" si="378">+K1637</f>
        <v>Exámenes realizados</v>
      </c>
      <c r="L1638" s="12" t="str">
        <f t="shared" si="372"/>
        <v>Periodo 2020-2021</v>
      </c>
      <c r="M1638" s="12" t="str">
        <f t="shared" si="373"/>
        <v>Número Exámenes</v>
      </c>
      <c r="N1638" s="38" t="str">
        <f t="shared" si="374"/>
        <v>Ministerio de Ciencias, Tecnología, Conocimiento e Innovación</v>
      </c>
      <c r="O1638" s="30" t="str">
        <f>+"Número de Exámenes PCR realizados mensualmente en la "&amp;Enfermedades_Mundiales[[#This Row],[territorio]]</f>
        <v>Número de Exámenes PCR realizados mensualmente en la Región de Antofagasta</v>
      </c>
      <c r="P1638" s="68"/>
      <c r="Q1638" s="15" t="str">
        <f t="shared" si="375"/>
        <v>Gráfico Evolución</v>
      </c>
      <c r="R1638" s="30"/>
      <c r="S1638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https://analytics.zoho.com/open-view/2395394000008140789?ZOHO_CRITERIA=%22Localiza_CL_Poblacion%22.%22Codreg%22%3D2</v>
      </c>
      <c r="T1638" s="17">
        <v>100200302</v>
      </c>
      <c r="U1638" s="31" t="str">
        <f t="shared" si="376"/>
        <v>#1774B9</v>
      </c>
      <c r="V1638" s="32" t="str">
        <f>+Enfermedades_Mundiales[[#This Row],[idcoleccion]]&amp;"-"&amp;Enfermedades_Mundiales[[#This Row],[id]]</f>
        <v>360-1628</v>
      </c>
      <c r="W1638" s="32">
        <f>+VLOOKUP(Enfermedades_Mundiales[[#This Row],[Filtro URL]],Estructura!$X$4:$Y$366,2,0)</f>
        <v>36200002</v>
      </c>
      <c r="X1638" s="32" t="str">
        <f>+VLOOKUP(Enfermedades_Mundiales[[#This Row],[tema]],Estructura!$A$4:$C$18,3,0)</f>
        <v>T-367</v>
      </c>
      <c r="Y1638" s="32" t="e">
        <f>+VLOOKUP(Enfermedades_Mundiales[[#This Row],[contenido]],Estructura!$E$4:$G$18,3,0)</f>
        <v>#N/A</v>
      </c>
      <c r="Z1638" s="32" t="str">
        <f>+VLOOKUP(Enfermedades_Mundiales[[#This Row],[Filtro Integrado]],Estructura!$M$4:$O$367,3,0)</f>
        <v>FI-363</v>
      </c>
      <c r="AA1638" s="32" t="str">
        <f>+VLOOKUP(Enfermedades_Mundiales[[#This Row],[Muestra]],Estructura!$Q$4:$S$194,3,0)</f>
        <v>M-371</v>
      </c>
    </row>
    <row r="1639" spans="1:27" ht="30.6" x14ac:dyDescent="0.3">
      <c r="A1639" s="40" t="s">
        <v>2100</v>
      </c>
      <c r="B1639" s="12">
        <f t="shared" si="369"/>
        <v>360</v>
      </c>
      <c r="C1639" s="13" t="str">
        <f t="shared" si="370"/>
        <v>Enfermedades Mundiales</v>
      </c>
      <c r="D1639" s="13" t="str">
        <f t="shared" si="371"/>
        <v>Salud</v>
      </c>
      <c r="E1639" s="29">
        <v>3</v>
      </c>
      <c r="F1639" s="13" t="str">
        <f t="shared" si="377"/>
        <v>Exámenes PCR</v>
      </c>
      <c r="G1639" s="13" t="s">
        <v>3591</v>
      </c>
      <c r="H1639" s="14" t="s">
        <v>15</v>
      </c>
      <c r="I1639" s="33" t="s">
        <v>369</v>
      </c>
      <c r="J1639" s="12" t="str">
        <f t="shared" ref="J1639:J1652" si="379">+J1638</f>
        <v>Ninguno</v>
      </c>
      <c r="K1639" s="12" t="str">
        <f t="shared" si="378"/>
        <v>Exámenes realizados</v>
      </c>
      <c r="L1639" s="12" t="str">
        <f t="shared" si="372"/>
        <v>Periodo 2020-2021</v>
      </c>
      <c r="M1639" s="12" t="str">
        <f t="shared" si="373"/>
        <v>Número Exámenes</v>
      </c>
      <c r="N1639" s="38" t="str">
        <f t="shared" si="374"/>
        <v>Ministerio de Ciencias, Tecnología, Conocimiento e Innovación</v>
      </c>
      <c r="O1639" s="30" t="str">
        <f>+"Número de Exámenes PCR realizados mensualmente en la "&amp;Enfermedades_Mundiales[[#This Row],[territorio]]</f>
        <v>Número de Exámenes PCR realizados mensualmente en la Región de Atacama</v>
      </c>
      <c r="P1639" s="68"/>
      <c r="Q1639" s="15" t="str">
        <f t="shared" si="375"/>
        <v>Gráfico Evolución</v>
      </c>
      <c r="R1639" s="30"/>
      <c r="S1639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https://analytics.zoho.com/open-view/2395394000008140789?ZOHO_CRITERIA=%22Localiza_CL_Poblacion%22.%22Codreg%22%3D3</v>
      </c>
      <c r="T1639" s="17"/>
      <c r="U1639" s="31" t="str">
        <f t="shared" si="376"/>
        <v>#1774B9</v>
      </c>
      <c r="V1639" s="32" t="str">
        <f>+Enfermedades_Mundiales[[#This Row],[idcoleccion]]&amp;"-"&amp;Enfermedades_Mundiales[[#This Row],[id]]</f>
        <v>360-1629</v>
      </c>
      <c r="W1639" s="32">
        <f>+VLOOKUP(Enfermedades_Mundiales[[#This Row],[Filtro URL]],Estructura!$X$4:$Y$366,2,0)</f>
        <v>36200003</v>
      </c>
      <c r="X1639" s="32" t="str">
        <f>+VLOOKUP(Enfermedades_Mundiales[[#This Row],[tema]],Estructura!$A$4:$C$18,3,0)</f>
        <v>T-367</v>
      </c>
      <c r="Y1639" s="32" t="e">
        <f>+VLOOKUP(Enfermedades_Mundiales[[#This Row],[contenido]],Estructura!$E$4:$G$18,3,0)</f>
        <v>#N/A</v>
      </c>
      <c r="Z1639" s="32" t="str">
        <f>+VLOOKUP(Enfermedades_Mundiales[[#This Row],[Filtro Integrado]],Estructura!$M$4:$O$367,3,0)</f>
        <v>FI-363</v>
      </c>
      <c r="AA1639" s="32" t="str">
        <f>+VLOOKUP(Enfermedades_Mundiales[[#This Row],[Muestra]],Estructura!$Q$4:$S$194,3,0)</f>
        <v>M-371</v>
      </c>
    </row>
    <row r="1640" spans="1:27" ht="30.6" x14ac:dyDescent="0.3">
      <c r="A1640" s="40" t="s">
        <v>2101</v>
      </c>
      <c r="B1640" s="12">
        <f t="shared" si="369"/>
        <v>360</v>
      </c>
      <c r="C1640" s="13" t="str">
        <f t="shared" si="370"/>
        <v>Enfermedades Mundiales</v>
      </c>
      <c r="D1640" s="13" t="str">
        <f t="shared" si="371"/>
        <v>Salud</v>
      </c>
      <c r="E1640" s="29">
        <v>4</v>
      </c>
      <c r="F1640" s="13" t="str">
        <f t="shared" si="377"/>
        <v>Exámenes PCR</v>
      </c>
      <c r="G1640" s="13" t="s">
        <v>3591</v>
      </c>
      <c r="H1640" s="14" t="s">
        <v>15</v>
      </c>
      <c r="I1640" s="33" t="s">
        <v>370</v>
      </c>
      <c r="J1640" s="12" t="str">
        <f t="shared" si="379"/>
        <v>Ninguno</v>
      </c>
      <c r="K1640" s="12" t="str">
        <f t="shared" si="378"/>
        <v>Exámenes realizados</v>
      </c>
      <c r="L1640" s="12" t="str">
        <f t="shared" si="372"/>
        <v>Periodo 2020-2021</v>
      </c>
      <c r="M1640" s="12" t="str">
        <f t="shared" si="373"/>
        <v>Número Exámenes</v>
      </c>
      <c r="N1640" s="38" t="str">
        <f t="shared" si="374"/>
        <v>Ministerio de Ciencias, Tecnología, Conocimiento e Innovación</v>
      </c>
      <c r="O1640" s="30" t="str">
        <f>+"Número de Exámenes PCR realizados mensualmente en la "&amp;Enfermedades_Mundiales[[#This Row],[territorio]]</f>
        <v>Número de Exámenes PCR realizados mensualmente en la Región de Coquimbo</v>
      </c>
      <c r="P1640" s="68"/>
      <c r="Q1640" s="15" t="str">
        <f t="shared" si="375"/>
        <v>Gráfico Evolución</v>
      </c>
      <c r="R1640" s="30"/>
      <c r="S1640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https://analytics.zoho.com/open-view/2395394000008140789?ZOHO_CRITERIA=%22Localiza_CL_Poblacion%22.%22Codreg%22%3D4</v>
      </c>
      <c r="T1640" s="17"/>
      <c r="U1640" s="31" t="str">
        <f t="shared" si="376"/>
        <v>#1774B9</v>
      </c>
      <c r="V1640" s="32" t="str">
        <f>+Enfermedades_Mundiales[[#This Row],[idcoleccion]]&amp;"-"&amp;Enfermedades_Mundiales[[#This Row],[id]]</f>
        <v>360-1630</v>
      </c>
      <c r="W1640" s="32">
        <f>+VLOOKUP(Enfermedades_Mundiales[[#This Row],[Filtro URL]],Estructura!$X$4:$Y$366,2,0)</f>
        <v>36200004</v>
      </c>
      <c r="X1640" s="32" t="str">
        <f>+VLOOKUP(Enfermedades_Mundiales[[#This Row],[tema]],Estructura!$A$4:$C$18,3,0)</f>
        <v>T-367</v>
      </c>
      <c r="Y1640" s="32" t="e">
        <f>+VLOOKUP(Enfermedades_Mundiales[[#This Row],[contenido]],Estructura!$E$4:$G$18,3,0)</f>
        <v>#N/A</v>
      </c>
      <c r="Z1640" s="32" t="str">
        <f>+VLOOKUP(Enfermedades_Mundiales[[#This Row],[Filtro Integrado]],Estructura!$M$4:$O$367,3,0)</f>
        <v>FI-363</v>
      </c>
      <c r="AA1640" s="32" t="str">
        <f>+VLOOKUP(Enfermedades_Mundiales[[#This Row],[Muestra]],Estructura!$Q$4:$S$194,3,0)</f>
        <v>M-371</v>
      </c>
    </row>
    <row r="1641" spans="1:27" ht="30.6" x14ac:dyDescent="0.3">
      <c r="A1641" s="40" t="s">
        <v>2102</v>
      </c>
      <c r="B1641" s="12">
        <f t="shared" si="369"/>
        <v>360</v>
      </c>
      <c r="C1641" s="13" t="str">
        <f t="shared" si="370"/>
        <v>Enfermedades Mundiales</v>
      </c>
      <c r="D1641" s="13" t="str">
        <f t="shared" si="371"/>
        <v>Salud</v>
      </c>
      <c r="E1641" s="29">
        <v>5</v>
      </c>
      <c r="F1641" s="13" t="str">
        <f t="shared" si="377"/>
        <v>Exámenes PCR</v>
      </c>
      <c r="G1641" s="13" t="s">
        <v>3591</v>
      </c>
      <c r="H1641" s="14" t="s">
        <v>15</v>
      </c>
      <c r="I1641" s="33" t="s">
        <v>371</v>
      </c>
      <c r="J1641" s="12" t="str">
        <f t="shared" si="379"/>
        <v>Ninguno</v>
      </c>
      <c r="K1641" s="12" t="str">
        <f t="shared" si="378"/>
        <v>Exámenes realizados</v>
      </c>
      <c r="L1641" s="12" t="str">
        <f t="shared" si="372"/>
        <v>Periodo 2020-2021</v>
      </c>
      <c r="M1641" s="12" t="str">
        <f t="shared" si="373"/>
        <v>Número Exámenes</v>
      </c>
      <c r="N1641" s="38" t="str">
        <f t="shared" si="374"/>
        <v>Ministerio de Ciencias, Tecnología, Conocimiento e Innovación</v>
      </c>
      <c r="O1641" s="30" t="str">
        <f>+"Número de Exámenes PCR realizados mensualmente en la "&amp;Enfermedades_Mundiales[[#This Row],[territorio]]</f>
        <v>Número de Exámenes PCR realizados mensualmente en la Región de Valparaíso</v>
      </c>
      <c r="P1641" s="68"/>
      <c r="Q1641" s="15" t="str">
        <f t="shared" si="375"/>
        <v>Gráfico Evolución</v>
      </c>
      <c r="R1641" s="30"/>
      <c r="S1641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https://analytics.zoho.com/open-view/2395394000008140789?ZOHO_CRITERIA=%22Localiza_CL_Poblacion%22.%22Codreg%22%3D5</v>
      </c>
      <c r="T1641" s="17"/>
      <c r="U1641" s="31" t="str">
        <f t="shared" si="376"/>
        <v>#1774B9</v>
      </c>
      <c r="V1641" s="32" t="str">
        <f>+Enfermedades_Mundiales[[#This Row],[idcoleccion]]&amp;"-"&amp;Enfermedades_Mundiales[[#This Row],[id]]</f>
        <v>360-1631</v>
      </c>
      <c r="W1641" s="32">
        <f>+VLOOKUP(Enfermedades_Mundiales[[#This Row],[Filtro URL]],Estructura!$X$4:$Y$366,2,0)</f>
        <v>36200005</v>
      </c>
      <c r="X1641" s="32" t="str">
        <f>+VLOOKUP(Enfermedades_Mundiales[[#This Row],[tema]],Estructura!$A$4:$C$18,3,0)</f>
        <v>T-367</v>
      </c>
      <c r="Y1641" s="32" t="e">
        <f>+VLOOKUP(Enfermedades_Mundiales[[#This Row],[contenido]],Estructura!$E$4:$G$18,3,0)</f>
        <v>#N/A</v>
      </c>
      <c r="Z1641" s="32" t="str">
        <f>+VLOOKUP(Enfermedades_Mundiales[[#This Row],[Filtro Integrado]],Estructura!$M$4:$O$367,3,0)</f>
        <v>FI-363</v>
      </c>
      <c r="AA1641" s="32" t="str">
        <f>+VLOOKUP(Enfermedades_Mundiales[[#This Row],[Muestra]],Estructura!$Q$4:$S$194,3,0)</f>
        <v>M-371</v>
      </c>
    </row>
    <row r="1642" spans="1:27" ht="30.6" x14ac:dyDescent="0.3">
      <c r="A1642" s="40" t="s">
        <v>2103</v>
      </c>
      <c r="B1642" s="12">
        <f t="shared" si="369"/>
        <v>360</v>
      </c>
      <c r="C1642" s="13" t="str">
        <f t="shared" si="370"/>
        <v>Enfermedades Mundiales</v>
      </c>
      <c r="D1642" s="13" t="str">
        <f t="shared" si="371"/>
        <v>Salud</v>
      </c>
      <c r="E1642" s="29">
        <v>6</v>
      </c>
      <c r="F1642" s="13" t="str">
        <f t="shared" si="377"/>
        <v>Exámenes PCR</v>
      </c>
      <c r="G1642" s="13" t="s">
        <v>3591</v>
      </c>
      <c r="H1642" s="14" t="s">
        <v>15</v>
      </c>
      <c r="I1642" s="33" t="s">
        <v>372</v>
      </c>
      <c r="J1642" s="12" t="str">
        <f t="shared" si="379"/>
        <v>Ninguno</v>
      </c>
      <c r="K1642" s="12" t="str">
        <f t="shared" si="378"/>
        <v>Exámenes realizados</v>
      </c>
      <c r="L1642" s="12" t="str">
        <f t="shared" si="372"/>
        <v>Periodo 2020-2021</v>
      </c>
      <c r="M1642" s="12" t="str">
        <f t="shared" si="373"/>
        <v>Número Exámenes</v>
      </c>
      <c r="N1642" s="38" t="str">
        <f t="shared" si="374"/>
        <v>Ministerio de Ciencias, Tecnología, Conocimiento e Innovación</v>
      </c>
      <c r="O1642" s="30" t="str">
        <f>+"Número de Exámenes PCR realizados mensualmente en la "&amp;Enfermedades_Mundiales[[#This Row],[territorio]]</f>
        <v>Número de Exámenes PCR realizados mensualmente en la Región de O'Higgins</v>
      </c>
      <c r="P1642" s="68"/>
      <c r="Q1642" s="15" t="str">
        <f t="shared" si="375"/>
        <v>Gráfico Evolución</v>
      </c>
      <c r="R1642" s="30"/>
      <c r="S1642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https://analytics.zoho.com/open-view/2395394000008140789?ZOHO_CRITERIA=%22Localiza_CL_Poblacion%22.%22Codreg%22%3D6</v>
      </c>
      <c r="T1642" s="17"/>
      <c r="U1642" s="31" t="str">
        <f t="shared" si="376"/>
        <v>#1774B9</v>
      </c>
      <c r="V1642" s="32" t="str">
        <f>+Enfermedades_Mundiales[[#This Row],[idcoleccion]]&amp;"-"&amp;Enfermedades_Mundiales[[#This Row],[id]]</f>
        <v>360-1632</v>
      </c>
      <c r="W1642" s="32">
        <f>+VLOOKUP(Enfermedades_Mundiales[[#This Row],[Filtro URL]],Estructura!$X$4:$Y$366,2,0)</f>
        <v>36200006</v>
      </c>
      <c r="X1642" s="32" t="str">
        <f>+VLOOKUP(Enfermedades_Mundiales[[#This Row],[tema]],Estructura!$A$4:$C$18,3,0)</f>
        <v>T-367</v>
      </c>
      <c r="Y1642" s="32" t="e">
        <f>+VLOOKUP(Enfermedades_Mundiales[[#This Row],[contenido]],Estructura!$E$4:$G$18,3,0)</f>
        <v>#N/A</v>
      </c>
      <c r="Z1642" s="32" t="str">
        <f>+VLOOKUP(Enfermedades_Mundiales[[#This Row],[Filtro Integrado]],Estructura!$M$4:$O$367,3,0)</f>
        <v>FI-363</v>
      </c>
      <c r="AA1642" s="32" t="str">
        <f>+VLOOKUP(Enfermedades_Mundiales[[#This Row],[Muestra]],Estructura!$Q$4:$S$194,3,0)</f>
        <v>M-371</v>
      </c>
    </row>
    <row r="1643" spans="1:27" ht="30.6" x14ac:dyDescent="0.3">
      <c r="A1643" s="40" t="s">
        <v>2104</v>
      </c>
      <c r="B1643" s="12">
        <f t="shared" si="369"/>
        <v>360</v>
      </c>
      <c r="C1643" s="13" t="str">
        <f t="shared" si="370"/>
        <v>Enfermedades Mundiales</v>
      </c>
      <c r="D1643" s="13" t="str">
        <f t="shared" si="371"/>
        <v>Salud</v>
      </c>
      <c r="E1643" s="29">
        <v>7</v>
      </c>
      <c r="F1643" s="13" t="str">
        <f t="shared" si="377"/>
        <v>Exámenes PCR</v>
      </c>
      <c r="G1643" s="13" t="s">
        <v>3591</v>
      </c>
      <c r="H1643" s="14" t="s">
        <v>15</v>
      </c>
      <c r="I1643" s="33" t="s">
        <v>373</v>
      </c>
      <c r="J1643" s="12" t="str">
        <f t="shared" si="379"/>
        <v>Ninguno</v>
      </c>
      <c r="K1643" s="12" t="str">
        <f t="shared" si="378"/>
        <v>Exámenes realizados</v>
      </c>
      <c r="L1643" s="12" t="str">
        <f t="shared" si="372"/>
        <v>Periodo 2020-2021</v>
      </c>
      <c r="M1643" s="12" t="str">
        <f t="shared" si="373"/>
        <v>Número Exámenes</v>
      </c>
      <c r="N1643" s="38" t="str">
        <f t="shared" si="374"/>
        <v>Ministerio de Ciencias, Tecnología, Conocimiento e Innovación</v>
      </c>
      <c r="O1643" s="30" t="str">
        <f>+"Número de Exámenes PCR realizados mensualmente en la "&amp;Enfermedades_Mundiales[[#This Row],[territorio]]</f>
        <v>Número de Exámenes PCR realizados mensualmente en la Región de Maule</v>
      </c>
      <c r="P1643" s="68"/>
      <c r="Q1643" s="15" t="str">
        <f t="shared" si="375"/>
        <v>Gráfico Evolución</v>
      </c>
      <c r="R1643" s="30"/>
      <c r="S1643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https://analytics.zoho.com/open-view/2395394000008140789?ZOHO_CRITERIA=%22Localiza_CL_Poblacion%22.%22Codreg%22%3D7</v>
      </c>
      <c r="T1643" s="17"/>
      <c r="U1643" s="31" t="str">
        <f t="shared" si="376"/>
        <v>#1774B9</v>
      </c>
      <c r="V1643" s="32" t="str">
        <f>+Enfermedades_Mundiales[[#This Row],[idcoleccion]]&amp;"-"&amp;Enfermedades_Mundiales[[#This Row],[id]]</f>
        <v>360-1633</v>
      </c>
      <c r="W1643" s="32">
        <f>+VLOOKUP(Enfermedades_Mundiales[[#This Row],[Filtro URL]],Estructura!$X$4:$Y$366,2,0)</f>
        <v>36200007</v>
      </c>
      <c r="X1643" s="32" t="str">
        <f>+VLOOKUP(Enfermedades_Mundiales[[#This Row],[tema]],Estructura!$A$4:$C$18,3,0)</f>
        <v>T-367</v>
      </c>
      <c r="Y1643" s="32" t="e">
        <f>+VLOOKUP(Enfermedades_Mundiales[[#This Row],[contenido]],Estructura!$E$4:$G$18,3,0)</f>
        <v>#N/A</v>
      </c>
      <c r="Z1643" s="32" t="str">
        <f>+VLOOKUP(Enfermedades_Mundiales[[#This Row],[Filtro Integrado]],Estructura!$M$4:$O$367,3,0)</f>
        <v>FI-363</v>
      </c>
      <c r="AA1643" s="32" t="str">
        <f>+VLOOKUP(Enfermedades_Mundiales[[#This Row],[Muestra]],Estructura!$Q$4:$S$194,3,0)</f>
        <v>M-371</v>
      </c>
    </row>
    <row r="1644" spans="1:27" ht="30.6" x14ac:dyDescent="0.3">
      <c r="A1644" s="40" t="s">
        <v>2105</v>
      </c>
      <c r="B1644" s="12">
        <f t="shared" si="369"/>
        <v>360</v>
      </c>
      <c r="C1644" s="13" t="str">
        <f t="shared" si="370"/>
        <v>Enfermedades Mundiales</v>
      </c>
      <c r="D1644" s="13" t="str">
        <f t="shared" si="371"/>
        <v>Salud</v>
      </c>
      <c r="E1644" s="29">
        <v>8</v>
      </c>
      <c r="F1644" s="13" t="str">
        <f t="shared" si="377"/>
        <v>Exámenes PCR</v>
      </c>
      <c r="G1644" s="13" t="s">
        <v>3591</v>
      </c>
      <c r="H1644" s="14" t="s">
        <v>15</v>
      </c>
      <c r="I1644" s="33" t="s">
        <v>374</v>
      </c>
      <c r="J1644" s="12" t="str">
        <f t="shared" si="379"/>
        <v>Ninguno</v>
      </c>
      <c r="K1644" s="12" t="str">
        <f t="shared" si="378"/>
        <v>Exámenes realizados</v>
      </c>
      <c r="L1644" s="12" t="str">
        <f t="shared" si="372"/>
        <v>Periodo 2020-2021</v>
      </c>
      <c r="M1644" s="12" t="str">
        <f t="shared" si="373"/>
        <v>Número Exámenes</v>
      </c>
      <c r="N1644" s="38" t="str">
        <f t="shared" si="374"/>
        <v>Ministerio de Ciencias, Tecnología, Conocimiento e Innovación</v>
      </c>
      <c r="O1644" s="30" t="str">
        <f>+"Número de Exámenes PCR realizados mensualmente en la "&amp;Enfermedades_Mundiales[[#This Row],[territorio]]</f>
        <v>Número de Exámenes PCR realizados mensualmente en la Región del Biobío</v>
      </c>
      <c r="P1644" s="68"/>
      <c r="Q1644" s="15" t="str">
        <f t="shared" si="375"/>
        <v>Gráfico Evolución</v>
      </c>
      <c r="R1644" s="30"/>
      <c r="S1644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https://analytics.zoho.com/open-view/2395394000008140789?ZOHO_CRITERIA=%22Localiza_CL_Poblacion%22.%22Codreg%22%3D8</v>
      </c>
      <c r="T1644" s="17"/>
      <c r="U1644" s="31" t="str">
        <f t="shared" si="376"/>
        <v>#1774B9</v>
      </c>
      <c r="V1644" s="32" t="str">
        <f>+Enfermedades_Mundiales[[#This Row],[idcoleccion]]&amp;"-"&amp;Enfermedades_Mundiales[[#This Row],[id]]</f>
        <v>360-1634</v>
      </c>
      <c r="W1644" s="32">
        <f>+VLOOKUP(Enfermedades_Mundiales[[#This Row],[Filtro URL]],Estructura!$X$4:$Y$366,2,0)</f>
        <v>36200008</v>
      </c>
      <c r="X1644" s="32" t="str">
        <f>+VLOOKUP(Enfermedades_Mundiales[[#This Row],[tema]],Estructura!$A$4:$C$18,3,0)</f>
        <v>T-367</v>
      </c>
      <c r="Y1644" s="32" t="e">
        <f>+VLOOKUP(Enfermedades_Mundiales[[#This Row],[contenido]],Estructura!$E$4:$G$18,3,0)</f>
        <v>#N/A</v>
      </c>
      <c r="Z1644" s="32" t="str">
        <f>+VLOOKUP(Enfermedades_Mundiales[[#This Row],[Filtro Integrado]],Estructura!$M$4:$O$367,3,0)</f>
        <v>FI-363</v>
      </c>
      <c r="AA1644" s="32" t="str">
        <f>+VLOOKUP(Enfermedades_Mundiales[[#This Row],[Muestra]],Estructura!$Q$4:$S$194,3,0)</f>
        <v>M-371</v>
      </c>
    </row>
    <row r="1645" spans="1:27" ht="30.6" x14ac:dyDescent="0.3">
      <c r="A1645" s="40" t="s">
        <v>2106</v>
      </c>
      <c r="B1645" s="12">
        <f t="shared" si="369"/>
        <v>360</v>
      </c>
      <c r="C1645" s="13" t="str">
        <f t="shared" si="370"/>
        <v>Enfermedades Mundiales</v>
      </c>
      <c r="D1645" s="13" t="str">
        <f t="shared" si="371"/>
        <v>Salud</v>
      </c>
      <c r="E1645" s="29">
        <v>9</v>
      </c>
      <c r="F1645" s="13" t="str">
        <f t="shared" si="377"/>
        <v>Exámenes PCR</v>
      </c>
      <c r="G1645" s="13" t="s">
        <v>3591</v>
      </c>
      <c r="H1645" s="14" t="s">
        <v>15</v>
      </c>
      <c r="I1645" s="33" t="s">
        <v>375</v>
      </c>
      <c r="J1645" s="12" t="str">
        <f t="shared" si="379"/>
        <v>Ninguno</v>
      </c>
      <c r="K1645" s="12" t="str">
        <f t="shared" si="378"/>
        <v>Exámenes realizados</v>
      </c>
      <c r="L1645" s="12" t="str">
        <f t="shared" si="372"/>
        <v>Periodo 2020-2021</v>
      </c>
      <c r="M1645" s="12" t="str">
        <f t="shared" si="373"/>
        <v>Número Exámenes</v>
      </c>
      <c r="N1645" s="38" t="str">
        <f t="shared" si="374"/>
        <v>Ministerio de Ciencias, Tecnología, Conocimiento e Innovación</v>
      </c>
      <c r="O1645" s="30" t="str">
        <f>+"Número de Exámenes PCR realizados mensualmente en la "&amp;Enfermedades_Mundiales[[#This Row],[territorio]]</f>
        <v>Número de Exámenes PCR realizados mensualmente en la Región de La Araucanía</v>
      </c>
      <c r="P1645" s="68"/>
      <c r="Q1645" s="15" t="str">
        <f t="shared" si="375"/>
        <v>Gráfico Evolución</v>
      </c>
      <c r="R1645" s="30"/>
      <c r="S1645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https://analytics.zoho.com/open-view/2395394000008140789?ZOHO_CRITERIA=%22Localiza_CL_Poblacion%22.%22Codreg%22%3D9</v>
      </c>
      <c r="T1645" s="17"/>
      <c r="U1645" s="31" t="str">
        <f t="shared" si="376"/>
        <v>#1774B9</v>
      </c>
      <c r="V1645" s="32" t="str">
        <f>+Enfermedades_Mundiales[[#This Row],[idcoleccion]]&amp;"-"&amp;Enfermedades_Mundiales[[#This Row],[id]]</f>
        <v>360-1635</v>
      </c>
      <c r="W1645" s="32">
        <f>+VLOOKUP(Enfermedades_Mundiales[[#This Row],[Filtro URL]],Estructura!$X$4:$Y$366,2,0)</f>
        <v>36200009</v>
      </c>
      <c r="X1645" s="32" t="str">
        <f>+VLOOKUP(Enfermedades_Mundiales[[#This Row],[tema]],Estructura!$A$4:$C$18,3,0)</f>
        <v>T-367</v>
      </c>
      <c r="Y1645" s="32" t="e">
        <f>+VLOOKUP(Enfermedades_Mundiales[[#This Row],[contenido]],Estructura!$E$4:$G$18,3,0)</f>
        <v>#N/A</v>
      </c>
      <c r="Z1645" s="32" t="str">
        <f>+VLOOKUP(Enfermedades_Mundiales[[#This Row],[Filtro Integrado]],Estructura!$M$4:$O$367,3,0)</f>
        <v>FI-363</v>
      </c>
      <c r="AA1645" s="32" t="str">
        <f>+VLOOKUP(Enfermedades_Mundiales[[#This Row],[Muestra]],Estructura!$Q$4:$S$194,3,0)</f>
        <v>M-371</v>
      </c>
    </row>
    <row r="1646" spans="1:27" ht="30.6" x14ac:dyDescent="0.3">
      <c r="A1646" s="40" t="s">
        <v>2107</v>
      </c>
      <c r="B1646" s="12">
        <f t="shared" si="369"/>
        <v>360</v>
      </c>
      <c r="C1646" s="13" t="str">
        <f t="shared" si="370"/>
        <v>Enfermedades Mundiales</v>
      </c>
      <c r="D1646" s="13" t="str">
        <f t="shared" si="371"/>
        <v>Salud</v>
      </c>
      <c r="E1646" s="29">
        <v>10</v>
      </c>
      <c r="F1646" s="13" t="str">
        <f t="shared" si="377"/>
        <v>Exámenes PCR</v>
      </c>
      <c r="G1646" s="13" t="s">
        <v>3591</v>
      </c>
      <c r="H1646" s="14" t="s">
        <v>15</v>
      </c>
      <c r="I1646" s="33" t="s">
        <v>376</v>
      </c>
      <c r="J1646" s="12" t="str">
        <f t="shared" si="379"/>
        <v>Ninguno</v>
      </c>
      <c r="K1646" s="12" t="str">
        <f t="shared" si="378"/>
        <v>Exámenes realizados</v>
      </c>
      <c r="L1646" s="12" t="str">
        <f t="shared" si="372"/>
        <v>Periodo 2020-2021</v>
      </c>
      <c r="M1646" s="12" t="str">
        <f t="shared" si="373"/>
        <v>Número Exámenes</v>
      </c>
      <c r="N1646" s="38" t="str">
        <f t="shared" si="374"/>
        <v>Ministerio de Ciencias, Tecnología, Conocimiento e Innovación</v>
      </c>
      <c r="O1646" s="30" t="str">
        <f>+"Número de Exámenes PCR realizados mensualmente en la "&amp;Enfermedades_Mundiales[[#This Row],[territorio]]</f>
        <v>Número de Exámenes PCR realizados mensualmente en la Región de Los Lagos</v>
      </c>
      <c r="P1646" s="68"/>
      <c r="Q1646" s="15" t="str">
        <f t="shared" si="375"/>
        <v>Gráfico Evolución</v>
      </c>
      <c r="R1646" s="30"/>
      <c r="S1646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https://analytics.zoho.com/open-view/2395394000008140789?ZOHO_CRITERIA=%22Localiza_CL_Poblacion%22.%22Codreg%22%3D10</v>
      </c>
      <c r="T1646" s="17"/>
      <c r="U1646" s="31" t="str">
        <f t="shared" si="376"/>
        <v>#1774B9</v>
      </c>
      <c r="V1646" s="32" t="str">
        <f>+Enfermedades_Mundiales[[#This Row],[idcoleccion]]&amp;"-"&amp;Enfermedades_Mundiales[[#This Row],[id]]</f>
        <v>360-1636</v>
      </c>
      <c r="W1646" s="32">
        <f>+VLOOKUP(Enfermedades_Mundiales[[#This Row],[Filtro URL]],Estructura!$X$4:$Y$366,2,0)</f>
        <v>36200010</v>
      </c>
      <c r="X1646" s="32" t="str">
        <f>+VLOOKUP(Enfermedades_Mundiales[[#This Row],[tema]],Estructura!$A$4:$C$18,3,0)</f>
        <v>T-367</v>
      </c>
      <c r="Y1646" s="32" t="e">
        <f>+VLOOKUP(Enfermedades_Mundiales[[#This Row],[contenido]],Estructura!$E$4:$G$18,3,0)</f>
        <v>#N/A</v>
      </c>
      <c r="Z1646" s="32" t="str">
        <f>+VLOOKUP(Enfermedades_Mundiales[[#This Row],[Filtro Integrado]],Estructura!$M$4:$O$367,3,0)</f>
        <v>FI-363</v>
      </c>
      <c r="AA1646" s="32" t="str">
        <f>+VLOOKUP(Enfermedades_Mundiales[[#This Row],[Muestra]],Estructura!$Q$4:$S$194,3,0)</f>
        <v>M-371</v>
      </c>
    </row>
    <row r="1647" spans="1:27" ht="30.6" x14ac:dyDescent="0.3">
      <c r="A1647" s="40" t="s">
        <v>2108</v>
      </c>
      <c r="B1647" s="12">
        <f t="shared" si="369"/>
        <v>360</v>
      </c>
      <c r="C1647" s="13" t="str">
        <f t="shared" si="370"/>
        <v>Enfermedades Mundiales</v>
      </c>
      <c r="D1647" s="13" t="str">
        <f t="shared" si="371"/>
        <v>Salud</v>
      </c>
      <c r="E1647" s="29">
        <v>11</v>
      </c>
      <c r="F1647" s="13" t="str">
        <f t="shared" si="377"/>
        <v>Exámenes PCR</v>
      </c>
      <c r="G1647" s="13" t="s">
        <v>3591</v>
      </c>
      <c r="H1647" s="14" t="s">
        <v>15</v>
      </c>
      <c r="I1647" s="33" t="s">
        <v>377</v>
      </c>
      <c r="J1647" s="12" t="str">
        <f t="shared" si="379"/>
        <v>Ninguno</v>
      </c>
      <c r="K1647" s="12" t="str">
        <f t="shared" si="378"/>
        <v>Exámenes realizados</v>
      </c>
      <c r="L1647" s="12" t="str">
        <f t="shared" si="372"/>
        <v>Periodo 2020-2021</v>
      </c>
      <c r="M1647" s="12" t="str">
        <f t="shared" si="373"/>
        <v>Número Exámenes</v>
      </c>
      <c r="N1647" s="38" t="str">
        <f t="shared" si="374"/>
        <v>Ministerio de Ciencias, Tecnología, Conocimiento e Innovación</v>
      </c>
      <c r="O1647" s="30" t="str">
        <f>+"Número de Exámenes PCR realizados mensualmente en la "&amp;Enfermedades_Mundiales[[#This Row],[territorio]]</f>
        <v>Número de Exámenes PCR realizados mensualmente en la Región de Aysén</v>
      </c>
      <c r="P1647" s="68"/>
      <c r="Q1647" s="15" t="str">
        <f t="shared" si="375"/>
        <v>Gráfico Evolución</v>
      </c>
      <c r="R1647" s="30"/>
      <c r="S1647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https://analytics.zoho.com/open-view/2395394000008140789?ZOHO_CRITERIA=%22Localiza_CL_Poblacion%22.%22Codreg%22%3D11</v>
      </c>
      <c r="T1647" s="17"/>
      <c r="U1647" s="31" t="str">
        <f t="shared" si="376"/>
        <v>#1774B9</v>
      </c>
      <c r="V1647" s="32" t="str">
        <f>+Enfermedades_Mundiales[[#This Row],[idcoleccion]]&amp;"-"&amp;Enfermedades_Mundiales[[#This Row],[id]]</f>
        <v>360-1637</v>
      </c>
      <c r="W1647" s="32">
        <f>+VLOOKUP(Enfermedades_Mundiales[[#This Row],[Filtro URL]],Estructura!$X$4:$Y$366,2,0)</f>
        <v>36200011</v>
      </c>
      <c r="X1647" s="32" t="str">
        <f>+VLOOKUP(Enfermedades_Mundiales[[#This Row],[tema]],Estructura!$A$4:$C$18,3,0)</f>
        <v>T-367</v>
      </c>
      <c r="Y1647" s="32" t="e">
        <f>+VLOOKUP(Enfermedades_Mundiales[[#This Row],[contenido]],Estructura!$E$4:$G$18,3,0)</f>
        <v>#N/A</v>
      </c>
      <c r="Z1647" s="32" t="str">
        <f>+VLOOKUP(Enfermedades_Mundiales[[#This Row],[Filtro Integrado]],Estructura!$M$4:$O$367,3,0)</f>
        <v>FI-363</v>
      </c>
      <c r="AA1647" s="32" t="str">
        <f>+VLOOKUP(Enfermedades_Mundiales[[#This Row],[Muestra]],Estructura!$Q$4:$S$194,3,0)</f>
        <v>M-371</v>
      </c>
    </row>
    <row r="1648" spans="1:27" ht="30.6" x14ac:dyDescent="0.3">
      <c r="A1648" s="40" t="s">
        <v>2109</v>
      </c>
      <c r="B1648" s="12">
        <f t="shared" si="369"/>
        <v>360</v>
      </c>
      <c r="C1648" s="13" t="str">
        <f t="shared" si="370"/>
        <v>Enfermedades Mundiales</v>
      </c>
      <c r="D1648" s="13" t="str">
        <f t="shared" si="371"/>
        <v>Salud</v>
      </c>
      <c r="E1648" s="29">
        <v>12</v>
      </c>
      <c r="F1648" s="13" t="str">
        <f t="shared" si="377"/>
        <v>Exámenes PCR</v>
      </c>
      <c r="G1648" s="13" t="s">
        <v>3591</v>
      </c>
      <c r="H1648" s="14" t="s">
        <v>15</v>
      </c>
      <c r="I1648" s="33" t="s">
        <v>378</v>
      </c>
      <c r="J1648" s="12" t="str">
        <f t="shared" si="379"/>
        <v>Ninguno</v>
      </c>
      <c r="K1648" s="12" t="str">
        <f t="shared" si="378"/>
        <v>Exámenes realizados</v>
      </c>
      <c r="L1648" s="12" t="str">
        <f t="shared" si="372"/>
        <v>Periodo 2020-2021</v>
      </c>
      <c r="M1648" s="12" t="str">
        <f t="shared" si="373"/>
        <v>Número Exámenes</v>
      </c>
      <c r="N1648" s="38" t="str">
        <f t="shared" si="374"/>
        <v>Ministerio de Ciencias, Tecnología, Conocimiento e Innovación</v>
      </c>
      <c r="O1648" s="30" t="str">
        <f>+"Número de Exámenes PCR realizados mensualmente en la "&amp;Enfermedades_Mundiales[[#This Row],[territorio]]</f>
        <v>Número de Exámenes PCR realizados mensualmente en la Región de Magallanes</v>
      </c>
      <c r="P1648" s="68"/>
      <c r="Q1648" s="15" t="str">
        <f t="shared" si="375"/>
        <v>Gráfico Evolución</v>
      </c>
      <c r="R1648" s="30"/>
      <c r="S1648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https://analytics.zoho.com/open-view/2395394000008140789?ZOHO_CRITERIA=%22Localiza_CL_Poblacion%22.%22Codreg%22%3D12</v>
      </c>
      <c r="T1648" s="17"/>
      <c r="U1648" s="31" t="str">
        <f t="shared" si="376"/>
        <v>#1774B9</v>
      </c>
      <c r="V1648" s="32" t="str">
        <f>+Enfermedades_Mundiales[[#This Row],[idcoleccion]]&amp;"-"&amp;Enfermedades_Mundiales[[#This Row],[id]]</f>
        <v>360-1638</v>
      </c>
      <c r="W1648" s="32">
        <f>+VLOOKUP(Enfermedades_Mundiales[[#This Row],[Filtro URL]],Estructura!$X$4:$Y$366,2,0)</f>
        <v>36200012</v>
      </c>
      <c r="X1648" s="32" t="str">
        <f>+VLOOKUP(Enfermedades_Mundiales[[#This Row],[tema]],Estructura!$A$4:$C$18,3,0)</f>
        <v>T-367</v>
      </c>
      <c r="Y1648" s="32" t="e">
        <f>+VLOOKUP(Enfermedades_Mundiales[[#This Row],[contenido]],Estructura!$E$4:$G$18,3,0)</f>
        <v>#N/A</v>
      </c>
      <c r="Z1648" s="32" t="str">
        <f>+VLOOKUP(Enfermedades_Mundiales[[#This Row],[Filtro Integrado]],Estructura!$M$4:$O$367,3,0)</f>
        <v>FI-363</v>
      </c>
      <c r="AA1648" s="32" t="str">
        <f>+VLOOKUP(Enfermedades_Mundiales[[#This Row],[Muestra]],Estructura!$Q$4:$S$194,3,0)</f>
        <v>M-371</v>
      </c>
    </row>
    <row r="1649" spans="1:27" ht="30.6" x14ac:dyDescent="0.3">
      <c r="A1649" s="40" t="s">
        <v>2110</v>
      </c>
      <c r="B1649" s="12">
        <f t="shared" si="369"/>
        <v>360</v>
      </c>
      <c r="C1649" s="13" t="str">
        <f t="shared" si="370"/>
        <v>Enfermedades Mundiales</v>
      </c>
      <c r="D1649" s="13" t="str">
        <f t="shared" si="371"/>
        <v>Salud</v>
      </c>
      <c r="E1649" s="29">
        <v>13</v>
      </c>
      <c r="F1649" s="13" t="str">
        <f t="shared" si="377"/>
        <v>Exámenes PCR</v>
      </c>
      <c r="G1649" s="13" t="s">
        <v>3591</v>
      </c>
      <c r="H1649" s="14" t="s">
        <v>15</v>
      </c>
      <c r="I1649" s="33" t="s">
        <v>379</v>
      </c>
      <c r="J1649" s="12" t="str">
        <f t="shared" si="379"/>
        <v>Ninguno</v>
      </c>
      <c r="K1649" s="12" t="str">
        <f t="shared" si="378"/>
        <v>Exámenes realizados</v>
      </c>
      <c r="L1649" s="12" t="str">
        <f t="shared" si="372"/>
        <v>Periodo 2020-2021</v>
      </c>
      <c r="M1649" s="12" t="str">
        <f t="shared" si="373"/>
        <v>Número Exámenes</v>
      </c>
      <c r="N1649" s="38" t="str">
        <f t="shared" si="374"/>
        <v>Ministerio de Ciencias, Tecnología, Conocimiento e Innovación</v>
      </c>
      <c r="O1649" s="30" t="str">
        <f>+"Número de Exámenes PCR realizados mensualmente en la "&amp;Enfermedades_Mundiales[[#This Row],[territorio]]</f>
        <v>Número de Exámenes PCR realizados mensualmente en la Región Metropolitana</v>
      </c>
      <c r="P1649" s="68"/>
      <c r="Q1649" s="15" t="str">
        <f t="shared" si="375"/>
        <v>Gráfico Evolución</v>
      </c>
      <c r="R1649" s="30"/>
      <c r="S1649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https://analytics.zoho.com/open-view/2395394000008140789?ZOHO_CRITERIA=%22Localiza_CL_Poblacion%22.%22Codreg%22%3D13</v>
      </c>
      <c r="T1649" s="17"/>
      <c r="U1649" s="31" t="str">
        <f t="shared" si="376"/>
        <v>#1774B9</v>
      </c>
      <c r="V1649" s="32" t="str">
        <f>+Enfermedades_Mundiales[[#This Row],[idcoleccion]]&amp;"-"&amp;Enfermedades_Mundiales[[#This Row],[id]]</f>
        <v>360-1639</v>
      </c>
      <c r="W1649" s="32">
        <f>+VLOOKUP(Enfermedades_Mundiales[[#This Row],[Filtro URL]],Estructura!$X$4:$Y$366,2,0)</f>
        <v>36200013</v>
      </c>
      <c r="X1649" s="32" t="str">
        <f>+VLOOKUP(Enfermedades_Mundiales[[#This Row],[tema]],Estructura!$A$4:$C$18,3,0)</f>
        <v>T-367</v>
      </c>
      <c r="Y1649" s="32" t="e">
        <f>+VLOOKUP(Enfermedades_Mundiales[[#This Row],[contenido]],Estructura!$E$4:$G$18,3,0)</f>
        <v>#N/A</v>
      </c>
      <c r="Z1649" s="32" t="str">
        <f>+VLOOKUP(Enfermedades_Mundiales[[#This Row],[Filtro Integrado]],Estructura!$M$4:$O$367,3,0)</f>
        <v>FI-363</v>
      </c>
      <c r="AA1649" s="32" t="str">
        <f>+VLOOKUP(Enfermedades_Mundiales[[#This Row],[Muestra]],Estructura!$Q$4:$S$194,3,0)</f>
        <v>M-371</v>
      </c>
    </row>
    <row r="1650" spans="1:27" ht="30.6" x14ac:dyDescent="0.3">
      <c r="A1650" s="40" t="s">
        <v>2111</v>
      </c>
      <c r="B1650" s="12">
        <f t="shared" si="369"/>
        <v>360</v>
      </c>
      <c r="C1650" s="13" t="str">
        <f t="shared" si="370"/>
        <v>Enfermedades Mundiales</v>
      </c>
      <c r="D1650" s="13" t="str">
        <f t="shared" si="371"/>
        <v>Salud</v>
      </c>
      <c r="E1650" s="29">
        <v>14</v>
      </c>
      <c r="F1650" s="13" t="str">
        <f t="shared" si="377"/>
        <v>Exámenes PCR</v>
      </c>
      <c r="G1650" s="13" t="s">
        <v>3591</v>
      </c>
      <c r="H1650" s="14" t="s">
        <v>15</v>
      </c>
      <c r="I1650" s="33" t="s">
        <v>380</v>
      </c>
      <c r="J1650" s="12" t="str">
        <f t="shared" si="379"/>
        <v>Ninguno</v>
      </c>
      <c r="K1650" s="12" t="str">
        <f t="shared" si="378"/>
        <v>Exámenes realizados</v>
      </c>
      <c r="L1650" s="12" t="str">
        <f t="shared" si="372"/>
        <v>Periodo 2020-2021</v>
      </c>
      <c r="M1650" s="12" t="str">
        <f t="shared" si="373"/>
        <v>Número Exámenes</v>
      </c>
      <c r="N1650" s="38" t="str">
        <f t="shared" si="374"/>
        <v>Ministerio de Ciencias, Tecnología, Conocimiento e Innovación</v>
      </c>
      <c r="O1650" s="30" t="str">
        <f>+"Número de Exámenes PCR realizados mensualmente en la "&amp;Enfermedades_Mundiales[[#This Row],[territorio]]</f>
        <v>Número de Exámenes PCR realizados mensualmente en la Región de Los Ríos</v>
      </c>
      <c r="P1650" s="68"/>
      <c r="Q1650" s="15" t="str">
        <f t="shared" si="375"/>
        <v>Gráfico Evolución</v>
      </c>
      <c r="R1650" s="30"/>
      <c r="S1650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https://analytics.zoho.com/open-view/2395394000008140789?ZOHO_CRITERIA=%22Localiza_CL_Poblacion%22.%22Codreg%22%3D14</v>
      </c>
      <c r="T1650" s="17"/>
      <c r="U1650" s="31" t="str">
        <f t="shared" si="376"/>
        <v>#1774B9</v>
      </c>
      <c r="V1650" s="32" t="str">
        <f>+Enfermedades_Mundiales[[#This Row],[idcoleccion]]&amp;"-"&amp;Enfermedades_Mundiales[[#This Row],[id]]</f>
        <v>360-1640</v>
      </c>
      <c r="W1650" s="32">
        <f>+VLOOKUP(Enfermedades_Mundiales[[#This Row],[Filtro URL]],Estructura!$X$4:$Y$366,2,0)</f>
        <v>36200014</v>
      </c>
      <c r="X1650" s="32" t="str">
        <f>+VLOOKUP(Enfermedades_Mundiales[[#This Row],[tema]],Estructura!$A$4:$C$18,3,0)</f>
        <v>T-367</v>
      </c>
      <c r="Y1650" s="32" t="e">
        <f>+VLOOKUP(Enfermedades_Mundiales[[#This Row],[contenido]],Estructura!$E$4:$G$18,3,0)</f>
        <v>#N/A</v>
      </c>
      <c r="Z1650" s="32" t="str">
        <f>+VLOOKUP(Enfermedades_Mundiales[[#This Row],[Filtro Integrado]],Estructura!$M$4:$O$367,3,0)</f>
        <v>FI-363</v>
      </c>
      <c r="AA1650" s="32" t="str">
        <f>+VLOOKUP(Enfermedades_Mundiales[[#This Row],[Muestra]],Estructura!$Q$4:$S$194,3,0)</f>
        <v>M-371</v>
      </c>
    </row>
    <row r="1651" spans="1:27" ht="30.6" x14ac:dyDescent="0.3">
      <c r="A1651" s="40" t="s">
        <v>2112</v>
      </c>
      <c r="B1651" s="12">
        <f t="shared" si="369"/>
        <v>360</v>
      </c>
      <c r="C1651" s="13" t="str">
        <f t="shared" si="370"/>
        <v>Enfermedades Mundiales</v>
      </c>
      <c r="D1651" s="13" t="str">
        <f t="shared" si="371"/>
        <v>Salud</v>
      </c>
      <c r="E1651" s="29">
        <v>15</v>
      </c>
      <c r="F1651" s="13" t="str">
        <f t="shared" si="377"/>
        <v>Exámenes PCR</v>
      </c>
      <c r="G1651" s="13" t="s">
        <v>3591</v>
      </c>
      <c r="H1651" s="14" t="s">
        <v>15</v>
      </c>
      <c r="I1651" s="33" t="s">
        <v>381</v>
      </c>
      <c r="J1651" s="12" t="str">
        <f t="shared" si="379"/>
        <v>Ninguno</v>
      </c>
      <c r="K1651" s="12" t="str">
        <f t="shared" si="378"/>
        <v>Exámenes realizados</v>
      </c>
      <c r="L1651" s="12" t="str">
        <f t="shared" si="372"/>
        <v>Periodo 2020-2021</v>
      </c>
      <c r="M1651" s="12" t="str">
        <f t="shared" si="373"/>
        <v>Número Exámenes</v>
      </c>
      <c r="N1651" s="38" t="str">
        <f t="shared" si="374"/>
        <v>Ministerio de Ciencias, Tecnología, Conocimiento e Innovación</v>
      </c>
      <c r="O1651" s="30" t="str">
        <f>+"Número de Exámenes PCR realizados mensualmente en la "&amp;Enfermedades_Mundiales[[#This Row],[territorio]]</f>
        <v>Número de Exámenes PCR realizados mensualmente en la Región de Arica y Parinacota</v>
      </c>
      <c r="P1651" s="68"/>
      <c r="Q1651" s="15" t="str">
        <f t="shared" si="375"/>
        <v>Gráfico Evolución</v>
      </c>
      <c r="R1651" s="30"/>
      <c r="S1651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https://analytics.zoho.com/open-view/2395394000008140789?ZOHO_CRITERIA=%22Localiza_CL_Poblacion%22.%22Codreg%22%3D15</v>
      </c>
      <c r="T1651" s="17"/>
      <c r="U1651" s="31" t="str">
        <f t="shared" si="376"/>
        <v>#1774B9</v>
      </c>
      <c r="V1651" s="32" t="str">
        <f>+Enfermedades_Mundiales[[#This Row],[idcoleccion]]&amp;"-"&amp;Enfermedades_Mundiales[[#This Row],[id]]</f>
        <v>360-1641</v>
      </c>
      <c r="W1651" s="32">
        <f>+VLOOKUP(Enfermedades_Mundiales[[#This Row],[Filtro URL]],Estructura!$X$4:$Y$366,2,0)</f>
        <v>36200015</v>
      </c>
      <c r="X1651" s="32" t="str">
        <f>+VLOOKUP(Enfermedades_Mundiales[[#This Row],[tema]],Estructura!$A$4:$C$18,3,0)</f>
        <v>T-367</v>
      </c>
      <c r="Y1651" s="32" t="e">
        <f>+VLOOKUP(Enfermedades_Mundiales[[#This Row],[contenido]],Estructura!$E$4:$G$18,3,0)</f>
        <v>#N/A</v>
      </c>
      <c r="Z1651" s="32" t="str">
        <f>+VLOOKUP(Enfermedades_Mundiales[[#This Row],[Filtro Integrado]],Estructura!$M$4:$O$367,3,0)</f>
        <v>FI-363</v>
      </c>
      <c r="AA1651" s="32" t="str">
        <f>+VLOOKUP(Enfermedades_Mundiales[[#This Row],[Muestra]],Estructura!$Q$4:$S$194,3,0)</f>
        <v>M-371</v>
      </c>
    </row>
    <row r="1652" spans="1:27" ht="30.6" x14ac:dyDescent="0.3">
      <c r="A1652" s="40" t="s">
        <v>2113</v>
      </c>
      <c r="B1652" s="43">
        <f t="shared" si="369"/>
        <v>360</v>
      </c>
      <c r="C1652" s="44" t="str">
        <f t="shared" si="370"/>
        <v>Enfermedades Mundiales</v>
      </c>
      <c r="D1652" s="44" t="str">
        <f t="shared" si="371"/>
        <v>Salud</v>
      </c>
      <c r="E1652" s="45">
        <v>16</v>
      </c>
      <c r="F1652" s="44" t="str">
        <f t="shared" si="377"/>
        <v>Exámenes PCR</v>
      </c>
      <c r="G1652" s="13" t="s">
        <v>3591</v>
      </c>
      <c r="H1652" s="47" t="s">
        <v>15</v>
      </c>
      <c r="I1652" s="48" t="s">
        <v>382</v>
      </c>
      <c r="J1652" s="43" t="str">
        <f t="shared" si="379"/>
        <v>Ninguno</v>
      </c>
      <c r="K1652" s="43" t="str">
        <f t="shared" si="378"/>
        <v>Exámenes realizados</v>
      </c>
      <c r="L1652" s="43" t="str">
        <f t="shared" si="372"/>
        <v>Periodo 2020-2021</v>
      </c>
      <c r="M1652" s="43" t="str">
        <f t="shared" si="373"/>
        <v>Número Exámenes</v>
      </c>
      <c r="N1652" s="49" t="str">
        <f t="shared" si="374"/>
        <v>Ministerio de Ciencias, Tecnología, Conocimiento e Innovación</v>
      </c>
      <c r="O1652" s="30" t="str">
        <f>+"Número de Exámenes PCR realizados mensualmente en la "&amp;Enfermedades_Mundiales[[#This Row],[territorio]]</f>
        <v>Número de Exámenes PCR realizados mensualmente en la Región de Ñuble</v>
      </c>
      <c r="P1652" s="69"/>
      <c r="Q1652" s="51" t="str">
        <f t="shared" si="375"/>
        <v>Gráfico Evolución</v>
      </c>
      <c r="R1652" s="50"/>
      <c r="S1652" s="16" t="str">
        <f>"https://analytics.zoho.com/open-view/2395394000008140789?ZOHO_CRITERIA=%22Localiza_CL_Poblacion%22.%22Codreg%22%3D"&amp;Enfermedades_Mundiales[[#This Row],[Filtro URL]]</f>
        <v>https://analytics.zoho.com/open-view/2395394000008140789?ZOHO_CRITERIA=%22Localiza_CL_Poblacion%22.%22Codreg%22%3D16</v>
      </c>
      <c r="T1652" s="53"/>
      <c r="U1652" s="54" t="str">
        <f t="shared" si="376"/>
        <v>#1774B9</v>
      </c>
      <c r="V1652" s="55" t="str">
        <f>+Enfermedades_Mundiales[[#This Row],[idcoleccion]]&amp;"-"&amp;Enfermedades_Mundiales[[#This Row],[id]]</f>
        <v>360-1642</v>
      </c>
      <c r="W1652" s="55">
        <f>+VLOOKUP(Enfermedades_Mundiales[[#This Row],[Filtro URL]],Estructura!$X$4:$Y$366,2,0)</f>
        <v>36200016</v>
      </c>
      <c r="X1652" s="55" t="str">
        <f>+VLOOKUP(Enfermedades_Mundiales[[#This Row],[tema]],Estructura!$A$4:$C$18,3,0)</f>
        <v>T-367</v>
      </c>
      <c r="Y1652" s="55" t="e">
        <f>+VLOOKUP(Enfermedades_Mundiales[[#This Row],[contenido]],Estructura!$E$4:$G$18,3,0)</f>
        <v>#N/A</v>
      </c>
      <c r="Z1652" s="55" t="str">
        <f>+VLOOKUP(Enfermedades_Mundiales[[#This Row],[Filtro Integrado]],Estructura!$M$4:$O$367,3,0)</f>
        <v>FI-363</v>
      </c>
      <c r="AA1652" s="55" t="str">
        <f>+VLOOKUP(Enfermedades_Mundiales[[#This Row],[Muestra]],Estructura!$Q$4:$S$194,3,0)</f>
        <v>M-371</v>
      </c>
    </row>
    <row r="1653" spans="1:27" ht="30.6" x14ac:dyDescent="0.3">
      <c r="A1653" s="37" t="s">
        <v>2120</v>
      </c>
      <c r="B1653" s="12">
        <f>+B1652</f>
        <v>360</v>
      </c>
      <c r="C1653" s="13" t="str">
        <f>+C1652</f>
        <v>Enfermedades Mundiales</v>
      </c>
      <c r="D1653" s="13" t="str">
        <f>+D1652</f>
        <v>Salud</v>
      </c>
      <c r="E1653" s="20">
        <v>0</v>
      </c>
      <c r="F1653" s="13" t="s">
        <v>3571</v>
      </c>
      <c r="G1653" s="27" t="s">
        <v>3568</v>
      </c>
      <c r="H1653" s="35" t="s">
        <v>19</v>
      </c>
      <c r="I1653" s="36" t="s">
        <v>14</v>
      </c>
      <c r="J1653" s="12" t="s">
        <v>3582</v>
      </c>
      <c r="K1653" s="12" t="s">
        <v>3569</v>
      </c>
      <c r="L1653" s="12" t="s">
        <v>3589</v>
      </c>
      <c r="M1653" s="12" t="s">
        <v>3570</v>
      </c>
      <c r="N1653" s="38" t="str">
        <f>+N1652</f>
        <v>Ministerio de Ciencias, Tecnología, Conocimiento e Innovación</v>
      </c>
      <c r="O1653" s="30" t="s">
        <v>3572</v>
      </c>
      <c r="P1653" s="68"/>
      <c r="Q1653" s="15" t="s">
        <v>415</v>
      </c>
      <c r="R1653" s="30"/>
      <c r="S1653" s="28" t="s">
        <v>3584</v>
      </c>
      <c r="T1653" s="17">
        <v>100200300</v>
      </c>
      <c r="U1653" s="31" t="str">
        <f>+U1652</f>
        <v>#1774B9</v>
      </c>
      <c r="V1653" s="32" t="str">
        <f>+Enfermedades_Mundiales[[#This Row],[idcoleccion]]&amp;"-"&amp;Enfermedades_Mundiales[[#This Row],[id]]</f>
        <v>360-1643</v>
      </c>
      <c r="W1653" s="21">
        <f>+VLOOKUP(Enfermedades_Mundiales[[#This Row],[Filtro URL]],Estructura!$X$4:$Y$366,2,0)</f>
        <v>36100000</v>
      </c>
      <c r="X1653" s="21" t="str">
        <f>+VLOOKUP(Enfermedades_Mundiales[[#This Row],[tema]],Estructura!$A$4:$C$18,3,0)</f>
        <v>T-368</v>
      </c>
      <c r="Y1653" s="32" t="str">
        <f>+VLOOKUP(Enfermedades_Mundiales[[#This Row],[contenido]],Estructura!$E$4:$G$18,3,0)</f>
        <v>C-364</v>
      </c>
      <c r="Z1653" s="32" t="str">
        <f>+VLOOKUP(Enfermedades_Mundiales[[#This Row],[Filtro Integrado]],Estructura!$M$4:$O$367,3,0)</f>
        <v>FI-364</v>
      </c>
      <c r="AA1653" s="32" t="str">
        <f>+VLOOKUP(Enfermedades_Mundiales[[#This Row],[Muestra]],Estructura!$Q$4:$S$194,3,0)</f>
        <v>M-372</v>
      </c>
    </row>
    <row r="1654" spans="1:27" ht="30.6" x14ac:dyDescent="0.3">
      <c r="A1654" s="42" t="s">
        <v>2121</v>
      </c>
      <c r="B1654" s="12">
        <f t="shared" ref="B1654:D1669" si="380">+B1653</f>
        <v>360</v>
      </c>
      <c r="C1654" s="13" t="str">
        <f t="shared" si="380"/>
        <v>Enfermedades Mundiales</v>
      </c>
      <c r="D1654" s="13" t="str">
        <f t="shared" si="380"/>
        <v>Salud</v>
      </c>
      <c r="E1654" s="29">
        <v>1</v>
      </c>
      <c r="F1654" s="13" t="str">
        <f>+F1653</f>
        <v>Etapas Paso a Paso</v>
      </c>
      <c r="G1654" s="27" t="s">
        <v>3568</v>
      </c>
      <c r="H1654" s="34" t="s">
        <v>15</v>
      </c>
      <c r="I1654" s="33" t="s">
        <v>367</v>
      </c>
      <c r="J1654" s="12" t="s">
        <v>3583</v>
      </c>
      <c r="K1654" s="12" t="str">
        <f>+K1653</f>
        <v>Etapa Actual</v>
      </c>
      <c r="L1654" s="12" t="str">
        <f t="shared" ref="L1654:N1669" si="381">+L1653</f>
        <v>Último Informe MINCIECIA</v>
      </c>
      <c r="M1654" s="12" t="str">
        <f t="shared" si="381"/>
        <v>Adimensional</v>
      </c>
      <c r="N1654" s="38" t="str">
        <f t="shared" si="381"/>
        <v>Ministerio de Ciencias, Tecnología, Conocimiento e Innovación</v>
      </c>
      <c r="O1654" s="30" t="str">
        <f>+"Etapa Actual del Programa Paso a Paso por Comuna en la "&amp;Enfermedades_Mundiales[[#This Row],[territorio]]</f>
        <v>Etapa Actual del Programa Paso a Paso por Comuna en la Región de Tarapacá</v>
      </c>
      <c r="P1654" s="68"/>
      <c r="Q1654" s="15" t="str">
        <f t="shared" ref="Q1654:Q1717" si="382">+Q1653</f>
        <v>Representación Geográfica</v>
      </c>
      <c r="R1654" s="30"/>
      <c r="S1654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</v>
      </c>
      <c r="T1654" s="17">
        <v>100200301</v>
      </c>
      <c r="U1654" s="31" t="str">
        <f t="shared" ref="U1654:U1717" si="383">+U1653</f>
        <v>#1774B9</v>
      </c>
      <c r="V1654" s="32" t="str">
        <f>+Enfermedades_Mundiales[[#This Row],[idcoleccion]]&amp;"-"&amp;Enfermedades_Mundiales[[#This Row],[id]]</f>
        <v>360-1644</v>
      </c>
      <c r="W1654" s="21">
        <f>+VLOOKUP(Enfermedades_Mundiales[[#This Row],[Filtro URL]],Estructura!$X$4:$Y$366,2,0)</f>
        <v>36200001</v>
      </c>
      <c r="X1654" s="21" t="str">
        <f>+VLOOKUP(Enfermedades_Mundiales[[#This Row],[tema]],Estructura!$A$4:$C$18,3,0)</f>
        <v>T-368</v>
      </c>
      <c r="Y1654" s="32" t="str">
        <f>+VLOOKUP(Enfermedades_Mundiales[[#This Row],[contenido]],Estructura!$E$4:$G$18,3,0)</f>
        <v>C-364</v>
      </c>
      <c r="Z1654" s="32" t="str">
        <f>+VLOOKUP(Enfermedades_Mundiales[[#This Row],[Filtro Integrado]],Estructura!$M$4:$O$367,3,0)</f>
        <v>FI-365</v>
      </c>
      <c r="AA1654" s="32" t="str">
        <f>+VLOOKUP(Enfermedades_Mundiales[[#This Row],[Muestra]],Estructura!$Q$4:$S$194,3,0)</f>
        <v>M-372</v>
      </c>
    </row>
    <row r="1655" spans="1:27" ht="30.6" x14ac:dyDescent="0.3">
      <c r="A1655" s="41" t="s">
        <v>2122</v>
      </c>
      <c r="B1655" s="12">
        <f t="shared" si="380"/>
        <v>360</v>
      </c>
      <c r="C1655" s="13" t="str">
        <f t="shared" si="380"/>
        <v>Enfermedades Mundiales</v>
      </c>
      <c r="D1655" s="13" t="str">
        <f t="shared" si="380"/>
        <v>Salud</v>
      </c>
      <c r="E1655" s="29">
        <v>2</v>
      </c>
      <c r="F1655" s="13" t="str">
        <f t="shared" ref="F1655:F1718" si="384">+F1654</f>
        <v>Etapas Paso a Paso</v>
      </c>
      <c r="G1655" s="27" t="s">
        <v>3568</v>
      </c>
      <c r="H1655" s="34" t="s">
        <v>15</v>
      </c>
      <c r="I1655" s="33" t="s">
        <v>368</v>
      </c>
      <c r="J1655" s="12" t="str">
        <f>+J1654</f>
        <v>Comuna-Zona</v>
      </c>
      <c r="K1655" s="12" t="str">
        <f t="shared" ref="K1655:N1670" si="385">+K1654</f>
        <v>Etapa Actual</v>
      </c>
      <c r="L1655" s="12" t="str">
        <f t="shared" si="381"/>
        <v>Último Informe MINCIECIA</v>
      </c>
      <c r="M1655" s="12" t="str">
        <f t="shared" si="381"/>
        <v>Adimensional</v>
      </c>
      <c r="N1655" s="38" t="str">
        <f t="shared" si="381"/>
        <v>Ministerio de Ciencias, Tecnología, Conocimiento e Innovación</v>
      </c>
      <c r="O1655" s="30" t="str">
        <f>+"Etapa Actual del Programa Paso a Paso por Comuna en la "&amp;Enfermedades_Mundiales[[#This Row],[territorio]]</f>
        <v>Etapa Actual del Programa Paso a Paso por Comuna en la Región de Antofagasta</v>
      </c>
      <c r="P1655" s="68"/>
      <c r="Q1655" s="15" t="str">
        <f t="shared" si="382"/>
        <v>Representación Geográfica</v>
      </c>
      <c r="R1655" s="30"/>
      <c r="S1655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https://analytics.zoho.com/open-view/2395394000008154660?ZOHO_CRITERIA=%22Localiza_CL_Poblacion%22.%22Codreg%22%3D2</v>
      </c>
      <c r="T1655" s="17">
        <v>100200302</v>
      </c>
      <c r="U1655" s="31" t="str">
        <f t="shared" si="383"/>
        <v>#1774B9</v>
      </c>
      <c r="V1655" s="32" t="str">
        <f>+Enfermedades_Mundiales[[#This Row],[idcoleccion]]&amp;"-"&amp;Enfermedades_Mundiales[[#This Row],[id]]</f>
        <v>360-1645</v>
      </c>
      <c r="W1655" s="21">
        <f>+VLOOKUP(Enfermedades_Mundiales[[#This Row],[Filtro URL]],Estructura!$X$4:$Y$366,2,0)</f>
        <v>36200002</v>
      </c>
      <c r="X1655" s="21" t="str">
        <f>+VLOOKUP(Enfermedades_Mundiales[[#This Row],[tema]],Estructura!$A$4:$C$18,3,0)</f>
        <v>T-368</v>
      </c>
      <c r="Y1655" s="32" t="str">
        <f>+VLOOKUP(Enfermedades_Mundiales[[#This Row],[contenido]],Estructura!$E$4:$G$18,3,0)</f>
        <v>C-364</v>
      </c>
      <c r="Z1655" s="32" t="str">
        <f>+VLOOKUP(Enfermedades_Mundiales[[#This Row],[Filtro Integrado]],Estructura!$M$4:$O$367,3,0)</f>
        <v>FI-365</v>
      </c>
      <c r="AA1655" s="32" t="str">
        <f>+VLOOKUP(Enfermedades_Mundiales[[#This Row],[Muestra]],Estructura!$Q$4:$S$194,3,0)</f>
        <v>M-372</v>
      </c>
    </row>
    <row r="1656" spans="1:27" ht="30.6" x14ac:dyDescent="0.3">
      <c r="A1656" s="41" t="s">
        <v>2123</v>
      </c>
      <c r="B1656" s="12">
        <f t="shared" si="380"/>
        <v>360</v>
      </c>
      <c r="C1656" s="13" t="str">
        <f t="shared" si="380"/>
        <v>Enfermedades Mundiales</v>
      </c>
      <c r="D1656" s="13" t="str">
        <f t="shared" si="380"/>
        <v>Salud</v>
      </c>
      <c r="E1656" s="29">
        <v>3</v>
      </c>
      <c r="F1656" s="13" t="str">
        <f t="shared" si="384"/>
        <v>Etapas Paso a Paso</v>
      </c>
      <c r="G1656" s="27" t="s">
        <v>3568</v>
      </c>
      <c r="H1656" s="34" t="s">
        <v>15</v>
      </c>
      <c r="I1656" s="33" t="s">
        <v>369</v>
      </c>
      <c r="J1656" s="12" t="str">
        <f t="shared" ref="J1656:J1669" si="386">+J1655</f>
        <v>Comuna-Zona</v>
      </c>
      <c r="K1656" s="12" t="str">
        <f t="shared" si="385"/>
        <v>Etapa Actual</v>
      </c>
      <c r="L1656" s="12" t="str">
        <f t="shared" si="381"/>
        <v>Último Informe MINCIECIA</v>
      </c>
      <c r="M1656" s="12" t="str">
        <f t="shared" si="381"/>
        <v>Adimensional</v>
      </c>
      <c r="N1656" s="38" t="str">
        <f t="shared" si="381"/>
        <v>Ministerio de Ciencias, Tecnología, Conocimiento e Innovación</v>
      </c>
      <c r="O1656" s="30" t="str">
        <f>+"Etapa Actual del Programa Paso a Paso por Comuna en la "&amp;Enfermedades_Mundiales[[#This Row],[territorio]]</f>
        <v>Etapa Actual del Programa Paso a Paso por Comuna en la Región de Atacama</v>
      </c>
      <c r="P1656" s="68"/>
      <c r="Q1656" s="15" t="str">
        <f t="shared" si="382"/>
        <v>Representación Geográfica</v>
      </c>
      <c r="R1656" s="30"/>
      <c r="S1656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https://analytics.zoho.com/open-view/2395394000008154660?ZOHO_CRITERIA=%22Localiza_CL_Poblacion%22.%22Codreg%22%3D3</v>
      </c>
      <c r="T1656" s="17"/>
      <c r="U1656" s="31" t="str">
        <f t="shared" si="383"/>
        <v>#1774B9</v>
      </c>
      <c r="V1656" s="32" t="str">
        <f>+Enfermedades_Mundiales[[#This Row],[idcoleccion]]&amp;"-"&amp;Enfermedades_Mundiales[[#This Row],[id]]</f>
        <v>360-1646</v>
      </c>
      <c r="W1656" s="21">
        <f>+VLOOKUP(Enfermedades_Mundiales[[#This Row],[Filtro URL]],Estructura!$X$4:$Y$366,2,0)</f>
        <v>36200003</v>
      </c>
      <c r="X1656" s="21" t="str">
        <f>+VLOOKUP(Enfermedades_Mundiales[[#This Row],[tema]],Estructura!$A$4:$C$18,3,0)</f>
        <v>T-368</v>
      </c>
      <c r="Y1656" s="32" t="str">
        <f>+VLOOKUP(Enfermedades_Mundiales[[#This Row],[contenido]],Estructura!$E$4:$G$18,3,0)</f>
        <v>C-364</v>
      </c>
      <c r="Z1656" s="32" t="str">
        <f>+VLOOKUP(Enfermedades_Mundiales[[#This Row],[Filtro Integrado]],Estructura!$M$4:$O$367,3,0)</f>
        <v>FI-365</v>
      </c>
      <c r="AA1656" s="32" t="str">
        <f>+VLOOKUP(Enfermedades_Mundiales[[#This Row],[Muestra]],Estructura!$Q$4:$S$194,3,0)</f>
        <v>M-372</v>
      </c>
    </row>
    <row r="1657" spans="1:27" ht="30.6" x14ac:dyDescent="0.3">
      <c r="A1657" s="41" t="s">
        <v>2124</v>
      </c>
      <c r="B1657" s="12">
        <f t="shared" si="380"/>
        <v>360</v>
      </c>
      <c r="C1657" s="13" t="str">
        <f t="shared" si="380"/>
        <v>Enfermedades Mundiales</v>
      </c>
      <c r="D1657" s="13" t="str">
        <f t="shared" si="380"/>
        <v>Salud</v>
      </c>
      <c r="E1657" s="29">
        <v>4</v>
      </c>
      <c r="F1657" s="13" t="str">
        <f t="shared" si="384"/>
        <v>Etapas Paso a Paso</v>
      </c>
      <c r="G1657" s="27" t="s">
        <v>3568</v>
      </c>
      <c r="H1657" s="34" t="s">
        <v>15</v>
      </c>
      <c r="I1657" s="33" t="s">
        <v>370</v>
      </c>
      <c r="J1657" s="12" t="str">
        <f t="shared" si="386"/>
        <v>Comuna-Zona</v>
      </c>
      <c r="K1657" s="12" t="str">
        <f t="shared" si="385"/>
        <v>Etapa Actual</v>
      </c>
      <c r="L1657" s="12" t="str">
        <f t="shared" si="381"/>
        <v>Último Informe MINCIECIA</v>
      </c>
      <c r="M1657" s="12" t="str">
        <f t="shared" si="381"/>
        <v>Adimensional</v>
      </c>
      <c r="N1657" s="38" t="str">
        <f t="shared" si="381"/>
        <v>Ministerio de Ciencias, Tecnología, Conocimiento e Innovación</v>
      </c>
      <c r="O1657" s="30" t="str">
        <f>+"Etapa Actual del Programa Paso a Paso por Comuna en la "&amp;Enfermedades_Mundiales[[#This Row],[territorio]]</f>
        <v>Etapa Actual del Programa Paso a Paso por Comuna en la Región de Coquimbo</v>
      </c>
      <c r="P1657" s="68"/>
      <c r="Q1657" s="15" t="str">
        <f t="shared" si="382"/>
        <v>Representación Geográfica</v>
      </c>
      <c r="R1657" s="30"/>
      <c r="S1657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https://analytics.zoho.com/open-view/2395394000008154660?ZOHO_CRITERIA=%22Localiza_CL_Poblacion%22.%22Codreg%22%3D4</v>
      </c>
      <c r="T1657" s="17"/>
      <c r="U1657" s="31" t="str">
        <f t="shared" si="383"/>
        <v>#1774B9</v>
      </c>
      <c r="V1657" s="32" t="str">
        <f>+Enfermedades_Mundiales[[#This Row],[idcoleccion]]&amp;"-"&amp;Enfermedades_Mundiales[[#This Row],[id]]</f>
        <v>360-1647</v>
      </c>
      <c r="W1657" s="21">
        <f>+VLOOKUP(Enfermedades_Mundiales[[#This Row],[Filtro URL]],Estructura!$X$4:$Y$366,2,0)</f>
        <v>36200004</v>
      </c>
      <c r="X1657" s="21" t="str">
        <f>+VLOOKUP(Enfermedades_Mundiales[[#This Row],[tema]],Estructura!$A$4:$C$18,3,0)</f>
        <v>T-368</v>
      </c>
      <c r="Y1657" s="32" t="str">
        <f>+VLOOKUP(Enfermedades_Mundiales[[#This Row],[contenido]],Estructura!$E$4:$G$18,3,0)</f>
        <v>C-364</v>
      </c>
      <c r="Z1657" s="32" t="str">
        <f>+VLOOKUP(Enfermedades_Mundiales[[#This Row],[Filtro Integrado]],Estructura!$M$4:$O$367,3,0)</f>
        <v>FI-365</v>
      </c>
      <c r="AA1657" s="32" t="str">
        <f>+VLOOKUP(Enfermedades_Mundiales[[#This Row],[Muestra]],Estructura!$Q$4:$S$194,3,0)</f>
        <v>M-372</v>
      </c>
    </row>
    <row r="1658" spans="1:27" ht="30.6" x14ac:dyDescent="0.3">
      <c r="A1658" s="41" t="s">
        <v>2125</v>
      </c>
      <c r="B1658" s="12">
        <f t="shared" si="380"/>
        <v>360</v>
      </c>
      <c r="C1658" s="13" t="str">
        <f t="shared" si="380"/>
        <v>Enfermedades Mundiales</v>
      </c>
      <c r="D1658" s="13" t="str">
        <f t="shared" si="380"/>
        <v>Salud</v>
      </c>
      <c r="E1658" s="29">
        <v>5</v>
      </c>
      <c r="F1658" s="13" t="str">
        <f t="shared" si="384"/>
        <v>Etapas Paso a Paso</v>
      </c>
      <c r="G1658" s="27" t="s">
        <v>3568</v>
      </c>
      <c r="H1658" s="34" t="s">
        <v>15</v>
      </c>
      <c r="I1658" s="33" t="s">
        <v>371</v>
      </c>
      <c r="J1658" s="12" t="str">
        <f t="shared" si="386"/>
        <v>Comuna-Zona</v>
      </c>
      <c r="K1658" s="12" t="str">
        <f t="shared" si="385"/>
        <v>Etapa Actual</v>
      </c>
      <c r="L1658" s="12" t="str">
        <f t="shared" si="381"/>
        <v>Último Informe MINCIECIA</v>
      </c>
      <c r="M1658" s="12" t="str">
        <f t="shared" si="381"/>
        <v>Adimensional</v>
      </c>
      <c r="N1658" s="38" t="str">
        <f t="shared" si="381"/>
        <v>Ministerio de Ciencias, Tecnología, Conocimiento e Innovación</v>
      </c>
      <c r="O1658" s="30" t="str">
        <f>+"Etapa Actual del Programa Paso a Paso por Comuna en la "&amp;Enfermedades_Mundiales[[#This Row],[territorio]]</f>
        <v>Etapa Actual del Programa Paso a Paso por Comuna en la Región de Valparaíso</v>
      </c>
      <c r="P1658" s="68"/>
      <c r="Q1658" s="15" t="str">
        <f t="shared" si="382"/>
        <v>Representación Geográfica</v>
      </c>
      <c r="R1658" s="30"/>
      <c r="S1658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https://analytics.zoho.com/open-view/2395394000008154660?ZOHO_CRITERIA=%22Localiza_CL_Poblacion%22.%22Codreg%22%3D5</v>
      </c>
      <c r="T1658" s="17"/>
      <c r="U1658" s="31" t="str">
        <f t="shared" si="383"/>
        <v>#1774B9</v>
      </c>
      <c r="V1658" s="32" t="str">
        <f>+Enfermedades_Mundiales[[#This Row],[idcoleccion]]&amp;"-"&amp;Enfermedades_Mundiales[[#This Row],[id]]</f>
        <v>360-1648</v>
      </c>
      <c r="W1658" s="21">
        <f>+VLOOKUP(Enfermedades_Mundiales[[#This Row],[Filtro URL]],Estructura!$X$4:$Y$366,2,0)</f>
        <v>36200005</v>
      </c>
      <c r="X1658" s="21" t="str">
        <f>+VLOOKUP(Enfermedades_Mundiales[[#This Row],[tema]],Estructura!$A$4:$C$18,3,0)</f>
        <v>T-368</v>
      </c>
      <c r="Y1658" s="32" t="str">
        <f>+VLOOKUP(Enfermedades_Mundiales[[#This Row],[contenido]],Estructura!$E$4:$G$18,3,0)</f>
        <v>C-364</v>
      </c>
      <c r="Z1658" s="32" t="str">
        <f>+VLOOKUP(Enfermedades_Mundiales[[#This Row],[Filtro Integrado]],Estructura!$M$4:$O$367,3,0)</f>
        <v>FI-365</v>
      </c>
      <c r="AA1658" s="32" t="str">
        <f>+VLOOKUP(Enfermedades_Mundiales[[#This Row],[Muestra]],Estructura!$Q$4:$S$194,3,0)</f>
        <v>M-372</v>
      </c>
    </row>
    <row r="1659" spans="1:27" ht="30.6" x14ac:dyDescent="0.3">
      <c r="A1659" s="41" t="s">
        <v>2126</v>
      </c>
      <c r="B1659" s="12">
        <f t="shared" si="380"/>
        <v>360</v>
      </c>
      <c r="C1659" s="13" t="str">
        <f t="shared" si="380"/>
        <v>Enfermedades Mundiales</v>
      </c>
      <c r="D1659" s="13" t="str">
        <f t="shared" si="380"/>
        <v>Salud</v>
      </c>
      <c r="E1659" s="29">
        <v>6</v>
      </c>
      <c r="F1659" s="13" t="str">
        <f t="shared" si="384"/>
        <v>Etapas Paso a Paso</v>
      </c>
      <c r="G1659" s="27" t="s">
        <v>3568</v>
      </c>
      <c r="H1659" s="34" t="s">
        <v>15</v>
      </c>
      <c r="I1659" s="33" t="s">
        <v>372</v>
      </c>
      <c r="J1659" s="12" t="str">
        <f t="shared" si="386"/>
        <v>Comuna-Zona</v>
      </c>
      <c r="K1659" s="12" t="str">
        <f t="shared" si="385"/>
        <v>Etapa Actual</v>
      </c>
      <c r="L1659" s="12" t="str">
        <f t="shared" si="381"/>
        <v>Último Informe MINCIECIA</v>
      </c>
      <c r="M1659" s="12" t="str">
        <f t="shared" si="381"/>
        <v>Adimensional</v>
      </c>
      <c r="N1659" s="38" t="str">
        <f t="shared" si="381"/>
        <v>Ministerio de Ciencias, Tecnología, Conocimiento e Innovación</v>
      </c>
      <c r="O1659" s="30" t="str">
        <f>+"Etapa Actual del Programa Paso a Paso por Comuna en la "&amp;Enfermedades_Mundiales[[#This Row],[territorio]]</f>
        <v>Etapa Actual del Programa Paso a Paso por Comuna en la Región de O'Higgins</v>
      </c>
      <c r="P1659" s="68"/>
      <c r="Q1659" s="15" t="str">
        <f t="shared" si="382"/>
        <v>Representación Geográfica</v>
      </c>
      <c r="R1659" s="30"/>
      <c r="S1659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https://analytics.zoho.com/open-view/2395394000008154660?ZOHO_CRITERIA=%22Localiza_CL_Poblacion%22.%22Codreg%22%3D6</v>
      </c>
      <c r="T1659" s="17"/>
      <c r="U1659" s="31" t="str">
        <f t="shared" si="383"/>
        <v>#1774B9</v>
      </c>
      <c r="V1659" s="32" t="str">
        <f>+Enfermedades_Mundiales[[#This Row],[idcoleccion]]&amp;"-"&amp;Enfermedades_Mundiales[[#This Row],[id]]</f>
        <v>360-1649</v>
      </c>
      <c r="W1659" s="21">
        <f>+VLOOKUP(Enfermedades_Mundiales[[#This Row],[Filtro URL]],Estructura!$X$4:$Y$366,2,0)</f>
        <v>36200006</v>
      </c>
      <c r="X1659" s="21" t="str">
        <f>+VLOOKUP(Enfermedades_Mundiales[[#This Row],[tema]],Estructura!$A$4:$C$18,3,0)</f>
        <v>T-368</v>
      </c>
      <c r="Y1659" s="32" t="str">
        <f>+VLOOKUP(Enfermedades_Mundiales[[#This Row],[contenido]],Estructura!$E$4:$G$18,3,0)</f>
        <v>C-364</v>
      </c>
      <c r="Z1659" s="32" t="str">
        <f>+VLOOKUP(Enfermedades_Mundiales[[#This Row],[Filtro Integrado]],Estructura!$M$4:$O$367,3,0)</f>
        <v>FI-365</v>
      </c>
      <c r="AA1659" s="32" t="str">
        <f>+VLOOKUP(Enfermedades_Mundiales[[#This Row],[Muestra]],Estructura!$Q$4:$S$194,3,0)</f>
        <v>M-372</v>
      </c>
    </row>
    <row r="1660" spans="1:27" ht="30.6" x14ac:dyDescent="0.3">
      <c r="A1660" s="41" t="s">
        <v>2127</v>
      </c>
      <c r="B1660" s="12">
        <f t="shared" si="380"/>
        <v>360</v>
      </c>
      <c r="C1660" s="13" t="str">
        <f t="shared" si="380"/>
        <v>Enfermedades Mundiales</v>
      </c>
      <c r="D1660" s="13" t="str">
        <f t="shared" si="380"/>
        <v>Salud</v>
      </c>
      <c r="E1660" s="29">
        <v>7</v>
      </c>
      <c r="F1660" s="13" t="str">
        <f t="shared" si="384"/>
        <v>Etapas Paso a Paso</v>
      </c>
      <c r="G1660" s="27" t="s">
        <v>3568</v>
      </c>
      <c r="H1660" s="34" t="s">
        <v>15</v>
      </c>
      <c r="I1660" s="33" t="s">
        <v>373</v>
      </c>
      <c r="J1660" s="12" t="str">
        <f t="shared" si="386"/>
        <v>Comuna-Zona</v>
      </c>
      <c r="K1660" s="12" t="str">
        <f t="shared" si="385"/>
        <v>Etapa Actual</v>
      </c>
      <c r="L1660" s="12" t="str">
        <f t="shared" si="381"/>
        <v>Último Informe MINCIECIA</v>
      </c>
      <c r="M1660" s="12" t="str">
        <f t="shared" si="381"/>
        <v>Adimensional</v>
      </c>
      <c r="N1660" s="38" t="str">
        <f t="shared" si="381"/>
        <v>Ministerio de Ciencias, Tecnología, Conocimiento e Innovación</v>
      </c>
      <c r="O1660" s="30" t="str">
        <f>+"Etapa Actual del Programa Paso a Paso por Comuna en la "&amp;Enfermedades_Mundiales[[#This Row],[territorio]]</f>
        <v>Etapa Actual del Programa Paso a Paso por Comuna en la Región de Maule</v>
      </c>
      <c r="P1660" s="68"/>
      <c r="Q1660" s="15" t="str">
        <f t="shared" si="382"/>
        <v>Representación Geográfica</v>
      </c>
      <c r="R1660" s="30"/>
      <c r="S1660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https://analytics.zoho.com/open-view/2395394000008154660?ZOHO_CRITERIA=%22Localiza_CL_Poblacion%22.%22Codreg%22%3D7</v>
      </c>
      <c r="T1660" s="17"/>
      <c r="U1660" s="31" t="str">
        <f t="shared" si="383"/>
        <v>#1774B9</v>
      </c>
      <c r="V1660" s="32" t="str">
        <f>+Enfermedades_Mundiales[[#This Row],[idcoleccion]]&amp;"-"&amp;Enfermedades_Mundiales[[#This Row],[id]]</f>
        <v>360-1650</v>
      </c>
      <c r="W1660" s="21">
        <f>+VLOOKUP(Enfermedades_Mundiales[[#This Row],[Filtro URL]],Estructura!$X$4:$Y$366,2,0)</f>
        <v>36200007</v>
      </c>
      <c r="X1660" s="21" t="str">
        <f>+VLOOKUP(Enfermedades_Mundiales[[#This Row],[tema]],Estructura!$A$4:$C$18,3,0)</f>
        <v>T-368</v>
      </c>
      <c r="Y1660" s="32" t="str">
        <f>+VLOOKUP(Enfermedades_Mundiales[[#This Row],[contenido]],Estructura!$E$4:$G$18,3,0)</f>
        <v>C-364</v>
      </c>
      <c r="Z1660" s="32" t="str">
        <f>+VLOOKUP(Enfermedades_Mundiales[[#This Row],[Filtro Integrado]],Estructura!$M$4:$O$367,3,0)</f>
        <v>FI-365</v>
      </c>
      <c r="AA1660" s="32" t="str">
        <f>+VLOOKUP(Enfermedades_Mundiales[[#This Row],[Muestra]],Estructura!$Q$4:$S$194,3,0)</f>
        <v>M-372</v>
      </c>
    </row>
    <row r="1661" spans="1:27" ht="30.6" x14ac:dyDescent="0.3">
      <c r="A1661" s="41" t="s">
        <v>2128</v>
      </c>
      <c r="B1661" s="12">
        <f t="shared" si="380"/>
        <v>360</v>
      </c>
      <c r="C1661" s="13" t="str">
        <f t="shared" si="380"/>
        <v>Enfermedades Mundiales</v>
      </c>
      <c r="D1661" s="13" t="str">
        <f t="shared" si="380"/>
        <v>Salud</v>
      </c>
      <c r="E1661" s="29">
        <v>8</v>
      </c>
      <c r="F1661" s="13" t="str">
        <f t="shared" si="384"/>
        <v>Etapas Paso a Paso</v>
      </c>
      <c r="G1661" s="27" t="s">
        <v>3568</v>
      </c>
      <c r="H1661" s="34" t="s">
        <v>15</v>
      </c>
      <c r="I1661" s="33" t="s">
        <v>374</v>
      </c>
      <c r="J1661" s="12" t="str">
        <f t="shared" si="386"/>
        <v>Comuna-Zona</v>
      </c>
      <c r="K1661" s="12" t="str">
        <f t="shared" si="385"/>
        <v>Etapa Actual</v>
      </c>
      <c r="L1661" s="12" t="str">
        <f t="shared" si="381"/>
        <v>Último Informe MINCIECIA</v>
      </c>
      <c r="M1661" s="12" t="str">
        <f t="shared" si="381"/>
        <v>Adimensional</v>
      </c>
      <c r="N1661" s="38" t="str">
        <f t="shared" si="381"/>
        <v>Ministerio de Ciencias, Tecnología, Conocimiento e Innovación</v>
      </c>
      <c r="O1661" s="30" t="str">
        <f>+"Etapa Actual del Programa Paso a Paso por Comuna en la "&amp;Enfermedades_Mundiales[[#This Row],[territorio]]</f>
        <v>Etapa Actual del Programa Paso a Paso por Comuna en la Región del Biobío</v>
      </c>
      <c r="P1661" s="68"/>
      <c r="Q1661" s="15" t="str">
        <f t="shared" si="382"/>
        <v>Representación Geográfica</v>
      </c>
      <c r="R1661" s="30"/>
      <c r="S1661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https://analytics.zoho.com/open-view/2395394000008154660?ZOHO_CRITERIA=%22Localiza_CL_Poblacion%22.%22Codreg%22%3D8</v>
      </c>
      <c r="T1661" s="17"/>
      <c r="U1661" s="31" t="str">
        <f t="shared" si="383"/>
        <v>#1774B9</v>
      </c>
      <c r="V1661" s="32" t="str">
        <f>+Enfermedades_Mundiales[[#This Row],[idcoleccion]]&amp;"-"&amp;Enfermedades_Mundiales[[#This Row],[id]]</f>
        <v>360-1651</v>
      </c>
      <c r="W1661" s="21">
        <f>+VLOOKUP(Enfermedades_Mundiales[[#This Row],[Filtro URL]],Estructura!$X$4:$Y$366,2,0)</f>
        <v>36200008</v>
      </c>
      <c r="X1661" s="21" t="str">
        <f>+VLOOKUP(Enfermedades_Mundiales[[#This Row],[tema]],Estructura!$A$4:$C$18,3,0)</f>
        <v>T-368</v>
      </c>
      <c r="Y1661" s="32" t="str">
        <f>+VLOOKUP(Enfermedades_Mundiales[[#This Row],[contenido]],Estructura!$E$4:$G$18,3,0)</f>
        <v>C-364</v>
      </c>
      <c r="Z1661" s="32" t="str">
        <f>+VLOOKUP(Enfermedades_Mundiales[[#This Row],[Filtro Integrado]],Estructura!$M$4:$O$367,3,0)</f>
        <v>FI-365</v>
      </c>
      <c r="AA1661" s="32" t="str">
        <f>+VLOOKUP(Enfermedades_Mundiales[[#This Row],[Muestra]],Estructura!$Q$4:$S$194,3,0)</f>
        <v>M-372</v>
      </c>
    </row>
    <row r="1662" spans="1:27" ht="30.6" x14ac:dyDescent="0.3">
      <c r="A1662" s="41" t="s">
        <v>2129</v>
      </c>
      <c r="B1662" s="12">
        <f t="shared" si="380"/>
        <v>360</v>
      </c>
      <c r="C1662" s="13" t="str">
        <f t="shared" si="380"/>
        <v>Enfermedades Mundiales</v>
      </c>
      <c r="D1662" s="13" t="str">
        <f t="shared" si="380"/>
        <v>Salud</v>
      </c>
      <c r="E1662" s="29">
        <v>9</v>
      </c>
      <c r="F1662" s="13" t="str">
        <f t="shared" si="384"/>
        <v>Etapas Paso a Paso</v>
      </c>
      <c r="G1662" s="27" t="s">
        <v>3568</v>
      </c>
      <c r="H1662" s="34" t="s">
        <v>15</v>
      </c>
      <c r="I1662" s="33" t="s">
        <v>375</v>
      </c>
      <c r="J1662" s="12" t="str">
        <f t="shared" si="386"/>
        <v>Comuna-Zona</v>
      </c>
      <c r="K1662" s="12" t="str">
        <f t="shared" si="385"/>
        <v>Etapa Actual</v>
      </c>
      <c r="L1662" s="12" t="str">
        <f t="shared" si="381"/>
        <v>Último Informe MINCIECIA</v>
      </c>
      <c r="M1662" s="12" t="str">
        <f t="shared" si="381"/>
        <v>Adimensional</v>
      </c>
      <c r="N1662" s="38" t="str">
        <f t="shared" si="381"/>
        <v>Ministerio de Ciencias, Tecnología, Conocimiento e Innovación</v>
      </c>
      <c r="O1662" s="30" t="str">
        <f>+"Etapa Actual del Programa Paso a Paso por Comuna en la "&amp;Enfermedades_Mundiales[[#This Row],[territorio]]</f>
        <v>Etapa Actual del Programa Paso a Paso por Comuna en la Región de La Araucanía</v>
      </c>
      <c r="P1662" s="68"/>
      <c r="Q1662" s="15" t="str">
        <f t="shared" si="382"/>
        <v>Representación Geográfica</v>
      </c>
      <c r="R1662" s="30"/>
      <c r="S1662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https://analytics.zoho.com/open-view/2395394000008154660?ZOHO_CRITERIA=%22Localiza_CL_Poblacion%22.%22Codreg%22%3D9</v>
      </c>
      <c r="T1662" s="17"/>
      <c r="U1662" s="31" t="str">
        <f t="shared" si="383"/>
        <v>#1774B9</v>
      </c>
      <c r="V1662" s="32" t="str">
        <f>+Enfermedades_Mundiales[[#This Row],[idcoleccion]]&amp;"-"&amp;Enfermedades_Mundiales[[#This Row],[id]]</f>
        <v>360-1652</v>
      </c>
      <c r="W1662" s="21">
        <f>+VLOOKUP(Enfermedades_Mundiales[[#This Row],[Filtro URL]],Estructura!$X$4:$Y$366,2,0)</f>
        <v>36200009</v>
      </c>
      <c r="X1662" s="21" t="str">
        <f>+VLOOKUP(Enfermedades_Mundiales[[#This Row],[tema]],Estructura!$A$4:$C$18,3,0)</f>
        <v>T-368</v>
      </c>
      <c r="Y1662" s="32" t="str">
        <f>+VLOOKUP(Enfermedades_Mundiales[[#This Row],[contenido]],Estructura!$E$4:$G$18,3,0)</f>
        <v>C-364</v>
      </c>
      <c r="Z1662" s="32" t="str">
        <f>+VLOOKUP(Enfermedades_Mundiales[[#This Row],[Filtro Integrado]],Estructura!$M$4:$O$367,3,0)</f>
        <v>FI-365</v>
      </c>
      <c r="AA1662" s="32" t="str">
        <f>+VLOOKUP(Enfermedades_Mundiales[[#This Row],[Muestra]],Estructura!$Q$4:$S$194,3,0)</f>
        <v>M-372</v>
      </c>
    </row>
    <row r="1663" spans="1:27" ht="30.6" x14ac:dyDescent="0.3">
      <c r="A1663" s="41" t="s">
        <v>2130</v>
      </c>
      <c r="B1663" s="12">
        <f t="shared" si="380"/>
        <v>360</v>
      </c>
      <c r="C1663" s="13" t="str">
        <f t="shared" si="380"/>
        <v>Enfermedades Mundiales</v>
      </c>
      <c r="D1663" s="13" t="str">
        <f t="shared" si="380"/>
        <v>Salud</v>
      </c>
      <c r="E1663" s="29">
        <v>10</v>
      </c>
      <c r="F1663" s="13" t="str">
        <f t="shared" si="384"/>
        <v>Etapas Paso a Paso</v>
      </c>
      <c r="G1663" s="27" t="s">
        <v>3568</v>
      </c>
      <c r="H1663" s="34" t="s">
        <v>15</v>
      </c>
      <c r="I1663" s="33" t="s">
        <v>376</v>
      </c>
      <c r="J1663" s="12" t="str">
        <f t="shared" si="386"/>
        <v>Comuna-Zona</v>
      </c>
      <c r="K1663" s="12" t="str">
        <f t="shared" si="385"/>
        <v>Etapa Actual</v>
      </c>
      <c r="L1663" s="12" t="str">
        <f t="shared" si="381"/>
        <v>Último Informe MINCIECIA</v>
      </c>
      <c r="M1663" s="12" t="str">
        <f t="shared" si="381"/>
        <v>Adimensional</v>
      </c>
      <c r="N1663" s="38" t="str">
        <f t="shared" si="381"/>
        <v>Ministerio de Ciencias, Tecnología, Conocimiento e Innovación</v>
      </c>
      <c r="O1663" s="30" t="str">
        <f>+"Etapa Actual del Programa Paso a Paso por Comuna en la "&amp;Enfermedades_Mundiales[[#This Row],[territorio]]</f>
        <v>Etapa Actual del Programa Paso a Paso por Comuna en la Región de Los Lagos</v>
      </c>
      <c r="P1663" s="68"/>
      <c r="Q1663" s="15" t="str">
        <f t="shared" si="382"/>
        <v>Representación Geográfica</v>
      </c>
      <c r="R1663" s="30"/>
      <c r="S1663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https://analytics.zoho.com/open-view/2395394000008154660?ZOHO_CRITERIA=%22Localiza_CL_Poblacion%22.%22Codreg%22%3D10</v>
      </c>
      <c r="T1663" s="17"/>
      <c r="U1663" s="31" t="str">
        <f t="shared" si="383"/>
        <v>#1774B9</v>
      </c>
      <c r="V1663" s="32" t="str">
        <f>+Enfermedades_Mundiales[[#This Row],[idcoleccion]]&amp;"-"&amp;Enfermedades_Mundiales[[#This Row],[id]]</f>
        <v>360-1653</v>
      </c>
      <c r="W1663" s="21">
        <f>+VLOOKUP(Enfermedades_Mundiales[[#This Row],[Filtro URL]],Estructura!$X$4:$Y$366,2,0)</f>
        <v>36200010</v>
      </c>
      <c r="X1663" s="21" t="str">
        <f>+VLOOKUP(Enfermedades_Mundiales[[#This Row],[tema]],Estructura!$A$4:$C$18,3,0)</f>
        <v>T-368</v>
      </c>
      <c r="Y1663" s="32" t="str">
        <f>+VLOOKUP(Enfermedades_Mundiales[[#This Row],[contenido]],Estructura!$E$4:$G$18,3,0)</f>
        <v>C-364</v>
      </c>
      <c r="Z1663" s="32" t="str">
        <f>+VLOOKUP(Enfermedades_Mundiales[[#This Row],[Filtro Integrado]],Estructura!$M$4:$O$367,3,0)</f>
        <v>FI-365</v>
      </c>
      <c r="AA1663" s="32" t="str">
        <f>+VLOOKUP(Enfermedades_Mundiales[[#This Row],[Muestra]],Estructura!$Q$4:$S$194,3,0)</f>
        <v>M-372</v>
      </c>
    </row>
    <row r="1664" spans="1:27" ht="30.6" x14ac:dyDescent="0.3">
      <c r="A1664" s="41" t="s">
        <v>2131</v>
      </c>
      <c r="B1664" s="12">
        <f t="shared" si="380"/>
        <v>360</v>
      </c>
      <c r="C1664" s="13" t="str">
        <f t="shared" si="380"/>
        <v>Enfermedades Mundiales</v>
      </c>
      <c r="D1664" s="13" t="str">
        <f t="shared" si="380"/>
        <v>Salud</v>
      </c>
      <c r="E1664" s="29">
        <v>11</v>
      </c>
      <c r="F1664" s="13" t="str">
        <f t="shared" si="384"/>
        <v>Etapas Paso a Paso</v>
      </c>
      <c r="G1664" s="27" t="s">
        <v>3568</v>
      </c>
      <c r="H1664" s="34" t="s">
        <v>15</v>
      </c>
      <c r="I1664" s="33" t="s">
        <v>377</v>
      </c>
      <c r="J1664" s="12" t="str">
        <f t="shared" si="386"/>
        <v>Comuna-Zona</v>
      </c>
      <c r="K1664" s="12" t="str">
        <f t="shared" si="385"/>
        <v>Etapa Actual</v>
      </c>
      <c r="L1664" s="12" t="str">
        <f t="shared" si="381"/>
        <v>Último Informe MINCIECIA</v>
      </c>
      <c r="M1664" s="12" t="str">
        <f t="shared" si="381"/>
        <v>Adimensional</v>
      </c>
      <c r="N1664" s="38" t="str">
        <f t="shared" si="381"/>
        <v>Ministerio de Ciencias, Tecnología, Conocimiento e Innovación</v>
      </c>
      <c r="O1664" s="30" t="str">
        <f>+"Etapa Actual del Programa Paso a Paso por Comuna en la "&amp;Enfermedades_Mundiales[[#This Row],[territorio]]</f>
        <v>Etapa Actual del Programa Paso a Paso por Comuna en la Región de Aysén</v>
      </c>
      <c r="P1664" s="68"/>
      <c r="Q1664" s="15" t="str">
        <f t="shared" si="382"/>
        <v>Representación Geográfica</v>
      </c>
      <c r="R1664" s="30"/>
      <c r="S1664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https://analytics.zoho.com/open-view/2395394000008154660?ZOHO_CRITERIA=%22Localiza_CL_Poblacion%22.%22Codreg%22%3D11</v>
      </c>
      <c r="T1664" s="17"/>
      <c r="U1664" s="31" t="str">
        <f t="shared" si="383"/>
        <v>#1774B9</v>
      </c>
      <c r="V1664" s="32" t="str">
        <f>+Enfermedades_Mundiales[[#This Row],[idcoleccion]]&amp;"-"&amp;Enfermedades_Mundiales[[#This Row],[id]]</f>
        <v>360-1654</v>
      </c>
      <c r="W1664" s="21">
        <f>+VLOOKUP(Enfermedades_Mundiales[[#This Row],[Filtro URL]],Estructura!$X$4:$Y$366,2,0)</f>
        <v>36200011</v>
      </c>
      <c r="X1664" s="21" t="str">
        <f>+VLOOKUP(Enfermedades_Mundiales[[#This Row],[tema]],Estructura!$A$4:$C$18,3,0)</f>
        <v>T-368</v>
      </c>
      <c r="Y1664" s="32" t="str">
        <f>+VLOOKUP(Enfermedades_Mundiales[[#This Row],[contenido]],Estructura!$E$4:$G$18,3,0)</f>
        <v>C-364</v>
      </c>
      <c r="Z1664" s="32" t="str">
        <f>+VLOOKUP(Enfermedades_Mundiales[[#This Row],[Filtro Integrado]],Estructura!$M$4:$O$367,3,0)</f>
        <v>FI-365</v>
      </c>
      <c r="AA1664" s="32" t="str">
        <f>+VLOOKUP(Enfermedades_Mundiales[[#This Row],[Muestra]],Estructura!$Q$4:$S$194,3,0)</f>
        <v>M-372</v>
      </c>
    </row>
    <row r="1665" spans="1:27" ht="30.6" x14ac:dyDescent="0.3">
      <c r="A1665" s="41" t="s">
        <v>2132</v>
      </c>
      <c r="B1665" s="12">
        <f t="shared" si="380"/>
        <v>360</v>
      </c>
      <c r="C1665" s="13" t="str">
        <f t="shared" si="380"/>
        <v>Enfermedades Mundiales</v>
      </c>
      <c r="D1665" s="13" t="str">
        <f t="shared" si="380"/>
        <v>Salud</v>
      </c>
      <c r="E1665" s="29">
        <v>12</v>
      </c>
      <c r="F1665" s="13" t="str">
        <f t="shared" si="384"/>
        <v>Etapas Paso a Paso</v>
      </c>
      <c r="G1665" s="27" t="s">
        <v>3568</v>
      </c>
      <c r="H1665" s="34" t="s">
        <v>15</v>
      </c>
      <c r="I1665" s="33" t="s">
        <v>378</v>
      </c>
      <c r="J1665" s="12" t="str">
        <f t="shared" si="386"/>
        <v>Comuna-Zona</v>
      </c>
      <c r="K1665" s="12" t="str">
        <f t="shared" si="385"/>
        <v>Etapa Actual</v>
      </c>
      <c r="L1665" s="12" t="str">
        <f t="shared" si="381"/>
        <v>Último Informe MINCIECIA</v>
      </c>
      <c r="M1665" s="12" t="str">
        <f t="shared" si="381"/>
        <v>Adimensional</v>
      </c>
      <c r="N1665" s="38" t="str">
        <f t="shared" si="381"/>
        <v>Ministerio de Ciencias, Tecnología, Conocimiento e Innovación</v>
      </c>
      <c r="O1665" s="30" t="str">
        <f>+"Etapa Actual del Programa Paso a Paso por Comuna en la "&amp;Enfermedades_Mundiales[[#This Row],[territorio]]</f>
        <v>Etapa Actual del Programa Paso a Paso por Comuna en la Región de Magallanes</v>
      </c>
      <c r="P1665" s="68"/>
      <c r="Q1665" s="15" t="str">
        <f t="shared" si="382"/>
        <v>Representación Geográfica</v>
      </c>
      <c r="R1665" s="30"/>
      <c r="S1665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https://analytics.zoho.com/open-view/2395394000008154660?ZOHO_CRITERIA=%22Localiza_CL_Poblacion%22.%22Codreg%22%3D12</v>
      </c>
      <c r="T1665" s="17"/>
      <c r="U1665" s="31" t="str">
        <f t="shared" si="383"/>
        <v>#1774B9</v>
      </c>
      <c r="V1665" s="32" t="str">
        <f>+Enfermedades_Mundiales[[#This Row],[idcoleccion]]&amp;"-"&amp;Enfermedades_Mundiales[[#This Row],[id]]</f>
        <v>360-1655</v>
      </c>
      <c r="W1665" s="21">
        <f>+VLOOKUP(Enfermedades_Mundiales[[#This Row],[Filtro URL]],Estructura!$X$4:$Y$366,2,0)</f>
        <v>36200012</v>
      </c>
      <c r="X1665" s="21" t="str">
        <f>+VLOOKUP(Enfermedades_Mundiales[[#This Row],[tema]],Estructura!$A$4:$C$18,3,0)</f>
        <v>T-368</v>
      </c>
      <c r="Y1665" s="32" t="str">
        <f>+VLOOKUP(Enfermedades_Mundiales[[#This Row],[contenido]],Estructura!$E$4:$G$18,3,0)</f>
        <v>C-364</v>
      </c>
      <c r="Z1665" s="32" t="str">
        <f>+VLOOKUP(Enfermedades_Mundiales[[#This Row],[Filtro Integrado]],Estructura!$M$4:$O$367,3,0)</f>
        <v>FI-365</v>
      </c>
      <c r="AA1665" s="32" t="str">
        <f>+VLOOKUP(Enfermedades_Mundiales[[#This Row],[Muestra]],Estructura!$Q$4:$S$194,3,0)</f>
        <v>M-372</v>
      </c>
    </row>
    <row r="1666" spans="1:27" ht="30.6" x14ac:dyDescent="0.3">
      <c r="A1666" s="41" t="s">
        <v>2133</v>
      </c>
      <c r="B1666" s="12">
        <f t="shared" si="380"/>
        <v>360</v>
      </c>
      <c r="C1666" s="13" t="str">
        <f t="shared" si="380"/>
        <v>Enfermedades Mundiales</v>
      </c>
      <c r="D1666" s="13" t="str">
        <f t="shared" si="380"/>
        <v>Salud</v>
      </c>
      <c r="E1666" s="29">
        <v>13</v>
      </c>
      <c r="F1666" s="13" t="str">
        <f t="shared" si="384"/>
        <v>Etapas Paso a Paso</v>
      </c>
      <c r="G1666" s="27" t="s">
        <v>3568</v>
      </c>
      <c r="H1666" s="34" t="s">
        <v>15</v>
      </c>
      <c r="I1666" s="33" t="s">
        <v>379</v>
      </c>
      <c r="J1666" s="12" t="str">
        <f t="shared" si="386"/>
        <v>Comuna-Zona</v>
      </c>
      <c r="K1666" s="12" t="str">
        <f t="shared" si="385"/>
        <v>Etapa Actual</v>
      </c>
      <c r="L1666" s="12" t="str">
        <f t="shared" si="381"/>
        <v>Último Informe MINCIECIA</v>
      </c>
      <c r="M1666" s="12" t="str">
        <f t="shared" si="381"/>
        <v>Adimensional</v>
      </c>
      <c r="N1666" s="38" t="str">
        <f t="shared" si="381"/>
        <v>Ministerio de Ciencias, Tecnología, Conocimiento e Innovación</v>
      </c>
      <c r="O1666" s="30" t="str">
        <f>+"Etapa Actual del Programa Paso a Paso por Comuna en la "&amp;Enfermedades_Mundiales[[#This Row],[territorio]]</f>
        <v>Etapa Actual del Programa Paso a Paso por Comuna en la Región Metropolitana</v>
      </c>
      <c r="P1666" s="68"/>
      <c r="Q1666" s="15" t="str">
        <f t="shared" si="382"/>
        <v>Representación Geográfica</v>
      </c>
      <c r="R1666" s="30"/>
      <c r="S1666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https://analytics.zoho.com/open-view/2395394000008154660?ZOHO_CRITERIA=%22Localiza_CL_Poblacion%22.%22Codreg%22%3D13</v>
      </c>
      <c r="T1666" s="17"/>
      <c r="U1666" s="31" t="str">
        <f t="shared" si="383"/>
        <v>#1774B9</v>
      </c>
      <c r="V1666" s="32" t="str">
        <f>+Enfermedades_Mundiales[[#This Row],[idcoleccion]]&amp;"-"&amp;Enfermedades_Mundiales[[#This Row],[id]]</f>
        <v>360-1656</v>
      </c>
      <c r="W1666" s="21">
        <f>+VLOOKUP(Enfermedades_Mundiales[[#This Row],[Filtro URL]],Estructura!$X$4:$Y$366,2,0)</f>
        <v>36200013</v>
      </c>
      <c r="X1666" s="21" t="str">
        <f>+VLOOKUP(Enfermedades_Mundiales[[#This Row],[tema]],Estructura!$A$4:$C$18,3,0)</f>
        <v>T-368</v>
      </c>
      <c r="Y1666" s="32" t="str">
        <f>+VLOOKUP(Enfermedades_Mundiales[[#This Row],[contenido]],Estructura!$E$4:$G$18,3,0)</f>
        <v>C-364</v>
      </c>
      <c r="Z1666" s="32" t="str">
        <f>+VLOOKUP(Enfermedades_Mundiales[[#This Row],[Filtro Integrado]],Estructura!$M$4:$O$367,3,0)</f>
        <v>FI-365</v>
      </c>
      <c r="AA1666" s="32" t="str">
        <f>+VLOOKUP(Enfermedades_Mundiales[[#This Row],[Muestra]],Estructura!$Q$4:$S$194,3,0)</f>
        <v>M-372</v>
      </c>
    </row>
    <row r="1667" spans="1:27" ht="30.6" x14ac:dyDescent="0.3">
      <c r="A1667" s="41" t="s">
        <v>2134</v>
      </c>
      <c r="B1667" s="12">
        <f t="shared" si="380"/>
        <v>360</v>
      </c>
      <c r="C1667" s="13" t="str">
        <f t="shared" si="380"/>
        <v>Enfermedades Mundiales</v>
      </c>
      <c r="D1667" s="13" t="str">
        <f t="shared" si="380"/>
        <v>Salud</v>
      </c>
      <c r="E1667" s="29">
        <v>14</v>
      </c>
      <c r="F1667" s="13" t="str">
        <f t="shared" si="384"/>
        <v>Etapas Paso a Paso</v>
      </c>
      <c r="G1667" s="27" t="s">
        <v>3568</v>
      </c>
      <c r="H1667" s="34" t="s">
        <v>15</v>
      </c>
      <c r="I1667" s="33" t="s">
        <v>380</v>
      </c>
      <c r="J1667" s="12" t="str">
        <f t="shared" si="386"/>
        <v>Comuna-Zona</v>
      </c>
      <c r="K1667" s="12" t="str">
        <f t="shared" si="385"/>
        <v>Etapa Actual</v>
      </c>
      <c r="L1667" s="12" t="str">
        <f t="shared" si="381"/>
        <v>Último Informe MINCIECIA</v>
      </c>
      <c r="M1667" s="12" t="str">
        <f t="shared" si="381"/>
        <v>Adimensional</v>
      </c>
      <c r="N1667" s="38" t="str">
        <f t="shared" si="381"/>
        <v>Ministerio de Ciencias, Tecnología, Conocimiento e Innovación</v>
      </c>
      <c r="O1667" s="30" t="str">
        <f>+"Etapa Actual del Programa Paso a Paso por Comuna en la "&amp;Enfermedades_Mundiales[[#This Row],[territorio]]</f>
        <v>Etapa Actual del Programa Paso a Paso por Comuna en la Región de Los Ríos</v>
      </c>
      <c r="P1667" s="68"/>
      <c r="Q1667" s="15" t="str">
        <f t="shared" si="382"/>
        <v>Representación Geográfica</v>
      </c>
      <c r="R1667" s="30"/>
      <c r="S1667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https://analytics.zoho.com/open-view/2395394000008154660?ZOHO_CRITERIA=%22Localiza_CL_Poblacion%22.%22Codreg%22%3D14</v>
      </c>
      <c r="T1667" s="17"/>
      <c r="U1667" s="31" t="str">
        <f t="shared" si="383"/>
        <v>#1774B9</v>
      </c>
      <c r="V1667" s="32" t="str">
        <f>+Enfermedades_Mundiales[[#This Row],[idcoleccion]]&amp;"-"&amp;Enfermedades_Mundiales[[#This Row],[id]]</f>
        <v>360-1657</v>
      </c>
      <c r="W1667" s="21">
        <f>+VLOOKUP(Enfermedades_Mundiales[[#This Row],[Filtro URL]],Estructura!$X$4:$Y$366,2,0)</f>
        <v>36200014</v>
      </c>
      <c r="X1667" s="21" t="str">
        <f>+VLOOKUP(Enfermedades_Mundiales[[#This Row],[tema]],Estructura!$A$4:$C$18,3,0)</f>
        <v>T-368</v>
      </c>
      <c r="Y1667" s="32" t="str">
        <f>+VLOOKUP(Enfermedades_Mundiales[[#This Row],[contenido]],Estructura!$E$4:$G$18,3,0)</f>
        <v>C-364</v>
      </c>
      <c r="Z1667" s="32" t="str">
        <f>+VLOOKUP(Enfermedades_Mundiales[[#This Row],[Filtro Integrado]],Estructura!$M$4:$O$367,3,0)</f>
        <v>FI-365</v>
      </c>
      <c r="AA1667" s="32" t="str">
        <f>+VLOOKUP(Enfermedades_Mundiales[[#This Row],[Muestra]],Estructura!$Q$4:$S$194,3,0)</f>
        <v>M-372</v>
      </c>
    </row>
    <row r="1668" spans="1:27" ht="30.6" x14ac:dyDescent="0.3">
      <c r="A1668" s="41" t="s">
        <v>2135</v>
      </c>
      <c r="B1668" s="12">
        <f t="shared" si="380"/>
        <v>360</v>
      </c>
      <c r="C1668" s="13" t="str">
        <f t="shared" si="380"/>
        <v>Enfermedades Mundiales</v>
      </c>
      <c r="D1668" s="13" t="str">
        <f t="shared" si="380"/>
        <v>Salud</v>
      </c>
      <c r="E1668" s="29">
        <v>15</v>
      </c>
      <c r="F1668" s="13" t="str">
        <f t="shared" si="384"/>
        <v>Etapas Paso a Paso</v>
      </c>
      <c r="G1668" s="27" t="s">
        <v>3568</v>
      </c>
      <c r="H1668" s="34" t="s">
        <v>15</v>
      </c>
      <c r="I1668" s="33" t="s">
        <v>381</v>
      </c>
      <c r="J1668" s="12" t="str">
        <f t="shared" si="386"/>
        <v>Comuna-Zona</v>
      </c>
      <c r="K1668" s="12" t="str">
        <f t="shared" si="385"/>
        <v>Etapa Actual</v>
      </c>
      <c r="L1668" s="12" t="str">
        <f t="shared" si="381"/>
        <v>Último Informe MINCIECIA</v>
      </c>
      <c r="M1668" s="12" t="str">
        <f t="shared" si="381"/>
        <v>Adimensional</v>
      </c>
      <c r="N1668" s="38" t="str">
        <f t="shared" si="381"/>
        <v>Ministerio de Ciencias, Tecnología, Conocimiento e Innovación</v>
      </c>
      <c r="O1668" s="30" t="str">
        <f>+"Etapa Actual del Programa Paso a Paso por Comuna en la "&amp;Enfermedades_Mundiales[[#This Row],[territorio]]</f>
        <v>Etapa Actual del Programa Paso a Paso por Comuna en la Región de Arica y Parinacota</v>
      </c>
      <c r="P1668" s="68"/>
      <c r="Q1668" s="15" t="str">
        <f t="shared" si="382"/>
        <v>Representación Geográfica</v>
      </c>
      <c r="R1668" s="30"/>
      <c r="S1668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https://analytics.zoho.com/open-view/2395394000008154660?ZOHO_CRITERIA=%22Localiza_CL_Poblacion%22.%22Codreg%22%3D15</v>
      </c>
      <c r="T1668" s="17"/>
      <c r="U1668" s="31" t="str">
        <f t="shared" si="383"/>
        <v>#1774B9</v>
      </c>
      <c r="V1668" s="32" t="str">
        <f>+Enfermedades_Mundiales[[#This Row],[idcoleccion]]&amp;"-"&amp;Enfermedades_Mundiales[[#This Row],[id]]</f>
        <v>360-1658</v>
      </c>
      <c r="W1668" s="21">
        <f>+VLOOKUP(Enfermedades_Mundiales[[#This Row],[Filtro URL]],Estructura!$X$4:$Y$366,2,0)</f>
        <v>36200015</v>
      </c>
      <c r="X1668" s="21" t="str">
        <f>+VLOOKUP(Enfermedades_Mundiales[[#This Row],[tema]],Estructura!$A$4:$C$18,3,0)</f>
        <v>T-368</v>
      </c>
      <c r="Y1668" s="32" t="str">
        <f>+VLOOKUP(Enfermedades_Mundiales[[#This Row],[contenido]],Estructura!$E$4:$G$18,3,0)</f>
        <v>C-364</v>
      </c>
      <c r="Z1668" s="32" t="str">
        <f>+VLOOKUP(Enfermedades_Mundiales[[#This Row],[Filtro Integrado]],Estructura!$M$4:$O$367,3,0)</f>
        <v>FI-365</v>
      </c>
      <c r="AA1668" s="32" t="str">
        <f>+VLOOKUP(Enfermedades_Mundiales[[#This Row],[Muestra]],Estructura!$Q$4:$S$194,3,0)</f>
        <v>M-372</v>
      </c>
    </row>
    <row r="1669" spans="1:27" ht="30.6" x14ac:dyDescent="0.3">
      <c r="A1669" s="41" t="s">
        <v>2136</v>
      </c>
      <c r="B1669" s="43">
        <f t="shared" si="380"/>
        <v>360</v>
      </c>
      <c r="C1669" s="44" t="str">
        <f t="shared" si="380"/>
        <v>Enfermedades Mundiales</v>
      </c>
      <c r="D1669" s="44" t="str">
        <f t="shared" si="380"/>
        <v>Salud</v>
      </c>
      <c r="E1669" s="45">
        <v>16</v>
      </c>
      <c r="F1669" s="13" t="str">
        <f t="shared" si="384"/>
        <v>Etapas Paso a Paso</v>
      </c>
      <c r="G1669" s="27" t="s">
        <v>3568</v>
      </c>
      <c r="H1669" s="34" t="s">
        <v>15</v>
      </c>
      <c r="I1669" s="48" t="s">
        <v>382</v>
      </c>
      <c r="J1669" s="12" t="str">
        <f t="shared" si="386"/>
        <v>Comuna-Zona</v>
      </c>
      <c r="K1669" s="12" t="str">
        <f t="shared" si="385"/>
        <v>Etapa Actual</v>
      </c>
      <c r="L1669" s="43" t="str">
        <f t="shared" si="381"/>
        <v>Último Informe MINCIECIA</v>
      </c>
      <c r="M1669" s="43" t="str">
        <f t="shared" si="381"/>
        <v>Adimensional</v>
      </c>
      <c r="N1669" s="49" t="str">
        <f t="shared" si="381"/>
        <v>Ministerio de Ciencias, Tecnología, Conocimiento e Innovación</v>
      </c>
      <c r="O1669" s="30" t="str">
        <f>+"Etapa Actual del Programa Paso a Paso por Comuna en la "&amp;Enfermedades_Mundiales[[#This Row],[territorio]]</f>
        <v>Etapa Actual del Programa Paso a Paso por Comuna en la Región de Ñuble</v>
      </c>
      <c r="P1669" s="69"/>
      <c r="Q1669" s="51" t="str">
        <f t="shared" si="382"/>
        <v>Representación Geográfica</v>
      </c>
      <c r="R1669" s="50"/>
      <c r="S1669" s="16" t="str">
        <f>"https://analytics.zoho.com/open-view/2395394000008154660?ZOHO_CRITERIA=%22Localiza_CL_Poblacion%22.%22Codreg%22%3D"&amp;Enfermedades_Mundiales[[#This Row],[Filtro URL]]</f>
        <v>https://analytics.zoho.com/open-view/2395394000008154660?ZOHO_CRITERIA=%22Localiza_CL_Poblacion%22.%22Codreg%22%3D16</v>
      </c>
      <c r="T1669" s="53"/>
      <c r="U1669" s="54" t="str">
        <f t="shared" si="383"/>
        <v>#1774B9</v>
      </c>
      <c r="V1669" s="55" t="str">
        <f>+Enfermedades_Mundiales[[#This Row],[idcoleccion]]&amp;"-"&amp;Enfermedades_Mundiales[[#This Row],[id]]</f>
        <v>360-1659</v>
      </c>
      <c r="W1669" s="21">
        <f>+VLOOKUP(Enfermedades_Mundiales[[#This Row],[Filtro URL]],Estructura!$X$4:$Y$366,2,0)</f>
        <v>36200016</v>
      </c>
      <c r="X1669" s="21" t="str">
        <f>+VLOOKUP(Enfermedades_Mundiales[[#This Row],[tema]],Estructura!$A$4:$C$18,3,0)</f>
        <v>T-368</v>
      </c>
      <c r="Y1669" s="55" t="str">
        <f>+VLOOKUP(Enfermedades_Mundiales[[#This Row],[contenido]],Estructura!$E$4:$G$18,3,0)</f>
        <v>C-364</v>
      </c>
      <c r="Z1669" s="55" t="str">
        <f>+VLOOKUP(Enfermedades_Mundiales[[#This Row],[Filtro Integrado]],Estructura!$M$4:$O$367,3,0)</f>
        <v>FI-365</v>
      </c>
      <c r="AA1669" s="55" t="str">
        <f>+VLOOKUP(Enfermedades_Mundiales[[#This Row],[Muestra]],Estructura!$Q$4:$S$194,3,0)</f>
        <v>M-372</v>
      </c>
    </row>
    <row r="1670" spans="1:27" ht="30.6" x14ac:dyDescent="0.3">
      <c r="A1670" s="62" t="s">
        <v>2137</v>
      </c>
      <c r="B1670" s="12">
        <f t="shared" ref="B1670:D1685" si="387">+B1669</f>
        <v>360</v>
      </c>
      <c r="C1670" s="13" t="str">
        <f t="shared" si="387"/>
        <v>Enfermedades Mundiales</v>
      </c>
      <c r="D1670" s="13" t="str">
        <f t="shared" si="387"/>
        <v>Salud</v>
      </c>
      <c r="E1670" s="63">
        <v>1101</v>
      </c>
      <c r="F1670" s="13" t="str">
        <f t="shared" si="384"/>
        <v>Etapas Paso a Paso</v>
      </c>
      <c r="G1670" s="27" t="s">
        <v>3568</v>
      </c>
      <c r="H1670" s="60" t="s">
        <v>17</v>
      </c>
      <c r="I1670" s="58" t="s">
        <v>29</v>
      </c>
      <c r="J1670" s="43" t="s">
        <v>3581</v>
      </c>
      <c r="K1670" s="12" t="str">
        <f t="shared" si="385"/>
        <v>Etapa Actual</v>
      </c>
      <c r="L1670" s="12" t="str">
        <f t="shared" si="385"/>
        <v>Último Informe MINCIECIA</v>
      </c>
      <c r="M1670" s="12" t="str">
        <f t="shared" si="385"/>
        <v>Adimensional</v>
      </c>
      <c r="N1670" s="38" t="str">
        <f t="shared" si="385"/>
        <v>Ministerio de Ciencias, Tecnología, Conocimiento e Innovación</v>
      </c>
      <c r="O1670" s="30" t="str">
        <f>+"Etapa Actual del Programa Paso a Paso en la comuna de "&amp;Enfermedades_Mundiales[[#This Row],[territorio]]</f>
        <v>Etapa Actual del Programa Paso a Paso en la comuna de Iquique</v>
      </c>
      <c r="P1670" s="68"/>
      <c r="Q1670" s="15" t="str">
        <f t="shared" si="382"/>
        <v>Representación Geográfica</v>
      </c>
      <c r="R1670" s="30"/>
      <c r="S16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https://analytics.zoho.com/open-view/2395394000008153647?ZOHO_CRITERIA=%22Localiza_CL_Poblacion%22.%22Codcom%22%3D1101</v>
      </c>
      <c r="T1670" s="17"/>
      <c r="U1670" s="31" t="str">
        <f t="shared" si="383"/>
        <v>#1774B9</v>
      </c>
      <c r="V1670" s="32" t="str">
        <f>+Enfermedades_Mundiales[[#This Row],[idcoleccion]]&amp;"-"&amp;Enfermedades_Mundiales[[#This Row],[id]]</f>
        <v>360-1660</v>
      </c>
      <c r="W1670" s="21">
        <f>+VLOOKUP(Enfermedades_Mundiales[[#This Row],[Filtro URL]],Estructura!$X$4:$Y$366,2,0)</f>
        <v>36301101</v>
      </c>
      <c r="X1670" s="21" t="str">
        <f>+VLOOKUP(Enfermedades_Mundiales[[#This Row],[tema]],Estructura!$A$4:$C$18,3,0)</f>
        <v>T-368</v>
      </c>
      <c r="Y1670" s="32" t="str">
        <f>+VLOOKUP(Enfermedades_Mundiales[[#This Row],[contenido]],Estructura!$E$4:$G$18,3,0)</f>
        <v>C-364</v>
      </c>
      <c r="Z1670" s="32" t="str">
        <f>+VLOOKUP(Enfermedades_Mundiales[[#This Row],[Filtro Integrado]],Estructura!$M$4:$O$367,3,0)</f>
        <v>FI-366</v>
      </c>
      <c r="AA1670" s="32" t="str">
        <f>+VLOOKUP(Enfermedades_Mundiales[[#This Row],[Muestra]],Estructura!$Q$4:$S$194,3,0)</f>
        <v>M-372</v>
      </c>
    </row>
    <row r="1671" spans="1:27" ht="30.6" x14ac:dyDescent="0.3">
      <c r="A1671" s="61" t="s">
        <v>2138</v>
      </c>
      <c r="B1671" s="43">
        <f t="shared" si="387"/>
        <v>360</v>
      </c>
      <c r="C1671" s="44" t="str">
        <f t="shared" si="387"/>
        <v>Enfermedades Mundiales</v>
      </c>
      <c r="D1671" s="44" t="str">
        <f t="shared" si="387"/>
        <v>Salud</v>
      </c>
      <c r="E1671" s="64">
        <v>1107</v>
      </c>
      <c r="F1671" s="44" t="str">
        <f t="shared" si="384"/>
        <v>Etapas Paso a Paso</v>
      </c>
      <c r="G1671" s="27" t="s">
        <v>3568</v>
      </c>
      <c r="H1671" s="60" t="s">
        <v>17</v>
      </c>
      <c r="I1671" s="59" t="s">
        <v>30</v>
      </c>
      <c r="J1671" s="43" t="s">
        <v>3581</v>
      </c>
      <c r="K1671" s="12" t="str">
        <f t="shared" ref="K1671:N1686" si="388">+K1670</f>
        <v>Etapa Actual</v>
      </c>
      <c r="L1671" s="43" t="str">
        <f t="shared" si="388"/>
        <v>Último Informe MINCIECIA</v>
      </c>
      <c r="M1671" s="43" t="str">
        <f t="shared" si="388"/>
        <v>Adimensional</v>
      </c>
      <c r="N1671" s="49" t="str">
        <f t="shared" si="388"/>
        <v>Ministerio de Ciencias, Tecnología, Conocimiento e Innovación</v>
      </c>
      <c r="O1671" s="30" t="str">
        <f>+"Etapa Actual del Programa Paso a Paso en la comuna de "&amp;Enfermedades_Mundiales[[#This Row],[territorio]]</f>
        <v>Etapa Actual del Programa Paso a Paso en la comuna de Alto Hospicio</v>
      </c>
      <c r="P1671" s="69"/>
      <c r="Q1671" s="51" t="str">
        <f t="shared" si="382"/>
        <v>Representación Geográfica</v>
      </c>
      <c r="R1671" s="50"/>
      <c r="S16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https://analytics.zoho.com/open-view/2395394000008153647?ZOHO_CRITERIA=%22Localiza_CL_Poblacion%22.%22Codcom%22%3D1107</v>
      </c>
      <c r="T1671" s="53"/>
      <c r="U1671" s="54" t="str">
        <f t="shared" si="383"/>
        <v>#1774B9</v>
      </c>
      <c r="V1671" s="55" t="str">
        <f>+Enfermedades_Mundiales[[#This Row],[idcoleccion]]&amp;"-"&amp;Enfermedades_Mundiales[[#This Row],[id]]</f>
        <v>360-1661</v>
      </c>
      <c r="W1671" s="21">
        <f>+VLOOKUP(Enfermedades_Mundiales[[#This Row],[Filtro URL]],Estructura!$X$4:$Y$366,2,0)</f>
        <v>36301107</v>
      </c>
      <c r="X1671" s="21" t="str">
        <f>+VLOOKUP(Enfermedades_Mundiales[[#This Row],[tema]],Estructura!$A$4:$C$18,3,0)</f>
        <v>T-368</v>
      </c>
      <c r="Y1671" s="55" t="str">
        <f>+VLOOKUP(Enfermedades_Mundiales[[#This Row],[contenido]],Estructura!$E$4:$G$18,3,0)</f>
        <v>C-364</v>
      </c>
      <c r="Z1671" s="55" t="str">
        <f>+VLOOKUP(Enfermedades_Mundiales[[#This Row],[Filtro Integrado]],Estructura!$M$4:$O$367,3,0)</f>
        <v>FI-366</v>
      </c>
      <c r="AA1671" s="55" t="str">
        <f>+VLOOKUP(Enfermedades_Mundiales[[#This Row],[Muestra]],Estructura!$Q$4:$S$194,3,0)</f>
        <v>M-372</v>
      </c>
    </row>
    <row r="1672" spans="1:27" ht="30.6" x14ac:dyDescent="0.3">
      <c r="A1672" s="61" t="s">
        <v>2139</v>
      </c>
      <c r="B1672" s="43">
        <f t="shared" si="387"/>
        <v>360</v>
      </c>
      <c r="C1672" s="44" t="str">
        <f t="shared" si="387"/>
        <v>Enfermedades Mundiales</v>
      </c>
      <c r="D1672" s="44" t="str">
        <f t="shared" si="387"/>
        <v>Salud</v>
      </c>
      <c r="E1672" s="64">
        <v>1401</v>
      </c>
      <c r="F1672" s="44" t="str">
        <f t="shared" si="384"/>
        <v>Etapas Paso a Paso</v>
      </c>
      <c r="G1672" s="27" t="s">
        <v>3568</v>
      </c>
      <c r="H1672" s="60" t="s">
        <v>17</v>
      </c>
      <c r="I1672" s="58" t="s">
        <v>31</v>
      </c>
      <c r="J1672" s="43" t="s">
        <v>3581</v>
      </c>
      <c r="K1672" s="12" t="str">
        <f t="shared" si="388"/>
        <v>Etapa Actual</v>
      </c>
      <c r="L1672" s="43" t="str">
        <f t="shared" si="388"/>
        <v>Último Informe MINCIECIA</v>
      </c>
      <c r="M1672" s="43" t="str">
        <f t="shared" si="388"/>
        <v>Adimensional</v>
      </c>
      <c r="N1672" s="49" t="str">
        <f t="shared" si="388"/>
        <v>Ministerio de Ciencias, Tecnología, Conocimiento e Innovación</v>
      </c>
      <c r="O1672" s="30" t="str">
        <f>+"Etapa Actual del Programa Paso a Paso en la comuna de "&amp;Enfermedades_Mundiales[[#This Row],[territorio]]</f>
        <v>Etapa Actual del Programa Paso a Paso en la comuna de Pozo Almonte</v>
      </c>
      <c r="P1672" s="68"/>
      <c r="Q1672" s="15" t="str">
        <f t="shared" si="382"/>
        <v>Representación Geográfica</v>
      </c>
      <c r="R1672" s="30"/>
      <c r="S16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https://analytics.zoho.com/open-view/2395394000008153647?ZOHO_CRITERIA=%22Localiza_CL_Poblacion%22.%22Codcom%22%3D1401</v>
      </c>
      <c r="T1672" s="17"/>
      <c r="U1672" s="31" t="str">
        <f t="shared" si="383"/>
        <v>#1774B9</v>
      </c>
      <c r="V1672" s="32" t="str">
        <f>+Enfermedades_Mundiales[[#This Row],[idcoleccion]]&amp;"-"&amp;Enfermedades_Mundiales[[#This Row],[id]]</f>
        <v>360-1662</v>
      </c>
      <c r="W1672" s="21">
        <f>+VLOOKUP(Enfermedades_Mundiales[[#This Row],[Filtro URL]],Estructura!$X$4:$Y$366,2,0)</f>
        <v>36301401</v>
      </c>
      <c r="X1672" s="21" t="str">
        <f>+VLOOKUP(Enfermedades_Mundiales[[#This Row],[tema]],Estructura!$A$4:$C$18,3,0)</f>
        <v>T-368</v>
      </c>
      <c r="Y1672" s="32" t="str">
        <f>+VLOOKUP(Enfermedades_Mundiales[[#This Row],[contenido]],Estructura!$E$4:$G$18,3,0)</f>
        <v>C-364</v>
      </c>
      <c r="Z1672" s="32" t="str">
        <f>+VLOOKUP(Enfermedades_Mundiales[[#This Row],[Filtro Integrado]],Estructura!$M$4:$O$367,3,0)</f>
        <v>FI-366</v>
      </c>
      <c r="AA1672" s="32" t="str">
        <f>+VLOOKUP(Enfermedades_Mundiales[[#This Row],[Muestra]],Estructura!$Q$4:$S$194,3,0)</f>
        <v>M-372</v>
      </c>
    </row>
    <row r="1673" spans="1:27" ht="30.6" x14ac:dyDescent="0.3">
      <c r="A1673" s="61" t="s">
        <v>2140</v>
      </c>
      <c r="B1673" s="43">
        <f t="shared" si="387"/>
        <v>360</v>
      </c>
      <c r="C1673" s="44" t="str">
        <f t="shared" si="387"/>
        <v>Enfermedades Mundiales</v>
      </c>
      <c r="D1673" s="44" t="str">
        <f t="shared" si="387"/>
        <v>Salud</v>
      </c>
      <c r="E1673" s="64">
        <v>1402</v>
      </c>
      <c r="F1673" s="44" t="str">
        <f t="shared" si="384"/>
        <v>Etapas Paso a Paso</v>
      </c>
      <c r="G1673" s="27" t="s">
        <v>3568</v>
      </c>
      <c r="H1673" s="60" t="s">
        <v>17</v>
      </c>
      <c r="I1673" s="58" t="s">
        <v>32</v>
      </c>
      <c r="J1673" s="43" t="s">
        <v>3581</v>
      </c>
      <c r="K1673" s="12" t="str">
        <f t="shared" si="388"/>
        <v>Etapa Actual</v>
      </c>
      <c r="L1673" s="43" t="str">
        <f t="shared" si="388"/>
        <v>Último Informe MINCIECIA</v>
      </c>
      <c r="M1673" s="43" t="str">
        <f t="shared" si="388"/>
        <v>Adimensional</v>
      </c>
      <c r="N1673" s="49" t="str">
        <f t="shared" si="388"/>
        <v>Ministerio de Ciencias, Tecnología, Conocimiento e Innovación</v>
      </c>
      <c r="O1673" s="30" t="str">
        <f>+"Etapa Actual del Programa Paso a Paso en la comuna de "&amp;Enfermedades_Mundiales[[#This Row],[territorio]]</f>
        <v>Etapa Actual del Programa Paso a Paso en la comuna de Camiña</v>
      </c>
      <c r="P1673" s="68"/>
      <c r="Q1673" s="15" t="str">
        <f t="shared" si="382"/>
        <v>Representación Geográfica</v>
      </c>
      <c r="R1673" s="30"/>
      <c r="S16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https://analytics.zoho.com/open-view/2395394000008153647?ZOHO_CRITERIA=%22Localiza_CL_Poblacion%22.%22Codcom%22%3D1402</v>
      </c>
      <c r="T1673" s="17"/>
      <c r="U1673" s="31" t="str">
        <f t="shared" si="383"/>
        <v>#1774B9</v>
      </c>
      <c r="V1673" s="32" t="str">
        <f>+Enfermedades_Mundiales[[#This Row],[idcoleccion]]&amp;"-"&amp;Enfermedades_Mundiales[[#This Row],[id]]</f>
        <v>360-1663</v>
      </c>
      <c r="W1673" s="21">
        <f>+VLOOKUP(Enfermedades_Mundiales[[#This Row],[Filtro URL]],Estructura!$X$4:$Y$366,2,0)</f>
        <v>36301402</v>
      </c>
      <c r="X1673" s="21" t="str">
        <f>+VLOOKUP(Enfermedades_Mundiales[[#This Row],[tema]],Estructura!$A$4:$C$18,3,0)</f>
        <v>T-368</v>
      </c>
      <c r="Y1673" s="32" t="str">
        <f>+VLOOKUP(Enfermedades_Mundiales[[#This Row],[contenido]],Estructura!$E$4:$G$18,3,0)</f>
        <v>C-364</v>
      </c>
      <c r="Z1673" s="32" t="str">
        <f>+VLOOKUP(Enfermedades_Mundiales[[#This Row],[Filtro Integrado]],Estructura!$M$4:$O$367,3,0)</f>
        <v>FI-366</v>
      </c>
      <c r="AA1673" s="32" t="str">
        <f>+VLOOKUP(Enfermedades_Mundiales[[#This Row],[Muestra]],Estructura!$Q$4:$S$194,3,0)</f>
        <v>M-372</v>
      </c>
    </row>
    <row r="1674" spans="1:27" ht="30.6" x14ac:dyDescent="0.3">
      <c r="A1674" s="61" t="s">
        <v>2141</v>
      </c>
      <c r="B1674" s="43">
        <f t="shared" si="387"/>
        <v>360</v>
      </c>
      <c r="C1674" s="44" t="str">
        <f t="shared" si="387"/>
        <v>Enfermedades Mundiales</v>
      </c>
      <c r="D1674" s="44" t="str">
        <f t="shared" si="387"/>
        <v>Salud</v>
      </c>
      <c r="E1674" s="64">
        <v>1403</v>
      </c>
      <c r="F1674" s="44" t="str">
        <f t="shared" si="384"/>
        <v>Etapas Paso a Paso</v>
      </c>
      <c r="G1674" s="27" t="s">
        <v>3568</v>
      </c>
      <c r="H1674" s="60" t="s">
        <v>17</v>
      </c>
      <c r="I1674" s="58" t="s">
        <v>33</v>
      </c>
      <c r="J1674" s="43" t="s">
        <v>3581</v>
      </c>
      <c r="K1674" s="12" t="str">
        <f t="shared" si="388"/>
        <v>Etapa Actual</v>
      </c>
      <c r="L1674" s="43" t="str">
        <f t="shared" si="388"/>
        <v>Último Informe MINCIECIA</v>
      </c>
      <c r="M1674" s="43" t="str">
        <f t="shared" si="388"/>
        <v>Adimensional</v>
      </c>
      <c r="N1674" s="49" t="str">
        <f t="shared" si="388"/>
        <v>Ministerio de Ciencias, Tecnología, Conocimiento e Innovación</v>
      </c>
      <c r="O1674" s="30" t="str">
        <f>+"Etapa Actual del Programa Paso a Paso en la comuna de "&amp;Enfermedades_Mundiales[[#This Row],[territorio]]</f>
        <v>Etapa Actual del Programa Paso a Paso en la comuna de Colchane</v>
      </c>
      <c r="P1674" s="68"/>
      <c r="Q1674" s="15" t="str">
        <f t="shared" si="382"/>
        <v>Representación Geográfica</v>
      </c>
      <c r="R1674" s="30"/>
      <c r="S16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https://analytics.zoho.com/open-view/2395394000008153647?ZOHO_CRITERIA=%22Localiza_CL_Poblacion%22.%22Codcom%22%3D1403</v>
      </c>
      <c r="T1674" s="17"/>
      <c r="U1674" s="31" t="str">
        <f t="shared" si="383"/>
        <v>#1774B9</v>
      </c>
      <c r="V1674" s="32" t="str">
        <f>+Enfermedades_Mundiales[[#This Row],[idcoleccion]]&amp;"-"&amp;Enfermedades_Mundiales[[#This Row],[id]]</f>
        <v>360-1664</v>
      </c>
      <c r="W1674" s="21">
        <f>+VLOOKUP(Enfermedades_Mundiales[[#This Row],[Filtro URL]],Estructura!$X$4:$Y$366,2,0)</f>
        <v>36301403</v>
      </c>
      <c r="X1674" s="21" t="str">
        <f>+VLOOKUP(Enfermedades_Mundiales[[#This Row],[tema]],Estructura!$A$4:$C$18,3,0)</f>
        <v>T-368</v>
      </c>
      <c r="Y1674" s="32" t="str">
        <f>+VLOOKUP(Enfermedades_Mundiales[[#This Row],[contenido]],Estructura!$E$4:$G$18,3,0)</f>
        <v>C-364</v>
      </c>
      <c r="Z1674" s="32" t="str">
        <f>+VLOOKUP(Enfermedades_Mundiales[[#This Row],[Filtro Integrado]],Estructura!$M$4:$O$367,3,0)</f>
        <v>FI-366</v>
      </c>
      <c r="AA1674" s="32" t="str">
        <f>+VLOOKUP(Enfermedades_Mundiales[[#This Row],[Muestra]],Estructura!$Q$4:$S$194,3,0)</f>
        <v>M-372</v>
      </c>
    </row>
    <row r="1675" spans="1:27" ht="30.6" x14ac:dyDescent="0.3">
      <c r="A1675" s="61" t="s">
        <v>2142</v>
      </c>
      <c r="B1675" s="43">
        <f t="shared" si="387"/>
        <v>360</v>
      </c>
      <c r="C1675" s="44" t="str">
        <f t="shared" si="387"/>
        <v>Enfermedades Mundiales</v>
      </c>
      <c r="D1675" s="44" t="str">
        <f t="shared" si="387"/>
        <v>Salud</v>
      </c>
      <c r="E1675" s="64">
        <v>1404</v>
      </c>
      <c r="F1675" s="44" t="str">
        <f t="shared" si="384"/>
        <v>Etapas Paso a Paso</v>
      </c>
      <c r="G1675" s="27" t="s">
        <v>3568</v>
      </c>
      <c r="H1675" s="60" t="s">
        <v>17</v>
      </c>
      <c r="I1675" s="58" t="s">
        <v>34</v>
      </c>
      <c r="J1675" s="43" t="s">
        <v>3581</v>
      </c>
      <c r="K1675" s="12" t="str">
        <f t="shared" si="388"/>
        <v>Etapa Actual</v>
      </c>
      <c r="L1675" s="43" t="str">
        <f t="shared" si="388"/>
        <v>Último Informe MINCIECIA</v>
      </c>
      <c r="M1675" s="43" t="str">
        <f t="shared" si="388"/>
        <v>Adimensional</v>
      </c>
      <c r="N1675" s="49" t="str">
        <f t="shared" si="388"/>
        <v>Ministerio de Ciencias, Tecnología, Conocimiento e Innovación</v>
      </c>
      <c r="O1675" s="30" t="str">
        <f>+"Etapa Actual del Programa Paso a Paso en la comuna de "&amp;Enfermedades_Mundiales[[#This Row],[territorio]]</f>
        <v>Etapa Actual del Programa Paso a Paso en la comuna de Huara</v>
      </c>
      <c r="P1675" s="68"/>
      <c r="Q1675" s="15" t="str">
        <f t="shared" si="382"/>
        <v>Representación Geográfica</v>
      </c>
      <c r="R1675" s="30"/>
      <c r="S16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https://analytics.zoho.com/open-view/2395394000008153647?ZOHO_CRITERIA=%22Localiza_CL_Poblacion%22.%22Codcom%22%3D1404</v>
      </c>
      <c r="T1675" s="17"/>
      <c r="U1675" s="31" t="str">
        <f t="shared" si="383"/>
        <v>#1774B9</v>
      </c>
      <c r="V1675" s="32" t="str">
        <f>+Enfermedades_Mundiales[[#This Row],[idcoleccion]]&amp;"-"&amp;Enfermedades_Mundiales[[#This Row],[id]]</f>
        <v>360-1665</v>
      </c>
      <c r="W1675" s="21">
        <f>+VLOOKUP(Enfermedades_Mundiales[[#This Row],[Filtro URL]],Estructura!$X$4:$Y$366,2,0)</f>
        <v>36301404</v>
      </c>
      <c r="X1675" s="21" t="str">
        <f>+VLOOKUP(Enfermedades_Mundiales[[#This Row],[tema]],Estructura!$A$4:$C$18,3,0)</f>
        <v>T-368</v>
      </c>
      <c r="Y1675" s="32" t="str">
        <f>+VLOOKUP(Enfermedades_Mundiales[[#This Row],[contenido]],Estructura!$E$4:$G$18,3,0)</f>
        <v>C-364</v>
      </c>
      <c r="Z1675" s="32" t="str">
        <f>+VLOOKUP(Enfermedades_Mundiales[[#This Row],[Filtro Integrado]],Estructura!$M$4:$O$367,3,0)</f>
        <v>FI-366</v>
      </c>
      <c r="AA1675" s="32" t="str">
        <f>+VLOOKUP(Enfermedades_Mundiales[[#This Row],[Muestra]],Estructura!$Q$4:$S$194,3,0)</f>
        <v>M-372</v>
      </c>
    </row>
    <row r="1676" spans="1:27" ht="30.6" x14ac:dyDescent="0.3">
      <c r="A1676" s="61" t="s">
        <v>2143</v>
      </c>
      <c r="B1676" s="43">
        <f t="shared" si="387"/>
        <v>360</v>
      </c>
      <c r="C1676" s="44" t="str">
        <f t="shared" si="387"/>
        <v>Enfermedades Mundiales</v>
      </c>
      <c r="D1676" s="44" t="str">
        <f t="shared" si="387"/>
        <v>Salud</v>
      </c>
      <c r="E1676" s="64">
        <v>1405</v>
      </c>
      <c r="F1676" s="44" t="str">
        <f t="shared" si="384"/>
        <v>Etapas Paso a Paso</v>
      </c>
      <c r="G1676" s="27" t="s">
        <v>3568</v>
      </c>
      <c r="H1676" s="60" t="s">
        <v>17</v>
      </c>
      <c r="I1676" s="58" t="s">
        <v>35</v>
      </c>
      <c r="J1676" s="43" t="s">
        <v>3581</v>
      </c>
      <c r="K1676" s="12" t="str">
        <f t="shared" si="388"/>
        <v>Etapa Actual</v>
      </c>
      <c r="L1676" s="43" t="str">
        <f t="shared" si="388"/>
        <v>Último Informe MINCIECIA</v>
      </c>
      <c r="M1676" s="43" t="str">
        <f t="shared" si="388"/>
        <v>Adimensional</v>
      </c>
      <c r="N1676" s="49" t="str">
        <f t="shared" si="388"/>
        <v>Ministerio de Ciencias, Tecnología, Conocimiento e Innovación</v>
      </c>
      <c r="O1676" s="30" t="str">
        <f>+"Etapa Actual del Programa Paso a Paso en la comuna de "&amp;Enfermedades_Mundiales[[#This Row],[territorio]]</f>
        <v>Etapa Actual del Programa Paso a Paso en la comuna de Pica</v>
      </c>
      <c r="P1676" s="68"/>
      <c r="Q1676" s="15" t="str">
        <f t="shared" si="382"/>
        <v>Representación Geográfica</v>
      </c>
      <c r="R1676" s="30"/>
      <c r="S16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https://analytics.zoho.com/open-view/2395394000008153647?ZOHO_CRITERIA=%22Localiza_CL_Poblacion%22.%22Codcom%22%3D1405</v>
      </c>
      <c r="T1676" s="17"/>
      <c r="U1676" s="31" t="str">
        <f t="shared" si="383"/>
        <v>#1774B9</v>
      </c>
      <c r="V1676" s="32" t="str">
        <f>+Enfermedades_Mundiales[[#This Row],[idcoleccion]]&amp;"-"&amp;Enfermedades_Mundiales[[#This Row],[id]]</f>
        <v>360-1666</v>
      </c>
      <c r="W1676" s="21">
        <f>+VLOOKUP(Enfermedades_Mundiales[[#This Row],[Filtro URL]],Estructura!$X$4:$Y$366,2,0)</f>
        <v>36301405</v>
      </c>
      <c r="X1676" s="21" t="str">
        <f>+VLOOKUP(Enfermedades_Mundiales[[#This Row],[tema]],Estructura!$A$4:$C$18,3,0)</f>
        <v>T-368</v>
      </c>
      <c r="Y1676" s="32" t="str">
        <f>+VLOOKUP(Enfermedades_Mundiales[[#This Row],[contenido]],Estructura!$E$4:$G$18,3,0)</f>
        <v>C-364</v>
      </c>
      <c r="Z1676" s="32" t="str">
        <f>+VLOOKUP(Enfermedades_Mundiales[[#This Row],[Filtro Integrado]],Estructura!$M$4:$O$367,3,0)</f>
        <v>FI-366</v>
      </c>
      <c r="AA1676" s="32" t="str">
        <f>+VLOOKUP(Enfermedades_Mundiales[[#This Row],[Muestra]],Estructura!$Q$4:$S$194,3,0)</f>
        <v>M-372</v>
      </c>
    </row>
    <row r="1677" spans="1:27" ht="30.6" x14ac:dyDescent="0.3">
      <c r="A1677" s="61" t="s">
        <v>2144</v>
      </c>
      <c r="B1677" s="43">
        <f t="shared" si="387"/>
        <v>360</v>
      </c>
      <c r="C1677" s="44" t="str">
        <f t="shared" si="387"/>
        <v>Enfermedades Mundiales</v>
      </c>
      <c r="D1677" s="44" t="str">
        <f t="shared" si="387"/>
        <v>Salud</v>
      </c>
      <c r="E1677" s="64">
        <v>2101</v>
      </c>
      <c r="F1677" s="44" t="str">
        <f t="shared" si="384"/>
        <v>Etapas Paso a Paso</v>
      </c>
      <c r="G1677" s="27" t="s">
        <v>3568</v>
      </c>
      <c r="H1677" s="60" t="s">
        <v>17</v>
      </c>
      <c r="I1677" s="58" t="s">
        <v>16</v>
      </c>
      <c r="J1677" s="43" t="s">
        <v>3581</v>
      </c>
      <c r="K1677" s="12" t="str">
        <f t="shared" si="388"/>
        <v>Etapa Actual</v>
      </c>
      <c r="L1677" s="43" t="str">
        <f t="shared" si="388"/>
        <v>Último Informe MINCIECIA</v>
      </c>
      <c r="M1677" s="43" t="str">
        <f t="shared" si="388"/>
        <v>Adimensional</v>
      </c>
      <c r="N1677" s="49" t="str">
        <f t="shared" si="388"/>
        <v>Ministerio de Ciencias, Tecnología, Conocimiento e Innovación</v>
      </c>
      <c r="O1677" s="30" t="str">
        <f>+"Etapa Actual del Programa Paso a Paso en la comuna de "&amp;Enfermedades_Mundiales[[#This Row],[territorio]]</f>
        <v>Etapa Actual del Programa Paso a Paso en la comuna de Antofagasta</v>
      </c>
      <c r="P1677" s="68"/>
      <c r="Q1677" s="15" t="str">
        <f t="shared" si="382"/>
        <v>Representación Geográfica</v>
      </c>
      <c r="R1677" s="30"/>
      <c r="S16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https://analytics.zoho.com/open-view/2395394000008153647?ZOHO_CRITERIA=%22Localiza_CL_Poblacion%22.%22Codcom%22%3D2101</v>
      </c>
      <c r="T1677" s="17"/>
      <c r="U1677" s="31" t="str">
        <f t="shared" si="383"/>
        <v>#1774B9</v>
      </c>
      <c r="V1677" s="32" t="str">
        <f>+Enfermedades_Mundiales[[#This Row],[idcoleccion]]&amp;"-"&amp;Enfermedades_Mundiales[[#This Row],[id]]</f>
        <v>360-1667</v>
      </c>
      <c r="W1677" s="21">
        <f>+VLOOKUP(Enfermedades_Mundiales[[#This Row],[Filtro URL]],Estructura!$X$4:$Y$366,2,0)</f>
        <v>36302101</v>
      </c>
      <c r="X1677" s="21" t="str">
        <f>+VLOOKUP(Enfermedades_Mundiales[[#This Row],[tema]],Estructura!$A$4:$C$18,3,0)</f>
        <v>T-368</v>
      </c>
      <c r="Y1677" s="32" t="str">
        <f>+VLOOKUP(Enfermedades_Mundiales[[#This Row],[contenido]],Estructura!$E$4:$G$18,3,0)</f>
        <v>C-364</v>
      </c>
      <c r="Z1677" s="32" t="str">
        <f>+VLOOKUP(Enfermedades_Mundiales[[#This Row],[Filtro Integrado]],Estructura!$M$4:$O$367,3,0)</f>
        <v>FI-366</v>
      </c>
      <c r="AA1677" s="32" t="str">
        <f>+VLOOKUP(Enfermedades_Mundiales[[#This Row],[Muestra]],Estructura!$Q$4:$S$194,3,0)</f>
        <v>M-372</v>
      </c>
    </row>
    <row r="1678" spans="1:27" ht="30.6" x14ac:dyDescent="0.3">
      <c r="A1678" s="61" t="s">
        <v>2145</v>
      </c>
      <c r="B1678" s="43">
        <f t="shared" si="387"/>
        <v>360</v>
      </c>
      <c r="C1678" s="44" t="str">
        <f t="shared" si="387"/>
        <v>Enfermedades Mundiales</v>
      </c>
      <c r="D1678" s="44" t="str">
        <f t="shared" si="387"/>
        <v>Salud</v>
      </c>
      <c r="E1678" s="64">
        <v>2102</v>
      </c>
      <c r="F1678" s="44" t="str">
        <f t="shared" si="384"/>
        <v>Etapas Paso a Paso</v>
      </c>
      <c r="G1678" s="27" t="s">
        <v>3568</v>
      </c>
      <c r="H1678" s="60" t="s">
        <v>17</v>
      </c>
      <c r="I1678" s="58" t="s">
        <v>36</v>
      </c>
      <c r="J1678" s="43" t="s">
        <v>3581</v>
      </c>
      <c r="K1678" s="12" t="str">
        <f t="shared" si="388"/>
        <v>Etapa Actual</v>
      </c>
      <c r="L1678" s="43" t="str">
        <f t="shared" si="388"/>
        <v>Último Informe MINCIECIA</v>
      </c>
      <c r="M1678" s="43" t="str">
        <f t="shared" si="388"/>
        <v>Adimensional</v>
      </c>
      <c r="N1678" s="49" t="str">
        <f t="shared" si="388"/>
        <v>Ministerio de Ciencias, Tecnología, Conocimiento e Innovación</v>
      </c>
      <c r="O1678" s="30" t="str">
        <f>+"Etapa Actual del Programa Paso a Paso en la comuna de "&amp;Enfermedades_Mundiales[[#This Row],[territorio]]</f>
        <v>Etapa Actual del Programa Paso a Paso en la comuna de Mejillones</v>
      </c>
      <c r="P1678" s="68"/>
      <c r="Q1678" s="15" t="str">
        <f t="shared" si="382"/>
        <v>Representación Geográfica</v>
      </c>
      <c r="R1678" s="30"/>
      <c r="S16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https://analytics.zoho.com/open-view/2395394000008153647?ZOHO_CRITERIA=%22Localiza_CL_Poblacion%22.%22Codcom%22%3D2102</v>
      </c>
      <c r="T1678" s="17"/>
      <c r="U1678" s="31" t="str">
        <f t="shared" si="383"/>
        <v>#1774B9</v>
      </c>
      <c r="V1678" s="32" t="str">
        <f>+Enfermedades_Mundiales[[#This Row],[idcoleccion]]&amp;"-"&amp;Enfermedades_Mundiales[[#This Row],[id]]</f>
        <v>360-1668</v>
      </c>
      <c r="W1678" s="21">
        <f>+VLOOKUP(Enfermedades_Mundiales[[#This Row],[Filtro URL]],Estructura!$X$4:$Y$366,2,0)</f>
        <v>36302102</v>
      </c>
      <c r="X1678" s="21" t="str">
        <f>+VLOOKUP(Enfermedades_Mundiales[[#This Row],[tema]],Estructura!$A$4:$C$18,3,0)</f>
        <v>T-368</v>
      </c>
      <c r="Y1678" s="32" t="str">
        <f>+VLOOKUP(Enfermedades_Mundiales[[#This Row],[contenido]],Estructura!$E$4:$G$18,3,0)</f>
        <v>C-364</v>
      </c>
      <c r="Z1678" s="32" t="str">
        <f>+VLOOKUP(Enfermedades_Mundiales[[#This Row],[Filtro Integrado]],Estructura!$M$4:$O$367,3,0)</f>
        <v>FI-366</v>
      </c>
      <c r="AA1678" s="32" t="str">
        <f>+VLOOKUP(Enfermedades_Mundiales[[#This Row],[Muestra]],Estructura!$Q$4:$S$194,3,0)</f>
        <v>M-372</v>
      </c>
    </row>
    <row r="1679" spans="1:27" ht="30.6" x14ac:dyDescent="0.3">
      <c r="A1679" s="61" t="s">
        <v>2146</v>
      </c>
      <c r="B1679" s="43">
        <f t="shared" si="387"/>
        <v>360</v>
      </c>
      <c r="C1679" s="44" t="str">
        <f t="shared" si="387"/>
        <v>Enfermedades Mundiales</v>
      </c>
      <c r="D1679" s="44" t="str">
        <f t="shared" si="387"/>
        <v>Salud</v>
      </c>
      <c r="E1679" s="64">
        <v>2103</v>
      </c>
      <c r="F1679" s="44" t="str">
        <f t="shared" si="384"/>
        <v>Etapas Paso a Paso</v>
      </c>
      <c r="G1679" s="27" t="s">
        <v>3568</v>
      </c>
      <c r="H1679" s="60" t="s">
        <v>17</v>
      </c>
      <c r="I1679" s="58" t="s">
        <v>37</v>
      </c>
      <c r="J1679" s="43" t="s">
        <v>3581</v>
      </c>
      <c r="K1679" s="12" t="str">
        <f t="shared" si="388"/>
        <v>Etapa Actual</v>
      </c>
      <c r="L1679" s="43" t="str">
        <f t="shared" si="388"/>
        <v>Último Informe MINCIECIA</v>
      </c>
      <c r="M1679" s="43" t="str">
        <f t="shared" si="388"/>
        <v>Adimensional</v>
      </c>
      <c r="N1679" s="49" t="str">
        <f t="shared" si="388"/>
        <v>Ministerio de Ciencias, Tecnología, Conocimiento e Innovación</v>
      </c>
      <c r="O1679" s="30" t="str">
        <f>+"Etapa Actual del Programa Paso a Paso en la comuna de "&amp;Enfermedades_Mundiales[[#This Row],[territorio]]</f>
        <v>Etapa Actual del Programa Paso a Paso en la comuna de Sierra Gorda</v>
      </c>
      <c r="P1679" s="68"/>
      <c r="Q1679" s="15" t="str">
        <f t="shared" si="382"/>
        <v>Representación Geográfica</v>
      </c>
      <c r="R1679" s="30"/>
      <c r="S16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https://analytics.zoho.com/open-view/2395394000008153647?ZOHO_CRITERIA=%22Localiza_CL_Poblacion%22.%22Codcom%22%3D2103</v>
      </c>
      <c r="T1679" s="17"/>
      <c r="U1679" s="31" t="str">
        <f t="shared" si="383"/>
        <v>#1774B9</v>
      </c>
      <c r="V1679" s="32" t="str">
        <f>+Enfermedades_Mundiales[[#This Row],[idcoleccion]]&amp;"-"&amp;Enfermedades_Mundiales[[#This Row],[id]]</f>
        <v>360-1669</v>
      </c>
      <c r="W1679" s="21">
        <f>+VLOOKUP(Enfermedades_Mundiales[[#This Row],[Filtro URL]],Estructura!$X$4:$Y$366,2,0)</f>
        <v>36302103</v>
      </c>
      <c r="X1679" s="21" t="str">
        <f>+VLOOKUP(Enfermedades_Mundiales[[#This Row],[tema]],Estructura!$A$4:$C$18,3,0)</f>
        <v>T-368</v>
      </c>
      <c r="Y1679" s="32" t="str">
        <f>+VLOOKUP(Enfermedades_Mundiales[[#This Row],[contenido]],Estructura!$E$4:$G$18,3,0)</f>
        <v>C-364</v>
      </c>
      <c r="Z1679" s="32" t="str">
        <f>+VLOOKUP(Enfermedades_Mundiales[[#This Row],[Filtro Integrado]],Estructura!$M$4:$O$367,3,0)</f>
        <v>FI-366</v>
      </c>
      <c r="AA1679" s="32" t="str">
        <f>+VLOOKUP(Enfermedades_Mundiales[[#This Row],[Muestra]],Estructura!$Q$4:$S$194,3,0)</f>
        <v>M-372</v>
      </c>
    </row>
    <row r="1680" spans="1:27" ht="30.6" x14ac:dyDescent="0.3">
      <c r="A1680" s="61" t="s">
        <v>2147</v>
      </c>
      <c r="B1680" s="43">
        <f t="shared" si="387"/>
        <v>360</v>
      </c>
      <c r="C1680" s="44" t="str">
        <f t="shared" si="387"/>
        <v>Enfermedades Mundiales</v>
      </c>
      <c r="D1680" s="44" t="str">
        <f t="shared" si="387"/>
        <v>Salud</v>
      </c>
      <c r="E1680" s="64">
        <v>2104</v>
      </c>
      <c r="F1680" s="44" t="str">
        <f t="shared" si="384"/>
        <v>Etapas Paso a Paso</v>
      </c>
      <c r="G1680" s="27" t="s">
        <v>3568</v>
      </c>
      <c r="H1680" s="60" t="s">
        <v>17</v>
      </c>
      <c r="I1680" s="58" t="s">
        <v>38</v>
      </c>
      <c r="J1680" s="43" t="s">
        <v>3581</v>
      </c>
      <c r="K1680" s="12" t="str">
        <f t="shared" si="388"/>
        <v>Etapa Actual</v>
      </c>
      <c r="L1680" s="43" t="str">
        <f t="shared" si="388"/>
        <v>Último Informe MINCIECIA</v>
      </c>
      <c r="M1680" s="43" t="str">
        <f t="shared" si="388"/>
        <v>Adimensional</v>
      </c>
      <c r="N1680" s="49" t="str">
        <f t="shared" si="388"/>
        <v>Ministerio de Ciencias, Tecnología, Conocimiento e Innovación</v>
      </c>
      <c r="O1680" s="30" t="str">
        <f>+"Etapa Actual del Programa Paso a Paso en la comuna de "&amp;Enfermedades_Mundiales[[#This Row],[territorio]]</f>
        <v>Etapa Actual del Programa Paso a Paso en la comuna de Taltal</v>
      </c>
      <c r="P1680" s="68"/>
      <c r="Q1680" s="15" t="str">
        <f t="shared" si="382"/>
        <v>Representación Geográfica</v>
      </c>
      <c r="R1680" s="30"/>
      <c r="S16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https://analytics.zoho.com/open-view/2395394000008153647?ZOHO_CRITERIA=%22Localiza_CL_Poblacion%22.%22Codcom%22%3D2104</v>
      </c>
      <c r="T1680" s="17"/>
      <c r="U1680" s="31" t="str">
        <f t="shared" si="383"/>
        <v>#1774B9</v>
      </c>
      <c r="V1680" s="32" t="str">
        <f>+Enfermedades_Mundiales[[#This Row],[idcoleccion]]&amp;"-"&amp;Enfermedades_Mundiales[[#This Row],[id]]</f>
        <v>360-1670</v>
      </c>
      <c r="W1680" s="21">
        <f>+VLOOKUP(Enfermedades_Mundiales[[#This Row],[Filtro URL]],Estructura!$X$4:$Y$366,2,0)</f>
        <v>36302104</v>
      </c>
      <c r="X1680" s="21" t="str">
        <f>+VLOOKUP(Enfermedades_Mundiales[[#This Row],[tema]],Estructura!$A$4:$C$18,3,0)</f>
        <v>T-368</v>
      </c>
      <c r="Y1680" s="32" t="str">
        <f>+VLOOKUP(Enfermedades_Mundiales[[#This Row],[contenido]],Estructura!$E$4:$G$18,3,0)</f>
        <v>C-364</v>
      </c>
      <c r="Z1680" s="32" t="str">
        <f>+VLOOKUP(Enfermedades_Mundiales[[#This Row],[Filtro Integrado]],Estructura!$M$4:$O$367,3,0)</f>
        <v>FI-366</v>
      </c>
      <c r="AA1680" s="32" t="str">
        <f>+VLOOKUP(Enfermedades_Mundiales[[#This Row],[Muestra]],Estructura!$Q$4:$S$194,3,0)</f>
        <v>M-372</v>
      </c>
    </row>
    <row r="1681" spans="1:27" ht="30.6" x14ac:dyDescent="0.3">
      <c r="A1681" s="61" t="s">
        <v>2148</v>
      </c>
      <c r="B1681" s="43">
        <f t="shared" si="387"/>
        <v>360</v>
      </c>
      <c r="C1681" s="44" t="str">
        <f t="shared" si="387"/>
        <v>Enfermedades Mundiales</v>
      </c>
      <c r="D1681" s="44" t="str">
        <f t="shared" si="387"/>
        <v>Salud</v>
      </c>
      <c r="E1681" s="64">
        <v>2201</v>
      </c>
      <c r="F1681" s="44" t="str">
        <f t="shared" si="384"/>
        <v>Etapas Paso a Paso</v>
      </c>
      <c r="G1681" s="27" t="s">
        <v>3568</v>
      </c>
      <c r="H1681" s="60" t="s">
        <v>17</v>
      </c>
      <c r="I1681" s="58" t="s">
        <v>39</v>
      </c>
      <c r="J1681" s="43" t="s">
        <v>3581</v>
      </c>
      <c r="K1681" s="12" t="str">
        <f t="shared" si="388"/>
        <v>Etapa Actual</v>
      </c>
      <c r="L1681" s="43" t="str">
        <f t="shared" si="388"/>
        <v>Último Informe MINCIECIA</v>
      </c>
      <c r="M1681" s="43" t="str">
        <f t="shared" si="388"/>
        <v>Adimensional</v>
      </c>
      <c r="N1681" s="49" t="str">
        <f t="shared" si="388"/>
        <v>Ministerio de Ciencias, Tecnología, Conocimiento e Innovación</v>
      </c>
      <c r="O1681" s="30" t="str">
        <f>+"Etapa Actual del Programa Paso a Paso en la comuna de "&amp;Enfermedades_Mundiales[[#This Row],[territorio]]</f>
        <v>Etapa Actual del Programa Paso a Paso en la comuna de Calama</v>
      </c>
      <c r="P1681" s="68"/>
      <c r="Q1681" s="15" t="str">
        <f t="shared" si="382"/>
        <v>Representación Geográfica</v>
      </c>
      <c r="R1681" s="30"/>
      <c r="S16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https://analytics.zoho.com/open-view/2395394000008153647?ZOHO_CRITERIA=%22Localiza_CL_Poblacion%22.%22Codcom%22%3D2201</v>
      </c>
      <c r="T1681" s="17"/>
      <c r="U1681" s="31" t="str">
        <f t="shared" si="383"/>
        <v>#1774B9</v>
      </c>
      <c r="V1681" s="32" t="str">
        <f>+Enfermedades_Mundiales[[#This Row],[idcoleccion]]&amp;"-"&amp;Enfermedades_Mundiales[[#This Row],[id]]</f>
        <v>360-1671</v>
      </c>
      <c r="W1681" s="21">
        <f>+VLOOKUP(Enfermedades_Mundiales[[#This Row],[Filtro URL]],Estructura!$X$4:$Y$366,2,0)</f>
        <v>36302201</v>
      </c>
      <c r="X1681" s="21" t="str">
        <f>+VLOOKUP(Enfermedades_Mundiales[[#This Row],[tema]],Estructura!$A$4:$C$18,3,0)</f>
        <v>T-368</v>
      </c>
      <c r="Y1681" s="32" t="str">
        <f>+VLOOKUP(Enfermedades_Mundiales[[#This Row],[contenido]],Estructura!$E$4:$G$18,3,0)</f>
        <v>C-364</v>
      </c>
      <c r="Z1681" s="32" t="str">
        <f>+VLOOKUP(Enfermedades_Mundiales[[#This Row],[Filtro Integrado]],Estructura!$M$4:$O$367,3,0)</f>
        <v>FI-366</v>
      </c>
      <c r="AA1681" s="32" t="str">
        <f>+VLOOKUP(Enfermedades_Mundiales[[#This Row],[Muestra]],Estructura!$Q$4:$S$194,3,0)</f>
        <v>M-372</v>
      </c>
    </row>
    <row r="1682" spans="1:27" ht="30.6" x14ac:dyDescent="0.3">
      <c r="A1682" s="61" t="s">
        <v>2149</v>
      </c>
      <c r="B1682" s="43">
        <f t="shared" si="387"/>
        <v>360</v>
      </c>
      <c r="C1682" s="44" t="str">
        <f t="shared" si="387"/>
        <v>Enfermedades Mundiales</v>
      </c>
      <c r="D1682" s="44" t="str">
        <f t="shared" si="387"/>
        <v>Salud</v>
      </c>
      <c r="E1682" s="64">
        <v>2202</v>
      </c>
      <c r="F1682" s="44" t="str">
        <f t="shared" si="384"/>
        <v>Etapas Paso a Paso</v>
      </c>
      <c r="G1682" s="27" t="s">
        <v>3568</v>
      </c>
      <c r="H1682" s="60" t="s">
        <v>17</v>
      </c>
      <c r="I1682" s="58" t="s">
        <v>40</v>
      </c>
      <c r="J1682" s="43" t="s">
        <v>3581</v>
      </c>
      <c r="K1682" s="12" t="str">
        <f t="shared" si="388"/>
        <v>Etapa Actual</v>
      </c>
      <c r="L1682" s="43" t="str">
        <f t="shared" si="388"/>
        <v>Último Informe MINCIECIA</v>
      </c>
      <c r="M1682" s="43" t="str">
        <f t="shared" si="388"/>
        <v>Adimensional</v>
      </c>
      <c r="N1682" s="49" t="str">
        <f t="shared" si="388"/>
        <v>Ministerio de Ciencias, Tecnología, Conocimiento e Innovación</v>
      </c>
      <c r="O1682" s="30" t="str">
        <f>+"Etapa Actual del Programa Paso a Paso en la comuna de "&amp;Enfermedades_Mundiales[[#This Row],[territorio]]</f>
        <v>Etapa Actual del Programa Paso a Paso en la comuna de Ollagüe</v>
      </c>
      <c r="P1682" s="68"/>
      <c r="Q1682" s="15" t="str">
        <f t="shared" si="382"/>
        <v>Representación Geográfica</v>
      </c>
      <c r="R1682" s="30"/>
      <c r="S16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https://analytics.zoho.com/open-view/2395394000008153647?ZOHO_CRITERIA=%22Localiza_CL_Poblacion%22.%22Codcom%22%3D2202</v>
      </c>
      <c r="T1682" s="17"/>
      <c r="U1682" s="31" t="str">
        <f t="shared" si="383"/>
        <v>#1774B9</v>
      </c>
      <c r="V1682" s="32" t="str">
        <f>+Enfermedades_Mundiales[[#This Row],[idcoleccion]]&amp;"-"&amp;Enfermedades_Mundiales[[#This Row],[id]]</f>
        <v>360-1672</v>
      </c>
      <c r="W1682" s="21">
        <f>+VLOOKUP(Enfermedades_Mundiales[[#This Row],[Filtro URL]],Estructura!$X$4:$Y$366,2,0)</f>
        <v>36302202</v>
      </c>
      <c r="X1682" s="21" t="str">
        <f>+VLOOKUP(Enfermedades_Mundiales[[#This Row],[tema]],Estructura!$A$4:$C$18,3,0)</f>
        <v>T-368</v>
      </c>
      <c r="Y1682" s="32" t="str">
        <f>+VLOOKUP(Enfermedades_Mundiales[[#This Row],[contenido]],Estructura!$E$4:$G$18,3,0)</f>
        <v>C-364</v>
      </c>
      <c r="Z1682" s="32" t="str">
        <f>+VLOOKUP(Enfermedades_Mundiales[[#This Row],[Filtro Integrado]],Estructura!$M$4:$O$367,3,0)</f>
        <v>FI-366</v>
      </c>
      <c r="AA1682" s="32" t="str">
        <f>+VLOOKUP(Enfermedades_Mundiales[[#This Row],[Muestra]],Estructura!$Q$4:$S$194,3,0)</f>
        <v>M-372</v>
      </c>
    </row>
    <row r="1683" spans="1:27" ht="30.6" x14ac:dyDescent="0.3">
      <c r="A1683" s="61" t="s">
        <v>2150</v>
      </c>
      <c r="B1683" s="43">
        <f t="shared" si="387"/>
        <v>360</v>
      </c>
      <c r="C1683" s="44" t="str">
        <f t="shared" si="387"/>
        <v>Enfermedades Mundiales</v>
      </c>
      <c r="D1683" s="44" t="str">
        <f t="shared" si="387"/>
        <v>Salud</v>
      </c>
      <c r="E1683" s="64">
        <v>2203</v>
      </c>
      <c r="F1683" s="44" t="str">
        <f t="shared" si="384"/>
        <v>Etapas Paso a Paso</v>
      </c>
      <c r="G1683" s="27" t="s">
        <v>3568</v>
      </c>
      <c r="H1683" s="60" t="s">
        <v>17</v>
      </c>
      <c r="I1683" s="58" t="s">
        <v>41</v>
      </c>
      <c r="J1683" s="43" t="s">
        <v>3581</v>
      </c>
      <c r="K1683" s="12" t="str">
        <f t="shared" si="388"/>
        <v>Etapa Actual</v>
      </c>
      <c r="L1683" s="43" t="str">
        <f t="shared" si="388"/>
        <v>Último Informe MINCIECIA</v>
      </c>
      <c r="M1683" s="43" t="str">
        <f t="shared" si="388"/>
        <v>Adimensional</v>
      </c>
      <c r="N1683" s="49" t="str">
        <f t="shared" si="388"/>
        <v>Ministerio de Ciencias, Tecnología, Conocimiento e Innovación</v>
      </c>
      <c r="O1683" s="30" t="str">
        <f>+"Etapa Actual del Programa Paso a Paso en la comuna de "&amp;Enfermedades_Mundiales[[#This Row],[territorio]]</f>
        <v>Etapa Actual del Programa Paso a Paso en la comuna de San Pedro de Atacama</v>
      </c>
      <c r="P1683" s="68"/>
      <c r="Q1683" s="15" t="str">
        <f t="shared" si="382"/>
        <v>Representación Geográfica</v>
      </c>
      <c r="R1683" s="30"/>
      <c r="S16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https://analytics.zoho.com/open-view/2395394000008153647?ZOHO_CRITERIA=%22Localiza_CL_Poblacion%22.%22Codcom%22%3D2203</v>
      </c>
      <c r="T1683" s="17"/>
      <c r="U1683" s="31" t="str">
        <f t="shared" si="383"/>
        <v>#1774B9</v>
      </c>
      <c r="V1683" s="32" t="str">
        <f>+Enfermedades_Mundiales[[#This Row],[idcoleccion]]&amp;"-"&amp;Enfermedades_Mundiales[[#This Row],[id]]</f>
        <v>360-1673</v>
      </c>
      <c r="W1683" s="21">
        <f>+VLOOKUP(Enfermedades_Mundiales[[#This Row],[Filtro URL]],Estructura!$X$4:$Y$366,2,0)</f>
        <v>36302203</v>
      </c>
      <c r="X1683" s="21" t="str">
        <f>+VLOOKUP(Enfermedades_Mundiales[[#This Row],[tema]],Estructura!$A$4:$C$18,3,0)</f>
        <v>T-368</v>
      </c>
      <c r="Y1683" s="32" t="str">
        <f>+VLOOKUP(Enfermedades_Mundiales[[#This Row],[contenido]],Estructura!$E$4:$G$18,3,0)</f>
        <v>C-364</v>
      </c>
      <c r="Z1683" s="32" t="str">
        <f>+VLOOKUP(Enfermedades_Mundiales[[#This Row],[Filtro Integrado]],Estructura!$M$4:$O$367,3,0)</f>
        <v>FI-366</v>
      </c>
      <c r="AA1683" s="32" t="str">
        <f>+VLOOKUP(Enfermedades_Mundiales[[#This Row],[Muestra]],Estructura!$Q$4:$S$194,3,0)</f>
        <v>M-372</v>
      </c>
    </row>
    <row r="1684" spans="1:27" ht="30.6" x14ac:dyDescent="0.3">
      <c r="A1684" s="61" t="s">
        <v>2151</v>
      </c>
      <c r="B1684" s="43">
        <f t="shared" si="387"/>
        <v>360</v>
      </c>
      <c r="C1684" s="44" t="str">
        <f t="shared" si="387"/>
        <v>Enfermedades Mundiales</v>
      </c>
      <c r="D1684" s="44" t="str">
        <f t="shared" si="387"/>
        <v>Salud</v>
      </c>
      <c r="E1684" s="64">
        <v>2301</v>
      </c>
      <c r="F1684" s="44" t="str">
        <f t="shared" si="384"/>
        <v>Etapas Paso a Paso</v>
      </c>
      <c r="G1684" s="27" t="s">
        <v>3568</v>
      </c>
      <c r="H1684" s="60" t="s">
        <v>17</v>
      </c>
      <c r="I1684" s="58" t="s">
        <v>42</v>
      </c>
      <c r="J1684" s="43" t="s">
        <v>3581</v>
      </c>
      <c r="K1684" s="12" t="str">
        <f t="shared" si="388"/>
        <v>Etapa Actual</v>
      </c>
      <c r="L1684" s="43" t="str">
        <f t="shared" si="388"/>
        <v>Último Informe MINCIECIA</v>
      </c>
      <c r="M1684" s="43" t="str">
        <f t="shared" si="388"/>
        <v>Adimensional</v>
      </c>
      <c r="N1684" s="49" t="str">
        <f t="shared" si="388"/>
        <v>Ministerio de Ciencias, Tecnología, Conocimiento e Innovación</v>
      </c>
      <c r="O1684" s="30" t="str">
        <f>+"Etapa Actual del Programa Paso a Paso en la comuna de "&amp;Enfermedades_Mundiales[[#This Row],[territorio]]</f>
        <v>Etapa Actual del Programa Paso a Paso en la comuna de Tocopilla</v>
      </c>
      <c r="P1684" s="68"/>
      <c r="Q1684" s="15" t="str">
        <f t="shared" si="382"/>
        <v>Representación Geográfica</v>
      </c>
      <c r="R1684" s="30"/>
      <c r="S16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https://analytics.zoho.com/open-view/2395394000008153647?ZOHO_CRITERIA=%22Localiza_CL_Poblacion%22.%22Codcom%22%3D2301</v>
      </c>
      <c r="T1684" s="17"/>
      <c r="U1684" s="31" t="str">
        <f t="shared" si="383"/>
        <v>#1774B9</v>
      </c>
      <c r="V1684" s="32" t="str">
        <f>+Enfermedades_Mundiales[[#This Row],[idcoleccion]]&amp;"-"&amp;Enfermedades_Mundiales[[#This Row],[id]]</f>
        <v>360-1674</v>
      </c>
      <c r="W1684" s="21">
        <f>+VLOOKUP(Enfermedades_Mundiales[[#This Row],[Filtro URL]],Estructura!$X$4:$Y$366,2,0)</f>
        <v>36302301</v>
      </c>
      <c r="X1684" s="21" t="str">
        <f>+VLOOKUP(Enfermedades_Mundiales[[#This Row],[tema]],Estructura!$A$4:$C$18,3,0)</f>
        <v>T-368</v>
      </c>
      <c r="Y1684" s="32" t="str">
        <f>+VLOOKUP(Enfermedades_Mundiales[[#This Row],[contenido]],Estructura!$E$4:$G$18,3,0)</f>
        <v>C-364</v>
      </c>
      <c r="Z1684" s="32" t="str">
        <f>+VLOOKUP(Enfermedades_Mundiales[[#This Row],[Filtro Integrado]],Estructura!$M$4:$O$367,3,0)</f>
        <v>FI-366</v>
      </c>
      <c r="AA1684" s="32" t="str">
        <f>+VLOOKUP(Enfermedades_Mundiales[[#This Row],[Muestra]],Estructura!$Q$4:$S$194,3,0)</f>
        <v>M-372</v>
      </c>
    </row>
    <row r="1685" spans="1:27" ht="30.6" x14ac:dyDescent="0.3">
      <c r="A1685" s="61" t="s">
        <v>2152</v>
      </c>
      <c r="B1685" s="43">
        <f t="shared" si="387"/>
        <v>360</v>
      </c>
      <c r="C1685" s="44" t="str">
        <f t="shared" si="387"/>
        <v>Enfermedades Mundiales</v>
      </c>
      <c r="D1685" s="44" t="str">
        <f t="shared" si="387"/>
        <v>Salud</v>
      </c>
      <c r="E1685" s="64">
        <v>2302</v>
      </c>
      <c r="F1685" s="44" t="str">
        <f t="shared" si="384"/>
        <v>Etapas Paso a Paso</v>
      </c>
      <c r="G1685" s="27" t="s">
        <v>3568</v>
      </c>
      <c r="H1685" s="60" t="s">
        <v>17</v>
      </c>
      <c r="I1685" s="58" t="s">
        <v>43</v>
      </c>
      <c r="J1685" s="43" t="s">
        <v>3581</v>
      </c>
      <c r="K1685" s="12" t="str">
        <f t="shared" si="388"/>
        <v>Etapa Actual</v>
      </c>
      <c r="L1685" s="43" t="str">
        <f t="shared" si="388"/>
        <v>Último Informe MINCIECIA</v>
      </c>
      <c r="M1685" s="43" t="str">
        <f t="shared" si="388"/>
        <v>Adimensional</v>
      </c>
      <c r="N1685" s="49" t="str">
        <f t="shared" si="388"/>
        <v>Ministerio de Ciencias, Tecnología, Conocimiento e Innovación</v>
      </c>
      <c r="O1685" s="30" t="str">
        <f>+"Etapa Actual del Programa Paso a Paso en la comuna de "&amp;Enfermedades_Mundiales[[#This Row],[territorio]]</f>
        <v>Etapa Actual del Programa Paso a Paso en la comuna de María Elena</v>
      </c>
      <c r="P1685" s="68"/>
      <c r="Q1685" s="15" t="str">
        <f t="shared" si="382"/>
        <v>Representación Geográfica</v>
      </c>
      <c r="R1685" s="30"/>
      <c r="S16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https://analytics.zoho.com/open-view/2395394000008153647?ZOHO_CRITERIA=%22Localiza_CL_Poblacion%22.%22Codcom%22%3D2302</v>
      </c>
      <c r="T1685" s="17"/>
      <c r="U1685" s="31" t="str">
        <f t="shared" si="383"/>
        <v>#1774B9</v>
      </c>
      <c r="V1685" s="32" t="str">
        <f>+Enfermedades_Mundiales[[#This Row],[idcoleccion]]&amp;"-"&amp;Enfermedades_Mundiales[[#This Row],[id]]</f>
        <v>360-1675</v>
      </c>
      <c r="W1685" s="21">
        <f>+VLOOKUP(Enfermedades_Mundiales[[#This Row],[Filtro URL]],Estructura!$X$4:$Y$366,2,0)</f>
        <v>36302302</v>
      </c>
      <c r="X1685" s="21" t="str">
        <f>+VLOOKUP(Enfermedades_Mundiales[[#This Row],[tema]],Estructura!$A$4:$C$18,3,0)</f>
        <v>T-368</v>
      </c>
      <c r="Y1685" s="32" t="str">
        <f>+VLOOKUP(Enfermedades_Mundiales[[#This Row],[contenido]],Estructura!$E$4:$G$18,3,0)</f>
        <v>C-364</v>
      </c>
      <c r="Z1685" s="32" t="str">
        <f>+VLOOKUP(Enfermedades_Mundiales[[#This Row],[Filtro Integrado]],Estructura!$M$4:$O$367,3,0)</f>
        <v>FI-366</v>
      </c>
      <c r="AA1685" s="32" t="str">
        <f>+VLOOKUP(Enfermedades_Mundiales[[#This Row],[Muestra]],Estructura!$Q$4:$S$194,3,0)</f>
        <v>M-372</v>
      </c>
    </row>
    <row r="1686" spans="1:27" ht="30.6" x14ac:dyDescent="0.3">
      <c r="A1686" s="61" t="s">
        <v>2153</v>
      </c>
      <c r="B1686" s="43">
        <f t="shared" ref="B1686:D1701" si="389">+B1685</f>
        <v>360</v>
      </c>
      <c r="C1686" s="44" t="str">
        <f t="shared" si="389"/>
        <v>Enfermedades Mundiales</v>
      </c>
      <c r="D1686" s="44" t="str">
        <f t="shared" si="389"/>
        <v>Salud</v>
      </c>
      <c r="E1686" s="64">
        <v>3101</v>
      </c>
      <c r="F1686" s="44" t="str">
        <f t="shared" si="384"/>
        <v>Etapas Paso a Paso</v>
      </c>
      <c r="G1686" s="27" t="s">
        <v>3568</v>
      </c>
      <c r="H1686" s="60" t="s">
        <v>17</v>
      </c>
      <c r="I1686" s="58" t="s">
        <v>44</v>
      </c>
      <c r="J1686" s="43" t="s">
        <v>3581</v>
      </c>
      <c r="K1686" s="12" t="str">
        <f t="shared" si="388"/>
        <v>Etapa Actual</v>
      </c>
      <c r="L1686" s="43" t="str">
        <f t="shared" si="388"/>
        <v>Último Informe MINCIECIA</v>
      </c>
      <c r="M1686" s="43" t="str">
        <f t="shared" si="388"/>
        <v>Adimensional</v>
      </c>
      <c r="N1686" s="49" t="str">
        <f t="shared" si="388"/>
        <v>Ministerio de Ciencias, Tecnología, Conocimiento e Innovación</v>
      </c>
      <c r="O1686" s="30" t="str">
        <f>+"Etapa Actual del Programa Paso a Paso en la comuna de "&amp;Enfermedades_Mundiales[[#This Row],[territorio]]</f>
        <v>Etapa Actual del Programa Paso a Paso en la comuna de Copiapó</v>
      </c>
      <c r="P1686" s="68"/>
      <c r="Q1686" s="15" t="str">
        <f t="shared" si="382"/>
        <v>Representación Geográfica</v>
      </c>
      <c r="R1686" s="30"/>
      <c r="S16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https://analytics.zoho.com/open-view/2395394000008153647?ZOHO_CRITERIA=%22Localiza_CL_Poblacion%22.%22Codcom%22%3D3101</v>
      </c>
      <c r="T1686" s="17"/>
      <c r="U1686" s="31" t="str">
        <f t="shared" si="383"/>
        <v>#1774B9</v>
      </c>
      <c r="V1686" s="32" t="str">
        <f>+Enfermedades_Mundiales[[#This Row],[idcoleccion]]&amp;"-"&amp;Enfermedades_Mundiales[[#This Row],[id]]</f>
        <v>360-1676</v>
      </c>
      <c r="W1686" s="21">
        <f>+VLOOKUP(Enfermedades_Mundiales[[#This Row],[Filtro URL]],Estructura!$X$4:$Y$366,2,0)</f>
        <v>36303101</v>
      </c>
      <c r="X1686" s="21" t="str">
        <f>+VLOOKUP(Enfermedades_Mundiales[[#This Row],[tema]],Estructura!$A$4:$C$18,3,0)</f>
        <v>T-368</v>
      </c>
      <c r="Y1686" s="32" t="str">
        <f>+VLOOKUP(Enfermedades_Mundiales[[#This Row],[contenido]],Estructura!$E$4:$G$18,3,0)</f>
        <v>C-364</v>
      </c>
      <c r="Z1686" s="32" t="str">
        <f>+VLOOKUP(Enfermedades_Mundiales[[#This Row],[Filtro Integrado]],Estructura!$M$4:$O$367,3,0)</f>
        <v>FI-366</v>
      </c>
      <c r="AA1686" s="32" t="str">
        <f>+VLOOKUP(Enfermedades_Mundiales[[#This Row],[Muestra]],Estructura!$Q$4:$S$194,3,0)</f>
        <v>M-372</v>
      </c>
    </row>
    <row r="1687" spans="1:27" ht="30.6" x14ac:dyDescent="0.3">
      <c r="A1687" s="61" t="s">
        <v>2154</v>
      </c>
      <c r="B1687" s="43">
        <f t="shared" si="389"/>
        <v>360</v>
      </c>
      <c r="C1687" s="44" t="str">
        <f t="shared" si="389"/>
        <v>Enfermedades Mundiales</v>
      </c>
      <c r="D1687" s="44" t="str">
        <f t="shared" si="389"/>
        <v>Salud</v>
      </c>
      <c r="E1687" s="64">
        <v>3102</v>
      </c>
      <c r="F1687" s="44" t="str">
        <f t="shared" si="384"/>
        <v>Etapas Paso a Paso</v>
      </c>
      <c r="G1687" s="27" t="s">
        <v>3568</v>
      </c>
      <c r="H1687" s="60" t="s">
        <v>17</v>
      </c>
      <c r="I1687" s="58" t="s">
        <v>45</v>
      </c>
      <c r="J1687" s="43" t="s">
        <v>3581</v>
      </c>
      <c r="K1687" s="12" t="str">
        <f t="shared" ref="K1687:N1702" si="390">+K1686</f>
        <v>Etapa Actual</v>
      </c>
      <c r="L1687" s="43" t="str">
        <f t="shared" si="390"/>
        <v>Último Informe MINCIECIA</v>
      </c>
      <c r="M1687" s="43" t="str">
        <f t="shared" si="390"/>
        <v>Adimensional</v>
      </c>
      <c r="N1687" s="49" t="str">
        <f t="shared" si="390"/>
        <v>Ministerio de Ciencias, Tecnología, Conocimiento e Innovación</v>
      </c>
      <c r="O1687" s="30" t="str">
        <f>+"Etapa Actual del Programa Paso a Paso en la comuna de "&amp;Enfermedades_Mundiales[[#This Row],[territorio]]</f>
        <v>Etapa Actual del Programa Paso a Paso en la comuna de Caldera</v>
      </c>
      <c r="P1687" s="68"/>
      <c r="Q1687" s="15" t="str">
        <f t="shared" si="382"/>
        <v>Representación Geográfica</v>
      </c>
      <c r="R1687" s="30"/>
      <c r="S16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https://analytics.zoho.com/open-view/2395394000008153647?ZOHO_CRITERIA=%22Localiza_CL_Poblacion%22.%22Codcom%22%3D3102</v>
      </c>
      <c r="T1687" s="17"/>
      <c r="U1687" s="31" t="str">
        <f t="shared" si="383"/>
        <v>#1774B9</v>
      </c>
      <c r="V1687" s="32" t="str">
        <f>+Enfermedades_Mundiales[[#This Row],[idcoleccion]]&amp;"-"&amp;Enfermedades_Mundiales[[#This Row],[id]]</f>
        <v>360-1677</v>
      </c>
      <c r="W1687" s="21">
        <f>+VLOOKUP(Enfermedades_Mundiales[[#This Row],[Filtro URL]],Estructura!$X$4:$Y$366,2,0)</f>
        <v>36303102</v>
      </c>
      <c r="X1687" s="21" t="str">
        <f>+VLOOKUP(Enfermedades_Mundiales[[#This Row],[tema]],Estructura!$A$4:$C$18,3,0)</f>
        <v>T-368</v>
      </c>
      <c r="Y1687" s="32" t="str">
        <f>+VLOOKUP(Enfermedades_Mundiales[[#This Row],[contenido]],Estructura!$E$4:$G$18,3,0)</f>
        <v>C-364</v>
      </c>
      <c r="Z1687" s="32" t="str">
        <f>+VLOOKUP(Enfermedades_Mundiales[[#This Row],[Filtro Integrado]],Estructura!$M$4:$O$367,3,0)</f>
        <v>FI-366</v>
      </c>
      <c r="AA1687" s="32" t="str">
        <f>+VLOOKUP(Enfermedades_Mundiales[[#This Row],[Muestra]],Estructura!$Q$4:$S$194,3,0)</f>
        <v>M-372</v>
      </c>
    </row>
    <row r="1688" spans="1:27" ht="30.6" x14ac:dyDescent="0.3">
      <c r="A1688" s="61" t="s">
        <v>2155</v>
      </c>
      <c r="B1688" s="43">
        <f t="shared" si="389"/>
        <v>360</v>
      </c>
      <c r="C1688" s="44" t="str">
        <f t="shared" si="389"/>
        <v>Enfermedades Mundiales</v>
      </c>
      <c r="D1688" s="44" t="str">
        <f t="shared" si="389"/>
        <v>Salud</v>
      </c>
      <c r="E1688" s="64">
        <v>3103</v>
      </c>
      <c r="F1688" s="44" t="str">
        <f t="shared" si="384"/>
        <v>Etapas Paso a Paso</v>
      </c>
      <c r="G1688" s="27" t="s">
        <v>3568</v>
      </c>
      <c r="H1688" s="60" t="s">
        <v>17</v>
      </c>
      <c r="I1688" s="58" t="s">
        <v>46</v>
      </c>
      <c r="J1688" s="43" t="s">
        <v>3581</v>
      </c>
      <c r="K1688" s="12" t="str">
        <f t="shared" si="390"/>
        <v>Etapa Actual</v>
      </c>
      <c r="L1688" s="43" t="str">
        <f t="shared" si="390"/>
        <v>Último Informe MINCIECIA</v>
      </c>
      <c r="M1688" s="43" t="str">
        <f t="shared" si="390"/>
        <v>Adimensional</v>
      </c>
      <c r="N1688" s="49" t="str">
        <f t="shared" si="390"/>
        <v>Ministerio de Ciencias, Tecnología, Conocimiento e Innovación</v>
      </c>
      <c r="O1688" s="30" t="str">
        <f>+"Etapa Actual del Programa Paso a Paso en la comuna de "&amp;Enfermedades_Mundiales[[#This Row],[territorio]]</f>
        <v>Etapa Actual del Programa Paso a Paso en la comuna de Tierra Amarilla</v>
      </c>
      <c r="P1688" s="68"/>
      <c r="Q1688" s="15" t="str">
        <f t="shared" si="382"/>
        <v>Representación Geográfica</v>
      </c>
      <c r="R1688" s="30"/>
      <c r="S16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https://analytics.zoho.com/open-view/2395394000008153647?ZOHO_CRITERIA=%22Localiza_CL_Poblacion%22.%22Codcom%22%3D3103</v>
      </c>
      <c r="T1688" s="17"/>
      <c r="U1688" s="31" t="str">
        <f t="shared" si="383"/>
        <v>#1774B9</v>
      </c>
      <c r="V1688" s="32" t="str">
        <f>+Enfermedades_Mundiales[[#This Row],[idcoleccion]]&amp;"-"&amp;Enfermedades_Mundiales[[#This Row],[id]]</f>
        <v>360-1678</v>
      </c>
      <c r="W1688" s="21">
        <f>+VLOOKUP(Enfermedades_Mundiales[[#This Row],[Filtro URL]],Estructura!$X$4:$Y$366,2,0)</f>
        <v>36303103</v>
      </c>
      <c r="X1688" s="21" t="str">
        <f>+VLOOKUP(Enfermedades_Mundiales[[#This Row],[tema]],Estructura!$A$4:$C$18,3,0)</f>
        <v>T-368</v>
      </c>
      <c r="Y1688" s="32" t="str">
        <f>+VLOOKUP(Enfermedades_Mundiales[[#This Row],[contenido]],Estructura!$E$4:$G$18,3,0)</f>
        <v>C-364</v>
      </c>
      <c r="Z1688" s="32" t="str">
        <f>+VLOOKUP(Enfermedades_Mundiales[[#This Row],[Filtro Integrado]],Estructura!$M$4:$O$367,3,0)</f>
        <v>FI-366</v>
      </c>
      <c r="AA1688" s="32" t="str">
        <f>+VLOOKUP(Enfermedades_Mundiales[[#This Row],[Muestra]],Estructura!$Q$4:$S$194,3,0)</f>
        <v>M-372</v>
      </c>
    </row>
    <row r="1689" spans="1:27" ht="30.6" x14ac:dyDescent="0.3">
      <c r="A1689" s="61" t="s">
        <v>2156</v>
      </c>
      <c r="B1689" s="43">
        <f t="shared" si="389"/>
        <v>360</v>
      </c>
      <c r="C1689" s="44" t="str">
        <f t="shared" si="389"/>
        <v>Enfermedades Mundiales</v>
      </c>
      <c r="D1689" s="44" t="str">
        <f t="shared" si="389"/>
        <v>Salud</v>
      </c>
      <c r="E1689" s="64">
        <v>3201</v>
      </c>
      <c r="F1689" s="44" t="str">
        <f t="shared" si="384"/>
        <v>Etapas Paso a Paso</v>
      </c>
      <c r="G1689" s="27" t="s">
        <v>3568</v>
      </c>
      <c r="H1689" s="60" t="s">
        <v>17</v>
      </c>
      <c r="I1689" s="58" t="s">
        <v>47</v>
      </c>
      <c r="J1689" s="43" t="s">
        <v>3581</v>
      </c>
      <c r="K1689" s="12" t="str">
        <f t="shared" si="390"/>
        <v>Etapa Actual</v>
      </c>
      <c r="L1689" s="43" t="str">
        <f t="shared" si="390"/>
        <v>Último Informe MINCIECIA</v>
      </c>
      <c r="M1689" s="43" t="str">
        <f t="shared" si="390"/>
        <v>Adimensional</v>
      </c>
      <c r="N1689" s="49" t="str">
        <f t="shared" si="390"/>
        <v>Ministerio de Ciencias, Tecnología, Conocimiento e Innovación</v>
      </c>
      <c r="O1689" s="30" t="str">
        <f>+"Etapa Actual del Programa Paso a Paso en la comuna de "&amp;Enfermedades_Mundiales[[#This Row],[territorio]]</f>
        <v>Etapa Actual del Programa Paso a Paso en la comuna de Chañaral</v>
      </c>
      <c r="P1689" s="68"/>
      <c r="Q1689" s="15" t="str">
        <f t="shared" si="382"/>
        <v>Representación Geográfica</v>
      </c>
      <c r="R1689" s="30"/>
      <c r="S16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https://analytics.zoho.com/open-view/2395394000008153647?ZOHO_CRITERIA=%22Localiza_CL_Poblacion%22.%22Codcom%22%3D3201</v>
      </c>
      <c r="T1689" s="17"/>
      <c r="U1689" s="31" t="str">
        <f t="shared" si="383"/>
        <v>#1774B9</v>
      </c>
      <c r="V1689" s="32" t="str">
        <f>+Enfermedades_Mundiales[[#This Row],[idcoleccion]]&amp;"-"&amp;Enfermedades_Mundiales[[#This Row],[id]]</f>
        <v>360-1679</v>
      </c>
      <c r="W1689" s="21">
        <f>+VLOOKUP(Enfermedades_Mundiales[[#This Row],[Filtro URL]],Estructura!$X$4:$Y$366,2,0)</f>
        <v>36303201</v>
      </c>
      <c r="X1689" s="21" t="str">
        <f>+VLOOKUP(Enfermedades_Mundiales[[#This Row],[tema]],Estructura!$A$4:$C$18,3,0)</f>
        <v>T-368</v>
      </c>
      <c r="Y1689" s="32" t="str">
        <f>+VLOOKUP(Enfermedades_Mundiales[[#This Row],[contenido]],Estructura!$E$4:$G$18,3,0)</f>
        <v>C-364</v>
      </c>
      <c r="Z1689" s="32" t="str">
        <f>+VLOOKUP(Enfermedades_Mundiales[[#This Row],[Filtro Integrado]],Estructura!$M$4:$O$367,3,0)</f>
        <v>FI-366</v>
      </c>
      <c r="AA1689" s="32" t="str">
        <f>+VLOOKUP(Enfermedades_Mundiales[[#This Row],[Muestra]],Estructura!$Q$4:$S$194,3,0)</f>
        <v>M-372</v>
      </c>
    </row>
    <row r="1690" spans="1:27" ht="30.6" x14ac:dyDescent="0.3">
      <c r="A1690" s="61" t="s">
        <v>2157</v>
      </c>
      <c r="B1690" s="43">
        <f t="shared" si="389"/>
        <v>360</v>
      </c>
      <c r="C1690" s="44" t="str">
        <f t="shared" si="389"/>
        <v>Enfermedades Mundiales</v>
      </c>
      <c r="D1690" s="44" t="str">
        <f t="shared" si="389"/>
        <v>Salud</v>
      </c>
      <c r="E1690" s="64">
        <v>3202</v>
      </c>
      <c r="F1690" s="44" t="str">
        <f t="shared" si="384"/>
        <v>Etapas Paso a Paso</v>
      </c>
      <c r="G1690" s="27" t="s">
        <v>3568</v>
      </c>
      <c r="H1690" s="60" t="s">
        <v>17</v>
      </c>
      <c r="I1690" s="58" t="s">
        <v>48</v>
      </c>
      <c r="J1690" s="43" t="s">
        <v>3581</v>
      </c>
      <c r="K1690" s="12" t="str">
        <f t="shared" si="390"/>
        <v>Etapa Actual</v>
      </c>
      <c r="L1690" s="43" t="str">
        <f t="shared" si="390"/>
        <v>Último Informe MINCIECIA</v>
      </c>
      <c r="M1690" s="43" t="str">
        <f t="shared" si="390"/>
        <v>Adimensional</v>
      </c>
      <c r="N1690" s="49" t="str">
        <f t="shared" si="390"/>
        <v>Ministerio de Ciencias, Tecnología, Conocimiento e Innovación</v>
      </c>
      <c r="O1690" s="30" t="str">
        <f>+"Etapa Actual del Programa Paso a Paso en la comuna de "&amp;Enfermedades_Mundiales[[#This Row],[territorio]]</f>
        <v>Etapa Actual del Programa Paso a Paso en la comuna de Diego de Almagro</v>
      </c>
      <c r="P1690" s="68"/>
      <c r="Q1690" s="15" t="str">
        <f t="shared" si="382"/>
        <v>Representación Geográfica</v>
      </c>
      <c r="R1690" s="30"/>
      <c r="S16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https://analytics.zoho.com/open-view/2395394000008153647?ZOHO_CRITERIA=%22Localiza_CL_Poblacion%22.%22Codcom%22%3D3202</v>
      </c>
      <c r="T1690" s="17"/>
      <c r="U1690" s="31" t="str">
        <f t="shared" si="383"/>
        <v>#1774B9</v>
      </c>
      <c r="V1690" s="32" t="str">
        <f>+Enfermedades_Mundiales[[#This Row],[idcoleccion]]&amp;"-"&amp;Enfermedades_Mundiales[[#This Row],[id]]</f>
        <v>360-1680</v>
      </c>
      <c r="W1690" s="21">
        <f>+VLOOKUP(Enfermedades_Mundiales[[#This Row],[Filtro URL]],Estructura!$X$4:$Y$366,2,0)</f>
        <v>36303202</v>
      </c>
      <c r="X1690" s="21" t="str">
        <f>+VLOOKUP(Enfermedades_Mundiales[[#This Row],[tema]],Estructura!$A$4:$C$18,3,0)</f>
        <v>T-368</v>
      </c>
      <c r="Y1690" s="32" t="str">
        <f>+VLOOKUP(Enfermedades_Mundiales[[#This Row],[contenido]],Estructura!$E$4:$G$18,3,0)</f>
        <v>C-364</v>
      </c>
      <c r="Z1690" s="32" t="str">
        <f>+VLOOKUP(Enfermedades_Mundiales[[#This Row],[Filtro Integrado]],Estructura!$M$4:$O$367,3,0)</f>
        <v>FI-366</v>
      </c>
      <c r="AA1690" s="32" t="str">
        <f>+VLOOKUP(Enfermedades_Mundiales[[#This Row],[Muestra]],Estructura!$Q$4:$S$194,3,0)</f>
        <v>M-372</v>
      </c>
    </row>
    <row r="1691" spans="1:27" ht="30.6" x14ac:dyDescent="0.3">
      <c r="A1691" s="61" t="s">
        <v>2158</v>
      </c>
      <c r="B1691" s="43">
        <f t="shared" si="389"/>
        <v>360</v>
      </c>
      <c r="C1691" s="44" t="str">
        <f t="shared" si="389"/>
        <v>Enfermedades Mundiales</v>
      </c>
      <c r="D1691" s="44" t="str">
        <f t="shared" si="389"/>
        <v>Salud</v>
      </c>
      <c r="E1691" s="64">
        <v>3301</v>
      </c>
      <c r="F1691" s="44" t="str">
        <f t="shared" si="384"/>
        <v>Etapas Paso a Paso</v>
      </c>
      <c r="G1691" s="27" t="s">
        <v>3568</v>
      </c>
      <c r="H1691" s="60" t="s">
        <v>17</v>
      </c>
      <c r="I1691" s="58" t="s">
        <v>49</v>
      </c>
      <c r="J1691" s="43" t="s">
        <v>3581</v>
      </c>
      <c r="K1691" s="12" t="str">
        <f t="shared" si="390"/>
        <v>Etapa Actual</v>
      </c>
      <c r="L1691" s="43" t="str">
        <f t="shared" si="390"/>
        <v>Último Informe MINCIECIA</v>
      </c>
      <c r="M1691" s="43" t="str">
        <f t="shared" si="390"/>
        <v>Adimensional</v>
      </c>
      <c r="N1691" s="49" t="str">
        <f t="shared" si="390"/>
        <v>Ministerio de Ciencias, Tecnología, Conocimiento e Innovación</v>
      </c>
      <c r="O1691" s="30" t="str">
        <f>+"Etapa Actual del Programa Paso a Paso en la comuna de "&amp;Enfermedades_Mundiales[[#This Row],[territorio]]</f>
        <v>Etapa Actual del Programa Paso a Paso en la comuna de Vallenar</v>
      </c>
      <c r="P1691" s="68"/>
      <c r="Q1691" s="15" t="str">
        <f t="shared" si="382"/>
        <v>Representación Geográfica</v>
      </c>
      <c r="R1691" s="30"/>
      <c r="S16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https://analytics.zoho.com/open-view/2395394000008153647?ZOHO_CRITERIA=%22Localiza_CL_Poblacion%22.%22Codcom%22%3D3301</v>
      </c>
      <c r="T1691" s="17"/>
      <c r="U1691" s="31" t="str">
        <f t="shared" si="383"/>
        <v>#1774B9</v>
      </c>
      <c r="V1691" s="32" t="str">
        <f>+Enfermedades_Mundiales[[#This Row],[idcoleccion]]&amp;"-"&amp;Enfermedades_Mundiales[[#This Row],[id]]</f>
        <v>360-1681</v>
      </c>
      <c r="W1691" s="21">
        <f>+VLOOKUP(Enfermedades_Mundiales[[#This Row],[Filtro URL]],Estructura!$X$4:$Y$366,2,0)</f>
        <v>36303301</v>
      </c>
      <c r="X1691" s="21" t="str">
        <f>+VLOOKUP(Enfermedades_Mundiales[[#This Row],[tema]],Estructura!$A$4:$C$18,3,0)</f>
        <v>T-368</v>
      </c>
      <c r="Y1691" s="32" t="str">
        <f>+VLOOKUP(Enfermedades_Mundiales[[#This Row],[contenido]],Estructura!$E$4:$G$18,3,0)</f>
        <v>C-364</v>
      </c>
      <c r="Z1691" s="32" t="str">
        <f>+VLOOKUP(Enfermedades_Mundiales[[#This Row],[Filtro Integrado]],Estructura!$M$4:$O$367,3,0)</f>
        <v>FI-366</v>
      </c>
      <c r="AA1691" s="32" t="str">
        <f>+VLOOKUP(Enfermedades_Mundiales[[#This Row],[Muestra]],Estructura!$Q$4:$S$194,3,0)</f>
        <v>M-372</v>
      </c>
    </row>
    <row r="1692" spans="1:27" ht="30.6" x14ac:dyDescent="0.3">
      <c r="A1692" s="61" t="s">
        <v>2159</v>
      </c>
      <c r="B1692" s="43">
        <f t="shared" si="389"/>
        <v>360</v>
      </c>
      <c r="C1692" s="44" t="str">
        <f t="shared" si="389"/>
        <v>Enfermedades Mundiales</v>
      </c>
      <c r="D1692" s="44" t="str">
        <f t="shared" si="389"/>
        <v>Salud</v>
      </c>
      <c r="E1692" s="64">
        <v>3302</v>
      </c>
      <c r="F1692" s="44" t="str">
        <f t="shared" si="384"/>
        <v>Etapas Paso a Paso</v>
      </c>
      <c r="G1692" s="27" t="s">
        <v>3568</v>
      </c>
      <c r="H1692" s="60" t="s">
        <v>17</v>
      </c>
      <c r="I1692" s="58" t="s">
        <v>50</v>
      </c>
      <c r="J1692" s="43" t="s">
        <v>3581</v>
      </c>
      <c r="K1692" s="12" t="str">
        <f t="shared" si="390"/>
        <v>Etapa Actual</v>
      </c>
      <c r="L1692" s="43" t="str">
        <f t="shared" si="390"/>
        <v>Último Informe MINCIECIA</v>
      </c>
      <c r="M1692" s="43" t="str">
        <f t="shared" si="390"/>
        <v>Adimensional</v>
      </c>
      <c r="N1692" s="49" t="str">
        <f t="shared" si="390"/>
        <v>Ministerio de Ciencias, Tecnología, Conocimiento e Innovación</v>
      </c>
      <c r="O1692" s="30" t="str">
        <f>+"Etapa Actual del Programa Paso a Paso en la comuna de "&amp;Enfermedades_Mundiales[[#This Row],[territorio]]</f>
        <v>Etapa Actual del Programa Paso a Paso en la comuna de Alto del Carmen</v>
      </c>
      <c r="P1692" s="68"/>
      <c r="Q1692" s="15" t="str">
        <f t="shared" si="382"/>
        <v>Representación Geográfica</v>
      </c>
      <c r="R1692" s="30"/>
      <c r="S16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https://analytics.zoho.com/open-view/2395394000008153647?ZOHO_CRITERIA=%22Localiza_CL_Poblacion%22.%22Codcom%22%3D3302</v>
      </c>
      <c r="T1692" s="17"/>
      <c r="U1692" s="31" t="str">
        <f t="shared" si="383"/>
        <v>#1774B9</v>
      </c>
      <c r="V1692" s="32" t="str">
        <f>+Enfermedades_Mundiales[[#This Row],[idcoleccion]]&amp;"-"&amp;Enfermedades_Mundiales[[#This Row],[id]]</f>
        <v>360-1682</v>
      </c>
      <c r="W1692" s="21">
        <f>+VLOOKUP(Enfermedades_Mundiales[[#This Row],[Filtro URL]],Estructura!$X$4:$Y$366,2,0)</f>
        <v>36303302</v>
      </c>
      <c r="X1692" s="21" t="str">
        <f>+VLOOKUP(Enfermedades_Mundiales[[#This Row],[tema]],Estructura!$A$4:$C$18,3,0)</f>
        <v>T-368</v>
      </c>
      <c r="Y1692" s="32" t="str">
        <f>+VLOOKUP(Enfermedades_Mundiales[[#This Row],[contenido]],Estructura!$E$4:$G$18,3,0)</f>
        <v>C-364</v>
      </c>
      <c r="Z1692" s="32" t="str">
        <f>+VLOOKUP(Enfermedades_Mundiales[[#This Row],[Filtro Integrado]],Estructura!$M$4:$O$367,3,0)</f>
        <v>FI-366</v>
      </c>
      <c r="AA1692" s="32" t="str">
        <f>+VLOOKUP(Enfermedades_Mundiales[[#This Row],[Muestra]],Estructura!$Q$4:$S$194,3,0)</f>
        <v>M-372</v>
      </c>
    </row>
    <row r="1693" spans="1:27" ht="30.6" x14ac:dyDescent="0.3">
      <c r="A1693" s="61" t="s">
        <v>2160</v>
      </c>
      <c r="B1693" s="43">
        <f t="shared" si="389"/>
        <v>360</v>
      </c>
      <c r="C1693" s="44" t="str">
        <f t="shared" si="389"/>
        <v>Enfermedades Mundiales</v>
      </c>
      <c r="D1693" s="44" t="str">
        <f t="shared" si="389"/>
        <v>Salud</v>
      </c>
      <c r="E1693" s="64">
        <v>3303</v>
      </c>
      <c r="F1693" s="44" t="str">
        <f t="shared" si="384"/>
        <v>Etapas Paso a Paso</v>
      </c>
      <c r="G1693" s="27" t="s">
        <v>3568</v>
      </c>
      <c r="H1693" s="60" t="s">
        <v>17</v>
      </c>
      <c r="I1693" s="58" t="s">
        <v>51</v>
      </c>
      <c r="J1693" s="43" t="s">
        <v>3581</v>
      </c>
      <c r="K1693" s="12" t="str">
        <f t="shared" si="390"/>
        <v>Etapa Actual</v>
      </c>
      <c r="L1693" s="43" t="str">
        <f t="shared" si="390"/>
        <v>Último Informe MINCIECIA</v>
      </c>
      <c r="M1693" s="43" t="str">
        <f t="shared" si="390"/>
        <v>Adimensional</v>
      </c>
      <c r="N1693" s="49" t="str">
        <f t="shared" si="390"/>
        <v>Ministerio de Ciencias, Tecnología, Conocimiento e Innovación</v>
      </c>
      <c r="O1693" s="30" t="str">
        <f>+"Etapa Actual del Programa Paso a Paso en la comuna de "&amp;Enfermedades_Mundiales[[#This Row],[territorio]]</f>
        <v>Etapa Actual del Programa Paso a Paso en la comuna de Freirina</v>
      </c>
      <c r="P1693" s="68"/>
      <c r="Q1693" s="15" t="str">
        <f t="shared" si="382"/>
        <v>Representación Geográfica</v>
      </c>
      <c r="R1693" s="30"/>
      <c r="S16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https://analytics.zoho.com/open-view/2395394000008153647?ZOHO_CRITERIA=%22Localiza_CL_Poblacion%22.%22Codcom%22%3D3303</v>
      </c>
      <c r="T1693" s="17"/>
      <c r="U1693" s="31" t="str">
        <f t="shared" si="383"/>
        <v>#1774B9</v>
      </c>
      <c r="V1693" s="32" t="str">
        <f>+Enfermedades_Mundiales[[#This Row],[idcoleccion]]&amp;"-"&amp;Enfermedades_Mundiales[[#This Row],[id]]</f>
        <v>360-1683</v>
      </c>
      <c r="W1693" s="21">
        <f>+VLOOKUP(Enfermedades_Mundiales[[#This Row],[Filtro URL]],Estructura!$X$4:$Y$366,2,0)</f>
        <v>36303303</v>
      </c>
      <c r="X1693" s="21" t="str">
        <f>+VLOOKUP(Enfermedades_Mundiales[[#This Row],[tema]],Estructura!$A$4:$C$18,3,0)</f>
        <v>T-368</v>
      </c>
      <c r="Y1693" s="32" t="str">
        <f>+VLOOKUP(Enfermedades_Mundiales[[#This Row],[contenido]],Estructura!$E$4:$G$18,3,0)</f>
        <v>C-364</v>
      </c>
      <c r="Z1693" s="32" t="str">
        <f>+VLOOKUP(Enfermedades_Mundiales[[#This Row],[Filtro Integrado]],Estructura!$M$4:$O$367,3,0)</f>
        <v>FI-366</v>
      </c>
      <c r="AA1693" s="32" t="str">
        <f>+VLOOKUP(Enfermedades_Mundiales[[#This Row],[Muestra]],Estructura!$Q$4:$S$194,3,0)</f>
        <v>M-372</v>
      </c>
    </row>
    <row r="1694" spans="1:27" ht="30.6" x14ac:dyDescent="0.3">
      <c r="A1694" s="61" t="s">
        <v>2161</v>
      </c>
      <c r="B1694" s="43">
        <f t="shared" si="389"/>
        <v>360</v>
      </c>
      <c r="C1694" s="44" t="str">
        <f t="shared" si="389"/>
        <v>Enfermedades Mundiales</v>
      </c>
      <c r="D1694" s="44" t="str">
        <f t="shared" si="389"/>
        <v>Salud</v>
      </c>
      <c r="E1694" s="64">
        <v>3304</v>
      </c>
      <c r="F1694" s="44" t="str">
        <f t="shared" si="384"/>
        <v>Etapas Paso a Paso</v>
      </c>
      <c r="G1694" s="27" t="s">
        <v>3568</v>
      </c>
      <c r="H1694" s="60" t="s">
        <v>17</v>
      </c>
      <c r="I1694" s="58" t="s">
        <v>52</v>
      </c>
      <c r="J1694" s="43" t="s">
        <v>3581</v>
      </c>
      <c r="K1694" s="12" t="str">
        <f t="shared" si="390"/>
        <v>Etapa Actual</v>
      </c>
      <c r="L1694" s="43" t="str">
        <f t="shared" si="390"/>
        <v>Último Informe MINCIECIA</v>
      </c>
      <c r="M1694" s="43" t="str">
        <f t="shared" si="390"/>
        <v>Adimensional</v>
      </c>
      <c r="N1694" s="49" t="str">
        <f t="shared" si="390"/>
        <v>Ministerio de Ciencias, Tecnología, Conocimiento e Innovación</v>
      </c>
      <c r="O1694" s="30" t="str">
        <f>+"Etapa Actual del Programa Paso a Paso en la comuna de "&amp;Enfermedades_Mundiales[[#This Row],[territorio]]</f>
        <v>Etapa Actual del Programa Paso a Paso en la comuna de Huasco</v>
      </c>
      <c r="P1694" s="68"/>
      <c r="Q1694" s="15" t="str">
        <f t="shared" si="382"/>
        <v>Representación Geográfica</v>
      </c>
      <c r="R1694" s="30"/>
      <c r="S16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https://analytics.zoho.com/open-view/2395394000008153647?ZOHO_CRITERIA=%22Localiza_CL_Poblacion%22.%22Codcom%22%3D3304</v>
      </c>
      <c r="T1694" s="17"/>
      <c r="U1694" s="31" t="str">
        <f t="shared" si="383"/>
        <v>#1774B9</v>
      </c>
      <c r="V1694" s="32" t="str">
        <f>+Enfermedades_Mundiales[[#This Row],[idcoleccion]]&amp;"-"&amp;Enfermedades_Mundiales[[#This Row],[id]]</f>
        <v>360-1684</v>
      </c>
      <c r="W1694" s="21">
        <f>+VLOOKUP(Enfermedades_Mundiales[[#This Row],[Filtro URL]],Estructura!$X$4:$Y$366,2,0)</f>
        <v>36303304</v>
      </c>
      <c r="X1694" s="21" t="str">
        <f>+VLOOKUP(Enfermedades_Mundiales[[#This Row],[tema]],Estructura!$A$4:$C$18,3,0)</f>
        <v>T-368</v>
      </c>
      <c r="Y1694" s="32" t="str">
        <f>+VLOOKUP(Enfermedades_Mundiales[[#This Row],[contenido]],Estructura!$E$4:$G$18,3,0)</f>
        <v>C-364</v>
      </c>
      <c r="Z1694" s="32" t="str">
        <f>+VLOOKUP(Enfermedades_Mundiales[[#This Row],[Filtro Integrado]],Estructura!$M$4:$O$367,3,0)</f>
        <v>FI-366</v>
      </c>
      <c r="AA1694" s="32" t="str">
        <f>+VLOOKUP(Enfermedades_Mundiales[[#This Row],[Muestra]],Estructura!$Q$4:$S$194,3,0)</f>
        <v>M-372</v>
      </c>
    </row>
    <row r="1695" spans="1:27" ht="30.6" x14ac:dyDescent="0.3">
      <c r="A1695" s="61" t="s">
        <v>2162</v>
      </c>
      <c r="B1695" s="43">
        <f t="shared" si="389"/>
        <v>360</v>
      </c>
      <c r="C1695" s="44" t="str">
        <f t="shared" si="389"/>
        <v>Enfermedades Mundiales</v>
      </c>
      <c r="D1695" s="44" t="str">
        <f t="shared" si="389"/>
        <v>Salud</v>
      </c>
      <c r="E1695" s="64">
        <v>4101</v>
      </c>
      <c r="F1695" s="44" t="str">
        <f t="shared" si="384"/>
        <v>Etapas Paso a Paso</v>
      </c>
      <c r="G1695" s="27" t="s">
        <v>3568</v>
      </c>
      <c r="H1695" s="60" t="s">
        <v>17</v>
      </c>
      <c r="I1695" s="58" t="s">
        <v>53</v>
      </c>
      <c r="J1695" s="43" t="s">
        <v>3581</v>
      </c>
      <c r="K1695" s="12" t="str">
        <f t="shared" si="390"/>
        <v>Etapa Actual</v>
      </c>
      <c r="L1695" s="43" t="str">
        <f t="shared" si="390"/>
        <v>Último Informe MINCIECIA</v>
      </c>
      <c r="M1695" s="43" t="str">
        <f t="shared" si="390"/>
        <v>Adimensional</v>
      </c>
      <c r="N1695" s="49" t="str">
        <f t="shared" si="390"/>
        <v>Ministerio de Ciencias, Tecnología, Conocimiento e Innovación</v>
      </c>
      <c r="O1695" s="30" t="str">
        <f>+"Etapa Actual del Programa Paso a Paso en la comuna de "&amp;Enfermedades_Mundiales[[#This Row],[territorio]]</f>
        <v>Etapa Actual del Programa Paso a Paso en la comuna de La Serena</v>
      </c>
      <c r="P1695" s="68"/>
      <c r="Q1695" s="15" t="str">
        <f t="shared" si="382"/>
        <v>Representación Geográfica</v>
      </c>
      <c r="R1695" s="30"/>
      <c r="S16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https://analytics.zoho.com/open-view/2395394000008153647?ZOHO_CRITERIA=%22Localiza_CL_Poblacion%22.%22Codcom%22%3D4101</v>
      </c>
      <c r="T1695" s="17"/>
      <c r="U1695" s="31" t="str">
        <f t="shared" si="383"/>
        <v>#1774B9</v>
      </c>
      <c r="V1695" s="32" t="str">
        <f>+Enfermedades_Mundiales[[#This Row],[idcoleccion]]&amp;"-"&amp;Enfermedades_Mundiales[[#This Row],[id]]</f>
        <v>360-1685</v>
      </c>
      <c r="W1695" s="21">
        <f>+VLOOKUP(Enfermedades_Mundiales[[#This Row],[Filtro URL]],Estructura!$X$4:$Y$366,2,0)</f>
        <v>36304101</v>
      </c>
      <c r="X1695" s="21" t="str">
        <f>+VLOOKUP(Enfermedades_Mundiales[[#This Row],[tema]],Estructura!$A$4:$C$18,3,0)</f>
        <v>T-368</v>
      </c>
      <c r="Y1695" s="32" t="str">
        <f>+VLOOKUP(Enfermedades_Mundiales[[#This Row],[contenido]],Estructura!$E$4:$G$18,3,0)</f>
        <v>C-364</v>
      </c>
      <c r="Z1695" s="32" t="str">
        <f>+VLOOKUP(Enfermedades_Mundiales[[#This Row],[Filtro Integrado]],Estructura!$M$4:$O$367,3,0)</f>
        <v>FI-366</v>
      </c>
      <c r="AA1695" s="32" t="str">
        <f>+VLOOKUP(Enfermedades_Mundiales[[#This Row],[Muestra]],Estructura!$Q$4:$S$194,3,0)</f>
        <v>M-372</v>
      </c>
    </row>
    <row r="1696" spans="1:27" ht="30.6" x14ac:dyDescent="0.3">
      <c r="A1696" s="61" t="s">
        <v>2163</v>
      </c>
      <c r="B1696" s="43">
        <f t="shared" si="389"/>
        <v>360</v>
      </c>
      <c r="C1696" s="44" t="str">
        <f t="shared" si="389"/>
        <v>Enfermedades Mundiales</v>
      </c>
      <c r="D1696" s="44" t="str">
        <f t="shared" si="389"/>
        <v>Salud</v>
      </c>
      <c r="E1696" s="64">
        <v>4102</v>
      </c>
      <c r="F1696" s="44" t="str">
        <f t="shared" si="384"/>
        <v>Etapas Paso a Paso</v>
      </c>
      <c r="G1696" s="27" t="s">
        <v>3568</v>
      </c>
      <c r="H1696" s="60" t="s">
        <v>17</v>
      </c>
      <c r="I1696" s="58" t="s">
        <v>25</v>
      </c>
      <c r="J1696" s="43" t="s">
        <v>3581</v>
      </c>
      <c r="K1696" s="12" t="str">
        <f t="shared" si="390"/>
        <v>Etapa Actual</v>
      </c>
      <c r="L1696" s="43" t="str">
        <f t="shared" si="390"/>
        <v>Último Informe MINCIECIA</v>
      </c>
      <c r="M1696" s="43" t="str">
        <f t="shared" si="390"/>
        <v>Adimensional</v>
      </c>
      <c r="N1696" s="49" t="str">
        <f t="shared" si="390"/>
        <v>Ministerio de Ciencias, Tecnología, Conocimiento e Innovación</v>
      </c>
      <c r="O1696" s="30" t="str">
        <f>+"Etapa Actual del Programa Paso a Paso en la comuna de "&amp;Enfermedades_Mundiales[[#This Row],[territorio]]</f>
        <v>Etapa Actual del Programa Paso a Paso en la comuna de Coquimbo</v>
      </c>
      <c r="P1696" s="68"/>
      <c r="Q1696" s="15" t="str">
        <f t="shared" si="382"/>
        <v>Representación Geográfica</v>
      </c>
      <c r="R1696" s="30"/>
      <c r="S16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https://analytics.zoho.com/open-view/2395394000008153647?ZOHO_CRITERIA=%22Localiza_CL_Poblacion%22.%22Codcom%22%3D4102</v>
      </c>
      <c r="T1696" s="17"/>
      <c r="U1696" s="31" t="str">
        <f t="shared" si="383"/>
        <v>#1774B9</v>
      </c>
      <c r="V1696" s="32" t="str">
        <f>+Enfermedades_Mundiales[[#This Row],[idcoleccion]]&amp;"-"&amp;Enfermedades_Mundiales[[#This Row],[id]]</f>
        <v>360-1686</v>
      </c>
      <c r="W1696" s="21">
        <f>+VLOOKUP(Enfermedades_Mundiales[[#This Row],[Filtro URL]],Estructura!$X$4:$Y$366,2,0)</f>
        <v>36304102</v>
      </c>
      <c r="X1696" s="21" t="str">
        <f>+VLOOKUP(Enfermedades_Mundiales[[#This Row],[tema]],Estructura!$A$4:$C$18,3,0)</f>
        <v>T-368</v>
      </c>
      <c r="Y1696" s="32" t="str">
        <f>+VLOOKUP(Enfermedades_Mundiales[[#This Row],[contenido]],Estructura!$E$4:$G$18,3,0)</f>
        <v>C-364</v>
      </c>
      <c r="Z1696" s="32" t="str">
        <f>+VLOOKUP(Enfermedades_Mundiales[[#This Row],[Filtro Integrado]],Estructura!$M$4:$O$367,3,0)</f>
        <v>FI-366</v>
      </c>
      <c r="AA1696" s="32" t="str">
        <f>+VLOOKUP(Enfermedades_Mundiales[[#This Row],[Muestra]],Estructura!$Q$4:$S$194,3,0)</f>
        <v>M-372</v>
      </c>
    </row>
    <row r="1697" spans="1:27" ht="30.6" x14ac:dyDescent="0.3">
      <c r="A1697" s="61" t="s">
        <v>2164</v>
      </c>
      <c r="B1697" s="43">
        <f t="shared" si="389"/>
        <v>360</v>
      </c>
      <c r="C1697" s="44" t="str">
        <f t="shared" si="389"/>
        <v>Enfermedades Mundiales</v>
      </c>
      <c r="D1697" s="44" t="str">
        <f t="shared" si="389"/>
        <v>Salud</v>
      </c>
      <c r="E1697" s="64">
        <v>4103</v>
      </c>
      <c r="F1697" s="44" t="str">
        <f t="shared" si="384"/>
        <v>Etapas Paso a Paso</v>
      </c>
      <c r="G1697" s="27" t="s">
        <v>3568</v>
      </c>
      <c r="H1697" s="60" t="s">
        <v>17</v>
      </c>
      <c r="I1697" s="58" t="s">
        <v>54</v>
      </c>
      <c r="J1697" s="43" t="s">
        <v>3581</v>
      </c>
      <c r="K1697" s="12" t="str">
        <f t="shared" si="390"/>
        <v>Etapa Actual</v>
      </c>
      <c r="L1697" s="43" t="str">
        <f t="shared" si="390"/>
        <v>Último Informe MINCIECIA</v>
      </c>
      <c r="M1697" s="43" t="str">
        <f t="shared" si="390"/>
        <v>Adimensional</v>
      </c>
      <c r="N1697" s="49" t="str">
        <f t="shared" si="390"/>
        <v>Ministerio de Ciencias, Tecnología, Conocimiento e Innovación</v>
      </c>
      <c r="O1697" s="30" t="str">
        <f>+"Etapa Actual del Programa Paso a Paso en la comuna de "&amp;Enfermedades_Mundiales[[#This Row],[territorio]]</f>
        <v>Etapa Actual del Programa Paso a Paso en la comuna de Andacollo</v>
      </c>
      <c r="P1697" s="68"/>
      <c r="Q1697" s="15" t="str">
        <f t="shared" si="382"/>
        <v>Representación Geográfica</v>
      </c>
      <c r="R1697" s="30"/>
      <c r="S16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https://analytics.zoho.com/open-view/2395394000008153647?ZOHO_CRITERIA=%22Localiza_CL_Poblacion%22.%22Codcom%22%3D4103</v>
      </c>
      <c r="T1697" s="17"/>
      <c r="U1697" s="31" t="str">
        <f t="shared" si="383"/>
        <v>#1774B9</v>
      </c>
      <c r="V1697" s="32" t="str">
        <f>+Enfermedades_Mundiales[[#This Row],[idcoleccion]]&amp;"-"&amp;Enfermedades_Mundiales[[#This Row],[id]]</f>
        <v>360-1687</v>
      </c>
      <c r="W1697" s="21">
        <f>+VLOOKUP(Enfermedades_Mundiales[[#This Row],[Filtro URL]],Estructura!$X$4:$Y$366,2,0)</f>
        <v>36304103</v>
      </c>
      <c r="X1697" s="21" t="str">
        <f>+VLOOKUP(Enfermedades_Mundiales[[#This Row],[tema]],Estructura!$A$4:$C$18,3,0)</f>
        <v>T-368</v>
      </c>
      <c r="Y1697" s="32" t="str">
        <f>+VLOOKUP(Enfermedades_Mundiales[[#This Row],[contenido]],Estructura!$E$4:$G$18,3,0)</f>
        <v>C-364</v>
      </c>
      <c r="Z1697" s="32" t="str">
        <f>+VLOOKUP(Enfermedades_Mundiales[[#This Row],[Filtro Integrado]],Estructura!$M$4:$O$367,3,0)</f>
        <v>FI-366</v>
      </c>
      <c r="AA1697" s="32" t="str">
        <f>+VLOOKUP(Enfermedades_Mundiales[[#This Row],[Muestra]],Estructura!$Q$4:$S$194,3,0)</f>
        <v>M-372</v>
      </c>
    </row>
    <row r="1698" spans="1:27" ht="30.6" x14ac:dyDescent="0.3">
      <c r="A1698" s="61" t="s">
        <v>2165</v>
      </c>
      <c r="B1698" s="43">
        <f t="shared" si="389"/>
        <v>360</v>
      </c>
      <c r="C1698" s="44" t="str">
        <f t="shared" si="389"/>
        <v>Enfermedades Mundiales</v>
      </c>
      <c r="D1698" s="44" t="str">
        <f t="shared" si="389"/>
        <v>Salud</v>
      </c>
      <c r="E1698" s="64">
        <v>4104</v>
      </c>
      <c r="F1698" s="44" t="str">
        <f t="shared" si="384"/>
        <v>Etapas Paso a Paso</v>
      </c>
      <c r="G1698" s="27" t="s">
        <v>3568</v>
      </c>
      <c r="H1698" s="60" t="s">
        <v>17</v>
      </c>
      <c r="I1698" s="58" t="s">
        <v>55</v>
      </c>
      <c r="J1698" s="43" t="s">
        <v>3581</v>
      </c>
      <c r="K1698" s="12" t="str">
        <f t="shared" si="390"/>
        <v>Etapa Actual</v>
      </c>
      <c r="L1698" s="43" t="str">
        <f t="shared" si="390"/>
        <v>Último Informe MINCIECIA</v>
      </c>
      <c r="M1698" s="43" t="str">
        <f t="shared" si="390"/>
        <v>Adimensional</v>
      </c>
      <c r="N1698" s="49" t="str">
        <f t="shared" si="390"/>
        <v>Ministerio de Ciencias, Tecnología, Conocimiento e Innovación</v>
      </c>
      <c r="O1698" s="30" t="str">
        <f>+"Etapa Actual del Programa Paso a Paso en la comuna de "&amp;Enfermedades_Mundiales[[#This Row],[territorio]]</f>
        <v>Etapa Actual del Programa Paso a Paso en la comuna de La Higuera</v>
      </c>
      <c r="P1698" s="68"/>
      <c r="Q1698" s="15" t="str">
        <f t="shared" si="382"/>
        <v>Representación Geográfica</v>
      </c>
      <c r="R1698" s="30"/>
      <c r="S16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https://analytics.zoho.com/open-view/2395394000008153647?ZOHO_CRITERIA=%22Localiza_CL_Poblacion%22.%22Codcom%22%3D4104</v>
      </c>
      <c r="T1698" s="17"/>
      <c r="U1698" s="31" t="str">
        <f t="shared" si="383"/>
        <v>#1774B9</v>
      </c>
      <c r="V1698" s="32" t="str">
        <f>+Enfermedades_Mundiales[[#This Row],[idcoleccion]]&amp;"-"&amp;Enfermedades_Mundiales[[#This Row],[id]]</f>
        <v>360-1688</v>
      </c>
      <c r="W1698" s="21">
        <f>+VLOOKUP(Enfermedades_Mundiales[[#This Row],[Filtro URL]],Estructura!$X$4:$Y$366,2,0)</f>
        <v>36304104</v>
      </c>
      <c r="X1698" s="21" t="str">
        <f>+VLOOKUP(Enfermedades_Mundiales[[#This Row],[tema]],Estructura!$A$4:$C$18,3,0)</f>
        <v>T-368</v>
      </c>
      <c r="Y1698" s="32" t="str">
        <f>+VLOOKUP(Enfermedades_Mundiales[[#This Row],[contenido]],Estructura!$E$4:$G$18,3,0)</f>
        <v>C-364</v>
      </c>
      <c r="Z1698" s="32" t="str">
        <f>+VLOOKUP(Enfermedades_Mundiales[[#This Row],[Filtro Integrado]],Estructura!$M$4:$O$367,3,0)</f>
        <v>FI-366</v>
      </c>
      <c r="AA1698" s="32" t="str">
        <f>+VLOOKUP(Enfermedades_Mundiales[[#This Row],[Muestra]],Estructura!$Q$4:$S$194,3,0)</f>
        <v>M-372</v>
      </c>
    </row>
    <row r="1699" spans="1:27" ht="30.6" x14ac:dyDescent="0.3">
      <c r="A1699" s="61" t="s">
        <v>2166</v>
      </c>
      <c r="B1699" s="43">
        <f t="shared" si="389"/>
        <v>360</v>
      </c>
      <c r="C1699" s="44" t="str">
        <f t="shared" si="389"/>
        <v>Enfermedades Mundiales</v>
      </c>
      <c r="D1699" s="44" t="str">
        <f t="shared" si="389"/>
        <v>Salud</v>
      </c>
      <c r="E1699" s="64">
        <v>4105</v>
      </c>
      <c r="F1699" s="44" t="str">
        <f t="shared" si="384"/>
        <v>Etapas Paso a Paso</v>
      </c>
      <c r="G1699" s="27" t="s">
        <v>3568</v>
      </c>
      <c r="H1699" s="60" t="s">
        <v>17</v>
      </c>
      <c r="I1699" s="58" t="s">
        <v>56</v>
      </c>
      <c r="J1699" s="43" t="s">
        <v>3581</v>
      </c>
      <c r="K1699" s="12" t="str">
        <f t="shared" si="390"/>
        <v>Etapa Actual</v>
      </c>
      <c r="L1699" s="43" t="str">
        <f t="shared" si="390"/>
        <v>Último Informe MINCIECIA</v>
      </c>
      <c r="M1699" s="43" t="str">
        <f t="shared" si="390"/>
        <v>Adimensional</v>
      </c>
      <c r="N1699" s="49" t="str">
        <f t="shared" si="390"/>
        <v>Ministerio de Ciencias, Tecnología, Conocimiento e Innovación</v>
      </c>
      <c r="O1699" s="30" t="str">
        <f>+"Etapa Actual del Programa Paso a Paso en la comuna de "&amp;Enfermedades_Mundiales[[#This Row],[territorio]]</f>
        <v>Etapa Actual del Programa Paso a Paso en la comuna de Paiguano</v>
      </c>
      <c r="P1699" s="68"/>
      <c r="Q1699" s="15" t="str">
        <f t="shared" si="382"/>
        <v>Representación Geográfica</v>
      </c>
      <c r="R1699" s="30"/>
      <c r="S16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https://analytics.zoho.com/open-view/2395394000008153647?ZOHO_CRITERIA=%22Localiza_CL_Poblacion%22.%22Codcom%22%3D4105</v>
      </c>
      <c r="T1699" s="17"/>
      <c r="U1699" s="31" t="str">
        <f t="shared" si="383"/>
        <v>#1774B9</v>
      </c>
      <c r="V1699" s="32" t="str">
        <f>+Enfermedades_Mundiales[[#This Row],[idcoleccion]]&amp;"-"&amp;Enfermedades_Mundiales[[#This Row],[id]]</f>
        <v>360-1689</v>
      </c>
      <c r="W1699" s="21">
        <f>+VLOOKUP(Enfermedades_Mundiales[[#This Row],[Filtro URL]],Estructura!$X$4:$Y$366,2,0)</f>
        <v>36304105</v>
      </c>
      <c r="X1699" s="21" t="str">
        <f>+VLOOKUP(Enfermedades_Mundiales[[#This Row],[tema]],Estructura!$A$4:$C$18,3,0)</f>
        <v>T-368</v>
      </c>
      <c r="Y1699" s="32" t="str">
        <f>+VLOOKUP(Enfermedades_Mundiales[[#This Row],[contenido]],Estructura!$E$4:$G$18,3,0)</f>
        <v>C-364</v>
      </c>
      <c r="Z1699" s="32" t="str">
        <f>+VLOOKUP(Enfermedades_Mundiales[[#This Row],[Filtro Integrado]],Estructura!$M$4:$O$367,3,0)</f>
        <v>FI-366</v>
      </c>
      <c r="AA1699" s="32" t="str">
        <f>+VLOOKUP(Enfermedades_Mundiales[[#This Row],[Muestra]],Estructura!$Q$4:$S$194,3,0)</f>
        <v>M-372</v>
      </c>
    </row>
    <row r="1700" spans="1:27" ht="30.6" x14ac:dyDescent="0.3">
      <c r="A1700" s="61" t="s">
        <v>2167</v>
      </c>
      <c r="B1700" s="43">
        <f t="shared" si="389"/>
        <v>360</v>
      </c>
      <c r="C1700" s="44" t="str">
        <f t="shared" si="389"/>
        <v>Enfermedades Mundiales</v>
      </c>
      <c r="D1700" s="44" t="str">
        <f t="shared" si="389"/>
        <v>Salud</v>
      </c>
      <c r="E1700" s="64">
        <v>4106</v>
      </c>
      <c r="F1700" s="44" t="str">
        <f t="shared" si="384"/>
        <v>Etapas Paso a Paso</v>
      </c>
      <c r="G1700" s="27" t="s">
        <v>3568</v>
      </c>
      <c r="H1700" s="60" t="s">
        <v>17</v>
      </c>
      <c r="I1700" s="58" t="s">
        <v>57</v>
      </c>
      <c r="J1700" s="43" t="s">
        <v>3581</v>
      </c>
      <c r="K1700" s="12" t="str">
        <f t="shared" si="390"/>
        <v>Etapa Actual</v>
      </c>
      <c r="L1700" s="43" t="str">
        <f t="shared" si="390"/>
        <v>Último Informe MINCIECIA</v>
      </c>
      <c r="M1700" s="43" t="str">
        <f t="shared" si="390"/>
        <v>Adimensional</v>
      </c>
      <c r="N1700" s="49" t="str">
        <f t="shared" si="390"/>
        <v>Ministerio de Ciencias, Tecnología, Conocimiento e Innovación</v>
      </c>
      <c r="O1700" s="30" t="str">
        <f>+"Etapa Actual del Programa Paso a Paso en la comuna de "&amp;Enfermedades_Mundiales[[#This Row],[territorio]]</f>
        <v>Etapa Actual del Programa Paso a Paso en la comuna de Vicuña</v>
      </c>
      <c r="P1700" s="68"/>
      <c r="Q1700" s="15" t="str">
        <f t="shared" si="382"/>
        <v>Representación Geográfica</v>
      </c>
      <c r="R1700" s="30"/>
      <c r="S17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https://analytics.zoho.com/open-view/2395394000008153647?ZOHO_CRITERIA=%22Localiza_CL_Poblacion%22.%22Codcom%22%3D4106</v>
      </c>
      <c r="T1700" s="17"/>
      <c r="U1700" s="31" t="str">
        <f t="shared" si="383"/>
        <v>#1774B9</v>
      </c>
      <c r="V1700" s="32" t="str">
        <f>+Enfermedades_Mundiales[[#This Row],[idcoleccion]]&amp;"-"&amp;Enfermedades_Mundiales[[#This Row],[id]]</f>
        <v>360-1690</v>
      </c>
      <c r="W1700" s="21">
        <f>+VLOOKUP(Enfermedades_Mundiales[[#This Row],[Filtro URL]],Estructura!$X$4:$Y$366,2,0)</f>
        <v>36304106</v>
      </c>
      <c r="X1700" s="21" t="str">
        <f>+VLOOKUP(Enfermedades_Mundiales[[#This Row],[tema]],Estructura!$A$4:$C$18,3,0)</f>
        <v>T-368</v>
      </c>
      <c r="Y1700" s="32" t="str">
        <f>+VLOOKUP(Enfermedades_Mundiales[[#This Row],[contenido]],Estructura!$E$4:$G$18,3,0)</f>
        <v>C-364</v>
      </c>
      <c r="Z1700" s="32" t="str">
        <f>+VLOOKUP(Enfermedades_Mundiales[[#This Row],[Filtro Integrado]],Estructura!$M$4:$O$367,3,0)</f>
        <v>FI-366</v>
      </c>
      <c r="AA1700" s="32" t="str">
        <f>+VLOOKUP(Enfermedades_Mundiales[[#This Row],[Muestra]],Estructura!$Q$4:$S$194,3,0)</f>
        <v>M-372</v>
      </c>
    </row>
    <row r="1701" spans="1:27" ht="30.6" x14ac:dyDescent="0.3">
      <c r="A1701" s="61" t="s">
        <v>2168</v>
      </c>
      <c r="B1701" s="43">
        <f t="shared" si="389"/>
        <v>360</v>
      </c>
      <c r="C1701" s="44" t="str">
        <f t="shared" si="389"/>
        <v>Enfermedades Mundiales</v>
      </c>
      <c r="D1701" s="44" t="str">
        <f t="shared" si="389"/>
        <v>Salud</v>
      </c>
      <c r="E1701" s="64">
        <v>4201</v>
      </c>
      <c r="F1701" s="44" t="str">
        <f t="shared" si="384"/>
        <v>Etapas Paso a Paso</v>
      </c>
      <c r="G1701" s="27" t="s">
        <v>3568</v>
      </c>
      <c r="H1701" s="60" t="s">
        <v>17</v>
      </c>
      <c r="I1701" s="58" t="s">
        <v>58</v>
      </c>
      <c r="J1701" s="43" t="s">
        <v>3581</v>
      </c>
      <c r="K1701" s="12" t="str">
        <f t="shared" si="390"/>
        <v>Etapa Actual</v>
      </c>
      <c r="L1701" s="43" t="str">
        <f t="shared" si="390"/>
        <v>Último Informe MINCIECIA</v>
      </c>
      <c r="M1701" s="43" t="str">
        <f t="shared" si="390"/>
        <v>Adimensional</v>
      </c>
      <c r="N1701" s="49" t="str">
        <f t="shared" si="390"/>
        <v>Ministerio de Ciencias, Tecnología, Conocimiento e Innovación</v>
      </c>
      <c r="O1701" s="30" t="str">
        <f>+"Etapa Actual del Programa Paso a Paso en la comuna de "&amp;Enfermedades_Mundiales[[#This Row],[territorio]]</f>
        <v>Etapa Actual del Programa Paso a Paso en la comuna de Illapel</v>
      </c>
      <c r="P1701" s="68"/>
      <c r="Q1701" s="15" t="str">
        <f t="shared" si="382"/>
        <v>Representación Geográfica</v>
      </c>
      <c r="R1701" s="30"/>
      <c r="S17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https://analytics.zoho.com/open-view/2395394000008153647?ZOHO_CRITERIA=%22Localiza_CL_Poblacion%22.%22Codcom%22%3D4201</v>
      </c>
      <c r="T1701" s="17"/>
      <c r="U1701" s="31" t="str">
        <f t="shared" si="383"/>
        <v>#1774B9</v>
      </c>
      <c r="V1701" s="32" t="str">
        <f>+Enfermedades_Mundiales[[#This Row],[idcoleccion]]&amp;"-"&amp;Enfermedades_Mundiales[[#This Row],[id]]</f>
        <v>360-1691</v>
      </c>
      <c r="W1701" s="21">
        <f>+VLOOKUP(Enfermedades_Mundiales[[#This Row],[Filtro URL]],Estructura!$X$4:$Y$366,2,0)</f>
        <v>36304201</v>
      </c>
      <c r="X1701" s="21" t="str">
        <f>+VLOOKUP(Enfermedades_Mundiales[[#This Row],[tema]],Estructura!$A$4:$C$18,3,0)</f>
        <v>T-368</v>
      </c>
      <c r="Y1701" s="32" t="str">
        <f>+VLOOKUP(Enfermedades_Mundiales[[#This Row],[contenido]],Estructura!$E$4:$G$18,3,0)</f>
        <v>C-364</v>
      </c>
      <c r="Z1701" s="32" t="str">
        <f>+VLOOKUP(Enfermedades_Mundiales[[#This Row],[Filtro Integrado]],Estructura!$M$4:$O$367,3,0)</f>
        <v>FI-366</v>
      </c>
      <c r="AA1701" s="32" t="str">
        <f>+VLOOKUP(Enfermedades_Mundiales[[#This Row],[Muestra]],Estructura!$Q$4:$S$194,3,0)</f>
        <v>M-372</v>
      </c>
    </row>
    <row r="1702" spans="1:27" ht="30.6" x14ac:dyDescent="0.3">
      <c r="A1702" s="61" t="s">
        <v>2169</v>
      </c>
      <c r="B1702" s="43">
        <f t="shared" ref="B1702:D1717" si="391">+B1701</f>
        <v>360</v>
      </c>
      <c r="C1702" s="44" t="str">
        <f t="shared" si="391"/>
        <v>Enfermedades Mundiales</v>
      </c>
      <c r="D1702" s="44" t="str">
        <f t="shared" si="391"/>
        <v>Salud</v>
      </c>
      <c r="E1702" s="64">
        <v>4202</v>
      </c>
      <c r="F1702" s="44" t="str">
        <f t="shared" si="384"/>
        <v>Etapas Paso a Paso</v>
      </c>
      <c r="G1702" s="27" t="s">
        <v>3568</v>
      </c>
      <c r="H1702" s="60" t="s">
        <v>17</v>
      </c>
      <c r="I1702" s="58" t="s">
        <v>59</v>
      </c>
      <c r="J1702" s="43" t="s">
        <v>3581</v>
      </c>
      <c r="K1702" s="12" t="str">
        <f t="shared" si="390"/>
        <v>Etapa Actual</v>
      </c>
      <c r="L1702" s="43" t="str">
        <f t="shared" si="390"/>
        <v>Último Informe MINCIECIA</v>
      </c>
      <c r="M1702" s="43" t="str">
        <f t="shared" si="390"/>
        <v>Adimensional</v>
      </c>
      <c r="N1702" s="49" t="str">
        <f t="shared" si="390"/>
        <v>Ministerio de Ciencias, Tecnología, Conocimiento e Innovación</v>
      </c>
      <c r="O1702" s="30" t="str">
        <f>+"Etapa Actual del Programa Paso a Paso en la comuna de "&amp;Enfermedades_Mundiales[[#This Row],[territorio]]</f>
        <v>Etapa Actual del Programa Paso a Paso en la comuna de Canela</v>
      </c>
      <c r="P1702" s="68"/>
      <c r="Q1702" s="15" t="str">
        <f t="shared" si="382"/>
        <v>Representación Geográfica</v>
      </c>
      <c r="R1702" s="30"/>
      <c r="S17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https://analytics.zoho.com/open-view/2395394000008153647?ZOHO_CRITERIA=%22Localiza_CL_Poblacion%22.%22Codcom%22%3D4202</v>
      </c>
      <c r="T1702" s="17"/>
      <c r="U1702" s="31" t="str">
        <f t="shared" si="383"/>
        <v>#1774B9</v>
      </c>
      <c r="V1702" s="32" t="str">
        <f>+Enfermedades_Mundiales[[#This Row],[idcoleccion]]&amp;"-"&amp;Enfermedades_Mundiales[[#This Row],[id]]</f>
        <v>360-1692</v>
      </c>
      <c r="W1702" s="21">
        <f>+VLOOKUP(Enfermedades_Mundiales[[#This Row],[Filtro URL]],Estructura!$X$4:$Y$366,2,0)</f>
        <v>36304202</v>
      </c>
      <c r="X1702" s="21" t="str">
        <f>+VLOOKUP(Enfermedades_Mundiales[[#This Row],[tema]],Estructura!$A$4:$C$18,3,0)</f>
        <v>T-368</v>
      </c>
      <c r="Y1702" s="32" t="str">
        <f>+VLOOKUP(Enfermedades_Mundiales[[#This Row],[contenido]],Estructura!$E$4:$G$18,3,0)</f>
        <v>C-364</v>
      </c>
      <c r="Z1702" s="32" t="str">
        <f>+VLOOKUP(Enfermedades_Mundiales[[#This Row],[Filtro Integrado]],Estructura!$M$4:$O$367,3,0)</f>
        <v>FI-366</v>
      </c>
      <c r="AA1702" s="32" t="str">
        <f>+VLOOKUP(Enfermedades_Mundiales[[#This Row],[Muestra]],Estructura!$Q$4:$S$194,3,0)</f>
        <v>M-372</v>
      </c>
    </row>
    <row r="1703" spans="1:27" ht="30.6" x14ac:dyDescent="0.3">
      <c r="A1703" s="61" t="s">
        <v>2170</v>
      </c>
      <c r="B1703" s="43">
        <f t="shared" si="391"/>
        <v>360</v>
      </c>
      <c r="C1703" s="44" t="str">
        <f t="shared" si="391"/>
        <v>Enfermedades Mundiales</v>
      </c>
      <c r="D1703" s="44" t="str">
        <f t="shared" si="391"/>
        <v>Salud</v>
      </c>
      <c r="E1703" s="64">
        <v>4203</v>
      </c>
      <c r="F1703" s="44" t="str">
        <f t="shared" si="384"/>
        <v>Etapas Paso a Paso</v>
      </c>
      <c r="G1703" s="27" t="s">
        <v>3568</v>
      </c>
      <c r="H1703" s="60" t="s">
        <v>17</v>
      </c>
      <c r="I1703" s="58" t="s">
        <v>60</v>
      </c>
      <c r="J1703" s="43" t="s">
        <v>3581</v>
      </c>
      <c r="K1703" s="12" t="str">
        <f t="shared" ref="K1703:N1718" si="392">+K1702</f>
        <v>Etapa Actual</v>
      </c>
      <c r="L1703" s="43" t="str">
        <f t="shared" si="392"/>
        <v>Último Informe MINCIECIA</v>
      </c>
      <c r="M1703" s="43" t="str">
        <f t="shared" si="392"/>
        <v>Adimensional</v>
      </c>
      <c r="N1703" s="49" t="str">
        <f t="shared" si="392"/>
        <v>Ministerio de Ciencias, Tecnología, Conocimiento e Innovación</v>
      </c>
      <c r="O1703" s="30" t="str">
        <f>+"Etapa Actual del Programa Paso a Paso en la comuna de "&amp;Enfermedades_Mundiales[[#This Row],[territorio]]</f>
        <v>Etapa Actual del Programa Paso a Paso en la comuna de Los Vilos</v>
      </c>
      <c r="P1703" s="68"/>
      <c r="Q1703" s="15" t="str">
        <f t="shared" si="382"/>
        <v>Representación Geográfica</v>
      </c>
      <c r="R1703" s="30"/>
      <c r="S17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https://analytics.zoho.com/open-view/2395394000008153647?ZOHO_CRITERIA=%22Localiza_CL_Poblacion%22.%22Codcom%22%3D4203</v>
      </c>
      <c r="T1703" s="17"/>
      <c r="U1703" s="31" t="str">
        <f t="shared" si="383"/>
        <v>#1774B9</v>
      </c>
      <c r="V1703" s="32" t="str">
        <f>+Enfermedades_Mundiales[[#This Row],[idcoleccion]]&amp;"-"&amp;Enfermedades_Mundiales[[#This Row],[id]]</f>
        <v>360-1693</v>
      </c>
      <c r="W1703" s="21">
        <f>+VLOOKUP(Enfermedades_Mundiales[[#This Row],[Filtro URL]],Estructura!$X$4:$Y$366,2,0)</f>
        <v>36304203</v>
      </c>
      <c r="X1703" s="21" t="str">
        <f>+VLOOKUP(Enfermedades_Mundiales[[#This Row],[tema]],Estructura!$A$4:$C$18,3,0)</f>
        <v>T-368</v>
      </c>
      <c r="Y1703" s="32" t="str">
        <f>+VLOOKUP(Enfermedades_Mundiales[[#This Row],[contenido]],Estructura!$E$4:$G$18,3,0)</f>
        <v>C-364</v>
      </c>
      <c r="Z1703" s="32" t="str">
        <f>+VLOOKUP(Enfermedades_Mundiales[[#This Row],[Filtro Integrado]],Estructura!$M$4:$O$367,3,0)</f>
        <v>FI-366</v>
      </c>
      <c r="AA1703" s="32" t="str">
        <f>+VLOOKUP(Enfermedades_Mundiales[[#This Row],[Muestra]],Estructura!$Q$4:$S$194,3,0)</f>
        <v>M-372</v>
      </c>
    </row>
    <row r="1704" spans="1:27" ht="30.6" x14ac:dyDescent="0.3">
      <c r="A1704" s="61" t="s">
        <v>2171</v>
      </c>
      <c r="B1704" s="43">
        <f t="shared" si="391"/>
        <v>360</v>
      </c>
      <c r="C1704" s="44" t="str">
        <f t="shared" si="391"/>
        <v>Enfermedades Mundiales</v>
      </c>
      <c r="D1704" s="44" t="str">
        <f t="shared" si="391"/>
        <v>Salud</v>
      </c>
      <c r="E1704" s="64">
        <v>4204</v>
      </c>
      <c r="F1704" s="44" t="str">
        <f t="shared" si="384"/>
        <v>Etapas Paso a Paso</v>
      </c>
      <c r="G1704" s="27" t="s">
        <v>3568</v>
      </c>
      <c r="H1704" s="60" t="s">
        <v>17</v>
      </c>
      <c r="I1704" s="58" t="s">
        <v>61</v>
      </c>
      <c r="J1704" s="43" t="s">
        <v>3581</v>
      </c>
      <c r="K1704" s="12" t="str">
        <f t="shared" si="392"/>
        <v>Etapa Actual</v>
      </c>
      <c r="L1704" s="43" t="str">
        <f t="shared" si="392"/>
        <v>Último Informe MINCIECIA</v>
      </c>
      <c r="M1704" s="43" t="str">
        <f t="shared" si="392"/>
        <v>Adimensional</v>
      </c>
      <c r="N1704" s="49" t="str">
        <f t="shared" si="392"/>
        <v>Ministerio de Ciencias, Tecnología, Conocimiento e Innovación</v>
      </c>
      <c r="O1704" s="30" t="str">
        <f>+"Etapa Actual del Programa Paso a Paso en la comuna de "&amp;Enfermedades_Mundiales[[#This Row],[territorio]]</f>
        <v>Etapa Actual del Programa Paso a Paso en la comuna de Salamanca</v>
      </c>
      <c r="P1704" s="68"/>
      <c r="Q1704" s="15" t="str">
        <f t="shared" si="382"/>
        <v>Representación Geográfica</v>
      </c>
      <c r="R1704" s="30"/>
      <c r="S17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https://analytics.zoho.com/open-view/2395394000008153647?ZOHO_CRITERIA=%22Localiza_CL_Poblacion%22.%22Codcom%22%3D4204</v>
      </c>
      <c r="T1704" s="17"/>
      <c r="U1704" s="31" t="str">
        <f t="shared" si="383"/>
        <v>#1774B9</v>
      </c>
      <c r="V1704" s="32" t="str">
        <f>+Enfermedades_Mundiales[[#This Row],[idcoleccion]]&amp;"-"&amp;Enfermedades_Mundiales[[#This Row],[id]]</f>
        <v>360-1694</v>
      </c>
      <c r="W1704" s="21">
        <f>+VLOOKUP(Enfermedades_Mundiales[[#This Row],[Filtro URL]],Estructura!$X$4:$Y$366,2,0)</f>
        <v>36304204</v>
      </c>
      <c r="X1704" s="21" t="str">
        <f>+VLOOKUP(Enfermedades_Mundiales[[#This Row],[tema]],Estructura!$A$4:$C$18,3,0)</f>
        <v>T-368</v>
      </c>
      <c r="Y1704" s="32" t="str">
        <f>+VLOOKUP(Enfermedades_Mundiales[[#This Row],[contenido]],Estructura!$E$4:$G$18,3,0)</f>
        <v>C-364</v>
      </c>
      <c r="Z1704" s="32" t="str">
        <f>+VLOOKUP(Enfermedades_Mundiales[[#This Row],[Filtro Integrado]],Estructura!$M$4:$O$367,3,0)</f>
        <v>FI-366</v>
      </c>
      <c r="AA1704" s="32" t="str">
        <f>+VLOOKUP(Enfermedades_Mundiales[[#This Row],[Muestra]],Estructura!$Q$4:$S$194,3,0)</f>
        <v>M-372</v>
      </c>
    </row>
    <row r="1705" spans="1:27" ht="30.6" x14ac:dyDescent="0.3">
      <c r="A1705" s="61" t="s">
        <v>2172</v>
      </c>
      <c r="B1705" s="43">
        <f t="shared" si="391"/>
        <v>360</v>
      </c>
      <c r="C1705" s="44" t="str">
        <f t="shared" si="391"/>
        <v>Enfermedades Mundiales</v>
      </c>
      <c r="D1705" s="44" t="str">
        <f t="shared" si="391"/>
        <v>Salud</v>
      </c>
      <c r="E1705" s="64">
        <v>4301</v>
      </c>
      <c r="F1705" s="44" t="str">
        <f t="shared" si="384"/>
        <v>Etapas Paso a Paso</v>
      </c>
      <c r="G1705" s="27" t="s">
        <v>3568</v>
      </c>
      <c r="H1705" s="60" t="s">
        <v>17</v>
      </c>
      <c r="I1705" s="58" t="s">
        <v>21</v>
      </c>
      <c r="J1705" s="43" t="s">
        <v>3581</v>
      </c>
      <c r="K1705" s="12" t="str">
        <f t="shared" si="392"/>
        <v>Etapa Actual</v>
      </c>
      <c r="L1705" s="43" t="str">
        <f t="shared" si="392"/>
        <v>Último Informe MINCIECIA</v>
      </c>
      <c r="M1705" s="43" t="str">
        <f t="shared" si="392"/>
        <v>Adimensional</v>
      </c>
      <c r="N1705" s="49" t="str">
        <f t="shared" si="392"/>
        <v>Ministerio de Ciencias, Tecnología, Conocimiento e Innovación</v>
      </c>
      <c r="O1705" s="30" t="str">
        <f>+"Etapa Actual del Programa Paso a Paso en la comuna de "&amp;Enfermedades_Mundiales[[#This Row],[territorio]]</f>
        <v>Etapa Actual del Programa Paso a Paso en la comuna de Ovalle</v>
      </c>
      <c r="P1705" s="68"/>
      <c r="Q1705" s="15" t="str">
        <f t="shared" si="382"/>
        <v>Representación Geográfica</v>
      </c>
      <c r="R1705" s="30"/>
      <c r="S17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https://analytics.zoho.com/open-view/2395394000008153647?ZOHO_CRITERIA=%22Localiza_CL_Poblacion%22.%22Codcom%22%3D4301</v>
      </c>
      <c r="T1705" s="17"/>
      <c r="U1705" s="31" t="str">
        <f t="shared" si="383"/>
        <v>#1774B9</v>
      </c>
      <c r="V1705" s="32" t="str">
        <f>+Enfermedades_Mundiales[[#This Row],[idcoleccion]]&amp;"-"&amp;Enfermedades_Mundiales[[#This Row],[id]]</f>
        <v>360-1695</v>
      </c>
      <c r="W1705" s="21">
        <f>+VLOOKUP(Enfermedades_Mundiales[[#This Row],[Filtro URL]],Estructura!$X$4:$Y$366,2,0)</f>
        <v>36304301</v>
      </c>
      <c r="X1705" s="21" t="str">
        <f>+VLOOKUP(Enfermedades_Mundiales[[#This Row],[tema]],Estructura!$A$4:$C$18,3,0)</f>
        <v>T-368</v>
      </c>
      <c r="Y1705" s="32" t="str">
        <f>+VLOOKUP(Enfermedades_Mundiales[[#This Row],[contenido]],Estructura!$E$4:$G$18,3,0)</f>
        <v>C-364</v>
      </c>
      <c r="Z1705" s="32" t="str">
        <f>+VLOOKUP(Enfermedades_Mundiales[[#This Row],[Filtro Integrado]],Estructura!$M$4:$O$367,3,0)</f>
        <v>FI-366</v>
      </c>
      <c r="AA1705" s="32" t="str">
        <f>+VLOOKUP(Enfermedades_Mundiales[[#This Row],[Muestra]],Estructura!$Q$4:$S$194,3,0)</f>
        <v>M-372</v>
      </c>
    </row>
    <row r="1706" spans="1:27" ht="30.6" x14ac:dyDescent="0.3">
      <c r="A1706" s="61" t="s">
        <v>2173</v>
      </c>
      <c r="B1706" s="43">
        <f t="shared" si="391"/>
        <v>360</v>
      </c>
      <c r="C1706" s="44" t="str">
        <f t="shared" si="391"/>
        <v>Enfermedades Mundiales</v>
      </c>
      <c r="D1706" s="44" t="str">
        <f t="shared" si="391"/>
        <v>Salud</v>
      </c>
      <c r="E1706" s="64">
        <v>4302</v>
      </c>
      <c r="F1706" s="44" t="str">
        <f t="shared" si="384"/>
        <v>Etapas Paso a Paso</v>
      </c>
      <c r="G1706" s="27" t="s">
        <v>3568</v>
      </c>
      <c r="H1706" s="60" t="s">
        <v>17</v>
      </c>
      <c r="I1706" s="58" t="s">
        <v>62</v>
      </c>
      <c r="J1706" s="43" t="s">
        <v>3581</v>
      </c>
      <c r="K1706" s="12" t="str">
        <f t="shared" si="392"/>
        <v>Etapa Actual</v>
      </c>
      <c r="L1706" s="43" t="str">
        <f t="shared" si="392"/>
        <v>Último Informe MINCIECIA</v>
      </c>
      <c r="M1706" s="43" t="str">
        <f t="shared" si="392"/>
        <v>Adimensional</v>
      </c>
      <c r="N1706" s="49" t="str">
        <f t="shared" si="392"/>
        <v>Ministerio de Ciencias, Tecnología, Conocimiento e Innovación</v>
      </c>
      <c r="O1706" s="30" t="str">
        <f>+"Etapa Actual del Programa Paso a Paso en la comuna de "&amp;Enfermedades_Mundiales[[#This Row],[territorio]]</f>
        <v>Etapa Actual del Programa Paso a Paso en la comuna de Combarbalá</v>
      </c>
      <c r="P1706" s="68"/>
      <c r="Q1706" s="15" t="str">
        <f t="shared" si="382"/>
        <v>Representación Geográfica</v>
      </c>
      <c r="R1706" s="30"/>
      <c r="S17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https://analytics.zoho.com/open-view/2395394000008153647?ZOHO_CRITERIA=%22Localiza_CL_Poblacion%22.%22Codcom%22%3D4302</v>
      </c>
      <c r="T1706" s="17"/>
      <c r="U1706" s="31" t="str">
        <f t="shared" si="383"/>
        <v>#1774B9</v>
      </c>
      <c r="V1706" s="32" t="str">
        <f>+Enfermedades_Mundiales[[#This Row],[idcoleccion]]&amp;"-"&amp;Enfermedades_Mundiales[[#This Row],[id]]</f>
        <v>360-1696</v>
      </c>
      <c r="W1706" s="21">
        <f>+VLOOKUP(Enfermedades_Mundiales[[#This Row],[Filtro URL]],Estructura!$X$4:$Y$366,2,0)</f>
        <v>36304302</v>
      </c>
      <c r="X1706" s="21" t="str">
        <f>+VLOOKUP(Enfermedades_Mundiales[[#This Row],[tema]],Estructura!$A$4:$C$18,3,0)</f>
        <v>T-368</v>
      </c>
      <c r="Y1706" s="32" t="str">
        <f>+VLOOKUP(Enfermedades_Mundiales[[#This Row],[contenido]],Estructura!$E$4:$G$18,3,0)</f>
        <v>C-364</v>
      </c>
      <c r="Z1706" s="32" t="str">
        <f>+VLOOKUP(Enfermedades_Mundiales[[#This Row],[Filtro Integrado]],Estructura!$M$4:$O$367,3,0)</f>
        <v>FI-366</v>
      </c>
      <c r="AA1706" s="32" t="str">
        <f>+VLOOKUP(Enfermedades_Mundiales[[#This Row],[Muestra]],Estructura!$Q$4:$S$194,3,0)</f>
        <v>M-372</v>
      </c>
    </row>
    <row r="1707" spans="1:27" ht="30.6" x14ac:dyDescent="0.3">
      <c r="A1707" s="61" t="s">
        <v>2174</v>
      </c>
      <c r="B1707" s="43">
        <f t="shared" si="391"/>
        <v>360</v>
      </c>
      <c r="C1707" s="44" t="str">
        <f t="shared" si="391"/>
        <v>Enfermedades Mundiales</v>
      </c>
      <c r="D1707" s="44" t="str">
        <f t="shared" si="391"/>
        <v>Salud</v>
      </c>
      <c r="E1707" s="64">
        <v>4303</v>
      </c>
      <c r="F1707" s="44" t="str">
        <f t="shared" si="384"/>
        <v>Etapas Paso a Paso</v>
      </c>
      <c r="G1707" s="27" t="s">
        <v>3568</v>
      </c>
      <c r="H1707" s="60" t="s">
        <v>17</v>
      </c>
      <c r="I1707" s="58" t="s">
        <v>63</v>
      </c>
      <c r="J1707" s="43" t="s">
        <v>3581</v>
      </c>
      <c r="K1707" s="12" t="str">
        <f t="shared" si="392"/>
        <v>Etapa Actual</v>
      </c>
      <c r="L1707" s="43" t="str">
        <f t="shared" si="392"/>
        <v>Último Informe MINCIECIA</v>
      </c>
      <c r="M1707" s="43" t="str">
        <f t="shared" si="392"/>
        <v>Adimensional</v>
      </c>
      <c r="N1707" s="49" t="str">
        <f t="shared" si="392"/>
        <v>Ministerio de Ciencias, Tecnología, Conocimiento e Innovación</v>
      </c>
      <c r="O1707" s="30" t="str">
        <f>+"Etapa Actual del Programa Paso a Paso en la comuna de "&amp;Enfermedades_Mundiales[[#This Row],[territorio]]</f>
        <v>Etapa Actual del Programa Paso a Paso en la comuna de Monte Patria</v>
      </c>
      <c r="P1707" s="68"/>
      <c r="Q1707" s="15" t="str">
        <f t="shared" si="382"/>
        <v>Representación Geográfica</v>
      </c>
      <c r="R1707" s="30"/>
      <c r="S17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https://analytics.zoho.com/open-view/2395394000008153647?ZOHO_CRITERIA=%22Localiza_CL_Poblacion%22.%22Codcom%22%3D4303</v>
      </c>
      <c r="T1707" s="17"/>
      <c r="U1707" s="31" t="str">
        <f t="shared" si="383"/>
        <v>#1774B9</v>
      </c>
      <c r="V1707" s="32" t="str">
        <f>+Enfermedades_Mundiales[[#This Row],[idcoleccion]]&amp;"-"&amp;Enfermedades_Mundiales[[#This Row],[id]]</f>
        <v>360-1697</v>
      </c>
      <c r="W1707" s="21">
        <f>+VLOOKUP(Enfermedades_Mundiales[[#This Row],[Filtro URL]],Estructura!$X$4:$Y$366,2,0)</f>
        <v>36304303</v>
      </c>
      <c r="X1707" s="21" t="str">
        <f>+VLOOKUP(Enfermedades_Mundiales[[#This Row],[tema]],Estructura!$A$4:$C$18,3,0)</f>
        <v>T-368</v>
      </c>
      <c r="Y1707" s="32" t="str">
        <f>+VLOOKUP(Enfermedades_Mundiales[[#This Row],[contenido]],Estructura!$E$4:$G$18,3,0)</f>
        <v>C-364</v>
      </c>
      <c r="Z1707" s="32" t="str">
        <f>+VLOOKUP(Enfermedades_Mundiales[[#This Row],[Filtro Integrado]],Estructura!$M$4:$O$367,3,0)</f>
        <v>FI-366</v>
      </c>
      <c r="AA1707" s="32" t="str">
        <f>+VLOOKUP(Enfermedades_Mundiales[[#This Row],[Muestra]],Estructura!$Q$4:$S$194,3,0)</f>
        <v>M-372</v>
      </c>
    </row>
    <row r="1708" spans="1:27" ht="30.6" x14ac:dyDescent="0.3">
      <c r="A1708" s="61" t="s">
        <v>2175</v>
      </c>
      <c r="B1708" s="43">
        <f t="shared" si="391"/>
        <v>360</v>
      </c>
      <c r="C1708" s="44" t="str">
        <f t="shared" si="391"/>
        <v>Enfermedades Mundiales</v>
      </c>
      <c r="D1708" s="44" t="str">
        <f t="shared" si="391"/>
        <v>Salud</v>
      </c>
      <c r="E1708" s="64">
        <v>4304</v>
      </c>
      <c r="F1708" s="44" t="str">
        <f t="shared" si="384"/>
        <v>Etapas Paso a Paso</v>
      </c>
      <c r="G1708" s="27" t="s">
        <v>3568</v>
      </c>
      <c r="H1708" s="60" t="s">
        <v>17</v>
      </c>
      <c r="I1708" s="58" t="s">
        <v>64</v>
      </c>
      <c r="J1708" s="43" t="s">
        <v>3581</v>
      </c>
      <c r="K1708" s="12" t="str">
        <f t="shared" si="392"/>
        <v>Etapa Actual</v>
      </c>
      <c r="L1708" s="43" t="str">
        <f t="shared" si="392"/>
        <v>Último Informe MINCIECIA</v>
      </c>
      <c r="M1708" s="43" t="str">
        <f t="shared" si="392"/>
        <v>Adimensional</v>
      </c>
      <c r="N1708" s="49" t="str">
        <f t="shared" si="392"/>
        <v>Ministerio de Ciencias, Tecnología, Conocimiento e Innovación</v>
      </c>
      <c r="O1708" s="30" t="str">
        <f>+"Etapa Actual del Programa Paso a Paso en la comuna de "&amp;Enfermedades_Mundiales[[#This Row],[territorio]]</f>
        <v>Etapa Actual del Programa Paso a Paso en la comuna de Punitaqui</v>
      </c>
      <c r="P1708" s="68"/>
      <c r="Q1708" s="15" t="str">
        <f t="shared" si="382"/>
        <v>Representación Geográfica</v>
      </c>
      <c r="R1708" s="30"/>
      <c r="S17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https://analytics.zoho.com/open-view/2395394000008153647?ZOHO_CRITERIA=%22Localiza_CL_Poblacion%22.%22Codcom%22%3D4304</v>
      </c>
      <c r="T1708" s="17"/>
      <c r="U1708" s="31" t="str">
        <f t="shared" si="383"/>
        <v>#1774B9</v>
      </c>
      <c r="V1708" s="32" t="str">
        <f>+Enfermedades_Mundiales[[#This Row],[idcoleccion]]&amp;"-"&amp;Enfermedades_Mundiales[[#This Row],[id]]</f>
        <v>360-1698</v>
      </c>
      <c r="W1708" s="21">
        <f>+VLOOKUP(Enfermedades_Mundiales[[#This Row],[Filtro URL]],Estructura!$X$4:$Y$366,2,0)</f>
        <v>36304304</v>
      </c>
      <c r="X1708" s="21" t="str">
        <f>+VLOOKUP(Enfermedades_Mundiales[[#This Row],[tema]],Estructura!$A$4:$C$18,3,0)</f>
        <v>T-368</v>
      </c>
      <c r="Y1708" s="32" t="str">
        <f>+VLOOKUP(Enfermedades_Mundiales[[#This Row],[contenido]],Estructura!$E$4:$G$18,3,0)</f>
        <v>C-364</v>
      </c>
      <c r="Z1708" s="32" t="str">
        <f>+VLOOKUP(Enfermedades_Mundiales[[#This Row],[Filtro Integrado]],Estructura!$M$4:$O$367,3,0)</f>
        <v>FI-366</v>
      </c>
      <c r="AA1708" s="32" t="str">
        <f>+VLOOKUP(Enfermedades_Mundiales[[#This Row],[Muestra]],Estructura!$Q$4:$S$194,3,0)</f>
        <v>M-372</v>
      </c>
    </row>
    <row r="1709" spans="1:27" ht="30.6" x14ac:dyDescent="0.3">
      <c r="A1709" s="61" t="s">
        <v>2176</v>
      </c>
      <c r="B1709" s="43">
        <f t="shared" si="391"/>
        <v>360</v>
      </c>
      <c r="C1709" s="44" t="str">
        <f t="shared" si="391"/>
        <v>Enfermedades Mundiales</v>
      </c>
      <c r="D1709" s="44" t="str">
        <f t="shared" si="391"/>
        <v>Salud</v>
      </c>
      <c r="E1709" s="64">
        <v>4305</v>
      </c>
      <c r="F1709" s="44" t="str">
        <f t="shared" si="384"/>
        <v>Etapas Paso a Paso</v>
      </c>
      <c r="G1709" s="27" t="s">
        <v>3568</v>
      </c>
      <c r="H1709" s="60" t="s">
        <v>17</v>
      </c>
      <c r="I1709" s="58" t="s">
        <v>65</v>
      </c>
      <c r="J1709" s="43" t="s">
        <v>3581</v>
      </c>
      <c r="K1709" s="12" t="str">
        <f t="shared" si="392"/>
        <v>Etapa Actual</v>
      </c>
      <c r="L1709" s="43" t="str">
        <f t="shared" si="392"/>
        <v>Último Informe MINCIECIA</v>
      </c>
      <c r="M1709" s="43" t="str">
        <f t="shared" si="392"/>
        <v>Adimensional</v>
      </c>
      <c r="N1709" s="49" t="str">
        <f t="shared" si="392"/>
        <v>Ministerio de Ciencias, Tecnología, Conocimiento e Innovación</v>
      </c>
      <c r="O1709" s="30" t="str">
        <f>+"Etapa Actual del Programa Paso a Paso en la comuna de "&amp;Enfermedades_Mundiales[[#This Row],[territorio]]</f>
        <v>Etapa Actual del Programa Paso a Paso en la comuna de Río Hurtado</v>
      </c>
      <c r="P1709" s="68"/>
      <c r="Q1709" s="15" t="str">
        <f t="shared" si="382"/>
        <v>Representación Geográfica</v>
      </c>
      <c r="R1709" s="30"/>
      <c r="S17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https://analytics.zoho.com/open-view/2395394000008153647?ZOHO_CRITERIA=%22Localiza_CL_Poblacion%22.%22Codcom%22%3D4305</v>
      </c>
      <c r="T1709" s="17"/>
      <c r="U1709" s="31" t="str">
        <f t="shared" si="383"/>
        <v>#1774B9</v>
      </c>
      <c r="V1709" s="32" t="str">
        <f>+Enfermedades_Mundiales[[#This Row],[idcoleccion]]&amp;"-"&amp;Enfermedades_Mundiales[[#This Row],[id]]</f>
        <v>360-1699</v>
      </c>
      <c r="W1709" s="21">
        <f>+VLOOKUP(Enfermedades_Mundiales[[#This Row],[Filtro URL]],Estructura!$X$4:$Y$366,2,0)</f>
        <v>36304305</v>
      </c>
      <c r="X1709" s="21" t="str">
        <f>+VLOOKUP(Enfermedades_Mundiales[[#This Row],[tema]],Estructura!$A$4:$C$18,3,0)</f>
        <v>T-368</v>
      </c>
      <c r="Y1709" s="32" t="str">
        <f>+VLOOKUP(Enfermedades_Mundiales[[#This Row],[contenido]],Estructura!$E$4:$G$18,3,0)</f>
        <v>C-364</v>
      </c>
      <c r="Z1709" s="32" t="str">
        <f>+VLOOKUP(Enfermedades_Mundiales[[#This Row],[Filtro Integrado]],Estructura!$M$4:$O$367,3,0)</f>
        <v>FI-366</v>
      </c>
      <c r="AA1709" s="32" t="str">
        <f>+VLOOKUP(Enfermedades_Mundiales[[#This Row],[Muestra]],Estructura!$Q$4:$S$194,3,0)</f>
        <v>M-372</v>
      </c>
    </row>
    <row r="1710" spans="1:27" ht="30.6" x14ac:dyDescent="0.3">
      <c r="A1710" s="61" t="s">
        <v>2177</v>
      </c>
      <c r="B1710" s="43">
        <f t="shared" si="391"/>
        <v>360</v>
      </c>
      <c r="C1710" s="44" t="str">
        <f t="shared" si="391"/>
        <v>Enfermedades Mundiales</v>
      </c>
      <c r="D1710" s="44" t="str">
        <f t="shared" si="391"/>
        <v>Salud</v>
      </c>
      <c r="E1710" s="64">
        <v>5101</v>
      </c>
      <c r="F1710" s="44" t="str">
        <f t="shared" si="384"/>
        <v>Etapas Paso a Paso</v>
      </c>
      <c r="G1710" s="27" t="s">
        <v>3568</v>
      </c>
      <c r="H1710" s="60" t="s">
        <v>17</v>
      </c>
      <c r="I1710" s="58" t="s">
        <v>26</v>
      </c>
      <c r="J1710" s="43" t="s">
        <v>3581</v>
      </c>
      <c r="K1710" s="12" t="str">
        <f t="shared" si="392"/>
        <v>Etapa Actual</v>
      </c>
      <c r="L1710" s="43" t="str">
        <f t="shared" si="392"/>
        <v>Último Informe MINCIECIA</v>
      </c>
      <c r="M1710" s="43" t="str">
        <f t="shared" si="392"/>
        <v>Adimensional</v>
      </c>
      <c r="N1710" s="49" t="str">
        <f t="shared" si="392"/>
        <v>Ministerio de Ciencias, Tecnología, Conocimiento e Innovación</v>
      </c>
      <c r="O1710" s="30" t="str">
        <f>+"Etapa Actual del Programa Paso a Paso en la comuna de "&amp;Enfermedades_Mundiales[[#This Row],[territorio]]</f>
        <v>Etapa Actual del Programa Paso a Paso en la comuna de Valparaíso</v>
      </c>
      <c r="P1710" s="68"/>
      <c r="Q1710" s="15" t="str">
        <f t="shared" si="382"/>
        <v>Representación Geográfica</v>
      </c>
      <c r="R1710" s="30"/>
      <c r="S17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https://analytics.zoho.com/open-view/2395394000008153647?ZOHO_CRITERIA=%22Localiza_CL_Poblacion%22.%22Codcom%22%3D5101</v>
      </c>
      <c r="T1710" s="17"/>
      <c r="U1710" s="31" t="str">
        <f t="shared" si="383"/>
        <v>#1774B9</v>
      </c>
      <c r="V1710" s="32" t="str">
        <f>+Enfermedades_Mundiales[[#This Row],[idcoleccion]]&amp;"-"&amp;Enfermedades_Mundiales[[#This Row],[id]]</f>
        <v>360-1700</v>
      </c>
      <c r="W1710" s="21">
        <f>+VLOOKUP(Enfermedades_Mundiales[[#This Row],[Filtro URL]],Estructura!$X$4:$Y$366,2,0)</f>
        <v>36305101</v>
      </c>
      <c r="X1710" s="21" t="str">
        <f>+VLOOKUP(Enfermedades_Mundiales[[#This Row],[tema]],Estructura!$A$4:$C$18,3,0)</f>
        <v>T-368</v>
      </c>
      <c r="Y1710" s="32" t="str">
        <f>+VLOOKUP(Enfermedades_Mundiales[[#This Row],[contenido]],Estructura!$E$4:$G$18,3,0)</f>
        <v>C-364</v>
      </c>
      <c r="Z1710" s="32" t="str">
        <f>+VLOOKUP(Enfermedades_Mundiales[[#This Row],[Filtro Integrado]],Estructura!$M$4:$O$367,3,0)</f>
        <v>FI-366</v>
      </c>
      <c r="AA1710" s="32" t="str">
        <f>+VLOOKUP(Enfermedades_Mundiales[[#This Row],[Muestra]],Estructura!$Q$4:$S$194,3,0)</f>
        <v>M-372</v>
      </c>
    </row>
    <row r="1711" spans="1:27" ht="30.6" x14ac:dyDescent="0.3">
      <c r="A1711" s="61" t="s">
        <v>2178</v>
      </c>
      <c r="B1711" s="43">
        <f t="shared" si="391"/>
        <v>360</v>
      </c>
      <c r="C1711" s="44" t="str">
        <f t="shared" si="391"/>
        <v>Enfermedades Mundiales</v>
      </c>
      <c r="D1711" s="44" t="str">
        <f t="shared" si="391"/>
        <v>Salud</v>
      </c>
      <c r="E1711" s="64">
        <v>5102</v>
      </c>
      <c r="F1711" s="44" t="str">
        <f t="shared" si="384"/>
        <v>Etapas Paso a Paso</v>
      </c>
      <c r="G1711" s="27" t="s">
        <v>3568</v>
      </c>
      <c r="H1711" s="60" t="s">
        <v>17</v>
      </c>
      <c r="I1711" s="58" t="s">
        <v>66</v>
      </c>
      <c r="J1711" s="43" t="s">
        <v>3581</v>
      </c>
      <c r="K1711" s="12" t="str">
        <f t="shared" si="392"/>
        <v>Etapa Actual</v>
      </c>
      <c r="L1711" s="43" t="str">
        <f t="shared" si="392"/>
        <v>Último Informe MINCIECIA</v>
      </c>
      <c r="M1711" s="43" t="str">
        <f t="shared" si="392"/>
        <v>Adimensional</v>
      </c>
      <c r="N1711" s="49" t="str">
        <f t="shared" si="392"/>
        <v>Ministerio de Ciencias, Tecnología, Conocimiento e Innovación</v>
      </c>
      <c r="O1711" s="30" t="str">
        <f>+"Etapa Actual del Programa Paso a Paso en la comuna de "&amp;Enfermedades_Mundiales[[#This Row],[territorio]]</f>
        <v>Etapa Actual del Programa Paso a Paso en la comuna de Casablanca</v>
      </c>
      <c r="P1711" s="68"/>
      <c r="Q1711" s="15" t="str">
        <f t="shared" si="382"/>
        <v>Representación Geográfica</v>
      </c>
      <c r="R1711" s="30"/>
      <c r="S17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https://analytics.zoho.com/open-view/2395394000008153647?ZOHO_CRITERIA=%22Localiza_CL_Poblacion%22.%22Codcom%22%3D5102</v>
      </c>
      <c r="T1711" s="17"/>
      <c r="U1711" s="31" t="str">
        <f t="shared" si="383"/>
        <v>#1774B9</v>
      </c>
      <c r="V1711" s="32" t="str">
        <f>+Enfermedades_Mundiales[[#This Row],[idcoleccion]]&amp;"-"&amp;Enfermedades_Mundiales[[#This Row],[id]]</f>
        <v>360-1701</v>
      </c>
      <c r="W1711" s="21">
        <f>+VLOOKUP(Enfermedades_Mundiales[[#This Row],[Filtro URL]],Estructura!$X$4:$Y$366,2,0)</f>
        <v>36305102</v>
      </c>
      <c r="X1711" s="21" t="str">
        <f>+VLOOKUP(Enfermedades_Mundiales[[#This Row],[tema]],Estructura!$A$4:$C$18,3,0)</f>
        <v>T-368</v>
      </c>
      <c r="Y1711" s="32" t="str">
        <f>+VLOOKUP(Enfermedades_Mundiales[[#This Row],[contenido]],Estructura!$E$4:$G$18,3,0)</f>
        <v>C-364</v>
      </c>
      <c r="Z1711" s="32" t="str">
        <f>+VLOOKUP(Enfermedades_Mundiales[[#This Row],[Filtro Integrado]],Estructura!$M$4:$O$367,3,0)</f>
        <v>FI-366</v>
      </c>
      <c r="AA1711" s="32" t="str">
        <f>+VLOOKUP(Enfermedades_Mundiales[[#This Row],[Muestra]],Estructura!$Q$4:$S$194,3,0)</f>
        <v>M-372</v>
      </c>
    </row>
    <row r="1712" spans="1:27" ht="30.6" x14ac:dyDescent="0.3">
      <c r="A1712" s="61" t="s">
        <v>2179</v>
      </c>
      <c r="B1712" s="43">
        <f t="shared" si="391"/>
        <v>360</v>
      </c>
      <c r="C1712" s="44" t="str">
        <f t="shared" si="391"/>
        <v>Enfermedades Mundiales</v>
      </c>
      <c r="D1712" s="44" t="str">
        <f t="shared" si="391"/>
        <v>Salud</v>
      </c>
      <c r="E1712" s="64">
        <v>5103</v>
      </c>
      <c r="F1712" s="44" t="str">
        <f t="shared" si="384"/>
        <v>Etapas Paso a Paso</v>
      </c>
      <c r="G1712" s="27" t="s">
        <v>3568</v>
      </c>
      <c r="H1712" s="60" t="s">
        <v>17</v>
      </c>
      <c r="I1712" s="58" t="s">
        <v>67</v>
      </c>
      <c r="J1712" s="43" t="s">
        <v>3581</v>
      </c>
      <c r="K1712" s="12" t="str">
        <f t="shared" si="392"/>
        <v>Etapa Actual</v>
      </c>
      <c r="L1712" s="43" t="str">
        <f t="shared" si="392"/>
        <v>Último Informe MINCIECIA</v>
      </c>
      <c r="M1712" s="43" t="str">
        <f t="shared" si="392"/>
        <v>Adimensional</v>
      </c>
      <c r="N1712" s="49" t="str">
        <f t="shared" si="392"/>
        <v>Ministerio de Ciencias, Tecnología, Conocimiento e Innovación</v>
      </c>
      <c r="O1712" s="30" t="str">
        <f>+"Etapa Actual del Programa Paso a Paso en la comuna de "&amp;Enfermedades_Mundiales[[#This Row],[territorio]]</f>
        <v>Etapa Actual del Programa Paso a Paso en la comuna de Concón</v>
      </c>
      <c r="P1712" s="68"/>
      <c r="Q1712" s="15" t="str">
        <f t="shared" si="382"/>
        <v>Representación Geográfica</v>
      </c>
      <c r="R1712" s="30"/>
      <c r="S17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https://analytics.zoho.com/open-view/2395394000008153647?ZOHO_CRITERIA=%22Localiza_CL_Poblacion%22.%22Codcom%22%3D5103</v>
      </c>
      <c r="T1712" s="17"/>
      <c r="U1712" s="31" t="str">
        <f t="shared" si="383"/>
        <v>#1774B9</v>
      </c>
      <c r="V1712" s="32" t="str">
        <f>+Enfermedades_Mundiales[[#This Row],[idcoleccion]]&amp;"-"&amp;Enfermedades_Mundiales[[#This Row],[id]]</f>
        <v>360-1702</v>
      </c>
      <c r="W1712" s="21">
        <f>+VLOOKUP(Enfermedades_Mundiales[[#This Row],[Filtro URL]],Estructura!$X$4:$Y$366,2,0)</f>
        <v>36305103</v>
      </c>
      <c r="X1712" s="21" t="str">
        <f>+VLOOKUP(Enfermedades_Mundiales[[#This Row],[tema]],Estructura!$A$4:$C$18,3,0)</f>
        <v>T-368</v>
      </c>
      <c r="Y1712" s="32" t="str">
        <f>+VLOOKUP(Enfermedades_Mundiales[[#This Row],[contenido]],Estructura!$E$4:$G$18,3,0)</f>
        <v>C-364</v>
      </c>
      <c r="Z1712" s="32" t="str">
        <f>+VLOOKUP(Enfermedades_Mundiales[[#This Row],[Filtro Integrado]],Estructura!$M$4:$O$367,3,0)</f>
        <v>FI-366</v>
      </c>
      <c r="AA1712" s="32" t="str">
        <f>+VLOOKUP(Enfermedades_Mundiales[[#This Row],[Muestra]],Estructura!$Q$4:$S$194,3,0)</f>
        <v>M-372</v>
      </c>
    </row>
    <row r="1713" spans="1:27" ht="30.6" x14ac:dyDescent="0.3">
      <c r="A1713" s="61" t="s">
        <v>2180</v>
      </c>
      <c r="B1713" s="43">
        <f t="shared" si="391"/>
        <v>360</v>
      </c>
      <c r="C1713" s="44" t="str">
        <f t="shared" si="391"/>
        <v>Enfermedades Mundiales</v>
      </c>
      <c r="D1713" s="44" t="str">
        <f t="shared" si="391"/>
        <v>Salud</v>
      </c>
      <c r="E1713" s="64">
        <v>5104</v>
      </c>
      <c r="F1713" s="44" t="str">
        <f t="shared" si="384"/>
        <v>Etapas Paso a Paso</v>
      </c>
      <c r="G1713" s="27" t="s">
        <v>3568</v>
      </c>
      <c r="H1713" s="60" t="s">
        <v>17</v>
      </c>
      <c r="I1713" s="58" t="s">
        <v>68</v>
      </c>
      <c r="J1713" s="43" t="s">
        <v>3581</v>
      </c>
      <c r="K1713" s="12" t="str">
        <f t="shared" si="392"/>
        <v>Etapa Actual</v>
      </c>
      <c r="L1713" s="43" t="str">
        <f t="shared" si="392"/>
        <v>Último Informe MINCIECIA</v>
      </c>
      <c r="M1713" s="43" t="str">
        <f t="shared" si="392"/>
        <v>Adimensional</v>
      </c>
      <c r="N1713" s="49" t="str">
        <f t="shared" si="392"/>
        <v>Ministerio de Ciencias, Tecnología, Conocimiento e Innovación</v>
      </c>
      <c r="O1713" s="30" t="str">
        <f>+"Etapa Actual del Programa Paso a Paso en la comuna de "&amp;Enfermedades_Mundiales[[#This Row],[territorio]]</f>
        <v>Etapa Actual del Programa Paso a Paso en la comuna de Juan Fernández</v>
      </c>
      <c r="P1713" s="68"/>
      <c r="Q1713" s="15" t="str">
        <f t="shared" si="382"/>
        <v>Representación Geográfica</v>
      </c>
      <c r="R1713" s="30"/>
      <c r="S17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https://analytics.zoho.com/open-view/2395394000008153647?ZOHO_CRITERIA=%22Localiza_CL_Poblacion%22.%22Codcom%22%3D5104</v>
      </c>
      <c r="T1713" s="17"/>
      <c r="U1713" s="31" t="str">
        <f t="shared" si="383"/>
        <v>#1774B9</v>
      </c>
      <c r="V1713" s="32" t="str">
        <f>+Enfermedades_Mundiales[[#This Row],[idcoleccion]]&amp;"-"&amp;Enfermedades_Mundiales[[#This Row],[id]]</f>
        <v>360-1703</v>
      </c>
      <c r="W1713" s="21">
        <f>+VLOOKUP(Enfermedades_Mundiales[[#This Row],[Filtro URL]],Estructura!$X$4:$Y$366,2,0)</f>
        <v>36305104</v>
      </c>
      <c r="X1713" s="21" t="str">
        <f>+VLOOKUP(Enfermedades_Mundiales[[#This Row],[tema]],Estructura!$A$4:$C$18,3,0)</f>
        <v>T-368</v>
      </c>
      <c r="Y1713" s="32" t="str">
        <f>+VLOOKUP(Enfermedades_Mundiales[[#This Row],[contenido]],Estructura!$E$4:$G$18,3,0)</f>
        <v>C-364</v>
      </c>
      <c r="Z1713" s="32" t="str">
        <f>+VLOOKUP(Enfermedades_Mundiales[[#This Row],[Filtro Integrado]],Estructura!$M$4:$O$367,3,0)</f>
        <v>FI-366</v>
      </c>
      <c r="AA1713" s="32" t="str">
        <f>+VLOOKUP(Enfermedades_Mundiales[[#This Row],[Muestra]],Estructura!$Q$4:$S$194,3,0)</f>
        <v>M-372</v>
      </c>
    </row>
    <row r="1714" spans="1:27" ht="30.6" x14ac:dyDescent="0.3">
      <c r="A1714" s="61" t="s">
        <v>2181</v>
      </c>
      <c r="B1714" s="43">
        <f t="shared" si="391"/>
        <v>360</v>
      </c>
      <c r="C1714" s="44" t="str">
        <f t="shared" si="391"/>
        <v>Enfermedades Mundiales</v>
      </c>
      <c r="D1714" s="44" t="str">
        <f t="shared" si="391"/>
        <v>Salud</v>
      </c>
      <c r="E1714" s="64">
        <v>5105</v>
      </c>
      <c r="F1714" s="44" t="str">
        <f t="shared" si="384"/>
        <v>Etapas Paso a Paso</v>
      </c>
      <c r="G1714" s="27" t="s">
        <v>3568</v>
      </c>
      <c r="H1714" s="60" t="s">
        <v>17</v>
      </c>
      <c r="I1714" s="58" t="s">
        <v>69</v>
      </c>
      <c r="J1714" s="43" t="s">
        <v>3581</v>
      </c>
      <c r="K1714" s="12" t="str">
        <f t="shared" si="392"/>
        <v>Etapa Actual</v>
      </c>
      <c r="L1714" s="43" t="str">
        <f t="shared" si="392"/>
        <v>Último Informe MINCIECIA</v>
      </c>
      <c r="M1714" s="43" t="str">
        <f t="shared" si="392"/>
        <v>Adimensional</v>
      </c>
      <c r="N1714" s="49" t="str">
        <f t="shared" si="392"/>
        <v>Ministerio de Ciencias, Tecnología, Conocimiento e Innovación</v>
      </c>
      <c r="O1714" s="30" t="str">
        <f>+"Etapa Actual del Programa Paso a Paso en la comuna de "&amp;Enfermedades_Mundiales[[#This Row],[territorio]]</f>
        <v>Etapa Actual del Programa Paso a Paso en la comuna de Puchuncaví</v>
      </c>
      <c r="P1714" s="68"/>
      <c r="Q1714" s="15" t="str">
        <f t="shared" si="382"/>
        <v>Representación Geográfica</v>
      </c>
      <c r="R1714" s="30"/>
      <c r="S17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https://analytics.zoho.com/open-view/2395394000008153647?ZOHO_CRITERIA=%22Localiza_CL_Poblacion%22.%22Codcom%22%3D5105</v>
      </c>
      <c r="T1714" s="17"/>
      <c r="U1714" s="31" t="str">
        <f t="shared" si="383"/>
        <v>#1774B9</v>
      </c>
      <c r="V1714" s="32" t="str">
        <f>+Enfermedades_Mundiales[[#This Row],[idcoleccion]]&amp;"-"&amp;Enfermedades_Mundiales[[#This Row],[id]]</f>
        <v>360-1704</v>
      </c>
      <c r="W1714" s="21">
        <f>+VLOOKUP(Enfermedades_Mundiales[[#This Row],[Filtro URL]],Estructura!$X$4:$Y$366,2,0)</f>
        <v>36305105</v>
      </c>
      <c r="X1714" s="21" t="str">
        <f>+VLOOKUP(Enfermedades_Mundiales[[#This Row],[tema]],Estructura!$A$4:$C$18,3,0)</f>
        <v>T-368</v>
      </c>
      <c r="Y1714" s="32" t="str">
        <f>+VLOOKUP(Enfermedades_Mundiales[[#This Row],[contenido]],Estructura!$E$4:$G$18,3,0)</f>
        <v>C-364</v>
      </c>
      <c r="Z1714" s="32" t="str">
        <f>+VLOOKUP(Enfermedades_Mundiales[[#This Row],[Filtro Integrado]],Estructura!$M$4:$O$367,3,0)</f>
        <v>FI-366</v>
      </c>
      <c r="AA1714" s="32" t="str">
        <f>+VLOOKUP(Enfermedades_Mundiales[[#This Row],[Muestra]],Estructura!$Q$4:$S$194,3,0)</f>
        <v>M-372</v>
      </c>
    </row>
    <row r="1715" spans="1:27" ht="30.6" x14ac:dyDescent="0.3">
      <c r="A1715" s="61" t="s">
        <v>2182</v>
      </c>
      <c r="B1715" s="43">
        <f t="shared" si="391"/>
        <v>360</v>
      </c>
      <c r="C1715" s="44" t="str">
        <f t="shared" si="391"/>
        <v>Enfermedades Mundiales</v>
      </c>
      <c r="D1715" s="44" t="str">
        <f t="shared" si="391"/>
        <v>Salud</v>
      </c>
      <c r="E1715" s="64">
        <v>5107</v>
      </c>
      <c r="F1715" s="44" t="str">
        <f t="shared" si="384"/>
        <v>Etapas Paso a Paso</v>
      </c>
      <c r="G1715" s="27" t="s">
        <v>3568</v>
      </c>
      <c r="H1715" s="60" t="s">
        <v>17</v>
      </c>
      <c r="I1715" s="58" t="s">
        <v>70</v>
      </c>
      <c r="J1715" s="43" t="s">
        <v>3581</v>
      </c>
      <c r="K1715" s="12" t="str">
        <f t="shared" si="392"/>
        <v>Etapa Actual</v>
      </c>
      <c r="L1715" s="43" t="str">
        <f t="shared" si="392"/>
        <v>Último Informe MINCIECIA</v>
      </c>
      <c r="M1715" s="43" t="str">
        <f t="shared" si="392"/>
        <v>Adimensional</v>
      </c>
      <c r="N1715" s="49" t="str">
        <f t="shared" si="392"/>
        <v>Ministerio de Ciencias, Tecnología, Conocimiento e Innovación</v>
      </c>
      <c r="O1715" s="30" t="str">
        <f>+"Etapa Actual del Programa Paso a Paso en la comuna de "&amp;Enfermedades_Mundiales[[#This Row],[territorio]]</f>
        <v>Etapa Actual del Programa Paso a Paso en la comuna de Quintero</v>
      </c>
      <c r="P1715" s="68"/>
      <c r="Q1715" s="15" t="str">
        <f t="shared" si="382"/>
        <v>Representación Geográfica</v>
      </c>
      <c r="R1715" s="30"/>
      <c r="S171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https://analytics.zoho.com/open-view/2395394000008153647?ZOHO_CRITERIA=%22Localiza_CL_Poblacion%22.%22Codcom%22%3D5107</v>
      </c>
      <c r="T1715" s="17"/>
      <c r="U1715" s="31" t="str">
        <f t="shared" si="383"/>
        <v>#1774B9</v>
      </c>
      <c r="V1715" s="32" t="str">
        <f>+Enfermedades_Mundiales[[#This Row],[idcoleccion]]&amp;"-"&amp;Enfermedades_Mundiales[[#This Row],[id]]</f>
        <v>360-1705</v>
      </c>
      <c r="W1715" s="21">
        <f>+VLOOKUP(Enfermedades_Mundiales[[#This Row],[Filtro URL]],Estructura!$X$4:$Y$366,2,0)</f>
        <v>36305107</v>
      </c>
      <c r="X1715" s="21" t="str">
        <f>+VLOOKUP(Enfermedades_Mundiales[[#This Row],[tema]],Estructura!$A$4:$C$18,3,0)</f>
        <v>T-368</v>
      </c>
      <c r="Y1715" s="32" t="str">
        <f>+VLOOKUP(Enfermedades_Mundiales[[#This Row],[contenido]],Estructura!$E$4:$G$18,3,0)</f>
        <v>C-364</v>
      </c>
      <c r="Z1715" s="32" t="str">
        <f>+VLOOKUP(Enfermedades_Mundiales[[#This Row],[Filtro Integrado]],Estructura!$M$4:$O$367,3,0)</f>
        <v>FI-366</v>
      </c>
      <c r="AA1715" s="32" t="str">
        <f>+VLOOKUP(Enfermedades_Mundiales[[#This Row],[Muestra]],Estructura!$Q$4:$S$194,3,0)</f>
        <v>M-372</v>
      </c>
    </row>
    <row r="1716" spans="1:27" ht="30.6" x14ac:dyDescent="0.3">
      <c r="A1716" s="61" t="s">
        <v>2183</v>
      </c>
      <c r="B1716" s="43">
        <f t="shared" si="391"/>
        <v>360</v>
      </c>
      <c r="C1716" s="44" t="str">
        <f t="shared" si="391"/>
        <v>Enfermedades Mundiales</v>
      </c>
      <c r="D1716" s="44" t="str">
        <f t="shared" si="391"/>
        <v>Salud</v>
      </c>
      <c r="E1716" s="64">
        <v>5109</v>
      </c>
      <c r="F1716" s="44" t="str">
        <f t="shared" si="384"/>
        <v>Etapas Paso a Paso</v>
      </c>
      <c r="G1716" s="27" t="s">
        <v>3568</v>
      </c>
      <c r="H1716" s="60" t="s">
        <v>17</v>
      </c>
      <c r="I1716" s="58" t="s">
        <v>71</v>
      </c>
      <c r="J1716" s="43" t="s">
        <v>3581</v>
      </c>
      <c r="K1716" s="12" t="str">
        <f t="shared" si="392"/>
        <v>Etapa Actual</v>
      </c>
      <c r="L1716" s="43" t="str">
        <f t="shared" si="392"/>
        <v>Último Informe MINCIECIA</v>
      </c>
      <c r="M1716" s="43" t="str">
        <f t="shared" si="392"/>
        <v>Adimensional</v>
      </c>
      <c r="N1716" s="49" t="str">
        <f t="shared" si="392"/>
        <v>Ministerio de Ciencias, Tecnología, Conocimiento e Innovación</v>
      </c>
      <c r="O1716" s="30" t="str">
        <f>+"Etapa Actual del Programa Paso a Paso en la comuna de "&amp;Enfermedades_Mundiales[[#This Row],[territorio]]</f>
        <v>Etapa Actual del Programa Paso a Paso en la comuna de Viña del Mar</v>
      </c>
      <c r="P1716" s="68"/>
      <c r="Q1716" s="15" t="str">
        <f t="shared" si="382"/>
        <v>Representación Geográfica</v>
      </c>
      <c r="R1716" s="30"/>
      <c r="S171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https://analytics.zoho.com/open-view/2395394000008153647?ZOHO_CRITERIA=%22Localiza_CL_Poblacion%22.%22Codcom%22%3D5109</v>
      </c>
      <c r="T1716" s="17"/>
      <c r="U1716" s="31" t="str">
        <f t="shared" si="383"/>
        <v>#1774B9</v>
      </c>
      <c r="V1716" s="32" t="str">
        <f>+Enfermedades_Mundiales[[#This Row],[idcoleccion]]&amp;"-"&amp;Enfermedades_Mundiales[[#This Row],[id]]</f>
        <v>360-1706</v>
      </c>
      <c r="W1716" s="21">
        <f>+VLOOKUP(Enfermedades_Mundiales[[#This Row],[Filtro URL]],Estructura!$X$4:$Y$366,2,0)</f>
        <v>36305109</v>
      </c>
      <c r="X1716" s="21" t="str">
        <f>+VLOOKUP(Enfermedades_Mundiales[[#This Row],[tema]],Estructura!$A$4:$C$18,3,0)</f>
        <v>T-368</v>
      </c>
      <c r="Y1716" s="32" t="str">
        <f>+VLOOKUP(Enfermedades_Mundiales[[#This Row],[contenido]],Estructura!$E$4:$G$18,3,0)</f>
        <v>C-364</v>
      </c>
      <c r="Z1716" s="32" t="str">
        <f>+VLOOKUP(Enfermedades_Mundiales[[#This Row],[Filtro Integrado]],Estructura!$M$4:$O$367,3,0)</f>
        <v>FI-366</v>
      </c>
      <c r="AA1716" s="32" t="str">
        <f>+VLOOKUP(Enfermedades_Mundiales[[#This Row],[Muestra]],Estructura!$Q$4:$S$194,3,0)</f>
        <v>M-372</v>
      </c>
    </row>
    <row r="1717" spans="1:27" ht="30.6" x14ac:dyDescent="0.3">
      <c r="A1717" s="61" t="s">
        <v>2184</v>
      </c>
      <c r="B1717" s="43">
        <f t="shared" si="391"/>
        <v>360</v>
      </c>
      <c r="C1717" s="44" t="str">
        <f t="shared" si="391"/>
        <v>Enfermedades Mundiales</v>
      </c>
      <c r="D1717" s="44" t="str">
        <f t="shared" si="391"/>
        <v>Salud</v>
      </c>
      <c r="E1717" s="64">
        <v>5201</v>
      </c>
      <c r="F1717" s="44" t="str">
        <f t="shared" si="384"/>
        <v>Etapas Paso a Paso</v>
      </c>
      <c r="G1717" s="27" t="s">
        <v>3568</v>
      </c>
      <c r="H1717" s="60" t="s">
        <v>17</v>
      </c>
      <c r="I1717" s="58" t="s">
        <v>72</v>
      </c>
      <c r="J1717" s="43" t="s">
        <v>3581</v>
      </c>
      <c r="K1717" s="12" t="str">
        <f t="shared" si="392"/>
        <v>Etapa Actual</v>
      </c>
      <c r="L1717" s="43" t="str">
        <f t="shared" si="392"/>
        <v>Último Informe MINCIECIA</v>
      </c>
      <c r="M1717" s="43" t="str">
        <f t="shared" si="392"/>
        <v>Adimensional</v>
      </c>
      <c r="N1717" s="49" t="str">
        <f t="shared" si="392"/>
        <v>Ministerio de Ciencias, Tecnología, Conocimiento e Innovación</v>
      </c>
      <c r="O1717" s="30" t="str">
        <f>+"Etapa Actual del Programa Paso a Paso en la comuna de "&amp;Enfermedades_Mundiales[[#This Row],[territorio]]</f>
        <v>Etapa Actual del Programa Paso a Paso en la comuna de Isla de Pascua</v>
      </c>
      <c r="P1717" s="68"/>
      <c r="Q1717" s="15" t="str">
        <f t="shared" si="382"/>
        <v>Representación Geográfica</v>
      </c>
      <c r="R1717" s="30"/>
      <c r="S171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https://analytics.zoho.com/open-view/2395394000008153647?ZOHO_CRITERIA=%22Localiza_CL_Poblacion%22.%22Codcom%22%3D5201</v>
      </c>
      <c r="T1717" s="17"/>
      <c r="U1717" s="31" t="str">
        <f t="shared" si="383"/>
        <v>#1774B9</v>
      </c>
      <c r="V1717" s="32" t="str">
        <f>+Enfermedades_Mundiales[[#This Row],[idcoleccion]]&amp;"-"&amp;Enfermedades_Mundiales[[#This Row],[id]]</f>
        <v>360-1707</v>
      </c>
      <c r="W1717" s="21">
        <f>+VLOOKUP(Enfermedades_Mundiales[[#This Row],[Filtro URL]],Estructura!$X$4:$Y$366,2,0)</f>
        <v>36305201</v>
      </c>
      <c r="X1717" s="21" t="str">
        <f>+VLOOKUP(Enfermedades_Mundiales[[#This Row],[tema]],Estructura!$A$4:$C$18,3,0)</f>
        <v>T-368</v>
      </c>
      <c r="Y1717" s="32" t="str">
        <f>+VLOOKUP(Enfermedades_Mundiales[[#This Row],[contenido]],Estructura!$E$4:$G$18,3,0)</f>
        <v>C-364</v>
      </c>
      <c r="Z1717" s="32" t="str">
        <f>+VLOOKUP(Enfermedades_Mundiales[[#This Row],[Filtro Integrado]],Estructura!$M$4:$O$367,3,0)</f>
        <v>FI-366</v>
      </c>
      <c r="AA1717" s="32" t="str">
        <f>+VLOOKUP(Enfermedades_Mundiales[[#This Row],[Muestra]],Estructura!$Q$4:$S$194,3,0)</f>
        <v>M-372</v>
      </c>
    </row>
    <row r="1718" spans="1:27" ht="30.6" x14ac:dyDescent="0.3">
      <c r="A1718" s="61" t="s">
        <v>2185</v>
      </c>
      <c r="B1718" s="43">
        <f t="shared" ref="B1718:D1733" si="393">+B1717</f>
        <v>360</v>
      </c>
      <c r="C1718" s="44" t="str">
        <f t="shared" si="393"/>
        <v>Enfermedades Mundiales</v>
      </c>
      <c r="D1718" s="44" t="str">
        <f t="shared" si="393"/>
        <v>Salud</v>
      </c>
      <c r="E1718" s="64">
        <v>5301</v>
      </c>
      <c r="F1718" s="44" t="str">
        <f t="shared" si="384"/>
        <v>Etapas Paso a Paso</v>
      </c>
      <c r="G1718" s="27" t="s">
        <v>3568</v>
      </c>
      <c r="H1718" s="60" t="s">
        <v>17</v>
      </c>
      <c r="I1718" s="58" t="s">
        <v>73</v>
      </c>
      <c r="J1718" s="43" t="s">
        <v>3581</v>
      </c>
      <c r="K1718" s="12" t="str">
        <f t="shared" si="392"/>
        <v>Etapa Actual</v>
      </c>
      <c r="L1718" s="43" t="str">
        <f t="shared" si="392"/>
        <v>Último Informe MINCIECIA</v>
      </c>
      <c r="M1718" s="43" t="str">
        <f t="shared" si="392"/>
        <v>Adimensional</v>
      </c>
      <c r="N1718" s="49" t="str">
        <f t="shared" si="392"/>
        <v>Ministerio de Ciencias, Tecnología, Conocimiento e Innovación</v>
      </c>
      <c r="O1718" s="30" t="str">
        <f>+"Etapa Actual del Programa Paso a Paso en la comuna de "&amp;Enfermedades_Mundiales[[#This Row],[territorio]]</f>
        <v>Etapa Actual del Programa Paso a Paso en la comuna de Los Andes</v>
      </c>
      <c r="P1718" s="68"/>
      <c r="Q1718" s="15" t="str">
        <f t="shared" ref="Q1718:Q1781" si="394">+Q1717</f>
        <v>Representación Geográfica</v>
      </c>
      <c r="R1718" s="30"/>
      <c r="S171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https://analytics.zoho.com/open-view/2395394000008153647?ZOHO_CRITERIA=%22Localiza_CL_Poblacion%22.%22Codcom%22%3D5301</v>
      </c>
      <c r="T1718" s="17"/>
      <c r="U1718" s="31" t="str">
        <f t="shared" ref="U1718:U1781" si="395">+U1717</f>
        <v>#1774B9</v>
      </c>
      <c r="V1718" s="32" t="str">
        <f>+Enfermedades_Mundiales[[#This Row],[idcoleccion]]&amp;"-"&amp;Enfermedades_Mundiales[[#This Row],[id]]</f>
        <v>360-1708</v>
      </c>
      <c r="W1718" s="21">
        <f>+VLOOKUP(Enfermedades_Mundiales[[#This Row],[Filtro URL]],Estructura!$X$4:$Y$366,2,0)</f>
        <v>36305301</v>
      </c>
      <c r="X1718" s="21" t="str">
        <f>+VLOOKUP(Enfermedades_Mundiales[[#This Row],[tema]],Estructura!$A$4:$C$18,3,0)</f>
        <v>T-368</v>
      </c>
      <c r="Y1718" s="32" t="str">
        <f>+VLOOKUP(Enfermedades_Mundiales[[#This Row],[contenido]],Estructura!$E$4:$G$18,3,0)</f>
        <v>C-364</v>
      </c>
      <c r="Z1718" s="32" t="str">
        <f>+VLOOKUP(Enfermedades_Mundiales[[#This Row],[Filtro Integrado]],Estructura!$M$4:$O$367,3,0)</f>
        <v>FI-366</v>
      </c>
      <c r="AA1718" s="32" t="str">
        <f>+VLOOKUP(Enfermedades_Mundiales[[#This Row],[Muestra]],Estructura!$Q$4:$S$194,3,0)</f>
        <v>M-372</v>
      </c>
    </row>
    <row r="1719" spans="1:27" ht="30.6" x14ac:dyDescent="0.3">
      <c r="A1719" s="61" t="s">
        <v>2186</v>
      </c>
      <c r="B1719" s="43">
        <f t="shared" si="393"/>
        <v>360</v>
      </c>
      <c r="C1719" s="44" t="str">
        <f t="shared" si="393"/>
        <v>Enfermedades Mundiales</v>
      </c>
      <c r="D1719" s="44" t="str">
        <f t="shared" si="393"/>
        <v>Salud</v>
      </c>
      <c r="E1719" s="64">
        <v>5302</v>
      </c>
      <c r="F1719" s="44" t="str">
        <f t="shared" ref="F1719:F1782" si="396">+F1718</f>
        <v>Etapas Paso a Paso</v>
      </c>
      <c r="G1719" s="27" t="s">
        <v>3568</v>
      </c>
      <c r="H1719" s="60" t="s">
        <v>17</v>
      </c>
      <c r="I1719" s="58" t="s">
        <v>74</v>
      </c>
      <c r="J1719" s="43" t="s">
        <v>3581</v>
      </c>
      <c r="K1719" s="12" t="str">
        <f t="shared" ref="K1719:N1734" si="397">+K1718</f>
        <v>Etapa Actual</v>
      </c>
      <c r="L1719" s="43" t="str">
        <f t="shared" si="397"/>
        <v>Último Informe MINCIECIA</v>
      </c>
      <c r="M1719" s="43" t="str">
        <f t="shared" si="397"/>
        <v>Adimensional</v>
      </c>
      <c r="N1719" s="49" t="str">
        <f t="shared" si="397"/>
        <v>Ministerio de Ciencias, Tecnología, Conocimiento e Innovación</v>
      </c>
      <c r="O1719" s="30" t="str">
        <f>+"Etapa Actual del Programa Paso a Paso en la comuna de "&amp;Enfermedades_Mundiales[[#This Row],[territorio]]</f>
        <v>Etapa Actual del Programa Paso a Paso en la comuna de Calle Larga</v>
      </c>
      <c r="P1719" s="68"/>
      <c r="Q1719" s="15" t="str">
        <f t="shared" si="394"/>
        <v>Representación Geográfica</v>
      </c>
      <c r="R1719" s="30"/>
      <c r="S171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https://analytics.zoho.com/open-view/2395394000008153647?ZOHO_CRITERIA=%22Localiza_CL_Poblacion%22.%22Codcom%22%3D5302</v>
      </c>
      <c r="T1719" s="17"/>
      <c r="U1719" s="31" t="str">
        <f t="shared" si="395"/>
        <v>#1774B9</v>
      </c>
      <c r="V1719" s="32" t="str">
        <f>+Enfermedades_Mundiales[[#This Row],[idcoleccion]]&amp;"-"&amp;Enfermedades_Mundiales[[#This Row],[id]]</f>
        <v>360-1709</v>
      </c>
      <c r="W1719" s="21">
        <f>+VLOOKUP(Enfermedades_Mundiales[[#This Row],[Filtro URL]],Estructura!$X$4:$Y$366,2,0)</f>
        <v>36305302</v>
      </c>
      <c r="X1719" s="21" t="str">
        <f>+VLOOKUP(Enfermedades_Mundiales[[#This Row],[tema]],Estructura!$A$4:$C$18,3,0)</f>
        <v>T-368</v>
      </c>
      <c r="Y1719" s="32" t="str">
        <f>+VLOOKUP(Enfermedades_Mundiales[[#This Row],[contenido]],Estructura!$E$4:$G$18,3,0)</f>
        <v>C-364</v>
      </c>
      <c r="Z1719" s="32" t="str">
        <f>+VLOOKUP(Enfermedades_Mundiales[[#This Row],[Filtro Integrado]],Estructura!$M$4:$O$367,3,0)</f>
        <v>FI-366</v>
      </c>
      <c r="AA1719" s="32" t="str">
        <f>+VLOOKUP(Enfermedades_Mundiales[[#This Row],[Muestra]],Estructura!$Q$4:$S$194,3,0)</f>
        <v>M-372</v>
      </c>
    </row>
    <row r="1720" spans="1:27" ht="30.6" x14ac:dyDescent="0.3">
      <c r="A1720" s="61" t="s">
        <v>2187</v>
      </c>
      <c r="B1720" s="43">
        <f t="shared" si="393"/>
        <v>360</v>
      </c>
      <c r="C1720" s="44" t="str">
        <f t="shared" si="393"/>
        <v>Enfermedades Mundiales</v>
      </c>
      <c r="D1720" s="44" t="str">
        <f t="shared" si="393"/>
        <v>Salud</v>
      </c>
      <c r="E1720" s="64">
        <v>5303</v>
      </c>
      <c r="F1720" s="44" t="str">
        <f t="shared" si="396"/>
        <v>Etapas Paso a Paso</v>
      </c>
      <c r="G1720" s="27" t="s">
        <v>3568</v>
      </c>
      <c r="H1720" s="60" t="s">
        <v>17</v>
      </c>
      <c r="I1720" s="58" t="s">
        <v>75</v>
      </c>
      <c r="J1720" s="43" t="s">
        <v>3581</v>
      </c>
      <c r="K1720" s="12" t="str">
        <f t="shared" si="397"/>
        <v>Etapa Actual</v>
      </c>
      <c r="L1720" s="43" t="str">
        <f t="shared" si="397"/>
        <v>Último Informe MINCIECIA</v>
      </c>
      <c r="M1720" s="43" t="str">
        <f t="shared" si="397"/>
        <v>Adimensional</v>
      </c>
      <c r="N1720" s="49" t="str">
        <f t="shared" si="397"/>
        <v>Ministerio de Ciencias, Tecnología, Conocimiento e Innovación</v>
      </c>
      <c r="O1720" s="30" t="str">
        <f>+"Etapa Actual del Programa Paso a Paso en la comuna de "&amp;Enfermedades_Mundiales[[#This Row],[territorio]]</f>
        <v>Etapa Actual del Programa Paso a Paso en la comuna de Rinconada</v>
      </c>
      <c r="P1720" s="68"/>
      <c r="Q1720" s="15" t="str">
        <f t="shared" si="394"/>
        <v>Representación Geográfica</v>
      </c>
      <c r="R1720" s="30"/>
      <c r="S172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https://analytics.zoho.com/open-view/2395394000008153647?ZOHO_CRITERIA=%22Localiza_CL_Poblacion%22.%22Codcom%22%3D5303</v>
      </c>
      <c r="T1720" s="17"/>
      <c r="U1720" s="31" t="str">
        <f t="shared" si="395"/>
        <v>#1774B9</v>
      </c>
      <c r="V1720" s="32" t="str">
        <f>+Enfermedades_Mundiales[[#This Row],[idcoleccion]]&amp;"-"&amp;Enfermedades_Mundiales[[#This Row],[id]]</f>
        <v>360-1710</v>
      </c>
      <c r="W1720" s="21">
        <f>+VLOOKUP(Enfermedades_Mundiales[[#This Row],[Filtro URL]],Estructura!$X$4:$Y$366,2,0)</f>
        <v>36305303</v>
      </c>
      <c r="X1720" s="21" t="str">
        <f>+VLOOKUP(Enfermedades_Mundiales[[#This Row],[tema]],Estructura!$A$4:$C$18,3,0)</f>
        <v>T-368</v>
      </c>
      <c r="Y1720" s="32" t="str">
        <f>+VLOOKUP(Enfermedades_Mundiales[[#This Row],[contenido]],Estructura!$E$4:$G$18,3,0)</f>
        <v>C-364</v>
      </c>
      <c r="Z1720" s="32" t="str">
        <f>+VLOOKUP(Enfermedades_Mundiales[[#This Row],[Filtro Integrado]],Estructura!$M$4:$O$367,3,0)</f>
        <v>FI-366</v>
      </c>
      <c r="AA1720" s="32" t="str">
        <f>+VLOOKUP(Enfermedades_Mundiales[[#This Row],[Muestra]],Estructura!$Q$4:$S$194,3,0)</f>
        <v>M-372</v>
      </c>
    </row>
    <row r="1721" spans="1:27" ht="30.6" x14ac:dyDescent="0.3">
      <c r="A1721" s="61" t="s">
        <v>2188</v>
      </c>
      <c r="B1721" s="43">
        <f t="shared" si="393"/>
        <v>360</v>
      </c>
      <c r="C1721" s="44" t="str">
        <f t="shared" si="393"/>
        <v>Enfermedades Mundiales</v>
      </c>
      <c r="D1721" s="44" t="str">
        <f t="shared" si="393"/>
        <v>Salud</v>
      </c>
      <c r="E1721" s="64">
        <v>5304</v>
      </c>
      <c r="F1721" s="44" t="str">
        <f t="shared" si="396"/>
        <v>Etapas Paso a Paso</v>
      </c>
      <c r="G1721" s="27" t="s">
        <v>3568</v>
      </c>
      <c r="H1721" s="60" t="s">
        <v>17</v>
      </c>
      <c r="I1721" s="58" t="s">
        <v>76</v>
      </c>
      <c r="J1721" s="43" t="s">
        <v>3581</v>
      </c>
      <c r="K1721" s="12" t="str">
        <f t="shared" si="397"/>
        <v>Etapa Actual</v>
      </c>
      <c r="L1721" s="43" t="str">
        <f t="shared" si="397"/>
        <v>Último Informe MINCIECIA</v>
      </c>
      <c r="M1721" s="43" t="str">
        <f t="shared" si="397"/>
        <v>Adimensional</v>
      </c>
      <c r="N1721" s="49" t="str">
        <f t="shared" si="397"/>
        <v>Ministerio de Ciencias, Tecnología, Conocimiento e Innovación</v>
      </c>
      <c r="O1721" s="30" t="str">
        <f>+"Etapa Actual del Programa Paso a Paso en la comuna de "&amp;Enfermedades_Mundiales[[#This Row],[territorio]]</f>
        <v>Etapa Actual del Programa Paso a Paso en la comuna de San Esteban</v>
      </c>
      <c r="P1721" s="68"/>
      <c r="Q1721" s="15" t="str">
        <f t="shared" si="394"/>
        <v>Representación Geográfica</v>
      </c>
      <c r="R1721" s="30"/>
      <c r="S172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https://analytics.zoho.com/open-view/2395394000008153647?ZOHO_CRITERIA=%22Localiza_CL_Poblacion%22.%22Codcom%22%3D5304</v>
      </c>
      <c r="T1721" s="17"/>
      <c r="U1721" s="31" t="str">
        <f t="shared" si="395"/>
        <v>#1774B9</v>
      </c>
      <c r="V1721" s="32" t="str">
        <f>+Enfermedades_Mundiales[[#This Row],[idcoleccion]]&amp;"-"&amp;Enfermedades_Mundiales[[#This Row],[id]]</f>
        <v>360-1711</v>
      </c>
      <c r="W1721" s="21">
        <f>+VLOOKUP(Enfermedades_Mundiales[[#This Row],[Filtro URL]],Estructura!$X$4:$Y$366,2,0)</f>
        <v>36305304</v>
      </c>
      <c r="X1721" s="21" t="str">
        <f>+VLOOKUP(Enfermedades_Mundiales[[#This Row],[tema]],Estructura!$A$4:$C$18,3,0)</f>
        <v>T-368</v>
      </c>
      <c r="Y1721" s="32" t="str">
        <f>+VLOOKUP(Enfermedades_Mundiales[[#This Row],[contenido]],Estructura!$E$4:$G$18,3,0)</f>
        <v>C-364</v>
      </c>
      <c r="Z1721" s="32" t="str">
        <f>+VLOOKUP(Enfermedades_Mundiales[[#This Row],[Filtro Integrado]],Estructura!$M$4:$O$367,3,0)</f>
        <v>FI-366</v>
      </c>
      <c r="AA1721" s="32" t="str">
        <f>+VLOOKUP(Enfermedades_Mundiales[[#This Row],[Muestra]],Estructura!$Q$4:$S$194,3,0)</f>
        <v>M-372</v>
      </c>
    </row>
    <row r="1722" spans="1:27" ht="30.6" x14ac:dyDescent="0.3">
      <c r="A1722" s="61" t="s">
        <v>2189</v>
      </c>
      <c r="B1722" s="43">
        <f t="shared" si="393"/>
        <v>360</v>
      </c>
      <c r="C1722" s="44" t="str">
        <f t="shared" si="393"/>
        <v>Enfermedades Mundiales</v>
      </c>
      <c r="D1722" s="44" t="str">
        <f t="shared" si="393"/>
        <v>Salud</v>
      </c>
      <c r="E1722" s="64">
        <v>5401</v>
      </c>
      <c r="F1722" s="44" t="str">
        <f t="shared" si="396"/>
        <v>Etapas Paso a Paso</v>
      </c>
      <c r="G1722" s="27" t="s">
        <v>3568</v>
      </c>
      <c r="H1722" s="60" t="s">
        <v>17</v>
      </c>
      <c r="I1722" s="58" t="s">
        <v>77</v>
      </c>
      <c r="J1722" s="43" t="s">
        <v>3581</v>
      </c>
      <c r="K1722" s="12" t="str">
        <f t="shared" si="397"/>
        <v>Etapa Actual</v>
      </c>
      <c r="L1722" s="43" t="str">
        <f t="shared" si="397"/>
        <v>Último Informe MINCIECIA</v>
      </c>
      <c r="M1722" s="43" t="str">
        <f t="shared" si="397"/>
        <v>Adimensional</v>
      </c>
      <c r="N1722" s="49" t="str">
        <f t="shared" si="397"/>
        <v>Ministerio de Ciencias, Tecnología, Conocimiento e Innovación</v>
      </c>
      <c r="O1722" s="30" t="str">
        <f>+"Etapa Actual del Programa Paso a Paso en la comuna de "&amp;Enfermedades_Mundiales[[#This Row],[territorio]]</f>
        <v>Etapa Actual del Programa Paso a Paso en la comuna de La Ligua</v>
      </c>
      <c r="P1722" s="68"/>
      <c r="Q1722" s="15" t="str">
        <f t="shared" si="394"/>
        <v>Representación Geográfica</v>
      </c>
      <c r="R1722" s="30"/>
      <c r="S172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https://analytics.zoho.com/open-view/2395394000008153647?ZOHO_CRITERIA=%22Localiza_CL_Poblacion%22.%22Codcom%22%3D5401</v>
      </c>
      <c r="T1722" s="17"/>
      <c r="U1722" s="31" t="str">
        <f t="shared" si="395"/>
        <v>#1774B9</v>
      </c>
      <c r="V1722" s="32" t="str">
        <f>+Enfermedades_Mundiales[[#This Row],[idcoleccion]]&amp;"-"&amp;Enfermedades_Mundiales[[#This Row],[id]]</f>
        <v>360-1712</v>
      </c>
      <c r="W1722" s="21">
        <f>+VLOOKUP(Enfermedades_Mundiales[[#This Row],[Filtro URL]],Estructura!$X$4:$Y$366,2,0)</f>
        <v>36305401</v>
      </c>
      <c r="X1722" s="21" t="str">
        <f>+VLOOKUP(Enfermedades_Mundiales[[#This Row],[tema]],Estructura!$A$4:$C$18,3,0)</f>
        <v>T-368</v>
      </c>
      <c r="Y1722" s="32" t="str">
        <f>+VLOOKUP(Enfermedades_Mundiales[[#This Row],[contenido]],Estructura!$E$4:$G$18,3,0)</f>
        <v>C-364</v>
      </c>
      <c r="Z1722" s="32" t="str">
        <f>+VLOOKUP(Enfermedades_Mundiales[[#This Row],[Filtro Integrado]],Estructura!$M$4:$O$367,3,0)</f>
        <v>FI-366</v>
      </c>
      <c r="AA1722" s="32" t="str">
        <f>+VLOOKUP(Enfermedades_Mundiales[[#This Row],[Muestra]],Estructura!$Q$4:$S$194,3,0)</f>
        <v>M-372</v>
      </c>
    </row>
    <row r="1723" spans="1:27" ht="30.6" x14ac:dyDescent="0.3">
      <c r="A1723" s="61" t="s">
        <v>2190</v>
      </c>
      <c r="B1723" s="43">
        <f t="shared" si="393"/>
        <v>360</v>
      </c>
      <c r="C1723" s="44" t="str">
        <f t="shared" si="393"/>
        <v>Enfermedades Mundiales</v>
      </c>
      <c r="D1723" s="44" t="str">
        <f t="shared" si="393"/>
        <v>Salud</v>
      </c>
      <c r="E1723" s="64">
        <v>5402</v>
      </c>
      <c r="F1723" s="44" t="str">
        <f t="shared" si="396"/>
        <v>Etapas Paso a Paso</v>
      </c>
      <c r="G1723" s="27" t="s">
        <v>3568</v>
      </c>
      <c r="H1723" s="60" t="s">
        <v>17</v>
      </c>
      <c r="I1723" s="58" t="s">
        <v>78</v>
      </c>
      <c r="J1723" s="43" t="s">
        <v>3581</v>
      </c>
      <c r="K1723" s="12" t="str">
        <f t="shared" si="397"/>
        <v>Etapa Actual</v>
      </c>
      <c r="L1723" s="43" t="str">
        <f t="shared" si="397"/>
        <v>Último Informe MINCIECIA</v>
      </c>
      <c r="M1723" s="43" t="str">
        <f t="shared" si="397"/>
        <v>Adimensional</v>
      </c>
      <c r="N1723" s="49" t="str">
        <f t="shared" si="397"/>
        <v>Ministerio de Ciencias, Tecnología, Conocimiento e Innovación</v>
      </c>
      <c r="O1723" s="30" t="str">
        <f>+"Etapa Actual del Programa Paso a Paso en la comuna de "&amp;Enfermedades_Mundiales[[#This Row],[territorio]]</f>
        <v>Etapa Actual del Programa Paso a Paso en la comuna de Cabildo</v>
      </c>
      <c r="P1723" s="68"/>
      <c r="Q1723" s="15" t="str">
        <f t="shared" si="394"/>
        <v>Representación Geográfica</v>
      </c>
      <c r="R1723" s="30"/>
      <c r="S172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https://analytics.zoho.com/open-view/2395394000008153647?ZOHO_CRITERIA=%22Localiza_CL_Poblacion%22.%22Codcom%22%3D5402</v>
      </c>
      <c r="T1723" s="17"/>
      <c r="U1723" s="31" t="str">
        <f t="shared" si="395"/>
        <v>#1774B9</v>
      </c>
      <c r="V1723" s="32" t="str">
        <f>+Enfermedades_Mundiales[[#This Row],[idcoleccion]]&amp;"-"&amp;Enfermedades_Mundiales[[#This Row],[id]]</f>
        <v>360-1713</v>
      </c>
      <c r="W1723" s="21">
        <f>+VLOOKUP(Enfermedades_Mundiales[[#This Row],[Filtro URL]],Estructura!$X$4:$Y$366,2,0)</f>
        <v>36305402</v>
      </c>
      <c r="X1723" s="21" t="str">
        <f>+VLOOKUP(Enfermedades_Mundiales[[#This Row],[tema]],Estructura!$A$4:$C$18,3,0)</f>
        <v>T-368</v>
      </c>
      <c r="Y1723" s="32" t="str">
        <f>+VLOOKUP(Enfermedades_Mundiales[[#This Row],[contenido]],Estructura!$E$4:$G$18,3,0)</f>
        <v>C-364</v>
      </c>
      <c r="Z1723" s="32" t="str">
        <f>+VLOOKUP(Enfermedades_Mundiales[[#This Row],[Filtro Integrado]],Estructura!$M$4:$O$367,3,0)</f>
        <v>FI-366</v>
      </c>
      <c r="AA1723" s="32" t="str">
        <f>+VLOOKUP(Enfermedades_Mundiales[[#This Row],[Muestra]],Estructura!$Q$4:$S$194,3,0)</f>
        <v>M-372</v>
      </c>
    </row>
    <row r="1724" spans="1:27" ht="30.6" x14ac:dyDescent="0.3">
      <c r="A1724" s="61" t="s">
        <v>2191</v>
      </c>
      <c r="B1724" s="43">
        <f t="shared" si="393"/>
        <v>360</v>
      </c>
      <c r="C1724" s="44" t="str">
        <f t="shared" si="393"/>
        <v>Enfermedades Mundiales</v>
      </c>
      <c r="D1724" s="44" t="str">
        <f t="shared" si="393"/>
        <v>Salud</v>
      </c>
      <c r="E1724" s="64">
        <v>5403</v>
      </c>
      <c r="F1724" s="44" t="str">
        <f t="shared" si="396"/>
        <v>Etapas Paso a Paso</v>
      </c>
      <c r="G1724" s="27" t="s">
        <v>3568</v>
      </c>
      <c r="H1724" s="60" t="s">
        <v>17</v>
      </c>
      <c r="I1724" s="58" t="s">
        <v>79</v>
      </c>
      <c r="J1724" s="43" t="s">
        <v>3581</v>
      </c>
      <c r="K1724" s="12" t="str">
        <f t="shared" si="397"/>
        <v>Etapa Actual</v>
      </c>
      <c r="L1724" s="43" t="str">
        <f t="shared" si="397"/>
        <v>Último Informe MINCIECIA</v>
      </c>
      <c r="M1724" s="43" t="str">
        <f t="shared" si="397"/>
        <v>Adimensional</v>
      </c>
      <c r="N1724" s="49" t="str">
        <f t="shared" si="397"/>
        <v>Ministerio de Ciencias, Tecnología, Conocimiento e Innovación</v>
      </c>
      <c r="O1724" s="30" t="str">
        <f>+"Etapa Actual del Programa Paso a Paso en la comuna de "&amp;Enfermedades_Mundiales[[#This Row],[territorio]]</f>
        <v>Etapa Actual del Programa Paso a Paso en la comuna de Papudo</v>
      </c>
      <c r="P1724" s="68"/>
      <c r="Q1724" s="15" t="str">
        <f t="shared" si="394"/>
        <v>Representación Geográfica</v>
      </c>
      <c r="R1724" s="30"/>
      <c r="S172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https://analytics.zoho.com/open-view/2395394000008153647?ZOHO_CRITERIA=%22Localiza_CL_Poblacion%22.%22Codcom%22%3D5403</v>
      </c>
      <c r="T1724" s="17"/>
      <c r="U1724" s="31" t="str">
        <f t="shared" si="395"/>
        <v>#1774B9</v>
      </c>
      <c r="V1724" s="32" t="str">
        <f>+Enfermedades_Mundiales[[#This Row],[idcoleccion]]&amp;"-"&amp;Enfermedades_Mundiales[[#This Row],[id]]</f>
        <v>360-1714</v>
      </c>
      <c r="W1724" s="21">
        <f>+VLOOKUP(Enfermedades_Mundiales[[#This Row],[Filtro URL]],Estructura!$X$4:$Y$366,2,0)</f>
        <v>36305403</v>
      </c>
      <c r="X1724" s="21" t="str">
        <f>+VLOOKUP(Enfermedades_Mundiales[[#This Row],[tema]],Estructura!$A$4:$C$18,3,0)</f>
        <v>T-368</v>
      </c>
      <c r="Y1724" s="32" t="str">
        <f>+VLOOKUP(Enfermedades_Mundiales[[#This Row],[contenido]],Estructura!$E$4:$G$18,3,0)</f>
        <v>C-364</v>
      </c>
      <c r="Z1724" s="32" t="str">
        <f>+VLOOKUP(Enfermedades_Mundiales[[#This Row],[Filtro Integrado]],Estructura!$M$4:$O$367,3,0)</f>
        <v>FI-366</v>
      </c>
      <c r="AA1724" s="32" t="str">
        <f>+VLOOKUP(Enfermedades_Mundiales[[#This Row],[Muestra]],Estructura!$Q$4:$S$194,3,0)</f>
        <v>M-372</v>
      </c>
    </row>
    <row r="1725" spans="1:27" ht="30.6" x14ac:dyDescent="0.3">
      <c r="A1725" s="61" t="s">
        <v>2192</v>
      </c>
      <c r="B1725" s="43">
        <f t="shared" si="393"/>
        <v>360</v>
      </c>
      <c r="C1725" s="44" t="str">
        <f t="shared" si="393"/>
        <v>Enfermedades Mundiales</v>
      </c>
      <c r="D1725" s="44" t="str">
        <f t="shared" si="393"/>
        <v>Salud</v>
      </c>
      <c r="E1725" s="64">
        <v>5404</v>
      </c>
      <c r="F1725" s="44" t="str">
        <f t="shared" si="396"/>
        <v>Etapas Paso a Paso</v>
      </c>
      <c r="G1725" s="27" t="s">
        <v>3568</v>
      </c>
      <c r="H1725" s="60" t="s">
        <v>17</v>
      </c>
      <c r="I1725" s="58" t="s">
        <v>80</v>
      </c>
      <c r="J1725" s="43" t="s">
        <v>3581</v>
      </c>
      <c r="K1725" s="12" t="str">
        <f t="shared" si="397"/>
        <v>Etapa Actual</v>
      </c>
      <c r="L1725" s="43" t="str">
        <f t="shared" si="397"/>
        <v>Último Informe MINCIECIA</v>
      </c>
      <c r="M1725" s="43" t="str">
        <f t="shared" si="397"/>
        <v>Adimensional</v>
      </c>
      <c r="N1725" s="49" t="str">
        <f t="shared" si="397"/>
        <v>Ministerio de Ciencias, Tecnología, Conocimiento e Innovación</v>
      </c>
      <c r="O1725" s="30" t="str">
        <f>+"Etapa Actual del Programa Paso a Paso en la comuna de "&amp;Enfermedades_Mundiales[[#This Row],[territorio]]</f>
        <v>Etapa Actual del Programa Paso a Paso en la comuna de Petorca</v>
      </c>
      <c r="P1725" s="68"/>
      <c r="Q1725" s="15" t="str">
        <f t="shared" si="394"/>
        <v>Representación Geográfica</v>
      </c>
      <c r="R1725" s="30"/>
      <c r="S172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https://analytics.zoho.com/open-view/2395394000008153647?ZOHO_CRITERIA=%22Localiza_CL_Poblacion%22.%22Codcom%22%3D5404</v>
      </c>
      <c r="T1725" s="17"/>
      <c r="U1725" s="31" t="str">
        <f t="shared" si="395"/>
        <v>#1774B9</v>
      </c>
      <c r="V1725" s="32" t="str">
        <f>+Enfermedades_Mundiales[[#This Row],[idcoleccion]]&amp;"-"&amp;Enfermedades_Mundiales[[#This Row],[id]]</f>
        <v>360-1715</v>
      </c>
      <c r="W1725" s="21">
        <f>+VLOOKUP(Enfermedades_Mundiales[[#This Row],[Filtro URL]],Estructura!$X$4:$Y$366,2,0)</f>
        <v>36305404</v>
      </c>
      <c r="X1725" s="21" t="str">
        <f>+VLOOKUP(Enfermedades_Mundiales[[#This Row],[tema]],Estructura!$A$4:$C$18,3,0)</f>
        <v>T-368</v>
      </c>
      <c r="Y1725" s="32" t="str">
        <f>+VLOOKUP(Enfermedades_Mundiales[[#This Row],[contenido]],Estructura!$E$4:$G$18,3,0)</f>
        <v>C-364</v>
      </c>
      <c r="Z1725" s="32" t="str">
        <f>+VLOOKUP(Enfermedades_Mundiales[[#This Row],[Filtro Integrado]],Estructura!$M$4:$O$367,3,0)</f>
        <v>FI-366</v>
      </c>
      <c r="AA1725" s="32" t="str">
        <f>+VLOOKUP(Enfermedades_Mundiales[[#This Row],[Muestra]],Estructura!$Q$4:$S$194,3,0)</f>
        <v>M-372</v>
      </c>
    </row>
    <row r="1726" spans="1:27" ht="30.6" x14ac:dyDescent="0.3">
      <c r="A1726" s="61" t="s">
        <v>2193</v>
      </c>
      <c r="B1726" s="43">
        <f t="shared" si="393"/>
        <v>360</v>
      </c>
      <c r="C1726" s="44" t="str">
        <f t="shared" si="393"/>
        <v>Enfermedades Mundiales</v>
      </c>
      <c r="D1726" s="44" t="str">
        <f t="shared" si="393"/>
        <v>Salud</v>
      </c>
      <c r="E1726" s="64">
        <v>5405</v>
      </c>
      <c r="F1726" s="44" t="str">
        <f t="shared" si="396"/>
        <v>Etapas Paso a Paso</v>
      </c>
      <c r="G1726" s="27" t="s">
        <v>3568</v>
      </c>
      <c r="H1726" s="60" t="s">
        <v>17</v>
      </c>
      <c r="I1726" s="58" t="s">
        <v>81</v>
      </c>
      <c r="J1726" s="43" t="s">
        <v>3581</v>
      </c>
      <c r="K1726" s="12" t="str">
        <f t="shared" si="397"/>
        <v>Etapa Actual</v>
      </c>
      <c r="L1726" s="43" t="str">
        <f t="shared" si="397"/>
        <v>Último Informe MINCIECIA</v>
      </c>
      <c r="M1726" s="43" t="str">
        <f t="shared" si="397"/>
        <v>Adimensional</v>
      </c>
      <c r="N1726" s="49" t="str">
        <f t="shared" si="397"/>
        <v>Ministerio de Ciencias, Tecnología, Conocimiento e Innovación</v>
      </c>
      <c r="O1726" s="30" t="str">
        <f>+"Etapa Actual del Programa Paso a Paso en la comuna de "&amp;Enfermedades_Mundiales[[#This Row],[territorio]]</f>
        <v>Etapa Actual del Programa Paso a Paso en la comuna de Zapallar</v>
      </c>
      <c r="P1726" s="68"/>
      <c r="Q1726" s="15" t="str">
        <f t="shared" si="394"/>
        <v>Representación Geográfica</v>
      </c>
      <c r="R1726" s="30"/>
      <c r="S172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https://analytics.zoho.com/open-view/2395394000008153647?ZOHO_CRITERIA=%22Localiza_CL_Poblacion%22.%22Codcom%22%3D5405</v>
      </c>
      <c r="T1726" s="17"/>
      <c r="U1726" s="31" t="str">
        <f t="shared" si="395"/>
        <v>#1774B9</v>
      </c>
      <c r="V1726" s="32" t="str">
        <f>+Enfermedades_Mundiales[[#This Row],[idcoleccion]]&amp;"-"&amp;Enfermedades_Mundiales[[#This Row],[id]]</f>
        <v>360-1716</v>
      </c>
      <c r="W1726" s="21">
        <f>+VLOOKUP(Enfermedades_Mundiales[[#This Row],[Filtro URL]],Estructura!$X$4:$Y$366,2,0)</f>
        <v>36305405</v>
      </c>
      <c r="X1726" s="21" t="str">
        <f>+VLOOKUP(Enfermedades_Mundiales[[#This Row],[tema]],Estructura!$A$4:$C$18,3,0)</f>
        <v>T-368</v>
      </c>
      <c r="Y1726" s="32" t="str">
        <f>+VLOOKUP(Enfermedades_Mundiales[[#This Row],[contenido]],Estructura!$E$4:$G$18,3,0)</f>
        <v>C-364</v>
      </c>
      <c r="Z1726" s="32" t="str">
        <f>+VLOOKUP(Enfermedades_Mundiales[[#This Row],[Filtro Integrado]],Estructura!$M$4:$O$367,3,0)</f>
        <v>FI-366</v>
      </c>
      <c r="AA1726" s="32" t="str">
        <f>+VLOOKUP(Enfermedades_Mundiales[[#This Row],[Muestra]],Estructura!$Q$4:$S$194,3,0)</f>
        <v>M-372</v>
      </c>
    </row>
    <row r="1727" spans="1:27" ht="30.6" x14ac:dyDescent="0.3">
      <c r="A1727" s="61" t="s">
        <v>2194</v>
      </c>
      <c r="B1727" s="43">
        <f t="shared" si="393"/>
        <v>360</v>
      </c>
      <c r="C1727" s="44" t="str">
        <f t="shared" si="393"/>
        <v>Enfermedades Mundiales</v>
      </c>
      <c r="D1727" s="44" t="str">
        <f t="shared" si="393"/>
        <v>Salud</v>
      </c>
      <c r="E1727" s="64">
        <v>5501</v>
      </c>
      <c r="F1727" s="44" t="str">
        <f t="shared" si="396"/>
        <v>Etapas Paso a Paso</v>
      </c>
      <c r="G1727" s="27" t="s">
        <v>3568</v>
      </c>
      <c r="H1727" s="60" t="s">
        <v>17</v>
      </c>
      <c r="I1727" s="58" t="s">
        <v>82</v>
      </c>
      <c r="J1727" s="43" t="s">
        <v>3581</v>
      </c>
      <c r="K1727" s="12" t="str">
        <f t="shared" si="397"/>
        <v>Etapa Actual</v>
      </c>
      <c r="L1727" s="43" t="str">
        <f t="shared" si="397"/>
        <v>Último Informe MINCIECIA</v>
      </c>
      <c r="M1727" s="43" t="str">
        <f t="shared" si="397"/>
        <v>Adimensional</v>
      </c>
      <c r="N1727" s="49" t="str">
        <f t="shared" si="397"/>
        <v>Ministerio de Ciencias, Tecnología, Conocimiento e Innovación</v>
      </c>
      <c r="O1727" s="30" t="str">
        <f>+"Etapa Actual del Programa Paso a Paso en la comuna de "&amp;Enfermedades_Mundiales[[#This Row],[territorio]]</f>
        <v>Etapa Actual del Programa Paso a Paso en la comuna de Quillota</v>
      </c>
      <c r="P1727" s="68"/>
      <c r="Q1727" s="15" t="str">
        <f t="shared" si="394"/>
        <v>Representación Geográfica</v>
      </c>
      <c r="R1727" s="30"/>
      <c r="S172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https://analytics.zoho.com/open-view/2395394000008153647?ZOHO_CRITERIA=%22Localiza_CL_Poblacion%22.%22Codcom%22%3D5501</v>
      </c>
      <c r="T1727" s="17"/>
      <c r="U1727" s="31" t="str">
        <f t="shared" si="395"/>
        <v>#1774B9</v>
      </c>
      <c r="V1727" s="32" t="str">
        <f>+Enfermedades_Mundiales[[#This Row],[idcoleccion]]&amp;"-"&amp;Enfermedades_Mundiales[[#This Row],[id]]</f>
        <v>360-1717</v>
      </c>
      <c r="W1727" s="21">
        <f>+VLOOKUP(Enfermedades_Mundiales[[#This Row],[Filtro URL]],Estructura!$X$4:$Y$366,2,0)</f>
        <v>36305501</v>
      </c>
      <c r="X1727" s="21" t="str">
        <f>+VLOOKUP(Enfermedades_Mundiales[[#This Row],[tema]],Estructura!$A$4:$C$18,3,0)</f>
        <v>T-368</v>
      </c>
      <c r="Y1727" s="32" t="str">
        <f>+VLOOKUP(Enfermedades_Mundiales[[#This Row],[contenido]],Estructura!$E$4:$G$18,3,0)</f>
        <v>C-364</v>
      </c>
      <c r="Z1727" s="32" t="str">
        <f>+VLOOKUP(Enfermedades_Mundiales[[#This Row],[Filtro Integrado]],Estructura!$M$4:$O$367,3,0)</f>
        <v>FI-366</v>
      </c>
      <c r="AA1727" s="32" t="str">
        <f>+VLOOKUP(Enfermedades_Mundiales[[#This Row],[Muestra]],Estructura!$Q$4:$S$194,3,0)</f>
        <v>M-372</v>
      </c>
    </row>
    <row r="1728" spans="1:27" ht="30.6" x14ac:dyDescent="0.3">
      <c r="A1728" s="61" t="s">
        <v>2195</v>
      </c>
      <c r="B1728" s="43">
        <f t="shared" si="393"/>
        <v>360</v>
      </c>
      <c r="C1728" s="44" t="str">
        <f t="shared" si="393"/>
        <v>Enfermedades Mundiales</v>
      </c>
      <c r="D1728" s="44" t="str">
        <f t="shared" si="393"/>
        <v>Salud</v>
      </c>
      <c r="E1728" s="64">
        <v>5502</v>
      </c>
      <c r="F1728" s="44" t="str">
        <f t="shared" si="396"/>
        <v>Etapas Paso a Paso</v>
      </c>
      <c r="G1728" s="27" t="s">
        <v>3568</v>
      </c>
      <c r="H1728" s="60" t="s">
        <v>17</v>
      </c>
      <c r="I1728" s="58" t="s">
        <v>83</v>
      </c>
      <c r="J1728" s="43" t="s">
        <v>3581</v>
      </c>
      <c r="K1728" s="12" t="str">
        <f t="shared" si="397"/>
        <v>Etapa Actual</v>
      </c>
      <c r="L1728" s="43" t="str">
        <f t="shared" si="397"/>
        <v>Último Informe MINCIECIA</v>
      </c>
      <c r="M1728" s="43" t="str">
        <f t="shared" si="397"/>
        <v>Adimensional</v>
      </c>
      <c r="N1728" s="49" t="str">
        <f t="shared" si="397"/>
        <v>Ministerio de Ciencias, Tecnología, Conocimiento e Innovación</v>
      </c>
      <c r="O1728" s="30" t="str">
        <f>+"Etapa Actual del Programa Paso a Paso en la comuna de "&amp;Enfermedades_Mundiales[[#This Row],[territorio]]</f>
        <v>Etapa Actual del Programa Paso a Paso en la comuna de Calera</v>
      </c>
      <c r="P1728" s="68"/>
      <c r="Q1728" s="15" t="str">
        <f t="shared" si="394"/>
        <v>Representación Geográfica</v>
      </c>
      <c r="R1728" s="30"/>
      <c r="S172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https://analytics.zoho.com/open-view/2395394000008153647?ZOHO_CRITERIA=%22Localiza_CL_Poblacion%22.%22Codcom%22%3D5502</v>
      </c>
      <c r="T1728" s="17"/>
      <c r="U1728" s="31" t="str">
        <f t="shared" si="395"/>
        <v>#1774B9</v>
      </c>
      <c r="V1728" s="32" t="str">
        <f>+Enfermedades_Mundiales[[#This Row],[idcoleccion]]&amp;"-"&amp;Enfermedades_Mundiales[[#This Row],[id]]</f>
        <v>360-1718</v>
      </c>
      <c r="W1728" s="21">
        <f>+VLOOKUP(Enfermedades_Mundiales[[#This Row],[Filtro URL]],Estructura!$X$4:$Y$366,2,0)</f>
        <v>36305502</v>
      </c>
      <c r="X1728" s="21" t="str">
        <f>+VLOOKUP(Enfermedades_Mundiales[[#This Row],[tema]],Estructura!$A$4:$C$18,3,0)</f>
        <v>T-368</v>
      </c>
      <c r="Y1728" s="32" t="str">
        <f>+VLOOKUP(Enfermedades_Mundiales[[#This Row],[contenido]],Estructura!$E$4:$G$18,3,0)</f>
        <v>C-364</v>
      </c>
      <c r="Z1728" s="32" t="str">
        <f>+VLOOKUP(Enfermedades_Mundiales[[#This Row],[Filtro Integrado]],Estructura!$M$4:$O$367,3,0)</f>
        <v>FI-366</v>
      </c>
      <c r="AA1728" s="32" t="str">
        <f>+VLOOKUP(Enfermedades_Mundiales[[#This Row],[Muestra]],Estructura!$Q$4:$S$194,3,0)</f>
        <v>M-372</v>
      </c>
    </row>
    <row r="1729" spans="1:27" ht="30.6" x14ac:dyDescent="0.3">
      <c r="A1729" s="61" t="s">
        <v>2196</v>
      </c>
      <c r="B1729" s="43">
        <f t="shared" si="393"/>
        <v>360</v>
      </c>
      <c r="C1729" s="44" t="str">
        <f t="shared" si="393"/>
        <v>Enfermedades Mundiales</v>
      </c>
      <c r="D1729" s="44" t="str">
        <f t="shared" si="393"/>
        <v>Salud</v>
      </c>
      <c r="E1729" s="64">
        <v>5503</v>
      </c>
      <c r="F1729" s="44" t="str">
        <f t="shared" si="396"/>
        <v>Etapas Paso a Paso</v>
      </c>
      <c r="G1729" s="27" t="s">
        <v>3568</v>
      </c>
      <c r="H1729" s="60" t="s">
        <v>17</v>
      </c>
      <c r="I1729" s="58" t="s">
        <v>84</v>
      </c>
      <c r="J1729" s="43" t="s">
        <v>3581</v>
      </c>
      <c r="K1729" s="12" t="str">
        <f t="shared" si="397"/>
        <v>Etapa Actual</v>
      </c>
      <c r="L1729" s="43" t="str">
        <f t="shared" si="397"/>
        <v>Último Informe MINCIECIA</v>
      </c>
      <c r="M1729" s="43" t="str">
        <f t="shared" si="397"/>
        <v>Adimensional</v>
      </c>
      <c r="N1729" s="49" t="str">
        <f t="shared" si="397"/>
        <v>Ministerio de Ciencias, Tecnología, Conocimiento e Innovación</v>
      </c>
      <c r="O1729" s="30" t="str">
        <f>+"Etapa Actual del Programa Paso a Paso en la comuna de "&amp;Enfermedades_Mundiales[[#This Row],[territorio]]</f>
        <v>Etapa Actual del Programa Paso a Paso en la comuna de Hijuelas</v>
      </c>
      <c r="P1729" s="68"/>
      <c r="Q1729" s="15" t="str">
        <f t="shared" si="394"/>
        <v>Representación Geográfica</v>
      </c>
      <c r="R1729" s="30"/>
      <c r="S172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https://analytics.zoho.com/open-view/2395394000008153647?ZOHO_CRITERIA=%22Localiza_CL_Poblacion%22.%22Codcom%22%3D5503</v>
      </c>
      <c r="T1729" s="17"/>
      <c r="U1729" s="31" t="str">
        <f t="shared" si="395"/>
        <v>#1774B9</v>
      </c>
      <c r="V1729" s="32" t="str">
        <f>+Enfermedades_Mundiales[[#This Row],[idcoleccion]]&amp;"-"&amp;Enfermedades_Mundiales[[#This Row],[id]]</f>
        <v>360-1719</v>
      </c>
      <c r="W1729" s="21">
        <f>+VLOOKUP(Enfermedades_Mundiales[[#This Row],[Filtro URL]],Estructura!$X$4:$Y$366,2,0)</f>
        <v>36305503</v>
      </c>
      <c r="X1729" s="21" t="str">
        <f>+VLOOKUP(Enfermedades_Mundiales[[#This Row],[tema]],Estructura!$A$4:$C$18,3,0)</f>
        <v>T-368</v>
      </c>
      <c r="Y1729" s="32" t="str">
        <f>+VLOOKUP(Enfermedades_Mundiales[[#This Row],[contenido]],Estructura!$E$4:$G$18,3,0)</f>
        <v>C-364</v>
      </c>
      <c r="Z1729" s="32" t="str">
        <f>+VLOOKUP(Enfermedades_Mundiales[[#This Row],[Filtro Integrado]],Estructura!$M$4:$O$367,3,0)</f>
        <v>FI-366</v>
      </c>
      <c r="AA1729" s="32" t="str">
        <f>+VLOOKUP(Enfermedades_Mundiales[[#This Row],[Muestra]],Estructura!$Q$4:$S$194,3,0)</f>
        <v>M-372</v>
      </c>
    </row>
    <row r="1730" spans="1:27" ht="30.6" x14ac:dyDescent="0.3">
      <c r="A1730" s="61" t="s">
        <v>2197</v>
      </c>
      <c r="B1730" s="43">
        <f t="shared" si="393"/>
        <v>360</v>
      </c>
      <c r="C1730" s="44" t="str">
        <f t="shared" si="393"/>
        <v>Enfermedades Mundiales</v>
      </c>
      <c r="D1730" s="44" t="str">
        <f t="shared" si="393"/>
        <v>Salud</v>
      </c>
      <c r="E1730" s="64">
        <v>5504</v>
      </c>
      <c r="F1730" s="44" t="str">
        <f t="shared" si="396"/>
        <v>Etapas Paso a Paso</v>
      </c>
      <c r="G1730" s="27" t="s">
        <v>3568</v>
      </c>
      <c r="H1730" s="60" t="s">
        <v>17</v>
      </c>
      <c r="I1730" s="58" t="s">
        <v>85</v>
      </c>
      <c r="J1730" s="43" t="s">
        <v>3581</v>
      </c>
      <c r="K1730" s="12" t="str">
        <f t="shared" si="397"/>
        <v>Etapa Actual</v>
      </c>
      <c r="L1730" s="43" t="str">
        <f t="shared" si="397"/>
        <v>Último Informe MINCIECIA</v>
      </c>
      <c r="M1730" s="43" t="str">
        <f t="shared" si="397"/>
        <v>Adimensional</v>
      </c>
      <c r="N1730" s="49" t="str">
        <f t="shared" si="397"/>
        <v>Ministerio de Ciencias, Tecnología, Conocimiento e Innovación</v>
      </c>
      <c r="O1730" s="30" t="str">
        <f>+"Etapa Actual del Programa Paso a Paso en la comuna de "&amp;Enfermedades_Mundiales[[#This Row],[territorio]]</f>
        <v>Etapa Actual del Programa Paso a Paso en la comuna de La Cruz</v>
      </c>
      <c r="P1730" s="68"/>
      <c r="Q1730" s="15" t="str">
        <f t="shared" si="394"/>
        <v>Representación Geográfica</v>
      </c>
      <c r="R1730" s="30"/>
      <c r="S173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https://analytics.zoho.com/open-view/2395394000008153647?ZOHO_CRITERIA=%22Localiza_CL_Poblacion%22.%22Codcom%22%3D5504</v>
      </c>
      <c r="T1730" s="17"/>
      <c r="U1730" s="31" t="str">
        <f t="shared" si="395"/>
        <v>#1774B9</v>
      </c>
      <c r="V1730" s="32" t="str">
        <f>+Enfermedades_Mundiales[[#This Row],[idcoleccion]]&amp;"-"&amp;Enfermedades_Mundiales[[#This Row],[id]]</f>
        <v>360-1720</v>
      </c>
      <c r="W1730" s="21">
        <f>+VLOOKUP(Enfermedades_Mundiales[[#This Row],[Filtro URL]],Estructura!$X$4:$Y$366,2,0)</f>
        <v>36305504</v>
      </c>
      <c r="X1730" s="21" t="str">
        <f>+VLOOKUP(Enfermedades_Mundiales[[#This Row],[tema]],Estructura!$A$4:$C$18,3,0)</f>
        <v>T-368</v>
      </c>
      <c r="Y1730" s="32" t="str">
        <f>+VLOOKUP(Enfermedades_Mundiales[[#This Row],[contenido]],Estructura!$E$4:$G$18,3,0)</f>
        <v>C-364</v>
      </c>
      <c r="Z1730" s="32" t="str">
        <f>+VLOOKUP(Enfermedades_Mundiales[[#This Row],[Filtro Integrado]],Estructura!$M$4:$O$367,3,0)</f>
        <v>FI-366</v>
      </c>
      <c r="AA1730" s="32" t="str">
        <f>+VLOOKUP(Enfermedades_Mundiales[[#This Row],[Muestra]],Estructura!$Q$4:$S$194,3,0)</f>
        <v>M-372</v>
      </c>
    </row>
    <row r="1731" spans="1:27" ht="30.6" x14ac:dyDescent="0.3">
      <c r="A1731" s="61" t="s">
        <v>2198</v>
      </c>
      <c r="B1731" s="43">
        <f t="shared" si="393"/>
        <v>360</v>
      </c>
      <c r="C1731" s="44" t="str">
        <f t="shared" si="393"/>
        <v>Enfermedades Mundiales</v>
      </c>
      <c r="D1731" s="44" t="str">
        <f t="shared" si="393"/>
        <v>Salud</v>
      </c>
      <c r="E1731" s="64">
        <v>5506</v>
      </c>
      <c r="F1731" s="44" t="str">
        <f t="shared" si="396"/>
        <v>Etapas Paso a Paso</v>
      </c>
      <c r="G1731" s="27" t="s">
        <v>3568</v>
      </c>
      <c r="H1731" s="60" t="s">
        <v>17</v>
      </c>
      <c r="I1731" s="58" t="s">
        <v>86</v>
      </c>
      <c r="J1731" s="43" t="s">
        <v>3581</v>
      </c>
      <c r="K1731" s="12" t="str">
        <f t="shared" si="397"/>
        <v>Etapa Actual</v>
      </c>
      <c r="L1731" s="43" t="str">
        <f t="shared" si="397"/>
        <v>Último Informe MINCIECIA</v>
      </c>
      <c r="M1731" s="43" t="str">
        <f t="shared" si="397"/>
        <v>Adimensional</v>
      </c>
      <c r="N1731" s="49" t="str">
        <f t="shared" si="397"/>
        <v>Ministerio de Ciencias, Tecnología, Conocimiento e Innovación</v>
      </c>
      <c r="O1731" s="30" t="str">
        <f>+"Etapa Actual del Programa Paso a Paso en la comuna de "&amp;Enfermedades_Mundiales[[#This Row],[territorio]]</f>
        <v>Etapa Actual del Programa Paso a Paso en la comuna de Nogales</v>
      </c>
      <c r="P1731" s="68"/>
      <c r="Q1731" s="15" t="str">
        <f t="shared" si="394"/>
        <v>Representación Geográfica</v>
      </c>
      <c r="R1731" s="30"/>
      <c r="S173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https://analytics.zoho.com/open-view/2395394000008153647?ZOHO_CRITERIA=%22Localiza_CL_Poblacion%22.%22Codcom%22%3D5506</v>
      </c>
      <c r="T1731" s="17"/>
      <c r="U1731" s="31" t="str">
        <f t="shared" si="395"/>
        <v>#1774B9</v>
      </c>
      <c r="V1731" s="32" t="str">
        <f>+Enfermedades_Mundiales[[#This Row],[idcoleccion]]&amp;"-"&amp;Enfermedades_Mundiales[[#This Row],[id]]</f>
        <v>360-1721</v>
      </c>
      <c r="W1731" s="21">
        <f>+VLOOKUP(Enfermedades_Mundiales[[#This Row],[Filtro URL]],Estructura!$X$4:$Y$366,2,0)</f>
        <v>36305506</v>
      </c>
      <c r="X1731" s="21" t="str">
        <f>+VLOOKUP(Enfermedades_Mundiales[[#This Row],[tema]],Estructura!$A$4:$C$18,3,0)</f>
        <v>T-368</v>
      </c>
      <c r="Y1731" s="32" t="str">
        <f>+VLOOKUP(Enfermedades_Mundiales[[#This Row],[contenido]],Estructura!$E$4:$G$18,3,0)</f>
        <v>C-364</v>
      </c>
      <c r="Z1731" s="32" t="str">
        <f>+VLOOKUP(Enfermedades_Mundiales[[#This Row],[Filtro Integrado]],Estructura!$M$4:$O$367,3,0)</f>
        <v>FI-366</v>
      </c>
      <c r="AA1731" s="32" t="str">
        <f>+VLOOKUP(Enfermedades_Mundiales[[#This Row],[Muestra]],Estructura!$Q$4:$S$194,3,0)</f>
        <v>M-372</v>
      </c>
    </row>
    <row r="1732" spans="1:27" ht="30.6" x14ac:dyDescent="0.3">
      <c r="A1732" s="61" t="s">
        <v>2199</v>
      </c>
      <c r="B1732" s="43">
        <f t="shared" si="393"/>
        <v>360</v>
      </c>
      <c r="C1732" s="44" t="str">
        <f t="shared" si="393"/>
        <v>Enfermedades Mundiales</v>
      </c>
      <c r="D1732" s="44" t="str">
        <f t="shared" si="393"/>
        <v>Salud</v>
      </c>
      <c r="E1732" s="64">
        <v>5601</v>
      </c>
      <c r="F1732" s="44" t="str">
        <f t="shared" si="396"/>
        <v>Etapas Paso a Paso</v>
      </c>
      <c r="G1732" s="27" t="s">
        <v>3568</v>
      </c>
      <c r="H1732" s="60" t="s">
        <v>17</v>
      </c>
      <c r="I1732" s="58" t="s">
        <v>87</v>
      </c>
      <c r="J1732" s="43" t="s">
        <v>3581</v>
      </c>
      <c r="K1732" s="12" t="str">
        <f t="shared" si="397"/>
        <v>Etapa Actual</v>
      </c>
      <c r="L1732" s="43" t="str">
        <f t="shared" si="397"/>
        <v>Último Informe MINCIECIA</v>
      </c>
      <c r="M1732" s="43" t="str">
        <f t="shared" si="397"/>
        <v>Adimensional</v>
      </c>
      <c r="N1732" s="49" t="str">
        <f t="shared" si="397"/>
        <v>Ministerio de Ciencias, Tecnología, Conocimiento e Innovación</v>
      </c>
      <c r="O1732" s="30" t="str">
        <f>+"Etapa Actual del Programa Paso a Paso en la comuna de "&amp;Enfermedades_Mundiales[[#This Row],[territorio]]</f>
        <v>Etapa Actual del Programa Paso a Paso en la comuna de San Antonio</v>
      </c>
      <c r="P1732" s="68"/>
      <c r="Q1732" s="15" t="str">
        <f t="shared" si="394"/>
        <v>Representación Geográfica</v>
      </c>
      <c r="R1732" s="30"/>
      <c r="S173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https://analytics.zoho.com/open-view/2395394000008153647?ZOHO_CRITERIA=%22Localiza_CL_Poblacion%22.%22Codcom%22%3D5601</v>
      </c>
      <c r="T1732" s="17"/>
      <c r="U1732" s="31" t="str">
        <f t="shared" si="395"/>
        <v>#1774B9</v>
      </c>
      <c r="V1732" s="32" t="str">
        <f>+Enfermedades_Mundiales[[#This Row],[idcoleccion]]&amp;"-"&amp;Enfermedades_Mundiales[[#This Row],[id]]</f>
        <v>360-1722</v>
      </c>
      <c r="W1732" s="21">
        <f>+VLOOKUP(Enfermedades_Mundiales[[#This Row],[Filtro URL]],Estructura!$X$4:$Y$366,2,0)</f>
        <v>36305601</v>
      </c>
      <c r="X1732" s="21" t="str">
        <f>+VLOOKUP(Enfermedades_Mundiales[[#This Row],[tema]],Estructura!$A$4:$C$18,3,0)</f>
        <v>T-368</v>
      </c>
      <c r="Y1732" s="32" t="str">
        <f>+VLOOKUP(Enfermedades_Mundiales[[#This Row],[contenido]],Estructura!$E$4:$G$18,3,0)</f>
        <v>C-364</v>
      </c>
      <c r="Z1732" s="32" t="str">
        <f>+VLOOKUP(Enfermedades_Mundiales[[#This Row],[Filtro Integrado]],Estructura!$M$4:$O$367,3,0)</f>
        <v>FI-366</v>
      </c>
      <c r="AA1732" s="32" t="str">
        <f>+VLOOKUP(Enfermedades_Mundiales[[#This Row],[Muestra]],Estructura!$Q$4:$S$194,3,0)</f>
        <v>M-372</v>
      </c>
    </row>
    <row r="1733" spans="1:27" ht="30.6" x14ac:dyDescent="0.3">
      <c r="A1733" s="61" t="s">
        <v>2200</v>
      </c>
      <c r="B1733" s="43">
        <f t="shared" si="393"/>
        <v>360</v>
      </c>
      <c r="C1733" s="44" t="str">
        <f t="shared" si="393"/>
        <v>Enfermedades Mundiales</v>
      </c>
      <c r="D1733" s="44" t="str">
        <f t="shared" si="393"/>
        <v>Salud</v>
      </c>
      <c r="E1733" s="64">
        <v>5602</v>
      </c>
      <c r="F1733" s="44" t="str">
        <f t="shared" si="396"/>
        <v>Etapas Paso a Paso</v>
      </c>
      <c r="G1733" s="27" t="s">
        <v>3568</v>
      </c>
      <c r="H1733" s="60" t="s">
        <v>17</v>
      </c>
      <c r="I1733" s="58" t="s">
        <v>88</v>
      </c>
      <c r="J1733" s="43" t="s">
        <v>3581</v>
      </c>
      <c r="K1733" s="12" t="str">
        <f t="shared" si="397"/>
        <v>Etapa Actual</v>
      </c>
      <c r="L1733" s="43" t="str">
        <f t="shared" si="397"/>
        <v>Último Informe MINCIECIA</v>
      </c>
      <c r="M1733" s="43" t="str">
        <f t="shared" si="397"/>
        <v>Adimensional</v>
      </c>
      <c r="N1733" s="49" t="str">
        <f t="shared" si="397"/>
        <v>Ministerio de Ciencias, Tecnología, Conocimiento e Innovación</v>
      </c>
      <c r="O1733" s="30" t="str">
        <f>+"Etapa Actual del Programa Paso a Paso en la comuna de "&amp;Enfermedades_Mundiales[[#This Row],[territorio]]</f>
        <v>Etapa Actual del Programa Paso a Paso en la comuna de Algarrobo</v>
      </c>
      <c r="P1733" s="68"/>
      <c r="Q1733" s="15" t="str">
        <f t="shared" si="394"/>
        <v>Representación Geográfica</v>
      </c>
      <c r="R1733" s="30"/>
      <c r="S173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https://analytics.zoho.com/open-view/2395394000008153647?ZOHO_CRITERIA=%22Localiza_CL_Poblacion%22.%22Codcom%22%3D5602</v>
      </c>
      <c r="T1733" s="17"/>
      <c r="U1733" s="31" t="str">
        <f t="shared" si="395"/>
        <v>#1774B9</v>
      </c>
      <c r="V1733" s="32" t="str">
        <f>+Enfermedades_Mundiales[[#This Row],[idcoleccion]]&amp;"-"&amp;Enfermedades_Mundiales[[#This Row],[id]]</f>
        <v>360-1723</v>
      </c>
      <c r="W1733" s="21">
        <f>+VLOOKUP(Enfermedades_Mundiales[[#This Row],[Filtro URL]],Estructura!$X$4:$Y$366,2,0)</f>
        <v>36305602</v>
      </c>
      <c r="X1733" s="21" t="str">
        <f>+VLOOKUP(Enfermedades_Mundiales[[#This Row],[tema]],Estructura!$A$4:$C$18,3,0)</f>
        <v>T-368</v>
      </c>
      <c r="Y1733" s="32" t="str">
        <f>+VLOOKUP(Enfermedades_Mundiales[[#This Row],[contenido]],Estructura!$E$4:$G$18,3,0)</f>
        <v>C-364</v>
      </c>
      <c r="Z1733" s="32" t="str">
        <f>+VLOOKUP(Enfermedades_Mundiales[[#This Row],[Filtro Integrado]],Estructura!$M$4:$O$367,3,0)</f>
        <v>FI-366</v>
      </c>
      <c r="AA1733" s="32" t="str">
        <f>+VLOOKUP(Enfermedades_Mundiales[[#This Row],[Muestra]],Estructura!$Q$4:$S$194,3,0)</f>
        <v>M-372</v>
      </c>
    </row>
    <row r="1734" spans="1:27" ht="30.6" x14ac:dyDescent="0.3">
      <c r="A1734" s="61" t="s">
        <v>2201</v>
      </c>
      <c r="B1734" s="43">
        <f t="shared" ref="B1734:D1749" si="398">+B1733</f>
        <v>360</v>
      </c>
      <c r="C1734" s="44" t="str">
        <f t="shared" si="398"/>
        <v>Enfermedades Mundiales</v>
      </c>
      <c r="D1734" s="44" t="str">
        <f t="shared" si="398"/>
        <v>Salud</v>
      </c>
      <c r="E1734" s="64">
        <v>5603</v>
      </c>
      <c r="F1734" s="44" t="str">
        <f t="shared" si="396"/>
        <v>Etapas Paso a Paso</v>
      </c>
      <c r="G1734" s="27" t="s">
        <v>3568</v>
      </c>
      <c r="H1734" s="60" t="s">
        <v>17</v>
      </c>
      <c r="I1734" s="58" t="s">
        <v>89</v>
      </c>
      <c r="J1734" s="43" t="s">
        <v>3581</v>
      </c>
      <c r="K1734" s="12" t="str">
        <f t="shared" si="397"/>
        <v>Etapa Actual</v>
      </c>
      <c r="L1734" s="43" t="str">
        <f t="shared" si="397"/>
        <v>Último Informe MINCIECIA</v>
      </c>
      <c r="M1734" s="43" t="str">
        <f t="shared" si="397"/>
        <v>Adimensional</v>
      </c>
      <c r="N1734" s="49" t="str">
        <f t="shared" si="397"/>
        <v>Ministerio de Ciencias, Tecnología, Conocimiento e Innovación</v>
      </c>
      <c r="O1734" s="30" t="str">
        <f>+"Etapa Actual del Programa Paso a Paso en la comuna de "&amp;Enfermedades_Mundiales[[#This Row],[territorio]]</f>
        <v>Etapa Actual del Programa Paso a Paso en la comuna de Cartagena</v>
      </c>
      <c r="P1734" s="68"/>
      <c r="Q1734" s="15" t="str">
        <f t="shared" si="394"/>
        <v>Representación Geográfica</v>
      </c>
      <c r="R1734" s="30"/>
      <c r="S173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https://analytics.zoho.com/open-view/2395394000008153647?ZOHO_CRITERIA=%22Localiza_CL_Poblacion%22.%22Codcom%22%3D5603</v>
      </c>
      <c r="T1734" s="17"/>
      <c r="U1734" s="31" t="str">
        <f t="shared" si="395"/>
        <v>#1774B9</v>
      </c>
      <c r="V1734" s="32" t="str">
        <f>+Enfermedades_Mundiales[[#This Row],[idcoleccion]]&amp;"-"&amp;Enfermedades_Mundiales[[#This Row],[id]]</f>
        <v>360-1724</v>
      </c>
      <c r="W1734" s="21">
        <f>+VLOOKUP(Enfermedades_Mundiales[[#This Row],[Filtro URL]],Estructura!$X$4:$Y$366,2,0)</f>
        <v>36305603</v>
      </c>
      <c r="X1734" s="21" t="str">
        <f>+VLOOKUP(Enfermedades_Mundiales[[#This Row],[tema]],Estructura!$A$4:$C$18,3,0)</f>
        <v>T-368</v>
      </c>
      <c r="Y1734" s="32" t="str">
        <f>+VLOOKUP(Enfermedades_Mundiales[[#This Row],[contenido]],Estructura!$E$4:$G$18,3,0)</f>
        <v>C-364</v>
      </c>
      <c r="Z1734" s="32" t="str">
        <f>+VLOOKUP(Enfermedades_Mundiales[[#This Row],[Filtro Integrado]],Estructura!$M$4:$O$367,3,0)</f>
        <v>FI-366</v>
      </c>
      <c r="AA1734" s="32" t="str">
        <f>+VLOOKUP(Enfermedades_Mundiales[[#This Row],[Muestra]],Estructura!$Q$4:$S$194,3,0)</f>
        <v>M-372</v>
      </c>
    </row>
    <row r="1735" spans="1:27" ht="30.6" x14ac:dyDescent="0.3">
      <c r="A1735" s="61" t="s">
        <v>2202</v>
      </c>
      <c r="B1735" s="43">
        <f t="shared" si="398"/>
        <v>360</v>
      </c>
      <c r="C1735" s="44" t="str">
        <f t="shared" si="398"/>
        <v>Enfermedades Mundiales</v>
      </c>
      <c r="D1735" s="44" t="str">
        <f t="shared" si="398"/>
        <v>Salud</v>
      </c>
      <c r="E1735" s="64">
        <v>5604</v>
      </c>
      <c r="F1735" s="44" t="str">
        <f t="shared" si="396"/>
        <v>Etapas Paso a Paso</v>
      </c>
      <c r="G1735" s="27" t="s">
        <v>3568</v>
      </c>
      <c r="H1735" s="60" t="s">
        <v>17</v>
      </c>
      <c r="I1735" s="58" t="s">
        <v>90</v>
      </c>
      <c r="J1735" s="43" t="s">
        <v>3581</v>
      </c>
      <c r="K1735" s="12" t="str">
        <f t="shared" ref="K1735:N1750" si="399">+K1734</f>
        <v>Etapa Actual</v>
      </c>
      <c r="L1735" s="43" t="str">
        <f t="shared" si="399"/>
        <v>Último Informe MINCIECIA</v>
      </c>
      <c r="M1735" s="43" t="str">
        <f t="shared" si="399"/>
        <v>Adimensional</v>
      </c>
      <c r="N1735" s="49" t="str">
        <f t="shared" si="399"/>
        <v>Ministerio de Ciencias, Tecnología, Conocimiento e Innovación</v>
      </c>
      <c r="O1735" s="30" t="str">
        <f>+"Etapa Actual del Programa Paso a Paso en la comuna de "&amp;Enfermedades_Mundiales[[#This Row],[territorio]]</f>
        <v>Etapa Actual del Programa Paso a Paso en la comuna de El Quisco</v>
      </c>
      <c r="P1735" s="68"/>
      <c r="Q1735" s="15" t="str">
        <f t="shared" si="394"/>
        <v>Representación Geográfica</v>
      </c>
      <c r="R1735" s="30"/>
      <c r="S173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https://analytics.zoho.com/open-view/2395394000008153647?ZOHO_CRITERIA=%22Localiza_CL_Poblacion%22.%22Codcom%22%3D5604</v>
      </c>
      <c r="T1735" s="17"/>
      <c r="U1735" s="31" t="str">
        <f t="shared" si="395"/>
        <v>#1774B9</v>
      </c>
      <c r="V1735" s="32" t="str">
        <f>+Enfermedades_Mundiales[[#This Row],[idcoleccion]]&amp;"-"&amp;Enfermedades_Mundiales[[#This Row],[id]]</f>
        <v>360-1725</v>
      </c>
      <c r="W1735" s="21">
        <f>+VLOOKUP(Enfermedades_Mundiales[[#This Row],[Filtro URL]],Estructura!$X$4:$Y$366,2,0)</f>
        <v>36305604</v>
      </c>
      <c r="X1735" s="21" t="str">
        <f>+VLOOKUP(Enfermedades_Mundiales[[#This Row],[tema]],Estructura!$A$4:$C$18,3,0)</f>
        <v>T-368</v>
      </c>
      <c r="Y1735" s="32" t="str">
        <f>+VLOOKUP(Enfermedades_Mundiales[[#This Row],[contenido]],Estructura!$E$4:$G$18,3,0)</f>
        <v>C-364</v>
      </c>
      <c r="Z1735" s="32" t="str">
        <f>+VLOOKUP(Enfermedades_Mundiales[[#This Row],[Filtro Integrado]],Estructura!$M$4:$O$367,3,0)</f>
        <v>FI-366</v>
      </c>
      <c r="AA1735" s="32" t="str">
        <f>+VLOOKUP(Enfermedades_Mundiales[[#This Row],[Muestra]],Estructura!$Q$4:$S$194,3,0)</f>
        <v>M-372</v>
      </c>
    </row>
    <row r="1736" spans="1:27" ht="30.6" x14ac:dyDescent="0.3">
      <c r="A1736" s="61" t="s">
        <v>2203</v>
      </c>
      <c r="B1736" s="43">
        <f t="shared" si="398"/>
        <v>360</v>
      </c>
      <c r="C1736" s="44" t="str">
        <f t="shared" si="398"/>
        <v>Enfermedades Mundiales</v>
      </c>
      <c r="D1736" s="44" t="str">
        <f t="shared" si="398"/>
        <v>Salud</v>
      </c>
      <c r="E1736" s="64">
        <v>5605</v>
      </c>
      <c r="F1736" s="44" t="str">
        <f t="shared" si="396"/>
        <v>Etapas Paso a Paso</v>
      </c>
      <c r="G1736" s="27" t="s">
        <v>3568</v>
      </c>
      <c r="H1736" s="60" t="s">
        <v>17</v>
      </c>
      <c r="I1736" s="58" t="s">
        <v>91</v>
      </c>
      <c r="J1736" s="43" t="s">
        <v>3581</v>
      </c>
      <c r="K1736" s="12" t="str">
        <f t="shared" si="399"/>
        <v>Etapa Actual</v>
      </c>
      <c r="L1736" s="43" t="str">
        <f t="shared" si="399"/>
        <v>Último Informe MINCIECIA</v>
      </c>
      <c r="M1736" s="43" t="str">
        <f t="shared" si="399"/>
        <v>Adimensional</v>
      </c>
      <c r="N1736" s="49" t="str">
        <f t="shared" si="399"/>
        <v>Ministerio de Ciencias, Tecnología, Conocimiento e Innovación</v>
      </c>
      <c r="O1736" s="30" t="str">
        <f>+"Etapa Actual del Programa Paso a Paso en la comuna de "&amp;Enfermedades_Mundiales[[#This Row],[territorio]]</f>
        <v>Etapa Actual del Programa Paso a Paso en la comuna de El Tabo</v>
      </c>
      <c r="P1736" s="68"/>
      <c r="Q1736" s="15" t="str">
        <f t="shared" si="394"/>
        <v>Representación Geográfica</v>
      </c>
      <c r="R1736" s="30"/>
      <c r="S173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https://analytics.zoho.com/open-view/2395394000008153647?ZOHO_CRITERIA=%22Localiza_CL_Poblacion%22.%22Codcom%22%3D5605</v>
      </c>
      <c r="T1736" s="17"/>
      <c r="U1736" s="31" t="str">
        <f t="shared" si="395"/>
        <v>#1774B9</v>
      </c>
      <c r="V1736" s="32" t="str">
        <f>+Enfermedades_Mundiales[[#This Row],[idcoleccion]]&amp;"-"&amp;Enfermedades_Mundiales[[#This Row],[id]]</f>
        <v>360-1726</v>
      </c>
      <c r="W1736" s="21">
        <f>+VLOOKUP(Enfermedades_Mundiales[[#This Row],[Filtro URL]],Estructura!$X$4:$Y$366,2,0)</f>
        <v>36305605</v>
      </c>
      <c r="X1736" s="21" t="str">
        <f>+VLOOKUP(Enfermedades_Mundiales[[#This Row],[tema]],Estructura!$A$4:$C$18,3,0)</f>
        <v>T-368</v>
      </c>
      <c r="Y1736" s="32" t="str">
        <f>+VLOOKUP(Enfermedades_Mundiales[[#This Row],[contenido]],Estructura!$E$4:$G$18,3,0)</f>
        <v>C-364</v>
      </c>
      <c r="Z1736" s="32" t="str">
        <f>+VLOOKUP(Enfermedades_Mundiales[[#This Row],[Filtro Integrado]],Estructura!$M$4:$O$367,3,0)</f>
        <v>FI-366</v>
      </c>
      <c r="AA1736" s="32" t="str">
        <f>+VLOOKUP(Enfermedades_Mundiales[[#This Row],[Muestra]],Estructura!$Q$4:$S$194,3,0)</f>
        <v>M-372</v>
      </c>
    </row>
    <row r="1737" spans="1:27" ht="30.6" x14ac:dyDescent="0.3">
      <c r="A1737" s="61" t="s">
        <v>2204</v>
      </c>
      <c r="B1737" s="43">
        <f t="shared" si="398"/>
        <v>360</v>
      </c>
      <c r="C1737" s="44" t="str">
        <f t="shared" si="398"/>
        <v>Enfermedades Mundiales</v>
      </c>
      <c r="D1737" s="44" t="str">
        <f t="shared" si="398"/>
        <v>Salud</v>
      </c>
      <c r="E1737" s="64">
        <v>5606</v>
      </c>
      <c r="F1737" s="44" t="str">
        <f t="shared" si="396"/>
        <v>Etapas Paso a Paso</v>
      </c>
      <c r="G1737" s="27" t="s">
        <v>3568</v>
      </c>
      <c r="H1737" s="60" t="s">
        <v>17</v>
      </c>
      <c r="I1737" s="58" t="s">
        <v>92</v>
      </c>
      <c r="J1737" s="43" t="s">
        <v>3581</v>
      </c>
      <c r="K1737" s="12" t="str">
        <f t="shared" si="399"/>
        <v>Etapa Actual</v>
      </c>
      <c r="L1737" s="43" t="str">
        <f t="shared" si="399"/>
        <v>Último Informe MINCIECIA</v>
      </c>
      <c r="M1737" s="43" t="str">
        <f t="shared" si="399"/>
        <v>Adimensional</v>
      </c>
      <c r="N1737" s="49" t="str">
        <f t="shared" si="399"/>
        <v>Ministerio de Ciencias, Tecnología, Conocimiento e Innovación</v>
      </c>
      <c r="O1737" s="30" t="str">
        <f>+"Etapa Actual del Programa Paso a Paso en la comuna de "&amp;Enfermedades_Mundiales[[#This Row],[territorio]]</f>
        <v>Etapa Actual del Programa Paso a Paso en la comuna de Santo Domingo</v>
      </c>
      <c r="P1737" s="68"/>
      <c r="Q1737" s="15" t="str">
        <f t="shared" si="394"/>
        <v>Representación Geográfica</v>
      </c>
      <c r="R1737" s="30"/>
      <c r="S173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https://analytics.zoho.com/open-view/2395394000008153647?ZOHO_CRITERIA=%22Localiza_CL_Poblacion%22.%22Codcom%22%3D5606</v>
      </c>
      <c r="T1737" s="17"/>
      <c r="U1737" s="31" t="str">
        <f t="shared" si="395"/>
        <v>#1774B9</v>
      </c>
      <c r="V1737" s="32" t="str">
        <f>+Enfermedades_Mundiales[[#This Row],[idcoleccion]]&amp;"-"&amp;Enfermedades_Mundiales[[#This Row],[id]]</f>
        <v>360-1727</v>
      </c>
      <c r="W1737" s="21">
        <f>+VLOOKUP(Enfermedades_Mundiales[[#This Row],[Filtro URL]],Estructura!$X$4:$Y$366,2,0)</f>
        <v>36305606</v>
      </c>
      <c r="X1737" s="21" t="str">
        <f>+VLOOKUP(Enfermedades_Mundiales[[#This Row],[tema]],Estructura!$A$4:$C$18,3,0)</f>
        <v>T-368</v>
      </c>
      <c r="Y1737" s="32" t="str">
        <f>+VLOOKUP(Enfermedades_Mundiales[[#This Row],[contenido]],Estructura!$E$4:$G$18,3,0)</f>
        <v>C-364</v>
      </c>
      <c r="Z1737" s="32" t="str">
        <f>+VLOOKUP(Enfermedades_Mundiales[[#This Row],[Filtro Integrado]],Estructura!$M$4:$O$367,3,0)</f>
        <v>FI-366</v>
      </c>
      <c r="AA1737" s="32" t="str">
        <f>+VLOOKUP(Enfermedades_Mundiales[[#This Row],[Muestra]],Estructura!$Q$4:$S$194,3,0)</f>
        <v>M-372</v>
      </c>
    </row>
    <row r="1738" spans="1:27" ht="30.6" x14ac:dyDescent="0.3">
      <c r="A1738" s="61" t="s">
        <v>2205</v>
      </c>
      <c r="B1738" s="43">
        <f t="shared" si="398"/>
        <v>360</v>
      </c>
      <c r="C1738" s="44" t="str">
        <f t="shared" si="398"/>
        <v>Enfermedades Mundiales</v>
      </c>
      <c r="D1738" s="44" t="str">
        <f t="shared" si="398"/>
        <v>Salud</v>
      </c>
      <c r="E1738" s="64">
        <v>5701</v>
      </c>
      <c r="F1738" s="44" t="str">
        <f t="shared" si="396"/>
        <v>Etapas Paso a Paso</v>
      </c>
      <c r="G1738" s="27" t="s">
        <v>3568</v>
      </c>
      <c r="H1738" s="60" t="s">
        <v>17</v>
      </c>
      <c r="I1738" s="58" t="s">
        <v>93</v>
      </c>
      <c r="J1738" s="43" t="s">
        <v>3581</v>
      </c>
      <c r="K1738" s="12" t="str">
        <f t="shared" si="399"/>
        <v>Etapa Actual</v>
      </c>
      <c r="L1738" s="43" t="str">
        <f t="shared" si="399"/>
        <v>Último Informe MINCIECIA</v>
      </c>
      <c r="M1738" s="43" t="str">
        <f t="shared" si="399"/>
        <v>Adimensional</v>
      </c>
      <c r="N1738" s="49" t="str">
        <f t="shared" si="399"/>
        <v>Ministerio de Ciencias, Tecnología, Conocimiento e Innovación</v>
      </c>
      <c r="O1738" s="30" t="str">
        <f>+"Etapa Actual del Programa Paso a Paso en la comuna de "&amp;Enfermedades_Mundiales[[#This Row],[territorio]]</f>
        <v>Etapa Actual del Programa Paso a Paso en la comuna de San Felipe</v>
      </c>
      <c r="P1738" s="68"/>
      <c r="Q1738" s="15" t="str">
        <f t="shared" si="394"/>
        <v>Representación Geográfica</v>
      </c>
      <c r="R1738" s="30"/>
      <c r="S173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https://analytics.zoho.com/open-view/2395394000008153647?ZOHO_CRITERIA=%22Localiza_CL_Poblacion%22.%22Codcom%22%3D5701</v>
      </c>
      <c r="T1738" s="17"/>
      <c r="U1738" s="31" t="str">
        <f t="shared" si="395"/>
        <v>#1774B9</v>
      </c>
      <c r="V1738" s="32" t="str">
        <f>+Enfermedades_Mundiales[[#This Row],[idcoleccion]]&amp;"-"&amp;Enfermedades_Mundiales[[#This Row],[id]]</f>
        <v>360-1728</v>
      </c>
      <c r="W1738" s="21">
        <f>+VLOOKUP(Enfermedades_Mundiales[[#This Row],[Filtro URL]],Estructura!$X$4:$Y$366,2,0)</f>
        <v>36305701</v>
      </c>
      <c r="X1738" s="21" t="str">
        <f>+VLOOKUP(Enfermedades_Mundiales[[#This Row],[tema]],Estructura!$A$4:$C$18,3,0)</f>
        <v>T-368</v>
      </c>
      <c r="Y1738" s="32" t="str">
        <f>+VLOOKUP(Enfermedades_Mundiales[[#This Row],[contenido]],Estructura!$E$4:$G$18,3,0)</f>
        <v>C-364</v>
      </c>
      <c r="Z1738" s="32" t="str">
        <f>+VLOOKUP(Enfermedades_Mundiales[[#This Row],[Filtro Integrado]],Estructura!$M$4:$O$367,3,0)</f>
        <v>FI-366</v>
      </c>
      <c r="AA1738" s="32" t="str">
        <f>+VLOOKUP(Enfermedades_Mundiales[[#This Row],[Muestra]],Estructura!$Q$4:$S$194,3,0)</f>
        <v>M-372</v>
      </c>
    </row>
    <row r="1739" spans="1:27" ht="30.6" x14ac:dyDescent="0.3">
      <c r="A1739" s="61" t="s">
        <v>2206</v>
      </c>
      <c r="B1739" s="43">
        <f t="shared" si="398"/>
        <v>360</v>
      </c>
      <c r="C1739" s="44" t="str">
        <f t="shared" si="398"/>
        <v>Enfermedades Mundiales</v>
      </c>
      <c r="D1739" s="44" t="str">
        <f t="shared" si="398"/>
        <v>Salud</v>
      </c>
      <c r="E1739" s="64">
        <v>5702</v>
      </c>
      <c r="F1739" s="44" t="str">
        <f t="shared" si="396"/>
        <v>Etapas Paso a Paso</v>
      </c>
      <c r="G1739" s="27" t="s">
        <v>3568</v>
      </c>
      <c r="H1739" s="60" t="s">
        <v>17</v>
      </c>
      <c r="I1739" s="58" t="s">
        <v>94</v>
      </c>
      <c r="J1739" s="43" t="s">
        <v>3581</v>
      </c>
      <c r="K1739" s="12" t="str">
        <f t="shared" si="399"/>
        <v>Etapa Actual</v>
      </c>
      <c r="L1739" s="43" t="str">
        <f t="shared" si="399"/>
        <v>Último Informe MINCIECIA</v>
      </c>
      <c r="M1739" s="43" t="str">
        <f t="shared" si="399"/>
        <v>Adimensional</v>
      </c>
      <c r="N1739" s="49" t="str">
        <f t="shared" si="399"/>
        <v>Ministerio de Ciencias, Tecnología, Conocimiento e Innovación</v>
      </c>
      <c r="O1739" s="30" t="str">
        <f>+"Etapa Actual del Programa Paso a Paso en la comuna de "&amp;Enfermedades_Mundiales[[#This Row],[territorio]]</f>
        <v>Etapa Actual del Programa Paso a Paso en la comuna de Catemu</v>
      </c>
      <c r="P1739" s="68"/>
      <c r="Q1739" s="15" t="str">
        <f t="shared" si="394"/>
        <v>Representación Geográfica</v>
      </c>
      <c r="R1739" s="30"/>
      <c r="S173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https://analytics.zoho.com/open-view/2395394000008153647?ZOHO_CRITERIA=%22Localiza_CL_Poblacion%22.%22Codcom%22%3D5702</v>
      </c>
      <c r="T1739" s="17"/>
      <c r="U1739" s="31" t="str">
        <f t="shared" si="395"/>
        <v>#1774B9</v>
      </c>
      <c r="V1739" s="32" t="str">
        <f>+Enfermedades_Mundiales[[#This Row],[idcoleccion]]&amp;"-"&amp;Enfermedades_Mundiales[[#This Row],[id]]</f>
        <v>360-1729</v>
      </c>
      <c r="W1739" s="21">
        <f>+VLOOKUP(Enfermedades_Mundiales[[#This Row],[Filtro URL]],Estructura!$X$4:$Y$366,2,0)</f>
        <v>36305702</v>
      </c>
      <c r="X1739" s="21" t="str">
        <f>+VLOOKUP(Enfermedades_Mundiales[[#This Row],[tema]],Estructura!$A$4:$C$18,3,0)</f>
        <v>T-368</v>
      </c>
      <c r="Y1739" s="32" t="str">
        <f>+VLOOKUP(Enfermedades_Mundiales[[#This Row],[contenido]],Estructura!$E$4:$G$18,3,0)</f>
        <v>C-364</v>
      </c>
      <c r="Z1739" s="32" t="str">
        <f>+VLOOKUP(Enfermedades_Mundiales[[#This Row],[Filtro Integrado]],Estructura!$M$4:$O$367,3,0)</f>
        <v>FI-366</v>
      </c>
      <c r="AA1739" s="32" t="str">
        <f>+VLOOKUP(Enfermedades_Mundiales[[#This Row],[Muestra]],Estructura!$Q$4:$S$194,3,0)</f>
        <v>M-372</v>
      </c>
    </row>
    <row r="1740" spans="1:27" ht="30.6" x14ac:dyDescent="0.3">
      <c r="A1740" s="61" t="s">
        <v>2207</v>
      </c>
      <c r="B1740" s="43">
        <f t="shared" si="398"/>
        <v>360</v>
      </c>
      <c r="C1740" s="44" t="str">
        <f t="shared" si="398"/>
        <v>Enfermedades Mundiales</v>
      </c>
      <c r="D1740" s="44" t="str">
        <f t="shared" si="398"/>
        <v>Salud</v>
      </c>
      <c r="E1740" s="64">
        <v>5703</v>
      </c>
      <c r="F1740" s="44" t="str">
        <f t="shared" si="396"/>
        <v>Etapas Paso a Paso</v>
      </c>
      <c r="G1740" s="27" t="s">
        <v>3568</v>
      </c>
      <c r="H1740" s="60" t="s">
        <v>17</v>
      </c>
      <c r="I1740" s="58" t="s">
        <v>95</v>
      </c>
      <c r="J1740" s="43" t="s">
        <v>3581</v>
      </c>
      <c r="K1740" s="12" t="str">
        <f t="shared" si="399"/>
        <v>Etapa Actual</v>
      </c>
      <c r="L1740" s="43" t="str">
        <f t="shared" si="399"/>
        <v>Último Informe MINCIECIA</v>
      </c>
      <c r="M1740" s="43" t="str">
        <f t="shared" si="399"/>
        <v>Adimensional</v>
      </c>
      <c r="N1740" s="49" t="str">
        <f t="shared" si="399"/>
        <v>Ministerio de Ciencias, Tecnología, Conocimiento e Innovación</v>
      </c>
      <c r="O1740" s="30" t="str">
        <f>+"Etapa Actual del Programa Paso a Paso en la comuna de "&amp;Enfermedades_Mundiales[[#This Row],[territorio]]</f>
        <v>Etapa Actual del Programa Paso a Paso en la comuna de Llaillay</v>
      </c>
      <c r="P1740" s="68"/>
      <c r="Q1740" s="15" t="str">
        <f t="shared" si="394"/>
        <v>Representación Geográfica</v>
      </c>
      <c r="R1740" s="30"/>
      <c r="S174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https://analytics.zoho.com/open-view/2395394000008153647?ZOHO_CRITERIA=%22Localiza_CL_Poblacion%22.%22Codcom%22%3D5703</v>
      </c>
      <c r="T1740" s="17"/>
      <c r="U1740" s="31" t="str">
        <f t="shared" si="395"/>
        <v>#1774B9</v>
      </c>
      <c r="V1740" s="32" t="str">
        <f>+Enfermedades_Mundiales[[#This Row],[idcoleccion]]&amp;"-"&amp;Enfermedades_Mundiales[[#This Row],[id]]</f>
        <v>360-1730</v>
      </c>
      <c r="W1740" s="21">
        <f>+VLOOKUP(Enfermedades_Mundiales[[#This Row],[Filtro URL]],Estructura!$X$4:$Y$366,2,0)</f>
        <v>36305703</v>
      </c>
      <c r="X1740" s="21" t="str">
        <f>+VLOOKUP(Enfermedades_Mundiales[[#This Row],[tema]],Estructura!$A$4:$C$18,3,0)</f>
        <v>T-368</v>
      </c>
      <c r="Y1740" s="32" t="str">
        <f>+VLOOKUP(Enfermedades_Mundiales[[#This Row],[contenido]],Estructura!$E$4:$G$18,3,0)</f>
        <v>C-364</v>
      </c>
      <c r="Z1740" s="32" t="str">
        <f>+VLOOKUP(Enfermedades_Mundiales[[#This Row],[Filtro Integrado]],Estructura!$M$4:$O$367,3,0)</f>
        <v>FI-366</v>
      </c>
      <c r="AA1740" s="32" t="str">
        <f>+VLOOKUP(Enfermedades_Mundiales[[#This Row],[Muestra]],Estructura!$Q$4:$S$194,3,0)</f>
        <v>M-372</v>
      </c>
    </row>
    <row r="1741" spans="1:27" ht="30.6" x14ac:dyDescent="0.3">
      <c r="A1741" s="61" t="s">
        <v>2208</v>
      </c>
      <c r="B1741" s="43">
        <f t="shared" si="398"/>
        <v>360</v>
      </c>
      <c r="C1741" s="44" t="str">
        <f t="shared" si="398"/>
        <v>Enfermedades Mundiales</v>
      </c>
      <c r="D1741" s="44" t="str">
        <f t="shared" si="398"/>
        <v>Salud</v>
      </c>
      <c r="E1741" s="64">
        <v>5704</v>
      </c>
      <c r="F1741" s="44" t="str">
        <f t="shared" si="396"/>
        <v>Etapas Paso a Paso</v>
      </c>
      <c r="G1741" s="27" t="s">
        <v>3568</v>
      </c>
      <c r="H1741" s="60" t="s">
        <v>17</v>
      </c>
      <c r="I1741" s="58" t="s">
        <v>96</v>
      </c>
      <c r="J1741" s="43" t="s">
        <v>3581</v>
      </c>
      <c r="K1741" s="12" t="str">
        <f t="shared" si="399"/>
        <v>Etapa Actual</v>
      </c>
      <c r="L1741" s="43" t="str">
        <f t="shared" si="399"/>
        <v>Último Informe MINCIECIA</v>
      </c>
      <c r="M1741" s="43" t="str">
        <f t="shared" si="399"/>
        <v>Adimensional</v>
      </c>
      <c r="N1741" s="49" t="str">
        <f t="shared" si="399"/>
        <v>Ministerio de Ciencias, Tecnología, Conocimiento e Innovación</v>
      </c>
      <c r="O1741" s="30" t="str">
        <f>+"Etapa Actual del Programa Paso a Paso en la comuna de "&amp;Enfermedades_Mundiales[[#This Row],[territorio]]</f>
        <v>Etapa Actual del Programa Paso a Paso en la comuna de Panquehue</v>
      </c>
      <c r="P1741" s="68"/>
      <c r="Q1741" s="15" t="str">
        <f t="shared" si="394"/>
        <v>Representación Geográfica</v>
      </c>
      <c r="R1741" s="30"/>
      <c r="S174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https://analytics.zoho.com/open-view/2395394000008153647?ZOHO_CRITERIA=%22Localiza_CL_Poblacion%22.%22Codcom%22%3D5704</v>
      </c>
      <c r="T1741" s="17"/>
      <c r="U1741" s="31" t="str">
        <f t="shared" si="395"/>
        <v>#1774B9</v>
      </c>
      <c r="V1741" s="32" t="str">
        <f>+Enfermedades_Mundiales[[#This Row],[idcoleccion]]&amp;"-"&amp;Enfermedades_Mundiales[[#This Row],[id]]</f>
        <v>360-1731</v>
      </c>
      <c r="W1741" s="21">
        <f>+VLOOKUP(Enfermedades_Mundiales[[#This Row],[Filtro URL]],Estructura!$X$4:$Y$366,2,0)</f>
        <v>36305704</v>
      </c>
      <c r="X1741" s="21" t="str">
        <f>+VLOOKUP(Enfermedades_Mundiales[[#This Row],[tema]],Estructura!$A$4:$C$18,3,0)</f>
        <v>T-368</v>
      </c>
      <c r="Y1741" s="32" t="str">
        <f>+VLOOKUP(Enfermedades_Mundiales[[#This Row],[contenido]],Estructura!$E$4:$G$18,3,0)</f>
        <v>C-364</v>
      </c>
      <c r="Z1741" s="32" t="str">
        <f>+VLOOKUP(Enfermedades_Mundiales[[#This Row],[Filtro Integrado]],Estructura!$M$4:$O$367,3,0)</f>
        <v>FI-366</v>
      </c>
      <c r="AA1741" s="32" t="str">
        <f>+VLOOKUP(Enfermedades_Mundiales[[#This Row],[Muestra]],Estructura!$Q$4:$S$194,3,0)</f>
        <v>M-372</v>
      </c>
    </row>
    <row r="1742" spans="1:27" ht="30.6" x14ac:dyDescent="0.3">
      <c r="A1742" s="61" t="s">
        <v>2209</v>
      </c>
      <c r="B1742" s="43">
        <f t="shared" si="398"/>
        <v>360</v>
      </c>
      <c r="C1742" s="44" t="str">
        <f t="shared" si="398"/>
        <v>Enfermedades Mundiales</v>
      </c>
      <c r="D1742" s="44" t="str">
        <f t="shared" si="398"/>
        <v>Salud</v>
      </c>
      <c r="E1742" s="64">
        <v>5705</v>
      </c>
      <c r="F1742" s="44" t="str">
        <f t="shared" si="396"/>
        <v>Etapas Paso a Paso</v>
      </c>
      <c r="G1742" s="27" t="s">
        <v>3568</v>
      </c>
      <c r="H1742" s="60" t="s">
        <v>17</v>
      </c>
      <c r="I1742" s="58" t="s">
        <v>97</v>
      </c>
      <c r="J1742" s="43" t="s">
        <v>3581</v>
      </c>
      <c r="K1742" s="12" t="str">
        <f t="shared" si="399"/>
        <v>Etapa Actual</v>
      </c>
      <c r="L1742" s="43" t="str">
        <f t="shared" si="399"/>
        <v>Último Informe MINCIECIA</v>
      </c>
      <c r="M1742" s="43" t="str">
        <f t="shared" si="399"/>
        <v>Adimensional</v>
      </c>
      <c r="N1742" s="49" t="str">
        <f t="shared" si="399"/>
        <v>Ministerio de Ciencias, Tecnología, Conocimiento e Innovación</v>
      </c>
      <c r="O1742" s="30" t="str">
        <f>+"Etapa Actual del Programa Paso a Paso en la comuna de "&amp;Enfermedades_Mundiales[[#This Row],[territorio]]</f>
        <v>Etapa Actual del Programa Paso a Paso en la comuna de Putaendo</v>
      </c>
      <c r="P1742" s="68"/>
      <c r="Q1742" s="15" t="str">
        <f t="shared" si="394"/>
        <v>Representación Geográfica</v>
      </c>
      <c r="R1742" s="30"/>
      <c r="S174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https://analytics.zoho.com/open-view/2395394000008153647?ZOHO_CRITERIA=%22Localiza_CL_Poblacion%22.%22Codcom%22%3D5705</v>
      </c>
      <c r="T1742" s="17"/>
      <c r="U1742" s="31" t="str">
        <f t="shared" si="395"/>
        <v>#1774B9</v>
      </c>
      <c r="V1742" s="32" t="str">
        <f>+Enfermedades_Mundiales[[#This Row],[idcoleccion]]&amp;"-"&amp;Enfermedades_Mundiales[[#This Row],[id]]</f>
        <v>360-1732</v>
      </c>
      <c r="W1742" s="21">
        <f>+VLOOKUP(Enfermedades_Mundiales[[#This Row],[Filtro URL]],Estructura!$X$4:$Y$366,2,0)</f>
        <v>36305705</v>
      </c>
      <c r="X1742" s="21" t="str">
        <f>+VLOOKUP(Enfermedades_Mundiales[[#This Row],[tema]],Estructura!$A$4:$C$18,3,0)</f>
        <v>T-368</v>
      </c>
      <c r="Y1742" s="32" t="str">
        <f>+VLOOKUP(Enfermedades_Mundiales[[#This Row],[contenido]],Estructura!$E$4:$G$18,3,0)</f>
        <v>C-364</v>
      </c>
      <c r="Z1742" s="32" t="str">
        <f>+VLOOKUP(Enfermedades_Mundiales[[#This Row],[Filtro Integrado]],Estructura!$M$4:$O$367,3,0)</f>
        <v>FI-366</v>
      </c>
      <c r="AA1742" s="32" t="str">
        <f>+VLOOKUP(Enfermedades_Mundiales[[#This Row],[Muestra]],Estructura!$Q$4:$S$194,3,0)</f>
        <v>M-372</v>
      </c>
    </row>
    <row r="1743" spans="1:27" ht="30.6" x14ac:dyDescent="0.3">
      <c r="A1743" s="61" t="s">
        <v>2210</v>
      </c>
      <c r="B1743" s="43">
        <f t="shared" si="398"/>
        <v>360</v>
      </c>
      <c r="C1743" s="44" t="str">
        <f t="shared" si="398"/>
        <v>Enfermedades Mundiales</v>
      </c>
      <c r="D1743" s="44" t="str">
        <f t="shared" si="398"/>
        <v>Salud</v>
      </c>
      <c r="E1743" s="64">
        <v>5706</v>
      </c>
      <c r="F1743" s="44" t="str">
        <f t="shared" si="396"/>
        <v>Etapas Paso a Paso</v>
      </c>
      <c r="G1743" s="27" t="s">
        <v>3568</v>
      </c>
      <c r="H1743" s="60" t="s">
        <v>17</v>
      </c>
      <c r="I1743" s="58" t="s">
        <v>98</v>
      </c>
      <c r="J1743" s="43" t="s">
        <v>3581</v>
      </c>
      <c r="K1743" s="12" t="str">
        <f t="shared" si="399"/>
        <v>Etapa Actual</v>
      </c>
      <c r="L1743" s="43" t="str">
        <f t="shared" si="399"/>
        <v>Último Informe MINCIECIA</v>
      </c>
      <c r="M1743" s="43" t="str">
        <f t="shared" si="399"/>
        <v>Adimensional</v>
      </c>
      <c r="N1743" s="49" t="str">
        <f t="shared" si="399"/>
        <v>Ministerio de Ciencias, Tecnología, Conocimiento e Innovación</v>
      </c>
      <c r="O1743" s="30" t="str">
        <f>+"Etapa Actual del Programa Paso a Paso en la comuna de "&amp;Enfermedades_Mundiales[[#This Row],[territorio]]</f>
        <v>Etapa Actual del Programa Paso a Paso en la comuna de Santa María</v>
      </c>
      <c r="P1743" s="68"/>
      <c r="Q1743" s="15" t="str">
        <f t="shared" si="394"/>
        <v>Representación Geográfica</v>
      </c>
      <c r="R1743" s="30"/>
      <c r="S174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https://analytics.zoho.com/open-view/2395394000008153647?ZOHO_CRITERIA=%22Localiza_CL_Poblacion%22.%22Codcom%22%3D5706</v>
      </c>
      <c r="T1743" s="17"/>
      <c r="U1743" s="31" t="str">
        <f t="shared" si="395"/>
        <v>#1774B9</v>
      </c>
      <c r="V1743" s="32" t="str">
        <f>+Enfermedades_Mundiales[[#This Row],[idcoleccion]]&amp;"-"&amp;Enfermedades_Mundiales[[#This Row],[id]]</f>
        <v>360-1733</v>
      </c>
      <c r="W1743" s="21">
        <f>+VLOOKUP(Enfermedades_Mundiales[[#This Row],[Filtro URL]],Estructura!$X$4:$Y$366,2,0)</f>
        <v>36305706</v>
      </c>
      <c r="X1743" s="21" t="str">
        <f>+VLOOKUP(Enfermedades_Mundiales[[#This Row],[tema]],Estructura!$A$4:$C$18,3,0)</f>
        <v>T-368</v>
      </c>
      <c r="Y1743" s="32" t="str">
        <f>+VLOOKUP(Enfermedades_Mundiales[[#This Row],[contenido]],Estructura!$E$4:$G$18,3,0)</f>
        <v>C-364</v>
      </c>
      <c r="Z1743" s="32" t="str">
        <f>+VLOOKUP(Enfermedades_Mundiales[[#This Row],[Filtro Integrado]],Estructura!$M$4:$O$367,3,0)</f>
        <v>FI-366</v>
      </c>
      <c r="AA1743" s="32" t="str">
        <f>+VLOOKUP(Enfermedades_Mundiales[[#This Row],[Muestra]],Estructura!$Q$4:$S$194,3,0)</f>
        <v>M-372</v>
      </c>
    </row>
    <row r="1744" spans="1:27" ht="30.6" x14ac:dyDescent="0.3">
      <c r="A1744" s="61" t="s">
        <v>2211</v>
      </c>
      <c r="B1744" s="43">
        <f t="shared" si="398"/>
        <v>360</v>
      </c>
      <c r="C1744" s="44" t="str">
        <f t="shared" si="398"/>
        <v>Enfermedades Mundiales</v>
      </c>
      <c r="D1744" s="44" t="str">
        <f t="shared" si="398"/>
        <v>Salud</v>
      </c>
      <c r="E1744" s="64">
        <v>5801</v>
      </c>
      <c r="F1744" s="44" t="str">
        <f t="shared" si="396"/>
        <v>Etapas Paso a Paso</v>
      </c>
      <c r="G1744" s="27" t="s">
        <v>3568</v>
      </c>
      <c r="H1744" s="60" t="s">
        <v>17</v>
      </c>
      <c r="I1744" s="58" t="s">
        <v>99</v>
      </c>
      <c r="J1744" s="43" t="s">
        <v>3581</v>
      </c>
      <c r="K1744" s="12" t="str">
        <f t="shared" si="399"/>
        <v>Etapa Actual</v>
      </c>
      <c r="L1744" s="43" t="str">
        <f t="shared" si="399"/>
        <v>Último Informe MINCIECIA</v>
      </c>
      <c r="M1744" s="43" t="str">
        <f t="shared" si="399"/>
        <v>Adimensional</v>
      </c>
      <c r="N1744" s="49" t="str">
        <f t="shared" si="399"/>
        <v>Ministerio de Ciencias, Tecnología, Conocimiento e Innovación</v>
      </c>
      <c r="O1744" s="30" t="str">
        <f>+"Etapa Actual del Programa Paso a Paso en la comuna de "&amp;Enfermedades_Mundiales[[#This Row],[territorio]]</f>
        <v>Etapa Actual del Programa Paso a Paso en la comuna de Quilpué</v>
      </c>
      <c r="P1744" s="68"/>
      <c r="Q1744" s="15" t="str">
        <f t="shared" si="394"/>
        <v>Representación Geográfica</v>
      </c>
      <c r="R1744" s="30"/>
      <c r="S174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https://analytics.zoho.com/open-view/2395394000008153647?ZOHO_CRITERIA=%22Localiza_CL_Poblacion%22.%22Codcom%22%3D5801</v>
      </c>
      <c r="T1744" s="17"/>
      <c r="U1744" s="31" t="str">
        <f t="shared" si="395"/>
        <v>#1774B9</v>
      </c>
      <c r="V1744" s="32" t="str">
        <f>+Enfermedades_Mundiales[[#This Row],[idcoleccion]]&amp;"-"&amp;Enfermedades_Mundiales[[#This Row],[id]]</f>
        <v>360-1734</v>
      </c>
      <c r="W1744" s="21">
        <f>+VLOOKUP(Enfermedades_Mundiales[[#This Row],[Filtro URL]],Estructura!$X$4:$Y$366,2,0)</f>
        <v>36305801</v>
      </c>
      <c r="X1744" s="21" t="str">
        <f>+VLOOKUP(Enfermedades_Mundiales[[#This Row],[tema]],Estructura!$A$4:$C$18,3,0)</f>
        <v>T-368</v>
      </c>
      <c r="Y1744" s="32" t="str">
        <f>+VLOOKUP(Enfermedades_Mundiales[[#This Row],[contenido]],Estructura!$E$4:$G$18,3,0)</f>
        <v>C-364</v>
      </c>
      <c r="Z1744" s="32" t="str">
        <f>+VLOOKUP(Enfermedades_Mundiales[[#This Row],[Filtro Integrado]],Estructura!$M$4:$O$367,3,0)</f>
        <v>FI-366</v>
      </c>
      <c r="AA1744" s="32" t="str">
        <f>+VLOOKUP(Enfermedades_Mundiales[[#This Row],[Muestra]],Estructura!$Q$4:$S$194,3,0)</f>
        <v>M-372</v>
      </c>
    </row>
    <row r="1745" spans="1:27" ht="30.6" x14ac:dyDescent="0.3">
      <c r="A1745" s="61" t="s">
        <v>2212</v>
      </c>
      <c r="B1745" s="43">
        <f t="shared" si="398"/>
        <v>360</v>
      </c>
      <c r="C1745" s="44" t="str">
        <f t="shared" si="398"/>
        <v>Enfermedades Mundiales</v>
      </c>
      <c r="D1745" s="44" t="str">
        <f t="shared" si="398"/>
        <v>Salud</v>
      </c>
      <c r="E1745" s="64">
        <v>5802</v>
      </c>
      <c r="F1745" s="44" t="str">
        <f t="shared" si="396"/>
        <v>Etapas Paso a Paso</v>
      </c>
      <c r="G1745" s="27" t="s">
        <v>3568</v>
      </c>
      <c r="H1745" s="60" t="s">
        <v>17</v>
      </c>
      <c r="I1745" s="58" t="s">
        <v>100</v>
      </c>
      <c r="J1745" s="43" t="s">
        <v>3581</v>
      </c>
      <c r="K1745" s="12" t="str">
        <f t="shared" si="399"/>
        <v>Etapa Actual</v>
      </c>
      <c r="L1745" s="43" t="str">
        <f t="shared" si="399"/>
        <v>Último Informe MINCIECIA</v>
      </c>
      <c r="M1745" s="43" t="str">
        <f t="shared" si="399"/>
        <v>Adimensional</v>
      </c>
      <c r="N1745" s="49" t="str">
        <f t="shared" si="399"/>
        <v>Ministerio de Ciencias, Tecnología, Conocimiento e Innovación</v>
      </c>
      <c r="O1745" s="30" t="str">
        <f>+"Etapa Actual del Programa Paso a Paso en la comuna de "&amp;Enfermedades_Mundiales[[#This Row],[territorio]]</f>
        <v>Etapa Actual del Programa Paso a Paso en la comuna de Limache</v>
      </c>
      <c r="P1745" s="68"/>
      <c r="Q1745" s="15" t="str">
        <f t="shared" si="394"/>
        <v>Representación Geográfica</v>
      </c>
      <c r="R1745" s="30"/>
      <c r="S174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https://analytics.zoho.com/open-view/2395394000008153647?ZOHO_CRITERIA=%22Localiza_CL_Poblacion%22.%22Codcom%22%3D5802</v>
      </c>
      <c r="T1745" s="17"/>
      <c r="U1745" s="31" t="str">
        <f t="shared" si="395"/>
        <v>#1774B9</v>
      </c>
      <c r="V1745" s="32" t="str">
        <f>+Enfermedades_Mundiales[[#This Row],[idcoleccion]]&amp;"-"&amp;Enfermedades_Mundiales[[#This Row],[id]]</f>
        <v>360-1735</v>
      </c>
      <c r="W1745" s="21">
        <f>+VLOOKUP(Enfermedades_Mundiales[[#This Row],[Filtro URL]],Estructura!$X$4:$Y$366,2,0)</f>
        <v>36305802</v>
      </c>
      <c r="X1745" s="21" t="str">
        <f>+VLOOKUP(Enfermedades_Mundiales[[#This Row],[tema]],Estructura!$A$4:$C$18,3,0)</f>
        <v>T-368</v>
      </c>
      <c r="Y1745" s="32" t="str">
        <f>+VLOOKUP(Enfermedades_Mundiales[[#This Row],[contenido]],Estructura!$E$4:$G$18,3,0)</f>
        <v>C-364</v>
      </c>
      <c r="Z1745" s="32" t="str">
        <f>+VLOOKUP(Enfermedades_Mundiales[[#This Row],[Filtro Integrado]],Estructura!$M$4:$O$367,3,0)</f>
        <v>FI-366</v>
      </c>
      <c r="AA1745" s="32" t="str">
        <f>+VLOOKUP(Enfermedades_Mundiales[[#This Row],[Muestra]],Estructura!$Q$4:$S$194,3,0)</f>
        <v>M-372</v>
      </c>
    </row>
    <row r="1746" spans="1:27" ht="30.6" x14ac:dyDescent="0.3">
      <c r="A1746" s="61" t="s">
        <v>2213</v>
      </c>
      <c r="B1746" s="43">
        <f t="shared" si="398"/>
        <v>360</v>
      </c>
      <c r="C1746" s="44" t="str">
        <f t="shared" si="398"/>
        <v>Enfermedades Mundiales</v>
      </c>
      <c r="D1746" s="44" t="str">
        <f t="shared" si="398"/>
        <v>Salud</v>
      </c>
      <c r="E1746" s="64">
        <v>5803</v>
      </c>
      <c r="F1746" s="44" t="str">
        <f t="shared" si="396"/>
        <v>Etapas Paso a Paso</v>
      </c>
      <c r="G1746" s="27" t="s">
        <v>3568</v>
      </c>
      <c r="H1746" s="60" t="s">
        <v>17</v>
      </c>
      <c r="I1746" s="58" t="s">
        <v>101</v>
      </c>
      <c r="J1746" s="43" t="s">
        <v>3581</v>
      </c>
      <c r="K1746" s="12" t="str">
        <f t="shared" si="399"/>
        <v>Etapa Actual</v>
      </c>
      <c r="L1746" s="43" t="str">
        <f t="shared" si="399"/>
        <v>Último Informe MINCIECIA</v>
      </c>
      <c r="M1746" s="43" t="str">
        <f t="shared" si="399"/>
        <v>Adimensional</v>
      </c>
      <c r="N1746" s="49" t="str">
        <f t="shared" si="399"/>
        <v>Ministerio de Ciencias, Tecnología, Conocimiento e Innovación</v>
      </c>
      <c r="O1746" s="30" t="str">
        <f>+"Etapa Actual del Programa Paso a Paso en la comuna de "&amp;Enfermedades_Mundiales[[#This Row],[territorio]]</f>
        <v>Etapa Actual del Programa Paso a Paso en la comuna de Olmué</v>
      </c>
      <c r="P1746" s="68"/>
      <c r="Q1746" s="15" t="str">
        <f t="shared" si="394"/>
        <v>Representación Geográfica</v>
      </c>
      <c r="R1746" s="30"/>
      <c r="S174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https://analytics.zoho.com/open-view/2395394000008153647?ZOHO_CRITERIA=%22Localiza_CL_Poblacion%22.%22Codcom%22%3D5803</v>
      </c>
      <c r="T1746" s="17"/>
      <c r="U1746" s="31" t="str">
        <f t="shared" si="395"/>
        <v>#1774B9</v>
      </c>
      <c r="V1746" s="32" t="str">
        <f>+Enfermedades_Mundiales[[#This Row],[idcoleccion]]&amp;"-"&amp;Enfermedades_Mundiales[[#This Row],[id]]</f>
        <v>360-1736</v>
      </c>
      <c r="W1746" s="21">
        <f>+VLOOKUP(Enfermedades_Mundiales[[#This Row],[Filtro URL]],Estructura!$X$4:$Y$366,2,0)</f>
        <v>36305803</v>
      </c>
      <c r="X1746" s="21" t="str">
        <f>+VLOOKUP(Enfermedades_Mundiales[[#This Row],[tema]],Estructura!$A$4:$C$18,3,0)</f>
        <v>T-368</v>
      </c>
      <c r="Y1746" s="32" t="str">
        <f>+VLOOKUP(Enfermedades_Mundiales[[#This Row],[contenido]],Estructura!$E$4:$G$18,3,0)</f>
        <v>C-364</v>
      </c>
      <c r="Z1746" s="32" t="str">
        <f>+VLOOKUP(Enfermedades_Mundiales[[#This Row],[Filtro Integrado]],Estructura!$M$4:$O$367,3,0)</f>
        <v>FI-366</v>
      </c>
      <c r="AA1746" s="32" t="str">
        <f>+VLOOKUP(Enfermedades_Mundiales[[#This Row],[Muestra]],Estructura!$Q$4:$S$194,3,0)</f>
        <v>M-372</v>
      </c>
    </row>
    <row r="1747" spans="1:27" ht="30.6" x14ac:dyDescent="0.3">
      <c r="A1747" s="61" t="s">
        <v>2214</v>
      </c>
      <c r="B1747" s="43">
        <f t="shared" si="398"/>
        <v>360</v>
      </c>
      <c r="C1747" s="44" t="str">
        <f t="shared" si="398"/>
        <v>Enfermedades Mundiales</v>
      </c>
      <c r="D1747" s="44" t="str">
        <f t="shared" si="398"/>
        <v>Salud</v>
      </c>
      <c r="E1747" s="64">
        <v>5804</v>
      </c>
      <c r="F1747" s="44" t="str">
        <f t="shared" si="396"/>
        <v>Etapas Paso a Paso</v>
      </c>
      <c r="G1747" s="27" t="s">
        <v>3568</v>
      </c>
      <c r="H1747" s="60" t="s">
        <v>17</v>
      </c>
      <c r="I1747" s="58" t="s">
        <v>102</v>
      </c>
      <c r="J1747" s="43" t="s">
        <v>3581</v>
      </c>
      <c r="K1747" s="12" t="str">
        <f t="shared" si="399"/>
        <v>Etapa Actual</v>
      </c>
      <c r="L1747" s="43" t="str">
        <f t="shared" si="399"/>
        <v>Último Informe MINCIECIA</v>
      </c>
      <c r="M1747" s="43" t="str">
        <f t="shared" si="399"/>
        <v>Adimensional</v>
      </c>
      <c r="N1747" s="49" t="str">
        <f t="shared" si="399"/>
        <v>Ministerio de Ciencias, Tecnología, Conocimiento e Innovación</v>
      </c>
      <c r="O1747" s="30" t="str">
        <f>+"Etapa Actual del Programa Paso a Paso en la comuna de "&amp;Enfermedades_Mundiales[[#This Row],[territorio]]</f>
        <v>Etapa Actual del Programa Paso a Paso en la comuna de Villa Alemana</v>
      </c>
      <c r="P1747" s="68"/>
      <c r="Q1747" s="15" t="str">
        <f t="shared" si="394"/>
        <v>Representación Geográfica</v>
      </c>
      <c r="R1747" s="30"/>
      <c r="S174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https://analytics.zoho.com/open-view/2395394000008153647?ZOHO_CRITERIA=%22Localiza_CL_Poblacion%22.%22Codcom%22%3D5804</v>
      </c>
      <c r="T1747" s="17"/>
      <c r="U1747" s="31" t="str">
        <f t="shared" si="395"/>
        <v>#1774B9</v>
      </c>
      <c r="V1747" s="32" t="str">
        <f>+Enfermedades_Mundiales[[#This Row],[idcoleccion]]&amp;"-"&amp;Enfermedades_Mundiales[[#This Row],[id]]</f>
        <v>360-1737</v>
      </c>
      <c r="W1747" s="21">
        <f>+VLOOKUP(Enfermedades_Mundiales[[#This Row],[Filtro URL]],Estructura!$X$4:$Y$366,2,0)</f>
        <v>36305804</v>
      </c>
      <c r="X1747" s="21" t="str">
        <f>+VLOOKUP(Enfermedades_Mundiales[[#This Row],[tema]],Estructura!$A$4:$C$18,3,0)</f>
        <v>T-368</v>
      </c>
      <c r="Y1747" s="32" t="str">
        <f>+VLOOKUP(Enfermedades_Mundiales[[#This Row],[contenido]],Estructura!$E$4:$G$18,3,0)</f>
        <v>C-364</v>
      </c>
      <c r="Z1747" s="32" t="str">
        <f>+VLOOKUP(Enfermedades_Mundiales[[#This Row],[Filtro Integrado]],Estructura!$M$4:$O$367,3,0)</f>
        <v>FI-366</v>
      </c>
      <c r="AA1747" s="32" t="str">
        <f>+VLOOKUP(Enfermedades_Mundiales[[#This Row],[Muestra]],Estructura!$Q$4:$S$194,3,0)</f>
        <v>M-372</v>
      </c>
    </row>
    <row r="1748" spans="1:27" ht="30.6" x14ac:dyDescent="0.3">
      <c r="A1748" s="61" t="s">
        <v>2215</v>
      </c>
      <c r="B1748" s="43">
        <f t="shared" si="398"/>
        <v>360</v>
      </c>
      <c r="C1748" s="44" t="str">
        <f t="shared" si="398"/>
        <v>Enfermedades Mundiales</v>
      </c>
      <c r="D1748" s="44" t="str">
        <f t="shared" si="398"/>
        <v>Salud</v>
      </c>
      <c r="E1748" s="64">
        <v>6101</v>
      </c>
      <c r="F1748" s="44" t="str">
        <f t="shared" si="396"/>
        <v>Etapas Paso a Paso</v>
      </c>
      <c r="G1748" s="27" t="s">
        <v>3568</v>
      </c>
      <c r="H1748" s="60" t="s">
        <v>17</v>
      </c>
      <c r="I1748" s="58" t="s">
        <v>103</v>
      </c>
      <c r="J1748" s="43" t="s">
        <v>3581</v>
      </c>
      <c r="K1748" s="12" t="str">
        <f t="shared" si="399"/>
        <v>Etapa Actual</v>
      </c>
      <c r="L1748" s="43" t="str">
        <f t="shared" si="399"/>
        <v>Último Informe MINCIECIA</v>
      </c>
      <c r="M1748" s="43" t="str">
        <f t="shared" si="399"/>
        <v>Adimensional</v>
      </c>
      <c r="N1748" s="49" t="str">
        <f t="shared" si="399"/>
        <v>Ministerio de Ciencias, Tecnología, Conocimiento e Innovación</v>
      </c>
      <c r="O1748" s="30" t="str">
        <f>+"Etapa Actual del Programa Paso a Paso en la comuna de "&amp;Enfermedades_Mundiales[[#This Row],[territorio]]</f>
        <v>Etapa Actual del Programa Paso a Paso en la comuna de Rancagua</v>
      </c>
      <c r="P1748" s="68"/>
      <c r="Q1748" s="15" t="str">
        <f t="shared" si="394"/>
        <v>Representación Geográfica</v>
      </c>
      <c r="R1748" s="30"/>
      <c r="S174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https://analytics.zoho.com/open-view/2395394000008153647?ZOHO_CRITERIA=%22Localiza_CL_Poblacion%22.%22Codcom%22%3D6101</v>
      </c>
      <c r="T1748" s="17"/>
      <c r="U1748" s="31" t="str">
        <f t="shared" si="395"/>
        <v>#1774B9</v>
      </c>
      <c r="V1748" s="32" t="str">
        <f>+Enfermedades_Mundiales[[#This Row],[idcoleccion]]&amp;"-"&amp;Enfermedades_Mundiales[[#This Row],[id]]</f>
        <v>360-1738</v>
      </c>
      <c r="W1748" s="21">
        <f>+VLOOKUP(Enfermedades_Mundiales[[#This Row],[Filtro URL]],Estructura!$X$4:$Y$366,2,0)</f>
        <v>36306101</v>
      </c>
      <c r="X1748" s="21" t="str">
        <f>+VLOOKUP(Enfermedades_Mundiales[[#This Row],[tema]],Estructura!$A$4:$C$18,3,0)</f>
        <v>T-368</v>
      </c>
      <c r="Y1748" s="32" t="str">
        <f>+VLOOKUP(Enfermedades_Mundiales[[#This Row],[contenido]],Estructura!$E$4:$G$18,3,0)</f>
        <v>C-364</v>
      </c>
      <c r="Z1748" s="32" t="str">
        <f>+VLOOKUP(Enfermedades_Mundiales[[#This Row],[Filtro Integrado]],Estructura!$M$4:$O$367,3,0)</f>
        <v>FI-366</v>
      </c>
      <c r="AA1748" s="32" t="str">
        <f>+VLOOKUP(Enfermedades_Mundiales[[#This Row],[Muestra]],Estructura!$Q$4:$S$194,3,0)</f>
        <v>M-372</v>
      </c>
    </row>
    <row r="1749" spans="1:27" ht="30.6" x14ac:dyDescent="0.3">
      <c r="A1749" s="61" t="s">
        <v>2216</v>
      </c>
      <c r="B1749" s="43">
        <f t="shared" si="398"/>
        <v>360</v>
      </c>
      <c r="C1749" s="44" t="str">
        <f t="shared" si="398"/>
        <v>Enfermedades Mundiales</v>
      </c>
      <c r="D1749" s="44" t="str">
        <f t="shared" si="398"/>
        <v>Salud</v>
      </c>
      <c r="E1749" s="64">
        <v>6102</v>
      </c>
      <c r="F1749" s="44" t="str">
        <f t="shared" si="396"/>
        <v>Etapas Paso a Paso</v>
      </c>
      <c r="G1749" s="27" t="s">
        <v>3568</v>
      </c>
      <c r="H1749" s="60" t="s">
        <v>17</v>
      </c>
      <c r="I1749" s="58" t="s">
        <v>104</v>
      </c>
      <c r="J1749" s="43" t="s">
        <v>3581</v>
      </c>
      <c r="K1749" s="12" t="str">
        <f t="shared" si="399"/>
        <v>Etapa Actual</v>
      </c>
      <c r="L1749" s="43" t="str">
        <f t="shared" si="399"/>
        <v>Último Informe MINCIECIA</v>
      </c>
      <c r="M1749" s="43" t="str">
        <f t="shared" si="399"/>
        <v>Adimensional</v>
      </c>
      <c r="N1749" s="49" t="str">
        <f t="shared" si="399"/>
        <v>Ministerio de Ciencias, Tecnología, Conocimiento e Innovación</v>
      </c>
      <c r="O1749" s="30" t="str">
        <f>+"Etapa Actual del Programa Paso a Paso en la comuna de "&amp;Enfermedades_Mundiales[[#This Row],[territorio]]</f>
        <v>Etapa Actual del Programa Paso a Paso en la comuna de Codegua</v>
      </c>
      <c r="P1749" s="68"/>
      <c r="Q1749" s="15" t="str">
        <f t="shared" si="394"/>
        <v>Representación Geográfica</v>
      </c>
      <c r="R1749" s="30"/>
      <c r="S174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https://analytics.zoho.com/open-view/2395394000008153647?ZOHO_CRITERIA=%22Localiza_CL_Poblacion%22.%22Codcom%22%3D6102</v>
      </c>
      <c r="T1749" s="17"/>
      <c r="U1749" s="31" t="str">
        <f t="shared" si="395"/>
        <v>#1774B9</v>
      </c>
      <c r="V1749" s="32" t="str">
        <f>+Enfermedades_Mundiales[[#This Row],[idcoleccion]]&amp;"-"&amp;Enfermedades_Mundiales[[#This Row],[id]]</f>
        <v>360-1739</v>
      </c>
      <c r="W1749" s="21">
        <f>+VLOOKUP(Enfermedades_Mundiales[[#This Row],[Filtro URL]],Estructura!$X$4:$Y$366,2,0)</f>
        <v>36306102</v>
      </c>
      <c r="X1749" s="21" t="str">
        <f>+VLOOKUP(Enfermedades_Mundiales[[#This Row],[tema]],Estructura!$A$4:$C$18,3,0)</f>
        <v>T-368</v>
      </c>
      <c r="Y1749" s="32" t="str">
        <f>+VLOOKUP(Enfermedades_Mundiales[[#This Row],[contenido]],Estructura!$E$4:$G$18,3,0)</f>
        <v>C-364</v>
      </c>
      <c r="Z1749" s="32" t="str">
        <f>+VLOOKUP(Enfermedades_Mundiales[[#This Row],[Filtro Integrado]],Estructura!$M$4:$O$367,3,0)</f>
        <v>FI-366</v>
      </c>
      <c r="AA1749" s="32" t="str">
        <f>+VLOOKUP(Enfermedades_Mundiales[[#This Row],[Muestra]],Estructura!$Q$4:$S$194,3,0)</f>
        <v>M-372</v>
      </c>
    </row>
    <row r="1750" spans="1:27" ht="30.6" x14ac:dyDescent="0.3">
      <c r="A1750" s="61" t="s">
        <v>2217</v>
      </c>
      <c r="B1750" s="43">
        <f t="shared" ref="B1750:D1765" si="400">+B1749</f>
        <v>360</v>
      </c>
      <c r="C1750" s="44" t="str">
        <f t="shared" si="400"/>
        <v>Enfermedades Mundiales</v>
      </c>
      <c r="D1750" s="44" t="str">
        <f t="shared" si="400"/>
        <v>Salud</v>
      </c>
      <c r="E1750" s="64">
        <v>6103</v>
      </c>
      <c r="F1750" s="44" t="str">
        <f t="shared" si="396"/>
        <v>Etapas Paso a Paso</v>
      </c>
      <c r="G1750" s="27" t="s">
        <v>3568</v>
      </c>
      <c r="H1750" s="60" t="s">
        <v>17</v>
      </c>
      <c r="I1750" s="58" t="s">
        <v>105</v>
      </c>
      <c r="J1750" s="43" t="s">
        <v>3581</v>
      </c>
      <c r="K1750" s="12" t="str">
        <f t="shared" si="399"/>
        <v>Etapa Actual</v>
      </c>
      <c r="L1750" s="43" t="str">
        <f t="shared" si="399"/>
        <v>Último Informe MINCIECIA</v>
      </c>
      <c r="M1750" s="43" t="str">
        <f t="shared" si="399"/>
        <v>Adimensional</v>
      </c>
      <c r="N1750" s="49" t="str">
        <f t="shared" si="399"/>
        <v>Ministerio de Ciencias, Tecnología, Conocimiento e Innovación</v>
      </c>
      <c r="O1750" s="30" t="str">
        <f>+"Etapa Actual del Programa Paso a Paso en la comuna de "&amp;Enfermedades_Mundiales[[#This Row],[territorio]]</f>
        <v>Etapa Actual del Programa Paso a Paso en la comuna de Coinco</v>
      </c>
      <c r="P1750" s="68"/>
      <c r="Q1750" s="15" t="str">
        <f t="shared" si="394"/>
        <v>Representación Geográfica</v>
      </c>
      <c r="R1750" s="30"/>
      <c r="S175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https://analytics.zoho.com/open-view/2395394000008153647?ZOHO_CRITERIA=%22Localiza_CL_Poblacion%22.%22Codcom%22%3D6103</v>
      </c>
      <c r="T1750" s="17"/>
      <c r="U1750" s="31" t="str">
        <f t="shared" si="395"/>
        <v>#1774B9</v>
      </c>
      <c r="V1750" s="32" t="str">
        <f>+Enfermedades_Mundiales[[#This Row],[idcoleccion]]&amp;"-"&amp;Enfermedades_Mundiales[[#This Row],[id]]</f>
        <v>360-1740</v>
      </c>
      <c r="W1750" s="21">
        <f>+VLOOKUP(Enfermedades_Mundiales[[#This Row],[Filtro URL]],Estructura!$X$4:$Y$366,2,0)</f>
        <v>36306103</v>
      </c>
      <c r="X1750" s="21" t="str">
        <f>+VLOOKUP(Enfermedades_Mundiales[[#This Row],[tema]],Estructura!$A$4:$C$18,3,0)</f>
        <v>T-368</v>
      </c>
      <c r="Y1750" s="32" t="str">
        <f>+VLOOKUP(Enfermedades_Mundiales[[#This Row],[contenido]],Estructura!$E$4:$G$18,3,0)</f>
        <v>C-364</v>
      </c>
      <c r="Z1750" s="32" t="str">
        <f>+VLOOKUP(Enfermedades_Mundiales[[#This Row],[Filtro Integrado]],Estructura!$M$4:$O$367,3,0)</f>
        <v>FI-366</v>
      </c>
      <c r="AA1750" s="32" t="str">
        <f>+VLOOKUP(Enfermedades_Mundiales[[#This Row],[Muestra]],Estructura!$Q$4:$S$194,3,0)</f>
        <v>M-372</v>
      </c>
    </row>
    <row r="1751" spans="1:27" ht="30.6" x14ac:dyDescent="0.3">
      <c r="A1751" s="61" t="s">
        <v>2218</v>
      </c>
      <c r="B1751" s="43">
        <f t="shared" si="400"/>
        <v>360</v>
      </c>
      <c r="C1751" s="44" t="str">
        <f t="shared" si="400"/>
        <v>Enfermedades Mundiales</v>
      </c>
      <c r="D1751" s="44" t="str">
        <f t="shared" si="400"/>
        <v>Salud</v>
      </c>
      <c r="E1751" s="64">
        <v>6104</v>
      </c>
      <c r="F1751" s="44" t="str">
        <f t="shared" si="396"/>
        <v>Etapas Paso a Paso</v>
      </c>
      <c r="G1751" s="27" t="s">
        <v>3568</v>
      </c>
      <c r="H1751" s="60" t="s">
        <v>17</v>
      </c>
      <c r="I1751" s="58" t="s">
        <v>106</v>
      </c>
      <c r="J1751" s="43" t="s">
        <v>3581</v>
      </c>
      <c r="K1751" s="12" t="str">
        <f t="shared" ref="K1751:N1766" si="401">+K1750</f>
        <v>Etapa Actual</v>
      </c>
      <c r="L1751" s="43" t="str">
        <f t="shared" si="401"/>
        <v>Último Informe MINCIECIA</v>
      </c>
      <c r="M1751" s="43" t="str">
        <f t="shared" si="401"/>
        <v>Adimensional</v>
      </c>
      <c r="N1751" s="49" t="str">
        <f t="shared" si="401"/>
        <v>Ministerio de Ciencias, Tecnología, Conocimiento e Innovación</v>
      </c>
      <c r="O1751" s="30" t="str">
        <f>+"Etapa Actual del Programa Paso a Paso en la comuna de "&amp;Enfermedades_Mundiales[[#This Row],[territorio]]</f>
        <v>Etapa Actual del Programa Paso a Paso en la comuna de Coltauco</v>
      </c>
      <c r="P1751" s="68"/>
      <c r="Q1751" s="15" t="str">
        <f t="shared" si="394"/>
        <v>Representación Geográfica</v>
      </c>
      <c r="R1751" s="30"/>
      <c r="S175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https://analytics.zoho.com/open-view/2395394000008153647?ZOHO_CRITERIA=%22Localiza_CL_Poblacion%22.%22Codcom%22%3D6104</v>
      </c>
      <c r="T1751" s="17"/>
      <c r="U1751" s="31" t="str">
        <f t="shared" si="395"/>
        <v>#1774B9</v>
      </c>
      <c r="V1751" s="32" t="str">
        <f>+Enfermedades_Mundiales[[#This Row],[idcoleccion]]&amp;"-"&amp;Enfermedades_Mundiales[[#This Row],[id]]</f>
        <v>360-1741</v>
      </c>
      <c r="W1751" s="21">
        <f>+VLOOKUP(Enfermedades_Mundiales[[#This Row],[Filtro URL]],Estructura!$X$4:$Y$366,2,0)</f>
        <v>36306104</v>
      </c>
      <c r="X1751" s="21" t="str">
        <f>+VLOOKUP(Enfermedades_Mundiales[[#This Row],[tema]],Estructura!$A$4:$C$18,3,0)</f>
        <v>T-368</v>
      </c>
      <c r="Y1751" s="32" t="str">
        <f>+VLOOKUP(Enfermedades_Mundiales[[#This Row],[contenido]],Estructura!$E$4:$G$18,3,0)</f>
        <v>C-364</v>
      </c>
      <c r="Z1751" s="32" t="str">
        <f>+VLOOKUP(Enfermedades_Mundiales[[#This Row],[Filtro Integrado]],Estructura!$M$4:$O$367,3,0)</f>
        <v>FI-366</v>
      </c>
      <c r="AA1751" s="32" t="str">
        <f>+VLOOKUP(Enfermedades_Mundiales[[#This Row],[Muestra]],Estructura!$Q$4:$S$194,3,0)</f>
        <v>M-372</v>
      </c>
    </row>
    <row r="1752" spans="1:27" ht="30.6" x14ac:dyDescent="0.3">
      <c r="A1752" s="61" t="s">
        <v>2219</v>
      </c>
      <c r="B1752" s="43">
        <f t="shared" si="400"/>
        <v>360</v>
      </c>
      <c r="C1752" s="44" t="str">
        <f t="shared" si="400"/>
        <v>Enfermedades Mundiales</v>
      </c>
      <c r="D1752" s="44" t="str">
        <f t="shared" si="400"/>
        <v>Salud</v>
      </c>
      <c r="E1752" s="64">
        <v>6105</v>
      </c>
      <c r="F1752" s="44" t="str">
        <f t="shared" si="396"/>
        <v>Etapas Paso a Paso</v>
      </c>
      <c r="G1752" s="27" t="s">
        <v>3568</v>
      </c>
      <c r="H1752" s="60" t="s">
        <v>17</v>
      </c>
      <c r="I1752" s="58" t="s">
        <v>107</v>
      </c>
      <c r="J1752" s="43" t="s">
        <v>3581</v>
      </c>
      <c r="K1752" s="12" t="str">
        <f t="shared" si="401"/>
        <v>Etapa Actual</v>
      </c>
      <c r="L1752" s="43" t="str">
        <f t="shared" si="401"/>
        <v>Último Informe MINCIECIA</v>
      </c>
      <c r="M1752" s="43" t="str">
        <f t="shared" si="401"/>
        <v>Adimensional</v>
      </c>
      <c r="N1752" s="49" t="str">
        <f t="shared" si="401"/>
        <v>Ministerio de Ciencias, Tecnología, Conocimiento e Innovación</v>
      </c>
      <c r="O1752" s="30" t="str">
        <f>+"Etapa Actual del Programa Paso a Paso en la comuna de "&amp;Enfermedades_Mundiales[[#This Row],[territorio]]</f>
        <v>Etapa Actual del Programa Paso a Paso en la comuna de Doñihue</v>
      </c>
      <c r="P1752" s="68"/>
      <c r="Q1752" s="15" t="str">
        <f t="shared" si="394"/>
        <v>Representación Geográfica</v>
      </c>
      <c r="R1752" s="30"/>
      <c r="S175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https://analytics.zoho.com/open-view/2395394000008153647?ZOHO_CRITERIA=%22Localiza_CL_Poblacion%22.%22Codcom%22%3D6105</v>
      </c>
      <c r="T1752" s="17"/>
      <c r="U1752" s="31" t="str">
        <f t="shared" si="395"/>
        <v>#1774B9</v>
      </c>
      <c r="V1752" s="32" t="str">
        <f>+Enfermedades_Mundiales[[#This Row],[idcoleccion]]&amp;"-"&amp;Enfermedades_Mundiales[[#This Row],[id]]</f>
        <v>360-1742</v>
      </c>
      <c r="W1752" s="21">
        <f>+VLOOKUP(Enfermedades_Mundiales[[#This Row],[Filtro URL]],Estructura!$X$4:$Y$366,2,0)</f>
        <v>36306105</v>
      </c>
      <c r="X1752" s="21" t="str">
        <f>+VLOOKUP(Enfermedades_Mundiales[[#This Row],[tema]],Estructura!$A$4:$C$18,3,0)</f>
        <v>T-368</v>
      </c>
      <c r="Y1752" s="32" t="str">
        <f>+VLOOKUP(Enfermedades_Mundiales[[#This Row],[contenido]],Estructura!$E$4:$G$18,3,0)</f>
        <v>C-364</v>
      </c>
      <c r="Z1752" s="32" t="str">
        <f>+VLOOKUP(Enfermedades_Mundiales[[#This Row],[Filtro Integrado]],Estructura!$M$4:$O$367,3,0)</f>
        <v>FI-366</v>
      </c>
      <c r="AA1752" s="32" t="str">
        <f>+VLOOKUP(Enfermedades_Mundiales[[#This Row],[Muestra]],Estructura!$Q$4:$S$194,3,0)</f>
        <v>M-372</v>
      </c>
    </row>
    <row r="1753" spans="1:27" ht="30.6" x14ac:dyDescent="0.3">
      <c r="A1753" s="61" t="s">
        <v>2220</v>
      </c>
      <c r="B1753" s="43">
        <f t="shared" si="400"/>
        <v>360</v>
      </c>
      <c r="C1753" s="44" t="str">
        <f t="shared" si="400"/>
        <v>Enfermedades Mundiales</v>
      </c>
      <c r="D1753" s="44" t="str">
        <f t="shared" si="400"/>
        <v>Salud</v>
      </c>
      <c r="E1753" s="64">
        <v>6106</v>
      </c>
      <c r="F1753" s="44" t="str">
        <f t="shared" si="396"/>
        <v>Etapas Paso a Paso</v>
      </c>
      <c r="G1753" s="27" t="s">
        <v>3568</v>
      </c>
      <c r="H1753" s="60" t="s">
        <v>17</v>
      </c>
      <c r="I1753" s="58" t="s">
        <v>108</v>
      </c>
      <c r="J1753" s="43" t="s">
        <v>3581</v>
      </c>
      <c r="K1753" s="12" t="str">
        <f t="shared" si="401"/>
        <v>Etapa Actual</v>
      </c>
      <c r="L1753" s="43" t="str">
        <f t="shared" si="401"/>
        <v>Último Informe MINCIECIA</v>
      </c>
      <c r="M1753" s="43" t="str">
        <f t="shared" si="401"/>
        <v>Adimensional</v>
      </c>
      <c r="N1753" s="49" t="str">
        <f t="shared" si="401"/>
        <v>Ministerio de Ciencias, Tecnología, Conocimiento e Innovación</v>
      </c>
      <c r="O1753" s="30" t="str">
        <f>+"Etapa Actual del Programa Paso a Paso en la comuna de "&amp;Enfermedades_Mundiales[[#This Row],[territorio]]</f>
        <v>Etapa Actual del Programa Paso a Paso en la comuna de Graneros</v>
      </c>
      <c r="P1753" s="68"/>
      <c r="Q1753" s="15" t="str">
        <f t="shared" si="394"/>
        <v>Representación Geográfica</v>
      </c>
      <c r="R1753" s="30"/>
      <c r="S175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https://analytics.zoho.com/open-view/2395394000008153647?ZOHO_CRITERIA=%22Localiza_CL_Poblacion%22.%22Codcom%22%3D6106</v>
      </c>
      <c r="T1753" s="17"/>
      <c r="U1753" s="31" t="str">
        <f t="shared" si="395"/>
        <v>#1774B9</v>
      </c>
      <c r="V1753" s="32" t="str">
        <f>+Enfermedades_Mundiales[[#This Row],[idcoleccion]]&amp;"-"&amp;Enfermedades_Mundiales[[#This Row],[id]]</f>
        <v>360-1743</v>
      </c>
      <c r="W1753" s="21">
        <f>+VLOOKUP(Enfermedades_Mundiales[[#This Row],[Filtro URL]],Estructura!$X$4:$Y$366,2,0)</f>
        <v>36306106</v>
      </c>
      <c r="X1753" s="21" t="str">
        <f>+VLOOKUP(Enfermedades_Mundiales[[#This Row],[tema]],Estructura!$A$4:$C$18,3,0)</f>
        <v>T-368</v>
      </c>
      <c r="Y1753" s="32" t="str">
        <f>+VLOOKUP(Enfermedades_Mundiales[[#This Row],[contenido]],Estructura!$E$4:$G$18,3,0)</f>
        <v>C-364</v>
      </c>
      <c r="Z1753" s="32" t="str">
        <f>+VLOOKUP(Enfermedades_Mundiales[[#This Row],[Filtro Integrado]],Estructura!$M$4:$O$367,3,0)</f>
        <v>FI-366</v>
      </c>
      <c r="AA1753" s="32" t="str">
        <f>+VLOOKUP(Enfermedades_Mundiales[[#This Row],[Muestra]],Estructura!$Q$4:$S$194,3,0)</f>
        <v>M-372</v>
      </c>
    </row>
    <row r="1754" spans="1:27" ht="30.6" x14ac:dyDescent="0.3">
      <c r="A1754" s="61" t="s">
        <v>2221</v>
      </c>
      <c r="B1754" s="43">
        <f t="shared" si="400"/>
        <v>360</v>
      </c>
      <c r="C1754" s="44" t="str">
        <f t="shared" si="400"/>
        <v>Enfermedades Mundiales</v>
      </c>
      <c r="D1754" s="44" t="str">
        <f t="shared" si="400"/>
        <v>Salud</v>
      </c>
      <c r="E1754" s="64">
        <v>6107</v>
      </c>
      <c r="F1754" s="44" t="str">
        <f t="shared" si="396"/>
        <v>Etapas Paso a Paso</v>
      </c>
      <c r="G1754" s="27" t="s">
        <v>3568</v>
      </c>
      <c r="H1754" s="60" t="s">
        <v>17</v>
      </c>
      <c r="I1754" s="58" t="s">
        <v>109</v>
      </c>
      <c r="J1754" s="43" t="s">
        <v>3581</v>
      </c>
      <c r="K1754" s="12" t="str">
        <f t="shared" si="401"/>
        <v>Etapa Actual</v>
      </c>
      <c r="L1754" s="43" t="str">
        <f t="shared" si="401"/>
        <v>Último Informe MINCIECIA</v>
      </c>
      <c r="M1754" s="43" t="str">
        <f t="shared" si="401"/>
        <v>Adimensional</v>
      </c>
      <c r="N1754" s="49" t="str">
        <f t="shared" si="401"/>
        <v>Ministerio de Ciencias, Tecnología, Conocimiento e Innovación</v>
      </c>
      <c r="O1754" s="30" t="str">
        <f>+"Etapa Actual del Programa Paso a Paso en la comuna de "&amp;Enfermedades_Mundiales[[#This Row],[territorio]]</f>
        <v>Etapa Actual del Programa Paso a Paso en la comuna de Las Cabras</v>
      </c>
      <c r="P1754" s="68"/>
      <c r="Q1754" s="15" t="str">
        <f t="shared" si="394"/>
        <v>Representación Geográfica</v>
      </c>
      <c r="R1754" s="30"/>
      <c r="S175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https://analytics.zoho.com/open-view/2395394000008153647?ZOHO_CRITERIA=%22Localiza_CL_Poblacion%22.%22Codcom%22%3D6107</v>
      </c>
      <c r="T1754" s="17"/>
      <c r="U1754" s="31" t="str">
        <f t="shared" si="395"/>
        <v>#1774B9</v>
      </c>
      <c r="V1754" s="32" t="str">
        <f>+Enfermedades_Mundiales[[#This Row],[idcoleccion]]&amp;"-"&amp;Enfermedades_Mundiales[[#This Row],[id]]</f>
        <v>360-1744</v>
      </c>
      <c r="W1754" s="21">
        <f>+VLOOKUP(Enfermedades_Mundiales[[#This Row],[Filtro URL]],Estructura!$X$4:$Y$366,2,0)</f>
        <v>36306107</v>
      </c>
      <c r="X1754" s="21" t="str">
        <f>+VLOOKUP(Enfermedades_Mundiales[[#This Row],[tema]],Estructura!$A$4:$C$18,3,0)</f>
        <v>T-368</v>
      </c>
      <c r="Y1754" s="32" t="str">
        <f>+VLOOKUP(Enfermedades_Mundiales[[#This Row],[contenido]],Estructura!$E$4:$G$18,3,0)</f>
        <v>C-364</v>
      </c>
      <c r="Z1754" s="32" t="str">
        <f>+VLOOKUP(Enfermedades_Mundiales[[#This Row],[Filtro Integrado]],Estructura!$M$4:$O$367,3,0)</f>
        <v>FI-366</v>
      </c>
      <c r="AA1754" s="32" t="str">
        <f>+VLOOKUP(Enfermedades_Mundiales[[#This Row],[Muestra]],Estructura!$Q$4:$S$194,3,0)</f>
        <v>M-372</v>
      </c>
    </row>
    <row r="1755" spans="1:27" ht="30.6" x14ac:dyDescent="0.3">
      <c r="A1755" s="61" t="s">
        <v>2222</v>
      </c>
      <c r="B1755" s="43">
        <f t="shared" si="400"/>
        <v>360</v>
      </c>
      <c r="C1755" s="44" t="str">
        <f t="shared" si="400"/>
        <v>Enfermedades Mundiales</v>
      </c>
      <c r="D1755" s="44" t="str">
        <f t="shared" si="400"/>
        <v>Salud</v>
      </c>
      <c r="E1755" s="64">
        <v>6108</v>
      </c>
      <c r="F1755" s="44" t="str">
        <f t="shared" si="396"/>
        <v>Etapas Paso a Paso</v>
      </c>
      <c r="G1755" s="27" t="s">
        <v>3568</v>
      </c>
      <c r="H1755" s="60" t="s">
        <v>17</v>
      </c>
      <c r="I1755" s="58" t="s">
        <v>110</v>
      </c>
      <c r="J1755" s="43" t="s">
        <v>3581</v>
      </c>
      <c r="K1755" s="12" t="str">
        <f t="shared" si="401"/>
        <v>Etapa Actual</v>
      </c>
      <c r="L1755" s="43" t="str">
        <f t="shared" si="401"/>
        <v>Último Informe MINCIECIA</v>
      </c>
      <c r="M1755" s="43" t="str">
        <f t="shared" si="401"/>
        <v>Adimensional</v>
      </c>
      <c r="N1755" s="49" t="str">
        <f t="shared" si="401"/>
        <v>Ministerio de Ciencias, Tecnología, Conocimiento e Innovación</v>
      </c>
      <c r="O1755" s="30" t="str">
        <f>+"Etapa Actual del Programa Paso a Paso en la comuna de "&amp;Enfermedades_Mundiales[[#This Row],[territorio]]</f>
        <v>Etapa Actual del Programa Paso a Paso en la comuna de Machalí</v>
      </c>
      <c r="P1755" s="68"/>
      <c r="Q1755" s="15" t="str">
        <f t="shared" si="394"/>
        <v>Representación Geográfica</v>
      </c>
      <c r="R1755" s="30"/>
      <c r="S175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https://analytics.zoho.com/open-view/2395394000008153647?ZOHO_CRITERIA=%22Localiza_CL_Poblacion%22.%22Codcom%22%3D6108</v>
      </c>
      <c r="T1755" s="17"/>
      <c r="U1755" s="31" t="str">
        <f t="shared" si="395"/>
        <v>#1774B9</v>
      </c>
      <c r="V1755" s="32" t="str">
        <f>+Enfermedades_Mundiales[[#This Row],[idcoleccion]]&amp;"-"&amp;Enfermedades_Mundiales[[#This Row],[id]]</f>
        <v>360-1745</v>
      </c>
      <c r="W1755" s="21">
        <f>+VLOOKUP(Enfermedades_Mundiales[[#This Row],[Filtro URL]],Estructura!$X$4:$Y$366,2,0)</f>
        <v>36306108</v>
      </c>
      <c r="X1755" s="21" t="str">
        <f>+VLOOKUP(Enfermedades_Mundiales[[#This Row],[tema]],Estructura!$A$4:$C$18,3,0)</f>
        <v>T-368</v>
      </c>
      <c r="Y1755" s="32" t="str">
        <f>+VLOOKUP(Enfermedades_Mundiales[[#This Row],[contenido]],Estructura!$E$4:$G$18,3,0)</f>
        <v>C-364</v>
      </c>
      <c r="Z1755" s="32" t="str">
        <f>+VLOOKUP(Enfermedades_Mundiales[[#This Row],[Filtro Integrado]],Estructura!$M$4:$O$367,3,0)</f>
        <v>FI-366</v>
      </c>
      <c r="AA1755" s="32" t="str">
        <f>+VLOOKUP(Enfermedades_Mundiales[[#This Row],[Muestra]],Estructura!$Q$4:$S$194,3,0)</f>
        <v>M-372</v>
      </c>
    </row>
    <row r="1756" spans="1:27" ht="30.6" x14ac:dyDescent="0.3">
      <c r="A1756" s="61" t="s">
        <v>2223</v>
      </c>
      <c r="B1756" s="43">
        <f t="shared" si="400"/>
        <v>360</v>
      </c>
      <c r="C1756" s="44" t="str">
        <f t="shared" si="400"/>
        <v>Enfermedades Mundiales</v>
      </c>
      <c r="D1756" s="44" t="str">
        <f t="shared" si="400"/>
        <v>Salud</v>
      </c>
      <c r="E1756" s="64">
        <v>6109</v>
      </c>
      <c r="F1756" s="44" t="str">
        <f t="shared" si="396"/>
        <v>Etapas Paso a Paso</v>
      </c>
      <c r="G1756" s="27" t="s">
        <v>3568</v>
      </c>
      <c r="H1756" s="60" t="s">
        <v>17</v>
      </c>
      <c r="I1756" s="58" t="s">
        <v>111</v>
      </c>
      <c r="J1756" s="43" t="s">
        <v>3581</v>
      </c>
      <c r="K1756" s="12" t="str">
        <f t="shared" si="401"/>
        <v>Etapa Actual</v>
      </c>
      <c r="L1756" s="43" t="str">
        <f t="shared" si="401"/>
        <v>Último Informe MINCIECIA</v>
      </c>
      <c r="M1756" s="43" t="str">
        <f t="shared" si="401"/>
        <v>Adimensional</v>
      </c>
      <c r="N1756" s="49" t="str">
        <f t="shared" si="401"/>
        <v>Ministerio de Ciencias, Tecnología, Conocimiento e Innovación</v>
      </c>
      <c r="O1756" s="30" t="str">
        <f>+"Etapa Actual del Programa Paso a Paso en la comuna de "&amp;Enfermedades_Mundiales[[#This Row],[territorio]]</f>
        <v>Etapa Actual del Programa Paso a Paso en la comuna de Malloa</v>
      </c>
      <c r="P1756" s="68"/>
      <c r="Q1756" s="15" t="str">
        <f t="shared" si="394"/>
        <v>Representación Geográfica</v>
      </c>
      <c r="R1756" s="30"/>
      <c r="S175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https://analytics.zoho.com/open-view/2395394000008153647?ZOHO_CRITERIA=%22Localiza_CL_Poblacion%22.%22Codcom%22%3D6109</v>
      </c>
      <c r="T1756" s="17"/>
      <c r="U1756" s="31" t="str">
        <f t="shared" si="395"/>
        <v>#1774B9</v>
      </c>
      <c r="V1756" s="32" t="str">
        <f>+Enfermedades_Mundiales[[#This Row],[idcoleccion]]&amp;"-"&amp;Enfermedades_Mundiales[[#This Row],[id]]</f>
        <v>360-1746</v>
      </c>
      <c r="W1756" s="21">
        <f>+VLOOKUP(Enfermedades_Mundiales[[#This Row],[Filtro URL]],Estructura!$X$4:$Y$366,2,0)</f>
        <v>36306109</v>
      </c>
      <c r="X1756" s="21" t="str">
        <f>+VLOOKUP(Enfermedades_Mundiales[[#This Row],[tema]],Estructura!$A$4:$C$18,3,0)</f>
        <v>T-368</v>
      </c>
      <c r="Y1756" s="32" t="str">
        <f>+VLOOKUP(Enfermedades_Mundiales[[#This Row],[contenido]],Estructura!$E$4:$G$18,3,0)</f>
        <v>C-364</v>
      </c>
      <c r="Z1756" s="32" t="str">
        <f>+VLOOKUP(Enfermedades_Mundiales[[#This Row],[Filtro Integrado]],Estructura!$M$4:$O$367,3,0)</f>
        <v>FI-366</v>
      </c>
      <c r="AA1756" s="32" t="str">
        <f>+VLOOKUP(Enfermedades_Mundiales[[#This Row],[Muestra]],Estructura!$Q$4:$S$194,3,0)</f>
        <v>M-372</v>
      </c>
    </row>
    <row r="1757" spans="1:27" ht="30.6" x14ac:dyDescent="0.3">
      <c r="A1757" s="61" t="s">
        <v>2224</v>
      </c>
      <c r="B1757" s="43">
        <f t="shared" si="400"/>
        <v>360</v>
      </c>
      <c r="C1757" s="44" t="str">
        <f t="shared" si="400"/>
        <v>Enfermedades Mundiales</v>
      </c>
      <c r="D1757" s="44" t="str">
        <f t="shared" si="400"/>
        <v>Salud</v>
      </c>
      <c r="E1757" s="64">
        <v>6110</v>
      </c>
      <c r="F1757" s="44" t="str">
        <f t="shared" si="396"/>
        <v>Etapas Paso a Paso</v>
      </c>
      <c r="G1757" s="27" t="s">
        <v>3568</v>
      </c>
      <c r="H1757" s="60" t="s">
        <v>17</v>
      </c>
      <c r="I1757" s="58" t="s">
        <v>112</v>
      </c>
      <c r="J1757" s="43" t="s">
        <v>3581</v>
      </c>
      <c r="K1757" s="12" t="str">
        <f t="shared" si="401"/>
        <v>Etapa Actual</v>
      </c>
      <c r="L1757" s="43" t="str">
        <f t="shared" si="401"/>
        <v>Último Informe MINCIECIA</v>
      </c>
      <c r="M1757" s="43" t="str">
        <f t="shared" si="401"/>
        <v>Adimensional</v>
      </c>
      <c r="N1757" s="49" t="str">
        <f t="shared" si="401"/>
        <v>Ministerio de Ciencias, Tecnología, Conocimiento e Innovación</v>
      </c>
      <c r="O1757" s="30" t="str">
        <f>+"Etapa Actual del Programa Paso a Paso en la comuna de "&amp;Enfermedades_Mundiales[[#This Row],[territorio]]</f>
        <v>Etapa Actual del Programa Paso a Paso en la comuna de Mostazal</v>
      </c>
      <c r="P1757" s="68"/>
      <c r="Q1757" s="15" t="str">
        <f t="shared" si="394"/>
        <v>Representación Geográfica</v>
      </c>
      <c r="R1757" s="30"/>
      <c r="S175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https://analytics.zoho.com/open-view/2395394000008153647?ZOHO_CRITERIA=%22Localiza_CL_Poblacion%22.%22Codcom%22%3D6110</v>
      </c>
      <c r="T1757" s="17"/>
      <c r="U1757" s="31" t="str">
        <f t="shared" si="395"/>
        <v>#1774B9</v>
      </c>
      <c r="V1757" s="32" t="str">
        <f>+Enfermedades_Mundiales[[#This Row],[idcoleccion]]&amp;"-"&amp;Enfermedades_Mundiales[[#This Row],[id]]</f>
        <v>360-1747</v>
      </c>
      <c r="W1757" s="21">
        <f>+VLOOKUP(Enfermedades_Mundiales[[#This Row],[Filtro URL]],Estructura!$X$4:$Y$366,2,0)</f>
        <v>36306110</v>
      </c>
      <c r="X1757" s="21" t="str">
        <f>+VLOOKUP(Enfermedades_Mundiales[[#This Row],[tema]],Estructura!$A$4:$C$18,3,0)</f>
        <v>T-368</v>
      </c>
      <c r="Y1757" s="32" t="str">
        <f>+VLOOKUP(Enfermedades_Mundiales[[#This Row],[contenido]],Estructura!$E$4:$G$18,3,0)</f>
        <v>C-364</v>
      </c>
      <c r="Z1757" s="32" t="str">
        <f>+VLOOKUP(Enfermedades_Mundiales[[#This Row],[Filtro Integrado]],Estructura!$M$4:$O$367,3,0)</f>
        <v>FI-366</v>
      </c>
      <c r="AA1757" s="32" t="str">
        <f>+VLOOKUP(Enfermedades_Mundiales[[#This Row],[Muestra]],Estructura!$Q$4:$S$194,3,0)</f>
        <v>M-372</v>
      </c>
    </row>
    <row r="1758" spans="1:27" ht="30.6" x14ac:dyDescent="0.3">
      <c r="A1758" s="61" t="s">
        <v>2225</v>
      </c>
      <c r="B1758" s="43">
        <f t="shared" si="400"/>
        <v>360</v>
      </c>
      <c r="C1758" s="44" t="str">
        <f t="shared" si="400"/>
        <v>Enfermedades Mundiales</v>
      </c>
      <c r="D1758" s="44" t="str">
        <f t="shared" si="400"/>
        <v>Salud</v>
      </c>
      <c r="E1758" s="64">
        <v>6111</v>
      </c>
      <c r="F1758" s="44" t="str">
        <f t="shared" si="396"/>
        <v>Etapas Paso a Paso</v>
      </c>
      <c r="G1758" s="27" t="s">
        <v>3568</v>
      </c>
      <c r="H1758" s="60" t="s">
        <v>17</v>
      </c>
      <c r="I1758" s="58" t="s">
        <v>113</v>
      </c>
      <c r="J1758" s="43" t="s">
        <v>3581</v>
      </c>
      <c r="K1758" s="12" t="str">
        <f t="shared" si="401"/>
        <v>Etapa Actual</v>
      </c>
      <c r="L1758" s="43" t="str">
        <f t="shared" si="401"/>
        <v>Último Informe MINCIECIA</v>
      </c>
      <c r="M1758" s="43" t="str">
        <f t="shared" si="401"/>
        <v>Adimensional</v>
      </c>
      <c r="N1758" s="49" t="str">
        <f t="shared" si="401"/>
        <v>Ministerio de Ciencias, Tecnología, Conocimiento e Innovación</v>
      </c>
      <c r="O1758" s="30" t="str">
        <f>+"Etapa Actual del Programa Paso a Paso en la comuna de "&amp;Enfermedades_Mundiales[[#This Row],[territorio]]</f>
        <v>Etapa Actual del Programa Paso a Paso en la comuna de Olivar</v>
      </c>
      <c r="P1758" s="68"/>
      <c r="Q1758" s="15" t="str">
        <f t="shared" si="394"/>
        <v>Representación Geográfica</v>
      </c>
      <c r="R1758" s="30"/>
      <c r="S175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https://analytics.zoho.com/open-view/2395394000008153647?ZOHO_CRITERIA=%22Localiza_CL_Poblacion%22.%22Codcom%22%3D6111</v>
      </c>
      <c r="T1758" s="17"/>
      <c r="U1758" s="31" t="str">
        <f t="shared" si="395"/>
        <v>#1774B9</v>
      </c>
      <c r="V1758" s="32" t="str">
        <f>+Enfermedades_Mundiales[[#This Row],[idcoleccion]]&amp;"-"&amp;Enfermedades_Mundiales[[#This Row],[id]]</f>
        <v>360-1748</v>
      </c>
      <c r="W1758" s="21">
        <f>+VLOOKUP(Enfermedades_Mundiales[[#This Row],[Filtro URL]],Estructura!$X$4:$Y$366,2,0)</f>
        <v>36306111</v>
      </c>
      <c r="X1758" s="21" t="str">
        <f>+VLOOKUP(Enfermedades_Mundiales[[#This Row],[tema]],Estructura!$A$4:$C$18,3,0)</f>
        <v>T-368</v>
      </c>
      <c r="Y1758" s="32" t="str">
        <f>+VLOOKUP(Enfermedades_Mundiales[[#This Row],[contenido]],Estructura!$E$4:$G$18,3,0)</f>
        <v>C-364</v>
      </c>
      <c r="Z1758" s="32" t="str">
        <f>+VLOOKUP(Enfermedades_Mundiales[[#This Row],[Filtro Integrado]],Estructura!$M$4:$O$367,3,0)</f>
        <v>FI-366</v>
      </c>
      <c r="AA1758" s="32" t="str">
        <f>+VLOOKUP(Enfermedades_Mundiales[[#This Row],[Muestra]],Estructura!$Q$4:$S$194,3,0)</f>
        <v>M-372</v>
      </c>
    </row>
    <row r="1759" spans="1:27" ht="30.6" x14ac:dyDescent="0.3">
      <c r="A1759" s="61" t="s">
        <v>2226</v>
      </c>
      <c r="B1759" s="43">
        <f t="shared" si="400"/>
        <v>360</v>
      </c>
      <c r="C1759" s="44" t="str">
        <f t="shared" si="400"/>
        <v>Enfermedades Mundiales</v>
      </c>
      <c r="D1759" s="44" t="str">
        <f t="shared" si="400"/>
        <v>Salud</v>
      </c>
      <c r="E1759" s="64">
        <v>6112</v>
      </c>
      <c r="F1759" s="44" t="str">
        <f t="shared" si="396"/>
        <v>Etapas Paso a Paso</v>
      </c>
      <c r="G1759" s="27" t="s">
        <v>3568</v>
      </c>
      <c r="H1759" s="60" t="s">
        <v>17</v>
      </c>
      <c r="I1759" s="58" t="s">
        <v>114</v>
      </c>
      <c r="J1759" s="43" t="s">
        <v>3581</v>
      </c>
      <c r="K1759" s="12" t="str">
        <f t="shared" si="401"/>
        <v>Etapa Actual</v>
      </c>
      <c r="L1759" s="43" t="str">
        <f t="shared" si="401"/>
        <v>Último Informe MINCIECIA</v>
      </c>
      <c r="M1759" s="43" t="str">
        <f t="shared" si="401"/>
        <v>Adimensional</v>
      </c>
      <c r="N1759" s="49" t="str">
        <f t="shared" si="401"/>
        <v>Ministerio de Ciencias, Tecnología, Conocimiento e Innovación</v>
      </c>
      <c r="O1759" s="30" t="str">
        <f>+"Etapa Actual del Programa Paso a Paso en la comuna de "&amp;Enfermedades_Mundiales[[#This Row],[territorio]]</f>
        <v>Etapa Actual del Programa Paso a Paso en la comuna de Peumo</v>
      </c>
      <c r="P1759" s="68"/>
      <c r="Q1759" s="15" t="str">
        <f t="shared" si="394"/>
        <v>Representación Geográfica</v>
      </c>
      <c r="R1759" s="30"/>
      <c r="S175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https://analytics.zoho.com/open-view/2395394000008153647?ZOHO_CRITERIA=%22Localiza_CL_Poblacion%22.%22Codcom%22%3D6112</v>
      </c>
      <c r="T1759" s="17"/>
      <c r="U1759" s="31" t="str">
        <f t="shared" si="395"/>
        <v>#1774B9</v>
      </c>
      <c r="V1759" s="32" t="str">
        <f>+Enfermedades_Mundiales[[#This Row],[idcoleccion]]&amp;"-"&amp;Enfermedades_Mundiales[[#This Row],[id]]</f>
        <v>360-1749</v>
      </c>
      <c r="W1759" s="21">
        <f>+VLOOKUP(Enfermedades_Mundiales[[#This Row],[Filtro URL]],Estructura!$X$4:$Y$366,2,0)</f>
        <v>36306112</v>
      </c>
      <c r="X1759" s="21" t="str">
        <f>+VLOOKUP(Enfermedades_Mundiales[[#This Row],[tema]],Estructura!$A$4:$C$18,3,0)</f>
        <v>T-368</v>
      </c>
      <c r="Y1759" s="32" t="str">
        <f>+VLOOKUP(Enfermedades_Mundiales[[#This Row],[contenido]],Estructura!$E$4:$G$18,3,0)</f>
        <v>C-364</v>
      </c>
      <c r="Z1759" s="32" t="str">
        <f>+VLOOKUP(Enfermedades_Mundiales[[#This Row],[Filtro Integrado]],Estructura!$M$4:$O$367,3,0)</f>
        <v>FI-366</v>
      </c>
      <c r="AA1759" s="32" t="str">
        <f>+VLOOKUP(Enfermedades_Mundiales[[#This Row],[Muestra]],Estructura!$Q$4:$S$194,3,0)</f>
        <v>M-372</v>
      </c>
    </row>
    <row r="1760" spans="1:27" ht="30.6" x14ac:dyDescent="0.3">
      <c r="A1760" s="61" t="s">
        <v>2227</v>
      </c>
      <c r="B1760" s="43">
        <f t="shared" si="400"/>
        <v>360</v>
      </c>
      <c r="C1760" s="44" t="str">
        <f t="shared" si="400"/>
        <v>Enfermedades Mundiales</v>
      </c>
      <c r="D1760" s="44" t="str">
        <f t="shared" si="400"/>
        <v>Salud</v>
      </c>
      <c r="E1760" s="64">
        <v>6113</v>
      </c>
      <c r="F1760" s="44" t="str">
        <f t="shared" si="396"/>
        <v>Etapas Paso a Paso</v>
      </c>
      <c r="G1760" s="27" t="s">
        <v>3568</v>
      </c>
      <c r="H1760" s="60" t="s">
        <v>17</v>
      </c>
      <c r="I1760" s="58" t="s">
        <v>115</v>
      </c>
      <c r="J1760" s="43" t="s">
        <v>3581</v>
      </c>
      <c r="K1760" s="12" t="str">
        <f t="shared" si="401"/>
        <v>Etapa Actual</v>
      </c>
      <c r="L1760" s="43" t="str">
        <f t="shared" si="401"/>
        <v>Último Informe MINCIECIA</v>
      </c>
      <c r="M1760" s="43" t="str">
        <f t="shared" si="401"/>
        <v>Adimensional</v>
      </c>
      <c r="N1760" s="49" t="str">
        <f t="shared" si="401"/>
        <v>Ministerio de Ciencias, Tecnología, Conocimiento e Innovación</v>
      </c>
      <c r="O1760" s="30" t="str">
        <f>+"Etapa Actual del Programa Paso a Paso en la comuna de "&amp;Enfermedades_Mundiales[[#This Row],[territorio]]</f>
        <v>Etapa Actual del Programa Paso a Paso en la comuna de Pichidegua</v>
      </c>
      <c r="P1760" s="68"/>
      <c r="Q1760" s="15" t="str">
        <f t="shared" si="394"/>
        <v>Representación Geográfica</v>
      </c>
      <c r="R1760" s="30"/>
      <c r="S176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https://analytics.zoho.com/open-view/2395394000008153647?ZOHO_CRITERIA=%22Localiza_CL_Poblacion%22.%22Codcom%22%3D6113</v>
      </c>
      <c r="T1760" s="17"/>
      <c r="U1760" s="31" t="str">
        <f t="shared" si="395"/>
        <v>#1774B9</v>
      </c>
      <c r="V1760" s="32" t="str">
        <f>+Enfermedades_Mundiales[[#This Row],[idcoleccion]]&amp;"-"&amp;Enfermedades_Mundiales[[#This Row],[id]]</f>
        <v>360-1750</v>
      </c>
      <c r="W1760" s="21">
        <f>+VLOOKUP(Enfermedades_Mundiales[[#This Row],[Filtro URL]],Estructura!$X$4:$Y$366,2,0)</f>
        <v>36306113</v>
      </c>
      <c r="X1760" s="21" t="str">
        <f>+VLOOKUP(Enfermedades_Mundiales[[#This Row],[tema]],Estructura!$A$4:$C$18,3,0)</f>
        <v>T-368</v>
      </c>
      <c r="Y1760" s="32" t="str">
        <f>+VLOOKUP(Enfermedades_Mundiales[[#This Row],[contenido]],Estructura!$E$4:$G$18,3,0)</f>
        <v>C-364</v>
      </c>
      <c r="Z1760" s="32" t="str">
        <f>+VLOOKUP(Enfermedades_Mundiales[[#This Row],[Filtro Integrado]],Estructura!$M$4:$O$367,3,0)</f>
        <v>FI-366</v>
      </c>
      <c r="AA1760" s="32" t="str">
        <f>+VLOOKUP(Enfermedades_Mundiales[[#This Row],[Muestra]],Estructura!$Q$4:$S$194,3,0)</f>
        <v>M-372</v>
      </c>
    </row>
    <row r="1761" spans="1:27" ht="30.6" x14ac:dyDescent="0.3">
      <c r="A1761" s="61" t="s">
        <v>2228</v>
      </c>
      <c r="B1761" s="43">
        <f t="shared" si="400"/>
        <v>360</v>
      </c>
      <c r="C1761" s="44" t="str">
        <f t="shared" si="400"/>
        <v>Enfermedades Mundiales</v>
      </c>
      <c r="D1761" s="44" t="str">
        <f t="shared" si="400"/>
        <v>Salud</v>
      </c>
      <c r="E1761" s="64">
        <v>6114</v>
      </c>
      <c r="F1761" s="44" t="str">
        <f t="shared" si="396"/>
        <v>Etapas Paso a Paso</v>
      </c>
      <c r="G1761" s="27" t="s">
        <v>3568</v>
      </c>
      <c r="H1761" s="60" t="s">
        <v>17</v>
      </c>
      <c r="I1761" s="58" t="s">
        <v>116</v>
      </c>
      <c r="J1761" s="43" t="s">
        <v>3581</v>
      </c>
      <c r="K1761" s="12" t="str">
        <f t="shared" si="401"/>
        <v>Etapa Actual</v>
      </c>
      <c r="L1761" s="43" t="str">
        <f t="shared" si="401"/>
        <v>Último Informe MINCIECIA</v>
      </c>
      <c r="M1761" s="43" t="str">
        <f t="shared" si="401"/>
        <v>Adimensional</v>
      </c>
      <c r="N1761" s="49" t="str">
        <f t="shared" si="401"/>
        <v>Ministerio de Ciencias, Tecnología, Conocimiento e Innovación</v>
      </c>
      <c r="O1761" s="30" t="str">
        <f>+"Etapa Actual del Programa Paso a Paso en la comuna de "&amp;Enfermedades_Mundiales[[#This Row],[territorio]]</f>
        <v>Etapa Actual del Programa Paso a Paso en la comuna de Quinta de Tilcoco</v>
      </c>
      <c r="P1761" s="68"/>
      <c r="Q1761" s="15" t="str">
        <f t="shared" si="394"/>
        <v>Representación Geográfica</v>
      </c>
      <c r="R1761" s="30"/>
      <c r="S176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https://analytics.zoho.com/open-view/2395394000008153647?ZOHO_CRITERIA=%22Localiza_CL_Poblacion%22.%22Codcom%22%3D6114</v>
      </c>
      <c r="T1761" s="17"/>
      <c r="U1761" s="31" t="str">
        <f t="shared" si="395"/>
        <v>#1774B9</v>
      </c>
      <c r="V1761" s="32" t="str">
        <f>+Enfermedades_Mundiales[[#This Row],[idcoleccion]]&amp;"-"&amp;Enfermedades_Mundiales[[#This Row],[id]]</f>
        <v>360-1751</v>
      </c>
      <c r="W1761" s="21">
        <f>+VLOOKUP(Enfermedades_Mundiales[[#This Row],[Filtro URL]],Estructura!$X$4:$Y$366,2,0)</f>
        <v>36306114</v>
      </c>
      <c r="X1761" s="21" t="str">
        <f>+VLOOKUP(Enfermedades_Mundiales[[#This Row],[tema]],Estructura!$A$4:$C$18,3,0)</f>
        <v>T-368</v>
      </c>
      <c r="Y1761" s="32" t="str">
        <f>+VLOOKUP(Enfermedades_Mundiales[[#This Row],[contenido]],Estructura!$E$4:$G$18,3,0)</f>
        <v>C-364</v>
      </c>
      <c r="Z1761" s="32" t="str">
        <f>+VLOOKUP(Enfermedades_Mundiales[[#This Row],[Filtro Integrado]],Estructura!$M$4:$O$367,3,0)</f>
        <v>FI-366</v>
      </c>
      <c r="AA1761" s="32" t="str">
        <f>+VLOOKUP(Enfermedades_Mundiales[[#This Row],[Muestra]],Estructura!$Q$4:$S$194,3,0)</f>
        <v>M-372</v>
      </c>
    </row>
    <row r="1762" spans="1:27" ht="30.6" x14ac:dyDescent="0.3">
      <c r="A1762" s="61" t="s">
        <v>2229</v>
      </c>
      <c r="B1762" s="43">
        <f t="shared" si="400"/>
        <v>360</v>
      </c>
      <c r="C1762" s="44" t="str">
        <f t="shared" si="400"/>
        <v>Enfermedades Mundiales</v>
      </c>
      <c r="D1762" s="44" t="str">
        <f t="shared" si="400"/>
        <v>Salud</v>
      </c>
      <c r="E1762" s="64">
        <v>6115</v>
      </c>
      <c r="F1762" s="44" t="str">
        <f t="shared" si="396"/>
        <v>Etapas Paso a Paso</v>
      </c>
      <c r="G1762" s="27" t="s">
        <v>3568</v>
      </c>
      <c r="H1762" s="60" t="s">
        <v>17</v>
      </c>
      <c r="I1762" s="58" t="s">
        <v>117</v>
      </c>
      <c r="J1762" s="43" t="s">
        <v>3581</v>
      </c>
      <c r="K1762" s="12" t="str">
        <f t="shared" si="401"/>
        <v>Etapa Actual</v>
      </c>
      <c r="L1762" s="43" t="str">
        <f t="shared" si="401"/>
        <v>Último Informe MINCIECIA</v>
      </c>
      <c r="M1762" s="43" t="str">
        <f t="shared" si="401"/>
        <v>Adimensional</v>
      </c>
      <c r="N1762" s="49" t="str">
        <f t="shared" si="401"/>
        <v>Ministerio de Ciencias, Tecnología, Conocimiento e Innovación</v>
      </c>
      <c r="O1762" s="30" t="str">
        <f>+"Etapa Actual del Programa Paso a Paso en la comuna de "&amp;Enfermedades_Mundiales[[#This Row],[territorio]]</f>
        <v>Etapa Actual del Programa Paso a Paso en la comuna de Rengo</v>
      </c>
      <c r="P1762" s="68"/>
      <c r="Q1762" s="15" t="str">
        <f t="shared" si="394"/>
        <v>Representación Geográfica</v>
      </c>
      <c r="R1762" s="30"/>
      <c r="S176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https://analytics.zoho.com/open-view/2395394000008153647?ZOHO_CRITERIA=%22Localiza_CL_Poblacion%22.%22Codcom%22%3D6115</v>
      </c>
      <c r="T1762" s="17"/>
      <c r="U1762" s="31" t="str">
        <f t="shared" si="395"/>
        <v>#1774B9</v>
      </c>
      <c r="V1762" s="32" t="str">
        <f>+Enfermedades_Mundiales[[#This Row],[idcoleccion]]&amp;"-"&amp;Enfermedades_Mundiales[[#This Row],[id]]</f>
        <v>360-1752</v>
      </c>
      <c r="W1762" s="21">
        <f>+VLOOKUP(Enfermedades_Mundiales[[#This Row],[Filtro URL]],Estructura!$X$4:$Y$366,2,0)</f>
        <v>36306115</v>
      </c>
      <c r="X1762" s="21" t="str">
        <f>+VLOOKUP(Enfermedades_Mundiales[[#This Row],[tema]],Estructura!$A$4:$C$18,3,0)</f>
        <v>T-368</v>
      </c>
      <c r="Y1762" s="32" t="str">
        <f>+VLOOKUP(Enfermedades_Mundiales[[#This Row],[contenido]],Estructura!$E$4:$G$18,3,0)</f>
        <v>C-364</v>
      </c>
      <c r="Z1762" s="32" t="str">
        <f>+VLOOKUP(Enfermedades_Mundiales[[#This Row],[Filtro Integrado]],Estructura!$M$4:$O$367,3,0)</f>
        <v>FI-366</v>
      </c>
      <c r="AA1762" s="32" t="str">
        <f>+VLOOKUP(Enfermedades_Mundiales[[#This Row],[Muestra]],Estructura!$Q$4:$S$194,3,0)</f>
        <v>M-372</v>
      </c>
    </row>
    <row r="1763" spans="1:27" ht="30.6" x14ac:dyDescent="0.3">
      <c r="A1763" s="61" t="s">
        <v>2230</v>
      </c>
      <c r="B1763" s="43">
        <f t="shared" si="400"/>
        <v>360</v>
      </c>
      <c r="C1763" s="44" t="str">
        <f t="shared" si="400"/>
        <v>Enfermedades Mundiales</v>
      </c>
      <c r="D1763" s="44" t="str">
        <f t="shared" si="400"/>
        <v>Salud</v>
      </c>
      <c r="E1763" s="64">
        <v>6116</v>
      </c>
      <c r="F1763" s="44" t="str">
        <f t="shared" si="396"/>
        <v>Etapas Paso a Paso</v>
      </c>
      <c r="G1763" s="27" t="s">
        <v>3568</v>
      </c>
      <c r="H1763" s="60" t="s">
        <v>17</v>
      </c>
      <c r="I1763" s="58" t="s">
        <v>118</v>
      </c>
      <c r="J1763" s="43" t="s">
        <v>3581</v>
      </c>
      <c r="K1763" s="12" t="str">
        <f t="shared" si="401"/>
        <v>Etapa Actual</v>
      </c>
      <c r="L1763" s="43" t="str">
        <f t="shared" si="401"/>
        <v>Último Informe MINCIECIA</v>
      </c>
      <c r="M1763" s="43" t="str">
        <f t="shared" si="401"/>
        <v>Adimensional</v>
      </c>
      <c r="N1763" s="49" t="str">
        <f t="shared" si="401"/>
        <v>Ministerio de Ciencias, Tecnología, Conocimiento e Innovación</v>
      </c>
      <c r="O1763" s="30" t="str">
        <f>+"Etapa Actual del Programa Paso a Paso en la comuna de "&amp;Enfermedades_Mundiales[[#This Row],[territorio]]</f>
        <v>Etapa Actual del Programa Paso a Paso en la comuna de Requínoa</v>
      </c>
      <c r="P1763" s="68"/>
      <c r="Q1763" s="15" t="str">
        <f t="shared" si="394"/>
        <v>Representación Geográfica</v>
      </c>
      <c r="R1763" s="30"/>
      <c r="S176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https://analytics.zoho.com/open-view/2395394000008153647?ZOHO_CRITERIA=%22Localiza_CL_Poblacion%22.%22Codcom%22%3D6116</v>
      </c>
      <c r="T1763" s="17"/>
      <c r="U1763" s="31" t="str">
        <f t="shared" si="395"/>
        <v>#1774B9</v>
      </c>
      <c r="V1763" s="32" t="str">
        <f>+Enfermedades_Mundiales[[#This Row],[idcoleccion]]&amp;"-"&amp;Enfermedades_Mundiales[[#This Row],[id]]</f>
        <v>360-1753</v>
      </c>
      <c r="W1763" s="21">
        <f>+VLOOKUP(Enfermedades_Mundiales[[#This Row],[Filtro URL]],Estructura!$X$4:$Y$366,2,0)</f>
        <v>36306116</v>
      </c>
      <c r="X1763" s="21" t="str">
        <f>+VLOOKUP(Enfermedades_Mundiales[[#This Row],[tema]],Estructura!$A$4:$C$18,3,0)</f>
        <v>T-368</v>
      </c>
      <c r="Y1763" s="32" t="str">
        <f>+VLOOKUP(Enfermedades_Mundiales[[#This Row],[contenido]],Estructura!$E$4:$G$18,3,0)</f>
        <v>C-364</v>
      </c>
      <c r="Z1763" s="32" t="str">
        <f>+VLOOKUP(Enfermedades_Mundiales[[#This Row],[Filtro Integrado]],Estructura!$M$4:$O$367,3,0)</f>
        <v>FI-366</v>
      </c>
      <c r="AA1763" s="32" t="str">
        <f>+VLOOKUP(Enfermedades_Mundiales[[#This Row],[Muestra]],Estructura!$Q$4:$S$194,3,0)</f>
        <v>M-372</v>
      </c>
    </row>
    <row r="1764" spans="1:27" ht="30.6" x14ac:dyDescent="0.3">
      <c r="A1764" s="61" t="s">
        <v>2231</v>
      </c>
      <c r="B1764" s="43">
        <f t="shared" si="400"/>
        <v>360</v>
      </c>
      <c r="C1764" s="44" t="str">
        <f t="shared" si="400"/>
        <v>Enfermedades Mundiales</v>
      </c>
      <c r="D1764" s="44" t="str">
        <f t="shared" si="400"/>
        <v>Salud</v>
      </c>
      <c r="E1764" s="64">
        <v>6117</v>
      </c>
      <c r="F1764" s="44" t="str">
        <f t="shared" si="396"/>
        <v>Etapas Paso a Paso</v>
      </c>
      <c r="G1764" s="27" t="s">
        <v>3568</v>
      </c>
      <c r="H1764" s="60" t="s">
        <v>17</v>
      </c>
      <c r="I1764" s="58" t="s">
        <v>119</v>
      </c>
      <c r="J1764" s="43" t="s">
        <v>3581</v>
      </c>
      <c r="K1764" s="12" t="str">
        <f t="shared" si="401"/>
        <v>Etapa Actual</v>
      </c>
      <c r="L1764" s="43" t="str">
        <f t="shared" si="401"/>
        <v>Último Informe MINCIECIA</v>
      </c>
      <c r="M1764" s="43" t="str">
        <f t="shared" si="401"/>
        <v>Adimensional</v>
      </c>
      <c r="N1764" s="49" t="str">
        <f t="shared" si="401"/>
        <v>Ministerio de Ciencias, Tecnología, Conocimiento e Innovación</v>
      </c>
      <c r="O1764" s="30" t="str">
        <f>+"Etapa Actual del Programa Paso a Paso en la comuna de "&amp;Enfermedades_Mundiales[[#This Row],[territorio]]</f>
        <v>Etapa Actual del Programa Paso a Paso en la comuna de San Vicente</v>
      </c>
      <c r="P1764" s="68"/>
      <c r="Q1764" s="15" t="str">
        <f t="shared" si="394"/>
        <v>Representación Geográfica</v>
      </c>
      <c r="R1764" s="30"/>
      <c r="S176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https://analytics.zoho.com/open-view/2395394000008153647?ZOHO_CRITERIA=%22Localiza_CL_Poblacion%22.%22Codcom%22%3D6117</v>
      </c>
      <c r="T1764" s="17"/>
      <c r="U1764" s="31" t="str">
        <f t="shared" si="395"/>
        <v>#1774B9</v>
      </c>
      <c r="V1764" s="32" t="str">
        <f>+Enfermedades_Mundiales[[#This Row],[idcoleccion]]&amp;"-"&amp;Enfermedades_Mundiales[[#This Row],[id]]</f>
        <v>360-1754</v>
      </c>
      <c r="W1764" s="21">
        <f>+VLOOKUP(Enfermedades_Mundiales[[#This Row],[Filtro URL]],Estructura!$X$4:$Y$366,2,0)</f>
        <v>36306117</v>
      </c>
      <c r="X1764" s="21" t="str">
        <f>+VLOOKUP(Enfermedades_Mundiales[[#This Row],[tema]],Estructura!$A$4:$C$18,3,0)</f>
        <v>T-368</v>
      </c>
      <c r="Y1764" s="32" t="str">
        <f>+VLOOKUP(Enfermedades_Mundiales[[#This Row],[contenido]],Estructura!$E$4:$G$18,3,0)</f>
        <v>C-364</v>
      </c>
      <c r="Z1764" s="32" t="str">
        <f>+VLOOKUP(Enfermedades_Mundiales[[#This Row],[Filtro Integrado]],Estructura!$M$4:$O$367,3,0)</f>
        <v>FI-366</v>
      </c>
      <c r="AA1764" s="32" t="str">
        <f>+VLOOKUP(Enfermedades_Mundiales[[#This Row],[Muestra]],Estructura!$Q$4:$S$194,3,0)</f>
        <v>M-372</v>
      </c>
    </row>
    <row r="1765" spans="1:27" ht="30.6" x14ac:dyDescent="0.3">
      <c r="A1765" s="61" t="s">
        <v>2232</v>
      </c>
      <c r="B1765" s="43">
        <f t="shared" si="400"/>
        <v>360</v>
      </c>
      <c r="C1765" s="44" t="str">
        <f t="shared" si="400"/>
        <v>Enfermedades Mundiales</v>
      </c>
      <c r="D1765" s="44" t="str">
        <f t="shared" si="400"/>
        <v>Salud</v>
      </c>
      <c r="E1765" s="64">
        <v>6201</v>
      </c>
      <c r="F1765" s="44" t="str">
        <f t="shared" si="396"/>
        <v>Etapas Paso a Paso</v>
      </c>
      <c r="G1765" s="27" t="s">
        <v>3568</v>
      </c>
      <c r="H1765" s="60" t="s">
        <v>17</v>
      </c>
      <c r="I1765" s="58" t="s">
        <v>120</v>
      </c>
      <c r="J1765" s="43" t="s">
        <v>3581</v>
      </c>
      <c r="K1765" s="12" t="str">
        <f t="shared" si="401"/>
        <v>Etapa Actual</v>
      </c>
      <c r="L1765" s="43" t="str">
        <f t="shared" si="401"/>
        <v>Último Informe MINCIECIA</v>
      </c>
      <c r="M1765" s="43" t="str">
        <f t="shared" si="401"/>
        <v>Adimensional</v>
      </c>
      <c r="N1765" s="49" t="str">
        <f t="shared" si="401"/>
        <v>Ministerio de Ciencias, Tecnología, Conocimiento e Innovación</v>
      </c>
      <c r="O1765" s="30" t="str">
        <f>+"Etapa Actual del Programa Paso a Paso en la comuna de "&amp;Enfermedades_Mundiales[[#This Row],[territorio]]</f>
        <v>Etapa Actual del Programa Paso a Paso en la comuna de Pichilemu</v>
      </c>
      <c r="P1765" s="68"/>
      <c r="Q1765" s="15" t="str">
        <f t="shared" si="394"/>
        <v>Representación Geográfica</v>
      </c>
      <c r="R1765" s="30"/>
      <c r="S176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https://analytics.zoho.com/open-view/2395394000008153647?ZOHO_CRITERIA=%22Localiza_CL_Poblacion%22.%22Codcom%22%3D6201</v>
      </c>
      <c r="T1765" s="17"/>
      <c r="U1765" s="31" t="str">
        <f t="shared" si="395"/>
        <v>#1774B9</v>
      </c>
      <c r="V1765" s="32" t="str">
        <f>+Enfermedades_Mundiales[[#This Row],[idcoleccion]]&amp;"-"&amp;Enfermedades_Mundiales[[#This Row],[id]]</f>
        <v>360-1755</v>
      </c>
      <c r="W1765" s="21">
        <f>+VLOOKUP(Enfermedades_Mundiales[[#This Row],[Filtro URL]],Estructura!$X$4:$Y$366,2,0)</f>
        <v>36306201</v>
      </c>
      <c r="X1765" s="21" t="str">
        <f>+VLOOKUP(Enfermedades_Mundiales[[#This Row],[tema]],Estructura!$A$4:$C$18,3,0)</f>
        <v>T-368</v>
      </c>
      <c r="Y1765" s="32" t="str">
        <f>+VLOOKUP(Enfermedades_Mundiales[[#This Row],[contenido]],Estructura!$E$4:$G$18,3,0)</f>
        <v>C-364</v>
      </c>
      <c r="Z1765" s="32" t="str">
        <f>+VLOOKUP(Enfermedades_Mundiales[[#This Row],[Filtro Integrado]],Estructura!$M$4:$O$367,3,0)</f>
        <v>FI-366</v>
      </c>
      <c r="AA1765" s="32" t="str">
        <f>+VLOOKUP(Enfermedades_Mundiales[[#This Row],[Muestra]],Estructura!$Q$4:$S$194,3,0)</f>
        <v>M-372</v>
      </c>
    </row>
    <row r="1766" spans="1:27" ht="30.6" x14ac:dyDescent="0.3">
      <c r="A1766" s="61" t="s">
        <v>2233</v>
      </c>
      <c r="B1766" s="43">
        <f t="shared" ref="B1766:D1781" si="402">+B1765</f>
        <v>360</v>
      </c>
      <c r="C1766" s="44" t="str">
        <f t="shared" si="402"/>
        <v>Enfermedades Mundiales</v>
      </c>
      <c r="D1766" s="44" t="str">
        <f t="shared" si="402"/>
        <v>Salud</v>
      </c>
      <c r="E1766" s="64">
        <v>6202</v>
      </c>
      <c r="F1766" s="44" t="str">
        <f t="shared" si="396"/>
        <v>Etapas Paso a Paso</v>
      </c>
      <c r="G1766" s="27" t="s">
        <v>3568</v>
      </c>
      <c r="H1766" s="60" t="s">
        <v>17</v>
      </c>
      <c r="I1766" s="58" t="s">
        <v>121</v>
      </c>
      <c r="J1766" s="43" t="s">
        <v>3581</v>
      </c>
      <c r="K1766" s="12" t="str">
        <f t="shared" si="401"/>
        <v>Etapa Actual</v>
      </c>
      <c r="L1766" s="43" t="str">
        <f t="shared" si="401"/>
        <v>Último Informe MINCIECIA</v>
      </c>
      <c r="M1766" s="43" t="str">
        <f t="shared" si="401"/>
        <v>Adimensional</v>
      </c>
      <c r="N1766" s="49" t="str">
        <f t="shared" si="401"/>
        <v>Ministerio de Ciencias, Tecnología, Conocimiento e Innovación</v>
      </c>
      <c r="O1766" s="30" t="str">
        <f>+"Etapa Actual del Programa Paso a Paso en la comuna de "&amp;Enfermedades_Mundiales[[#This Row],[territorio]]</f>
        <v>Etapa Actual del Programa Paso a Paso en la comuna de La Estrella</v>
      </c>
      <c r="P1766" s="68"/>
      <c r="Q1766" s="15" t="str">
        <f t="shared" si="394"/>
        <v>Representación Geográfica</v>
      </c>
      <c r="R1766" s="30"/>
      <c r="S176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https://analytics.zoho.com/open-view/2395394000008153647?ZOHO_CRITERIA=%22Localiza_CL_Poblacion%22.%22Codcom%22%3D6202</v>
      </c>
      <c r="T1766" s="17"/>
      <c r="U1766" s="31" t="str">
        <f t="shared" si="395"/>
        <v>#1774B9</v>
      </c>
      <c r="V1766" s="32" t="str">
        <f>+Enfermedades_Mundiales[[#This Row],[idcoleccion]]&amp;"-"&amp;Enfermedades_Mundiales[[#This Row],[id]]</f>
        <v>360-1756</v>
      </c>
      <c r="W1766" s="21">
        <f>+VLOOKUP(Enfermedades_Mundiales[[#This Row],[Filtro URL]],Estructura!$X$4:$Y$366,2,0)</f>
        <v>36306202</v>
      </c>
      <c r="X1766" s="21" t="str">
        <f>+VLOOKUP(Enfermedades_Mundiales[[#This Row],[tema]],Estructura!$A$4:$C$18,3,0)</f>
        <v>T-368</v>
      </c>
      <c r="Y1766" s="32" t="str">
        <f>+VLOOKUP(Enfermedades_Mundiales[[#This Row],[contenido]],Estructura!$E$4:$G$18,3,0)</f>
        <v>C-364</v>
      </c>
      <c r="Z1766" s="32" t="str">
        <f>+VLOOKUP(Enfermedades_Mundiales[[#This Row],[Filtro Integrado]],Estructura!$M$4:$O$367,3,0)</f>
        <v>FI-366</v>
      </c>
      <c r="AA1766" s="32" t="str">
        <f>+VLOOKUP(Enfermedades_Mundiales[[#This Row],[Muestra]],Estructura!$Q$4:$S$194,3,0)</f>
        <v>M-372</v>
      </c>
    </row>
    <row r="1767" spans="1:27" ht="30.6" x14ac:dyDescent="0.3">
      <c r="A1767" s="61" t="s">
        <v>2234</v>
      </c>
      <c r="B1767" s="43">
        <f t="shared" si="402"/>
        <v>360</v>
      </c>
      <c r="C1767" s="44" t="str">
        <f t="shared" si="402"/>
        <v>Enfermedades Mundiales</v>
      </c>
      <c r="D1767" s="44" t="str">
        <f t="shared" si="402"/>
        <v>Salud</v>
      </c>
      <c r="E1767" s="64">
        <v>6203</v>
      </c>
      <c r="F1767" s="44" t="str">
        <f t="shared" si="396"/>
        <v>Etapas Paso a Paso</v>
      </c>
      <c r="G1767" s="27" t="s">
        <v>3568</v>
      </c>
      <c r="H1767" s="60" t="s">
        <v>17</v>
      </c>
      <c r="I1767" s="58" t="s">
        <v>122</v>
      </c>
      <c r="J1767" s="43" t="s">
        <v>3581</v>
      </c>
      <c r="K1767" s="12" t="str">
        <f t="shared" ref="K1767:N1782" si="403">+K1766</f>
        <v>Etapa Actual</v>
      </c>
      <c r="L1767" s="43" t="str">
        <f t="shared" si="403"/>
        <v>Último Informe MINCIECIA</v>
      </c>
      <c r="M1767" s="43" t="str">
        <f t="shared" si="403"/>
        <v>Adimensional</v>
      </c>
      <c r="N1767" s="49" t="str">
        <f t="shared" si="403"/>
        <v>Ministerio de Ciencias, Tecnología, Conocimiento e Innovación</v>
      </c>
      <c r="O1767" s="30" t="str">
        <f>+"Etapa Actual del Programa Paso a Paso en la comuna de "&amp;Enfermedades_Mundiales[[#This Row],[territorio]]</f>
        <v>Etapa Actual del Programa Paso a Paso en la comuna de Litueche</v>
      </c>
      <c r="P1767" s="68"/>
      <c r="Q1767" s="15" t="str">
        <f t="shared" si="394"/>
        <v>Representación Geográfica</v>
      </c>
      <c r="R1767" s="30"/>
      <c r="S176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https://analytics.zoho.com/open-view/2395394000008153647?ZOHO_CRITERIA=%22Localiza_CL_Poblacion%22.%22Codcom%22%3D6203</v>
      </c>
      <c r="T1767" s="17"/>
      <c r="U1767" s="31" t="str">
        <f t="shared" si="395"/>
        <v>#1774B9</v>
      </c>
      <c r="V1767" s="32" t="str">
        <f>+Enfermedades_Mundiales[[#This Row],[idcoleccion]]&amp;"-"&amp;Enfermedades_Mundiales[[#This Row],[id]]</f>
        <v>360-1757</v>
      </c>
      <c r="W1767" s="21">
        <f>+VLOOKUP(Enfermedades_Mundiales[[#This Row],[Filtro URL]],Estructura!$X$4:$Y$366,2,0)</f>
        <v>36306203</v>
      </c>
      <c r="X1767" s="21" t="str">
        <f>+VLOOKUP(Enfermedades_Mundiales[[#This Row],[tema]],Estructura!$A$4:$C$18,3,0)</f>
        <v>T-368</v>
      </c>
      <c r="Y1767" s="32" t="str">
        <f>+VLOOKUP(Enfermedades_Mundiales[[#This Row],[contenido]],Estructura!$E$4:$G$18,3,0)</f>
        <v>C-364</v>
      </c>
      <c r="Z1767" s="32" t="str">
        <f>+VLOOKUP(Enfermedades_Mundiales[[#This Row],[Filtro Integrado]],Estructura!$M$4:$O$367,3,0)</f>
        <v>FI-366</v>
      </c>
      <c r="AA1767" s="32" t="str">
        <f>+VLOOKUP(Enfermedades_Mundiales[[#This Row],[Muestra]],Estructura!$Q$4:$S$194,3,0)</f>
        <v>M-372</v>
      </c>
    </row>
    <row r="1768" spans="1:27" ht="30.6" x14ac:dyDescent="0.3">
      <c r="A1768" s="61" t="s">
        <v>2235</v>
      </c>
      <c r="B1768" s="43">
        <f t="shared" si="402"/>
        <v>360</v>
      </c>
      <c r="C1768" s="44" t="str">
        <f t="shared" si="402"/>
        <v>Enfermedades Mundiales</v>
      </c>
      <c r="D1768" s="44" t="str">
        <f t="shared" si="402"/>
        <v>Salud</v>
      </c>
      <c r="E1768" s="64">
        <v>6204</v>
      </c>
      <c r="F1768" s="44" t="str">
        <f t="shared" si="396"/>
        <v>Etapas Paso a Paso</v>
      </c>
      <c r="G1768" s="27" t="s">
        <v>3568</v>
      </c>
      <c r="H1768" s="60" t="s">
        <v>17</v>
      </c>
      <c r="I1768" s="58" t="s">
        <v>123</v>
      </c>
      <c r="J1768" s="43" t="s">
        <v>3581</v>
      </c>
      <c r="K1768" s="12" t="str">
        <f t="shared" si="403"/>
        <v>Etapa Actual</v>
      </c>
      <c r="L1768" s="43" t="str">
        <f t="shared" si="403"/>
        <v>Último Informe MINCIECIA</v>
      </c>
      <c r="M1768" s="43" t="str">
        <f t="shared" si="403"/>
        <v>Adimensional</v>
      </c>
      <c r="N1768" s="49" t="str">
        <f t="shared" si="403"/>
        <v>Ministerio de Ciencias, Tecnología, Conocimiento e Innovación</v>
      </c>
      <c r="O1768" s="30" t="str">
        <f>+"Etapa Actual del Programa Paso a Paso en la comuna de "&amp;Enfermedades_Mundiales[[#This Row],[territorio]]</f>
        <v>Etapa Actual del Programa Paso a Paso en la comuna de Marchihue</v>
      </c>
      <c r="P1768" s="68"/>
      <c r="Q1768" s="15" t="str">
        <f t="shared" si="394"/>
        <v>Representación Geográfica</v>
      </c>
      <c r="R1768" s="30"/>
      <c r="S176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https://analytics.zoho.com/open-view/2395394000008153647?ZOHO_CRITERIA=%22Localiza_CL_Poblacion%22.%22Codcom%22%3D6204</v>
      </c>
      <c r="T1768" s="17"/>
      <c r="U1768" s="31" t="str">
        <f t="shared" si="395"/>
        <v>#1774B9</v>
      </c>
      <c r="V1768" s="32" t="str">
        <f>+Enfermedades_Mundiales[[#This Row],[idcoleccion]]&amp;"-"&amp;Enfermedades_Mundiales[[#This Row],[id]]</f>
        <v>360-1758</v>
      </c>
      <c r="W1768" s="21">
        <f>+VLOOKUP(Enfermedades_Mundiales[[#This Row],[Filtro URL]],Estructura!$X$4:$Y$366,2,0)</f>
        <v>36306204</v>
      </c>
      <c r="X1768" s="21" t="str">
        <f>+VLOOKUP(Enfermedades_Mundiales[[#This Row],[tema]],Estructura!$A$4:$C$18,3,0)</f>
        <v>T-368</v>
      </c>
      <c r="Y1768" s="32" t="str">
        <f>+VLOOKUP(Enfermedades_Mundiales[[#This Row],[contenido]],Estructura!$E$4:$G$18,3,0)</f>
        <v>C-364</v>
      </c>
      <c r="Z1768" s="32" t="str">
        <f>+VLOOKUP(Enfermedades_Mundiales[[#This Row],[Filtro Integrado]],Estructura!$M$4:$O$367,3,0)</f>
        <v>FI-366</v>
      </c>
      <c r="AA1768" s="32" t="str">
        <f>+VLOOKUP(Enfermedades_Mundiales[[#This Row],[Muestra]],Estructura!$Q$4:$S$194,3,0)</f>
        <v>M-372</v>
      </c>
    </row>
    <row r="1769" spans="1:27" ht="30.6" x14ac:dyDescent="0.3">
      <c r="A1769" s="61" t="s">
        <v>2236</v>
      </c>
      <c r="B1769" s="43">
        <f t="shared" si="402"/>
        <v>360</v>
      </c>
      <c r="C1769" s="44" t="str">
        <f t="shared" si="402"/>
        <v>Enfermedades Mundiales</v>
      </c>
      <c r="D1769" s="44" t="str">
        <f t="shared" si="402"/>
        <v>Salud</v>
      </c>
      <c r="E1769" s="64">
        <v>6205</v>
      </c>
      <c r="F1769" s="44" t="str">
        <f t="shared" si="396"/>
        <v>Etapas Paso a Paso</v>
      </c>
      <c r="G1769" s="27" t="s">
        <v>3568</v>
      </c>
      <c r="H1769" s="60" t="s">
        <v>17</v>
      </c>
      <c r="I1769" s="58" t="s">
        <v>124</v>
      </c>
      <c r="J1769" s="43" t="s">
        <v>3581</v>
      </c>
      <c r="K1769" s="12" t="str">
        <f t="shared" si="403"/>
        <v>Etapa Actual</v>
      </c>
      <c r="L1769" s="43" t="str">
        <f t="shared" si="403"/>
        <v>Último Informe MINCIECIA</v>
      </c>
      <c r="M1769" s="43" t="str">
        <f t="shared" si="403"/>
        <v>Adimensional</v>
      </c>
      <c r="N1769" s="49" t="str">
        <f t="shared" si="403"/>
        <v>Ministerio de Ciencias, Tecnología, Conocimiento e Innovación</v>
      </c>
      <c r="O1769" s="30" t="str">
        <f>+"Etapa Actual del Programa Paso a Paso en la comuna de "&amp;Enfermedades_Mundiales[[#This Row],[territorio]]</f>
        <v>Etapa Actual del Programa Paso a Paso en la comuna de Navidad</v>
      </c>
      <c r="P1769" s="68"/>
      <c r="Q1769" s="15" t="str">
        <f t="shared" si="394"/>
        <v>Representación Geográfica</v>
      </c>
      <c r="R1769" s="30"/>
      <c r="S176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https://analytics.zoho.com/open-view/2395394000008153647?ZOHO_CRITERIA=%22Localiza_CL_Poblacion%22.%22Codcom%22%3D6205</v>
      </c>
      <c r="T1769" s="17"/>
      <c r="U1769" s="31" t="str">
        <f t="shared" si="395"/>
        <v>#1774B9</v>
      </c>
      <c r="V1769" s="32" t="str">
        <f>+Enfermedades_Mundiales[[#This Row],[idcoleccion]]&amp;"-"&amp;Enfermedades_Mundiales[[#This Row],[id]]</f>
        <v>360-1759</v>
      </c>
      <c r="W1769" s="21">
        <f>+VLOOKUP(Enfermedades_Mundiales[[#This Row],[Filtro URL]],Estructura!$X$4:$Y$366,2,0)</f>
        <v>36306205</v>
      </c>
      <c r="X1769" s="21" t="str">
        <f>+VLOOKUP(Enfermedades_Mundiales[[#This Row],[tema]],Estructura!$A$4:$C$18,3,0)</f>
        <v>T-368</v>
      </c>
      <c r="Y1769" s="32" t="str">
        <f>+VLOOKUP(Enfermedades_Mundiales[[#This Row],[contenido]],Estructura!$E$4:$G$18,3,0)</f>
        <v>C-364</v>
      </c>
      <c r="Z1769" s="32" t="str">
        <f>+VLOOKUP(Enfermedades_Mundiales[[#This Row],[Filtro Integrado]],Estructura!$M$4:$O$367,3,0)</f>
        <v>FI-366</v>
      </c>
      <c r="AA1769" s="32" t="str">
        <f>+VLOOKUP(Enfermedades_Mundiales[[#This Row],[Muestra]],Estructura!$Q$4:$S$194,3,0)</f>
        <v>M-372</v>
      </c>
    </row>
    <row r="1770" spans="1:27" ht="30.6" x14ac:dyDescent="0.3">
      <c r="A1770" s="61" t="s">
        <v>2237</v>
      </c>
      <c r="B1770" s="43">
        <f t="shared" si="402"/>
        <v>360</v>
      </c>
      <c r="C1770" s="44" t="str">
        <f t="shared" si="402"/>
        <v>Enfermedades Mundiales</v>
      </c>
      <c r="D1770" s="44" t="str">
        <f t="shared" si="402"/>
        <v>Salud</v>
      </c>
      <c r="E1770" s="64">
        <v>6206</v>
      </c>
      <c r="F1770" s="44" t="str">
        <f t="shared" si="396"/>
        <v>Etapas Paso a Paso</v>
      </c>
      <c r="G1770" s="27" t="s">
        <v>3568</v>
      </c>
      <c r="H1770" s="60" t="s">
        <v>17</v>
      </c>
      <c r="I1770" s="58" t="s">
        <v>125</v>
      </c>
      <c r="J1770" s="43" t="s">
        <v>3581</v>
      </c>
      <c r="K1770" s="12" t="str">
        <f t="shared" si="403"/>
        <v>Etapa Actual</v>
      </c>
      <c r="L1770" s="43" t="str">
        <f t="shared" si="403"/>
        <v>Último Informe MINCIECIA</v>
      </c>
      <c r="M1770" s="43" t="str">
        <f t="shared" si="403"/>
        <v>Adimensional</v>
      </c>
      <c r="N1770" s="49" t="str">
        <f t="shared" si="403"/>
        <v>Ministerio de Ciencias, Tecnología, Conocimiento e Innovación</v>
      </c>
      <c r="O1770" s="30" t="str">
        <f>+"Etapa Actual del Programa Paso a Paso en la comuna de "&amp;Enfermedades_Mundiales[[#This Row],[territorio]]</f>
        <v>Etapa Actual del Programa Paso a Paso en la comuna de Paredones</v>
      </c>
      <c r="P1770" s="68"/>
      <c r="Q1770" s="15" t="str">
        <f t="shared" si="394"/>
        <v>Representación Geográfica</v>
      </c>
      <c r="R1770" s="30"/>
      <c r="S17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https://analytics.zoho.com/open-view/2395394000008153647?ZOHO_CRITERIA=%22Localiza_CL_Poblacion%22.%22Codcom%22%3D6206</v>
      </c>
      <c r="T1770" s="17"/>
      <c r="U1770" s="31" t="str">
        <f t="shared" si="395"/>
        <v>#1774B9</v>
      </c>
      <c r="V1770" s="32" t="str">
        <f>+Enfermedades_Mundiales[[#This Row],[idcoleccion]]&amp;"-"&amp;Enfermedades_Mundiales[[#This Row],[id]]</f>
        <v>360-1760</v>
      </c>
      <c r="W1770" s="21">
        <f>+VLOOKUP(Enfermedades_Mundiales[[#This Row],[Filtro URL]],Estructura!$X$4:$Y$366,2,0)</f>
        <v>36306206</v>
      </c>
      <c r="X1770" s="21" t="str">
        <f>+VLOOKUP(Enfermedades_Mundiales[[#This Row],[tema]],Estructura!$A$4:$C$18,3,0)</f>
        <v>T-368</v>
      </c>
      <c r="Y1770" s="32" t="str">
        <f>+VLOOKUP(Enfermedades_Mundiales[[#This Row],[contenido]],Estructura!$E$4:$G$18,3,0)</f>
        <v>C-364</v>
      </c>
      <c r="Z1770" s="32" t="str">
        <f>+VLOOKUP(Enfermedades_Mundiales[[#This Row],[Filtro Integrado]],Estructura!$M$4:$O$367,3,0)</f>
        <v>FI-366</v>
      </c>
      <c r="AA1770" s="32" t="str">
        <f>+VLOOKUP(Enfermedades_Mundiales[[#This Row],[Muestra]],Estructura!$Q$4:$S$194,3,0)</f>
        <v>M-372</v>
      </c>
    </row>
    <row r="1771" spans="1:27" ht="30.6" x14ac:dyDescent="0.3">
      <c r="A1771" s="61" t="s">
        <v>2238</v>
      </c>
      <c r="B1771" s="43">
        <f t="shared" si="402"/>
        <v>360</v>
      </c>
      <c r="C1771" s="44" t="str">
        <f t="shared" si="402"/>
        <v>Enfermedades Mundiales</v>
      </c>
      <c r="D1771" s="44" t="str">
        <f t="shared" si="402"/>
        <v>Salud</v>
      </c>
      <c r="E1771" s="64">
        <v>6301</v>
      </c>
      <c r="F1771" s="44" t="str">
        <f t="shared" si="396"/>
        <v>Etapas Paso a Paso</v>
      </c>
      <c r="G1771" s="27" t="s">
        <v>3568</v>
      </c>
      <c r="H1771" s="60" t="s">
        <v>17</v>
      </c>
      <c r="I1771" s="58" t="s">
        <v>126</v>
      </c>
      <c r="J1771" s="43" t="s">
        <v>3581</v>
      </c>
      <c r="K1771" s="12" t="str">
        <f t="shared" si="403"/>
        <v>Etapa Actual</v>
      </c>
      <c r="L1771" s="43" t="str">
        <f t="shared" si="403"/>
        <v>Último Informe MINCIECIA</v>
      </c>
      <c r="M1771" s="43" t="str">
        <f t="shared" si="403"/>
        <v>Adimensional</v>
      </c>
      <c r="N1771" s="49" t="str">
        <f t="shared" si="403"/>
        <v>Ministerio de Ciencias, Tecnología, Conocimiento e Innovación</v>
      </c>
      <c r="O1771" s="30" t="str">
        <f>+"Etapa Actual del Programa Paso a Paso en la comuna de "&amp;Enfermedades_Mundiales[[#This Row],[territorio]]</f>
        <v>Etapa Actual del Programa Paso a Paso en la comuna de San Fernando</v>
      </c>
      <c r="P1771" s="68"/>
      <c r="Q1771" s="15" t="str">
        <f t="shared" si="394"/>
        <v>Representación Geográfica</v>
      </c>
      <c r="R1771" s="30"/>
      <c r="S17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https://analytics.zoho.com/open-view/2395394000008153647?ZOHO_CRITERIA=%22Localiza_CL_Poblacion%22.%22Codcom%22%3D6301</v>
      </c>
      <c r="T1771" s="17"/>
      <c r="U1771" s="31" t="str">
        <f t="shared" si="395"/>
        <v>#1774B9</v>
      </c>
      <c r="V1771" s="32" t="str">
        <f>+Enfermedades_Mundiales[[#This Row],[idcoleccion]]&amp;"-"&amp;Enfermedades_Mundiales[[#This Row],[id]]</f>
        <v>360-1761</v>
      </c>
      <c r="W1771" s="21">
        <f>+VLOOKUP(Enfermedades_Mundiales[[#This Row],[Filtro URL]],Estructura!$X$4:$Y$366,2,0)</f>
        <v>36306301</v>
      </c>
      <c r="X1771" s="21" t="str">
        <f>+VLOOKUP(Enfermedades_Mundiales[[#This Row],[tema]],Estructura!$A$4:$C$18,3,0)</f>
        <v>T-368</v>
      </c>
      <c r="Y1771" s="32" t="str">
        <f>+VLOOKUP(Enfermedades_Mundiales[[#This Row],[contenido]],Estructura!$E$4:$G$18,3,0)</f>
        <v>C-364</v>
      </c>
      <c r="Z1771" s="32" t="str">
        <f>+VLOOKUP(Enfermedades_Mundiales[[#This Row],[Filtro Integrado]],Estructura!$M$4:$O$367,3,0)</f>
        <v>FI-366</v>
      </c>
      <c r="AA1771" s="32" t="str">
        <f>+VLOOKUP(Enfermedades_Mundiales[[#This Row],[Muestra]],Estructura!$Q$4:$S$194,3,0)</f>
        <v>M-372</v>
      </c>
    </row>
    <row r="1772" spans="1:27" ht="30.6" x14ac:dyDescent="0.3">
      <c r="A1772" s="61" t="s">
        <v>2239</v>
      </c>
      <c r="B1772" s="43">
        <f t="shared" si="402"/>
        <v>360</v>
      </c>
      <c r="C1772" s="44" t="str">
        <f t="shared" si="402"/>
        <v>Enfermedades Mundiales</v>
      </c>
      <c r="D1772" s="44" t="str">
        <f t="shared" si="402"/>
        <v>Salud</v>
      </c>
      <c r="E1772" s="64">
        <v>6302</v>
      </c>
      <c r="F1772" s="44" t="str">
        <f t="shared" si="396"/>
        <v>Etapas Paso a Paso</v>
      </c>
      <c r="G1772" s="27" t="s">
        <v>3568</v>
      </c>
      <c r="H1772" s="60" t="s">
        <v>17</v>
      </c>
      <c r="I1772" s="58" t="s">
        <v>127</v>
      </c>
      <c r="J1772" s="43" t="s">
        <v>3581</v>
      </c>
      <c r="K1772" s="12" t="str">
        <f t="shared" si="403"/>
        <v>Etapa Actual</v>
      </c>
      <c r="L1772" s="43" t="str">
        <f t="shared" si="403"/>
        <v>Último Informe MINCIECIA</v>
      </c>
      <c r="M1772" s="43" t="str">
        <f t="shared" si="403"/>
        <v>Adimensional</v>
      </c>
      <c r="N1772" s="49" t="str">
        <f t="shared" si="403"/>
        <v>Ministerio de Ciencias, Tecnología, Conocimiento e Innovación</v>
      </c>
      <c r="O1772" s="30" t="str">
        <f>+"Etapa Actual del Programa Paso a Paso en la comuna de "&amp;Enfermedades_Mundiales[[#This Row],[territorio]]</f>
        <v>Etapa Actual del Programa Paso a Paso en la comuna de Chépica</v>
      </c>
      <c r="P1772" s="68"/>
      <c r="Q1772" s="15" t="str">
        <f t="shared" si="394"/>
        <v>Representación Geográfica</v>
      </c>
      <c r="R1772" s="30"/>
      <c r="S17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https://analytics.zoho.com/open-view/2395394000008153647?ZOHO_CRITERIA=%22Localiza_CL_Poblacion%22.%22Codcom%22%3D6302</v>
      </c>
      <c r="T1772" s="17"/>
      <c r="U1772" s="31" t="str">
        <f t="shared" si="395"/>
        <v>#1774B9</v>
      </c>
      <c r="V1772" s="32" t="str">
        <f>+Enfermedades_Mundiales[[#This Row],[idcoleccion]]&amp;"-"&amp;Enfermedades_Mundiales[[#This Row],[id]]</f>
        <v>360-1762</v>
      </c>
      <c r="W1772" s="21">
        <f>+VLOOKUP(Enfermedades_Mundiales[[#This Row],[Filtro URL]],Estructura!$X$4:$Y$366,2,0)</f>
        <v>36306302</v>
      </c>
      <c r="X1772" s="21" t="str">
        <f>+VLOOKUP(Enfermedades_Mundiales[[#This Row],[tema]],Estructura!$A$4:$C$18,3,0)</f>
        <v>T-368</v>
      </c>
      <c r="Y1772" s="32" t="str">
        <f>+VLOOKUP(Enfermedades_Mundiales[[#This Row],[contenido]],Estructura!$E$4:$G$18,3,0)</f>
        <v>C-364</v>
      </c>
      <c r="Z1772" s="32" t="str">
        <f>+VLOOKUP(Enfermedades_Mundiales[[#This Row],[Filtro Integrado]],Estructura!$M$4:$O$367,3,0)</f>
        <v>FI-366</v>
      </c>
      <c r="AA1772" s="32" t="str">
        <f>+VLOOKUP(Enfermedades_Mundiales[[#This Row],[Muestra]],Estructura!$Q$4:$S$194,3,0)</f>
        <v>M-372</v>
      </c>
    </row>
    <row r="1773" spans="1:27" ht="30.6" x14ac:dyDescent="0.3">
      <c r="A1773" s="61" t="s">
        <v>2240</v>
      </c>
      <c r="B1773" s="43">
        <f t="shared" si="402"/>
        <v>360</v>
      </c>
      <c r="C1773" s="44" t="str">
        <f t="shared" si="402"/>
        <v>Enfermedades Mundiales</v>
      </c>
      <c r="D1773" s="44" t="str">
        <f t="shared" si="402"/>
        <v>Salud</v>
      </c>
      <c r="E1773" s="64">
        <v>6303</v>
      </c>
      <c r="F1773" s="44" t="str">
        <f t="shared" si="396"/>
        <v>Etapas Paso a Paso</v>
      </c>
      <c r="G1773" s="27" t="s">
        <v>3568</v>
      </c>
      <c r="H1773" s="60" t="s">
        <v>17</v>
      </c>
      <c r="I1773" s="58" t="s">
        <v>128</v>
      </c>
      <c r="J1773" s="43" t="s">
        <v>3581</v>
      </c>
      <c r="K1773" s="12" t="str">
        <f t="shared" si="403"/>
        <v>Etapa Actual</v>
      </c>
      <c r="L1773" s="43" t="str">
        <f t="shared" si="403"/>
        <v>Último Informe MINCIECIA</v>
      </c>
      <c r="M1773" s="43" t="str">
        <f t="shared" si="403"/>
        <v>Adimensional</v>
      </c>
      <c r="N1773" s="49" t="str">
        <f t="shared" si="403"/>
        <v>Ministerio de Ciencias, Tecnología, Conocimiento e Innovación</v>
      </c>
      <c r="O1773" s="30" t="str">
        <f>+"Etapa Actual del Programa Paso a Paso en la comuna de "&amp;Enfermedades_Mundiales[[#This Row],[territorio]]</f>
        <v>Etapa Actual del Programa Paso a Paso en la comuna de Chimbarongo</v>
      </c>
      <c r="P1773" s="68"/>
      <c r="Q1773" s="15" t="str">
        <f t="shared" si="394"/>
        <v>Representación Geográfica</v>
      </c>
      <c r="R1773" s="30"/>
      <c r="S17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https://analytics.zoho.com/open-view/2395394000008153647?ZOHO_CRITERIA=%22Localiza_CL_Poblacion%22.%22Codcom%22%3D6303</v>
      </c>
      <c r="T1773" s="17"/>
      <c r="U1773" s="31" t="str">
        <f t="shared" si="395"/>
        <v>#1774B9</v>
      </c>
      <c r="V1773" s="32" t="str">
        <f>+Enfermedades_Mundiales[[#This Row],[idcoleccion]]&amp;"-"&amp;Enfermedades_Mundiales[[#This Row],[id]]</f>
        <v>360-1763</v>
      </c>
      <c r="W1773" s="21">
        <f>+VLOOKUP(Enfermedades_Mundiales[[#This Row],[Filtro URL]],Estructura!$X$4:$Y$366,2,0)</f>
        <v>36306303</v>
      </c>
      <c r="X1773" s="21" t="str">
        <f>+VLOOKUP(Enfermedades_Mundiales[[#This Row],[tema]],Estructura!$A$4:$C$18,3,0)</f>
        <v>T-368</v>
      </c>
      <c r="Y1773" s="32" t="str">
        <f>+VLOOKUP(Enfermedades_Mundiales[[#This Row],[contenido]],Estructura!$E$4:$G$18,3,0)</f>
        <v>C-364</v>
      </c>
      <c r="Z1773" s="32" t="str">
        <f>+VLOOKUP(Enfermedades_Mundiales[[#This Row],[Filtro Integrado]],Estructura!$M$4:$O$367,3,0)</f>
        <v>FI-366</v>
      </c>
      <c r="AA1773" s="32" t="str">
        <f>+VLOOKUP(Enfermedades_Mundiales[[#This Row],[Muestra]],Estructura!$Q$4:$S$194,3,0)</f>
        <v>M-372</v>
      </c>
    </row>
    <row r="1774" spans="1:27" ht="30.6" x14ac:dyDescent="0.3">
      <c r="A1774" s="61" t="s">
        <v>2241</v>
      </c>
      <c r="B1774" s="43">
        <f t="shared" si="402"/>
        <v>360</v>
      </c>
      <c r="C1774" s="44" t="str">
        <f t="shared" si="402"/>
        <v>Enfermedades Mundiales</v>
      </c>
      <c r="D1774" s="44" t="str">
        <f t="shared" si="402"/>
        <v>Salud</v>
      </c>
      <c r="E1774" s="64">
        <v>6304</v>
      </c>
      <c r="F1774" s="44" t="str">
        <f t="shared" si="396"/>
        <v>Etapas Paso a Paso</v>
      </c>
      <c r="G1774" s="27" t="s">
        <v>3568</v>
      </c>
      <c r="H1774" s="60" t="s">
        <v>17</v>
      </c>
      <c r="I1774" s="58" t="s">
        <v>129</v>
      </c>
      <c r="J1774" s="43" t="s">
        <v>3581</v>
      </c>
      <c r="K1774" s="12" t="str">
        <f t="shared" si="403"/>
        <v>Etapa Actual</v>
      </c>
      <c r="L1774" s="43" t="str">
        <f t="shared" si="403"/>
        <v>Último Informe MINCIECIA</v>
      </c>
      <c r="M1774" s="43" t="str">
        <f t="shared" si="403"/>
        <v>Adimensional</v>
      </c>
      <c r="N1774" s="49" t="str">
        <f t="shared" si="403"/>
        <v>Ministerio de Ciencias, Tecnología, Conocimiento e Innovación</v>
      </c>
      <c r="O1774" s="30" t="str">
        <f>+"Etapa Actual del Programa Paso a Paso en la comuna de "&amp;Enfermedades_Mundiales[[#This Row],[territorio]]</f>
        <v>Etapa Actual del Programa Paso a Paso en la comuna de Lolol</v>
      </c>
      <c r="P1774" s="68"/>
      <c r="Q1774" s="15" t="str">
        <f t="shared" si="394"/>
        <v>Representación Geográfica</v>
      </c>
      <c r="R1774" s="30"/>
      <c r="S17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https://analytics.zoho.com/open-view/2395394000008153647?ZOHO_CRITERIA=%22Localiza_CL_Poblacion%22.%22Codcom%22%3D6304</v>
      </c>
      <c r="T1774" s="17"/>
      <c r="U1774" s="31" t="str">
        <f t="shared" si="395"/>
        <v>#1774B9</v>
      </c>
      <c r="V1774" s="32" t="str">
        <f>+Enfermedades_Mundiales[[#This Row],[idcoleccion]]&amp;"-"&amp;Enfermedades_Mundiales[[#This Row],[id]]</f>
        <v>360-1764</v>
      </c>
      <c r="W1774" s="21">
        <f>+VLOOKUP(Enfermedades_Mundiales[[#This Row],[Filtro URL]],Estructura!$X$4:$Y$366,2,0)</f>
        <v>36306304</v>
      </c>
      <c r="X1774" s="21" t="str">
        <f>+VLOOKUP(Enfermedades_Mundiales[[#This Row],[tema]],Estructura!$A$4:$C$18,3,0)</f>
        <v>T-368</v>
      </c>
      <c r="Y1774" s="32" t="str">
        <f>+VLOOKUP(Enfermedades_Mundiales[[#This Row],[contenido]],Estructura!$E$4:$G$18,3,0)</f>
        <v>C-364</v>
      </c>
      <c r="Z1774" s="32" t="str">
        <f>+VLOOKUP(Enfermedades_Mundiales[[#This Row],[Filtro Integrado]],Estructura!$M$4:$O$367,3,0)</f>
        <v>FI-366</v>
      </c>
      <c r="AA1774" s="32" t="str">
        <f>+VLOOKUP(Enfermedades_Mundiales[[#This Row],[Muestra]],Estructura!$Q$4:$S$194,3,0)</f>
        <v>M-372</v>
      </c>
    </row>
    <row r="1775" spans="1:27" ht="30.6" x14ac:dyDescent="0.3">
      <c r="A1775" s="61" t="s">
        <v>2242</v>
      </c>
      <c r="B1775" s="43">
        <f t="shared" si="402"/>
        <v>360</v>
      </c>
      <c r="C1775" s="44" t="str">
        <f t="shared" si="402"/>
        <v>Enfermedades Mundiales</v>
      </c>
      <c r="D1775" s="44" t="str">
        <f t="shared" si="402"/>
        <v>Salud</v>
      </c>
      <c r="E1775" s="64">
        <v>6305</v>
      </c>
      <c r="F1775" s="44" t="str">
        <f t="shared" si="396"/>
        <v>Etapas Paso a Paso</v>
      </c>
      <c r="G1775" s="27" t="s">
        <v>3568</v>
      </c>
      <c r="H1775" s="60" t="s">
        <v>17</v>
      </c>
      <c r="I1775" s="58" t="s">
        <v>130</v>
      </c>
      <c r="J1775" s="43" t="s">
        <v>3581</v>
      </c>
      <c r="K1775" s="12" t="str">
        <f t="shared" si="403"/>
        <v>Etapa Actual</v>
      </c>
      <c r="L1775" s="43" t="str">
        <f t="shared" si="403"/>
        <v>Último Informe MINCIECIA</v>
      </c>
      <c r="M1775" s="43" t="str">
        <f t="shared" si="403"/>
        <v>Adimensional</v>
      </c>
      <c r="N1775" s="49" t="str">
        <f t="shared" si="403"/>
        <v>Ministerio de Ciencias, Tecnología, Conocimiento e Innovación</v>
      </c>
      <c r="O1775" s="30" t="str">
        <f>+"Etapa Actual del Programa Paso a Paso en la comuna de "&amp;Enfermedades_Mundiales[[#This Row],[territorio]]</f>
        <v>Etapa Actual del Programa Paso a Paso en la comuna de Nancagua</v>
      </c>
      <c r="P1775" s="68"/>
      <c r="Q1775" s="15" t="str">
        <f t="shared" si="394"/>
        <v>Representación Geográfica</v>
      </c>
      <c r="R1775" s="30"/>
      <c r="S17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https://analytics.zoho.com/open-view/2395394000008153647?ZOHO_CRITERIA=%22Localiza_CL_Poblacion%22.%22Codcom%22%3D6305</v>
      </c>
      <c r="T1775" s="17"/>
      <c r="U1775" s="31" t="str">
        <f t="shared" si="395"/>
        <v>#1774B9</v>
      </c>
      <c r="V1775" s="32" t="str">
        <f>+Enfermedades_Mundiales[[#This Row],[idcoleccion]]&amp;"-"&amp;Enfermedades_Mundiales[[#This Row],[id]]</f>
        <v>360-1765</v>
      </c>
      <c r="W1775" s="21">
        <f>+VLOOKUP(Enfermedades_Mundiales[[#This Row],[Filtro URL]],Estructura!$X$4:$Y$366,2,0)</f>
        <v>36306305</v>
      </c>
      <c r="X1775" s="21" t="str">
        <f>+VLOOKUP(Enfermedades_Mundiales[[#This Row],[tema]],Estructura!$A$4:$C$18,3,0)</f>
        <v>T-368</v>
      </c>
      <c r="Y1775" s="32" t="str">
        <f>+VLOOKUP(Enfermedades_Mundiales[[#This Row],[contenido]],Estructura!$E$4:$G$18,3,0)</f>
        <v>C-364</v>
      </c>
      <c r="Z1775" s="32" t="str">
        <f>+VLOOKUP(Enfermedades_Mundiales[[#This Row],[Filtro Integrado]],Estructura!$M$4:$O$367,3,0)</f>
        <v>FI-366</v>
      </c>
      <c r="AA1775" s="32" t="str">
        <f>+VLOOKUP(Enfermedades_Mundiales[[#This Row],[Muestra]],Estructura!$Q$4:$S$194,3,0)</f>
        <v>M-372</v>
      </c>
    </row>
    <row r="1776" spans="1:27" ht="30.6" x14ac:dyDescent="0.3">
      <c r="A1776" s="61" t="s">
        <v>2243</v>
      </c>
      <c r="B1776" s="43">
        <f t="shared" si="402"/>
        <v>360</v>
      </c>
      <c r="C1776" s="44" t="str">
        <f t="shared" si="402"/>
        <v>Enfermedades Mundiales</v>
      </c>
      <c r="D1776" s="44" t="str">
        <f t="shared" si="402"/>
        <v>Salud</v>
      </c>
      <c r="E1776" s="64">
        <v>6306</v>
      </c>
      <c r="F1776" s="44" t="str">
        <f t="shared" si="396"/>
        <v>Etapas Paso a Paso</v>
      </c>
      <c r="G1776" s="27" t="s">
        <v>3568</v>
      </c>
      <c r="H1776" s="60" t="s">
        <v>17</v>
      </c>
      <c r="I1776" s="58" t="s">
        <v>131</v>
      </c>
      <c r="J1776" s="43" t="s">
        <v>3581</v>
      </c>
      <c r="K1776" s="12" t="str">
        <f t="shared" si="403"/>
        <v>Etapa Actual</v>
      </c>
      <c r="L1776" s="43" t="str">
        <f t="shared" si="403"/>
        <v>Último Informe MINCIECIA</v>
      </c>
      <c r="M1776" s="43" t="str">
        <f t="shared" si="403"/>
        <v>Adimensional</v>
      </c>
      <c r="N1776" s="49" t="str">
        <f t="shared" si="403"/>
        <v>Ministerio de Ciencias, Tecnología, Conocimiento e Innovación</v>
      </c>
      <c r="O1776" s="30" t="str">
        <f>+"Etapa Actual del Programa Paso a Paso en la comuna de "&amp;Enfermedades_Mundiales[[#This Row],[territorio]]</f>
        <v>Etapa Actual del Programa Paso a Paso en la comuna de Palmilla</v>
      </c>
      <c r="P1776" s="68"/>
      <c r="Q1776" s="15" t="str">
        <f t="shared" si="394"/>
        <v>Representación Geográfica</v>
      </c>
      <c r="R1776" s="30"/>
      <c r="S17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https://analytics.zoho.com/open-view/2395394000008153647?ZOHO_CRITERIA=%22Localiza_CL_Poblacion%22.%22Codcom%22%3D6306</v>
      </c>
      <c r="T1776" s="17"/>
      <c r="U1776" s="31" t="str">
        <f t="shared" si="395"/>
        <v>#1774B9</v>
      </c>
      <c r="V1776" s="32" t="str">
        <f>+Enfermedades_Mundiales[[#This Row],[idcoleccion]]&amp;"-"&amp;Enfermedades_Mundiales[[#This Row],[id]]</f>
        <v>360-1766</v>
      </c>
      <c r="W1776" s="21">
        <f>+VLOOKUP(Enfermedades_Mundiales[[#This Row],[Filtro URL]],Estructura!$X$4:$Y$366,2,0)</f>
        <v>36306306</v>
      </c>
      <c r="X1776" s="21" t="str">
        <f>+VLOOKUP(Enfermedades_Mundiales[[#This Row],[tema]],Estructura!$A$4:$C$18,3,0)</f>
        <v>T-368</v>
      </c>
      <c r="Y1776" s="32" t="str">
        <f>+VLOOKUP(Enfermedades_Mundiales[[#This Row],[contenido]],Estructura!$E$4:$G$18,3,0)</f>
        <v>C-364</v>
      </c>
      <c r="Z1776" s="32" t="str">
        <f>+VLOOKUP(Enfermedades_Mundiales[[#This Row],[Filtro Integrado]],Estructura!$M$4:$O$367,3,0)</f>
        <v>FI-366</v>
      </c>
      <c r="AA1776" s="32" t="str">
        <f>+VLOOKUP(Enfermedades_Mundiales[[#This Row],[Muestra]],Estructura!$Q$4:$S$194,3,0)</f>
        <v>M-372</v>
      </c>
    </row>
    <row r="1777" spans="1:27" ht="30.6" x14ac:dyDescent="0.3">
      <c r="A1777" s="61" t="s">
        <v>2244</v>
      </c>
      <c r="B1777" s="43">
        <f t="shared" si="402"/>
        <v>360</v>
      </c>
      <c r="C1777" s="44" t="str">
        <f t="shared" si="402"/>
        <v>Enfermedades Mundiales</v>
      </c>
      <c r="D1777" s="44" t="str">
        <f t="shared" si="402"/>
        <v>Salud</v>
      </c>
      <c r="E1777" s="64">
        <v>6307</v>
      </c>
      <c r="F1777" s="44" t="str">
        <f t="shared" si="396"/>
        <v>Etapas Paso a Paso</v>
      </c>
      <c r="G1777" s="27" t="s">
        <v>3568</v>
      </c>
      <c r="H1777" s="60" t="s">
        <v>17</v>
      </c>
      <c r="I1777" s="58" t="s">
        <v>132</v>
      </c>
      <c r="J1777" s="43" t="s">
        <v>3581</v>
      </c>
      <c r="K1777" s="12" t="str">
        <f t="shared" si="403"/>
        <v>Etapa Actual</v>
      </c>
      <c r="L1777" s="43" t="str">
        <f t="shared" si="403"/>
        <v>Último Informe MINCIECIA</v>
      </c>
      <c r="M1777" s="43" t="str">
        <f t="shared" si="403"/>
        <v>Adimensional</v>
      </c>
      <c r="N1777" s="49" t="str">
        <f t="shared" si="403"/>
        <v>Ministerio de Ciencias, Tecnología, Conocimiento e Innovación</v>
      </c>
      <c r="O1777" s="30" t="str">
        <f>+"Etapa Actual del Programa Paso a Paso en la comuna de "&amp;Enfermedades_Mundiales[[#This Row],[territorio]]</f>
        <v>Etapa Actual del Programa Paso a Paso en la comuna de Peralillo</v>
      </c>
      <c r="P1777" s="68"/>
      <c r="Q1777" s="15" t="str">
        <f t="shared" si="394"/>
        <v>Representación Geográfica</v>
      </c>
      <c r="R1777" s="30"/>
      <c r="S17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https://analytics.zoho.com/open-view/2395394000008153647?ZOHO_CRITERIA=%22Localiza_CL_Poblacion%22.%22Codcom%22%3D6307</v>
      </c>
      <c r="T1777" s="17"/>
      <c r="U1777" s="31" t="str">
        <f t="shared" si="395"/>
        <v>#1774B9</v>
      </c>
      <c r="V1777" s="32" t="str">
        <f>+Enfermedades_Mundiales[[#This Row],[idcoleccion]]&amp;"-"&amp;Enfermedades_Mundiales[[#This Row],[id]]</f>
        <v>360-1767</v>
      </c>
      <c r="W1777" s="21">
        <f>+VLOOKUP(Enfermedades_Mundiales[[#This Row],[Filtro URL]],Estructura!$X$4:$Y$366,2,0)</f>
        <v>36306307</v>
      </c>
      <c r="X1777" s="21" t="str">
        <f>+VLOOKUP(Enfermedades_Mundiales[[#This Row],[tema]],Estructura!$A$4:$C$18,3,0)</f>
        <v>T-368</v>
      </c>
      <c r="Y1777" s="32" t="str">
        <f>+VLOOKUP(Enfermedades_Mundiales[[#This Row],[contenido]],Estructura!$E$4:$G$18,3,0)</f>
        <v>C-364</v>
      </c>
      <c r="Z1777" s="32" t="str">
        <f>+VLOOKUP(Enfermedades_Mundiales[[#This Row],[Filtro Integrado]],Estructura!$M$4:$O$367,3,0)</f>
        <v>FI-366</v>
      </c>
      <c r="AA1777" s="32" t="str">
        <f>+VLOOKUP(Enfermedades_Mundiales[[#This Row],[Muestra]],Estructura!$Q$4:$S$194,3,0)</f>
        <v>M-372</v>
      </c>
    </row>
    <row r="1778" spans="1:27" ht="30.6" x14ac:dyDescent="0.3">
      <c r="A1778" s="61" t="s">
        <v>2245</v>
      </c>
      <c r="B1778" s="43">
        <f t="shared" si="402"/>
        <v>360</v>
      </c>
      <c r="C1778" s="44" t="str">
        <f t="shared" si="402"/>
        <v>Enfermedades Mundiales</v>
      </c>
      <c r="D1778" s="44" t="str">
        <f t="shared" si="402"/>
        <v>Salud</v>
      </c>
      <c r="E1778" s="64">
        <v>6308</v>
      </c>
      <c r="F1778" s="44" t="str">
        <f t="shared" si="396"/>
        <v>Etapas Paso a Paso</v>
      </c>
      <c r="G1778" s="27" t="s">
        <v>3568</v>
      </c>
      <c r="H1778" s="60" t="s">
        <v>17</v>
      </c>
      <c r="I1778" s="58" t="s">
        <v>133</v>
      </c>
      <c r="J1778" s="43" t="s">
        <v>3581</v>
      </c>
      <c r="K1778" s="12" t="str">
        <f t="shared" si="403"/>
        <v>Etapa Actual</v>
      </c>
      <c r="L1778" s="43" t="str">
        <f t="shared" si="403"/>
        <v>Último Informe MINCIECIA</v>
      </c>
      <c r="M1778" s="43" t="str">
        <f t="shared" si="403"/>
        <v>Adimensional</v>
      </c>
      <c r="N1778" s="49" t="str">
        <f t="shared" si="403"/>
        <v>Ministerio de Ciencias, Tecnología, Conocimiento e Innovación</v>
      </c>
      <c r="O1778" s="30" t="str">
        <f>+"Etapa Actual del Programa Paso a Paso en la comuna de "&amp;Enfermedades_Mundiales[[#This Row],[territorio]]</f>
        <v>Etapa Actual del Programa Paso a Paso en la comuna de Placilla</v>
      </c>
      <c r="P1778" s="68"/>
      <c r="Q1778" s="15" t="str">
        <f t="shared" si="394"/>
        <v>Representación Geográfica</v>
      </c>
      <c r="R1778" s="30"/>
      <c r="S17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https://analytics.zoho.com/open-view/2395394000008153647?ZOHO_CRITERIA=%22Localiza_CL_Poblacion%22.%22Codcom%22%3D6308</v>
      </c>
      <c r="T1778" s="17"/>
      <c r="U1778" s="31" t="str">
        <f t="shared" si="395"/>
        <v>#1774B9</v>
      </c>
      <c r="V1778" s="32" t="str">
        <f>+Enfermedades_Mundiales[[#This Row],[idcoleccion]]&amp;"-"&amp;Enfermedades_Mundiales[[#This Row],[id]]</f>
        <v>360-1768</v>
      </c>
      <c r="W1778" s="21">
        <f>+VLOOKUP(Enfermedades_Mundiales[[#This Row],[Filtro URL]],Estructura!$X$4:$Y$366,2,0)</f>
        <v>36306308</v>
      </c>
      <c r="X1778" s="21" t="str">
        <f>+VLOOKUP(Enfermedades_Mundiales[[#This Row],[tema]],Estructura!$A$4:$C$18,3,0)</f>
        <v>T-368</v>
      </c>
      <c r="Y1778" s="32" t="str">
        <f>+VLOOKUP(Enfermedades_Mundiales[[#This Row],[contenido]],Estructura!$E$4:$G$18,3,0)</f>
        <v>C-364</v>
      </c>
      <c r="Z1778" s="32" t="str">
        <f>+VLOOKUP(Enfermedades_Mundiales[[#This Row],[Filtro Integrado]],Estructura!$M$4:$O$367,3,0)</f>
        <v>FI-366</v>
      </c>
      <c r="AA1778" s="32" t="str">
        <f>+VLOOKUP(Enfermedades_Mundiales[[#This Row],[Muestra]],Estructura!$Q$4:$S$194,3,0)</f>
        <v>M-372</v>
      </c>
    </row>
    <row r="1779" spans="1:27" ht="30.6" x14ac:dyDescent="0.3">
      <c r="A1779" s="61" t="s">
        <v>2246</v>
      </c>
      <c r="B1779" s="43">
        <f t="shared" si="402"/>
        <v>360</v>
      </c>
      <c r="C1779" s="44" t="str">
        <f t="shared" si="402"/>
        <v>Enfermedades Mundiales</v>
      </c>
      <c r="D1779" s="44" t="str">
        <f t="shared" si="402"/>
        <v>Salud</v>
      </c>
      <c r="E1779" s="64">
        <v>6309</v>
      </c>
      <c r="F1779" s="44" t="str">
        <f t="shared" si="396"/>
        <v>Etapas Paso a Paso</v>
      </c>
      <c r="G1779" s="27" t="s">
        <v>3568</v>
      </c>
      <c r="H1779" s="60" t="s">
        <v>17</v>
      </c>
      <c r="I1779" s="58" t="s">
        <v>134</v>
      </c>
      <c r="J1779" s="43" t="s">
        <v>3581</v>
      </c>
      <c r="K1779" s="12" t="str">
        <f t="shared" si="403"/>
        <v>Etapa Actual</v>
      </c>
      <c r="L1779" s="43" t="str">
        <f t="shared" si="403"/>
        <v>Último Informe MINCIECIA</v>
      </c>
      <c r="M1779" s="43" t="str">
        <f t="shared" si="403"/>
        <v>Adimensional</v>
      </c>
      <c r="N1779" s="49" t="str">
        <f t="shared" si="403"/>
        <v>Ministerio de Ciencias, Tecnología, Conocimiento e Innovación</v>
      </c>
      <c r="O1779" s="30" t="str">
        <f>+"Etapa Actual del Programa Paso a Paso en la comuna de "&amp;Enfermedades_Mundiales[[#This Row],[territorio]]</f>
        <v>Etapa Actual del Programa Paso a Paso en la comuna de Pumanque</v>
      </c>
      <c r="P1779" s="68"/>
      <c r="Q1779" s="15" t="str">
        <f t="shared" si="394"/>
        <v>Representación Geográfica</v>
      </c>
      <c r="R1779" s="30"/>
      <c r="S17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https://analytics.zoho.com/open-view/2395394000008153647?ZOHO_CRITERIA=%22Localiza_CL_Poblacion%22.%22Codcom%22%3D6309</v>
      </c>
      <c r="T1779" s="17"/>
      <c r="U1779" s="31" t="str">
        <f t="shared" si="395"/>
        <v>#1774B9</v>
      </c>
      <c r="V1779" s="32" t="str">
        <f>+Enfermedades_Mundiales[[#This Row],[idcoleccion]]&amp;"-"&amp;Enfermedades_Mundiales[[#This Row],[id]]</f>
        <v>360-1769</v>
      </c>
      <c r="W1779" s="21">
        <f>+VLOOKUP(Enfermedades_Mundiales[[#This Row],[Filtro URL]],Estructura!$X$4:$Y$366,2,0)</f>
        <v>36306309</v>
      </c>
      <c r="X1779" s="21" t="str">
        <f>+VLOOKUP(Enfermedades_Mundiales[[#This Row],[tema]],Estructura!$A$4:$C$18,3,0)</f>
        <v>T-368</v>
      </c>
      <c r="Y1779" s="32" t="str">
        <f>+VLOOKUP(Enfermedades_Mundiales[[#This Row],[contenido]],Estructura!$E$4:$G$18,3,0)</f>
        <v>C-364</v>
      </c>
      <c r="Z1779" s="32" t="str">
        <f>+VLOOKUP(Enfermedades_Mundiales[[#This Row],[Filtro Integrado]],Estructura!$M$4:$O$367,3,0)</f>
        <v>FI-366</v>
      </c>
      <c r="AA1779" s="32" t="str">
        <f>+VLOOKUP(Enfermedades_Mundiales[[#This Row],[Muestra]],Estructura!$Q$4:$S$194,3,0)</f>
        <v>M-372</v>
      </c>
    </row>
    <row r="1780" spans="1:27" ht="30.6" x14ac:dyDescent="0.3">
      <c r="A1780" s="61" t="s">
        <v>2247</v>
      </c>
      <c r="B1780" s="43">
        <f t="shared" si="402"/>
        <v>360</v>
      </c>
      <c r="C1780" s="44" t="str">
        <f t="shared" si="402"/>
        <v>Enfermedades Mundiales</v>
      </c>
      <c r="D1780" s="44" t="str">
        <f t="shared" si="402"/>
        <v>Salud</v>
      </c>
      <c r="E1780" s="64">
        <v>6310</v>
      </c>
      <c r="F1780" s="44" t="str">
        <f t="shared" si="396"/>
        <v>Etapas Paso a Paso</v>
      </c>
      <c r="G1780" s="27" t="s">
        <v>3568</v>
      </c>
      <c r="H1780" s="60" t="s">
        <v>17</v>
      </c>
      <c r="I1780" s="58" t="s">
        <v>135</v>
      </c>
      <c r="J1780" s="43" t="s">
        <v>3581</v>
      </c>
      <c r="K1780" s="12" t="str">
        <f t="shared" si="403"/>
        <v>Etapa Actual</v>
      </c>
      <c r="L1780" s="43" t="str">
        <f t="shared" si="403"/>
        <v>Último Informe MINCIECIA</v>
      </c>
      <c r="M1780" s="43" t="str">
        <f t="shared" si="403"/>
        <v>Adimensional</v>
      </c>
      <c r="N1780" s="49" t="str">
        <f t="shared" si="403"/>
        <v>Ministerio de Ciencias, Tecnología, Conocimiento e Innovación</v>
      </c>
      <c r="O1780" s="30" t="str">
        <f>+"Etapa Actual del Programa Paso a Paso en la comuna de "&amp;Enfermedades_Mundiales[[#This Row],[territorio]]</f>
        <v>Etapa Actual del Programa Paso a Paso en la comuna de Santa Cruz</v>
      </c>
      <c r="P1780" s="68"/>
      <c r="Q1780" s="15" t="str">
        <f t="shared" si="394"/>
        <v>Representación Geográfica</v>
      </c>
      <c r="R1780" s="30"/>
      <c r="S17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https://analytics.zoho.com/open-view/2395394000008153647?ZOHO_CRITERIA=%22Localiza_CL_Poblacion%22.%22Codcom%22%3D6310</v>
      </c>
      <c r="T1780" s="17"/>
      <c r="U1780" s="31" t="str">
        <f t="shared" si="395"/>
        <v>#1774B9</v>
      </c>
      <c r="V1780" s="32" t="str">
        <f>+Enfermedades_Mundiales[[#This Row],[idcoleccion]]&amp;"-"&amp;Enfermedades_Mundiales[[#This Row],[id]]</f>
        <v>360-1770</v>
      </c>
      <c r="W1780" s="21">
        <f>+VLOOKUP(Enfermedades_Mundiales[[#This Row],[Filtro URL]],Estructura!$X$4:$Y$366,2,0)</f>
        <v>36306310</v>
      </c>
      <c r="X1780" s="21" t="str">
        <f>+VLOOKUP(Enfermedades_Mundiales[[#This Row],[tema]],Estructura!$A$4:$C$18,3,0)</f>
        <v>T-368</v>
      </c>
      <c r="Y1780" s="32" t="str">
        <f>+VLOOKUP(Enfermedades_Mundiales[[#This Row],[contenido]],Estructura!$E$4:$G$18,3,0)</f>
        <v>C-364</v>
      </c>
      <c r="Z1780" s="32" t="str">
        <f>+VLOOKUP(Enfermedades_Mundiales[[#This Row],[Filtro Integrado]],Estructura!$M$4:$O$367,3,0)</f>
        <v>FI-366</v>
      </c>
      <c r="AA1780" s="32" t="str">
        <f>+VLOOKUP(Enfermedades_Mundiales[[#This Row],[Muestra]],Estructura!$Q$4:$S$194,3,0)</f>
        <v>M-372</v>
      </c>
    </row>
    <row r="1781" spans="1:27" ht="30.6" x14ac:dyDescent="0.3">
      <c r="A1781" s="61" t="s">
        <v>2248</v>
      </c>
      <c r="B1781" s="43">
        <f t="shared" si="402"/>
        <v>360</v>
      </c>
      <c r="C1781" s="44" t="str">
        <f t="shared" si="402"/>
        <v>Enfermedades Mundiales</v>
      </c>
      <c r="D1781" s="44" t="str">
        <f t="shared" si="402"/>
        <v>Salud</v>
      </c>
      <c r="E1781" s="64">
        <v>7101</v>
      </c>
      <c r="F1781" s="44" t="str">
        <f t="shared" si="396"/>
        <v>Etapas Paso a Paso</v>
      </c>
      <c r="G1781" s="27" t="s">
        <v>3568</v>
      </c>
      <c r="H1781" s="60" t="s">
        <v>17</v>
      </c>
      <c r="I1781" s="58" t="s">
        <v>136</v>
      </c>
      <c r="J1781" s="43" t="s">
        <v>3581</v>
      </c>
      <c r="K1781" s="12" t="str">
        <f t="shared" si="403"/>
        <v>Etapa Actual</v>
      </c>
      <c r="L1781" s="43" t="str">
        <f t="shared" si="403"/>
        <v>Último Informe MINCIECIA</v>
      </c>
      <c r="M1781" s="43" t="str">
        <f t="shared" si="403"/>
        <v>Adimensional</v>
      </c>
      <c r="N1781" s="49" t="str">
        <f t="shared" si="403"/>
        <v>Ministerio de Ciencias, Tecnología, Conocimiento e Innovación</v>
      </c>
      <c r="O1781" s="30" t="str">
        <f>+"Etapa Actual del Programa Paso a Paso en la comuna de "&amp;Enfermedades_Mundiales[[#This Row],[territorio]]</f>
        <v>Etapa Actual del Programa Paso a Paso en la comuna de Talca</v>
      </c>
      <c r="P1781" s="68"/>
      <c r="Q1781" s="15" t="str">
        <f t="shared" si="394"/>
        <v>Representación Geográfica</v>
      </c>
      <c r="R1781" s="30"/>
      <c r="S17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https://analytics.zoho.com/open-view/2395394000008153647?ZOHO_CRITERIA=%22Localiza_CL_Poblacion%22.%22Codcom%22%3D7101</v>
      </c>
      <c r="T1781" s="17"/>
      <c r="U1781" s="31" t="str">
        <f t="shared" si="395"/>
        <v>#1774B9</v>
      </c>
      <c r="V1781" s="32" t="str">
        <f>+Enfermedades_Mundiales[[#This Row],[idcoleccion]]&amp;"-"&amp;Enfermedades_Mundiales[[#This Row],[id]]</f>
        <v>360-1771</v>
      </c>
      <c r="W1781" s="21">
        <f>+VLOOKUP(Enfermedades_Mundiales[[#This Row],[Filtro URL]],Estructura!$X$4:$Y$366,2,0)</f>
        <v>36307101</v>
      </c>
      <c r="X1781" s="21" t="str">
        <f>+VLOOKUP(Enfermedades_Mundiales[[#This Row],[tema]],Estructura!$A$4:$C$18,3,0)</f>
        <v>T-368</v>
      </c>
      <c r="Y1781" s="32" t="str">
        <f>+VLOOKUP(Enfermedades_Mundiales[[#This Row],[contenido]],Estructura!$E$4:$G$18,3,0)</f>
        <v>C-364</v>
      </c>
      <c r="Z1781" s="32" t="str">
        <f>+VLOOKUP(Enfermedades_Mundiales[[#This Row],[Filtro Integrado]],Estructura!$M$4:$O$367,3,0)</f>
        <v>FI-366</v>
      </c>
      <c r="AA1781" s="32" t="str">
        <f>+VLOOKUP(Enfermedades_Mundiales[[#This Row],[Muestra]],Estructura!$Q$4:$S$194,3,0)</f>
        <v>M-372</v>
      </c>
    </row>
    <row r="1782" spans="1:27" ht="30.6" x14ac:dyDescent="0.3">
      <c r="A1782" s="61" t="s">
        <v>2249</v>
      </c>
      <c r="B1782" s="43">
        <f t="shared" ref="B1782:D1797" si="404">+B1781</f>
        <v>360</v>
      </c>
      <c r="C1782" s="44" t="str">
        <f t="shared" si="404"/>
        <v>Enfermedades Mundiales</v>
      </c>
      <c r="D1782" s="44" t="str">
        <f t="shared" si="404"/>
        <v>Salud</v>
      </c>
      <c r="E1782" s="64">
        <v>7102</v>
      </c>
      <c r="F1782" s="44" t="str">
        <f t="shared" si="396"/>
        <v>Etapas Paso a Paso</v>
      </c>
      <c r="G1782" s="27" t="s">
        <v>3568</v>
      </c>
      <c r="H1782" s="60" t="s">
        <v>17</v>
      </c>
      <c r="I1782" s="58" t="s">
        <v>137</v>
      </c>
      <c r="J1782" s="43" t="s">
        <v>3581</v>
      </c>
      <c r="K1782" s="12" t="str">
        <f t="shared" si="403"/>
        <v>Etapa Actual</v>
      </c>
      <c r="L1782" s="43" t="str">
        <f t="shared" si="403"/>
        <v>Último Informe MINCIECIA</v>
      </c>
      <c r="M1782" s="43" t="str">
        <f t="shared" si="403"/>
        <v>Adimensional</v>
      </c>
      <c r="N1782" s="49" t="str">
        <f t="shared" si="403"/>
        <v>Ministerio de Ciencias, Tecnología, Conocimiento e Innovación</v>
      </c>
      <c r="O1782" s="30" t="str">
        <f>+"Etapa Actual del Programa Paso a Paso en la comuna de "&amp;Enfermedades_Mundiales[[#This Row],[territorio]]</f>
        <v>Etapa Actual del Programa Paso a Paso en la comuna de Constitución</v>
      </c>
      <c r="P1782" s="68"/>
      <c r="Q1782" s="15" t="str">
        <f t="shared" ref="Q1782:Q1845" si="405">+Q1781</f>
        <v>Representación Geográfica</v>
      </c>
      <c r="R1782" s="30"/>
      <c r="S17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https://analytics.zoho.com/open-view/2395394000008153647?ZOHO_CRITERIA=%22Localiza_CL_Poblacion%22.%22Codcom%22%3D7102</v>
      </c>
      <c r="T1782" s="17"/>
      <c r="U1782" s="31" t="str">
        <f t="shared" ref="U1782:U1845" si="406">+U1781</f>
        <v>#1774B9</v>
      </c>
      <c r="V1782" s="32" t="str">
        <f>+Enfermedades_Mundiales[[#This Row],[idcoleccion]]&amp;"-"&amp;Enfermedades_Mundiales[[#This Row],[id]]</f>
        <v>360-1772</v>
      </c>
      <c r="W1782" s="21">
        <f>+VLOOKUP(Enfermedades_Mundiales[[#This Row],[Filtro URL]],Estructura!$X$4:$Y$366,2,0)</f>
        <v>36307102</v>
      </c>
      <c r="X1782" s="21" t="str">
        <f>+VLOOKUP(Enfermedades_Mundiales[[#This Row],[tema]],Estructura!$A$4:$C$18,3,0)</f>
        <v>T-368</v>
      </c>
      <c r="Y1782" s="32" t="str">
        <f>+VLOOKUP(Enfermedades_Mundiales[[#This Row],[contenido]],Estructura!$E$4:$G$18,3,0)</f>
        <v>C-364</v>
      </c>
      <c r="Z1782" s="32" t="str">
        <f>+VLOOKUP(Enfermedades_Mundiales[[#This Row],[Filtro Integrado]],Estructura!$M$4:$O$367,3,0)</f>
        <v>FI-366</v>
      </c>
      <c r="AA1782" s="32" t="str">
        <f>+VLOOKUP(Enfermedades_Mundiales[[#This Row],[Muestra]],Estructura!$Q$4:$S$194,3,0)</f>
        <v>M-372</v>
      </c>
    </row>
    <row r="1783" spans="1:27" ht="30.6" x14ac:dyDescent="0.3">
      <c r="A1783" s="61" t="s">
        <v>2250</v>
      </c>
      <c r="B1783" s="43">
        <f t="shared" si="404"/>
        <v>360</v>
      </c>
      <c r="C1783" s="44" t="str">
        <f t="shared" si="404"/>
        <v>Enfermedades Mundiales</v>
      </c>
      <c r="D1783" s="44" t="str">
        <f t="shared" si="404"/>
        <v>Salud</v>
      </c>
      <c r="E1783" s="64">
        <v>7103</v>
      </c>
      <c r="F1783" s="44" t="str">
        <f t="shared" ref="F1783:F1846" si="407">+F1782</f>
        <v>Etapas Paso a Paso</v>
      </c>
      <c r="G1783" s="27" t="s">
        <v>3568</v>
      </c>
      <c r="H1783" s="60" t="s">
        <v>17</v>
      </c>
      <c r="I1783" s="58" t="s">
        <v>138</v>
      </c>
      <c r="J1783" s="43" t="s">
        <v>3581</v>
      </c>
      <c r="K1783" s="12" t="str">
        <f t="shared" ref="K1783:N1798" si="408">+K1782</f>
        <v>Etapa Actual</v>
      </c>
      <c r="L1783" s="43" t="str">
        <f t="shared" si="408"/>
        <v>Último Informe MINCIECIA</v>
      </c>
      <c r="M1783" s="43" t="str">
        <f t="shared" si="408"/>
        <v>Adimensional</v>
      </c>
      <c r="N1783" s="49" t="str">
        <f t="shared" si="408"/>
        <v>Ministerio de Ciencias, Tecnología, Conocimiento e Innovación</v>
      </c>
      <c r="O1783" s="30" t="str">
        <f>+"Etapa Actual del Programa Paso a Paso en la comuna de "&amp;Enfermedades_Mundiales[[#This Row],[territorio]]</f>
        <v>Etapa Actual del Programa Paso a Paso en la comuna de Curepto</v>
      </c>
      <c r="P1783" s="68"/>
      <c r="Q1783" s="15" t="str">
        <f t="shared" si="405"/>
        <v>Representación Geográfica</v>
      </c>
      <c r="R1783" s="30"/>
      <c r="S17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https://analytics.zoho.com/open-view/2395394000008153647?ZOHO_CRITERIA=%22Localiza_CL_Poblacion%22.%22Codcom%22%3D7103</v>
      </c>
      <c r="T1783" s="17"/>
      <c r="U1783" s="31" t="str">
        <f t="shared" si="406"/>
        <v>#1774B9</v>
      </c>
      <c r="V1783" s="32" t="str">
        <f>+Enfermedades_Mundiales[[#This Row],[idcoleccion]]&amp;"-"&amp;Enfermedades_Mundiales[[#This Row],[id]]</f>
        <v>360-1773</v>
      </c>
      <c r="W1783" s="21">
        <f>+VLOOKUP(Enfermedades_Mundiales[[#This Row],[Filtro URL]],Estructura!$X$4:$Y$366,2,0)</f>
        <v>36307103</v>
      </c>
      <c r="X1783" s="21" t="str">
        <f>+VLOOKUP(Enfermedades_Mundiales[[#This Row],[tema]],Estructura!$A$4:$C$18,3,0)</f>
        <v>T-368</v>
      </c>
      <c r="Y1783" s="32" t="str">
        <f>+VLOOKUP(Enfermedades_Mundiales[[#This Row],[contenido]],Estructura!$E$4:$G$18,3,0)</f>
        <v>C-364</v>
      </c>
      <c r="Z1783" s="32" t="str">
        <f>+VLOOKUP(Enfermedades_Mundiales[[#This Row],[Filtro Integrado]],Estructura!$M$4:$O$367,3,0)</f>
        <v>FI-366</v>
      </c>
      <c r="AA1783" s="32" t="str">
        <f>+VLOOKUP(Enfermedades_Mundiales[[#This Row],[Muestra]],Estructura!$Q$4:$S$194,3,0)</f>
        <v>M-372</v>
      </c>
    </row>
    <row r="1784" spans="1:27" ht="30.6" x14ac:dyDescent="0.3">
      <c r="A1784" s="61" t="s">
        <v>2251</v>
      </c>
      <c r="B1784" s="43">
        <f t="shared" si="404"/>
        <v>360</v>
      </c>
      <c r="C1784" s="44" t="str">
        <f t="shared" si="404"/>
        <v>Enfermedades Mundiales</v>
      </c>
      <c r="D1784" s="44" t="str">
        <f t="shared" si="404"/>
        <v>Salud</v>
      </c>
      <c r="E1784" s="64">
        <v>7104</v>
      </c>
      <c r="F1784" s="44" t="str">
        <f t="shared" si="407"/>
        <v>Etapas Paso a Paso</v>
      </c>
      <c r="G1784" s="27" t="s">
        <v>3568</v>
      </c>
      <c r="H1784" s="60" t="s">
        <v>17</v>
      </c>
      <c r="I1784" s="58" t="s">
        <v>139</v>
      </c>
      <c r="J1784" s="43" t="s">
        <v>3581</v>
      </c>
      <c r="K1784" s="12" t="str">
        <f t="shared" si="408"/>
        <v>Etapa Actual</v>
      </c>
      <c r="L1784" s="43" t="str">
        <f t="shared" si="408"/>
        <v>Último Informe MINCIECIA</v>
      </c>
      <c r="M1784" s="43" t="str">
        <f t="shared" si="408"/>
        <v>Adimensional</v>
      </c>
      <c r="N1784" s="49" t="str">
        <f t="shared" si="408"/>
        <v>Ministerio de Ciencias, Tecnología, Conocimiento e Innovación</v>
      </c>
      <c r="O1784" s="30" t="str">
        <f>+"Etapa Actual del Programa Paso a Paso en la comuna de "&amp;Enfermedades_Mundiales[[#This Row],[territorio]]</f>
        <v>Etapa Actual del Programa Paso a Paso en la comuna de Empedrado</v>
      </c>
      <c r="P1784" s="68"/>
      <c r="Q1784" s="15" t="str">
        <f t="shared" si="405"/>
        <v>Representación Geográfica</v>
      </c>
      <c r="R1784" s="30"/>
      <c r="S17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https://analytics.zoho.com/open-view/2395394000008153647?ZOHO_CRITERIA=%22Localiza_CL_Poblacion%22.%22Codcom%22%3D7104</v>
      </c>
      <c r="T1784" s="17"/>
      <c r="U1784" s="31" t="str">
        <f t="shared" si="406"/>
        <v>#1774B9</v>
      </c>
      <c r="V1784" s="32" t="str">
        <f>+Enfermedades_Mundiales[[#This Row],[idcoleccion]]&amp;"-"&amp;Enfermedades_Mundiales[[#This Row],[id]]</f>
        <v>360-1774</v>
      </c>
      <c r="W1784" s="21">
        <f>+VLOOKUP(Enfermedades_Mundiales[[#This Row],[Filtro URL]],Estructura!$X$4:$Y$366,2,0)</f>
        <v>36307104</v>
      </c>
      <c r="X1784" s="21" t="str">
        <f>+VLOOKUP(Enfermedades_Mundiales[[#This Row],[tema]],Estructura!$A$4:$C$18,3,0)</f>
        <v>T-368</v>
      </c>
      <c r="Y1784" s="32" t="str">
        <f>+VLOOKUP(Enfermedades_Mundiales[[#This Row],[contenido]],Estructura!$E$4:$G$18,3,0)</f>
        <v>C-364</v>
      </c>
      <c r="Z1784" s="32" t="str">
        <f>+VLOOKUP(Enfermedades_Mundiales[[#This Row],[Filtro Integrado]],Estructura!$M$4:$O$367,3,0)</f>
        <v>FI-366</v>
      </c>
      <c r="AA1784" s="32" t="str">
        <f>+VLOOKUP(Enfermedades_Mundiales[[#This Row],[Muestra]],Estructura!$Q$4:$S$194,3,0)</f>
        <v>M-372</v>
      </c>
    </row>
    <row r="1785" spans="1:27" ht="30.6" x14ac:dyDescent="0.3">
      <c r="A1785" s="61" t="s">
        <v>2252</v>
      </c>
      <c r="B1785" s="43">
        <f t="shared" si="404"/>
        <v>360</v>
      </c>
      <c r="C1785" s="44" t="str">
        <f t="shared" si="404"/>
        <v>Enfermedades Mundiales</v>
      </c>
      <c r="D1785" s="44" t="str">
        <f t="shared" si="404"/>
        <v>Salud</v>
      </c>
      <c r="E1785" s="64">
        <v>7105</v>
      </c>
      <c r="F1785" s="44" t="str">
        <f t="shared" si="407"/>
        <v>Etapas Paso a Paso</v>
      </c>
      <c r="G1785" s="27" t="s">
        <v>3568</v>
      </c>
      <c r="H1785" s="60" t="s">
        <v>17</v>
      </c>
      <c r="I1785" s="58" t="s">
        <v>27</v>
      </c>
      <c r="J1785" s="43" t="s">
        <v>3581</v>
      </c>
      <c r="K1785" s="12" t="str">
        <f t="shared" si="408"/>
        <v>Etapa Actual</v>
      </c>
      <c r="L1785" s="43" t="str">
        <f t="shared" si="408"/>
        <v>Último Informe MINCIECIA</v>
      </c>
      <c r="M1785" s="43" t="str">
        <f t="shared" si="408"/>
        <v>Adimensional</v>
      </c>
      <c r="N1785" s="49" t="str">
        <f t="shared" si="408"/>
        <v>Ministerio de Ciencias, Tecnología, Conocimiento e Innovación</v>
      </c>
      <c r="O1785" s="30" t="str">
        <f>+"Etapa Actual del Programa Paso a Paso en la comuna de "&amp;Enfermedades_Mundiales[[#This Row],[territorio]]</f>
        <v>Etapa Actual del Programa Paso a Paso en la comuna de Maule</v>
      </c>
      <c r="P1785" s="68"/>
      <c r="Q1785" s="15" t="str">
        <f t="shared" si="405"/>
        <v>Representación Geográfica</v>
      </c>
      <c r="R1785" s="30"/>
      <c r="S17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https://analytics.zoho.com/open-view/2395394000008153647?ZOHO_CRITERIA=%22Localiza_CL_Poblacion%22.%22Codcom%22%3D7105</v>
      </c>
      <c r="T1785" s="17"/>
      <c r="U1785" s="31" t="str">
        <f t="shared" si="406"/>
        <v>#1774B9</v>
      </c>
      <c r="V1785" s="32" t="str">
        <f>+Enfermedades_Mundiales[[#This Row],[idcoleccion]]&amp;"-"&amp;Enfermedades_Mundiales[[#This Row],[id]]</f>
        <v>360-1775</v>
      </c>
      <c r="W1785" s="21">
        <f>+VLOOKUP(Enfermedades_Mundiales[[#This Row],[Filtro URL]],Estructura!$X$4:$Y$366,2,0)</f>
        <v>36307105</v>
      </c>
      <c r="X1785" s="21" t="str">
        <f>+VLOOKUP(Enfermedades_Mundiales[[#This Row],[tema]],Estructura!$A$4:$C$18,3,0)</f>
        <v>T-368</v>
      </c>
      <c r="Y1785" s="32" t="str">
        <f>+VLOOKUP(Enfermedades_Mundiales[[#This Row],[contenido]],Estructura!$E$4:$G$18,3,0)</f>
        <v>C-364</v>
      </c>
      <c r="Z1785" s="32" t="str">
        <f>+VLOOKUP(Enfermedades_Mundiales[[#This Row],[Filtro Integrado]],Estructura!$M$4:$O$367,3,0)</f>
        <v>FI-366</v>
      </c>
      <c r="AA1785" s="32" t="str">
        <f>+VLOOKUP(Enfermedades_Mundiales[[#This Row],[Muestra]],Estructura!$Q$4:$S$194,3,0)</f>
        <v>M-372</v>
      </c>
    </row>
    <row r="1786" spans="1:27" ht="30.6" x14ac:dyDescent="0.3">
      <c r="A1786" s="61" t="s">
        <v>2253</v>
      </c>
      <c r="B1786" s="43">
        <f t="shared" si="404"/>
        <v>360</v>
      </c>
      <c r="C1786" s="44" t="str">
        <f t="shared" si="404"/>
        <v>Enfermedades Mundiales</v>
      </c>
      <c r="D1786" s="44" t="str">
        <f t="shared" si="404"/>
        <v>Salud</v>
      </c>
      <c r="E1786" s="64">
        <v>7106</v>
      </c>
      <c r="F1786" s="44" t="str">
        <f t="shared" si="407"/>
        <v>Etapas Paso a Paso</v>
      </c>
      <c r="G1786" s="27" t="s">
        <v>3568</v>
      </c>
      <c r="H1786" s="60" t="s">
        <v>17</v>
      </c>
      <c r="I1786" s="58" t="s">
        <v>140</v>
      </c>
      <c r="J1786" s="43" t="s">
        <v>3581</v>
      </c>
      <c r="K1786" s="12" t="str">
        <f t="shared" si="408"/>
        <v>Etapa Actual</v>
      </c>
      <c r="L1786" s="43" t="str">
        <f t="shared" si="408"/>
        <v>Último Informe MINCIECIA</v>
      </c>
      <c r="M1786" s="43" t="str">
        <f t="shared" si="408"/>
        <v>Adimensional</v>
      </c>
      <c r="N1786" s="49" t="str">
        <f t="shared" si="408"/>
        <v>Ministerio de Ciencias, Tecnología, Conocimiento e Innovación</v>
      </c>
      <c r="O1786" s="30" t="str">
        <f>+"Etapa Actual del Programa Paso a Paso en la comuna de "&amp;Enfermedades_Mundiales[[#This Row],[territorio]]</f>
        <v>Etapa Actual del Programa Paso a Paso en la comuna de Pelarco</v>
      </c>
      <c r="P1786" s="68"/>
      <c r="Q1786" s="15" t="str">
        <f t="shared" si="405"/>
        <v>Representación Geográfica</v>
      </c>
      <c r="R1786" s="30"/>
      <c r="S17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https://analytics.zoho.com/open-view/2395394000008153647?ZOHO_CRITERIA=%22Localiza_CL_Poblacion%22.%22Codcom%22%3D7106</v>
      </c>
      <c r="T1786" s="17"/>
      <c r="U1786" s="31" t="str">
        <f t="shared" si="406"/>
        <v>#1774B9</v>
      </c>
      <c r="V1786" s="32" t="str">
        <f>+Enfermedades_Mundiales[[#This Row],[idcoleccion]]&amp;"-"&amp;Enfermedades_Mundiales[[#This Row],[id]]</f>
        <v>360-1776</v>
      </c>
      <c r="W1786" s="21">
        <f>+VLOOKUP(Enfermedades_Mundiales[[#This Row],[Filtro URL]],Estructura!$X$4:$Y$366,2,0)</f>
        <v>36307106</v>
      </c>
      <c r="X1786" s="21" t="str">
        <f>+VLOOKUP(Enfermedades_Mundiales[[#This Row],[tema]],Estructura!$A$4:$C$18,3,0)</f>
        <v>T-368</v>
      </c>
      <c r="Y1786" s="32" t="str">
        <f>+VLOOKUP(Enfermedades_Mundiales[[#This Row],[contenido]],Estructura!$E$4:$G$18,3,0)</f>
        <v>C-364</v>
      </c>
      <c r="Z1786" s="32" t="str">
        <f>+VLOOKUP(Enfermedades_Mundiales[[#This Row],[Filtro Integrado]],Estructura!$M$4:$O$367,3,0)</f>
        <v>FI-366</v>
      </c>
      <c r="AA1786" s="32" t="str">
        <f>+VLOOKUP(Enfermedades_Mundiales[[#This Row],[Muestra]],Estructura!$Q$4:$S$194,3,0)</f>
        <v>M-372</v>
      </c>
    </row>
    <row r="1787" spans="1:27" ht="30.6" x14ac:dyDescent="0.3">
      <c r="A1787" s="61" t="s">
        <v>2254</v>
      </c>
      <c r="B1787" s="43">
        <f t="shared" si="404"/>
        <v>360</v>
      </c>
      <c r="C1787" s="44" t="str">
        <f t="shared" si="404"/>
        <v>Enfermedades Mundiales</v>
      </c>
      <c r="D1787" s="44" t="str">
        <f t="shared" si="404"/>
        <v>Salud</v>
      </c>
      <c r="E1787" s="64">
        <v>7107</v>
      </c>
      <c r="F1787" s="44" t="str">
        <f t="shared" si="407"/>
        <v>Etapas Paso a Paso</v>
      </c>
      <c r="G1787" s="27" t="s">
        <v>3568</v>
      </c>
      <c r="H1787" s="60" t="s">
        <v>17</v>
      </c>
      <c r="I1787" s="58" t="s">
        <v>141</v>
      </c>
      <c r="J1787" s="43" t="s">
        <v>3581</v>
      </c>
      <c r="K1787" s="12" t="str">
        <f t="shared" si="408"/>
        <v>Etapa Actual</v>
      </c>
      <c r="L1787" s="43" t="str">
        <f t="shared" si="408"/>
        <v>Último Informe MINCIECIA</v>
      </c>
      <c r="M1787" s="43" t="str">
        <f t="shared" si="408"/>
        <v>Adimensional</v>
      </c>
      <c r="N1787" s="49" t="str">
        <f t="shared" si="408"/>
        <v>Ministerio de Ciencias, Tecnología, Conocimiento e Innovación</v>
      </c>
      <c r="O1787" s="30" t="str">
        <f>+"Etapa Actual del Programa Paso a Paso en la comuna de "&amp;Enfermedades_Mundiales[[#This Row],[territorio]]</f>
        <v>Etapa Actual del Programa Paso a Paso en la comuna de Pencahue</v>
      </c>
      <c r="P1787" s="68"/>
      <c r="Q1787" s="15" t="str">
        <f t="shared" si="405"/>
        <v>Representación Geográfica</v>
      </c>
      <c r="R1787" s="30"/>
      <c r="S17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https://analytics.zoho.com/open-view/2395394000008153647?ZOHO_CRITERIA=%22Localiza_CL_Poblacion%22.%22Codcom%22%3D7107</v>
      </c>
      <c r="T1787" s="17"/>
      <c r="U1787" s="31" t="str">
        <f t="shared" si="406"/>
        <v>#1774B9</v>
      </c>
      <c r="V1787" s="32" t="str">
        <f>+Enfermedades_Mundiales[[#This Row],[idcoleccion]]&amp;"-"&amp;Enfermedades_Mundiales[[#This Row],[id]]</f>
        <v>360-1777</v>
      </c>
      <c r="W1787" s="21">
        <f>+VLOOKUP(Enfermedades_Mundiales[[#This Row],[Filtro URL]],Estructura!$X$4:$Y$366,2,0)</f>
        <v>36307107</v>
      </c>
      <c r="X1787" s="21" t="str">
        <f>+VLOOKUP(Enfermedades_Mundiales[[#This Row],[tema]],Estructura!$A$4:$C$18,3,0)</f>
        <v>T-368</v>
      </c>
      <c r="Y1787" s="32" t="str">
        <f>+VLOOKUP(Enfermedades_Mundiales[[#This Row],[contenido]],Estructura!$E$4:$G$18,3,0)</f>
        <v>C-364</v>
      </c>
      <c r="Z1787" s="32" t="str">
        <f>+VLOOKUP(Enfermedades_Mundiales[[#This Row],[Filtro Integrado]],Estructura!$M$4:$O$367,3,0)</f>
        <v>FI-366</v>
      </c>
      <c r="AA1787" s="32" t="str">
        <f>+VLOOKUP(Enfermedades_Mundiales[[#This Row],[Muestra]],Estructura!$Q$4:$S$194,3,0)</f>
        <v>M-372</v>
      </c>
    </row>
    <row r="1788" spans="1:27" ht="30.6" x14ac:dyDescent="0.3">
      <c r="A1788" s="61" t="s">
        <v>2255</v>
      </c>
      <c r="B1788" s="43">
        <f t="shared" si="404"/>
        <v>360</v>
      </c>
      <c r="C1788" s="44" t="str">
        <f t="shared" si="404"/>
        <v>Enfermedades Mundiales</v>
      </c>
      <c r="D1788" s="44" t="str">
        <f t="shared" si="404"/>
        <v>Salud</v>
      </c>
      <c r="E1788" s="64">
        <v>7108</v>
      </c>
      <c r="F1788" s="44" t="str">
        <f t="shared" si="407"/>
        <v>Etapas Paso a Paso</v>
      </c>
      <c r="G1788" s="27" t="s">
        <v>3568</v>
      </c>
      <c r="H1788" s="60" t="s">
        <v>17</v>
      </c>
      <c r="I1788" s="58" t="s">
        <v>142</v>
      </c>
      <c r="J1788" s="43" t="s">
        <v>3581</v>
      </c>
      <c r="K1788" s="12" t="str">
        <f t="shared" si="408"/>
        <v>Etapa Actual</v>
      </c>
      <c r="L1788" s="43" t="str">
        <f t="shared" si="408"/>
        <v>Último Informe MINCIECIA</v>
      </c>
      <c r="M1788" s="43" t="str">
        <f t="shared" si="408"/>
        <v>Adimensional</v>
      </c>
      <c r="N1788" s="49" t="str">
        <f t="shared" si="408"/>
        <v>Ministerio de Ciencias, Tecnología, Conocimiento e Innovación</v>
      </c>
      <c r="O1788" s="30" t="str">
        <f>+"Etapa Actual del Programa Paso a Paso en la comuna de "&amp;Enfermedades_Mundiales[[#This Row],[territorio]]</f>
        <v>Etapa Actual del Programa Paso a Paso en la comuna de Río Claro</v>
      </c>
      <c r="P1788" s="68"/>
      <c r="Q1788" s="15" t="str">
        <f t="shared" si="405"/>
        <v>Representación Geográfica</v>
      </c>
      <c r="R1788" s="30"/>
      <c r="S17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https://analytics.zoho.com/open-view/2395394000008153647?ZOHO_CRITERIA=%22Localiza_CL_Poblacion%22.%22Codcom%22%3D7108</v>
      </c>
      <c r="T1788" s="17"/>
      <c r="U1788" s="31" t="str">
        <f t="shared" si="406"/>
        <v>#1774B9</v>
      </c>
      <c r="V1788" s="32" t="str">
        <f>+Enfermedades_Mundiales[[#This Row],[idcoleccion]]&amp;"-"&amp;Enfermedades_Mundiales[[#This Row],[id]]</f>
        <v>360-1778</v>
      </c>
      <c r="W1788" s="21">
        <f>+VLOOKUP(Enfermedades_Mundiales[[#This Row],[Filtro URL]],Estructura!$X$4:$Y$366,2,0)</f>
        <v>36307108</v>
      </c>
      <c r="X1788" s="21" t="str">
        <f>+VLOOKUP(Enfermedades_Mundiales[[#This Row],[tema]],Estructura!$A$4:$C$18,3,0)</f>
        <v>T-368</v>
      </c>
      <c r="Y1788" s="32" t="str">
        <f>+VLOOKUP(Enfermedades_Mundiales[[#This Row],[contenido]],Estructura!$E$4:$G$18,3,0)</f>
        <v>C-364</v>
      </c>
      <c r="Z1788" s="32" t="str">
        <f>+VLOOKUP(Enfermedades_Mundiales[[#This Row],[Filtro Integrado]],Estructura!$M$4:$O$367,3,0)</f>
        <v>FI-366</v>
      </c>
      <c r="AA1788" s="32" t="str">
        <f>+VLOOKUP(Enfermedades_Mundiales[[#This Row],[Muestra]],Estructura!$Q$4:$S$194,3,0)</f>
        <v>M-372</v>
      </c>
    </row>
    <row r="1789" spans="1:27" ht="30.6" x14ac:dyDescent="0.3">
      <c r="A1789" s="61" t="s">
        <v>2256</v>
      </c>
      <c r="B1789" s="43">
        <f t="shared" si="404"/>
        <v>360</v>
      </c>
      <c r="C1789" s="44" t="str">
        <f t="shared" si="404"/>
        <v>Enfermedades Mundiales</v>
      </c>
      <c r="D1789" s="44" t="str">
        <f t="shared" si="404"/>
        <v>Salud</v>
      </c>
      <c r="E1789" s="64">
        <v>7109</v>
      </c>
      <c r="F1789" s="44" t="str">
        <f t="shared" si="407"/>
        <v>Etapas Paso a Paso</v>
      </c>
      <c r="G1789" s="27" t="s">
        <v>3568</v>
      </c>
      <c r="H1789" s="60" t="s">
        <v>17</v>
      </c>
      <c r="I1789" s="58" t="s">
        <v>143</v>
      </c>
      <c r="J1789" s="43" t="s">
        <v>3581</v>
      </c>
      <c r="K1789" s="12" t="str">
        <f t="shared" si="408"/>
        <v>Etapa Actual</v>
      </c>
      <c r="L1789" s="43" t="str">
        <f t="shared" si="408"/>
        <v>Último Informe MINCIECIA</v>
      </c>
      <c r="M1789" s="43" t="str">
        <f t="shared" si="408"/>
        <v>Adimensional</v>
      </c>
      <c r="N1789" s="49" t="str">
        <f t="shared" si="408"/>
        <v>Ministerio de Ciencias, Tecnología, Conocimiento e Innovación</v>
      </c>
      <c r="O1789" s="30" t="str">
        <f>+"Etapa Actual del Programa Paso a Paso en la comuna de "&amp;Enfermedades_Mundiales[[#This Row],[territorio]]</f>
        <v>Etapa Actual del Programa Paso a Paso en la comuna de San Clemente</v>
      </c>
      <c r="P1789" s="68"/>
      <c r="Q1789" s="15" t="str">
        <f t="shared" si="405"/>
        <v>Representación Geográfica</v>
      </c>
      <c r="R1789" s="30"/>
      <c r="S17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https://analytics.zoho.com/open-view/2395394000008153647?ZOHO_CRITERIA=%22Localiza_CL_Poblacion%22.%22Codcom%22%3D7109</v>
      </c>
      <c r="T1789" s="17"/>
      <c r="U1789" s="31" t="str">
        <f t="shared" si="406"/>
        <v>#1774B9</v>
      </c>
      <c r="V1789" s="32" t="str">
        <f>+Enfermedades_Mundiales[[#This Row],[idcoleccion]]&amp;"-"&amp;Enfermedades_Mundiales[[#This Row],[id]]</f>
        <v>360-1779</v>
      </c>
      <c r="W1789" s="21">
        <f>+VLOOKUP(Enfermedades_Mundiales[[#This Row],[Filtro URL]],Estructura!$X$4:$Y$366,2,0)</f>
        <v>36307109</v>
      </c>
      <c r="X1789" s="21" t="str">
        <f>+VLOOKUP(Enfermedades_Mundiales[[#This Row],[tema]],Estructura!$A$4:$C$18,3,0)</f>
        <v>T-368</v>
      </c>
      <c r="Y1789" s="32" t="str">
        <f>+VLOOKUP(Enfermedades_Mundiales[[#This Row],[contenido]],Estructura!$E$4:$G$18,3,0)</f>
        <v>C-364</v>
      </c>
      <c r="Z1789" s="32" t="str">
        <f>+VLOOKUP(Enfermedades_Mundiales[[#This Row],[Filtro Integrado]],Estructura!$M$4:$O$367,3,0)</f>
        <v>FI-366</v>
      </c>
      <c r="AA1789" s="32" t="str">
        <f>+VLOOKUP(Enfermedades_Mundiales[[#This Row],[Muestra]],Estructura!$Q$4:$S$194,3,0)</f>
        <v>M-372</v>
      </c>
    </row>
    <row r="1790" spans="1:27" ht="30.6" x14ac:dyDescent="0.3">
      <c r="A1790" s="61" t="s">
        <v>2257</v>
      </c>
      <c r="B1790" s="43">
        <f t="shared" si="404"/>
        <v>360</v>
      </c>
      <c r="C1790" s="44" t="str">
        <f t="shared" si="404"/>
        <v>Enfermedades Mundiales</v>
      </c>
      <c r="D1790" s="44" t="str">
        <f t="shared" si="404"/>
        <v>Salud</v>
      </c>
      <c r="E1790" s="64">
        <v>7110</v>
      </c>
      <c r="F1790" s="44" t="str">
        <f t="shared" si="407"/>
        <v>Etapas Paso a Paso</v>
      </c>
      <c r="G1790" s="27" t="s">
        <v>3568</v>
      </c>
      <c r="H1790" s="60" t="s">
        <v>17</v>
      </c>
      <c r="I1790" s="58" t="s">
        <v>144</v>
      </c>
      <c r="J1790" s="43" t="s">
        <v>3581</v>
      </c>
      <c r="K1790" s="12" t="str">
        <f t="shared" si="408"/>
        <v>Etapa Actual</v>
      </c>
      <c r="L1790" s="43" t="str">
        <f t="shared" si="408"/>
        <v>Último Informe MINCIECIA</v>
      </c>
      <c r="M1790" s="43" t="str">
        <f t="shared" si="408"/>
        <v>Adimensional</v>
      </c>
      <c r="N1790" s="49" t="str">
        <f t="shared" si="408"/>
        <v>Ministerio de Ciencias, Tecnología, Conocimiento e Innovación</v>
      </c>
      <c r="O1790" s="30" t="str">
        <f>+"Etapa Actual del Programa Paso a Paso en la comuna de "&amp;Enfermedades_Mundiales[[#This Row],[territorio]]</f>
        <v>Etapa Actual del Programa Paso a Paso en la comuna de San Rafael</v>
      </c>
      <c r="P1790" s="68"/>
      <c r="Q1790" s="15" t="str">
        <f t="shared" si="405"/>
        <v>Representación Geográfica</v>
      </c>
      <c r="R1790" s="30"/>
      <c r="S17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https://analytics.zoho.com/open-view/2395394000008153647?ZOHO_CRITERIA=%22Localiza_CL_Poblacion%22.%22Codcom%22%3D7110</v>
      </c>
      <c r="T1790" s="17"/>
      <c r="U1790" s="31" t="str">
        <f t="shared" si="406"/>
        <v>#1774B9</v>
      </c>
      <c r="V1790" s="32" t="str">
        <f>+Enfermedades_Mundiales[[#This Row],[idcoleccion]]&amp;"-"&amp;Enfermedades_Mundiales[[#This Row],[id]]</f>
        <v>360-1780</v>
      </c>
      <c r="W1790" s="21">
        <f>+VLOOKUP(Enfermedades_Mundiales[[#This Row],[Filtro URL]],Estructura!$X$4:$Y$366,2,0)</f>
        <v>36307110</v>
      </c>
      <c r="X1790" s="21" t="str">
        <f>+VLOOKUP(Enfermedades_Mundiales[[#This Row],[tema]],Estructura!$A$4:$C$18,3,0)</f>
        <v>T-368</v>
      </c>
      <c r="Y1790" s="32" t="str">
        <f>+VLOOKUP(Enfermedades_Mundiales[[#This Row],[contenido]],Estructura!$E$4:$G$18,3,0)</f>
        <v>C-364</v>
      </c>
      <c r="Z1790" s="32" t="str">
        <f>+VLOOKUP(Enfermedades_Mundiales[[#This Row],[Filtro Integrado]],Estructura!$M$4:$O$367,3,0)</f>
        <v>FI-366</v>
      </c>
      <c r="AA1790" s="32" t="str">
        <f>+VLOOKUP(Enfermedades_Mundiales[[#This Row],[Muestra]],Estructura!$Q$4:$S$194,3,0)</f>
        <v>M-372</v>
      </c>
    </row>
    <row r="1791" spans="1:27" ht="30.6" x14ac:dyDescent="0.3">
      <c r="A1791" s="61" t="s">
        <v>2258</v>
      </c>
      <c r="B1791" s="43">
        <f t="shared" si="404"/>
        <v>360</v>
      </c>
      <c r="C1791" s="44" t="str">
        <f t="shared" si="404"/>
        <v>Enfermedades Mundiales</v>
      </c>
      <c r="D1791" s="44" t="str">
        <f t="shared" si="404"/>
        <v>Salud</v>
      </c>
      <c r="E1791" s="64">
        <v>7201</v>
      </c>
      <c r="F1791" s="44" t="str">
        <f t="shared" si="407"/>
        <v>Etapas Paso a Paso</v>
      </c>
      <c r="G1791" s="27" t="s">
        <v>3568</v>
      </c>
      <c r="H1791" s="60" t="s">
        <v>17</v>
      </c>
      <c r="I1791" s="58" t="s">
        <v>145</v>
      </c>
      <c r="J1791" s="43" t="s">
        <v>3581</v>
      </c>
      <c r="K1791" s="12" t="str">
        <f t="shared" si="408"/>
        <v>Etapa Actual</v>
      </c>
      <c r="L1791" s="43" t="str">
        <f t="shared" si="408"/>
        <v>Último Informe MINCIECIA</v>
      </c>
      <c r="M1791" s="43" t="str">
        <f t="shared" si="408"/>
        <v>Adimensional</v>
      </c>
      <c r="N1791" s="49" t="str">
        <f t="shared" si="408"/>
        <v>Ministerio de Ciencias, Tecnología, Conocimiento e Innovación</v>
      </c>
      <c r="O1791" s="30" t="str">
        <f>+"Etapa Actual del Programa Paso a Paso en la comuna de "&amp;Enfermedades_Mundiales[[#This Row],[territorio]]</f>
        <v>Etapa Actual del Programa Paso a Paso en la comuna de Cauquenes</v>
      </c>
      <c r="P1791" s="68"/>
      <c r="Q1791" s="15" t="str">
        <f t="shared" si="405"/>
        <v>Representación Geográfica</v>
      </c>
      <c r="R1791" s="30"/>
      <c r="S17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https://analytics.zoho.com/open-view/2395394000008153647?ZOHO_CRITERIA=%22Localiza_CL_Poblacion%22.%22Codcom%22%3D7201</v>
      </c>
      <c r="T1791" s="17"/>
      <c r="U1791" s="31" t="str">
        <f t="shared" si="406"/>
        <v>#1774B9</v>
      </c>
      <c r="V1791" s="32" t="str">
        <f>+Enfermedades_Mundiales[[#This Row],[idcoleccion]]&amp;"-"&amp;Enfermedades_Mundiales[[#This Row],[id]]</f>
        <v>360-1781</v>
      </c>
      <c r="W1791" s="21">
        <f>+VLOOKUP(Enfermedades_Mundiales[[#This Row],[Filtro URL]],Estructura!$X$4:$Y$366,2,0)</f>
        <v>36307201</v>
      </c>
      <c r="X1791" s="21" t="str">
        <f>+VLOOKUP(Enfermedades_Mundiales[[#This Row],[tema]],Estructura!$A$4:$C$18,3,0)</f>
        <v>T-368</v>
      </c>
      <c r="Y1791" s="32" t="str">
        <f>+VLOOKUP(Enfermedades_Mundiales[[#This Row],[contenido]],Estructura!$E$4:$G$18,3,0)</f>
        <v>C-364</v>
      </c>
      <c r="Z1791" s="32" t="str">
        <f>+VLOOKUP(Enfermedades_Mundiales[[#This Row],[Filtro Integrado]],Estructura!$M$4:$O$367,3,0)</f>
        <v>FI-366</v>
      </c>
      <c r="AA1791" s="32" t="str">
        <f>+VLOOKUP(Enfermedades_Mundiales[[#This Row],[Muestra]],Estructura!$Q$4:$S$194,3,0)</f>
        <v>M-372</v>
      </c>
    </row>
    <row r="1792" spans="1:27" ht="30.6" x14ac:dyDescent="0.3">
      <c r="A1792" s="61" t="s">
        <v>2259</v>
      </c>
      <c r="B1792" s="43">
        <f t="shared" si="404"/>
        <v>360</v>
      </c>
      <c r="C1792" s="44" t="str">
        <f t="shared" si="404"/>
        <v>Enfermedades Mundiales</v>
      </c>
      <c r="D1792" s="44" t="str">
        <f t="shared" si="404"/>
        <v>Salud</v>
      </c>
      <c r="E1792" s="64">
        <v>7202</v>
      </c>
      <c r="F1792" s="44" t="str">
        <f t="shared" si="407"/>
        <v>Etapas Paso a Paso</v>
      </c>
      <c r="G1792" s="27" t="s">
        <v>3568</v>
      </c>
      <c r="H1792" s="60" t="s">
        <v>17</v>
      </c>
      <c r="I1792" s="58" t="s">
        <v>146</v>
      </c>
      <c r="J1792" s="43" t="s">
        <v>3581</v>
      </c>
      <c r="K1792" s="12" t="str">
        <f t="shared" si="408"/>
        <v>Etapa Actual</v>
      </c>
      <c r="L1792" s="43" t="str">
        <f t="shared" si="408"/>
        <v>Último Informe MINCIECIA</v>
      </c>
      <c r="M1792" s="43" t="str">
        <f t="shared" si="408"/>
        <v>Adimensional</v>
      </c>
      <c r="N1792" s="49" t="str">
        <f t="shared" si="408"/>
        <v>Ministerio de Ciencias, Tecnología, Conocimiento e Innovación</v>
      </c>
      <c r="O1792" s="30" t="str">
        <f>+"Etapa Actual del Programa Paso a Paso en la comuna de "&amp;Enfermedades_Mundiales[[#This Row],[territorio]]</f>
        <v>Etapa Actual del Programa Paso a Paso en la comuna de Chanco</v>
      </c>
      <c r="P1792" s="68"/>
      <c r="Q1792" s="15" t="str">
        <f t="shared" si="405"/>
        <v>Representación Geográfica</v>
      </c>
      <c r="R1792" s="30"/>
      <c r="S17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https://analytics.zoho.com/open-view/2395394000008153647?ZOHO_CRITERIA=%22Localiza_CL_Poblacion%22.%22Codcom%22%3D7202</v>
      </c>
      <c r="T1792" s="17"/>
      <c r="U1792" s="31" t="str">
        <f t="shared" si="406"/>
        <v>#1774B9</v>
      </c>
      <c r="V1792" s="32" t="str">
        <f>+Enfermedades_Mundiales[[#This Row],[idcoleccion]]&amp;"-"&amp;Enfermedades_Mundiales[[#This Row],[id]]</f>
        <v>360-1782</v>
      </c>
      <c r="W1792" s="21">
        <f>+VLOOKUP(Enfermedades_Mundiales[[#This Row],[Filtro URL]],Estructura!$X$4:$Y$366,2,0)</f>
        <v>36307202</v>
      </c>
      <c r="X1792" s="21" t="str">
        <f>+VLOOKUP(Enfermedades_Mundiales[[#This Row],[tema]],Estructura!$A$4:$C$18,3,0)</f>
        <v>T-368</v>
      </c>
      <c r="Y1792" s="32" t="str">
        <f>+VLOOKUP(Enfermedades_Mundiales[[#This Row],[contenido]],Estructura!$E$4:$G$18,3,0)</f>
        <v>C-364</v>
      </c>
      <c r="Z1792" s="32" t="str">
        <f>+VLOOKUP(Enfermedades_Mundiales[[#This Row],[Filtro Integrado]],Estructura!$M$4:$O$367,3,0)</f>
        <v>FI-366</v>
      </c>
      <c r="AA1792" s="32" t="str">
        <f>+VLOOKUP(Enfermedades_Mundiales[[#This Row],[Muestra]],Estructura!$Q$4:$S$194,3,0)</f>
        <v>M-372</v>
      </c>
    </row>
    <row r="1793" spans="1:27" ht="30.6" x14ac:dyDescent="0.3">
      <c r="A1793" s="61" t="s">
        <v>2260</v>
      </c>
      <c r="B1793" s="43">
        <f t="shared" si="404"/>
        <v>360</v>
      </c>
      <c r="C1793" s="44" t="str">
        <f t="shared" si="404"/>
        <v>Enfermedades Mundiales</v>
      </c>
      <c r="D1793" s="44" t="str">
        <f t="shared" si="404"/>
        <v>Salud</v>
      </c>
      <c r="E1793" s="64">
        <v>7203</v>
      </c>
      <c r="F1793" s="44" t="str">
        <f t="shared" si="407"/>
        <v>Etapas Paso a Paso</v>
      </c>
      <c r="G1793" s="27" t="s">
        <v>3568</v>
      </c>
      <c r="H1793" s="60" t="s">
        <v>17</v>
      </c>
      <c r="I1793" s="58" t="s">
        <v>147</v>
      </c>
      <c r="J1793" s="43" t="s">
        <v>3581</v>
      </c>
      <c r="K1793" s="12" t="str">
        <f t="shared" si="408"/>
        <v>Etapa Actual</v>
      </c>
      <c r="L1793" s="43" t="str">
        <f t="shared" si="408"/>
        <v>Último Informe MINCIECIA</v>
      </c>
      <c r="M1793" s="43" t="str">
        <f t="shared" si="408"/>
        <v>Adimensional</v>
      </c>
      <c r="N1793" s="49" t="str">
        <f t="shared" si="408"/>
        <v>Ministerio de Ciencias, Tecnología, Conocimiento e Innovación</v>
      </c>
      <c r="O1793" s="30" t="str">
        <f>+"Etapa Actual del Programa Paso a Paso en la comuna de "&amp;Enfermedades_Mundiales[[#This Row],[territorio]]</f>
        <v>Etapa Actual del Programa Paso a Paso en la comuna de Pelluhue</v>
      </c>
      <c r="P1793" s="68"/>
      <c r="Q1793" s="15" t="str">
        <f t="shared" si="405"/>
        <v>Representación Geográfica</v>
      </c>
      <c r="R1793" s="30"/>
      <c r="S17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https://analytics.zoho.com/open-view/2395394000008153647?ZOHO_CRITERIA=%22Localiza_CL_Poblacion%22.%22Codcom%22%3D7203</v>
      </c>
      <c r="T1793" s="17"/>
      <c r="U1793" s="31" t="str">
        <f t="shared" si="406"/>
        <v>#1774B9</v>
      </c>
      <c r="V1793" s="32" t="str">
        <f>+Enfermedades_Mundiales[[#This Row],[idcoleccion]]&amp;"-"&amp;Enfermedades_Mundiales[[#This Row],[id]]</f>
        <v>360-1783</v>
      </c>
      <c r="W1793" s="21">
        <f>+VLOOKUP(Enfermedades_Mundiales[[#This Row],[Filtro URL]],Estructura!$X$4:$Y$366,2,0)</f>
        <v>36307203</v>
      </c>
      <c r="X1793" s="21" t="str">
        <f>+VLOOKUP(Enfermedades_Mundiales[[#This Row],[tema]],Estructura!$A$4:$C$18,3,0)</f>
        <v>T-368</v>
      </c>
      <c r="Y1793" s="32" t="str">
        <f>+VLOOKUP(Enfermedades_Mundiales[[#This Row],[contenido]],Estructura!$E$4:$G$18,3,0)</f>
        <v>C-364</v>
      </c>
      <c r="Z1793" s="32" t="str">
        <f>+VLOOKUP(Enfermedades_Mundiales[[#This Row],[Filtro Integrado]],Estructura!$M$4:$O$367,3,0)</f>
        <v>FI-366</v>
      </c>
      <c r="AA1793" s="32" t="str">
        <f>+VLOOKUP(Enfermedades_Mundiales[[#This Row],[Muestra]],Estructura!$Q$4:$S$194,3,0)</f>
        <v>M-372</v>
      </c>
    </row>
    <row r="1794" spans="1:27" ht="30.6" x14ac:dyDescent="0.3">
      <c r="A1794" s="61" t="s">
        <v>2261</v>
      </c>
      <c r="B1794" s="43">
        <f t="shared" si="404"/>
        <v>360</v>
      </c>
      <c r="C1794" s="44" t="str">
        <f t="shared" si="404"/>
        <v>Enfermedades Mundiales</v>
      </c>
      <c r="D1794" s="44" t="str">
        <f t="shared" si="404"/>
        <v>Salud</v>
      </c>
      <c r="E1794" s="64">
        <v>7301</v>
      </c>
      <c r="F1794" s="44" t="str">
        <f t="shared" si="407"/>
        <v>Etapas Paso a Paso</v>
      </c>
      <c r="G1794" s="27" t="s">
        <v>3568</v>
      </c>
      <c r="H1794" s="60" t="s">
        <v>17</v>
      </c>
      <c r="I1794" s="58" t="s">
        <v>148</v>
      </c>
      <c r="J1794" s="43" t="s">
        <v>3581</v>
      </c>
      <c r="K1794" s="12" t="str">
        <f t="shared" si="408"/>
        <v>Etapa Actual</v>
      </c>
      <c r="L1794" s="43" t="str">
        <f t="shared" si="408"/>
        <v>Último Informe MINCIECIA</v>
      </c>
      <c r="M1794" s="43" t="str">
        <f t="shared" si="408"/>
        <v>Adimensional</v>
      </c>
      <c r="N1794" s="49" t="str">
        <f t="shared" si="408"/>
        <v>Ministerio de Ciencias, Tecnología, Conocimiento e Innovación</v>
      </c>
      <c r="O1794" s="30" t="str">
        <f>+"Etapa Actual del Programa Paso a Paso en la comuna de "&amp;Enfermedades_Mundiales[[#This Row],[territorio]]</f>
        <v>Etapa Actual del Programa Paso a Paso en la comuna de Curicó</v>
      </c>
      <c r="P1794" s="68"/>
      <c r="Q1794" s="15" t="str">
        <f t="shared" si="405"/>
        <v>Representación Geográfica</v>
      </c>
      <c r="R1794" s="30"/>
      <c r="S17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https://analytics.zoho.com/open-view/2395394000008153647?ZOHO_CRITERIA=%22Localiza_CL_Poblacion%22.%22Codcom%22%3D7301</v>
      </c>
      <c r="T1794" s="17"/>
      <c r="U1794" s="31" t="str">
        <f t="shared" si="406"/>
        <v>#1774B9</v>
      </c>
      <c r="V1794" s="32" t="str">
        <f>+Enfermedades_Mundiales[[#This Row],[idcoleccion]]&amp;"-"&amp;Enfermedades_Mundiales[[#This Row],[id]]</f>
        <v>360-1784</v>
      </c>
      <c r="W1794" s="21">
        <f>+VLOOKUP(Enfermedades_Mundiales[[#This Row],[Filtro URL]],Estructura!$X$4:$Y$366,2,0)</f>
        <v>36307301</v>
      </c>
      <c r="X1794" s="21" t="str">
        <f>+VLOOKUP(Enfermedades_Mundiales[[#This Row],[tema]],Estructura!$A$4:$C$18,3,0)</f>
        <v>T-368</v>
      </c>
      <c r="Y1794" s="32" t="str">
        <f>+VLOOKUP(Enfermedades_Mundiales[[#This Row],[contenido]],Estructura!$E$4:$G$18,3,0)</f>
        <v>C-364</v>
      </c>
      <c r="Z1794" s="32" t="str">
        <f>+VLOOKUP(Enfermedades_Mundiales[[#This Row],[Filtro Integrado]],Estructura!$M$4:$O$367,3,0)</f>
        <v>FI-366</v>
      </c>
      <c r="AA1794" s="32" t="str">
        <f>+VLOOKUP(Enfermedades_Mundiales[[#This Row],[Muestra]],Estructura!$Q$4:$S$194,3,0)</f>
        <v>M-372</v>
      </c>
    </row>
    <row r="1795" spans="1:27" ht="30.6" x14ac:dyDescent="0.3">
      <c r="A1795" s="61" t="s">
        <v>2262</v>
      </c>
      <c r="B1795" s="43">
        <f t="shared" si="404"/>
        <v>360</v>
      </c>
      <c r="C1795" s="44" t="str">
        <f t="shared" si="404"/>
        <v>Enfermedades Mundiales</v>
      </c>
      <c r="D1795" s="44" t="str">
        <f t="shared" si="404"/>
        <v>Salud</v>
      </c>
      <c r="E1795" s="64">
        <v>7302</v>
      </c>
      <c r="F1795" s="44" t="str">
        <f t="shared" si="407"/>
        <v>Etapas Paso a Paso</v>
      </c>
      <c r="G1795" s="27" t="s">
        <v>3568</v>
      </c>
      <c r="H1795" s="60" t="s">
        <v>17</v>
      </c>
      <c r="I1795" s="58" t="s">
        <v>149</v>
      </c>
      <c r="J1795" s="43" t="s">
        <v>3581</v>
      </c>
      <c r="K1795" s="12" t="str">
        <f t="shared" si="408"/>
        <v>Etapa Actual</v>
      </c>
      <c r="L1795" s="43" t="str">
        <f t="shared" si="408"/>
        <v>Último Informe MINCIECIA</v>
      </c>
      <c r="M1795" s="43" t="str">
        <f t="shared" si="408"/>
        <v>Adimensional</v>
      </c>
      <c r="N1795" s="49" t="str">
        <f t="shared" si="408"/>
        <v>Ministerio de Ciencias, Tecnología, Conocimiento e Innovación</v>
      </c>
      <c r="O1795" s="30" t="str">
        <f>+"Etapa Actual del Programa Paso a Paso en la comuna de "&amp;Enfermedades_Mundiales[[#This Row],[territorio]]</f>
        <v>Etapa Actual del Programa Paso a Paso en la comuna de Hualañé</v>
      </c>
      <c r="P1795" s="68"/>
      <c r="Q1795" s="15" t="str">
        <f t="shared" si="405"/>
        <v>Representación Geográfica</v>
      </c>
      <c r="R1795" s="30"/>
      <c r="S17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https://analytics.zoho.com/open-view/2395394000008153647?ZOHO_CRITERIA=%22Localiza_CL_Poblacion%22.%22Codcom%22%3D7302</v>
      </c>
      <c r="T1795" s="17"/>
      <c r="U1795" s="31" t="str">
        <f t="shared" si="406"/>
        <v>#1774B9</v>
      </c>
      <c r="V1795" s="32" t="str">
        <f>+Enfermedades_Mundiales[[#This Row],[idcoleccion]]&amp;"-"&amp;Enfermedades_Mundiales[[#This Row],[id]]</f>
        <v>360-1785</v>
      </c>
      <c r="W1795" s="21">
        <f>+VLOOKUP(Enfermedades_Mundiales[[#This Row],[Filtro URL]],Estructura!$X$4:$Y$366,2,0)</f>
        <v>36307302</v>
      </c>
      <c r="X1795" s="21" t="str">
        <f>+VLOOKUP(Enfermedades_Mundiales[[#This Row],[tema]],Estructura!$A$4:$C$18,3,0)</f>
        <v>T-368</v>
      </c>
      <c r="Y1795" s="32" t="str">
        <f>+VLOOKUP(Enfermedades_Mundiales[[#This Row],[contenido]],Estructura!$E$4:$G$18,3,0)</f>
        <v>C-364</v>
      </c>
      <c r="Z1795" s="32" t="str">
        <f>+VLOOKUP(Enfermedades_Mundiales[[#This Row],[Filtro Integrado]],Estructura!$M$4:$O$367,3,0)</f>
        <v>FI-366</v>
      </c>
      <c r="AA1795" s="32" t="str">
        <f>+VLOOKUP(Enfermedades_Mundiales[[#This Row],[Muestra]],Estructura!$Q$4:$S$194,3,0)</f>
        <v>M-372</v>
      </c>
    </row>
    <row r="1796" spans="1:27" ht="30.6" x14ac:dyDescent="0.3">
      <c r="A1796" s="61" t="s">
        <v>2263</v>
      </c>
      <c r="B1796" s="43">
        <f t="shared" si="404"/>
        <v>360</v>
      </c>
      <c r="C1796" s="44" t="str">
        <f t="shared" si="404"/>
        <v>Enfermedades Mundiales</v>
      </c>
      <c r="D1796" s="44" t="str">
        <f t="shared" si="404"/>
        <v>Salud</v>
      </c>
      <c r="E1796" s="64">
        <v>7303</v>
      </c>
      <c r="F1796" s="44" t="str">
        <f t="shared" si="407"/>
        <v>Etapas Paso a Paso</v>
      </c>
      <c r="G1796" s="27" t="s">
        <v>3568</v>
      </c>
      <c r="H1796" s="60" t="s">
        <v>17</v>
      </c>
      <c r="I1796" s="58" t="s">
        <v>150</v>
      </c>
      <c r="J1796" s="43" t="s">
        <v>3581</v>
      </c>
      <c r="K1796" s="12" t="str">
        <f t="shared" si="408"/>
        <v>Etapa Actual</v>
      </c>
      <c r="L1796" s="43" t="str">
        <f t="shared" si="408"/>
        <v>Último Informe MINCIECIA</v>
      </c>
      <c r="M1796" s="43" t="str">
        <f t="shared" si="408"/>
        <v>Adimensional</v>
      </c>
      <c r="N1796" s="49" t="str">
        <f t="shared" si="408"/>
        <v>Ministerio de Ciencias, Tecnología, Conocimiento e Innovación</v>
      </c>
      <c r="O1796" s="30" t="str">
        <f>+"Etapa Actual del Programa Paso a Paso en la comuna de "&amp;Enfermedades_Mundiales[[#This Row],[territorio]]</f>
        <v>Etapa Actual del Programa Paso a Paso en la comuna de Licantén</v>
      </c>
      <c r="P1796" s="68"/>
      <c r="Q1796" s="15" t="str">
        <f t="shared" si="405"/>
        <v>Representación Geográfica</v>
      </c>
      <c r="R1796" s="30"/>
      <c r="S17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https://analytics.zoho.com/open-view/2395394000008153647?ZOHO_CRITERIA=%22Localiza_CL_Poblacion%22.%22Codcom%22%3D7303</v>
      </c>
      <c r="T1796" s="17"/>
      <c r="U1796" s="31" t="str">
        <f t="shared" si="406"/>
        <v>#1774B9</v>
      </c>
      <c r="V1796" s="32" t="str">
        <f>+Enfermedades_Mundiales[[#This Row],[idcoleccion]]&amp;"-"&amp;Enfermedades_Mundiales[[#This Row],[id]]</f>
        <v>360-1786</v>
      </c>
      <c r="W1796" s="21">
        <f>+VLOOKUP(Enfermedades_Mundiales[[#This Row],[Filtro URL]],Estructura!$X$4:$Y$366,2,0)</f>
        <v>36307303</v>
      </c>
      <c r="X1796" s="21" t="str">
        <f>+VLOOKUP(Enfermedades_Mundiales[[#This Row],[tema]],Estructura!$A$4:$C$18,3,0)</f>
        <v>T-368</v>
      </c>
      <c r="Y1796" s="32" t="str">
        <f>+VLOOKUP(Enfermedades_Mundiales[[#This Row],[contenido]],Estructura!$E$4:$G$18,3,0)</f>
        <v>C-364</v>
      </c>
      <c r="Z1796" s="32" t="str">
        <f>+VLOOKUP(Enfermedades_Mundiales[[#This Row],[Filtro Integrado]],Estructura!$M$4:$O$367,3,0)</f>
        <v>FI-366</v>
      </c>
      <c r="AA1796" s="32" t="str">
        <f>+VLOOKUP(Enfermedades_Mundiales[[#This Row],[Muestra]],Estructura!$Q$4:$S$194,3,0)</f>
        <v>M-372</v>
      </c>
    </row>
    <row r="1797" spans="1:27" ht="30.6" x14ac:dyDescent="0.3">
      <c r="A1797" s="61" t="s">
        <v>2264</v>
      </c>
      <c r="B1797" s="43">
        <f t="shared" si="404"/>
        <v>360</v>
      </c>
      <c r="C1797" s="44" t="str">
        <f t="shared" si="404"/>
        <v>Enfermedades Mundiales</v>
      </c>
      <c r="D1797" s="44" t="str">
        <f t="shared" si="404"/>
        <v>Salud</v>
      </c>
      <c r="E1797" s="64">
        <v>7304</v>
      </c>
      <c r="F1797" s="44" t="str">
        <f t="shared" si="407"/>
        <v>Etapas Paso a Paso</v>
      </c>
      <c r="G1797" s="27" t="s">
        <v>3568</v>
      </c>
      <c r="H1797" s="60" t="s">
        <v>17</v>
      </c>
      <c r="I1797" s="58" t="s">
        <v>151</v>
      </c>
      <c r="J1797" s="43" t="s">
        <v>3581</v>
      </c>
      <c r="K1797" s="12" t="str">
        <f t="shared" si="408"/>
        <v>Etapa Actual</v>
      </c>
      <c r="L1797" s="43" t="str">
        <f t="shared" si="408"/>
        <v>Último Informe MINCIECIA</v>
      </c>
      <c r="M1797" s="43" t="str">
        <f t="shared" si="408"/>
        <v>Adimensional</v>
      </c>
      <c r="N1797" s="49" t="str">
        <f t="shared" si="408"/>
        <v>Ministerio de Ciencias, Tecnología, Conocimiento e Innovación</v>
      </c>
      <c r="O1797" s="30" t="str">
        <f>+"Etapa Actual del Programa Paso a Paso en la comuna de "&amp;Enfermedades_Mundiales[[#This Row],[territorio]]</f>
        <v>Etapa Actual del Programa Paso a Paso en la comuna de Molina</v>
      </c>
      <c r="P1797" s="68"/>
      <c r="Q1797" s="15" t="str">
        <f t="shared" si="405"/>
        <v>Representación Geográfica</v>
      </c>
      <c r="R1797" s="30"/>
      <c r="S17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https://analytics.zoho.com/open-view/2395394000008153647?ZOHO_CRITERIA=%22Localiza_CL_Poblacion%22.%22Codcom%22%3D7304</v>
      </c>
      <c r="T1797" s="17"/>
      <c r="U1797" s="31" t="str">
        <f t="shared" si="406"/>
        <v>#1774B9</v>
      </c>
      <c r="V1797" s="32" t="str">
        <f>+Enfermedades_Mundiales[[#This Row],[idcoleccion]]&amp;"-"&amp;Enfermedades_Mundiales[[#This Row],[id]]</f>
        <v>360-1787</v>
      </c>
      <c r="W1797" s="21">
        <f>+VLOOKUP(Enfermedades_Mundiales[[#This Row],[Filtro URL]],Estructura!$X$4:$Y$366,2,0)</f>
        <v>36307304</v>
      </c>
      <c r="X1797" s="21" t="str">
        <f>+VLOOKUP(Enfermedades_Mundiales[[#This Row],[tema]],Estructura!$A$4:$C$18,3,0)</f>
        <v>T-368</v>
      </c>
      <c r="Y1797" s="32" t="str">
        <f>+VLOOKUP(Enfermedades_Mundiales[[#This Row],[contenido]],Estructura!$E$4:$G$18,3,0)</f>
        <v>C-364</v>
      </c>
      <c r="Z1797" s="32" t="str">
        <f>+VLOOKUP(Enfermedades_Mundiales[[#This Row],[Filtro Integrado]],Estructura!$M$4:$O$367,3,0)</f>
        <v>FI-366</v>
      </c>
      <c r="AA1797" s="32" t="str">
        <f>+VLOOKUP(Enfermedades_Mundiales[[#This Row],[Muestra]],Estructura!$Q$4:$S$194,3,0)</f>
        <v>M-372</v>
      </c>
    </row>
    <row r="1798" spans="1:27" ht="30.6" x14ac:dyDescent="0.3">
      <c r="A1798" s="61" t="s">
        <v>2265</v>
      </c>
      <c r="B1798" s="43">
        <f t="shared" ref="B1798:D1813" si="409">+B1797</f>
        <v>360</v>
      </c>
      <c r="C1798" s="44" t="str">
        <f t="shared" si="409"/>
        <v>Enfermedades Mundiales</v>
      </c>
      <c r="D1798" s="44" t="str">
        <f t="shared" si="409"/>
        <v>Salud</v>
      </c>
      <c r="E1798" s="64">
        <v>7305</v>
      </c>
      <c r="F1798" s="44" t="str">
        <f t="shared" si="407"/>
        <v>Etapas Paso a Paso</v>
      </c>
      <c r="G1798" s="27" t="s">
        <v>3568</v>
      </c>
      <c r="H1798" s="60" t="s">
        <v>17</v>
      </c>
      <c r="I1798" s="58" t="s">
        <v>152</v>
      </c>
      <c r="J1798" s="43" t="s">
        <v>3581</v>
      </c>
      <c r="K1798" s="12" t="str">
        <f t="shared" si="408"/>
        <v>Etapa Actual</v>
      </c>
      <c r="L1798" s="43" t="str">
        <f t="shared" si="408"/>
        <v>Último Informe MINCIECIA</v>
      </c>
      <c r="M1798" s="43" t="str">
        <f t="shared" si="408"/>
        <v>Adimensional</v>
      </c>
      <c r="N1798" s="49" t="str">
        <f t="shared" si="408"/>
        <v>Ministerio de Ciencias, Tecnología, Conocimiento e Innovación</v>
      </c>
      <c r="O1798" s="30" t="str">
        <f>+"Etapa Actual del Programa Paso a Paso en la comuna de "&amp;Enfermedades_Mundiales[[#This Row],[territorio]]</f>
        <v>Etapa Actual del Programa Paso a Paso en la comuna de Rauco</v>
      </c>
      <c r="P1798" s="68"/>
      <c r="Q1798" s="15" t="str">
        <f t="shared" si="405"/>
        <v>Representación Geográfica</v>
      </c>
      <c r="R1798" s="30"/>
      <c r="S17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https://analytics.zoho.com/open-view/2395394000008153647?ZOHO_CRITERIA=%22Localiza_CL_Poblacion%22.%22Codcom%22%3D7305</v>
      </c>
      <c r="T1798" s="17"/>
      <c r="U1798" s="31" t="str">
        <f t="shared" si="406"/>
        <v>#1774B9</v>
      </c>
      <c r="V1798" s="32" t="str">
        <f>+Enfermedades_Mundiales[[#This Row],[idcoleccion]]&amp;"-"&amp;Enfermedades_Mundiales[[#This Row],[id]]</f>
        <v>360-1788</v>
      </c>
      <c r="W1798" s="21">
        <f>+VLOOKUP(Enfermedades_Mundiales[[#This Row],[Filtro URL]],Estructura!$X$4:$Y$366,2,0)</f>
        <v>36307305</v>
      </c>
      <c r="X1798" s="21" t="str">
        <f>+VLOOKUP(Enfermedades_Mundiales[[#This Row],[tema]],Estructura!$A$4:$C$18,3,0)</f>
        <v>T-368</v>
      </c>
      <c r="Y1798" s="32" t="str">
        <f>+VLOOKUP(Enfermedades_Mundiales[[#This Row],[contenido]],Estructura!$E$4:$G$18,3,0)</f>
        <v>C-364</v>
      </c>
      <c r="Z1798" s="32" t="str">
        <f>+VLOOKUP(Enfermedades_Mundiales[[#This Row],[Filtro Integrado]],Estructura!$M$4:$O$367,3,0)</f>
        <v>FI-366</v>
      </c>
      <c r="AA1798" s="32" t="str">
        <f>+VLOOKUP(Enfermedades_Mundiales[[#This Row],[Muestra]],Estructura!$Q$4:$S$194,3,0)</f>
        <v>M-372</v>
      </c>
    </row>
    <row r="1799" spans="1:27" ht="30.6" x14ac:dyDescent="0.3">
      <c r="A1799" s="61" t="s">
        <v>2266</v>
      </c>
      <c r="B1799" s="43">
        <f t="shared" si="409"/>
        <v>360</v>
      </c>
      <c r="C1799" s="44" t="str">
        <f t="shared" si="409"/>
        <v>Enfermedades Mundiales</v>
      </c>
      <c r="D1799" s="44" t="str">
        <f t="shared" si="409"/>
        <v>Salud</v>
      </c>
      <c r="E1799" s="64">
        <v>7306</v>
      </c>
      <c r="F1799" s="44" t="str">
        <f t="shared" si="407"/>
        <v>Etapas Paso a Paso</v>
      </c>
      <c r="G1799" s="27" t="s">
        <v>3568</v>
      </c>
      <c r="H1799" s="60" t="s">
        <v>17</v>
      </c>
      <c r="I1799" s="58" t="s">
        <v>153</v>
      </c>
      <c r="J1799" s="43" t="s">
        <v>3581</v>
      </c>
      <c r="K1799" s="12" t="str">
        <f t="shared" ref="K1799:N1814" si="410">+K1798</f>
        <v>Etapa Actual</v>
      </c>
      <c r="L1799" s="43" t="str">
        <f t="shared" si="410"/>
        <v>Último Informe MINCIECIA</v>
      </c>
      <c r="M1799" s="43" t="str">
        <f t="shared" si="410"/>
        <v>Adimensional</v>
      </c>
      <c r="N1799" s="49" t="str">
        <f t="shared" si="410"/>
        <v>Ministerio de Ciencias, Tecnología, Conocimiento e Innovación</v>
      </c>
      <c r="O1799" s="30" t="str">
        <f>+"Etapa Actual del Programa Paso a Paso en la comuna de "&amp;Enfermedades_Mundiales[[#This Row],[territorio]]</f>
        <v>Etapa Actual del Programa Paso a Paso en la comuna de Romeral</v>
      </c>
      <c r="P1799" s="68"/>
      <c r="Q1799" s="15" t="str">
        <f t="shared" si="405"/>
        <v>Representación Geográfica</v>
      </c>
      <c r="R1799" s="30"/>
      <c r="S17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https://analytics.zoho.com/open-view/2395394000008153647?ZOHO_CRITERIA=%22Localiza_CL_Poblacion%22.%22Codcom%22%3D7306</v>
      </c>
      <c r="T1799" s="17"/>
      <c r="U1799" s="31" t="str">
        <f t="shared" si="406"/>
        <v>#1774B9</v>
      </c>
      <c r="V1799" s="32" t="str">
        <f>+Enfermedades_Mundiales[[#This Row],[idcoleccion]]&amp;"-"&amp;Enfermedades_Mundiales[[#This Row],[id]]</f>
        <v>360-1789</v>
      </c>
      <c r="W1799" s="21">
        <f>+VLOOKUP(Enfermedades_Mundiales[[#This Row],[Filtro URL]],Estructura!$X$4:$Y$366,2,0)</f>
        <v>36307306</v>
      </c>
      <c r="X1799" s="21" t="str">
        <f>+VLOOKUP(Enfermedades_Mundiales[[#This Row],[tema]],Estructura!$A$4:$C$18,3,0)</f>
        <v>T-368</v>
      </c>
      <c r="Y1799" s="32" t="str">
        <f>+VLOOKUP(Enfermedades_Mundiales[[#This Row],[contenido]],Estructura!$E$4:$G$18,3,0)</f>
        <v>C-364</v>
      </c>
      <c r="Z1799" s="32" t="str">
        <f>+VLOOKUP(Enfermedades_Mundiales[[#This Row],[Filtro Integrado]],Estructura!$M$4:$O$367,3,0)</f>
        <v>FI-366</v>
      </c>
      <c r="AA1799" s="32" t="str">
        <f>+VLOOKUP(Enfermedades_Mundiales[[#This Row],[Muestra]],Estructura!$Q$4:$S$194,3,0)</f>
        <v>M-372</v>
      </c>
    </row>
    <row r="1800" spans="1:27" ht="30.6" x14ac:dyDescent="0.3">
      <c r="A1800" s="61" t="s">
        <v>2267</v>
      </c>
      <c r="B1800" s="43">
        <f t="shared" si="409"/>
        <v>360</v>
      </c>
      <c r="C1800" s="44" t="str">
        <f t="shared" si="409"/>
        <v>Enfermedades Mundiales</v>
      </c>
      <c r="D1800" s="44" t="str">
        <f t="shared" si="409"/>
        <v>Salud</v>
      </c>
      <c r="E1800" s="64">
        <v>7307</v>
      </c>
      <c r="F1800" s="44" t="str">
        <f t="shared" si="407"/>
        <v>Etapas Paso a Paso</v>
      </c>
      <c r="G1800" s="27" t="s">
        <v>3568</v>
      </c>
      <c r="H1800" s="60" t="s">
        <v>17</v>
      </c>
      <c r="I1800" s="58" t="s">
        <v>154</v>
      </c>
      <c r="J1800" s="43" t="s">
        <v>3581</v>
      </c>
      <c r="K1800" s="12" t="str">
        <f t="shared" si="410"/>
        <v>Etapa Actual</v>
      </c>
      <c r="L1800" s="43" t="str">
        <f t="shared" si="410"/>
        <v>Último Informe MINCIECIA</v>
      </c>
      <c r="M1800" s="43" t="str">
        <f t="shared" si="410"/>
        <v>Adimensional</v>
      </c>
      <c r="N1800" s="49" t="str">
        <f t="shared" si="410"/>
        <v>Ministerio de Ciencias, Tecnología, Conocimiento e Innovación</v>
      </c>
      <c r="O1800" s="30" t="str">
        <f>+"Etapa Actual del Programa Paso a Paso en la comuna de "&amp;Enfermedades_Mundiales[[#This Row],[territorio]]</f>
        <v>Etapa Actual del Programa Paso a Paso en la comuna de Sagrada Familia</v>
      </c>
      <c r="P1800" s="68"/>
      <c r="Q1800" s="15" t="str">
        <f t="shared" si="405"/>
        <v>Representación Geográfica</v>
      </c>
      <c r="R1800" s="30"/>
      <c r="S18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https://analytics.zoho.com/open-view/2395394000008153647?ZOHO_CRITERIA=%22Localiza_CL_Poblacion%22.%22Codcom%22%3D7307</v>
      </c>
      <c r="T1800" s="17"/>
      <c r="U1800" s="31" t="str">
        <f t="shared" si="406"/>
        <v>#1774B9</v>
      </c>
      <c r="V1800" s="32" t="str">
        <f>+Enfermedades_Mundiales[[#This Row],[idcoleccion]]&amp;"-"&amp;Enfermedades_Mundiales[[#This Row],[id]]</f>
        <v>360-1790</v>
      </c>
      <c r="W1800" s="21">
        <f>+VLOOKUP(Enfermedades_Mundiales[[#This Row],[Filtro URL]],Estructura!$X$4:$Y$366,2,0)</f>
        <v>36307307</v>
      </c>
      <c r="X1800" s="21" t="str">
        <f>+VLOOKUP(Enfermedades_Mundiales[[#This Row],[tema]],Estructura!$A$4:$C$18,3,0)</f>
        <v>T-368</v>
      </c>
      <c r="Y1800" s="32" t="str">
        <f>+VLOOKUP(Enfermedades_Mundiales[[#This Row],[contenido]],Estructura!$E$4:$G$18,3,0)</f>
        <v>C-364</v>
      </c>
      <c r="Z1800" s="32" t="str">
        <f>+VLOOKUP(Enfermedades_Mundiales[[#This Row],[Filtro Integrado]],Estructura!$M$4:$O$367,3,0)</f>
        <v>FI-366</v>
      </c>
      <c r="AA1800" s="32" t="str">
        <f>+VLOOKUP(Enfermedades_Mundiales[[#This Row],[Muestra]],Estructura!$Q$4:$S$194,3,0)</f>
        <v>M-372</v>
      </c>
    </row>
    <row r="1801" spans="1:27" ht="30.6" x14ac:dyDescent="0.3">
      <c r="A1801" s="61" t="s">
        <v>2268</v>
      </c>
      <c r="B1801" s="43">
        <f t="shared" si="409"/>
        <v>360</v>
      </c>
      <c r="C1801" s="44" t="str">
        <f t="shared" si="409"/>
        <v>Enfermedades Mundiales</v>
      </c>
      <c r="D1801" s="44" t="str">
        <f t="shared" si="409"/>
        <v>Salud</v>
      </c>
      <c r="E1801" s="64">
        <v>7308</v>
      </c>
      <c r="F1801" s="44" t="str">
        <f t="shared" si="407"/>
        <v>Etapas Paso a Paso</v>
      </c>
      <c r="G1801" s="27" t="s">
        <v>3568</v>
      </c>
      <c r="H1801" s="60" t="s">
        <v>17</v>
      </c>
      <c r="I1801" s="58" t="s">
        <v>155</v>
      </c>
      <c r="J1801" s="43" t="s">
        <v>3581</v>
      </c>
      <c r="K1801" s="12" t="str">
        <f t="shared" si="410"/>
        <v>Etapa Actual</v>
      </c>
      <c r="L1801" s="43" t="str">
        <f t="shared" si="410"/>
        <v>Último Informe MINCIECIA</v>
      </c>
      <c r="M1801" s="43" t="str">
        <f t="shared" si="410"/>
        <v>Adimensional</v>
      </c>
      <c r="N1801" s="49" t="str">
        <f t="shared" si="410"/>
        <v>Ministerio de Ciencias, Tecnología, Conocimiento e Innovación</v>
      </c>
      <c r="O1801" s="30" t="str">
        <f>+"Etapa Actual del Programa Paso a Paso en la comuna de "&amp;Enfermedades_Mundiales[[#This Row],[territorio]]</f>
        <v>Etapa Actual del Programa Paso a Paso en la comuna de Teno</v>
      </c>
      <c r="P1801" s="68"/>
      <c r="Q1801" s="15" t="str">
        <f t="shared" si="405"/>
        <v>Representación Geográfica</v>
      </c>
      <c r="R1801" s="30"/>
      <c r="S18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https://analytics.zoho.com/open-view/2395394000008153647?ZOHO_CRITERIA=%22Localiza_CL_Poblacion%22.%22Codcom%22%3D7308</v>
      </c>
      <c r="T1801" s="17"/>
      <c r="U1801" s="31" t="str">
        <f t="shared" si="406"/>
        <v>#1774B9</v>
      </c>
      <c r="V1801" s="32" t="str">
        <f>+Enfermedades_Mundiales[[#This Row],[idcoleccion]]&amp;"-"&amp;Enfermedades_Mundiales[[#This Row],[id]]</f>
        <v>360-1791</v>
      </c>
      <c r="W1801" s="21">
        <f>+VLOOKUP(Enfermedades_Mundiales[[#This Row],[Filtro URL]],Estructura!$X$4:$Y$366,2,0)</f>
        <v>36307308</v>
      </c>
      <c r="X1801" s="21" t="str">
        <f>+VLOOKUP(Enfermedades_Mundiales[[#This Row],[tema]],Estructura!$A$4:$C$18,3,0)</f>
        <v>T-368</v>
      </c>
      <c r="Y1801" s="32" t="str">
        <f>+VLOOKUP(Enfermedades_Mundiales[[#This Row],[contenido]],Estructura!$E$4:$G$18,3,0)</f>
        <v>C-364</v>
      </c>
      <c r="Z1801" s="32" t="str">
        <f>+VLOOKUP(Enfermedades_Mundiales[[#This Row],[Filtro Integrado]],Estructura!$M$4:$O$367,3,0)</f>
        <v>FI-366</v>
      </c>
      <c r="AA1801" s="32" t="str">
        <f>+VLOOKUP(Enfermedades_Mundiales[[#This Row],[Muestra]],Estructura!$Q$4:$S$194,3,0)</f>
        <v>M-372</v>
      </c>
    </row>
    <row r="1802" spans="1:27" ht="30.6" x14ac:dyDescent="0.3">
      <c r="A1802" s="61" t="s">
        <v>2269</v>
      </c>
      <c r="B1802" s="43">
        <f t="shared" si="409"/>
        <v>360</v>
      </c>
      <c r="C1802" s="44" t="str">
        <f t="shared" si="409"/>
        <v>Enfermedades Mundiales</v>
      </c>
      <c r="D1802" s="44" t="str">
        <f t="shared" si="409"/>
        <v>Salud</v>
      </c>
      <c r="E1802" s="64">
        <v>7309</v>
      </c>
      <c r="F1802" s="44" t="str">
        <f t="shared" si="407"/>
        <v>Etapas Paso a Paso</v>
      </c>
      <c r="G1802" s="27" t="s">
        <v>3568</v>
      </c>
      <c r="H1802" s="60" t="s">
        <v>17</v>
      </c>
      <c r="I1802" s="58" t="s">
        <v>156</v>
      </c>
      <c r="J1802" s="43" t="s">
        <v>3581</v>
      </c>
      <c r="K1802" s="12" t="str">
        <f t="shared" si="410"/>
        <v>Etapa Actual</v>
      </c>
      <c r="L1802" s="43" t="str">
        <f t="shared" si="410"/>
        <v>Último Informe MINCIECIA</v>
      </c>
      <c r="M1802" s="43" t="str">
        <f t="shared" si="410"/>
        <v>Adimensional</v>
      </c>
      <c r="N1802" s="49" t="str">
        <f t="shared" si="410"/>
        <v>Ministerio de Ciencias, Tecnología, Conocimiento e Innovación</v>
      </c>
      <c r="O1802" s="30" t="str">
        <f>+"Etapa Actual del Programa Paso a Paso en la comuna de "&amp;Enfermedades_Mundiales[[#This Row],[territorio]]</f>
        <v>Etapa Actual del Programa Paso a Paso en la comuna de Vichuquén</v>
      </c>
      <c r="P1802" s="68"/>
      <c r="Q1802" s="15" t="str">
        <f t="shared" si="405"/>
        <v>Representación Geográfica</v>
      </c>
      <c r="R1802" s="30"/>
      <c r="S18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https://analytics.zoho.com/open-view/2395394000008153647?ZOHO_CRITERIA=%22Localiza_CL_Poblacion%22.%22Codcom%22%3D7309</v>
      </c>
      <c r="T1802" s="17"/>
      <c r="U1802" s="31" t="str">
        <f t="shared" si="406"/>
        <v>#1774B9</v>
      </c>
      <c r="V1802" s="32" t="str">
        <f>+Enfermedades_Mundiales[[#This Row],[idcoleccion]]&amp;"-"&amp;Enfermedades_Mundiales[[#This Row],[id]]</f>
        <v>360-1792</v>
      </c>
      <c r="W1802" s="21">
        <f>+VLOOKUP(Enfermedades_Mundiales[[#This Row],[Filtro URL]],Estructura!$X$4:$Y$366,2,0)</f>
        <v>36307309</v>
      </c>
      <c r="X1802" s="21" t="str">
        <f>+VLOOKUP(Enfermedades_Mundiales[[#This Row],[tema]],Estructura!$A$4:$C$18,3,0)</f>
        <v>T-368</v>
      </c>
      <c r="Y1802" s="32" t="str">
        <f>+VLOOKUP(Enfermedades_Mundiales[[#This Row],[contenido]],Estructura!$E$4:$G$18,3,0)</f>
        <v>C-364</v>
      </c>
      <c r="Z1802" s="32" t="str">
        <f>+VLOOKUP(Enfermedades_Mundiales[[#This Row],[Filtro Integrado]],Estructura!$M$4:$O$367,3,0)</f>
        <v>FI-366</v>
      </c>
      <c r="AA1802" s="32" t="str">
        <f>+VLOOKUP(Enfermedades_Mundiales[[#This Row],[Muestra]],Estructura!$Q$4:$S$194,3,0)</f>
        <v>M-372</v>
      </c>
    </row>
    <row r="1803" spans="1:27" ht="30.6" x14ac:dyDescent="0.3">
      <c r="A1803" s="61" t="s">
        <v>2270</v>
      </c>
      <c r="B1803" s="43">
        <f t="shared" si="409"/>
        <v>360</v>
      </c>
      <c r="C1803" s="44" t="str">
        <f t="shared" si="409"/>
        <v>Enfermedades Mundiales</v>
      </c>
      <c r="D1803" s="44" t="str">
        <f t="shared" si="409"/>
        <v>Salud</v>
      </c>
      <c r="E1803" s="64">
        <v>7401</v>
      </c>
      <c r="F1803" s="44" t="str">
        <f t="shared" si="407"/>
        <v>Etapas Paso a Paso</v>
      </c>
      <c r="G1803" s="27" t="s">
        <v>3568</v>
      </c>
      <c r="H1803" s="60" t="s">
        <v>17</v>
      </c>
      <c r="I1803" s="58" t="s">
        <v>157</v>
      </c>
      <c r="J1803" s="43" t="s">
        <v>3581</v>
      </c>
      <c r="K1803" s="12" t="str">
        <f t="shared" si="410"/>
        <v>Etapa Actual</v>
      </c>
      <c r="L1803" s="43" t="str">
        <f t="shared" si="410"/>
        <v>Último Informe MINCIECIA</v>
      </c>
      <c r="M1803" s="43" t="str">
        <f t="shared" si="410"/>
        <v>Adimensional</v>
      </c>
      <c r="N1803" s="49" t="str">
        <f t="shared" si="410"/>
        <v>Ministerio de Ciencias, Tecnología, Conocimiento e Innovación</v>
      </c>
      <c r="O1803" s="30" t="str">
        <f>+"Etapa Actual del Programa Paso a Paso en la comuna de "&amp;Enfermedades_Mundiales[[#This Row],[territorio]]</f>
        <v>Etapa Actual del Programa Paso a Paso en la comuna de Linares</v>
      </c>
      <c r="P1803" s="68"/>
      <c r="Q1803" s="15" t="str">
        <f t="shared" si="405"/>
        <v>Representación Geográfica</v>
      </c>
      <c r="R1803" s="30"/>
      <c r="S18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https://analytics.zoho.com/open-view/2395394000008153647?ZOHO_CRITERIA=%22Localiza_CL_Poblacion%22.%22Codcom%22%3D7401</v>
      </c>
      <c r="T1803" s="17"/>
      <c r="U1803" s="31" t="str">
        <f t="shared" si="406"/>
        <v>#1774B9</v>
      </c>
      <c r="V1803" s="32" t="str">
        <f>+Enfermedades_Mundiales[[#This Row],[idcoleccion]]&amp;"-"&amp;Enfermedades_Mundiales[[#This Row],[id]]</f>
        <v>360-1793</v>
      </c>
      <c r="W1803" s="21">
        <f>+VLOOKUP(Enfermedades_Mundiales[[#This Row],[Filtro URL]],Estructura!$X$4:$Y$366,2,0)</f>
        <v>36307401</v>
      </c>
      <c r="X1803" s="21" t="str">
        <f>+VLOOKUP(Enfermedades_Mundiales[[#This Row],[tema]],Estructura!$A$4:$C$18,3,0)</f>
        <v>T-368</v>
      </c>
      <c r="Y1803" s="32" t="str">
        <f>+VLOOKUP(Enfermedades_Mundiales[[#This Row],[contenido]],Estructura!$E$4:$G$18,3,0)</f>
        <v>C-364</v>
      </c>
      <c r="Z1803" s="32" t="str">
        <f>+VLOOKUP(Enfermedades_Mundiales[[#This Row],[Filtro Integrado]],Estructura!$M$4:$O$367,3,0)</f>
        <v>FI-366</v>
      </c>
      <c r="AA1803" s="32" t="str">
        <f>+VLOOKUP(Enfermedades_Mundiales[[#This Row],[Muestra]],Estructura!$Q$4:$S$194,3,0)</f>
        <v>M-372</v>
      </c>
    </row>
    <row r="1804" spans="1:27" ht="30.6" x14ac:dyDescent="0.3">
      <c r="A1804" s="61" t="s">
        <v>2271</v>
      </c>
      <c r="B1804" s="43">
        <f t="shared" si="409"/>
        <v>360</v>
      </c>
      <c r="C1804" s="44" t="str">
        <f t="shared" si="409"/>
        <v>Enfermedades Mundiales</v>
      </c>
      <c r="D1804" s="44" t="str">
        <f t="shared" si="409"/>
        <v>Salud</v>
      </c>
      <c r="E1804" s="64">
        <v>7402</v>
      </c>
      <c r="F1804" s="44" t="str">
        <f t="shared" si="407"/>
        <v>Etapas Paso a Paso</v>
      </c>
      <c r="G1804" s="27" t="s">
        <v>3568</v>
      </c>
      <c r="H1804" s="60" t="s">
        <v>17</v>
      </c>
      <c r="I1804" s="58" t="s">
        <v>158</v>
      </c>
      <c r="J1804" s="43" t="s">
        <v>3581</v>
      </c>
      <c r="K1804" s="12" t="str">
        <f t="shared" si="410"/>
        <v>Etapa Actual</v>
      </c>
      <c r="L1804" s="43" t="str">
        <f t="shared" si="410"/>
        <v>Último Informe MINCIECIA</v>
      </c>
      <c r="M1804" s="43" t="str">
        <f t="shared" si="410"/>
        <v>Adimensional</v>
      </c>
      <c r="N1804" s="49" t="str">
        <f t="shared" si="410"/>
        <v>Ministerio de Ciencias, Tecnología, Conocimiento e Innovación</v>
      </c>
      <c r="O1804" s="30" t="str">
        <f>+"Etapa Actual del Programa Paso a Paso en la comuna de "&amp;Enfermedades_Mundiales[[#This Row],[territorio]]</f>
        <v>Etapa Actual del Programa Paso a Paso en la comuna de Colbún</v>
      </c>
      <c r="P1804" s="68"/>
      <c r="Q1804" s="15" t="str">
        <f t="shared" si="405"/>
        <v>Representación Geográfica</v>
      </c>
      <c r="R1804" s="30"/>
      <c r="S18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https://analytics.zoho.com/open-view/2395394000008153647?ZOHO_CRITERIA=%22Localiza_CL_Poblacion%22.%22Codcom%22%3D7402</v>
      </c>
      <c r="T1804" s="17"/>
      <c r="U1804" s="31" t="str">
        <f t="shared" si="406"/>
        <v>#1774B9</v>
      </c>
      <c r="V1804" s="32" t="str">
        <f>+Enfermedades_Mundiales[[#This Row],[idcoleccion]]&amp;"-"&amp;Enfermedades_Mundiales[[#This Row],[id]]</f>
        <v>360-1794</v>
      </c>
      <c r="W1804" s="21">
        <f>+VLOOKUP(Enfermedades_Mundiales[[#This Row],[Filtro URL]],Estructura!$X$4:$Y$366,2,0)</f>
        <v>36307402</v>
      </c>
      <c r="X1804" s="21" t="str">
        <f>+VLOOKUP(Enfermedades_Mundiales[[#This Row],[tema]],Estructura!$A$4:$C$18,3,0)</f>
        <v>T-368</v>
      </c>
      <c r="Y1804" s="32" t="str">
        <f>+VLOOKUP(Enfermedades_Mundiales[[#This Row],[contenido]],Estructura!$E$4:$G$18,3,0)</f>
        <v>C-364</v>
      </c>
      <c r="Z1804" s="32" t="str">
        <f>+VLOOKUP(Enfermedades_Mundiales[[#This Row],[Filtro Integrado]],Estructura!$M$4:$O$367,3,0)</f>
        <v>FI-366</v>
      </c>
      <c r="AA1804" s="32" t="str">
        <f>+VLOOKUP(Enfermedades_Mundiales[[#This Row],[Muestra]],Estructura!$Q$4:$S$194,3,0)</f>
        <v>M-372</v>
      </c>
    </row>
    <row r="1805" spans="1:27" ht="30.6" x14ac:dyDescent="0.3">
      <c r="A1805" s="61" t="s">
        <v>2272</v>
      </c>
      <c r="B1805" s="43">
        <f t="shared" si="409"/>
        <v>360</v>
      </c>
      <c r="C1805" s="44" t="str">
        <f t="shared" si="409"/>
        <v>Enfermedades Mundiales</v>
      </c>
      <c r="D1805" s="44" t="str">
        <f t="shared" si="409"/>
        <v>Salud</v>
      </c>
      <c r="E1805" s="64">
        <v>7403</v>
      </c>
      <c r="F1805" s="44" t="str">
        <f t="shared" si="407"/>
        <v>Etapas Paso a Paso</v>
      </c>
      <c r="G1805" s="27" t="s">
        <v>3568</v>
      </c>
      <c r="H1805" s="60" t="s">
        <v>17</v>
      </c>
      <c r="I1805" s="58" t="s">
        <v>159</v>
      </c>
      <c r="J1805" s="43" t="s">
        <v>3581</v>
      </c>
      <c r="K1805" s="12" t="str">
        <f t="shared" si="410"/>
        <v>Etapa Actual</v>
      </c>
      <c r="L1805" s="43" t="str">
        <f t="shared" si="410"/>
        <v>Último Informe MINCIECIA</v>
      </c>
      <c r="M1805" s="43" t="str">
        <f t="shared" si="410"/>
        <v>Adimensional</v>
      </c>
      <c r="N1805" s="49" t="str">
        <f t="shared" si="410"/>
        <v>Ministerio de Ciencias, Tecnología, Conocimiento e Innovación</v>
      </c>
      <c r="O1805" s="30" t="str">
        <f>+"Etapa Actual del Programa Paso a Paso en la comuna de "&amp;Enfermedades_Mundiales[[#This Row],[territorio]]</f>
        <v>Etapa Actual del Programa Paso a Paso en la comuna de Longaví</v>
      </c>
      <c r="P1805" s="68"/>
      <c r="Q1805" s="15" t="str">
        <f t="shared" si="405"/>
        <v>Representación Geográfica</v>
      </c>
      <c r="R1805" s="30"/>
      <c r="S18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https://analytics.zoho.com/open-view/2395394000008153647?ZOHO_CRITERIA=%22Localiza_CL_Poblacion%22.%22Codcom%22%3D7403</v>
      </c>
      <c r="T1805" s="17"/>
      <c r="U1805" s="31" t="str">
        <f t="shared" si="406"/>
        <v>#1774B9</v>
      </c>
      <c r="V1805" s="32" t="str">
        <f>+Enfermedades_Mundiales[[#This Row],[idcoleccion]]&amp;"-"&amp;Enfermedades_Mundiales[[#This Row],[id]]</f>
        <v>360-1795</v>
      </c>
      <c r="W1805" s="21">
        <f>+VLOOKUP(Enfermedades_Mundiales[[#This Row],[Filtro URL]],Estructura!$X$4:$Y$366,2,0)</f>
        <v>36307403</v>
      </c>
      <c r="X1805" s="21" t="str">
        <f>+VLOOKUP(Enfermedades_Mundiales[[#This Row],[tema]],Estructura!$A$4:$C$18,3,0)</f>
        <v>T-368</v>
      </c>
      <c r="Y1805" s="32" t="str">
        <f>+VLOOKUP(Enfermedades_Mundiales[[#This Row],[contenido]],Estructura!$E$4:$G$18,3,0)</f>
        <v>C-364</v>
      </c>
      <c r="Z1805" s="32" t="str">
        <f>+VLOOKUP(Enfermedades_Mundiales[[#This Row],[Filtro Integrado]],Estructura!$M$4:$O$367,3,0)</f>
        <v>FI-366</v>
      </c>
      <c r="AA1805" s="32" t="str">
        <f>+VLOOKUP(Enfermedades_Mundiales[[#This Row],[Muestra]],Estructura!$Q$4:$S$194,3,0)</f>
        <v>M-372</v>
      </c>
    </row>
    <row r="1806" spans="1:27" ht="30.6" x14ac:dyDescent="0.3">
      <c r="A1806" s="61" t="s">
        <v>2273</v>
      </c>
      <c r="B1806" s="43">
        <f t="shared" si="409"/>
        <v>360</v>
      </c>
      <c r="C1806" s="44" t="str">
        <f t="shared" si="409"/>
        <v>Enfermedades Mundiales</v>
      </c>
      <c r="D1806" s="44" t="str">
        <f t="shared" si="409"/>
        <v>Salud</v>
      </c>
      <c r="E1806" s="64">
        <v>7404</v>
      </c>
      <c r="F1806" s="44" t="str">
        <f t="shared" si="407"/>
        <v>Etapas Paso a Paso</v>
      </c>
      <c r="G1806" s="27" t="s">
        <v>3568</v>
      </c>
      <c r="H1806" s="60" t="s">
        <v>17</v>
      </c>
      <c r="I1806" s="58" t="s">
        <v>160</v>
      </c>
      <c r="J1806" s="43" t="s">
        <v>3581</v>
      </c>
      <c r="K1806" s="12" t="str">
        <f t="shared" si="410"/>
        <v>Etapa Actual</v>
      </c>
      <c r="L1806" s="43" t="str">
        <f t="shared" si="410"/>
        <v>Último Informe MINCIECIA</v>
      </c>
      <c r="M1806" s="43" t="str">
        <f t="shared" si="410"/>
        <v>Adimensional</v>
      </c>
      <c r="N1806" s="49" t="str">
        <f t="shared" si="410"/>
        <v>Ministerio de Ciencias, Tecnología, Conocimiento e Innovación</v>
      </c>
      <c r="O1806" s="30" t="str">
        <f>+"Etapa Actual del Programa Paso a Paso en la comuna de "&amp;Enfermedades_Mundiales[[#This Row],[territorio]]</f>
        <v>Etapa Actual del Programa Paso a Paso en la comuna de Parral</v>
      </c>
      <c r="P1806" s="68"/>
      <c r="Q1806" s="15" t="str">
        <f t="shared" si="405"/>
        <v>Representación Geográfica</v>
      </c>
      <c r="R1806" s="30"/>
      <c r="S18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https://analytics.zoho.com/open-view/2395394000008153647?ZOHO_CRITERIA=%22Localiza_CL_Poblacion%22.%22Codcom%22%3D7404</v>
      </c>
      <c r="T1806" s="17"/>
      <c r="U1806" s="31" t="str">
        <f t="shared" si="406"/>
        <v>#1774B9</v>
      </c>
      <c r="V1806" s="32" t="str">
        <f>+Enfermedades_Mundiales[[#This Row],[idcoleccion]]&amp;"-"&amp;Enfermedades_Mundiales[[#This Row],[id]]</f>
        <v>360-1796</v>
      </c>
      <c r="W1806" s="21">
        <f>+VLOOKUP(Enfermedades_Mundiales[[#This Row],[Filtro URL]],Estructura!$X$4:$Y$366,2,0)</f>
        <v>36307404</v>
      </c>
      <c r="X1806" s="21" t="str">
        <f>+VLOOKUP(Enfermedades_Mundiales[[#This Row],[tema]],Estructura!$A$4:$C$18,3,0)</f>
        <v>T-368</v>
      </c>
      <c r="Y1806" s="32" t="str">
        <f>+VLOOKUP(Enfermedades_Mundiales[[#This Row],[contenido]],Estructura!$E$4:$G$18,3,0)</f>
        <v>C-364</v>
      </c>
      <c r="Z1806" s="32" t="str">
        <f>+VLOOKUP(Enfermedades_Mundiales[[#This Row],[Filtro Integrado]],Estructura!$M$4:$O$367,3,0)</f>
        <v>FI-366</v>
      </c>
      <c r="AA1806" s="32" t="str">
        <f>+VLOOKUP(Enfermedades_Mundiales[[#This Row],[Muestra]],Estructura!$Q$4:$S$194,3,0)</f>
        <v>M-372</v>
      </c>
    </row>
    <row r="1807" spans="1:27" ht="30.6" x14ac:dyDescent="0.3">
      <c r="A1807" s="61" t="s">
        <v>2274</v>
      </c>
      <c r="B1807" s="43">
        <f t="shared" si="409"/>
        <v>360</v>
      </c>
      <c r="C1807" s="44" t="str">
        <f t="shared" si="409"/>
        <v>Enfermedades Mundiales</v>
      </c>
      <c r="D1807" s="44" t="str">
        <f t="shared" si="409"/>
        <v>Salud</v>
      </c>
      <c r="E1807" s="64">
        <v>7405</v>
      </c>
      <c r="F1807" s="44" t="str">
        <f t="shared" si="407"/>
        <v>Etapas Paso a Paso</v>
      </c>
      <c r="G1807" s="27" t="s">
        <v>3568</v>
      </c>
      <c r="H1807" s="60" t="s">
        <v>17</v>
      </c>
      <c r="I1807" s="58" t="s">
        <v>161</v>
      </c>
      <c r="J1807" s="43" t="s">
        <v>3581</v>
      </c>
      <c r="K1807" s="12" t="str">
        <f t="shared" si="410"/>
        <v>Etapa Actual</v>
      </c>
      <c r="L1807" s="43" t="str">
        <f t="shared" si="410"/>
        <v>Último Informe MINCIECIA</v>
      </c>
      <c r="M1807" s="43" t="str">
        <f t="shared" si="410"/>
        <v>Adimensional</v>
      </c>
      <c r="N1807" s="49" t="str">
        <f t="shared" si="410"/>
        <v>Ministerio de Ciencias, Tecnología, Conocimiento e Innovación</v>
      </c>
      <c r="O1807" s="30" t="str">
        <f>+"Etapa Actual del Programa Paso a Paso en la comuna de "&amp;Enfermedades_Mundiales[[#This Row],[territorio]]</f>
        <v>Etapa Actual del Programa Paso a Paso en la comuna de Retiro</v>
      </c>
      <c r="P1807" s="68"/>
      <c r="Q1807" s="15" t="str">
        <f t="shared" si="405"/>
        <v>Representación Geográfica</v>
      </c>
      <c r="R1807" s="30"/>
      <c r="S18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https://analytics.zoho.com/open-view/2395394000008153647?ZOHO_CRITERIA=%22Localiza_CL_Poblacion%22.%22Codcom%22%3D7405</v>
      </c>
      <c r="T1807" s="17"/>
      <c r="U1807" s="31" t="str">
        <f t="shared" si="406"/>
        <v>#1774B9</v>
      </c>
      <c r="V1807" s="32" t="str">
        <f>+Enfermedades_Mundiales[[#This Row],[idcoleccion]]&amp;"-"&amp;Enfermedades_Mundiales[[#This Row],[id]]</f>
        <v>360-1797</v>
      </c>
      <c r="W1807" s="21">
        <f>+VLOOKUP(Enfermedades_Mundiales[[#This Row],[Filtro URL]],Estructura!$X$4:$Y$366,2,0)</f>
        <v>36307405</v>
      </c>
      <c r="X1807" s="21" t="str">
        <f>+VLOOKUP(Enfermedades_Mundiales[[#This Row],[tema]],Estructura!$A$4:$C$18,3,0)</f>
        <v>T-368</v>
      </c>
      <c r="Y1807" s="32" t="str">
        <f>+VLOOKUP(Enfermedades_Mundiales[[#This Row],[contenido]],Estructura!$E$4:$G$18,3,0)</f>
        <v>C-364</v>
      </c>
      <c r="Z1807" s="32" t="str">
        <f>+VLOOKUP(Enfermedades_Mundiales[[#This Row],[Filtro Integrado]],Estructura!$M$4:$O$367,3,0)</f>
        <v>FI-366</v>
      </c>
      <c r="AA1807" s="32" t="str">
        <f>+VLOOKUP(Enfermedades_Mundiales[[#This Row],[Muestra]],Estructura!$Q$4:$S$194,3,0)</f>
        <v>M-372</v>
      </c>
    </row>
    <row r="1808" spans="1:27" ht="30.6" x14ac:dyDescent="0.3">
      <c r="A1808" s="61" t="s">
        <v>2275</v>
      </c>
      <c r="B1808" s="43">
        <f t="shared" si="409"/>
        <v>360</v>
      </c>
      <c r="C1808" s="44" t="str">
        <f t="shared" si="409"/>
        <v>Enfermedades Mundiales</v>
      </c>
      <c r="D1808" s="44" t="str">
        <f t="shared" si="409"/>
        <v>Salud</v>
      </c>
      <c r="E1808" s="64">
        <v>7406</v>
      </c>
      <c r="F1808" s="44" t="str">
        <f t="shared" si="407"/>
        <v>Etapas Paso a Paso</v>
      </c>
      <c r="G1808" s="27" t="s">
        <v>3568</v>
      </c>
      <c r="H1808" s="60" t="s">
        <v>17</v>
      </c>
      <c r="I1808" s="58" t="s">
        <v>162</v>
      </c>
      <c r="J1808" s="43" t="s">
        <v>3581</v>
      </c>
      <c r="K1808" s="12" t="str">
        <f t="shared" si="410"/>
        <v>Etapa Actual</v>
      </c>
      <c r="L1808" s="43" t="str">
        <f t="shared" si="410"/>
        <v>Último Informe MINCIECIA</v>
      </c>
      <c r="M1808" s="43" t="str">
        <f t="shared" si="410"/>
        <v>Adimensional</v>
      </c>
      <c r="N1808" s="49" t="str">
        <f t="shared" si="410"/>
        <v>Ministerio de Ciencias, Tecnología, Conocimiento e Innovación</v>
      </c>
      <c r="O1808" s="30" t="str">
        <f>+"Etapa Actual del Programa Paso a Paso en la comuna de "&amp;Enfermedades_Mundiales[[#This Row],[territorio]]</f>
        <v>Etapa Actual del Programa Paso a Paso en la comuna de San Javier</v>
      </c>
      <c r="P1808" s="68"/>
      <c r="Q1808" s="15" t="str">
        <f t="shared" si="405"/>
        <v>Representación Geográfica</v>
      </c>
      <c r="R1808" s="30"/>
      <c r="S18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https://analytics.zoho.com/open-view/2395394000008153647?ZOHO_CRITERIA=%22Localiza_CL_Poblacion%22.%22Codcom%22%3D7406</v>
      </c>
      <c r="T1808" s="17"/>
      <c r="U1808" s="31" t="str">
        <f t="shared" si="406"/>
        <v>#1774B9</v>
      </c>
      <c r="V1808" s="32" t="str">
        <f>+Enfermedades_Mundiales[[#This Row],[idcoleccion]]&amp;"-"&amp;Enfermedades_Mundiales[[#This Row],[id]]</f>
        <v>360-1798</v>
      </c>
      <c r="W1808" s="21">
        <f>+VLOOKUP(Enfermedades_Mundiales[[#This Row],[Filtro URL]],Estructura!$X$4:$Y$366,2,0)</f>
        <v>36307406</v>
      </c>
      <c r="X1808" s="21" t="str">
        <f>+VLOOKUP(Enfermedades_Mundiales[[#This Row],[tema]],Estructura!$A$4:$C$18,3,0)</f>
        <v>T-368</v>
      </c>
      <c r="Y1808" s="32" t="str">
        <f>+VLOOKUP(Enfermedades_Mundiales[[#This Row],[contenido]],Estructura!$E$4:$G$18,3,0)</f>
        <v>C-364</v>
      </c>
      <c r="Z1808" s="32" t="str">
        <f>+VLOOKUP(Enfermedades_Mundiales[[#This Row],[Filtro Integrado]],Estructura!$M$4:$O$367,3,0)</f>
        <v>FI-366</v>
      </c>
      <c r="AA1808" s="32" t="str">
        <f>+VLOOKUP(Enfermedades_Mundiales[[#This Row],[Muestra]],Estructura!$Q$4:$S$194,3,0)</f>
        <v>M-372</v>
      </c>
    </row>
    <row r="1809" spans="1:27" ht="30.6" x14ac:dyDescent="0.3">
      <c r="A1809" s="61" t="s">
        <v>2276</v>
      </c>
      <c r="B1809" s="43">
        <f t="shared" si="409"/>
        <v>360</v>
      </c>
      <c r="C1809" s="44" t="str">
        <f t="shared" si="409"/>
        <v>Enfermedades Mundiales</v>
      </c>
      <c r="D1809" s="44" t="str">
        <f t="shared" si="409"/>
        <v>Salud</v>
      </c>
      <c r="E1809" s="64">
        <v>7407</v>
      </c>
      <c r="F1809" s="44" t="str">
        <f t="shared" si="407"/>
        <v>Etapas Paso a Paso</v>
      </c>
      <c r="G1809" s="27" t="s">
        <v>3568</v>
      </c>
      <c r="H1809" s="60" t="s">
        <v>17</v>
      </c>
      <c r="I1809" s="58" t="s">
        <v>163</v>
      </c>
      <c r="J1809" s="43" t="s">
        <v>3581</v>
      </c>
      <c r="K1809" s="12" t="str">
        <f t="shared" si="410"/>
        <v>Etapa Actual</v>
      </c>
      <c r="L1809" s="43" t="str">
        <f t="shared" si="410"/>
        <v>Último Informe MINCIECIA</v>
      </c>
      <c r="M1809" s="43" t="str">
        <f t="shared" si="410"/>
        <v>Adimensional</v>
      </c>
      <c r="N1809" s="49" t="str">
        <f t="shared" si="410"/>
        <v>Ministerio de Ciencias, Tecnología, Conocimiento e Innovación</v>
      </c>
      <c r="O1809" s="30" t="str">
        <f>+"Etapa Actual del Programa Paso a Paso en la comuna de "&amp;Enfermedades_Mundiales[[#This Row],[territorio]]</f>
        <v>Etapa Actual del Programa Paso a Paso en la comuna de Villa Alegre</v>
      </c>
      <c r="P1809" s="68"/>
      <c r="Q1809" s="15" t="str">
        <f t="shared" si="405"/>
        <v>Representación Geográfica</v>
      </c>
      <c r="R1809" s="30"/>
      <c r="S18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https://analytics.zoho.com/open-view/2395394000008153647?ZOHO_CRITERIA=%22Localiza_CL_Poblacion%22.%22Codcom%22%3D7407</v>
      </c>
      <c r="T1809" s="17"/>
      <c r="U1809" s="31" t="str">
        <f t="shared" si="406"/>
        <v>#1774B9</v>
      </c>
      <c r="V1809" s="32" t="str">
        <f>+Enfermedades_Mundiales[[#This Row],[idcoleccion]]&amp;"-"&amp;Enfermedades_Mundiales[[#This Row],[id]]</f>
        <v>360-1799</v>
      </c>
      <c r="W1809" s="21">
        <f>+VLOOKUP(Enfermedades_Mundiales[[#This Row],[Filtro URL]],Estructura!$X$4:$Y$366,2,0)</f>
        <v>36307407</v>
      </c>
      <c r="X1809" s="21" t="str">
        <f>+VLOOKUP(Enfermedades_Mundiales[[#This Row],[tema]],Estructura!$A$4:$C$18,3,0)</f>
        <v>T-368</v>
      </c>
      <c r="Y1809" s="32" t="str">
        <f>+VLOOKUP(Enfermedades_Mundiales[[#This Row],[contenido]],Estructura!$E$4:$G$18,3,0)</f>
        <v>C-364</v>
      </c>
      <c r="Z1809" s="32" t="str">
        <f>+VLOOKUP(Enfermedades_Mundiales[[#This Row],[Filtro Integrado]],Estructura!$M$4:$O$367,3,0)</f>
        <v>FI-366</v>
      </c>
      <c r="AA1809" s="32" t="str">
        <f>+VLOOKUP(Enfermedades_Mundiales[[#This Row],[Muestra]],Estructura!$Q$4:$S$194,3,0)</f>
        <v>M-372</v>
      </c>
    </row>
    <row r="1810" spans="1:27" ht="30.6" x14ac:dyDescent="0.3">
      <c r="A1810" s="61" t="s">
        <v>2277</v>
      </c>
      <c r="B1810" s="43">
        <f t="shared" si="409"/>
        <v>360</v>
      </c>
      <c r="C1810" s="44" t="str">
        <f t="shared" si="409"/>
        <v>Enfermedades Mundiales</v>
      </c>
      <c r="D1810" s="44" t="str">
        <f t="shared" si="409"/>
        <v>Salud</v>
      </c>
      <c r="E1810" s="64">
        <v>7408</v>
      </c>
      <c r="F1810" s="44" t="str">
        <f t="shared" si="407"/>
        <v>Etapas Paso a Paso</v>
      </c>
      <c r="G1810" s="27" t="s">
        <v>3568</v>
      </c>
      <c r="H1810" s="60" t="s">
        <v>17</v>
      </c>
      <c r="I1810" s="58" t="s">
        <v>164</v>
      </c>
      <c r="J1810" s="43" t="s">
        <v>3581</v>
      </c>
      <c r="K1810" s="12" t="str">
        <f t="shared" si="410"/>
        <v>Etapa Actual</v>
      </c>
      <c r="L1810" s="43" t="str">
        <f t="shared" si="410"/>
        <v>Último Informe MINCIECIA</v>
      </c>
      <c r="M1810" s="43" t="str">
        <f t="shared" si="410"/>
        <v>Adimensional</v>
      </c>
      <c r="N1810" s="49" t="str">
        <f t="shared" si="410"/>
        <v>Ministerio de Ciencias, Tecnología, Conocimiento e Innovación</v>
      </c>
      <c r="O1810" s="30" t="str">
        <f>+"Etapa Actual del Programa Paso a Paso en la comuna de "&amp;Enfermedades_Mundiales[[#This Row],[territorio]]</f>
        <v>Etapa Actual del Programa Paso a Paso en la comuna de Yerbas Buenas</v>
      </c>
      <c r="P1810" s="68"/>
      <c r="Q1810" s="15" t="str">
        <f t="shared" si="405"/>
        <v>Representación Geográfica</v>
      </c>
      <c r="R1810" s="30"/>
      <c r="S18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https://analytics.zoho.com/open-view/2395394000008153647?ZOHO_CRITERIA=%22Localiza_CL_Poblacion%22.%22Codcom%22%3D7408</v>
      </c>
      <c r="T1810" s="17"/>
      <c r="U1810" s="31" t="str">
        <f t="shared" si="406"/>
        <v>#1774B9</v>
      </c>
      <c r="V1810" s="32" t="str">
        <f>+Enfermedades_Mundiales[[#This Row],[idcoleccion]]&amp;"-"&amp;Enfermedades_Mundiales[[#This Row],[id]]</f>
        <v>360-1800</v>
      </c>
      <c r="W1810" s="21">
        <f>+VLOOKUP(Enfermedades_Mundiales[[#This Row],[Filtro URL]],Estructura!$X$4:$Y$366,2,0)</f>
        <v>36307408</v>
      </c>
      <c r="X1810" s="21" t="str">
        <f>+VLOOKUP(Enfermedades_Mundiales[[#This Row],[tema]],Estructura!$A$4:$C$18,3,0)</f>
        <v>T-368</v>
      </c>
      <c r="Y1810" s="32" t="str">
        <f>+VLOOKUP(Enfermedades_Mundiales[[#This Row],[contenido]],Estructura!$E$4:$G$18,3,0)</f>
        <v>C-364</v>
      </c>
      <c r="Z1810" s="32" t="str">
        <f>+VLOOKUP(Enfermedades_Mundiales[[#This Row],[Filtro Integrado]],Estructura!$M$4:$O$367,3,0)</f>
        <v>FI-366</v>
      </c>
      <c r="AA1810" s="32" t="str">
        <f>+VLOOKUP(Enfermedades_Mundiales[[#This Row],[Muestra]],Estructura!$Q$4:$S$194,3,0)</f>
        <v>M-372</v>
      </c>
    </row>
    <row r="1811" spans="1:27" ht="30.6" x14ac:dyDescent="0.3">
      <c r="A1811" s="61" t="s">
        <v>2278</v>
      </c>
      <c r="B1811" s="43">
        <f t="shared" si="409"/>
        <v>360</v>
      </c>
      <c r="C1811" s="44" t="str">
        <f t="shared" si="409"/>
        <v>Enfermedades Mundiales</v>
      </c>
      <c r="D1811" s="44" t="str">
        <f t="shared" si="409"/>
        <v>Salud</v>
      </c>
      <c r="E1811" s="64">
        <v>8101</v>
      </c>
      <c r="F1811" s="44" t="str">
        <f t="shared" si="407"/>
        <v>Etapas Paso a Paso</v>
      </c>
      <c r="G1811" s="27" t="s">
        <v>3568</v>
      </c>
      <c r="H1811" s="60" t="s">
        <v>17</v>
      </c>
      <c r="I1811" s="58" t="s">
        <v>165</v>
      </c>
      <c r="J1811" s="43" t="s">
        <v>3581</v>
      </c>
      <c r="K1811" s="12" t="str">
        <f t="shared" si="410"/>
        <v>Etapa Actual</v>
      </c>
      <c r="L1811" s="43" t="str">
        <f t="shared" si="410"/>
        <v>Último Informe MINCIECIA</v>
      </c>
      <c r="M1811" s="43" t="str">
        <f t="shared" si="410"/>
        <v>Adimensional</v>
      </c>
      <c r="N1811" s="49" t="str">
        <f t="shared" si="410"/>
        <v>Ministerio de Ciencias, Tecnología, Conocimiento e Innovación</v>
      </c>
      <c r="O1811" s="30" t="str">
        <f>+"Etapa Actual del Programa Paso a Paso en la comuna de "&amp;Enfermedades_Mundiales[[#This Row],[territorio]]</f>
        <v>Etapa Actual del Programa Paso a Paso en la comuna de Concepción</v>
      </c>
      <c r="P1811" s="68"/>
      <c r="Q1811" s="15" t="str">
        <f t="shared" si="405"/>
        <v>Representación Geográfica</v>
      </c>
      <c r="R1811" s="30"/>
      <c r="S18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https://analytics.zoho.com/open-view/2395394000008153647?ZOHO_CRITERIA=%22Localiza_CL_Poblacion%22.%22Codcom%22%3D8101</v>
      </c>
      <c r="T1811" s="17"/>
      <c r="U1811" s="31" t="str">
        <f t="shared" si="406"/>
        <v>#1774B9</v>
      </c>
      <c r="V1811" s="32" t="str">
        <f>+Enfermedades_Mundiales[[#This Row],[idcoleccion]]&amp;"-"&amp;Enfermedades_Mundiales[[#This Row],[id]]</f>
        <v>360-1801</v>
      </c>
      <c r="W1811" s="21">
        <f>+VLOOKUP(Enfermedades_Mundiales[[#This Row],[Filtro URL]],Estructura!$X$4:$Y$366,2,0)</f>
        <v>36308101</v>
      </c>
      <c r="X1811" s="21" t="str">
        <f>+VLOOKUP(Enfermedades_Mundiales[[#This Row],[tema]],Estructura!$A$4:$C$18,3,0)</f>
        <v>T-368</v>
      </c>
      <c r="Y1811" s="32" t="str">
        <f>+VLOOKUP(Enfermedades_Mundiales[[#This Row],[contenido]],Estructura!$E$4:$G$18,3,0)</f>
        <v>C-364</v>
      </c>
      <c r="Z1811" s="32" t="str">
        <f>+VLOOKUP(Enfermedades_Mundiales[[#This Row],[Filtro Integrado]],Estructura!$M$4:$O$367,3,0)</f>
        <v>FI-366</v>
      </c>
      <c r="AA1811" s="32" t="str">
        <f>+VLOOKUP(Enfermedades_Mundiales[[#This Row],[Muestra]],Estructura!$Q$4:$S$194,3,0)</f>
        <v>M-372</v>
      </c>
    </row>
    <row r="1812" spans="1:27" ht="30.6" x14ac:dyDescent="0.3">
      <c r="A1812" s="61" t="s">
        <v>2279</v>
      </c>
      <c r="B1812" s="43">
        <f t="shared" si="409"/>
        <v>360</v>
      </c>
      <c r="C1812" s="44" t="str">
        <f t="shared" si="409"/>
        <v>Enfermedades Mundiales</v>
      </c>
      <c r="D1812" s="44" t="str">
        <f t="shared" si="409"/>
        <v>Salud</v>
      </c>
      <c r="E1812" s="64">
        <v>8102</v>
      </c>
      <c r="F1812" s="44" t="str">
        <f t="shared" si="407"/>
        <v>Etapas Paso a Paso</v>
      </c>
      <c r="G1812" s="27" t="s">
        <v>3568</v>
      </c>
      <c r="H1812" s="60" t="s">
        <v>17</v>
      </c>
      <c r="I1812" s="58" t="s">
        <v>166</v>
      </c>
      <c r="J1812" s="43" t="s">
        <v>3581</v>
      </c>
      <c r="K1812" s="12" t="str">
        <f t="shared" si="410"/>
        <v>Etapa Actual</v>
      </c>
      <c r="L1812" s="43" t="str">
        <f t="shared" si="410"/>
        <v>Último Informe MINCIECIA</v>
      </c>
      <c r="M1812" s="43" t="str">
        <f t="shared" si="410"/>
        <v>Adimensional</v>
      </c>
      <c r="N1812" s="49" t="str">
        <f t="shared" si="410"/>
        <v>Ministerio de Ciencias, Tecnología, Conocimiento e Innovación</v>
      </c>
      <c r="O1812" s="30" t="str">
        <f>+"Etapa Actual del Programa Paso a Paso en la comuna de "&amp;Enfermedades_Mundiales[[#This Row],[territorio]]</f>
        <v>Etapa Actual del Programa Paso a Paso en la comuna de Coronel</v>
      </c>
      <c r="P1812" s="68"/>
      <c r="Q1812" s="15" t="str">
        <f t="shared" si="405"/>
        <v>Representación Geográfica</v>
      </c>
      <c r="R1812" s="30"/>
      <c r="S18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https://analytics.zoho.com/open-view/2395394000008153647?ZOHO_CRITERIA=%22Localiza_CL_Poblacion%22.%22Codcom%22%3D8102</v>
      </c>
      <c r="T1812" s="17"/>
      <c r="U1812" s="31" t="str">
        <f t="shared" si="406"/>
        <v>#1774B9</v>
      </c>
      <c r="V1812" s="32" t="str">
        <f>+Enfermedades_Mundiales[[#This Row],[idcoleccion]]&amp;"-"&amp;Enfermedades_Mundiales[[#This Row],[id]]</f>
        <v>360-1802</v>
      </c>
      <c r="W1812" s="21">
        <f>+VLOOKUP(Enfermedades_Mundiales[[#This Row],[Filtro URL]],Estructura!$X$4:$Y$366,2,0)</f>
        <v>36308102</v>
      </c>
      <c r="X1812" s="21" t="str">
        <f>+VLOOKUP(Enfermedades_Mundiales[[#This Row],[tema]],Estructura!$A$4:$C$18,3,0)</f>
        <v>T-368</v>
      </c>
      <c r="Y1812" s="32" t="str">
        <f>+VLOOKUP(Enfermedades_Mundiales[[#This Row],[contenido]],Estructura!$E$4:$G$18,3,0)</f>
        <v>C-364</v>
      </c>
      <c r="Z1812" s="32" t="str">
        <f>+VLOOKUP(Enfermedades_Mundiales[[#This Row],[Filtro Integrado]],Estructura!$M$4:$O$367,3,0)</f>
        <v>FI-366</v>
      </c>
      <c r="AA1812" s="32" t="str">
        <f>+VLOOKUP(Enfermedades_Mundiales[[#This Row],[Muestra]],Estructura!$Q$4:$S$194,3,0)</f>
        <v>M-372</v>
      </c>
    </row>
    <row r="1813" spans="1:27" ht="30.6" x14ac:dyDescent="0.3">
      <c r="A1813" s="61" t="s">
        <v>2280</v>
      </c>
      <c r="B1813" s="43">
        <f t="shared" si="409"/>
        <v>360</v>
      </c>
      <c r="C1813" s="44" t="str">
        <f t="shared" si="409"/>
        <v>Enfermedades Mundiales</v>
      </c>
      <c r="D1813" s="44" t="str">
        <f t="shared" si="409"/>
        <v>Salud</v>
      </c>
      <c r="E1813" s="64">
        <v>8103</v>
      </c>
      <c r="F1813" s="44" t="str">
        <f t="shared" si="407"/>
        <v>Etapas Paso a Paso</v>
      </c>
      <c r="G1813" s="27" t="s">
        <v>3568</v>
      </c>
      <c r="H1813" s="60" t="s">
        <v>17</v>
      </c>
      <c r="I1813" s="58" t="s">
        <v>167</v>
      </c>
      <c r="J1813" s="43" t="s">
        <v>3581</v>
      </c>
      <c r="K1813" s="12" t="str">
        <f t="shared" si="410"/>
        <v>Etapa Actual</v>
      </c>
      <c r="L1813" s="43" t="str">
        <f t="shared" si="410"/>
        <v>Último Informe MINCIECIA</v>
      </c>
      <c r="M1813" s="43" t="str">
        <f t="shared" si="410"/>
        <v>Adimensional</v>
      </c>
      <c r="N1813" s="49" t="str">
        <f t="shared" si="410"/>
        <v>Ministerio de Ciencias, Tecnología, Conocimiento e Innovación</v>
      </c>
      <c r="O1813" s="30" t="str">
        <f>+"Etapa Actual del Programa Paso a Paso en la comuna de "&amp;Enfermedades_Mundiales[[#This Row],[territorio]]</f>
        <v>Etapa Actual del Programa Paso a Paso en la comuna de Chiguayante</v>
      </c>
      <c r="P1813" s="68"/>
      <c r="Q1813" s="15" t="str">
        <f t="shared" si="405"/>
        <v>Representación Geográfica</v>
      </c>
      <c r="R1813" s="30"/>
      <c r="S18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https://analytics.zoho.com/open-view/2395394000008153647?ZOHO_CRITERIA=%22Localiza_CL_Poblacion%22.%22Codcom%22%3D8103</v>
      </c>
      <c r="T1813" s="17"/>
      <c r="U1813" s="31" t="str">
        <f t="shared" si="406"/>
        <v>#1774B9</v>
      </c>
      <c r="V1813" s="32" t="str">
        <f>+Enfermedades_Mundiales[[#This Row],[idcoleccion]]&amp;"-"&amp;Enfermedades_Mundiales[[#This Row],[id]]</f>
        <v>360-1803</v>
      </c>
      <c r="W1813" s="21">
        <f>+VLOOKUP(Enfermedades_Mundiales[[#This Row],[Filtro URL]],Estructura!$X$4:$Y$366,2,0)</f>
        <v>36308103</v>
      </c>
      <c r="X1813" s="21" t="str">
        <f>+VLOOKUP(Enfermedades_Mundiales[[#This Row],[tema]],Estructura!$A$4:$C$18,3,0)</f>
        <v>T-368</v>
      </c>
      <c r="Y1813" s="32" t="str">
        <f>+VLOOKUP(Enfermedades_Mundiales[[#This Row],[contenido]],Estructura!$E$4:$G$18,3,0)</f>
        <v>C-364</v>
      </c>
      <c r="Z1813" s="32" t="str">
        <f>+VLOOKUP(Enfermedades_Mundiales[[#This Row],[Filtro Integrado]],Estructura!$M$4:$O$367,3,0)</f>
        <v>FI-366</v>
      </c>
      <c r="AA1813" s="32" t="str">
        <f>+VLOOKUP(Enfermedades_Mundiales[[#This Row],[Muestra]],Estructura!$Q$4:$S$194,3,0)</f>
        <v>M-372</v>
      </c>
    </row>
    <row r="1814" spans="1:27" ht="30.6" x14ac:dyDescent="0.3">
      <c r="A1814" s="61" t="s">
        <v>2281</v>
      </c>
      <c r="B1814" s="43">
        <f t="shared" ref="B1814:D1829" si="411">+B1813</f>
        <v>360</v>
      </c>
      <c r="C1814" s="44" t="str">
        <f t="shared" si="411"/>
        <v>Enfermedades Mundiales</v>
      </c>
      <c r="D1814" s="44" t="str">
        <f t="shared" si="411"/>
        <v>Salud</v>
      </c>
      <c r="E1814" s="64">
        <v>8104</v>
      </c>
      <c r="F1814" s="44" t="str">
        <f t="shared" si="407"/>
        <v>Etapas Paso a Paso</v>
      </c>
      <c r="G1814" s="27" t="s">
        <v>3568</v>
      </c>
      <c r="H1814" s="60" t="s">
        <v>17</v>
      </c>
      <c r="I1814" s="58" t="s">
        <v>168</v>
      </c>
      <c r="J1814" s="43" t="s">
        <v>3581</v>
      </c>
      <c r="K1814" s="12" t="str">
        <f t="shared" si="410"/>
        <v>Etapa Actual</v>
      </c>
      <c r="L1814" s="43" t="str">
        <f t="shared" si="410"/>
        <v>Último Informe MINCIECIA</v>
      </c>
      <c r="M1814" s="43" t="str">
        <f t="shared" si="410"/>
        <v>Adimensional</v>
      </c>
      <c r="N1814" s="49" t="str">
        <f t="shared" si="410"/>
        <v>Ministerio de Ciencias, Tecnología, Conocimiento e Innovación</v>
      </c>
      <c r="O1814" s="30" t="str">
        <f>+"Etapa Actual del Programa Paso a Paso en la comuna de "&amp;Enfermedades_Mundiales[[#This Row],[territorio]]</f>
        <v>Etapa Actual del Programa Paso a Paso en la comuna de Florida</v>
      </c>
      <c r="P1814" s="68"/>
      <c r="Q1814" s="15" t="str">
        <f t="shared" si="405"/>
        <v>Representación Geográfica</v>
      </c>
      <c r="R1814" s="30"/>
      <c r="S18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https://analytics.zoho.com/open-view/2395394000008153647?ZOHO_CRITERIA=%22Localiza_CL_Poblacion%22.%22Codcom%22%3D8104</v>
      </c>
      <c r="T1814" s="17"/>
      <c r="U1814" s="31" t="str">
        <f t="shared" si="406"/>
        <v>#1774B9</v>
      </c>
      <c r="V1814" s="32" t="str">
        <f>+Enfermedades_Mundiales[[#This Row],[idcoleccion]]&amp;"-"&amp;Enfermedades_Mundiales[[#This Row],[id]]</f>
        <v>360-1804</v>
      </c>
      <c r="W1814" s="21">
        <f>+VLOOKUP(Enfermedades_Mundiales[[#This Row],[Filtro URL]],Estructura!$X$4:$Y$366,2,0)</f>
        <v>36308104</v>
      </c>
      <c r="X1814" s="21" t="str">
        <f>+VLOOKUP(Enfermedades_Mundiales[[#This Row],[tema]],Estructura!$A$4:$C$18,3,0)</f>
        <v>T-368</v>
      </c>
      <c r="Y1814" s="32" t="str">
        <f>+VLOOKUP(Enfermedades_Mundiales[[#This Row],[contenido]],Estructura!$E$4:$G$18,3,0)</f>
        <v>C-364</v>
      </c>
      <c r="Z1814" s="32" t="str">
        <f>+VLOOKUP(Enfermedades_Mundiales[[#This Row],[Filtro Integrado]],Estructura!$M$4:$O$367,3,0)</f>
        <v>FI-366</v>
      </c>
      <c r="AA1814" s="32" t="str">
        <f>+VLOOKUP(Enfermedades_Mundiales[[#This Row],[Muestra]],Estructura!$Q$4:$S$194,3,0)</f>
        <v>M-372</v>
      </c>
    </row>
    <row r="1815" spans="1:27" ht="30.6" x14ac:dyDescent="0.3">
      <c r="A1815" s="61" t="s">
        <v>2282</v>
      </c>
      <c r="B1815" s="43">
        <f t="shared" si="411"/>
        <v>360</v>
      </c>
      <c r="C1815" s="44" t="str">
        <f t="shared" si="411"/>
        <v>Enfermedades Mundiales</v>
      </c>
      <c r="D1815" s="44" t="str">
        <f t="shared" si="411"/>
        <v>Salud</v>
      </c>
      <c r="E1815" s="64">
        <v>8105</v>
      </c>
      <c r="F1815" s="44" t="str">
        <f t="shared" si="407"/>
        <v>Etapas Paso a Paso</v>
      </c>
      <c r="G1815" s="27" t="s">
        <v>3568</v>
      </c>
      <c r="H1815" s="60" t="s">
        <v>17</v>
      </c>
      <c r="I1815" s="58" t="s">
        <v>169</v>
      </c>
      <c r="J1815" s="43" t="s">
        <v>3581</v>
      </c>
      <c r="K1815" s="12" t="str">
        <f t="shared" ref="K1815:N1830" si="412">+K1814</f>
        <v>Etapa Actual</v>
      </c>
      <c r="L1815" s="43" t="str">
        <f t="shared" si="412"/>
        <v>Último Informe MINCIECIA</v>
      </c>
      <c r="M1815" s="43" t="str">
        <f t="shared" si="412"/>
        <v>Adimensional</v>
      </c>
      <c r="N1815" s="49" t="str">
        <f t="shared" si="412"/>
        <v>Ministerio de Ciencias, Tecnología, Conocimiento e Innovación</v>
      </c>
      <c r="O1815" s="30" t="str">
        <f>+"Etapa Actual del Programa Paso a Paso en la comuna de "&amp;Enfermedades_Mundiales[[#This Row],[territorio]]</f>
        <v>Etapa Actual del Programa Paso a Paso en la comuna de Hualqui</v>
      </c>
      <c r="P1815" s="68"/>
      <c r="Q1815" s="15" t="str">
        <f t="shared" si="405"/>
        <v>Representación Geográfica</v>
      </c>
      <c r="R1815" s="30"/>
      <c r="S181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https://analytics.zoho.com/open-view/2395394000008153647?ZOHO_CRITERIA=%22Localiza_CL_Poblacion%22.%22Codcom%22%3D8105</v>
      </c>
      <c r="T1815" s="17"/>
      <c r="U1815" s="31" t="str">
        <f t="shared" si="406"/>
        <v>#1774B9</v>
      </c>
      <c r="V1815" s="32" t="str">
        <f>+Enfermedades_Mundiales[[#This Row],[idcoleccion]]&amp;"-"&amp;Enfermedades_Mundiales[[#This Row],[id]]</f>
        <v>360-1805</v>
      </c>
      <c r="W1815" s="21">
        <f>+VLOOKUP(Enfermedades_Mundiales[[#This Row],[Filtro URL]],Estructura!$X$4:$Y$366,2,0)</f>
        <v>36308105</v>
      </c>
      <c r="X1815" s="21" t="str">
        <f>+VLOOKUP(Enfermedades_Mundiales[[#This Row],[tema]],Estructura!$A$4:$C$18,3,0)</f>
        <v>T-368</v>
      </c>
      <c r="Y1815" s="32" t="str">
        <f>+VLOOKUP(Enfermedades_Mundiales[[#This Row],[contenido]],Estructura!$E$4:$G$18,3,0)</f>
        <v>C-364</v>
      </c>
      <c r="Z1815" s="32" t="str">
        <f>+VLOOKUP(Enfermedades_Mundiales[[#This Row],[Filtro Integrado]],Estructura!$M$4:$O$367,3,0)</f>
        <v>FI-366</v>
      </c>
      <c r="AA1815" s="32" t="str">
        <f>+VLOOKUP(Enfermedades_Mundiales[[#This Row],[Muestra]],Estructura!$Q$4:$S$194,3,0)</f>
        <v>M-372</v>
      </c>
    </row>
    <row r="1816" spans="1:27" ht="30.6" x14ac:dyDescent="0.3">
      <c r="A1816" s="61" t="s">
        <v>2283</v>
      </c>
      <c r="B1816" s="43">
        <f t="shared" si="411"/>
        <v>360</v>
      </c>
      <c r="C1816" s="44" t="str">
        <f t="shared" si="411"/>
        <v>Enfermedades Mundiales</v>
      </c>
      <c r="D1816" s="44" t="str">
        <f t="shared" si="411"/>
        <v>Salud</v>
      </c>
      <c r="E1816" s="64">
        <v>8106</v>
      </c>
      <c r="F1816" s="44" t="str">
        <f t="shared" si="407"/>
        <v>Etapas Paso a Paso</v>
      </c>
      <c r="G1816" s="27" t="s">
        <v>3568</v>
      </c>
      <c r="H1816" s="60" t="s">
        <v>17</v>
      </c>
      <c r="I1816" s="58" t="s">
        <v>170</v>
      </c>
      <c r="J1816" s="43" t="s">
        <v>3581</v>
      </c>
      <c r="K1816" s="12" t="str">
        <f t="shared" si="412"/>
        <v>Etapa Actual</v>
      </c>
      <c r="L1816" s="43" t="str">
        <f t="shared" si="412"/>
        <v>Último Informe MINCIECIA</v>
      </c>
      <c r="M1816" s="43" t="str">
        <f t="shared" si="412"/>
        <v>Adimensional</v>
      </c>
      <c r="N1816" s="49" t="str">
        <f t="shared" si="412"/>
        <v>Ministerio de Ciencias, Tecnología, Conocimiento e Innovación</v>
      </c>
      <c r="O1816" s="30" t="str">
        <f>+"Etapa Actual del Programa Paso a Paso en la comuna de "&amp;Enfermedades_Mundiales[[#This Row],[territorio]]</f>
        <v>Etapa Actual del Programa Paso a Paso en la comuna de Lota</v>
      </c>
      <c r="P1816" s="68"/>
      <c r="Q1816" s="15" t="str">
        <f t="shared" si="405"/>
        <v>Representación Geográfica</v>
      </c>
      <c r="R1816" s="30"/>
      <c r="S181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https://analytics.zoho.com/open-view/2395394000008153647?ZOHO_CRITERIA=%22Localiza_CL_Poblacion%22.%22Codcom%22%3D8106</v>
      </c>
      <c r="T1816" s="17"/>
      <c r="U1816" s="31" t="str">
        <f t="shared" si="406"/>
        <v>#1774B9</v>
      </c>
      <c r="V1816" s="32" t="str">
        <f>+Enfermedades_Mundiales[[#This Row],[idcoleccion]]&amp;"-"&amp;Enfermedades_Mundiales[[#This Row],[id]]</f>
        <v>360-1806</v>
      </c>
      <c r="W1816" s="21">
        <f>+VLOOKUP(Enfermedades_Mundiales[[#This Row],[Filtro URL]],Estructura!$X$4:$Y$366,2,0)</f>
        <v>36308106</v>
      </c>
      <c r="X1816" s="21" t="str">
        <f>+VLOOKUP(Enfermedades_Mundiales[[#This Row],[tema]],Estructura!$A$4:$C$18,3,0)</f>
        <v>T-368</v>
      </c>
      <c r="Y1816" s="32" t="str">
        <f>+VLOOKUP(Enfermedades_Mundiales[[#This Row],[contenido]],Estructura!$E$4:$G$18,3,0)</f>
        <v>C-364</v>
      </c>
      <c r="Z1816" s="32" t="str">
        <f>+VLOOKUP(Enfermedades_Mundiales[[#This Row],[Filtro Integrado]],Estructura!$M$4:$O$367,3,0)</f>
        <v>FI-366</v>
      </c>
      <c r="AA1816" s="32" t="str">
        <f>+VLOOKUP(Enfermedades_Mundiales[[#This Row],[Muestra]],Estructura!$Q$4:$S$194,3,0)</f>
        <v>M-372</v>
      </c>
    </row>
    <row r="1817" spans="1:27" ht="30.6" x14ac:dyDescent="0.3">
      <c r="A1817" s="61" t="s">
        <v>2284</v>
      </c>
      <c r="B1817" s="43">
        <f t="shared" si="411"/>
        <v>360</v>
      </c>
      <c r="C1817" s="44" t="str">
        <f t="shared" si="411"/>
        <v>Enfermedades Mundiales</v>
      </c>
      <c r="D1817" s="44" t="str">
        <f t="shared" si="411"/>
        <v>Salud</v>
      </c>
      <c r="E1817" s="64">
        <v>8107</v>
      </c>
      <c r="F1817" s="44" t="str">
        <f t="shared" si="407"/>
        <v>Etapas Paso a Paso</v>
      </c>
      <c r="G1817" s="27" t="s">
        <v>3568</v>
      </c>
      <c r="H1817" s="60" t="s">
        <v>17</v>
      </c>
      <c r="I1817" s="58" t="s">
        <v>171</v>
      </c>
      <c r="J1817" s="43" t="s">
        <v>3581</v>
      </c>
      <c r="K1817" s="12" t="str">
        <f t="shared" si="412"/>
        <v>Etapa Actual</v>
      </c>
      <c r="L1817" s="43" t="str">
        <f t="shared" si="412"/>
        <v>Último Informe MINCIECIA</v>
      </c>
      <c r="M1817" s="43" t="str">
        <f t="shared" si="412"/>
        <v>Adimensional</v>
      </c>
      <c r="N1817" s="49" t="str">
        <f t="shared" si="412"/>
        <v>Ministerio de Ciencias, Tecnología, Conocimiento e Innovación</v>
      </c>
      <c r="O1817" s="30" t="str">
        <f>+"Etapa Actual del Programa Paso a Paso en la comuna de "&amp;Enfermedades_Mundiales[[#This Row],[territorio]]</f>
        <v>Etapa Actual del Programa Paso a Paso en la comuna de Penco</v>
      </c>
      <c r="P1817" s="68"/>
      <c r="Q1817" s="15" t="str">
        <f t="shared" si="405"/>
        <v>Representación Geográfica</v>
      </c>
      <c r="R1817" s="30"/>
      <c r="S181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https://analytics.zoho.com/open-view/2395394000008153647?ZOHO_CRITERIA=%22Localiza_CL_Poblacion%22.%22Codcom%22%3D8107</v>
      </c>
      <c r="T1817" s="17"/>
      <c r="U1817" s="31" t="str">
        <f t="shared" si="406"/>
        <v>#1774B9</v>
      </c>
      <c r="V1817" s="32" t="str">
        <f>+Enfermedades_Mundiales[[#This Row],[idcoleccion]]&amp;"-"&amp;Enfermedades_Mundiales[[#This Row],[id]]</f>
        <v>360-1807</v>
      </c>
      <c r="W1817" s="21">
        <f>+VLOOKUP(Enfermedades_Mundiales[[#This Row],[Filtro URL]],Estructura!$X$4:$Y$366,2,0)</f>
        <v>36308107</v>
      </c>
      <c r="X1817" s="21" t="str">
        <f>+VLOOKUP(Enfermedades_Mundiales[[#This Row],[tema]],Estructura!$A$4:$C$18,3,0)</f>
        <v>T-368</v>
      </c>
      <c r="Y1817" s="32" t="str">
        <f>+VLOOKUP(Enfermedades_Mundiales[[#This Row],[contenido]],Estructura!$E$4:$G$18,3,0)</f>
        <v>C-364</v>
      </c>
      <c r="Z1817" s="32" t="str">
        <f>+VLOOKUP(Enfermedades_Mundiales[[#This Row],[Filtro Integrado]],Estructura!$M$4:$O$367,3,0)</f>
        <v>FI-366</v>
      </c>
      <c r="AA1817" s="32" t="str">
        <f>+VLOOKUP(Enfermedades_Mundiales[[#This Row],[Muestra]],Estructura!$Q$4:$S$194,3,0)</f>
        <v>M-372</v>
      </c>
    </row>
    <row r="1818" spans="1:27" ht="30.6" x14ac:dyDescent="0.3">
      <c r="A1818" s="61" t="s">
        <v>2285</v>
      </c>
      <c r="B1818" s="43">
        <f t="shared" si="411"/>
        <v>360</v>
      </c>
      <c r="C1818" s="44" t="str">
        <f t="shared" si="411"/>
        <v>Enfermedades Mundiales</v>
      </c>
      <c r="D1818" s="44" t="str">
        <f t="shared" si="411"/>
        <v>Salud</v>
      </c>
      <c r="E1818" s="64">
        <v>8108</v>
      </c>
      <c r="F1818" s="44" t="str">
        <f t="shared" si="407"/>
        <v>Etapas Paso a Paso</v>
      </c>
      <c r="G1818" s="27" t="s">
        <v>3568</v>
      </c>
      <c r="H1818" s="60" t="s">
        <v>17</v>
      </c>
      <c r="I1818" s="58" t="s">
        <v>172</v>
      </c>
      <c r="J1818" s="43" t="s">
        <v>3581</v>
      </c>
      <c r="K1818" s="12" t="str">
        <f t="shared" si="412"/>
        <v>Etapa Actual</v>
      </c>
      <c r="L1818" s="43" t="str">
        <f t="shared" si="412"/>
        <v>Último Informe MINCIECIA</v>
      </c>
      <c r="M1818" s="43" t="str">
        <f t="shared" si="412"/>
        <v>Adimensional</v>
      </c>
      <c r="N1818" s="49" t="str">
        <f t="shared" si="412"/>
        <v>Ministerio de Ciencias, Tecnología, Conocimiento e Innovación</v>
      </c>
      <c r="O1818" s="30" t="str">
        <f>+"Etapa Actual del Programa Paso a Paso en la comuna de "&amp;Enfermedades_Mundiales[[#This Row],[territorio]]</f>
        <v>Etapa Actual del Programa Paso a Paso en la comuna de San Pedro de la Paz</v>
      </c>
      <c r="P1818" s="68"/>
      <c r="Q1818" s="15" t="str">
        <f t="shared" si="405"/>
        <v>Representación Geográfica</v>
      </c>
      <c r="R1818" s="30"/>
      <c r="S181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https://analytics.zoho.com/open-view/2395394000008153647?ZOHO_CRITERIA=%22Localiza_CL_Poblacion%22.%22Codcom%22%3D8108</v>
      </c>
      <c r="T1818" s="17"/>
      <c r="U1818" s="31" t="str">
        <f t="shared" si="406"/>
        <v>#1774B9</v>
      </c>
      <c r="V1818" s="32" t="str">
        <f>+Enfermedades_Mundiales[[#This Row],[idcoleccion]]&amp;"-"&amp;Enfermedades_Mundiales[[#This Row],[id]]</f>
        <v>360-1808</v>
      </c>
      <c r="W1818" s="21">
        <f>+VLOOKUP(Enfermedades_Mundiales[[#This Row],[Filtro URL]],Estructura!$X$4:$Y$366,2,0)</f>
        <v>36308108</v>
      </c>
      <c r="X1818" s="21" t="str">
        <f>+VLOOKUP(Enfermedades_Mundiales[[#This Row],[tema]],Estructura!$A$4:$C$18,3,0)</f>
        <v>T-368</v>
      </c>
      <c r="Y1818" s="32" t="str">
        <f>+VLOOKUP(Enfermedades_Mundiales[[#This Row],[contenido]],Estructura!$E$4:$G$18,3,0)</f>
        <v>C-364</v>
      </c>
      <c r="Z1818" s="32" t="str">
        <f>+VLOOKUP(Enfermedades_Mundiales[[#This Row],[Filtro Integrado]],Estructura!$M$4:$O$367,3,0)</f>
        <v>FI-366</v>
      </c>
      <c r="AA1818" s="32" t="str">
        <f>+VLOOKUP(Enfermedades_Mundiales[[#This Row],[Muestra]],Estructura!$Q$4:$S$194,3,0)</f>
        <v>M-372</v>
      </c>
    </row>
    <row r="1819" spans="1:27" ht="30.6" x14ac:dyDescent="0.3">
      <c r="A1819" s="61" t="s">
        <v>2286</v>
      </c>
      <c r="B1819" s="43">
        <f t="shared" si="411"/>
        <v>360</v>
      </c>
      <c r="C1819" s="44" t="str">
        <f t="shared" si="411"/>
        <v>Enfermedades Mundiales</v>
      </c>
      <c r="D1819" s="44" t="str">
        <f t="shared" si="411"/>
        <v>Salud</v>
      </c>
      <c r="E1819" s="64">
        <v>8109</v>
      </c>
      <c r="F1819" s="44" t="str">
        <f t="shared" si="407"/>
        <v>Etapas Paso a Paso</v>
      </c>
      <c r="G1819" s="27" t="s">
        <v>3568</v>
      </c>
      <c r="H1819" s="60" t="s">
        <v>17</v>
      </c>
      <c r="I1819" s="58" t="s">
        <v>173</v>
      </c>
      <c r="J1819" s="43" t="s">
        <v>3581</v>
      </c>
      <c r="K1819" s="12" t="str">
        <f t="shared" si="412"/>
        <v>Etapa Actual</v>
      </c>
      <c r="L1819" s="43" t="str">
        <f t="shared" si="412"/>
        <v>Último Informe MINCIECIA</v>
      </c>
      <c r="M1819" s="43" t="str">
        <f t="shared" si="412"/>
        <v>Adimensional</v>
      </c>
      <c r="N1819" s="49" t="str">
        <f t="shared" si="412"/>
        <v>Ministerio de Ciencias, Tecnología, Conocimiento e Innovación</v>
      </c>
      <c r="O1819" s="30" t="str">
        <f>+"Etapa Actual del Programa Paso a Paso en la comuna de "&amp;Enfermedades_Mundiales[[#This Row],[territorio]]</f>
        <v>Etapa Actual del Programa Paso a Paso en la comuna de Santa Juana</v>
      </c>
      <c r="P1819" s="68"/>
      <c r="Q1819" s="15" t="str">
        <f t="shared" si="405"/>
        <v>Representación Geográfica</v>
      </c>
      <c r="R1819" s="30"/>
      <c r="S181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https://analytics.zoho.com/open-view/2395394000008153647?ZOHO_CRITERIA=%22Localiza_CL_Poblacion%22.%22Codcom%22%3D8109</v>
      </c>
      <c r="T1819" s="17"/>
      <c r="U1819" s="31" t="str">
        <f t="shared" si="406"/>
        <v>#1774B9</v>
      </c>
      <c r="V1819" s="32" t="str">
        <f>+Enfermedades_Mundiales[[#This Row],[idcoleccion]]&amp;"-"&amp;Enfermedades_Mundiales[[#This Row],[id]]</f>
        <v>360-1809</v>
      </c>
      <c r="W1819" s="21">
        <f>+VLOOKUP(Enfermedades_Mundiales[[#This Row],[Filtro URL]],Estructura!$X$4:$Y$366,2,0)</f>
        <v>36308109</v>
      </c>
      <c r="X1819" s="21" t="str">
        <f>+VLOOKUP(Enfermedades_Mundiales[[#This Row],[tema]],Estructura!$A$4:$C$18,3,0)</f>
        <v>T-368</v>
      </c>
      <c r="Y1819" s="32" t="str">
        <f>+VLOOKUP(Enfermedades_Mundiales[[#This Row],[contenido]],Estructura!$E$4:$G$18,3,0)</f>
        <v>C-364</v>
      </c>
      <c r="Z1819" s="32" t="str">
        <f>+VLOOKUP(Enfermedades_Mundiales[[#This Row],[Filtro Integrado]],Estructura!$M$4:$O$367,3,0)</f>
        <v>FI-366</v>
      </c>
      <c r="AA1819" s="32" t="str">
        <f>+VLOOKUP(Enfermedades_Mundiales[[#This Row],[Muestra]],Estructura!$Q$4:$S$194,3,0)</f>
        <v>M-372</v>
      </c>
    </row>
    <row r="1820" spans="1:27" ht="30.6" x14ac:dyDescent="0.3">
      <c r="A1820" s="61" t="s">
        <v>2287</v>
      </c>
      <c r="B1820" s="43">
        <f t="shared" si="411"/>
        <v>360</v>
      </c>
      <c r="C1820" s="44" t="str">
        <f t="shared" si="411"/>
        <v>Enfermedades Mundiales</v>
      </c>
      <c r="D1820" s="44" t="str">
        <f t="shared" si="411"/>
        <v>Salud</v>
      </c>
      <c r="E1820" s="64">
        <v>8110</v>
      </c>
      <c r="F1820" s="44" t="str">
        <f t="shared" si="407"/>
        <v>Etapas Paso a Paso</v>
      </c>
      <c r="G1820" s="27" t="s">
        <v>3568</v>
      </c>
      <c r="H1820" s="60" t="s">
        <v>17</v>
      </c>
      <c r="I1820" s="58" t="s">
        <v>174</v>
      </c>
      <c r="J1820" s="43" t="s">
        <v>3581</v>
      </c>
      <c r="K1820" s="12" t="str">
        <f t="shared" si="412"/>
        <v>Etapa Actual</v>
      </c>
      <c r="L1820" s="43" t="str">
        <f t="shared" si="412"/>
        <v>Último Informe MINCIECIA</v>
      </c>
      <c r="M1820" s="43" t="str">
        <f t="shared" si="412"/>
        <v>Adimensional</v>
      </c>
      <c r="N1820" s="49" t="str">
        <f t="shared" si="412"/>
        <v>Ministerio de Ciencias, Tecnología, Conocimiento e Innovación</v>
      </c>
      <c r="O1820" s="30" t="str">
        <f>+"Etapa Actual del Programa Paso a Paso en la comuna de "&amp;Enfermedades_Mundiales[[#This Row],[territorio]]</f>
        <v>Etapa Actual del Programa Paso a Paso en la comuna de Talcahuano</v>
      </c>
      <c r="P1820" s="68"/>
      <c r="Q1820" s="15" t="str">
        <f t="shared" si="405"/>
        <v>Representación Geográfica</v>
      </c>
      <c r="R1820" s="30"/>
      <c r="S182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https://analytics.zoho.com/open-view/2395394000008153647?ZOHO_CRITERIA=%22Localiza_CL_Poblacion%22.%22Codcom%22%3D8110</v>
      </c>
      <c r="T1820" s="17"/>
      <c r="U1820" s="31" t="str">
        <f t="shared" si="406"/>
        <v>#1774B9</v>
      </c>
      <c r="V1820" s="32" t="str">
        <f>+Enfermedades_Mundiales[[#This Row],[idcoleccion]]&amp;"-"&amp;Enfermedades_Mundiales[[#This Row],[id]]</f>
        <v>360-1810</v>
      </c>
      <c r="W1820" s="21">
        <f>+VLOOKUP(Enfermedades_Mundiales[[#This Row],[Filtro URL]],Estructura!$X$4:$Y$366,2,0)</f>
        <v>36308110</v>
      </c>
      <c r="X1820" s="21" t="str">
        <f>+VLOOKUP(Enfermedades_Mundiales[[#This Row],[tema]],Estructura!$A$4:$C$18,3,0)</f>
        <v>T-368</v>
      </c>
      <c r="Y1820" s="32" t="str">
        <f>+VLOOKUP(Enfermedades_Mundiales[[#This Row],[contenido]],Estructura!$E$4:$G$18,3,0)</f>
        <v>C-364</v>
      </c>
      <c r="Z1820" s="32" t="str">
        <f>+VLOOKUP(Enfermedades_Mundiales[[#This Row],[Filtro Integrado]],Estructura!$M$4:$O$367,3,0)</f>
        <v>FI-366</v>
      </c>
      <c r="AA1820" s="32" t="str">
        <f>+VLOOKUP(Enfermedades_Mundiales[[#This Row],[Muestra]],Estructura!$Q$4:$S$194,3,0)</f>
        <v>M-372</v>
      </c>
    </row>
    <row r="1821" spans="1:27" ht="30.6" x14ac:dyDescent="0.3">
      <c r="A1821" s="61" t="s">
        <v>2288</v>
      </c>
      <c r="B1821" s="43">
        <f t="shared" si="411"/>
        <v>360</v>
      </c>
      <c r="C1821" s="44" t="str">
        <f t="shared" si="411"/>
        <v>Enfermedades Mundiales</v>
      </c>
      <c r="D1821" s="44" t="str">
        <f t="shared" si="411"/>
        <v>Salud</v>
      </c>
      <c r="E1821" s="64">
        <v>8111</v>
      </c>
      <c r="F1821" s="44" t="str">
        <f t="shared" si="407"/>
        <v>Etapas Paso a Paso</v>
      </c>
      <c r="G1821" s="27" t="s">
        <v>3568</v>
      </c>
      <c r="H1821" s="60" t="s">
        <v>17</v>
      </c>
      <c r="I1821" s="58" t="s">
        <v>175</v>
      </c>
      <c r="J1821" s="43" t="s">
        <v>3581</v>
      </c>
      <c r="K1821" s="12" t="str">
        <f t="shared" si="412"/>
        <v>Etapa Actual</v>
      </c>
      <c r="L1821" s="43" t="str">
        <f t="shared" si="412"/>
        <v>Último Informe MINCIECIA</v>
      </c>
      <c r="M1821" s="43" t="str">
        <f t="shared" si="412"/>
        <v>Adimensional</v>
      </c>
      <c r="N1821" s="49" t="str">
        <f t="shared" si="412"/>
        <v>Ministerio de Ciencias, Tecnología, Conocimiento e Innovación</v>
      </c>
      <c r="O1821" s="30" t="str">
        <f>+"Etapa Actual del Programa Paso a Paso en la comuna de "&amp;Enfermedades_Mundiales[[#This Row],[territorio]]</f>
        <v>Etapa Actual del Programa Paso a Paso en la comuna de Tomé</v>
      </c>
      <c r="P1821" s="68"/>
      <c r="Q1821" s="15" t="str">
        <f t="shared" si="405"/>
        <v>Representación Geográfica</v>
      </c>
      <c r="R1821" s="30"/>
      <c r="S182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https://analytics.zoho.com/open-view/2395394000008153647?ZOHO_CRITERIA=%22Localiza_CL_Poblacion%22.%22Codcom%22%3D8111</v>
      </c>
      <c r="T1821" s="17"/>
      <c r="U1821" s="31" t="str">
        <f t="shared" si="406"/>
        <v>#1774B9</v>
      </c>
      <c r="V1821" s="32" t="str">
        <f>+Enfermedades_Mundiales[[#This Row],[idcoleccion]]&amp;"-"&amp;Enfermedades_Mundiales[[#This Row],[id]]</f>
        <v>360-1811</v>
      </c>
      <c r="W1821" s="21">
        <f>+VLOOKUP(Enfermedades_Mundiales[[#This Row],[Filtro URL]],Estructura!$X$4:$Y$366,2,0)</f>
        <v>36308111</v>
      </c>
      <c r="X1821" s="21" t="str">
        <f>+VLOOKUP(Enfermedades_Mundiales[[#This Row],[tema]],Estructura!$A$4:$C$18,3,0)</f>
        <v>T-368</v>
      </c>
      <c r="Y1821" s="32" t="str">
        <f>+VLOOKUP(Enfermedades_Mundiales[[#This Row],[contenido]],Estructura!$E$4:$G$18,3,0)</f>
        <v>C-364</v>
      </c>
      <c r="Z1821" s="32" t="str">
        <f>+VLOOKUP(Enfermedades_Mundiales[[#This Row],[Filtro Integrado]],Estructura!$M$4:$O$367,3,0)</f>
        <v>FI-366</v>
      </c>
      <c r="AA1821" s="32" t="str">
        <f>+VLOOKUP(Enfermedades_Mundiales[[#This Row],[Muestra]],Estructura!$Q$4:$S$194,3,0)</f>
        <v>M-372</v>
      </c>
    </row>
    <row r="1822" spans="1:27" ht="30.6" x14ac:dyDescent="0.3">
      <c r="A1822" s="61" t="s">
        <v>2289</v>
      </c>
      <c r="B1822" s="43">
        <f t="shared" si="411"/>
        <v>360</v>
      </c>
      <c r="C1822" s="44" t="str">
        <f t="shared" si="411"/>
        <v>Enfermedades Mundiales</v>
      </c>
      <c r="D1822" s="44" t="str">
        <f t="shared" si="411"/>
        <v>Salud</v>
      </c>
      <c r="E1822" s="64">
        <v>8112</v>
      </c>
      <c r="F1822" s="44" t="str">
        <f t="shared" si="407"/>
        <v>Etapas Paso a Paso</v>
      </c>
      <c r="G1822" s="27" t="s">
        <v>3568</v>
      </c>
      <c r="H1822" s="60" t="s">
        <v>17</v>
      </c>
      <c r="I1822" s="58" t="s">
        <v>176</v>
      </c>
      <c r="J1822" s="43" t="s">
        <v>3581</v>
      </c>
      <c r="K1822" s="12" t="str">
        <f t="shared" si="412"/>
        <v>Etapa Actual</v>
      </c>
      <c r="L1822" s="43" t="str">
        <f t="shared" si="412"/>
        <v>Último Informe MINCIECIA</v>
      </c>
      <c r="M1822" s="43" t="str">
        <f t="shared" si="412"/>
        <v>Adimensional</v>
      </c>
      <c r="N1822" s="49" t="str">
        <f t="shared" si="412"/>
        <v>Ministerio de Ciencias, Tecnología, Conocimiento e Innovación</v>
      </c>
      <c r="O1822" s="30" t="str">
        <f>+"Etapa Actual del Programa Paso a Paso en la comuna de "&amp;Enfermedades_Mundiales[[#This Row],[territorio]]</f>
        <v>Etapa Actual del Programa Paso a Paso en la comuna de Hualpén</v>
      </c>
      <c r="P1822" s="68"/>
      <c r="Q1822" s="15" t="str">
        <f t="shared" si="405"/>
        <v>Representación Geográfica</v>
      </c>
      <c r="R1822" s="30"/>
      <c r="S182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https://analytics.zoho.com/open-view/2395394000008153647?ZOHO_CRITERIA=%22Localiza_CL_Poblacion%22.%22Codcom%22%3D8112</v>
      </c>
      <c r="T1822" s="17"/>
      <c r="U1822" s="31" t="str">
        <f t="shared" si="406"/>
        <v>#1774B9</v>
      </c>
      <c r="V1822" s="32" t="str">
        <f>+Enfermedades_Mundiales[[#This Row],[idcoleccion]]&amp;"-"&amp;Enfermedades_Mundiales[[#This Row],[id]]</f>
        <v>360-1812</v>
      </c>
      <c r="W1822" s="21">
        <f>+VLOOKUP(Enfermedades_Mundiales[[#This Row],[Filtro URL]],Estructura!$X$4:$Y$366,2,0)</f>
        <v>36308112</v>
      </c>
      <c r="X1822" s="21" t="str">
        <f>+VLOOKUP(Enfermedades_Mundiales[[#This Row],[tema]],Estructura!$A$4:$C$18,3,0)</f>
        <v>T-368</v>
      </c>
      <c r="Y1822" s="32" t="str">
        <f>+VLOOKUP(Enfermedades_Mundiales[[#This Row],[contenido]],Estructura!$E$4:$G$18,3,0)</f>
        <v>C-364</v>
      </c>
      <c r="Z1822" s="32" t="str">
        <f>+VLOOKUP(Enfermedades_Mundiales[[#This Row],[Filtro Integrado]],Estructura!$M$4:$O$367,3,0)</f>
        <v>FI-366</v>
      </c>
      <c r="AA1822" s="32" t="str">
        <f>+VLOOKUP(Enfermedades_Mundiales[[#This Row],[Muestra]],Estructura!$Q$4:$S$194,3,0)</f>
        <v>M-372</v>
      </c>
    </row>
    <row r="1823" spans="1:27" ht="30.6" x14ac:dyDescent="0.3">
      <c r="A1823" s="61" t="s">
        <v>2290</v>
      </c>
      <c r="B1823" s="43">
        <f t="shared" si="411"/>
        <v>360</v>
      </c>
      <c r="C1823" s="44" t="str">
        <f t="shared" si="411"/>
        <v>Enfermedades Mundiales</v>
      </c>
      <c r="D1823" s="44" t="str">
        <f t="shared" si="411"/>
        <v>Salud</v>
      </c>
      <c r="E1823" s="64">
        <v>8201</v>
      </c>
      <c r="F1823" s="44" t="str">
        <f t="shared" si="407"/>
        <v>Etapas Paso a Paso</v>
      </c>
      <c r="G1823" s="27" t="s">
        <v>3568</v>
      </c>
      <c r="H1823" s="60" t="s">
        <v>17</v>
      </c>
      <c r="I1823" s="58" t="s">
        <v>177</v>
      </c>
      <c r="J1823" s="43" t="s">
        <v>3581</v>
      </c>
      <c r="K1823" s="12" t="str">
        <f t="shared" si="412"/>
        <v>Etapa Actual</v>
      </c>
      <c r="L1823" s="43" t="str">
        <f t="shared" si="412"/>
        <v>Último Informe MINCIECIA</v>
      </c>
      <c r="M1823" s="43" t="str">
        <f t="shared" si="412"/>
        <v>Adimensional</v>
      </c>
      <c r="N1823" s="49" t="str">
        <f t="shared" si="412"/>
        <v>Ministerio de Ciencias, Tecnología, Conocimiento e Innovación</v>
      </c>
      <c r="O1823" s="30" t="str">
        <f>+"Etapa Actual del Programa Paso a Paso en la comuna de "&amp;Enfermedades_Mundiales[[#This Row],[territorio]]</f>
        <v>Etapa Actual del Programa Paso a Paso en la comuna de Lebu</v>
      </c>
      <c r="P1823" s="68"/>
      <c r="Q1823" s="15" t="str">
        <f t="shared" si="405"/>
        <v>Representación Geográfica</v>
      </c>
      <c r="R1823" s="30"/>
      <c r="S182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https://analytics.zoho.com/open-view/2395394000008153647?ZOHO_CRITERIA=%22Localiza_CL_Poblacion%22.%22Codcom%22%3D8201</v>
      </c>
      <c r="T1823" s="17"/>
      <c r="U1823" s="31" t="str">
        <f t="shared" si="406"/>
        <v>#1774B9</v>
      </c>
      <c r="V1823" s="32" t="str">
        <f>+Enfermedades_Mundiales[[#This Row],[idcoleccion]]&amp;"-"&amp;Enfermedades_Mundiales[[#This Row],[id]]</f>
        <v>360-1813</v>
      </c>
      <c r="W1823" s="21">
        <f>+VLOOKUP(Enfermedades_Mundiales[[#This Row],[Filtro URL]],Estructura!$X$4:$Y$366,2,0)</f>
        <v>36308201</v>
      </c>
      <c r="X1823" s="21" t="str">
        <f>+VLOOKUP(Enfermedades_Mundiales[[#This Row],[tema]],Estructura!$A$4:$C$18,3,0)</f>
        <v>T-368</v>
      </c>
      <c r="Y1823" s="32" t="str">
        <f>+VLOOKUP(Enfermedades_Mundiales[[#This Row],[contenido]],Estructura!$E$4:$G$18,3,0)</f>
        <v>C-364</v>
      </c>
      <c r="Z1823" s="32" t="str">
        <f>+VLOOKUP(Enfermedades_Mundiales[[#This Row],[Filtro Integrado]],Estructura!$M$4:$O$367,3,0)</f>
        <v>FI-366</v>
      </c>
      <c r="AA1823" s="32" t="str">
        <f>+VLOOKUP(Enfermedades_Mundiales[[#This Row],[Muestra]],Estructura!$Q$4:$S$194,3,0)</f>
        <v>M-372</v>
      </c>
    </row>
    <row r="1824" spans="1:27" ht="30.6" x14ac:dyDescent="0.3">
      <c r="A1824" s="61" t="s">
        <v>2291</v>
      </c>
      <c r="B1824" s="43">
        <f t="shared" si="411"/>
        <v>360</v>
      </c>
      <c r="C1824" s="44" t="str">
        <f t="shared" si="411"/>
        <v>Enfermedades Mundiales</v>
      </c>
      <c r="D1824" s="44" t="str">
        <f t="shared" si="411"/>
        <v>Salud</v>
      </c>
      <c r="E1824" s="64">
        <v>8202</v>
      </c>
      <c r="F1824" s="44" t="str">
        <f t="shared" si="407"/>
        <v>Etapas Paso a Paso</v>
      </c>
      <c r="G1824" s="27" t="s">
        <v>3568</v>
      </c>
      <c r="H1824" s="60" t="s">
        <v>17</v>
      </c>
      <c r="I1824" s="58" t="s">
        <v>178</v>
      </c>
      <c r="J1824" s="43" t="s">
        <v>3581</v>
      </c>
      <c r="K1824" s="12" t="str">
        <f t="shared" si="412"/>
        <v>Etapa Actual</v>
      </c>
      <c r="L1824" s="43" t="str">
        <f t="shared" si="412"/>
        <v>Último Informe MINCIECIA</v>
      </c>
      <c r="M1824" s="43" t="str">
        <f t="shared" si="412"/>
        <v>Adimensional</v>
      </c>
      <c r="N1824" s="49" t="str">
        <f t="shared" si="412"/>
        <v>Ministerio de Ciencias, Tecnología, Conocimiento e Innovación</v>
      </c>
      <c r="O1824" s="30" t="str">
        <f>+"Etapa Actual del Programa Paso a Paso en la comuna de "&amp;Enfermedades_Mundiales[[#This Row],[territorio]]</f>
        <v>Etapa Actual del Programa Paso a Paso en la comuna de Arauco</v>
      </c>
      <c r="P1824" s="68"/>
      <c r="Q1824" s="15" t="str">
        <f t="shared" si="405"/>
        <v>Representación Geográfica</v>
      </c>
      <c r="R1824" s="30"/>
      <c r="S182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https://analytics.zoho.com/open-view/2395394000008153647?ZOHO_CRITERIA=%22Localiza_CL_Poblacion%22.%22Codcom%22%3D8202</v>
      </c>
      <c r="T1824" s="17"/>
      <c r="U1824" s="31" t="str">
        <f t="shared" si="406"/>
        <v>#1774B9</v>
      </c>
      <c r="V1824" s="32" t="str">
        <f>+Enfermedades_Mundiales[[#This Row],[idcoleccion]]&amp;"-"&amp;Enfermedades_Mundiales[[#This Row],[id]]</f>
        <v>360-1814</v>
      </c>
      <c r="W1824" s="21">
        <f>+VLOOKUP(Enfermedades_Mundiales[[#This Row],[Filtro URL]],Estructura!$X$4:$Y$366,2,0)</f>
        <v>36308202</v>
      </c>
      <c r="X1824" s="21" t="str">
        <f>+VLOOKUP(Enfermedades_Mundiales[[#This Row],[tema]],Estructura!$A$4:$C$18,3,0)</f>
        <v>T-368</v>
      </c>
      <c r="Y1824" s="32" t="str">
        <f>+VLOOKUP(Enfermedades_Mundiales[[#This Row],[contenido]],Estructura!$E$4:$G$18,3,0)</f>
        <v>C-364</v>
      </c>
      <c r="Z1824" s="32" t="str">
        <f>+VLOOKUP(Enfermedades_Mundiales[[#This Row],[Filtro Integrado]],Estructura!$M$4:$O$367,3,0)</f>
        <v>FI-366</v>
      </c>
      <c r="AA1824" s="32" t="str">
        <f>+VLOOKUP(Enfermedades_Mundiales[[#This Row],[Muestra]],Estructura!$Q$4:$S$194,3,0)</f>
        <v>M-372</v>
      </c>
    </row>
    <row r="1825" spans="1:27" ht="30.6" x14ac:dyDescent="0.3">
      <c r="A1825" s="61" t="s">
        <v>2292</v>
      </c>
      <c r="B1825" s="43">
        <f t="shared" si="411"/>
        <v>360</v>
      </c>
      <c r="C1825" s="44" t="str">
        <f t="shared" si="411"/>
        <v>Enfermedades Mundiales</v>
      </c>
      <c r="D1825" s="44" t="str">
        <f t="shared" si="411"/>
        <v>Salud</v>
      </c>
      <c r="E1825" s="64">
        <v>8203</v>
      </c>
      <c r="F1825" s="44" t="str">
        <f t="shared" si="407"/>
        <v>Etapas Paso a Paso</v>
      </c>
      <c r="G1825" s="27" t="s">
        <v>3568</v>
      </c>
      <c r="H1825" s="60" t="s">
        <v>17</v>
      </c>
      <c r="I1825" s="58" t="s">
        <v>179</v>
      </c>
      <c r="J1825" s="43" t="s">
        <v>3581</v>
      </c>
      <c r="K1825" s="12" t="str">
        <f t="shared" si="412"/>
        <v>Etapa Actual</v>
      </c>
      <c r="L1825" s="43" t="str">
        <f t="shared" si="412"/>
        <v>Último Informe MINCIECIA</v>
      </c>
      <c r="M1825" s="43" t="str">
        <f t="shared" si="412"/>
        <v>Adimensional</v>
      </c>
      <c r="N1825" s="49" t="str">
        <f t="shared" si="412"/>
        <v>Ministerio de Ciencias, Tecnología, Conocimiento e Innovación</v>
      </c>
      <c r="O1825" s="30" t="str">
        <f>+"Etapa Actual del Programa Paso a Paso en la comuna de "&amp;Enfermedades_Mundiales[[#This Row],[territorio]]</f>
        <v>Etapa Actual del Programa Paso a Paso en la comuna de Cañete</v>
      </c>
      <c r="P1825" s="68"/>
      <c r="Q1825" s="15" t="str">
        <f t="shared" si="405"/>
        <v>Representación Geográfica</v>
      </c>
      <c r="R1825" s="30"/>
      <c r="S182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https://analytics.zoho.com/open-view/2395394000008153647?ZOHO_CRITERIA=%22Localiza_CL_Poblacion%22.%22Codcom%22%3D8203</v>
      </c>
      <c r="T1825" s="17"/>
      <c r="U1825" s="31" t="str">
        <f t="shared" si="406"/>
        <v>#1774B9</v>
      </c>
      <c r="V1825" s="32" t="str">
        <f>+Enfermedades_Mundiales[[#This Row],[idcoleccion]]&amp;"-"&amp;Enfermedades_Mundiales[[#This Row],[id]]</f>
        <v>360-1815</v>
      </c>
      <c r="W1825" s="21">
        <f>+VLOOKUP(Enfermedades_Mundiales[[#This Row],[Filtro URL]],Estructura!$X$4:$Y$366,2,0)</f>
        <v>36308203</v>
      </c>
      <c r="X1825" s="21" t="str">
        <f>+VLOOKUP(Enfermedades_Mundiales[[#This Row],[tema]],Estructura!$A$4:$C$18,3,0)</f>
        <v>T-368</v>
      </c>
      <c r="Y1825" s="32" t="str">
        <f>+VLOOKUP(Enfermedades_Mundiales[[#This Row],[contenido]],Estructura!$E$4:$G$18,3,0)</f>
        <v>C-364</v>
      </c>
      <c r="Z1825" s="32" t="str">
        <f>+VLOOKUP(Enfermedades_Mundiales[[#This Row],[Filtro Integrado]],Estructura!$M$4:$O$367,3,0)</f>
        <v>FI-366</v>
      </c>
      <c r="AA1825" s="32" t="str">
        <f>+VLOOKUP(Enfermedades_Mundiales[[#This Row],[Muestra]],Estructura!$Q$4:$S$194,3,0)</f>
        <v>M-372</v>
      </c>
    </row>
    <row r="1826" spans="1:27" ht="30.6" x14ac:dyDescent="0.3">
      <c r="A1826" s="61" t="s">
        <v>2293</v>
      </c>
      <c r="B1826" s="43">
        <f t="shared" si="411"/>
        <v>360</v>
      </c>
      <c r="C1826" s="44" t="str">
        <f t="shared" si="411"/>
        <v>Enfermedades Mundiales</v>
      </c>
      <c r="D1826" s="44" t="str">
        <f t="shared" si="411"/>
        <v>Salud</v>
      </c>
      <c r="E1826" s="64">
        <v>8204</v>
      </c>
      <c r="F1826" s="44" t="str">
        <f t="shared" si="407"/>
        <v>Etapas Paso a Paso</v>
      </c>
      <c r="G1826" s="27" t="s">
        <v>3568</v>
      </c>
      <c r="H1826" s="60" t="s">
        <v>17</v>
      </c>
      <c r="I1826" s="58" t="s">
        <v>180</v>
      </c>
      <c r="J1826" s="43" t="s">
        <v>3581</v>
      </c>
      <c r="K1826" s="12" t="str">
        <f t="shared" si="412"/>
        <v>Etapa Actual</v>
      </c>
      <c r="L1826" s="43" t="str">
        <f t="shared" si="412"/>
        <v>Último Informe MINCIECIA</v>
      </c>
      <c r="M1826" s="43" t="str">
        <f t="shared" si="412"/>
        <v>Adimensional</v>
      </c>
      <c r="N1826" s="49" t="str">
        <f t="shared" si="412"/>
        <v>Ministerio de Ciencias, Tecnología, Conocimiento e Innovación</v>
      </c>
      <c r="O1826" s="30" t="str">
        <f>+"Etapa Actual del Programa Paso a Paso en la comuna de "&amp;Enfermedades_Mundiales[[#This Row],[territorio]]</f>
        <v>Etapa Actual del Programa Paso a Paso en la comuna de Contulmo</v>
      </c>
      <c r="P1826" s="68"/>
      <c r="Q1826" s="15" t="str">
        <f t="shared" si="405"/>
        <v>Representación Geográfica</v>
      </c>
      <c r="R1826" s="30"/>
      <c r="S182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https://analytics.zoho.com/open-view/2395394000008153647?ZOHO_CRITERIA=%22Localiza_CL_Poblacion%22.%22Codcom%22%3D8204</v>
      </c>
      <c r="T1826" s="17"/>
      <c r="U1826" s="31" t="str">
        <f t="shared" si="406"/>
        <v>#1774B9</v>
      </c>
      <c r="V1826" s="32" t="str">
        <f>+Enfermedades_Mundiales[[#This Row],[idcoleccion]]&amp;"-"&amp;Enfermedades_Mundiales[[#This Row],[id]]</f>
        <v>360-1816</v>
      </c>
      <c r="W1826" s="21">
        <f>+VLOOKUP(Enfermedades_Mundiales[[#This Row],[Filtro URL]],Estructura!$X$4:$Y$366,2,0)</f>
        <v>36308204</v>
      </c>
      <c r="X1826" s="21" t="str">
        <f>+VLOOKUP(Enfermedades_Mundiales[[#This Row],[tema]],Estructura!$A$4:$C$18,3,0)</f>
        <v>T-368</v>
      </c>
      <c r="Y1826" s="32" t="str">
        <f>+VLOOKUP(Enfermedades_Mundiales[[#This Row],[contenido]],Estructura!$E$4:$G$18,3,0)</f>
        <v>C-364</v>
      </c>
      <c r="Z1826" s="32" t="str">
        <f>+VLOOKUP(Enfermedades_Mundiales[[#This Row],[Filtro Integrado]],Estructura!$M$4:$O$367,3,0)</f>
        <v>FI-366</v>
      </c>
      <c r="AA1826" s="32" t="str">
        <f>+VLOOKUP(Enfermedades_Mundiales[[#This Row],[Muestra]],Estructura!$Q$4:$S$194,3,0)</f>
        <v>M-372</v>
      </c>
    </row>
    <row r="1827" spans="1:27" ht="30.6" x14ac:dyDescent="0.3">
      <c r="A1827" s="61" t="s">
        <v>2294</v>
      </c>
      <c r="B1827" s="43">
        <f t="shared" si="411"/>
        <v>360</v>
      </c>
      <c r="C1827" s="44" t="str">
        <f t="shared" si="411"/>
        <v>Enfermedades Mundiales</v>
      </c>
      <c r="D1827" s="44" t="str">
        <f t="shared" si="411"/>
        <v>Salud</v>
      </c>
      <c r="E1827" s="64">
        <v>8205</v>
      </c>
      <c r="F1827" s="44" t="str">
        <f t="shared" si="407"/>
        <v>Etapas Paso a Paso</v>
      </c>
      <c r="G1827" s="27" t="s">
        <v>3568</v>
      </c>
      <c r="H1827" s="60" t="s">
        <v>17</v>
      </c>
      <c r="I1827" s="58" t="s">
        <v>181</v>
      </c>
      <c r="J1827" s="43" t="s">
        <v>3581</v>
      </c>
      <c r="K1827" s="12" t="str">
        <f t="shared" si="412"/>
        <v>Etapa Actual</v>
      </c>
      <c r="L1827" s="43" t="str">
        <f t="shared" si="412"/>
        <v>Último Informe MINCIECIA</v>
      </c>
      <c r="M1827" s="43" t="str">
        <f t="shared" si="412"/>
        <v>Adimensional</v>
      </c>
      <c r="N1827" s="49" t="str">
        <f t="shared" si="412"/>
        <v>Ministerio de Ciencias, Tecnología, Conocimiento e Innovación</v>
      </c>
      <c r="O1827" s="30" t="str">
        <f>+"Etapa Actual del Programa Paso a Paso en la comuna de "&amp;Enfermedades_Mundiales[[#This Row],[territorio]]</f>
        <v>Etapa Actual del Programa Paso a Paso en la comuna de Curanilahue</v>
      </c>
      <c r="P1827" s="68"/>
      <c r="Q1827" s="15" t="str">
        <f t="shared" si="405"/>
        <v>Representación Geográfica</v>
      </c>
      <c r="R1827" s="30"/>
      <c r="S182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https://analytics.zoho.com/open-view/2395394000008153647?ZOHO_CRITERIA=%22Localiza_CL_Poblacion%22.%22Codcom%22%3D8205</v>
      </c>
      <c r="T1827" s="17"/>
      <c r="U1827" s="31" t="str">
        <f t="shared" si="406"/>
        <v>#1774B9</v>
      </c>
      <c r="V1827" s="32" t="str">
        <f>+Enfermedades_Mundiales[[#This Row],[idcoleccion]]&amp;"-"&amp;Enfermedades_Mundiales[[#This Row],[id]]</f>
        <v>360-1817</v>
      </c>
      <c r="W1827" s="21">
        <f>+VLOOKUP(Enfermedades_Mundiales[[#This Row],[Filtro URL]],Estructura!$X$4:$Y$366,2,0)</f>
        <v>36308205</v>
      </c>
      <c r="X1827" s="21" t="str">
        <f>+VLOOKUP(Enfermedades_Mundiales[[#This Row],[tema]],Estructura!$A$4:$C$18,3,0)</f>
        <v>T-368</v>
      </c>
      <c r="Y1827" s="32" t="str">
        <f>+VLOOKUP(Enfermedades_Mundiales[[#This Row],[contenido]],Estructura!$E$4:$G$18,3,0)</f>
        <v>C-364</v>
      </c>
      <c r="Z1827" s="32" t="str">
        <f>+VLOOKUP(Enfermedades_Mundiales[[#This Row],[Filtro Integrado]],Estructura!$M$4:$O$367,3,0)</f>
        <v>FI-366</v>
      </c>
      <c r="AA1827" s="32" t="str">
        <f>+VLOOKUP(Enfermedades_Mundiales[[#This Row],[Muestra]],Estructura!$Q$4:$S$194,3,0)</f>
        <v>M-372</v>
      </c>
    </row>
    <row r="1828" spans="1:27" ht="30.6" x14ac:dyDescent="0.3">
      <c r="A1828" s="61" t="s">
        <v>2295</v>
      </c>
      <c r="B1828" s="43">
        <f t="shared" si="411"/>
        <v>360</v>
      </c>
      <c r="C1828" s="44" t="str">
        <f t="shared" si="411"/>
        <v>Enfermedades Mundiales</v>
      </c>
      <c r="D1828" s="44" t="str">
        <f t="shared" si="411"/>
        <v>Salud</v>
      </c>
      <c r="E1828" s="64">
        <v>8206</v>
      </c>
      <c r="F1828" s="44" t="str">
        <f t="shared" si="407"/>
        <v>Etapas Paso a Paso</v>
      </c>
      <c r="G1828" s="27" t="s">
        <v>3568</v>
      </c>
      <c r="H1828" s="60" t="s">
        <v>17</v>
      </c>
      <c r="I1828" s="58" t="s">
        <v>182</v>
      </c>
      <c r="J1828" s="43" t="s">
        <v>3581</v>
      </c>
      <c r="K1828" s="12" t="str">
        <f t="shared" si="412"/>
        <v>Etapa Actual</v>
      </c>
      <c r="L1828" s="43" t="str">
        <f t="shared" si="412"/>
        <v>Último Informe MINCIECIA</v>
      </c>
      <c r="M1828" s="43" t="str">
        <f t="shared" si="412"/>
        <v>Adimensional</v>
      </c>
      <c r="N1828" s="49" t="str">
        <f t="shared" si="412"/>
        <v>Ministerio de Ciencias, Tecnología, Conocimiento e Innovación</v>
      </c>
      <c r="O1828" s="30" t="str">
        <f>+"Etapa Actual del Programa Paso a Paso en la comuna de "&amp;Enfermedades_Mundiales[[#This Row],[territorio]]</f>
        <v>Etapa Actual del Programa Paso a Paso en la comuna de Los Alamos</v>
      </c>
      <c r="P1828" s="68"/>
      <c r="Q1828" s="15" t="str">
        <f t="shared" si="405"/>
        <v>Representación Geográfica</v>
      </c>
      <c r="R1828" s="30"/>
      <c r="S182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https://analytics.zoho.com/open-view/2395394000008153647?ZOHO_CRITERIA=%22Localiza_CL_Poblacion%22.%22Codcom%22%3D8206</v>
      </c>
      <c r="T1828" s="17"/>
      <c r="U1828" s="31" t="str">
        <f t="shared" si="406"/>
        <v>#1774B9</v>
      </c>
      <c r="V1828" s="32" t="str">
        <f>+Enfermedades_Mundiales[[#This Row],[idcoleccion]]&amp;"-"&amp;Enfermedades_Mundiales[[#This Row],[id]]</f>
        <v>360-1818</v>
      </c>
      <c r="W1828" s="21">
        <f>+VLOOKUP(Enfermedades_Mundiales[[#This Row],[Filtro URL]],Estructura!$X$4:$Y$366,2,0)</f>
        <v>36308206</v>
      </c>
      <c r="X1828" s="21" t="str">
        <f>+VLOOKUP(Enfermedades_Mundiales[[#This Row],[tema]],Estructura!$A$4:$C$18,3,0)</f>
        <v>T-368</v>
      </c>
      <c r="Y1828" s="32" t="str">
        <f>+VLOOKUP(Enfermedades_Mundiales[[#This Row],[contenido]],Estructura!$E$4:$G$18,3,0)</f>
        <v>C-364</v>
      </c>
      <c r="Z1828" s="32" t="str">
        <f>+VLOOKUP(Enfermedades_Mundiales[[#This Row],[Filtro Integrado]],Estructura!$M$4:$O$367,3,0)</f>
        <v>FI-366</v>
      </c>
      <c r="AA1828" s="32" t="str">
        <f>+VLOOKUP(Enfermedades_Mundiales[[#This Row],[Muestra]],Estructura!$Q$4:$S$194,3,0)</f>
        <v>M-372</v>
      </c>
    </row>
    <row r="1829" spans="1:27" ht="30.6" x14ac:dyDescent="0.3">
      <c r="A1829" s="61" t="s">
        <v>2296</v>
      </c>
      <c r="B1829" s="43">
        <f t="shared" si="411"/>
        <v>360</v>
      </c>
      <c r="C1829" s="44" t="str">
        <f t="shared" si="411"/>
        <v>Enfermedades Mundiales</v>
      </c>
      <c r="D1829" s="44" t="str">
        <f t="shared" si="411"/>
        <v>Salud</v>
      </c>
      <c r="E1829" s="64">
        <v>8207</v>
      </c>
      <c r="F1829" s="44" t="str">
        <f t="shared" si="407"/>
        <v>Etapas Paso a Paso</v>
      </c>
      <c r="G1829" s="27" t="s">
        <v>3568</v>
      </c>
      <c r="H1829" s="60" t="s">
        <v>17</v>
      </c>
      <c r="I1829" s="58" t="s">
        <v>183</v>
      </c>
      <c r="J1829" s="43" t="s">
        <v>3581</v>
      </c>
      <c r="K1829" s="12" t="str">
        <f t="shared" si="412"/>
        <v>Etapa Actual</v>
      </c>
      <c r="L1829" s="43" t="str">
        <f t="shared" si="412"/>
        <v>Último Informe MINCIECIA</v>
      </c>
      <c r="M1829" s="43" t="str">
        <f t="shared" si="412"/>
        <v>Adimensional</v>
      </c>
      <c r="N1829" s="49" t="str">
        <f t="shared" si="412"/>
        <v>Ministerio de Ciencias, Tecnología, Conocimiento e Innovación</v>
      </c>
      <c r="O1829" s="30" t="str">
        <f>+"Etapa Actual del Programa Paso a Paso en la comuna de "&amp;Enfermedades_Mundiales[[#This Row],[territorio]]</f>
        <v>Etapa Actual del Programa Paso a Paso en la comuna de Tirúa</v>
      </c>
      <c r="P1829" s="68"/>
      <c r="Q1829" s="15" t="str">
        <f t="shared" si="405"/>
        <v>Representación Geográfica</v>
      </c>
      <c r="R1829" s="30"/>
      <c r="S182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https://analytics.zoho.com/open-view/2395394000008153647?ZOHO_CRITERIA=%22Localiza_CL_Poblacion%22.%22Codcom%22%3D8207</v>
      </c>
      <c r="T1829" s="17"/>
      <c r="U1829" s="31" t="str">
        <f t="shared" si="406"/>
        <v>#1774B9</v>
      </c>
      <c r="V1829" s="32" t="str">
        <f>+Enfermedades_Mundiales[[#This Row],[idcoleccion]]&amp;"-"&amp;Enfermedades_Mundiales[[#This Row],[id]]</f>
        <v>360-1819</v>
      </c>
      <c r="W1829" s="21">
        <f>+VLOOKUP(Enfermedades_Mundiales[[#This Row],[Filtro URL]],Estructura!$X$4:$Y$366,2,0)</f>
        <v>36308207</v>
      </c>
      <c r="X1829" s="21" t="str">
        <f>+VLOOKUP(Enfermedades_Mundiales[[#This Row],[tema]],Estructura!$A$4:$C$18,3,0)</f>
        <v>T-368</v>
      </c>
      <c r="Y1829" s="32" t="str">
        <f>+VLOOKUP(Enfermedades_Mundiales[[#This Row],[contenido]],Estructura!$E$4:$G$18,3,0)</f>
        <v>C-364</v>
      </c>
      <c r="Z1829" s="32" t="str">
        <f>+VLOOKUP(Enfermedades_Mundiales[[#This Row],[Filtro Integrado]],Estructura!$M$4:$O$367,3,0)</f>
        <v>FI-366</v>
      </c>
      <c r="AA1829" s="32" t="str">
        <f>+VLOOKUP(Enfermedades_Mundiales[[#This Row],[Muestra]],Estructura!$Q$4:$S$194,3,0)</f>
        <v>M-372</v>
      </c>
    </row>
    <row r="1830" spans="1:27" ht="30.6" x14ac:dyDescent="0.3">
      <c r="A1830" s="61" t="s">
        <v>2297</v>
      </c>
      <c r="B1830" s="43">
        <f t="shared" ref="B1830:D1845" si="413">+B1829</f>
        <v>360</v>
      </c>
      <c r="C1830" s="44" t="str">
        <f t="shared" si="413"/>
        <v>Enfermedades Mundiales</v>
      </c>
      <c r="D1830" s="44" t="str">
        <f t="shared" si="413"/>
        <v>Salud</v>
      </c>
      <c r="E1830" s="64">
        <v>8301</v>
      </c>
      <c r="F1830" s="44" t="str">
        <f t="shared" si="407"/>
        <v>Etapas Paso a Paso</v>
      </c>
      <c r="G1830" s="27" t="s">
        <v>3568</v>
      </c>
      <c r="H1830" s="60" t="s">
        <v>17</v>
      </c>
      <c r="I1830" s="58" t="s">
        <v>184</v>
      </c>
      <c r="J1830" s="43" t="s">
        <v>3581</v>
      </c>
      <c r="K1830" s="12" t="str">
        <f t="shared" si="412"/>
        <v>Etapa Actual</v>
      </c>
      <c r="L1830" s="43" t="str">
        <f t="shared" si="412"/>
        <v>Último Informe MINCIECIA</v>
      </c>
      <c r="M1830" s="43" t="str">
        <f t="shared" si="412"/>
        <v>Adimensional</v>
      </c>
      <c r="N1830" s="49" t="str">
        <f t="shared" si="412"/>
        <v>Ministerio de Ciencias, Tecnología, Conocimiento e Innovación</v>
      </c>
      <c r="O1830" s="30" t="str">
        <f>+"Etapa Actual del Programa Paso a Paso en la comuna de "&amp;Enfermedades_Mundiales[[#This Row],[territorio]]</f>
        <v>Etapa Actual del Programa Paso a Paso en la comuna de Los Angeles</v>
      </c>
      <c r="P1830" s="68"/>
      <c r="Q1830" s="15" t="str">
        <f t="shared" si="405"/>
        <v>Representación Geográfica</v>
      </c>
      <c r="R1830" s="30"/>
      <c r="S183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https://analytics.zoho.com/open-view/2395394000008153647?ZOHO_CRITERIA=%22Localiza_CL_Poblacion%22.%22Codcom%22%3D8301</v>
      </c>
      <c r="T1830" s="17"/>
      <c r="U1830" s="31" t="str">
        <f t="shared" si="406"/>
        <v>#1774B9</v>
      </c>
      <c r="V1830" s="32" t="str">
        <f>+Enfermedades_Mundiales[[#This Row],[idcoleccion]]&amp;"-"&amp;Enfermedades_Mundiales[[#This Row],[id]]</f>
        <v>360-1820</v>
      </c>
      <c r="W1830" s="21">
        <f>+VLOOKUP(Enfermedades_Mundiales[[#This Row],[Filtro URL]],Estructura!$X$4:$Y$366,2,0)</f>
        <v>36308301</v>
      </c>
      <c r="X1830" s="21" t="str">
        <f>+VLOOKUP(Enfermedades_Mundiales[[#This Row],[tema]],Estructura!$A$4:$C$18,3,0)</f>
        <v>T-368</v>
      </c>
      <c r="Y1830" s="32" t="str">
        <f>+VLOOKUP(Enfermedades_Mundiales[[#This Row],[contenido]],Estructura!$E$4:$G$18,3,0)</f>
        <v>C-364</v>
      </c>
      <c r="Z1830" s="32" t="str">
        <f>+VLOOKUP(Enfermedades_Mundiales[[#This Row],[Filtro Integrado]],Estructura!$M$4:$O$367,3,0)</f>
        <v>FI-366</v>
      </c>
      <c r="AA1830" s="32" t="str">
        <f>+VLOOKUP(Enfermedades_Mundiales[[#This Row],[Muestra]],Estructura!$Q$4:$S$194,3,0)</f>
        <v>M-372</v>
      </c>
    </row>
    <row r="1831" spans="1:27" ht="30.6" x14ac:dyDescent="0.3">
      <c r="A1831" s="61" t="s">
        <v>2298</v>
      </c>
      <c r="B1831" s="43">
        <f t="shared" si="413"/>
        <v>360</v>
      </c>
      <c r="C1831" s="44" t="str">
        <f t="shared" si="413"/>
        <v>Enfermedades Mundiales</v>
      </c>
      <c r="D1831" s="44" t="str">
        <f t="shared" si="413"/>
        <v>Salud</v>
      </c>
      <c r="E1831" s="64">
        <v>8302</v>
      </c>
      <c r="F1831" s="44" t="str">
        <f t="shared" si="407"/>
        <v>Etapas Paso a Paso</v>
      </c>
      <c r="G1831" s="27" t="s">
        <v>3568</v>
      </c>
      <c r="H1831" s="60" t="s">
        <v>17</v>
      </c>
      <c r="I1831" s="58" t="s">
        <v>185</v>
      </c>
      <c r="J1831" s="43" t="s">
        <v>3581</v>
      </c>
      <c r="K1831" s="12" t="str">
        <f t="shared" ref="K1831:N1846" si="414">+K1830</f>
        <v>Etapa Actual</v>
      </c>
      <c r="L1831" s="43" t="str">
        <f t="shared" si="414"/>
        <v>Último Informe MINCIECIA</v>
      </c>
      <c r="M1831" s="43" t="str">
        <f t="shared" si="414"/>
        <v>Adimensional</v>
      </c>
      <c r="N1831" s="49" t="str">
        <f t="shared" si="414"/>
        <v>Ministerio de Ciencias, Tecnología, Conocimiento e Innovación</v>
      </c>
      <c r="O1831" s="30" t="str">
        <f>+"Etapa Actual del Programa Paso a Paso en la comuna de "&amp;Enfermedades_Mundiales[[#This Row],[territorio]]</f>
        <v>Etapa Actual del Programa Paso a Paso en la comuna de Antuco</v>
      </c>
      <c r="P1831" s="68"/>
      <c r="Q1831" s="15" t="str">
        <f t="shared" si="405"/>
        <v>Representación Geográfica</v>
      </c>
      <c r="R1831" s="30"/>
      <c r="S183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https://analytics.zoho.com/open-view/2395394000008153647?ZOHO_CRITERIA=%22Localiza_CL_Poblacion%22.%22Codcom%22%3D8302</v>
      </c>
      <c r="T1831" s="17"/>
      <c r="U1831" s="31" t="str">
        <f t="shared" si="406"/>
        <v>#1774B9</v>
      </c>
      <c r="V1831" s="32" t="str">
        <f>+Enfermedades_Mundiales[[#This Row],[idcoleccion]]&amp;"-"&amp;Enfermedades_Mundiales[[#This Row],[id]]</f>
        <v>360-1821</v>
      </c>
      <c r="W1831" s="21">
        <f>+VLOOKUP(Enfermedades_Mundiales[[#This Row],[Filtro URL]],Estructura!$X$4:$Y$366,2,0)</f>
        <v>36308302</v>
      </c>
      <c r="X1831" s="21" t="str">
        <f>+VLOOKUP(Enfermedades_Mundiales[[#This Row],[tema]],Estructura!$A$4:$C$18,3,0)</f>
        <v>T-368</v>
      </c>
      <c r="Y1831" s="32" t="str">
        <f>+VLOOKUP(Enfermedades_Mundiales[[#This Row],[contenido]],Estructura!$E$4:$G$18,3,0)</f>
        <v>C-364</v>
      </c>
      <c r="Z1831" s="32" t="str">
        <f>+VLOOKUP(Enfermedades_Mundiales[[#This Row],[Filtro Integrado]],Estructura!$M$4:$O$367,3,0)</f>
        <v>FI-366</v>
      </c>
      <c r="AA1831" s="32" t="str">
        <f>+VLOOKUP(Enfermedades_Mundiales[[#This Row],[Muestra]],Estructura!$Q$4:$S$194,3,0)</f>
        <v>M-372</v>
      </c>
    </row>
    <row r="1832" spans="1:27" ht="30.6" x14ac:dyDescent="0.3">
      <c r="A1832" s="61" t="s">
        <v>2299</v>
      </c>
      <c r="B1832" s="43">
        <f t="shared" si="413"/>
        <v>360</v>
      </c>
      <c r="C1832" s="44" t="str">
        <f t="shared" si="413"/>
        <v>Enfermedades Mundiales</v>
      </c>
      <c r="D1832" s="44" t="str">
        <f t="shared" si="413"/>
        <v>Salud</v>
      </c>
      <c r="E1832" s="64">
        <v>8303</v>
      </c>
      <c r="F1832" s="44" t="str">
        <f t="shared" si="407"/>
        <v>Etapas Paso a Paso</v>
      </c>
      <c r="G1832" s="27" t="s">
        <v>3568</v>
      </c>
      <c r="H1832" s="60" t="s">
        <v>17</v>
      </c>
      <c r="I1832" s="58" t="s">
        <v>186</v>
      </c>
      <c r="J1832" s="43" t="s">
        <v>3581</v>
      </c>
      <c r="K1832" s="12" t="str">
        <f t="shared" si="414"/>
        <v>Etapa Actual</v>
      </c>
      <c r="L1832" s="43" t="str">
        <f t="shared" si="414"/>
        <v>Último Informe MINCIECIA</v>
      </c>
      <c r="M1832" s="43" t="str">
        <f t="shared" si="414"/>
        <v>Adimensional</v>
      </c>
      <c r="N1832" s="49" t="str">
        <f t="shared" si="414"/>
        <v>Ministerio de Ciencias, Tecnología, Conocimiento e Innovación</v>
      </c>
      <c r="O1832" s="30" t="str">
        <f>+"Etapa Actual del Programa Paso a Paso en la comuna de "&amp;Enfermedades_Mundiales[[#This Row],[territorio]]</f>
        <v>Etapa Actual del Programa Paso a Paso en la comuna de Cabrero</v>
      </c>
      <c r="P1832" s="68"/>
      <c r="Q1832" s="15" t="str">
        <f t="shared" si="405"/>
        <v>Representación Geográfica</v>
      </c>
      <c r="R1832" s="30"/>
      <c r="S183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https://analytics.zoho.com/open-view/2395394000008153647?ZOHO_CRITERIA=%22Localiza_CL_Poblacion%22.%22Codcom%22%3D8303</v>
      </c>
      <c r="T1832" s="17"/>
      <c r="U1832" s="31" t="str">
        <f t="shared" si="406"/>
        <v>#1774B9</v>
      </c>
      <c r="V1832" s="32" t="str">
        <f>+Enfermedades_Mundiales[[#This Row],[idcoleccion]]&amp;"-"&amp;Enfermedades_Mundiales[[#This Row],[id]]</f>
        <v>360-1822</v>
      </c>
      <c r="W1832" s="21">
        <f>+VLOOKUP(Enfermedades_Mundiales[[#This Row],[Filtro URL]],Estructura!$X$4:$Y$366,2,0)</f>
        <v>36308303</v>
      </c>
      <c r="X1832" s="21" t="str">
        <f>+VLOOKUP(Enfermedades_Mundiales[[#This Row],[tema]],Estructura!$A$4:$C$18,3,0)</f>
        <v>T-368</v>
      </c>
      <c r="Y1832" s="32" t="str">
        <f>+VLOOKUP(Enfermedades_Mundiales[[#This Row],[contenido]],Estructura!$E$4:$G$18,3,0)</f>
        <v>C-364</v>
      </c>
      <c r="Z1832" s="32" t="str">
        <f>+VLOOKUP(Enfermedades_Mundiales[[#This Row],[Filtro Integrado]],Estructura!$M$4:$O$367,3,0)</f>
        <v>FI-366</v>
      </c>
      <c r="AA1832" s="32" t="str">
        <f>+VLOOKUP(Enfermedades_Mundiales[[#This Row],[Muestra]],Estructura!$Q$4:$S$194,3,0)</f>
        <v>M-372</v>
      </c>
    </row>
    <row r="1833" spans="1:27" ht="30.6" x14ac:dyDescent="0.3">
      <c r="A1833" s="61" t="s">
        <v>2300</v>
      </c>
      <c r="B1833" s="43">
        <f t="shared" si="413"/>
        <v>360</v>
      </c>
      <c r="C1833" s="44" t="str">
        <f t="shared" si="413"/>
        <v>Enfermedades Mundiales</v>
      </c>
      <c r="D1833" s="44" t="str">
        <f t="shared" si="413"/>
        <v>Salud</v>
      </c>
      <c r="E1833" s="64">
        <v>8304</v>
      </c>
      <c r="F1833" s="44" t="str">
        <f t="shared" si="407"/>
        <v>Etapas Paso a Paso</v>
      </c>
      <c r="G1833" s="27" t="s">
        <v>3568</v>
      </c>
      <c r="H1833" s="60" t="s">
        <v>17</v>
      </c>
      <c r="I1833" s="58" t="s">
        <v>187</v>
      </c>
      <c r="J1833" s="43" t="s">
        <v>3581</v>
      </c>
      <c r="K1833" s="12" t="str">
        <f t="shared" si="414"/>
        <v>Etapa Actual</v>
      </c>
      <c r="L1833" s="43" t="str">
        <f t="shared" si="414"/>
        <v>Último Informe MINCIECIA</v>
      </c>
      <c r="M1833" s="43" t="str">
        <f t="shared" si="414"/>
        <v>Adimensional</v>
      </c>
      <c r="N1833" s="49" t="str">
        <f t="shared" si="414"/>
        <v>Ministerio de Ciencias, Tecnología, Conocimiento e Innovación</v>
      </c>
      <c r="O1833" s="30" t="str">
        <f>+"Etapa Actual del Programa Paso a Paso en la comuna de "&amp;Enfermedades_Mundiales[[#This Row],[territorio]]</f>
        <v>Etapa Actual del Programa Paso a Paso en la comuna de Laja</v>
      </c>
      <c r="P1833" s="68"/>
      <c r="Q1833" s="15" t="str">
        <f t="shared" si="405"/>
        <v>Representación Geográfica</v>
      </c>
      <c r="R1833" s="30"/>
      <c r="S183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https://analytics.zoho.com/open-view/2395394000008153647?ZOHO_CRITERIA=%22Localiza_CL_Poblacion%22.%22Codcom%22%3D8304</v>
      </c>
      <c r="T1833" s="17"/>
      <c r="U1833" s="31" t="str">
        <f t="shared" si="406"/>
        <v>#1774B9</v>
      </c>
      <c r="V1833" s="32" t="str">
        <f>+Enfermedades_Mundiales[[#This Row],[idcoleccion]]&amp;"-"&amp;Enfermedades_Mundiales[[#This Row],[id]]</f>
        <v>360-1823</v>
      </c>
      <c r="W1833" s="21">
        <f>+VLOOKUP(Enfermedades_Mundiales[[#This Row],[Filtro URL]],Estructura!$X$4:$Y$366,2,0)</f>
        <v>36308304</v>
      </c>
      <c r="X1833" s="21" t="str">
        <f>+VLOOKUP(Enfermedades_Mundiales[[#This Row],[tema]],Estructura!$A$4:$C$18,3,0)</f>
        <v>T-368</v>
      </c>
      <c r="Y1833" s="32" t="str">
        <f>+VLOOKUP(Enfermedades_Mundiales[[#This Row],[contenido]],Estructura!$E$4:$G$18,3,0)</f>
        <v>C-364</v>
      </c>
      <c r="Z1833" s="32" t="str">
        <f>+VLOOKUP(Enfermedades_Mundiales[[#This Row],[Filtro Integrado]],Estructura!$M$4:$O$367,3,0)</f>
        <v>FI-366</v>
      </c>
      <c r="AA1833" s="32" t="str">
        <f>+VLOOKUP(Enfermedades_Mundiales[[#This Row],[Muestra]],Estructura!$Q$4:$S$194,3,0)</f>
        <v>M-372</v>
      </c>
    </row>
    <row r="1834" spans="1:27" ht="30.6" x14ac:dyDescent="0.3">
      <c r="A1834" s="61" t="s">
        <v>2301</v>
      </c>
      <c r="B1834" s="43">
        <f t="shared" si="413"/>
        <v>360</v>
      </c>
      <c r="C1834" s="44" t="str">
        <f t="shared" si="413"/>
        <v>Enfermedades Mundiales</v>
      </c>
      <c r="D1834" s="44" t="str">
        <f t="shared" si="413"/>
        <v>Salud</v>
      </c>
      <c r="E1834" s="64">
        <v>8305</v>
      </c>
      <c r="F1834" s="44" t="str">
        <f t="shared" si="407"/>
        <v>Etapas Paso a Paso</v>
      </c>
      <c r="G1834" s="27" t="s">
        <v>3568</v>
      </c>
      <c r="H1834" s="60" t="s">
        <v>17</v>
      </c>
      <c r="I1834" s="58" t="s">
        <v>188</v>
      </c>
      <c r="J1834" s="43" t="s">
        <v>3581</v>
      </c>
      <c r="K1834" s="12" t="str">
        <f t="shared" si="414"/>
        <v>Etapa Actual</v>
      </c>
      <c r="L1834" s="43" t="str">
        <f t="shared" si="414"/>
        <v>Último Informe MINCIECIA</v>
      </c>
      <c r="M1834" s="43" t="str">
        <f t="shared" si="414"/>
        <v>Adimensional</v>
      </c>
      <c r="N1834" s="49" t="str">
        <f t="shared" si="414"/>
        <v>Ministerio de Ciencias, Tecnología, Conocimiento e Innovación</v>
      </c>
      <c r="O1834" s="30" t="str">
        <f>+"Etapa Actual del Programa Paso a Paso en la comuna de "&amp;Enfermedades_Mundiales[[#This Row],[territorio]]</f>
        <v>Etapa Actual del Programa Paso a Paso en la comuna de Mulchén</v>
      </c>
      <c r="P1834" s="68"/>
      <c r="Q1834" s="15" t="str">
        <f t="shared" si="405"/>
        <v>Representación Geográfica</v>
      </c>
      <c r="R1834" s="30"/>
      <c r="S183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https://analytics.zoho.com/open-view/2395394000008153647?ZOHO_CRITERIA=%22Localiza_CL_Poblacion%22.%22Codcom%22%3D8305</v>
      </c>
      <c r="T1834" s="17"/>
      <c r="U1834" s="31" t="str">
        <f t="shared" si="406"/>
        <v>#1774B9</v>
      </c>
      <c r="V1834" s="32" t="str">
        <f>+Enfermedades_Mundiales[[#This Row],[idcoleccion]]&amp;"-"&amp;Enfermedades_Mundiales[[#This Row],[id]]</f>
        <v>360-1824</v>
      </c>
      <c r="W1834" s="21">
        <f>+VLOOKUP(Enfermedades_Mundiales[[#This Row],[Filtro URL]],Estructura!$X$4:$Y$366,2,0)</f>
        <v>36308305</v>
      </c>
      <c r="X1834" s="21" t="str">
        <f>+VLOOKUP(Enfermedades_Mundiales[[#This Row],[tema]],Estructura!$A$4:$C$18,3,0)</f>
        <v>T-368</v>
      </c>
      <c r="Y1834" s="32" t="str">
        <f>+VLOOKUP(Enfermedades_Mundiales[[#This Row],[contenido]],Estructura!$E$4:$G$18,3,0)</f>
        <v>C-364</v>
      </c>
      <c r="Z1834" s="32" t="str">
        <f>+VLOOKUP(Enfermedades_Mundiales[[#This Row],[Filtro Integrado]],Estructura!$M$4:$O$367,3,0)</f>
        <v>FI-366</v>
      </c>
      <c r="AA1834" s="32" t="str">
        <f>+VLOOKUP(Enfermedades_Mundiales[[#This Row],[Muestra]],Estructura!$Q$4:$S$194,3,0)</f>
        <v>M-372</v>
      </c>
    </row>
    <row r="1835" spans="1:27" ht="30.6" x14ac:dyDescent="0.3">
      <c r="A1835" s="61" t="s">
        <v>2302</v>
      </c>
      <c r="B1835" s="43">
        <f t="shared" si="413"/>
        <v>360</v>
      </c>
      <c r="C1835" s="44" t="str">
        <f t="shared" si="413"/>
        <v>Enfermedades Mundiales</v>
      </c>
      <c r="D1835" s="44" t="str">
        <f t="shared" si="413"/>
        <v>Salud</v>
      </c>
      <c r="E1835" s="64">
        <v>8306</v>
      </c>
      <c r="F1835" s="44" t="str">
        <f t="shared" si="407"/>
        <v>Etapas Paso a Paso</v>
      </c>
      <c r="G1835" s="27" t="s">
        <v>3568</v>
      </c>
      <c r="H1835" s="60" t="s">
        <v>17</v>
      </c>
      <c r="I1835" s="58" t="s">
        <v>189</v>
      </c>
      <c r="J1835" s="43" t="s">
        <v>3581</v>
      </c>
      <c r="K1835" s="12" t="str">
        <f t="shared" si="414"/>
        <v>Etapa Actual</v>
      </c>
      <c r="L1835" s="43" t="str">
        <f t="shared" si="414"/>
        <v>Último Informe MINCIECIA</v>
      </c>
      <c r="M1835" s="43" t="str">
        <f t="shared" si="414"/>
        <v>Adimensional</v>
      </c>
      <c r="N1835" s="49" t="str">
        <f t="shared" si="414"/>
        <v>Ministerio de Ciencias, Tecnología, Conocimiento e Innovación</v>
      </c>
      <c r="O1835" s="30" t="str">
        <f>+"Etapa Actual del Programa Paso a Paso en la comuna de "&amp;Enfermedades_Mundiales[[#This Row],[territorio]]</f>
        <v>Etapa Actual del Programa Paso a Paso en la comuna de Nacimiento</v>
      </c>
      <c r="P1835" s="68"/>
      <c r="Q1835" s="15" t="str">
        <f t="shared" si="405"/>
        <v>Representación Geográfica</v>
      </c>
      <c r="R1835" s="30"/>
      <c r="S183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https://analytics.zoho.com/open-view/2395394000008153647?ZOHO_CRITERIA=%22Localiza_CL_Poblacion%22.%22Codcom%22%3D8306</v>
      </c>
      <c r="T1835" s="17"/>
      <c r="U1835" s="31" t="str">
        <f t="shared" si="406"/>
        <v>#1774B9</v>
      </c>
      <c r="V1835" s="32" t="str">
        <f>+Enfermedades_Mundiales[[#This Row],[idcoleccion]]&amp;"-"&amp;Enfermedades_Mundiales[[#This Row],[id]]</f>
        <v>360-1825</v>
      </c>
      <c r="W1835" s="21">
        <f>+VLOOKUP(Enfermedades_Mundiales[[#This Row],[Filtro URL]],Estructura!$X$4:$Y$366,2,0)</f>
        <v>36308306</v>
      </c>
      <c r="X1835" s="21" t="str">
        <f>+VLOOKUP(Enfermedades_Mundiales[[#This Row],[tema]],Estructura!$A$4:$C$18,3,0)</f>
        <v>T-368</v>
      </c>
      <c r="Y1835" s="32" t="str">
        <f>+VLOOKUP(Enfermedades_Mundiales[[#This Row],[contenido]],Estructura!$E$4:$G$18,3,0)</f>
        <v>C-364</v>
      </c>
      <c r="Z1835" s="32" t="str">
        <f>+VLOOKUP(Enfermedades_Mundiales[[#This Row],[Filtro Integrado]],Estructura!$M$4:$O$367,3,0)</f>
        <v>FI-366</v>
      </c>
      <c r="AA1835" s="32" t="str">
        <f>+VLOOKUP(Enfermedades_Mundiales[[#This Row],[Muestra]],Estructura!$Q$4:$S$194,3,0)</f>
        <v>M-372</v>
      </c>
    </row>
    <row r="1836" spans="1:27" ht="30.6" x14ac:dyDescent="0.3">
      <c r="A1836" s="61" t="s">
        <v>2303</v>
      </c>
      <c r="B1836" s="43">
        <f t="shared" si="413"/>
        <v>360</v>
      </c>
      <c r="C1836" s="44" t="str">
        <f t="shared" si="413"/>
        <v>Enfermedades Mundiales</v>
      </c>
      <c r="D1836" s="44" t="str">
        <f t="shared" si="413"/>
        <v>Salud</v>
      </c>
      <c r="E1836" s="64">
        <v>8307</v>
      </c>
      <c r="F1836" s="44" t="str">
        <f t="shared" si="407"/>
        <v>Etapas Paso a Paso</v>
      </c>
      <c r="G1836" s="27" t="s">
        <v>3568</v>
      </c>
      <c r="H1836" s="60" t="s">
        <v>17</v>
      </c>
      <c r="I1836" s="58" t="s">
        <v>190</v>
      </c>
      <c r="J1836" s="43" t="s">
        <v>3581</v>
      </c>
      <c r="K1836" s="12" t="str">
        <f t="shared" si="414"/>
        <v>Etapa Actual</v>
      </c>
      <c r="L1836" s="43" t="str">
        <f t="shared" si="414"/>
        <v>Último Informe MINCIECIA</v>
      </c>
      <c r="M1836" s="43" t="str">
        <f t="shared" si="414"/>
        <v>Adimensional</v>
      </c>
      <c r="N1836" s="49" t="str">
        <f t="shared" si="414"/>
        <v>Ministerio de Ciencias, Tecnología, Conocimiento e Innovación</v>
      </c>
      <c r="O1836" s="30" t="str">
        <f>+"Etapa Actual del Programa Paso a Paso en la comuna de "&amp;Enfermedades_Mundiales[[#This Row],[territorio]]</f>
        <v>Etapa Actual del Programa Paso a Paso en la comuna de Negrete</v>
      </c>
      <c r="P1836" s="68"/>
      <c r="Q1836" s="15" t="str">
        <f t="shared" si="405"/>
        <v>Representación Geográfica</v>
      </c>
      <c r="R1836" s="30"/>
      <c r="S183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https://analytics.zoho.com/open-view/2395394000008153647?ZOHO_CRITERIA=%22Localiza_CL_Poblacion%22.%22Codcom%22%3D8307</v>
      </c>
      <c r="T1836" s="17"/>
      <c r="U1836" s="31" t="str">
        <f t="shared" si="406"/>
        <v>#1774B9</v>
      </c>
      <c r="V1836" s="32" t="str">
        <f>+Enfermedades_Mundiales[[#This Row],[idcoleccion]]&amp;"-"&amp;Enfermedades_Mundiales[[#This Row],[id]]</f>
        <v>360-1826</v>
      </c>
      <c r="W1836" s="21">
        <f>+VLOOKUP(Enfermedades_Mundiales[[#This Row],[Filtro URL]],Estructura!$X$4:$Y$366,2,0)</f>
        <v>36308307</v>
      </c>
      <c r="X1836" s="21" t="str">
        <f>+VLOOKUP(Enfermedades_Mundiales[[#This Row],[tema]],Estructura!$A$4:$C$18,3,0)</f>
        <v>T-368</v>
      </c>
      <c r="Y1836" s="32" t="str">
        <f>+VLOOKUP(Enfermedades_Mundiales[[#This Row],[contenido]],Estructura!$E$4:$G$18,3,0)</f>
        <v>C-364</v>
      </c>
      <c r="Z1836" s="32" t="str">
        <f>+VLOOKUP(Enfermedades_Mundiales[[#This Row],[Filtro Integrado]],Estructura!$M$4:$O$367,3,0)</f>
        <v>FI-366</v>
      </c>
      <c r="AA1836" s="32" t="str">
        <f>+VLOOKUP(Enfermedades_Mundiales[[#This Row],[Muestra]],Estructura!$Q$4:$S$194,3,0)</f>
        <v>M-372</v>
      </c>
    </row>
    <row r="1837" spans="1:27" ht="30.6" x14ac:dyDescent="0.3">
      <c r="A1837" s="61" t="s">
        <v>2304</v>
      </c>
      <c r="B1837" s="43">
        <f t="shared" si="413"/>
        <v>360</v>
      </c>
      <c r="C1837" s="44" t="str">
        <f t="shared" si="413"/>
        <v>Enfermedades Mundiales</v>
      </c>
      <c r="D1837" s="44" t="str">
        <f t="shared" si="413"/>
        <v>Salud</v>
      </c>
      <c r="E1837" s="64">
        <v>8308</v>
      </c>
      <c r="F1837" s="44" t="str">
        <f t="shared" si="407"/>
        <v>Etapas Paso a Paso</v>
      </c>
      <c r="G1837" s="27" t="s">
        <v>3568</v>
      </c>
      <c r="H1837" s="60" t="s">
        <v>17</v>
      </c>
      <c r="I1837" s="58" t="s">
        <v>191</v>
      </c>
      <c r="J1837" s="43" t="s">
        <v>3581</v>
      </c>
      <c r="K1837" s="12" t="str">
        <f t="shared" si="414"/>
        <v>Etapa Actual</v>
      </c>
      <c r="L1837" s="43" t="str">
        <f t="shared" si="414"/>
        <v>Último Informe MINCIECIA</v>
      </c>
      <c r="M1837" s="43" t="str">
        <f t="shared" si="414"/>
        <v>Adimensional</v>
      </c>
      <c r="N1837" s="49" t="str">
        <f t="shared" si="414"/>
        <v>Ministerio de Ciencias, Tecnología, Conocimiento e Innovación</v>
      </c>
      <c r="O1837" s="30" t="str">
        <f>+"Etapa Actual del Programa Paso a Paso en la comuna de "&amp;Enfermedades_Mundiales[[#This Row],[territorio]]</f>
        <v>Etapa Actual del Programa Paso a Paso en la comuna de Quilaco</v>
      </c>
      <c r="P1837" s="68"/>
      <c r="Q1837" s="15" t="str">
        <f t="shared" si="405"/>
        <v>Representación Geográfica</v>
      </c>
      <c r="R1837" s="30"/>
      <c r="S183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https://analytics.zoho.com/open-view/2395394000008153647?ZOHO_CRITERIA=%22Localiza_CL_Poblacion%22.%22Codcom%22%3D8308</v>
      </c>
      <c r="T1837" s="17"/>
      <c r="U1837" s="31" t="str">
        <f t="shared" si="406"/>
        <v>#1774B9</v>
      </c>
      <c r="V1837" s="32" t="str">
        <f>+Enfermedades_Mundiales[[#This Row],[idcoleccion]]&amp;"-"&amp;Enfermedades_Mundiales[[#This Row],[id]]</f>
        <v>360-1827</v>
      </c>
      <c r="W1837" s="21">
        <f>+VLOOKUP(Enfermedades_Mundiales[[#This Row],[Filtro URL]],Estructura!$X$4:$Y$366,2,0)</f>
        <v>36308308</v>
      </c>
      <c r="X1837" s="21" t="str">
        <f>+VLOOKUP(Enfermedades_Mundiales[[#This Row],[tema]],Estructura!$A$4:$C$18,3,0)</f>
        <v>T-368</v>
      </c>
      <c r="Y1837" s="32" t="str">
        <f>+VLOOKUP(Enfermedades_Mundiales[[#This Row],[contenido]],Estructura!$E$4:$G$18,3,0)</f>
        <v>C-364</v>
      </c>
      <c r="Z1837" s="32" t="str">
        <f>+VLOOKUP(Enfermedades_Mundiales[[#This Row],[Filtro Integrado]],Estructura!$M$4:$O$367,3,0)</f>
        <v>FI-366</v>
      </c>
      <c r="AA1837" s="32" t="str">
        <f>+VLOOKUP(Enfermedades_Mundiales[[#This Row],[Muestra]],Estructura!$Q$4:$S$194,3,0)</f>
        <v>M-372</v>
      </c>
    </row>
    <row r="1838" spans="1:27" ht="30.6" x14ac:dyDescent="0.3">
      <c r="A1838" s="61" t="s">
        <v>2305</v>
      </c>
      <c r="B1838" s="43">
        <f t="shared" si="413"/>
        <v>360</v>
      </c>
      <c r="C1838" s="44" t="str">
        <f t="shared" si="413"/>
        <v>Enfermedades Mundiales</v>
      </c>
      <c r="D1838" s="44" t="str">
        <f t="shared" si="413"/>
        <v>Salud</v>
      </c>
      <c r="E1838" s="64">
        <v>8309</v>
      </c>
      <c r="F1838" s="44" t="str">
        <f t="shared" si="407"/>
        <v>Etapas Paso a Paso</v>
      </c>
      <c r="G1838" s="27" t="s">
        <v>3568</v>
      </c>
      <c r="H1838" s="60" t="s">
        <v>17</v>
      </c>
      <c r="I1838" s="58" t="s">
        <v>192</v>
      </c>
      <c r="J1838" s="43" t="s">
        <v>3581</v>
      </c>
      <c r="K1838" s="12" t="str">
        <f t="shared" si="414"/>
        <v>Etapa Actual</v>
      </c>
      <c r="L1838" s="43" t="str">
        <f t="shared" si="414"/>
        <v>Último Informe MINCIECIA</v>
      </c>
      <c r="M1838" s="43" t="str">
        <f t="shared" si="414"/>
        <v>Adimensional</v>
      </c>
      <c r="N1838" s="49" t="str">
        <f t="shared" si="414"/>
        <v>Ministerio de Ciencias, Tecnología, Conocimiento e Innovación</v>
      </c>
      <c r="O1838" s="30" t="str">
        <f>+"Etapa Actual del Programa Paso a Paso en la comuna de "&amp;Enfermedades_Mundiales[[#This Row],[territorio]]</f>
        <v>Etapa Actual del Programa Paso a Paso en la comuna de Quilleco</v>
      </c>
      <c r="P1838" s="68"/>
      <c r="Q1838" s="15" t="str">
        <f t="shared" si="405"/>
        <v>Representación Geográfica</v>
      </c>
      <c r="R1838" s="30"/>
      <c r="S183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https://analytics.zoho.com/open-view/2395394000008153647?ZOHO_CRITERIA=%22Localiza_CL_Poblacion%22.%22Codcom%22%3D8309</v>
      </c>
      <c r="T1838" s="17"/>
      <c r="U1838" s="31" t="str">
        <f t="shared" si="406"/>
        <v>#1774B9</v>
      </c>
      <c r="V1838" s="32" t="str">
        <f>+Enfermedades_Mundiales[[#This Row],[idcoleccion]]&amp;"-"&amp;Enfermedades_Mundiales[[#This Row],[id]]</f>
        <v>360-1828</v>
      </c>
      <c r="W1838" s="21">
        <f>+VLOOKUP(Enfermedades_Mundiales[[#This Row],[Filtro URL]],Estructura!$X$4:$Y$366,2,0)</f>
        <v>36308309</v>
      </c>
      <c r="X1838" s="21" t="str">
        <f>+VLOOKUP(Enfermedades_Mundiales[[#This Row],[tema]],Estructura!$A$4:$C$18,3,0)</f>
        <v>T-368</v>
      </c>
      <c r="Y1838" s="32" t="str">
        <f>+VLOOKUP(Enfermedades_Mundiales[[#This Row],[contenido]],Estructura!$E$4:$G$18,3,0)</f>
        <v>C-364</v>
      </c>
      <c r="Z1838" s="32" t="str">
        <f>+VLOOKUP(Enfermedades_Mundiales[[#This Row],[Filtro Integrado]],Estructura!$M$4:$O$367,3,0)</f>
        <v>FI-366</v>
      </c>
      <c r="AA1838" s="32" t="str">
        <f>+VLOOKUP(Enfermedades_Mundiales[[#This Row],[Muestra]],Estructura!$Q$4:$S$194,3,0)</f>
        <v>M-372</v>
      </c>
    </row>
    <row r="1839" spans="1:27" ht="30.6" x14ac:dyDescent="0.3">
      <c r="A1839" s="61" t="s">
        <v>2306</v>
      </c>
      <c r="B1839" s="43">
        <f t="shared" si="413"/>
        <v>360</v>
      </c>
      <c r="C1839" s="44" t="str">
        <f t="shared" si="413"/>
        <v>Enfermedades Mundiales</v>
      </c>
      <c r="D1839" s="44" t="str">
        <f t="shared" si="413"/>
        <v>Salud</v>
      </c>
      <c r="E1839" s="64">
        <v>8310</v>
      </c>
      <c r="F1839" s="44" t="str">
        <f t="shared" si="407"/>
        <v>Etapas Paso a Paso</v>
      </c>
      <c r="G1839" s="27" t="s">
        <v>3568</v>
      </c>
      <c r="H1839" s="60" t="s">
        <v>17</v>
      </c>
      <c r="I1839" s="58" t="s">
        <v>193</v>
      </c>
      <c r="J1839" s="43" t="s">
        <v>3581</v>
      </c>
      <c r="K1839" s="12" t="str">
        <f t="shared" si="414"/>
        <v>Etapa Actual</v>
      </c>
      <c r="L1839" s="43" t="str">
        <f t="shared" si="414"/>
        <v>Último Informe MINCIECIA</v>
      </c>
      <c r="M1839" s="43" t="str">
        <f t="shared" si="414"/>
        <v>Adimensional</v>
      </c>
      <c r="N1839" s="49" t="str">
        <f t="shared" si="414"/>
        <v>Ministerio de Ciencias, Tecnología, Conocimiento e Innovación</v>
      </c>
      <c r="O1839" s="30" t="str">
        <f>+"Etapa Actual del Programa Paso a Paso en la comuna de "&amp;Enfermedades_Mundiales[[#This Row],[territorio]]</f>
        <v>Etapa Actual del Programa Paso a Paso en la comuna de San Rosendo</v>
      </c>
      <c r="P1839" s="68"/>
      <c r="Q1839" s="15" t="str">
        <f t="shared" si="405"/>
        <v>Representación Geográfica</v>
      </c>
      <c r="R1839" s="30"/>
      <c r="S183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https://analytics.zoho.com/open-view/2395394000008153647?ZOHO_CRITERIA=%22Localiza_CL_Poblacion%22.%22Codcom%22%3D8310</v>
      </c>
      <c r="T1839" s="17"/>
      <c r="U1839" s="31" t="str">
        <f t="shared" si="406"/>
        <v>#1774B9</v>
      </c>
      <c r="V1839" s="32" t="str">
        <f>+Enfermedades_Mundiales[[#This Row],[idcoleccion]]&amp;"-"&amp;Enfermedades_Mundiales[[#This Row],[id]]</f>
        <v>360-1829</v>
      </c>
      <c r="W1839" s="21">
        <f>+VLOOKUP(Enfermedades_Mundiales[[#This Row],[Filtro URL]],Estructura!$X$4:$Y$366,2,0)</f>
        <v>36308310</v>
      </c>
      <c r="X1839" s="21" t="str">
        <f>+VLOOKUP(Enfermedades_Mundiales[[#This Row],[tema]],Estructura!$A$4:$C$18,3,0)</f>
        <v>T-368</v>
      </c>
      <c r="Y1839" s="32" t="str">
        <f>+VLOOKUP(Enfermedades_Mundiales[[#This Row],[contenido]],Estructura!$E$4:$G$18,3,0)</f>
        <v>C-364</v>
      </c>
      <c r="Z1839" s="32" t="str">
        <f>+VLOOKUP(Enfermedades_Mundiales[[#This Row],[Filtro Integrado]],Estructura!$M$4:$O$367,3,0)</f>
        <v>FI-366</v>
      </c>
      <c r="AA1839" s="32" t="str">
        <f>+VLOOKUP(Enfermedades_Mundiales[[#This Row],[Muestra]],Estructura!$Q$4:$S$194,3,0)</f>
        <v>M-372</v>
      </c>
    </row>
    <row r="1840" spans="1:27" ht="30.6" x14ac:dyDescent="0.3">
      <c r="A1840" s="61" t="s">
        <v>2307</v>
      </c>
      <c r="B1840" s="43">
        <f t="shared" si="413"/>
        <v>360</v>
      </c>
      <c r="C1840" s="44" t="str">
        <f t="shared" si="413"/>
        <v>Enfermedades Mundiales</v>
      </c>
      <c r="D1840" s="44" t="str">
        <f t="shared" si="413"/>
        <v>Salud</v>
      </c>
      <c r="E1840" s="64">
        <v>8311</v>
      </c>
      <c r="F1840" s="44" t="str">
        <f t="shared" si="407"/>
        <v>Etapas Paso a Paso</v>
      </c>
      <c r="G1840" s="27" t="s">
        <v>3568</v>
      </c>
      <c r="H1840" s="60" t="s">
        <v>17</v>
      </c>
      <c r="I1840" s="58" t="s">
        <v>194</v>
      </c>
      <c r="J1840" s="43" t="s">
        <v>3581</v>
      </c>
      <c r="K1840" s="12" t="str">
        <f t="shared" si="414"/>
        <v>Etapa Actual</v>
      </c>
      <c r="L1840" s="43" t="str">
        <f t="shared" si="414"/>
        <v>Último Informe MINCIECIA</v>
      </c>
      <c r="M1840" s="43" t="str">
        <f t="shared" si="414"/>
        <v>Adimensional</v>
      </c>
      <c r="N1840" s="49" t="str">
        <f t="shared" si="414"/>
        <v>Ministerio de Ciencias, Tecnología, Conocimiento e Innovación</v>
      </c>
      <c r="O1840" s="30" t="str">
        <f>+"Etapa Actual del Programa Paso a Paso en la comuna de "&amp;Enfermedades_Mundiales[[#This Row],[territorio]]</f>
        <v>Etapa Actual del Programa Paso a Paso en la comuna de Santa Bárbara</v>
      </c>
      <c r="P1840" s="68"/>
      <c r="Q1840" s="15" t="str">
        <f t="shared" si="405"/>
        <v>Representación Geográfica</v>
      </c>
      <c r="R1840" s="30"/>
      <c r="S184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https://analytics.zoho.com/open-view/2395394000008153647?ZOHO_CRITERIA=%22Localiza_CL_Poblacion%22.%22Codcom%22%3D8311</v>
      </c>
      <c r="T1840" s="17"/>
      <c r="U1840" s="31" t="str">
        <f t="shared" si="406"/>
        <v>#1774B9</v>
      </c>
      <c r="V1840" s="32" t="str">
        <f>+Enfermedades_Mundiales[[#This Row],[idcoleccion]]&amp;"-"&amp;Enfermedades_Mundiales[[#This Row],[id]]</f>
        <v>360-1830</v>
      </c>
      <c r="W1840" s="21">
        <f>+VLOOKUP(Enfermedades_Mundiales[[#This Row],[Filtro URL]],Estructura!$X$4:$Y$366,2,0)</f>
        <v>36308311</v>
      </c>
      <c r="X1840" s="21" t="str">
        <f>+VLOOKUP(Enfermedades_Mundiales[[#This Row],[tema]],Estructura!$A$4:$C$18,3,0)</f>
        <v>T-368</v>
      </c>
      <c r="Y1840" s="32" t="str">
        <f>+VLOOKUP(Enfermedades_Mundiales[[#This Row],[contenido]],Estructura!$E$4:$G$18,3,0)</f>
        <v>C-364</v>
      </c>
      <c r="Z1840" s="32" t="str">
        <f>+VLOOKUP(Enfermedades_Mundiales[[#This Row],[Filtro Integrado]],Estructura!$M$4:$O$367,3,0)</f>
        <v>FI-366</v>
      </c>
      <c r="AA1840" s="32" t="str">
        <f>+VLOOKUP(Enfermedades_Mundiales[[#This Row],[Muestra]],Estructura!$Q$4:$S$194,3,0)</f>
        <v>M-372</v>
      </c>
    </row>
    <row r="1841" spans="1:27" ht="30.6" x14ac:dyDescent="0.3">
      <c r="A1841" s="61" t="s">
        <v>2308</v>
      </c>
      <c r="B1841" s="43">
        <f t="shared" si="413"/>
        <v>360</v>
      </c>
      <c r="C1841" s="44" t="str">
        <f t="shared" si="413"/>
        <v>Enfermedades Mundiales</v>
      </c>
      <c r="D1841" s="44" t="str">
        <f t="shared" si="413"/>
        <v>Salud</v>
      </c>
      <c r="E1841" s="64">
        <v>8312</v>
      </c>
      <c r="F1841" s="44" t="str">
        <f t="shared" si="407"/>
        <v>Etapas Paso a Paso</v>
      </c>
      <c r="G1841" s="27" t="s">
        <v>3568</v>
      </c>
      <c r="H1841" s="60" t="s">
        <v>17</v>
      </c>
      <c r="I1841" s="58" t="s">
        <v>195</v>
      </c>
      <c r="J1841" s="43" t="s">
        <v>3581</v>
      </c>
      <c r="K1841" s="12" t="str">
        <f t="shared" si="414"/>
        <v>Etapa Actual</v>
      </c>
      <c r="L1841" s="43" t="str">
        <f t="shared" si="414"/>
        <v>Último Informe MINCIECIA</v>
      </c>
      <c r="M1841" s="43" t="str">
        <f t="shared" si="414"/>
        <v>Adimensional</v>
      </c>
      <c r="N1841" s="49" t="str">
        <f t="shared" si="414"/>
        <v>Ministerio de Ciencias, Tecnología, Conocimiento e Innovación</v>
      </c>
      <c r="O1841" s="30" t="str">
        <f>+"Etapa Actual del Programa Paso a Paso en la comuna de "&amp;Enfermedades_Mundiales[[#This Row],[territorio]]</f>
        <v>Etapa Actual del Programa Paso a Paso en la comuna de Tucapel</v>
      </c>
      <c r="P1841" s="68"/>
      <c r="Q1841" s="15" t="str">
        <f t="shared" si="405"/>
        <v>Representación Geográfica</v>
      </c>
      <c r="R1841" s="30"/>
      <c r="S184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https://analytics.zoho.com/open-view/2395394000008153647?ZOHO_CRITERIA=%22Localiza_CL_Poblacion%22.%22Codcom%22%3D8312</v>
      </c>
      <c r="T1841" s="17"/>
      <c r="U1841" s="31" t="str">
        <f t="shared" si="406"/>
        <v>#1774B9</v>
      </c>
      <c r="V1841" s="32" t="str">
        <f>+Enfermedades_Mundiales[[#This Row],[idcoleccion]]&amp;"-"&amp;Enfermedades_Mundiales[[#This Row],[id]]</f>
        <v>360-1831</v>
      </c>
      <c r="W1841" s="21">
        <f>+VLOOKUP(Enfermedades_Mundiales[[#This Row],[Filtro URL]],Estructura!$X$4:$Y$366,2,0)</f>
        <v>36308312</v>
      </c>
      <c r="X1841" s="21" t="str">
        <f>+VLOOKUP(Enfermedades_Mundiales[[#This Row],[tema]],Estructura!$A$4:$C$18,3,0)</f>
        <v>T-368</v>
      </c>
      <c r="Y1841" s="32" t="str">
        <f>+VLOOKUP(Enfermedades_Mundiales[[#This Row],[contenido]],Estructura!$E$4:$G$18,3,0)</f>
        <v>C-364</v>
      </c>
      <c r="Z1841" s="32" t="str">
        <f>+VLOOKUP(Enfermedades_Mundiales[[#This Row],[Filtro Integrado]],Estructura!$M$4:$O$367,3,0)</f>
        <v>FI-366</v>
      </c>
      <c r="AA1841" s="32" t="str">
        <f>+VLOOKUP(Enfermedades_Mundiales[[#This Row],[Muestra]],Estructura!$Q$4:$S$194,3,0)</f>
        <v>M-372</v>
      </c>
    </row>
    <row r="1842" spans="1:27" ht="30.6" x14ac:dyDescent="0.3">
      <c r="A1842" s="61" t="s">
        <v>2309</v>
      </c>
      <c r="B1842" s="43">
        <f t="shared" si="413"/>
        <v>360</v>
      </c>
      <c r="C1842" s="44" t="str">
        <f t="shared" si="413"/>
        <v>Enfermedades Mundiales</v>
      </c>
      <c r="D1842" s="44" t="str">
        <f t="shared" si="413"/>
        <v>Salud</v>
      </c>
      <c r="E1842" s="64">
        <v>8313</v>
      </c>
      <c r="F1842" s="44" t="str">
        <f t="shared" si="407"/>
        <v>Etapas Paso a Paso</v>
      </c>
      <c r="G1842" s="27" t="s">
        <v>3568</v>
      </c>
      <c r="H1842" s="60" t="s">
        <v>17</v>
      </c>
      <c r="I1842" s="58" t="s">
        <v>196</v>
      </c>
      <c r="J1842" s="43" t="s">
        <v>3581</v>
      </c>
      <c r="K1842" s="12" t="str">
        <f t="shared" si="414"/>
        <v>Etapa Actual</v>
      </c>
      <c r="L1842" s="43" t="str">
        <f t="shared" si="414"/>
        <v>Último Informe MINCIECIA</v>
      </c>
      <c r="M1842" s="43" t="str">
        <f t="shared" si="414"/>
        <v>Adimensional</v>
      </c>
      <c r="N1842" s="49" t="str">
        <f t="shared" si="414"/>
        <v>Ministerio de Ciencias, Tecnología, Conocimiento e Innovación</v>
      </c>
      <c r="O1842" s="30" t="str">
        <f>+"Etapa Actual del Programa Paso a Paso en la comuna de "&amp;Enfermedades_Mundiales[[#This Row],[territorio]]</f>
        <v>Etapa Actual del Programa Paso a Paso en la comuna de Yumbel</v>
      </c>
      <c r="P1842" s="68"/>
      <c r="Q1842" s="15" t="str">
        <f t="shared" si="405"/>
        <v>Representación Geográfica</v>
      </c>
      <c r="R1842" s="30"/>
      <c r="S184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https://analytics.zoho.com/open-view/2395394000008153647?ZOHO_CRITERIA=%22Localiza_CL_Poblacion%22.%22Codcom%22%3D8313</v>
      </c>
      <c r="T1842" s="17"/>
      <c r="U1842" s="31" t="str">
        <f t="shared" si="406"/>
        <v>#1774B9</v>
      </c>
      <c r="V1842" s="32" t="str">
        <f>+Enfermedades_Mundiales[[#This Row],[idcoleccion]]&amp;"-"&amp;Enfermedades_Mundiales[[#This Row],[id]]</f>
        <v>360-1832</v>
      </c>
      <c r="W1842" s="21">
        <f>+VLOOKUP(Enfermedades_Mundiales[[#This Row],[Filtro URL]],Estructura!$X$4:$Y$366,2,0)</f>
        <v>36308313</v>
      </c>
      <c r="X1842" s="21" t="str">
        <f>+VLOOKUP(Enfermedades_Mundiales[[#This Row],[tema]],Estructura!$A$4:$C$18,3,0)</f>
        <v>T-368</v>
      </c>
      <c r="Y1842" s="32" t="str">
        <f>+VLOOKUP(Enfermedades_Mundiales[[#This Row],[contenido]],Estructura!$E$4:$G$18,3,0)</f>
        <v>C-364</v>
      </c>
      <c r="Z1842" s="32" t="str">
        <f>+VLOOKUP(Enfermedades_Mundiales[[#This Row],[Filtro Integrado]],Estructura!$M$4:$O$367,3,0)</f>
        <v>FI-366</v>
      </c>
      <c r="AA1842" s="32" t="str">
        <f>+VLOOKUP(Enfermedades_Mundiales[[#This Row],[Muestra]],Estructura!$Q$4:$S$194,3,0)</f>
        <v>M-372</v>
      </c>
    </row>
    <row r="1843" spans="1:27" ht="30.6" x14ac:dyDescent="0.3">
      <c r="A1843" s="61" t="s">
        <v>2310</v>
      </c>
      <c r="B1843" s="43">
        <f t="shared" si="413"/>
        <v>360</v>
      </c>
      <c r="C1843" s="44" t="str">
        <f t="shared" si="413"/>
        <v>Enfermedades Mundiales</v>
      </c>
      <c r="D1843" s="44" t="str">
        <f t="shared" si="413"/>
        <v>Salud</v>
      </c>
      <c r="E1843" s="64">
        <v>8314</v>
      </c>
      <c r="F1843" s="44" t="str">
        <f t="shared" si="407"/>
        <v>Etapas Paso a Paso</v>
      </c>
      <c r="G1843" s="27" t="s">
        <v>3568</v>
      </c>
      <c r="H1843" s="60" t="s">
        <v>17</v>
      </c>
      <c r="I1843" s="58" t="s">
        <v>197</v>
      </c>
      <c r="J1843" s="43" t="s">
        <v>3581</v>
      </c>
      <c r="K1843" s="12" t="str">
        <f t="shared" si="414"/>
        <v>Etapa Actual</v>
      </c>
      <c r="L1843" s="43" t="str">
        <f t="shared" si="414"/>
        <v>Último Informe MINCIECIA</v>
      </c>
      <c r="M1843" s="43" t="str">
        <f t="shared" si="414"/>
        <v>Adimensional</v>
      </c>
      <c r="N1843" s="49" t="str">
        <f t="shared" si="414"/>
        <v>Ministerio de Ciencias, Tecnología, Conocimiento e Innovación</v>
      </c>
      <c r="O1843" s="30" t="str">
        <f>+"Etapa Actual del Programa Paso a Paso en la comuna de "&amp;Enfermedades_Mundiales[[#This Row],[territorio]]</f>
        <v>Etapa Actual del Programa Paso a Paso en la comuna de Alto Biobío</v>
      </c>
      <c r="P1843" s="68"/>
      <c r="Q1843" s="15" t="str">
        <f t="shared" si="405"/>
        <v>Representación Geográfica</v>
      </c>
      <c r="R1843" s="30"/>
      <c r="S184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https://analytics.zoho.com/open-view/2395394000008153647?ZOHO_CRITERIA=%22Localiza_CL_Poblacion%22.%22Codcom%22%3D8314</v>
      </c>
      <c r="T1843" s="17"/>
      <c r="U1843" s="31" t="str">
        <f t="shared" si="406"/>
        <v>#1774B9</v>
      </c>
      <c r="V1843" s="32" t="str">
        <f>+Enfermedades_Mundiales[[#This Row],[idcoleccion]]&amp;"-"&amp;Enfermedades_Mundiales[[#This Row],[id]]</f>
        <v>360-1833</v>
      </c>
      <c r="W1843" s="21">
        <f>+VLOOKUP(Enfermedades_Mundiales[[#This Row],[Filtro URL]],Estructura!$X$4:$Y$366,2,0)</f>
        <v>36308314</v>
      </c>
      <c r="X1843" s="21" t="str">
        <f>+VLOOKUP(Enfermedades_Mundiales[[#This Row],[tema]],Estructura!$A$4:$C$18,3,0)</f>
        <v>T-368</v>
      </c>
      <c r="Y1843" s="32" t="str">
        <f>+VLOOKUP(Enfermedades_Mundiales[[#This Row],[contenido]],Estructura!$E$4:$G$18,3,0)</f>
        <v>C-364</v>
      </c>
      <c r="Z1843" s="32" t="str">
        <f>+VLOOKUP(Enfermedades_Mundiales[[#This Row],[Filtro Integrado]],Estructura!$M$4:$O$367,3,0)</f>
        <v>FI-366</v>
      </c>
      <c r="AA1843" s="32" t="str">
        <f>+VLOOKUP(Enfermedades_Mundiales[[#This Row],[Muestra]],Estructura!$Q$4:$S$194,3,0)</f>
        <v>M-372</v>
      </c>
    </row>
    <row r="1844" spans="1:27" ht="30.6" x14ac:dyDescent="0.3">
      <c r="A1844" s="61" t="s">
        <v>2311</v>
      </c>
      <c r="B1844" s="43">
        <f t="shared" si="413"/>
        <v>360</v>
      </c>
      <c r="C1844" s="44" t="str">
        <f t="shared" si="413"/>
        <v>Enfermedades Mundiales</v>
      </c>
      <c r="D1844" s="44" t="str">
        <f t="shared" si="413"/>
        <v>Salud</v>
      </c>
      <c r="E1844" s="64">
        <v>16101</v>
      </c>
      <c r="F1844" s="44" t="str">
        <f t="shared" si="407"/>
        <v>Etapas Paso a Paso</v>
      </c>
      <c r="G1844" s="27" t="s">
        <v>3568</v>
      </c>
      <c r="H1844" s="60" t="s">
        <v>17</v>
      </c>
      <c r="I1844" s="58" t="s">
        <v>198</v>
      </c>
      <c r="J1844" s="43" t="s">
        <v>3581</v>
      </c>
      <c r="K1844" s="12" t="str">
        <f t="shared" si="414"/>
        <v>Etapa Actual</v>
      </c>
      <c r="L1844" s="43" t="str">
        <f t="shared" si="414"/>
        <v>Último Informe MINCIECIA</v>
      </c>
      <c r="M1844" s="43" t="str">
        <f t="shared" si="414"/>
        <v>Adimensional</v>
      </c>
      <c r="N1844" s="49" t="str">
        <f t="shared" si="414"/>
        <v>Ministerio de Ciencias, Tecnología, Conocimiento e Innovación</v>
      </c>
      <c r="O1844" s="30" t="str">
        <f>+"Etapa Actual del Programa Paso a Paso en la comuna de "&amp;Enfermedades_Mundiales[[#This Row],[territorio]]</f>
        <v>Etapa Actual del Programa Paso a Paso en la comuna de Chillán</v>
      </c>
      <c r="P1844" s="68"/>
      <c r="Q1844" s="15" t="str">
        <f t="shared" si="405"/>
        <v>Representación Geográfica</v>
      </c>
      <c r="R1844" s="30"/>
      <c r="S184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https://analytics.zoho.com/open-view/2395394000008153647?ZOHO_CRITERIA=%22Localiza_CL_Poblacion%22.%22Codcom%22%3D16101</v>
      </c>
      <c r="T1844" s="17"/>
      <c r="U1844" s="31" t="str">
        <f t="shared" si="406"/>
        <v>#1774B9</v>
      </c>
      <c r="V1844" s="32" t="str">
        <f>+Enfermedades_Mundiales[[#This Row],[idcoleccion]]&amp;"-"&amp;Enfermedades_Mundiales[[#This Row],[id]]</f>
        <v>360-1834</v>
      </c>
      <c r="W1844" s="21">
        <f>+VLOOKUP(Enfermedades_Mundiales[[#This Row],[Filtro URL]],Estructura!$X$4:$Y$366,2,0)</f>
        <v>36316101</v>
      </c>
      <c r="X1844" s="21" t="str">
        <f>+VLOOKUP(Enfermedades_Mundiales[[#This Row],[tema]],Estructura!$A$4:$C$18,3,0)</f>
        <v>T-368</v>
      </c>
      <c r="Y1844" s="32" t="str">
        <f>+VLOOKUP(Enfermedades_Mundiales[[#This Row],[contenido]],Estructura!$E$4:$G$18,3,0)</f>
        <v>C-364</v>
      </c>
      <c r="Z1844" s="32" t="str">
        <f>+VLOOKUP(Enfermedades_Mundiales[[#This Row],[Filtro Integrado]],Estructura!$M$4:$O$367,3,0)</f>
        <v>FI-366</v>
      </c>
      <c r="AA1844" s="32" t="str">
        <f>+VLOOKUP(Enfermedades_Mundiales[[#This Row],[Muestra]],Estructura!$Q$4:$S$194,3,0)</f>
        <v>M-372</v>
      </c>
    </row>
    <row r="1845" spans="1:27" ht="30.6" x14ac:dyDescent="0.3">
      <c r="A1845" s="61" t="s">
        <v>2312</v>
      </c>
      <c r="B1845" s="43">
        <f t="shared" si="413"/>
        <v>360</v>
      </c>
      <c r="C1845" s="44" t="str">
        <f t="shared" si="413"/>
        <v>Enfermedades Mundiales</v>
      </c>
      <c r="D1845" s="44" t="str">
        <f t="shared" si="413"/>
        <v>Salud</v>
      </c>
      <c r="E1845" s="64">
        <v>16102</v>
      </c>
      <c r="F1845" s="44" t="str">
        <f t="shared" si="407"/>
        <v>Etapas Paso a Paso</v>
      </c>
      <c r="G1845" s="27" t="s">
        <v>3568</v>
      </c>
      <c r="H1845" s="60" t="s">
        <v>17</v>
      </c>
      <c r="I1845" s="58" t="s">
        <v>199</v>
      </c>
      <c r="J1845" s="43" t="s">
        <v>3581</v>
      </c>
      <c r="K1845" s="12" t="str">
        <f t="shared" si="414"/>
        <v>Etapa Actual</v>
      </c>
      <c r="L1845" s="43" t="str">
        <f t="shared" si="414"/>
        <v>Último Informe MINCIECIA</v>
      </c>
      <c r="M1845" s="43" t="str">
        <f t="shared" si="414"/>
        <v>Adimensional</v>
      </c>
      <c r="N1845" s="49" t="str">
        <f t="shared" si="414"/>
        <v>Ministerio de Ciencias, Tecnología, Conocimiento e Innovación</v>
      </c>
      <c r="O1845" s="30" t="str">
        <f>+"Etapa Actual del Programa Paso a Paso en la comuna de "&amp;Enfermedades_Mundiales[[#This Row],[territorio]]</f>
        <v>Etapa Actual del Programa Paso a Paso en la comuna de Bulnes</v>
      </c>
      <c r="P1845" s="68"/>
      <c r="Q1845" s="15" t="str">
        <f t="shared" si="405"/>
        <v>Representación Geográfica</v>
      </c>
      <c r="R1845" s="30"/>
      <c r="S184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https://analytics.zoho.com/open-view/2395394000008153647?ZOHO_CRITERIA=%22Localiza_CL_Poblacion%22.%22Codcom%22%3D16102</v>
      </c>
      <c r="T1845" s="17"/>
      <c r="U1845" s="31" t="str">
        <f t="shared" si="406"/>
        <v>#1774B9</v>
      </c>
      <c r="V1845" s="32" t="str">
        <f>+Enfermedades_Mundiales[[#This Row],[idcoleccion]]&amp;"-"&amp;Enfermedades_Mundiales[[#This Row],[id]]</f>
        <v>360-1835</v>
      </c>
      <c r="W1845" s="21">
        <f>+VLOOKUP(Enfermedades_Mundiales[[#This Row],[Filtro URL]],Estructura!$X$4:$Y$366,2,0)</f>
        <v>36316102</v>
      </c>
      <c r="X1845" s="21" t="str">
        <f>+VLOOKUP(Enfermedades_Mundiales[[#This Row],[tema]],Estructura!$A$4:$C$18,3,0)</f>
        <v>T-368</v>
      </c>
      <c r="Y1845" s="32" t="str">
        <f>+VLOOKUP(Enfermedades_Mundiales[[#This Row],[contenido]],Estructura!$E$4:$G$18,3,0)</f>
        <v>C-364</v>
      </c>
      <c r="Z1845" s="32" t="str">
        <f>+VLOOKUP(Enfermedades_Mundiales[[#This Row],[Filtro Integrado]],Estructura!$M$4:$O$367,3,0)</f>
        <v>FI-366</v>
      </c>
      <c r="AA1845" s="32" t="str">
        <f>+VLOOKUP(Enfermedades_Mundiales[[#This Row],[Muestra]],Estructura!$Q$4:$S$194,3,0)</f>
        <v>M-372</v>
      </c>
    </row>
    <row r="1846" spans="1:27" ht="30.6" x14ac:dyDescent="0.3">
      <c r="A1846" s="61" t="s">
        <v>2313</v>
      </c>
      <c r="B1846" s="43">
        <f t="shared" ref="B1846:D1861" si="415">+B1845</f>
        <v>360</v>
      </c>
      <c r="C1846" s="44" t="str">
        <f t="shared" si="415"/>
        <v>Enfermedades Mundiales</v>
      </c>
      <c r="D1846" s="44" t="str">
        <f t="shared" si="415"/>
        <v>Salud</v>
      </c>
      <c r="E1846" s="64">
        <v>16202</v>
      </c>
      <c r="F1846" s="44" t="str">
        <f t="shared" si="407"/>
        <v>Etapas Paso a Paso</v>
      </c>
      <c r="G1846" s="27" t="s">
        <v>3568</v>
      </c>
      <c r="H1846" s="60" t="s">
        <v>17</v>
      </c>
      <c r="I1846" s="58" t="s">
        <v>200</v>
      </c>
      <c r="J1846" s="43" t="s">
        <v>3581</v>
      </c>
      <c r="K1846" s="12" t="str">
        <f t="shared" si="414"/>
        <v>Etapa Actual</v>
      </c>
      <c r="L1846" s="43" t="str">
        <f t="shared" si="414"/>
        <v>Último Informe MINCIECIA</v>
      </c>
      <c r="M1846" s="43" t="str">
        <f t="shared" si="414"/>
        <v>Adimensional</v>
      </c>
      <c r="N1846" s="49" t="str">
        <f t="shared" si="414"/>
        <v>Ministerio de Ciencias, Tecnología, Conocimiento e Innovación</v>
      </c>
      <c r="O1846" s="30" t="str">
        <f>+"Etapa Actual del Programa Paso a Paso en la comuna de "&amp;Enfermedades_Mundiales[[#This Row],[territorio]]</f>
        <v>Etapa Actual del Programa Paso a Paso en la comuna de Cobquecura</v>
      </c>
      <c r="P1846" s="68"/>
      <c r="Q1846" s="15" t="str">
        <f t="shared" ref="Q1846:Q1909" si="416">+Q1845</f>
        <v>Representación Geográfica</v>
      </c>
      <c r="R1846" s="30"/>
      <c r="S184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https://analytics.zoho.com/open-view/2395394000008153647?ZOHO_CRITERIA=%22Localiza_CL_Poblacion%22.%22Codcom%22%3D16202</v>
      </c>
      <c r="T1846" s="17"/>
      <c r="U1846" s="31" t="str">
        <f t="shared" ref="U1846:U1909" si="417">+U1845</f>
        <v>#1774B9</v>
      </c>
      <c r="V1846" s="32" t="str">
        <f>+Enfermedades_Mundiales[[#This Row],[idcoleccion]]&amp;"-"&amp;Enfermedades_Mundiales[[#This Row],[id]]</f>
        <v>360-1836</v>
      </c>
      <c r="W1846" s="21">
        <f>+VLOOKUP(Enfermedades_Mundiales[[#This Row],[Filtro URL]],Estructura!$X$4:$Y$366,2,0)</f>
        <v>36316202</v>
      </c>
      <c r="X1846" s="21" t="str">
        <f>+VLOOKUP(Enfermedades_Mundiales[[#This Row],[tema]],Estructura!$A$4:$C$18,3,0)</f>
        <v>T-368</v>
      </c>
      <c r="Y1846" s="32" t="str">
        <f>+VLOOKUP(Enfermedades_Mundiales[[#This Row],[contenido]],Estructura!$E$4:$G$18,3,0)</f>
        <v>C-364</v>
      </c>
      <c r="Z1846" s="32" t="str">
        <f>+VLOOKUP(Enfermedades_Mundiales[[#This Row],[Filtro Integrado]],Estructura!$M$4:$O$367,3,0)</f>
        <v>FI-366</v>
      </c>
      <c r="AA1846" s="32" t="str">
        <f>+VLOOKUP(Enfermedades_Mundiales[[#This Row],[Muestra]],Estructura!$Q$4:$S$194,3,0)</f>
        <v>M-372</v>
      </c>
    </row>
    <row r="1847" spans="1:27" ht="30.6" x14ac:dyDescent="0.3">
      <c r="A1847" s="61" t="s">
        <v>2314</v>
      </c>
      <c r="B1847" s="43">
        <f t="shared" si="415"/>
        <v>360</v>
      </c>
      <c r="C1847" s="44" t="str">
        <f t="shared" si="415"/>
        <v>Enfermedades Mundiales</v>
      </c>
      <c r="D1847" s="44" t="str">
        <f t="shared" si="415"/>
        <v>Salud</v>
      </c>
      <c r="E1847" s="64">
        <v>16203</v>
      </c>
      <c r="F1847" s="44" t="str">
        <f t="shared" ref="F1847:F1910" si="418">+F1846</f>
        <v>Etapas Paso a Paso</v>
      </c>
      <c r="G1847" s="27" t="s">
        <v>3568</v>
      </c>
      <c r="H1847" s="60" t="s">
        <v>17</v>
      </c>
      <c r="I1847" s="58" t="s">
        <v>201</v>
      </c>
      <c r="J1847" s="43" t="s">
        <v>3581</v>
      </c>
      <c r="K1847" s="12" t="str">
        <f t="shared" ref="K1847:N1862" si="419">+K1846</f>
        <v>Etapa Actual</v>
      </c>
      <c r="L1847" s="43" t="str">
        <f t="shared" si="419"/>
        <v>Último Informe MINCIECIA</v>
      </c>
      <c r="M1847" s="43" t="str">
        <f t="shared" si="419"/>
        <v>Adimensional</v>
      </c>
      <c r="N1847" s="49" t="str">
        <f t="shared" si="419"/>
        <v>Ministerio de Ciencias, Tecnología, Conocimiento e Innovación</v>
      </c>
      <c r="O1847" s="30" t="str">
        <f>+"Etapa Actual del Programa Paso a Paso en la comuna de "&amp;Enfermedades_Mundiales[[#This Row],[territorio]]</f>
        <v>Etapa Actual del Programa Paso a Paso en la comuna de Coelemu</v>
      </c>
      <c r="P1847" s="68"/>
      <c r="Q1847" s="15" t="str">
        <f t="shared" si="416"/>
        <v>Representación Geográfica</v>
      </c>
      <c r="R1847" s="30"/>
      <c r="S184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https://analytics.zoho.com/open-view/2395394000008153647?ZOHO_CRITERIA=%22Localiza_CL_Poblacion%22.%22Codcom%22%3D16203</v>
      </c>
      <c r="T1847" s="17"/>
      <c r="U1847" s="31" t="str">
        <f t="shared" si="417"/>
        <v>#1774B9</v>
      </c>
      <c r="V1847" s="32" t="str">
        <f>+Enfermedades_Mundiales[[#This Row],[idcoleccion]]&amp;"-"&amp;Enfermedades_Mundiales[[#This Row],[id]]</f>
        <v>360-1837</v>
      </c>
      <c r="W1847" s="21">
        <f>+VLOOKUP(Enfermedades_Mundiales[[#This Row],[Filtro URL]],Estructura!$X$4:$Y$366,2,0)</f>
        <v>36316203</v>
      </c>
      <c r="X1847" s="21" t="str">
        <f>+VLOOKUP(Enfermedades_Mundiales[[#This Row],[tema]],Estructura!$A$4:$C$18,3,0)</f>
        <v>T-368</v>
      </c>
      <c r="Y1847" s="32" t="str">
        <f>+VLOOKUP(Enfermedades_Mundiales[[#This Row],[contenido]],Estructura!$E$4:$G$18,3,0)</f>
        <v>C-364</v>
      </c>
      <c r="Z1847" s="32" t="str">
        <f>+VLOOKUP(Enfermedades_Mundiales[[#This Row],[Filtro Integrado]],Estructura!$M$4:$O$367,3,0)</f>
        <v>FI-366</v>
      </c>
      <c r="AA1847" s="32" t="str">
        <f>+VLOOKUP(Enfermedades_Mundiales[[#This Row],[Muestra]],Estructura!$Q$4:$S$194,3,0)</f>
        <v>M-372</v>
      </c>
    </row>
    <row r="1848" spans="1:27" ht="30.6" x14ac:dyDescent="0.3">
      <c r="A1848" s="61" t="s">
        <v>2315</v>
      </c>
      <c r="B1848" s="43">
        <f t="shared" si="415"/>
        <v>360</v>
      </c>
      <c r="C1848" s="44" t="str">
        <f t="shared" si="415"/>
        <v>Enfermedades Mundiales</v>
      </c>
      <c r="D1848" s="44" t="str">
        <f t="shared" si="415"/>
        <v>Salud</v>
      </c>
      <c r="E1848" s="64">
        <v>16302</v>
      </c>
      <c r="F1848" s="44" t="str">
        <f t="shared" si="418"/>
        <v>Etapas Paso a Paso</v>
      </c>
      <c r="G1848" s="27" t="s">
        <v>3568</v>
      </c>
      <c r="H1848" s="60" t="s">
        <v>17</v>
      </c>
      <c r="I1848" s="58" t="s">
        <v>202</v>
      </c>
      <c r="J1848" s="43" t="s">
        <v>3581</v>
      </c>
      <c r="K1848" s="12" t="str">
        <f t="shared" si="419"/>
        <v>Etapa Actual</v>
      </c>
      <c r="L1848" s="43" t="str">
        <f t="shared" si="419"/>
        <v>Último Informe MINCIECIA</v>
      </c>
      <c r="M1848" s="43" t="str">
        <f t="shared" si="419"/>
        <v>Adimensional</v>
      </c>
      <c r="N1848" s="49" t="str">
        <f t="shared" si="419"/>
        <v>Ministerio de Ciencias, Tecnología, Conocimiento e Innovación</v>
      </c>
      <c r="O1848" s="30" t="str">
        <f>+"Etapa Actual del Programa Paso a Paso en la comuna de "&amp;Enfermedades_Mundiales[[#This Row],[territorio]]</f>
        <v>Etapa Actual del Programa Paso a Paso en la comuna de Coihueco</v>
      </c>
      <c r="P1848" s="68"/>
      <c r="Q1848" s="15" t="str">
        <f t="shared" si="416"/>
        <v>Representación Geográfica</v>
      </c>
      <c r="R1848" s="30"/>
      <c r="S184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https://analytics.zoho.com/open-view/2395394000008153647?ZOHO_CRITERIA=%22Localiza_CL_Poblacion%22.%22Codcom%22%3D16302</v>
      </c>
      <c r="T1848" s="17"/>
      <c r="U1848" s="31" t="str">
        <f t="shared" si="417"/>
        <v>#1774B9</v>
      </c>
      <c r="V1848" s="32" t="str">
        <f>+Enfermedades_Mundiales[[#This Row],[idcoleccion]]&amp;"-"&amp;Enfermedades_Mundiales[[#This Row],[id]]</f>
        <v>360-1838</v>
      </c>
      <c r="W1848" s="21">
        <f>+VLOOKUP(Enfermedades_Mundiales[[#This Row],[Filtro URL]],Estructura!$X$4:$Y$366,2,0)</f>
        <v>36316302</v>
      </c>
      <c r="X1848" s="21" t="str">
        <f>+VLOOKUP(Enfermedades_Mundiales[[#This Row],[tema]],Estructura!$A$4:$C$18,3,0)</f>
        <v>T-368</v>
      </c>
      <c r="Y1848" s="32" t="str">
        <f>+VLOOKUP(Enfermedades_Mundiales[[#This Row],[contenido]],Estructura!$E$4:$G$18,3,0)</f>
        <v>C-364</v>
      </c>
      <c r="Z1848" s="32" t="str">
        <f>+VLOOKUP(Enfermedades_Mundiales[[#This Row],[Filtro Integrado]],Estructura!$M$4:$O$367,3,0)</f>
        <v>FI-366</v>
      </c>
      <c r="AA1848" s="32" t="str">
        <f>+VLOOKUP(Enfermedades_Mundiales[[#This Row],[Muestra]],Estructura!$Q$4:$S$194,3,0)</f>
        <v>M-372</v>
      </c>
    </row>
    <row r="1849" spans="1:27" ht="30.6" x14ac:dyDescent="0.3">
      <c r="A1849" s="61" t="s">
        <v>2316</v>
      </c>
      <c r="B1849" s="43">
        <f t="shared" si="415"/>
        <v>360</v>
      </c>
      <c r="C1849" s="44" t="str">
        <f t="shared" si="415"/>
        <v>Enfermedades Mundiales</v>
      </c>
      <c r="D1849" s="44" t="str">
        <f t="shared" si="415"/>
        <v>Salud</v>
      </c>
      <c r="E1849" s="64">
        <v>16103</v>
      </c>
      <c r="F1849" s="44" t="str">
        <f t="shared" si="418"/>
        <v>Etapas Paso a Paso</v>
      </c>
      <c r="G1849" s="27" t="s">
        <v>3568</v>
      </c>
      <c r="H1849" s="60" t="s">
        <v>17</v>
      </c>
      <c r="I1849" s="58" t="s">
        <v>203</v>
      </c>
      <c r="J1849" s="43" t="s">
        <v>3581</v>
      </c>
      <c r="K1849" s="12" t="str">
        <f t="shared" si="419"/>
        <v>Etapa Actual</v>
      </c>
      <c r="L1849" s="43" t="str">
        <f t="shared" si="419"/>
        <v>Último Informe MINCIECIA</v>
      </c>
      <c r="M1849" s="43" t="str">
        <f t="shared" si="419"/>
        <v>Adimensional</v>
      </c>
      <c r="N1849" s="49" t="str">
        <f t="shared" si="419"/>
        <v>Ministerio de Ciencias, Tecnología, Conocimiento e Innovación</v>
      </c>
      <c r="O1849" s="30" t="str">
        <f>+"Etapa Actual del Programa Paso a Paso en la comuna de "&amp;Enfermedades_Mundiales[[#This Row],[territorio]]</f>
        <v>Etapa Actual del Programa Paso a Paso en la comuna de Chillán Viejo</v>
      </c>
      <c r="P1849" s="68"/>
      <c r="Q1849" s="15" t="str">
        <f t="shared" si="416"/>
        <v>Representación Geográfica</v>
      </c>
      <c r="R1849" s="30"/>
      <c r="S184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https://analytics.zoho.com/open-view/2395394000008153647?ZOHO_CRITERIA=%22Localiza_CL_Poblacion%22.%22Codcom%22%3D16103</v>
      </c>
      <c r="T1849" s="17"/>
      <c r="U1849" s="31" t="str">
        <f t="shared" si="417"/>
        <v>#1774B9</v>
      </c>
      <c r="V1849" s="32" t="str">
        <f>+Enfermedades_Mundiales[[#This Row],[idcoleccion]]&amp;"-"&amp;Enfermedades_Mundiales[[#This Row],[id]]</f>
        <v>360-1839</v>
      </c>
      <c r="W1849" s="21">
        <f>+VLOOKUP(Enfermedades_Mundiales[[#This Row],[Filtro URL]],Estructura!$X$4:$Y$366,2,0)</f>
        <v>36316103</v>
      </c>
      <c r="X1849" s="21" t="str">
        <f>+VLOOKUP(Enfermedades_Mundiales[[#This Row],[tema]],Estructura!$A$4:$C$18,3,0)</f>
        <v>T-368</v>
      </c>
      <c r="Y1849" s="32" t="str">
        <f>+VLOOKUP(Enfermedades_Mundiales[[#This Row],[contenido]],Estructura!$E$4:$G$18,3,0)</f>
        <v>C-364</v>
      </c>
      <c r="Z1849" s="32" t="str">
        <f>+VLOOKUP(Enfermedades_Mundiales[[#This Row],[Filtro Integrado]],Estructura!$M$4:$O$367,3,0)</f>
        <v>FI-366</v>
      </c>
      <c r="AA1849" s="32" t="str">
        <f>+VLOOKUP(Enfermedades_Mundiales[[#This Row],[Muestra]],Estructura!$Q$4:$S$194,3,0)</f>
        <v>M-372</v>
      </c>
    </row>
    <row r="1850" spans="1:27" ht="30.6" x14ac:dyDescent="0.3">
      <c r="A1850" s="61" t="s">
        <v>2317</v>
      </c>
      <c r="B1850" s="43">
        <f t="shared" si="415"/>
        <v>360</v>
      </c>
      <c r="C1850" s="44" t="str">
        <f t="shared" si="415"/>
        <v>Enfermedades Mundiales</v>
      </c>
      <c r="D1850" s="44" t="str">
        <f t="shared" si="415"/>
        <v>Salud</v>
      </c>
      <c r="E1850" s="64">
        <v>16104</v>
      </c>
      <c r="F1850" s="44" t="str">
        <f t="shared" si="418"/>
        <v>Etapas Paso a Paso</v>
      </c>
      <c r="G1850" s="27" t="s">
        <v>3568</v>
      </c>
      <c r="H1850" s="60" t="s">
        <v>17</v>
      </c>
      <c r="I1850" s="58" t="s">
        <v>204</v>
      </c>
      <c r="J1850" s="43" t="s">
        <v>3581</v>
      </c>
      <c r="K1850" s="12" t="str">
        <f t="shared" si="419"/>
        <v>Etapa Actual</v>
      </c>
      <c r="L1850" s="43" t="str">
        <f t="shared" si="419"/>
        <v>Último Informe MINCIECIA</v>
      </c>
      <c r="M1850" s="43" t="str">
        <f t="shared" si="419"/>
        <v>Adimensional</v>
      </c>
      <c r="N1850" s="49" t="str">
        <f t="shared" si="419"/>
        <v>Ministerio de Ciencias, Tecnología, Conocimiento e Innovación</v>
      </c>
      <c r="O1850" s="30" t="str">
        <f>+"Etapa Actual del Programa Paso a Paso en la comuna de "&amp;Enfermedades_Mundiales[[#This Row],[territorio]]</f>
        <v>Etapa Actual del Programa Paso a Paso en la comuna de El Carmen</v>
      </c>
      <c r="P1850" s="68"/>
      <c r="Q1850" s="15" t="str">
        <f t="shared" si="416"/>
        <v>Representación Geográfica</v>
      </c>
      <c r="R1850" s="30"/>
      <c r="S185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https://analytics.zoho.com/open-view/2395394000008153647?ZOHO_CRITERIA=%22Localiza_CL_Poblacion%22.%22Codcom%22%3D16104</v>
      </c>
      <c r="T1850" s="17"/>
      <c r="U1850" s="31" t="str">
        <f t="shared" si="417"/>
        <v>#1774B9</v>
      </c>
      <c r="V1850" s="32" t="str">
        <f>+Enfermedades_Mundiales[[#This Row],[idcoleccion]]&amp;"-"&amp;Enfermedades_Mundiales[[#This Row],[id]]</f>
        <v>360-1840</v>
      </c>
      <c r="W1850" s="21">
        <f>+VLOOKUP(Enfermedades_Mundiales[[#This Row],[Filtro URL]],Estructura!$X$4:$Y$366,2,0)</f>
        <v>36316104</v>
      </c>
      <c r="X1850" s="21" t="str">
        <f>+VLOOKUP(Enfermedades_Mundiales[[#This Row],[tema]],Estructura!$A$4:$C$18,3,0)</f>
        <v>T-368</v>
      </c>
      <c r="Y1850" s="32" t="str">
        <f>+VLOOKUP(Enfermedades_Mundiales[[#This Row],[contenido]],Estructura!$E$4:$G$18,3,0)</f>
        <v>C-364</v>
      </c>
      <c r="Z1850" s="32" t="str">
        <f>+VLOOKUP(Enfermedades_Mundiales[[#This Row],[Filtro Integrado]],Estructura!$M$4:$O$367,3,0)</f>
        <v>FI-366</v>
      </c>
      <c r="AA1850" s="32" t="str">
        <f>+VLOOKUP(Enfermedades_Mundiales[[#This Row],[Muestra]],Estructura!$Q$4:$S$194,3,0)</f>
        <v>M-372</v>
      </c>
    </row>
    <row r="1851" spans="1:27" ht="30.6" x14ac:dyDescent="0.3">
      <c r="A1851" s="61" t="s">
        <v>2318</v>
      </c>
      <c r="B1851" s="43">
        <f t="shared" si="415"/>
        <v>360</v>
      </c>
      <c r="C1851" s="44" t="str">
        <f t="shared" si="415"/>
        <v>Enfermedades Mundiales</v>
      </c>
      <c r="D1851" s="44" t="str">
        <f t="shared" si="415"/>
        <v>Salud</v>
      </c>
      <c r="E1851" s="64">
        <v>16204</v>
      </c>
      <c r="F1851" s="44" t="str">
        <f t="shared" si="418"/>
        <v>Etapas Paso a Paso</v>
      </c>
      <c r="G1851" s="27" t="s">
        <v>3568</v>
      </c>
      <c r="H1851" s="60" t="s">
        <v>17</v>
      </c>
      <c r="I1851" s="58" t="s">
        <v>205</v>
      </c>
      <c r="J1851" s="43" t="s">
        <v>3581</v>
      </c>
      <c r="K1851" s="12" t="str">
        <f t="shared" si="419"/>
        <v>Etapa Actual</v>
      </c>
      <c r="L1851" s="43" t="str">
        <f t="shared" si="419"/>
        <v>Último Informe MINCIECIA</v>
      </c>
      <c r="M1851" s="43" t="str">
        <f t="shared" si="419"/>
        <v>Adimensional</v>
      </c>
      <c r="N1851" s="49" t="str">
        <f t="shared" si="419"/>
        <v>Ministerio de Ciencias, Tecnología, Conocimiento e Innovación</v>
      </c>
      <c r="O1851" s="30" t="str">
        <f>+"Etapa Actual del Programa Paso a Paso en la comuna de "&amp;Enfermedades_Mundiales[[#This Row],[territorio]]</f>
        <v>Etapa Actual del Programa Paso a Paso en la comuna de Ninhue</v>
      </c>
      <c r="P1851" s="68"/>
      <c r="Q1851" s="15" t="str">
        <f t="shared" si="416"/>
        <v>Representación Geográfica</v>
      </c>
      <c r="R1851" s="30"/>
      <c r="S185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https://analytics.zoho.com/open-view/2395394000008153647?ZOHO_CRITERIA=%22Localiza_CL_Poblacion%22.%22Codcom%22%3D16204</v>
      </c>
      <c r="T1851" s="17"/>
      <c r="U1851" s="31" t="str">
        <f t="shared" si="417"/>
        <v>#1774B9</v>
      </c>
      <c r="V1851" s="32" t="str">
        <f>+Enfermedades_Mundiales[[#This Row],[idcoleccion]]&amp;"-"&amp;Enfermedades_Mundiales[[#This Row],[id]]</f>
        <v>360-1841</v>
      </c>
      <c r="W1851" s="21">
        <f>+VLOOKUP(Enfermedades_Mundiales[[#This Row],[Filtro URL]],Estructura!$X$4:$Y$366,2,0)</f>
        <v>36316204</v>
      </c>
      <c r="X1851" s="21" t="str">
        <f>+VLOOKUP(Enfermedades_Mundiales[[#This Row],[tema]],Estructura!$A$4:$C$18,3,0)</f>
        <v>T-368</v>
      </c>
      <c r="Y1851" s="32" t="str">
        <f>+VLOOKUP(Enfermedades_Mundiales[[#This Row],[contenido]],Estructura!$E$4:$G$18,3,0)</f>
        <v>C-364</v>
      </c>
      <c r="Z1851" s="32" t="str">
        <f>+VLOOKUP(Enfermedades_Mundiales[[#This Row],[Filtro Integrado]],Estructura!$M$4:$O$367,3,0)</f>
        <v>FI-366</v>
      </c>
      <c r="AA1851" s="32" t="str">
        <f>+VLOOKUP(Enfermedades_Mundiales[[#This Row],[Muestra]],Estructura!$Q$4:$S$194,3,0)</f>
        <v>M-372</v>
      </c>
    </row>
    <row r="1852" spans="1:27" ht="30.6" x14ac:dyDescent="0.3">
      <c r="A1852" s="61" t="s">
        <v>2319</v>
      </c>
      <c r="B1852" s="43">
        <f t="shared" si="415"/>
        <v>360</v>
      </c>
      <c r="C1852" s="44" t="str">
        <f t="shared" si="415"/>
        <v>Enfermedades Mundiales</v>
      </c>
      <c r="D1852" s="44" t="str">
        <f t="shared" si="415"/>
        <v>Salud</v>
      </c>
      <c r="E1852" s="64">
        <v>16303</v>
      </c>
      <c r="F1852" s="44" t="str">
        <f t="shared" si="418"/>
        <v>Etapas Paso a Paso</v>
      </c>
      <c r="G1852" s="27" t="s">
        <v>3568</v>
      </c>
      <c r="H1852" s="60" t="s">
        <v>17</v>
      </c>
      <c r="I1852" s="58" t="s">
        <v>206</v>
      </c>
      <c r="J1852" s="43" t="s">
        <v>3581</v>
      </c>
      <c r="K1852" s="12" t="str">
        <f t="shared" si="419"/>
        <v>Etapa Actual</v>
      </c>
      <c r="L1852" s="43" t="str">
        <f t="shared" si="419"/>
        <v>Último Informe MINCIECIA</v>
      </c>
      <c r="M1852" s="43" t="str">
        <f t="shared" si="419"/>
        <v>Adimensional</v>
      </c>
      <c r="N1852" s="49" t="str">
        <f t="shared" si="419"/>
        <v>Ministerio de Ciencias, Tecnología, Conocimiento e Innovación</v>
      </c>
      <c r="O1852" s="30" t="str">
        <f>+"Etapa Actual del Programa Paso a Paso en la comuna de "&amp;Enfermedades_Mundiales[[#This Row],[territorio]]</f>
        <v>Etapa Actual del Programa Paso a Paso en la comuna de Ñiquén</v>
      </c>
      <c r="P1852" s="68"/>
      <c r="Q1852" s="15" t="str">
        <f t="shared" si="416"/>
        <v>Representación Geográfica</v>
      </c>
      <c r="R1852" s="30"/>
      <c r="S185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https://analytics.zoho.com/open-view/2395394000008153647?ZOHO_CRITERIA=%22Localiza_CL_Poblacion%22.%22Codcom%22%3D16303</v>
      </c>
      <c r="T1852" s="17"/>
      <c r="U1852" s="31" t="str">
        <f t="shared" si="417"/>
        <v>#1774B9</v>
      </c>
      <c r="V1852" s="32" t="str">
        <f>+Enfermedades_Mundiales[[#This Row],[idcoleccion]]&amp;"-"&amp;Enfermedades_Mundiales[[#This Row],[id]]</f>
        <v>360-1842</v>
      </c>
      <c r="W1852" s="21">
        <f>+VLOOKUP(Enfermedades_Mundiales[[#This Row],[Filtro URL]],Estructura!$X$4:$Y$366,2,0)</f>
        <v>36316303</v>
      </c>
      <c r="X1852" s="21" t="str">
        <f>+VLOOKUP(Enfermedades_Mundiales[[#This Row],[tema]],Estructura!$A$4:$C$18,3,0)</f>
        <v>T-368</v>
      </c>
      <c r="Y1852" s="32" t="str">
        <f>+VLOOKUP(Enfermedades_Mundiales[[#This Row],[contenido]],Estructura!$E$4:$G$18,3,0)</f>
        <v>C-364</v>
      </c>
      <c r="Z1852" s="32" t="str">
        <f>+VLOOKUP(Enfermedades_Mundiales[[#This Row],[Filtro Integrado]],Estructura!$M$4:$O$367,3,0)</f>
        <v>FI-366</v>
      </c>
      <c r="AA1852" s="32" t="str">
        <f>+VLOOKUP(Enfermedades_Mundiales[[#This Row],[Muestra]],Estructura!$Q$4:$S$194,3,0)</f>
        <v>M-372</v>
      </c>
    </row>
    <row r="1853" spans="1:27" ht="30.6" x14ac:dyDescent="0.3">
      <c r="A1853" s="61" t="s">
        <v>2320</v>
      </c>
      <c r="B1853" s="43">
        <f t="shared" si="415"/>
        <v>360</v>
      </c>
      <c r="C1853" s="44" t="str">
        <f t="shared" si="415"/>
        <v>Enfermedades Mundiales</v>
      </c>
      <c r="D1853" s="44" t="str">
        <f t="shared" si="415"/>
        <v>Salud</v>
      </c>
      <c r="E1853" s="64">
        <v>16105</v>
      </c>
      <c r="F1853" s="44" t="str">
        <f t="shared" si="418"/>
        <v>Etapas Paso a Paso</v>
      </c>
      <c r="G1853" s="27" t="s">
        <v>3568</v>
      </c>
      <c r="H1853" s="60" t="s">
        <v>17</v>
      </c>
      <c r="I1853" s="58" t="s">
        <v>207</v>
      </c>
      <c r="J1853" s="43" t="s">
        <v>3581</v>
      </c>
      <c r="K1853" s="12" t="str">
        <f t="shared" si="419"/>
        <v>Etapa Actual</v>
      </c>
      <c r="L1853" s="43" t="str">
        <f t="shared" si="419"/>
        <v>Último Informe MINCIECIA</v>
      </c>
      <c r="M1853" s="43" t="str">
        <f t="shared" si="419"/>
        <v>Adimensional</v>
      </c>
      <c r="N1853" s="49" t="str">
        <f t="shared" si="419"/>
        <v>Ministerio de Ciencias, Tecnología, Conocimiento e Innovación</v>
      </c>
      <c r="O1853" s="30" t="str">
        <f>+"Etapa Actual del Programa Paso a Paso en la comuna de "&amp;Enfermedades_Mundiales[[#This Row],[territorio]]</f>
        <v>Etapa Actual del Programa Paso a Paso en la comuna de Pemuco</v>
      </c>
      <c r="P1853" s="68"/>
      <c r="Q1853" s="15" t="str">
        <f t="shared" si="416"/>
        <v>Representación Geográfica</v>
      </c>
      <c r="R1853" s="30"/>
      <c r="S185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https://analytics.zoho.com/open-view/2395394000008153647?ZOHO_CRITERIA=%22Localiza_CL_Poblacion%22.%22Codcom%22%3D16105</v>
      </c>
      <c r="T1853" s="17"/>
      <c r="U1853" s="31" t="str">
        <f t="shared" si="417"/>
        <v>#1774B9</v>
      </c>
      <c r="V1853" s="32" t="str">
        <f>+Enfermedades_Mundiales[[#This Row],[idcoleccion]]&amp;"-"&amp;Enfermedades_Mundiales[[#This Row],[id]]</f>
        <v>360-1843</v>
      </c>
      <c r="W1853" s="21">
        <f>+VLOOKUP(Enfermedades_Mundiales[[#This Row],[Filtro URL]],Estructura!$X$4:$Y$366,2,0)</f>
        <v>36316105</v>
      </c>
      <c r="X1853" s="21" t="str">
        <f>+VLOOKUP(Enfermedades_Mundiales[[#This Row],[tema]],Estructura!$A$4:$C$18,3,0)</f>
        <v>T-368</v>
      </c>
      <c r="Y1853" s="32" t="str">
        <f>+VLOOKUP(Enfermedades_Mundiales[[#This Row],[contenido]],Estructura!$E$4:$G$18,3,0)</f>
        <v>C-364</v>
      </c>
      <c r="Z1853" s="32" t="str">
        <f>+VLOOKUP(Enfermedades_Mundiales[[#This Row],[Filtro Integrado]],Estructura!$M$4:$O$367,3,0)</f>
        <v>FI-366</v>
      </c>
      <c r="AA1853" s="32" t="str">
        <f>+VLOOKUP(Enfermedades_Mundiales[[#This Row],[Muestra]],Estructura!$Q$4:$S$194,3,0)</f>
        <v>M-372</v>
      </c>
    </row>
    <row r="1854" spans="1:27" ht="30.6" x14ac:dyDescent="0.3">
      <c r="A1854" s="61" t="s">
        <v>2321</v>
      </c>
      <c r="B1854" s="43">
        <f t="shared" si="415"/>
        <v>360</v>
      </c>
      <c r="C1854" s="44" t="str">
        <f t="shared" si="415"/>
        <v>Enfermedades Mundiales</v>
      </c>
      <c r="D1854" s="44" t="str">
        <f t="shared" si="415"/>
        <v>Salud</v>
      </c>
      <c r="E1854" s="64">
        <v>16106</v>
      </c>
      <c r="F1854" s="44" t="str">
        <f t="shared" si="418"/>
        <v>Etapas Paso a Paso</v>
      </c>
      <c r="G1854" s="27" t="s">
        <v>3568</v>
      </c>
      <c r="H1854" s="60" t="s">
        <v>17</v>
      </c>
      <c r="I1854" s="58" t="s">
        <v>208</v>
      </c>
      <c r="J1854" s="43" t="s">
        <v>3581</v>
      </c>
      <c r="K1854" s="12" t="str">
        <f t="shared" si="419"/>
        <v>Etapa Actual</v>
      </c>
      <c r="L1854" s="43" t="str">
        <f t="shared" si="419"/>
        <v>Último Informe MINCIECIA</v>
      </c>
      <c r="M1854" s="43" t="str">
        <f t="shared" si="419"/>
        <v>Adimensional</v>
      </c>
      <c r="N1854" s="49" t="str">
        <f t="shared" si="419"/>
        <v>Ministerio de Ciencias, Tecnología, Conocimiento e Innovación</v>
      </c>
      <c r="O1854" s="30" t="str">
        <f>+"Etapa Actual del Programa Paso a Paso en la comuna de "&amp;Enfermedades_Mundiales[[#This Row],[territorio]]</f>
        <v>Etapa Actual del Programa Paso a Paso en la comuna de Pinto</v>
      </c>
      <c r="P1854" s="68"/>
      <c r="Q1854" s="15" t="str">
        <f t="shared" si="416"/>
        <v>Representación Geográfica</v>
      </c>
      <c r="R1854" s="30"/>
      <c r="S185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https://analytics.zoho.com/open-view/2395394000008153647?ZOHO_CRITERIA=%22Localiza_CL_Poblacion%22.%22Codcom%22%3D16106</v>
      </c>
      <c r="T1854" s="17"/>
      <c r="U1854" s="31" t="str">
        <f t="shared" si="417"/>
        <v>#1774B9</v>
      </c>
      <c r="V1854" s="32" t="str">
        <f>+Enfermedades_Mundiales[[#This Row],[idcoleccion]]&amp;"-"&amp;Enfermedades_Mundiales[[#This Row],[id]]</f>
        <v>360-1844</v>
      </c>
      <c r="W1854" s="21">
        <f>+VLOOKUP(Enfermedades_Mundiales[[#This Row],[Filtro URL]],Estructura!$X$4:$Y$366,2,0)</f>
        <v>36316106</v>
      </c>
      <c r="X1854" s="21" t="str">
        <f>+VLOOKUP(Enfermedades_Mundiales[[#This Row],[tema]],Estructura!$A$4:$C$18,3,0)</f>
        <v>T-368</v>
      </c>
      <c r="Y1854" s="32" t="str">
        <f>+VLOOKUP(Enfermedades_Mundiales[[#This Row],[contenido]],Estructura!$E$4:$G$18,3,0)</f>
        <v>C-364</v>
      </c>
      <c r="Z1854" s="32" t="str">
        <f>+VLOOKUP(Enfermedades_Mundiales[[#This Row],[Filtro Integrado]],Estructura!$M$4:$O$367,3,0)</f>
        <v>FI-366</v>
      </c>
      <c r="AA1854" s="32" t="str">
        <f>+VLOOKUP(Enfermedades_Mundiales[[#This Row],[Muestra]],Estructura!$Q$4:$S$194,3,0)</f>
        <v>M-372</v>
      </c>
    </row>
    <row r="1855" spans="1:27" ht="30.6" x14ac:dyDescent="0.3">
      <c r="A1855" s="61" t="s">
        <v>2322</v>
      </c>
      <c r="B1855" s="43">
        <f t="shared" si="415"/>
        <v>360</v>
      </c>
      <c r="C1855" s="44" t="str">
        <f t="shared" si="415"/>
        <v>Enfermedades Mundiales</v>
      </c>
      <c r="D1855" s="44" t="str">
        <f t="shared" si="415"/>
        <v>Salud</v>
      </c>
      <c r="E1855" s="64">
        <v>16205</v>
      </c>
      <c r="F1855" s="44" t="str">
        <f t="shared" si="418"/>
        <v>Etapas Paso a Paso</v>
      </c>
      <c r="G1855" s="27" t="s">
        <v>3568</v>
      </c>
      <c r="H1855" s="60" t="s">
        <v>17</v>
      </c>
      <c r="I1855" s="58" t="s">
        <v>209</v>
      </c>
      <c r="J1855" s="43" t="s">
        <v>3581</v>
      </c>
      <c r="K1855" s="12" t="str">
        <f t="shared" si="419"/>
        <v>Etapa Actual</v>
      </c>
      <c r="L1855" s="43" t="str">
        <f t="shared" si="419"/>
        <v>Último Informe MINCIECIA</v>
      </c>
      <c r="M1855" s="43" t="str">
        <f t="shared" si="419"/>
        <v>Adimensional</v>
      </c>
      <c r="N1855" s="49" t="str">
        <f t="shared" si="419"/>
        <v>Ministerio de Ciencias, Tecnología, Conocimiento e Innovación</v>
      </c>
      <c r="O1855" s="30" t="str">
        <f>+"Etapa Actual del Programa Paso a Paso en la comuna de "&amp;Enfermedades_Mundiales[[#This Row],[territorio]]</f>
        <v>Etapa Actual del Programa Paso a Paso en la comuna de Portezuelo</v>
      </c>
      <c r="P1855" s="68"/>
      <c r="Q1855" s="15" t="str">
        <f t="shared" si="416"/>
        <v>Representación Geográfica</v>
      </c>
      <c r="R1855" s="30"/>
      <c r="S185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https://analytics.zoho.com/open-view/2395394000008153647?ZOHO_CRITERIA=%22Localiza_CL_Poblacion%22.%22Codcom%22%3D16205</v>
      </c>
      <c r="T1855" s="17"/>
      <c r="U1855" s="31" t="str">
        <f t="shared" si="417"/>
        <v>#1774B9</v>
      </c>
      <c r="V1855" s="32" t="str">
        <f>+Enfermedades_Mundiales[[#This Row],[idcoleccion]]&amp;"-"&amp;Enfermedades_Mundiales[[#This Row],[id]]</f>
        <v>360-1845</v>
      </c>
      <c r="W1855" s="21">
        <f>+VLOOKUP(Enfermedades_Mundiales[[#This Row],[Filtro URL]],Estructura!$X$4:$Y$366,2,0)</f>
        <v>36316205</v>
      </c>
      <c r="X1855" s="21" t="str">
        <f>+VLOOKUP(Enfermedades_Mundiales[[#This Row],[tema]],Estructura!$A$4:$C$18,3,0)</f>
        <v>T-368</v>
      </c>
      <c r="Y1855" s="32" t="str">
        <f>+VLOOKUP(Enfermedades_Mundiales[[#This Row],[contenido]],Estructura!$E$4:$G$18,3,0)</f>
        <v>C-364</v>
      </c>
      <c r="Z1855" s="32" t="str">
        <f>+VLOOKUP(Enfermedades_Mundiales[[#This Row],[Filtro Integrado]],Estructura!$M$4:$O$367,3,0)</f>
        <v>FI-366</v>
      </c>
      <c r="AA1855" s="32" t="str">
        <f>+VLOOKUP(Enfermedades_Mundiales[[#This Row],[Muestra]],Estructura!$Q$4:$S$194,3,0)</f>
        <v>M-372</v>
      </c>
    </row>
    <row r="1856" spans="1:27" ht="30.6" x14ac:dyDescent="0.3">
      <c r="A1856" s="61" t="s">
        <v>2323</v>
      </c>
      <c r="B1856" s="43">
        <f t="shared" si="415"/>
        <v>360</v>
      </c>
      <c r="C1856" s="44" t="str">
        <f t="shared" si="415"/>
        <v>Enfermedades Mundiales</v>
      </c>
      <c r="D1856" s="44" t="str">
        <f t="shared" si="415"/>
        <v>Salud</v>
      </c>
      <c r="E1856" s="64">
        <v>16107</v>
      </c>
      <c r="F1856" s="44" t="str">
        <f t="shared" si="418"/>
        <v>Etapas Paso a Paso</v>
      </c>
      <c r="G1856" s="27" t="s">
        <v>3568</v>
      </c>
      <c r="H1856" s="60" t="s">
        <v>17</v>
      </c>
      <c r="I1856" s="58" t="s">
        <v>210</v>
      </c>
      <c r="J1856" s="43" t="s">
        <v>3581</v>
      </c>
      <c r="K1856" s="12" t="str">
        <f t="shared" si="419"/>
        <v>Etapa Actual</v>
      </c>
      <c r="L1856" s="43" t="str">
        <f t="shared" si="419"/>
        <v>Último Informe MINCIECIA</v>
      </c>
      <c r="M1856" s="43" t="str">
        <f t="shared" si="419"/>
        <v>Adimensional</v>
      </c>
      <c r="N1856" s="49" t="str">
        <f t="shared" si="419"/>
        <v>Ministerio de Ciencias, Tecnología, Conocimiento e Innovación</v>
      </c>
      <c r="O1856" s="30" t="str">
        <f>+"Etapa Actual del Programa Paso a Paso en la comuna de "&amp;Enfermedades_Mundiales[[#This Row],[territorio]]</f>
        <v>Etapa Actual del Programa Paso a Paso en la comuna de Quillón</v>
      </c>
      <c r="P1856" s="68"/>
      <c r="Q1856" s="15" t="str">
        <f t="shared" si="416"/>
        <v>Representación Geográfica</v>
      </c>
      <c r="R1856" s="30"/>
      <c r="S185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https://analytics.zoho.com/open-view/2395394000008153647?ZOHO_CRITERIA=%22Localiza_CL_Poblacion%22.%22Codcom%22%3D16107</v>
      </c>
      <c r="T1856" s="17"/>
      <c r="U1856" s="31" t="str">
        <f t="shared" si="417"/>
        <v>#1774B9</v>
      </c>
      <c r="V1856" s="32" t="str">
        <f>+Enfermedades_Mundiales[[#This Row],[idcoleccion]]&amp;"-"&amp;Enfermedades_Mundiales[[#This Row],[id]]</f>
        <v>360-1846</v>
      </c>
      <c r="W1856" s="21">
        <f>+VLOOKUP(Enfermedades_Mundiales[[#This Row],[Filtro URL]],Estructura!$X$4:$Y$366,2,0)</f>
        <v>36316107</v>
      </c>
      <c r="X1856" s="21" t="str">
        <f>+VLOOKUP(Enfermedades_Mundiales[[#This Row],[tema]],Estructura!$A$4:$C$18,3,0)</f>
        <v>T-368</v>
      </c>
      <c r="Y1856" s="32" t="str">
        <f>+VLOOKUP(Enfermedades_Mundiales[[#This Row],[contenido]],Estructura!$E$4:$G$18,3,0)</f>
        <v>C-364</v>
      </c>
      <c r="Z1856" s="32" t="str">
        <f>+VLOOKUP(Enfermedades_Mundiales[[#This Row],[Filtro Integrado]],Estructura!$M$4:$O$367,3,0)</f>
        <v>FI-366</v>
      </c>
      <c r="AA1856" s="32" t="str">
        <f>+VLOOKUP(Enfermedades_Mundiales[[#This Row],[Muestra]],Estructura!$Q$4:$S$194,3,0)</f>
        <v>M-372</v>
      </c>
    </row>
    <row r="1857" spans="1:27" ht="30.6" x14ac:dyDescent="0.3">
      <c r="A1857" s="61" t="s">
        <v>2324</v>
      </c>
      <c r="B1857" s="43">
        <f t="shared" si="415"/>
        <v>360</v>
      </c>
      <c r="C1857" s="44" t="str">
        <f t="shared" si="415"/>
        <v>Enfermedades Mundiales</v>
      </c>
      <c r="D1857" s="44" t="str">
        <f t="shared" si="415"/>
        <v>Salud</v>
      </c>
      <c r="E1857" s="64">
        <v>16201</v>
      </c>
      <c r="F1857" s="44" t="str">
        <f t="shared" si="418"/>
        <v>Etapas Paso a Paso</v>
      </c>
      <c r="G1857" s="27" t="s">
        <v>3568</v>
      </c>
      <c r="H1857" s="60" t="s">
        <v>17</v>
      </c>
      <c r="I1857" s="58" t="s">
        <v>211</v>
      </c>
      <c r="J1857" s="43" t="s">
        <v>3581</v>
      </c>
      <c r="K1857" s="12" t="str">
        <f t="shared" si="419"/>
        <v>Etapa Actual</v>
      </c>
      <c r="L1857" s="43" t="str">
        <f t="shared" si="419"/>
        <v>Último Informe MINCIECIA</v>
      </c>
      <c r="M1857" s="43" t="str">
        <f t="shared" si="419"/>
        <v>Adimensional</v>
      </c>
      <c r="N1857" s="49" t="str">
        <f t="shared" si="419"/>
        <v>Ministerio de Ciencias, Tecnología, Conocimiento e Innovación</v>
      </c>
      <c r="O1857" s="30" t="str">
        <f>+"Etapa Actual del Programa Paso a Paso en la comuna de "&amp;Enfermedades_Mundiales[[#This Row],[territorio]]</f>
        <v>Etapa Actual del Programa Paso a Paso en la comuna de Quirihue</v>
      </c>
      <c r="P1857" s="68"/>
      <c r="Q1857" s="15" t="str">
        <f t="shared" si="416"/>
        <v>Representación Geográfica</v>
      </c>
      <c r="R1857" s="30"/>
      <c r="S185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https://analytics.zoho.com/open-view/2395394000008153647?ZOHO_CRITERIA=%22Localiza_CL_Poblacion%22.%22Codcom%22%3D16201</v>
      </c>
      <c r="T1857" s="17"/>
      <c r="U1857" s="31" t="str">
        <f t="shared" si="417"/>
        <v>#1774B9</v>
      </c>
      <c r="V1857" s="32" t="str">
        <f>+Enfermedades_Mundiales[[#This Row],[idcoleccion]]&amp;"-"&amp;Enfermedades_Mundiales[[#This Row],[id]]</f>
        <v>360-1847</v>
      </c>
      <c r="W1857" s="21">
        <f>+VLOOKUP(Enfermedades_Mundiales[[#This Row],[Filtro URL]],Estructura!$X$4:$Y$366,2,0)</f>
        <v>36316201</v>
      </c>
      <c r="X1857" s="21" t="str">
        <f>+VLOOKUP(Enfermedades_Mundiales[[#This Row],[tema]],Estructura!$A$4:$C$18,3,0)</f>
        <v>T-368</v>
      </c>
      <c r="Y1857" s="32" t="str">
        <f>+VLOOKUP(Enfermedades_Mundiales[[#This Row],[contenido]],Estructura!$E$4:$G$18,3,0)</f>
        <v>C-364</v>
      </c>
      <c r="Z1857" s="32" t="str">
        <f>+VLOOKUP(Enfermedades_Mundiales[[#This Row],[Filtro Integrado]],Estructura!$M$4:$O$367,3,0)</f>
        <v>FI-366</v>
      </c>
      <c r="AA1857" s="32" t="str">
        <f>+VLOOKUP(Enfermedades_Mundiales[[#This Row],[Muestra]],Estructura!$Q$4:$S$194,3,0)</f>
        <v>M-372</v>
      </c>
    </row>
    <row r="1858" spans="1:27" ht="30.6" x14ac:dyDescent="0.3">
      <c r="A1858" s="61" t="s">
        <v>2325</v>
      </c>
      <c r="B1858" s="43">
        <f t="shared" si="415"/>
        <v>360</v>
      </c>
      <c r="C1858" s="44" t="str">
        <f t="shared" si="415"/>
        <v>Enfermedades Mundiales</v>
      </c>
      <c r="D1858" s="44" t="str">
        <f t="shared" si="415"/>
        <v>Salud</v>
      </c>
      <c r="E1858" s="64">
        <v>16206</v>
      </c>
      <c r="F1858" s="44" t="str">
        <f t="shared" si="418"/>
        <v>Etapas Paso a Paso</v>
      </c>
      <c r="G1858" s="27" t="s">
        <v>3568</v>
      </c>
      <c r="H1858" s="60" t="s">
        <v>17</v>
      </c>
      <c r="I1858" s="58" t="s">
        <v>212</v>
      </c>
      <c r="J1858" s="43" t="s">
        <v>3581</v>
      </c>
      <c r="K1858" s="12" t="str">
        <f t="shared" si="419"/>
        <v>Etapa Actual</v>
      </c>
      <c r="L1858" s="43" t="str">
        <f t="shared" si="419"/>
        <v>Último Informe MINCIECIA</v>
      </c>
      <c r="M1858" s="43" t="str">
        <f t="shared" si="419"/>
        <v>Adimensional</v>
      </c>
      <c r="N1858" s="49" t="str">
        <f t="shared" si="419"/>
        <v>Ministerio de Ciencias, Tecnología, Conocimiento e Innovación</v>
      </c>
      <c r="O1858" s="30" t="str">
        <f>+"Etapa Actual del Programa Paso a Paso en la comuna de "&amp;Enfermedades_Mundiales[[#This Row],[territorio]]</f>
        <v>Etapa Actual del Programa Paso a Paso en la comuna de Ránquil</v>
      </c>
      <c r="P1858" s="68"/>
      <c r="Q1858" s="15" t="str">
        <f t="shared" si="416"/>
        <v>Representación Geográfica</v>
      </c>
      <c r="R1858" s="30"/>
      <c r="S185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https://analytics.zoho.com/open-view/2395394000008153647?ZOHO_CRITERIA=%22Localiza_CL_Poblacion%22.%22Codcom%22%3D16206</v>
      </c>
      <c r="T1858" s="17"/>
      <c r="U1858" s="31" t="str">
        <f t="shared" si="417"/>
        <v>#1774B9</v>
      </c>
      <c r="V1858" s="32" t="str">
        <f>+Enfermedades_Mundiales[[#This Row],[idcoleccion]]&amp;"-"&amp;Enfermedades_Mundiales[[#This Row],[id]]</f>
        <v>360-1848</v>
      </c>
      <c r="W1858" s="21">
        <f>+VLOOKUP(Enfermedades_Mundiales[[#This Row],[Filtro URL]],Estructura!$X$4:$Y$366,2,0)</f>
        <v>36316206</v>
      </c>
      <c r="X1858" s="21" t="str">
        <f>+VLOOKUP(Enfermedades_Mundiales[[#This Row],[tema]],Estructura!$A$4:$C$18,3,0)</f>
        <v>T-368</v>
      </c>
      <c r="Y1858" s="32" t="str">
        <f>+VLOOKUP(Enfermedades_Mundiales[[#This Row],[contenido]],Estructura!$E$4:$G$18,3,0)</f>
        <v>C-364</v>
      </c>
      <c r="Z1858" s="32" t="str">
        <f>+VLOOKUP(Enfermedades_Mundiales[[#This Row],[Filtro Integrado]],Estructura!$M$4:$O$367,3,0)</f>
        <v>FI-366</v>
      </c>
      <c r="AA1858" s="32" t="str">
        <f>+VLOOKUP(Enfermedades_Mundiales[[#This Row],[Muestra]],Estructura!$Q$4:$S$194,3,0)</f>
        <v>M-372</v>
      </c>
    </row>
    <row r="1859" spans="1:27" ht="30.6" x14ac:dyDescent="0.3">
      <c r="A1859" s="61" t="s">
        <v>2326</v>
      </c>
      <c r="B1859" s="43">
        <f t="shared" si="415"/>
        <v>360</v>
      </c>
      <c r="C1859" s="44" t="str">
        <f t="shared" si="415"/>
        <v>Enfermedades Mundiales</v>
      </c>
      <c r="D1859" s="44" t="str">
        <f t="shared" si="415"/>
        <v>Salud</v>
      </c>
      <c r="E1859" s="64">
        <v>16301</v>
      </c>
      <c r="F1859" s="44" t="str">
        <f t="shared" si="418"/>
        <v>Etapas Paso a Paso</v>
      </c>
      <c r="G1859" s="27" t="s">
        <v>3568</v>
      </c>
      <c r="H1859" s="60" t="s">
        <v>17</v>
      </c>
      <c r="I1859" s="58" t="s">
        <v>213</v>
      </c>
      <c r="J1859" s="43" t="s">
        <v>3581</v>
      </c>
      <c r="K1859" s="12" t="str">
        <f t="shared" si="419"/>
        <v>Etapa Actual</v>
      </c>
      <c r="L1859" s="43" t="str">
        <f t="shared" si="419"/>
        <v>Último Informe MINCIECIA</v>
      </c>
      <c r="M1859" s="43" t="str">
        <f t="shared" si="419"/>
        <v>Adimensional</v>
      </c>
      <c r="N1859" s="49" t="str">
        <f t="shared" si="419"/>
        <v>Ministerio de Ciencias, Tecnología, Conocimiento e Innovación</v>
      </c>
      <c r="O1859" s="30" t="str">
        <f>+"Etapa Actual del Programa Paso a Paso en la comuna de "&amp;Enfermedades_Mundiales[[#This Row],[territorio]]</f>
        <v>Etapa Actual del Programa Paso a Paso en la comuna de San Carlos</v>
      </c>
      <c r="P1859" s="68"/>
      <c r="Q1859" s="15" t="str">
        <f t="shared" si="416"/>
        <v>Representación Geográfica</v>
      </c>
      <c r="R1859" s="30"/>
      <c r="S185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https://analytics.zoho.com/open-view/2395394000008153647?ZOHO_CRITERIA=%22Localiza_CL_Poblacion%22.%22Codcom%22%3D16301</v>
      </c>
      <c r="T1859" s="17"/>
      <c r="U1859" s="31" t="str">
        <f t="shared" si="417"/>
        <v>#1774B9</v>
      </c>
      <c r="V1859" s="32" t="str">
        <f>+Enfermedades_Mundiales[[#This Row],[idcoleccion]]&amp;"-"&amp;Enfermedades_Mundiales[[#This Row],[id]]</f>
        <v>360-1849</v>
      </c>
      <c r="W1859" s="21">
        <f>+VLOOKUP(Enfermedades_Mundiales[[#This Row],[Filtro URL]],Estructura!$X$4:$Y$366,2,0)</f>
        <v>36316301</v>
      </c>
      <c r="X1859" s="21" t="str">
        <f>+VLOOKUP(Enfermedades_Mundiales[[#This Row],[tema]],Estructura!$A$4:$C$18,3,0)</f>
        <v>T-368</v>
      </c>
      <c r="Y1859" s="32" t="str">
        <f>+VLOOKUP(Enfermedades_Mundiales[[#This Row],[contenido]],Estructura!$E$4:$G$18,3,0)</f>
        <v>C-364</v>
      </c>
      <c r="Z1859" s="32" t="str">
        <f>+VLOOKUP(Enfermedades_Mundiales[[#This Row],[Filtro Integrado]],Estructura!$M$4:$O$367,3,0)</f>
        <v>FI-366</v>
      </c>
      <c r="AA1859" s="32" t="str">
        <f>+VLOOKUP(Enfermedades_Mundiales[[#This Row],[Muestra]],Estructura!$Q$4:$S$194,3,0)</f>
        <v>M-372</v>
      </c>
    </row>
    <row r="1860" spans="1:27" ht="30.6" x14ac:dyDescent="0.3">
      <c r="A1860" s="61" t="s">
        <v>2327</v>
      </c>
      <c r="B1860" s="43">
        <f t="shared" si="415"/>
        <v>360</v>
      </c>
      <c r="C1860" s="44" t="str">
        <f t="shared" si="415"/>
        <v>Enfermedades Mundiales</v>
      </c>
      <c r="D1860" s="44" t="str">
        <f t="shared" si="415"/>
        <v>Salud</v>
      </c>
      <c r="E1860" s="64">
        <v>16304</v>
      </c>
      <c r="F1860" s="44" t="str">
        <f t="shared" si="418"/>
        <v>Etapas Paso a Paso</v>
      </c>
      <c r="G1860" s="27" t="s">
        <v>3568</v>
      </c>
      <c r="H1860" s="60" t="s">
        <v>17</v>
      </c>
      <c r="I1860" s="58" t="s">
        <v>214</v>
      </c>
      <c r="J1860" s="43" t="s">
        <v>3581</v>
      </c>
      <c r="K1860" s="12" t="str">
        <f t="shared" si="419"/>
        <v>Etapa Actual</v>
      </c>
      <c r="L1860" s="43" t="str">
        <f t="shared" si="419"/>
        <v>Último Informe MINCIECIA</v>
      </c>
      <c r="M1860" s="43" t="str">
        <f t="shared" si="419"/>
        <v>Adimensional</v>
      </c>
      <c r="N1860" s="49" t="str">
        <f t="shared" si="419"/>
        <v>Ministerio de Ciencias, Tecnología, Conocimiento e Innovación</v>
      </c>
      <c r="O1860" s="30" t="str">
        <f>+"Etapa Actual del Programa Paso a Paso en la comuna de "&amp;Enfermedades_Mundiales[[#This Row],[territorio]]</f>
        <v>Etapa Actual del Programa Paso a Paso en la comuna de San Fabián</v>
      </c>
      <c r="P1860" s="68"/>
      <c r="Q1860" s="15" t="str">
        <f t="shared" si="416"/>
        <v>Representación Geográfica</v>
      </c>
      <c r="R1860" s="30"/>
      <c r="S186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https://analytics.zoho.com/open-view/2395394000008153647?ZOHO_CRITERIA=%22Localiza_CL_Poblacion%22.%22Codcom%22%3D16304</v>
      </c>
      <c r="T1860" s="17"/>
      <c r="U1860" s="31" t="str">
        <f t="shared" si="417"/>
        <v>#1774B9</v>
      </c>
      <c r="V1860" s="32" t="str">
        <f>+Enfermedades_Mundiales[[#This Row],[idcoleccion]]&amp;"-"&amp;Enfermedades_Mundiales[[#This Row],[id]]</f>
        <v>360-1850</v>
      </c>
      <c r="W1860" s="21">
        <f>+VLOOKUP(Enfermedades_Mundiales[[#This Row],[Filtro URL]],Estructura!$X$4:$Y$366,2,0)</f>
        <v>36316304</v>
      </c>
      <c r="X1860" s="21" t="str">
        <f>+VLOOKUP(Enfermedades_Mundiales[[#This Row],[tema]],Estructura!$A$4:$C$18,3,0)</f>
        <v>T-368</v>
      </c>
      <c r="Y1860" s="32" t="str">
        <f>+VLOOKUP(Enfermedades_Mundiales[[#This Row],[contenido]],Estructura!$E$4:$G$18,3,0)</f>
        <v>C-364</v>
      </c>
      <c r="Z1860" s="32" t="str">
        <f>+VLOOKUP(Enfermedades_Mundiales[[#This Row],[Filtro Integrado]],Estructura!$M$4:$O$367,3,0)</f>
        <v>FI-366</v>
      </c>
      <c r="AA1860" s="32" t="str">
        <f>+VLOOKUP(Enfermedades_Mundiales[[#This Row],[Muestra]],Estructura!$Q$4:$S$194,3,0)</f>
        <v>M-372</v>
      </c>
    </row>
    <row r="1861" spans="1:27" ht="30.6" x14ac:dyDescent="0.3">
      <c r="A1861" s="61" t="s">
        <v>2328</v>
      </c>
      <c r="B1861" s="43">
        <f t="shared" si="415"/>
        <v>360</v>
      </c>
      <c r="C1861" s="44" t="str">
        <f t="shared" si="415"/>
        <v>Enfermedades Mundiales</v>
      </c>
      <c r="D1861" s="44" t="str">
        <f t="shared" si="415"/>
        <v>Salud</v>
      </c>
      <c r="E1861" s="64">
        <v>16108</v>
      </c>
      <c r="F1861" s="44" t="str">
        <f t="shared" si="418"/>
        <v>Etapas Paso a Paso</v>
      </c>
      <c r="G1861" s="27" t="s">
        <v>3568</v>
      </c>
      <c r="H1861" s="60" t="s">
        <v>17</v>
      </c>
      <c r="I1861" s="58" t="s">
        <v>215</v>
      </c>
      <c r="J1861" s="43" t="s">
        <v>3581</v>
      </c>
      <c r="K1861" s="12" t="str">
        <f t="shared" si="419"/>
        <v>Etapa Actual</v>
      </c>
      <c r="L1861" s="43" t="str">
        <f t="shared" si="419"/>
        <v>Último Informe MINCIECIA</v>
      </c>
      <c r="M1861" s="43" t="str">
        <f t="shared" si="419"/>
        <v>Adimensional</v>
      </c>
      <c r="N1861" s="49" t="str">
        <f t="shared" si="419"/>
        <v>Ministerio de Ciencias, Tecnología, Conocimiento e Innovación</v>
      </c>
      <c r="O1861" s="30" t="str">
        <f>+"Etapa Actual del Programa Paso a Paso en la comuna de "&amp;Enfermedades_Mundiales[[#This Row],[territorio]]</f>
        <v>Etapa Actual del Programa Paso a Paso en la comuna de San Ignacio</v>
      </c>
      <c r="P1861" s="68"/>
      <c r="Q1861" s="15" t="str">
        <f t="shared" si="416"/>
        <v>Representación Geográfica</v>
      </c>
      <c r="R1861" s="30"/>
      <c r="S186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https://analytics.zoho.com/open-view/2395394000008153647?ZOHO_CRITERIA=%22Localiza_CL_Poblacion%22.%22Codcom%22%3D16108</v>
      </c>
      <c r="T1861" s="17"/>
      <c r="U1861" s="31" t="str">
        <f t="shared" si="417"/>
        <v>#1774B9</v>
      </c>
      <c r="V1861" s="32" t="str">
        <f>+Enfermedades_Mundiales[[#This Row],[idcoleccion]]&amp;"-"&amp;Enfermedades_Mundiales[[#This Row],[id]]</f>
        <v>360-1851</v>
      </c>
      <c r="W1861" s="21">
        <f>+VLOOKUP(Enfermedades_Mundiales[[#This Row],[Filtro URL]],Estructura!$X$4:$Y$366,2,0)</f>
        <v>36316108</v>
      </c>
      <c r="X1861" s="21" t="str">
        <f>+VLOOKUP(Enfermedades_Mundiales[[#This Row],[tema]],Estructura!$A$4:$C$18,3,0)</f>
        <v>T-368</v>
      </c>
      <c r="Y1861" s="32" t="str">
        <f>+VLOOKUP(Enfermedades_Mundiales[[#This Row],[contenido]],Estructura!$E$4:$G$18,3,0)</f>
        <v>C-364</v>
      </c>
      <c r="Z1861" s="32" t="str">
        <f>+VLOOKUP(Enfermedades_Mundiales[[#This Row],[Filtro Integrado]],Estructura!$M$4:$O$367,3,0)</f>
        <v>FI-366</v>
      </c>
      <c r="AA1861" s="32" t="str">
        <f>+VLOOKUP(Enfermedades_Mundiales[[#This Row],[Muestra]],Estructura!$Q$4:$S$194,3,0)</f>
        <v>M-372</v>
      </c>
    </row>
    <row r="1862" spans="1:27" ht="30.6" x14ac:dyDescent="0.3">
      <c r="A1862" s="61" t="s">
        <v>2329</v>
      </c>
      <c r="B1862" s="43">
        <f t="shared" ref="B1862:D1877" si="420">+B1861</f>
        <v>360</v>
      </c>
      <c r="C1862" s="44" t="str">
        <f t="shared" si="420"/>
        <v>Enfermedades Mundiales</v>
      </c>
      <c r="D1862" s="44" t="str">
        <f t="shared" si="420"/>
        <v>Salud</v>
      </c>
      <c r="E1862" s="64">
        <v>16305</v>
      </c>
      <c r="F1862" s="44" t="str">
        <f t="shared" si="418"/>
        <v>Etapas Paso a Paso</v>
      </c>
      <c r="G1862" s="27" t="s">
        <v>3568</v>
      </c>
      <c r="H1862" s="60" t="s">
        <v>17</v>
      </c>
      <c r="I1862" s="58" t="s">
        <v>216</v>
      </c>
      <c r="J1862" s="43" t="s">
        <v>3581</v>
      </c>
      <c r="K1862" s="12" t="str">
        <f t="shared" si="419"/>
        <v>Etapa Actual</v>
      </c>
      <c r="L1862" s="43" t="str">
        <f t="shared" si="419"/>
        <v>Último Informe MINCIECIA</v>
      </c>
      <c r="M1862" s="43" t="str">
        <f t="shared" si="419"/>
        <v>Adimensional</v>
      </c>
      <c r="N1862" s="49" t="str">
        <f t="shared" si="419"/>
        <v>Ministerio de Ciencias, Tecnología, Conocimiento e Innovación</v>
      </c>
      <c r="O1862" s="30" t="str">
        <f>+"Etapa Actual del Programa Paso a Paso en la comuna de "&amp;Enfermedades_Mundiales[[#This Row],[territorio]]</f>
        <v>Etapa Actual del Programa Paso a Paso en la comuna de San Nicolás</v>
      </c>
      <c r="P1862" s="68"/>
      <c r="Q1862" s="15" t="str">
        <f t="shared" si="416"/>
        <v>Representación Geográfica</v>
      </c>
      <c r="R1862" s="30"/>
      <c r="S186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https://analytics.zoho.com/open-view/2395394000008153647?ZOHO_CRITERIA=%22Localiza_CL_Poblacion%22.%22Codcom%22%3D16305</v>
      </c>
      <c r="T1862" s="17"/>
      <c r="U1862" s="31" t="str">
        <f t="shared" si="417"/>
        <v>#1774B9</v>
      </c>
      <c r="V1862" s="32" t="str">
        <f>+Enfermedades_Mundiales[[#This Row],[idcoleccion]]&amp;"-"&amp;Enfermedades_Mundiales[[#This Row],[id]]</f>
        <v>360-1852</v>
      </c>
      <c r="W1862" s="21">
        <f>+VLOOKUP(Enfermedades_Mundiales[[#This Row],[Filtro URL]],Estructura!$X$4:$Y$366,2,0)</f>
        <v>36316305</v>
      </c>
      <c r="X1862" s="21" t="str">
        <f>+VLOOKUP(Enfermedades_Mundiales[[#This Row],[tema]],Estructura!$A$4:$C$18,3,0)</f>
        <v>T-368</v>
      </c>
      <c r="Y1862" s="32" t="str">
        <f>+VLOOKUP(Enfermedades_Mundiales[[#This Row],[contenido]],Estructura!$E$4:$G$18,3,0)</f>
        <v>C-364</v>
      </c>
      <c r="Z1862" s="32" t="str">
        <f>+VLOOKUP(Enfermedades_Mundiales[[#This Row],[Filtro Integrado]],Estructura!$M$4:$O$367,3,0)</f>
        <v>FI-366</v>
      </c>
      <c r="AA1862" s="32" t="str">
        <f>+VLOOKUP(Enfermedades_Mundiales[[#This Row],[Muestra]],Estructura!$Q$4:$S$194,3,0)</f>
        <v>M-372</v>
      </c>
    </row>
    <row r="1863" spans="1:27" ht="30.6" x14ac:dyDescent="0.3">
      <c r="A1863" s="61" t="s">
        <v>2330</v>
      </c>
      <c r="B1863" s="43">
        <f t="shared" si="420"/>
        <v>360</v>
      </c>
      <c r="C1863" s="44" t="str">
        <f t="shared" si="420"/>
        <v>Enfermedades Mundiales</v>
      </c>
      <c r="D1863" s="44" t="str">
        <f t="shared" si="420"/>
        <v>Salud</v>
      </c>
      <c r="E1863" s="64">
        <v>16207</v>
      </c>
      <c r="F1863" s="44" t="str">
        <f t="shared" si="418"/>
        <v>Etapas Paso a Paso</v>
      </c>
      <c r="G1863" s="27" t="s">
        <v>3568</v>
      </c>
      <c r="H1863" s="60" t="s">
        <v>17</v>
      </c>
      <c r="I1863" s="58" t="s">
        <v>217</v>
      </c>
      <c r="J1863" s="43" t="s">
        <v>3581</v>
      </c>
      <c r="K1863" s="12" t="str">
        <f t="shared" ref="K1863:N1878" si="421">+K1862</f>
        <v>Etapa Actual</v>
      </c>
      <c r="L1863" s="43" t="str">
        <f t="shared" si="421"/>
        <v>Último Informe MINCIECIA</v>
      </c>
      <c r="M1863" s="43" t="str">
        <f t="shared" si="421"/>
        <v>Adimensional</v>
      </c>
      <c r="N1863" s="49" t="str">
        <f t="shared" si="421"/>
        <v>Ministerio de Ciencias, Tecnología, Conocimiento e Innovación</v>
      </c>
      <c r="O1863" s="30" t="str">
        <f>+"Etapa Actual del Programa Paso a Paso en la comuna de "&amp;Enfermedades_Mundiales[[#This Row],[territorio]]</f>
        <v>Etapa Actual del Programa Paso a Paso en la comuna de Treguaco</v>
      </c>
      <c r="P1863" s="68"/>
      <c r="Q1863" s="15" t="str">
        <f t="shared" si="416"/>
        <v>Representación Geográfica</v>
      </c>
      <c r="R1863" s="30"/>
      <c r="S186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https://analytics.zoho.com/open-view/2395394000008153647?ZOHO_CRITERIA=%22Localiza_CL_Poblacion%22.%22Codcom%22%3D16207</v>
      </c>
      <c r="T1863" s="17"/>
      <c r="U1863" s="31" t="str">
        <f t="shared" si="417"/>
        <v>#1774B9</v>
      </c>
      <c r="V1863" s="32" t="str">
        <f>+Enfermedades_Mundiales[[#This Row],[idcoleccion]]&amp;"-"&amp;Enfermedades_Mundiales[[#This Row],[id]]</f>
        <v>360-1853</v>
      </c>
      <c r="W1863" s="21">
        <f>+VLOOKUP(Enfermedades_Mundiales[[#This Row],[Filtro URL]],Estructura!$X$4:$Y$366,2,0)</f>
        <v>36316207</v>
      </c>
      <c r="X1863" s="21" t="str">
        <f>+VLOOKUP(Enfermedades_Mundiales[[#This Row],[tema]],Estructura!$A$4:$C$18,3,0)</f>
        <v>T-368</v>
      </c>
      <c r="Y1863" s="32" t="str">
        <f>+VLOOKUP(Enfermedades_Mundiales[[#This Row],[contenido]],Estructura!$E$4:$G$18,3,0)</f>
        <v>C-364</v>
      </c>
      <c r="Z1863" s="32" t="str">
        <f>+VLOOKUP(Enfermedades_Mundiales[[#This Row],[Filtro Integrado]],Estructura!$M$4:$O$367,3,0)</f>
        <v>FI-366</v>
      </c>
      <c r="AA1863" s="32" t="str">
        <f>+VLOOKUP(Enfermedades_Mundiales[[#This Row],[Muestra]],Estructura!$Q$4:$S$194,3,0)</f>
        <v>M-372</v>
      </c>
    </row>
    <row r="1864" spans="1:27" ht="30.6" x14ac:dyDescent="0.3">
      <c r="A1864" s="61" t="s">
        <v>2331</v>
      </c>
      <c r="B1864" s="43">
        <f t="shared" si="420"/>
        <v>360</v>
      </c>
      <c r="C1864" s="44" t="str">
        <f t="shared" si="420"/>
        <v>Enfermedades Mundiales</v>
      </c>
      <c r="D1864" s="44" t="str">
        <f t="shared" si="420"/>
        <v>Salud</v>
      </c>
      <c r="E1864" s="64">
        <v>16109</v>
      </c>
      <c r="F1864" s="44" t="str">
        <f t="shared" si="418"/>
        <v>Etapas Paso a Paso</v>
      </c>
      <c r="G1864" s="27" t="s">
        <v>3568</v>
      </c>
      <c r="H1864" s="60" t="s">
        <v>17</v>
      </c>
      <c r="I1864" s="58" t="s">
        <v>218</v>
      </c>
      <c r="J1864" s="43" t="s">
        <v>3581</v>
      </c>
      <c r="K1864" s="12" t="str">
        <f t="shared" si="421"/>
        <v>Etapa Actual</v>
      </c>
      <c r="L1864" s="43" t="str">
        <f t="shared" si="421"/>
        <v>Último Informe MINCIECIA</v>
      </c>
      <c r="M1864" s="43" t="str">
        <f t="shared" si="421"/>
        <v>Adimensional</v>
      </c>
      <c r="N1864" s="49" t="str">
        <f t="shared" si="421"/>
        <v>Ministerio de Ciencias, Tecnología, Conocimiento e Innovación</v>
      </c>
      <c r="O1864" s="30" t="str">
        <f>+"Etapa Actual del Programa Paso a Paso en la comuna de "&amp;Enfermedades_Mundiales[[#This Row],[territorio]]</f>
        <v>Etapa Actual del Programa Paso a Paso en la comuna de Yungay</v>
      </c>
      <c r="P1864" s="68"/>
      <c r="Q1864" s="15" t="str">
        <f t="shared" si="416"/>
        <v>Representación Geográfica</v>
      </c>
      <c r="R1864" s="30"/>
      <c r="S186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https://analytics.zoho.com/open-view/2395394000008153647?ZOHO_CRITERIA=%22Localiza_CL_Poblacion%22.%22Codcom%22%3D16109</v>
      </c>
      <c r="T1864" s="17"/>
      <c r="U1864" s="31" t="str">
        <f t="shared" si="417"/>
        <v>#1774B9</v>
      </c>
      <c r="V1864" s="32" t="str">
        <f>+Enfermedades_Mundiales[[#This Row],[idcoleccion]]&amp;"-"&amp;Enfermedades_Mundiales[[#This Row],[id]]</f>
        <v>360-1854</v>
      </c>
      <c r="W1864" s="21">
        <f>+VLOOKUP(Enfermedades_Mundiales[[#This Row],[Filtro URL]],Estructura!$X$4:$Y$366,2,0)</f>
        <v>36316109</v>
      </c>
      <c r="X1864" s="21" t="str">
        <f>+VLOOKUP(Enfermedades_Mundiales[[#This Row],[tema]],Estructura!$A$4:$C$18,3,0)</f>
        <v>T-368</v>
      </c>
      <c r="Y1864" s="32" t="str">
        <f>+VLOOKUP(Enfermedades_Mundiales[[#This Row],[contenido]],Estructura!$E$4:$G$18,3,0)</f>
        <v>C-364</v>
      </c>
      <c r="Z1864" s="32" t="str">
        <f>+VLOOKUP(Enfermedades_Mundiales[[#This Row],[Filtro Integrado]],Estructura!$M$4:$O$367,3,0)</f>
        <v>FI-366</v>
      </c>
      <c r="AA1864" s="32" t="str">
        <f>+VLOOKUP(Enfermedades_Mundiales[[#This Row],[Muestra]],Estructura!$Q$4:$S$194,3,0)</f>
        <v>M-372</v>
      </c>
    </row>
    <row r="1865" spans="1:27" ht="30.6" x14ac:dyDescent="0.3">
      <c r="A1865" s="61" t="s">
        <v>2332</v>
      </c>
      <c r="B1865" s="43">
        <f t="shared" si="420"/>
        <v>360</v>
      </c>
      <c r="C1865" s="44" t="str">
        <f t="shared" si="420"/>
        <v>Enfermedades Mundiales</v>
      </c>
      <c r="D1865" s="44" t="str">
        <f t="shared" si="420"/>
        <v>Salud</v>
      </c>
      <c r="E1865" s="64">
        <v>9101</v>
      </c>
      <c r="F1865" s="44" t="str">
        <f t="shared" si="418"/>
        <v>Etapas Paso a Paso</v>
      </c>
      <c r="G1865" s="27" t="s">
        <v>3568</v>
      </c>
      <c r="H1865" s="60" t="s">
        <v>17</v>
      </c>
      <c r="I1865" s="58" t="s">
        <v>219</v>
      </c>
      <c r="J1865" s="43" t="s">
        <v>3581</v>
      </c>
      <c r="K1865" s="12" t="str">
        <f t="shared" si="421"/>
        <v>Etapa Actual</v>
      </c>
      <c r="L1865" s="43" t="str">
        <f t="shared" si="421"/>
        <v>Último Informe MINCIECIA</v>
      </c>
      <c r="M1865" s="43" t="str">
        <f t="shared" si="421"/>
        <v>Adimensional</v>
      </c>
      <c r="N1865" s="49" t="str">
        <f t="shared" si="421"/>
        <v>Ministerio de Ciencias, Tecnología, Conocimiento e Innovación</v>
      </c>
      <c r="O1865" s="30" t="str">
        <f>+"Etapa Actual del Programa Paso a Paso en la comuna de "&amp;Enfermedades_Mundiales[[#This Row],[territorio]]</f>
        <v>Etapa Actual del Programa Paso a Paso en la comuna de Temuco</v>
      </c>
      <c r="P1865" s="68"/>
      <c r="Q1865" s="15" t="str">
        <f t="shared" si="416"/>
        <v>Representación Geográfica</v>
      </c>
      <c r="R1865" s="30"/>
      <c r="S186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https://analytics.zoho.com/open-view/2395394000008153647?ZOHO_CRITERIA=%22Localiza_CL_Poblacion%22.%22Codcom%22%3D9101</v>
      </c>
      <c r="T1865" s="17"/>
      <c r="U1865" s="31" t="str">
        <f t="shared" si="417"/>
        <v>#1774B9</v>
      </c>
      <c r="V1865" s="32" t="str">
        <f>+Enfermedades_Mundiales[[#This Row],[idcoleccion]]&amp;"-"&amp;Enfermedades_Mundiales[[#This Row],[id]]</f>
        <v>360-1855</v>
      </c>
      <c r="W1865" s="21">
        <f>+VLOOKUP(Enfermedades_Mundiales[[#This Row],[Filtro URL]],Estructura!$X$4:$Y$366,2,0)</f>
        <v>36309101</v>
      </c>
      <c r="X1865" s="21" t="str">
        <f>+VLOOKUP(Enfermedades_Mundiales[[#This Row],[tema]],Estructura!$A$4:$C$18,3,0)</f>
        <v>T-368</v>
      </c>
      <c r="Y1865" s="32" t="str">
        <f>+VLOOKUP(Enfermedades_Mundiales[[#This Row],[contenido]],Estructura!$E$4:$G$18,3,0)</f>
        <v>C-364</v>
      </c>
      <c r="Z1865" s="32" t="str">
        <f>+VLOOKUP(Enfermedades_Mundiales[[#This Row],[Filtro Integrado]],Estructura!$M$4:$O$367,3,0)</f>
        <v>FI-366</v>
      </c>
      <c r="AA1865" s="32" t="str">
        <f>+VLOOKUP(Enfermedades_Mundiales[[#This Row],[Muestra]],Estructura!$Q$4:$S$194,3,0)</f>
        <v>M-372</v>
      </c>
    </row>
    <row r="1866" spans="1:27" ht="30.6" x14ac:dyDescent="0.3">
      <c r="A1866" s="61" t="s">
        <v>2333</v>
      </c>
      <c r="B1866" s="43">
        <f t="shared" si="420"/>
        <v>360</v>
      </c>
      <c r="C1866" s="44" t="str">
        <f t="shared" si="420"/>
        <v>Enfermedades Mundiales</v>
      </c>
      <c r="D1866" s="44" t="str">
        <f t="shared" si="420"/>
        <v>Salud</v>
      </c>
      <c r="E1866" s="64">
        <v>9102</v>
      </c>
      <c r="F1866" s="44" t="str">
        <f t="shared" si="418"/>
        <v>Etapas Paso a Paso</v>
      </c>
      <c r="G1866" s="27" t="s">
        <v>3568</v>
      </c>
      <c r="H1866" s="60" t="s">
        <v>17</v>
      </c>
      <c r="I1866" s="58" t="s">
        <v>220</v>
      </c>
      <c r="J1866" s="43" t="s">
        <v>3581</v>
      </c>
      <c r="K1866" s="12" t="str">
        <f t="shared" si="421"/>
        <v>Etapa Actual</v>
      </c>
      <c r="L1866" s="43" t="str">
        <f t="shared" si="421"/>
        <v>Último Informe MINCIECIA</v>
      </c>
      <c r="M1866" s="43" t="str">
        <f t="shared" si="421"/>
        <v>Adimensional</v>
      </c>
      <c r="N1866" s="49" t="str">
        <f t="shared" si="421"/>
        <v>Ministerio de Ciencias, Tecnología, Conocimiento e Innovación</v>
      </c>
      <c r="O1866" s="30" t="str">
        <f>+"Etapa Actual del Programa Paso a Paso en la comuna de "&amp;Enfermedades_Mundiales[[#This Row],[territorio]]</f>
        <v>Etapa Actual del Programa Paso a Paso en la comuna de Carahue</v>
      </c>
      <c r="P1866" s="68"/>
      <c r="Q1866" s="15" t="str">
        <f t="shared" si="416"/>
        <v>Representación Geográfica</v>
      </c>
      <c r="R1866" s="30"/>
      <c r="S186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https://analytics.zoho.com/open-view/2395394000008153647?ZOHO_CRITERIA=%22Localiza_CL_Poblacion%22.%22Codcom%22%3D9102</v>
      </c>
      <c r="T1866" s="17"/>
      <c r="U1866" s="31" t="str">
        <f t="shared" si="417"/>
        <v>#1774B9</v>
      </c>
      <c r="V1866" s="32" t="str">
        <f>+Enfermedades_Mundiales[[#This Row],[idcoleccion]]&amp;"-"&amp;Enfermedades_Mundiales[[#This Row],[id]]</f>
        <v>360-1856</v>
      </c>
      <c r="W1866" s="21">
        <f>+VLOOKUP(Enfermedades_Mundiales[[#This Row],[Filtro URL]],Estructura!$X$4:$Y$366,2,0)</f>
        <v>36309102</v>
      </c>
      <c r="X1866" s="21" t="str">
        <f>+VLOOKUP(Enfermedades_Mundiales[[#This Row],[tema]],Estructura!$A$4:$C$18,3,0)</f>
        <v>T-368</v>
      </c>
      <c r="Y1866" s="32" t="str">
        <f>+VLOOKUP(Enfermedades_Mundiales[[#This Row],[contenido]],Estructura!$E$4:$G$18,3,0)</f>
        <v>C-364</v>
      </c>
      <c r="Z1866" s="32" t="str">
        <f>+VLOOKUP(Enfermedades_Mundiales[[#This Row],[Filtro Integrado]],Estructura!$M$4:$O$367,3,0)</f>
        <v>FI-366</v>
      </c>
      <c r="AA1866" s="32" t="str">
        <f>+VLOOKUP(Enfermedades_Mundiales[[#This Row],[Muestra]],Estructura!$Q$4:$S$194,3,0)</f>
        <v>M-372</v>
      </c>
    </row>
    <row r="1867" spans="1:27" ht="30.6" x14ac:dyDescent="0.3">
      <c r="A1867" s="61" t="s">
        <v>2334</v>
      </c>
      <c r="B1867" s="43">
        <f t="shared" si="420"/>
        <v>360</v>
      </c>
      <c r="C1867" s="44" t="str">
        <f t="shared" si="420"/>
        <v>Enfermedades Mundiales</v>
      </c>
      <c r="D1867" s="44" t="str">
        <f t="shared" si="420"/>
        <v>Salud</v>
      </c>
      <c r="E1867" s="64">
        <v>9103</v>
      </c>
      <c r="F1867" s="44" t="str">
        <f t="shared" si="418"/>
        <v>Etapas Paso a Paso</v>
      </c>
      <c r="G1867" s="27" t="s">
        <v>3568</v>
      </c>
      <c r="H1867" s="60" t="s">
        <v>17</v>
      </c>
      <c r="I1867" s="58" t="s">
        <v>221</v>
      </c>
      <c r="J1867" s="43" t="s">
        <v>3581</v>
      </c>
      <c r="K1867" s="12" t="str">
        <f t="shared" si="421"/>
        <v>Etapa Actual</v>
      </c>
      <c r="L1867" s="43" t="str">
        <f t="shared" si="421"/>
        <v>Último Informe MINCIECIA</v>
      </c>
      <c r="M1867" s="43" t="str">
        <f t="shared" si="421"/>
        <v>Adimensional</v>
      </c>
      <c r="N1867" s="49" t="str">
        <f t="shared" si="421"/>
        <v>Ministerio de Ciencias, Tecnología, Conocimiento e Innovación</v>
      </c>
      <c r="O1867" s="30" t="str">
        <f>+"Etapa Actual del Programa Paso a Paso en la comuna de "&amp;Enfermedades_Mundiales[[#This Row],[territorio]]</f>
        <v>Etapa Actual del Programa Paso a Paso en la comuna de Cunco</v>
      </c>
      <c r="P1867" s="68"/>
      <c r="Q1867" s="15" t="str">
        <f t="shared" si="416"/>
        <v>Representación Geográfica</v>
      </c>
      <c r="R1867" s="30"/>
      <c r="S186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https://analytics.zoho.com/open-view/2395394000008153647?ZOHO_CRITERIA=%22Localiza_CL_Poblacion%22.%22Codcom%22%3D9103</v>
      </c>
      <c r="T1867" s="17"/>
      <c r="U1867" s="31" t="str">
        <f t="shared" si="417"/>
        <v>#1774B9</v>
      </c>
      <c r="V1867" s="32" t="str">
        <f>+Enfermedades_Mundiales[[#This Row],[idcoleccion]]&amp;"-"&amp;Enfermedades_Mundiales[[#This Row],[id]]</f>
        <v>360-1857</v>
      </c>
      <c r="W1867" s="21">
        <f>+VLOOKUP(Enfermedades_Mundiales[[#This Row],[Filtro URL]],Estructura!$X$4:$Y$366,2,0)</f>
        <v>36309103</v>
      </c>
      <c r="X1867" s="21" t="str">
        <f>+VLOOKUP(Enfermedades_Mundiales[[#This Row],[tema]],Estructura!$A$4:$C$18,3,0)</f>
        <v>T-368</v>
      </c>
      <c r="Y1867" s="32" t="str">
        <f>+VLOOKUP(Enfermedades_Mundiales[[#This Row],[contenido]],Estructura!$E$4:$G$18,3,0)</f>
        <v>C-364</v>
      </c>
      <c r="Z1867" s="32" t="str">
        <f>+VLOOKUP(Enfermedades_Mundiales[[#This Row],[Filtro Integrado]],Estructura!$M$4:$O$367,3,0)</f>
        <v>FI-366</v>
      </c>
      <c r="AA1867" s="32" t="str">
        <f>+VLOOKUP(Enfermedades_Mundiales[[#This Row],[Muestra]],Estructura!$Q$4:$S$194,3,0)</f>
        <v>M-372</v>
      </c>
    </row>
    <row r="1868" spans="1:27" ht="30.6" x14ac:dyDescent="0.3">
      <c r="A1868" s="61" t="s">
        <v>2335</v>
      </c>
      <c r="B1868" s="43">
        <f t="shared" si="420"/>
        <v>360</v>
      </c>
      <c r="C1868" s="44" t="str">
        <f t="shared" si="420"/>
        <v>Enfermedades Mundiales</v>
      </c>
      <c r="D1868" s="44" t="str">
        <f t="shared" si="420"/>
        <v>Salud</v>
      </c>
      <c r="E1868" s="64">
        <v>9104</v>
      </c>
      <c r="F1868" s="44" t="str">
        <f t="shared" si="418"/>
        <v>Etapas Paso a Paso</v>
      </c>
      <c r="G1868" s="27" t="s">
        <v>3568</v>
      </c>
      <c r="H1868" s="60" t="s">
        <v>17</v>
      </c>
      <c r="I1868" s="58" t="s">
        <v>222</v>
      </c>
      <c r="J1868" s="43" t="s">
        <v>3581</v>
      </c>
      <c r="K1868" s="12" t="str">
        <f t="shared" si="421"/>
        <v>Etapa Actual</v>
      </c>
      <c r="L1868" s="43" t="str">
        <f t="shared" si="421"/>
        <v>Último Informe MINCIECIA</v>
      </c>
      <c r="M1868" s="43" t="str">
        <f t="shared" si="421"/>
        <v>Adimensional</v>
      </c>
      <c r="N1868" s="49" t="str">
        <f t="shared" si="421"/>
        <v>Ministerio de Ciencias, Tecnología, Conocimiento e Innovación</v>
      </c>
      <c r="O1868" s="30" t="str">
        <f>+"Etapa Actual del Programa Paso a Paso en la comuna de "&amp;Enfermedades_Mundiales[[#This Row],[territorio]]</f>
        <v>Etapa Actual del Programa Paso a Paso en la comuna de Curarrehue</v>
      </c>
      <c r="P1868" s="68"/>
      <c r="Q1868" s="15" t="str">
        <f t="shared" si="416"/>
        <v>Representación Geográfica</v>
      </c>
      <c r="R1868" s="30"/>
      <c r="S186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https://analytics.zoho.com/open-view/2395394000008153647?ZOHO_CRITERIA=%22Localiza_CL_Poblacion%22.%22Codcom%22%3D9104</v>
      </c>
      <c r="T1868" s="17"/>
      <c r="U1868" s="31" t="str">
        <f t="shared" si="417"/>
        <v>#1774B9</v>
      </c>
      <c r="V1868" s="32" t="str">
        <f>+Enfermedades_Mundiales[[#This Row],[idcoleccion]]&amp;"-"&amp;Enfermedades_Mundiales[[#This Row],[id]]</f>
        <v>360-1858</v>
      </c>
      <c r="W1868" s="21">
        <f>+VLOOKUP(Enfermedades_Mundiales[[#This Row],[Filtro URL]],Estructura!$X$4:$Y$366,2,0)</f>
        <v>36309104</v>
      </c>
      <c r="X1868" s="21" t="str">
        <f>+VLOOKUP(Enfermedades_Mundiales[[#This Row],[tema]],Estructura!$A$4:$C$18,3,0)</f>
        <v>T-368</v>
      </c>
      <c r="Y1868" s="32" t="str">
        <f>+VLOOKUP(Enfermedades_Mundiales[[#This Row],[contenido]],Estructura!$E$4:$G$18,3,0)</f>
        <v>C-364</v>
      </c>
      <c r="Z1868" s="32" t="str">
        <f>+VLOOKUP(Enfermedades_Mundiales[[#This Row],[Filtro Integrado]],Estructura!$M$4:$O$367,3,0)</f>
        <v>FI-366</v>
      </c>
      <c r="AA1868" s="32" t="str">
        <f>+VLOOKUP(Enfermedades_Mundiales[[#This Row],[Muestra]],Estructura!$Q$4:$S$194,3,0)</f>
        <v>M-372</v>
      </c>
    </row>
    <row r="1869" spans="1:27" ht="30.6" x14ac:dyDescent="0.3">
      <c r="A1869" s="61" t="s">
        <v>2336</v>
      </c>
      <c r="B1869" s="43">
        <f t="shared" si="420"/>
        <v>360</v>
      </c>
      <c r="C1869" s="44" t="str">
        <f t="shared" si="420"/>
        <v>Enfermedades Mundiales</v>
      </c>
      <c r="D1869" s="44" t="str">
        <f t="shared" si="420"/>
        <v>Salud</v>
      </c>
      <c r="E1869" s="64">
        <v>9105</v>
      </c>
      <c r="F1869" s="44" t="str">
        <f t="shared" si="418"/>
        <v>Etapas Paso a Paso</v>
      </c>
      <c r="G1869" s="27" t="s">
        <v>3568</v>
      </c>
      <c r="H1869" s="60" t="s">
        <v>17</v>
      </c>
      <c r="I1869" s="58" t="s">
        <v>223</v>
      </c>
      <c r="J1869" s="43" t="s">
        <v>3581</v>
      </c>
      <c r="K1869" s="12" t="str">
        <f t="shared" si="421"/>
        <v>Etapa Actual</v>
      </c>
      <c r="L1869" s="43" t="str">
        <f t="shared" si="421"/>
        <v>Último Informe MINCIECIA</v>
      </c>
      <c r="M1869" s="43" t="str">
        <f t="shared" si="421"/>
        <v>Adimensional</v>
      </c>
      <c r="N1869" s="49" t="str">
        <f t="shared" si="421"/>
        <v>Ministerio de Ciencias, Tecnología, Conocimiento e Innovación</v>
      </c>
      <c r="O1869" s="30" t="str">
        <f>+"Etapa Actual del Programa Paso a Paso en la comuna de "&amp;Enfermedades_Mundiales[[#This Row],[territorio]]</f>
        <v>Etapa Actual del Programa Paso a Paso en la comuna de Freire</v>
      </c>
      <c r="P1869" s="68"/>
      <c r="Q1869" s="15" t="str">
        <f t="shared" si="416"/>
        <v>Representación Geográfica</v>
      </c>
      <c r="R1869" s="30"/>
      <c r="S186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https://analytics.zoho.com/open-view/2395394000008153647?ZOHO_CRITERIA=%22Localiza_CL_Poblacion%22.%22Codcom%22%3D9105</v>
      </c>
      <c r="T1869" s="17"/>
      <c r="U1869" s="31" t="str">
        <f t="shared" si="417"/>
        <v>#1774B9</v>
      </c>
      <c r="V1869" s="32" t="str">
        <f>+Enfermedades_Mundiales[[#This Row],[idcoleccion]]&amp;"-"&amp;Enfermedades_Mundiales[[#This Row],[id]]</f>
        <v>360-1859</v>
      </c>
      <c r="W1869" s="21">
        <f>+VLOOKUP(Enfermedades_Mundiales[[#This Row],[Filtro URL]],Estructura!$X$4:$Y$366,2,0)</f>
        <v>36309105</v>
      </c>
      <c r="X1869" s="21" t="str">
        <f>+VLOOKUP(Enfermedades_Mundiales[[#This Row],[tema]],Estructura!$A$4:$C$18,3,0)</f>
        <v>T-368</v>
      </c>
      <c r="Y1869" s="32" t="str">
        <f>+VLOOKUP(Enfermedades_Mundiales[[#This Row],[contenido]],Estructura!$E$4:$G$18,3,0)</f>
        <v>C-364</v>
      </c>
      <c r="Z1869" s="32" t="str">
        <f>+VLOOKUP(Enfermedades_Mundiales[[#This Row],[Filtro Integrado]],Estructura!$M$4:$O$367,3,0)</f>
        <v>FI-366</v>
      </c>
      <c r="AA1869" s="32" t="str">
        <f>+VLOOKUP(Enfermedades_Mundiales[[#This Row],[Muestra]],Estructura!$Q$4:$S$194,3,0)</f>
        <v>M-372</v>
      </c>
    </row>
    <row r="1870" spans="1:27" ht="30.6" x14ac:dyDescent="0.3">
      <c r="A1870" s="61" t="s">
        <v>2337</v>
      </c>
      <c r="B1870" s="43">
        <f t="shared" si="420"/>
        <v>360</v>
      </c>
      <c r="C1870" s="44" t="str">
        <f t="shared" si="420"/>
        <v>Enfermedades Mundiales</v>
      </c>
      <c r="D1870" s="44" t="str">
        <f t="shared" si="420"/>
        <v>Salud</v>
      </c>
      <c r="E1870" s="64">
        <v>9106</v>
      </c>
      <c r="F1870" s="44" t="str">
        <f t="shared" si="418"/>
        <v>Etapas Paso a Paso</v>
      </c>
      <c r="G1870" s="27" t="s">
        <v>3568</v>
      </c>
      <c r="H1870" s="60" t="s">
        <v>17</v>
      </c>
      <c r="I1870" s="58" t="s">
        <v>224</v>
      </c>
      <c r="J1870" s="43" t="s">
        <v>3581</v>
      </c>
      <c r="K1870" s="12" t="str">
        <f t="shared" si="421"/>
        <v>Etapa Actual</v>
      </c>
      <c r="L1870" s="43" t="str">
        <f t="shared" si="421"/>
        <v>Último Informe MINCIECIA</v>
      </c>
      <c r="M1870" s="43" t="str">
        <f t="shared" si="421"/>
        <v>Adimensional</v>
      </c>
      <c r="N1870" s="49" t="str">
        <f t="shared" si="421"/>
        <v>Ministerio de Ciencias, Tecnología, Conocimiento e Innovación</v>
      </c>
      <c r="O1870" s="30" t="str">
        <f>+"Etapa Actual del Programa Paso a Paso en la comuna de "&amp;Enfermedades_Mundiales[[#This Row],[territorio]]</f>
        <v>Etapa Actual del Programa Paso a Paso en la comuna de Galvarino</v>
      </c>
      <c r="P1870" s="68"/>
      <c r="Q1870" s="15" t="str">
        <f t="shared" si="416"/>
        <v>Representación Geográfica</v>
      </c>
      <c r="R1870" s="30"/>
      <c r="S18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https://analytics.zoho.com/open-view/2395394000008153647?ZOHO_CRITERIA=%22Localiza_CL_Poblacion%22.%22Codcom%22%3D9106</v>
      </c>
      <c r="T1870" s="17"/>
      <c r="U1870" s="31" t="str">
        <f t="shared" si="417"/>
        <v>#1774B9</v>
      </c>
      <c r="V1870" s="32" t="str">
        <f>+Enfermedades_Mundiales[[#This Row],[idcoleccion]]&amp;"-"&amp;Enfermedades_Mundiales[[#This Row],[id]]</f>
        <v>360-1860</v>
      </c>
      <c r="W1870" s="21">
        <f>+VLOOKUP(Enfermedades_Mundiales[[#This Row],[Filtro URL]],Estructura!$X$4:$Y$366,2,0)</f>
        <v>36309106</v>
      </c>
      <c r="X1870" s="21" t="str">
        <f>+VLOOKUP(Enfermedades_Mundiales[[#This Row],[tema]],Estructura!$A$4:$C$18,3,0)</f>
        <v>T-368</v>
      </c>
      <c r="Y1870" s="32" t="str">
        <f>+VLOOKUP(Enfermedades_Mundiales[[#This Row],[contenido]],Estructura!$E$4:$G$18,3,0)</f>
        <v>C-364</v>
      </c>
      <c r="Z1870" s="32" t="str">
        <f>+VLOOKUP(Enfermedades_Mundiales[[#This Row],[Filtro Integrado]],Estructura!$M$4:$O$367,3,0)</f>
        <v>FI-366</v>
      </c>
      <c r="AA1870" s="32" t="str">
        <f>+VLOOKUP(Enfermedades_Mundiales[[#This Row],[Muestra]],Estructura!$Q$4:$S$194,3,0)</f>
        <v>M-372</v>
      </c>
    </row>
    <row r="1871" spans="1:27" ht="30.6" x14ac:dyDescent="0.3">
      <c r="A1871" s="61" t="s">
        <v>2338</v>
      </c>
      <c r="B1871" s="43">
        <f t="shared" si="420"/>
        <v>360</v>
      </c>
      <c r="C1871" s="44" t="str">
        <f t="shared" si="420"/>
        <v>Enfermedades Mundiales</v>
      </c>
      <c r="D1871" s="44" t="str">
        <f t="shared" si="420"/>
        <v>Salud</v>
      </c>
      <c r="E1871" s="64">
        <v>9107</v>
      </c>
      <c r="F1871" s="44" t="str">
        <f t="shared" si="418"/>
        <v>Etapas Paso a Paso</v>
      </c>
      <c r="G1871" s="27" t="s">
        <v>3568</v>
      </c>
      <c r="H1871" s="60" t="s">
        <v>17</v>
      </c>
      <c r="I1871" s="58" t="s">
        <v>225</v>
      </c>
      <c r="J1871" s="43" t="s">
        <v>3581</v>
      </c>
      <c r="K1871" s="12" t="str">
        <f t="shared" si="421"/>
        <v>Etapa Actual</v>
      </c>
      <c r="L1871" s="43" t="str">
        <f t="shared" si="421"/>
        <v>Último Informe MINCIECIA</v>
      </c>
      <c r="M1871" s="43" t="str">
        <f t="shared" si="421"/>
        <v>Adimensional</v>
      </c>
      <c r="N1871" s="49" t="str">
        <f t="shared" si="421"/>
        <v>Ministerio de Ciencias, Tecnología, Conocimiento e Innovación</v>
      </c>
      <c r="O1871" s="30" t="str">
        <f>+"Etapa Actual del Programa Paso a Paso en la comuna de "&amp;Enfermedades_Mundiales[[#This Row],[territorio]]</f>
        <v>Etapa Actual del Programa Paso a Paso en la comuna de Gorbea</v>
      </c>
      <c r="P1871" s="68"/>
      <c r="Q1871" s="15" t="str">
        <f t="shared" si="416"/>
        <v>Representación Geográfica</v>
      </c>
      <c r="R1871" s="30"/>
      <c r="S18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https://analytics.zoho.com/open-view/2395394000008153647?ZOHO_CRITERIA=%22Localiza_CL_Poblacion%22.%22Codcom%22%3D9107</v>
      </c>
      <c r="T1871" s="17"/>
      <c r="U1871" s="31" t="str">
        <f t="shared" si="417"/>
        <v>#1774B9</v>
      </c>
      <c r="V1871" s="32" t="str">
        <f>+Enfermedades_Mundiales[[#This Row],[idcoleccion]]&amp;"-"&amp;Enfermedades_Mundiales[[#This Row],[id]]</f>
        <v>360-1861</v>
      </c>
      <c r="W1871" s="21">
        <f>+VLOOKUP(Enfermedades_Mundiales[[#This Row],[Filtro URL]],Estructura!$X$4:$Y$366,2,0)</f>
        <v>36309107</v>
      </c>
      <c r="X1871" s="21" t="str">
        <f>+VLOOKUP(Enfermedades_Mundiales[[#This Row],[tema]],Estructura!$A$4:$C$18,3,0)</f>
        <v>T-368</v>
      </c>
      <c r="Y1871" s="32" t="str">
        <f>+VLOOKUP(Enfermedades_Mundiales[[#This Row],[contenido]],Estructura!$E$4:$G$18,3,0)</f>
        <v>C-364</v>
      </c>
      <c r="Z1871" s="32" t="str">
        <f>+VLOOKUP(Enfermedades_Mundiales[[#This Row],[Filtro Integrado]],Estructura!$M$4:$O$367,3,0)</f>
        <v>FI-366</v>
      </c>
      <c r="AA1871" s="32" t="str">
        <f>+VLOOKUP(Enfermedades_Mundiales[[#This Row],[Muestra]],Estructura!$Q$4:$S$194,3,0)</f>
        <v>M-372</v>
      </c>
    </row>
    <row r="1872" spans="1:27" ht="30.6" x14ac:dyDescent="0.3">
      <c r="A1872" s="61" t="s">
        <v>2339</v>
      </c>
      <c r="B1872" s="43">
        <f t="shared" si="420"/>
        <v>360</v>
      </c>
      <c r="C1872" s="44" t="str">
        <f t="shared" si="420"/>
        <v>Enfermedades Mundiales</v>
      </c>
      <c r="D1872" s="44" t="str">
        <f t="shared" si="420"/>
        <v>Salud</v>
      </c>
      <c r="E1872" s="64">
        <v>9108</v>
      </c>
      <c r="F1872" s="44" t="str">
        <f t="shared" si="418"/>
        <v>Etapas Paso a Paso</v>
      </c>
      <c r="G1872" s="27" t="s">
        <v>3568</v>
      </c>
      <c r="H1872" s="60" t="s">
        <v>17</v>
      </c>
      <c r="I1872" s="58" t="s">
        <v>226</v>
      </c>
      <c r="J1872" s="43" t="s">
        <v>3581</v>
      </c>
      <c r="K1872" s="12" t="str">
        <f t="shared" si="421"/>
        <v>Etapa Actual</v>
      </c>
      <c r="L1872" s="43" t="str">
        <f t="shared" si="421"/>
        <v>Último Informe MINCIECIA</v>
      </c>
      <c r="M1872" s="43" t="str">
        <f t="shared" si="421"/>
        <v>Adimensional</v>
      </c>
      <c r="N1872" s="49" t="str">
        <f t="shared" si="421"/>
        <v>Ministerio de Ciencias, Tecnología, Conocimiento e Innovación</v>
      </c>
      <c r="O1872" s="30" t="str">
        <f>+"Etapa Actual del Programa Paso a Paso en la comuna de "&amp;Enfermedades_Mundiales[[#This Row],[territorio]]</f>
        <v>Etapa Actual del Programa Paso a Paso en la comuna de Lautaro</v>
      </c>
      <c r="P1872" s="68"/>
      <c r="Q1872" s="15" t="str">
        <f t="shared" si="416"/>
        <v>Representación Geográfica</v>
      </c>
      <c r="R1872" s="30"/>
      <c r="S18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https://analytics.zoho.com/open-view/2395394000008153647?ZOHO_CRITERIA=%22Localiza_CL_Poblacion%22.%22Codcom%22%3D9108</v>
      </c>
      <c r="T1872" s="17"/>
      <c r="U1872" s="31" t="str">
        <f t="shared" si="417"/>
        <v>#1774B9</v>
      </c>
      <c r="V1872" s="32" t="str">
        <f>+Enfermedades_Mundiales[[#This Row],[idcoleccion]]&amp;"-"&amp;Enfermedades_Mundiales[[#This Row],[id]]</f>
        <v>360-1862</v>
      </c>
      <c r="W1872" s="21">
        <f>+VLOOKUP(Enfermedades_Mundiales[[#This Row],[Filtro URL]],Estructura!$X$4:$Y$366,2,0)</f>
        <v>36309108</v>
      </c>
      <c r="X1872" s="21" t="str">
        <f>+VLOOKUP(Enfermedades_Mundiales[[#This Row],[tema]],Estructura!$A$4:$C$18,3,0)</f>
        <v>T-368</v>
      </c>
      <c r="Y1872" s="32" t="str">
        <f>+VLOOKUP(Enfermedades_Mundiales[[#This Row],[contenido]],Estructura!$E$4:$G$18,3,0)</f>
        <v>C-364</v>
      </c>
      <c r="Z1872" s="32" t="str">
        <f>+VLOOKUP(Enfermedades_Mundiales[[#This Row],[Filtro Integrado]],Estructura!$M$4:$O$367,3,0)</f>
        <v>FI-366</v>
      </c>
      <c r="AA1872" s="32" t="str">
        <f>+VLOOKUP(Enfermedades_Mundiales[[#This Row],[Muestra]],Estructura!$Q$4:$S$194,3,0)</f>
        <v>M-372</v>
      </c>
    </row>
    <row r="1873" spans="1:27" ht="30.6" x14ac:dyDescent="0.3">
      <c r="A1873" s="61" t="s">
        <v>2340</v>
      </c>
      <c r="B1873" s="43">
        <f t="shared" si="420"/>
        <v>360</v>
      </c>
      <c r="C1873" s="44" t="str">
        <f t="shared" si="420"/>
        <v>Enfermedades Mundiales</v>
      </c>
      <c r="D1873" s="44" t="str">
        <f t="shared" si="420"/>
        <v>Salud</v>
      </c>
      <c r="E1873" s="64">
        <v>9109</v>
      </c>
      <c r="F1873" s="44" t="str">
        <f t="shared" si="418"/>
        <v>Etapas Paso a Paso</v>
      </c>
      <c r="G1873" s="27" t="s">
        <v>3568</v>
      </c>
      <c r="H1873" s="60" t="s">
        <v>17</v>
      </c>
      <c r="I1873" s="58" t="s">
        <v>227</v>
      </c>
      <c r="J1873" s="43" t="s">
        <v>3581</v>
      </c>
      <c r="K1873" s="12" t="str">
        <f t="shared" si="421"/>
        <v>Etapa Actual</v>
      </c>
      <c r="L1873" s="43" t="str">
        <f t="shared" si="421"/>
        <v>Último Informe MINCIECIA</v>
      </c>
      <c r="M1873" s="43" t="str">
        <f t="shared" si="421"/>
        <v>Adimensional</v>
      </c>
      <c r="N1873" s="49" t="str">
        <f t="shared" si="421"/>
        <v>Ministerio de Ciencias, Tecnología, Conocimiento e Innovación</v>
      </c>
      <c r="O1873" s="30" t="str">
        <f>+"Etapa Actual del Programa Paso a Paso en la comuna de "&amp;Enfermedades_Mundiales[[#This Row],[territorio]]</f>
        <v>Etapa Actual del Programa Paso a Paso en la comuna de Loncoche</v>
      </c>
      <c r="P1873" s="68"/>
      <c r="Q1873" s="15" t="str">
        <f t="shared" si="416"/>
        <v>Representación Geográfica</v>
      </c>
      <c r="R1873" s="30"/>
      <c r="S18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https://analytics.zoho.com/open-view/2395394000008153647?ZOHO_CRITERIA=%22Localiza_CL_Poblacion%22.%22Codcom%22%3D9109</v>
      </c>
      <c r="T1873" s="17"/>
      <c r="U1873" s="31" t="str">
        <f t="shared" si="417"/>
        <v>#1774B9</v>
      </c>
      <c r="V1873" s="32" t="str">
        <f>+Enfermedades_Mundiales[[#This Row],[idcoleccion]]&amp;"-"&amp;Enfermedades_Mundiales[[#This Row],[id]]</f>
        <v>360-1863</v>
      </c>
      <c r="W1873" s="21">
        <f>+VLOOKUP(Enfermedades_Mundiales[[#This Row],[Filtro URL]],Estructura!$X$4:$Y$366,2,0)</f>
        <v>36309109</v>
      </c>
      <c r="X1873" s="21" t="str">
        <f>+VLOOKUP(Enfermedades_Mundiales[[#This Row],[tema]],Estructura!$A$4:$C$18,3,0)</f>
        <v>T-368</v>
      </c>
      <c r="Y1873" s="32" t="str">
        <f>+VLOOKUP(Enfermedades_Mundiales[[#This Row],[contenido]],Estructura!$E$4:$G$18,3,0)</f>
        <v>C-364</v>
      </c>
      <c r="Z1873" s="32" t="str">
        <f>+VLOOKUP(Enfermedades_Mundiales[[#This Row],[Filtro Integrado]],Estructura!$M$4:$O$367,3,0)</f>
        <v>FI-366</v>
      </c>
      <c r="AA1873" s="32" t="str">
        <f>+VLOOKUP(Enfermedades_Mundiales[[#This Row],[Muestra]],Estructura!$Q$4:$S$194,3,0)</f>
        <v>M-372</v>
      </c>
    </row>
    <row r="1874" spans="1:27" ht="30.6" x14ac:dyDescent="0.3">
      <c r="A1874" s="61" t="s">
        <v>2341</v>
      </c>
      <c r="B1874" s="43">
        <f t="shared" si="420"/>
        <v>360</v>
      </c>
      <c r="C1874" s="44" t="str">
        <f t="shared" si="420"/>
        <v>Enfermedades Mundiales</v>
      </c>
      <c r="D1874" s="44" t="str">
        <f t="shared" si="420"/>
        <v>Salud</v>
      </c>
      <c r="E1874" s="64">
        <v>9110</v>
      </c>
      <c r="F1874" s="44" t="str">
        <f t="shared" si="418"/>
        <v>Etapas Paso a Paso</v>
      </c>
      <c r="G1874" s="27" t="s">
        <v>3568</v>
      </c>
      <c r="H1874" s="60" t="s">
        <v>17</v>
      </c>
      <c r="I1874" s="58" t="s">
        <v>228</v>
      </c>
      <c r="J1874" s="43" t="s">
        <v>3581</v>
      </c>
      <c r="K1874" s="12" t="str">
        <f t="shared" si="421"/>
        <v>Etapa Actual</v>
      </c>
      <c r="L1874" s="43" t="str">
        <f t="shared" si="421"/>
        <v>Último Informe MINCIECIA</v>
      </c>
      <c r="M1874" s="43" t="str">
        <f t="shared" si="421"/>
        <v>Adimensional</v>
      </c>
      <c r="N1874" s="49" t="str">
        <f t="shared" si="421"/>
        <v>Ministerio de Ciencias, Tecnología, Conocimiento e Innovación</v>
      </c>
      <c r="O1874" s="30" t="str">
        <f>+"Etapa Actual del Programa Paso a Paso en la comuna de "&amp;Enfermedades_Mundiales[[#This Row],[territorio]]</f>
        <v>Etapa Actual del Programa Paso a Paso en la comuna de Melipeuco</v>
      </c>
      <c r="P1874" s="68"/>
      <c r="Q1874" s="15" t="str">
        <f t="shared" si="416"/>
        <v>Representación Geográfica</v>
      </c>
      <c r="R1874" s="30"/>
      <c r="S18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https://analytics.zoho.com/open-view/2395394000008153647?ZOHO_CRITERIA=%22Localiza_CL_Poblacion%22.%22Codcom%22%3D9110</v>
      </c>
      <c r="T1874" s="17"/>
      <c r="U1874" s="31" t="str">
        <f t="shared" si="417"/>
        <v>#1774B9</v>
      </c>
      <c r="V1874" s="32" t="str">
        <f>+Enfermedades_Mundiales[[#This Row],[idcoleccion]]&amp;"-"&amp;Enfermedades_Mundiales[[#This Row],[id]]</f>
        <v>360-1864</v>
      </c>
      <c r="W1874" s="21">
        <f>+VLOOKUP(Enfermedades_Mundiales[[#This Row],[Filtro URL]],Estructura!$X$4:$Y$366,2,0)</f>
        <v>36309110</v>
      </c>
      <c r="X1874" s="21" t="str">
        <f>+VLOOKUP(Enfermedades_Mundiales[[#This Row],[tema]],Estructura!$A$4:$C$18,3,0)</f>
        <v>T-368</v>
      </c>
      <c r="Y1874" s="32" t="str">
        <f>+VLOOKUP(Enfermedades_Mundiales[[#This Row],[contenido]],Estructura!$E$4:$G$18,3,0)</f>
        <v>C-364</v>
      </c>
      <c r="Z1874" s="32" t="str">
        <f>+VLOOKUP(Enfermedades_Mundiales[[#This Row],[Filtro Integrado]],Estructura!$M$4:$O$367,3,0)</f>
        <v>FI-366</v>
      </c>
      <c r="AA1874" s="32" t="str">
        <f>+VLOOKUP(Enfermedades_Mundiales[[#This Row],[Muestra]],Estructura!$Q$4:$S$194,3,0)</f>
        <v>M-372</v>
      </c>
    </row>
    <row r="1875" spans="1:27" ht="30.6" x14ac:dyDescent="0.3">
      <c r="A1875" s="61" t="s">
        <v>2342</v>
      </c>
      <c r="B1875" s="43">
        <f t="shared" si="420"/>
        <v>360</v>
      </c>
      <c r="C1875" s="44" t="str">
        <f t="shared" si="420"/>
        <v>Enfermedades Mundiales</v>
      </c>
      <c r="D1875" s="44" t="str">
        <f t="shared" si="420"/>
        <v>Salud</v>
      </c>
      <c r="E1875" s="64">
        <v>9111</v>
      </c>
      <c r="F1875" s="44" t="str">
        <f t="shared" si="418"/>
        <v>Etapas Paso a Paso</v>
      </c>
      <c r="G1875" s="27" t="s">
        <v>3568</v>
      </c>
      <c r="H1875" s="60" t="s">
        <v>17</v>
      </c>
      <c r="I1875" s="58" t="s">
        <v>229</v>
      </c>
      <c r="J1875" s="43" t="s">
        <v>3581</v>
      </c>
      <c r="K1875" s="12" t="str">
        <f t="shared" si="421"/>
        <v>Etapa Actual</v>
      </c>
      <c r="L1875" s="43" t="str">
        <f t="shared" si="421"/>
        <v>Último Informe MINCIECIA</v>
      </c>
      <c r="M1875" s="43" t="str">
        <f t="shared" si="421"/>
        <v>Adimensional</v>
      </c>
      <c r="N1875" s="49" t="str">
        <f t="shared" si="421"/>
        <v>Ministerio de Ciencias, Tecnología, Conocimiento e Innovación</v>
      </c>
      <c r="O1875" s="30" t="str">
        <f>+"Etapa Actual del Programa Paso a Paso en la comuna de "&amp;Enfermedades_Mundiales[[#This Row],[territorio]]</f>
        <v>Etapa Actual del Programa Paso a Paso en la comuna de Nueva Imperial</v>
      </c>
      <c r="P1875" s="68"/>
      <c r="Q1875" s="15" t="str">
        <f t="shared" si="416"/>
        <v>Representación Geográfica</v>
      </c>
      <c r="R1875" s="30"/>
      <c r="S18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https://analytics.zoho.com/open-view/2395394000008153647?ZOHO_CRITERIA=%22Localiza_CL_Poblacion%22.%22Codcom%22%3D9111</v>
      </c>
      <c r="T1875" s="17"/>
      <c r="U1875" s="31" t="str">
        <f t="shared" si="417"/>
        <v>#1774B9</v>
      </c>
      <c r="V1875" s="32" t="str">
        <f>+Enfermedades_Mundiales[[#This Row],[idcoleccion]]&amp;"-"&amp;Enfermedades_Mundiales[[#This Row],[id]]</f>
        <v>360-1865</v>
      </c>
      <c r="W1875" s="21">
        <f>+VLOOKUP(Enfermedades_Mundiales[[#This Row],[Filtro URL]],Estructura!$X$4:$Y$366,2,0)</f>
        <v>36309111</v>
      </c>
      <c r="X1875" s="21" t="str">
        <f>+VLOOKUP(Enfermedades_Mundiales[[#This Row],[tema]],Estructura!$A$4:$C$18,3,0)</f>
        <v>T-368</v>
      </c>
      <c r="Y1875" s="32" t="str">
        <f>+VLOOKUP(Enfermedades_Mundiales[[#This Row],[contenido]],Estructura!$E$4:$G$18,3,0)</f>
        <v>C-364</v>
      </c>
      <c r="Z1875" s="32" t="str">
        <f>+VLOOKUP(Enfermedades_Mundiales[[#This Row],[Filtro Integrado]],Estructura!$M$4:$O$367,3,0)</f>
        <v>FI-366</v>
      </c>
      <c r="AA1875" s="32" t="str">
        <f>+VLOOKUP(Enfermedades_Mundiales[[#This Row],[Muestra]],Estructura!$Q$4:$S$194,3,0)</f>
        <v>M-372</v>
      </c>
    </row>
    <row r="1876" spans="1:27" ht="30.6" x14ac:dyDescent="0.3">
      <c r="A1876" s="61" t="s">
        <v>2343</v>
      </c>
      <c r="B1876" s="43">
        <f t="shared" si="420"/>
        <v>360</v>
      </c>
      <c r="C1876" s="44" t="str">
        <f t="shared" si="420"/>
        <v>Enfermedades Mundiales</v>
      </c>
      <c r="D1876" s="44" t="str">
        <f t="shared" si="420"/>
        <v>Salud</v>
      </c>
      <c r="E1876" s="64">
        <v>9112</v>
      </c>
      <c r="F1876" s="44" t="str">
        <f t="shared" si="418"/>
        <v>Etapas Paso a Paso</v>
      </c>
      <c r="G1876" s="27" t="s">
        <v>3568</v>
      </c>
      <c r="H1876" s="60" t="s">
        <v>17</v>
      </c>
      <c r="I1876" s="58" t="s">
        <v>230</v>
      </c>
      <c r="J1876" s="43" t="s">
        <v>3581</v>
      </c>
      <c r="K1876" s="12" t="str">
        <f t="shared" si="421"/>
        <v>Etapa Actual</v>
      </c>
      <c r="L1876" s="43" t="str">
        <f t="shared" si="421"/>
        <v>Último Informe MINCIECIA</v>
      </c>
      <c r="M1876" s="43" t="str">
        <f t="shared" si="421"/>
        <v>Adimensional</v>
      </c>
      <c r="N1876" s="49" t="str">
        <f t="shared" si="421"/>
        <v>Ministerio de Ciencias, Tecnología, Conocimiento e Innovación</v>
      </c>
      <c r="O1876" s="30" t="str">
        <f>+"Etapa Actual del Programa Paso a Paso en la comuna de "&amp;Enfermedades_Mundiales[[#This Row],[territorio]]</f>
        <v>Etapa Actual del Programa Paso a Paso en la comuna de Padre las Casas</v>
      </c>
      <c r="P1876" s="68"/>
      <c r="Q1876" s="15" t="str">
        <f t="shared" si="416"/>
        <v>Representación Geográfica</v>
      </c>
      <c r="R1876" s="30"/>
      <c r="S18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https://analytics.zoho.com/open-view/2395394000008153647?ZOHO_CRITERIA=%22Localiza_CL_Poblacion%22.%22Codcom%22%3D9112</v>
      </c>
      <c r="T1876" s="17"/>
      <c r="U1876" s="31" t="str">
        <f t="shared" si="417"/>
        <v>#1774B9</v>
      </c>
      <c r="V1876" s="32" t="str">
        <f>+Enfermedades_Mundiales[[#This Row],[idcoleccion]]&amp;"-"&amp;Enfermedades_Mundiales[[#This Row],[id]]</f>
        <v>360-1866</v>
      </c>
      <c r="W1876" s="21">
        <f>+VLOOKUP(Enfermedades_Mundiales[[#This Row],[Filtro URL]],Estructura!$X$4:$Y$366,2,0)</f>
        <v>36309112</v>
      </c>
      <c r="X1876" s="21" t="str">
        <f>+VLOOKUP(Enfermedades_Mundiales[[#This Row],[tema]],Estructura!$A$4:$C$18,3,0)</f>
        <v>T-368</v>
      </c>
      <c r="Y1876" s="32" t="str">
        <f>+VLOOKUP(Enfermedades_Mundiales[[#This Row],[contenido]],Estructura!$E$4:$G$18,3,0)</f>
        <v>C-364</v>
      </c>
      <c r="Z1876" s="32" t="str">
        <f>+VLOOKUP(Enfermedades_Mundiales[[#This Row],[Filtro Integrado]],Estructura!$M$4:$O$367,3,0)</f>
        <v>FI-366</v>
      </c>
      <c r="AA1876" s="32" t="str">
        <f>+VLOOKUP(Enfermedades_Mundiales[[#This Row],[Muestra]],Estructura!$Q$4:$S$194,3,0)</f>
        <v>M-372</v>
      </c>
    </row>
    <row r="1877" spans="1:27" ht="30.6" x14ac:dyDescent="0.3">
      <c r="A1877" s="61" t="s">
        <v>2344</v>
      </c>
      <c r="B1877" s="43">
        <f t="shared" si="420"/>
        <v>360</v>
      </c>
      <c r="C1877" s="44" t="str">
        <f t="shared" si="420"/>
        <v>Enfermedades Mundiales</v>
      </c>
      <c r="D1877" s="44" t="str">
        <f t="shared" si="420"/>
        <v>Salud</v>
      </c>
      <c r="E1877" s="64">
        <v>9113</v>
      </c>
      <c r="F1877" s="44" t="str">
        <f t="shared" si="418"/>
        <v>Etapas Paso a Paso</v>
      </c>
      <c r="G1877" s="27" t="s">
        <v>3568</v>
      </c>
      <c r="H1877" s="60" t="s">
        <v>17</v>
      </c>
      <c r="I1877" s="58" t="s">
        <v>231</v>
      </c>
      <c r="J1877" s="43" t="s">
        <v>3581</v>
      </c>
      <c r="K1877" s="12" t="str">
        <f t="shared" si="421"/>
        <v>Etapa Actual</v>
      </c>
      <c r="L1877" s="43" t="str">
        <f t="shared" si="421"/>
        <v>Último Informe MINCIECIA</v>
      </c>
      <c r="M1877" s="43" t="str">
        <f t="shared" si="421"/>
        <v>Adimensional</v>
      </c>
      <c r="N1877" s="49" t="str">
        <f t="shared" si="421"/>
        <v>Ministerio de Ciencias, Tecnología, Conocimiento e Innovación</v>
      </c>
      <c r="O1877" s="30" t="str">
        <f>+"Etapa Actual del Programa Paso a Paso en la comuna de "&amp;Enfermedades_Mundiales[[#This Row],[territorio]]</f>
        <v>Etapa Actual del Programa Paso a Paso en la comuna de Perquenco</v>
      </c>
      <c r="P1877" s="68"/>
      <c r="Q1877" s="15" t="str">
        <f t="shared" si="416"/>
        <v>Representación Geográfica</v>
      </c>
      <c r="R1877" s="30"/>
      <c r="S18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https://analytics.zoho.com/open-view/2395394000008153647?ZOHO_CRITERIA=%22Localiza_CL_Poblacion%22.%22Codcom%22%3D9113</v>
      </c>
      <c r="T1877" s="17"/>
      <c r="U1877" s="31" t="str">
        <f t="shared" si="417"/>
        <v>#1774B9</v>
      </c>
      <c r="V1877" s="32" t="str">
        <f>+Enfermedades_Mundiales[[#This Row],[idcoleccion]]&amp;"-"&amp;Enfermedades_Mundiales[[#This Row],[id]]</f>
        <v>360-1867</v>
      </c>
      <c r="W1877" s="21">
        <f>+VLOOKUP(Enfermedades_Mundiales[[#This Row],[Filtro URL]],Estructura!$X$4:$Y$366,2,0)</f>
        <v>36309113</v>
      </c>
      <c r="X1877" s="21" t="str">
        <f>+VLOOKUP(Enfermedades_Mundiales[[#This Row],[tema]],Estructura!$A$4:$C$18,3,0)</f>
        <v>T-368</v>
      </c>
      <c r="Y1877" s="32" t="str">
        <f>+VLOOKUP(Enfermedades_Mundiales[[#This Row],[contenido]],Estructura!$E$4:$G$18,3,0)</f>
        <v>C-364</v>
      </c>
      <c r="Z1877" s="32" t="str">
        <f>+VLOOKUP(Enfermedades_Mundiales[[#This Row],[Filtro Integrado]],Estructura!$M$4:$O$367,3,0)</f>
        <v>FI-366</v>
      </c>
      <c r="AA1877" s="32" t="str">
        <f>+VLOOKUP(Enfermedades_Mundiales[[#This Row],[Muestra]],Estructura!$Q$4:$S$194,3,0)</f>
        <v>M-372</v>
      </c>
    </row>
    <row r="1878" spans="1:27" ht="30.6" x14ac:dyDescent="0.3">
      <c r="A1878" s="61" t="s">
        <v>2345</v>
      </c>
      <c r="B1878" s="43">
        <f t="shared" ref="B1878:D1893" si="422">+B1877</f>
        <v>360</v>
      </c>
      <c r="C1878" s="44" t="str">
        <f t="shared" si="422"/>
        <v>Enfermedades Mundiales</v>
      </c>
      <c r="D1878" s="44" t="str">
        <f t="shared" si="422"/>
        <v>Salud</v>
      </c>
      <c r="E1878" s="64">
        <v>9114</v>
      </c>
      <c r="F1878" s="44" t="str">
        <f t="shared" si="418"/>
        <v>Etapas Paso a Paso</v>
      </c>
      <c r="G1878" s="27" t="s">
        <v>3568</v>
      </c>
      <c r="H1878" s="60" t="s">
        <v>17</v>
      </c>
      <c r="I1878" s="58" t="s">
        <v>232</v>
      </c>
      <c r="J1878" s="43" t="s">
        <v>3581</v>
      </c>
      <c r="K1878" s="12" t="str">
        <f t="shared" si="421"/>
        <v>Etapa Actual</v>
      </c>
      <c r="L1878" s="43" t="str">
        <f t="shared" si="421"/>
        <v>Último Informe MINCIECIA</v>
      </c>
      <c r="M1878" s="43" t="str">
        <f t="shared" si="421"/>
        <v>Adimensional</v>
      </c>
      <c r="N1878" s="49" t="str">
        <f t="shared" si="421"/>
        <v>Ministerio de Ciencias, Tecnología, Conocimiento e Innovación</v>
      </c>
      <c r="O1878" s="30" t="str">
        <f>+"Etapa Actual del Programa Paso a Paso en la comuna de "&amp;Enfermedades_Mundiales[[#This Row],[territorio]]</f>
        <v>Etapa Actual del Programa Paso a Paso en la comuna de Pitrufquén</v>
      </c>
      <c r="P1878" s="68"/>
      <c r="Q1878" s="15" t="str">
        <f t="shared" si="416"/>
        <v>Representación Geográfica</v>
      </c>
      <c r="R1878" s="30"/>
      <c r="S18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https://analytics.zoho.com/open-view/2395394000008153647?ZOHO_CRITERIA=%22Localiza_CL_Poblacion%22.%22Codcom%22%3D9114</v>
      </c>
      <c r="T1878" s="17"/>
      <c r="U1878" s="31" t="str">
        <f t="shared" si="417"/>
        <v>#1774B9</v>
      </c>
      <c r="V1878" s="32" t="str">
        <f>+Enfermedades_Mundiales[[#This Row],[idcoleccion]]&amp;"-"&amp;Enfermedades_Mundiales[[#This Row],[id]]</f>
        <v>360-1868</v>
      </c>
      <c r="W1878" s="21">
        <f>+VLOOKUP(Enfermedades_Mundiales[[#This Row],[Filtro URL]],Estructura!$X$4:$Y$366,2,0)</f>
        <v>36309114</v>
      </c>
      <c r="X1878" s="21" t="str">
        <f>+VLOOKUP(Enfermedades_Mundiales[[#This Row],[tema]],Estructura!$A$4:$C$18,3,0)</f>
        <v>T-368</v>
      </c>
      <c r="Y1878" s="32" t="str">
        <f>+VLOOKUP(Enfermedades_Mundiales[[#This Row],[contenido]],Estructura!$E$4:$G$18,3,0)</f>
        <v>C-364</v>
      </c>
      <c r="Z1878" s="32" t="str">
        <f>+VLOOKUP(Enfermedades_Mundiales[[#This Row],[Filtro Integrado]],Estructura!$M$4:$O$367,3,0)</f>
        <v>FI-366</v>
      </c>
      <c r="AA1878" s="32" t="str">
        <f>+VLOOKUP(Enfermedades_Mundiales[[#This Row],[Muestra]],Estructura!$Q$4:$S$194,3,0)</f>
        <v>M-372</v>
      </c>
    </row>
    <row r="1879" spans="1:27" ht="30.6" x14ac:dyDescent="0.3">
      <c r="A1879" s="61" t="s">
        <v>2346</v>
      </c>
      <c r="B1879" s="43">
        <f t="shared" si="422"/>
        <v>360</v>
      </c>
      <c r="C1879" s="44" t="str">
        <f t="shared" si="422"/>
        <v>Enfermedades Mundiales</v>
      </c>
      <c r="D1879" s="44" t="str">
        <f t="shared" si="422"/>
        <v>Salud</v>
      </c>
      <c r="E1879" s="64">
        <v>9115</v>
      </c>
      <c r="F1879" s="44" t="str">
        <f t="shared" si="418"/>
        <v>Etapas Paso a Paso</v>
      </c>
      <c r="G1879" s="27" t="s">
        <v>3568</v>
      </c>
      <c r="H1879" s="60" t="s">
        <v>17</v>
      </c>
      <c r="I1879" s="58" t="s">
        <v>233</v>
      </c>
      <c r="J1879" s="43" t="s">
        <v>3581</v>
      </c>
      <c r="K1879" s="12" t="str">
        <f t="shared" ref="K1879:N1894" si="423">+K1878</f>
        <v>Etapa Actual</v>
      </c>
      <c r="L1879" s="43" t="str">
        <f t="shared" si="423"/>
        <v>Último Informe MINCIECIA</v>
      </c>
      <c r="M1879" s="43" t="str">
        <f t="shared" si="423"/>
        <v>Adimensional</v>
      </c>
      <c r="N1879" s="49" t="str">
        <f t="shared" si="423"/>
        <v>Ministerio de Ciencias, Tecnología, Conocimiento e Innovación</v>
      </c>
      <c r="O1879" s="30" t="str">
        <f>+"Etapa Actual del Programa Paso a Paso en la comuna de "&amp;Enfermedades_Mundiales[[#This Row],[territorio]]</f>
        <v>Etapa Actual del Programa Paso a Paso en la comuna de Pucón</v>
      </c>
      <c r="P1879" s="68"/>
      <c r="Q1879" s="15" t="str">
        <f t="shared" si="416"/>
        <v>Representación Geográfica</v>
      </c>
      <c r="R1879" s="30"/>
      <c r="S18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https://analytics.zoho.com/open-view/2395394000008153647?ZOHO_CRITERIA=%22Localiza_CL_Poblacion%22.%22Codcom%22%3D9115</v>
      </c>
      <c r="T1879" s="17"/>
      <c r="U1879" s="31" t="str">
        <f t="shared" si="417"/>
        <v>#1774B9</v>
      </c>
      <c r="V1879" s="32" t="str">
        <f>+Enfermedades_Mundiales[[#This Row],[idcoleccion]]&amp;"-"&amp;Enfermedades_Mundiales[[#This Row],[id]]</f>
        <v>360-1869</v>
      </c>
      <c r="W1879" s="21">
        <f>+VLOOKUP(Enfermedades_Mundiales[[#This Row],[Filtro URL]],Estructura!$X$4:$Y$366,2,0)</f>
        <v>36309115</v>
      </c>
      <c r="X1879" s="21" t="str">
        <f>+VLOOKUP(Enfermedades_Mundiales[[#This Row],[tema]],Estructura!$A$4:$C$18,3,0)</f>
        <v>T-368</v>
      </c>
      <c r="Y1879" s="32" t="str">
        <f>+VLOOKUP(Enfermedades_Mundiales[[#This Row],[contenido]],Estructura!$E$4:$G$18,3,0)</f>
        <v>C-364</v>
      </c>
      <c r="Z1879" s="32" t="str">
        <f>+VLOOKUP(Enfermedades_Mundiales[[#This Row],[Filtro Integrado]],Estructura!$M$4:$O$367,3,0)</f>
        <v>FI-366</v>
      </c>
      <c r="AA1879" s="32" t="str">
        <f>+VLOOKUP(Enfermedades_Mundiales[[#This Row],[Muestra]],Estructura!$Q$4:$S$194,3,0)</f>
        <v>M-372</v>
      </c>
    </row>
    <row r="1880" spans="1:27" ht="30.6" x14ac:dyDescent="0.3">
      <c r="A1880" s="61" t="s">
        <v>2347</v>
      </c>
      <c r="B1880" s="43">
        <f t="shared" si="422"/>
        <v>360</v>
      </c>
      <c r="C1880" s="44" t="str">
        <f t="shared" si="422"/>
        <v>Enfermedades Mundiales</v>
      </c>
      <c r="D1880" s="44" t="str">
        <f t="shared" si="422"/>
        <v>Salud</v>
      </c>
      <c r="E1880" s="64">
        <v>9116</v>
      </c>
      <c r="F1880" s="44" t="str">
        <f t="shared" si="418"/>
        <v>Etapas Paso a Paso</v>
      </c>
      <c r="G1880" s="27" t="s">
        <v>3568</v>
      </c>
      <c r="H1880" s="60" t="s">
        <v>17</v>
      </c>
      <c r="I1880" s="58" t="s">
        <v>234</v>
      </c>
      <c r="J1880" s="43" t="s">
        <v>3581</v>
      </c>
      <c r="K1880" s="12" t="str">
        <f t="shared" si="423"/>
        <v>Etapa Actual</v>
      </c>
      <c r="L1880" s="43" t="str">
        <f t="shared" si="423"/>
        <v>Último Informe MINCIECIA</v>
      </c>
      <c r="M1880" s="43" t="str">
        <f t="shared" si="423"/>
        <v>Adimensional</v>
      </c>
      <c r="N1880" s="49" t="str">
        <f t="shared" si="423"/>
        <v>Ministerio de Ciencias, Tecnología, Conocimiento e Innovación</v>
      </c>
      <c r="O1880" s="30" t="str">
        <f>+"Etapa Actual del Programa Paso a Paso en la comuna de "&amp;Enfermedades_Mundiales[[#This Row],[territorio]]</f>
        <v>Etapa Actual del Programa Paso a Paso en la comuna de Saavedra</v>
      </c>
      <c r="P1880" s="68"/>
      <c r="Q1880" s="15" t="str">
        <f t="shared" si="416"/>
        <v>Representación Geográfica</v>
      </c>
      <c r="R1880" s="30"/>
      <c r="S18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https://analytics.zoho.com/open-view/2395394000008153647?ZOHO_CRITERIA=%22Localiza_CL_Poblacion%22.%22Codcom%22%3D9116</v>
      </c>
      <c r="T1880" s="17"/>
      <c r="U1880" s="31" t="str">
        <f t="shared" si="417"/>
        <v>#1774B9</v>
      </c>
      <c r="V1880" s="32" t="str">
        <f>+Enfermedades_Mundiales[[#This Row],[idcoleccion]]&amp;"-"&amp;Enfermedades_Mundiales[[#This Row],[id]]</f>
        <v>360-1870</v>
      </c>
      <c r="W1880" s="21">
        <f>+VLOOKUP(Enfermedades_Mundiales[[#This Row],[Filtro URL]],Estructura!$X$4:$Y$366,2,0)</f>
        <v>36309116</v>
      </c>
      <c r="X1880" s="21" t="str">
        <f>+VLOOKUP(Enfermedades_Mundiales[[#This Row],[tema]],Estructura!$A$4:$C$18,3,0)</f>
        <v>T-368</v>
      </c>
      <c r="Y1880" s="32" t="str">
        <f>+VLOOKUP(Enfermedades_Mundiales[[#This Row],[contenido]],Estructura!$E$4:$G$18,3,0)</f>
        <v>C-364</v>
      </c>
      <c r="Z1880" s="32" t="str">
        <f>+VLOOKUP(Enfermedades_Mundiales[[#This Row],[Filtro Integrado]],Estructura!$M$4:$O$367,3,0)</f>
        <v>FI-366</v>
      </c>
      <c r="AA1880" s="32" t="str">
        <f>+VLOOKUP(Enfermedades_Mundiales[[#This Row],[Muestra]],Estructura!$Q$4:$S$194,3,0)</f>
        <v>M-372</v>
      </c>
    </row>
    <row r="1881" spans="1:27" ht="30.6" x14ac:dyDescent="0.3">
      <c r="A1881" s="61" t="s">
        <v>2348</v>
      </c>
      <c r="B1881" s="43">
        <f t="shared" si="422"/>
        <v>360</v>
      </c>
      <c r="C1881" s="44" t="str">
        <f t="shared" si="422"/>
        <v>Enfermedades Mundiales</v>
      </c>
      <c r="D1881" s="44" t="str">
        <f t="shared" si="422"/>
        <v>Salud</v>
      </c>
      <c r="E1881" s="64">
        <v>9117</v>
      </c>
      <c r="F1881" s="44" t="str">
        <f t="shared" si="418"/>
        <v>Etapas Paso a Paso</v>
      </c>
      <c r="G1881" s="27" t="s">
        <v>3568</v>
      </c>
      <c r="H1881" s="60" t="s">
        <v>17</v>
      </c>
      <c r="I1881" s="58" t="s">
        <v>235</v>
      </c>
      <c r="J1881" s="43" t="s">
        <v>3581</v>
      </c>
      <c r="K1881" s="12" t="str">
        <f t="shared" si="423"/>
        <v>Etapa Actual</v>
      </c>
      <c r="L1881" s="43" t="str">
        <f t="shared" si="423"/>
        <v>Último Informe MINCIECIA</v>
      </c>
      <c r="M1881" s="43" t="str">
        <f t="shared" si="423"/>
        <v>Adimensional</v>
      </c>
      <c r="N1881" s="49" t="str">
        <f t="shared" si="423"/>
        <v>Ministerio de Ciencias, Tecnología, Conocimiento e Innovación</v>
      </c>
      <c r="O1881" s="30" t="str">
        <f>+"Etapa Actual del Programa Paso a Paso en la comuna de "&amp;Enfermedades_Mundiales[[#This Row],[territorio]]</f>
        <v>Etapa Actual del Programa Paso a Paso en la comuna de Teodoro Schmidt</v>
      </c>
      <c r="P1881" s="68"/>
      <c r="Q1881" s="15" t="str">
        <f t="shared" si="416"/>
        <v>Representación Geográfica</v>
      </c>
      <c r="R1881" s="30"/>
      <c r="S18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https://analytics.zoho.com/open-view/2395394000008153647?ZOHO_CRITERIA=%22Localiza_CL_Poblacion%22.%22Codcom%22%3D9117</v>
      </c>
      <c r="T1881" s="17"/>
      <c r="U1881" s="31" t="str">
        <f t="shared" si="417"/>
        <v>#1774B9</v>
      </c>
      <c r="V1881" s="32" t="str">
        <f>+Enfermedades_Mundiales[[#This Row],[idcoleccion]]&amp;"-"&amp;Enfermedades_Mundiales[[#This Row],[id]]</f>
        <v>360-1871</v>
      </c>
      <c r="W1881" s="21">
        <f>+VLOOKUP(Enfermedades_Mundiales[[#This Row],[Filtro URL]],Estructura!$X$4:$Y$366,2,0)</f>
        <v>36309117</v>
      </c>
      <c r="X1881" s="21" t="str">
        <f>+VLOOKUP(Enfermedades_Mundiales[[#This Row],[tema]],Estructura!$A$4:$C$18,3,0)</f>
        <v>T-368</v>
      </c>
      <c r="Y1881" s="32" t="str">
        <f>+VLOOKUP(Enfermedades_Mundiales[[#This Row],[contenido]],Estructura!$E$4:$G$18,3,0)</f>
        <v>C-364</v>
      </c>
      <c r="Z1881" s="32" t="str">
        <f>+VLOOKUP(Enfermedades_Mundiales[[#This Row],[Filtro Integrado]],Estructura!$M$4:$O$367,3,0)</f>
        <v>FI-366</v>
      </c>
      <c r="AA1881" s="32" t="str">
        <f>+VLOOKUP(Enfermedades_Mundiales[[#This Row],[Muestra]],Estructura!$Q$4:$S$194,3,0)</f>
        <v>M-372</v>
      </c>
    </row>
    <row r="1882" spans="1:27" ht="30.6" x14ac:dyDescent="0.3">
      <c r="A1882" s="61" t="s">
        <v>2349</v>
      </c>
      <c r="B1882" s="43">
        <f t="shared" si="422"/>
        <v>360</v>
      </c>
      <c r="C1882" s="44" t="str">
        <f t="shared" si="422"/>
        <v>Enfermedades Mundiales</v>
      </c>
      <c r="D1882" s="44" t="str">
        <f t="shared" si="422"/>
        <v>Salud</v>
      </c>
      <c r="E1882" s="64">
        <v>9118</v>
      </c>
      <c r="F1882" s="44" t="str">
        <f t="shared" si="418"/>
        <v>Etapas Paso a Paso</v>
      </c>
      <c r="G1882" s="27" t="s">
        <v>3568</v>
      </c>
      <c r="H1882" s="60" t="s">
        <v>17</v>
      </c>
      <c r="I1882" s="58" t="s">
        <v>236</v>
      </c>
      <c r="J1882" s="43" t="s">
        <v>3581</v>
      </c>
      <c r="K1882" s="12" t="str">
        <f t="shared" si="423"/>
        <v>Etapa Actual</v>
      </c>
      <c r="L1882" s="43" t="str">
        <f t="shared" si="423"/>
        <v>Último Informe MINCIECIA</v>
      </c>
      <c r="M1882" s="43" t="str">
        <f t="shared" si="423"/>
        <v>Adimensional</v>
      </c>
      <c r="N1882" s="49" t="str">
        <f t="shared" si="423"/>
        <v>Ministerio de Ciencias, Tecnología, Conocimiento e Innovación</v>
      </c>
      <c r="O1882" s="30" t="str">
        <f>+"Etapa Actual del Programa Paso a Paso en la comuna de "&amp;Enfermedades_Mundiales[[#This Row],[territorio]]</f>
        <v>Etapa Actual del Programa Paso a Paso en la comuna de Toltén</v>
      </c>
      <c r="P1882" s="68"/>
      <c r="Q1882" s="15" t="str">
        <f t="shared" si="416"/>
        <v>Representación Geográfica</v>
      </c>
      <c r="R1882" s="30"/>
      <c r="S18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https://analytics.zoho.com/open-view/2395394000008153647?ZOHO_CRITERIA=%22Localiza_CL_Poblacion%22.%22Codcom%22%3D9118</v>
      </c>
      <c r="T1882" s="17"/>
      <c r="U1882" s="31" t="str">
        <f t="shared" si="417"/>
        <v>#1774B9</v>
      </c>
      <c r="V1882" s="32" t="str">
        <f>+Enfermedades_Mundiales[[#This Row],[idcoleccion]]&amp;"-"&amp;Enfermedades_Mundiales[[#This Row],[id]]</f>
        <v>360-1872</v>
      </c>
      <c r="W1882" s="21">
        <f>+VLOOKUP(Enfermedades_Mundiales[[#This Row],[Filtro URL]],Estructura!$X$4:$Y$366,2,0)</f>
        <v>36309118</v>
      </c>
      <c r="X1882" s="21" t="str">
        <f>+VLOOKUP(Enfermedades_Mundiales[[#This Row],[tema]],Estructura!$A$4:$C$18,3,0)</f>
        <v>T-368</v>
      </c>
      <c r="Y1882" s="32" t="str">
        <f>+VLOOKUP(Enfermedades_Mundiales[[#This Row],[contenido]],Estructura!$E$4:$G$18,3,0)</f>
        <v>C-364</v>
      </c>
      <c r="Z1882" s="32" t="str">
        <f>+VLOOKUP(Enfermedades_Mundiales[[#This Row],[Filtro Integrado]],Estructura!$M$4:$O$367,3,0)</f>
        <v>FI-366</v>
      </c>
      <c r="AA1882" s="32" t="str">
        <f>+VLOOKUP(Enfermedades_Mundiales[[#This Row],[Muestra]],Estructura!$Q$4:$S$194,3,0)</f>
        <v>M-372</v>
      </c>
    </row>
    <row r="1883" spans="1:27" ht="30.6" x14ac:dyDescent="0.3">
      <c r="A1883" s="61" t="s">
        <v>2350</v>
      </c>
      <c r="B1883" s="43">
        <f t="shared" si="422"/>
        <v>360</v>
      </c>
      <c r="C1883" s="44" t="str">
        <f t="shared" si="422"/>
        <v>Enfermedades Mundiales</v>
      </c>
      <c r="D1883" s="44" t="str">
        <f t="shared" si="422"/>
        <v>Salud</v>
      </c>
      <c r="E1883" s="64">
        <v>9119</v>
      </c>
      <c r="F1883" s="44" t="str">
        <f t="shared" si="418"/>
        <v>Etapas Paso a Paso</v>
      </c>
      <c r="G1883" s="27" t="s">
        <v>3568</v>
      </c>
      <c r="H1883" s="60" t="s">
        <v>17</v>
      </c>
      <c r="I1883" s="58" t="s">
        <v>237</v>
      </c>
      <c r="J1883" s="43" t="s">
        <v>3581</v>
      </c>
      <c r="K1883" s="12" t="str">
        <f t="shared" si="423"/>
        <v>Etapa Actual</v>
      </c>
      <c r="L1883" s="43" t="str">
        <f t="shared" si="423"/>
        <v>Último Informe MINCIECIA</v>
      </c>
      <c r="M1883" s="43" t="str">
        <f t="shared" si="423"/>
        <v>Adimensional</v>
      </c>
      <c r="N1883" s="49" t="str">
        <f t="shared" si="423"/>
        <v>Ministerio de Ciencias, Tecnología, Conocimiento e Innovación</v>
      </c>
      <c r="O1883" s="30" t="str">
        <f>+"Etapa Actual del Programa Paso a Paso en la comuna de "&amp;Enfermedades_Mundiales[[#This Row],[territorio]]</f>
        <v>Etapa Actual del Programa Paso a Paso en la comuna de Vilcún</v>
      </c>
      <c r="P1883" s="68"/>
      <c r="Q1883" s="15" t="str">
        <f t="shared" si="416"/>
        <v>Representación Geográfica</v>
      </c>
      <c r="R1883" s="30"/>
      <c r="S18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https://analytics.zoho.com/open-view/2395394000008153647?ZOHO_CRITERIA=%22Localiza_CL_Poblacion%22.%22Codcom%22%3D9119</v>
      </c>
      <c r="T1883" s="17"/>
      <c r="U1883" s="31" t="str">
        <f t="shared" si="417"/>
        <v>#1774B9</v>
      </c>
      <c r="V1883" s="32" t="str">
        <f>+Enfermedades_Mundiales[[#This Row],[idcoleccion]]&amp;"-"&amp;Enfermedades_Mundiales[[#This Row],[id]]</f>
        <v>360-1873</v>
      </c>
      <c r="W1883" s="21">
        <f>+VLOOKUP(Enfermedades_Mundiales[[#This Row],[Filtro URL]],Estructura!$X$4:$Y$366,2,0)</f>
        <v>36309119</v>
      </c>
      <c r="X1883" s="21" t="str">
        <f>+VLOOKUP(Enfermedades_Mundiales[[#This Row],[tema]],Estructura!$A$4:$C$18,3,0)</f>
        <v>T-368</v>
      </c>
      <c r="Y1883" s="32" t="str">
        <f>+VLOOKUP(Enfermedades_Mundiales[[#This Row],[contenido]],Estructura!$E$4:$G$18,3,0)</f>
        <v>C-364</v>
      </c>
      <c r="Z1883" s="32" t="str">
        <f>+VLOOKUP(Enfermedades_Mundiales[[#This Row],[Filtro Integrado]],Estructura!$M$4:$O$367,3,0)</f>
        <v>FI-366</v>
      </c>
      <c r="AA1883" s="32" t="str">
        <f>+VLOOKUP(Enfermedades_Mundiales[[#This Row],[Muestra]],Estructura!$Q$4:$S$194,3,0)</f>
        <v>M-372</v>
      </c>
    </row>
    <row r="1884" spans="1:27" ht="30.6" x14ac:dyDescent="0.3">
      <c r="A1884" s="61" t="s">
        <v>2351</v>
      </c>
      <c r="B1884" s="43">
        <f t="shared" si="422"/>
        <v>360</v>
      </c>
      <c r="C1884" s="44" t="str">
        <f t="shared" si="422"/>
        <v>Enfermedades Mundiales</v>
      </c>
      <c r="D1884" s="44" t="str">
        <f t="shared" si="422"/>
        <v>Salud</v>
      </c>
      <c r="E1884" s="64">
        <v>9120</v>
      </c>
      <c r="F1884" s="44" t="str">
        <f t="shared" si="418"/>
        <v>Etapas Paso a Paso</v>
      </c>
      <c r="G1884" s="27" t="s">
        <v>3568</v>
      </c>
      <c r="H1884" s="60" t="s">
        <v>17</v>
      </c>
      <c r="I1884" s="58" t="s">
        <v>238</v>
      </c>
      <c r="J1884" s="43" t="s">
        <v>3581</v>
      </c>
      <c r="K1884" s="12" t="str">
        <f t="shared" si="423"/>
        <v>Etapa Actual</v>
      </c>
      <c r="L1884" s="43" t="str">
        <f t="shared" si="423"/>
        <v>Último Informe MINCIECIA</v>
      </c>
      <c r="M1884" s="43" t="str">
        <f t="shared" si="423"/>
        <v>Adimensional</v>
      </c>
      <c r="N1884" s="49" t="str">
        <f t="shared" si="423"/>
        <v>Ministerio de Ciencias, Tecnología, Conocimiento e Innovación</v>
      </c>
      <c r="O1884" s="30" t="str">
        <f>+"Etapa Actual del Programa Paso a Paso en la comuna de "&amp;Enfermedades_Mundiales[[#This Row],[territorio]]</f>
        <v>Etapa Actual del Programa Paso a Paso en la comuna de Villarrica</v>
      </c>
      <c r="P1884" s="68"/>
      <c r="Q1884" s="15" t="str">
        <f t="shared" si="416"/>
        <v>Representación Geográfica</v>
      </c>
      <c r="R1884" s="30"/>
      <c r="S18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https://analytics.zoho.com/open-view/2395394000008153647?ZOHO_CRITERIA=%22Localiza_CL_Poblacion%22.%22Codcom%22%3D9120</v>
      </c>
      <c r="T1884" s="17"/>
      <c r="U1884" s="31" t="str">
        <f t="shared" si="417"/>
        <v>#1774B9</v>
      </c>
      <c r="V1884" s="32" t="str">
        <f>+Enfermedades_Mundiales[[#This Row],[idcoleccion]]&amp;"-"&amp;Enfermedades_Mundiales[[#This Row],[id]]</f>
        <v>360-1874</v>
      </c>
      <c r="W1884" s="21">
        <f>+VLOOKUP(Enfermedades_Mundiales[[#This Row],[Filtro URL]],Estructura!$X$4:$Y$366,2,0)</f>
        <v>36309120</v>
      </c>
      <c r="X1884" s="21" t="str">
        <f>+VLOOKUP(Enfermedades_Mundiales[[#This Row],[tema]],Estructura!$A$4:$C$18,3,0)</f>
        <v>T-368</v>
      </c>
      <c r="Y1884" s="32" t="str">
        <f>+VLOOKUP(Enfermedades_Mundiales[[#This Row],[contenido]],Estructura!$E$4:$G$18,3,0)</f>
        <v>C-364</v>
      </c>
      <c r="Z1884" s="32" t="str">
        <f>+VLOOKUP(Enfermedades_Mundiales[[#This Row],[Filtro Integrado]],Estructura!$M$4:$O$367,3,0)</f>
        <v>FI-366</v>
      </c>
      <c r="AA1884" s="32" t="str">
        <f>+VLOOKUP(Enfermedades_Mundiales[[#This Row],[Muestra]],Estructura!$Q$4:$S$194,3,0)</f>
        <v>M-372</v>
      </c>
    </row>
    <row r="1885" spans="1:27" ht="30.6" x14ac:dyDescent="0.3">
      <c r="A1885" s="61" t="s">
        <v>2352</v>
      </c>
      <c r="B1885" s="43">
        <f t="shared" si="422"/>
        <v>360</v>
      </c>
      <c r="C1885" s="44" t="str">
        <f t="shared" si="422"/>
        <v>Enfermedades Mundiales</v>
      </c>
      <c r="D1885" s="44" t="str">
        <f t="shared" si="422"/>
        <v>Salud</v>
      </c>
      <c r="E1885" s="64">
        <v>9121</v>
      </c>
      <c r="F1885" s="44" t="str">
        <f t="shared" si="418"/>
        <v>Etapas Paso a Paso</v>
      </c>
      <c r="G1885" s="27" t="s">
        <v>3568</v>
      </c>
      <c r="H1885" s="60" t="s">
        <v>17</v>
      </c>
      <c r="I1885" s="58" t="s">
        <v>239</v>
      </c>
      <c r="J1885" s="43" t="s">
        <v>3581</v>
      </c>
      <c r="K1885" s="12" t="str">
        <f t="shared" si="423"/>
        <v>Etapa Actual</v>
      </c>
      <c r="L1885" s="43" t="str">
        <f t="shared" si="423"/>
        <v>Último Informe MINCIECIA</v>
      </c>
      <c r="M1885" s="43" t="str">
        <f t="shared" si="423"/>
        <v>Adimensional</v>
      </c>
      <c r="N1885" s="49" t="str">
        <f t="shared" si="423"/>
        <v>Ministerio de Ciencias, Tecnología, Conocimiento e Innovación</v>
      </c>
      <c r="O1885" s="30" t="str">
        <f>+"Etapa Actual del Programa Paso a Paso en la comuna de "&amp;Enfermedades_Mundiales[[#This Row],[territorio]]</f>
        <v>Etapa Actual del Programa Paso a Paso en la comuna de Cholchol</v>
      </c>
      <c r="P1885" s="68"/>
      <c r="Q1885" s="15" t="str">
        <f t="shared" si="416"/>
        <v>Representación Geográfica</v>
      </c>
      <c r="R1885" s="30"/>
      <c r="S18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https://analytics.zoho.com/open-view/2395394000008153647?ZOHO_CRITERIA=%22Localiza_CL_Poblacion%22.%22Codcom%22%3D9121</v>
      </c>
      <c r="T1885" s="17"/>
      <c r="U1885" s="31" t="str">
        <f t="shared" si="417"/>
        <v>#1774B9</v>
      </c>
      <c r="V1885" s="32" t="str">
        <f>+Enfermedades_Mundiales[[#This Row],[idcoleccion]]&amp;"-"&amp;Enfermedades_Mundiales[[#This Row],[id]]</f>
        <v>360-1875</v>
      </c>
      <c r="W1885" s="21">
        <f>+VLOOKUP(Enfermedades_Mundiales[[#This Row],[Filtro URL]],Estructura!$X$4:$Y$366,2,0)</f>
        <v>36309121</v>
      </c>
      <c r="X1885" s="21" t="str">
        <f>+VLOOKUP(Enfermedades_Mundiales[[#This Row],[tema]],Estructura!$A$4:$C$18,3,0)</f>
        <v>T-368</v>
      </c>
      <c r="Y1885" s="32" t="str">
        <f>+VLOOKUP(Enfermedades_Mundiales[[#This Row],[contenido]],Estructura!$E$4:$G$18,3,0)</f>
        <v>C-364</v>
      </c>
      <c r="Z1885" s="32" t="str">
        <f>+VLOOKUP(Enfermedades_Mundiales[[#This Row],[Filtro Integrado]],Estructura!$M$4:$O$367,3,0)</f>
        <v>FI-366</v>
      </c>
      <c r="AA1885" s="32" t="str">
        <f>+VLOOKUP(Enfermedades_Mundiales[[#This Row],[Muestra]],Estructura!$Q$4:$S$194,3,0)</f>
        <v>M-372</v>
      </c>
    </row>
    <row r="1886" spans="1:27" ht="30.6" x14ac:dyDescent="0.3">
      <c r="A1886" s="61" t="s">
        <v>2353</v>
      </c>
      <c r="B1886" s="43">
        <f t="shared" si="422"/>
        <v>360</v>
      </c>
      <c r="C1886" s="44" t="str">
        <f t="shared" si="422"/>
        <v>Enfermedades Mundiales</v>
      </c>
      <c r="D1886" s="44" t="str">
        <f t="shared" si="422"/>
        <v>Salud</v>
      </c>
      <c r="E1886" s="64">
        <v>9201</v>
      </c>
      <c r="F1886" s="44" t="str">
        <f t="shared" si="418"/>
        <v>Etapas Paso a Paso</v>
      </c>
      <c r="G1886" s="27" t="s">
        <v>3568</v>
      </c>
      <c r="H1886" s="60" t="s">
        <v>17</v>
      </c>
      <c r="I1886" s="58" t="s">
        <v>240</v>
      </c>
      <c r="J1886" s="43" t="s">
        <v>3581</v>
      </c>
      <c r="K1886" s="12" t="str">
        <f t="shared" si="423"/>
        <v>Etapa Actual</v>
      </c>
      <c r="L1886" s="43" t="str">
        <f t="shared" si="423"/>
        <v>Último Informe MINCIECIA</v>
      </c>
      <c r="M1886" s="43" t="str">
        <f t="shared" si="423"/>
        <v>Adimensional</v>
      </c>
      <c r="N1886" s="49" t="str">
        <f t="shared" si="423"/>
        <v>Ministerio de Ciencias, Tecnología, Conocimiento e Innovación</v>
      </c>
      <c r="O1886" s="30" t="str">
        <f>+"Etapa Actual del Programa Paso a Paso en la comuna de "&amp;Enfermedades_Mundiales[[#This Row],[territorio]]</f>
        <v>Etapa Actual del Programa Paso a Paso en la comuna de Angol</v>
      </c>
      <c r="P1886" s="68"/>
      <c r="Q1886" s="15" t="str">
        <f t="shared" si="416"/>
        <v>Representación Geográfica</v>
      </c>
      <c r="R1886" s="30"/>
      <c r="S18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https://analytics.zoho.com/open-view/2395394000008153647?ZOHO_CRITERIA=%22Localiza_CL_Poblacion%22.%22Codcom%22%3D9201</v>
      </c>
      <c r="T1886" s="17"/>
      <c r="U1886" s="31" t="str">
        <f t="shared" si="417"/>
        <v>#1774B9</v>
      </c>
      <c r="V1886" s="32" t="str">
        <f>+Enfermedades_Mundiales[[#This Row],[idcoleccion]]&amp;"-"&amp;Enfermedades_Mundiales[[#This Row],[id]]</f>
        <v>360-1876</v>
      </c>
      <c r="W1886" s="21">
        <f>+VLOOKUP(Enfermedades_Mundiales[[#This Row],[Filtro URL]],Estructura!$X$4:$Y$366,2,0)</f>
        <v>36309201</v>
      </c>
      <c r="X1886" s="21" t="str">
        <f>+VLOOKUP(Enfermedades_Mundiales[[#This Row],[tema]],Estructura!$A$4:$C$18,3,0)</f>
        <v>T-368</v>
      </c>
      <c r="Y1886" s="32" t="str">
        <f>+VLOOKUP(Enfermedades_Mundiales[[#This Row],[contenido]],Estructura!$E$4:$G$18,3,0)</f>
        <v>C-364</v>
      </c>
      <c r="Z1886" s="32" t="str">
        <f>+VLOOKUP(Enfermedades_Mundiales[[#This Row],[Filtro Integrado]],Estructura!$M$4:$O$367,3,0)</f>
        <v>FI-366</v>
      </c>
      <c r="AA1886" s="32" t="str">
        <f>+VLOOKUP(Enfermedades_Mundiales[[#This Row],[Muestra]],Estructura!$Q$4:$S$194,3,0)</f>
        <v>M-372</v>
      </c>
    </row>
    <row r="1887" spans="1:27" ht="30.6" x14ac:dyDescent="0.3">
      <c r="A1887" s="61" t="s">
        <v>2354</v>
      </c>
      <c r="B1887" s="43">
        <f t="shared" si="422"/>
        <v>360</v>
      </c>
      <c r="C1887" s="44" t="str">
        <f t="shared" si="422"/>
        <v>Enfermedades Mundiales</v>
      </c>
      <c r="D1887" s="44" t="str">
        <f t="shared" si="422"/>
        <v>Salud</v>
      </c>
      <c r="E1887" s="64">
        <v>9202</v>
      </c>
      <c r="F1887" s="44" t="str">
        <f t="shared" si="418"/>
        <v>Etapas Paso a Paso</v>
      </c>
      <c r="G1887" s="27" t="s">
        <v>3568</v>
      </c>
      <c r="H1887" s="60" t="s">
        <v>17</v>
      </c>
      <c r="I1887" s="58" t="s">
        <v>241</v>
      </c>
      <c r="J1887" s="43" t="s">
        <v>3581</v>
      </c>
      <c r="K1887" s="12" t="str">
        <f t="shared" si="423"/>
        <v>Etapa Actual</v>
      </c>
      <c r="L1887" s="43" t="str">
        <f t="shared" si="423"/>
        <v>Último Informe MINCIECIA</v>
      </c>
      <c r="M1887" s="43" t="str">
        <f t="shared" si="423"/>
        <v>Adimensional</v>
      </c>
      <c r="N1887" s="49" t="str">
        <f t="shared" si="423"/>
        <v>Ministerio de Ciencias, Tecnología, Conocimiento e Innovación</v>
      </c>
      <c r="O1887" s="30" t="str">
        <f>+"Etapa Actual del Programa Paso a Paso en la comuna de "&amp;Enfermedades_Mundiales[[#This Row],[territorio]]</f>
        <v>Etapa Actual del Programa Paso a Paso en la comuna de Collipulli</v>
      </c>
      <c r="P1887" s="68"/>
      <c r="Q1887" s="15" t="str">
        <f t="shared" si="416"/>
        <v>Representación Geográfica</v>
      </c>
      <c r="R1887" s="30"/>
      <c r="S18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https://analytics.zoho.com/open-view/2395394000008153647?ZOHO_CRITERIA=%22Localiza_CL_Poblacion%22.%22Codcom%22%3D9202</v>
      </c>
      <c r="T1887" s="17"/>
      <c r="U1887" s="31" t="str">
        <f t="shared" si="417"/>
        <v>#1774B9</v>
      </c>
      <c r="V1887" s="32" t="str">
        <f>+Enfermedades_Mundiales[[#This Row],[idcoleccion]]&amp;"-"&amp;Enfermedades_Mundiales[[#This Row],[id]]</f>
        <v>360-1877</v>
      </c>
      <c r="W1887" s="21">
        <f>+VLOOKUP(Enfermedades_Mundiales[[#This Row],[Filtro URL]],Estructura!$X$4:$Y$366,2,0)</f>
        <v>36309202</v>
      </c>
      <c r="X1887" s="21" t="str">
        <f>+VLOOKUP(Enfermedades_Mundiales[[#This Row],[tema]],Estructura!$A$4:$C$18,3,0)</f>
        <v>T-368</v>
      </c>
      <c r="Y1887" s="32" t="str">
        <f>+VLOOKUP(Enfermedades_Mundiales[[#This Row],[contenido]],Estructura!$E$4:$G$18,3,0)</f>
        <v>C-364</v>
      </c>
      <c r="Z1887" s="32" t="str">
        <f>+VLOOKUP(Enfermedades_Mundiales[[#This Row],[Filtro Integrado]],Estructura!$M$4:$O$367,3,0)</f>
        <v>FI-366</v>
      </c>
      <c r="AA1887" s="32" t="str">
        <f>+VLOOKUP(Enfermedades_Mundiales[[#This Row],[Muestra]],Estructura!$Q$4:$S$194,3,0)</f>
        <v>M-372</v>
      </c>
    </row>
    <row r="1888" spans="1:27" ht="30.6" x14ac:dyDescent="0.3">
      <c r="A1888" s="61" t="s">
        <v>2355</v>
      </c>
      <c r="B1888" s="43">
        <f t="shared" si="422"/>
        <v>360</v>
      </c>
      <c r="C1888" s="44" t="str">
        <f t="shared" si="422"/>
        <v>Enfermedades Mundiales</v>
      </c>
      <c r="D1888" s="44" t="str">
        <f t="shared" si="422"/>
        <v>Salud</v>
      </c>
      <c r="E1888" s="64">
        <v>9203</v>
      </c>
      <c r="F1888" s="44" t="str">
        <f t="shared" si="418"/>
        <v>Etapas Paso a Paso</v>
      </c>
      <c r="G1888" s="27" t="s">
        <v>3568</v>
      </c>
      <c r="H1888" s="60" t="s">
        <v>17</v>
      </c>
      <c r="I1888" s="58" t="s">
        <v>242</v>
      </c>
      <c r="J1888" s="43" t="s">
        <v>3581</v>
      </c>
      <c r="K1888" s="12" t="str">
        <f t="shared" si="423"/>
        <v>Etapa Actual</v>
      </c>
      <c r="L1888" s="43" t="str">
        <f t="shared" si="423"/>
        <v>Último Informe MINCIECIA</v>
      </c>
      <c r="M1888" s="43" t="str">
        <f t="shared" si="423"/>
        <v>Adimensional</v>
      </c>
      <c r="N1888" s="49" t="str">
        <f t="shared" si="423"/>
        <v>Ministerio de Ciencias, Tecnología, Conocimiento e Innovación</v>
      </c>
      <c r="O1888" s="30" t="str">
        <f>+"Etapa Actual del Programa Paso a Paso en la comuna de "&amp;Enfermedades_Mundiales[[#This Row],[territorio]]</f>
        <v>Etapa Actual del Programa Paso a Paso en la comuna de Curacautín</v>
      </c>
      <c r="P1888" s="68"/>
      <c r="Q1888" s="15" t="str">
        <f t="shared" si="416"/>
        <v>Representación Geográfica</v>
      </c>
      <c r="R1888" s="30"/>
      <c r="S18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https://analytics.zoho.com/open-view/2395394000008153647?ZOHO_CRITERIA=%22Localiza_CL_Poblacion%22.%22Codcom%22%3D9203</v>
      </c>
      <c r="T1888" s="17"/>
      <c r="U1888" s="31" t="str">
        <f t="shared" si="417"/>
        <v>#1774B9</v>
      </c>
      <c r="V1888" s="32" t="str">
        <f>+Enfermedades_Mundiales[[#This Row],[idcoleccion]]&amp;"-"&amp;Enfermedades_Mundiales[[#This Row],[id]]</f>
        <v>360-1878</v>
      </c>
      <c r="W1888" s="21">
        <f>+VLOOKUP(Enfermedades_Mundiales[[#This Row],[Filtro URL]],Estructura!$X$4:$Y$366,2,0)</f>
        <v>36309203</v>
      </c>
      <c r="X1888" s="21" t="str">
        <f>+VLOOKUP(Enfermedades_Mundiales[[#This Row],[tema]],Estructura!$A$4:$C$18,3,0)</f>
        <v>T-368</v>
      </c>
      <c r="Y1888" s="32" t="str">
        <f>+VLOOKUP(Enfermedades_Mundiales[[#This Row],[contenido]],Estructura!$E$4:$G$18,3,0)</f>
        <v>C-364</v>
      </c>
      <c r="Z1888" s="32" t="str">
        <f>+VLOOKUP(Enfermedades_Mundiales[[#This Row],[Filtro Integrado]],Estructura!$M$4:$O$367,3,0)</f>
        <v>FI-366</v>
      </c>
      <c r="AA1888" s="32" t="str">
        <f>+VLOOKUP(Enfermedades_Mundiales[[#This Row],[Muestra]],Estructura!$Q$4:$S$194,3,0)</f>
        <v>M-372</v>
      </c>
    </row>
    <row r="1889" spans="1:27" ht="30.6" x14ac:dyDescent="0.3">
      <c r="A1889" s="61" t="s">
        <v>2356</v>
      </c>
      <c r="B1889" s="43">
        <f t="shared" si="422"/>
        <v>360</v>
      </c>
      <c r="C1889" s="44" t="str">
        <f t="shared" si="422"/>
        <v>Enfermedades Mundiales</v>
      </c>
      <c r="D1889" s="44" t="str">
        <f t="shared" si="422"/>
        <v>Salud</v>
      </c>
      <c r="E1889" s="64">
        <v>9204</v>
      </c>
      <c r="F1889" s="44" t="str">
        <f t="shared" si="418"/>
        <v>Etapas Paso a Paso</v>
      </c>
      <c r="G1889" s="27" t="s">
        <v>3568</v>
      </c>
      <c r="H1889" s="60" t="s">
        <v>17</v>
      </c>
      <c r="I1889" s="58" t="s">
        <v>243</v>
      </c>
      <c r="J1889" s="43" t="s">
        <v>3581</v>
      </c>
      <c r="K1889" s="12" t="str">
        <f t="shared" si="423"/>
        <v>Etapa Actual</v>
      </c>
      <c r="L1889" s="43" t="str">
        <f t="shared" si="423"/>
        <v>Último Informe MINCIECIA</v>
      </c>
      <c r="M1889" s="43" t="str">
        <f t="shared" si="423"/>
        <v>Adimensional</v>
      </c>
      <c r="N1889" s="49" t="str">
        <f t="shared" si="423"/>
        <v>Ministerio de Ciencias, Tecnología, Conocimiento e Innovación</v>
      </c>
      <c r="O1889" s="30" t="str">
        <f>+"Etapa Actual del Programa Paso a Paso en la comuna de "&amp;Enfermedades_Mundiales[[#This Row],[territorio]]</f>
        <v>Etapa Actual del Programa Paso a Paso en la comuna de Ercilla</v>
      </c>
      <c r="P1889" s="68"/>
      <c r="Q1889" s="15" t="str">
        <f t="shared" si="416"/>
        <v>Representación Geográfica</v>
      </c>
      <c r="R1889" s="30"/>
      <c r="S18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https://analytics.zoho.com/open-view/2395394000008153647?ZOHO_CRITERIA=%22Localiza_CL_Poblacion%22.%22Codcom%22%3D9204</v>
      </c>
      <c r="T1889" s="17"/>
      <c r="U1889" s="31" t="str">
        <f t="shared" si="417"/>
        <v>#1774B9</v>
      </c>
      <c r="V1889" s="32" t="str">
        <f>+Enfermedades_Mundiales[[#This Row],[idcoleccion]]&amp;"-"&amp;Enfermedades_Mundiales[[#This Row],[id]]</f>
        <v>360-1879</v>
      </c>
      <c r="W1889" s="21">
        <f>+VLOOKUP(Enfermedades_Mundiales[[#This Row],[Filtro URL]],Estructura!$X$4:$Y$366,2,0)</f>
        <v>36309204</v>
      </c>
      <c r="X1889" s="21" t="str">
        <f>+VLOOKUP(Enfermedades_Mundiales[[#This Row],[tema]],Estructura!$A$4:$C$18,3,0)</f>
        <v>T-368</v>
      </c>
      <c r="Y1889" s="32" t="str">
        <f>+VLOOKUP(Enfermedades_Mundiales[[#This Row],[contenido]],Estructura!$E$4:$G$18,3,0)</f>
        <v>C-364</v>
      </c>
      <c r="Z1889" s="32" t="str">
        <f>+VLOOKUP(Enfermedades_Mundiales[[#This Row],[Filtro Integrado]],Estructura!$M$4:$O$367,3,0)</f>
        <v>FI-366</v>
      </c>
      <c r="AA1889" s="32" t="str">
        <f>+VLOOKUP(Enfermedades_Mundiales[[#This Row],[Muestra]],Estructura!$Q$4:$S$194,3,0)</f>
        <v>M-372</v>
      </c>
    </row>
    <row r="1890" spans="1:27" ht="30.6" x14ac:dyDescent="0.3">
      <c r="A1890" s="61" t="s">
        <v>2357</v>
      </c>
      <c r="B1890" s="43">
        <f t="shared" si="422"/>
        <v>360</v>
      </c>
      <c r="C1890" s="44" t="str">
        <f t="shared" si="422"/>
        <v>Enfermedades Mundiales</v>
      </c>
      <c r="D1890" s="44" t="str">
        <f t="shared" si="422"/>
        <v>Salud</v>
      </c>
      <c r="E1890" s="64">
        <v>9205</v>
      </c>
      <c r="F1890" s="44" t="str">
        <f t="shared" si="418"/>
        <v>Etapas Paso a Paso</v>
      </c>
      <c r="G1890" s="27" t="s">
        <v>3568</v>
      </c>
      <c r="H1890" s="60" t="s">
        <v>17</v>
      </c>
      <c r="I1890" s="58" t="s">
        <v>244</v>
      </c>
      <c r="J1890" s="43" t="s">
        <v>3581</v>
      </c>
      <c r="K1890" s="12" t="str">
        <f t="shared" si="423"/>
        <v>Etapa Actual</v>
      </c>
      <c r="L1890" s="43" t="str">
        <f t="shared" si="423"/>
        <v>Último Informe MINCIECIA</v>
      </c>
      <c r="M1890" s="43" t="str">
        <f t="shared" si="423"/>
        <v>Adimensional</v>
      </c>
      <c r="N1890" s="49" t="str">
        <f t="shared" si="423"/>
        <v>Ministerio de Ciencias, Tecnología, Conocimiento e Innovación</v>
      </c>
      <c r="O1890" s="30" t="str">
        <f>+"Etapa Actual del Programa Paso a Paso en la comuna de "&amp;Enfermedades_Mundiales[[#This Row],[territorio]]</f>
        <v>Etapa Actual del Programa Paso a Paso en la comuna de Lonquimay</v>
      </c>
      <c r="P1890" s="68"/>
      <c r="Q1890" s="15" t="str">
        <f t="shared" si="416"/>
        <v>Representación Geográfica</v>
      </c>
      <c r="R1890" s="30"/>
      <c r="S18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https://analytics.zoho.com/open-view/2395394000008153647?ZOHO_CRITERIA=%22Localiza_CL_Poblacion%22.%22Codcom%22%3D9205</v>
      </c>
      <c r="T1890" s="17"/>
      <c r="U1890" s="31" t="str">
        <f t="shared" si="417"/>
        <v>#1774B9</v>
      </c>
      <c r="V1890" s="32" t="str">
        <f>+Enfermedades_Mundiales[[#This Row],[idcoleccion]]&amp;"-"&amp;Enfermedades_Mundiales[[#This Row],[id]]</f>
        <v>360-1880</v>
      </c>
      <c r="W1890" s="21">
        <f>+VLOOKUP(Enfermedades_Mundiales[[#This Row],[Filtro URL]],Estructura!$X$4:$Y$366,2,0)</f>
        <v>36309205</v>
      </c>
      <c r="X1890" s="21" t="str">
        <f>+VLOOKUP(Enfermedades_Mundiales[[#This Row],[tema]],Estructura!$A$4:$C$18,3,0)</f>
        <v>T-368</v>
      </c>
      <c r="Y1890" s="32" t="str">
        <f>+VLOOKUP(Enfermedades_Mundiales[[#This Row],[contenido]],Estructura!$E$4:$G$18,3,0)</f>
        <v>C-364</v>
      </c>
      <c r="Z1890" s="32" t="str">
        <f>+VLOOKUP(Enfermedades_Mundiales[[#This Row],[Filtro Integrado]],Estructura!$M$4:$O$367,3,0)</f>
        <v>FI-366</v>
      </c>
      <c r="AA1890" s="32" t="str">
        <f>+VLOOKUP(Enfermedades_Mundiales[[#This Row],[Muestra]],Estructura!$Q$4:$S$194,3,0)</f>
        <v>M-372</v>
      </c>
    </row>
    <row r="1891" spans="1:27" ht="30.6" x14ac:dyDescent="0.3">
      <c r="A1891" s="61" t="s">
        <v>2358</v>
      </c>
      <c r="B1891" s="43">
        <f t="shared" si="422"/>
        <v>360</v>
      </c>
      <c r="C1891" s="44" t="str">
        <f t="shared" si="422"/>
        <v>Enfermedades Mundiales</v>
      </c>
      <c r="D1891" s="44" t="str">
        <f t="shared" si="422"/>
        <v>Salud</v>
      </c>
      <c r="E1891" s="64">
        <v>9206</v>
      </c>
      <c r="F1891" s="44" t="str">
        <f t="shared" si="418"/>
        <v>Etapas Paso a Paso</v>
      </c>
      <c r="G1891" s="27" t="s">
        <v>3568</v>
      </c>
      <c r="H1891" s="60" t="s">
        <v>17</v>
      </c>
      <c r="I1891" s="58" t="s">
        <v>245</v>
      </c>
      <c r="J1891" s="43" t="s">
        <v>3581</v>
      </c>
      <c r="K1891" s="12" t="str">
        <f t="shared" si="423"/>
        <v>Etapa Actual</v>
      </c>
      <c r="L1891" s="43" t="str">
        <f t="shared" si="423"/>
        <v>Último Informe MINCIECIA</v>
      </c>
      <c r="M1891" s="43" t="str">
        <f t="shared" si="423"/>
        <v>Adimensional</v>
      </c>
      <c r="N1891" s="49" t="str">
        <f t="shared" si="423"/>
        <v>Ministerio de Ciencias, Tecnología, Conocimiento e Innovación</v>
      </c>
      <c r="O1891" s="30" t="str">
        <f>+"Etapa Actual del Programa Paso a Paso en la comuna de "&amp;Enfermedades_Mundiales[[#This Row],[territorio]]</f>
        <v>Etapa Actual del Programa Paso a Paso en la comuna de Los Sauces</v>
      </c>
      <c r="P1891" s="68"/>
      <c r="Q1891" s="15" t="str">
        <f t="shared" si="416"/>
        <v>Representación Geográfica</v>
      </c>
      <c r="R1891" s="30"/>
      <c r="S18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https://analytics.zoho.com/open-view/2395394000008153647?ZOHO_CRITERIA=%22Localiza_CL_Poblacion%22.%22Codcom%22%3D9206</v>
      </c>
      <c r="T1891" s="17"/>
      <c r="U1891" s="31" t="str">
        <f t="shared" si="417"/>
        <v>#1774B9</v>
      </c>
      <c r="V1891" s="32" t="str">
        <f>+Enfermedades_Mundiales[[#This Row],[idcoleccion]]&amp;"-"&amp;Enfermedades_Mundiales[[#This Row],[id]]</f>
        <v>360-1881</v>
      </c>
      <c r="W1891" s="21">
        <f>+VLOOKUP(Enfermedades_Mundiales[[#This Row],[Filtro URL]],Estructura!$X$4:$Y$366,2,0)</f>
        <v>36309206</v>
      </c>
      <c r="X1891" s="21" t="str">
        <f>+VLOOKUP(Enfermedades_Mundiales[[#This Row],[tema]],Estructura!$A$4:$C$18,3,0)</f>
        <v>T-368</v>
      </c>
      <c r="Y1891" s="32" t="str">
        <f>+VLOOKUP(Enfermedades_Mundiales[[#This Row],[contenido]],Estructura!$E$4:$G$18,3,0)</f>
        <v>C-364</v>
      </c>
      <c r="Z1891" s="32" t="str">
        <f>+VLOOKUP(Enfermedades_Mundiales[[#This Row],[Filtro Integrado]],Estructura!$M$4:$O$367,3,0)</f>
        <v>FI-366</v>
      </c>
      <c r="AA1891" s="32" t="str">
        <f>+VLOOKUP(Enfermedades_Mundiales[[#This Row],[Muestra]],Estructura!$Q$4:$S$194,3,0)</f>
        <v>M-372</v>
      </c>
    </row>
    <row r="1892" spans="1:27" ht="30.6" x14ac:dyDescent="0.3">
      <c r="A1892" s="61" t="s">
        <v>2359</v>
      </c>
      <c r="B1892" s="43">
        <f t="shared" si="422"/>
        <v>360</v>
      </c>
      <c r="C1892" s="44" t="str">
        <f t="shared" si="422"/>
        <v>Enfermedades Mundiales</v>
      </c>
      <c r="D1892" s="44" t="str">
        <f t="shared" si="422"/>
        <v>Salud</v>
      </c>
      <c r="E1892" s="64">
        <v>9207</v>
      </c>
      <c r="F1892" s="44" t="str">
        <f t="shared" si="418"/>
        <v>Etapas Paso a Paso</v>
      </c>
      <c r="G1892" s="27" t="s">
        <v>3568</v>
      </c>
      <c r="H1892" s="60" t="s">
        <v>17</v>
      </c>
      <c r="I1892" s="58" t="s">
        <v>246</v>
      </c>
      <c r="J1892" s="43" t="s">
        <v>3581</v>
      </c>
      <c r="K1892" s="12" t="str">
        <f t="shared" si="423"/>
        <v>Etapa Actual</v>
      </c>
      <c r="L1892" s="43" t="str">
        <f t="shared" si="423"/>
        <v>Último Informe MINCIECIA</v>
      </c>
      <c r="M1892" s="43" t="str">
        <f t="shared" si="423"/>
        <v>Adimensional</v>
      </c>
      <c r="N1892" s="49" t="str">
        <f t="shared" si="423"/>
        <v>Ministerio de Ciencias, Tecnología, Conocimiento e Innovación</v>
      </c>
      <c r="O1892" s="30" t="str">
        <f>+"Etapa Actual del Programa Paso a Paso en la comuna de "&amp;Enfermedades_Mundiales[[#This Row],[territorio]]</f>
        <v>Etapa Actual del Programa Paso a Paso en la comuna de Lumaco</v>
      </c>
      <c r="P1892" s="68"/>
      <c r="Q1892" s="15" t="str">
        <f t="shared" si="416"/>
        <v>Representación Geográfica</v>
      </c>
      <c r="R1892" s="30"/>
      <c r="S18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https://analytics.zoho.com/open-view/2395394000008153647?ZOHO_CRITERIA=%22Localiza_CL_Poblacion%22.%22Codcom%22%3D9207</v>
      </c>
      <c r="T1892" s="17"/>
      <c r="U1892" s="31" t="str">
        <f t="shared" si="417"/>
        <v>#1774B9</v>
      </c>
      <c r="V1892" s="32" t="str">
        <f>+Enfermedades_Mundiales[[#This Row],[idcoleccion]]&amp;"-"&amp;Enfermedades_Mundiales[[#This Row],[id]]</f>
        <v>360-1882</v>
      </c>
      <c r="W1892" s="21">
        <f>+VLOOKUP(Enfermedades_Mundiales[[#This Row],[Filtro URL]],Estructura!$X$4:$Y$366,2,0)</f>
        <v>36309207</v>
      </c>
      <c r="X1892" s="21" t="str">
        <f>+VLOOKUP(Enfermedades_Mundiales[[#This Row],[tema]],Estructura!$A$4:$C$18,3,0)</f>
        <v>T-368</v>
      </c>
      <c r="Y1892" s="32" t="str">
        <f>+VLOOKUP(Enfermedades_Mundiales[[#This Row],[contenido]],Estructura!$E$4:$G$18,3,0)</f>
        <v>C-364</v>
      </c>
      <c r="Z1892" s="32" t="str">
        <f>+VLOOKUP(Enfermedades_Mundiales[[#This Row],[Filtro Integrado]],Estructura!$M$4:$O$367,3,0)</f>
        <v>FI-366</v>
      </c>
      <c r="AA1892" s="32" t="str">
        <f>+VLOOKUP(Enfermedades_Mundiales[[#This Row],[Muestra]],Estructura!$Q$4:$S$194,3,0)</f>
        <v>M-372</v>
      </c>
    </row>
    <row r="1893" spans="1:27" ht="30.6" x14ac:dyDescent="0.3">
      <c r="A1893" s="61" t="s">
        <v>2360</v>
      </c>
      <c r="B1893" s="43">
        <f t="shared" si="422"/>
        <v>360</v>
      </c>
      <c r="C1893" s="44" t="str">
        <f t="shared" si="422"/>
        <v>Enfermedades Mundiales</v>
      </c>
      <c r="D1893" s="44" t="str">
        <f t="shared" si="422"/>
        <v>Salud</v>
      </c>
      <c r="E1893" s="64">
        <v>9208</v>
      </c>
      <c r="F1893" s="44" t="str">
        <f t="shared" si="418"/>
        <v>Etapas Paso a Paso</v>
      </c>
      <c r="G1893" s="27" t="s">
        <v>3568</v>
      </c>
      <c r="H1893" s="60" t="s">
        <v>17</v>
      </c>
      <c r="I1893" s="58" t="s">
        <v>247</v>
      </c>
      <c r="J1893" s="43" t="s">
        <v>3581</v>
      </c>
      <c r="K1893" s="12" t="str">
        <f t="shared" si="423"/>
        <v>Etapa Actual</v>
      </c>
      <c r="L1893" s="43" t="str">
        <f t="shared" si="423"/>
        <v>Último Informe MINCIECIA</v>
      </c>
      <c r="M1893" s="43" t="str">
        <f t="shared" si="423"/>
        <v>Adimensional</v>
      </c>
      <c r="N1893" s="49" t="str">
        <f t="shared" si="423"/>
        <v>Ministerio de Ciencias, Tecnología, Conocimiento e Innovación</v>
      </c>
      <c r="O1893" s="30" t="str">
        <f>+"Etapa Actual del Programa Paso a Paso en la comuna de "&amp;Enfermedades_Mundiales[[#This Row],[territorio]]</f>
        <v>Etapa Actual del Programa Paso a Paso en la comuna de Purén</v>
      </c>
      <c r="P1893" s="68"/>
      <c r="Q1893" s="15" t="str">
        <f t="shared" si="416"/>
        <v>Representación Geográfica</v>
      </c>
      <c r="R1893" s="30"/>
      <c r="S18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https://analytics.zoho.com/open-view/2395394000008153647?ZOHO_CRITERIA=%22Localiza_CL_Poblacion%22.%22Codcom%22%3D9208</v>
      </c>
      <c r="T1893" s="17"/>
      <c r="U1893" s="31" t="str">
        <f t="shared" si="417"/>
        <v>#1774B9</v>
      </c>
      <c r="V1893" s="32" t="str">
        <f>+Enfermedades_Mundiales[[#This Row],[idcoleccion]]&amp;"-"&amp;Enfermedades_Mundiales[[#This Row],[id]]</f>
        <v>360-1883</v>
      </c>
      <c r="W1893" s="21">
        <f>+VLOOKUP(Enfermedades_Mundiales[[#This Row],[Filtro URL]],Estructura!$X$4:$Y$366,2,0)</f>
        <v>36309208</v>
      </c>
      <c r="X1893" s="21" t="str">
        <f>+VLOOKUP(Enfermedades_Mundiales[[#This Row],[tema]],Estructura!$A$4:$C$18,3,0)</f>
        <v>T-368</v>
      </c>
      <c r="Y1893" s="32" t="str">
        <f>+VLOOKUP(Enfermedades_Mundiales[[#This Row],[contenido]],Estructura!$E$4:$G$18,3,0)</f>
        <v>C-364</v>
      </c>
      <c r="Z1893" s="32" t="str">
        <f>+VLOOKUP(Enfermedades_Mundiales[[#This Row],[Filtro Integrado]],Estructura!$M$4:$O$367,3,0)</f>
        <v>FI-366</v>
      </c>
      <c r="AA1893" s="32" t="str">
        <f>+VLOOKUP(Enfermedades_Mundiales[[#This Row],[Muestra]],Estructura!$Q$4:$S$194,3,0)</f>
        <v>M-372</v>
      </c>
    </row>
    <row r="1894" spans="1:27" ht="30.6" x14ac:dyDescent="0.3">
      <c r="A1894" s="61" t="s">
        <v>2361</v>
      </c>
      <c r="B1894" s="43">
        <f t="shared" ref="B1894:D1909" si="424">+B1893</f>
        <v>360</v>
      </c>
      <c r="C1894" s="44" t="str">
        <f t="shared" si="424"/>
        <v>Enfermedades Mundiales</v>
      </c>
      <c r="D1894" s="44" t="str">
        <f t="shared" si="424"/>
        <v>Salud</v>
      </c>
      <c r="E1894" s="64">
        <v>9209</v>
      </c>
      <c r="F1894" s="44" t="str">
        <f t="shared" si="418"/>
        <v>Etapas Paso a Paso</v>
      </c>
      <c r="G1894" s="27" t="s">
        <v>3568</v>
      </c>
      <c r="H1894" s="60" t="s">
        <v>17</v>
      </c>
      <c r="I1894" s="58" t="s">
        <v>248</v>
      </c>
      <c r="J1894" s="43" t="s">
        <v>3581</v>
      </c>
      <c r="K1894" s="12" t="str">
        <f t="shared" si="423"/>
        <v>Etapa Actual</v>
      </c>
      <c r="L1894" s="43" t="str">
        <f t="shared" si="423"/>
        <v>Último Informe MINCIECIA</v>
      </c>
      <c r="M1894" s="43" t="str">
        <f t="shared" si="423"/>
        <v>Adimensional</v>
      </c>
      <c r="N1894" s="49" t="str">
        <f t="shared" si="423"/>
        <v>Ministerio de Ciencias, Tecnología, Conocimiento e Innovación</v>
      </c>
      <c r="O1894" s="30" t="str">
        <f>+"Etapa Actual del Programa Paso a Paso en la comuna de "&amp;Enfermedades_Mundiales[[#This Row],[territorio]]</f>
        <v>Etapa Actual del Programa Paso a Paso en la comuna de Renaico</v>
      </c>
      <c r="P1894" s="68"/>
      <c r="Q1894" s="15" t="str">
        <f t="shared" si="416"/>
        <v>Representación Geográfica</v>
      </c>
      <c r="R1894" s="30"/>
      <c r="S18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https://analytics.zoho.com/open-view/2395394000008153647?ZOHO_CRITERIA=%22Localiza_CL_Poblacion%22.%22Codcom%22%3D9209</v>
      </c>
      <c r="T1894" s="17"/>
      <c r="U1894" s="31" t="str">
        <f t="shared" si="417"/>
        <v>#1774B9</v>
      </c>
      <c r="V1894" s="32" t="str">
        <f>+Enfermedades_Mundiales[[#This Row],[idcoleccion]]&amp;"-"&amp;Enfermedades_Mundiales[[#This Row],[id]]</f>
        <v>360-1884</v>
      </c>
      <c r="W1894" s="21">
        <f>+VLOOKUP(Enfermedades_Mundiales[[#This Row],[Filtro URL]],Estructura!$X$4:$Y$366,2,0)</f>
        <v>36309209</v>
      </c>
      <c r="X1894" s="21" t="str">
        <f>+VLOOKUP(Enfermedades_Mundiales[[#This Row],[tema]],Estructura!$A$4:$C$18,3,0)</f>
        <v>T-368</v>
      </c>
      <c r="Y1894" s="32" t="str">
        <f>+VLOOKUP(Enfermedades_Mundiales[[#This Row],[contenido]],Estructura!$E$4:$G$18,3,0)</f>
        <v>C-364</v>
      </c>
      <c r="Z1894" s="32" t="str">
        <f>+VLOOKUP(Enfermedades_Mundiales[[#This Row],[Filtro Integrado]],Estructura!$M$4:$O$367,3,0)</f>
        <v>FI-366</v>
      </c>
      <c r="AA1894" s="32" t="str">
        <f>+VLOOKUP(Enfermedades_Mundiales[[#This Row],[Muestra]],Estructura!$Q$4:$S$194,3,0)</f>
        <v>M-372</v>
      </c>
    </row>
    <row r="1895" spans="1:27" ht="30.6" x14ac:dyDescent="0.3">
      <c r="A1895" s="61" t="s">
        <v>2362</v>
      </c>
      <c r="B1895" s="43">
        <f t="shared" si="424"/>
        <v>360</v>
      </c>
      <c r="C1895" s="44" t="str">
        <f t="shared" si="424"/>
        <v>Enfermedades Mundiales</v>
      </c>
      <c r="D1895" s="44" t="str">
        <f t="shared" si="424"/>
        <v>Salud</v>
      </c>
      <c r="E1895" s="64">
        <v>9210</v>
      </c>
      <c r="F1895" s="44" t="str">
        <f t="shared" si="418"/>
        <v>Etapas Paso a Paso</v>
      </c>
      <c r="G1895" s="27" t="s">
        <v>3568</v>
      </c>
      <c r="H1895" s="60" t="s">
        <v>17</v>
      </c>
      <c r="I1895" s="58" t="s">
        <v>249</v>
      </c>
      <c r="J1895" s="43" t="s">
        <v>3581</v>
      </c>
      <c r="K1895" s="12" t="str">
        <f t="shared" ref="K1895:N1910" si="425">+K1894</f>
        <v>Etapa Actual</v>
      </c>
      <c r="L1895" s="43" t="str">
        <f t="shared" si="425"/>
        <v>Último Informe MINCIECIA</v>
      </c>
      <c r="M1895" s="43" t="str">
        <f t="shared" si="425"/>
        <v>Adimensional</v>
      </c>
      <c r="N1895" s="49" t="str">
        <f t="shared" si="425"/>
        <v>Ministerio de Ciencias, Tecnología, Conocimiento e Innovación</v>
      </c>
      <c r="O1895" s="30" t="str">
        <f>+"Etapa Actual del Programa Paso a Paso en la comuna de "&amp;Enfermedades_Mundiales[[#This Row],[territorio]]</f>
        <v>Etapa Actual del Programa Paso a Paso en la comuna de Traiguén</v>
      </c>
      <c r="P1895" s="68"/>
      <c r="Q1895" s="15" t="str">
        <f t="shared" si="416"/>
        <v>Representación Geográfica</v>
      </c>
      <c r="R1895" s="30"/>
      <c r="S18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https://analytics.zoho.com/open-view/2395394000008153647?ZOHO_CRITERIA=%22Localiza_CL_Poblacion%22.%22Codcom%22%3D9210</v>
      </c>
      <c r="T1895" s="17"/>
      <c r="U1895" s="31" t="str">
        <f t="shared" si="417"/>
        <v>#1774B9</v>
      </c>
      <c r="V1895" s="32" t="str">
        <f>+Enfermedades_Mundiales[[#This Row],[idcoleccion]]&amp;"-"&amp;Enfermedades_Mundiales[[#This Row],[id]]</f>
        <v>360-1885</v>
      </c>
      <c r="W1895" s="21">
        <f>+VLOOKUP(Enfermedades_Mundiales[[#This Row],[Filtro URL]],Estructura!$X$4:$Y$366,2,0)</f>
        <v>36309210</v>
      </c>
      <c r="X1895" s="21" t="str">
        <f>+VLOOKUP(Enfermedades_Mundiales[[#This Row],[tema]],Estructura!$A$4:$C$18,3,0)</f>
        <v>T-368</v>
      </c>
      <c r="Y1895" s="32" t="str">
        <f>+VLOOKUP(Enfermedades_Mundiales[[#This Row],[contenido]],Estructura!$E$4:$G$18,3,0)</f>
        <v>C-364</v>
      </c>
      <c r="Z1895" s="32" t="str">
        <f>+VLOOKUP(Enfermedades_Mundiales[[#This Row],[Filtro Integrado]],Estructura!$M$4:$O$367,3,0)</f>
        <v>FI-366</v>
      </c>
      <c r="AA1895" s="32" t="str">
        <f>+VLOOKUP(Enfermedades_Mundiales[[#This Row],[Muestra]],Estructura!$Q$4:$S$194,3,0)</f>
        <v>M-372</v>
      </c>
    </row>
    <row r="1896" spans="1:27" ht="30.6" x14ac:dyDescent="0.3">
      <c r="A1896" s="61" t="s">
        <v>2363</v>
      </c>
      <c r="B1896" s="43">
        <f t="shared" si="424"/>
        <v>360</v>
      </c>
      <c r="C1896" s="44" t="str">
        <f t="shared" si="424"/>
        <v>Enfermedades Mundiales</v>
      </c>
      <c r="D1896" s="44" t="str">
        <f t="shared" si="424"/>
        <v>Salud</v>
      </c>
      <c r="E1896" s="64">
        <v>9211</v>
      </c>
      <c r="F1896" s="44" t="str">
        <f t="shared" si="418"/>
        <v>Etapas Paso a Paso</v>
      </c>
      <c r="G1896" s="27" t="s">
        <v>3568</v>
      </c>
      <c r="H1896" s="60" t="s">
        <v>17</v>
      </c>
      <c r="I1896" s="58" t="s">
        <v>250</v>
      </c>
      <c r="J1896" s="43" t="s">
        <v>3581</v>
      </c>
      <c r="K1896" s="12" t="str">
        <f t="shared" si="425"/>
        <v>Etapa Actual</v>
      </c>
      <c r="L1896" s="43" t="str">
        <f t="shared" si="425"/>
        <v>Último Informe MINCIECIA</v>
      </c>
      <c r="M1896" s="43" t="str">
        <f t="shared" si="425"/>
        <v>Adimensional</v>
      </c>
      <c r="N1896" s="49" t="str">
        <f t="shared" si="425"/>
        <v>Ministerio de Ciencias, Tecnología, Conocimiento e Innovación</v>
      </c>
      <c r="O1896" s="30" t="str">
        <f>+"Etapa Actual del Programa Paso a Paso en la comuna de "&amp;Enfermedades_Mundiales[[#This Row],[territorio]]</f>
        <v>Etapa Actual del Programa Paso a Paso en la comuna de Victoria</v>
      </c>
      <c r="P1896" s="68"/>
      <c r="Q1896" s="15" t="str">
        <f t="shared" si="416"/>
        <v>Representación Geográfica</v>
      </c>
      <c r="R1896" s="30"/>
      <c r="S18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https://analytics.zoho.com/open-view/2395394000008153647?ZOHO_CRITERIA=%22Localiza_CL_Poblacion%22.%22Codcom%22%3D9211</v>
      </c>
      <c r="T1896" s="17"/>
      <c r="U1896" s="31" t="str">
        <f t="shared" si="417"/>
        <v>#1774B9</v>
      </c>
      <c r="V1896" s="32" t="str">
        <f>+Enfermedades_Mundiales[[#This Row],[idcoleccion]]&amp;"-"&amp;Enfermedades_Mundiales[[#This Row],[id]]</f>
        <v>360-1886</v>
      </c>
      <c r="W1896" s="21">
        <f>+VLOOKUP(Enfermedades_Mundiales[[#This Row],[Filtro URL]],Estructura!$X$4:$Y$366,2,0)</f>
        <v>36309211</v>
      </c>
      <c r="X1896" s="21" t="str">
        <f>+VLOOKUP(Enfermedades_Mundiales[[#This Row],[tema]],Estructura!$A$4:$C$18,3,0)</f>
        <v>T-368</v>
      </c>
      <c r="Y1896" s="32" t="str">
        <f>+VLOOKUP(Enfermedades_Mundiales[[#This Row],[contenido]],Estructura!$E$4:$G$18,3,0)</f>
        <v>C-364</v>
      </c>
      <c r="Z1896" s="32" t="str">
        <f>+VLOOKUP(Enfermedades_Mundiales[[#This Row],[Filtro Integrado]],Estructura!$M$4:$O$367,3,0)</f>
        <v>FI-366</v>
      </c>
      <c r="AA1896" s="32" t="str">
        <f>+VLOOKUP(Enfermedades_Mundiales[[#This Row],[Muestra]],Estructura!$Q$4:$S$194,3,0)</f>
        <v>M-372</v>
      </c>
    </row>
    <row r="1897" spans="1:27" ht="30.6" x14ac:dyDescent="0.3">
      <c r="A1897" s="61" t="s">
        <v>2364</v>
      </c>
      <c r="B1897" s="43">
        <f t="shared" si="424"/>
        <v>360</v>
      </c>
      <c r="C1897" s="44" t="str">
        <f t="shared" si="424"/>
        <v>Enfermedades Mundiales</v>
      </c>
      <c r="D1897" s="44" t="str">
        <f t="shared" si="424"/>
        <v>Salud</v>
      </c>
      <c r="E1897" s="64">
        <v>10101</v>
      </c>
      <c r="F1897" s="44" t="str">
        <f t="shared" si="418"/>
        <v>Etapas Paso a Paso</v>
      </c>
      <c r="G1897" s="27" t="s">
        <v>3568</v>
      </c>
      <c r="H1897" s="60" t="s">
        <v>17</v>
      </c>
      <c r="I1897" s="58" t="s">
        <v>251</v>
      </c>
      <c r="J1897" s="43" t="s">
        <v>3581</v>
      </c>
      <c r="K1897" s="12" t="str">
        <f t="shared" si="425"/>
        <v>Etapa Actual</v>
      </c>
      <c r="L1897" s="43" t="str">
        <f t="shared" si="425"/>
        <v>Último Informe MINCIECIA</v>
      </c>
      <c r="M1897" s="43" t="str">
        <f t="shared" si="425"/>
        <v>Adimensional</v>
      </c>
      <c r="N1897" s="49" t="str">
        <f t="shared" si="425"/>
        <v>Ministerio de Ciencias, Tecnología, Conocimiento e Innovación</v>
      </c>
      <c r="O1897" s="30" t="str">
        <f>+"Etapa Actual del Programa Paso a Paso en la comuna de "&amp;Enfermedades_Mundiales[[#This Row],[territorio]]</f>
        <v>Etapa Actual del Programa Paso a Paso en la comuna de Puerto Montt</v>
      </c>
      <c r="P1897" s="68"/>
      <c r="Q1897" s="15" t="str">
        <f t="shared" si="416"/>
        <v>Representación Geográfica</v>
      </c>
      <c r="R1897" s="30"/>
      <c r="S18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https://analytics.zoho.com/open-view/2395394000008153647?ZOHO_CRITERIA=%22Localiza_CL_Poblacion%22.%22Codcom%22%3D10101</v>
      </c>
      <c r="T1897" s="17"/>
      <c r="U1897" s="31" t="str">
        <f t="shared" si="417"/>
        <v>#1774B9</v>
      </c>
      <c r="V1897" s="32" t="str">
        <f>+Enfermedades_Mundiales[[#This Row],[idcoleccion]]&amp;"-"&amp;Enfermedades_Mundiales[[#This Row],[id]]</f>
        <v>360-1887</v>
      </c>
      <c r="W1897" s="21">
        <f>+VLOOKUP(Enfermedades_Mundiales[[#This Row],[Filtro URL]],Estructura!$X$4:$Y$366,2,0)</f>
        <v>36310101</v>
      </c>
      <c r="X1897" s="21" t="str">
        <f>+VLOOKUP(Enfermedades_Mundiales[[#This Row],[tema]],Estructura!$A$4:$C$18,3,0)</f>
        <v>T-368</v>
      </c>
      <c r="Y1897" s="32" t="str">
        <f>+VLOOKUP(Enfermedades_Mundiales[[#This Row],[contenido]],Estructura!$E$4:$G$18,3,0)</f>
        <v>C-364</v>
      </c>
      <c r="Z1897" s="32" t="str">
        <f>+VLOOKUP(Enfermedades_Mundiales[[#This Row],[Filtro Integrado]],Estructura!$M$4:$O$367,3,0)</f>
        <v>FI-366</v>
      </c>
      <c r="AA1897" s="32" t="str">
        <f>+VLOOKUP(Enfermedades_Mundiales[[#This Row],[Muestra]],Estructura!$Q$4:$S$194,3,0)</f>
        <v>M-372</v>
      </c>
    </row>
    <row r="1898" spans="1:27" ht="30.6" x14ac:dyDescent="0.3">
      <c r="A1898" s="61" t="s">
        <v>2365</v>
      </c>
      <c r="B1898" s="43">
        <f t="shared" si="424"/>
        <v>360</v>
      </c>
      <c r="C1898" s="44" t="str">
        <f t="shared" si="424"/>
        <v>Enfermedades Mundiales</v>
      </c>
      <c r="D1898" s="44" t="str">
        <f t="shared" si="424"/>
        <v>Salud</v>
      </c>
      <c r="E1898" s="64">
        <v>10102</v>
      </c>
      <c r="F1898" s="44" t="str">
        <f t="shared" si="418"/>
        <v>Etapas Paso a Paso</v>
      </c>
      <c r="G1898" s="27" t="s">
        <v>3568</v>
      </c>
      <c r="H1898" s="60" t="s">
        <v>17</v>
      </c>
      <c r="I1898" s="58" t="s">
        <v>252</v>
      </c>
      <c r="J1898" s="43" t="s">
        <v>3581</v>
      </c>
      <c r="K1898" s="12" t="str">
        <f t="shared" si="425"/>
        <v>Etapa Actual</v>
      </c>
      <c r="L1898" s="43" t="str">
        <f t="shared" si="425"/>
        <v>Último Informe MINCIECIA</v>
      </c>
      <c r="M1898" s="43" t="str">
        <f t="shared" si="425"/>
        <v>Adimensional</v>
      </c>
      <c r="N1898" s="49" t="str">
        <f t="shared" si="425"/>
        <v>Ministerio de Ciencias, Tecnología, Conocimiento e Innovación</v>
      </c>
      <c r="O1898" s="30" t="str">
        <f>+"Etapa Actual del Programa Paso a Paso en la comuna de "&amp;Enfermedades_Mundiales[[#This Row],[territorio]]</f>
        <v>Etapa Actual del Programa Paso a Paso en la comuna de Calbuco</v>
      </c>
      <c r="P1898" s="68"/>
      <c r="Q1898" s="15" t="str">
        <f t="shared" si="416"/>
        <v>Representación Geográfica</v>
      </c>
      <c r="R1898" s="30"/>
      <c r="S18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https://analytics.zoho.com/open-view/2395394000008153647?ZOHO_CRITERIA=%22Localiza_CL_Poblacion%22.%22Codcom%22%3D10102</v>
      </c>
      <c r="T1898" s="17"/>
      <c r="U1898" s="31" t="str">
        <f t="shared" si="417"/>
        <v>#1774B9</v>
      </c>
      <c r="V1898" s="32" t="str">
        <f>+Enfermedades_Mundiales[[#This Row],[idcoleccion]]&amp;"-"&amp;Enfermedades_Mundiales[[#This Row],[id]]</f>
        <v>360-1888</v>
      </c>
      <c r="W1898" s="21">
        <f>+VLOOKUP(Enfermedades_Mundiales[[#This Row],[Filtro URL]],Estructura!$X$4:$Y$366,2,0)</f>
        <v>36310102</v>
      </c>
      <c r="X1898" s="21" t="str">
        <f>+VLOOKUP(Enfermedades_Mundiales[[#This Row],[tema]],Estructura!$A$4:$C$18,3,0)</f>
        <v>T-368</v>
      </c>
      <c r="Y1898" s="32" t="str">
        <f>+VLOOKUP(Enfermedades_Mundiales[[#This Row],[contenido]],Estructura!$E$4:$G$18,3,0)</f>
        <v>C-364</v>
      </c>
      <c r="Z1898" s="32" t="str">
        <f>+VLOOKUP(Enfermedades_Mundiales[[#This Row],[Filtro Integrado]],Estructura!$M$4:$O$367,3,0)</f>
        <v>FI-366</v>
      </c>
      <c r="AA1898" s="32" t="str">
        <f>+VLOOKUP(Enfermedades_Mundiales[[#This Row],[Muestra]],Estructura!$Q$4:$S$194,3,0)</f>
        <v>M-372</v>
      </c>
    </row>
    <row r="1899" spans="1:27" ht="30.6" x14ac:dyDescent="0.3">
      <c r="A1899" s="61" t="s">
        <v>2366</v>
      </c>
      <c r="B1899" s="43">
        <f t="shared" si="424"/>
        <v>360</v>
      </c>
      <c r="C1899" s="44" t="str">
        <f t="shared" si="424"/>
        <v>Enfermedades Mundiales</v>
      </c>
      <c r="D1899" s="44" t="str">
        <f t="shared" si="424"/>
        <v>Salud</v>
      </c>
      <c r="E1899" s="64">
        <v>10103</v>
      </c>
      <c r="F1899" s="44" t="str">
        <f t="shared" si="418"/>
        <v>Etapas Paso a Paso</v>
      </c>
      <c r="G1899" s="27" t="s">
        <v>3568</v>
      </c>
      <c r="H1899" s="60" t="s">
        <v>17</v>
      </c>
      <c r="I1899" s="58" t="s">
        <v>253</v>
      </c>
      <c r="J1899" s="43" t="s">
        <v>3581</v>
      </c>
      <c r="K1899" s="12" t="str">
        <f t="shared" si="425"/>
        <v>Etapa Actual</v>
      </c>
      <c r="L1899" s="43" t="str">
        <f t="shared" si="425"/>
        <v>Último Informe MINCIECIA</v>
      </c>
      <c r="M1899" s="43" t="str">
        <f t="shared" si="425"/>
        <v>Adimensional</v>
      </c>
      <c r="N1899" s="49" t="str">
        <f t="shared" si="425"/>
        <v>Ministerio de Ciencias, Tecnología, Conocimiento e Innovación</v>
      </c>
      <c r="O1899" s="30" t="str">
        <f>+"Etapa Actual del Programa Paso a Paso en la comuna de "&amp;Enfermedades_Mundiales[[#This Row],[territorio]]</f>
        <v>Etapa Actual del Programa Paso a Paso en la comuna de Cochamó</v>
      </c>
      <c r="P1899" s="68"/>
      <c r="Q1899" s="15" t="str">
        <f t="shared" si="416"/>
        <v>Representación Geográfica</v>
      </c>
      <c r="R1899" s="30"/>
      <c r="S18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https://analytics.zoho.com/open-view/2395394000008153647?ZOHO_CRITERIA=%22Localiza_CL_Poblacion%22.%22Codcom%22%3D10103</v>
      </c>
      <c r="T1899" s="17"/>
      <c r="U1899" s="31" t="str">
        <f t="shared" si="417"/>
        <v>#1774B9</v>
      </c>
      <c r="V1899" s="32" t="str">
        <f>+Enfermedades_Mundiales[[#This Row],[idcoleccion]]&amp;"-"&amp;Enfermedades_Mundiales[[#This Row],[id]]</f>
        <v>360-1889</v>
      </c>
      <c r="W1899" s="21">
        <f>+VLOOKUP(Enfermedades_Mundiales[[#This Row],[Filtro URL]],Estructura!$X$4:$Y$366,2,0)</f>
        <v>36310103</v>
      </c>
      <c r="X1899" s="21" t="str">
        <f>+VLOOKUP(Enfermedades_Mundiales[[#This Row],[tema]],Estructura!$A$4:$C$18,3,0)</f>
        <v>T-368</v>
      </c>
      <c r="Y1899" s="32" t="str">
        <f>+VLOOKUP(Enfermedades_Mundiales[[#This Row],[contenido]],Estructura!$E$4:$G$18,3,0)</f>
        <v>C-364</v>
      </c>
      <c r="Z1899" s="32" t="str">
        <f>+VLOOKUP(Enfermedades_Mundiales[[#This Row],[Filtro Integrado]],Estructura!$M$4:$O$367,3,0)</f>
        <v>FI-366</v>
      </c>
      <c r="AA1899" s="32" t="str">
        <f>+VLOOKUP(Enfermedades_Mundiales[[#This Row],[Muestra]],Estructura!$Q$4:$S$194,3,0)</f>
        <v>M-372</v>
      </c>
    </row>
    <row r="1900" spans="1:27" ht="30.6" x14ac:dyDescent="0.3">
      <c r="A1900" s="61" t="s">
        <v>2367</v>
      </c>
      <c r="B1900" s="43">
        <f t="shared" si="424"/>
        <v>360</v>
      </c>
      <c r="C1900" s="44" t="str">
        <f t="shared" si="424"/>
        <v>Enfermedades Mundiales</v>
      </c>
      <c r="D1900" s="44" t="str">
        <f t="shared" si="424"/>
        <v>Salud</v>
      </c>
      <c r="E1900" s="64">
        <v>10104</v>
      </c>
      <c r="F1900" s="44" t="str">
        <f t="shared" si="418"/>
        <v>Etapas Paso a Paso</v>
      </c>
      <c r="G1900" s="27" t="s">
        <v>3568</v>
      </c>
      <c r="H1900" s="60" t="s">
        <v>17</v>
      </c>
      <c r="I1900" s="58" t="s">
        <v>254</v>
      </c>
      <c r="J1900" s="43" t="s">
        <v>3581</v>
      </c>
      <c r="K1900" s="12" t="str">
        <f t="shared" si="425"/>
        <v>Etapa Actual</v>
      </c>
      <c r="L1900" s="43" t="str">
        <f t="shared" si="425"/>
        <v>Último Informe MINCIECIA</v>
      </c>
      <c r="M1900" s="43" t="str">
        <f t="shared" si="425"/>
        <v>Adimensional</v>
      </c>
      <c r="N1900" s="49" t="str">
        <f t="shared" si="425"/>
        <v>Ministerio de Ciencias, Tecnología, Conocimiento e Innovación</v>
      </c>
      <c r="O1900" s="30" t="str">
        <f>+"Etapa Actual del Programa Paso a Paso en la comuna de "&amp;Enfermedades_Mundiales[[#This Row],[territorio]]</f>
        <v>Etapa Actual del Programa Paso a Paso en la comuna de Fresia</v>
      </c>
      <c r="P1900" s="68"/>
      <c r="Q1900" s="15" t="str">
        <f t="shared" si="416"/>
        <v>Representación Geográfica</v>
      </c>
      <c r="R1900" s="30"/>
      <c r="S19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https://analytics.zoho.com/open-view/2395394000008153647?ZOHO_CRITERIA=%22Localiza_CL_Poblacion%22.%22Codcom%22%3D10104</v>
      </c>
      <c r="T1900" s="17"/>
      <c r="U1900" s="31" t="str">
        <f t="shared" si="417"/>
        <v>#1774B9</v>
      </c>
      <c r="V1900" s="32" t="str">
        <f>+Enfermedades_Mundiales[[#This Row],[idcoleccion]]&amp;"-"&amp;Enfermedades_Mundiales[[#This Row],[id]]</f>
        <v>360-1890</v>
      </c>
      <c r="W1900" s="21">
        <f>+VLOOKUP(Enfermedades_Mundiales[[#This Row],[Filtro URL]],Estructura!$X$4:$Y$366,2,0)</f>
        <v>36310104</v>
      </c>
      <c r="X1900" s="21" t="str">
        <f>+VLOOKUP(Enfermedades_Mundiales[[#This Row],[tema]],Estructura!$A$4:$C$18,3,0)</f>
        <v>T-368</v>
      </c>
      <c r="Y1900" s="32" t="str">
        <f>+VLOOKUP(Enfermedades_Mundiales[[#This Row],[contenido]],Estructura!$E$4:$G$18,3,0)</f>
        <v>C-364</v>
      </c>
      <c r="Z1900" s="32" t="str">
        <f>+VLOOKUP(Enfermedades_Mundiales[[#This Row],[Filtro Integrado]],Estructura!$M$4:$O$367,3,0)</f>
        <v>FI-366</v>
      </c>
      <c r="AA1900" s="32" t="str">
        <f>+VLOOKUP(Enfermedades_Mundiales[[#This Row],[Muestra]],Estructura!$Q$4:$S$194,3,0)</f>
        <v>M-372</v>
      </c>
    </row>
    <row r="1901" spans="1:27" ht="30.6" x14ac:dyDescent="0.3">
      <c r="A1901" s="61" t="s">
        <v>2368</v>
      </c>
      <c r="B1901" s="43">
        <f t="shared" si="424"/>
        <v>360</v>
      </c>
      <c r="C1901" s="44" t="str">
        <f t="shared" si="424"/>
        <v>Enfermedades Mundiales</v>
      </c>
      <c r="D1901" s="44" t="str">
        <f t="shared" si="424"/>
        <v>Salud</v>
      </c>
      <c r="E1901" s="64">
        <v>10105</v>
      </c>
      <c r="F1901" s="44" t="str">
        <f t="shared" si="418"/>
        <v>Etapas Paso a Paso</v>
      </c>
      <c r="G1901" s="27" t="s">
        <v>3568</v>
      </c>
      <c r="H1901" s="60" t="s">
        <v>17</v>
      </c>
      <c r="I1901" s="58" t="s">
        <v>255</v>
      </c>
      <c r="J1901" s="43" t="s">
        <v>3581</v>
      </c>
      <c r="K1901" s="12" t="str">
        <f t="shared" si="425"/>
        <v>Etapa Actual</v>
      </c>
      <c r="L1901" s="43" t="str">
        <f t="shared" si="425"/>
        <v>Último Informe MINCIECIA</v>
      </c>
      <c r="M1901" s="43" t="str">
        <f t="shared" si="425"/>
        <v>Adimensional</v>
      </c>
      <c r="N1901" s="49" t="str">
        <f t="shared" si="425"/>
        <v>Ministerio de Ciencias, Tecnología, Conocimiento e Innovación</v>
      </c>
      <c r="O1901" s="30" t="str">
        <f>+"Etapa Actual del Programa Paso a Paso en la comuna de "&amp;Enfermedades_Mundiales[[#This Row],[territorio]]</f>
        <v>Etapa Actual del Programa Paso a Paso en la comuna de Frutillar</v>
      </c>
      <c r="P1901" s="68"/>
      <c r="Q1901" s="15" t="str">
        <f t="shared" si="416"/>
        <v>Representación Geográfica</v>
      </c>
      <c r="R1901" s="30"/>
      <c r="S19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https://analytics.zoho.com/open-view/2395394000008153647?ZOHO_CRITERIA=%22Localiza_CL_Poblacion%22.%22Codcom%22%3D10105</v>
      </c>
      <c r="T1901" s="17"/>
      <c r="U1901" s="31" t="str">
        <f t="shared" si="417"/>
        <v>#1774B9</v>
      </c>
      <c r="V1901" s="32" t="str">
        <f>+Enfermedades_Mundiales[[#This Row],[idcoleccion]]&amp;"-"&amp;Enfermedades_Mundiales[[#This Row],[id]]</f>
        <v>360-1891</v>
      </c>
      <c r="W1901" s="21">
        <f>+VLOOKUP(Enfermedades_Mundiales[[#This Row],[Filtro URL]],Estructura!$X$4:$Y$366,2,0)</f>
        <v>36310105</v>
      </c>
      <c r="X1901" s="21" t="str">
        <f>+VLOOKUP(Enfermedades_Mundiales[[#This Row],[tema]],Estructura!$A$4:$C$18,3,0)</f>
        <v>T-368</v>
      </c>
      <c r="Y1901" s="32" t="str">
        <f>+VLOOKUP(Enfermedades_Mundiales[[#This Row],[contenido]],Estructura!$E$4:$G$18,3,0)</f>
        <v>C-364</v>
      </c>
      <c r="Z1901" s="32" t="str">
        <f>+VLOOKUP(Enfermedades_Mundiales[[#This Row],[Filtro Integrado]],Estructura!$M$4:$O$367,3,0)</f>
        <v>FI-366</v>
      </c>
      <c r="AA1901" s="32" t="str">
        <f>+VLOOKUP(Enfermedades_Mundiales[[#This Row],[Muestra]],Estructura!$Q$4:$S$194,3,0)</f>
        <v>M-372</v>
      </c>
    </row>
    <row r="1902" spans="1:27" ht="30.6" x14ac:dyDescent="0.3">
      <c r="A1902" s="61" t="s">
        <v>2369</v>
      </c>
      <c r="B1902" s="43">
        <f t="shared" si="424"/>
        <v>360</v>
      </c>
      <c r="C1902" s="44" t="str">
        <f t="shared" si="424"/>
        <v>Enfermedades Mundiales</v>
      </c>
      <c r="D1902" s="44" t="str">
        <f t="shared" si="424"/>
        <v>Salud</v>
      </c>
      <c r="E1902" s="64">
        <v>10106</v>
      </c>
      <c r="F1902" s="44" t="str">
        <f t="shared" si="418"/>
        <v>Etapas Paso a Paso</v>
      </c>
      <c r="G1902" s="27" t="s">
        <v>3568</v>
      </c>
      <c r="H1902" s="60" t="s">
        <v>17</v>
      </c>
      <c r="I1902" s="58" t="s">
        <v>256</v>
      </c>
      <c r="J1902" s="43" t="s">
        <v>3581</v>
      </c>
      <c r="K1902" s="12" t="str">
        <f t="shared" si="425"/>
        <v>Etapa Actual</v>
      </c>
      <c r="L1902" s="43" t="str">
        <f t="shared" si="425"/>
        <v>Último Informe MINCIECIA</v>
      </c>
      <c r="M1902" s="43" t="str">
        <f t="shared" si="425"/>
        <v>Adimensional</v>
      </c>
      <c r="N1902" s="49" t="str">
        <f t="shared" si="425"/>
        <v>Ministerio de Ciencias, Tecnología, Conocimiento e Innovación</v>
      </c>
      <c r="O1902" s="30" t="str">
        <f>+"Etapa Actual del Programa Paso a Paso en la comuna de "&amp;Enfermedades_Mundiales[[#This Row],[territorio]]</f>
        <v>Etapa Actual del Programa Paso a Paso en la comuna de Los Muermos</v>
      </c>
      <c r="P1902" s="68"/>
      <c r="Q1902" s="15" t="str">
        <f t="shared" si="416"/>
        <v>Representación Geográfica</v>
      </c>
      <c r="R1902" s="30"/>
      <c r="S19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https://analytics.zoho.com/open-view/2395394000008153647?ZOHO_CRITERIA=%22Localiza_CL_Poblacion%22.%22Codcom%22%3D10106</v>
      </c>
      <c r="T1902" s="17"/>
      <c r="U1902" s="31" t="str">
        <f t="shared" si="417"/>
        <v>#1774B9</v>
      </c>
      <c r="V1902" s="32" t="str">
        <f>+Enfermedades_Mundiales[[#This Row],[idcoleccion]]&amp;"-"&amp;Enfermedades_Mundiales[[#This Row],[id]]</f>
        <v>360-1892</v>
      </c>
      <c r="W1902" s="21">
        <f>+VLOOKUP(Enfermedades_Mundiales[[#This Row],[Filtro URL]],Estructura!$X$4:$Y$366,2,0)</f>
        <v>36310106</v>
      </c>
      <c r="X1902" s="21" t="str">
        <f>+VLOOKUP(Enfermedades_Mundiales[[#This Row],[tema]],Estructura!$A$4:$C$18,3,0)</f>
        <v>T-368</v>
      </c>
      <c r="Y1902" s="32" t="str">
        <f>+VLOOKUP(Enfermedades_Mundiales[[#This Row],[contenido]],Estructura!$E$4:$G$18,3,0)</f>
        <v>C-364</v>
      </c>
      <c r="Z1902" s="32" t="str">
        <f>+VLOOKUP(Enfermedades_Mundiales[[#This Row],[Filtro Integrado]],Estructura!$M$4:$O$367,3,0)</f>
        <v>FI-366</v>
      </c>
      <c r="AA1902" s="32" t="str">
        <f>+VLOOKUP(Enfermedades_Mundiales[[#This Row],[Muestra]],Estructura!$Q$4:$S$194,3,0)</f>
        <v>M-372</v>
      </c>
    </row>
    <row r="1903" spans="1:27" ht="30.6" x14ac:dyDescent="0.3">
      <c r="A1903" s="61" t="s">
        <v>2370</v>
      </c>
      <c r="B1903" s="43">
        <f t="shared" si="424"/>
        <v>360</v>
      </c>
      <c r="C1903" s="44" t="str">
        <f t="shared" si="424"/>
        <v>Enfermedades Mundiales</v>
      </c>
      <c r="D1903" s="44" t="str">
        <f t="shared" si="424"/>
        <v>Salud</v>
      </c>
      <c r="E1903" s="64">
        <v>10107</v>
      </c>
      <c r="F1903" s="44" t="str">
        <f t="shared" si="418"/>
        <v>Etapas Paso a Paso</v>
      </c>
      <c r="G1903" s="27" t="s">
        <v>3568</v>
      </c>
      <c r="H1903" s="60" t="s">
        <v>17</v>
      </c>
      <c r="I1903" s="58" t="s">
        <v>257</v>
      </c>
      <c r="J1903" s="43" t="s">
        <v>3581</v>
      </c>
      <c r="K1903" s="12" t="str">
        <f t="shared" si="425"/>
        <v>Etapa Actual</v>
      </c>
      <c r="L1903" s="43" t="str">
        <f t="shared" si="425"/>
        <v>Último Informe MINCIECIA</v>
      </c>
      <c r="M1903" s="43" t="str">
        <f t="shared" si="425"/>
        <v>Adimensional</v>
      </c>
      <c r="N1903" s="49" t="str">
        <f t="shared" si="425"/>
        <v>Ministerio de Ciencias, Tecnología, Conocimiento e Innovación</v>
      </c>
      <c r="O1903" s="30" t="str">
        <f>+"Etapa Actual del Programa Paso a Paso en la comuna de "&amp;Enfermedades_Mundiales[[#This Row],[territorio]]</f>
        <v>Etapa Actual del Programa Paso a Paso en la comuna de Llanquihue</v>
      </c>
      <c r="P1903" s="68"/>
      <c r="Q1903" s="15" t="str">
        <f t="shared" si="416"/>
        <v>Representación Geográfica</v>
      </c>
      <c r="R1903" s="30"/>
      <c r="S19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https://analytics.zoho.com/open-view/2395394000008153647?ZOHO_CRITERIA=%22Localiza_CL_Poblacion%22.%22Codcom%22%3D10107</v>
      </c>
      <c r="T1903" s="17"/>
      <c r="U1903" s="31" t="str">
        <f t="shared" si="417"/>
        <v>#1774B9</v>
      </c>
      <c r="V1903" s="32" t="str">
        <f>+Enfermedades_Mundiales[[#This Row],[idcoleccion]]&amp;"-"&amp;Enfermedades_Mundiales[[#This Row],[id]]</f>
        <v>360-1893</v>
      </c>
      <c r="W1903" s="21">
        <f>+VLOOKUP(Enfermedades_Mundiales[[#This Row],[Filtro URL]],Estructura!$X$4:$Y$366,2,0)</f>
        <v>36310107</v>
      </c>
      <c r="X1903" s="21" t="str">
        <f>+VLOOKUP(Enfermedades_Mundiales[[#This Row],[tema]],Estructura!$A$4:$C$18,3,0)</f>
        <v>T-368</v>
      </c>
      <c r="Y1903" s="32" t="str">
        <f>+VLOOKUP(Enfermedades_Mundiales[[#This Row],[contenido]],Estructura!$E$4:$G$18,3,0)</f>
        <v>C-364</v>
      </c>
      <c r="Z1903" s="32" t="str">
        <f>+VLOOKUP(Enfermedades_Mundiales[[#This Row],[Filtro Integrado]],Estructura!$M$4:$O$367,3,0)</f>
        <v>FI-366</v>
      </c>
      <c r="AA1903" s="32" t="str">
        <f>+VLOOKUP(Enfermedades_Mundiales[[#This Row],[Muestra]],Estructura!$Q$4:$S$194,3,0)</f>
        <v>M-372</v>
      </c>
    </row>
    <row r="1904" spans="1:27" ht="30.6" x14ac:dyDescent="0.3">
      <c r="A1904" s="61" t="s">
        <v>2371</v>
      </c>
      <c r="B1904" s="43">
        <f t="shared" si="424"/>
        <v>360</v>
      </c>
      <c r="C1904" s="44" t="str">
        <f t="shared" si="424"/>
        <v>Enfermedades Mundiales</v>
      </c>
      <c r="D1904" s="44" t="str">
        <f t="shared" si="424"/>
        <v>Salud</v>
      </c>
      <c r="E1904" s="64">
        <v>10108</v>
      </c>
      <c r="F1904" s="44" t="str">
        <f t="shared" si="418"/>
        <v>Etapas Paso a Paso</v>
      </c>
      <c r="G1904" s="27" t="s">
        <v>3568</v>
      </c>
      <c r="H1904" s="60" t="s">
        <v>17</v>
      </c>
      <c r="I1904" s="58" t="s">
        <v>258</v>
      </c>
      <c r="J1904" s="43" t="s">
        <v>3581</v>
      </c>
      <c r="K1904" s="12" t="str">
        <f t="shared" si="425"/>
        <v>Etapa Actual</v>
      </c>
      <c r="L1904" s="43" t="str">
        <f t="shared" si="425"/>
        <v>Último Informe MINCIECIA</v>
      </c>
      <c r="M1904" s="43" t="str">
        <f t="shared" si="425"/>
        <v>Adimensional</v>
      </c>
      <c r="N1904" s="49" t="str">
        <f t="shared" si="425"/>
        <v>Ministerio de Ciencias, Tecnología, Conocimiento e Innovación</v>
      </c>
      <c r="O1904" s="30" t="str">
        <f>+"Etapa Actual del Programa Paso a Paso en la comuna de "&amp;Enfermedades_Mundiales[[#This Row],[territorio]]</f>
        <v>Etapa Actual del Programa Paso a Paso en la comuna de Maullín</v>
      </c>
      <c r="P1904" s="68"/>
      <c r="Q1904" s="15" t="str">
        <f t="shared" si="416"/>
        <v>Representación Geográfica</v>
      </c>
      <c r="R1904" s="30"/>
      <c r="S19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https://analytics.zoho.com/open-view/2395394000008153647?ZOHO_CRITERIA=%22Localiza_CL_Poblacion%22.%22Codcom%22%3D10108</v>
      </c>
      <c r="T1904" s="17"/>
      <c r="U1904" s="31" t="str">
        <f t="shared" si="417"/>
        <v>#1774B9</v>
      </c>
      <c r="V1904" s="32" t="str">
        <f>+Enfermedades_Mundiales[[#This Row],[idcoleccion]]&amp;"-"&amp;Enfermedades_Mundiales[[#This Row],[id]]</f>
        <v>360-1894</v>
      </c>
      <c r="W1904" s="21">
        <f>+VLOOKUP(Enfermedades_Mundiales[[#This Row],[Filtro URL]],Estructura!$X$4:$Y$366,2,0)</f>
        <v>36310108</v>
      </c>
      <c r="X1904" s="21" t="str">
        <f>+VLOOKUP(Enfermedades_Mundiales[[#This Row],[tema]],Estructura!$A$4:$C$18,3,0)</f>
        <v>T-368</v>
      </c>
      <c r="Y1904" s="32" t="str">
        <f>+VLOOKUP(Enfermedades_Mundiales[[#This Row],[contenido]],Estructura!$E$4:$G$18,3,0)</f>
        <v>C-364</v>
      </c>
      <c r="Z1904" s="32" t="str">
        <f>+VLOOKUP(Enfermedades_Mundiales[[#This Row],[Filtro Integrado]],Estructura!$M$4:$O$367,3,0)</f>
        <v>FI-366</v>
      </c>
      <c r="AA1904" s="32" t="str">
        <f>+VLOOKUP(Enfermedades_Mundiales[[#This Row],[Muestra]],Estructura!$Q$4:$S$194,3,0)</f>
        <v>M-372</v>
      </c>
    </row>
    <row r="1905" spans="1:27" ht="30.6" x14ac:dyDescent="0.3">
      <c r="A1905" s="61" t="s">
        <v>2372</v>
      </c>
      <c r="B1905" s="43">
        <f t="shared" si="424"/>
        <v>360</v>
      </c>
      <c r="C1905" s="44" t="str">
        <f t="shared" si="424"/>
        <v>Enfermedades Mundiales</v>
      </c>
      <c r="D1905" s="44" t="str">
        <f t="shared" si="424"/>
        <v>Salud</v>
      </c>
      <c r="E1905" s="64">
        <v>10109</v>
      </c>
      <c r="F1905" s="44" t="str">
        <f t="shared" si="418"/>
        <v>Etapas Paso a Paso</v>
      </c>
      <c r="G1905" s="27" t="s">
        <v>3568</v>
      </c>
      <c r="H1905" s="60" t="s">
        <v>17</v>
      </c>
      <c r="I1905" s="58" t="s">
        <v>259</v>
      </c>
      <c r="J1905" s="43" t="s">
        <v>3581</v>
      </c>
      <c r="K1905" s="12" t="str">
        <f t="shared" si="425"/>
        <v>Etapa Actual</v>
      </c>
      <c r="L1905" s="43" t="str">
        <f t="shared" si="425"/>
        <v>Último Informe MINCIECIA</v>
      </c>
      <c r="M1905" s="43" t="str">
        <f t="shared" si="425"/>
        <v>Adimensional</v>
      </c>
      <c r="N1905" s="49" t="str">
        <f t="shared" si="425"/>
        <v>Ministerio de Ciencias, Tecnología, Conocimiento e Innovación</v>
      </c>
      <c r="O1905" s="30" t="str">
        <f>+"Etapa Actual del Programa Paso a Paso en la comuna de "&amp;Enfermedades_Mundiales[[#This Row],[territorio]]</f>
        <v>Etapa Actual del Programa Paso a Paso en la comuna de Puerto Varas</v>
      </c>
      <c r="P1905" s="68"/>
      <c r="Q1905" s="15" t="str">
        <f t="shared" si="416"/>
        <v>Representación Geográfica</v>
      </c>
      <c r="R1905" s="30"/>
      <c r="S19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https://analytics.zoho.com/open-view/2395394000008153647?ZOHO_CRITERIA=%22Localiza_CL_Poblacion%22.%22Codcom%22%3D10109</v>
      </c>
      <c r="T1905" s="17"/>
      <c r="U1905" s="31" t="str">
        <f t="shared" si="417"/>
        <v>#1774B9</v>
      </c>
      <c r="V1905" s="32" t="str">
        <f>+Enfermedades_Mundiales[[#This Row],[idcoleccion]]&amp;"-"&amp;Enfermedades_Mundiales[[#This Row],[id]]</f>
        <v>360-1895</v>
      </c>
      <c r="W1905" s="21">
        <f>+VLOOKUP(Enfermedades_Mundiales[[#This Row],[Filtro URL]],Estructura!$X$4:$Y$366,2,0)</f>
        <v>36310109</v>
      </c>
      <c r="X1905" s="21" t="str">
        <f>+VLOOKUP(Enfermedades_Mundiales[[#This Row],[tema]],Estructura!$A$4:$C$18,3,0)</f>
        <v>T-368</v>
      </c>
      <c r="Y1905" s="32" t="str">
        <f>+VLOOKUP(Enfermedades_Mundiales[[#This Row],[contenido]],Estructura!$E$4:$G$18,3,0)</f>
        <v>C-364</v>
      </c>
      <c r="Z1905" s="32" t="str">
        <f>+VLOOKUP(Enfermedades_Mundiales[[#This Row],[Filtro Integrado]],Estructura!$M$4:$O$367,3,0)</f>
        <v>FI-366</v>
      </c>
      <c r="AA1905" s="32" t="str">
        <f>+VLOOKUP(Enfermedades_Mundiales[[#This Row],[Muestra]],Estructura!$Q$4:$S$194,3,0)</f>
        <v>M-372</v>
      </c>
    </row>
    <row r="1906" spans="1:27" ht="30.6" x14ac:dyDescent="0.3">
      <c r="A1906" s="61" t="s">
        <v>2373</v>
      </c>
      <c r="B1906" s="43">
        <f t="shared" si="424"/>
        <v>360</v>
      </c>
      <c r="C1906" s="44" t="str">
        <f t="shared" si="424"/>
        <v>Enfermedades Mundiales</v>
      </c>
      <c r="D1906" s="44" t="str">
        <f t="shared" si="424"/>
        <v>Salud</v>
      </c>
      <c r="E1906" s="64">
        <v>10201</v>
      </c>
      <c r="F1906" s="44" t="str">
        <f t="shared" si="418"/>
        <v>Etapas Paso a Paso</v>
      </c>
      <c r="G1906" s="27" t="s">
        <v>3568</v>
      </c>
      <c r="H1906" s="60" t="s">
        <v>17</v>
      </c>
      <c r="I1906" s="58" t="s">
        <v>260</v>
      </c>
      <c r="J1906" s="43" t="s">
        <v>3581</v>
      </c>
      <c r="K1906" s="12" t="str">
        <f t="shared" si="425"/>
        <v>Etapa Actual</v>
      </c>
      <c r="L1906" s="43" t="str">
        <f t="shared" si="425"/>
        <v>Último Informe MINCIECIA</v>
      </c>
      <c r="M1906" s="43" t="str">
        <f t="shared" si="425"/>
        <v>Adimensional</v>
      </c>
      <c r="N1906" s="49" t="str">
        <f t="shared" si="425"/>
        <v>Ministerio de Ciencias, Tecnología, Conocimiento e Innovación</v>
      </c>
      <c r="O1906" s="30" t="str">
        <f>+"Etapa Actual del Programa Paso a Paso en la comuna de "&amp;Enfermedades_Mundiales[[#This Row],[territorio]]</f>
        <v>Etapa Actual del Programa Paso a Paso en la comuna de Castro</v>
      </c>
      <c r="P1906" s="68"/>
      <c r="Q1906" s="15" t="str">
        <f t="shared" si="416"/>
        <v>Representación Geográfica</v>
      </c>
      <c r="R1906" s="30"/>
      <c r="S19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https://analytics.zoho.com/open-view/2395394000008153647?ZOHO_CRITERIA=%22Localiza_CL_Poblacion%22.%22Codcom%22%3D10201</v>
      </c>
      <c r="T1906" s="17"/>
      <c r="U1906" s="31" t="str">
        <f t="shared" si="417"/>
        <v>#1774B9</v>
      </c>
      <c r="V1906" s="32" t="str">
        <f>+Enfermedades_Mundiales[[#This Row],[idcoleccion]]&amp;"-"&amp;Enfermedades_Mundiales[[#This Row],[id]]</f>
        <v>360-1896</v>
      </c>
      <c r="W1906" s="21">
        <f>+VLOOKUP(Enfermedades_Mundiales[[#This Row],[Filtro URL]],Estructura!$X$4:$Y$366,2,0)</f>
        <v>36310201</v>
      </c>
      <c r="X1906" s="21" t="str">
        <f>+VLOOKUP(Enfermedades_Mundiales[[#This Row],[tema]],Estructura!$A$4:$C$18,3,0)</f>
        <v>T-368</v>
      </c>
      <c r="Y1906" s="32" t="str">
        <f>+VLOOKUP(Enfermedades_Mundiales[[#This Row],[contenido]],Estructura!$E$4:$G$18,3,0)</f>
        <v>C-364</v>
      </c>
      <c r="Z1906" s="32" t="str">
        <f>+VLOOKUP(Enfermedades_Mundiales[[#This Row],[Filtro Integrado]],Estructura!$M$4:$O$367,3,0)</f>
        <v>FI-366</v>
      </c>
      <c r="AA1906" s="32" t="str">
        <f>+VLOOKUP(Enfermedades_Mundiales[[#This Row],[Muestra]],Estructura!$Q$4:$S$194,3,0)</f>
        <v>M-372</v>
      </c>
    </row>
    <row r="1907" spans="1:27" ht="30.6" x14ac:dyDescent="0.3">
      <c r="A1907" s="61" t="s">
        <v>2374</v>
      </c>
      <c r="B1907" s="43">
        <f t="shared" si="424"/>
        <v>360</v>
      </c>
      <c r="C1907" s="44" t="str">
        <f t="shared" si="424"/>
        <v>Enfermedades Mundiales</v>
      </c>
      <c r="D1907" s="44" t="str">
        <f t="shared" si="424"/>
        <v>Salud</v>
      </c>
      <c r="E1907" s="64">
        <v>10202</v>
      </c>
      <c r="F1907" s="44" t="str">
        <f t="shared" si="418"/>
        <v>Etapas Paso a Paso</v>
      </c>
      <c r="G1907" s="27" t="s">
        <v>3568</v>
      </c>
      <c r="H1907" s="60" t="s">
        <v>17</v>
      </c>
      <c r="I1907" s="58" t="s">
        <v>261</v>
      </c>
      <c r="J1907" s="43" t="s">
        <v>3581</v>
      </c>
      <c r="K1907" s="12" t="str">
        <f t="shared" si="425"/>
        <v>Etapa Actual</v>
      </c>
      <c r="L1907" s="43" t="str">
        <f t="shared" si="425"/>
        <v>Último Informe MINCIECIA</v>
      </c>
      <c r="M1907" s="43" t="str">
        <f t="shared" si="425"/>
        <v>Adimensional</v>
      </c>
      <c r="N1907" s="49" t="str">
        <f t="shared" si="425"/>
        <v>Ministerio de Ciencias, Tecnología, Conocimiento e Innovación</v>
      </c>
      <c r="O1907" s="30" t="str">
        <f>+"Etapa Actual del Programa Paso a Paso en la comuna de "&amp;Enfermedades_Mundiales[[#This Row],[territorio]]</f>
        <v>Etapa Actual del Programa Paso a Paso en la comuna de Ancud</v>
      </c>
      <c r="P1907" s="68"/>
      <c r="Q1907" s="15" t="str">
        <f t="shared" si="416"/>
        <v>Representación Geográfica</v>
      </c>
      <c r="R1907" s="30"/>
      <c r="S19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https://analytics.zoho.com/open-view/2395394000008153647?ZOHO_CRITERIA=%22Localiza_CL_Poblacion%22.%22Codcom%22%3D10202</v>
      </c>
      <c r="T1907" s="17"/>
      <c r="U1907" s="31" t="str">
        <f t="shared" si="417"/>
        <v>#1774B9</v>
      </c>
      <c r="V1907" s="32" t="str">
        <f>+Enfermedades_Mundiales[[#This Row],[idcoleccion]]&amp;"-"&amp;Enfermedades_Mundiales[[#This Row],[id]]</f>
        <v>360-1897</v>
      </c>
      <c r="W1907" s="21">
        <f>+VLOOKUP(Enfermedades_Mundiales[[#This Row],[Filtro URL]],Estructura!$X$4:$Y$366,2,0)</f>
        <v>36310202</v>
      </c>
      <c r="X1907" s="21" t="str">
        <f>+VLOOKUP(Enfermedades_Mundiales[[#This Row],[tema]],Estructura!$A$4:$C$18,3,0)</f>
        <v>T-368</v>
      </c>
      <c r="Y1907" s="32" t="str">
        <f>+VLOOKUP(Enfermedades_Mundiales[[#This Row],[contenido]],Estructura!$E$4:$G$18,3,0)</f>
        <v>C-364</v>
      </c>
      <c r="Z1907" s="32" t="str">
        <f>+VLOOKUP(Enfermedades_Mundiales[[#This Row],[Filtro Integrado]],Estructura!$M$4:$O$367,3,0)</f>
        <v>FI-366</v>
      </c>
      <c r="AA1907" s="32" t="str">
        <f>+VLOOKUP(Enfermedades_Mundiales[[#This Row],[Muestra]],Estructura!$Q$4:$S$194,3,0)</f>
        <v>M-372</v>
      </c>
    </row>
    <row r="1908" spans="1:27" ht="30.6" x14ac:dyDescent="0.3">
      <c r="A1908" s="61" t="s">
        <v>2375</v>
      </c>
      <c r="B1908" s="43">
        <f t="shared" si="424"/>
        <v>360</v>
      </c>
      <c r="C1908" s="44" t="str">
        <f t="shared" si="424"/>
        <v>Enfermedades Mundiales</v>
      </c>
      <c r="D1908" s="44" t="str">
        <f t="shared" si="424"/>
        <v>Salud</v>
      </c>
      <c r="E1908" s="64">
        <v>10203</v>
      </c>
      <c r="F1908" s="44" t="str">
        <f t="shared" si="418"/>
        <v>Etapas Paso a Paso</v>
      </c>
      <c r="G1908" s="27" t="s">
        <v>3568</v>
      </c>
      <c r="H1908" s="60" t="s">
        <v>17</v>
      </c>
      <c r="I1908" s="58" t="s">
        <v>262</v>
      </c>
      <c r="J1908" s="43" t="s">
        <v>3581</v>
      </c>
      <c r="K1908" s="12" t="str">
        <f t="shared" si="425"/>
        <v>Etapa Actual</v>
      </c>
      <c r="L1908" s="43" t="str">
        <f t="shared" si="425"/>
        <v>Último Informe MINCIECIA</v>
      </c>
      <c r="M1908" s="43" t="str">
        <f t="shared" si="425"/>
        <v>Adimensional</v>
      </c>
      <c r="N1908" s="49" t="str">
        <f t="shared" si="425"/>
        <v>Ministerio de Ciencias, Tecnología, Conocimiento e Innovación</v>
      </c>
      <c r="O1908" s="30" t="str">
        <f>+"Etapa Actual del Programa Paso a Paso en la comuna de "&amp;Enfermedades_Mundiales[[#This Row],[territorio]]</f>
        <v>Etapa Actual del Programa Paso a Paso en la comuna de Chonchi</v>
      </c>
      <c r="P1908" s="68"/>
      <c r="Q1908" s="15" t="str">
        <f t="shared" si="416"/>
        <v>Representación Geográfica</v>
      </c>
      <c r="R1908" s="30"/>
      <c r="S19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https://analytics.zoho.com/open-view/2395394000008153647?ZOHO_CRITERIA=%22Localiza_CL_Poblacion%22.%22Codcom%22%3D10203</v>
      </c>
      <c r="T1908" s="17"/>
      <c r="U1908" s="31" t="str">
        <f t="shared" si="417"/>
        <v>#1774B9</v>
      </c>
      <c r="V1908" s="32" t="str">
        <f>+Enfermedades_Mundiales[[#This Row],[idcoleccion]]&amp;"-"&amp;Enfermedades_Mundiales[[#This Row],[id]]</f>
        <v>360-1898</v>
      </c>
      <c r="W1908" s="21">
        <f>+VLOOKUP(Enfermedades_Mundiales[[#This Row],[Filtro URL]],Estructura!$X$4:$Y$366,2,0)</f>
        <v>36310203</v>
      </c>
      <c r="X1908" s="21" t="str">
        <f>+VLOOKUP(Enfermedades_Mundiales[[#This Row],[tema]],Estructura!$A$4:$C$18,3,0)</f>
        <v>T-368</v>
      </c>
      <c r="Y1908" s="32" t="str">
        <f>+VLOOKUP(Enfermedades_Mundiales[[#This Row],[contenido]],Estructura!$E$4:$G$18,3,0)</f>
        <v>C-364</v>
      </c>
      <c r="Z1908" s="32" t="str">
        <f>+VLOOKUP(Enfermedades_Mundiales[[#This Row],[Filtro Integrado]],Estructura!$M$4:$O$367,3,0)</f>
        <v>FI-366</v>
      </c>
      <c r="AA1908" s="32" t="str">
        <f>+VLOOKUP(Enfermedades_Mundiales[[#This Row],[Muestra]],Estructura!$Q$4:$S$194,3,0)</f>
        <v>M-372</v>
      </c>
    </row>
    <row r="1909" spans="1:27" ht="30.6" x14ac:dyDescent="0.3">
      <c r="A1909" s="61" t="s">
        <v>2376</v>
      </c>
      <c r="B1909" s="43">
        <f t="shared" si="424"/>
        <v>360</v>
      </c>
      <c r="C1909" s="44" t="str">
        <f t="shared" si="424"/>
        <v>Enfermedades Mundiales</v>
      </c>
      <c r="D1909" s="44" t="str">
        <f t="shared" si="424"/>
        <v>Salud</v>
      </c>
      <c r="E1909" s="64">
        <v>10204</v>
      </c>
      <c r="F1909" s="44" t="str">
        <f t="shared" si="418"/>
        <v>Etapas Paso a Paso</v>
      </c>
      <c r="G1909" s="27" t="s">
        <v>3568</v>
      </c>
      <c r="H1909" s="60" t="s">
        <v>17</v>
      </c>
      <c r="I1909" s="58" t="s">
        <v>263</v>
      </c>
      <c r="J1909" s="43" t="s">
        <v>3581</v>
      </c>
      <c r="K1909" s="12" t="str">
        <f t="shared" si="425"/>
        <v>Etapa Actual</v>
      </c>
      <c r="L1909" s="43" t="str">
        <f t="shared" si="425"/>
        <v>Último Informe MINCIECIA</v>
      </c>
      <c r="M1909" s="43" t="str">
        <f t="shared" si="425"/>
        <v>Adimensional</v>
      </c>
      <c r="N1909" s="49" t="str">
        <f t="shared" si="425"/>
        <v>Ministerio de Ciencias, Tecnología, Conocimiento e Innovación</v>
      </c>
      <c r="O1909" s="30" t="str">
        <f>+"Etapa Actual del Programa Paso a Paso en la comuna de "&amp;Enfermedades_Mundiales[[#This Row],[territorio]]</f>
        <v>Etapa Actual del Programa Paso a Paso en la comuna de Curaco de Vélez</v>
      </c>
      <c r="P1909" s="68"/>
      <c r="Q1909" s="15" t="str">
        <f t="shared" si="416"/>
        <v>Representación Geográfica</v>
      </c>
      <c r="R1909" s="30"/>
      <c r="S19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https://analytics.zoho.com/open-view/2395394000008153647?ZOHO_CRITERIA=%22Localiza_CL_Poblacion%22.%22Codcom%22%3D10204</v>
      </c>
      <c r="T1909" s="17"/>
      <c r="U1909" s="31" t="str">
        <f t="shared" si="417"/>
        <v>#1774B9</v>
      </c>
      <c r="V1909" s="32" t="str">
        <f>+Enfermedades_Mundiales[[#This Row],[idcoleccion]]&amp;"-"&amp;Enfermedades_Mundiales[[#This Row],[id]]</f>
        <v>360-1899</v>
      </c>
      <c r="W1909" s="21">
        <f>+VLOOKUP(Enfermedades_Mundiales[[#This Row],[Filtro URL]],Estructura!$X$4:$Y$366,2,0)</f>
        <v>36310204</v>
      </c>
      <c r="X1909" s="21" t="str">
        <f>+VLOOKUP(Enfermedades_Mundiales[[#This Row],[tema]],Estructura!$A$4:$C$18,3,0)</f>
        <v>T-368</v>
      </c>
      <c r="Y1909" s="32" t="str">
        <f>+VLOOKUP(Enfermedades_Mundiales[[#This Row],[contenido]],Estructura!$E$4:$G$18,3,0)</f>
        <v>C-364</v>
      </c>
      <c r="Z1909" s="32" t="str">
        <f>+VLOOKUP(Enfermedades_Mundiales[[#This Row],[Filtro Integrado]],Estructura!$M$4:$O$367,3,0)</f>
        <v>FI-366</v>
      </c>
      <c r="AA1909" s="32" t="str">
        <f>+VLOOKUP(Enfermedades_Mundiales[[#This Row],[Muestra]],Estructura!$Q$4:$S$194,3,0)</f>
        <v>M-372</v>
      </c>
    </row>
    <row r="1910" spans="1:27" ht="30.6" x14ac:dyDescent="0.3">
      <c r="A1910" s="61" t="s">
        <v>2377</v>
      </c>
      <c r="B1910" s="43">
        <f t="shared" ref="B1910:D1925" si="426">+B1909</f>
        <v>360</v>
      </c>
      <c r="C1910" s="44" t="str">
        <f t="shared" si="426"/>
        <v>Enfermedades Mundiales</v>
      </c>
      <c r="D1910" s="44" t="str">
        <f t="shared" si="426"/>
        <v>Salud</v>
      </c>
      <c r="E1910" s="64">
        <v>10205</v>
      </c>
      <c r="F1910" s="44" t="str">
        <f t="shared" si="418"/>
        <v>Etapas Paso a Paso</v>
      </c>
      <c r="G1910" s="27" t="s">
        <v>3568</v>
      </c>
      <c r="H1910" s="60" t="s">
        <v>17</v>
      </c>
      <c r="I1910" s="58" t="s">
        <v>264</v>
      </c>
      <c r="J1910" s="43" t="s">
        <v>3581</v>
      </c>
      <c r="K1910" s="12" t="str">
        <f t="shared" si="425"/>
        <v>Etapa Actual</v>
      </c>
      <c r="L1910" s="43" t="str">
        <f t="shared" si="425"/>
        <v>Último Informe MINCIECIA</v>
      </c>
      <c r="M1910" s="43" t="str">
        <f t="shared" si="425"/>
        <v>Adimensional</v>
      </c>
      <c r="N1910" s="49" t="str">
        <f t="shared" si="425"/>
        <v>Ministerio de Ciencias, Tecnología, Conocimiento e Innovación</v>
      </c>
      <c r="O1910" s="30" t="str">
        <f>+"Etapa Actual del Programa Paso a Paso en la comuna de "&amp;Enfermedades_Mundiales[[#This Row],[territorio]]</f>
        <v>Etapa Actual del Programa Paso a Paso en la comuna de Dalcahue</v>
      </c>
      <c r="P1910" s="68"/>
      <c r="Q1910" s="15" t="str">
        <f t="shared" ref="Q1910:Q1973" si="427">+Q1909</f>
        <v>Representación Geográfica</v>
      </c>
      <c r="R1910" s="30"/>
      <c r="S19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https://analytics.zoho.com/open-view/2395394000008153647?ZOHO_CRITERIA=%22Localiza_CL_Poblacion%22.%22Codcom%22%3D10205</v>
      </c>
      <c r="T1910" s="17"/>
      <c r="U1910" s="31" t="str">
        <f t="shared" ref="U1910:U1973" si="428">+U1909</f>
        <v>#1774B9</v>
      </c>
      <c r="V1910" s="32" t="str">
        <f>+Enfermedades_Mundiales[[#This Row],[idcoleccion]]&amp;"-"&amp;Enfermedades_Mundiales[[#This Row],[id]]</f>
        <v>360-1900</v>
      </c>
      <c r="W1910" s="21">
        <f>+VLOOKUP(Enfermedades_Mundiales[[#This Row],[Filtro URL]],Estructura!$X$4:$Y$366,2,0)</f>
        <v>36310205</v>
      </c>
      <c r="X1910" s="21" t="str">
        <f>+VLOOKUP(Enfermedades_Mundiales[[#This Row],[tema]],Estructura!$A$4:$C$18,3,0)</f>
        <v>T-368</v>
      </c>
      <c r="Y1910" s="32" t="str">
        <f>+VLOOKUP(Enfermedades_Mundiales[[#This Row],[contenido]],Estructura!$E$4:$G$18,3,0)</f>
        <v>C-364</v>
      </c>
      <c r="Z1910" s="32" t="str">
        <f>+VLOOKUP(Enfermedades_Mundiales[[#This Row],[Filtro Integrado]],Estructura!$M$4:$O$367,3,0)</f>
        <v>FI-366</v>
      </c>
      <c r="AA1910" s="32" t="str">
        <f>+VLOOKUP(Enfermedades_Mundiales[[#This Row],[Muestra]],Estructura!$Q$4:$S$194,3,0)</f>
        <v>M-372</v>
      </c>
    </row>
    <row r="1911" spans="1:27" ht="30.6" x14ac:dyDescent="0.3">
      <c r="A1911" s="61" t="s">
        <v>2378</v>
      </c>
      <c r="B1911" s="43">
        <f t="shared" si="426"/>
        <v>360</v>
      </c>
      <c r="C1911" s="44" t="str">
        <f t="shared" si="426"/>
        <v>Enfermedades Mundiales</v>
      </c>
      <c r="D1911" s="44" t="str">
        <f t="shared" si="426"/>
        <v>Salud</v>
      </c>
      <c r="E1911" s="64">
        <v>10206</v>
      </c>
      <c r="F1911" s="44" t="str">
        <f t="shared" ref="F1911:F1974" si="429">+F1910</f>
        <v>Etapas Paso a Paso</v>
      </c>
      <c r="G1911" s="27" t="s">
        <v>3568</v>
      </c>
      <c r="H1911" s="60" t="s">
        <v>17</v>
      </c>
      <c r="I1911" s="58" t="s">
        <v>265</v>
      </c>
      <c r="J1911" s="43" t="s">
        <v>3581</v>
      </c>
      <c r="K1911" s="12" t="str">
        <f t="shared" ref="K1911:N1926" si="430">+K1910</f>
        <v>Etapa Actual</v>
      </c>
      <c r="L1911" s="43" t="str">
        <f t="shared" si="430"/>
        <v>Último Informe MINCIECIA</v>
      </c>
      <c r="M1911" s="43" t="str">
        <f t="shared" si="430"/>
        <v>Adimensional</v>
      </c>
      <c r="N1911" s="49" t="str">
        <f t="shared" si="430"/>
        <v>Ministerio de Ciencias, Tecnología, Conocimiento e Innovación</v>
      </c>
      <c r="O1911" s="30" t="str">
        <f>+"Etapa Actual del Programa Paso a Paso en la comuna de "&amp;Enfermedades_Mundiales[[#This Row],[territorio]]</f>
        <v>Etapa Actual del Programa Paso a Paso en la comuna de Puqueldón</v>
      </c>
      <c r="P1911" s="68"/>
      <c r="Q1911" s="15" t="str">
        <f t="shared" si="427"/>
        <v>Representación Geográfica</v>
      </c>
      <c r="R1911" s="30"/>
      <c r="S19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https://analytics.zoho.com/open-view/2395394000008153647?ZOHO_CRITERIA=%22Localiza_CL_Poblacion%22.%22Codcom%22%3D10206</v>
      </c>
      <c r="T1911" s="17"/>
      <c r="U1911" s="31" t="str">
        <f t="shared" si="428"/>
        <v>#1774B9</v>
      </c>
      <c r="V1911" s="32" t="str">
        <f>+Enfermedades_Mundiales[[#This Row],[idcoleccion]]&amp;"-"&amp;Enfermedades_Mundiales[[#This Row],[id]]</f>
        <v>360-1901</v>
      </c>
      <c r="W1911" s="21">
        <f>+VLOOKUP(Enfermedades_Mundiales[[#This Row],[Filtro URL]],Estructura!$X$4:$Y$366,2,0)</f>
        <v>36310206</v>
      </c>
      <c r="X1911" s="21" t="str">
        <f>+VLOOKUP(Enfermedades_Mundiales[[#This Row],[tema]],Estructura!$A$4:$C$18,3,0)</f>
        <v>T-368</v>
      </c>
      <c r="Y1911" s="32" t="str">
        <f>+VLOOKUP(Enfermedades_Mundiales[[#This Row],[contenido]],Estructura!$E$4:$G$18,3,0)</f>
        <v>C-364</v>
      </c>
      <c r="Z1911" s="32" t="str">
        <f>+VLOOKUP(Enfermedades_Mundiales[[#This Row],[Filtro Integrado]],Estructura!$M$4:$O$367,3,0)</f>
        <v>FI-366</v>
      </c>
      <c r="AA1911" s="32" t="str">
        <f>+VLOOKUP(Enfermedades_Mundiales[[#This Row],[Muestra]],Estructura!$Q$4:$S$194,3,0)</f>
        <v>M-372</v>
      </c>
    </row>
    <row r="1912" spans="1:27" ht="30.6" x14ac:dyDescent="0.3">
      <c r="A1912" s="61" t="s">
        <v>2379</v>
      </c>
      <c r="B1912" s="43">
        <f t="shared" si="426"/>
        <v>360</v>
      </c>
      <c r="C1912" s="44" t="str">
        <f t="shared" si="426"/>
        <v>Enfermedades Mundiales</v>
      </c>
      <c r="D1912" s="44" t="str">
        <f t="shared" si="426"/>
        <v>Salud</v>
      </c>
      <c r="E1912" s="64">
        <v>10207</v>
      </c>
      <c r="F1912" s="44" t="str">
        <f t="shared" si="429"/>
        <v>Etapas Paso a Paso</v>
      </c>
      <c r="G1912" s="27" t="s">
        <v>3568</v>
      </c>
      <c r="H1912" s="60" t="s">
        <v>17</v>
      </c>
      <c r="I1912" s="58" t="s">
        <v>266</v>
      </c>
      <c r="J1912" s="43" t="s">
        <v>3581</v>
      </c>
      <c r="K1912" s="12" t="str">
        <f t="shared" si="430"/>
        <v>Etapa Actual</v>
      </c>
      <c r="L1912" s="43" t="str">
        <f t="shared" si="430"/>
        <v>Último Informe MINCIECIA</v>
      </c>
      <c r="M1912" s="43" t="str">
        <f t="shared" si="430"/>
        <v>Adimensional</v>
      </c>
      <c r="N1912" s="49" t="str">
        <f t="shared" si="430"/>
        <v>Ministerio de Ciencias, Tecnología, Conocimiento e Innovación</v>
      </c>
      <c r="O1912" s="30" t="str">
        <f>+"Etapa Actual del Programa Paso a Paso en la comuna de "&amp;Enfermedades_Mundiales[[#This Row],[territorio]]</f>
        <v>Etapa Actual del Programa Paso a Paso en la comuna de Queilén</v>
      </c>
      <c r="P1912" s="68"/>
      <c r="Q1912" s="15" t="str">
        <f t="shared" si="427"/>
        <v>Representación Geográfica</v>
      </c>
      <c r="R1912" s="30"/>
      <c r="S19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https://analytics.zoho.com/open-view/2395394000008153647?ZOHO_CRITERIA=%22Localiza_CL_Poblacion%22.%22Codcom%22%3D10207</v>
      </c>
      <c r="T1912" s="17"/>
      <c r="U1912" s="31" t="str">
        <f t="shared" si="428"/>
        <v>#1774B9</v>
      </c>
      <c r="V1912" s="32" t="str">
        <f>+Enfermedades_Mundiales[[#This Row],[idcoleccion]]&amp;"-"&amp;Enfermedades_Mundiales[[#This Row],[id]]</f>
        <v>360-1902</v>
      </c>
      <c r="W1912" s="21">
        <f>+VLOOKUP(Enfermedades_Mundiales[[#This Row],[Filtro URL]],Estructura!$X$4:$Y$366,2,0)</f>
        <v>36310207</v>
      </c>
      <c r="X1912" s="21" t="str">
        <f>+VLOOKUP(Enfermedades_Mundiales[[#This Row],[tema]],Estructura!$A$4:$C$18,3,0)</f>
        <v>T-368</v>
      </c>
      <c r="Y1912" s="32" t="str">
        <f>+VLOOKUP(Enfermedades_Mundiales[[#This Row],[contenido]],Estructura!$E$4:$G$18,3,0)</f>
        <v>C-364</v>
      </c>
      <c r="Z1912" s="32" t="str">
        <f>+VLOOKUP(Enfermedades_Mundiales[[#This Row],[Filtro Integrado]],Estructura!$M$4:$O$367,3,0)</f>
        <v>FI-366</v>
      </c>
      <c r="AA1912" s="32" t="str">
        <f>+VLOOKUP(Enfermedades_Mundiales[[#This Row],[Muestra]],Estructura!$Q$4:$S$194,3,0)</f>
        <v>M-372</v>
      </c>
    </row>
    <row r="1913" spans="1:27" ht="30.6" x14ac:dyDescent="0.3">
      <c r="A1913" s="61" t="s">
        <v>2380</v>
      </c>
      <c r="B1913" s="43">
        <f t="shared" si="426"/>
        <v>360</v>
      </c>
      <c r="C1913" s="44" t="str">
        <f t="shared" si="426"/>
        <v>Enfermedades Mundiales</v>
      </c>
      <c r="D1913" s="44" t="str">
        <f t="shared" si="426"/>
        <v>Salud</v>
      </c>
      <c r="E1913" s="64">
        <v>10208</v>
      </c>
      <c r="F1913" s="44" t="str">
        <f t="shared" si="429"/>
        <v>Etapas Paso a Paso</v>
      </c>
      <c r="G1913" s="27" t="s">
        <v>3568</v>
      </c>
      <c r="H1913" s="60" t="s">
        <v>17</v>
      </c>
      <c r="I1913" s="58" t="s">
        <v>267</v>
      </c>
      <c r="J1913" s="43" t="s">
        <v>3581</v>
      </c>
      <c r="K1913" s="12" t="str">
        <f t="shared" si="430"/>
        <v>Etapa Actual</v>
      </c>
      <c r="L1913" s="43" t="str">
        <f t="shared" si="430"/>
        <v>Último Informe MINCIECIA</v>
      </c>
      <c r="M1913" s="43" t="str">
        <f t="shared" si="430"/>
        <v>Adimensional</v>
      </c>
      <c r="N1913" s="49" t="str">
        <f t="shared" si="430"/>
        <v>Ministerio de Ciencias, Tecnología, Conocimiento e Innovación</v>
      </c>
      <c r="O1913" s="30" t="str">
        <f>+"Etapa Actual del Programa Paso a Paso en la comuna de "&amp;Enfermedades_Mundiales[[#This Row],[territorio]]</f>
        <v>Etapa Actual del Programa Paso a Paso en la comuna de Quellón</v>
      </c>
      <c r="P1913" s="68"/>
      <c r="Q1913" s="15" t="str">
        <f t="shared" si="427"/>
        <v>Representación Geográfica</v>
      </c>
      <c r="R1913" s="30"/>
      <c r="S19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https://analytics.zoho.com/open-view/2395394000008153647?ZOHO_CRITERIA=%22Localiza_CL_Poblacion%22.%22Codcom%22%3D10208</v>
      </c>
      <c r="T1913" s="17"/>
      <c r="U1913" s="31" t="str">
        <f t="shared" si="428"/>
        <v>#1774B9</v>
      </c>
      <c r="V1913" s="32" t="str">
        <f>+Enfermedades_Mundiales[[#This Row],[idcoleccion]]&amp;"-"&amp;Enfermedades_Mundiales[[#This Row],[id]]</f>
        <v>360-1903</v>
      </c>
      <c r="W1913" s="21">
        <f>+VLOOKUP(Enfermedades_Mundiales[[#This Row],[Filtro URL]],Estructura!$X$4:$Y$366,2,0)</f>
        <v>36310208</v>
      </c>
      <c r="X1913" s="21" t="str">
        <f>+VLOOKUP(Enfermedades_Mundiales[[#This Row],[tema]],Estructura!$A$4:$C$18,3,0)</f>
        <v>T-368</v>
      </c>
      <c r="Y1913" s="32" t="str">
        <f>+VLOOKUP(Enfermedades_Mundiales[[#This Row],[contenido]],Estructura!$E$4:$G$18,3,0)</f>
        <v>C-364</v>
      </c>
      <c r="Z1913" s="32" t="str">
        <f>+VLOOKUP(Enfermedades_Mundiales[[#This Row],[Filtro Integrado]],Estructura!$M$4:$O$367,3,0)</f>
        <v>FI-366</v>
      </c>
      <c r="AA1913" s="32" t="str">
        <f>+VLOOKUP(Enfermedades_Mundiales[[#This Row],[Muestra]],Estructura!$Q$4:$S$194,3,0)</f>
        <v>M-372</v>
      </c>
    </row>
    <row r="1914" spans="1:27" ht="30.6" x14ac:dyDescent="0.3">
      <c r="A1914" s="61" t="s">
        <v>2381</v>
      </c>
      <c r="B1914" s="43">
        <f t="shared" si="426"/>
        <v>360</v>
      </c>
      <c r="C1914" s="44" t="str">
        <f t="shared" si="426"/>
        <v>Enfermedades Mundiales</v>
      </c>
      <c r="D1914" s="44" t="str">
        <f t="shared" si="426"/>
        <v>Salud</v>
      </c>
      <c r="E1914" s="64">
        <v>10209</v>
      </c>
      <c r="F1914" s="44" t="str">
        <f t="shared" si="429"/>
        <v>Etapas Paso a Paso</v>
      </c>
      <c r="G1914" s="27" t="s">
        <v>3568</v>
      </c>
      <c r="H1914" s="60" t="s">
        <v>17</v>
      </c>
      <c r="I1914" s="58" t="s">
        <v>268</v>
      </c>
      <c r="J1914" s="43" t="s">
        <v>3581</v>
      </c>
      <c r="K1914" s="12" t="str">
        <f t="shared" si="430"/>
        <v>Etapa Actual</v>
      </c>
      <c r="L1914" s="43" t="str">
        <f t="shared" si="430"/>
        <v>Último Informe MINCIECIA</v>
      </c>
      <c r="M1914" s="43" t="str">
        <f t="shared" si="430"/>
        <v>Adimensional</v>
      </c>
      <c r="N1914" s="49" t="str">
        <f t="shared" si="430"/>
        <v>Ministerio de Ciencias, Tecnología, Conocimiento e Innovación</v>
      </c>
      <c r="O1914" s="30" t="str">
        <f>+"Etapa Actual del Programa Paso a Paso en la comuna de "&amp;Enfermedades_Mundiales[[#This Row],[territorio]]</f>
        <v>Etapa Actual del Programa Paso a Paso en la comuna de Quemchi</v>
      </c>
      <c r="P1914" s="68"/>
      <c r="Q1914" s="15" t="str">
        <f t="shared" si="427"/>
        <v>Representación Geográfica</v>
      </c>
      <c r="R1914" s="30"/>
      <c r="S19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https://analytics.zoho.com/open-view/2395394000008153647?ZOHO_CRITERIA=%22Localiza_CL_Poblacion%22.%22Codcom%22%3D10209</v>
      </c>
      <c r="T1914" s="17"/>
      <c r="U1914" s="31" t="str">
        <f t="shared" si="428"/>
        <v>#1774B9</v>
      </c>
      <c r="V1914" s="32" t="str">
        <f>+Enfermedades_Mundiales[[#This Row],[idcoleccion]]&amp;"-"&amp;Enfermedades_Mundiales[[#This Row],[id]]</f>
        <v>360-1904</v>
      </c>
      <c r="W1914" s="21">
        <f>+VLOOKUP(Enfermedades_Mundiales[[#This Row],[Filtro URL]],Estructura!$X$4:$Y$366,2,0)</f>
        <v>36310209</v>
      </c>
      <c r="X1914" s="21" t="str">
        <f>+VLOOKUP(Enfermedades_Mundiales[[#This Row],[tema]],Estructura!$A$4:$C$18,3,0)</f>
        <v>T-368</v>
      </c>
      <c r="Y1914" s="32" t="str">
        <f>+VLOOKUP(Enfermedades_Mundiales[[#This Row],[contenido]],Estructura!$E$4:$G$18,3,0)</f>
        <v>C-364</v>
      </c>
      <c r="Z1914" s="32" t="str">
        <f>+VLOOKUP(Enfermedades_Mundiales[[#This Row],[Filtro Integrado]],Estructura!$M$4:$O$367,3,0)</f>
        <v>FI-366</v>
      </c>
      <c r="AA1914" s="32" t="str">
        <f>+VLOOKUP(Enfermedades_Mundiales[[#This Row],[Muestra]],Estructura!$Q$4:$S$194,3,0)</f>
        <v>M-372</v>
      </c>
    </row>
    <row r="1915" spans="1:27" ht="30.6" x14ac:dyDescent="0.3">
      <c r="A1915" s="61" t="s">
        <v>2382</v>
      </c>
      <c r="B1915" s="43">
        <f t="shared" si="426"/>
        <v>360</v>
      </c>
      <c r="C1915" s="44" t="str">
        <f t="shared" si="426"/>
        <v>Enfermedades Mundiales</v>
      </c>
      <c r="D1915" s="44" t="str">
        <f t="shared" si="426"/>
        <v>Salud</v>
      </c>
      <c r="E1915" s="64">
        <v>10210</v>
      </c>
      <c r="F1915" s="44" t="str">
        <f t="shared" si="429"/>
        <v>Etapas Paso a Paso</v>
      </c>
      <c r="G1915" s="27" t="s">
        <v>3568</v>
      </c>
      <c r="H1915" s="60" t="s">
        <v>17</v>
      </c>
      <c r="I1915" s="58" t="s">
        <v>269</v>
      </c>
      <c r="J1915" s="43" t="s">
        <v>3581</v>
      </c>
      <c r="K1915" s="12" t="str">
        <f t="shared" si="430"/>
        <v>Etapa Actual</v>
      </c>
      <c r="L1915" s="43" t="str">
        <f t="shared" si="430"/>
        <v>Último Informe MINCIECIA</v>
      </c>
      <c r="M1915" s="43" t="str">
        <f t="shared" si="430"/>
        <v>Adimensional</v>
      </c>
      <c r="N1915" s="49" t="str">
        <f t="shared" si="430"/>
        <v>Ministerio de Ciencias, Tecnología, Conocimiento e Innovación</v>
      </c>
      <c r="O1915" s="30" t="str">
        <f>+"Etapa Actual del Programa Paso a Paso en la comuna de "&amp;Enfermedades_Mundiales[[#This Row],[territorio]]</f>
        <v>Etapa Actual del Programa Paso a Paso en la comuna de Quinchao</v>
      </c>
      <c r="P1915" s="68"/>
      <c r="Q1915" s="15" t="str">
        <f t="shared" si="427"/>
        <v>Representación Geográfica</v>
      </c>
      <c r="R1915" s="30"/>
      <c r="S191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https://analytics.zoho.com/open-view/2395394000008153647?ZOHO_CRITERIA=%22Localiza_CL_Poblacion%22.%22Codcom%22%3D10210</v>
      </c>
      <c r="T1915" s="17"/>
      <c r="U1915" s="31" t="str">
        <f t="shared" si="428"/>
        <v>#1774B9</v>
      </c>
      <c r="V1915" s="32" t="str">
        <f>+Enfermedades_Mundiales[[#This Row],[idcoleccion]]&amp;"-"&amp;Enfermedades_Mundiales[[#This Row],[id]]</f>
        <v>360-1905</v>
      </c>
      <c r="W1915" s="21">
        <f>+VLOOKUP(Enfermedades_Mundiales[[#This Row],[Filtro URL]],Estructura!$X$4:$Y$366,2,0)</f>
        <v>36310210</v>
      </c>
      <c r="X1915" s="21" t="str">
        <f>+VLOOKUP(Enfermedades_Mundiales[[#This Row],[tema]],Estructura!$A$4:$C$18,3,0)</f>
        <v>T-368</v>
      </c>
      <c r="Y1915" s="32" t="str">
        <f>+VLOOKUP(Enfermedades_Mundiales[[#This Row],[contenido]],Estructura!$E$4:$G$18,3,0)</f>
        <v>C-364</v>
      </c>
      <c r="Z1915" s="32" t="str">
        <f>+VLOOKUP(Enfermedades_Mundiales[[#This Row],[Filtro Integrado]],Estructura!$M$4:$O$367,3,0)</f>
        <v>FI-366</v>
      </c>
      <c r="AA1915" s="32" t="str">
        <f>+VLOOKUP(Enfermedades_Mundiales[[#This Row],[Muestra]],Estructura!$Q$4:$S$194,3,0)</f>
        <v>M-372</v>
      </c>
    </row>
    <row r="1916" spans="1:27" ht="30.6" x14ac:dyDescent="0.3">
      <c r="A1916" s="61" t="s">
        <v>2383</v>
      </c>
      <c r="B1916" s="43">
        <f t="shared" si="426"/>
        <v>360</v>
      </c>
      <c r="C1916" s="44" t="str">
        <f t="shared" si="426"/>
        <v>Enfermedades Mundiales</v>
      </c>
      <c r="D1916" s="44" t="str">
        <f t="shared" si="426"/>
        <v>Salud</v>
      </c>
      <c r="E1916" s="64">
        <v>10301</v>
      </c>
      <c r="F1916" s="44" t="str">
        <f t="shared" si="429"/>
        <v>Etapas Paso a Paso</v>
      </c>
      <c r="G1916" s="27" t="s">
        <v>3568</v>
      </c>
      <c r="H1916" s="60" t="s">
        <v>17</v>
      </c>
      <c r="I1916" s="58" t="s">
        <v>270</v>
      </c>
      <c r="J1916" s="43" t="s">
        <v>3581</v>
      </c>
      <c r="K1916" s="12" t="str">
        <f t="shared" si="430"/>
        <v>Etapa Actual</v>
      </c>
      <c r="L1916" s="43" t="str">
        <f t="shared" si="430"/>
        <v>Último Informe MINCIECIA</v>
      </c>
      <c r="M1916" s="43" t="str">
        <f t="shared" si="430"/>
        <v>Adimensional</v>
      </c>
      <c r="N1916" s="49" t="str">
        <f t="shared" si="430"/>
        <v>Ministerio de Ciencias, Tecnología, Conocimiento e Innovación</v>
      </c>
      <c r="O1916" s="30" t="str">
        <f>+"Etapa Actual del Programa Paso a Paso en la comuna de "&amp;Enfermedades_Mundiales[[#This Row],[territorio]]</f>
        <v>Etapa Actual del Programa Paso a Paso en la comuna de Osorno</v>
      </c>
      <c r="P1916" s="68"/>
      <c r="Q1916" s="15" t="str">
        <f t="shared" si="427"/>
        <v>Representación Geográfica</v>
      </c>
      <c r="R1916" s="30"/>
      <c r="S191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https://analytics.zoho.com/open-view/2395394000008153647?ZOHO_CRITERIA=%22Localiza_CL_Poblacion%22.%22Codcom%22%3D10301</v>
      </c>
      <c r="T1916" s="17"/>
      <c r="U1916" s="31" t="str">
        <f t="shared" si="428"/>
        <v>#1774B9</v>
      </c>
      <c r="V1916" s="32" t="str">
        <f>+Enfermedades_Mundiales[[#This Row],[idcoleccion]]&amp;"-"&amp;Enfermedades_Mundiales[[#This Row],[id]]</f>
        <v>360-1906</v>
      </c>
      <c r="W1916" s="21">
        <f>+VLOOKUP(Enfermedades_Mundiales[[#This Row],[Filtro URL]],Estructura!$X$4:$Y$366,2,0)</f>
        <v>36310301</v>
      </c>
      <c r="X1916" s="21" t="str">
        <f>+VLOOKUP(Enfermedades_Mundiales[[#This Row],[tema]],Estructura!$A$4:$C$18,3,0)</f>
        <v>T-368</v>
      </c>
      <c r="Y1916" s="32" t="str">
        <f>+VLOOKUP(Enfermedades_Mundiales[[#This Row],[contenido]],Estructura!$E$4:$G$18,3,0)</f>
        <v>C-364</v>
      </c>
      <c r="Z1916" s="32" t="str">
        <f>+VLOOKUP(Enfermedades_Mundiales[[#This Row],[Filtro Integrado]],Estructura!$M$4:$O$367,3,0)</f>
        <v>FI-366</v>
      </c>
      <c r="AA1916" s="32" t="str">
        <f>+VLOOKUP(Enfermedades_Mundiales[[#This Row],[Muestra]],Estructura!$Q$4:$S$194,3,0)</f>
        <v>M-372</v>
      </c>
    </row>
    <row r="1917" spans="1:27" ht="30.6" x14ac:dyDescent="0.3">
      <c r="A1917" s="61" t="s">
        <v>2384</v>
      </c>
      <c r="B1917" s="43">
        <f t="shared" si="426"/>
        <v>360</v>
      </c>
      <c r="C1917" s="44" t="str">
        <f t="shared" si="426"/>
        <v>Enfermedades Mundiales</v>
      </c>
      <c r="D1917" s="44" t="str">
        <f t="shared" si="426"/>
        <v>Salud</v>
      </c>
      <c r="E1917" s="64">
        <v>10302</v>
      </c>
      <c r="F1917" s="44" t="str">
        <f t="shared" si="429"/>
        <v>Etapas Paso a Paso</v>
      </c>
      <c r="G1917" s="27" t="s">
        <v>3568</v>
      </c>
      <c r="H1917" s="60" t="s">
        <v>17</v>
      </c>
      <c r="I1917" s="58" t="s">
        <v>271</v>
      </c>
      <c r="J1917" s="43" t="s">
        <v>3581</v>
      </c>
      <c r="K1917" s="12" t="str">
        <f t="shared" si="430"/>
        <v>Etapa Actual</v>
      </c>
      <c r="L1917" s="43" t="str">
        <f t="shared" si="430"/>
        <v>Último Informe MINCIECIA</v>
      </c>
      <c r="M1917" s="43" t="str">
        <f t="shared" si="430"/>
        <v>Adimensional</v>
      </c>
      <c r="N1917" s="49" t="str">
        <f t="shared" si="430"/>
        <v>Ministerio de Ciencias, Tecnología, Conocimiento e Innovación</v>
      </c>
      <c r="O1917" s="30" t="str">
        <f>+"Etapa Actual del Programa Paso a Paso en la comuna de "&amp;Enfermedades_Mundiales[[#This Row],[territorio]]</f>
        <v>Etapa Actual del Programa Paso a Paso en la comuna de Puerto Octay</v>
      </c>
      <c r="P1917" s="68"/>
      <c r="Q1917" s="15" t="str">
        <f t="shared" si="427"/>
        <v>Representación Geográfica</v>
      </c>
      <c r="R1917" s="30"/>
      <c r="S191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https://analytics.zoho.com/open-view/2395394000008153647?ZOHO_CRITERIA=%22Localiza_CL_Poblacion%22.%22Codcom%22%3D10302</v>
      </c>
      <c r="T1917" s="17"/>
      <c r="U1917" s="31" t="str">
        <f t="shared" si="428"/>
        <v>#1774B9</v>
      </c>
      <c r="V1917" s="32" t="str">
        <f>+Enfermedades_Mundiales[[#This Row],[idcoleccion]]&amp;"-"&amp;Enfermedades_Mundiales[[#This Row],[id]]</f>
        <v>360-1907</v>
      </c>
      <c r="W1917" s="21">
        <f>+VLOOKUP(Enfermedades_Mundiales[[#This Row],[Filtro URL]],Estructura!$X$4:$Y$366,2,0)</f>
        <v>36310302</v>
      </c>
      <c r="X1917" s="21" t="str">
        <f>+VLOOKUP(Enfermedades_Mundiales[[#This Row],[tema]],Estructura!$A$4:$C$18,3,0)</f>
        <v>T-368</v>
      </c>
      <c r="Y1917" s="32" t="str">
        <f>+VLOOKUP(Enfermedades_Mundiales[[#This Row],[contenido]],Estructura!$E$4:$G$18,3,0)</f>
        <v>C-364</v>
      </c>
      <c r="Z1917" s="32" t="str">
        <f>+VLOOKUP(Enfermedades_Mundiales[[#This Row],[Filtro Integrado]],Estructura!$M$4:$O$367,3,0)</f>
        <v>FI-366</v>
      </c>
      <c r="AA1917" s="32" t="str">
        <f>+VLOOKUP(Enfermedades_Mundiales[[#This Row],[Muestra]],Estructura!$Q$4:$S$194,3,0)</f>
        <v>M-372</v>
      </c>
    </row>
    <row r="1918" spans="1:27" ht="30.6" x14ac:dyDescent="0.3">
      <c r="A1918" s="61" t="s">
        <v>2385</v>
      </c>
      <c r="B1918" s="43">
        <f t="shared" si="426"/>
        <v>360</v>
      </c>
      <c r="C1918" s="44" t="str">
        <f t="shared" si="426"/>
        <v>Enfermedades Mundiales</v>
      </c>
      <c r="D1918" s="44" t="str">
        <f t="shared" si="426"/>
        <v>Salud</v>
      </c>
      <c r="E1918" s="64">
        <v>10303</v>
      </c>
      <c r="F1918" s="44" t="str">
        <f t="shared" si="429"/>
        <v>Etapas Paso a Paso</v>
      </c>
      <c r="G1918" s="27" t="s">
        <v>3568</v>
      </c>
      <c r="H1918" s="60" t="s">
        <v>17</v>
      </c>
      <c r="I1918" s="58" t="s">
        <v>272</v>
      </c>
      <c r="J1918" s="43" t="s">
        <v>3581</v>
      </c>
      <c r="K1918" s="12" t="str">
        <f t="shared" si="430"/>
        <v>Etapa Actual</v>
      </c>
      <c r="L1918" s="43" t="str">
        <f t="shared" si="430"/>
        <v>Último Informe MINCIECIA</v>
      </c>
      <c r="M1918" s="43" t="str">
        <f t="shared" si="430"/>
        <v>Adimensional</v>
      </c>
      <c r="N1918" s="49" t="str">
        <f t="shared" si="430"/>
        <v>Ministerio de Ciencias, Tecnología, Conocimiento e Innovación</v>
      </c>
      <c r="O1918" s="30" t="str">
        <f>+"Etapa Actual del Programa Paso a Paso en la comuna de "&amp;Enfermedades_Mundiales[[#This Row],[territorio]]</f>
        <v>Etapa Actual del Programa Paso a Paso en la comuna de Purranque</v>
      </c>
      <c r="P1918" s="68"/>
      <c r="Q1918" s="15" t="str">
        <f t="shared" si="427"/>
        <v>Representación Geográfica</v>
      </c>
      <c r="R1918" s="30"/>
      <c r="S191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https://analytics.zoho.com/open-view/2395394000008153647?ZOHO_CRITERIA=%22Localiza_CL_Poblacion%22.%22Codcom%22%3D10303</v>
      </c>
      <c r="T1918" s="17"/>
      <c r="U1918" s="31" t="str">
        <f t="shared" si="428"/>
        <v>#1774B9</v>
      </c>
      <c r="V1918" s="32" t="str">
        <f>+Enfermedades_Mundiales[[#This Row],[idcoleccion]]&amp;"-"&amp;Enfermedades_Mundiales[[#This Row],[id]]</f>
        <v>360-1908</v>
      </c>
      <c r="W1918" s="21">
        <f>+VLOOKUP(Enfermedades_Mundiales[[#This Row],[Filtro URL]],Estructura!$X$4:$Y$366,2,0)</f>
        <v>36310303</v>
      </c>
      <c r="X1918" s="21" t="str">
        <f>+VLOOKUP(Enfermedades_Mundiales[[#This Row],[tema]],Estructura!$A$4:$C$18,3,0)</f>
        <v>T-368</v>
      </c>
      <c r="Y1918" s="32" t="str">
        <f>+VLOOKUP(Enfermedades_Mundiales[[#This Row],[contenido]],Estructura!$E$4:$G$18,3,0)</f>
        <v>C-364</v>
      </c>
      <c r="Z1918" s="32" t="str">
        <f>+VLOOKUP(Enfermedades_Mundiales[[#This Row],[Filtro Integrado]],Estructura!$M$4:$O$367,3,0)</f>
        <v>FI-366</v>
      </c>
      <c r="AA1918" s="32" t="str">
        <f>+VLOOKUP(Enfermedades_Mundiales[[#This Row],[Muestra]],Estructura!$Q$4:$S$194,3,0)</f>
        <v>M-372</v>
      </c>
    </row>
    <row r="1919" spans="1:27" ht="30.6" x14ac:dyDescent="0.3">
      <c r="A1919" s="61" t="s">
        <v>2386</v>
      </c>
      <c r="B1919" s="43">
        <f t="shared" si="426"/>
        <v>360</v>
      </c>
      <c r="C1919" s="44" t="str">
        <f t="shared" si="426"/>
        <v>Enfermedades Mundiales</v>
      </c>
      <c r="D1919" s="44" t="str">
        <f t="shared" si="426"/>
        <v>Salud</v>
      </c>
      <c r="E1919" s="64">
        <v>10304</v>
      </c>
      <c r="F1919" s="44" t="str">
        <f t="shared" si="429"/>
        <v>Etapas Paso a Paso</v>
      </c>
      <c r="G1919" s="27" t="s">
        <v>3568</v>
      </c>
      <c r="H1919" s="60" t="s">
        <v>17</v>
      </c>
      <c r="I1919" s="58" t="s">
        <v>273</v>
      </c>
      <c r="J1919" s="43" t="s">
        <v>3581</v>
      </c>
      <c r="K1919" s="12" t="str">
        <f t="shared" si="430"/>
        <v>Etapa Actual</v>
      </c>
      <c r="L1919" s="43" t="str">
        <f t="shared" si="430"/>
        <v>Último Informe MINCIECIA</v>
      </c>
      <c r="M1919" s="43" t="str">
        <f t="shared" si="430"/>
        <v>Adimensional</v>
      </c>
      <c r="N1919" s="49" t="str">
        <f t="shared" si="430"/>
        <v>Ministerio de Ciencias, Tecnología, Conocimiento e Innovación</v>
      </c>
      <c r="O1919" s="30" t="str">
        <f>+"Etapa Actual del Programa Paso a Paso en la comuna de "&amp;Enfermedades_Mundiales[[#This Row],[territorio]]</f>
        <v>Etapa Actual del Programa Paso a Paso en la comuna de Puyehue</v>
      </c>
      <c r="P1919" s="68"/>
      <c r="Q1919" s="15" t="str">
        <f t="shared" si="427"/>
        <v>Representación Geográfica</v>
      </c>
      <c r="R1919" s="30"/>
      <c r="S191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https://analytics.zoho.com/open-view/2395394000008153647?ZOHO_CRITERIA=%22Localiza_CL_Poblacion%22.%22Codcom%22%3D10304</v>
      </c>
      <c r="T1919" s="17"/>
      <c r="U1919" s="31" t="str">
        <f t="shared" si="428"/>
        <v>#1774B9</v>
      </c>
      <c r="V1919" s="32" t="str">
        <f>+Enfermedades_Mundiales[[#This Row],[idcoleccion]]&amp;"-"&amp;Enfermedades_Mundiales[[#This Row],[id]]</f>
        <v>360-1909</v>
      </c>
      <c r="W1919" s="21">
        <f>+VLOOKUP(Enfermedades_Mundiales[[#This Row],[Filtro URL]],Estructura!$X$4:$Y$366,2,0)</f>
        <v>36310304</v>
      </c>
      <c r="X1919" s="21" t="str">
        <f>+VLOOKUP(Enfermedades_Mundiales[[#This Row],[tema]],Estructura!$A$4:$C$18,3,0)</f>
        <v>T-368</v>
      </c>
      <c r="Y1919" s="32" t="str">
        <f>+VLOOKUP(Enfermedades_Mundiales[[#This Row],[contenido]],Estructura!$E$4:$G$18,3,0)</f>
        <v>C-364</v>
      </c>
      <c r="Z1919" s="32" t="str">
        <f>+VLOOKUP(Enfermedades_Mundiales[[#This Row],[Filtro Integrado]],Estructura!$M$4:$O$367,3,0)</f>
        <v>FI-366</v>
      </c>
      <c r="AA1919" s="32" t="str">
        <f>+VLOOKUP(Enfermedades_Mundiales[[#This Row],[Muestra]],Estructura!$Q$4:$S$194,3,0)</f>
        <v>M-372</v>
      </c>
    </row>
    <row r="1920" spans="1:27" ht="30.6" x14ac:dyDescent="0.3">
      <c r="A1920" s="61" t="s">
        <v>2387</v>
      </c>
      <c r="B1920" s="43">
        <f t="shared" si="426"/>
        <v>360</v>
      </c>
      <c r="C1920" s="44" t="str">
        <f t="shared" si="426"/>
        <v>Enfermedades Mundiales</v>
      </c>
      <c r="D1920" s="44" t="str">
        <f t="shared" si="426"/>
        <v>Salud</v>
      </c>
      <c r="E1920" s="64">
        <v>10305</v>
      </c>
      <c r="F1920" s="44" t="str">
        <f t="shared" si="429"/>
        <v>Etapas Paso a Paso</v>
      </c>
      <c r="G1920" s="27" t="s">
        <v>3568</v>
      </c>
      <c r="H1920" s="60" t="s">
        <v>17</v>
      </c>
      <c r="I1920" s="58" t="s">
        <v>274</v>
      </c>
      <c r="J1920" s="43" t="s">
        <v>3581</v>
      </c>
      <c r="K1920" s="12" t="str">
        <f t="shared" si="430"/>
        <v>Etapa Actual</v>
      </c>
      <c r="L1920" s="43" t="str">
        <f t="shared" si="430"/>
        <v>Último Informe MINCIECIA</v>
      </c>
      <c r="M1920" s="43" t="str">
        <f t="shared" si="430"/>
        <v>Adimensional</v>
      </c>
      <c r="N1920" s="49" t="str">
        <f t="shared" si="430"/>
        <v>Ministerio de Ciencias, Tecnología, Conocimiento e Innovación</v>
      </c>
      <c r="O1920" s="30" t="str">
        <f>+"Etapa Actual del Programa Paso a Paso en la comuna de "&amp;Enfermedades_Mundiales[[#This Row],[territorio]]</f>
        <v>Etapa Actual del Programa Paso a Paso en la comuna de Río Negro</v>
      </c>
      <c r="P1920" s="68"/>
      <c r="Q1920" s="15" t="str">
        <f t="shared" si="427"/>
        <v>Representación Geográfica</v>
      </c>
      <c r="R1920" s="30"/>
      <c r="S192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https://analytics.zoho.com/open-view/2395394000008153647?ZOHO_CRITERIA=%22Localiza_CL_Poblacion%22.%22Codcom%22%3D10305</v>
      </c>
      <c r="T1920" s="17"/>
      <c r="U1920" s="31" t="str">
        <f t="shared" si="428"/>
        <v>#1774B9</v>
      </c>
      <c r="V1920" s="32" t="str">
        <f>+Enfermedades_Mundiales[[#This Row],[idcoleccion]]&amp;"-"&amp;Enfermedades_Mundiales[[#This Row],[id]]</f>
        <v>360-1910</v>
      </c>
      <c r="W1920" s="21">
        <f>+VLOOKUP(Enfermedades_Mundiales[[#This Row],[Filtro URL]],Estructura!$X$4:$Y$366,2,0)</f>
        <v>36310305</v>
      </c>
      <c r="X1920" s="21" t="str">
        <f>+VLOOKUP(Enfermedades_Mundiales[[#This Row],[tema]],Estructura!$A$4:$C$18,3,0)</f>
        <v>T-368</v>
      </c>
      <c r="Y1920" s="32" t="str">
        <f>+VLOOKUP(Enfermedades_Mundiales[[#This Row],[contenido]],Estructura!$E$4:$G$18,3,0)</f>
        <v>C-364</v>
      </c>
      <c r="Z1920" s="32" t="str">
        <f>+VLOOKUP(Enfermedades_Mundiales[[#This Row],[Filtro Integrado]],Estructura!$M$4:$O$367,3,0)</f>
        <v>FI-366</v>
      </c>
      <c r="AA1920" s="32" t="str">
        <f>+VLOOKUP(Enfermedades_Mundiales[[#This Row],[Muestra]],Estructura!$Q$4:$S$194,3,0)</f>
        <v>M-372</v>
      </c>
    </row>
    <row r="1921" spans="1:27" ht="30.6" x14ac:dyDescent="0.3">
      <c r="A1921" s="61" t="s">
        <v>2388</v>
      </c>
      <c r="B1921" s="43">
        <f t="shared" si="426"/>
        <v>360</v>
      </c>
      <c r="C1921" s="44" t="str">
        <f t="shared" si="426"/>
        <v>Enfermedades Mundiales</v>
      </c>
      <c r="D1921" s="44" t="str">
        <f t="shared" si="426"/>
        <v>Salud</v>
      </c>
      <c r="E1921" s="64">
        <v>10306</v>
      </c>
      <c r="F1921" s="44" t="str">
        <f t="shared" si="429"/>
        <v>Etapas Paso a Paso</v>
      </c>
      <c r="G1921" s="27" t="s">
        <v>3568</v>
      </c>
      <c r="H1921" s="60" t="s">
        <v>17</v>
      </c>
      <c r="I1921" s="58" t="s">
        <v>275</v>
      </c>
      <c r="J1921" s="43" t="s">
        <v>3581</v>
      </c>
      <c r="K1921" s="12" t="str">
        <f t="shared" si="430"/>
        <v>Etapa Actual</v>
      </c>
      <c r="L1921" s="43" t="str">
        <f t="shared" si="430"/>
        <v>Último Informe MINCIECIA</v>
      </c>
      <c r="M1921" s="43" t="str">
        <f t="shared" si="430"/>
        <v>Adimensional</v>
      </c>
      <c r="N1921" s="49" t="str">
        <f t="shared" si="430"/>
        <v>Ministerio de Ciencias, Tecnología, Conocimiento e Innovación</v>
      </c>
      <c r="O1921" s="30" t="str">
        <f>+"Etapa Actual del Programa Paso a Paso en la comuna de "&amp;Enfermedades_Mundiales[[#This Row],[territorio]]</f>
        <v>Etapa Actual del Programa Paso a Paso en la comuna de San Juan de La Costa</v>
      </c>
      <c r="P1921" s="68"/>
      <c r="Q1921" s="15" t="str">
        <f t="shared" si="427"/>
        <v>Representación Geográfica</v>
      </c>
      <c r="R1921" s="30"/>
      <c r="S192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https://analytics.zoho.com/open-view/2395394000008153647?ZOHO_CRITERIA=%22Localiza_CL_Poblacion%22.%22Codcom%22%3D10306</v>
      </c>
      <c r="T1921" s="17"/>
      <c r="U1921" s="31" t="str">
        <f t="shared" si="428"/>
        <v>#1774B9</v>
      </c>
      <c r="V1921" s="32" t="str">
        <f>+Enfermedades_Mundiales[[#This Row],[idcoleccion]]&amp;"-"&amp;Enfermedades_Mundiales[[#This Row],[id]]</f>
        <v>360-1911</v>
      </c>
      <c r="W1921" s="21">
        <f>+VLOOKUP(Enfermedades_Mundiales[[#This Row],[Filtro URL]],Estructura!$X$4:$Y$366,2,0)</f>
        <v>36310306</v>
      </c>
      <c r="X1921" s="21" t="str">
        <f>+VLOOKUP(Enfermedades_Mundiales[[#This Row],[tema]],Estructura!$A$4:$C$18,3,0)</f>
        <v>T-368</v>
      </c>
      <c r="Y1921" s="32" t="str">
        <f>+VLOOKUP(Enfermedades_Mundiales[[#This Row],[contenido]],Estructura!$E$4:$G$18,3,0)</f>
        <v>C-364</v>
      </c>
      <c r="Z1921" s="32" t="str">
        <f>+VLOOKUP(Enfermedades_Mundiales[[#This Row],[Filtro Integrado]],Estructura!$M$4:$O$367,3,0)</f>
        <v>FI-366</v>
      </c>
      <c r="AA1921" s="32" t="str">
        <f>+VLOOKUP(Enfermedades_Mundiales[[#This Row],[Muestra]],Estructura!$Q$4:$S$194,3,0)</f>
        <v>M-372</v>
      </c>
    </row>
    <row r="1922" spans="1:27" ht="30.6" x14ac:dyDescent="0.3">
      <c r="A1922" s="61" t="s">
        <v>2389</v>
      </c>
      <c r="B1922" s="43">
        <f t="shared" si="426"/>
        <v>360</v>
      </c>
      <c r="C1922" s="44" t="str">
        <f t="shared" si="426"/>
        <v>Enfermedades Mundiales</v>
      </c>
      <c r="D1922" s="44" t="str">
        <f t="shared" si="426"/>
        <v>Salud</v>
      </c>
      <c r="E1922" s="64">
        <v>10307</v>
      </c>
      <c r="F1922" s="44" t="str">
        <f t="shared" si="429"/>
        <v>Etapas Paso a Paso</v>
      </c>
      <c r="G1922" s="27" t="s">
        <v>3568</v>
      </c>
      <c r="H1922" s="60" t="s">
        <v>17</v>
      </c>
      <c r="I1922" s="58" t="s">
        <v>276</v>
      </c>
      <c r="J1922" s="43" t="s">
        <v>3581</v>
      </c>
      <c r="K1922" s="12" t="str">
        <f t="shared" si="430"/>
        <v>Etapa Actual</v>
      </c>
      <c r="L1922" s="43" t="str">
        <f t="shared" si="430"/>
        <v>Último Informe MINCIECIA</v>
      </c>
      <c r="M1922" s="43" t="str">
        <f t="shared" si="430"/>
        <v>Adimensional</v>
      </c>
      <c r="N1922" s="49" t="str">
        <f t="shared" si="430"/>
        <v>Ministerio de Ciencias, Tecnología, Conocimiento e Innovación</v>
      </c>
      <c r="O1922" s="30" t="str">
        <f>+"Etapa Actual del Programa Paso a Paso en la comuna de "&amp;Enfermedades_Mundiales[[#This Row],[territorio]]</f>
        <v>Etapa Actual del Programa Paso a Paso en la comuna de San Pablo</v>
      </c>
      <c r="P1922" s="68"/>
      <c r="Q1922" s="15" t="str">
        <f t="shared" si="427"/>
        <v>Representación Geográfica</v>
      </c>
      <c r="R1922" s="30"/>
      <c r="S192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https://analytics.zoho.com/open-view/2395394000008153647?ZOHO_CRITERIA=%22Localiza_CL_Poblacion%22.%22Codcom%22%3D10307</v>
      </c>
      <c r="T1922" s="17"/>
      <c r="U1922" s="31" t="str">
        <f t="shared" si="428"/>
        <v>#1774B9</v>
      </c>
      <c r="V1922" s="32" t="str">
        <f>+Enfermedades_Mundiales[[#This Row],[idcoleccion]]&amp;"-"&amp;Enfermedades_Mundiales[[#This Row],[id]]</f>
        <v>360-1912</v>
      </c>
      <c r="W1922" s="21">
        <f>+VLOOKUP(Enfermedades_Mundiales[[#This Row],[Filtro URL]],Estructura!$X$4:$Y$366,2,0)</f>
        <v>36310307</v>
      </c>
      <c r="X1922" s="21" t="str">
        <f>+VLOOKUP(Enfermedades_Mundiales[[#This Row],[tema]],Estructura!$A$4:$C$18,3,0)</f>
        <v>T-368</v>
      </c>
      <c r="Y1922" s="32" t="str">
        <f>+VLOOKUP(Enfermedades_Mundiales[[#This Row],[contenido]],Estructura!$E$4:$G$18,3,0)</f>
        <v>C-364</v>
      </c>
      <c r="Z1922" s="32" t="str">
        <f>+VLOOKUP(Enfermedades_Mundiales[[#This Row],[Filtro Integrado]],Estructura!$M$4:$O$367,3,0)</f>
        <v>FI-366</v>
      </c>
      <c r="AA1922" s="32" t="str">
        <f>+VLOOKUP(Enfermedades_Mundiales[[#This Row],[Muestra]],Estructura!$Q$4:$S$194,3,0)</f>
        <v>M-372</v>
      </c>
    </row>
    <row r="1923" spans="1:27" ht="30.6" x14ac:dyDescent="0.3">
      <c r="A1923" s="61" t="s">
        <v>2390</v>
      </c>
      <c r="B1923" s="43">
        <f t="shared" si="426"/>
        <v>360</v>
      </c>
      <c r="C1923" s="44" t="str">
        <f t="shared" si="426"/>
        <v>Enfermedades Mundiales</v>
      </c>
      <c r="D1923" s="44" t="str">
        <f t="shared" si="426"/>
        <v>Salud</v>
      </c>
      <c r="E1923" s="64">
        <v>10401</v>
      </c>
      <c r="F1923" s="44" t="str">
        <f t="shared" si="429"/>
        <v>Etapas Paso a Paso</v>
      </c>
      <c r="G1923" s="27" t="s">
        <v>3568</v>
      </c>
      <c r="H1923" s="60" t="s">
        <v>17</v>
      </c>
      <c r="I1923" s="58" t="s">
        <v>277</v>
      </c>
      <c r="J1923" s="43" t="s">
        <v>3581</v>
      </c>
      <c r="K1923" s="12" t="str">
        <f t="shared" si="430"/>
        <v>Etapa Actual</v>
      </c>
      <c r="L1923" s="43" t="str">
        <f t="shared" si="430"/>
        <v>Último Informe MINCIECIA</v>
      </c>
      <c r="M1923" s="43" t="str">
        <f t="shared" si="430"/>
        <v>Adimensional</v>
      </c>
      <c r="N1923" s="49" t="str">
        <f t="shared" si="430"/>
        <v>Ministerio de Ciencias, Tecnología, Conocimiento e Innovación</v>
      </c>
      <c r="O1923" s="30" t="str">
        <f>+"Etapa Actual del Programa Paso a Paso en la comuna de "&amp;Enfermedades_Mundiales[[#This Row],[territorio]]</f>
        <v>Etapa Actual del Programa Paso a Paso en la comuna de Chaitén</v>
      </c>
      <c r="P1923" s="68"/>
      <c r="Q1923" s="15" t="str">
        <f t="shared" si="427"/>
        <v>Representación Geográfica</v>
      </c>
      <c r="R1923" s="30"/>
      <c r="S192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https://analytics.zoho.com/open-view/2395394000008153647?ZOHO_CRITERIA=%22Localiza_CL_Poblacion%22.%22Codcom%22%3D10401</v>
      </c>
      <c r="T1923" s="17"/>
      <c r="U1923" s="31" t="str">
        <f t="shared" si="428"/>
        <v>#1774B9</v>
      </c>
      <c r="V1923" s="32" t="str">
        <f>+Enfermedades_Mundiales[[#This Row],[idcoleccion]]&amp;"-"&amp;Enfermedades_Mundiales[[#This Row],[id]]</f>
        <v>360-1913</v>
      </c>
      <c r="W1923" s="21">
        <f>+VLOOKUP(Enfermedades_Mundiales[[#This Row],[Filtro URL]],Estructura!$X$4:$Y$366,2,0)</f>
        <v>36310401</v>
      </c>
      <c r="X1923" s="21" t="str">
        <f>+VLOOKUP(Enfermedades_Mundiales[[#This Row],[tema]],Estructura!$A$4:$C$18,3,0)</f>
        <v>T-368</v>
      </c>
      <c r="Y1923" s="32" t="str">
        <f>+VLOOKUP(Enfermedades_Mundiales[[#This Row],[contenido]],Estructura!$E$4:$G$18,3,0)</f>
        <v>C-364</v>
      </c>
      <c r="Z1923" s="32" t="str">
        <f>+VLOOKUP(Enfermedades_Mundiales[[#This Row],[Filtro Integrado]],Estructura!$M$4:$O$367,3,0)</f>
        <v>FI-366</v>
      </c>
      <c r="AA1923" s="32" t="str">
        <f>+VLOOKUP(Enfermedades_Mundiales[[#This Row],[Muestra]],Estructura!$Q$4:$S$194,3,0)</f>
        <v>M-372</v>
      </c>
    </row>
    <row r="1924" spans="1:27" ht="30.6" x14ac:dyDescent="0.3">
      <c r="A1924" s="61" t="s">
        <v>2391</v>
      </c>
      <c r="B1924" s="43">
        <f t="shared" si="426"/>
        <v>360</v>
      </c>
      <c r="C1924" s="44" t="str">
        <f t="shared" si="426"/>
        <v>Enfermedades Mundiales</v>
      </c>
      <c r="D1924" s="44" t="str">
        <f t="shared" si="426"/>
        <v>Salud</v>
      </c>
      <c r="E1924" s="64">
        <v>10402</v>
      </c>
      <c r="F1924" s="44" t="str">
        <f t="shared" si="429"/>
        <v>Etapas Paso a Paso</v>
      </c>
      <c r="G1924" s="27" t="s">
        <v>3568</v>
      </c>
      <c r="H1924" s="60" t="s">
        <v>17</v>
      </c>
      <c r="I1924" s="58" t="s">
        <v>278</v>
      </c>
      <c r="J1924" s="43" t="s">
        <v>3581</v>
      </c>
      <c r="K1924" s="12" t="str">
        <f t="shared" si="430"/>
        <v>Etapa Actual</v>
      </c>
      <c r="L1924" s="43" t="str">
        <f t="shared" si="430"/>
        <v>Último Informe MINCIECIA</v>
      </c>
      <c r="M1924" s="43" t="str">
        <f t="shared" si="430"/>
        <v>Adimensional</v>
      </c>
      <c r="N1924" s="49" t="str">
        <f t="shared" si="430"/>
        <v>Ministerio de Ciencias, Tecnología, Conocimiento e Innovación</v>
      </c>
      <c r="O1924" s="30" t="str">
        <f>+"Etapa Actual del Programa Paso a Paso en la comuna de "&amp;Enfermedades_Mundiales[[#This Row],[territorio]]</f>
        <v>Etapa Actual del Programa Paso a Paso en la comuna de Futaleufú</v>
      </c>
      <c r="P1924" s="68"/>
      <c r="Q1924" s="15" t="str">
        <f t="shared" si="427"/>
        <v>Representación Geográfica</v>
      </c>
      <c r="R1924" s="30"/>
      <c r="S192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https://analytics.zoho.com/open-view/2395394000008153647?ZOHO_CRITERIA=%22Localiza_CL_Poblacion%22.%22Codcom%22%3D10402</v>
      </c>
      <c r="T1924" s="17"/>
      <c r="U1924" s="31" t="str">
        <f t="shared" si="428"/>
        <v>#1774B9</v>
      </c>
      <c r="V1924" s="32" t="str">
        <f>+Enfermedades_Mundiales[[#This Row],[idcoleccion]]&amp;"-"&amp;Enfermedades_Mundiales[[#This Row],[id]]</f>
        <v>360-1914</v>
      </c>
      <c r="W1924" s="21">
        <f>+VLOOKUP(Enfermedades_Mundiales[[#This Row],[Filtro URL]],Estructura!$X$4:$Y$366,2,0)</f>
        <v>36310402</v>
      </c>
      <c r="X1924" s="21" t="str">
        <f>+VLOOKUP(Enfermedades_Mundiales[[#This Row],[tema]],Estructura!$A$4:$C$18,3,0)</f>
        <v>T-368</v>
      </c>
      <c r="Y1924" s="32" t="str">
        <f>+VLOOKUP(Enfermedades_Mundiales[[#This Row],[contenido]],Estructura!$E$4:$G$18,3,0)</f>
        <v>C-364</v>
      </c>
      <c r="Z1924" s="32" t="str">
        <f>+VLOOKUP(Enfermedades_Mundiales[[#This Row],[Filtro Integrado]],Estructura!$M$4:$O$367,3,0)</f>
        <v>FI-366</v>
      </c>
      <c r="AA1924" s="32" t="str">
        <f>+VLOOKUP(Enfermedades_Mundiales[[#This Row],[Muestra]],Estructura!$Q$4:$S$194,3,0)</f>
        <v>M-372</v>
      </c>
    </row>
    <row r="1925" spans="1:27" ht="30.6" x14ac:dyDescent="0.3">
      <c r="A1925" s="61" t="s">
        <v>2392</v>
      </c>
      <c r="B1925" s="43">
        <f t="shared" si="426"/>
        <v>360</v>
      </c>
      <c r="C1925" s="44" t="str">
        <f t="shared" si="426"/>
        <v>Enfermedades Mundiales</v>
      </c>
      <c r="D1925" s="44" t="str">
        <f t="shared" si="426"/>
        <v>Salud</v>
      </c>
      <c r="E1925" s="64">
        <v>10403</v>
      </c>
      <c r="F1925" s="44" t="str">
        <f t="shared" si="429"/>
        <v>Etapas Paso a Paso</v>
      </c>
      <c r="G1925" s="27" t="s">
        <v>3568</v>
      </c>
      <c r="H1925" s="60" t="s">
        <v>17</v>
      </c>
      <c r="I1925" s="58" t="s">
        <v>279</v>
      </c>
      <c r="J1925" s="43" t="s">
        <v>3581</v>
      </c>
      <c r="K1925" s="12" t="str">
        <f t="shared" si="430"/>
        <v>Etapa Actual</v>
      </c>
      <c r="L1925" s="43" t="str">
        <f t="shared" si="430"/>
        <v>Último Informe MINCIECIA</v>
      </c>
      <c r="M1925" s="43" t="str">
        <f t="shared" si="430"/>
        <v>Adimensional</v>
      </c>
      <c r="N1925" s="49" t="str">
        <f t="shared" si="430"/>
        <v>Ministerio de Ciencias, Tecnología, Conocimiento e Innovación</v>
      </c>
      <c r="O1925" s="30" t="str">
        <f>+"Etapa Actual del Programa Paso a Paso en la comuna de "&amp;Enfermedades_Mundiales[[#This Row],[territorio]]</f>
        <v>Etapa Actual del Programa Paso a Paso en la comuna de Hualaihué</v>
      </c>
      <c r="P1925" s="68"/>
      <c r="Q1925" s="15" t="str">
        <f t="shared" si="427"/>
        <v>Representación Geográfica</v>
      </c>
      <c r="R1925" s="30"/>
      <c r="S192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https://analytics.zoho.com/open-view/2395394000008153647?ZOHO_CRITERIA=%22Localiza_CL_Poblacion%22.%22Codcom%22%3D10403</v>
      </c>
      <c r="T1925" s="17"/>
      <c r="U1925" s="31" t="str">
        <f t="shared" si="428"/>
        <v>#1774B9</v>
      </c>
      <c r="V1925" s="32" t="str">
        <f>+Enfermedades_Mundiales[[#This Row],[idcoleccion]]&amp;"-"&amp;Enfermedades_Mundiales[[#This Row],[id]]</f>
        <v>360-1915</v>
      </c>
      <c r="W1925" s="21">
        <f>+VLOOKUP(Enfermedades_Mundiales[[#This Row],[Filtro URL]],Estructura!$X$4:$Y$366,2,0)</f>
        <v>36310403</v>
      </c>
      <c r="X1925" s="21" t="str">
        <f>+VLOOKUP(Enfermedades_Mundiales[[#This Row],[tema]],Estructura!$A$4:$C$18,3,0)</f>
        <v>T-368</v>
      </c>
      <c r="Y1925" s="32" t="str">
        <f>+VLOOKUP(Enfermedades_Mundiales[[#This Row],[contenido]],Estructura!$E$4:$G$18,3,0)</f>
        <v>C-364</v>
      </c>
      <c r="Z1925" s="32" t="str">
        <f>+VLOOKUP(Enfermedades_Mundiales[[#This Row],[Filtro Integrado]],Estructura!$M$4:$O$367,3,0)</f>
        <v>FI-366</v>
      </c>
      <c r="AA1925" s="32" t="str">
        <f>+VLOOKUP(Enfermedades_Mundiales[[#This Row],[Muestra]],Estructura!$Q$4:$S$194,3,0)</f>
        <v>M-372</v>
      </c>
    </row>
    <row r="1926" spans="1:27" ht="30.6" x14ac:dyDescent="0.3">
      <c r="A1926" s="61" t="s">
        <v>2393</v>
      </c>
      <c r="B1926" s="43">
        <f t="shared" ref="B1926:D1941" si="431">+B1925</f>
        <v>360</v>
      </c>
      <c r="C1926" s="44" t="str">
        <f t="shared" si="431"/>
        <v>Enfermedades Mundiales</v>
      </c>
      <c r="D1926" s="44" t="str">
        <f t="shared" si="431"/>
        <v>Salud</v>
      </c>
      <c r="E1926" s="64">
        <v>10404</v>
      </c>
      <c r="F1926" s="44" t="str">
        <f t="shared" si="429"/>
        <v>Etapas Paso a Paso</v>
      </c>
      <c r="G1926" s="27" t="s">
        <v>3568</v>
      </c>
      <c r="H1926" s="60" t="s">
        <v>17</v>
      </c>
      <c r="I1926" s="58" t="s">
        <v>280</v>
      </c>
      <c r="J1926" s="43" t="s">
        <v>3581</v>
      </c>
      <c r="K1926" s="12" t="str">
        <f t="shared" si="430"/>
        <v>Etapa Actual</v>
      </c>
      <c r="L1926" s="43" t="str">
        <f t="shared" si="430"/>
        <v>Último Informe MINCIECIA</v>
      </c>
      <c r="M1926" s="43" t="str">
        <f t="shared" si="430"/>
        <v>Adimensional</v>
      </c>
      <c r="N1926" s="49" t="str">
        <f t="shared" si="430"/>
        <v>Ministerio de Ciencias, Tecnología, Conocimiento e Innovación</v>
      </c>
      <c r="O1926" s="30" t="str">
        <f>+"Etapa Actual del Programa Paso a Paso en la comuna de "&amp;Enfermedades_Mundiales[[#This Row],[territorio]]</f>
        <v>Etapa Actual del Programa Paso a Paso en la comuna de Palena</v>
      </c>
      <c r="P1926" s="68"/>
      <c r="Q1926" s="15" t="str">
        <f t="shared" si="427"/>
        <v>Representación Geográfica</v>
      </c>
      <c r="R1926" s="30"/>
      <c r="S192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https://analytics.zoho.com/open-view/2395394000008153647?ZOHO_CRITERIA=%22Localiza_CL_Poblacion%22.%22Codcom%22%3D10404</v>
      </c>
      <c r="T1926" s="17"/>
      <c r="U1926" s="31" t="str">
        <f t="shared" si="428"/>
        <v>#1774B9</v>
      </c>
      <c r="V1926" s="32" t="str">
        <f>+Enfermedades_Mundiales[[#This Row],[idcoleccion]]&amp;"-"&amp;Enfermedades_Mundiales[[#This Row],[id]]</f>
        <v>360-1916</v>
      </c>
      <c r="W1926" s="21">
        <f>+VLOOKUP(Enfermedades_Mundiales[[#This Row],[Filtro URL]],Estructura!$X$4:$Y$366,2,0)</f>
        <v>36310404</v>
      </c>
      <c r="X1926" s="21" t="str">
        <f>+VLOOKUP(Enfermedades_Mundiales[[#This Row],[tema]],Estructura!$A$4:$C$18,3,0)</f>
        <v>T-368</v>
      </c>
      <c r="Y1926" s="32" t="str">
        <f>+VLOOKUP(Enfermedades_Mundiales[[#This Row],[contenido]],Estructura!$E$4:$G$18,3,0)</f>
        <v>C-364</v>
      </c>
      <c r="Z1926" s="32" t="str">
        <f>+VLOOKUP(Enfermedades_Mundiales[[#This Row],[Filtro Integrado]],Estructura!$M$4:$O$367,3,0)</f>
        <v>FI-366</v>
      </c>
      <c r="AA1926" s="32" t="str">
        <f>+VLOOKUP(Enfermedades_Mundiales[[#This Row],[Muestra]],Estructura!$Q$4:$S$194,3,0)</f>
        <v>M-372</v>
      </c>
    </row>
    <row r="1927" spans="1:27" ht="30.6" x14ac:dyDescent="0.3">
      <c r="A1927" s="61" t="s">
        <v>2394</v>
      </c>
      <c r="B1927" s="43">
        <f t="shared" si="431"/>
        <v>360</v>
      </c>
      <c r="C1927" s="44" t="str">
        <f t="shared" si="431"/>
        <v>Enfermedades Mundiales</v>
      </c>
      <c r="D1927" s="44" t="str">
        <f t="shared" si="431"/>
        <v>Salud</v>
      </c>
      <c r="E1927" s="64">
        <v>11101</v>
      </c>
      <c r="F1927" s="44" t="str">
        <f t="shared" si="429"/>
        <v>Etapas Paso a Paso</v>
      </c>
      <c r="G1927" s="27" t="s">
        <v>3568</v>
      </c>
      <c r="H1927" s="60" t="s">
        <v>17</v>
      </c>
      <c r="I1927" s="58" t="s">
        <v>281</v>
      </c>
      <c r="J1927" s="43" t="s">
        <v>3581</v>
      </c>
      <c r="K1927" s="12" t="str">
        <f t="shared" ref="K1927:N1942" si="432">+K1926</f>
        <v>Etapa Actual</v>
      </c>
      <c r="L1927" s="43" t="str">
        <f t="shared" si="432"/>
        <v>Último Informe MINCIECIA</v>
      </c>
      <c r="M1927" s="43" t="str">
        <f t="shared" si="432"/>
        <v>Adimensional</v>
      </c>
      <c r="N1927" s="49" t="str">
        <f t="shared" si="432"/>
        <v>Ministerio de Ciencias, Tecnología, Conocimiento e Innovación</v>
      </c>
      <c r="O1927" s="30" t="str">
        <f>+"Etapa Actual del Programa Paso a Paso en la comuna de "&amp;Enfermedades_Mundiales[[#This Row],[territorio]]</f>
        <v>Etapa Actual del Programa Paso a Paso en la comuna de Coihaique</v>
      </c>
      <c r="P1927" s="68"/>
      <c r="Q1927" s="15" t="str">
        <f t="shared" si="427"/>
        <v>Representación Geográfica</v>
      </c>
      <c r="R1927" s="30"/>
      <c r="S192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https://analytics.zoho.com/open-view/2395394000008153647?ZOHO_CRITERIA=%22Localiza_CL_Poblacion%22.%22Codcom%22%3D11101</v>
      </c>
      <c r="T1927" s="17"/>
      <c r="U1927" s="31" t="str">
        <f t="shared" si="428"/>
        <v>#1774B9</v>
      </c>
      <c r="V1927" s="32" t="str">
        <f>+Enfermedades_Mundiales[[#This Row],[idcoleccion]]&amp;"-"&amp;Enfermedades_Mundiales[[#This Row],[id]]</f>
        <v>360-1917</v>
      </c>
      <c r="W1927" s="21">
        <f>+VLOOKUP(Enfermedades_Mundiales[[#This Row],[Filtro URL]],Estructura!$X$4:$Y$366,2,0)</f>
        <v>36311101</v>
      </c>
      <c r="X1927" s="21" t="str">
        <f>+VLOOKUP(Enfermedades_Mundiales[[#This Row],[tema]],Estructura!$A$4:$C$18,3,0)</f>
        <v>T-368</v>
      </c>
      <c r="Y1927" s="32" t="str">
        <f>+VLOOKUP(Enfermedades_Mundiales[[#This Row],[contenido]],Estructura!$E$4:$G$18,3,0)</f>
        <v>C-364</v>
      </c>
      <c r="Z1927" s="32" t="str">
        <f>+VLOOKUP(Enfermedades_Mundiales[[#This Row],[Filtro Integrado]],Estructura!$M$4:$O$367,3,0)</f>
        <v>FI-366</v>
      </c>
      <c r="AA1927" s="32" t="str">
        <f>+VLOOKUP(Enfermedades_Mundiales[[#This Row],[Muestra]],Estructura!$Q$4:$S$194,3,0)</f>
        <v>M-372</v>
      </c>
    </row>
    <row r="1928" spans="1:27" ht="30.6" x14ac:dyDescent="0.3">
      <c r="A1928" s="61" t="s">
        <v>2395</v>
      </c>
      <c r="B1928" s="43">
        <f t="shared" si="431"/>
        <v>360</v>
      </c>
      <c r="C1928" s="44" t="str">
        <f t="shared" si="431"/>
        <v>Enfermedades Mundiales</v>
      </c>
      <c r="D1928" s="44" t="str">
        <f t="shared" si="431"/>
        <v>Salud</v>
      </c>
      <c r="E1928" s="64">
        <v>11102</v>
      </c>
      <c r="F1928" s="44" t="str">
        <f t="shared" si="429"/>
        <v>Etapas Paso a Paso</v>
      </c>
      <c r="G1928" s="27" t="s">
        <v>3568</v>
      </c>
      <c r="H1928" s="60" t="s">
        <v>17</v>
      </c>
      <c r="I1928" s="58" t="s">
        <v>282</v>
      </c>
      <c r="J1928" s="43" t="s">
        <v>3581</v>
      </c>
      <c r="K1928" s="12" t="str">
        <f t="shared" si="432"/>
        <v>Etapa Actual</v>
      </c>
      <c r="L1928" s="43" t="str">
        <f t="shared" si="432"/>
        <v>Último Informe MINCIECIA</v>
      </c>
      <c r="M1928" s="43" t="str">
        <f t="shared" si="432"/>
        <v>Adimensional</v>
      </c>
      <c r="N1928" s="49" t="str">
        <f t="shared" si="432"/>
        <v>Ministerio de Ciencias, Tecnología, Conocimiento e Innovación</v>
      </c>
      <c r="O1928" s="30" t="str">
        <f>+"Etapa Actual del Programa Paso a Paso en la comuna de "&amp;Enfermedades_Mundiales[[#This Row],[territorio]]</f>
        <v>Etapa Actual del Programa Paso a Paso en la comuna de Lago Verde</v>
      </c>
      <c r="P1928" s="68"/>
      <c r="Q1928" s="15" t="str">
        <f t="shared" si="427"/>
        <v>Representación Geográfica</v>
      </c>
      <c r="R1928" s="30"/>
      <c r="S192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https://analytics.zoho.com/open-view/2395394000008153647?ZOHO_CRITERIA=%22Localiza_CL_Poblacion%22.%22Codcom%22%3D11102</v>
      </c>
      <c r="T1928" s="17"/>
      <c r="U1928" s="31" t="str">
        <f t="shared" si="428"/>
        <v>#1774B9</v>
      </c>
      <c r="V1928" s="32" t="str">
        <f>+Enfermedades_Mundiales[[#This Row],[idcoleccion]]&amp;"-"&amp;Enfermedades_Mundiales[[#This Row],[id]]</f>
        <v>360-1918</v>
      </c>
      <c r="W1928" s="21">
        <f>+VLOOKUP(Enfermedades_Mundiales[[#This Row],[Filtro URL]],Estructura!$X$4:$Y$366,2,0)</f>
        <v>36311102</v>
      </c>
      <c r="X1928" s="21" t="str">
        <f>+VLOOKUP(Enfermedades_Mundiales[[#This Row],[tema]],Estructura!$A$4:$C$18,3,0)</f>
        <v>T-368</v>
      </c>
      <c r="Y1928" s="32" t="str">
        <f>+VLOOKUP(Enfermedades_Mundiales[[#This Row],[contenido]],Estructura!$E$4:$G$18,3,0)</f>
        <v>C-364</v>
      </c>
      <c r="Z1928" s="32" t="str">
        <f>+VLOOKUP(Enfermedades_Mundiales[[#This Row],[Filtro Integrado]],Estructura!$M$4:$O$367,3,0)</f>
        <v>FI-366</v>
      </c>
      <c r="AA1928" s="32" t="str">
        <f>+VLOOKUP(Enfermedades_Mundiales[[#This Row],[Muestra]],Estructura!$Q$4:$S$194,3,0)</f>
        <v>M-372</v>
      </c>
    </row>
    <row r="1929" spans="1:27" ht="30.6" x14ac:dyDescent="0.3">
      <c r="A1929" s="61" t="s">
        <v>2396</v>
      </c>
      <c r="B1929" s="43">
        <f t="shared" si="431"/>
        <v>360</v>
      </c>
      <c r="C1929" s="44" t="str">
        <f t="shared" si="431"/>
        <v>Enfermedades Mundiales</v>
      </c>
      <c r="D1929" s="44" t="str">
        <f t="shared" si="431"/>
        <v>Salud</v>
      </c>
      <c r="E1929" s="64">
        <v>11201</v>
      </c>
      <c r="F1929" s="44" t="str">
        <f t="shared" si="429"/>
        <v>Etapas Paso a Paso</v>
      </c>
      <c r="G1929" s="27" t="s">
        <v>3568</v>
      </c>
      <c r="H1929" s="60" t="s">
        <v>17</v>
      </c>
      <c r="I1929" s="58" t="s">
        <v>283</v>
      </c>
      <c r="J1929" s="43" t="s">
        <v>3581</v>
      </c>
      <c r="K1929" s="12" t="str">
        <f t="shared" si="432"/>
        <v>Etapa Actual</v>
      </c>
      <c r="L1929" s="43" t="str">
        <f t="shared" si="432"/>
        <v>Último Informe MINCIECIA</v>
      </c>
      <c r="M1929" s="43" t="str">
        <f t="shared" si="432"/>
        <v>Adimensional</v>
      </c>
      <c r="N1929" s="49" t="str">
        <f t="shared" si="432"/>
        <v>Ministerio de Ciencias, Tecnología, Conocimiento e Innovación</v>
      </c>
      <c r="O1929" s="30" t="str">
        <f>+"Etapa Actual del Programa Paso a Paso en la comuna de "&amp;Enfermedades_Mundiales[[#This Row],[territorio]]</f>
        <v>Etapa Actual del Programa Paso a Paso en la comuna de Aisén</v>
      </c>
      <c r="P1929" s="68"/>
      <c r="Q1929" s="15" t="str">
        <f t="shared" si="427"/>
        <v>Representación Geográfica</v>
      </c>
      <c r="R1929" s="30"/>
      <c r="S192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https://analytics.zoho.com/open-view/2395394000008153647?ZOHO_CRITERIA=%22Localiza_CL_Poblacion%22.%22Codcom%22%3D11201</v>
      </c>
      <c r="T1929" s="17"/>
      <c r="U1929" s="31" t="str">
        <f t="shared" si="428"/>
        <v>#1774B9</v>
      </c>
      <c r="V1929" s="32" t="str">
        <f>+Enfermedades_Mundiales[[#This Row],[idcoleccion]]&amp;"-"&amp;Enfermedades_Mundiales[[#This Row],[id]]</f>
        <v>360-1919</v>
      </c>
      <c r="W1929" s="21">
        <f>+VLOOKUP(Enfermedades_Mundiales[[#This Row],[Filtro URL]],Estructura!$X$4:$Y$366,2,0)</f>
        <v>36311201</v>
      </c>
      <c r="X1929" s="21" t="str">
        <f>+VLOOKUP(Enfermedades_Mundiales[[#This Row],[tema]],Estructura!$A$4:$C$18,3,0)</f>
        <v>T-368</v>
      </c>
      <c r="Y1929" s="32" t="str">
        <f>+VLOOKUP(Enfermedades_Mundiales[[#This Row],[contenido]],Estructura!$E$4:$G$18,3,0)</f>
        <v>C-364</v>
      </c>
      <c r="Z1929" s="32" t="str">
        <f>+VLOOKUP(Enfermedades_Mundiales[[#This Row],[Filtro Integrado]],Estructura!$M$4:$O$367,3,0)</f>
        <v>FI-366</v>
      </c>
      <c r="AA1929" s="32" t="str">
        <f>+VLOOKUP(Enfermedades_Mundiales[[#This Row],[Muestra]],Estructura!$Q$4:$S$194,3,0)</f>
        <v>M-372</v>
      </c>
    </row>
    <row r="1930" spans="1:27" ht="30.6" x14ac:dyDescent="0.3">
      <c r="A1930" s="61" t="s">
        <v>2397</v>
      </c>
      <c r="B1930" s="43">
        <f t="shared" si="431"/>
        <v>360</v>
      </c>
      <c r="C1930" s="44" t="str">
        <f t="shared" si="431"/>
        <v>Enfermedades Mundiales</v>
      </c>
      <c r="D1930" s="44" t="str">
        <f t="shared" si="431"/>
        <v>Salud</v>
      </c>
      <c r="E1930" s="64">
        <v>11202</v>
      </c>
      <c r="F1930" s="44" t="str">
        <f t="shared" si="429"/>
        <v>Etapas Paso a Paso</v>
      </c>
      <c r="G1930" s="27" t="s">
        <v>3568</v>
      </c>
      <c r="H1930" s="60" t="s">
        <v>17</v>
      </c>
      <c r="I1930" s="58" t="s">
        <v>284</v>
      </c>
      <c r="J1930" s="43" t="s">
        <v>3581</v>
      </c>
      <c r="K1930" s="12" t="str">
        <f t="shared" si="432"/>
        <v>Etapa Actual</v>
      </c>
      <c r="L1930" s="43" t="str">
        <f t="shared" si="432"/>
        <v>Último Informe MINCIECIA</v>
      </c>
      <c r="M1930" s="43" t="str">
        <f t="shared" si="432"/>
        <v>Adimensional</v>
      </c>
      <c r="N1930" s="49" t="str">
        <f t="shared" si="432"/>
        <v>Ministerio de Ciencias, Tecnología, Conocimiento e Innovación</v>
      </c>
      <c r="O1930" s="30" t="str">
        <f>+"Etapa Actual del Programa Paso a Paso en la comuna de "&amp;Enfermedades_Mundiales[[#This Row],[territorio]]</f>
        <v>Etapa Actual del Programa Paso a Paso en la comuna de Cisnes</v>
      </c>
      <c r="P1930" s="68"/>
      <c r="Q1930" s="15" t="str">
        <f t="shared" si="427"/>
        <v>Representación Geográfica</v>
      </c>
      <c r="R1930" s="30"/>
      <c r="S193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https://analytics.zoho.com/open-view/2395394000008153647?ZOHO_CRITERIA=%22Localiza_CL_Poblacion%22.%22Codcom%22%3D11202</v>
      </c>
      <c r="T1930" s="17"/>
      <c r="U1930" s="31" t="str">
        <f t="shared" si="428"/>
        <v>#1774B9</v>
      </c>
      <c r="V1930" s="32" t="str">
        <f>+Enfermedades_Mundiales[[#This Row],[idcoleccion]]&amp;"-"&amp;Enfermedades_Mundiales[[#This Row],[id]]</f>
        <v>360-1920</v>
      </c>
      <c r="W1930" s="21">
        <f>+VLOOKUP(Enfermedades_Mundiales[[#This Row],[Filtro URL]],Estructura!$X$4:$Y$366,2,0)</f>
        <v>36311202</v>
      </c>
      <c r="X1930" s="21" t="str">
        <f>+VLOOKUP(Enfermedades_Mundiales[[#This Row],[tema]],Estructura!$A$4:$C$18,3,0)</f>
        <v>T-368</v>
      </c>
      <c r="Y1930" s="32" t="str">
        <f>+VLOOKUP(Enfermedades_Mundiales[[#This Row],[contenido]],Estructura!$E$4:$G$18,3,0)</f>
        <v>C-364</v>
      </c>
      <c r="Z1930" s="32" t="str">
        <f>+VLOOKUP(Enfermedades_Mundiales[[#This Row],[Filtro Integrado]],Estructura!$M$4:$O$367,3,0)</f>
        <v>FI-366</v>
      </c>
      <c r="AA1930" s="32" t="str">
        <f>+VLOOKUP(Enfermedades_Mundiales[[#This Row],[Muestra]],Estructura!$Q$4:$S$194,3,0)</f>
        <v>M-372</v>
      </c>
    </row>
    <row r="1931" spans="1:27" ht="30.6" x14ac:dyDescent="0.3">
      <c r="A1931" s="61" t="s">
        <v>2398</v>
      </c>
      <c r="B1931" s="43">
        <f t="shared" si="431"/>
        <v>360</v>
      </c>
      <c r="C1931" s="44" t="str">
        <f t="shared" si="431"/>
        <v>Enfermedades Mundiales</v>
      </c>
      <c r="D1931" s="44" t="str">
        <f t="shared" si="431"/>
        <v>Salud</v>
      </c>
      <c r="E1931" s="64">
        <v>11203</v>
      </c>
      <c r="F1931" s="44" t="str">
        <f t="shared" si="429"/>
        <v>Etapas Paso a Paso</v>
      </c>
      <c r="G1931" s="27" t="s">
        <v>3568</v>
      </c>
      <c r="H1931" s="60" t="s">
        <v>17</v>
      </c>
      <c r="I1931" s="58" t="s">
        <v>285</v>
      </c>
      <c r="J1931" s="43" t="s">
        <v>3581</v>
      </c>
      <c r="K1931" s="12" t="str">
        <f t="shared" si="432"/>
        <v>Etapa Actual</v>
      </c>
      <c r="L1931" s="43" t="str">
        <f t="shared" si="432"/>
        <v>Último Informe MINCIECIA</v>
      </c>
      <c r="M1931" s="43" t="str">
        <f t="shared" si="432"/>
        <v>Adimensional</v>
      </c>
      <c r="N1931" s="49" t="str">
        <f t="shared" si="432"/>
        <v>Ministerio de Ciencias, Tecnología, Conocimiento e Innovación</v>
      </c>
      <c r="O1931" s="30" t="str">
        <f>+"Etapa Actual del Programa Paso a Paso en la comuna de "&amp;Enfermedades_Mundiales[[#This Row],[territorio]]</f>
        <v>Etapa Actual del Programa Paso a Paso en la comuna de Guaitecas</v>
      </c>
      <c r="P1931" s="68"/>
      <c r="Q1931" s="15" t="str">
        <f t="shared" si="427"/>
        <v>Representación Geográfica</v>
      </c>
      <c r="R1931" s="30"/>
      <c r="S193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https://analytics.zoho.com/open-view/2395394000008153647?ZOHO_CRITERIA=%22Localiza_CL_Poblacion%22.%22Codcom%22%3D11203</v>
      </c>
      <c r="T1931" s="17"/>
      <c r="U1931" s="31" t="str">
        <f t="shared" si="428"/>
        <v>#1774B9</v>
      </c>
      <c r="V1931" s="32" t="str">
        <f>+Enfermedades_Mundiales[[#This Row],[idcoleccion]]&amp;"-"&amp;Enfermedades_Mundiales[[#This Row],[id]]</f>
        <v>360-1921</v>
      </c>
      <c r="W1931" s="21">
        <f>+VLOOKUP(Enfermedades_Mundiales[[#This Row],[Filtro URL]],Estructura!$X$4:$Y$366,2,0)</f>
        <v>36311203</v>
      </c>
      <c r="X1931" s="21" t="str">
        <f>+VLOOKUP(Enfermedades_Mundiales[[#This Row],[tema]],Estructura!$A$4:$C$18,3,0)</f>
        <v>T-368</v>
      </c>
      <c r="Y1931" s="32" t="str">
        <f>+VLOOKUP(Enfermedades_Mundiales[[#This Row],[contenido]],Estructura!$E$4:$G$18,3,0)</f>
        <v>C-364</v>
      </c>
      <c r="Z1931" s="32" t="str">
        <f>+VLOOKUP(Enfermedades_Mundiales[[#This Row],[Filtro Integrado]],Estructura!$M$4:$O$367,3,0)</f>
        <v>FI-366</v>
      </c>
      <c r="AA1931" s="32" t="str">
        <f>+VLOOKUP(Enfermedades_Mundiales[[#This Row],[Muestra]],Estructura!$Q$4:$S$194,3,0)</f>
        <v>M-372</v>
      </c>
    </row>
    <row r="1932" spans="1:27" ht="30.6" x14ac:dyDescent="0.3">
      <c r="A1932" s="61" t="s">
        <v>2399</v>
      </c>
      <c r="B1932" s="43">
        <f t="shared" si="431"/>
        <v>360</v>
      </c>
      <c r="C1932" s="44" t="str">
        <f t="shared" si="431"/>
        <v>Enfermedades Mundiales</v>
      </c>
      <c r="D1932" s="44" t="str">
        <f t="shared" si="431"/>
        <v>Salud</v>
      </c>
      <c r="E1932" s="64">
        <v>11301</v>
      </c>
      <c r="F1932" s="44" t="str">
        <f t="shared" si="429"/>
        <v>Etapas Paso a Paso</v>
      </c>
      <c r="G1932" s="27" t="s">
        <v>3568</v>
      </c>
      <c r="H1932" s="60" t="s">
        <v>17</v>
      </c>
      <c r="I1932" s="58" t="s">
        <v>286</v>
      </c>
      <c r="J1932" s="43" t="s">
        <v>3581</v>
      </c>
      <c r="K1932" s="12" t="str">
        <f t="shared" si="432"/>
        <v>Etapa Actual</v>
      </c>
      <c r="L1932" s="43" t="str">
        <f t="shared" si="432"/>
        <v>Último Informe MINCIECIA</v>
      </c>
      <c r="M1932" s="43" t="str">
        <f t="shared" si="432"/>
        <v>Adimensional</v>
      </c>
      <c r="N1932" s="49" t="str">
        <f t="shared" si="432"/>
        <v>Ministerio de Ciencias, Tecnología, Conocimiento e Innovación</v>
      </c>
      <c r="O1932" s="30" t="str">
        <f>+"Etapa Actual del Programa Paso a Paso en la comuna de "&amp;Enfermedades_Mundiales[[#This Row],[territorio]]</f>
        <v>Etapa Actual del Programa Paso a Paso en la comuna de Cochrane</v>
      </c>
      <c r="P1932" s="68"/>
      <c r="Q1932" s="15" t="str">
        <f t="shared" si="427"/>
        <v>Representación Geográfica</v>
      </c>
      <c r="R1932" s="30"/>
      <c r="S193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https://analytics.zoho.com/open-view/2395394000008153647?ZOHO_CRITERIA=%22Localiza_CL_Poblacion%22.%22Codcom%22%3D11301</v>
      </c>
      <c r="T1932" s="17"/>
      <c r="U1932" s="31" t="str">
        <f t="shared" si="428"/>
        <v>#1774B9</v>
      </c>
      <c r="V1932" s="32" t="str">
        <f>+Enfermedades_Mundiales[[#This Row],[idcoleccion]]&amp;"-"&amp;Enfermedades_Mundiales[[#This Row],[id]]</f>
        <v>360-1922</v>
      </c>
      <c r="W1932" s="21">
        <f>+VLOOKUP(Enfermedades_Mundiales[[#This Row],[Filtro URL]],Estructura!$X$4:$Y$366,2,0)</f>
        <v>36311301</v>
      </c>
      <c r="X1932" s="21" t="str">
        <f>+VLOOKUP(Enfermedades_Mundiales[[#This Row],[tema]],Estructura!$A$4:$C$18,3,0)</f>
        <v>T-368</v>
      </c>
      <c r="Y1932" s="32" t="str">
        <f>+VLOOKUP(Enfermedades_Mundiales[[#This Row],[contenido]],Estructura!$E$4:$G$18,3,0)</f>
        <v>C-364</v>
      </c>
      <c r="Z1932" s="32" t="str">
        <f>+VLOOKUP(Enfermedades_Mundiales[[#This Row],[Filtro Integrado]],Estructura!$M$4:$O$367,3,0)</f>
        <v>FI-366</v>
      </c>
      <c r="AA1932" s="32" t="str">
        <f>+VLOOKUP(Enfermedades_Mundiales[[#This Row],[Muestra]],Estructura!$Q$4:$S$194,3,0)</f>
        <v>M-372</v>
      </c>
    </row>
    <row r="1933" spans="1:27" ht="30.6" x14ac:dyDescent="0.3">
      <c r="A1933" s="61" t="s">
        <v>2400</v>
      </c>
      <c r="B1933" s="43">
        <f t="shared" si="431"/>
        <v>360</v>
      </c>
      <c r="C1933" s="44" t="str">
        <f t="shared" si="431"/>
        <v>Enfermedades Mundiales</v>
      </c>
      <c r="D1933" s="44" t="str">
        <f t="shared" si="431"/>
        <v>Salud</v>
      </c>
      <c r="E1933" s="64">
        <v>11302</v>
      </c>
      <c r="F1933" s="44" t="str">
        <f t="shared" si="429"/>
        <v>Etapas Paso a Paso</v>
      </c>
      <c r="G1933" s="27" t="s">
        <v>3568</v>
      </c>
      <c r="H1933" s="60" t="s">
        <v>17</v>
      </c>
      <c r="I1933" s="58" t="s">
        <v>22</v>
      </c>
      <c r="J1933" s="43" t="s">
        <v>3581</v>
      </c>
      <c r="K1933" s="12" t="str">
        <f t="shared" si="432"/>
        <v>Etapa Actual</v>
      </c>
      <c r="L1933" s="43" t="str">
        <f t="shared" si="432"/>
        <v>Último Informe MINCIECIA</v>
      </c>
      <c r="M1933" s="43" t="str">
        <f t="shared" si="432"/>
        <v>Adimensional</v>
      </c>
      <c r="N1933" s="49" t="str">
        <f t="shared" si="432"/>
        <v>Ministerio de Ciencias, Tecnología, Conocimiento e Innovación</v>
      </c>
      <c r="O1933" s="30" t="str">
        <f>+"Etapa Actual del Programa Paso a Paso en la comuna de "&amp;Enfermedades_Mundiales[[#This Row],[territorio]]</f>
        <v>Etapa Actual del Programa Paso a Paso en la comuna de O'Higgins</v>
      </c>
      <c r="P1933" s="68"/>
      <c r="Q1933" s="15" t="str">
        <f t="shared" si="427"/>
        <v>Representación Geográfica</v>
      </c>
      <c r="R1933" s="30"/>
      <c r="S193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https://analytics.zoho.com/open-view/2395394000008153647?ZOHO_CRITERIA=%22Localiza_CL_Poblacion%22.%22Codcom%22%3D11302</v>
      </c>
      <c r="T1933" s="17"/>
      <c r="U1933" s="31" t="str">
        <f t="shared" si="428"/>
        <v>#1774B9</v>
      </c>
      <c r="V1933" s="32" t="str">
        <f>+Enfermedades_Mundiales[[#This Row],[idcoleccion]]&amp;"-"&amp;Enfermedades_Mundiales[[#This Row],[id]]</f>
        <v>360-1923</v>
      </c>
      <c r="W1933" s="21">
        <f>+VLOOKUP(Enfermedades_Mundiales[[#This Row],[Filtro URL]],Estructura!$X$4:$Y$366,2,0)</f>
        <v>36311302</v>
      </c>
      <c r="X1933" s="21" t="str">
        <f>+VLOOKUP(Enfermedades_Mundiales[[#This Row],[tema]],Estructura!$A$4:$C$18,3,0)</f>
        <v>T-368</v>
      </c>
      <c r="Y1933" s="32" t="str">
        <f>+VLOOKUP(Enfermedades_Mundiales[[#This Row],[contenido]],Estructura!$E$4:$G$18,3,0)</f>
        <v>C-364</v>
      </c>
      <c r="Z1933" s="32" t="str">
        <f>+VLOOKUP(Enfermedades_Mundiales[[#This Row],[Filtro Integrado]],Estructura!$M$4:$O$367,3,0)</f>
        <v>FI-366</v>
      </c>
      <c r="AA1933" s="32" t="str">
        <f>+VLOOKUP(Enfermedades_Mundiales[[#This Row],[Muestra]],Estructura!$Q$4:$S$194,3,0)</f>
        <v>M-372</v>
      </c>
    </row>
    <row r="1934" spans="1:27" ht="30.6" x14ac:dyDescent="0.3">
      <c r="A1934" s="61" t="s">
        <v>2401</v>
      </c>
      <c r="B1934" s="43">
        <f t="shared" si="431"/>
        <v>360</v>
      </c>
      <c r="C1934" s="44" t="str">
        <f t="shared" si="431"/>
        <v>Enfermedades Mundiales</v>
      </c>
      <c r="D1934" s="44" t="str">
        <f t="shared" si="431"/>
        <v>Salud</v>
      </c>
      <c r="E1934" s="64">
        <v>11303</v>
      </c>
      <c r="F1934" s="44" t="str">
        <f t="shared" si="429"/>
        <v>Etapas Paso a Paso</v>
      </c>
      <c r="G1934" s="27" t="s">
        <v>3568</v>
      </c>
      <c r="H1934" s="60" t="s">
        <v>17</v>
      </c>
      <c r="I1934" s="58" t="s">
        <v>287</v>
      </c>
      <c r="J1934" s="43" t="s">
        <v>3581</v>
      </c>
      <c r="K1934" s="12" t="str">
        <f t="shared" si="432"/>
        <v>Etapa Actual</v>
      </c>
      <c r="L1934" s="43" t="str">
        <f t="shared" si="432"/>
        <v>Último Informe MINCIECIA</v>
      </c>
      <c r="M1934" s="43" t="str">
        <f t="shared" si="432"/>
        <v>Adimensional</v>
      </c>
      <c r="N1934" s="49" t="str">
        <f t="shared" si="432"/>
        <v>Ministerio de Ciencias, Tecnología, Conocimiento e Innovación</v>
      </c>
      <c r="O1934" s="30" t="str">
        <f>+"Etapa Actual del Programa Paso a Paso en la comuna de "&amp;Enfermedades_Mundiales[[#This Row],[territorio]]</f>
        <v>Etapa Actual del Programa Paso a Paso en la comuna de Tortel</v>
      </c>
      <c r="P1934" s="68"/>
      <c r="Q1934" s="15" t="str">
        <f t="shared" si="427"/>
        <v>Representación Geográfica</v>
      </c>
      <c r="R1934" s="30"/>
      <c r="S193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https://analytics.zoho.com/open-view/2395394000008153647?ZOHO_CRITERIA=%22Localiza_CL_Poblacion%22.%22Codcom%22%3D11303</v>
      </c>
      <c r="T1934" s="17"/>
      <c r="U1934" s="31" t="str">
        <f t="shared" si="428"/>
        <v>#1774B9</v>
      </c>
      <c r="V1934" s="32" t="str">
        <f>+Enfermedades_Mundiales[[#This Row],[idcoleccion]]&amp;"-"&amp;Enfermedades_Mundiales[[#This Row],[id]]</f>
        <v>360-1924</v>
      </c>
      <c r="W1934" s="21">
        <f>+VLOOKUP(Enfermedades_Mundiales[[#This Row],[Filtro URL]],Estructura!$X$4:$Y$366,2,0)</f>
        <v>36311303</v>
      </c>
      <c r="X1934" s="21" t="str">
        <f>+VLOOKUP(Enfermedades_Mundiales[[#This Row],[tema]],Estructura!$A$4:$C$18,3,0)</f>
        <v>T-368</v>
      </c>
      <c r="Y1934" s="32" t="str">
        <f>+VLOOKUP(Enfermedades_Mundiales[[#This Row],[contenido]],Estructura!$E$4:$G$18,3,0)</f>
        <v>C-364</v>
      </c>
      <c r="Z1934" s="32" t="str">
        <f>+VLOOKUP(Enfermedades_Mundiales[[#This Row],[Filtro Integrado]],Estructura!$M$4:$O$367,3,0)</f>
        <v>FI-366</v>
      </c>
      <c r="AA1934" s="32" t="str">
        <f>+VLOOKUP(Enfermedades_Mundiales[[#This Row],[Muestra]],Estructura!$Q$4:$S$194,3,0)</f>
        <v>M-372</v>
      </c>
    </row>
    <row r="1935" spans="1:27" ht="30.6" x14ac:dyDescent="0.3">
      <c r="A1935" s="61" t="s">
        <v>2402</v>
      </c>
      <c r="B1935" s="43">
        <f t="shared" si="431"/>
        <v>360</v>
      </c>
      <c r="C1935" s="44" t="str">
        <f t="shared" si="431"/>
        <v>Enfermedades Mundiales</v>
      </c>
      <c r="D1935" s="44" t="str">
        <f t="shared" si="431"/>
        <v>Salud</v>
      </c>
      <c r="E1935" s="64">
        <v>11401</v>
      </c>
      <c r="F1935" s="44" t="str">
        <f t="shared" si="429"/>
        <v>Etapas Paso a Paso</v>
      </c>
      <c r="G1935" s="27" t="s">
        <v>3568</v>
      </c>
      <c r="H1935" s="60" t="s">
        <v>17</v>
      </c>
      <c r="I1935" s="58" t="s">
        <v>288</v>
      </c>
      <c r="J1935" s="43" t="s">
        <v>3581</v>
      </c>
      <c r="K1935" s="12" t="str">
        <f t="shared" si="432"/>
        <v>Etapa Actual</v>
      </c>
      <c r="L1935" s="43" t="str">
        <f t="shared" si="432"/>
        <v>Último Informe MINCIECIA</v>
      </c>
      <c r="M1935" s="43" t="str">
        <f t="shared" si="432"/>
        <v>Adimensional</v>
      </c>
      <c r="N1935" s="49" t="str">
        <f t="shared" si="432"/>
        <v>Ministerio de Ciencias, Tecnología, Conocimiento e Innovación</v>
      </c>
      <c r="O1935" s="30" t="str">
        <f>+"Etapa Actual del Programa Paso a Paso en la comuna de "&amp;Enfermedades_Mundiales[[#This Row],[territorio]]</f>
        <v>Etapa Actual del Programa Paso a Paso en la comuna de Chile Chico</v>
      </c>
      <c r="P1935" s="68"/>
      <c r="Q1935" s="15" t="str">
        <f t="shared" si="427"/>
        <v>Representación Geográfica</v>
      </c>
      <c r="R1935" s="30"/>
      <c r="S193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https://analytics.zoho.com/open-view/2395394000008153647?ZOHO_CRITERIA=%22Localiza_CL_Poblacion%22.%22Codcom%22%3D11401</v>
      </c>
      <c r="T1935" s="17"/>
      <c r="U1935" s="31" t="str">
        <f t="shared" si="428"/>
        <v>#1774B9</v>
      </c>
      <c r="V1935" s="32" t="str">
        <f>+Enfermedades_Mundiales[[#This Row],[idcoleccion]]&amp;"-"&amp;Enfermedades_Mundiales[[#This Row],[id]]</f>
        <v>360-1925</v>
      </c>
      <c r="W1935" s="21">
        <f>+VLOOKUP(Enfermedades_Mundiales[[#This Row],[Filtro URL]],Estructura!$X$4:$Y$366,2,0)</f>
        <v>36311401</v>
      </c>
      <c r="X1935" s="21" t="str">
        <f>+VLOOKUP(Enfermedades_Mundiales[[#This Row],[tema]],Estructura!$A$4:$C$18,3,0)</f>
        <v>T-368</v>
      </c>
      <c r="Y1935" s="32" t="str">
        <f>+VLOOKUP(Enfermedades_Mundiales[[#This Row],[contenido]],Estructura!$E$4:$G$18,3,0)</f>
        <v>C-364</v>
      </c>
      <c r="Z1935" s="32" t="str">
        <f>+VLOOKUP(Enfermedades_Mundiales[[#This Row],[Filtro Integrado]],Estructura!$M$4:$O$367,3,0)</f>
        <v>FI-366</v>
      </c>
      <c r="AA1935" s="32" t="str">
        <f>+VLOOKUP(Enfermedades_Mundiales[[#This Row],[Muestra]],Estructura!$Q$4:$S$194,3,0)</f>
        <v>M-372</v>
      </c>
    </row>
    <row r="1936" spans="1:27" ht="30.6" x14ac:dyDescent="0.3">
      <c r="A1936" s="61" t="s">
        <v>2403</v>
      </c>
      <c r="B1936" s="43">
        <f t="shared" si="431"/>
        <v>360</v>
      </c>
      <c r="C1936" s="44" t="str">
        <f t="shared" si="431"/>
        <v>Enfermedades Mundiales</v>
      </c>
      <c r="D1936" s="44" t="str">
        <f t="shared" si="431"/>
        <v>Salud</v>
      </c>
      <c r="E1936" s="64">
        <v>11402</v>
      </c>
      <c r="F1936" s="44" t="str">
        <f t="shared" si="429"/>
        <v>Etapas Paso a Paso</v>
      </c>
      <c r="G1936" s="27" t="s">
        <v>3568</v>
      </c>
      <c r="H1936" s="60" t="s">
        <v>17</v>
      </c>
      <c r="I1936" s="58" t="s">
        <v>289</v>
      </c>
      <c r="J1936" s="43" t="s">
        <v>3581</v>
      </c>
      <c r="K1936" s="12" t="str">
        <f t="shared" si="432"/>
        <v>Etapa Actual</v>
      </c>
      <c r="L1936" s="43" t="str">
        <f t="shared" si="432"/>
        <v>Último Informe MINCIECIA</v>
      </c>
      <c r="M1936" s="43" t="str">
        <f t="shared" si="432"/>
        <v>Adimensional</v>
      </c>
      <c r="N1936" s="49" t="str">
        <f t="shared" si="432"/>
        <v>Ministerio de Ciencias, Tecnología, Conocimiento e Innovación</v>
      </c>
      <c r="O1936" s="30" t="str">
        <f>+"Etapa Actual del Programa Paso a Paso en la comuna de "&amp;Enfermedades_Mundiales[[#This Row],[territorio]]</f>
        <v>Etapa Actual del Programa Paso a Paso en la comuna de Río Ibáñez</v>
      </c>
      <c r="P1936" s="68"/>
      <c r="Q1936" s="15" t="str">
        <f t="shared" si="427"/>
        <v>Representación Geográfica</v>
      </c>
      <c r="R1936" s="30"/>
      <c r="S193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https://analytics.zoho.com/open-view/2395394000008153647?ZOHO_CRITERIA=%22Localiza_CL_Poblacion%22.%22Codcom%22%3D11402</v>
      </c>
      <c r="T1936" s="17"/>
      <c r="U1936" s="31" t="str">
        <f t="shared" si="428"/>
        <v>#1774B9</v>
      </c>
      <c r="V1936" s="32" t="str">
        <f>+Enfermedades_Mundiales[[#This Row],[idcoleccion]]&amp;"-"&amp;Enfermedades_Mundiales[[#This Row],[id]]</f>
        <v>360-1926</v>
      </c>
      <c r="W1936" s="21">
        <f>+VLOOKUP(Enfermedades_Mundiales[[#This Row],[Filtro URL]],Estructura!$X$4:$Y$366,2,0)</f>
        <v>36311402</v>
      </c>
      <c r="X1936" s="21" t="str">
        <f>+VLOOKUP(Enfermedades_Mundiales[[#This Row],[tema]],Estructura!$A$4:$C$18,3,0)</f>
        <v>T-368</v>
      </c>
      <c r="Y1936" s="32" t="str">
        <f>+VLOOKUP(Enfermedades_Mundiales[[#This Row],[contenido]],Estructura!$E$4:$G$18,3,0)</f>
        <v>C-364</v>
      </c>
      <c r="Z1936" s="32" t="str">
        <f>+VLOOKUP(Enfermedades_Mundiales[[#This Row],[Filtro Integrado]],Estructura!$M$4:$O$367,3,0)</f>
        <v>FI-366</v>
      </c>
      <c r="AA1936" s="32" t="str">
        <f>+VLOOKUP(Enfermedades_Mundiales[[#This Row],[Muestra]],Estructura!$Q$4:$S$194,3,0)</f>
        <v>M-372</v>
      </c>
    </row>
    <row r="1937" spans="1:27" ht="30.6" x14ac:dyDescent="0.3">
      <c r="A1937" s="61" t="s">
        <v>2404</v>
      </c>
      <c r="B1937" s="43">
        <f t="shared" si="431"/>
        <v>360</v>
      </c>
      <c r="C1937" s="44" t="str">
        <f t="shared" si="431"/>
        <v>Enfermedades Mundiales</v>
      </c>
      <c r="D1937" s="44" t="str">
        <f t="shared" si="431"/>
        <v>Salud</v>
      </c>
      <c r="E1937" s="64">
        <v>12101</v>
      </c>
      <c r="F1937" s="44" t="str">
        <f t="shared" si="429"/>
        <v>Etapas Paso a Paso</v>
      </c>
      <c r="G1937" s="27" t="s">
        <v>3568</v>
      </c>
      <c r="H1937" s="60" t="s">
        <v>17</v>
      </c>
      <c r="I1937" s="58" t="s">
        <v>290</v>
      </c>
      <c r="J1937" s="43" t="s">
        <v>3581</v>
      </c>
      <c r="K1937" s="12" t="str">
        <f t="shared" si="432"/>
        <v>Etapa Actual</v>
      </c>
      <c r="L1937" s="43" t="str">
        <f t="shared" si="432"/>
        <v>Último Informe MINCIECIA</v>
      </c>
      <c r="M1937" s="43" t="str">
        <f t="shared" si="432"/>
        <v>Adimensional</v>
      </c>
      <c r="N1937" s="49" t="str">
        <f t="shared" si="432"/>
        <v>Ministerio de Ciencias, Tecnología, Conocimiento e Innovación</v>
      </c>
      <c r="O1937" s="30" t="str">
        <f>+"Etapa Actual del Programa Paso a Paso en la comuna de "&amp;Enfermedades_Mundiales[[#This Row],[territorio]]</f>
        <v>Etapa Actual del Programa Paso a Paso en la comuna de Punta Arenas</v>
      </c>
      <c r="P1937" s="68"/>
      <c r="Q1937" s="15" t="str">
        <f t="shared" si="427"/>
        <v>Representación Geográfica</v>
      </c>
      <c r="R1937" s="30"/>
      <c r="S193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https://analytics.zoho.com/open-view/2395394000008153647?ZOHO_CRITERIA=%22Localiza_CL_Poblacion%22.%22Codcom%22%3D12101</v>
      </c>
      <c r="T1937" s="17"/>
      <c r="U1937" s="31" t="str">
        <f t="shared" si="428"/>
        <v>#1774B9</v>
      </c>
      <c r="V1937" s="32" t="str">
        <f>+Enfermedades_Mundiales[[#This Row],[idcoleccion]]&amp;"-"&amp;Enfermedades_Mundiales[[#This Row],[id]]</f>
        <v>360-1927</v>
      </c>
      <c r="W1937" s="21">
        <f>+VLOOKUP(Enfermedades_Mundiales[[#This Row],[Filtro URL]],Estructura!$X$4:$Y$366,2,0)</f>
        <v>36312101</v>
      </c>
      <c r="X1937" s="21" t="str">
        <f>+VLOOKUP(Enfermedades_Mundiales[[#This Row],[tema]],Estructura!$A$4:$C$18,3,0)</f>
        <v>T-368</v>
      </c>
      <c r="Y1937" s="32" t="str">
        <f>+VLOOKUP(Enfermedades_Mundiales[[#This Row],[contenido]],Estructura!$E$4:$G$18,3,0)</f>
        <v>C-364</v>
      </c>
      <c r="Z1937" s="32" t="str">
        <f>+VLOOKUP(Enfermedades_Mundiales[[#This Row],[Filtro Integrado]],Estructura!$M$4:$O$367,3,0)</f>
        <v>FI-366</v>
      </c>
      <c r="AA1937" s="32" t="str">
        <f>+VLOOKUP(Enfermedades_Mundiales[[#This Row],[Muestra]],Estructura!$Q$4:$S$194,3,0)</f>
        <v>M-372</v>
      </c>
    </row>
    <row r="1938" spans="1:27" ht="30.6" x14ac:dyDescent="0.3">
      <c r="A1938" s="61" t="s">
        <v>2405</v>
      </c>
      <c r="B1938" s="43">
        <f t="shared" si="431"/>
        <v>360</v>
      </c>
      <c r="C1938" s="44" t="str">
        <f t="shared" si="431"/>
        <v>Enfermedades Mundiales</v>
      </c>
      <c r="D1938" s="44" t="str">
        <f t="shared" si="431"/>
        <v>Salud</v>
      </c>
      <c r="E1938" s="64">
        <v>12102</v>
      </c>
      <c r="F1938" s="44" t="str">
        <f t="shared" si="429"/>
        <v>Etapas Paso a Paso</v>
      </c>
      <c r="G1938" s="27" t="s">
        <v>3568</v>
      </c>
      <c r="H1938" s="60" t="s">
        <v>17</v>
      </c>
      <c r="I1938" s="58" t="s">
        <v>291</v>
      </c>
      <c r="J1938" s="43" t="s">
        <v>3581</v>
      </c>
      <c r="K1938" s="12" t="str">
        <f t="shared" si="432"/>
        <v>Etapa Actual</v>
      </c>
      <c r="L1938" s="43" t="str">
        <f t="shared" si="432"/>
        <v>Último Informe MINCIECIA</v>
      </c>
      <c r="M1938" s="43" t="str">
        <f t="shared" si="432"/>
        <v>Adimensional</v>
      </c>
      <c r="N1938" s="49" t="str">
        <f t="shared" si="432"/>
        <v>Ministerio de Ciencias, Tecnología, Conocimiento e Innovación</v>
      </c>
      <c r="O1938" s="30" t="str">
        <f>+"Etapa Actual del Programa Paso a Paso en la comuna de "&amp;Enfermedades_Mundiales[[#This Row],[territorio]]</f>
        <v>Etapa Actual del Programa Paso a Paso en la comuna de Laguna Blanca</v>
      </c>
      <c r="P1938" s="68"/>
      <c r="Q1938" s="15" t="str">
        <f t="shared" si="427"/>
        <v>Representación Geográfica</v>
      </c>
      <c r="R1938" s="30"/>
      <c r="S193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https://analytics.zoho.com/open-view/2395394000008153647?ZOHO_CRITERIA=%22Localiza_CL_Poblacion%22.%22Codcom%22%3D12102</v>
      </c>
      <c r="T1938" s="17"/>
      <c r="U1938" s="31" t="str">
        <f t="shared" si="428"/>
        <v>#1774B9</v>
      </c>
      <c r="V1938" s="32" t="str">
        <f>+Enfermedades_Mundiales[[#This Row],[idcoleccion]]&amp;"-"&amp;Enfermedades_Mundiales[[#This Row],[id]]</f>
        <v>360-1928</v>
      </c>
      <c r="W1938" s="21">
        <f>+VLOOKUP(Enfermedades_Mundiales[[#This Row],[Filtro URL]],Estructura!$X$4:$Y$366,2,0)</f>
        <v>36312102</v>
      </c>
      <c r="X1938" s="21" t="str">
        <f>+VLOOKUP(Enfermedades_Mundiales[[#This Row],[tema]],Estructura!$A$4:$C$18,3,0)</f>
        <v>T-368</v>
      </c>
      <c r="Y1938" s="32" t="str">
        <f>+VLOOKUP(Enfermedades_Mundiales[[#This Row],[contenido]],Estructura!$E$4:$G$18,3,0)</f>
        <v>C-364</v>
      </c>
      <c r="Z1938" s="32" t="str">
        <f>+VLOOKUP(Enfermedades_Mundiales[[#This Row],[Filtro Integrado]],Estructura!$M$4:$O$367,3,0)</f>
        <v>FI-366</v>
      </c>
      <c r="AA1938" s="32" t="str">
        <f>+VLOOKUP(Enfermedades_Mundiales[[#This Row],[Muestra]],Estructura!$Q$4:$S$194,3,0)</f>
        <v>M-372</v>
      </c>
    </row>
    <row r="1939" spans="1:27" ht="30.6" x14ac:dyDescent="0.3">
      <c r="A1939" s="61" t="s">
        <v>2406</v>
      </c>
      <c r="B1939" s="43">
        <f t="shared" si="431"/>
        <v>360</v>
      </c>
      <c r="C1939" s="44" t="str">
        <f t="shared" si="431"/>
        <v>Enfermedades Mundiales</v>
      </c>
      <c r="D1939" s="44" t="str">
        <f t="shared" si="431"/>
        <v>Salud</v>
      </c>
      <c r="E1939" s="64">
        <v>12103</v>
      </c>
      <c r="F1939" s="44" t="str">
        <f t="shared" si="429"/>
        <v>Etapas Paso a Paso</v>
      </c>
      <c r="G1939" s="27" t="s">
        <v>3568</v>
      </c>
      <c r="H1939" s="60" t="s">
        <v>17</v>
      </c>
      <c r="I1939" s="58" t="s">
        <v>292</v>
      </c>
      <c r="J1939" s="43" t="s">
        <v>3581</v>
      </c>
      <c r="K1939" s="12" t="str">
        <f t="shared" si="432"/>
        <v>Etapa Actual</v>
      </c>
      <c r="L1939" s="43" t="str">
        <f t="shared" si="432"/>
        <v>Último Informe MINCIECIA</v>
      </c>
      <c r="M1939" s="43" t="str">
        <f t="shared" si="432"/>
        <v>Adimensional</v>
      </c>
      <c r="N1939" s="49" t="str">
        <f t="shared" si="432"/>
        <v>Ministerio de Ciencias, Tecnología, Conocimiento e Innovación</v>
      </c>
      <c r="O1939" s="30" t="str">
        <f>+"Etapa Actual del Programa Paso a Paso en la comuna de "&amp;Enfermedades_Mundiales[[#This Row],[territorio]]</f>
        <v>Etapa Actual del Programa Paso a Paso en la comuna de Río Verde</v>
      </c>
      <c r="P1939" s="68"/>
      <c r="Q1939" s="15" t="str">
        <f t="shared" si="427"/>
        <v>Representación Geográfica</v>
      </c>
      <c r="R1939" s="30"/>
      <c r="S193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https://analytics.zoho.com/open-view/2395394000008153647?ZOHO_CRITERIA=%22Localiza_CL_Poblacion%22.%22Codcom%22%3D12103</v>
      </c>
      <c r="T1939" s="17"/>
      <c r="U1939" s="31" t="str">
        <f t="shared" si="428"/>
        <v>#1774B9</v>
      </c>
      <c r="V1939" s="32" t="str">
        <f>+Enfermedades_Mundiales[[#This Row],[idcoleccion]]&amp;"-"&amp;Enfermedades_Mundiales[[#This Row],[id]]</f>
        <v>360-1929</v>
      </c>
      <c r="W1939" s="21">
        <f>+VLOOKUP(Enfermedades_Mundiales[[#This Row],[Filtro URL]],Estructura!$X$4:$Y$366,2,0)</f>
        <v>36312103</v>
      </c>
      <c r="X1939" s="21" t="str">
        <f>+VLOOKUP(Enfermedades_Mundiales[[#This Row],[tema]],Estructura!$A$4:$C$18,3,0)</f>
        <v>T-368</v>
      </c>
      <c r="Y1939" s="32" t="str">
        <f>+VLOOKUP(Enfermedades_Mundiales[[#This Row],[contenido]],Estructura!$E$4:$G$18,3,0)</f>
        <v>C-364</v>
      </c>
      <c r="Z1939" s="32" t="str">
        <f>+VLOOKUP(Enfermedades_Mundiales[[#This Row],[Filtro Integrado]],Estructura!$M$4:$O$367,3,0)</f>
        <v>FI-366</v>
      </c>
      <c r="AA1939" s="32" t="str">
        <f>+VLOOKUP(Enfermedades_Mundiales[[#This Row],[Muestra]],Estructura!$Q$4:$S$194,3,0)</f>
        <v>M-372</v>
      </c>
    </row>
    <row r="1940" spans="1:27" ht="30.6" x14ac:dyDescent="0.3">
      <c r="A1940" s="61" t="s">
        <v>2407</v>
      </c>
      <c r="B1940" s="43">
        <f t="shared" si="431"/>
        <v>360</v>
      </c>
      <c r="C1940" s="44" t="str">
        <f t="shared" si="431"/>
        <v>Enfermedades Mundiales</v>
      </c>
      <c r="D1940" s="44" t="str">
        <f t="shared" si="431"/>
        <v>Salud</v>
      </c>
      <c r="E1940" s="64">
        <v>12104</v>
      </c>
      <c r="F1940" s="44" t="str">
        <f t="shared" si="429"/>
        <v>Etapas Paso a Paso</v>
      </c>
      <c r="G1940" s="27" t="s">
        <v>3568</v>
      </c>
      <c r="H1940" s="60" t="s">
        <v>17</v>
      </c>
      <c r="I1940" s="58" t="s">
        <v>293</v>
      </c>
      <c r="J1940" s="43" t="s">
        <v>3581</v>
      </c>
      <c r="K1940" s="12" t="str">
        <f t="shared" si="432"/>
        <v>Etapa Actual</v>
      </c>
      <c r="L1940" s="43" t="str">
        <f t="shared" si="432"/>
        <v>Último Informe MINCIECIA</v>
      </c>
      <c r="M1940" s="43" t="str">
        <f t="shared" si="432"/>
        <v>Adimensional</v>
      </c>
      <c r="N1940" s="49" t="str">
        <f t="shared" si="432"/>
        <v>Ministerio de Ciencias, Tecnología, Conocimiento e Innovación</v>
      </c>
      <c r="O1940" s="30" t="str">
        <f>+"Etapa Actual del Programa Paso a Paso en la comuna de "&amp;Enfermedades_Mundiales[[#This Row],[territorio]]</f>
        <v>Etapa Actual del Programa Paso a Paso en la comuna de San Gregorio</v>
      </c>
      <c r="P1940" s="68"/>
      <c r="Q1940" s="15" t="str">
        <f t="shared" si="427"/>
        <v>Representación Geográfica</v>
      </c>
      <c r="R1940" s="30"/>
      <c r="S194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https://analytics.zoho.com/open-view/2395394000008153647?ZOHO_CRITERIA=%22Localiza_CL_Poblacion%22.%22Codcom%22%3D12104</v>
      </c>
      <c r="T1940" s="17"/>
      <c r="U1940" s="31" t="str">
        <f t="shared" si="428"/>
        <v>#1774B9</v>
      </c>
      <c r="V1940" s="32" t="str">
        <f>+Enfermedades_Mundiales[[#This Row],[idcoleccion]]&amp;"-"&amp;Enfermedades_Mundiales[[#This Row],[id]]</f>
        <v>360-1930</v>
      </c>
      <c r="W1940" s="21">
        <f>+VLOOKUP(Enfermedades_Mundiales[[#This Row],[Filtro URL]],Estructura!$X$4:$Y$366,2,0)</f>
        <v>36312104</v>
      </c>
      <c r="X1940" s="21" t="str">
        <f>+VLOOKUP(Enfermedades_Mundiales[[#This Row],[tema]],Estructura!$A$4:$C$18,3,0)</f>
        <v>T-368</v>
      </c>
      <c r="Y1940" s="32" t="str">
        <f>+VLOOKUP(Enfermedades_Mundiales[[#This Row],[contenido]],Estructura!$E$4:$G$18,3,0)</f>
        <v>C-364</v>
      </c>
      <c r="Z1940" s="32" t="str">
        <f>+VLOOKUP(Enfermedades_Mundiales[[#This Row],[Filtro Integrado]],Estructura!$M$4:$O$367,3,0)</f>
        <v>FI-366</v>
      </c>
      <c r="AA1940" s="32" t="str">
        <f>+VLOOKUP(Enfermedades_Mundiales[[#This Row],[Muestra]],Estructura!$Q$4:$S$194,3,0)</f>
        <v>M-372</v>
      </c>
    </row>
    <row r="1941" spans="1:27" ht="30.6" x14ac:dyDescent="0.3">
      <c r="A1941" s="61" t="s">
        <v>2408</v>
      </c>
      <c r="B1941" s="43">
        <f t="shared" si="431"/>
        <v>360</v>
      </c>
      <c r="C1941" s="44" t="str">
        <f t="shared" si="431"/>
        <v>Enfermedades Mundiales</v>
      </c>
      <c r="D1941" s="44" t="str">
        <f t="shared" si="431"/>
        <v>Salud</v>
      </c>
      <c r="E1941" s="64">
        <v>12201</v>
      </c>
      <c r="F1941" s="44" t="str">
        <f t="shared" si="429"/>
        <v>Etapas Paso a Paso</v>
      </c>
      <c r="G1941" s="27" t="s">
        <v>3568</v>
      </c>
      <c r="H1941" s="60" t="s">
        <v>17</v>
      </c>
      <c r="I1941" s="58" t="s">
        <v>294</v>
      </c>
      <c r="J1941" s="43" t="s">
        <v>3581</v>
      </c>
      <c r="K1941" s="12" t="str">
        <f t="shared" si="432"/>
        <v>Etapa Actual</v>
      </c>
      <c r="L1941" s="43" t="str">
        <f t="shared" si="432"/>
        <v>Último Informe MINCIECIA</v>
      </c>
      <c r="M1941" s="43" t="str">
        <f t="shared" si="432"/>
        <v>Adimensional</v>
      </c>
      <c r="N1941" s="49" t="str">
        <f t="shared" si="432"/>
        <v>Ministerio de Ciencias, Tecnología, Conocimiento e Innovación</v>
      </c>
      <c r="O1941" s="30" t="str">
        <f>+"Etapa Actual del Programa Paso a Paso en la comuna de "&amp;Enfermedades_Mundiales[[#This Row],[territorio]]</f>
        <v>Etapa Actual del Programa Paso a Paso en la comuna de Cabo de Hornos</v>
      </c>
      <c r="P1941" s="68"/>
      <c r="Q1941" s="15" t="str">
        <f t="shared" si="427"/>
        <v>Representación Geográfica</v>
      </c>
      <c r="R1941" s="30"/>
      <c r="S194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https://analytics.zoho.com/open-view/2395394000008153647?ZOHO_CRITERIA=%22Localiza_CL_Poblacion%22.%22Codcom%22%3D12201</v>
      </c>
      <c r="T1941" s="17"/>
      <c r="U1941" s="31" t="str">
        <f t="shared" si="428"/>
        <v>#1774B9</v>
      </c>
      <c r="V1941" s="32" t="str">
        <f>+Enfermedades_Mundiales[[#This Row],[idcoleccion]]&amp;"-"&amp;Enfermedades_Mundiales[[#This Row],[id]]</f>
        <v>360-1931</v>
      </c>
      <c r="W1941" s="21">
        <f>+VLOOKUP(Enfermedades_Mundiales[[#This Row],[Filtro URL]],Estructura!$X$4:$Y$366,2,0)</f>
        <v>36312201</v>
      </c>
      <c r="X1941" s="21" t="str">
        <f>+VLOOKUP(Enfermedades_Mundiales[[#This Row],[tema]],Estructura!$A$4:$C$18,3,0)</f>
        <v>T-368</v>
      </c>
      <c r="Y1941" s="32" t="str">
        <f>+VLOOKUP(Enfermedades_Mundiales[[#This Row],[contenido]],Estructura!$E$4:$G$18,3,0)</f>
        <v>C-364</v>
      </c>
      <c r="Z1941" s="32" t="str">
        <f>+VLOOKUP(Enfermedades_Mundiales[[#This Row],[Filtro Integrado]],Estructura!$M$4:$O$367,3,0)</f>
        <v>FI-366</v>
      </c>
      <c r="AA1941" s="32" t="str">
        <f>+VLOOKUP(Enfermedades_Mundiales[[#This Row],[Muestra]],Estructura!$Q$4:$S$194,3,0)</f>
        <v>M-372</v>
      </c>
    </row>
    <row r="1942" spans="1:27" ht="30.6" x14ac:dyDescent="0.3">
      <c r="A1942" s="61" t="s">
        <v>2409</v>
      </c>
      <c r="B1942" s="43">
        <f t="shared" ref="B1942:D1957" si="433">+B1941</f>
        <v>360</v>
      </c>
      <c r="C1942" s="44" t="str">
        <f t="shared" si="433"/>
        <v>Enfermedades Mundiales</v>
      </c>
      <c r="D1942" s="44" t="str">
        <f t="shared" si="433"/>
        <v>Salud</v>
      </c>
      <c r="E1942" s="64">
        <v>12301</v>
      </c>
      <c r="F1942" s="44" t="str">
        <f t="shared" si="429"/>
        <v>Etapas Paso a Paso</v>
      </c>
      <c r="G1942" s="27" t="s">
        <v>3568</v>
      </c>
      <c r="H1942" s="60" t="s">
        <v>17</v>
      </c>
      <c r="I1942" s="58" t="s">
        <v>295</v>
      </c>
      <c r="J1942" s="43" t="s">
        <v>3581</v>
      </c>
      <c r="K1942" s="12" t="str">
        <f t="shared" si="432"/>
        <v>Etapa Actual</v>
      </c>
      <c r="L1942" s="43" t="str">
        <f t="shared" si="432"/>
        <v>Último Informe MINCIECIA</v>
      </c>
      <c r="M1942" s="43" t="str">
        <f t="shared" si="432"/>
        <v>Adimensional</v>
      </c>
      <c r="N1942" s="49" t="str">
        <f t="shared" si="432"/>
        <v>Ministerio de Ciencias, Tecnología, Conocimiento e Innovación</v>
      </c>
      <c r="O1942" s="30" t="str">
        <f>+"Etapa Actual del Programa Paso a Paso en la comuna de "&amp;Enfermedades_Mundiales[[#This Row],[territorio]]</f>
        <v>Etapa Actual del Programa Paso a Paso en la comuna de Porvenir</v>
      </c>
      <c r="P1942" s="68"/>
      <c r="Q1942" s="15" t="str">
        <f t="shared" si="427"/>
        <v>Representación Geográfica</v>
      </c>
      <c r="R1942" s="30"/>
      <c r="S194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https://analytics.zoho.com/open-view/2395394000008153647?ZOHO_CRITERIA=%22Localiza_CL_Poblacion%22.%22Codcom%22%3D12301</v>
      </c>
      <c r="T1942" s="17"/>
      <c r="U1942" s="31" t="str">
        <f t="shared" si="428"/>
        <v>#1774B9</v>
      </c>
      <c r="V1942" s="32" t="str">
        <f>+Enfermedades_Mundiales[[#This Row],[idcoleccion]]&amp;"-"&amp;Enfermedades_Mundiales[[#This Row],[id]]</f>
        <v>360-1932</v>
      </c>
      <c r="W1942" s="21">
        <f>+VLOOKUP(Enfermedades_Mundiales[[#This Row],[Filtro URL]],Estructura!$X$4:$Y$366,2,0)</f>
        <v>36312301</v>
      </c>
      <c r="X1942" s="21" t="str">
        <f>+VLOOKUP(Enfermedades_Mundiales[[#This Row],[tema]],Estructura!$A$4:$C$18,3,0)</f>
        <v>T-368</v>
      </c>
      <c r="Y1942" s="32" t="str">
        <f>+VLOOKUP(Enfermedades_Mundiales[[#This Row],[contenido]],Estructura!$E$4:$G$18,3,0)</f>
        <v>C-364</v>
      </c>
      <c r="Z1942" s="32" t="str">
        <f>+VLOOKUP(Enfermedades_Mundiales[[#This Row],[Filtro Integrado]],Estructura!$M$4:$O$367,3,0)</f>
        <v>FI-366</v>
      </c>
      <c r="AA1942" s="32" t="str">
        <f>+VLOOKUP(Enfermedades_Mundiales[[#This Row],[Muestra]],Estructura!$Q$4:$S$194,3,0)</f>
        <v>M-372</v>
      </c>
    </row>
    <row r="1943" spans="1:27" ht="30.6" x14ac:dyDescent="0.3">
      <c r="A1943" s="61" t="s">
        <v>2410</v>
      </c>
      <c r="B1943" s="43">
        <f t="shared" si="433"/>
        <v>360</v>
      </c>
      <c r="C1943" s="44" t="str">
        <f t="shared" si="433"/>
        <v>Enfermedades Mundiales</v>
      </c>
      <c r="D1943" s="44" t="str">
        <f t="shared" si="433"/>
        <v>Salud</v>
      </c>
      <c r="E1943" s="64">
        <v>12302</v>
      </c>
      <c r="F1943" s="44" t="str">
        <f t="shared" si="429"/>
        <v>Etapas Paso a Paso</v>
      </c>
      <c r="G1943" s="27" t="s">
        <v>3568</v>
      </c>
      <c r="H1943" s="60" t="s">
        <v>17</v>
      </c>
      <c r="I1943" s="58" t="s">
        <v>296</v>
      </c>
      <c r="J1943" s="43" t="s">
        <v>3581</v>
      </c>
      <c r="K1943" s="12" t="str">
        <f t="shared" ref="K1943:N1958" si="434">+K1942</f>
        <v>Etapa Actual</v>
      </c>
      <c r="L1943" s="43" t="str">
        <f t="shared" si="434"/>
        <v>Último Informe MINCIECIA</v>
      </c>
      <c r="M1943" s="43" t="str">
        <f t="shared" si="434"/>
        <v>Adimensional</v>
      </c>
      <c r="N1943" s="49" t="str">
        <f t="shared" si="434"/>
        <v>Ministerio de Ciencias, Tecnología, Conocimiento e Innovación</v>
      </c>
      <c r="O1943" s="30" t="str">
        <f>+"Etapa Actual del Programa Paso a Paso en la comuna de "&amp;Enfermedades_Mundiales[[#This Row],[territorio]]</f>
        <v>Etapa Actual del Programa Paso a Paso en la comuna de Primavera</v>
      </c>
      <c r="P1943" s="68"/>
      <c r="Q1943" s="15" t="str">
        <f t="shared" si="427"/>
        <v>Representación Geográfica</v>
      </c>
      <c r="R1943" s="30"/>
      <c r="S194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https://analytics.zoho.com/open-view/2395394000008153647?ZOHO_CRITERIA=%22Localiza_CL_Poblacion%22.%22Codcom%22%3D12302</v>
      </c>
      <c r="T1943" s="17"/>
      <c r="U1943" s="31" t="str">
        <f t="shared" si="428"/>
        <v>#1774B9</v>
      </c>
      <c r="V1943" s="32" t="str">
        <f>+Enfermedades_Mundiales[[#This Row],[idcoleccion]]&amp;"-"&amp;Enfermedades_Mundiales[[#This Row],[id]]</f>
        <v>360-1933</v>
      </c>
      <c r="W1943" s="21">
        <f>+VLOOKUP(Enfermedades_Mundiales[[#This Row],[Filtro URL]],Estructura!$X$4:$Y$366,2,0)</f>
        <v>36312302</v>
      </c>
      <c r="X1943" s="21" t="str">
        <f>+VLOOKUP(Enfermedades_Mundiales[[#This Row],[tema]],Estructura!$A$4:$C$18,3,0)</f>
        <v>T-368</v>
      </c>
      <c r="Y1943" s="32" t="str">
        <f>+VLOOKUP(Enfermedades_Mundiales[[#This Row],[contenido]],Estructura!$E$4:$G$18,3,0)</f>
        <v>C-364</v>
      </c>
      <c r="Z1943" s="32" t="str">
        <f>+VLOOKUP(Enfermedades_Mundiales[[#This Row],[Filtro Integrado]],Estructura!$M$4:$O$367,3,0)</f>
        <v>FI-366</v>
      </c>
      <c r="AA1943" s="32" t="str">
        <f>+VLOOKUP(Enfermedades_Mundiales[[#This Row],[Muestra]],Estructura!$Q$4:$S$194,3,0)</f>
        <v>M-372</v>
      </c>
    </row>
    <row r="1944" spans="1:27" ht="30.6" x14ac:dyDescent="0.3">
      <c r="A1944" s="61" t="s">
        <v>2411</v>
      </c>
      <c r="B1944" s="43">
        <f t="shared" si="433"/>
        <v>360</v>
      </c>
      <c r="C1944" s="44" t="str">
        <f t="shared" si="433"/>
        <v>Enfermedades Mundiales</v>
      </c>
      <c r="D1944" s="44" t="str">
        <f t="shared" si="433"/>
        <v>Salud</v>
      </c>
      <c r="E1944" s="64">
        <v>12303</v>
      </c>
      <c r="F1944" s="44" t="str">
        <f t="shared" si="429"/>
        <v>Etapas Paso a Paso</v>
      </c>
      <c r="G1944" s="27" t="s">
        <v>3568</v>
      </c>
      <c r="H1944" s="60" t="s">
        <v>17</v>
      </c>
      <c r="I1944" s="58" t="s">
        <v>297</v>
      </c>
      <c r="J1944" s="43" t="s">
        <v>3581</v>
      </c>
      <c r="K1944" s="12" t="str">
        <f t="shared" si="434"/>
        <v>Etapa Actual</v>
      </c>
      <c r="L1944" s="43" t="str">
        <f t="shared" si="434"/>
        <v>Último Informe MINCIECIA</v>
      </c>
      <c r="M1944" s="43" t="str">
        <f t="shared" si="434"/>
        <v>Adimensional</v>
      </c>
      <c r="N1944" s="49" t="str">
        <f t="shared" si="434"/>
        <v>Ministerio de Ciencias, Tecnología, Conocimiento e Innovación</v>
      </c>
      <c r="O1944" s="30" t="str">
        <f>+"Etapa Actual del Programa Paso a Paso en la comuna de "&amp;Enfermedades_Mundiales[[#This Row],[territorio]]</f>
        <v>Etapa Actual del Programa Paso a Paso en la comuna de Timaukel</v>
      </c>
      <c r="P1944" s="68"/>
      <c r="Q1944" s="15" t="str">
        <f t="shared" si="427"/>
        <v>Representación Geográfica</v>
      </c>
      <c r="R1944" s="30"/>
      <c r="S194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https://analytics.zoho.com/open-view/2395394000008153647?ZOHO_CRITERIA=%22Localiza_CL_Poblacion%22.%22Codcom%22%3D12303</v>
      </c>
      <c r="T1944" s="17"/>
      <c r="U1944" s="31" t="str">
        <f t="shared" si="428"/>
        <v>#1774B9</v>
      </c>
      <c r="V1944" s="32" t="str">
        <f>+Enfermedades_Mundiales[[#This Row],[idcoleccion]]&amp;"-"&amp;Enfermedades_Mundiales[[#This Row],[id]]</f>
        <v>360-1934</v>
      </c>
      <c r="W1944" s="21">
        <f>+VLOOKUP(Enfermedades_Mundiales[[#This Row],[Filtro URL]],Estructura!$X$4:$Y$366,2,0)</f>
        <v>36312303</v>
      </c>
      <c r="X1944" s="21" t="str">
        <f>+VLOOKUP(Enfermedades_Mundiales[[#This Row],[tema]],Estructura!$A$4:$C$18,3,0)</f>
        <v>T-368</v>
      </c>
      <c r="Y1944" s="32" t="str">
        <f>+VLOOKUP(Enfermedades_Mundiales[[#This Row],[contenido]],Estructura!$E$4:$G$18,3,0)</f>
        <v>C-364</v>
      </c>
      <c r="Z1944" s="32" t="str">
        <f>+VLOOKUP(Enfermedades_Mundiales[[#This Row],[Filtro Integrado]],Estructura!$M$4:$O$367,3,0)</f>
        <v>FI-366</v>
      </c>
      <c r="AA1944" s="32" t="str">
        <f>+VLOOKUP(Enfermedades_Mundiales[[#This Row],[Muestra]],Estructura!$Q$4:$S$194,3,0)</f>
        <v>M-372</v>
      </c>
    </row>
    <row r="1945" spans="1:27" ht="30.6" x14ac:dyDescent="0.3">
      <c r="A1945" s="61" t="s">
        <v>2412</v>
      </c>
      <c r="B1945" s="43">
        <f t="shared" si="433"/>
        <v>360</v>
      </c>
      <c r="C1945" s="44" t="str">
        <f t="shared" si="433"/>
        <v>Enfermedades Mundiales</v>
      </c>
      <c r="D1945" s="44" t="str">
        <f t="shared" si="433"/>
        <v>Salud</v>
      </c>
      <c r="E1945" s="64">
        <v>12401</v>
      </c>
      <c r="F1945" s="44" t="str">
        <f t="shared" si="429"/>
        <v>Etapas Paso a Paso</v>
      </c>
      <c r="G1945" s="27" t="s">
        <v>3568</v>
      </c>
      <c r="H1945" s="60" t="s">
        <v>17</v>
      </c>
      <c r="I1945" s="58" t="s">
        <v>298</v>
      </c>
      <c r="J1945" s="43" t="s">
        <v>3581</v>
      </c>
      <c r="K1945" s="12" t="str">
        <f t="shared" si="434"/>
        <v>Etapa Actual</v>
      </c>
      <c r="L1945" s="43" t="str">
        <f t="shared" si="434"/>
        <v>Último Informe MINCIECIA</v>
      </c>
      <c r="M1945" s="43" t="str">
        <f t="shared" si="434"/>
        <v>Adimensional</v>
      </c>
      <c r="N1945" s="49" t="str">
        <f t="shared" si="434"/>
        <v>Ministerio de Ciencias, Tecnología, Conocimiento e Innovación</v>
      </c>
      <c r="O1945" s="30" t="str">
        <f>+"Etapa Actual del Programa Paso a Paso en la comuna de "&amp;Enfermedades_Mundiales[[#This Row],[territorio]]</f>
        <v>Etapa Actual del Programa Paso a Paso en la comuna de Natales</v>
      </c>
      <c r="P1945" s="68"/>
      <c r="Q1945" s="15" t="str">
        <f t="shared" si="427"/>
        <v>Representación Geográfica</v>
      </c>
      <c r="R1945" s="30"/>
      <c r="S194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https://analytics.zoho.com/open-view/2395394000008153647?ZOHO_CRITERIA=%22Localiza_CL_Poblacion%22.%22Codcom%22%3D12401</v>
      </c>
      <c r="T1945" s="17"/>
      <c r="U1945" s="31" t="str">
        <f t="shared" si="428"/>
        <v>#1774B9</v>
      </c>
      <c r="V1945" s="32" t="str">
        <f>+Enfermedades_Mundiales[[#This Row],[idcoleccion]]&amp;"-"&amp;Enfermedades_Mundiales[[#This Row],[id]]</f>
        <v>360-1935</v>
      </c>
      <c r="W1945" s="21">
        <f>+VLOOKUP(Enfermedades_Mundiales[[#This Row],[Filtro URL]],Estructura!$X$4:$Y$366,2,0)</f>
        <v>36312401</v>
      </c>
      <c r="X1945" s="21" t="str">
        <f>+VLOOKUP(Enfermedades_Mundiales[[#This Row],[tema]],Estructura!$A$4:$C$18,3,0)</f>
        <v>T-368</v>
      </c>
      <c r="Y1945" s="32" t="str">
        <f>+VLOOKUP(Enfermedades_Mundiales[[#This Row],[contenido]],Estructura!$E$4:$G$18,3,0)</f>
        <v>C-364</v>
      </c>
      <c r="Z1945" s="32" t="str">
        <f>+VLOOKUP(Enfermedades_Mundiales[[#This Row],[Filtro Integrado]],Estructura!$M$4:$O$367,3,0)</f>
        <v>FI-366</v>
      </c>
      <c r="AA1945" s="32" t="str">
        <f>+VLOOKUP(Enfermedades_Mundiales[[#This Row],[Muestra]],Estructura!$Q$4:$S$194,3,0)</f>
        <v>M-372</v>
      </c>
    </row>
    <row r="1946" spans="1:27" ht="30.6" x14ac:dyDescent="0.3">
      <c r="A1946" s="61" t="s">
        <v>2413</v>
      </c>
      <c r="B1946" s="43">
        <f t="shared" si="433"/>
        <v>360</v>
      </c>
      <c r="C1946" s="44" t="str">
        <f t="shared" si="433"/>
        <v>Enfermedades Mundiales</v>
      </c>
      <c r="D1946" s="44" t="str">
        <f t="shared" si="433"/>
        <v>Salud</v>
      </c>
      <c r="E1946" s="64">
        <v>12402</v>
      </c>
      <c r="F1946" s="44" t="str">
        <f t="shared" si="429"/>
        <v>Etapas Paso a Paso</v>
      </c>
      <c r="G1946" s="27" t="s">
        <v>3568</v>
      </c>
      <c r="H1946" s="60" t="s">
        <v>17</v>
      </c>
      <c r="I1946" s="58" t="s">
        <v>299</v>
      </c>
      <c r="J1946" s="43" t="s">
        <v>3581</v>
      </c>
      <c r="K1946" s="12" t="str">
        <f t="shared" si="434"/>
        <v>Etapa Actual</v>
      </c>
      <c r="L1946" s="43" t="str">
        <f t="shared" si="434"/>
        <v>Último Informe MINCIECIA</v>
      </c>
      <c r="M1946" s="43" t="str">
        <f t="shared" si="434"/>
        <v>Adimensional</v>
      </c>
      <c r="N1946" s="49" t="str">
        <f t="shared" si="434"/>
        <v>Ministerio de Ciencias, Tecnología, Conocimiento e Innovación</v>
      </c>
      <c r="O1946" s="30" t="str">
        <f>+"Etapa Actual del Programa Paso a Paso en la comuna de "&amp;Enfermedades_Mundiales[[#This Row],[territorio]]</f>
        <v>Etapa Actual del Programa Paso a Paso en la comuna de Torres del Paine</v>
      </c>
      <c r="P1946" s="68"/>
      <c r="Q1946" s="15" t="str">
        <f t="shared" si="427"/>
        <v>Representación Geográfica</v>
      </c>
      <c r="R1946" s="30"/>
      <c r="S194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https://analytics.zoho.com/open-view/2395394000008153647?ZOHO_CRITERIA=%22Localiza_CL_Poblacion%22.%22Codcom%22%3D12402</v>
      </c>
      <c r="T1946" s="17"/>
      <c r="U1946" s="31" t="str">
        <f t="shared" si="428"/>
        <v>#1774B9</v>
      </c>
      <c r="V1946" s="32" t="str">
        <f>+Enfermedades_Mundiales[[#This Row],[idcoleccion]]&amp;"-"&amp;Enfermedades_Mundiales[[#This Row],[id]]</f>
        <v>360-1936</v>
      </c>
      <c r="W1946" s="21">
        <f>+VLOOKUP(Enfermedades_Mundiales[[#This Row],[Filtro URL]],Estructura!$X$4:$Y$366,2,0)</f>
        <v>36312402</v>
      </c>
      <c r="X1946" s="21" t="str">
        <f>+VLOOKUP(Enfermedades_Mundiales[[#This Row],[tema]],Estructura!$A$4:$C$18,3,0)</f>
        <v>T-368</v>
      </c>
      <c r="Y1946" s="32" t="str">
        <f>+VLOOKUP(Enfermedades_Mundiales[[#This Row],[contenido]],Estructura!$E$4:$G$18,3,0)</f>
        <v>C-364</v>
      </c>
      <c r="Z1946" s="32" t="str">
        <f>+VLOOKUP(Enfermedades_Mundiales[[#This Row],[Filtro Integrado]],Estructura!$M$4:$O$367,3,0)</f>
        <v>FI-366</v>
      </c>
      <c r="AA1946" s="32" t="str">
        <f>+VLOOKUP(Enfermedades_Mundiales[[#This Row],[Muestra]],Estructura!$Q$4:$S$194,3,0)</f>
        <v>M-372</v>
      </c>
    </row>
    <row r="1947" spans="1:27" ht="30.6" x14ac:dyDescent="0.3">
      <c r="A1947" s="61" t="s">
        <v>2414</v>
      </c>
      <c r="B1947" s="43">
        <f t="shared" si="433"/>
        <v>360</v>
      </c>
      <c r="C1947" s="44" t="str">
        <f t="shared" si="433"/>
        <v>Enfermedades Mundiales</v>
      </c>
      <c r="D1947" s="44" t="str">
        <f t="shared" si="433"/>
        <v>Salud</v>
      </c>
      <c r="E1947" s="64">
        <v>13101</v>
      </c>
      <c r="F1947" s="44" t="str">
        <f t="shared" si="429"/>
        <v>Etapas Paso a Paso</v>
      </c>
      <c r="G1947" s="27" t="s">
        <v>3568</v>
      </c>
      <c r="H1947" s="60" t="s">
        <v>17</v>
      </c>
      <c r="I1947" s="58" t="s">
        <v>300</v>
      </c>
      <c r="J1947" s="43" t="s">
        <v>3581</v>
      </c>
      <c r="K1947" s="12" t="str">
        <f t="shared" si="434"/>
        <v>Etapa Actual</v>
      </c>
      <c r="L1947" s="43" t="str">
        <f t="shared" si="434"/>
        <v>Último Informe MINCIECIA</v>
      </c>
      <c r="M1947" s="43" t="str">
        <f t="shared" si="434"/>
        <v>Adimensional</v>
      </c>
      <c r="N1947" s="49" t="str">
        <f t="shared" si="434"/>
        <v>Ministerio de Ciencias, Tecnología, Conocimiento e Innovación</v>
      </c>
      <c r="O1947" s="30" t="str">
        <f>+"Etapa Actual del Programa Paso a Paso en la comuna de "&amp;Enfermedades_Mundiales[[#This Row],[territorio]]</f>
        <v>Etapa Actual del Programa Paso a Paso en la comuna de Santiago</v>
      </c>
      <c r="P1947" s="68"/>
      <c r="Q1947" s="15" t="str">
        <f t="shared" si="427"/>
        <v>Representación Geográfica</v>
      </c>
      <c r="R1947" s="30"/>
      <c r="S194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https://analytics.zoho.com/open-view/2395394000008153647?ZOHO_CRITERIA=%22Localiza_CL_Poblacion%22.%22Codcom%22%3D13101</v>
      </c>
      <c r="T1947" s="17"/>
      <c r="U1947" s="31" t="str">
        <f t="shared" si="428"/>
        <v>#1774B9</v>
      </c>
      <c r="V1947" s="32" t="str">
        <f>+Enfermedades_Mundiales[[#This Row],[idcoleccion]]&amp;"-"&amp;Enfermedades_Mundiales[[#This Row],[id]]</f>
        <v>360-1937</v>
      </c>
      <c r="W1947" s="21">
        <f>+VLOOKUP(Enfermedades_Mundiales[[#This Row],[Filtro URL]],Estructura!$X$4:$Y$366,2,0)</f>
        <v>36313101</v>
      </c>
      <c r="X1947" s="21" t="str">
        <f>+VLOOKUP(Enfermedades_Mundiales[[#This Row],[tema]],Estructura!$A$4:$C$18,3,0)</f>
        <v>T-368</v>
      </c>
      <c r="Y1947" s="32" t="str">
        <f>+VLOOKUP(Enfermedades_Mundiales[[#This Row],[contenido]],Estructura!$E$4:$G$18,3,0)</f>
        <v>C-364</v>
      </c>
      <c r="Z1947" s="32" t="str">
        <f>+VLOOKUP(Enfermedades_Mundiales[[#This Row],[Filtro Integrado]],Estructura!$M$4:$O$367,3,0)</f>
        <v>FI-366</v>
      </c>
      <c r="AA1947" s="32" t="str">
        <f>+VLOOKUP(Enfermedades_Mundiales[[#This Row],[Muestra]],Estructura!$Q$4:$S$194,3,0)</f>
        <v>M-372</v>
      </c>
    </row>
    <row r="1948" spans="1:27" ht="30.6" x14ac:dyDescent="0.3">
      <c r="A1948" s="61" t="s">
        <v>2415</v>
      </c>
      <c r="B1948" s="43">
        <f t="shared" si="433"/>
        <v>360</v>
      </c>
      <c r="C1948" s="44" t="str">
        <f t="shared" si="433"/>
        <v>Enfermedades Mundiales</v>
      </c>
      <c r="D1948" s="44" t="str">
        <f t="shared" si="433"/>
        <v>Salud</v>
      </c>
      <c r="E1948" s="64">
        <v>13102</v>
      </c>
      <c r="F1948" s="44" t="str">
        <f t="shared" si="429"/>
        <v>Etapas Paso a Paso</v>
      </c>
      <c r="G1948" s="27" t="s">
        <v>3568</v>
      </c>
      <c r="H1948" s="60" t="s">
        <v>17</v>
      </c>
      <c r="I1948" s="58" t="s">
        <v>301</v>
      </c>
      <c r="J1948" s="43" t="s">
        <v>3581</v>
      </c>
      <c r="K1948" s="12" t="str">
        <f t="shared" si="434"/>
        <v>Etapa Actual</v>
      </c>
      <c r="L1948" s="43" t="str">
        <f t="shared" si="434"/>
        <v>Último Informe MINCIECIA</v>
      </c>
      <c r="M1948" s="43" t="str">
        <f t="shared" si="434"/>
        <v>Adimensional</v>
      </c>
      <c r="N1948" s="49" t="str">
        <f t="shared" si="434"/>
        <v>Ministerio de Ciencias, Tecnología, Conocimiento e Innovación</v>
      </c>
      <c r="O1948" s="30" t="str">
        <f>+"Etapa Actual del Programa Paso a Paso en la comuna de "&amp;Enfermedades_Mundiales[[#This Row],[territorio]]</f>
        <v>Etapa Actual del Programa Paso a Paso en la comuna de Cerrillos</v>
      </c>
      <c r="P1948" s="68"/>
      <c r="Q1948" s="15" t="str">
        <f t="shared" si="427"/>
        <v>Representación Geográfica</v>
      </c>
      <c r="R1948" s="30"/>
      <c r="S194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https://analytics.zoho.com/open-view/2395394000008153647?ZOHO_CRITERIA=%22Localiza_CL_Poblacion%22.%22Codcom%22%3D13102</v>
      </c>
      <c r="T1948" s="17"/>
      <c r="U1948" s="31" t="str">
        <f t="shared" si="428"/>
        <v>#1774B9</v>
      </c>
      <c r="V1948" s="32" t="str">
        <f>+Enfermedades_Mundiales[[#This Row],[idcoleccion]]&amp;"-"&amp;Enfermedades_Mundiales[[#This Row],[id]]</f>
        <v>360-1938</v>
      </c>
      <c r="W1948" s="21">
        <f>+VLOOKUP(Enfermedades_Mundiales[[#This Row],[Filtro URL]],Estructura!$X$4:$Y$366,2,0)</f>
        <v>36313102</v>
      </c>
      <c r="X1948" s="21" t="str">
        <f>+VLOOKUP(Enfermedades_Mundiales[[#This Row],[tema]],Estructura!$A$4:$C$18,3,0)</f>
        <v>T-368</v>
      </c>
      <c r="Y1948" s="32" t="str">
        <f>+VLOOKUP(Enfermedades_Mundiales[[#This Row],[contenido]],Estructura!$E$4:$G$18,3,0)</f>
        <v>C-364</v>
      </c>
      <c r="Z1948" s="32" t="str">
        <f>+VLOOKUP(Enfermedades_Mundiales[[#This Row],[Filtro Integrado]],Estructura!$M$4:$O$367,3,0)</f>
        <v>FI-366</v>
      </c>
      <c r="AA1948" s="32" t="str">
        <f>+VLOOKUP(Enfermedades_Mundiales[[#This Row],[Muestra]],Estructura!$Q$4:$S$194,3,0)</f>
        <v>M-372</v>
      </c>
    </row>
    <row r="1949" spans="1:27" ht="30.6" x14ac:dyDescent="0.3">
      <c r="A1949" s="61" t="s">
        <v>2416</v>
      </c>
      <c r="B1949" s="43">
        <f t="shared" si="433"/>
        <v>360</v>
      </c>
      <c r="C1949" s="44" t="str">
        <f t="shared" si="433"/>
        <v>Enfermedades Mundiales</v>
      </c>
      <c r="D1949" s="44" t="str">
        <f t="shared" si="433"/>
        <v>Salud</v>
      </c>
      <c r="E1949" s="64">
        <v>13103</v>
      </c>
      <c r="F1949" s="44" t="str">
        <f t="shared" si="429"/>
        <v>Etapas Paso a Paso</v>
      </c>
      <c r="G1949" s="27" t="s">
        <v>3568</v>
      </c>
      <c r="H1949" s="60" t="s">
        <v>17</v>
      </c>
      <c r="I1949" s="58" t="s">
        <v>302</v>
      </c>
      <c r="J1949" s="43" t="s">
        <v>3581</v>
      </c>
      <c r="K1949" s="12" t="str">
        <f t="shared" si="434"/>
        <v>Etapa Actual</v>
      </c>
      <c r="L1949" s="43" t="str">
        <f t="shared" si="434"/>
        <v>Último Informe MINCIECIA</v>
      </c>
      <c r="M1949" s="43" t="str">
        <f t="shared" si="434"/>
        <v>Adimensional</v>
      </c>
      <c r="N1949" s="49" t="str">
        <f t="shared" si="434"/>
        <v>Ministerio de Ciencias, Tecnología, Conocimiento e Innovación</v>
      </c>
      <c r="O1949" s="30" t="str">
        <f>+"Etapa Actual del Programa Paso a Paso en la comuna de "&amp;Enfermedades_Mundiales[[#This Row],[territorio]]</f>
        <v>Etapa Actual del Programa Paso a Paso en la comuna de Cerro Navia</v>
      </c>
      <c r="P1949" s="68"/>
      <c r="Q1949" s="15" t="str">
        <f t="shared" si="427"/>
        <v>Representación Geográfica</v>
      </c>
      <c r="R1949" s="30"/>
      <c r="S194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https://analytics.zoho.com/open-view/2395394000008153647?ZOHO_CRITERIA=%22Localiza_CL_Poblacion%22.%22Codcom%22%3D13103</v>
      </c>
      <c r="T1949" s="17"/>
      <c r="U1949" s="31" t="str">
        <f t="shared" si="428"/>
        <v>#1774B9</v>
      </c>
      <c r="V1949" s="32" t="str">
        <f>+Enfermedades_Mundiales[[#This Row],[idcoleccion]]&amp;"-"&amp;Enfermedades_Mundiales[[#This Row],[id]]</f>
        <v>360-1939</v>
      </c>
      <c r="W1949" s="21">
        <f>+VLOOKUP(Enfermedades_Mundiales[[#This Row],[Filtro URL]],Estructura!$X$4:$Y$366,2,0)</f>
        <v>36313103</v>
      </c>
      <c r="X1949" s="21" t="str">
        <f>+VLOOKUP(Enfermedades_Mundiales[[#This Row],[tema]],Estructura!$A$4:$C$18,3,0)</f>
        <v>T-368</v>
      </c>
      <c r="Y1949" s="32" t="str">
        <f>+VLOOKUP(Enfermedades_Mundiales[[#This Row],[contenido]],Estructura!$E$4:$G$18,3,0)</f>
        <v>C-364</v>
      </c>
      <c r="Z1949" s="32" t="str">
        <f>+VLOOKUP(Enfermedades_Mundiales[[#This Row],[Filtro Integrado]],Estructura!$M$4:$O$367,3,0)</f>
        <v>FI-366</v>
      </c>
      <c r="AA1949" s="32" t="str">
        <f>+VLOOKUP(Enfermedades_Mundiales[[#This Row],[Muestra]],Estructura!$Q$4:$S$194,3,0)</f>
        <v>M-372</v>
      </c>
    </row>
    <row r="1950" spans="1:27" ht="30.6" x14ac:dyDescent="0.3">
      <c r="A1950" s="61" t="s">
        <v>2417</v>
      </c>
      <c r="B1950" s="43">
        <f t="shared" si="433"/>
        <v>360</v>
      </c>
      <c r="C1950" s="44" t="str">
        <f t="shared" si="433"/>
        <v>Enfermedades Mundiales</v>
      </c>
      <c r="D1950" s="44" t="str">
        <f t="shared" si="433"/>
        <v>Salud</v>
      </c>
      <c r="E1950" s="64">
        <v>13104</v>
      </c>
      <c r="F1950" s="44" t="str">
        <f t="shared" si="429"/>
        <v>Etapas Paso a Paso</v>
      </c>
      <c r="G1950" s="27" t="s">
        <v>3568</v>
      </c>
      <c r="H1950" s="60" t="s">
        <v>17</v>
      </c>
      <c r="I1950" s="58" t="s">
        <v>303</v>
      </c>
      <c r="J1950" s="43" t="s">
        <v>3581</v>
      </c>
      <c r="K1950" s="12" t="str">
        <f t="shared" si="434"/>
        <v>Etapa Actual</v>
      </c>
      <c r="L1950" s="43" t="str">
        <f t="shared" si="434"/>
        <v>Último Informe MINCIECIA</v>
      </c>
      <c r="M1950" s="43" t="str">
        <f t="shared" si="434"/>
        <v>Adimensional</v>
      </c>
      <c r="N1950" s="49" t="str">
        <f t="shared" si="434"/>
        <v>Ministerio de Ciencias, Tecnología, Conocimiento e Innovación</v>
      </c>
      <c r="O1950" s="30" t="str">
        <f>+"Etapa Actual del Programa Paso a Paso en la comuna de "&amp;Enfermedades_Mundiales[[#This Row],[territorio]]</f>
        <v>Etapa Actual del Programa Paso a Paso en la comuna de Conchalí</v>
      </c>
      <c r="P1950" s="68"/>
      <c r="Q1950" s="15" t="str">
        <f t="shared" si="427"/>
        <v>Representación Geográfica</v>
      </c>
      <c r="R1950" s="30"/>
      <c r="S195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https://analytics.zoho.com/open-view/2395394000008153647?ZOHO_CRITERIA=%22Localiza_CL_Poblacion%22.%22Codcom%22%3D13104</v>
      </c>
      <c r="T1950" s="17"/>
      <c r="U1950" s="31" t="str">
        <f t="shared" si="428"/>
        <v>#1774B9</v>
      </c>
      <c r="V1950" s="32" t="str">
        <f>+Enfermedades_Mundiales[[#This Row],[idcoleccion]]&amp;"-"&amp;Enfermedades_Mundiales[[#This Row],[id]]</f>
        <v>360-1940</v>
      </c>
      <c r="W1950" s="21">
        <f>+VLOOKUP(Enfermedades_Mundiales[[#This Row],[Filtro URL]],Estructura!$X$4:$Y$366,2,0)</f>
        <v>36313104</v>
      </c>
      <c r="X1950" s="21" t="str">
        <f>+VLOOKUP(Enfermedades_Mundiales[[#This Row],[tema]],Estructura!$A$4:$C$18,3,0)</f>
        <v>T-368</v>
      </c>
      <c r="Y1950" s="32" t="str">
        <f>+VLOOKUP(Enfermedades_Mundiales[[#This Row],[contenido]],Estructura!$E$4:$G$18,3,0)</f>
        <v>C-364</v>
      </c>
      <c r="Z1950" s="32" t="str">
        <f>+VLOOKUP(Enfermedades_Mundiales[[#This Row],[Filtro Integrado]],Estructura!$M$4:$O$367,3,0)</f>
        <v>FI-366</v>
      </c>
      <c r="AA1950" s="32" t="str">
        <f>+VLOOKUP(Enfermedades_Mundiales[[#This Row],[Muestra]],Estructura!$Q$4:$S$194,3,0)</f>
        <v>M-372</v>
      </c>
    </row>
    <row r="1951" spans="1:27" ht="30.6" x14ac:dyDescent="0.3">
      <c r="A1951" s="61" t="s">
        <v>2418</v>
      </c>
      <c r="B1951" s="43">
        <f t="shared" si="433"/>
        <v>360</v>
      </c>
      <c r="C1951" s="44" t="str">
        <f t="shared" si="433"/>
        <v>Enfermedades Mundiales</v>
      </c>
      <c r="D1951" s="44" t="str">
        <f t="shared" si="433"/>
        <v>Salud</v>
      </c>
      <c r="E1951" s="64">
        <v>13105</v>
      </c>
      <c r="F1951" s="44" t="str">
        <f t="shared" si="429"/>
        <v>Etapas Paso a Paso</v>
      </c>
      <c r="G1951" s="27" t="s">
        <v>3568</v>
      </c>
      <c r="H1951" s="60" t="s">
        <v>17</v>
      </c>
      <c r="I1951" s="58" t="s">
        <v>304</v>
      </c>
      <c r="J1951" s="43" t="s">
        <v>3581</v>
      </c>
      <c r="K1951" s="12" t="str">
        <f t="shared" si="434"/>
        <v>Etapa Actual</v>
      </c>
      <c r="L1951" s="43" t="str">
        <f t="shared" si="434"/>
        <v>Último Informe MINCIECIA</v>
      </c>
      <c r="M1951" s="43" t="str">
        <f t="shared" si="434"/>
        <v>Adimensional</v>
      </c>
      <c r="N1951" s="49" t="str">
        <f t="shared" si="434"/>
        <v>Ministerio de Ciencias, Tecnología, Conocimiento e Innovación</v>
      </c>
      <c r="O1951" s="30" t="str">
        <f>+"Etapa Actual del Programa Paso a Paso en la comuna de "&amp;Enfermedades_Mundiales[[#This Row],[territorio]]</f>
        <v>Etapa Actual del Programa Paso a Paso en la comuna de El Bosque</v>
      </c>
      <c r="P1951" s="68"/>
      <c r="Q1951" s="15" t="str">
        <f t="shared" si="427"/>
        <v>Representación Geográfica</v>
      </c>
      <c r="R1951" s="30"/>
      <c r="S195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https://analytics.zoho.com/open-view/2395394000008153647?ZOHO_CRITERIA=%22Localiza_CL_Poblacion%22.%22Codcom%22%3D13105</v>
      </c>
      <c r="T1951" s="17"/>
      <c r="U1951" s="31" t="str">
        <f t="shared" si="428"/>
        <v>#1774B9</v>
      </c>
      <c r="V1951" s="32" t="str">
        <f>+Enfermedades_Mundiales[[#This Row],[idcoleccion]]&amp;"-"&amp;Enfermedades_Mundiales[[#This Row],[id]]</f>
        <v>360-1941</v>
      </c>
      <c r="W1951" s="21">
        <f>+VLOOKUP(Enfermedades_Mundiales[[#This Row],[Filtro URL]],Estructura!$X$4:$Y$366,2,0)</f>
        <v>36313105</v>
      </c>
      <c r="X1951" s="21" t="str">
        <f>+VLOOKUP(Enfermedades_Mundiales[[#This Row],[tema]],Estructura!$A$4:$C$18,3,0)</f>
        <v>T-368</v>
      </c>
      <c r="Y1951" s="32" t="str">
        <f>+VLOOKUP(Enfermedades_Mundiales[[#This Row],[contenido]],Estructura!$E$4:$G$18,3,0)</f>
        <v>C-364</v>
      </c>
      <c r="Z1951" s="32" t="str">
        <f>+VLOOKUP(Enfermedades_Mundiales[[#This Row],[Filtro Integrado]],Estructura!$M$4:$O$367,3,0)</f>
        <v>FI-366</v>
      </c>
      <c r="AA1951" s="32" t="str">
        <f>+VLOOKUP(Enfermedades_Mundiales[[#This Row],[Muestra]],Estructura!$Q$4:$S$194,3,0)</f>
        <v>M-372</v>
      </c>
    </row>
    <row r="1952" spans="1:27" ht="30.6" x14ac:dyDescent="0.3">
      <c r="A1952" s="61" t="s">
        <v>2419</v>
      </c>
      <c r="B1952" s="43">
        <f t="shared" si="433"/>
        <v>360</v>
      </c>
      <c r="C1952" s="44" t="str">
        <f t="shared" si="433"/>
        <v>Enfermedades Mundiales</v>
      </c>
      <c r="D1952" s="44" t="str">
        <f t="shared" si="433"/>
        <v>Salud</v>
      </c>
      <c r="E1952" s="64">
        <v>13106</v>
      </c>
      <c r="F1952" s="44" t="str">
        <f t="shared" si="429"/>
        <v>Etapas Paso a Paso</v>
      </c>
      <c r="G1952" s="27" t="s">
        <v>3568</v>
      </c>
      <c r="H1952" s="60" t="s">
        <v>17</v>
      </c>
      <c r="I1952" s="58" t="s">
        <v>305</v>
      </c>
      <c r="J1952" s="43" t="s">
        <v>3581</v>
      </c>
      <c r="K1952" s="12" t="str">
        <f t="shared" si="434"/>
        <v>Etapa Actual</v>
      </c>
      <c r="L1952" s="43" t="str">
        <f t="shared" si="434"/>
        <v>Último Informe MINCIECIA</v>
      </c>
      <c r="M1952" s="43" t="str">
        <f t="shared" si="434"/>
        <v>Adimensional</v>
      </c>
      <c r="N1952" s="49" t="str">
        <f t="shared" si="434"/>
        <v>Ministerio de Ciencias, Tecnología, Conocimiento e Innovación</v>
      </c>
      <c r="O1952" s="30" t="str">
        <f>+"Etapa Actual del Programa Paso a Paso en la comuna de "&amp;Enfermedades_Mundiales[[#This Row],[territorio]]</f>
        <v>Etapa Actual del Programa Paso a Paso en la comuna de Estación Central</v>
      </c>
      <c r="P1952" s="68"/>
      <c r="Q1952" s="15" t="str">
        <f t="shared" si="427"/>
        <v>Representación Geográfica</v>
      </c>
      <c r="R1952" s="30"/>
      <c r="S195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https://analytics.zoho.com/open-view/2395394000008153647?ZOHO_CRITERIA=%22Localiza_CL_Poblacion%22.%22Codcom%22%3D13106</v>
      </c>
      <c r="T1952" s="17"/>
      <c r="U1952" s="31" t="str">
        <f t="shared" si="428"/>
        <v>#1774B9</v>
      </c>
      <c r="V1952" s="32" t="str">
        <f>+Enfermedades_Mundiales[[#This Row],[idcoleccion]]&amp;"-"&amp;Enfermedades_Mundiales[[#This Row],[id]]</f>
        <v>360-1942</v>
      </c>
      <c r="W1952" s="21">
        <f>+VLOOKUP(Enfermedades_Mundiales[[#This Row],[Filtro URL]],Estructura!$X$4:$Y$366,2,0)</f>
        <v>36313106</v>
      </c>
      <c r="X1952" s="21" t="str">
        <f>+VLOOKUP(Enfermedades_Mundiales[[#This Row],[tema]],Estructura!$A$4:$C$18,3,0)</f>
        <v>T-368</v>
      </c>
      <c r="Y1952" s="32" t="str">
        <f>+VLOOKUP(Enfermedades_Mundiales[[#This Row],[contenido]],Estructura!$E$4:$G$18,3,0)</f>
        <v>C-364</v>
      </c>
      <c r="Z1952" s="32" t="str">
        <f>+VLOOKUP(Enfermedades_Mundiales[[#This Row],[Filtro Integrado]],Estructura!$M$4:$O$367,3,0)</f>
        <v>FI-366</v>
      </c>
      <c r="AA1952" s="32" t="str">
        <f>+VLOOKUP(Enfermedades_Mundiales[[#This Row],[Muestra]],Estructura!$Q$4:$S$194,3,0)</f>
        <v>M-372</v>
      </c>
    </row>
    <row r="1953" spans="1:27" ht="30.6" x14ac:dyDescent="0.3">
      <c r="A1953" s="61" t="s">
        <v>2420</v>
      </c>
      <c r="B1953" s="43">
        <f t="shared" si="433"/>
        <v>360</v>
      </c>
      <c r="C1953" s="44" t="str">
        <f t="shared" si="433"/>
        <v>Enfermedades Mundiales</v>
      </c>
      <c r="D1953" s="44" t="str">
        <f t="shared" si="433"/>
        <v>Salud</v>
      </c>
      <c r="E1953" s="64">
        <v>13107</v>
      </c>
      <c r="F1953" s="44" t="str">
        <f t="shared" si="429"/>
        <v>Etapas Paso a Paso</v>
      </c>
      <c r="G1953" s="27" t="s">
        <v>3568</v>
      </c>
      <c r="H1953" s="60" t="s">
        <v>17</v>
      </c>
      <c r="I1953" s="58" t="s">
        <v>306</v>
      </c>
      <c r="J1953" s="43" t="s">
        <v>3581</v>
      </c>
      <c r="K1953" s="12" t="str">
        <f t="shared" si="434"/>
        <v>Etapa Actual</v>
      </c>
      <c r="L1953" s="43" t="str">
        <f t="shared" si="434"/>
        <v>Último Informe MINCIECIA</v>
      </c>
      <c r="M1953" s="43" t="str">
        <f t="shared" si="434"/>
        <v>Adimensional</v>
      </c>
      <c r="N1953" s="49" t="str">
        <f t="shared" si="434"/>
        <v>Ministerio de Ciencias, Tecnología, Conocimiento e Innovación</v>
      </c>
      <c r="O1953" s="30" t="str">
        <f>+"Etapa Actual del Programa Paso a Paso en la comuna de "&amp;Enfermedades_Mundiales[[#This Row],[territorio]]</f>
        <v>Etapa Actual del Programa Paso a Paso en la comuna de Huechuraba</v>
      </c>
      <c r="P1953" s="68"/>
      <c r="Q1953" s="15" t="str">
        <f t="shared" si="427"/>
        <v>Representación Geográfica</v>
      </c>
      <c r="R1953" s="30"/>
      <c r="S195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https://analytics.zoho.com/open-view/2395394000008153647?ZOHO_CRITERIA=%22Localiza_CL_Poblacion%22.%22Codcom%22%3D13107</v>
      </c>
      <c r="T1953" s="17"/>
      <c r="U1953" s="31" t="str">
        <f t="shared" si="428"/>
        <v>#1774B9</v>
      </c>
      <c r="V1953" s="32" t="str">
        <f>+Enfermedades_Mundiales[[#This Row],[idcoleccion]]&amp;"-"&amp;Enfermedades_Mundiales[[#This Row],[id]]</f>
        <v>360-1943</v>
      </c>
      <c r="W1953" s="21">
        <f>+VLOOKUP(Enfermedades_Mundiales[[#This Row],[Filtro URL]],Estructura!$X$4:$Y$366,2,0)</f>
        <v>36313107</v>
      </c>
      <c r="X1953" s="21" t="str">
        <f>+VLOOKUP(Enfermedades_Mundiales[[#This Row],[tema]],Estructura!$A$4:$C$18,3,0)</f>
        <v>T-368</v>
      </c>
      <c r="Y1953" s="32" t="str">
        <f>+VLOOKUP(Enfermedades_Mundiales[[#This Row],[contenido]],Estructura!$E$4:$G$18,3,0)</f>
        <v>C-364</v>
      </c>
      <c r="Z1953" s="32" t="str">
        <f>+VLOOKUP(Enfermedades_Mundiales[[#This Row],[Filtro Integrado]],Estructura!$M$4:$O$367,3,0)</f>
        <v>FI-366</v>
      </c>
      <c r="AA1953" s="32" t="str">
        <f>+VLOOKUP(Enfermedades_Mundiales[[#This Row],[Muestra]],Estructura!$Q$4:$S$194,3,0)</f>
        <v>M-372</v>
      </c>
    </row>
    <row r="1954" spans="1:27" ht="30.6" x14ac:dyDescent="0.3">
      <c r="A1954" s="61" t="s">
        <v>2421</v>
      </c>
      <c r="B1954" s="43">
        <f t="shared" si="433"/>
        <v>360</v>
      </c>
      <c r="C1954" s="44" t="str">
        <f t="shared" si="433"/>
        <v>Enfermedades Mundiales</v>
      </c>
      <c r="D1954" s="44" t="str">
        <f t="shared" si="433"/>
        <v>Salud</v>
      </c>
      <c r="E1954" s="64">
        <v>13108</v>
      </c>
      <c r="F1954" s="44" t="str">
        <f t="shared" si="429"/>
        <v>Etapas Paso a Paso</v>
      </c>
      <c r="G1954" s="27" t="s">
        <v>3568</v>
      </c>
      <c r="H1954" s="60" t="s">
        <v>17</v>
      </c>
      <c r="I1954" s="58" t="s">
        <v>307</v>
      </c>
      <c r="J1954" s="43" t="s">
        <v>3581</v>
      </c>
      <c r="K1954" s="12" t="str">
        <f t="shared" si="434"/>
        <v>Etapa Actual</v>
      </c>
      <c r="L1954" s="43" t="str">
        <f t="shared" si="434"/>
        <v>Último Informe MINCIECIA</v>
      </c>
      <c r="M1954" s="43" t="str">
        <f t="shared" si="434"/>
        <v>Adimensional</v>
      </c>
      <c r="N1954" s="49" t="str">
        <f t="shared" si="434"/>
        <v>Ministerio de Ciencias, Tecnología, Conocimiento e Innovación</v>
      </c>
      <c r="O1954" s="30" t="str">
        <f>+"Etapa Actual del Programa Paso a Paso en la comuna de "&amp;Enfermedades_Mundiales[[#This Row],[territorio]]</f>
        <v>Etapa Actual del Programa Paso a Paso en la comuna de Independencia</v>
      </c>
      <c r="P1954" s="68"/>
      <c r="Q1954" s="15" t="str">
        <f t="shared" si="427"/>
        <v>Representación Geográfica</v>
      </c>
      <c r="R1954" s="30"/>
      <c r="S195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https://analytics.zoho.com/open-view/2395394000008153647?ZOHO_CRITERIA=%22Localiza_CL_Poblacion%22.%22Codcom%22%3D13108</v>
      </c>
      <c r="T1954" s="17"/>
      <c r="U1954" s="31" t="str">
        <f t="shared" si="428"/>
        <v>#1774B9</v>
      </c>
      <c r="V1954" s="32" t="str">
        <f>+Enfermedades_Mundiales[[#This Row],[idcoleccion]]&amp;"-"&amp;Enfermedades_Mundiales[[#This Row],[id]]</f>
        <v>360-1944</v>
      </c>
      <c r="W1954" s="21">
        <f>+VLOOKUP(Enfermedades_Mundiales[[#This Row],[Filtro URL]],Estructura!$X$4:$Y$366,2,0)</f>
        <v>36313108</v>
      </c>
      <c r="X1954" s="21" t="str">
        <f>+VLOOKUP(Enfermedades_Mundiales[[#This Row],[tema]],Estructura!$A$4:$C$18,3,0)</f>
        <v>T-368</v>
      </c>
      <c r="Y1954" s="32" t="str">
        <f>+VLOOKUP(Enfermedades_Mundiales[[#This Row],[contenido]],Estructura!$E$4:$G$18,3,0)</f>
        <v>C-364</v>
      </c>
      <c r="Z1954" s="32" t="str">
        <f>+VLOOKUP(Enfermedades_Mundiales[[#This Row],[Filtro Integrado]],Estructura!$M$4:$O$367,3,0)</f>
        <v>FI-366</v>
      </c>
      <c r="AA1954" s="32" t="str">
        <f>+VLOOKUP(Enfermedades_Mundiales[[#This Row],[Muestra]],Estructura!$Q$4:$S$194,3,0)</f>
        <v>M-372</v>
      </c>
    </row>
    <row r="1955" spans="1:27" ht="30.6" x14ac:dyDescent="0.3">
      <c r="A1955" s="61" t="s">
        <v>2422</v>
      </c>
      <c r="B1955" s="43">
        <f t="shared" si="433"/>
        <v>360</v>
      </c>
      <c r="C1955" s="44" t="str">
        <f t="shared" si="433"/>
        <v>Enfermedades Mundiales</v>
      </c>
      <c r="D1955" s="44" t="str">
        <f t="shared" si="433"/>
        <v>Salud</v>
      </c>
      <c r="E1955" s="64">
        <v>13109</v>
      </c>
      <c r="F1955" s="44" t="str">
        <f t="shared" si="429"/>
        <v>Etapas Paso a Paso</v>
      </c>
      <c r="G1955" s="27" t="s">
        <v>3568</v>
      </c>
      <c r="H1955" s="60" t="s">
        <v>17</v>
      </c>
      <c r="I1955" s="58" t="s">
        <v>308</v>
      </c>
      <c r="J1955" s="43" t="s">
        <v>3581</v>
      </c>
      <c r="K1955" s="12" t="str">
        <f t="shared" si="434"/>
        <v>Etapa Actual</v>
      </c>
      <c r="L1955" s="43" t="str">
        <f t="shared" si="434"/>
        <v>Último Informe MINCIECIA</v>
      </c>
      <c r="M1955" s="43" t="str">
        <f t="shared" si="434"/>
        <v>Adimensional</v>
      </c>
      <c r="N1955" s="49" t="str">
        <f t="shared" si="434"/>
        <v>Ministerio de Ciencias, Tecnología, Conocimiento e Innovación</v>
      </c>
      <c r="O1955" s="30" t="str">
        <f>+"Etapa Actual del Programa Paso a Paso en la comuna de "&amp;Enfermedades_Mundiales[[#This Row],[territorio]]</f>
        <v>Etapa Actual del Programa Paso a Paso en la comuna de La Cisterna</v>
      </c>
      <c r="P1955" s="68"/>
      <c r="Q1955" s="15" t="str">
        <f t="shared" si="427"/>
        <v>Representación Geográfica</v>
      </c>
      <c r="R1955" s="30"/>
      <c r="S195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https://analytics.zoho.com/open-view/2395394000008153647?ZOHO_CRITERIA=%22Localiza_CL_Poblacion%22.%22Codcom%22%3D13109</v>
      </c>
      <c r="T1955" s="17"/>
      <c r="U1955" s="31" t="str">
        <f t="shared" si="428"/>
        <v>#1774B9</v>
      </c>
      <c r="V1955" s="32" t="str">
        <f>+Enfermedades_Mundiales[[#This Row],[idcoleccion]]&amp;"-"&amp;Enfermedades_Mundiales[[#This Row],[id]]</f>
        <v>360-1945</v>
      </c>
      <c r="W1955" s="21">
        <f>+VLOOKUP(Enfermedades_Mundiales[[#This Row],[Filtro URL]],Estructura!$X$4:$Y$366,2,0)</f>
        <v>36313109</v>
      </c>
      <c r="X1955" s="21" t="str">
        <f>+VLOOKUP(Enfermedades_Mundiales[[#This Row],[tema]],Estructura!$A$4:$C$18,3,0)</f>
        <v>T-368</v>
      </c>
      <c r="Y1955" s="32" t="str">
        <f>+VLOOKUP(Enfermedades_Mundiales[[#This Row],[contenido]],Estructura!$E$4:$G$18,3,0)</f>
        <v>C-364</v>
      </c>
      <c r="Z1955" s="32" t="str">
        <f>+VLOOKUP(Enfermedades_Mundiales[[#This Row],[Filtro Integrado]],Estructura!$M$4:$O$367,3,0)</f>
        <v>FI-366</v>
      </c>
      <c r="AA1955" s="32" t="str">
        <f>+VLOOKUP(Enfermedades_Mundiales[[#This Row],[Muestra]],Estructura!$Q$4:$S$194,3,0)</f>
        <v>M-372</v>
      </c>
    </row>
    <row r="1956" spans="1:27" ht="30.6" x14ac:dyDescent="0.3">
      <c r="A1956" s="61" t="s">
        <v>2423</v>
      </c>
      <c r="B1956" s="43">
        <f t="shared" si="433"/>
        <v>360</v>
      </c>
      <c r="C1956" s="44" t="str">
        <f t="shared" si="433"/>
        <v>Enfermedades Mundiales</v>
      </c>
      <c r="D1956" s="44" t="str">
        <f t="shared" si="433"/>
        <v>Salud</v>
      </c>
      <c r="E1956" s="64">
        <v>13110</v>
      </c>
      <c r="F1956" s="44" t="str">
        <f t="shared" si="429"/>
        <v>Etapas Paso a Paso</v>
      </c>
      <c r="G1956" s="27" t="s">
        <v>3568</v>
      </c>
      <c r="H1956" s="60" t="s">
        <v>17</v>
      </c>
      <c r="I1956" s="58" t="s">
        <v>309</v>
      </c>
      <c r="J1956" s="43" t="s">
        <v>3581</v>
      </c>
      <c r="K1956" s="12" t="str">
        <f t="shared" si="434"/>
        <v>Etapa Actual</v>
      </c>
      <c r="L1956" s="43" t="str">
        <f t="shared" si="434"/>
        <v>Último Informe MINCIECIA</v>
      </c>
      <c r="M1956" s="43" t="str">
        <f t="shared" si="434"/>
        <v>Adimensional</v>
      </c>
      <c r="N1956" s="49" t="str">
        <f t="shared" si="434"/>
        <v>Ministerio de Ciencias, Tecnología, Conocimiento e Innovación</v>
      </c>
      <c r="O1956" s="30" t="str">
        <f>+"Etapa Actual del Programa Paso a Paso en la comuna de "&amp;Enfermedades_Mundiales[[#This Row],[territorio]]</f>
        <v>Etapa Actual del Programa Paso a Paso en la comuna de La Florida</v>
      </c>
      <c r="P1956" s="68"/>
      <c r="Q1956" s="15" t="str">
        <f t="shared" si="427"/>
        <v>Representación Geográfica</v>
      </c>
      <c r="R1956" s="30"/>
      <c r="S195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https://analytics.zoho.com/open-view/2395394000008153647?ZOHO_CRITERIA=%22Localiza_CL_Poblacion%22.%22Codcom%22%3D13110</v>
      </c>
      <c r="T1956" s="17"/>
      <c r="U1956" s="31" t="str">
        <f t="shared" si="428"/>
        <v>#1774B9</v>
      </c>
      <c r="V1956" s="32" t="str">
        <f>+Enfermedades_Mundiales[[#This Row],[idcoleccion]]&amp;"-"&amp;Enfermedades_Mundiales[[#This Row],[id]]</f>
        <v>360-1946</v>
      </c>
      <c r="W1956" s="21">
        <f>+VLOOKUP(Enfermedades_Mundiales[[#This Row],[Filtro URL]],Estructura!$X$4:$Y$366,2,0)</f>
        <v>36313110</v>
      </c>
      <c r="X1956" s="21" t="str">
        <f>+VLOOKUP(Enfermedades_Mundiales[[#This Row],[tema]],Estructura!$A$4:$C$18,3,0)</f>
        <v>T-368</v>
      </c>
      <c r="Y1956" s="32" t="str">
        <f>+VLOOKUP(Enfermedades_Mundiales[[#This Row],[contenido]],Estructura!$E$4:$G$18,3,0)</f>
        <v>C-364</v>
      </c>
      <c r="Z1956" s="32" t="str">
        <f>+VLOOKUP(Enfermedades_Mundiales[[#This Row],[Filtro Integrado]],Estructura!$M$4:$O$367,3,0)</f>
        <v>FI-366</v>
      </c>
      <c r="AA1956" s="32" t="str">
        <f>+VLOOKUP(Enfermedades_Mundiales[[#This Row],[Muestra]],Estructura!$Q$4:$S$194,3,0)</f>
        <v>M-372</v>
      </c>
    </row>
    <row r="1957" spans="1:27" ht="30.6" x14ac:dyDescent="0.3">
      <c r="A1957" s="61" t="s">
        <v>2424</v>
      </c>
      <c r="B1957" s="43">
        <f t="shared" si="433"/>
        <v>360</v>
      </c>
      <c r="C1957" s="44" t="str">
        <f t="shared" si="433"/>
        <v>Enfermedades Mundiales</v>
      </c>
      <c r="D1957" s="44" t="str">
        <f t="shared" si="433"/>
        <v>Salud</v>
      </c>
      <c r="E1957" s="64">
        <v>13111</v>
      </c>
      <c r="F1957" s="44" t="str">
        <f t="shared" si="429"/>
        <v>Etapas Paso a Paso</v>
      </c>
      <c r="G1957" s="27" t="s">
        <v>3568</v>
      </c>
      <c r="H1957" s="60" t="s">
        <v>17</v>
      </c>
      <c r="I1957" s="58" t="s">
        <v>310</v>
      </c>
      <c r="J1957" s="43" t="s">
        <v>3581</v>
      </c>
      <c r="K1957" s="12" t="str">
        <f t="shared" si="434"/>
        <v>Etapa Actual</v>
      </c>
      <c r="L1957" s="43" t="str">
        <f t="shared" si="434"/>
        <v>Último Informe MINCIECIA</v>
      </c>
      <c r="M1957" s="43" t="str">
        <f t="shared" si="434"/>
        <v>Adimensional</v>
      </c>
      <c r="N1957" s="49" t="str">
        <f t="shared" si="434"/>
        <v>Ministerio de Ciencias, Tecnología, Conocimiento e Innovación</v>
      </c>
      <c r="O1957" s="30" t="str">
        <f>+"Etapa Actual del Programa Paso a Paso en la comuna de "&amp;Enfermedades_Mundiales[[#This Row],[territorio]]</f>
        <v>Etapa Actual del Programa Paso a Paso en la comuna de La Granja</v>
      </c>
      <c r="P1957" s="68"/>
      <c r="Q1957" s="15" t="str">
        <f t="shared" si="427"/>
        <v>Representación Geográfica</v>
      </c>
      <c r="R1957" s="30"/>
      <c r="S195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https://analytics.zoho.com/open-view/2395394000008153647?ZOHO_CRITERIA=%22Localiza_CL_Poblacion%22.%22Codcom%22%3D13111</v>
      </c>
      <c r="T1957" s="17"/>
      <c r="U1957" s="31" t="str">
        <f t="shared" si="428"/>
        <v>#1774B9</v>
      </c>
      <c r="V1957" s="32" t="str">
        <f>+Enfermedades_Mundiales[[#This Row],[idcoleccion]]&amp;"-"&amp;Enfermedades_Mundiales[[#This Row],[id]]</f>
        <v>360-1947</v>
      </c>
      <c r="W1957" s="21">
        <f>+VLOOKUP(Enfermedades_Mundiales[[#This Row],[Filtro URL]],Estructura!$X$4:$Y$366,2,0)</f>
        <v>36313111</v>
      </c>
      <c r="X1957" s="21" t="str">
        <f>+VLOOKUP(Enfermedades_Mundiales[[#This Row],[tema]],Estructura!$A$4:$C$18,3,0)</f>
        <v>T-368</v>
      </c>
      <c r="Y1957" s="32" t="str">
        <f>+VLOOKUP(Enfermedades_Mundiales[[#This Row],[contenido]],Estructura!$E$4:$G$18,3,0)</f>
        <v>C-364</v>
      </c>
      <c r="Z1957" s="32" t="str">
        <f>+VLOOKUP(Enfermedades_Mundiales[[#This Row],[Filtro Integrado]],Estructura!$M$4:$O$367,3,0)</f>
        <v>FI-366</v>
      </c>
      <c r="AA1957" s="32" t="str">
        <f>+VLOOKUP(Enfermedades_Mundiales[[#This Row],[Muestra]],Estructura!$Q$4:$S$194,3,0)</f>
        <v>M-372</v>
      </c>
    </row>
    <row r="1958" spans="1:27" ht="30.6" x14ac:dyDescent="0.3">
      <c r="A1958" s="61" t="s">
        <v>2425</v>
      </c>
      <c r="B1958" s="43">
        <f t="shared" ref="B1958:D1973" si="435">+B1957</f>
        <v>360</v>
      </c>
      <c r="C1958" s="44" t="str">
        <f t="shared" si="435"/>
        <v>Enfermedades Mundiales</v>
      </c>
      <c r="D1958" s="44" t="str">
        <f t="shared" si="435"/>
        <v>Salud</v>
      </c>
      <c r="E1958" s="64">
        <v>13112</v>
      </c>
      <c r="F1958" s="44" t="str">
        <f t="shared" si="429"/>
        <v>Etapas Paso a Paso</v>
      </c>
      <c r="G1958" s="27" t="s">
        <v>3568</v>
      </c>
      <c r="H1958" s="60" t="s">
        <v>17</v>
      </c>
      <c r="I1958" s="58" t="s">
        <v>311</v>
      </c>
      <c r="J1958" s="43" t="s">
        <v>3581</v>
      </c>
      <c r="K1958" s="12" t="str">
        <f t="shared" si="434"/>
        <v>Etapa Actual</v>
      </c>
      <c r="L1958" s="43" t="str">
        <f t="shared" si="434"/>
        <v>Último Informe MINCIECIA</v>
      </c>
      <c r="M1958" s="43" t="str">
        <f t="shared" si="434"/>
        <v>Adimensional</v>
      </c>
      <c r="N1958" s="49" t="str">
        <f t="shared" si="434"/>
        <v>Ministerio de Ciencias, Tecnología, Conocimiento e Innovación</v>
      </c>
      <c r="O1958" s="30" t="str">
        <f>+"Etapa Actual del Programa Paso a Paso en la comuna de "&amp;Enfermedades_Mundiales[[#This Row],[territorio]]</f>
        <v>Etapa Actual del Programa Paso a Paso en la comuna de La Pintana</v>
      </c>
      <c r="P1958" s="68"/>
      <c r="Q1958" s="15" t="str">
        <f t="shared" si="427"/>
        <v>Representación Geográfica</v>
      </c>
      <c r="R1958" s="30"/>
      <c r="S195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https://analytics.zoho.com/open-view/2395394000008153647?ZOHO_CRITERIA=%22Localiza_CL_Poblacion%22.%22Codcom%22%3D13112</v>
      </c>
      <c r="T1958" s="17"/>
      <c r="U1958" s="31" t="str">
        <f t="shared" si="428"/>
        <v>#1774B9</v>
      </c>
      <c r="V1958" s="32" t="str">
        <f>+Enfermedades_Mundiales[[#This Row],[idcoleccion]]&amp;"-"&amp;Enfermedades_Mundiales[[#This Row],[id]]</f>
        <v>360-1948</v>
      </c>
      <c r="W1958" s="21">
        <f>+VLOOKUP(Enfermedades_Mundiales[[#This Row],[Filtro URL]],Estructura!$X$4:$Y$366,2,0)</f>
        <v>36313112</v>
      </c>
      <c r="X1958" s="21" t="str">
        <f>+VLOOKUP(Enfermedades_Mundiales[[#This Row],[tema]],Estructura!$A$4:$C$18,3,0)</f>
        <v>T-368</v>
      </c>
      <c r="Y1958" s="32" t="str">
        <f>+VLOOKUP(Enfermedades_Mundiales[[#This Row],[contenido]],Estructura!$E$4:$G$18,3,0)</f>
        <v>C-364</v>
      </c>
      <c r="Z1958" s="32" t="str">
        <f>+VLOOKUP(Enfermedades_Mundiales[[#This Row],[Filtro Integrado]],Estructura!$M$4:$O$367,3,0)</f>
        <v>FI-366</v>
      </c>
      <c r="AA1958" s="32" t="str">
        <f>+VLOOKUP(Enfermedades_Mundiales[[#This Row],[Muestra]],Estructura!$Q$4:$S$194,3,0)</f>
        <v>M-372</v>
      </c>
    </row>
    <row r="1959" spans="1:27" ht="30.6" x14ac:dyDescent="0.3">
      <c r="A1959" s="61" t="s">
        <v>2426</v>
      </c>
      <c r="B1959" s="43">
        <f t="shared" si="435"/>
        <v>360</v>
      </c>
      <c r="C1959" s="44" t="str">
        <f t="shared" si="435"/>
        <v>Enfermedades Mundiales</v>
      </c>
      <c r="D1959" s="44" t="str">
        <f t="shared" si="435"/>
        <v>Salud</v>
      </c>
      <c r="E1959" s="64">
        <v>13113</v>
      </c>
      <c r="F1959" s="44" t="str">
        <f t="shared" si="429"/>
        <v>Etapas Paso a Paso</v>
      </c>
      <c r="G1959" s="27" t="s">
        <v>3568</v>
      </c>
      <c r="H1959" s="60" t="s">
        <v>17</v>
      </c>
      <c r="I1959" s="58" t="s">
        <v>312</v>
      </c>
      <c r="J1959" s="43" t="s">
        <v>3581</v>
      </c>
      <c r="K1959" s="12" t="str">
        <f t="shared" ref="K1959:N1974" si="436">+K1958</f>
        <v>Etapa Actual</v>
      </c>
      <c r="L1959" s="43" t="str">
        <f t="shared" si="436"/>
        <v>Último Informe MINCIECIA</v>
      </c>
      <c r="M1959" s="43" t="str">
        <f t="shared" si="436"/>
        <v>Adimensional</v>
      </c>
      <c r="N1959" s="49" t="str">
        <f t="shared" si="436"/>
        <v>Ministerio de Ciencias, Tecnología, Conocimiento e Innovación</v>
      </c>
      <c r="O1959" s="30" t="str">
        <f>+"Etapa Actual del Programa Paso a Paso en la comuna de "&amp;Enfermedades_Mundiales[[#This Row],[territorio]]</f>
        <v>Etapa Actual del Programa Paso a Paso en la comuna de La Reina</v>
      </c>
      <c r="P1959" s="68"/>
      <c r="Q1959" s="15" t="str">
        <f t="shared" si="427"/>
        <v>Representación Geográfica</v>
      </c>
      <c r="R1959" s="30"/>
      <c r="S195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https://analytics.zoho.com/open-view/2395394000008153647?ZOHO_CRITERIA=%22Localiza_CL_Poblacion%22.%22Codcom%22%3D13113</v>
      </c>
      <c r="T1959" s="17"/>
      <c r="U1959" s="31" t="str">
        <f t="shared" si="428"/>
        <v>#1774B9</v>
      </c>
      <c r="V1959" s="32" t="str">
        <f>+Enfermedades_Mundiales[[#This Row],[idcoleccion]]&amp;"-"&amp;Enfermedades_Mundiales[[#This Row],[id]]</f>
        <v>360-1949</v>
      </c>
      <c r="W1959" s="21">
        <f>+VLOOKUP(Enfermedades_Mundiales[[#This Row],[Filtro URL]],Estructura!$X$4:$Y$366,2,0)</f>
        <v>36313113</v>
      </c>
      <c r="X1959" s="21" t="str">
        <f>+VLOOKUP(Enfermedades_Mundiales[[#This Row],[tema]],Estructura!$A$4:$C$18,3,0)</f>
        <v>T-368</v>
      </c>
      <c r="Y1959" s="32" t="str">
        <f>+VLOOKUP(Enfermedades_Mundiales[[#This Row],[contenido]],Estructura!$E$4:$G$18,3,0)</f>
        <v>C-364</v>
      </c>
      <c r="Z1959" s="32" t="str">
        <f>+VLOOKUP(Enfermedades_Mundiales[[#This Row],[Filtro Integrado]],Estructura!$M$4:$O$367,3,0)</f>
        <v>FI-366</v>
      </c>
      <c r="AA1959" s="32" t="str">
        <f>+VLOOKUP(Enfermedades_Mundiales[[#This Row],[Muestra]],Estructura!$Q$4:$S$194,3,0)</f>
        <v>M-372</v>
      </c>
    </row>
    <row r="1960" spans="1:27" ht="30.6" x14ac:dyDescent="0.3">
      <c r="A1960" s="61" t="s">
        <v>2427</v>
      </c>
      <c r="B1960" s="43">
        <f t="shared" si="435"/>
        <v>360</v>
      </c>
      <c r="C1960" s="44" t="str">
        <f t="shared" si="435"/>
        <v>Enfermedades Mundiales</v>
      </c>
      <c r="D1960" s="44" t="str">
        <f t="shared" si="435"/>
        <v>Salud</v>
      </c>
      <c r="E1960" s="64">
        <v>13114</v>
      </c>
      <c r="F1960" s="44" t="str">
        <f t="shared" si="429"/>
        <v>Etapas Paso a Paso</v>
      </c>
      <c r="G1960" s="27" t="s">
        <v>3568</v>
      </c>
      <c r="H1960" s="60" t="s">
        <v>17</v>
      </c>
      <c r="I1960" s="58" t="s">
        <v>313</v>
      </c>
      <c r="J1960" s="43" t="s">
        <v>3581</v>
      </c>
      <c r="K1960" s="12" t="str">
        <f t="shared" si="436"/>
        <v>Etapa Actual</v>
      </c>
      <c r="L1960" s="43" t="str">
        <f t="shared" si="436"/>
        <v>Último Informe MINCIECIA</v>
      </c>
      <c r="M1960" s="43" t="str">
        <f t="shared" si="436"/>
        <v>Adimensional</v>
      </c>
      <c r="N1960" s="49" t="str">
        <f t="shared" si="436"/>
        <v>Ministerio de Ciencias, Tecnología, Conocimiento e Innovación</v>
      </c>
      <c r="O1960" s="30" t="str">
        <f>+"Etapa Actual del Programa Paso a Paso en la comuna de "&amp;Enfermedades_Mundiales[[#This Row],[territorio]]</f>
        <v>Etapa Actual del Programa Paso a Paso en la comuna de Las Condes</v>
      </c>
      <c r="P1960" s="68"/>
      <c r="Q1960" s="15" t="str">
        <f t="shared" si="427"/>
        <v>Representación Geográfica</v>
      </c>
      <c r="R1960" s="30"/>
      <c r="S196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https://analytics.zoho.com/open-view/2395394000008153647?ZOHO_CRITERIA=%22Localiza_CL_Poblacion%22.%22Codcom%22%3D13114</v>
      </c>
      <c r="T1960" s="17"/>
      <c r="U1960" s="31" t="str">
        <f t="shared" si="428"/>
        <v>#1774B9</v>
      </c>
      <c r="V1960" s="32" t="str">
        <f>+Enfermedades_Mundiales[[#This Row],[idcoleccion]]&amp;"-"&amp;Enfermedades_Mundiales[[#This Row],[id]]</f>
        <v>360-1950</v>
      </c>
      <c r="W1960" s="21">
        <f>+VLOOKUP(Enfermedades_Mundiales[[#This Row],[Filtro URL]],Estructura!$X$4:$Y$366,2,0)</f>
        <v>36313114</v>
      </c>
      <c r="X1960" s="21" t="str">
        <f>+VLOOKUP(Enfermedades_Mundiales[[#This Row],[tema]],Estructura!$A$4:$C$18,3,0)</f>
        <v>T-368</v>
      </c>
      <c r="Y1960" s="32" t="str">
        <f>+VLOOKUP(Enfermedades_Mundiales[[#This Row],[contenido]],Estructura!$E$4:$G$18,3,0)</f>
        <v>C-364</v>
      </c>
      <c r="Z1960" s="32" t="str">
        <f>+VLOOKUP(Enfermedades_Mundiales[[#This Row],[Filtro Integrado]],Estructura!$M$4:$O$367,3,0)</f>
        <v>FI-366</v>
      </c>
      <c r="AA1960" s="32" t="str">
        <f>+VLOOKUP(Enfermedades_Mundiales[[#This Row],[Muestra]],Estructura!$Q$4:$S$194,3,0)</f>
        <v>M-372</v>
      </c>
    </row>
    <row r="1961" spans="1:27" ht="30.6" x14ac:dyDescent="0.3">
      <c r="A1961" s="61" t="s">
        <v>2428</v>
      </c>
      <c r="B1961" s="43">
        <f t="shared" si="435"/>
        <v>360</v>
      </c>
      <c r="C1961" s="44" t="str">
        <f t="shared" si="435"/>
        <v>Enfermedades Mundiales</v>
      </c>
      <c r="D1961" s="44" t="str">
        <f t="shared" si="435"/>
        <v>Salud</v>
      </c>
      <c r="E1961" s="64">
        <v>13115</v>
      </c>
      <c r="F1961" s="44" t="str">
        <f t="shared" si="429"/>
        <v>Etapas Paso a Paso</v>
      </c>
      <c r="G1961" s="27" t="s">
        <v>3568</v>
      </c>
      <c r="H1961" s="60" t="s">
        <v>17</v>
      </c>
      <c r="I1961" s="58" t="s">
        <v>314</v>
      </c>
      <c r="J1961" s="43" t="s">
        <v>3581</v>
      </c>
      <c r="K1961" s="12" t="str">
        <f t="shared" si="436"/>
        <v>Etapa Actual</v>
      </c>
      <c r="L1961" s="43" t="str">
        <f t="shared" si="436"/>
        <v>Último Informe MINCIECIA</v>
      </c>
      <c r="M1961" s="43" t="str">
        <f t="shared" si="436"/>
        <v>Adimensional</v>
      </c>
      <c r="N1961" s="49" t="str">
        <f t="shared" si="436"/>
        <v>Ministerio de Ciencias, Tecnología, Conocimiento e Innovación</v>
      </c>
      <c r="O1961" s="30" t="str">
        <f>+"Etapa Actual del Programa Paso a Paso en la comuna de "&amp;Enfermedades_Mundiales[[#This Row],[territorio]]</f>
        <v>Etapa Actual del Programa Paso a Paso en la comuna de Lo Barnechea</v>
      </c>
      <c r="P1961" s="68"/>
      <c r="Q1961" s="15" t="str">
        <f t="shared" si="427"/>
        <v>Representación Geográfica</v>
      </c>
      <c r="R1961" s="30"/>
      <c r="S196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https://analytics.zoho.com/open-view/2395394000008153647?ZOHO_CRITERIA=%22Localiza_CL_Poblacion%22.%22Codcom%22%3D13115</v>
      </c>
      <c r="T1961" s="17"/>
      <c r="U1961" s="31" t="str">
        <f t="shared" si="428"/>
        <v>#1774B9</v>
      </c>
      <c r="V1961" s="32" t="str">
        <f>+Enfermedades_Mundiales[[#This Row],[idcoleccion]]&amp;"-"&amp;Enfermedades_Mundiales[[#This Row],[id]]</f>
        <v>360-1951</v>
      </c>
      <c r="W1961" s="21">
        <f>+VLOOKUP(Enfermedades_Mundiales[[#This Row],[Filtro URL]],Estructura!$X$4:$Y$366,2,0)</f>
        <v>36313115</v>
      </c>
      <c r="X1961" s="21" t="str">
        <f>+VLOOKUP(Enfermedades_Mundiales[[#This Row],[tema]],Estructura!$A$4:$C$18,3,0)</f>
        <v>T-368</v>
      </c>
      <c r="Y1961" s="32" t="str">
        <f>+VLOOKUP(Enfermedades_Mundiales[[#This Row],[contenido]],Estructura!$E$4:$G$18,3,0)</f>
        <v>C-364</v>
      </c>
      <c r="Z1961" s="32" t="str">
        <f>+VLOOKUP(Enfermedades_Mundiales[[#This Row],[Filtro Integrado]],Estructura!$M$4:$O$367,3,0)</f>
        <v>FI-366</v>
      </c>
      <c r="AA1961" s="32" t="str">
        <f>+VLOOKUP(Enfermedades_Mundiales[[#This Row],[Muestra]],Estructura!$Q$4:$S$194,3,0)</f>
        <v>M-372</v>
      </c>
    </row>
    <row r="1962" spans="1:27" ht="30.6" x14ac:dyDescent="0.3">
      <c r="A1962" s="61" t="s">
        <v>2429</v>
      </c>
      <c r="B1962" s="43">
        <f t="shared" si="435"/>
        <v>360</v>
      </c>
      <c r="C1962" s="44" t="str">
        <f t="shared" si="435"/>
        <v>Enfermedades Mundiales</v>
      </c>
      <c r="D1962" s="44" t="str">
        <f t="shared" si="435"/>
        <v>Salud</v>
      </c>
      <c r="E1962" s="64">
        <v>13116</v>
      </c>
      <c r="F1962" s="44" t="str">
        <f t="shared" si="429"/>
        <v>Etapas Paso a Paso</v>
      </c>
      <c r="G1962" s="27" t="s">
        <v>3568</v>
      </c>
      <c r="H1962" s="60" t="s">
        <v>17</v>
      </c>
      <c r="I1962" s="58" t="s">
        <v>315</v>
      </c>
      <c r="J1962" s="43" t="s">
        <v>3581</v>
      </c>
      <c r="K1962" s="12" t="str">
        <f t="shared" si="436"/>
        <v>Etapa Actual</v>
      </c>
      <c r="L1962" s="43" t="str">
        <f t="shared" si="436"/>
        <v>Último Informe MINCIECIA</v>
      </c>
      <c r="M1962" s="43" t="str">
        <f t="shared" si="436"/>
        <v>Adimensional</v>
      </c>
      <c r="N1962" s="49" t="str">
        <f t="shared" si="436"/>
        <v>Ministerio de Ciencias, Tecnología, Conocimiento e Innovación</v>
      </c>
      <c r="O1962" s="30" t="str">
        <f>+"Etapa Actual del Programa Paso a Paso en la comuna de "&amp;Enfermedades_Mundiales[[#This Row],[territorio]]</f>
        <v>Etapa Actual del Programa Paso a Paso en la comuna de Lo Espejo</v>
      </c>
      <c r="P1962" s="68"/>
      <c r="Q1962" s="15" t="str">
        <f t="shared" si="427"/>
        <v>Representación Geográfica</v>
      </c>
      <c r="R1962" s="30"/>
      <c r="S196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https://analytics.zoho.com/open-view/2395394000008153647?ZOHO_CRITERIA=%22Localiza_CL_Poblacion%22.%22Codcom%22%3D13116</v>
      </c>
      <c r="T1962" s="17"/>
      <c r="U1962" s="31" t="str">
        <f t="shared" si="428"/>
        <v>#1774B9</v>
      </c>
      <c r="V1962" s="32" t="str">
        <f>+Enfermedades_Mundiales[[#This Row],[idcoleccion]]&amp;"-"&amp;Enfermedades_Mundiales[[#This Row],[id]]</f>
        <v>360-1952</v>
      </c>
      <c r="W1962" s="21">
        <f>+VLOOKUP(Enfermedades_Mundiales[[#This Row],[Filtro URL]],Estructura!$X$4:$Y$366,2,0)</f>
        <v>36313116</v>
      </c>
      <c r="X1962" s="21" t="str">
        <f>+VLOOKUP(Enfermedades_Mundiales[[#This Row],[tema]],Estructura!$A$4:$C$18,3,0)</f>
        <v>T-368</v>
      </c>
      <c r="Y1962" s="32" t="str">
        <f>+VLOOKUP(Enfermedades_Mundiales[[#This Row],[contenido]],Estructura!$E$4:$G$18,3,0)</f>
        <v>C-364</v>
      </c>
      <c r="Z1962" s="32" t="str">
        <f>+VLOOKUP(Enfermedades_Mundiales[[#This Row],[Filtro Integrado]],Estructura!$M$4:$O$367,3,0)</f>
        <v>FI-366</v>
      </c>
      <c r="AA1962" s="32" t="str">
        <f>+VLOOKUP(Enfermedades_Mundiales[[#This Row],[Muestra]],Estructura!$Q$4:$S$194,3,0)</f>
        <v>M-372</v>
      </c>
    </row>
    <row r="1963" spans="1:27" ht="30.6" x14ac:dyDescent="0.3">
      <c r="A1963" s="61" t="s">
        <v>2430</v>
      </c>
      <c r="B1963" s="43">
        <f t="shared" si="435"/>
        <v>360</v>
      </c>
      <c r="C1963" s="44" t="str">
        <f t="shared" si="435"/>
        <v>Enfermedades Mundiales</v>
      </c>
      <c r="D1963" s="44" t="str">
        <f t="shared" si="435"/>
        <v>Salud</v>
      </c>
      <c r="E1963" s="64">
        <v>13117</v>
      </c>
      <c r="F1963" s="44" t="str">
        <f t="shared" si="429"/>
        <v>Etapas Paso a Paso</v>
      </c>
      <c r="G1963" s="27" t="s">
        <v>3568</v>
      </c>
      <c r="H1963" s="60" t="s">
        <v>17</v>
      </c>
      <c r="I1963" s="58" t="s">
        <v>316</v>
      </c>
      <c r="J1963" s="43" t="s">
        <v>3581</v>
      </c>
      <c r="K1963" s="12" t="str">
        <f t="shared" si="436"/>
        <v>Etapa Actual</v>
      </c>
      <c r="L1963" s="43" t="str">
        <f t="shared" si="436"/>
        <v>Último Informe MINCIECIA</v>
      </c>
      <c r="M1963" s="43" t="str">
        <f t="shared" si="436"/>
        <v>Adimensional</v>
      </c>
      <c r="N1963" s="49" t="str">
        <f t="shared" si="436"/>
        <v>Ministerio de Ciencias, Tecnología, Conocimiento e Innovación</v>
      </c>
      <c r="O1963" s="30" t="str">
        <f>+"Etapa Actual del Programa Paso a Paso en la comuna de "&amp;Enfermedades_Mundiales[[#This Row],[territorio]]</f>
        <v>Etapa Actual del Programa Paso a Paso en la comuna de Lo Prado</v>
      </c>
      <c r="P1963" s="68"/>
      <c r="Q1963" s="15" t="str">
        <f t="shared" si="427"/>
        <v>Representación Geográfica</v>
      </c>
      <c r="R1963" s="30"/>
      <c r="S196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https://analytics.zoho.com/open-view/2395394000008153647?ZOHO_CRITERIA=%22Localiza_CL_Poblacion%22.%22Codcom%22%3D13117</v>
      </c>
      <c r="T1963" s="17"/>
      <c r="U1963" s="31" t="str">
        <f t="shared" si="428"/>
        <v>#1774B9</v>
      </c>
      <c r="V1963" s="32" t="str">
        <f>+Enfermedades_Mundiales[[#This Row],[idcoleccion]]&amp;"-"&amp;Enfermedades_Mundiales[[#This Row],[id]]</f>
        <v>360-1953</v>
      </c>
      <c r="W1963" s="21">
        <f>+VLOOKUP(Enfermedades_Mundiales[[#This Row],[Filtro URL]],Estructura!$X$4:$Y$366,2,0)</f>
        <v>36313117</v>
      </c>
      <c r="X1963" s="21" t="str">
        <f>+VLOOKUP(Enfermedades_Mundiales[[#This Row],[tema]],Estructura!$A$4:$C$18,3,0)</f>
        <v>T-368</v>
      </c>
      <c r="Y1963" s="32" t="str">
        <f>+VLOOKUP(Enfermedades_Mundiales[[#This Row],[contenido]],Estructura!$E$4:$G$18,3,0)</f>
        <v>C-364</v>
      </c>
      <c r="Z1963" s="32" t="str">
        <f>+VLOOKUP(Enfermedades_Mundiales[[#This Row],[Filtro Integrado]],Estructura!$M$4:$O$367,3,0)</f>
        <v>FI-366</v>
      </c>
      <c r="AA1963" s="32" t="str">
        <f>+VLOOKUP(Enfermedades_Mundiales[[#This Row],[Muestra]],Estructura!$Q$4:$S$194,3,0)</f>
        <v>M-372</v>
      </c>
    </row>
    <row r="1964" spans="1:27" ht="30.6" x14ac:dyDescent="0.3">
      <c r="A1964" s="61" t="s">
        <v>2431</v>
      </c>
      <c r="B1964" s="43">
        <f t="shared" si="435"/>
        <v>360</v>
      </c>
      <c r="C1964" s="44" t="str">
        <f t="shared" si="435"/>
        <v>Enfermedades Mundiales</v>
      </c>
      <c r="D1964" s="44" t="str">
        <f t="shared" si="435"/>
        <v>Salud</v>
      </c>
      <c r="E1964" s="64">
        <v>13118</v>
      </c>
      <c r="F1964" s="44" t="str">
        <f t="shared" si="429"/>
        <v>Etapas Paso a Paso</v>
      </c>
      <c r="G1964" s="27" t="s">
        <v>3568</v>
      </c>
      <c r="H1964" s="60" t="s">
        <v>17</v>
      </c>
      <c r="I1964" s="58" t="s">
        <v>317</v>
      </c>
      <c r="J1964" s="43" t="s">
        <v>3581</v>
      </c>
      <c r="K1964" s="12" t="str">
        <f t="shared" si="436"/>
        <v>Etapa Actual</v>
      </c>
      <c r="L1964" s="43" t="str">
        <f t="shared" si="436"/>
        <v>Último Informe MINCIECIA</v>
      </c>
      <c r="M1964" s="43" t="str">
        <f t="shared" si="436"/>
        <v>Adimensional</v>
      </c>
      <c r="N1964" s="49" t="str">
        <f t="shared" si="436"/>
        <v>Ministerio de Ciencias, Tecnología, Conocimiento e Innovación</v>
      </c>
      <c r="O1964" s="30" t="str">
        <f>+"Etapa Actual del Programa Paso a Paso en la comuna de "&amp;Enfermedades_Mundiales[[#This Row],[territorio]]</f>
        <v>Etapa Actual del Programa Paso a Paso en la comuna de Macul</v>
      </c>
      <c r="P1964" s="68"/>
      <c r="Q1964" s="15" t="str">
        <f t="shared" si="427"/>
        <v>Representación Geográfica</v>
      </c>
      <c r="R1964" s="30"/>
      <c r="S196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https://analytics.zoho.com/open-view/2395394000008153647?ZOHO_CRITERIA=%22Localiza_CL_Poblacion%22.%22Codcom%22%3D13118</v>
      </c>
      <c r="T1964" s="17"/>
      <c r="U1964" s="31" t="str">
        <f t="shared" si="428"/>
        <v>#1774B9</v>
      </c>
      <c r="V1964" s="32" t="str">
        <f>+Enfermedades_Mundiales[[#This Row],[idcoleccion]]&amp;"-"&amp;Enfermedades_Mundiales[[#This Row],[id]]</f>
        <v>360-1954</v>
      </c>
      <c r="W1964" s="21">
        <f>+VLOOKUP(Enfermedades_Mundiales[[#This Row],[Filtro URL]],Estructura!$X$4:$Y$366,2,0)</f>
        <v>36313118</v>
      </c>
      <c r="X1964" s="21" t="str">
        <f>+VLOOKUP(Enfermedades_Mundiales[[#This Row],[tema]],Estructura!$A$4:$C$18,3,0)</f>
        <v>T-368</v>
      </c>
      <c r="Y1964" s="32" t="str">
        <f>+VLOOKUP(Enfermedades_Mundiales[[#This Row],[contenido]],Estructura!$E$4:$G$18,3,0)</f>
        <v>C-364</v>
      </c>
      <c r="Z1964" s="32" t="str">
        <f>+VLOOKUP(Enfermedades_Mundiales[[#This Row],[Filtro Integrado]],Estructura!$M$4:$O$367,3,0)</f>
        <v>FI-366</v>
      </c>
      <c r="AA1964" s="32" t="str">
        <f>+VLOOKUP(Enfermedades_Mundiales[[#This Row],[Muestra]],Estructura!$Q$4:$S$194,3,0)</f>
        <v>M-372</v>
      </c>
    </row>
    <row r="1965" spans="1:27" ht="30.6" x14ac:dyDescent="0.3">
      <c r="A1965" s="61" t="s">
        <v>2432</v>
      </c>
      <c r="B1965" s="43">
        <f t="shared" si="435"/>
        <v>360</v>
      </c>
      <c r="C1965" s="44" t="str">
        <f t="shared" si="435"/>
        <v>Enfermedades Mundiales</v>
      </c>
      <c r="D1965" s="44" t="str">
        <f t="shared" si="435"/>
        <v>Salud</v>
      </c>
      <c r="E1965" s="64">
        <v>13119</v>
      </c>
      <c r="F1965" s="44" t="str">
        <f t="shared" si="429"/>
        <v>Etapas Paso a Paso</v>
      </c>
      <c r="G1965" s="27" t="s">
        <v>3568</v>
      </c>
      <c r="H1965" s="60" t="s">
        <v>17</v>
      </c>
      <c r="I1965" s="58" t="s">
        <v>318</v>
      </c>
      <c r="J1965" s="43" t="s">
        <v>3581</v>
      </c>
      <c r="K1965" s="12" t="str">
        <f t="shared" si="436"/>
        <v>Etapa Actual</v>
      </c>
      <c r="L1965" s="43" t="str">
        <f t="shared" si="436"/>
        <v>Último Informe MINCIECIA</v>
      </c>
      <c r="M1965" s="43" t="str">
        <f t="shared" si="436"/>
        <v>Adimensional</v>
      </c>
      <c r="N1965" s="49" t="str">
        <f t="shared" si="436"/>
        <v>Ministerio de Ciencias, Tecnología, Conocimiento e Innovación</v>
      </c>
      <c r="O1965" s="30" t="str">
        <f>+"Etapa Actual del Programa Paso a Paso en la comuna de "&amp;Enfermedades_Mundiales[[#This Row],[territorio]]</f>
        <v>Etapa Actual del Programa Paso a Paso en la comuna de Maipú</v>
      </c>
      <c r="P1965" s="68"/>
      <c r="Q1965" s="15" t="str">
        <f t="shared" si="427"/>
        <v>Representación Geográfica</v>
      </c>
      <c r="R1965" s="30"/>
      <c r="S196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https://analytics.zoho.com/open-view/2395394000008153647?ZOHO_CRITERIA=%22Localiza_CL_Poblacion%22.%22Codcom%22%3D13119</v>
      </c>
      <c r="T1965" s="17"/>
      <c r="U1965" s="31" t="str">
        <f t="shared" si="428"/>
        <v>#1774B9</v>
      </c>
      <c r="V1965" s="32" t="str">
        <f>+Enfermedades_Mundiales[[#This Row],[idcoleccion]]&amp;"-"&amp;Enfermedades_Mundiales[[#This Row],[id]]</f>
        <v>360-1955</v>
      </c>
      <c r="W1965" s="21">
        <f>+VLOOKUP(Enfermedades_Mundiales[[#This Row],[Filtro URL]],Estructura!$X$4:$Y$366,2,0)</f>
        <v>36313119</v>
      </c>
      <c r="X1965" s="21" t="str">
        <f>+VLOOKUP(Enfermedades_Mundiales[[#This Row],[tema]],Estructura!$A$4:$C$18,3,0)</f>
        <v>T-368</v>
      </c>
      <c r="Y1965" s="32" t="str">
        <f>+VLOOKUP(Enfermedades_Mundiales[[#This Row],[contenido]],Estructura!$E$4:$G$18,3,0)</f>
        <v>C-364</v>
      </c>
      <c r="Z1965" s="32" t="str">
        <f>+VLOOKUP(Enfermedades_Mundiales[[#This Row],[Filtro Integrado]],Estructura!$M$4:$O$367,3,0)</f>
        <v>FI-366</v>
      </c>
      <c r="AA1965" s="32" t="str">
        <f>+VLOOKUP(Enfermedades_Mundiales[[#This Row],[Muestra]],Estructura!$Q$4:$S$194,3,0)</f>
        <v>M-372</v>
      </c>
    </row>
    <row r="1966" spans="1:27" ht="30.6" x14ac:dyDescent="0.3">
      <c r="A1966" s="61" t="s">
        <v>2433</v>
      </c>
      <c r="B1966" s="43">
        <f t="shared" si="435"/>
        <v>360</v>
      </c>
      <c r="C1966" s="44" t="str">
        <f t="shared" si="435"/>
        <v>Enfermedades Mundiales</v>
      </c>
      <c r="D1966" s="44" t="str">
        <f t="shared" si="435"/>
        <v>Salud</v>
      </c>
      <c r="E1966" s="64">
        <v>13120</v>
      </c>
      <c r="F1966" s="44" t="str">
        <f t="shared" si="429"/>
        <v>Etapas Paso a Paso</v>
      </c>
      <c r="G1966" s="27" t="s">
        <v>3568</v>
      </c>
      <c r="H1966" s="60" t="s">
        <v>17</v>
      </c>
      <c r="I1966" s="58" t="s">
        <v>319</v>
      </c>
      <c r="J1966" s="43" t="s">
        <v>3581</v>
      </c>
      <c r="K1966" s="12" t="str">
        <f t="shared" si="436"/>
        <v>Etapa Actual</v>
      </c>
      <c r="L1966" s="43" t="str">
        <f t="shared" si="436"/>
        <v>Último Informe MINCIECIA</v>
      </c>
      <c r="M1966" s="43" t="str">
        <f t="shared" si="436"/>
        <v>Adimensional</v>
      </c>
      <c r="N1966" s="49" t="str">
        <f t="shared" si="436"/>
        <v>Ministerio de Ciencias, Tecnología, Conocimiento e Innovación</v>
      </c>
      <c r="O1966" s="30" t="str">
        <f>+"Etapa Actual del Programa Paso a Paso en la comuna de "&amp;Enfermedades_Mundiales[[#This Row],[territorio]]</f>
        <v>Etapa Actual del Programa Paso a Paso en la comuna de Ñuñoa</v>
      </c>
      <c r="P1966" s="68"/>
      <c r="Q1966" s="15" t="str">
        <f t="shared" si="427"/>
        <v>Representación Geográfica</v>
      </c>
      <c r="R1966" s="30"/>
      <c r="S196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https://analytics.zoho.com/open-view/2395394000008153647?ZOHO_CRITERIA=%22Localiza_CL_Poblacion%22.%22Codcom%22%3D13120</v>
      </c>
      <c r="T1966" s="17"/>
      <c r="U1966" s="31" t="str">
        <f t="shared" si="428"/>
        <v>#1774B9</v>
      </c>
      <c r="V1966" s="32" t="str">
        <f>+Enfermedades_Mundiales[[#This Row],[idcoleccion]]&amp;"-"&amp;Enfermedades_Mundiales[[#This Row],[id]]</f>
        <v>360-1956</v>
      </c>
      <c r="W1966" s="21">
        <f>+VLOOKUP(Enfermedades_Mundiales[[#This Row],[Filtro URL]],Estructura!$X$4:$Y$366,2,0)</f>
        <v>36313120</v>
      </c>
      <c r="X1966" s="21" t="str">
        <f>+VLOOKUP(Enfermedades_Mundiales[[#This Row],[tema]],Estructura!$A$4:$C$18,3,0)</f>
        <v>T-368</v>
      </c>
      <c r="Y1966" s="32" t="str">
        <f>+VLOOKUP(Enfermedades_Mundiales[[#This Row],[contenido]],Estructura!$E$4:$G$18,3,0)</f>
        <v>C-364</v>
      </c>
      <c r="Z1966" s="32" t="str">
        <f>+VLOOKUP(Enfermedades_Mundiales[[#This Row],[Filtro Integrado]],Estructura!$M$4:$O$367,3,0)</f>
        <v>FI-366</v>
      </c>
      <c r="AA1966" s="32" t="str">
        <f>+VLOOKUP(Enfermedades_Mundiales[[#This Row],[Muestra]],Estructura!$Q$4:$S$194,3,0)</f>
        <v>M-372</v>
      </c>
    </row>
    <row r="1967" spans="1:27" ht="30.6" x14ac:dyDescent="0.3">
      <c r="A1967" s="61" t="s">
        <v>2434</v>
      </c>
      <c r="B1967" s="43">
        <f t="shared" si="435"/>
        <v>360</v>
      </c>
      <c r="C1967" s="44" t="str">
        <f t="shared" si="435"/>
        <v>Enfermedades Mundiales</v>
      </c>
      <c r="D1967" s="44" t="str">
        <f t="shared" si="435"/>
        <v>Salud</v>
      </c>
      <c r="E1967" s="64">
        <v>13121</v>
      </c>
      <c r="F1967" s="44" t="str">
        <f t="shared" si="429"/>
        <v>Etapas Paso a Paso</v>
      </c>
      <c r="G1967" s="27" t="s">
        <v>3568</v>
      </c>
      <c r="H1967" s="60" t="s">
        <v>17</v>
      </c>
      <c r="I1967" s="58" t="s">
        <v>320</v>
      </c>
      <c r="J1967" s="43" t="s">
        <v>3581</v>
      </c>
      <c r="K1967" s="12" t="str">
        <f t="shared" si="436"/>
        <v>Etapa Actual</v>
      </c>
      <c r="L1967" s="43" t="str">
        <f t="shared" si="436"/>
        <v>Último Informe MINCIECIA</v>
      </c>
      <c r="M1967" s="43" t="str">
        <f t="shared" si="436"/>
        <v>Adimensional</v>
      </c>
      <c r="N1967" s="49" t="str">
        <f t="shared" si="436"/>
        <v>Ministerio de Ciencias, Tecnología, Conocimiento e Innovación</v>
      </c>
      <c r="O1967" s="30" t="str">
        <f>+"Etapa Actual del Programa Paso a Paso en la comuna de "&amp;Enfermedades_Mundiales[[#This Row],[territorio]]</f>
        <v>Etapa Actual del Programa Paso a Paso en la comuna de Pedro Aguirre Cerda</v>
      </c>
      <c r="P1967" s="68"/>
      <c r="Q1967" s="15" t="str">
        <f t="shared" si="427"/>
        <v>Representación Geográfica</v>
      </c>
      <c r="R1967" s="30"/>
      <c r="S196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https://analytics.zoho.com/open-view/2395394000008153647?ZOHO_CRITERIA=%22Localiza_CL_Poblacion%22.%22Codcom%22%3D13121</v>
      </c>
      <c r="T1967" s="17"/>
      <c r="U1967" s="31" t="str">
        <f t="shared" si="428"/>
        <v>#1774B9</v>
      </c>
      <c r="V1967" s="32" t="str">
        <f>+Enfermedades_Mundiales[[#This Row],[idcoleccion]]&amp;"-"&amp;Enfermedades_Mundiales[[#This Row],[id]]</f>
        <v>360-1957</v>
      </c>
      <c r="W1967" s="21">
        <f>+VLOOKUP(Enfermedades_Mundiales[[#This Row],[Filtro URL]],Estructura!$X$4:$Y$366,2,0)</f>
        <v>36313121</v>
      </c>
      <c r="X1967" s="21" t="str">
        <f>+VLOOKUP(Enfermedades_Mundiales[[#This Row],[tema]],Estructura!$A$4:$C$18,3,0)</f>
        <v>T-368</v>
      </c>
      <c r="Y1967" s="32" t="str">
        <f>+VLOOKUP(Enfermedades_Mundiales[[#This Row],[contenido]],Estructura!$E$4:$G$18,3,0)</f>
        <v>C-364</v>
      </c>
      <c r="Z1967" s="32" t="str">
        <f>+VLOOKUP(Enfermedades_Mundiales[[#This Row],[Filtro Integrado]],Estructura!$M$4:$O$367,3,0)</f>
        <v>FI-366</v>
      </c>
      <c r="AA1967" s="32" t="str">
        <f>+VLOOKUP(Enfermedades_Mundiales[[#This Row],[Muestra]],Estructura!$Q$4:$S$194,3,0)</f>
        <v>M-372</v>
      </c>
    </row>
    <row r="1968" spans="1:27" ht="30.6" x14ac:dyDescent="0.3">
      <c r="A1968" s="61" t="s">
        <v>2435</v>
      </c>
      <c r="B1968" s="43">
        <f t="shared" si="435"/>
        <v>360</v>
      </c>
      <c r="C1968" s="44" t="str">
        <f t="shared" si="435"/>
        <v>Enfermedades Mundiales</v>
      </c>
      <c r="D1968" s="44" t="str">
        <f t="shared" si="435"/>
        <v>Salud</v>
      </c>
      <c r="E1968" s="64">
        <v>13122</v>
      </c>
      <c r="F1968" s="44" t="str">
        <f t="shared" si="429"/>
        <v>Etapas Paso a Paso</v>
      </c>
      <c r="G1968" s="27" t="s">
        <v>3568</v>
      </c>
      <c r="H1968" s="60" t="s">
        <v>17</v>
      </c>
      <c r="I1968" s="58" t="s">
        <v>321</v>
      </c>
      <c r="J1968" s="43" t="s">
        <v>3581</v>
      </c>
      <c r="K1968" s="12" t="str">
        <f t="shared" si="436"/>
        <v>Etapa Actual</v>
      </c>
      <c r="L1968" s="43" t="str">
        <f t="shared" si="436"/>
        <v>Último Informe MINCIECIA</v>
      </c>
      <c r="M1968" s="43" t="str">
        <f t="shared" si="436"/>
        <v>Adimensional</v>
      </c>
      <c r="N1968" s="49" t="str">
        <f t="shared" si="436"/>
        <v>Ministerio de Ciencias, Tecnología, Conocimiento e Innovación</v>
      </c>
      <c r="O1968" s="30" t="str">
        <f>+"Etapa Actual del Programa Paso a Paso en la comuna de "&amp;Enfermedades_Mundiales[[#This Row],[territorio]]</f>
        <v>Etapa Actual del Programa Paso a Paso en la comuna de Peñalolén</v>
      </c>
      <c r="P1968" s="68"/>
      <c r="Q1968" s="15" t="str">
        <f t="shared" si="427"/>
        <v>Representación Geográfica</v>
      </c>
      <c r="R1968" s="30"/>
      <c r="S196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https://analytics.zoho.com/open-view/2395394000008153647?ZOHO_CRITERIA=%22Localiza_CL_Poblacion%22.%22Codcom%22%3D13122</v>
      </c>
      <c r="T1968" s="17"/>
      <c r="U1968" s="31" t="str">
        <f t="shared" si="428"/>
        <v>#1774B9</v>
      </c>
      <c r="V1968" s="32" t="str">
        <f>+Enfermedades_Mundiales[[#This Row],[idcoleccion]]&amp;"-"&amp;Enfermedades_Mundiales[[#This Row],[id]]</f>
        <v>360-1958</v>
      </c>
      <c r="W1968" s="21">
        <f>+VLOOKUP(Enfermedades_Mundiales[[#This Row],[Filtro URL]],Estructura!$X$4:$Y$366,2,0)</f>
        <v>36313122</v>
      </c>
      <c r="X1968" s="21" t="str">
        <f>+VLOOKUP(Enfermedades_Mundiales[[#This Row],[tema]],Estructura!$A$4:$C$18,3,0)</f>
        <v>T-368</v>
      </c>
      <c r="Y1968" s="32" t="str">
        <f>+VLOOKUP(Enfermedades_Mundiales[[#This Row],[contenido]],Estructura!$E$4:$G$18,3,0)</f>
        <v>C-364</v>
      </c>
      <c r="Z1968" s="32" t="str">
        <f>+VLOOKUP(Enfermedades_Mundiales[[#This Row],[Filtro Integrado]],Estructura!$M$4:$O$367,3,0)</f>
        <v>FI-366</v>
      </c>
      <c r="AA1968" s="32" t="str">
        <f>+VLOOKUP(Enfermedades_Mundiales[[#This Row],[Muestra]],Estructura!$Q$4:$S$194,3,0)</f>
        <v>M-372</v>
      </c>
    </row>
    <row r="1969" spans="1:27" ht="30.6" x14ac:dyDescent="0.3">
      <c r="A1969" s="61" t="s">
        <v>2436</v>
      </c>
      <c r="B1969" s="43">
        <f t="shared" si="435"/>
        <v>360</v>
      </c>
      <c r="C1969" s="44" t="str">
        <f t="shared" si="435"/>
        <v>Enfermedades Mundiales</v>
      </c>
      <c r="D1969" s="44" t="str">
        <f t="shared" si="435"/>
        <v>Salud</v>
      </c>
      <c r="E1969" s="64">
        <v>13123</v>
      </c>
      <c r="F1969" s="44" t="str">
        <f t="shared" si="429"/>
        <v>Etapas Paso a Paso</v>
      </c>
      <c r="G1969" s="27" t="s">
        <v>3568</v>
      </c>
      <c r="H1969" s="60" t="s">
        <v>17</v>
      </c>
      <c r="I1969" s="58" t="s">
        <v>322</v>
      </c>
      <c r="J1969" s="43" t="s">
        <v>3581</v>
      </c>
      <c r="K1969" s="12" t="str">
        <f t="shared" si="436"/>
        <v>Etapa Actual</v>
      </c>
      <c r="L1969" s="43" t="str">
        <f t="shared" si="436"/>
        <v>Último Informe MINCIECIA</v>
      </c>
      <c r="M1969" s="43" t="str">
        <f t="shared" si="436"/>
        <v>Adimensional</v>
      </c>
      <c r="N1969" s="49" t="str">
        <f t="shared" si="436"/>
        <v>Ministerio de Ciencias, Tecnología, Conocimiento e Innovación</v>
      </c>
      <c r="O1969" s="30" t="str">
        <f>+"Etapa Actual del Programa Paso a Paso en la comuna de "&amp;Enfermedades_Mundiales[[#This Row],[territorio]]</f>
        <v>Etapa Actual del Programa Paso a Paso en la comuna de Providencia</v>
      </c>
      <c r="P1969" s="68"/>
      <c r="Q1969" s="15" t="str">
        <f t="shared" si="427"/>
        <v>Representación Geográfica</v>
      </c>
      <c r="R1969" s="30"/>
      <c r="S196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https://analytics.zoho.com/open-view/2395394000008153647?ZOHO_CRITERIA=%22Localiza_CL_Poblacion%22.%22Codcom%22%3D13123</v>
      </c>
      <c r="T1969" s="17"/>
      <c r="U1969" s="31" t="str">
        <f t="shared" si="428"/>
        <v>#1774B9</v>
      </c>
      <c r="V1969" s="32" t="str">
        <f>+Enfermedades_Mundiales[[#This Row],[idcoleccion]]&amp;"-"&amp;Enfermedades_Mundiales[[#This Row],[id]]</f>
        <v>360-1959</v>
      </c>
      <c r="W1969" s="21">
        <f>+VLOOKUP(Enfermedades_Mundiales[[#This Row],[Filtro URL]],Estructura!$X$4:$Y$366,2,0)</f>
        <v>36313123</v>
      </c>
      <c r="X1969" s="21" t="str">
        <f>+VLOOKUP(Enfermedades_Mundiales[[#This Row],[tema]],Estructura!$A$4:$C$18,3,0)</f>
        <v>T-368</v>
      </c>
      <c r="Y1969" s="32" t="str">
        <f>+VLOOKUP(Enfermedades_Mundiales[[#This Row],[contenido]],Estructura!$E$4:$G$18,3,0)</f>
        <v>C-364</v>
      </c>
      <c r="Z1969" s="32" t="str">
        <f>+VLOOKUP(Enfermedades_Mundiales[[#This Row],[Filtro Integrado]],Estructura!$M$4:$O$367,3,0)</f>
        <v>FI-366</v>
      </c>
      <c r="AA1969" s="32" t="str">
        <f>+VLOOKUP(Enfermedades_Mundiales[[#This Row],[Muestra]],Estructura!$Q$4:$S$194,3,0)</f>
        <v>M-372</v>
      </c>
    </row>
    <row r="1970" spans="1:27" ht="30.6" x14ac:dyDescent="0.3">
      <c r="A1970" s="61" t="s">
        <v>2437</v>
      </c>
      <c r="B1970" s="43">
        <f t="shared" si="435"/>
        <v>360</v>
      </c>
      <c r="C1970" s="44" t="str">
        <f t="shared" si="435"/>
        <v>Enfermedades Mundiales</v>
      </c>
      <c r="D1970" s="44" t="str">
        <f t="shared" si="435"/>
        <v>Salud</v>
      </c>
      <c r="E1970" s="64">
        <v>13124</v>
      </c>
      <c r="F1970" s="44" t="str">
        <f t="shared" si="429"/>
        <v>Etapas Paso a Paso</v>
      </c>
      <c r="G1970" s="27" t="s">
        <v>3568</v>
      </c>
      <c r="H1970" s="60" t="s">
        <v>17</v>
      </c>
      <c r="I1970" s="58" t="s">
        <v>323</v>
      </c>
      <c r="J1970" s="43" t="s">
        <v>3581</v>
      </c>
      <c r="K1970" s="12" t="str">
        <f t="shared" si="436"/>
        <v>Etapa Actual</v>
      </c>
      <c r="L1970" s="43" t="str">
        <f t="shared" si="436"/>
        <v>Último Informe MINCIECIA</v>
      </c>
      <c r="M1970" s="43" t="str">
        <f t="shared" si="436"/>
        <v>Adimensional</v>
      </c>
      <c r="N1970" s="49" t="str">
        <f t="shared" si="436"/>
        <v>Ministerio de Ciencias, Tecnología, Conocimiento e Innovación</v>
      </c>
      <c r="O1970" s="30" t="str">
        <f>+"Etapa Actual del Programa Paso a Paso en la comuna de "&amp;Enfermedades_Mundiales[[#This Row],[territorio]]</f>
        <v>Etapa Actual del Programa Paso a Paso en la comuna de Pudahuel</v>
      </c>
      <c r="P1970" s="68"/>
      <c r="Q1970" s="15" t="str">
        <f t="shared" si="427"/>
        <v>Representación Geográfica</v>
      </c>
      <c r="R1970" s="30"/>
      <c r="S197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https://analytics.zoho.com/open-view/2395394000008153647?ZOHO_CRITERIA=%22Localiza_CL_Poblacion%22.%22Codcom%22%3D13124</v>
      </c>
      <c r="T1970" s="17"/>
      <c r="U1970" s="31" t="str">
        <f t="shared" si="428"/>
        <v>#1774B9</v>
      </c>
      <c r="V1970" s="32" t="str">
        <f>+Enfermedades_Mundiales[[#This Row],[idcoleccion]]&amp;"-"&amp;Enfermedades_Mundiales[[#This Row],[id]]</f>
        <v>360-1960</v>
      </c>
      <c r="W1970" s="21">
        <f>+VLOOKUP(Enfermedades_Mundiales[[#This Row],[Filtro URL]],Estructura!$X$4:$Y$366,2,0)</f>
        <v>36313124</v>
      </c>
      <c r="X1970" s="21" t="str">
        <f>+VLOOKUP(Enfermedades_Mundiales[[#This Row],[tema]],Estructura!$A$4:$C$18,3,0)</f>
        <v>T-368</v>
      </c>
      <c r="Y1970" s="32" t="str">
        <f>+VLOOKUP(Enfermedades_Mundiales[[#This Row],[contenido]],Estructura!$E$4:$G$18,3,0)</f>
        <v>C-364</v>
      </c>
      <c r="Z1970" s="32" t="str">
        <f>+VLOOKUP(Enfermedades_Mundiales[[#This Row],[Filtro Integrado]],Estructura!$M$4:$O$367,3,0)</f>
        <v>FI-366</v>
      </c>
      <c r="AA1970" s="32" t="str">
        <f>+VLOOKUP(Enfermedades_Mundiales[[#This Row],[Muestra]],Estructura!$Q$4:$S$194,3,0)</f>
        <v>M-372</v>
      </c>
    </row>
    <row r="1971" spans="1:27" ht="30.6" x14ac:dyDescent="0.3">
      <c r="A1971" s="61" t="s">
        <v>2438</v>
      </c>
      <c r="B1971" s="43">
        <f t="shared" si="435"/>
        <v>360</v>
      </c>
      <c r="C1971" s="44" t="str">
        <f t="shared" si="435"/>
        <v>Enfermedades Mundiales</v>
      </c>
      <c r="D1971" s="44" t="str">
        <f t="shared" si="435"/>
        <v>Salud</v>
      </c>
      <c r="E1971" s="64">
        <v>13125</v>
      </c>
      <c r="F1971" s="44" t="str">
        <f t="shared" si="429"/>
        <v>Etapas Paso a Paso</v>
      </c>
      <c r="G1971" s="27" t="s">
        <v>3568</v>
      </c>
      <c r="H1971" s="60" t="s">
        <v>17</v>
      </c>
      <c r="I1971" s="58" t="s">
        <v>324</v>
      </c>
      <c r="J1971" s="43" t="s">
        <v>3581</v>
      </c>
      <c r="K1971" s="12" t="str">
        <f t="shared" si="436"/>
        <v>Etapa Actual</v>
      </c>
      <c r="L1971" s="43" t="str">
        <f t="shared" si="436"/>
        <v>Último Informe MINCIECIA</v>
      </c>
      <c r="M1971" s="43" t="str">
        <f t="shared" si="436"/>
        <v>Adimensional</v>
      </c>
      <c r="N1971" s="49" t="str">
        <f t="shared" si="436"/>
        <v>Ministerio de Ciencias, Tecnología, Conocimiento e Innovación</v>
      </c>
      <c r="O1971" s="30" t="str">
        <f>+"Etapa Actual del Programa Paso a Paso en la comuna de "&amp;Enfermedades_Mundiales[[#This Row],[territorio]]</f>
        <v>Etapa Actual del Programa Paso a Paso en la comuna de Quilicura</v>
      </c>
      <c r="P1971" s="68"/>
      <c r="Q1971" s="15" t="str">
        <f t="shared" si="427"/>
        <v>Representación Geográfica</v>
      </c>
      <c r="R1971" s="30"/>
      <c r="S197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https://analytics.zoho.com/open-view/2395394000008153647?ZOHO_CRITERIA=%22Localiza_CL_Poblacion%22.%22Codcom%22%3D13125</v>
      </c>
      <c r="T1971" s="17"/>
      <c r="U1971" s="31" t="str">
        <f t="shared" si="428"/>
        <v>#1774B9</v>
      </c>
      <c r="V1971" s="32" t="str">
        <f>+Enfermedades_Mundiales[[#This Row],[idcoleccion]]&amp;"-"&amp;Enfermedades_Mundiales[[#This Row],[id]]</f>
        <v>360-1961</v>
      </c>
      <c r="W1971" s="21">
        <f>+VLOOKUP(Enfermedades_Mundiales[[#This Row],[Filtro URL]],Estructura!$X$4:$Y$366,2,0)</f>
        <v>36313125</v>
      </c>
      <c r="X1971" s="21" t="str">
        <f>+VLOOKUP(Enfermedades_Mundiales[[#This Row],[tema]],Estructura!$A$4:$C$18,3,0)</f>
        <v>T-368</v>
      </c>
      <c r="Y1971" s="32" t="str">
        <f>+VLOOKUP(Enfermedades_Mundiales[[#This Row],[contenido]],Estructura!$E$4:$G$18,3,0)</f>
        <v>C-364</v>
      </c>
      <c r="Z1971" s="32" t="str">
        <f>+VLOOKUP(Enfermedades_Mundiales[[#This Row],[Filtro Integrado]],Estructura!$M$4:$O$367,3,0)</f>
        <v>FI-366</v>
      </c>
      <c r="AA1971" s="32" t="str">
        <f>+VLOOKUP(Enfermedades_Mundiales[[#This Row],[Muestra]],Estructura!$Q$4:$S$194,3,0)</f>
        <v>M-372</v>
      </c>
    </row>
    <row r="1972" spans="1:27" ht="30.6" x14ac:dyDescent="0.3">
      <c r="A1972" s="61" t="s">
        <v>2439</v>
      </c>
      <c r="B1972" s="43">
        <f t="shared" si="435"/>
        <v>360</v>
      </c>
      <c r="C1972" s="44" t="str">
        <f t="shared" si="435"/>
        <v>Enfermedades Mundiales</v>
      </c>
      <c r="D1972" s="44" t="str">
        <f t="shared" si="435"/>
        <v>Salud</v>
      </c>
      <c r="E1972" s="64">
        <v>13126</v>
      </c>
      <c r="F1972" s="44" t="str">
        <f t="shared" si="429"/>
        <v>Etapas Paso a Paso</v>
      </c>
      <c r="G1972" s="27" t="s">
        <v>3568</v>
      </c>
      <c r="H1972" s="60" t="s">
        <v>17</v>
      </c>
      <c r="I1972" s="58" t="s">
        <v>325</v>
      </c>
      <c r="J1972" s="43" t="s">
        <v>3581</v>
      </c>
      <c r="K1972" s="12" t="str">
        <f t="shared" si="436"/>
        <v>Etapa Actual</v>
      </c>
      <c r="L1972" s="43" t="str">
        <f t="shared" si="436"/>
        <v>Último Informe MINCIECIA</v>
      </c>
      <c r="M1972" s="43" t="str">
        <f t="shared" si="436"/>
        <v>Adimensional</v>
      </c>
      <c r="N1972" s="49" t="str">
        <f t="shared" si="436"/>
        <v>Ministerio de Ciencias, Tecnología, Conocimiento e Innovación</v>
      </c>
      <c r="O1972" s="30" t="str">
        <f>+"Etapa Actual del Programa Paso a Paso en la comuna de "&amp;Enfermedades_Mundiales[[#This Row],[territorio]]</f>
        <v>Etapa Actual del Programa Paso a Paso en la comuna de Quinta Normal</v>
      </c>
      <c r="P1972" s="68"/>
      <c r="Q1972" s="15" t="str">
        <f t="shared" si="427"/>
        <v>Representación Geográfica</v>
      </c>
      <c r="R1972" s="30"/>
      <c r="S197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https://analytics.zoho.com/open-view/2395394000008153647?ZOHO_CRITERIA=%22Localiza_CL_Poblacion%22.%22Codcom%22%3D13126</v>
      </c>
      <c r="T1972" s="17"/>
      <c r="U1972" s="31" t="str">
        <f t="shared" si="428"/>
        <v>#1774B9</v>
      </c>
      <c r="V1972" s="32" t="str">
        <f>+Enfermedades_Mundiales[[#This Row],[idcoleccion]]&amp;"-"&amp;Enfermedades_Mundiales[[#This Row],[id]]</f>
        <v>360-1962</v>
      </c>
      <c r="W1972" s="21">
        <f>+VLOOKUP(Enfermedades_Mundiales[[#This Row],[Filtro URL]],Estructura!$X$4:$Y$366,2,0)</f>
        <v>36313126</v>
      </c>
      <c r="X1972" s="21" t="str">
        <f>+VLOOKUP(Enfermedades_Mundiales[[#This Row],[tema]],Estructura!$A$4:$C$18,3,0)</f>
        <v>T-368</v>
      </c>
      <c r="Y1972" s="32" t="str">
        <f>+VLOOKUP(Enfermedades_Mundiales[[#This Row],[contenido]],Estructura!$E$4:$G$18,3,0)</f>
        <v>C-364</v>
      </c>
      <c r="Z1972" s="32" t="str">
        <f>+VLOOKUP(Enfermedades_Mundiales[[#This Row],[Filtro Integrado]],Estructura!$M$4:$O$367,3,0)</f>
        <v>FI-366</v>
      </c>
      <c r="AA1972" s="32" t="str">
        <f>+VLOOKUP(Enfermedades_Mundiales[[#This Row],[Muestra]],Estructura!$Q$4:$S$194,3,0)</f>
        <v>M-372</v>
      </c>
    </row>
    <row r="1973" spans="1:27" ht="30.6" x14ac:dyDescent="0.3">
      <c r="A1973" s="61" t="s">
        <v>2440</v>
      </c>
      <c r="B1973" s="43">
        <f t="shared" si="435"/>
        <v>360</v>
      </c>
      <c r="C1973" s="44" t="str">
        <f t="shared" si="435"/>
        <v>Enfermedades Mundiales</v>
      </c>
      <c r="D1973" s="44" t="str">
        <f t="shared" si="435"/>
        <v>Salud</v>
      </c>
      <c r="E1973" s="64">
        <v>13127</v>
      </c>
      <c r="F1973" s="44" t="str">
        <f t="shared" si="429"/>
        <v>Etapas Paso a Paso</v>
      </c>
      <c r="G1973" s="27" t="s">
        <v>3568</v>
      </c>
      <c r="H1973" s="60" t="s">
        <v>17</v>
      </c>
      <c r="I1973" s="58" t="s">
        <v>18</v>
      </c>
      <c r="J1973" s="43" t="s">
        <v>3581</v>
      </c>
      <c r="K1973" s="12" t="str">
        <f t="shared" si="436"/>
        <v>Etapa Actual</v>
      </c>
      <c r="L1973" s="43" t="str">
        <f t="shared" si="436"/>
        <v>Último Informe MINCIECIA</v>
      </c>
      <c r="M1973" s="43" t="str">
        <f t="shared" si="436"/>
        <v>Adimensional</v>
      </c>
      <c r="N1973" s="49" t="str">
        <f t="shared" si="436"/>
        <v>Ministerio de Ciencias, Tecnología, Conocimiento e Innovación</v>
      </c>
      <c r="O1973" s="30" t="str">
        <f>+"Etapa Actual del Programa Paso a Paso en la comuna de "&amp;Enfermedades_Mundiales[[#This Row],[territorio]]</f>
        <v>Etapa Actual del Programa Paso a Paso en la comuna de Recoleta</v>
      </c>
      <c r="P1973" s="68"/>
      <c r="Q1973" s="15" t="str">
        <f t="shared" si="427"/>
        <v>Representación Geográfica</v>
      </c>
      <c r="R1973" s="30"/>
      <c r="S197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https://analytics.zoho.com/open-view/2395394000008153647?ZOHO_CRITERIA=%22Localiza_CL_Poblacion%22.%22Codcom%22%3D13127</v>
      </c>
      <c r="T1973" s="17"/>
      <c r="U1973" s="31" t="str">
        <f t="shared" si="428"/>
        <v>#1774B9</v>
      </c>
      <c r="V1973" s="32" t="str">
        <f>+Enfermedades_Mundiales[[#This Row],[idcoleccion]]&amp;"-"&amp;Enfermedades_Mundiales[[#This Row],[id]]</f>
        <v>360-1963</v>
      </c>
      <c r="W1973" s="21">
        <f>+VLOOKUP(Enfermedades_Mundiales[[#This Row],[Filtro URL]],Estructura!$X$4:$Y$366,2,0)</f>
        <v>36313127</v>
      </c>
      <c r="X1973" s="21" t="str">
        <f>+VLOOKUP(Enfermedades_Mundiales[[#This Row],[tema]],Estructura!$A$4:$C$18,3,0)</f>
        <v>T-368</v>
      </c>
      <c r="Y1973" s="32" t="str">
        <f>+VLOOKUP(Enfermedades_Mundiales[[#This Row],[contenido]],Estructura!$E$4:$G$18,3,0)</f>
        <v>C-364</v>
      </c>
      <c r="Z1973" s="32" t="str">
        <f>+VLOOKUP(Enfermedades_Mundiales[[#This Row],[Filtro Integrado]],Estructura!$M$4:$O$367,3,0)</f>
        <v>FI-366</v>
      </c>
      <c r="AA1973" s="32" t="str">
        <f>+VLOOKUP(Enfermedades_Mundiales[[#This Row],[Muestra]],Estructura!$Q$4:$S$194,3,0)</f>
        <v>M-372</v>
      </c>
    </row>
    <row r="1974" spans="1:27" ht="30.6" x14ac:dyDescent="0.3">
      <c r="A1974" s="61" t="s">
        <v>2441</v>
      </c>
      <c r="B1974" s="43">
        <f t="shared" ref="B1974:D1989" si="437">+B1973</f>
        <v>360</v>
      </c>
      <c r="C1974" s="44" t="str">
        <f t="shared" si="437"/>
        <v>Enfermedades Mundiales</v>
      </c>
      <c r="D1974" s="44" t="str">
        <f t="shared" si="437"/>
        <v>Salud</v>
      </c>
      <c r="E1974" s="64">
        <v>13128</v>
      </c>
      <c r="F1974" s="44" t="str">
        <f t="shared" si="429"/>
        <v>Etapas Paso a Paso</v>
      </c>
      <c r="G1974" s="27" t="s">
        <v>3568</v>
      </c>
      <c r="H1974" s="60" t="s">
        <v>17</v>
      </c>
      <c r="I1974" s="58" t="s">
        <v>326</v>
      </c>
      <c r="J1974" s="43" t="s">
        <v>3581</v>
      </c>
      <c r="K1974" s="12" t="str">
        <f t="shared" si="436"/>
        <v>Etapa Actual</v>
      </c>
      <c r="L1974" s="43" t="str">
        <f t="shared" si="436"/>
        <v>Último Informe MINCIECIA</v>
      </c>
      <c r="M1974" s="43" t="str">
        <f t="shared" si="436"/>
        <v>Adimensional</v>
      </c>
      <c r="N1974" s="49" t="str">
        <f t="shared" si="436"/>
        <v>Ministerio de Ciencias, Tecnología, Conocimiento e Innovación</v>
      </c>
      <c r="O1974" s="30" t="str">
        <f>+"Etapa Actual del Programa Paso a Paso en la comuna de "&amp;Enfermedades_Mundiales[[#This Row],[territorio]]</f>
        <v>Etapa Actual del Programa Paso a Paso en la comuna de Renca</v>
      </c>
      <c r="P1974" s="68"/>
      <c r="Q1974" s="15" t="str">
        <f t="shared" ref="Q1974:Q2014" si="438">+Q1973</f>
        <v>Representación Geográfica</v>
      </c>
      <c r="R1974" s="30"/>
      <c r="S197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https://analytics.zoho.com/open-view/2395394000008153647?ZOHO_CRITERIA=%22Localiza_CL_Poblacion%22.%22Codcom%22%3D13128</v>
      </c>
      <c r="T1974" s="17"/>
      <c r="U1974" s="31" t="str">
        <f t="shared" ref="U1974:U2014" si="439">+U1973</f>
        <v>#1774B9</v>
      </c>
      <c r="V1974" s="32" t="str">
        <f>+Enfermedades_Mundiales[[#This Row],[idcoleccion]]&amp;"-"&amp;Enfermedades_Mundiales[[#This Row],[id]]</f>
        <v>360-1964</v>
      </c>
      <c r="W1974" s="21">
        <f>+VLOOKUP(Enfermedades_Mundiales[[#This Row],[Filtro URL]],Estructura!$X$4:$Y$366,2,0)</f>
        <v>36313128</v>
      </c>
      <c r="X1974" s="21" t="str">
        <f>+VLOOKUP(Enfermedades_Mundiales[[#This Row],[tema]],Estructura!$A$4:$C$18,3,0)</f>
        <v>T-368</v>
      </c>
      <c r="Y1974" s="32" t="str">
        <f>+VLOOKUP(Enfermedades_Mundiales[[#This Row],[contenido]],Estructura!$E$4:$G$18,3,0)</f>
        <v>C-364</v>
      </c>
      <c r="Z1974" s="32" t="str">
        <f>+VLOOKUP(Enfermedades_Mundiales[[#This Row],[Filtro Integrado]],Estructura!$M$4:$O$367,3,0)</f>
        <v>FI-366</v>
      </c>
      <c r="AA1974" s="32" t="str">
        <f>+VLOOKUP(Enfermedades_Mundiales[[#This Row],[Muestra]],Estructura!$Q$4:$S$194,3,0)</f>
        <v>M-372</v>
      </c>
    </row>
    <row r="1975" spans="1:27" ht="30.6" x14ac:dyDescent="0.3">
      <c r="A1975" s="61" t="s">
        <v>2442</v>
      </c>
      <c r="B1975" s="43">
        <f t="shared" si="437"/>
        <v>360</v>
      </c>
      <c r="C1975" s="44" t="str">
        <f t="shared" si="437"/>
        <v>Enfermedades Mundiales</v>
      </c>
      <c r="D1975" s="44" t="str">
        <f t="shared" si="437"/>
        <v>Salud</v>
      </c>
      <c r="E1975" s="64">
        <v>13129</v>
      </c>
      <c r="F1975" s="44" t="str">
        <f t="shared" ref="F1975:F2015" si="440">+F1974</f>
        <v>Etapas Paso a Paso</v>
      </c>
      <c r="G1975" s="27" t="s">
        <v>3568</v>
      </c>
      <c r="H1975" s="60" t="s">
        <v>17</v>
      </c>
      <c r="I1975" s="58" t="s">
        <v>327</v>
      </c>
      <c r="J1975" s="43" t="s">
        <v>3581</v>
      </c>
      <c r="K1975" s="12" t="str">
        <f t="shared" ref="K1975:N1990" si="441">+K1974</f>
        <v>Etapa Actual</v>
      </c>
      <c r="L1975" s="43" t="str">
        <f t="shared" si="441"/>
        <v>Último Informe MINCIECIA</v>
      </c>
      <c r="M1975" s="43" t="str">
        <f t="shared" si="441"/>
        <v>Adimensional</v>
      </c>
      <c r="N1975" s="49" t="str">
        <f t="shared" si="441"/>
        <v>Ministerio de Ciencias, Tecnología, Conocimiento e Innovación</v>
      </c>
      <c r="O1975" s="30" t="str">
        <f>+"Etapa Actual del Programa Paso a Paso en la comuna de "&amp;Enfermedades_Mundiales[[#This Row],[territorio]]</f>
        <v>Etapa Actual del Programa Paso a Paso en la comuna de San Joaquín</v>
      </c>
      <c r="P1975" s="68"/>
      <c r="Q1975" s="15" t="str">
        <f t="shared" si="438"/>
        <v>Representación Geográfica</v>
      </c>
      <c r="R1975" s="30"/>
      <c r="S197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https://analytics.zoho.com/open-view/2395394000008153647?ZOHO_CRITERIA=%22Localiza_CL_Poblacion%22.%22Codcom%22%3D13129</v>
      </c>
      <c r="T1975" s="17"/>
      <c r="U1975" s="31" t="str">
        <f t="shared" si="439"/>
        <v>#1774B9</v>
      </c>
      <c r="V1975" s="32" t="str">
        <f>+Enfermedades_Mundiales[[#This Row],[idcoleccion]]&amp;"-"&amp;Enfermedades_Mundiales[[#This Row],[id]]</f>
        <v>360-1965</v>
      </c>
      <c r="W1975" s="21">
        <f>+VLOOKUP(Enfermedades_Mundiales[[#This Row],[Filtro URL]],Estructura!$X$4:$Y$366,2,0)</f>
        <v>36313129</v>
      </c>
      <c r="X1975" s="21" t="str">
        <f>+VLOOKUP(Enfermedades_Mundiales[[#This Row],[tema]],Estructura!$A$4:$C$18,3,0)</f>
        <v>T-368</v>
      </c>
      <c r="Y1975" s="32" t="str">
        <f>+VLOOKUP(Enfermedades_Mundiales[[#This Row],[contenido]],Estructura!$E$4:$G$18,3,0)</f>
        <v>C-364</v>
      </c>
      <c r="Z1975" s="32" t="str">
        <f>+VLOOKUP(Enfermedades_Mundiales[[#This Row],[Filtro Integrado]],Estructura!$M$4:$O$367,3,0)</f>
        <v>FI-366</v>
      </c>
      <c r="AA1975" s="32" t="str">
        <f>+VLOOKUP(Enfermedades_Mundiales[[#This Row],[Muestra]],Estructura!$Q$4:$S$194,3,0)</f>
        <v>M-372</v>
      </c>
    </row>
    <row r="1976" spans="1:27" ht="30.6" x14ac:dyDescent="0.3">
      <c r="A1976" s="61" t="s">
        <v>2443</v>
      </c>
      <c r="B1976" s="43">
        <f t="shared" si="437"/>
        <v>360</v>
      </c>
      <c r="C1976" s="44" t="str">
        <f t="shared" si="437"/>
        <v>Enfermedades Mundiales</v>
      </c>
      <c r="D1976" s="44" t="str">
        <f t="shared" si="437"/>
        <v>Salud</v>
      </c>
      <c r="E1976" s="64">
        <v>13130</v>
      </c>
      <c r="F1976" s="44" t="str">
        <f t="shared" si="440"/>
        <v>Etapas Paso a Paso</v>
      </c>
      <c r="G1976" s="27" t="s">
        <v>3568</v>
      </c>
      <c r="H1976" s="60" t="s">
        <v>17</v>
      </c>
      <c r="I1976" s="58" t="s">
        <v>328</v>
      </c>
      <c r="J1976" s="43" t="s">
        <v>3581</v>
      </c>
      <c r="K1976" s="12" t="str">
        <f t="shared" si="441"/>
        <v>Etapa Actual</v>
      </c>
      <c r="L1976" s="43" t="str">
        <f t="shared" si="441"/>
        <v>Último Informe MINCIECIA</v>
      </c>
      <c r="M1976" s="43" t="str">
        <f t="shared" si="441"/>
        <v>Adimensional</v>
      </c>
      <c r="N1976" s="49" t="str">
        <f t="shared" si="441"/>
        <v>Ministerio de Ciencias, Tecnología, Conocimiento e Innovación</v>
      </c>
      <c r="O1976" s="30" t="str">
        <f>+"Etapa Actual del Programa Paso a Paso en la comuna de "&amp;Enfermedades_Mundiales[[#This Row],[territorio]]</f>
        <v>Etapa Actual del Programa Paso a Paso en la comuna de San Miguel</v>
      </c>
      <c r="P1976" s="68"/>
      <c r="Q1976" s="15" t="str">
        <f t="shared" si="438"/>
        <v>Representación Geográfica</v>
      </c>
      <c r="R1976" s="30"/>
      <c r="S197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https://analytics.zoho.com/open-view/2395394000008153647?ZOHO_CRITERIA=%22Localiza_CL_Poblacion%22.%22Codcom%22%3D13130</v>
      </c>
      <c r="T1976" s="17"/>
      <c r="U1976" s="31" t="str">
        <f t="shared" si="439"/>
        <v>#1774B9</v>
      </c>
      <c r="V1976" s="32" t="str">
        <f>+Enfermedades_Mundiales[[#This Row],[idcoleccion]]&amp;"-"&amp;Enfermedades_Mundiales[[#This Row],[id]]</f>
        <v>360-1966</v>
      </c>
      <c r="W1976" s="21">
        <f>+VLOOKUP(Enfermedades_Mundiales[[#This Row],[Filtro URL]],Estructura!$X$4:$Y$366,2,0)</f>
        <v>36313130</v>
      </c>
      <c r="X1976" s="21" t="str">
        <f>+VLOOKUP(Enfermedades_Mundiales[[#This Row],[tema]],Estructura!$A$4:$C$18,3,0)</f>
        <v>T-368</v>
      </c>
      <c r="Y1976" s="32" t="str">
        <f>+VLOOKUP(Enfermedades_Mundiales[[#This Row],[contenido]],Estructura!$E$4:$G$18,3,0)</f>
        <v>C-364</v>
      </c>
      <c r="Z1976" s="32" t="str">
        <f>+VLOOKUP(Enfermedades_Mundiales[[#This Row],[Filtro Integrado]],Estructura!$M$4:$O$367,3,0)</f>
        <v>FI-366</v>
      </c>
      <c r="AA1976" s="32" t="str">
        <f>+VLOOKUP(Enfermedades_Mundiales[[#This Row],[Muestra]],Estructura!$Q$4:$S$194,3,0)</f>
        <v>M-372</v>
      </c>
    </row>
    <row r="1977" spans="1:27" ht="30.6" x14ac:dyDescent="0.3">
      <c r="A1977" s="61" t="s">
        <v>2444</v>
      </c>
      <c r="B1977" s="43">
        <f t="shared" si="437"/>
        <v>360</v>
      </c>
      <c r="C1977" s="44" t="str">
        <f t="shared" si="437"/>
        <v>Enfermedades Mundiales</v>
      </c>
      <c r="D1977" s="44" t="str">
        <f t="shared" si="437"/>
        <v>Salud</v>
      </c>
      <c r="E1977" s="64">
        <v>13131</v>
      </c>
      <c r="F1977" s="44" t="str">
        <f t="shared" si="440"/>
        <v>Etapas Paso a Paso</v>
      </c>
      <c r="G1977" s="27" t="s">
        <v>3568</v>
      </c>
      <c r="H1977" s="60" t="s">
        <v>17</v>
      </c>
      <c r="I1977" s="58" t="s">
        <v>329</v>
      </c>
      <c r="J1977" s="43" t="s">
        <v>3581</v>
      </c>
      <c r="K1977" s="12" t="str">
        <f t="shared" si="441"/>
        <v>Etapa Actual</v>
      </c>
      <c r="L1977" s="43" t="str">
        <f t="shared" si="441"/>
        <v>Último Informe MINCIECIA</v>
      </c>
      <c r="M1977" s="43" t="str">
        <f t="shared" si="441"/>
        <v>Adimensional</v>
      </c>
      <c r="N1977" s="49" t="str">
        <f t="shared" si="441"/>
        <v>Ministerio de Ciencias, Tecnología, Conocimiento e Innovación</v>
      </c>
      <c r="O1977" s="30" t="str">
        <f>+"Etapa Actual del Programa Paso a Paso en la comuna de "&amp;Enfermedades_Mundiales[[#This Row],[territorio]]</f>
        <v>Etapa Actual del Programa Paso a Paso en la comuna de San Ramón</v>
      </c>
      <c r="P1977" s="68"/>
      <c r="Q1977" s="15" t="str">
        <f t="shared" si="438"/>
        <v>Representación Geográfica</v>
      </c>
      <c r="R1977" s="30"/>
      <c r="S197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https://analytics.zoho.com/open-view/2395394000008153647?ZOHO_CRITERIA=%22Localiza_CL_Poblacion%22.%22Codcom%22%3D13131</v>
      </c>
      <c r="T1977" s="17"/>
      <c r="U1977" s="31" t="str">
        <f t="shared" si="439"/>
        <v>#1774B9</v>
      </c>
      <c r="V1977" s="32" t="str">
        <f>+Enfermedades_Mundiales[[#This Row],[idcoleccion]]&amp;"-"&amp;Enfermedades_Mundiales[[#This Row],[id]]</f>
        <v>360-1967</v>
      </c>
      <c r="W1977" s="21">
        <f>+VLOOKUP(Enfermedades_Mundiales[[#This Row],[Filtro URL]],Estructura!$X$4:$Y$366,2,0)</f>
        <v>36313131</v>
      </c>
      <c r="X1977" s="21" t="str">
        <f>+VLOOKUP(Enfermedades_Mundiales[[#This Row],[tema]],Estructura!$A$4:$C$18,3,0)</f>
        <v>T-368</v>
      </c>
      <c r="Y1977" s="32" t="str">
        <f>+VLOOKUP(Enfermedades_Mundiales[[#This Row],[contenido]],Estructura!$E$4:$G$18,3,0)</f>
        <v>C-364</v>
      </c>
      <c r="Z1977" s="32" t="str">
        <f>+VLOOKUP(Enfermedades_Mundiales[[#This Row],[Filtro Integrado]],Estructura!$M$4:$O$367,3,0)</f>
        <v>FI-366</v>
      </c>
      <c r="AA1977" s="32" t="str">
        <f>+VLOOKUP(Enfermedades_Mundiales[[#This Row],[Muestra]],Estructura!$Q$4:$S$194,3,0)</f>
        <v>M-372</v>
      </c>
    </row>
    <row r="1978" spans="1:27" ht="30.6" x14ac:dyDescent="0.3">
      <c r="A1978" s="61" t="s">
        <v>2445</v>
      </c>
      <c r="B1978" s="43">
        <f t="shared" si="437"/>
        <v>360</v>
      </c>
      <c r="C1978" s="44" t="str">
        <f t="shared" si="437"/>
        <v>Enfermedades Mundiales</v>
      </c>
      <c r="D1978" s="44" t="str">
        <f t="shared" si="437"/>
        <v>Salud</v>
      </c>
      <c r="E1978" s="64">
        <v>13132</v>
      </c>
      <c r="F1978" s="44" t="str">
        <f t="shared" si="440"/>
        <v>Etapas Paso a Paso</v>
      </c>
      <c r="G1978" s="27" t="s">
        <v>3568</v>
      </c>
      <c r="H1978" s="60" t="s">
        <v>17</v>
      </c>
      <c r="I1978" s="58" t="s">
        <v>330</v>
      </c>
      <c r="J1978" s="43" t="s">
        <v>3581</v>
      </c>
      <c r="K1978" s="12" t="str">
        <f t="shared" si="441"/>
        <v>Etapa Actual</v>
      </c>
      <c r="L1978" s="43" t="str">
        <f t="shared" si="441"/>
        <v>Último Informe MINCIECIA</v>
      </c>
      <c r="M1978" s="43" t="str">
        <f t="shared" si="441"/>
        <v>Adimensional</v>
      </c>
      <c r="N1978" s="49" t="str">
        <f t="shared" si="441"/>
        <v>Ministerio de Ciencias, Tecnología, Conocimiento e Innovación</v>
      </c>
      <c r="O1978" s="30" t="str">
        <f>+"Etapa Actual del Programa Paso a Paso en la comuna de "&amp;Enfermedades_Mundiales[[#This Row],[territorio]]</f>
        <v>Etapa Actual del Programa Paso a Paso en la comuna de Vitacura</v>
      </c>
      <c r="P1978" s="68"/>
      <c r="Q1978" s="15" t="str">
        <f t="shared" si="438"/>
        <v>Representación Geográfica</v>
      </c>
      <c r="R1978" s="30"/>
      <c r="S197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https://analytics.zoho.com/open-view/2395394000008153647?ZOHO_CRITERIA=%22Localiza_CL_Poblacion%22.%22Codcom%22%3D13132</v>
      </c>
      <c r="T1978" s="17"/>
      <c r="U1978" s="31" t="str">
        <f t="shared" si="439"/>
        <v>#1774B9</v>
      </c>
      <c r="V1978" s="32" t="str">
        <f>+Enfermedades_Mundiales[[#This Row],[idcoleccion]]&amp;"-"&amp;Enfermedades_Mundiales[[#This Row],[id]]</f>
        <v>360-1968</v>
      </c>
      <c r="W1978" s="21">
        <f>+VLOOKUP(Enfermedades_Mundiales[[#This Row],[Filtro URL]],Estructura!$X$4:$Y$366,2,0)</f>
        <v>36313132</v>
      </c>
      <c r="X1978" s="21" t="str">
        <f>+VLOOKUP(Enfermedades_Mundiales[[#This Row],[tema]],Estructura!$A$4:$C$18,3,0)</f>
        <v>T-368</v>
      </c>
      <c r="Y1978" s="32" t="str">
        <f>+VLOOKUP(Enfermedades_Mundiales[[#This Row],[contenido]],Estructura!$E$4:$G$18,3,0)</f>
        <v>C-364</v>
      </c>
      <c r="Z1978" s="32" t="str">
        <f>+VLOOKUP(Enfermedades_Mundiales[[#This Row],[Filtro Integrado]],Estructura!$M$4:$O$367,3,0)</f>
        <v>FI-366</v>
      </c>
      <c r="AA1978" s="32" t="str">
        <f>+VLOOKUP(Enfermedades_Mundiales[[#This Row],[Muestra]],Estructura!$Q$4:$S$194,3,0)</f>
        <v>M-372</v>
      </c>
    </row>
    <row r="1979" spans="1:27" ht="30.6" x14ac:dyDescent="0.3">
      <c r="A1979" s="61" t="s">
        <v>2446</v>
      </c>
      <c r="B1979" s="43">
        <f t="shared" si="437"/>
        <v>360</v>
      </c>
      <c r="C1979" s="44" t="str">
        <f t="shared" si="437"/>
        <v>Enfermedades Mundiales</v>
      </c>
      <c r="D1979" s="44" t="str">
        <f t="shared" si="437"/>
        <v>Salud</v>
      </c>
      <c r="E1979" s="64">
        <v>13201</v>
      </c>
      <c r="F1979" s="44" t="str">
        <f t="shared" si="440"/>
        <v>Etapas Paso a Paso</v>
      </c>
      <c r="G1979" s="27" t="s">
        <v>3568</v>
      </c>
      <c r="H1979" s="60" t="s">
        <v>17</v>
      </c>
      <c r="I1979" s="58" t="s">
        <v>331</v>
      </c>
      <c r="J1979" s="43" t="s">
        <v>3581</v>
      </c>
      <c r="K1979" s="12" t="str">
        <f t="shared" si="441"/>
        <v>Etapa Actual</v>
      </c>
      <c r="L1979" s="43" t="str">
        <f t="shared" si="441"/>
        <v>Último Informe MINCIECIA</v>
      </c>
      <c r="M1979" s="43" t="str">
        <f t="shared" si="441"/>
        <v>Adimensional</v>
      </c>
      <c r="N1979" s="49" t="str">
        <f t="shared" si="441"/>
        <v>Ministerio de Ciencias, Tecnología, Conocimiento e Innovación</v>
      </c>
      <c r="O1979" s="30" t="str">
        <f>+"Etapa Actual del Programa Paso a Paso en la comuna de "&amp;Enfermedades_Mundiales[[#This Row],[territorio]]</f>
        <v>Etapa Actual del Programa Paso a Paso en la comuna de Puente Alto</v>
      </c>
      <c r="P1979" s="68"/>
      <c r="Q1979" s="15" t="str">
        <f t="shared" si="438"/>
        <v>Representación Geográfica</v>
      </c>
      <c r="R1979" s="30"/>
      <c r="S197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https://analytics.zoho.com/open-view/2395394000008153647?ZOHO_CRITERIA=%22Localiza_CL_Poblacion%22.%22Codcom%22%3D13201</v>
      </c>
      <c r="T1979" s="17"/>
      <c r="U1979" s="31" t="str">
        <f t="shared" si="439"/>
        <v>#1774B9</v>
      </c>
      <c r="V1979" s="32" t="str">
        <f>+Enfermedades_Mundiales[[#This Row],[idcoleccion]]&amp;"-"&amp;Enfermedades_Mundiales[[#This Row],[id]]</f>
        <v>360-1969</v>
      </c>
      <c r="W1979" s="21">
        <f>+VLOOKUP(Enfermedades_Mundiales[[#This Row],[Filtro URL]],Estructura!$X$4:$Y$366,2,0)</f>
        <v>36313201</v>
      </c>
      <c r="X1979" s="21" t="str">
        <f>+VLOOKUP(Enfermedades_Mundiales[[#This Row],[tema]],Estructura!$A$4:$C$18,3,0)</f>
        <v>T-368</v>
      </c>
      <c r="Y1979" s="32" t="str">
        <f>+VLOOKUP(Enfermedades_Mundiales[[#This Row],[contenido]],Estructura!$E$4:$G$18,3,0)</f>
        <v>C-364</v>
      </c>
      <c r="Z1979" s="32" t="str">
        <f>+VLOOKUP(Enfermedades_Mundiales[[#This Row],[Filtro Integrado]],Estructura!$M$4:$O$367,3,0)</f>
        <v>FI-366</v>
      </c>
      <c r="AA1979" s="32" t="str">
        <f>+VLOOKUP(Enfermedades_Mundiales[[#This Row],[Muestra]],Estructura!$Q$4:$S$194,3,0)</f>
        <v>M-372</v>
      </c>
    </row>
    <row r="1980" spans="1:27" ht="30.6" x14ac:dyDescent="0.3">
      <c r="A1980" s="61" t="s">
        <v>2447</v>
      </c>
      <c r="B1980" s="43">
        <f t="shared" si="437"/>
        <v>360</v>
      </c>
      <c r="C1980" s="44" t="str">
        <f t="shared" si="437"/>
        <v>Enfermedades Mundiales</v>
      </c>
      <c r="D1980" s="44" t="str">
        <f t="shared" si="437"/>
        <v>Salud</v>
      </c>
      <c r="E1980" s="64">
        <v>13202</v>
      </c>
      <c r="F1980" s="44" t="str">
        <f t="shared" si="440"/>
        <v>Etapas Paso a Paso</v>
      </c>
      <c r="G1980" s="27" t="s">
        <v>3568</v>
      </c>
      <c r="H1980" s="60" t="s">
        <v>17</v>
      </c>
      <c r="I1980" s="58" t="s">
        <v>332</v>
      </c>
      <c r="J1980" s="43" t="s">
        <v>3581</v>
      </c>
      <c r="K1980" s="12" t="str">
        <f t="shared" si="441"/>
        <v>Etapa Actual</v>
      </c>
      <c r="L1980" s="43" t="str">
        <f t="shared" si="441"/>
        <v>Último Informe MINCIECIA</v>
      </c>
      <c r="M1980" s="43" t="str">
        <f t="shared" si="441"/>
        <v>Adimensional</v>
      </c>
      <c r="N1980" s="49" t="str">
        <f t="shared" si="441"/>
        <v>Ministerio de Ciencias, Tecnología, Conocimiento e Innovación</v>
      </c>
      <c r="O1980" s="30" t="str">
        <f>+"Etapa Actual del Programa Paso a Paso en la comuna de "&amp;Enfermedades_Mundiales[[#This Row],[territorio]]</f>
        <v>Etapa Actual del Programa Paso a Paso en la comuna de Pirque</v>
      </c>
      <c r="P1980" s="68"/>
      <c r="Q1980" s="15" t="str">
        <f t="shared" si="438"/>
        <v>Representación Geográfica</v>
      </c>
      <c r="R1980" s="30"/>
      <c r="S198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https://analytics.zoho.com/open-view/2395394000008153647?ZOHO_CRITERIA=%22Localiza_CL_Poblacion%22.%22Codcom%22%3D13202</v>
      </c>
      <c r="T1980" s="17"/>
      <c r="U1980" s="31" t="str">
        <f t="shared" si="439"/>
        <v>#1774B9</v>
      </c>
      <c r="V1980" s="32" t="str">
        <f>+Enfermedades_Mundiales[[#This Row],[idcoleccion]]&amp;"-"&amp;Enfermedades_Mundiales[[#This Row],[id]]</f>
        <v>360-1970</v>
      </c>
      <c r="W1980" s="21">
        <f>+VLOOKUP(Enfermedades_Mundiales[[#This Row],[Filtro URL]],Estructura!$X$4:$Y$366,2,0)</f>
        <v>36313202</v>
      </c>
      <c r="X1980" s="21" t="str">
        <f>+VLOOKUP(Enfermedades_Mundiales[[#This Row],[tema]],Estructura!$A$4:$C$18,3,0)</f>
        <v>T-368</v>
      </c>
      <c r="Y1980" s="32" t="str">
        <f>+VLOOKUP(Enfermedades_Mundiales[[#This Row],[contenido]],Estructura!$E$4:$G$18,3,0)</f>
        <v>C-364</v>
      </c>
      <c r="Z1980" s="32" t="str">
        <f>+VLOOKUP(Enfermedades_Mundiales[[#This Row],[Filtro Integrado]],Estructura!$M$4:$O$367,3,0)</f>
        <v>FI-366</v>
      </c>
      <c r="AA1980" s="32" t="str">
        <f>+VLOOKUP(Enfermedades_Mundiales[[#This Row],[Muestra]],Estructura!$Q$4:$S$194,3,0)</f>
        <v>M-372</v>
      </c>
    </row>
    <row r="1981" spans="1:27" ht="30.6" x14ac:dyDescent="0.3">
      <c r="A1981" s="61" t="s">
        <v>2448</v>
      </c>
      <c r="B1981" s="43">
        <f t="shared" si="437"/>
        <v>360</v>
      </c>
      <c r="C1981" s="44" t="str">
        <f t="shared" si="437"/>
        <v>Enfermedades Mundiales</v>
      </c>
      <c r="D1981" s="44" t="str">
        <f t="shared" si="437"/>
        <v>Salud</v>
      </c>
      <c r="E1981" s="64">
        <v>13203</v>
      </c>
      <c r="F1981" s="44" t="str">
        <f t="shared" si="440"/>
        <v>Etapas Paso a Paso</v>
      </c>
      <c r="G1981" s="27" t="s">
        <v>3568</v>
      </c>
      <c r="H1981" s="60" t="s">
        <v>17</v>
      </c>
      <c r="I1981" s="58" t="s">
        <v>333</v>
      </c>
      <c r="J1981" s="43" t="s">
        <v>3581</v>
      </c>
      <c r="K1981" s="12" t="str">
        <f t="shared" si="441"/>
        <v>Etapa Actual</v>
      </c>
      <c r="L1981" s="43" t="str">
        <f t="shared" si="441"/>
        <v>Último Informe MINCIECIA</v>
      </c>
      <c r="M1981" s="43" t="str">
        <f t="shared" si="441"/>
        <v>Adimensional</v>
      </c>
      <c r="N1981" s="49" t="str">
        <f t="shared" si="441"/>
        <v>Ministerio de Ciencias, Tecnología, Conocimiento e Innovación</v>
      </c>
      <c r="O1981" s="30" t="str">
        <f>+"Etapa Actual del Programa Paso a Paso en la comuna de "&amp;Enfermedades_Mundiales[[#This Row],[territorio]]</f>
        <v>Etapa Actual del Programa Paso a Paso en la comuna de San José de Maipo</v>
      </c>
      <c r="P1981" s="68"/>
      <c r="Q1981" s="15" t="str">
        <f t="shared" si="438"/>
        <v>Representación Geográfica</v>
      </c>
      <c r="R1981" s="30"/>
      <c r="S198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https://analytics.zoho.com/open-view/2395394000008153647?ZOHO_CRITERIA=%22Localiza_CL_Poblacion%22.%22Codcom%22%3D13203</v>
      </c>
      <c r="T1981" s="17"/>
      <c r="U1981" s="31" t="str">
        <f t="shared" si="439"/>
        <v>#1774B9</v>
      </c>
      <c r="V1981" s="32" t="str">
        <f>+Enfermedades_Mundiales[[#This Row],[idcoleccion]]&amp;"-"&amp;Enfermedades_Mundiales[[#This Row],[id]]</f>
        <v>360-1971</v>
      </c>
      <c r="W1981" s="21">
        <f>+VLOOKUP(Enfermedades_Mundiales[[#This Row],[Filtro URL]],Estructura!$X$4:$Y$366,2,0)</f>
        <v>36313203</v>
      </c>
      <c r="X1981" s="21" t="str">
        <f>+VLOOKUP(Enfermedades_Mundiales[[#This Row],[tema]],Estructura!$A$4:$C$18,3,0)</f>
        <v>T-368</v>
      </c>
      <c r="Y1981" s="32" t="str">
        <f>+VLOOKUP(Enfermedades_Mundiales[[#This Row],[contenido]],Estructura!$E$4:$G$18,3,0)</f>
        <v>C-364</v>
      </c>
      <c r="Z1981" s="32" t="str">
        <f>+VLOOKUP(Enfermedades_Mundiales[[#This Row],[Filtro Integrado]],Estructura!$M$4:$O$367,3,0)</f>
        <v>FI-366</v>
      </c>
      <c r="AA1981" s="32" t="str">
        <f>+VLOOKUP(Enfermedades_Mundiales[[#This Row],[Muestra]],Estructura!$Q$4:$S$194,3,0)</f>
        <v>M-372</v>
      </c>
    </row>
    <row r="1982" spans="1:27" ht="30.6" x14ac:dyDescent="0.3">
      <c r="A1982" s="61" t="s">
        <v>2449</v>
      </c>
      <c r="B1982" s="43">
        <f t="shared" si="437"/>
        <v>360</v>
      </c>
      <c r="C1982" s="44" t="str">
        <f t="shared" si="437"/>
        <v>Enfermedades Mundiales</v>
      </c>
      <c r="D1982" s="44" t="str">
        <f t="shared" si="437"/>
        <v>Salud</v>
      </c>
      <c r="E1982" s="64">
        <v>13301</v>
      </c>
      <c r="F1982" s="44" t="str">
        <f t="shared" si="440"/>
        <v>Etapas Paso a Paso</v>
      </c>
      <c r="G1982" s="27" t="s">
        <v>3568</v>
      </c>
      <c r="H1982" s="60" t="s">
        <v>17</v>
      </c>
      <c r="I1982" s="58" t="s">
        <v>334</v>
      </c>
      <c r="J1982" s="43" t="s">
        <v>3581</v>
      </c>
      <c r="K1982" s="12" t="str">
        <f t="shared" si="441"/>
        <v>Etapa Actual</v>
      </c>
      <c r="L1982" s="43" t="str">
        <f t="shared" si="441"/>
        <v>Último Informe MINCIECIA</v>
      </c>
      <c r="M1982" s="43" t="str">
        <f t="shared" si="441"/>
        <v>Adimensional</v>
      </c>
      <c r="N1982" s="49" t="str">
        <f t="shared" si="441"/>
        <v>Ministerio de Ciencias, Tecnología, Conocimiento e Innovación</v>
      </c>
      <c r="O1982" s="30" t="str">
        <f>+"Etapa Actual del Programa Paso a Paso en la comuna de "&amp;Enfermedades_Mundiales[[#This Row],[territorio]]</f>
        <v>Etapa Actual del Programa Paso a Paso en la comuna de Colina</v>
      </c>
      <c r="P1982" s="68"/>
      <c r="Q1982" s="15" t="str">
        <f t="shared" si="438"/>
        <v>Representación Geográfica</v>
      </c>
      <c r="R1982" s="30"/>
      <c r="S198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https://analytics.zoho.com/open-view/2395394000008153647?ZOHO_CRITERIA=%22Localiza_CL_Poblacion%22.%22Codcom%22%3D13301</v>
      </c>
      <c r="T1982" s="17"/>
      <c r="U1982" s="31" t="str">
        <f t="shared" si="439"/>
        <v>#1774B9</v>
      </c>
      <c r="V1982" s="32" t="str">
        <f>+Enfermedades_Mundiales[[#This Row],[idcoleccion]]&amp;"-"&amp;Enfermedades_Mundiales[[#This Row],[id]]</f>
        <v>360-1972</v>
      </c>
      <c r="W1982" s="21">
        <f>+VLOOKUP(Enfermedades_Mundiales[[#This Row],[Filtro URL]],Estructura!$X$4:$Y$366,2,0)</f>
        <v>36313301</v>
      </c>
      <c r="X1982" s="21" t="str">
        <f>+VLOOKUP(Enfermedades_Mundiales[[#This Row],[tema]],Estructura!$A$4:$C$18,3,0)</f>
        <v>T-368</v>
      </c>
      <c r="Y1982" s="32" t="str">
        <f>+VLOOKUP(Enfermedades_Mundiales[[#This Row],[contenido]],Estructura!$E$4:$G$18,3,0)</f>
        <v>C-364</v>
      </c>
      <c r="Z1982" s="32" t="str">
        <f>+VLOOKUP(Enfermedades_Mundiales[[#This Row],[Filtro Integrado]],Estructura!$M$4:$O$367,3,0)</f>
        <v>FI-366</v>
      </c>
      <c r="AA1982" s="32" t="str">
        <f>+VLOOKUP(Enfermedades_Mundiales[[#This Row],[Muestra]],Estructura!$Q$4:$S$194,3,0)</f>
        <v>M-372</v>
      </c>
    </row>
    <row r="1983" spans="1:27" ht="30.6" x14ac:dyDescent="0.3">
      <c r="A1983" s="61" t="s">
        <v>2450</v>
      </c>
      <c r="B1983" s="43">
        <f t="shared" si="437"/>
        <v>360</v>
      </c>
      <c r="C1983" s="44" t="str">
        <f t="shared" si="437"/>
        <v>Enfermedades Mundiales</v>
      </c>
      <c r="D1983" s="44" t="str">
        <f t="shared" si="437"/>
        <v>Salud</v>
      </c>
      <c r="E1983" s="64">
        <v>13302</v>
      </c>
      <c r="F1983" s="44" t="str">
        <f t="shared" si="440"/>
        <v>Etapas Paso a Paso</v>
      </c>
      <c r="G1983" s="27" t="s">
        <v>3568</v>
      </c>
      <c r="H1983" s="60" t="s">
        <v>17</v>
      </c>
      <c r="I1983" s="58" t="s">
        <v>335</v>
      </c>
      <c r="J1983" s="43" t="s">
        <v>3581</v>
      </c>
      <c r="K1983" s="12" t="str">
        <f t="shared" si="441"/>
        <v>Etapa Actual</v>
      </c>
      <c r="L1983" s="43" t="str">
        <f t="shared" si="441"/>
        <v>Último Informe MINCIECIA</v>
      </c>
      <c r="M1983" s="43" t="str">
        <f t="shared" si="441"/>
        <v>Adimensional</v>
      </c>
      <c r="N1983" s="49" t="str">
        <f t="shared" si="441"/>
        <v>Ministerio de Ciencias, Tecnología, Conocimiento e Innovación</v>
      </c>
      <c r="O1983" s="30" t="str">
        <f>+"Etapa Actual del Programa Paso a Paso en la comuna de "&amp;Enfermedades_Mundiales[[#This Row],[territorio]]</f>
        <v>Etapa Actual del Programa Paso a Paso en la comuna de Lampa</v>
      </c>
      <c r="P1983" s="68"/>
      <c r="Q1983" s="15" t="str">
        <f t="shared" si="438"/>
        <v>Representación Geográfica</v>
      </c>
      <c r="R1983" s="30"/>
      <c r="S198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https://analytics.zoho.com/open-view/2395394000008153647?ZOHO_CRITERIA=%22Localiza_CL_Poblacion%22.%22Codcom%22%3D13302</v>
      </c>
      <c r="T1983" s="17"/>
      <c r="U1983" s="31" t="str">
        <f t="shared" si="439"/>
        <v>#1774B9</v>
      </c>
      <c r="V1983" s="32" t="str">
        <f>+Enfermedades_Mundiales[[#This Row],[idcoleccion]]&amp;"-"&amp;Enfermedades_Mundiales[[#This Row],[id]]</f>
        <v>360-1973</v>
      </c>
      <c r="W1983" s="21">
        <f>+VLOOKUP(Enfermedades_Mundiales[[#This Row],[Filtro URL]],Estructura!$X$4:$Y$366,2,0)</f>
        <v>36313302</v>
      </c>
      <c r="X1983" s="21" t="str">
        <f>+VLOOKUP(Enfermedades_Mundiales[[#This Row],[tema]],Estructura!$A$4:$C$18,3,0)</f>
        <v>T-368</v>
      </c>
      <c r="Y1983" s="32" t="str">
        <f>+VLOOKUP(Enfermedades_Mundiales[[#This Row],[contenido]],Estructura!$E$4:$G$18,3,0)</f>
        <v>C-364</v>
      </c>
      <c r="Z1983" s="32" t="str">
        <f>+VLOOKUP(Enfermedades_Mundiales[[#This Row],[Filtro Integrado]],Estructura!$M$4:$O$367,3,0)</f>
        <v>FI-366</v>
      </c>
      <c r="AA1983" s="32" t="str">
        <f>+VLOOKUP(Enfermedades_Mundiales[[#This Row],[Muestra]],Estructura!$Q$4:$S$194,3,0)</f>
        <v>M-372</v>
      </c>
    </row>
    <row r="1984" spans="1:27" ht="30.6" x14ac:dyDescent="0.3">
      <c r="A1984" s="61" t="s">
        <v>2451</v>
      </c>
      <c r="B1984" s="43">
        <f t="shared" si="437"/>
        <v>360</v>
      </c>
      <c r="C1984" s="44" t="str">
        <f t="shared" si="437"/>
        <v>Enfermedades Mundiales</v>
      </c>
      <c r="D1984" s="44" t="str">
        <f t="shared" si="437"/>
        <v>Salud</v>
      </c>
      <c r="E1984" s="64">
        <v>13303</v>
      </c>
      <c r="F1984" s="44" t="str">
        <f t="shared" si="440"/>
        <v>Etapas Paso a Paso</v>
      </c>
      <c r="G1984" s="27" t="s">
        <v>3568</v>
      </c>
      <c r="H1984" s="60" t="s">
        <v>17</v>
      </c>
      <c r="I1984" s="58" t="s">
        <v>336</v>
      </c>
      <c r="J1984" s="43" t="s">
        <v>3581</v>
      </c>
      <c r="K1984" s="12" t="str">
        <f t="shared" si="441"/>
        <v>Etapa Actual</v>
      </c>
      <c r="L1984" s="43" t="str">
        <f t="shared" si="441"/>
        <v>Último Informe MINCIECIA</v>
      </c>
      <c r="M1984" s="43" t="str">
        <f t="shared" si="441"/>
        <v>Adimensional</v>
      </c>
      <c r="N1984" s="49" t="str">
        <f t="shared" si="441"/>
        <v>Ministerio de Ciencias, Tecnología, Conocimiento e Innovación</v>
      </c>
      <c r="O1984" s="30" t="str">
        <f>+"Etapa Actual del Programa Paso a Paso en la comuna de "&amp;Enfermedades_Mundiales[[#This Row],[territorio]]</f>
        <v>Etapa Actual del Programa Paso a Paso en la comuna de Tiltil</v>
      </c>
      <c r="P1984" s="68"/>
      <c r="Q1984" s="15" t="str">
        <f t="shared" si="438"/>
        <v>Representación Geográfica</v>
      </c>
      <c r="R1984" s="30"/>
      <c r="S198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https://analytics.zoho.com/open-view/2395394000008153647?ZOHO_CRITERIA=%22Localiza_CL_Poblacion%22.%22Codcom%22%3D13303</v>
      </c>
      <c r="T1984" s="17"/>
      <c r="U1984" s="31" t="str">
        <f t="shared" si="439"/>
        <v>#1774B9</v>
      </c>
      <c r="V1984" s="32" t="str">
        <f>+Enfermedades_Mundiales[[#This Row],[idcoleccion]]&amp;"-"&amp;Enfermedades_Mundiales[[#This Row],[id]]</f>
        <v>360-1974</v>
      </c>
      <c r="W1984" s="21">
        <f>+VLOOKUP(Enfermedades_Mundiales[[#This Row],[Filtro URL]],Estructura!$X$4:$Y$366,2,0)</f>
        <v>36313303</v>
      </c>
      <c r="X1984" s="21" t="str">
        <f>+VLOOKUP(Enfermedades_Mundiales[[#This Row],[tema]],Estructura!$A$4:$C$18,3,0)</f>
        <v>T-368</v>
      </c>
      <c r="Y1984" s="32" t="str">
        <f>+VLOOKUP(Enfermedades_Mundiales[[#This Row],[contenido]],Estructura!$E$4:$G$18,3,0)</f>
        <v>C-364</v>
      </c>
      <c r="Z1984" s="32" t="str">
        <f>+VLOOKUP(Enfermedades_Mundiales[[#This Row],[Filtro Integrado]],Estructura!$M$4:$O$367,3,0)</f>
        <v>FI-366</v>
      </c>
      <c r="AA1984" s="32" t="str">
        <f>+VLOOKUP(Enfermedades_Mundiales[[#This Row],[Muestra]],Estructura!$Q$4:$S$194,3,0)</f>
        <v>M-372</v>
      </c>
    </row>
    <row r="1985" spans="1:27" ht="30.6" x14ac:dyDescent="0.3">
      <c r="A1985" s="61" t="s">
        <v>2452</v>
      </c>
      <c r="B1985" s="43">
        <f t="shared" si="437"/>
        <v>360</v>
      </c>
      <c r="C1985" s="44" t="str">
        <f t="shared" si="437"/>
        <v>Enfermedades Mundiales</v>
      </c>
      <c r="D1985" s="44" t="str">
        <f t="shared" si="437"/>
        <v>Salud</v>
      </c>
      <c r="E1985" s="64">
        <v>13401</v>
      </c>
      <c r="F1985" s="44" t="str">
        <f t="shared" si="440"/>
        <v>Etapas Paso a Paso</v>
      </c>
      <c r="G1985" s="27" t="s">
        <v>3568</v>
      </c>
      <c r="H1985" s="60" t="s">
        <v>17</v>
      </c>
      <c r="I1985" s="58" t="s">
        <v>337</v>
      </c>
      <c r="J1985" s="43" t="s">
        <v>3581</v>
      </c>
      <c r="K1985" s="12" t="str">
        <f t="shared" si="441"/>
        <v>Etapa Actual</v>
      </c>
      <c r="L1985" s="43" t="str">
        <f t="shared" si="441"/>
        <v>Último Informe MINCIECIA</v>
      </c>
      <c r="M1985" s="43" t="str">
        <f t="shared" si="441"/>
        <v>Adimensional</v>
      </c>
      <c r="N1985" s="49" t="str">
        <f t="shared" si="441"/>
        <v>Ministerio de Ciencias, Tecnología, Conocimiento e Innovación</v>
      </c>
      <c r="O1985" s="30" t="str">
        <f>+"Etapa Actual del Programa Paso a Paso en la comuna de "&amp;Enfermedades_Mundiales[[#This Row],[territorio]]</f>
        <v>Etapa Actual del Programa Paso a Paso en la comuna de San Bernardo</v>
      </c>
      <c r="P1985" s="68"/>
      <c r="Q1985" s="15" t="str">
        <f t="shared" si="438"/>
        <v>Representación Geográfica</v>
      </c>
      <c r="R1985" s="30"/>
      <c r="S198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https://analytics.zoho.com/open-view/2395394000008153647?ZOHO_CRITERIA=%22Localiza_CL_Poblacion%22.%22Codcom%22%3D13401</v>
      </c>
      <c r="T1985" s="17"/>
      <c r="U1985" s="31" t="str">
        <f t="shared" si="439"/>
        <v>#1774B9</v>
      </c>
      <c r="V1985" s="32" t="str">
        <f>+Enfermedades_Mundiales[[#This Row],[idcoleccion]]&amp;"-"&amp;Enfermedades_Mundiales[[#This Row],[id]]</f>
        <v>360-1975</v>
      </c>
      <c r="W1985" s="21">
        <f>+VLOOKUP(Enfermedades_Mundiales[[#This Row],[Filtro URL]],Estructura!$X$4:$Y$366,2,0)</f>
        <v>36313401</v>
      </c>
      <c r="X1985" s="21" t="str">
        <f>+VLOOKUP(Enfermedades_Mundiales[[#This Row],[tema]],Estructura!$A$4:$C$18,3,0)</f>
        <v>T-368</v>
      </c>
      <c r="Y1985" s="32" t="str">
        <f>+VLOOKUP(Enfermedades_Mundiales[[#This Row],[contenido]],Estructura!$E$4:$G$18,3,0)</f>
        <v>C-364</v>
      </c>
      <c r="Z1985" s="32" t="str">
        <f>+VLOOKUP(Enfermedades_Mundiales[[#This Row],[Filtro Integrado]],Estructura!$M$4:$O$367,3,0)</f>
        <v>FI-366</v>
      </c>
      <c r="AA1985" s="32" t="str">
        <f>+VLOOKUP(Enfermedades_Mundiales[[#This Row],[Muestra]],Estructura!$Q$4:$S$194,3,0)</f>
        <v>M-372</v>
      </c>
    </row>
    <row r="1986" spans="1:27" ht="30.6" x14ac:dyDescent="0.3">
      <c r="A1986" s="61" t="s">
        <v>2453</v>
      </c>
      <c r="B1986" s="43">
        <f t="shared" si="437"/>
        <v>360</v>
      </c>
      <c r="C1986" s="44" t="str">
        <f t="shared" si="437"/>
        <v>Enfermedades Mundiales</v>
      </c>
      <c r="D1986" s="44" t="str">
        <f t="shared" si="437"/>
        <v>Salud</v>
      </c>
      <c r="E1986" s="64">
        <v>13402</v>
      </c>
      <c r="F1986" s="44" t="str">
        <f t="shared" si="440"/>
        <v>Etapas Paso a Paso</v>
      </c>
      <c r="G1986" s="27" t="s">
        <v>3568</v>
      </c>
      <c r="H1986" s="60" t="s">
        <v>17</v>
      </c>
      <c r="I1986" s="58" t="s">
        <v>338</v>
      </c>
      <c r="J1986" s="43" t="s">
        <v>3581</v>
      </c>
      <c r="K1986" s="12" t="str">
        <f t="shared" si="441"/>
        <v>Etapa Actual</v>
      </c>
      <c r="L1986" s="43" t="str">
        <f t="shared" si="441"/>
        <v>Último Informe MINCIECIA</v>
      </c>
      <c r="M1986" s="43" t="str">
        <f t="shared" si="441"/>
        <v>Adimensional</v>
      </c>
      <c r="N1986" s="49" t="str">
        <f t="shared" si="441"/>
        <v>Ministerio de Ciencias, Tecnología, Conocimiento e Innovación</v>
      </c>
      <c r="O1986" s="30" t="str">
        <f>+"Etapa Actual del Programa Paso a Paso en la comuna de "&amp;Enfermedades_Mundiales[[#This Row],[territorio]]</f>
        <v>Etapa Actual del Programa Paso a Paso en la comuna de Buin</v>
      </c>
      <c r="P1986" s="68"/>
      <c r="Q1986" s="15" t="str">
        <f t="shared" si="438"/>
        <v>Representación Geográfica</v>
      </c>
      <c r="R1986" s="30"/>
      <c r="S198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https://analytics.zoho.com/open-view/2395394000008153647?ZOHO_CRITERIA=%22Localiza_CL_Poblacion%22.%22Codcom%22%3D13402</v>
      </c>
      <c r="T1986" s="17"/>
      <c r="U1986" s="31" t="str">
        <f t="shared" si="439"/>
        <v>#1774B9</v>
      </c>
      <c r="V1986" s="32" t="str">
        <f>+Enfermedades_Mundiales[[#This Row],[idcoleccion]]&amp;"-"&amp;Enfermedades_Mundiales[[#This Row],[id]]</f>
        <v>360-1976</v>
      </c>
      <c r="W1986" s="21">
        <f>+VLOOKUP(Enfermedades_Mundiales[[#This Row],[Filtro URL]],Estructura!$X$4:$Y$366,2,0)</f>
        <v>36313402</v>
      </c>
      <c r="X1986" s="21" t="str">
        <f>+VLOOKUP(Enfermedades_Mundiales[[#This Row],[tema]],Estructura!$A$4:$C$18,3,0)</f>
        <v>T-368</v>
      </c>
      <c r="Y1986" s="32" t="str">
        <f>+VLOOKUP(Enfermedades_Mundiales[[#This Row],[contenido]],Estructura!$E$4:$G$18,3,0)</f>
        <v>C-364</v>
      </c>
      <c r="Z1986" s="32" t="str">
        <f>+VLOOKUP(Enfermedades_Mundiales[[#This Row],[Filtro Integrado]],Estructura!$M$4:$O$367,3,0)</f>
        <v>FI-366</v>
      </c>
      <c r="AA1986" s="32" t="str">
        <f>+VLOOKUP(Enfermedades_Mundiales[[#This Row],[Muestra]],Estructura!$Q$4:$S$194,3,0)</f>
        <v>M-372</v>
      </c>
    </row>
    <row r="1987" spans="1:27" ht="30.6" x14ac:dyDescent="0.3">
      <c r="A1987" s="61" t="s">
        <v>2454</v>
      </c>
      <c r="B1987" s="43">
        <f t="shared" si="437"/>
        <v>360</v>
      </c>
      <c r="C1987" s="44" t="str">
        <f t="shared" si="437"/>
        <v>Enfermedades Mundiales</v>
      </c>
      <c r="D1987" s="44" t="str">
        <f t="shared" si="437"/>
        <v>Salud</v>
      </c>
      <c r="E1987" s="64">
        <v>13403</v>
      </c>
      <c r="F1987" s="44" t="str">
        <f t="shared" si="440"/>
        <v>Etapas Paso a Paso</v>
      </c>
      <c r="G1987" s="27" t="s">
        <v>3568</v>
      </c>
      <c r="H1987" s="60" t="s">
        <v>17</v>
      </c>
      <c r="I1987" s="58" t="s">
        <v>339</v>
      </c>
      <c r="J1987" s="43" t="s">
        <v>3581</v>
      </c>
      <c r="K1987" s="12" t="str">
        <f t="shared" si="441"/>
        <v>Etapa Actual</v>
      </c>
      <c r="L1987" s="43" t="str">
        <f t="shared" si="441"/>
        <v>Último Informe MINCIECIA</v>
      </c>
      <c r="M1987" s="43" t="str">
        <f t="shared" si="441"/>
        <v>Adimensional</v>
      </c>
      <c r="N1987" s="49" t="str">
        <f t="shared" si="441"/>
        <v>Ministerio de Ciencias, Tecnología, Conocimiento e Innovación</v>
      </c>
      <c r="O1987" s="30" t="str">
        <f>+"Etapa Actual del Programa Paso a Paso en la comuna de "&amp;Enfermedades_Mundiales[[#This Row],[territorio]]</f>
        <v>Etapa Actual del Programa Paso a Paso en la comuna de Calera de Tango</v>
      </c>
      <c r="P1987" s="68"/>
      <c r="Q1987" s="15" t="str">
        <f t="shared" si="438"/>
        <v>Representación Geográfica</v>
      </c>
      <c r="R1987" s="30"/>
      <c r="S198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https://analytics.zoho.com/open-view/2395394000008153647?ZOHO_CRITERIA=%22Localiza_CL_Poblacion%22.%22Codcom%22%3D13403</v>
      </c>
      <c r="T1987" s="17"/>
      <c r="U1987" s="31" t="str">
        <f t="shared" si="439"/>
        <v>#1774B9</v>
      </c>
      <c r="V1987" s="32" t="str">
        <f>+Enfermedades_Mundiales[[#This Row],[idcoleccion]]&amp;"-"&amp;Enfermedades_Mundiales[[#This Row],[id]]</f>
        <v>360-1977</v>
      </c>
      <c r="W1987" s="21">
        <f>+VLOOKUP(Enfermedades_Mundiales[[#This Row],[Filtro URL]],Estructura!$X$4:$Y$366,2,0)</f>
        <v>36313403</v>
      </c>
      <c r="X1987" s="21" t="str">
        <f>+VLOOKUP(Enfermedades_Mundiales[[#This Row],[tema]],Estructura!$A$4:$C$18,3,0)</f>
        <v>T-368</v>
      </c>
      <c r="Y1987" s="32" t="str">
        <f>+VLOOKUP(Enfermedades_Mundiales[[#This Row],[contenido]],Estructura!$E$4:$G$18,3,0)</f>
        <v>C-364</v>
      </c>
      <c r="Z1987" s="32" t="str">
        <f>+VLOOKUP(Enfermedades_Mundiales[[#This Row],[Filtro Integrado]],Estructura!$M$4:$O$367,3,0)</f>
        <v>FI-366</v>
      </c>
      <c r="AA1987" s="32" t="str">
        <f>+VLOOKUP(Enfermedades_Mundiales[[#This Row],[Muestra]],Estructura!$Q$4:$S$194,3,0)</f>
        <v>M-372</v>
      </c>
    </row>
    <row r="1988" spans="1:27" ht="30.6" x14ac:dyDescent="0.3">
      <c r="A1988" s="61" t="s">
        <v>2455</v>
      </c>
      <c r="B1988" s="43">
        <f t="shared" si="437"/>
        <v>360</v>
      </c>
      <c r="C1988" s="44" t="str">
        <f t="shared" si="437"/>
        <v>Enfermedades Mundiales</v>
      </c>
      <c r="D1988" s="44" t="str">
        <f t="shared" si="437"/>
        <v>Salud</v>
      </c>
      <c r="E1988" s="64">
        <v>13404</v>
      </c>
      <c r="F1988" s="44" t="str">
        <f t="shared" si="440"/>
        <v>Etapas Paso a Paso</v>
      </c>
      <c r="G1988" s="27" t="s">
        <v>3568</v>
      </c>
      <c r="H1988" s="60" t="s">
        <v>17</v>
      </c>
      <c r="I1988" s="58" t="s">
        <v>340</v>
      </c>
      <c r="J1988" s="43" t="s">
        <v>3581</v>
      </c>
      <c r="K1988" s="12" t="str">
        <f t="shared" si="441"/>
        <v>Etapa Actual</v>
      </c>
      <c r="L1988" s="43" t="str">
        <f t="shared" si="441"/>
        <v>Último Informe MINCIECIA</v>
      </c>
      <c r="M1988" s="43" t="str">
        <f t="shared" si="441"/>
        <v>Adimensional</v>
      </c>
      <c r="N1988" s="49" t="str">
        <f t="shared" si="441"/>
        <v>Ministerio de Ciencias, Tecnología, Conocimiento e Innovación</v>
      </c>
      <c r="O1988" s="30" t="str">
        <f>+"Etapa Actual del Programa Paso a Paso en la comuna de "&amp;Enfermedades_Mundiales[[#This Row],[territorio]]</f>
        <v>Etapa Actual del Programa Paso a Paso en la comuna de Paine</v>
      </c>
      <c r="P1988" s="68"/>
      <c r="Q1988" s="15" t="str">
        <f t="shared" si="438"/>
        <v>Representación Geográfica</v>
      </c>
      <c r="R1988" s="30"/>
      <c r="S198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https://analytics.zoho.com/open-view/2395394000008153647?ZOHO_CRITERIA=%22Localiza_CL_Poblacion%22.%22Codcom%22%3D13404</v>
      </c>
      <c r="T1988" s="17"/>
      <c r="U1988" s="31" t="str">
        <f t="shared" si="439"/>
        <v>#1774B9</v>
      </c>
      <c r="V1988" s="32" t="str">
        <f>+Enfermedades_Mundiales[[#This Row],[idcoleccion]]&amp;"-"&amp;Enfermedades_Mundiales[[#This Row],[id]]</f>
        <v>360-1978</v>
      </c>
      <c r="W1988" s="21">
        <f>+VLOOKUP(Enfermedades_Mundiales[[#This Row],[Filtro URL]],Estructura!$X$4:$Y$366,2,0)</f>
        <v>36313404</v>
      </c>
      <c r="X1988" s="21" t="str">
        <f>+VLOOKUP(Enfermedades_Mundiales[[#This Row],[tema]],Estructura!$A$4:$C$18,3,0)</f>
        <v>T-368</v>
      </c>
      <c r="Y1988" s="32" t="str">
        <f>+VLOOKUP(Enfermedades_Mundiales[[#This Row],[contenido]],Estructura!$E$4:$G$18,3,0)</f>
        <v>C-364</v>
      </c>
      <c r="Z1988" s="32" t="str">
        <f>+VLOOKUP(Enfermedades_Mundiales[[#This Row],[Filtro Integrado]],Estructura!$M$4:$O$367,3,0)</f>
        <v>FI-366</v>
      </c>
      <c r="AA1988" s="32" t="str">
        <f>+VLOOKUP(Enfermedades_Mundiales[[#This Row],[Muestra]],Estructura!$Q$4:$S$194,3,0)</f>
        <v>M-372</v>
      </c>
    </row>
    <row r="1989" spans="1:27" ht="30.6" x14ac:dyDescent="0.3">
      <c r="A1989" s="61" t="s">
        <v>2456</v>
      </c>
      <c r="B1989" s="43">
        <f t="shared" si="437"/>
        <v>360</v>
      </c>
      <c r="C1989" s="44" t="str">
        <f t="shared" si="437"/>
        <v>Enfermedades Mundiales</v>
      </c>
      <c r="D1989" s="44" t="str">
        <f t="shared" si="437"/>
        <v>Salud</v>
      </c>
      <c r="E1989" s="64">
        <v>13501</v>
      </c>
      <c r="F1989" s="44" t="str">
        <f t="shared" si="440"/>
        <v>Etapas Paso a Paso</v>
      </c>
      <c r="G1989" s="27" t="s">
        <v>3568</v>
      </c>
      <c r="H1989" s="60" t="s">
        <v>17</v>
      </c>
      <c r="I1989" s="58" t="s">
        <v>341</v>
      </c>
      <c r="J1989" s="43" t="s">
        <v>3581</v>
      </c>
      <c r="K1989" s="12" t="str">
        <f t="shared" si="441"/>
        <v>Etapa Actual</v>
      </c>
      <c r="L1989" s="43" t="str">
        <f t="shared" si="441"/>
        <v>Último Informe MINCIECIA</v>
      </c>
      <c r="M1989" s="43" t="str">
        <f t="shared" si="441"/>
        <v>Adimensional</v>
      </c>
      <c r="N1989" s="49" t="str">
        <f t="shared" si="441"/>
        <v>Ministerio de Ciencias, Tecnología, Conocimiento e Innovación</v>
      </c>
      <c r="O1989" s="30" t="str">
        <f>+"Etapa Actual del Programa Paso a Paso en la comuna de "&amp;Enfermedades_Mundiales[[#This Row],[territorio]]</f>
        <v>Etapa Actual del Programa Paso a Paso en la comuna de Melipilla</v>
      </c>
      <c r="P1989" s="68"/>
      <c r="Q1989" s="15" t="str">
        <f t="shared" si="438"/>
        <v>Representación Geográfica</v>
      </c>
      <c r="R1989" s="30"/>
      <c r="S198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https://analytics.zoho.com/open-view/2395394000008153647?ZOHO_CRITERIA=%22Localiza_CL_Poblacion%22.%22Codcom%22%3D13501</v>
      </c>
      <c r="T1989" s="17"/>
      <c r="U1989" s="31" t="str">
        <f t="shared" si="439"/>
        <v>#1774B9</v>
      </c>
      <c r="V1989" s="32" t="str">
        <f>+Enfermedades_Mundiales[[#This Row],[idcoleccion]]&amp;"-"&amp;Enfermedades_Mundiales[[#This Row],[id]]</f>
        <v>360-1979</v>
      </c>
      <c r="W1989" s="21">
        <f>+VLOOKUP(Enfermedades_Mundiales[[#This Row],[Filtro URL]],Estructura!$X$4:$Y$366,2,0)</f>
        <v>36313501</v>
      </c>
      <c r="X1989" s="21" t="str">
        <f>+VLOOKUP(Enfermedades_Mundiales[[#This Row],[tema]],Estructura!$A$4:$C$18,3,0)</f>
        <v>T-368</v>
      </c>
      <c r="Y1989" s="32" t="str">
        <f>+VLOOKUP(Enfermedades_Mundiales[[#This Row],[contenido]],Estructura!$E$4:$G$18,3,0)</f>
        <v>C-364</v>
      </c>
      <c r="Z1989" s="32" t="str">
        <f>+VLOOKUP(Enfermedades_Mundiales[[#This Row],[Filtro Integrado]],Estructura!$M$4:$O$367,3,0)</f>
        <v>FI-366</v>
      </c>
      <c r="AA1989" s="32" t="str">
        <f>+VLOOKUP(Enfermedades_Mundiales[[#This Row],[Muestra]],Estructura!$Q$4:$S$194,3,0)</f>
        <v>M-372</v>
      </c>
    </row>
    <row r="1990" spans="1:27" ht="30.6" x14ac:dyDescent="0.3">
      <c r="A1990" s="61" t="s">
        <v>2457</v>
      </c>
      <c r="B1990" s="43">
        <f t="shared" ref="B1990:D2005" si="442">+B1989</f>
        <v>360</v>
      </c>
      <c r="C1990" s="44" t="str">
        <f t="shared" si="442"/>
        <v>Enfermedades Mundiales</v>
      </c>
      <c r="D1990" s="44" t="str">
        <f t="shared" si="442"/>
        <v>Salud</v>
      </c>
      <c r="E1990" s="64">
        <v>13502</v>
      </c>
      <c r="F1990" s="44" t="str">
        <f t="shared" si="440"/>
        <v>Etapas Paso a Paso</v>
      </c>
      <c r="G1990" s="27" t="s">
        <v>3568</v>
      </c>
      <c r="H1990" s="60" t="s">
        <v>17</v>
      </c>
      <c r="I1990" s="58" t="s">
        <v>342</v>
      </c>
      <c r="J1990" s="43" t="s">
        <v>3581</v>
      </c>
      <c r="K1990" s="12" t="str">
        <f t="shared" si="441"/>
        <v>Etapa Actual</v>
      </c>
      <c r="L1990" s="43" t="str">
        <f t="shared" si="441"/>
        <v>Último Informe MINCIECIA</v>
      </c>
      <c r="M1990" s="43" t="str">
        <f t="shared" si="441"/>
        <v>Adimensional</v>
      </c>
      <c r="N1990" s="49" t="str">
        <f t="shared" si="441"/>
        <v>Ministerio de Ciencias, Tecnología, Conocimiento e Innovación</v>
      </c>
      <c r="O1990" s="30" t="str">
        <f>+"Etapa Actual del Programa Paso a Paso en la comuna de "&amp;Enfermedades_Mundiales[[#This Row],[territorio]]</f>
        <v>Etapa Actual del Programa Paso a Paso en la comuna de Alhué</v>
      </c>
      <c r="P1990" s="68"/>
      <c r="Q1990" s="15" t="str">
        <f t="shared" si="438"/>
        <v>Representación Geográfica</v>
      </c>
      <c r="R1990" s="30"/>
      <c r="S199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https://analytics.zoho.com/open-view/2395394000008153647?ZOHO_CRITERIA=%22Localiza_CL_Poblacion%22.%22Codcom%22%3D13502</v>
      </c>
      <c r="T1990" s="17"/>
      <c r="U1990" s="31" t="str">
        <f t="shared" si="439"/>
        <v>#1774B9</v>
      </c>
      <c r="V1990" s="32" t="str">
        <f>+Enfermedades_Mundiales[[#This Row],[idcoleccion]]&amp;"-"&amp;Enfermedades_Mundiales[[#This Row],[id]]</f>
        <v>360-1980</v>
      </c>
      <c r="W1990" s="21">
        <f>+VLOOKUP(Enfermedades_Mundiales[[#This Row],[Filtro URL]],Estructura!$X$4:$Y$366,2,0)</f>
        <v>36313502</v>
      </c>
      <c r="X1990" s="21" t="str">
        <f>+VLOOKUP(Enfermedades_Mundiales[[#This Row],[tema]],Estructura!$A$4:$C$18,3,0)</f>
        <v>T-368</v>
      </c>
      <c r="Y1990" s="32" t="str">
        <f>+VLOOKUP(Enfermedades_Mundiales[[#This Row],[contenido]],Estructura!$E$4:$G$18,3,0)</f>
        <v>C-364</v>
      </c>
      <c r="Z1990" s="32" t="str">
        <f>+VLOOKUP(Enfermedades_Mundiales[[#This Row],[Filtro Integrado]],Estructura!$M$4:$O$367,3,0)</f>
        <v>FI-366</v>
      </c>
      <c r="AA1990" s="32" t="str">
        <f>+VLOOKUP(Enfermedades_Mundiales[[#This Row],[Muestra]],Estructura!$Q$4:$S$194,3,0)</f>
        <v>M-372</v>
      </c>
    </row>
    <row r="1991" spans="1:27" ht="30.6" x14ac:dyDescent="0.3">
      <c r="A1991" s="61" t="s">
        <v>2458</v>
      </c>
      <c r="B1991" s="43">
        <f t="shared" si="442"/>
        <v>360</v>
      </c>
      <c r="C1991" s="44" t="str">
        <f t="shared" si="442"/>
        <v>Enfermedades Mundiales</v>
      </c>
      <c r="D1991" s="44" t="str">
        <f t="shared" si="442"/>
        <v>Salud</v>
      </c>
      <c r="E1991" s="64">
        <v>13503</v>
      </c>
      <c r="F1991" s="44" t="str">
        <f t="shared" si="440"/>
        <v>Etapas Paso a Paso</v>
      </c>
      <c r="G1991" s="27" t="s">
        <v>3568</v>
      </c>
      <c r="H1991" s="60" t="s">
        <v>17</v>
      </c>
      <c r="I1991" s="58" t="s">
        <v>343</v>
      </c>
      <c r="J1991" s="43" t="s">
        <v>3581</v>
      </c>
      <c r="K1991" s="12" t="str">
        <f t="shared" ref="K1991:N2006" si="443">+K1990</f>
        <v>Etapa Actual</v>
      </c>
      <c r="L1991" s="43" t="str">
        <f t="shared" si="443"/>
        <v>Último Informe MINCIECIA</v>
      </c>
      <c r="M1991" s="43" t="str">
        <f t="shared" si="443"/>
        <v>Adimensional</v>
      </c>
      <c r="N1991" s="49" t="str">
        <f t="shared" si="443"/>
        <v>Ministerio de Ciencias, Tecnología, Conocimiento e Innovación</v>
      </c>
      <c r="O1991" s="30" t="str">
        <f>+"Etapa Actual del Programa Paso a Paso en la comuna de "&amp;Enfermedades_Mundiales[[#This Row],[territorio]]</f>
        <v>Etapa Actual del Programa Paso a Paso en la comuna de Curacaví</v>
      </c>
      <c r="P1991" s="68"/>
      <c r="Q1991" s="15" t="str">
        <f t="shared" si="438"/>
        <v>Representación Geográfica</v>
      </c>
      <c r="R1991" s="30"/>
      <c r="S199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https://analytics.zoho.com/open-view/2395394000008153647?ZOHO_CRITERIA=%22Localiza_CL_Poblacion%22.%22Codcom%22%3D13503</v>
      </c>
      <c r="T1991" s="17"/>
      <c r="U1991" s="31" t="str">
        <f t="shared" si="439"/>
        <v>#1774B9</v>
      </c>
      <c r="V1991" s="32" t="str">
        <f>+Enfermedades_Mundiales[[#This Row],[idcoleccion]]&amp;"-"&amp;Enfermedades_Mundiales[[#This Row],[id]]</f>
        <v>360-1981</v>
      </c>
      <c r="W1991" s="21">
        <f>+VLOOKUP(Enfermedades_Mundiales[[#This Row],[Filtro URL]],Estructura!$X$4:$Y$366,2,0)</f>
        <v>36313503</v>
      </c>
      <c r="X1991" s="21" t="str">
        <f>+VLOOKUP(Enfermedades_Mundiales[[#This Row],[tema]],Estructura!$A$4:$C$18,3,0)</f>
        <v>T-368</v>
      </c>
      <c r="Y1991" s="32" t="str">
        <f>+VLOOKUP(Enfermedades_Mundiales[[#This Row],[contenido]],Estructura!$E$4:$G$18,3,0)</f>
        <v>C-364</v>
      </c>
      <c r="Z1991" s="32" t="str">
        <f>+VLOOKUP(Enfermedades_Mundiales[[#This Row],[Filtro Integrado]],Estructura!$M$4:$O$367,3,0)</f>
        <v>FI-366</v>
      </c>
      <c r="AA1991" s="32" t="str">
        <f>+VLOOKUP(Enfermedades_Mundiales[[#This Row],[Muestra]],Estructura!$Q$4:$S$194,3,0)</f>
        <v>M-372</v>
      </c>
    </row>
    <row r="1992" spans="1:27" ht="30.6" x14ac:dyDescent="0.3">
      <c r="A1992" s="61" t="s">
        <v>2459</v>
      </c>
      <c r="B1992" s="43">
        <f t="shared" si="442"/>
        <v>360</v>
      </c>
      <c r="C1992" s="44" t="str">
        <f t="shared" si="442"/>
        <v>Enfermedades Mundiales</v>
      </c>
      <c r="D1992" s="44" t="str">
        <f t="shared" si="442"/>
        <v>Salud</v>
      </c>
      <c r="E1992" s="64">
        <v>13504</v>
      </c>
      <c r="F1992" s="44" t="str">
        <f t="shared" si="440"/>
        <v>Etapas Paso a Paso</v>
      </c>
      <c r="G1992" s="27" t="s">
        <v>3568</v>
      </c>
      <c r="H1992" s="60" t="s">
        <v>17</v>
      </c>
      <c r="I1992" s="58" t="s">
        <v>344</v>
      </c>
      <c r="J1992" s="43" t="s">
        <v>3581</v>
      </c>
      <c r="K1992" s="12" t="str">
        <f t="shared" si="443"/>
        <v>Etapa Actual</v>
      </c>
      <c r="L1992" s="43" t="str">
        <f t="shared" si="443"/>
        <v>Último Informe MINCIECIA</v>
      </c>
      <c r="M1992" s="43" t="str">
        <f t="shared" si="443"/>
        <v>Adimensional</v>
      </c>
      <c r="N1992" s="49" t="str">
        <f t="shared" si="443"/>
        <v>Ministerio de Ciencias, Tecnología, Conocimiento e Innovación</v>
      </c>
      <c r="O1992" s="30" t="str">
        <f>+"Etapa Actual del Programa Paso a Paso en la comuna de "&amp;Enfermedades_Mundiales[[#This Row],[territorio]]</f>
        <v>Etapa Actual del Programa Paso a Paso en la comuna de María Pinto</v>
      </c>
      <c r="P1992" s="68"/>
      <c r="Q1992" s="15" t="str">
        <f t="shared" si="438"/>
        <v>Representación Geográfica</v>
      </c>
      <c r="R1992" s="30"/>
      <c r="S199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https://analytics.zoho.com/open-view/2395394000008153647?ZOHO_CRITERIA=%22Localiza_CL_Poblacion%22.%22Codcom%22%3D13504</v>
      </c>
      <c r="T1992" s="17"/>
      <c r="U1992" s="31" t="str">
        <f t="shared" si="439"/>
        <v>#1774B9</v>
      </c>
      <c r="V1992" s="32" t="str">
        <f>+Enfermedades_Mundiales[[#This Row],[idcoleccion]]&amp;"-"&amp;Enfermedades_Mundiales[[#This Row],[id]]</f>
        <v>360-1982</v>
      </c>
      <c r="W1992" s="21">
        <f>+VLOOKUP(Enfermedades_Mundiales[[#This Row],[Filtro URL]],Estructura!$X$4:$Y$366,2,0)</f>
        <v>36313504</v>
      </c>
      <c r="X1992" s="21" t="str">
        <f>+VLOOKUP(Enfermedades_Mundiales[[#This Row],[tema]],Estructura!$A$4:$C$18,3,0)</f>
        <v>T-368</v>
      </c>
      <c r="Y1992" s="32" t="str">
        <f>+VLOOKUP(Enfermedades_Mundiales[[#This Row],[contenido]],Estructura!$E$4:$G$18,3,0)</f>
        <v>C-364</v>
      </c>
      <c r="Z1992" s="32" t="str">
        <f>+VLOOKUP(Enfermedades_Mundiales[[#This Row],[Filtro Integrado]],Estructura!$M$4:$O$367,3,0)</f>
        <v>FI-366</v>
      </c>
      <c r="AA1992" s="32" t="str">
        <f>+VLOOKUP(Enfermedades_Mundiales[[#This Row],[Muestra]],Estructura!$Q$4:$S$194,3,0)</f>
        <v>M-372</v>
      </c>
    </row>
    <row r="1993" spans="1:27" ht="30.6" x14ac:dyDescent="0.3">
      <c r="A1993" s="61" t="s">
        <v>2460</v>
      </c>
      <c r="B1993" s="43">
        <f t="shared" si="442"/>
        <v>360</v>
      </c>
      <c r="C1993" s="44" t="str">
        <f t="shared" si="442"/>
        <v>Enfermedades Mundiales</v>
      </c>
      <c r="D1993" s="44" t="str">
        <f t="shared" si="442"/>
        <v>Salud</v>
      </c>
      <c r="E1993" s="64">
        <v>13505</v>
      </c>
      <c r="F1993" s="44" t="str">
        <f t="shared" si="440"/>
        <v>Etapas Paso a Paso</v>
      </c>
      <c r="G1993" s="27" t="s">
        <v>3568</v>
      </c>
      <c r="H1993" s="60" t="s">
        <v>17</v>
      </c>
      <c r="I1993" s="58" t="s">
        <v>345</v>
      </c>
      <c r="J1993" s="43" t="s">
        <v>3581</v>
      </c>
      <c r="K1993" s="12" t="str">
        <f t="shared" si="443"/>
        <v>Etapa Actual</v>
      </c>
      <c r="L1993" s="43" t="str">
        <f t="shared" si="443"/>
        <v>Último Informe MINCIECIA</v>
      </c>
      <c r="M1993" s="43" t="str">
        <f t="shared" si="443"/>
        <v>Adimensional</v>
      </c>
      <c r="N1993" s="49" t="str">
        <f t="shared" si="443"/>
        <v>Ministerio de Ciencias, Tecnología, Conocimiento e Innovación</v>
      </c>
      <c r="O1993" s="30" t="str">
        <f>+"Etapa Actual del Programa Paso a Paso en la comuna de "&amp;Enfermedades_Mundiales[[#This Row],[territorio]]</f>
        <v>Etapa Actual del Programa Paso a Paso en la comuna de San Pedro</v>
      </c>
      <c r="P1993" s="68"/>
      <c r="Q1993" s="15" t="str">
        <f t="shared" si="438"/>
        <v>Representación Geográfica</v>
      </c>
      <c r="R1993" s="30"/>
      <c r="S199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https://analytics.zoho.com/open-view/2395394000008153647?ZOHO_CRITERIA=%22Localiza_CL_Poblacion%22.%22Codcom%22%3D13505</v>
      </c>
      <c r="T1993" s="17"/>
      <c r="U1993" s="31" t="str">
        <f t="shared" si="439"/>
        <v>#1774B9</v>
      </c>
      <c r="V1993" s="32" t="str">
        <f>+Enfermedades_Mundiales[[#This Row],[idcoleccion]]&amp;"-"&amp;Enfermedades_Mundiales[[#This Row],[id]]</f>
        <v>360-1983</v>
      </c>
      <c r="W1993" s="21">
        <f>+VLOOKUP(Enfermedades_Mundiales[[#This Row],[Filtro URL]],Estructura!$X$4:$Y$366,2,0)</f>
        <v>36313505</v>
      </c>
      <c r="X1993" s="21" t="str">
        <f>+VLOOKUP(Enfermedades_Mundiales[[#This Row],[tema]],Estructura!$A$4:$C$18,3,0)</f>
        <v>T-368</v>
      </c>
      <c r="Y1993" s="32" t="str">
        <f>+VLOOKUP(Enfermedades_Mundiales[[#This Row],[contenido]],Estructura!$E$4:$G$18,3,0)</f>
        <v>C-364</v>
      </c>
      <c r="Z1993" s="32" t="str">
        <f>+VLOOKUP(Enfermedades_Mundiales[[#This Row],[Filtro Integrado]],Estructura!$M$4:$O$367,3,0)</f>
        <v>FI-366</v>
      </c>
      <c r="AA1993" s="32" t="str">
        <f>+VLOOKUP(Enfermedades_Mundiales[[#This Row],[Muestra]],Estructura!$Q$4:$S$194,3,0)</f>
        <v>M-372</v>
      </c>
    </row>
    <row r="1994" spans="1:27" ht="30.6" x14ac:dyDescent="0.3">
      <c r="A1994" s="61" t="s">
        <v>2461</v>
      </c>
      <c r="B1994" s="43">
        <f t="shared" si="442"/>
        <v>360</v>
      </c>
      <c r="C1994" s="44" t="str">
        <f t="shared" si="442"/>
        <v>Enfermedades Mundiales</v>
      </c>
      <c r="D1994" s="44" t="str">
        <f t="shared" si="442"/>
        <v>Salud</v>
      </c>
      <c r="E1994" s="64">
        <v>13601</v>
      </c>
      <c r="F1994" s="44" t="str">
        <f t="shared" si="440"/>
        <v>Etapas Paso a Paso</v>
      </c>
      <c r="G1994" s="27" t="s">
        <v>3568</v>
      </c>
      <c r="H1994" s="60" t="s">
        <v>17</v>
      </c>
      <c r="I1994" s="58" t="s">
        <v>346</v>
      </c>
      <c r="J1994" s="43" t="s">
        <v>3581</v>
      </c>
      <c r="K1994" s="12" t="str">
        <f t="shared" si="443"/>
        <v>Etapa Actual</v>
      </c>
      <c r="L1994" s="43" t="str">
        <f t="shared" si="443"/>
        <v>Último Informe MINCIECIA</v>
      </c>
      <c r="M1994" s="43" t="str">
        <f t="shared" si="443"/>
        <v>Adimensional</v>
      </c>
      <c r="N1994" s="49" t="str">
        <f t="shared" si="443"/>
        <v>Ministerio de Ciencias, Tecnología, Conocimiento e Innovación</v>
      </c>
      <c r="O1994" s="30" t="str">
        <f>+"Etapa Actual del Programa Paso a Paso en la comuna de "&amp;Enfermedades_Mundiales[[#This Row],[territorio]]</f>
        <v>Etapa Actual del Programa Paso a Paso en la comuna de Talagante</v>
      </c>
      <c r="P1994" s="68"/>
      <c r="Q1994" s="15" t="str">
        <f t="shared" si="438"/>
        <v>Representación Geográfica</v>
      </c>
      <c r="R1994" s="30"/>
      <c r="S199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https://analytics.zoho.com/open-view/2395394000008153647?ZOHO_CRITERIA=%22Localiza_CL_Poblacion%22.%22Codcom%22%3D13601</v>
      </c>
      <c r="T1994" s="17"/>
      <c r="U1994" s="31" t="str">
        <f t="shared" si="439"/>
        <v>#1774B9</v>
      </c>
      <c r="V1994" s="32" t="str">
        <f>+Enfermedades_Mundiales[[#This Row],[idcoleccion]]&amp;"-"&amp;Enfermedades_Mundiales[[#This Row],[id]]</f>
        <v>360-1984</v>
      </c>
      <c r="W1994" s="21">
        <f>+VLOOKUP(Enfermedades_Mundiales[[#This Row],[Filtro URL]],Estructura!$X$4:$Y$366,2,0)</f>
        <v>36313601</v>
      </c>
      <c r="X1994" s="21" t="str">
        <f>+VLOOKUP(Enfermedades_Mundiales[[#This Row],[tema]],Estructura!$A$4:$C$18,3,0)</f>
        <v>T-368</v>
      </c>
      <c r="Y1994" s="32" t="str">
        <f>+VLOOKUP(Enfermedades_Mundiales[[#This Row],[contenido]],Estructura!$E$4:$G$18,3,0)</f>
        <v>C-364</v>
      </c>
      <c r="Z1994" s="32" t="str">
        <f>+VLOOKUP(Enfermedades_Mundiales[[#This Row],[Filtro Integrado]],Estructura!$M$4:$O$367,3,0)</f>
        <v>FI-366</v>
      </c>
      <c r="AA1994" s="32" t="str">
        <f>+VLOOKUP(Enfermedades_Mundiales[[#This Row],[Muestra]],Estructura!$Q$4:$S$194,3,0)</f>
        <v>M-372</v>
      </c>
    </row>
    <row r="1995" spans="1:27" ht="30.6" x14ac:dyDescent="0.3">
      <c r="A1995" s="61" t="s">
        <v>2462</v>
      </c>
      <c r="B1995" s="43">
        <f t="shared" si="442"/>
        <v>360</v>
      </c>
      <c r="C1995" s="44" t="str">
        <f t="shared" si="442"/>
        <v>Enfermedades Mundiales</v>
      </c>
      <c r="D1995" s="44" t="str">
        <f t="shared" si="442"/>
        <v>Salud</v>
      </c>
      <c r="E1995" s="64">
        <v>13602</v>
      </c>
      <c r="F1995" s="44" t="str">
        <f t="shared" si="440"/>
        <v>Etapas Paso a Paso</v>
      </c>
      <c r="G1995" s="27" t="s">
        <v>3568</v>
      </c>
      <c r="H1995" s="60" t="s">
        <v>17</v>
      </c>
      <c r="I1995" s="58" t="s">
        <v>347</v>
      </c>
      <c r="J1995" s="43" t="s">
        <v>3581</v>
      </c>
      <c r="K1995" s="12" t="str">
        <f t="shared" si="443"/>
        <v>Etapa Actual</v>
      </c>
      <c r="L1995" s="43" t="str">
        <f t="shared" si="443"/>
        <v>Último Informe MINCIECIA</v>
      </c>
      <c r="M1995" s="43" t="str">
        <f t="shared" si="443"/>
        <v>Adimensional</v>
      </c>
      <c r="N1995" s="49" t="str">
        <f t="shared" si="443"/>
        <v>Ministerio de Ciencias, Tecnología, Conocimiento e Innovación</v>
      </c>
      <c r="O1995" s="30" t="str">
        <f>+"Etapa Actual del Programa Paso a Paso en la comuna de "&amp;Enfermedades_Mundiales[[#This Row],[territorio]]</f>
        <v>Etapa Actual del Programa Paso a Paso en la comuna de El Monte</v>
      </c>
      <c r="P1995" s="68"/>
      <c r="Q1995" s="15" t="str">
        <f t="shared" si="438"/>
        <v>Representación Geográfica</v>
      </c>
      <c r="R1995" s="30"/>
      <c r="S199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https://analytics.zoho.com/open-view/2395394000008153647?ZOHO_CRITERIA=%22Localiza_CL_Poblacion%22.%22Codcom%22%3D13602</v>
      </c>
      <c r="T1995" s="17"/>
      <c r="U1995" s="31" t="str">
        <f t="shared" si="439"/>
        <v>#1774B9</v>
      </c>
      <c r="V1995" s="32" t="str">
        <f>+Enfermedades_Mundiales[[#This Row],[idcoleccion]]&amp;"-"&amp;Enfermedades_Mundiales[[#This Row],[id]]</f>
        <v>360-1985</v>
      </c>
      <c r="W1995" s="21">
        <f>+VLOOKUP(Enfermedades_Mundiales[[#This Row],[Filtro URL]],Estructura!$X$4:$Y$366,2,0)</f>
        <v>36313602</v>
      </c>
      <c r="X1995" s="21" t="str">
        <f>+VLOOKUP(Enfermedades_Mundiales[[#This Row],[tema]],Estructura!$A$4:$C$18,3,0)</f>
        <v>T-368</v>
      </c>
      <c r="Y1995" s="32" t="str">
        <f>+VLOOKUP(Enfermedades_Mundiales[[#This Row],[contenido]],Estructura!$E$4:$G$18,3,0)</f>
        <v>C-364</v>
      </c>
      <c r="Z1995" s="32" t="str">
        <f>+VLOOKUP(Enfermedades_Mundiales[[#This Row],[Filtro Integrado]],Estructura!$M$4:$O$367,3,0)</f>
        <v>FI-366</v>
      </c>
      <c r="AA1995" s="32" t="str">
        <f>+VLOOKUP(Enfermedades_Mundiales[[#This Row],[Muestra]],Estructura!$Q$4:$S$194,3,0)</f>
        <v>M-372</v>
      </c>
    </row>
    <row r="1996" spans="1:27" ht="30.6" x14ac:dyDescent="0.3">
      <c r="A1996" s="61" t="s">
        <v>2463</v>
      </c>
      <c r="B1996" s="43">
        <f t="shared" si="442"/>
        <v>360</v>
      </c>
      <c r="C1996" s="44" t="str">
        <f t="shared" si="442"/>
        <v>Enfermedades Mundiales</v>
      </c>
      <c r="D1996" s="44" t="str">
        <f t="shared" si="442"/>
        <v>Salud</v>
      </c>
      <c r="E1996" s="64">
        <v>13603</v>
      </c>
      <c r="F1996" s="44" t="str">
        <f t="shared" si="440"/>
        <v>Etapas Paso a Paso</v>
      </c>
      <c r="G1996" s="27" t="s">
        <v>3568</v>
      </c>
      <c r="H1996" s="60" t="s">
        <v>17</v>
      </c>
      <c r="I1996" s="58" t="s">
        <v>348</v>
      </c>
      <c r="J1996" s="43" t="s">
        <v>3581</v>
      </c>
      <c r="K1996" s="12" t="str">
        <f t="shared" si="443"/>
        <v>Etapa Actual</v>
      </c>
      <c r="L1996" s="43" t="str">
        <f t="shared" si="443"/>
        <v>Último Informe MINCIECIA</v>
      </c>
      <c r="M1996" s="43" t="str">
        <f t="shared" si="443"/>
        <v>Adimensional</v>
      </c>
      <c r="N1996" s="49" t="str">
        <f t="shared" si="443"/>
        <v>Ministerio de Ciencias, Tecnología, Conocimiento e Innovación</v>
      </c>
      <c r="O1996" s="30" t="str">
        <f>+"Etapa Actual del Programa Paso a Paso en la comuna de "&amp;Enfermedades_Mundiales[[#This Row],[territorio]]</f>
        <v>Etapa Actual del Programa Paso a Paso en la comuna de Isla de Maipo</v>
      </c>
      <c r="P1996" s="68"/>
      <c r="Q1996" s="15" t="str">
        <f t="shared" si="438"/>
        <v>Representación Geográfica</v>
      </c>
      <c r="R1996" s="30"/>
      <c r="S199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https://analytics.zoho.com/open-view/2395394000008153647?ZOHO_CRITERIA=%22Localiza_CL_Poblacion%22.%22Codcom%22%3D13603</v>
      </c>
      <c r="T1996" s="17"/>
      <c r="U1996" s="31" t="str">
        <f t="shared" si="439"/>
        <v>#1774B9</v>
      </c>
      <c r="V1996" s="32" t="str">
        <f>+Enfermedades_Mundiales[[#This Row],[idcoleccion]]&amp;"-"&amp;Enfermedades_Mundiales[[#This Row],[id]]</f>
        <v>360-1986</v>
      </c>
      <c r="W1996" s="21">
        <f>+VLOOKUP(Enfermedades_Mundiales[[#This Row],[Filtro URL]],Estructura!$X$4:$Y$366,2,0)</f>
        <v>36313603</v>
      </c>
      <c r="X1996" s="21" t="str">
        <f>+VLOOKUP(Enfermedades_Mundiales[[#This Row],[tema]],Estructura!$A$4:$C$18,3,0)</f>
        <v>T-368</v>
      </c>
      <c r="Y1996" s="32" t="str">
        <f>+VLOOKUP(Enfermedades_Mundiales[[#This Row],[contenido]],Estructura!$E$4:$G$18,3,0)</f>
        <v>C-364</v>
      </c>
      <c r="Z1996" s="32" t="str">
        <f>+VLOOKUP(Enfermedades_Mundiales[[#This Row],[Filtro Integrado]],Estructura!$M$4:$O$367,3,0)</f>
        <v>FI-366</v>
      </c>
      <c r="AA1996" s="32" t="str">
        <f>+VLOOKUP(Enfermedades_Mundiales[[#This Row],[Muestra]],Estructura!$Q$4:$S$194,3,0)</f>
        <v>M-372</v>
      </c>
    </row>
    <row r="1997" spans="1:27" ht="30.6" x14ac:dyDescent="0.3">
      <c r="A1997" s="61" t="s">
        <v>2464</v>
      </c>
      <c r="B1997" s="43">
        <f t="shared" si="442"/>
        <v>360</v>
      </c>
      <c r="C1997" s="44" t="str">
        <f t="shared" si="442"/>
        <v>Enfermedades Mundiales</v>
      </c>
      <c r="D1997" s="44" t="str">
        <f t="shared" si="442"/>
        <v>Salud</v>
      </c>
      <c r="E1997" s="64">
        <v>13604</v>
      </c>
      <c r="F1997" s="44" t="str">
        <f t="shared" si="440"/>
        <v>Etapas Paso a Paso</v>
      </c>
      <c r="G1997" s="27" t="s">
        <v>3568</v>
      </c>
      <c r="H1997" s="60" t="s">
        <v>17</v>
      </c>
      <c r="I1997" s="58" t="s">
        <v>349</v>
      </c>
      <c r="J1997" s="43" t="s">
        <v>3581</v>
      </c>
      <c r="K1997" s="12" t="str">
        <f t="shared" si="443"/>
        <v>Etapa Actual</v>
      </c>
      <c r="L1997" s="43" t="str">
        <f t="shared" si="443"/>
        <v>Último Informe MINCIECIA</v>
      </c>
      <c r="M1997" s="43" t="str">
        <f t="shared" si="443"/>
        <v>Adimensional</v>
      </c>
      <c r="N1997" s="49" t="str">
        <f t="shared" si="443"/>
        <v>Ministerio de Ciencias, Tecnología, Conocimiento e Innovación</v>
      </c>
      <c r="O1997" s="30" t="str">
        <f>+"Etapa Actual del Programa Paso a Paso en la comuna de "&amp;Enfermedades_Mundiales[[#This Row],[territorio]]</f>
        <v>Etapa Actual del Programa Paso a Paso en la comuna de Padre Hurtado</v>
      </c>
      <c r="P1997" s="68"/>
      <c r="Q1997" s="15" t="str">
        <f t="shared" si="438"/>
        <v>Representación Geográfica</v>
      </c>
      <c r="R1997" s="30"/>
      <c r="S199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https://analytics.zoho.com/open-view/2395394000008153647?ZOHO_CRITERIA=%22Localiza_CL_Poblacion%22.%22Codcom%22%3D13604</v>
      </c>
      <c r="T1997" s="17"/>
      <c r="U1997" s="31" t="str">
        <f t="shared" si="439"/>
        <v>#1774B9</v>
      </c>
      <c r="V1997" s="32" t="str">
        <f>+Enfermedades_Mundiales[[#This Row],[idcoleccion]]&amp;"-"&amp;Enfermedades_Mundiales[[#This Row],[id]]</f>
        <v>360-1987</v>
      </c>
      <c r="W1997" s="21">
        <f>+VLOOKUP(Enfermedades_Mundiales[[#This Row],[Filtro URL]],Estructura!$X$4:$Y$366,2,0)</f>
        <v>36313604</v>
      </c>
      <c r="X1997" s="21" t="str">
        <f>+VLOOKUP(Enfermedades_Mundiales[[#This Row],[tema]],Estructura!$A$4:$C$18,3,0)</f>
        <v>T-368</v>
      </c>
      <c r="Y1997" s="32" t="str">
        <f>+VLOOKUP(Enfermedades_Mundiales[[#This Row],[contenido]],Estructura!$E$4:$G$18,3,0)</f>
        <v>C-364</v>
      </c>
      <c r="Z1997" s="32" t="str">
        <f>+VLOOKUP(Enfermedades_Mundiales[[#This Row],[Filtro Integrado]],Estructura!$M$4:$O$367,3,0)</f>
        <v>FI-366</v>
      </c>
      <c r="AA1997" s="32" t="str">
        <f>+VLOOKUP(Enfermedades_Mundiales[[#This Row],[Muestra]],Estructura!$Q$4:$S$194,3,0)</f>
        <v>M-372</v>
      </c>
    </row>
    <row r="1998" spans="1:27" ht="30.6" x14ac:dyDescent="0.3">
      <c r="A1998" s="61" t="s">
        <v>2465</v>
      </c>
      <c r="B1998" s="43">
        <f t="shared" si="442"/>
        <v>360</v>
      </c>
      <c r="C1998" s="44" t="str">
        <f t="shared" si="442"/>
        <v>Enfermedades Mundiales</v>
      </c>
      <c r="D1998" s="44" t="str">
        <f t="shared" si="442"/>
        <v>Salud</v>
      </c>
      <c r="E1998" s="64">
        <v>13605</v>
      </c>
      <c r="F1998" s="44" t="str">
        <f t="shared" si="440"/>
        <v>Etapas Paso a Paso</v>
      </c>
      <c r="G1998" s="27" t="s">
        <v>3568</v>
      </c>
      <c r="H1998" s="60" t="s">
        <v>17</v>
      </c>
      <c r="I1998" s="58" t="s">
        <v>350</v>
      </c>
      <c r="J1998" s="43" t="s">
        <v>3581</v>
      </c>
      <c r="K1998" s="12" t="str">
        <f t="shared" si="443"/>
        <v>Etapa Actual</v>
      </c>
      <c r="L1998" s="43" t="str">
        <f t="shared" si="443"/>
        <v>Último Informe MINCIECIA</v>
      </c>
      <c r="M1998" s="43" t="str">
        <f t="shared" si="443"/>
        <v>Adimensional</v>
      </c>
      <c r="N1998" s="49" t="str">
        <f t="shared" si="443"/>
        <v>Ministerio de Ciencias, Tecnología, Conocimiento e Innovación</v>
      </c>
      <c r="O1998" s="30" t="str">
        <f>+"Etapa Actual del Programa Paso a Paso en la comuna de "&amp;Enfermedades_Mundiales[[#This Row],[territorio]]</f>
        <v>Etapa Actual del Programa Paso a Paso en la comuna de Peñaflor</v>
      </c>
      <c r="P1998" s="68"/>
      <c r="Q1998" s="15" t="str">
        <f t="shared" si="438"/>
        <v>Representación Geográfica</v>
      </c>
      <c r="R1998" s="30"/>
      <c r="S199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https://analytics.zoho.com/open-view/2395394000008153647?ZOHO_CRITERIA=%22Localiza_CL_Poblacion%22.%22Codcom%22%3D13605</v>
      </c>
      <c r="T1998" s="17"/>
      <c r="U1998" s="31" t="str">
        <f t="shared" si="439"/>
        <v>#1774B9</v>
      </c>
      <c r="V1998" s="32" t="str">
        <f>+Enfermedades_Mundiales[[#This Row],[idcoleccion]]&amp;"-"&amp;Enfermedades_Mundiales[[#This Row],[id]]</f>
        <v>360-1988</v>
      </c>
      <c r="W1998" s="21">
        <f>+VLOOKUP(Enfermedades_Mundiales[[#This Row],[Filtro URL]],Estructura!$X$4:$Y$366,2,0)</f>
        <v>36313605</v>
      </c>
      <c r="X1998" s="21" t="str">
        <f>+VLOOKUP(Enfermedades_Mundiales[[#This Row],[tema]],Estructura!$A$4:$C$18,3,0)</f>
        <v>T-368</v>
      </c>
      <c r="Y1998" s="32" t="str">
        <f>+VLOOKUP(Enfermedades_Mundiales[[#This Row],[contenido]],Estructura!$E$4:$G$18,3,0)</f>
        <v>C-364</v>
      </c>
      <c r="Z1998" s="32" t="str">
        <f>+VLOOKUP(Enfermedades_Mundiales[[#This Row],[Filtro Integrado]],Estructura!$M$4:$O$367,3,0)</f>
        <v>FI-366</v>
      </c>
      <c r="AA1998" s="32" t="str">
        <f>+VLOOKUP(Enfermedades_Mundiales[[#This Row],[Muestra]],Estructura!$Q$4:$S$194,3,0)</f>
        <v>M-372</v>
      </c>
    </row>
    <row r="1999" spans="1:27" ht="30.6" x14ac:dyDescent="0.3">
      <c r="A1999" s="61" t="s">
        <v>2466</v>
      </c>
      <c r="B1999" s="43">
        <f t="shared" si="442"/>
        <v>360</v>
      </c>
      <c r="C1999" s="44" t="str">
        <f t="shared" si="442"/>
        <v>Enfermedades Mundiales</v>
      </c>
      <c r="D1999" s="44" t="str">
        <f t="shared" si="442"/>
        <v>Salud</v>
      </c>
      <c r="E1999" s="64">
        <v>14101</v>
      </c>
      <c r="F1999" s="44" t="str">
        <f t="shared" si="440"/>
        <v>Etapas Paso a Paso</v>
      </c>
      <c r="G1999" s="27" t="s">
        <v>3568</v>
      </c>
      <c r="H1999" s="60" t="s">
        <v>17</v>
      </c>
      <c r="I1999" s="58" t="s">
        <v>351</v>
      </c>
      <c r="J1999" s="43" t="s">
        <v>3581</v>
      </c>
      <c r="K1999" s="12" t="str">
        <f t="shared" si="443"/>
        <v>Etapa Actual</v>
      </c>
      <c r="L1999" s="43" t="str">
        <f t="shared" si="443"/>
        <v>Último Informe MINCIECIA</v>
      </c>
      <c r="M1999" s="43" t="str">
        <f t="shared" si="443"/>
        <v>Adimensional</v>
      </c>
      <c r="N1999" s="49" t="str">
        <f t="shared" si="443"/>
        <v>Ministerio de Ciencias, Tecnología, Conocimiento e Innovación</v>
      </c>
      <c r="O1999" s="30" t="str">
        <f>+"Etapa Actual del Programa Paso a Paso en la comuna de "&amp;Enfermedades_Mundiales[[#This Row],[territorio]]</f>
        <v>Etapa Actual del Programa Paso a Paso en la comuna de Valdivia</v>
      </c>
      <c r="P1999" s="68"/>
      <c r="Q1999" s="15" t="str">
        <f t="shared" si="438"/>
        <v>Representación Geográfica</v>
      </c>
      <c r="R1999" s="30"/>
      <c r="S199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https://analytics.zoho.com/open-view/2395394000008153647?ZOHO_CRITERIA=%22Localiza_CL_Poblacion%22.%22Codcom%22%3D14101</v>
      </c>
      <c r="T1999" s="17"/>
      <c r="U1999" s="31" t="str">
        <f t="shared" si="439"/>
        <v>#1774B9</v>
      </c>
      <c r="V1999" s="32" t="str">
        <f>+Enfermedades_Mundiales[[#This Row],[idcoleccion]]&amp;"-"&amp;Enfermedades_Mundiales[[#This Row],[id]]</f>
        <v>360-1989</v>
      </c>
      <c r="W1999" s="21">
        <f>+VLOOKUP(Enfermedades_Mundiales[[#This Row],[Filtro URL]],Estructura!$X$4:$Y$366,2,0)</f>
        <v>36314101</v>
      </c>
      <c r="X1999" s="21" t="str">
        <f>+VLOOKUP(Enfermedades_Mundiales[[#This Row],[tema]],Estructura!$A$4:$C$18,3,0)</f>
        <v>T-368</v>
      </c>
      <c r="Y1999" s="32" t="str">
        <f>+VLOOKUP(Enfermedades_Mundiales[[#This Row],[contenido]],Estructura!$E$4:$G$18,3,0)</f>
        <v>C-364</v>
      </c>
      <c r="Z1999" s="32" t="str">
        <f>+VLOOKUP(Enfermedades_Mundiales[[#This Row],[Filtro Integrado]],Estructura!$M$4:$O$367,3,0)</f>
        <v>FI-366</v>
      </c>
      <c r="AA1999" s="32" t="str">
        <f>+VLOOKUP(Enfermedades_Mundiales[[#This Row],[Muestra]],Estructura!$Q$4:$S$194,3,0)</f>
        <v>M-372</v>
      </c>
    </row>
    <row r="2000" spans="1:27" ht="30.6" x14ac:dyDescent="0.3">
      <c r="A2000" s="61" t="s">
        <v>2467</v>
      </c>
      <c r="B2000" s="43">
        <f t="shared" si="442"/>
        <v>360</v>
      </c>
      <c r="C2000" s="44" t="str">
        <f t="shared" si="442"/>
        <v>Enfermedades Mundiales</v>
      </c>
      <c r="D2000" s="44" t="str">
        <f t="shared" si="442"/>
        <v>Salud</v>
      </c>
      <c r="E2000" s="64">
        <v>14102</v>
      </c>
      <c r="F2000" s="44" t="str">
        <f t="shared" si="440"/>
        <v>Etapas Paso a Paso</v>
      </c>
      <c r="G2000" s="27" t="s">
        <v>3568</v>
      </c>
      <c r="H2000" s="60" t="s">
        <v>17</v>
      </c>
      <c r="I2000" s="58" t="s">
        <v>352</v>
      </c>
      <c r="J2000" s="43" t="s">
        <v>3581</v>
      </c>
      <c r="K2000" s="12" t="str">
        <f t="shared" si="443"/>
        <v>Etapa Actual</v>
      </c>
      <c r="L2000" s="43" t="str">
        <f t="shared" si="443"/>
        <v>Último Informe MINCIECIA</v>
      </c>
      <c r="M2000" s="43" t="str">
        <f t="shared" si="443"/>
        <v>Adimensional</v>
      </c>
      <c r="N2000" s="49" t="str">
        <f t="shared" si="443"/>
        <v>Ministerio de Ciencias, Tecnología, Conocimiento e Innovación</v>
      </c>
      <c r="O2000" s="30" t="str">
        <f>+"Etapa Actual del Programa Paso a Paso en la comuna de "&amp;Enfermedades_Mundiales[[#This Row],[territorio]]</f>
        <v>Etapa Actual del Programa Paso a Paso en la comuna de Corral</v>
      </c>
      <c r="P2000" s="68"/>
      <c r="Q2000" s="15" t="str">
        <f t="shared" si="438"/>
        <v>Representación Geográfica</v>
      </c>
      <c r="R2000" s="30"/>
      <c r="S200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https://analytics.zoho.com/open-view/2395394000008153647?ZOHO_CRITERIA=%22Localiza_CL_Poblacion%22.%22Codcom%22%3D14102</v>
      </c>
      <c r="T2000" s="17"/>
      <c r="U2000" s="31" t="str">
        <f t="shared" si="439"/>
        <v>#1774B9</v>
      </c>
      <c r="V2000" s="32" t="str">
        <f>+Enfermedades_Mundiales[[#This Row],[idcoleccion]]&amp;"-"&amp;Enfermedades_Mundiales[[#This Row],[id]]</f>
        <v>360-1990</v>
      </c>
      <c r="W2000" s="21">
        <f>+VLOOKUP(Enfermedades_Mundiales[[#This Row],[Filtro URL]],Estructura!$X$4:$Y$366,2,0)</f>
        <v>36314102</v>
      </c>
      <c r="X2000" s="21" t="str">
        <f>+VLOOKUP(Enfermedades_Mundiales[[#This Row],[tema]],Estructura!$A$4:$C$18,3,0)</f>
        <v>T-368</v>
      </c>
      <c r="Y2000" s="32" t="str">
        <f>+VLOOKUP(Enfermedades_Mundiales[[#This Row],[contenido]],Estructura!$E$4:$G$18,3,0)</f>
        <v>C-364</v>
      </c>
      <c r="Z2000" s="32" t="str">
        <f>+VLOOKUP(Enfermedades_Mundiales[[#This Row],[Filtro Integrado]],Estructura!$M$4:$O$367,3,0)</f>
        <v>FI-366</v>
      </c>
      <c r="AA2000" s="32" t="str">
        <f>+VLOOKUP(Enfermedades_Mundiales[[#This Row],[Muestra]],Estructura!$Q$4:$S$194,3,0)</f>
        <v>M-372</v>
      </c>
    </row>
    <row r="2001" spans="1:27" ht="30.6" x14ac:dyDescent="0.3">
      <c r="A2001" s="61" t="s">
        <v>2468</v>
      </c>
      <c r="B2001" s="43">
        <f t="shared" si="442"/>
        <v>360</v>
      </c>
      <c r="C2001" s="44" t="str">
        <f t="shared" si="442"/>
        <v>Enfermedades Mundiales</v>
      </c>
      <c r="D2001" s="44" t="str">
        <f t="shared" si="442"/>
        <v>Salud</v>
      </c>
      <c r="E2001" s="64">
        <v>14103</v>
      </c>
      <c r="F2001" s="44" t="str">
        <f t="shared" si="440"/>
        <v>Etapas Paso a Paso</v>
      </c>
      <c r="G2001" s="27" t="s">
        <v>3568</v>
      </c>
      <c r="H2001" s="60" t="s">
        <v>17</v>
      </c>
      <c r="I2001" s="58" t="s">
        <v>353</v>
      </c>
      <c r="J2001" s="43" t="s">
        <v>3581</v>
      </c>
      <c r="K2001" s="12" t="str">
        <f t="shared" si="443"/>
        <v>Etapa Actual</v>
      </c>
      <c r="L2001" s="43" t="str">
        <f t="shared" si="443"/>
        <v>Último Informe MINCIECIA</v>
      </c>
      <c r="M2001" s="43" t="str">
        <f t="shared" si="443"/>
        <v>Adimensional</v>
      </c>
      <c r="N2001" s="49" t="str">
        <f t="shared" si="443"/>
        <v>Ministerio de Ciencias, Tecnología, Conocimiento e Innovación</v>
      </c>
      <c r="O2001" s="30" t="str">
        <f>+"Etapa Actual del Programa Paso a Paso en la comuna de "&amp;Enfermedades_Mundiales[[#This Row],[territorio]]</f>
        <v>Etapa Actual del Programa Paso a Paso en la comuna de Lanco</v>
      </c>
      <c r="P2001" s="68"/>
      <c r="Q2001" s="15" t="str">
        <f t="shared" si="438"/>
        <v>Representación Geográfica</v>
      </c>
      <c r="R2001" s="30"/>
      <c r="S200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https://analytics.zoho.com/open-view/2395394000008153647?ZOHO_CRITERIA=%22Localiza_CL_Poblacion%22.%22Codcom%22%3D14103</v>
      </c>
      <c r="T2001" s="17"/>
      <c r="U2001" s="31" t="str">
        <f t="shared" si="439"/>
        <v>#1774B9</v>
      </c>
      <c r="V2001" s="32" t="str">
        <f>+Enfermedades_Mundiales[[#This Row],[idcoleccion]]&amp;"-"&amp;Enfermedades_Mundiales[[#This Row],[id]]</f>
        <v>360-1991</v>
      </c>
      <c r="W2001" s="21">
        <f>+VLOOKUP(Enfermedades_Mundiales[[#This Row],[Filtro URL]],Estructura!$X$4:$Y$366,2,0)</f>
        <v>36314103</v>
      </c>
      <c r="X2001" s="21" t="str">
        <f>+VLOOKUP(Enfermedades_Mundiales[[#This Row],[tema]],Estructura!$A$4:$C$18,3,0)</f>
        <v>T-368</v>
      </c>
      <c r="Y2001" s="32" t="str">
        <f>+VLOOKUP(Enfermedades_Mundiales[[#This Row],[contenido]],Estructura!$E$4:$G$18,3,0)</f>
        <v>C-364</v>
      </c>
      <c r="Z2001" s="32" t="str">
        <f>+VLOOKUP(Enfermedades_Mundiales[[#This Row],[Filtro Integrado]],Estructura!$M$4:$O$367,3,0)</f>
        <v>FI-366</v>
      </c>
      <c r="AA2001" s="32" t="str">
        <f>+VLOOKUP(Enfermedades_Mundiales[[#This Row],[Muestra]],Estructura!$Q$4:$S$194,3,0)</f>
        <v>M-372</v>
      </c>
    </row>
    <row r="2002" spans="1:27" ht="30.6" x14ac:dyDescent="0.3">
      <c r="A2002" s="61" t="s">
        <v>2469</v>
      </c>
      <c r="B2002" s="43">
        <f t="shared" si="442"/>
        <v>360</v>
      </c>
      <c r="C2002" s="44" t="str">
        <f t="shared" si="442"/>
        <v>Enfermedades Mundiales</v>
      </c>
      <c r="D2002" s="44" t="str">
        <f t="shared" si="442"/>
        <v>Salud</v>
      </c>
      <c r="E2002" s="64">
        <v>14104</v>
      </c>
      <c r="F2002" s="44" t="str">
        <f t="shared" si="440"/>
        <v>Etapas Paso a Paso</v>
      </c>
      <c r="G2002" s="27" t="s">
        <v>3568</v>
      </c>
      <c r="H2002" s="60" t="s">
        <v>17</v>
      </c>
      <c r="I2002" s="58" t="s">
        <v>28</v>
      </c>
      <c r="J2002" s="43" t="s">
        <v>3581</v>
      </c>
      <c r="K2002" s="12" t="str">
        <f t="shared" si="443"/>
        <v>Etapa Actual</v>
      </c>
      <c r="L2002" s="43" t="str">
        <f t="shared" si="443"/>
        <v>Último Informe MINCIECIA</v>
      </c>
      <c r="M2002" s="43" t="str">
        <f t="shared" si="443"/>
        <v>Adimensional</v>
      </c>
      <c r="N2002" s="49" t="str">
        <f t="shared" si="443"/>
        <v>Ministerio de Ciencias, Tecnología, Conocimiento e Innovación</v>
      </c>
      <c r="O2002" s="30" t="str">
        <f>+"Etapa Actual del Programa Paso a Paso en la comuna de "&amp;Enfermedades_Mundiales[[#This Row],[territorio]]</f>
        <v>Etapa Actual del Programa Paso a Paso en la comuna de Los Lagos</v>
      </c>
      <c r="P2002" s="68"/>
      <c r="Q2002" s="15" t="str">
        <f t="shared" si="438"/>
        <v>Representación Geográfica</v>
      </c>
      <c r="R2002" s="30"/>
      <c r="S200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https://analytics.zoho.com/open-view/2395394000008153647?ZOHO_CRITERIA=%22Localiza_CL_Poblacion%22.%22Codcom%22%3D14104</v>
      </c>
      <c r="T2002" s="17"/>
      <c r="U2002" s="31" t="str">
        <f t="shared" si="439"/>
        <v>#1774B9</v>
      </c>
      <c r="V2002" s="32" t="str">
        <f>+Enfermedades_Mundiales[[#This Row],[idcoleccion]]&amp;"-"&amp;Enfermedades_Mundiales[[#This Row],[id]]</f>
        <v>360-1992</v>
      </c>
      <c r="W2002" s="21">
        <f>+VLOOKUP(Enfermedades_Mundiales[[#This Row],[Filtro URL]],Estructura!$X$4:$Y$366,2,0)</f>
        <v>36314104</v>
      </c>
      <c r="X2002" s="21" t="str">
        <f>+VLOOKUP(Enfermedades_Mundiales[[#This Row],[tema]],Estructura!$A$4:$C$18,3,0)</f>
        <v>T-368</v>
      </c>
      <c r="Y2002" s="32" t="str">
        <f>+VLOOKUP(Enfermedades_Mundiales[[#This Row],[contenido]],Estructura!$E$4:$G$18,3,0)</f>
        <v>C-364</v>
      </c>
      <c r="Z2002" s="32" t="str">
        <f>+VLOOKUP(Enfermedades_Mundiales[[#This Row],[Filtro Integrado]],Estructura!$M$4:$O$367,3,0)</f>
        <v>FI-366</v>
      </c>
      <c r="AA2002" s="32" t="str">
        <f>+VLOOKUP(Enfermedades_Mundiales[[#This Row],[Muestra]],Estructura!$Q$4:$S$194,3,0)</f>
        <v>M-372</v>
      </c>
    </row>
    <row r="2003" spans="1:27" ht="30.6" x14ac:dyDescent="0.3">
      <c r="A2003" s="61" t="s">
        <v>2470</v>
      </c>
      <c r="B2003" s="43">
        <f t="shared" si="442"/>
        <v>360</v>
      </c>
      <c r="C2003" s="44" t="str">
        <f t="shared" si="442"/>
        <v>Enfermedades Mundiales</v>
      </c>
      <c r="D2003" s="44" t="str">
        <f t="shared" si="442"/>
        <v>Salud</v>
      </c>
      <c r="E2003" s="64">
        <v>14105</v>
      </c>
      <c r="F2003" s="44" t="str">
        <f t="shared" si="440"/>
        <v>Etapas Paso a Paso</v>
      </c>
      <c r="G2003" s="27" t="s">
        <v>3568</v>
      </c>
      <c r="H2003" s="60" t="s">
        <v>17</v>
      </c>
      <c r="I2003" s="58" t="s">
        <v>354</v>
      </c>
      <c r="J2003" s="43" t="s">
        <v>3581</v>
      </c>
      <c r="K2003" s="12" t="str">
        <f t="shared" si="443"/>
        <v>Etapa Actual</v>
      </c>
      <c r="L2003" s="43" t="str">
        <f t="shared" si="443"/>
        <v>Último Informe MINCIECIA</v>
      </c>
      <c r="M2003" s="43" t="str">
        <f t="shared" si="443"/>
        <v>Adimensional</v>
      </c>
      <c r="N2003" s="49" t="str">
        <f t="shared" si="443"/>
        <v>Ministerio de Ciencias, Tecnología, Conocimiento e Innovación</v>
      </c>
      <c r="O2003" s="30" t="str">
        <f>+"Etapa Actual del Programa Paso a Paso en la comuna de "&amp;Enfermedades_Mundiales[[#This Row],[territorio]]</f>
        <v>Etapa Actual del Programa Paso a Paso en la comuna de Máfil</v>
      </c>
      <c r="P2003" s="68"/>
      <c r="Q2003" s="15" t="str">
        <f t="shared" si="438"/>
        <v>Representación Geográfica</v>
      </c>
      <c r="R2003" s="30"/>
      <c r="S200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https://analytics.zoho.com/open-view/2395394000008153647?ZOHO_CRITERIA=%22Localiza_CL_Poblacion%22.%22Codcom%22%3D14105</v>
      </c>
      <c r="T2003" s="17"/>
      <c r="U2003" s="31" t="str">
        <f t="shared" si="439"/>
        <v>#1774B9</v>
      </c>
      <c r="V2003" s="32" t="str">
        <f>+Enfermedades_Mundiales[[#This Row],[idcoleccion]]&amp;"-"&amp;Enfermedades_Mundiales[[#This Row],[id]]</f>
        <v>360-1993</v>
      </c>
      <c r="W2003" s="21">
        <f>+VLOOKUP(Enfermedades_Mundiales[[#This Row],[Filtro URL]],Estructura!$X$4:$Y$366,2,0)</f>
        <v>36314105</v>
      </c>
      <c r="X2003" s="21" t="str">
        <f>+VLOOKUP(Enfermedades_Mundiales[[#This Row],[tema]],Estructura!$A$4:$C$18,3,0)</f>
        <v>T-368</v>
      </c>
      <c r="Y2003" s="32" t="str">
        <f>+VLOOKUP(Enfermedades_Mundiales[[#This Row],[contenido]],Estructura!$E$4:$G$18,3,0)</f>
        <v>C-364</v>
      </c>
      <c r="Z2003" s="32" t="str">
        <f>+VLOOKUP(Enfermedades_Mundiales[[#This Row],[Filtro Integrado]],Estructura!$M$4:$O$367,3,0)</f>
        <v>FI-366</v>
      </c>
      <c r="AA2003" s="32" t="str">
        <f>+VLOOKUP(Enfermedades_Mundiales[[#This Row],[Muestra]],Estructura!$Q$4:$S$194,3,0)</f>
        <v>M-372</v>
      </c>
    </row>
    <row r="2004" spans="1:27" ht="30.6" x14ac:dyDescent="0.3">
      <c r="A2004" s="61" t="s">
        <v>2471</v>
      </c>
      <c r="B2004" s="43">
        <f t="shared" si="442"/>
        <v>360</v>
      </c>
      <c r="C2004" s="44" t="str">
        <f t="shared" si="442"/>
        <v>Enfermedades Mundiales</v>
      </c>
      <c r="D2004" s="44" t="str">
        <f t="shared" si="442"/>
        <v>Salud</v>
      </c>
      <c r="E2004" s="64">
        <v>14106</v>
      </c>
      <c r="F2004" s="44" t="str">
        <f t="shared" si="440"/>
        <v>Etapas Paso a Paso</v>
      </c>
      <c r="G2004" s="27" t="s">
        <v>3568</v>
      </c>
      <c r="H2004" s="60" t="s">
        <v>17</v>
      </c>
      <c r="I2004" s="58" t="s">
        <v>355</v>
      </c>
      <c r="J2004" s="43" t="s">
        <v>3581</v>
      </c>
      <c r="K2004" s="12" t="str">
        <f t="shared" si="443"/>
        <v>Etapa Actual</v>
      </c>
      <c r="L2004" s="43" t="str">
        <f t="shared" si="443"/>
        <v>Último Informe MINCIECIA</v>
      </c>
      <c r="M2004" s="43" t="str">
        <f t="shared" si="443"/>
        <v>Adimensional</v>
      </c>
      <c r="N2004" s="49" t="str">
        <f t="shared" si="443"/>
        <v>Ministerio de Ciencias, Tecnología, Conocimiento e Innovación</v>
      </c>
      <c r="O2004" s="30" t="str">
        <f>+"Etapa Actual del Programa Paso a Paso en la comuna de "&amp;Enfermedades_Mundiales[[#This Row],[territorio]]</f>
        <v>Etapa Actual del Programa Paso a Paso en la comuna de Mariquina</v>
      </c>
      <c r="P2004" s="68"/>
      <c r="Q2004" s="15" t="str">
        <f t="shared" si="438"/>
        <v>Representación Geográfica</v>
      </c>
      <c r="R2004" s="30"/>
      <c r="S200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https://analytics.zoho.com/open-view/2395394000008153647?ZOHO_CRITERIA=%22Localiza_CL_Poblacion%22.%22Codcom%22%3D14106</v>
      </c>
      <c r="T2004" s="17"/>
      <c r="U2004" s="31" t="str">
        <f t="shared" si="439"/>
        <v>#1774B9</v>
      </c>
      <c r="V2004" s="32" t="str">
        <f>+Enfermedades_Mundiales[[#This Row],[idcoleccion]]&amp;"-"&amp;Enfermedades_Mundiales[[#This Row],[id]]</f>
        <v>360-1994</v>
      </c>
      <c r="W2004" s="21">
        <f>+VLOOKUP(Enfermedades_Mundiales[[#This Row],[Filtro URL]],Estructura!$X$4:$Y$366,2,0)</f>
        <v>36314106</v>
      </c>
      <c r="X2004" s="21" t="str">
        <f>+VLOOKUP(Enfermedades_Mundiales[[#This Row],[tema]],Estructura!$A$4:$C$18,3,0)</f>
        <v>T-368</v>
      </c>
      <c r="Y2004" s="32" t="str">
        <f>+VLOOKUP(Enfermedades_Mundiales[[#This Row],[contenido]],Estructura!$E$4:$G$18,3,0)</f>
        <v>C-364</v>
      </c>
      <c r="Z2004" s="32" t="str">
        <f>+VLOOKUP(Enfermedades_Mundiales[[#This Row],[Filtro Integrado]],Estructura!$M$4:$O$367,3,0)</f>
        <v>FI-366</v>
      </c>
      <c r="AA2004" s="32" t="str">
        <f>+VLOOKUP(Enfermedades_Mundiales[[#This Row],[Muestra]],Estructura!$Q$4:$S$194,3,0)</f>
        <v>M-372</v>
      </c>
    </row>
    <row r="2005" spans="1:27" ht="30.6" x14ac:dyDescent="0.3">
      <c r="A2005" s="61" t="s">
        <v>2472</v>
      </c>
      <c r="B2005" s="43">
        <f t="shared" si="442"/>
        <v>360</v>
      </c>
      <c r="C2005" s="44" t="str">
        <f t="shared" si="442"/>
        <v>Enfermedades Mundiales</v>
      </c>
      <c r="D2005" s="44" t="str">
        <f t="shared" si="442"/>
        <v>Salud</v>
      </c>
      <c r="E2005" s="64">
        <v>14107</v>
      </c>
      <c r="F2005" s="44" t="str">
        <f t="shared" si="440"/>
        <v>Etapas Paso a Paso</v>
      </c>
      <c r="G2005" s="27" t="s">
        <v>3568</v>
      </c>
      <c r="H2005" s="60" t="s">
        <v>17</v>
      </c>
      <c r="I2005" s="58" t="s">
        <v>356</v>
      </c>
      <c r="J2005" s="43" t="s">
        <v>3581</v>
      </c>
      <c r="K2005" s="12" t="str">
        <f t="shared" si="443"/>
        <v>Etapa Actual</v>
      </c>
      <c r="L2005" s="43" t="str">
        <f t="shared" si="443"/>
        <v>Último Informe MINCIECIA</v>
      </c>
      <c r="M2005" s="43" t="str">
        <f t="shared" si="443"/>
        <v>Adimensional</v>
      </c>
      <c r="N2005" s="49" t="str">
        <f t="shared" si="443"/>
        <v>Ministerio de Ciencias, Tecnología, Conocimiento e Innovación</v>
      </c>
      <c r="O2005" s="30" t="str">
        <f>+"Etapa Actual del Programa Paso a Paso en la comuna de "&amp;Enfermedades_Mundiales[[#This Row],[territorio]]</f>
        <v>Etapa Actual del Programa Paso a Paso en la comuna de Paillaco</v>
      </c>
      <c r="P2005" s="68"/>
      <c r="Q2005" s="15" t="str">
        <f t="shared" si="438"/>
        <v>Representación Geográfica</v>
      </c>
      <c r="R2005" s="30"/>
      <c r="S2005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https://analytics.zoho.com/open-view/2395394000008153647?ZOHO_CRITERIA=%22Localiza_CL_Poblacion%22.%22Codcom%22%3D14107</v>
      </c>
      <c r="T2005" s="17"/>
      <c r="U2005" s="31" t="str">
        <f t="shared" si="439"/>
        <v>#1774B9</v>
      </c>
      <c r="V2005" s="32" t="str">
        <f>+Enfermedades_Mundiales[[#This Row],[idcoleccion]]&amp;"-"&amp;Enfermedades_Mundiales[[#This Row],[id]]</f>
        <v>360-1995</v>
      </c>
      <c r="W2005" s="21">
        <f>+VLOOKUP(Enfermedades_Mundiales[[#This Row],[Filtro URL]],Estructura!$X$4:$Y$366,2,0)</f>
        <v>36314107</v>
      </c>
      <c r="X2005" s="21" t="str">
        <f>+VLOOKUP(Enfermedades_Mundiales[[#This Row],[tema]],Estructura!$A$4:$C$18,3,0)</f>
        <v>T-368</v>
      </c>
      <c r="Y2005" s="32" t="str">
        <f>+VLOOKUP(Enfermedades_Mundiales[[#This Row],[contenido]],Estructura!$E$4:$G$18,3,0)</f>
        <v>C-364</v>
      </c>
      <c r="Z2005" s="32" t="str">
        <f>+VLOOKUP(Enfermedades_Mundiales[[#This Row],[Filtro Integrado]],Estructura!$M$4:$O$367,3,0)</f>
        <v>FI-366</v>
      </c>
      <c r="AA2005" s="32" t="str">
        <f>+VLOOKUP(Enfermedades_Mundiales[[#This Row],[Muestra]],Estructura!$Q$4:$S$194,3,0)</f>
        <v>M-372</v>
      </c>
    </row>
    <row r="2006" spans="1:27" ht="30.6" x14ac:dyDescent="0.3">
      <c r="A2006" s="61" t="s">
        <v>2473</v>
      </c>
      <c r="B2006" s="43">
        <f t="shared" ref="B2006:D2014" si="444">+B2005</f>
        <v>360</v>
      </c>
      <c r="C2006" s="44" t="str">
        <f t="shared" si="444"/>
        <v>Enfermedades Mundiales</v>
      </c>
      <c r="D2006" s="44" t="str">
        <f t="shared" si="444"/>
        <v>Salud</v>
      </c>
      <c r="E2006" s="64">
        <v>14108</v>
      </c>
      <c r="F2006" s="44" t="str">
        <f t="shared" si="440"/>
        <v>Etapas Paso a Paso</v>
      </c>
      <c r="G2006" s="27" t="s">
        <v>3568</v>
      </c>
      <c r="H2006" s="60" t="s">
        <v>17</v>
      </c>
      <c r="I2006" s="58" t="s">
        <v>357</v>
      </c>
      <c r="J2006" s="43" t="s">
        <v>3581</v>
      </c>
      <c r="K2006" s="12" t="str">
        <f t="shared" si="443"/>
        <v>Etapa Actual</v>
      </c>
      <c r="L2006" s="43" t="str">
        <f t="shared" si="443"/>
        <v>Último Informe MINCIECIA</v>
      </c>
      <c r="M2006" s="43" t="str">
        <f t="shared" si="443"/>
        <v>Adimensional</v>
      </c>
      <c r="N2006" s="49" t="str">
        <f t="shared" si="443"/>
        <v>Ministerio de Ciencias, Tecnología, Conocimiento e Innovación</v>
      </c>
      <c r="O2006" s="30" t="str">
        <f>+"Etapa Actual del Programa Paso a Paso en la comuna de "&amp;Enfermedades_Mundiales[[#This Row],[territorio]]</f>
        <v>Etapa Actual del Programa Paso a Paso en la comuna de Panguipulli</v>
      </c>
      <c r="P2006" s="68"/>
      <c r="Q2006" s="15" t="str">
        <f t="shared" si="438"/>
        <v>Representación Geográfica</v>
      </c>
      <c r="R2006" s="30"/>
      <c r="S2006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https://analytics.zoho.com/open-view/2395394000008153647?ZOHO_CRITERIA=%22Localiza_CL_Poblacion%22.%22Codcom%22%3D14108</v>
      </c>
      <c r="T2006" s="17"/>
      <c r="U2006" s="31" t="str">
        <f t="shared" si="439"/>
        <v>#1774B9</v>
      </c>
      <c r="V2006" s="32" t="str">
        <f>+Enfermedades_Mundiales[[#This Row],[idcoleccion]]&amp;"-"&amp;Enfermedades_Mundiales[[#This Row],[id]]</f>
        <v>360-1996</v>
      </c>
      <c r="W2006" s="21">
        <f>+VLOOKUP(Enfermedades_Mundiales[[#This Row],[Filtro URL]],Estructura!$X$4:$Y$366,2,0)</f>
        <v>36314108</v>
      </c>
      <c r="X2006" s="21" t="str">
        <f>+VLOOKUP(Enfermedades_Mundiales[[#This Row],[tema]],Estructura!$A$4:$C$18,3,0)</f>
        <v>T-368</v>
      </c>
      <c r="Y2006" s="32" t="str">
        <f>+VLOOKUP(Enfermedades_Mundiales[[#This Row],[contenido]],Estructura!$E$4:$G$18,3,0)</f>
        <v>C-364</v>
      </c>
      <c r="Z2006" s="32" t="str">
        <f>+VLOOKUP(Enfermedades_Mundiales[[#This Row],[Filtro Integrado]],Estructura!$M$4:$O$367,3,0)</f>
        <v>FI-366</v>
      </c>
      <c r="AA2006" s="32" t="str">
        <f>+VLOOKUP(Enfermedades_Mundiales[[#This Row],[Muestra]],Estructura!$Q$4:$S$194,3,0)</f>
        <v>M-372</v>
      </c>
    </row>
    <row r="2007" spans="1:27" ht="30.6" x14ac:dyDescent="0.3">
      <c r="A2007" s="61" t="s">
        <v>2474</v>
      </c>
      <c r="B2007" s="43">
        <f t="shared" si="444"/>
        <v>360</v>
      </c>
      <c r="C2007" s="44" t="str">
        <f t="shared" si="444"/>
        <v>Enfermedades Mundiales</v>
      </c>
      <c r="D2007" s="44" t="str">
        <f t="shared" si="444"/>
        <v>Salud</v>
      </c>
      <c r="E2007" s="64">
        <v>14201</v>
      </c>
      <c r="F2007" s="44" t="str">
        <f t="shared" si="440"/>
        <v>Etapas Paso a Paso</v>
      </c>
      <c r="G2007" s="27" t="s">
        <v>3568</v>
      </c>
      <c r="H2007" s="60" t="s">
        <v>17</v>
      </c>
      <c r="I2007" s="58" t="s">
        <v>358</v>
      </c>
      <c r="J2007" s="43" t="s">
        <v>3581</v>
      </c>
      <c r="K2007" s="12" t="str">
        <f t="shared" ref="K2007:N2014" si="445">+K2006</f>
        <v>Etapa Actual</v>
      </c>
      <c r="L2007" s="43" t="str">
        <f t="shared" si="445"/>
        <v>Último Informe MINCIECIA</v>
      </c>
      <c r="M2007" s="43" t="str">
        <f t="shared" si="445"/>
        <v>Adimensional</v>
      </c>
      <c r="N2007" s="49" t="str">
        <f t="shared" si="445"/>
        <v>Ministerio de Ciencias, Tecnología, Conocimiento e Innovación</v>
      </c>
      <c r="O2007" s="30" t="str">
        <f>+"Etapa Actual del Programa Paso a Paso en la comuna de "&amp;Enfermedades_Mundiales[[#This Row],[territorio]]</f>
        <v>Etapa Actual del Programa Paso a Paso en la comuna de La Unión</v>
      </c>
      <c r="P2007" s="68"/>
      <c r="Q2007" s="15" t="str">
        <f t="shared" si="438"/>
        <v>Representación Geográfica</v>
      </c>
      <c r="R2007" s="30"/>
      <c r="S2007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https://analytics.zoho.com/open-view/2395394000008153647?ZOHO_CRITERIA=%22Localiza_CL_Poblacion%22.%22Codcom%22%3D14201</v>
      </c>
      <c r="T2007" s="17"/>
      <c r="U2007" s="31" t="str">
        <f t="shared" si="439"/>
        <v>#1774B9</v>
      </c>
      <c r="V2007" s="32" t="str">
        <f>+Enfermedades_Mundiales[[#This Row],[idcoleccion]]&amp;"-"&amp;Enfermedades_Mundiales[[#This Row],[id]]</f>
        <v>360-1997</v>
      </c>
      <c r="W2007" s="21">
        <f>+VLOOKUP(Enfermedades_Mundiales[[#This Row],[Filtro URL]],Estructura!$X$4:$Y$366,2,0)</f>
        <v>36314201</v>
      </c>
      <c r="X2007" s="21" t="str">
        <f>+VLOOKUP(Enfermedades_Mundiales[[#This Row],[tema]],Estructura!$A$4:$C$18,3,0)</f>
        <v>T-368</v>
      </c>
      <c r="Y2007" s="32" t="str">
        <f>+VLOOKUP(Enfermedades_Mundiales[[#This Row],[contenido]],Estructura!$E$4:$G$18,3,0)</f>
        <v>C-364</v>
      </c>
      <c r="Z2007" s="32" t="str">
        <f>+VLOOKUP(Enfermedades_Mundiales[[#This Row],[Filtro Integrado]],Estructura!$M$4:$O$367,3,0)</f>
        <v>FI-366</v>
      </c>
      <c r="AA2007" s="32" t="str">
        <f>+VLOOKUP(Enfermedades_Mundiales[[#This Row],[Muestra]],Estructura!$Q$4:$S$194,3,0)</f>
        <v>M-372</v>
      </c>
    </row>
    <row r="2008" spans="1:27" ht="30.6" x14ac:dyDescent="0.3">
      <c r="A2008" s="61" t="s">
        <v>2475</v>
      </c>
      <c r="B2008" s="43">
        <f t="shared" si="444"/>
        <v>360</v>
      </c>
      <c r="C2008" s="44" t="str">
        <f t="shared" si="444"/>
        <v>Enfermedades Mundiales</v>
      </c>
      <c r="D2008" s="44" t="str">
        <f t="shared" si="444"/>
        <v>Salud</v>
      </c>
      <c r="E2008" s="64">
        <v>14202</v>
      </c>
      <c r="F2008" s="44" t="str">
        <f t="shared" si="440"/>
        <v>Etapas Paso a Paso</v>
      </c>
      <c r="G2008" s="27" t="s">
        <v>3568</v>
      </c>
      <c r="H2008" s="60" t="s">
        <v>17</v>
      </c>
      <c r="I2008" s="58" t="s">
        <v>359</v>
      </c>
      <c r="J2008" s="43" t="s">
        <v>3581</v>
      </c>
      <c r="K2008" s="12" t="str">
        <f t="shared" si="445"/>
        <v>Etapa Actual</v>
      </c>
      <c r="L2008" s="43" t="str">
        <f t="shared" si="445"/>
        <v>Último Informe MINCIECIA</v>
      </c>
      <c r="M2008" s="43" t="str">
        <f t="shared" si="445"/>
        <v>Adimensional</v>
      </c>
      <c r="N2008" s="49" t="str">
        <f t="shared" si="445"/>
        <v>Ministerio de Ciencias, Tecnología, Conocimiento e Innovación</v>
      </c>
      <c r="O2008" s="30" t="str">
        <f>+"Etapa Actual del Programa Paso a Paso en la comuna de "&amp;Enfermedades_Mundiales[[#This Row],[territorio]]</f>
        <v>Etapa Actual del Programa Paso a Paso en la comuna de Futrono</v>
      </c>
      <c r="P2008" s="68"/>
      <c r="Q2008" s="15" t="str">
        <f t="shared" si="438"/>
        <v>Representación Geográfica</v>
      </c>
      <c r="R2008" s="30"/>
      <c r="S2008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https://analytics.zoho.com/open-view/2395394000008153647?ZOHO_CRITERIA=%22Localiza_CL_Poblacion%22.%22Codcom%22%3D14202</v>
      </c>
      <c r="T2008" s="17"/>
      <c r="U2008" s="31" t="str">
        <f t="shared" si="439"/>
        <v>#1774B9</v>
      </c>
      <c r="V2008" s="32" t="str">
        <f>+Enfermedades_Mundiales[[#This Row],[idcoleccion]]&amp;"-"&amp;Enfermedades_Mundiales[[#This Row],[id]]</f>
        <v>360-1998</v>
      </c>
      <c r="W2008" s="21">
        <f>+VLOOKUP(Enfermedades_Mundiales[[#This Row],[Filtro URL]],Estructura!$X$4:$Y$366,2,0)</f>
        <v>36314202</v>
      </c>
      <c r="X2008" s="21" t="str">
        <f>+VLOOKUP(Enfermedades_Mundiales[[#This Row],[tema]],Estructura!$A$4:$C$18,3,0)</f>
        <v>T-368</v>
      </c>
      <c r="Y2008" s="32" t="str">
        <f>+VLOOKUP(Enfermedades_Mundiales[[#This Row],[contenido]],Estructura!$E$4:$G$18,3,0)</f>
        <v>C-364</v>
      </c>
      <c r="Z2008" s="32" t="str">
        <f>+VLOOKUP(Enfermedades_Mundiales[[#This Row],[Filtro Integrado]],Estructura!$M$4:$O$367,3,0)</f>
        <v>FI-366</v>
      </c>
      <c r="AA2008" s="32" t="str">
        <f>+VLOOKUP(Enfermedades_Mundiales[[#This Row],[Muestra]],Estructura!$Q$4:$S$194,3,0)</f>
        <v>M-372</v>
      </c>
    </row>
    <row r="2009" spans="1:27" ht="30.6" x14ac:dyDescent="0.3">
      <c r="A2009" s="61" t="s">
        <v>2476</v>
      </c>
      <c r="B2009" s="43">
        <f t="shared" si="444"/>
        <v>360</v>
      </c>
      <c r="C2009" s="44" t="str">
        <f t="shared" si="444"/>
        <v>Enfermedades Mundiales</v>
      </c>
      <c r="D2009" s="44" t="str">
        <f t="shared" si="444"/>
        <v>Salud</v>
      </c>
      <c r="E2009" s="64">
        <v>14203</v>
      </c>
      <c r="F2009" s="44" t="str">
        <f t="shared" si="440"/>
        <v>Etapas Paso a Paso</v>
      </c>
      <c r="G2009" s="27" t="s">
        <v>3568</v>
      </c>
      <c r="H2009" s="60" t="s">
        <v>17</v>
      </c>
      <c r="I2009" s="58" t="s">
        <v>360</v>
      </c>
      <c r="J2009" s="43" t="s">
        <v>3581</v>
      </c>
      <c r="K2009" s="12" t="str">
        <f t="shared" si="445"/>
        <v>Etapa Actual</v>
      </c>
      <c r="L2009" s="43" t="str">
        <f t="shared" si="445"/>
        <v>Último Informe MINCIECIA</v>
      </c>
      <c r="M2009" s="43" t="str">
        <f t="shared" si="445"/>
        <v>Adimensional</v>
      </c>
      <c r="N2009" s="49" t="str">
        <f t="shared" si="445"/>
        <v>Ministerio de Ciencias, Tecnología, Conocimiento e Innovación</v>
      </c>
      <c r="O2009" s="30" t="str">
        <f>+"Etapa Actual del Programa Paso a Paso en la comuna de "&amp;Enfermedades_Mundiales[[#This Row],[territorio]]</f>
        <v>Etapa Actual del Programa Paso a Paso en la comuna de Lago Ranco</v>
      </c>
      <c r="P2009" s="68"/>
      <c r="Q2009" s="15" t="str">
        <f t="shared" si="438"/>
        <v>Representación Geográfica</v>
      </c>
      <c r="R2009" s="30"/>
      <c r="S2009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https://analytics.zoho.com/open-view/2395394000008153647?ZOHO_CRITERIA=%22Localiza_CL_Poblacion%22.%22Codcom%22%3D14203</v>
      </c>
      <c r="T2009" s="17"/>
      <c r="U2009" s="31" t="str">
        <f t="shared" si="439"/>
        <v>#1774B9</v>
      </c>
      <c r="V2009" s="32" t="str">
        <f>+Enfermedades_Mundiales[[#This Row],[idcoleccion]]&amp;"-"&amp;Enfermedades_Mundiales[[#This Row],[id]]</f>
        <v>360-1999</v>
      </c>
      <c r="W2009" s="21">
        <f>+VLOOKUP(Enfermedades_Mundiales[[#This Row],[Filtro URL]],Estructura!$X$4:$Y$366,2,0)</f>
        <v>36314203</v>
      </c>
      <c r="X2009" s="21" t="str">
        <f>+VLOOKUP(Enfermedades_Mundiales[[#This Row],[tema]],Estructura!$A$4:$C$18,3,0)</f>
        <v>T-368</v>
      </c>
      <c r="Y2009" s="32" t="str">
        <f>+VLOOKUP(Enfermedades_Mundiales[[#This Row],[contenido]],Estructura!$E$4:$G$18,3,0)</f>
        <v>C-364</v>
      </c>
      <c r="Z2009" s="32" t="str">
        <f>+VLOOKUP(Enfermedades_Mundiales[[#This Row],[Filtro Integrado]],Estructura!$M$4:$O$367,3,0)</f>
        <v>FI-366</v>
      </c>
      <c r="AA2009" s="32" t="str">
        <f>+VLOOKUP(Enfermedades_Mundiales[[#This Row],[Muestra]],Estructura!$Q$4:$S$194,3,0)</f>
        <v>M-372</v>
      </c>
    </row>
    <row r="2010" spans="1:27" ht="30.6" x14ac:dyDescent="0.3">
      <c r="A2010" s="61" t="s">
        <v>2477</v>
      </c>
      <c r="B2010" s="43">
        <f t="shared" si="444"/>
        <v>360</v>
      </c>
      <c r="C2010" s="44" t="str">
        <f t="shared" si="444"/>
        <v>Enfermedades Mundiales</v>
      </c>
      <c r="D2010" s="44" t="str">
        <f t="shared" si="444"/>
        <v>Salud</v>
      </c>
      <c r="E2010" s="64">
        <v>14204</v>
      </c>
      <c r="F2010" s="44" t="str">
        <f t="shared" si="440"/>
        <v>Etapas Paso a Paso</v>
      </c>
      <c r="G2010" s="27" t="s">
        <v>3568</v>
      </c>
      <c r="H2010" s="60" t="s">
        <v>17</v>
      </c>
      <c r="I2010" s="58" t="s">
        <v>361</v>
      </c>
      <c r="J2010" s="43" t="s">
        <v>3581</v>
      </c>
      <c r="K2010" s="12" t="str">
        <f t="shared" si="445"/>
        <v>Etapa Actual</v>
      </c>
      <c r="L2010" s="43" t="str">
        <f t="shared" si="445"/>
        <v>Último Informe MINCIECIA</v>
      </c>
      <c r="M2010" s="43" t="str">
        <f t="shared" si="445"/>
        <v>Adimensional</v>
      </c>
      <c r="N2010" s="49" t="str">
        <f t="shared" si="445"/>
        <v>Ministerio de Ciencias, Tecnología, Conocimiento e Innovación</v>
      </c>
      <c r="O2010" s="30" t="str">
        <f>+"Etapa Actual del Programa Paso a Paso en la comuna de "&amp;Enfermedades_Mundiales[[#This Row],[territorio]]</f>
        <v>Etapa Actual del Programa Paso a Paso en la comuna de Río Bueno</v>
      </c>
      <c r="P2010" s="68"/>
      <c r="Q2010" s="15" t="str">
        <f t="shared" si="438"/>
        <v>Representación Geográfica</v>
      </c>
      <c r="R2010" s="30"/>
      <c r="S2010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https://analytics.zoho.com/open-view/2395394000008153647?ZOHO_CRITERIA=%22Localiza_CL_Poblacion%22.%22Codcom%22%3D14204</v>
      </c>
      <c r="T2010" s="17"/>
      <c r="U2010" s="31" t="str">
        <f t="shared" si="439"/>
        <v>#1774B9</v>
      </c>
      <c r="V2010" s="32" t="str">
        <f>+Enfermedades_Mundiales[[#This Row],[idcoleccion]]&amp;"-"&amp;Enfermedades_Mundiales[[#This Row],[id]]</f>
        <v>360-2000</v>
      </c>
      <c r="W2010" s="21">
        <f>+VLOOKUP(Enfermedades_Mundiales[[#This Row],[Filtro URL]],Estructura!$X$4:$Y$366,2,0)</f>
        <v>36314204</v>
      </c>
      <c r="X2010" s="21" t="str">
        <f>+VLOOKUP(Enfermedades_Mundiales[[#This Row],[tema]],Estructura!$A$4:$C$18,3,0)</f>
        <v>T-368</v>
      </c>
      <c r="Y2010" s="32" t="str">
        <f>+VLOOKUP(Enfermedades_Mundiales[[#This Row],[contenido]],Estructura!$E$4:$G$18,3,0)</f>
        <v>C-364</v>
      </c>
      <c r="Z2010" s="32" t="str">
        <f>+VLOOKUP(Enfermedades_Mundiales[[#This Row],[Filtro Integrado]],Estructura!$M$4:$O$367,3,0)</f>
        <v>FI-366</v>
      </c>
      <c r="AA2010" s="32" t="str">
        <f>+VLOOKUP(Enfermedades_Mundiales[[#This Row],[Muestra]],Estructura!$Q$4:$S$194,3,0)</f>
        <v>M-372</v>
      </c>
    </row>
    <row r="2011" spans="1:27" ht="30.6" x14ac:dyDescent="0.3">
      <c r="A2011" s="61" t="s">
        <v>2478</v>
      </c>
      <c r="B2011" s="43">
        <f t="shared" si="444"/>
        <v>360</v>
      </c>
      <c r="C2011" s="44" t="str">
        <f t="shared" si="444"/>
        <v>Enfermedades Mundiales</v>
      </c>
      <c r="D2011" s="44" t="str">
        <f t="shared" si="444"/>
        <v>Salud</v>
      </c>
      <c r="E2011" s="64">
        <v>15101</v>
      </c>
      <c r="F2011" s="44" t="str">
        <f t="shared" si="440"/>
        <v>Etapas Paso a Paso</v>
      </c>
      <c r="G2011" s="27" t="s">
        <v>3568</v>
      </c>
      <c r="H2011" s="60" t="s">
        <v>17</v>
      </c>
      <c r="I2011" s="58" t="s">
        <v>362</v>
      </c>
      <c r="J2011" s="43" t="s">
        <v>3581</v>
      </c>
      <c r="K2011" s="12" t="str">
        <f t="shared" si="445"/>
        <v>Etapa Actual</v>
      </c>
      <c r="L2011" s="43" t="str">
        <f t="shared" si="445"/>
        <v>Último Informe MINCIECIA</v>
      </c>
      <c r="M2011" s="43" t="str">
        <f t="shared" si="445"/>
        <v>Adimensional</v>
      </c>
      <c r="N2011" s="49" t="str">
        <f t="shared" si="445"/>
        <v>Ministerio de Ciencias, Tecnología, Conocimiento e Innovación</v>
      </c>
      <c r="O2011" s="30" t="str">
        <f>+"Etapa Actual del Programa Paso a Paso en la comuna de "&amp;Enfermedades_Mundiales[[#This Row],[territorio]]</f>
        <v>Etapa Actual del Programa Paso a Paso en la comuna de Arica</v>
      </c>
      <c r="P2011" s="68"/>
      <c r="Q2011" s="15" t="str">
        <f t="shared" si="438"/>
        <v>Representación Geográfica</v>
      </c>
      <c r="R2011" s="30"/>
      <c r="S2011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https://analytics.zoho.com/open-view/2395394000008153647?ZOHO_CRITERIA=%22Localiza_CL_Poblacion%22.%22Codcom%22%3D15101</v>
      </c>
      <c r="T2011" s="17"/>
      <c r="U2011" s="31" t="str">
        <f t="shared" si="439"/>
        <v>#1774B9</v>
      </c>
      <c r="V2011" s="32" t="str">
        <f>+Enfermedades_Mundiales[[#This Row],[idcoleccion]]&amp;"-"&amp;Enfermedades_Mundiales[[#This Row],[id]]</f>
        <v>360-2001</v>
      </c>
      <c r="W2011" s="21">
        <f>+VLOOKUP(Enfermedades_Mundiales[[#This Row],[Filtro URL]],Estructura!$X$4:$Y$366,2,0)</f>
        <v>36315101</v>
      </c>
      <c r="X2011" s="21" t="str">
        <f>+VLOOKUP(Enfermedades_Mundiales[[#This Row],[tema]],Estructura!$A$4:$C$18,3,0)</f>
        <v>T-368</v>
      </c>
      <c r="Y2011" s="32" t="str">
        <f>+VLOOKUP(Enfermedades_Mundiales[[#This Row],[contenido]],Estructura!$E$4:$G$18,3,0)</f>
        <v>C-364</v>
      </c>
      <c r="Z2011" s="32" t="str">
        <f>+VLOOKUP(Enfermedades_Mundiales[[#This Row],[Filtro Integrado]],Estructura!$M$4:$O$367,3,0)</f>
        <v>FI-366</v>
      </c>
      <c r="AA2011" s="32" t="str">
        <f>+VLOOKUP(Enfermedades_Mundiales[[#This Row],[Muestra]],Estructura!$Q$4:$S$194,3,0)</f>
        <v>M-372</v>
      </c>
    </row>
    <row r="2012" spans="1:27" ht="30.6" x14ac:dyDescent="0.3">
      <c r="A2012" s="61" t="s">
        <v>2479</v>
      </c>
      <c r="B2012" s="43">
        <f t="shared" si="444"/>
        <v>360</v>
      </c>
      <c r="C2012" s="44" t="str">
        <f t="shared" si="444"/>
        <v>Enfermedades Mundiales</v>
      </c>
      <c r="D2012" s="44" t="str">
        <f t="shared" si="444"/>
        <v>Salud</v>
      </c>
      <c r="E2012" s="64">
        <v>15102</v>
      </c>
      <c r="F2012" s="44" t="str">
        <f t="shared" si="440"/>
        <v>Etapas Paso a Paso</v>
      </c>
      <c r="G2012" s="27" t="s">
        <v>3568</v>
      </c>
      <c r="H2012" s="60" t="s">
        <v>17</v>
      </c>
      <c r="I2012" s="58" t="s">
        <v>363</v>
      </c>
      <c r="J2012" s="43" t="s">
        <v>3581</v>
      </c>
      <c r="K2012" s="12" t="str">
        <f t="shared" si="445"/>
        <v>Etapa Actual</v>
      </c>
      <c r="L2012" s="43" t="str">
        <f t="shared" si="445"/>
        <v>Último Informe MINCIECIA</v>
      </c>
      <c r="M2012" s="43" t="str">
        <f t="shared" si="445"/>
        <v>Adimensional</v>
      </c>
      <c r="N2012" s="49" t="str">
        <f t="shared" si="445"/>
        <v>Ministerio de Ciencias, Tecnología, Conocimiento e Innovación</v>
      </c>
      <c r="O2012" s="30" t="str">
        <f>+"Etapa Actual del Programa Paso a Paso en la comuna de "&amp;Enfermedades_Mundiales[[#This Row],[territorio]]</f>
        <v>Etapa Actual del Programa Paso a Paso en la comuna de Camarones</v>
      </c>
      <c r="P2012" s="68"/>
      <c r="Q2012" s="15" t="str">
        <f t="shared" si="438"/>
        <v>Representación Geográfica</v>
      </c>
      <c r="R2012" s="30"/>
      <c r="S2012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https://analytics.zoho.com/open-view/2395394000008153647?ZOHO_CRITERIA=%22Localiza_CL_Poblacion%22.%22Codcom%22%3D15102</v>
      </c>
      <c r="T2012" s="17"/>
      <c r="U2012" s="31" t="str">
        <f t="shared" si="439"/>
        <v>#1774B9</v>
      </c>
      <c r="V2012" s="32" t="str">
        <f>+Enfermedades_Mundiales[[#This Row],[idcoleccion]]&amp;"-"&amp;Enfermedades_Mundiales[[#This Row],[id]]</f>
        <v>360-2002</v>
      </c>
      <c r="W2012" s="21">
        <f>+VLOOKUP(Enfermedades_Mundiales[[#This Row],[Filtro URL]],Estructura!$X$4:$Y$366,2,0)</f>
        <v>36315102</v>
      </c>
      <c r="X2012" s="21" t="str">
        <f>+VLOOKUP(Enfermedades_Mundiales[[#This Row],[tema]],Estructura!$A$4:$C$18,3,0)</f>
        <v>T-368</v>
      </c>
      <c r="Y2012" s="32" t="str">
        <f>+VLOOKUP(Enfermedades_Mundiales[[#This Row],[contenido]],Estructura!$E$4:$G$18,3,0)</f>
        <v>C-364</v>
      </c>
      <c r="Z2012" s="32" t="str">
        <f>+VLOOKUP(Enfermedades_Mundiales[[#This Row],[Filtro Integrado]],Estructura!$M$4:$O$367,3,0)</f>
        <v>FI-366</v>
      </c>
      <c r="AA2012" s="32" t="str">
        <f>+VLOOKUP(Enfermedades_Mundiales[[#This Row],[Muestra]],Estructura!$Q$4:$S$194,3,0)</f>
        <v>M-372</v>
      </c>
    </row>
    <row r="2013" spans="1:27" ht="30.6" x14ac:dyDescent="0.3">
      <c r="A2013" s="61" t="s">
        <v>2480</v>
      </c>
      <c r="B2013" s="43">
        <f t="shared" si="444"/>
        <v>360</v>
      </c>
      <c r="C2013" s="44" t="str">
        <f t="shared" si="444"/>
        <v>Enfermedades Mundiales</v>
      </c>
      <c r="D2013" s="44" t="str">
        <f t="shared" si="444"/>
        <v>Salud</v>
      </c>
      <c r="E2013" s="64">
        <v>15201</v>
      </c>
      <c r="F2013" s="44" t="str">
        <f t="shared" si="440"/>
        <v>Etapas Paso a Paso</v>
      </c>
      <c r="G2013" s="27" t="s">
        <v>3568</v>
      </c>
      <c r="H2013" s="60" t="s">
        <v>17</v>
      </c>
      <c r="I2013" s="58" t="s">
        <v>364</v>
      </c>
      <c r="J2013" s="43" t="s">
        <v>3581</v>
      </c>
      <c r="K2013" s="12" t="str">
        <f t="shared" si="445"/>
        <v>Etapa Actual</v>
      </c>
      <c r="L2013" s="43" t="str">
        <f t="shared" si="445"/>
        <v>Último Informe MINCIECIA</v>
      </c>
      <c r="M2013" s="43" t="str">
        <f t="shared" si="445"/>
        <v>Adimensional</v>
      </c>
      <c r="N2013" s="49" t="str">
        <f t="shared" si="445"/>
        <v>Ministerio de Ciencias, Tecnología, Conocimiento e Innovación</v>
      </c>
      <c r="O2013" s="30" t="str">
        <f>+"Etapa Actual del Programa Paso a Paso en la comuna de "&amp;Enfermedades_Mundiales[[#This Row],[territorio]]</f>
        <v>Etapa Actual del Programa Paso a Paso en la comuna de Putre</v>
      </c>
      <c r="P2013" s="68"/>
      <c r="Q2013" s="15" t="str">
        <f t="shared" si="438"/>
        <v>Representación Geográfica</v>
      </c>
      <c r="R2013" s="30"/>
      <c r="S2013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https://analytics.zoho.com/open-view/2395394000008153647?ZOHO_CRITERIA=%22Localiza_CL_Poblacion%22.%22Codcom%22%3D15201</v>
      </c>
      <c r="T2013" s="17"/>
      <c r="U2013" s="31" t="str">
        <f t="shared" si="439"/>
        <v>#1774B9</v>
      </c>
      <c r="V2013" s="32" t="str">
        <f>+Enfermedades_Mundiales[[#This Row],[idcoleccion]]&amp;"-"&amp;Enfermedades_Mundiales[[#This Row],[id]]</f>
        <v>360-2003</v>
      </c>
      <c r="W2013" s="21">
        <f>+VLOOKUP(Enfermedades_Mundiales[[#This Row],[Filtro URL]],Estructura!$X$4:$Y$366,2,0)</f>
        <v>36315201</v>
      </c>
      <c r="X2013" s="21" t="str">
        <f>+VLOOKUP(Enfermedades_Mundiales[[#This Row],[tema]],Estructura!$A$4:$C$18,3,0)</f>
        <v>T-368</v>
      </c>
      <c r="Y2013" s="32" t="str">
        <f>+VLOOKUP(Enfermedades_Mundiales[[#This Row],[contenido]],Estructura!$E$4:$G$18,3,0)</f>
        <v>C-364</v>
      </c>
      <c r="Z2013" s="32" t="str">
        <f>+VLOOKUP(Enfermedades_Mundiales[[#This Row],[Filtro Integrado]],Estructura!$M$4:$O$367,3,0)</f>
        <v>FI-366</v>
      </c>
      <c r="AA2013" s="32" t="str">
        <f>+VLOOKUP(Enfermedades_Mundiales[[#This Row],[Muestra]],Estructura!$Q$4:$S$194,3,0)</f>
        <v>M-372</v>
      </c>
    </row>
    <row r="2014" spans="1:27" ht="30.6" x14ac:dyDescent="0.3">
      <c r="A2014" s="61" t="s">
        <v>2481</v>
      </c>
      <c r="B2014" s="43">
        <f t="shared" si="444"/>
        <v>360</v>
      </c>
      <c r="C2014" s="44" t="str">
        <f t="shared" si="444"/>
        <v>Enfermedades Mundiales</v>
      </c>
      <c r="D2014" s="44" t="str">
        <f t="shared" si="444"/>
        <v>Salud</v>
      </c>
      <c r="E2014" s="64">
        <v>15202</v>
      </c>
      <c r="F2014" s="44" t="str">
        <f t="shared" si="440"/>
        <v>Etapas Paso a Paso</v>
      </c>
      <c r="G2014" s="27" t="s">
        <v>3568</v>
      </c>
      <c r="H2014" s="60" t="s">
        <v>17</v>
      </c>
      <c r="I2014" s="58" t="s">
        <v>365</v>
      </c>
      <c r="J2014" s="43" t="s">
        <v>407</v>
      </c>
      <c r="K2014" s="12" t="str">
        <f t="shared" si="445"/>
        <v>Etapa Actual</v>
      </c>
      <c r="L2014" s="43" t="str">
        <f t="shared" si="445"/>
        <v>Último Informe MINCIECIA</v>
      </c>
      <c r="M2014" s="43" t="str">
        <f t="shared" si="445"/>
        <v>Adimensional</v>
      </c>
      <c r="N2014" s="49" t="str">
        <f t="shared" si="445"/>
        <v>Ministerio de Ciencias, Tecnología, Conocimiento e Innovación</v>
      </c>
      <c r="O2014" s="30" t="str">
        <f>+"Etapa Actual del Programa Paso a Paso en la comuna de "&amp;Enfermedades_Mundiales[[#This Row],[territorio]]</f>
        <v>Etapa Actual del Programa Paso a Paso en la comuna de General Lagos</v>
      </c>
      <c r="P2014" s="68"/>
      <c r="Q2014" s="15" t="str">
        <f t="shared" si="438"/>
        <v>Representación Geográfica</v>
      </c>
      <c r="R2014" s="30"/>
      <c r="S2014" s="16" t="str">
        <f>"https://analytics.zoho.com/open-view/2395394000008153647?ZOHO_CRITERIA=%22Localiza_CL_Poblacion%22.%22Codcom%22%3D"&amp;Enfermedades_Mundiales[[#This Row],[Filtro URL]]</f>
        <v>https://analytics.zoho.com/open-view/2395394000008153647?ZOHO_CRITERIA=%22Localiza_CL_Poblacion%22.%22Codcom%22%3D15202</v>
      </c>
      <c r="T2014" s="17"/>
      <c r="U2014" s="31" t="str">
        <f t="shared" si="439"/>
        <v>#1774B9</v>
      </c>
      <c r="V2014" s="32" t="str">
        <f>+Enfermedades_Mundiales[[#This Row],[idcoleccion]]&amp;"-"&amp;Enfermedades_Mundiales[[#This Row],[id]]</f>
        <v>360-2004</v>
      </c>
      <c r="W2014" s="21">
        <f>+VLOOKUP(Enfermedades_Mundiales[[#This Row],[Filtro URL]],Estructura!$X$4:$Y$366,2,0)</f>
        <v>36315202</v>
      </c>
      <c r="X2014" s="21" t="str">
        <f>+VLOOKUP(Enfermedades_Mundiales[[#This Row],[tema]],Estructura!$A$4:$C$18,3,0)</f>
        <v>T-368</v>
      </c>
      <c r="Y2014" s="32" t="str">
        <f>+VLOOKUP(Enfermedades_Mundiales[[#This Row],[contenido]],Estructura!$E$4:$G$18,3,0)</f>
        <v>C-364</v>
      </c>
      <c r="Z2014" s="32" t="str">
        <f>+VLOOKUP(Enfermedades_Mundiales[[#This Row],[Filtro Integrado]],Estructura!$M$4:$O$367,3,0)</f>
        <v>FI-363</v>
      </c>
      <c r="AA2014" s="32" t="str">
        <f>+VLOOKUP(Enfermedades_Mundiales[[#This Row],[Muestra]],Estructura!$Q$4:$S$194,3,0)</f>
        <v>M-372</v>
      </c>
    </row>
    <row r="2015" spans="1:27" ht="30.6" x14ac:dyDescent="0.3">
      <c r="A2015" s="37" t="s">
        <v>2482</v>
      </c>
      <c r="B2015" s="12">
        <f>+B2014</f>
        <v>360</v>
      </c>
      <c r="C2015" s="13" t="str">
        <f>+C2014</f>
        <v>Enfermedades Mundiales</v>
      </c>
      <c r="D2015" s="13" t="str">
        <f>+D2014</f>
        <v>Salud</v>
      </c>
      <c r="E2015" s="20">
        <v>0</v>
      </c>
      <c r="F2015" s="44" t="str">
        <f t="shared" si="440"/>
        <v>Etapas Paso a Paso</v>
      </c>
      <c r="G2015" s="27" t="s">
        <v>3568</v>
      </c>
      <c r="H2015" s="35" t="s">
        <v>19</v>
      </c>
      <c r="I2015" s="36" t="s">
        <v>14</v>
      </c>
      <c r="J2015" s="12" t="s">
        <v>3582</v>
      </c>
      <c r="K2015" s="12" t="s">
        <v>3573</v>
      </c>
      <c r="L2015" s="12" t="str">
        <f>+L2014</f>
        <v>Último Informe MINCIECIA</v>
      </c>
      <c r="M2015" s="12" t="s">
        <v>3570</v>
      </c>
      <c r="N2015" s="38" t="str">
        <f>+N2014</f>
        <v>Ministerio de Ciencias, Tecnología, Conocimiento e Innovación</v>
      </c>
      <c r="O2015" s="30" t="s">
        <v>3574</v>
      </c>
      <c r="P2015" s="68"/>
      <c r="Q2015" s="15" t="s">
        <v>387</v>
      </c>
      <c r="R2015" s="30"/>
      <c r="S2015" s="28" t="s">
        <v>3585</v>
      </c>
      <c r="T2015" s="17">
        <v>100200300</v>
      </c>
      <c r="U2015" s="31" t="str">
        <f>+U2014</f>
        <v>#1774B9</v>
      </c>
      <c r="V2015" s="32" t="str">
        <f>+Enfermedades_Mundiales[[#This Row],[idcoleccion]]&amp;"-"&amp;Enfermedades_Mundiales[[#This Row],[id]]</f>
        <v>360-2005</v>
      </c>
      <c r="W2015" s="21">
        <f>+VLOOKUP(Enfermedades_Mundiales[[#This Row],[Filtro URL]],Estructura!$X$4:$Y$366,2,0)</f>
        <v>36100000</v>
      </c>
      <c r="X2015" s="21" t="str">
        <f>+VLOOKUP(Enfermedades_Mundiales[[#This Row],[tema]],Estructura!$A$4:$C$18,3,0)</f>
        <v>T-368</v>
      </c>
      <c r="Y2015" s="32" t="str">
        <f>+VLOOKUP(Enfermedades_Mundiales[[#This Row],[contenido]],Estructura!$E$4:$G$18,3,0)</f>
        <v>C-364</v>
      </c>
      <c r="Z2015" s="32" t="str">
        <f>+VLOOKUP(Enfermedades_Mundiales[[#This Row],[Filtro Integrado]],Estructura!$M$4:$O$367,3,0)</f>
        <v>FI-364</v>
      </c>
      <c r="AA2015" s="32" t="str">
        <f>+VLOOKUP(Enfermedades_Mundiales[[#This Row],[Muestra]],Estructura!$Q$4:$S$194,3,0)</f>
        <v>M-373</v>
      </c>
    </row>
    <row r="2016" spans="1:27" ht="30.6" x14ac:dyDescent="0.3">
      <c r="A2016" s="42" t="s">
        <v>2483</v>
      </c>
      <c r="B2016" s="12">
        <f t="shared" ref="B2016:D2031" si="446">+B2015</f>
        <v>360</v>
      </c>
      <c r="C2016" s="13" t="str">
        <f t="shared" si="446"/>
        <v>Enfermedades Mundiales</v>
      </c>
      <c r="D2016" s="13" t="str">
        <f t="shared" si="446"/>
        <v>Salud</v>
      </c>
      <c r="E2016" s="29">
        <v>1</v>
      </c>
      <c r="F2016" s="13" t="str">
        <f>+F2015</f>
        <v>Etapas Paso a Paso</v>
      </c>
      <c r="G2016" s="27" t="s">
        <v>3568</v>
      </c>
      <c r="H2016" s="34" t="s">
        <v>15</v>
      </c>
      <c r="I2016" s="33" t="s">
        <v>367</v>
      </c>
      <c r="J2016" s="12" t="s">
        <v>3583</v>
      </c>
      <c r="K2016" s="12" t="str">
        <f>+K2015</f>
        <v>Etapas Históricas</v>
      </c>
      <c r="L2016" s="12" t="s">
        <v>403</v>
      </c>
      <c r="M2016" s="12" t="str">
        <f t="shared" ref="L2016:N2031" si="447">+M2015</f>
        <v>Adimensional</v>
      </c>
      <c r="N2016" s="38" t="str">
        <f t="shared" si="447"/>
        <v>Ministerio de Ciencias, Tecnología, Conocimiento e Innovación</v>
      </c>
      <c r="O2016" s="30" t="str">
        <f>+"Etapas Históricas del Programa Paso a Paso por Comuna en la "&amp;Enfermedades_Mundiales[[#This Row],[territorio]]</f>
        <v>Etapas Históricas del Programa Paso a Paso por Comuna en la Región de Tarapacá</v>
      </c>
      <c r="P2016" s="68"/>
      <c r="Q2016" s="15" t="str">
        <f t="shared" ref="Q2016:Q2079" si="448">+Q2015</f>
        <v>Gráfico Evolución</v>
      </c>
      <c r="R2016" s="30"/>
      <c r="S2016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</v>
      </c>
      <c r="T2016" s="17">
        <v>100200301</v>
      </c>
      <c r="U2016" s="31" t="str">
        <f t="shared" ref="U2016:U2079" si="449">+U2015</f>
        <v>#1774B9</v>
      </c>
      <c r="V2016" s="32" t="str">
        <f>+Enfermedades_Mundiales[[#This Row],[idcoleccion]]&amp;"-"&amp;Enfermedades_Mundiales[[#This Row],[id]]</f>
        <v>360-2006</v>
      </c>
      <c r="W2016" s="21">
        <f>+VLOOKUP(Enfermedades_Mundiales[[#This Row],[Filtro URL]],Estructura!$X$4:$Y$366,2,0)</f>
        <v>36200001</v>
      </c>
      <c r="X2016" s="21" t="str">
        <f>+VLOOKUP(Enfermedades_Mundiales[[#This Row],[tema]],Estructura!$A$4:$C$18,3,0)</f>
        <v>T-368</v>
      </c>
      <c r="Y2016" s="32" t="str">
        <f>+VLOOKUP(Enfermedades_Mundiales[[#This Row],[contenido]],Estructura!$E$4:$G$18,3,0)</f>
        <v>C-364</v>
      </c>
      <c r="Z2016" s="32" t="str">
        <f>+VLOOKUP(Enfermedades_Mundiales[[#This Row],[Filtro Integrado]],Estructura!$M$4:$O$367,3,0)</f>
        <v>FI-365</v>
      </c>
      <c r="AA2016" s="32" t="str">
        <f>+VLOOKUP(Enfermedades_Mundiales[[#This Row],[Muestra]],Estructura!$Q$4:$S$194,3,0)</f>
        <v>M-373</v>
      </c>
    </row>
    <row r="2017" spans="1:27" ht="30.6" x14ac:dyDescent="0.3">
      <c r="A2017" s="41" t="s">
        <v>2484</v>
      </c>
      <c r="B2017" s="12">
        <f t="shared" si="446"/>
        <v>360</v>
      </c>
      <c r="C2017" s="13" t="str">
        <f t="shared" si="446"/>
        <v>Enfermedades Mundiales</v>
      </c>
      <c r="D2017" s="13" t="str">
        <f t="shared" si="446"/>
        <v>Salud</v>
      </c>
      <c r="E2017" s="29">
        <v>2</v>
      </c>
      <c r="F2017" s="13" t="str">
        <f t="shared" ref="F2017:F2080" si="450">+F2016</f>
        <v>Etapas Paso a Paso</v>
      </c>
      <c r="G2017" s="27" t="s">
        <v>3568</v>
      </c>
      <c r="H2017" s="34" t="s">
        <v>15</v>
      </c>
      <c r="I2017" s="33" t="s">
        <v>368</v>
      </c>
      <c r="J2017" s="12" t="str">
        <f>+J2016</f>
        <v>Comuna-Zona</v>
      </c>
      <c r="K2017" s="12" t="str">
        <f t="shared" ref="K2017:N2032" si="451">+K2016</f>
        <v>Etapas Históricas</v>
      </c>
      <c r="L2017" s="12" t="str">
        <f t="shared" si="447"/>
        <v>Periodo 2020-2021</v>
      </c>
      <c r="M2017" s="12" t="str">
        <f t="shared" si="447"/>
        <v>Adimensional</v>
      </c>
      <c r="N2017" s="38" t="str">
        <f t="shared" si="447"/>
        <v>Ministerio de Ciencias, Tecnología, Conocimiento e Innovación</v>
      </c>
      <c r="O2017" s="30" t="str">
        <f>+"Etapas Históricas del Programa Paso a Paso por Comuna en la "&amp;Enfermedades_Mundiales[[#This Row],[territorio]]</f>
        <v>Etapas Históricas del Programa Paso a Paso por Comuna en la Región de Antofagasta</v>
      </c>
      <c r="P2017" s="68"/>
      <c r="Q2017" s="15" t="str">
        <f t="shared" si="448"/>
        <v>Gráfico Evolución</v>
      </c>
      <c r="R2017" s="30"/>
      <c r="S2017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https://analytics.zoho.com/open-view/2395394000008155426?ZOHO_CRITERIA=%22Localiza_CL_Poblacion%22.%22Codreg%22%3D2</v>
      </c>
      <c r="T2017" s="17">
        <v>100200302</v>
      </c>
      <c r="U2017" s="31" t="str">
        <f t="shared" si="449"/>
        <v>#1774B9</v>
      </c>
      <c r="V2017" s="32" t="str">
        <f>+Enfermedades_Mundiales[[#This Row],[idcoleccion]]&amp;"-"&amp;Enfermedades_Mundiales[[#This Row],[id]]</f>
        <v>360-20007</v>
      </c>
      <c r="W2017" s="21">
        <f>+VLOOKUP(Enfermedades_Mundiales[[#This Row],[Filtro URL]],Estructura!$X$4:$Y$366,2,0)</f>
        <v>36200002</v>
      </c>
      <c r="X2017" s="21" t="str">
        <f>+VLOOKUP(Enfermedades_Mundiales[[#This Row],[tema]],Estructura!$A$4:$C$18,3,0)</f>
        <v>T-368</v>
      </c>
      <c r="Y2017" s="32" t="str">
        <f>+VLOOKUP(Enfermedades_Mundiales[[#This Row],[contenido]],Estructura!$E$4:$G$18,3,0)</f>
        <v>C-364</v>
      </c>
      <c r="Z2017" s="32" t="str">
        <f>+VLOOKUP(Enfermedades_Mundiales[[#This Row],[Filtro Integrado]],Estructura!$M$4:$O$367,3,0)</f>
        <v>FI-365</v>
      </c>
      <c r="AA2017" s="32" t="str">
        <f>+VLOOKUP(Enfermedades_Mundiales[[#This Row],[Muestra]],Estructura!$Q$4:$S$194,3,0)</f>
        <v>M-373</v>
      </c>
    </row>
    <row r="2018" spans="1:27" ht="30.6" x14ac:dyDescent="0.3">
      <c r="A2018" s="41" t="s">
        <v>2485</v>
      </c>
      <c r="B2018" s="12">
        <f t="shared" si="446"/>
        <v>360</v>
      </c>
      <c r="C2018" s="13" t="str">
        <f t="shared" si="446"/>
        <v>Enfermedades Mundiales</v>
      </c>
      <c r="D2018" s="13" t="str">
        <f t="shared" si="446"/>
        <v>Salud</v>
      </c>
      <c r="E2018" s="29">
        <v>3</v>
      </c>
      <c r="F2018" s="13" t="str">
        <f t="shared" si="450"/>
        <v>Etapas Paso a Paso</v>
      </c>
      <c r="G2018" s="27" t="s">
        <v>3568</v>
      </c>
      <c r="H2018" s="34" t="s">
        <v>15</v>
      </c>
      <c r="I2018" s="33" t="s">
        <v>369</v>
      </c>
      <c r="J2018" s="12" t="str">
        <f t="shared" ref="J2018:J2031" si="452">+J2017</f>
        <v>Comuna-Zona</v>
      </c>
      <c r="K2018" s="12" t="str">
        <f t="shared" si="451"/>
        <v>Etapas Históricas</v>
      </c>
      <c r="L2018" s="12" t="str">
        <f t="shared" si="447"/>
        <v>Periodo 2020-2021</v>
      </c>
      <c r="M2018" s="12" t="str">
        <f t="shared" si="447"/>
        <v>Adimensional</v>
      </c>
      <c r="N2018" s="38" t="str">
        <f t="shared" si="447"/>
        <v>Ministerio de Ciencias, Tecnología, Conocimiento e Innovación</v>
      </c>
      <c r="O2018" s="30" t="str">
        <f>+"Etapas Históricas del Programa Paso a Paso por Comuna en la "&amp;Enfermedades_Mundiales[[#This Row],[territorio]]</f>
        <v>Etapas Históricas del Programa Paso a Paso por Comuna en la Región de Atacama</v>
      </c>
      <c r="P2018" s="68"/>
      <c r="Q2018" s="15" t="str">
        <f t="shared" si="448"/>
        <v>Gráfico Evolución</v>
      </c>
      <c r="R2018" s="30"/>
      <c r="S2018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https://analytics.zoho.com/open-view/2395394000008155426?ZOHO_CRITERIA=%22Localiza_CL_Poblacion%22.%22Codreg%22%3D3</v>
      </c>
      <c r="T2018" s="17"/>
      <c r="U2018" s="31" t="str">
        <f t="shared" si="449"/>
        <v>#1774B9</v>
      </c>
      <c r="V2018" s="32" t="str">
        <f>+Enfermedades_Mundiales[[#This Row],[idcoleccion]]&amp;"-"&amp;Enfermedades_Mundiales[[#This Row],[id]]</f>
        <v>360-20008</v>
      </c>
      <c r="W2018" s="21">
        <f>+VLOOKUP(Enfermedades_Mundiales[[#This Row],[Filtro URL]],Estructura!$X$4:$Y$366,2,0)</f>
        <v>36200003</v>
      </c>
      <c r="X2018" s="21" t="str">
        <f>+VLOOKUP(Enfermedades_Mundiales[[#This Row],[tema]],Estructura!$A$4:$C$18,3,0)</f>
        <v>T-368</v>
      </c>
      <c r="Y2018" s="32" t="str">
        <f>+VLOOKUP(Enfermedades_Mundiales[[#This Row],[contenido]],Estructura!$E$4:$G$18,3,0)</f>
        <v>C-364</v>
      </c>
      <c r="Z2018" s="32" t="str">
        <f>+VLOOKUP(Enfermedades_Mundiales[[#This Row],[Filtro Integrado]],Estructura!$M$4:$O$367,3,0)</f>
        <v>FI-365</v>
      </c>
      <c r="AA2018" s="32" t="str">
        <f>+VLOOKUP(Enfermedades_Mundiales[[#This Row],[Muestra]],Estructura!$Q$4:$S$194,3,0)</f>
        <v>M-373</v>
      </c>
    </row>
    <row r="2019" spans="1:27" ht="30.6" x14ac:dyDescent="0.3">
      <c r="A2019" s="41" t="s">
        <v>2486</v>
      </c>
      <c r="B2019" s="12">
        <f t="shared" si="446"/>
        <v>360</v>
      </c>
      <c r="C2019" s="13" t="str">
        <f t="shared" si="446"/>
        <v>Enfermedades Mundiales</v>
      </c>
      <c r="D2019" s="13" t="str">
        <f t="shared" si="446"/>
        <v>Salud</v>
      </c>
      <c r="E2019" s="29">
        <v>4</v>
      </c>
      <c r="F2019" s="13" t="str">
        <f t="shared" si="450"/>
        <v>Etapas Paso a Paso</v>
      </c>
      <c r="G2019" s="27" t="s">
        <v>3568</v>
      </c>
      <c r="H2019" s="34" t="s">
        <v>15</v>
      </c>
      <c r="I2019" s="33" t="s">
        <v>370</v>
      </c>
      <c r="J2019" s="12" t="str">
        <f t="shared" si="452"/>
        <v>Comuna-Zona</v>
      </c>
      <c r="K2019" s="12" t="str">
        <f t="shared" si="451"/>
        <v>Etapas Históricas</v>
      </c>
      <c r="L2019" s="12" t="str">
        <f t="shared" si="447"/>
        <v>Periodo 2020-2021</v>
      </c>
      <c r="M2019" s="12" t="str">
        <f t="shared" si="447"/>
        <v>Adimensional</v>
      </c>
      <c r="N2019" s="38" t="str">
        <f t="shared" si="447"/>
        <v>Ministerio de Ciencias, Tecnología, Conocimiento e Innovación</v>
      </c>
      <c r="O2019" s="30" t="str">
        <f>+"Etapas Históricas del Programa Paso a Paso por Comuna en la "&amp;Enfermedades_Mundiales[[#This Row],[territorio]]</f>
        <v>Etapas Históricas del Programa Paso a Paso por Comuna en la Región de Coquimbo</v>
      </c>
      <c r="P2019" s="68"/>
      <c r="Q2019" s="15" t="str">
        <f t="shared" si="448"/>
        <v>Gráfico Evolución</v>
      </c>
      <c r="R2019" s="30"/>
      <c r="S2019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https://analytics.zoho.com/open-view/2395394000008155426?ZOHO_CRITERIA=%22Localiza_CL_Poblacion%22.%22Codreg%22%3D4</v>
      </c>
      <c r="T2019" s="17"/>
      <c r="U2019" s="31" t="str">
        <f t="shared" si="449"/>
        <v>#1774B9</v>
      </c>
      <c r="V2019" s="32" t="str">
        <f>+Enfermedades_Mundiales[[#This Row],[idcoleccion]]&amp;"-"&amp;Enfermedades_Mundiales[[#This Row],[id]]</f>
        <v>360-20009</v>
      </c>
      <c r="W2019" s="21">
        <f>+VLOOKUP(Enfermedades_Mundiales[[#This Row],[Filtro URL]],Estructura!$X$4:$Y$366,2,0)</f>
        <v>36200004</v>
      </c>
      <c r="X2019" s="21" t="str">
        <f>+VLOOKUP(Enfermedades_Mundiales[[#This Row],[tema]],Estructura!$A$4:$C$18,3,0)</f>
        <v>T-368</v>
      </c>
      <c r="Y2019" s="32" t="str">
        <f>+VLOOKUP(Enfermedades_Mundiales[[#This Row],[contenido]],Estructura!$E$4:$G$18,3,0)</f>
        <v>C-364</v>
      </c>
      <c r="Z2019" s="32" t="str">
        <f>+VLOOKUP(Enfermedades_Mundiales[[#This Row],[Filtro Integrado]],Estructura!$M$4:$O$367,3,0)</f>
        <v>FI-365</v>
      </c>
      <c r="AA2019" s="32" t="str">
        <f>+VLOOKUP(Enfermedades_Mundiales[[#This Row],[Muestra]],Estructura!$Q$4:$S$194,3,0)</f>
        <v>M-373</v>
      </c>
    </row>
    <row r="2020" spans="1:27" ht="30.6" x14ac:dyDescent="0.3">
      <c r="A2020" s="41" t="s">
        <v>2487</v>
      </c>
      <c r="B2020" s="12">
        <f t="shared" si="446"/>
        <v>360</v>
      </c>
      <c r="C2020" s="13" t="str">
        <f t="shared" si="446"/>
        <v>Enfermedades Mundiales</v>
      </c>
      <c r="D2020" s="13" t="str">
        <f t="shared" si="446"/>
        <v>Salud</v>
      </c>
      <c r="E2020" s="29">
        <v>5</v>
      </c>
      <c r="F2020" s="13" t="str">
        <f t="shared" si="450"/>
        <v>Etapas Paso a Paso</v>
      </c>
      <c r="G2020" s="27" t="s">
        <v>3568</v>
      </c>
      <c r="H2020" s="34" t="s">
        <v>15</v>
      </c>
      <c r="I2020" s="33" t="s">
        <v>371</v>
      </c>
      <c r="J2020" s="12" t="str">
        <f t="shared" si="452"/>
        <v>Comuna-Zona</v>
      </c>
      <c r="K2020" s="12" t="str">
        <f t="shared" si="451"/>
        <v>Etapas Históricas</v>
      </c>
      <c r="L2020" s="12" t="str">
        <f t="shared" si="447"/>
        <v>Periodo 2020-2021</v>
      </c>
      <c r="M2020" s="12" t="str">
        <f t="shared" si="447"/>
        <v>Adimensional</v>
      </c>
      <c r="N2020" s="38" t="str">
        <f t="shared" si="447"/>
        <v>Ministerio de Ciencias, Tecnología, Conocimiento e Innovación</v>
      </c>
      <c r="O2020" s="30" t="str">
        <f>+"Etapas Históricas del Programa Paso a Paso por Comuna en la "&amp;Enfermedades_Mundiales[[#This Row],[territorio]]</f>
        <v>Etapas Históricas del Programa Paso a Paso por Comuna en la Región de Valparaíso</v>
      </c>
      <c r="P2020" s="68"/>
      <c r="Q2020" s="15" t="str">
        <f t="shared" si="448"/>
        <v>Gráfico Evolución</v>
      </c>
      <c r="R2020" s="30"/>
      <c r="S2020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https://analytics.zoho.com/open-view/2395394000008155426?ZOHO_CRITERIA=%22Localiza_CL_Poblacion%22.%22Codreg%22%3D5</v>
      </c>
      <c r="T2020" s="17"/>
      <c r="U2020" s="31" t="str">
        <f t="shared" si="449"/>
        <v>#1774B9</v>
      </c>
      <c r="V2020" s="32" t="str">
        <f>+Enfermedades_Mundiales[[#This Row],[idcoleccion]]&amp;"-"&amp;Enfermedades_Mundiales[[#This Row],[id]]</f>
        <v>360-20010</v>
      </c>
      <c r="W2020" s="21">
        <f>+VLOOKUP(Enfermedades_Mundiales[[#This Row],[Filtro URL]],Estructura!$X$4:$Y$366,2,0)</f>
        <v>36200005</v>
      </c>
      <c r="X2020" s="21" t="str">
        <f>+VLOOKUP(Enfermedades_Mundiales[[#This Row],[tema]],Estructura!$A$4:$C$18,3,0)</f>
        <v>T-368</v>
      </c>
      <c r="Y2020" s="32" t="str">
        <f>+VLOOKUP(Enfermedades_Mundiales[[#This Row],[contenido]],Estructura!$E$4:$G$18,3,0)</f>
        <v>C-364</v>
      </c>
      <c r="Z2020" s="32" t="str">
        <f>+VLOOKUP(Enfermedades_Mundiales[[#This Row],[Filtro Integrado]],Estructura!$M$4:$O$367,3,0)</f>
        <v>FI-365</v>
      </c>
      <c r="AA2020" s="32" t="str">
        <f>+VLOOKUP(Enfermedades_Mundiales[[#This Row],[Muestra]],Estructura!$Q$4:$S$194,3,0)</f>
        <v>M-373</v>
      </c>
    </row>
    <row r="2021" spans="1:27" ht="30.6" x14ac:dyDescent="0.3">
      <c r="A2021" s="41" t="s">
        <v>2488</v>
      </c>
      <c r="B2021" s="12">
        <f t="shared" si="446"/>
        <v>360</v>
      </c>
      <c r="C2021" s="13" t="str">
        <f t="shared" si="446"/>
        <v>Enfermedades Mundiales</v>
      </c>
      <c r="D2021" s="13" t="str">
        <f t="shared" si="446"/>
        <v>Salud</v>
      </c>
      <c r="E2021" s="29">
        <v>6</v>
      </c>
      <c r="F2021" s="13" t="str">
        <f t="shared" si="450"/>
        <v>Etapas Paso a Paso</v>
      </c>
      <c r="G2021" s="27" t="s">
        <v>3568</v>
      </c>
      <c r="H2021" s="34" t="s">
        <v>15</v>
      </c>
      <c r="I2021" s="33" t="s">
        <v>372</v>
      </c>
      <c r="J2021" s="12" t="str">
        <f t="shared" si="452"/>
        <v>Comuna-Zona</v>
      </c>
      <c r="K2021" s="12" t="str">
        <f t="shared" si="451"/>
        <v>Etapas Históricas</v>
      </c>
      <c r="L2021" s="12" t="str">
        <f t="shared" si="447"/>
        <v>Periodo 2020-2021</v>
      </c>
      <c r="M2021" s="12" t="str">
        <f t="shared" si="447"/>
        <v>Adimensional</v>
      </c>
      <c r="N2021" s="38" t="str">
        <f t="shared" si="447"/>
        <v>Ministerio de Ciencias, Tecnología, Conocimiento e Innovación</v>
      </c>
      <c r="O2021" s="30" t="str">
        <f>+"Etapas Históricas del Programa Paso a Paso por Comuna en la "&amp;Enfermedades_Mundiales[[#This Row],[territorio]]</f>
        <v>Etapas Históricas del Programa Paso a Paso por Comuna en la Región de O'Higgins</v>
      </c>
      <c r="P2021" s="68"/>
      <c r="Q2021" s="15" t="str">
        <f t="shared" si="448"/>
        <v>Gráfico Evolución</v>
      </c>
      <c r="R2021" s="30"/>
      <c r="S2021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https://analytics.zoho.com/open-view/2395394000008155426?ZOHO_CRITERIA=%22Localiza_CL_Poblacion%22.%22Codreg%22%3D6</v>
      </c>
      <c r="T2021" s="17"/>
      <c r="U2021" s="31" t="str">
        <f t="shared" si="449"/>
        <v>#1774B9</v>
      </c>
      <c r="V2021" s="32" t="str">
        <f>+Enfermedades_Mundiales[[#This Row],[idcoleccion]]&amp;"-"&amp;Enfermedades_Mundiales[[#This Row],[id]]</f>
        <v>360-20011</v>
      </c>
      <c r="W2021" s="21">
        <f>+VLOOKUP(Enfermedades_Mundiales[[#This Row],[Filtro URL]],Estructura!$X$4:$Y$366,2,0)</f>
        <v>36200006</v>
      </c>
      <c r="X2021" s="21" t="str">
        <f>+VLOOKUP(Enfermedades_Mundiales[[#This Row],[tema]],Estructura!$A$4:$C$18,3,0)</f>
        <v>T-368</v>
      </c>
      <c r="Y2021" s="32" t="str">
        <f>+VLOOKUP(Enfermedades_Mundiales[[#This Row],[contenido]],Estructura!$E$4:$G$18,3,0)</f>
        <v>C-364</v>
      </c>
      <c r="Z2021" s="32" t="str">
        <f>+VLOOKUP(Enfermedades_Mundiales[[#This Row],[Filtro Integrado]],Estructura!$M$4:$O$367,3,0)</f>
        <v>FI-365</v>
      </c>
      <c r="AA2021" s="32" t="str">
        <f>+VLOOKUP(Enfermedades_Mundiales[[#This Row],[Muestra]],Estructura!$Q$4:$S$194,3,0)</f>
        <v>M-373</v>
      </c>
    </row>
    <row r="2022" spans="1:27" ht="30.6" x14ac:dyDescent="0.3">
      <c r="A2022" s="41" t="s">
        <v>2489</v>
      </c>
      <c r="B2022" s="12">
        <f t="shared" si="446"/>
        <v>360</v>
      </c>
      <c r="C2022" s="13" t="str">
        <f t="shared" si="446"/>
        <v>Enfermedades Mundiales</v>
      </c>
      <c r="D2022" s="13" t="str">
        <f t="shared" si="446"/>
        <v>Salud</v>
      </c>
      <c r="E2022" s="29">
        <v>7</v>
      </c>
      <c r="F2022" s="13" t="str">
        <f t="shared" si="450"/>
        <v>Etapas Paso a Paso</v>
      </c>
      <c r="G2022" s="27" t="s">
        <v>3568</v>
      </c>
      <c r="H2022" s="34" t="s">
        <v>15</v>
      </c>
      <c r="I2022" s="33" t="s">
        <v>373</v>
      </c>
      <c r="J2022" s="12" t="str">
        <f t="shared" si="452"/>
        <v>Comuna-Zona</v>
      </c>
      <c r="K2022" s="12" t="str">
        <f t="shared" si="451"/>
        <v>Etapas Históricas</v>
      </c>
      <c r="L2022" s="12" t="str">
        <f t="shared" si="447"/>
        <v>Periodo 2020-2021</v>
      </c>
      <c r="M2022" s="12" t="str">
        <f t="shared" si="447"/>
        <v>Adimensional</v>
      </c>
      <c r="N2022" s="38" t="str">
        <f t="shared" si="447"/>
        <v>Ministerio de Ciencias, Tecnología, Conocimiento e Innovación</v>
      </c>
      <c r="O2022" s="30" t="str">
        <f>+"Etapas Históricas del Programa Paso a Paso por Comuna en la "&amp;Enfermedades_Mundiales[[#This Row],[territorio]]</f>
        <v>Etapas Históricas del Programa Paso a Paso por Comuna en la Región de Maule</v>
      </c>
      <c r="P2022" s="68"/>
      <c r="Q2022" s="15" t="str">
        <f t="shared" si="448"/>
        <v>Gráfico Evolución</v>
      </c>
      <c r="R2022" s="30"/>
      <c r="S2022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https://analytics.zoho.com/open-view/2395394000008155426?ZOHO_CRITERIA=%22Localiza_CL_Poblacion%22.%22Codreg%22%3D7</v>
      </c>
      <c r="T2022" s="17"/>
      <c r="U2022" s="31" t="str">
        <f t="shared" si="449"/>
        <v>#1774B9</v>
      </c>
      <c r="V2022" s="32" t="str">
        <f>+Enfermedades_Mundiales[[#This Row],[idcoleccion]]&amp;"-"&amp;Enfermedades_Mundiales[[#This Row],[id]]</f>
        <v>360-20012</v>
      </c>
      <c r="W2022" s="21">
        <f>+VLOOKUP(Enfermedades_Mundiales[[#This Row],[Filtro URL]],Estructura!$X$4:$Y$366,2,0)</f>
        <v>36200007</v>
      </c>
      <c r="X2022" s="21" t="str">
        <f>+VLOOKUP(Enfermedades_Mundiales[[#This Row],[tema]],Estructura!$A$4:$C$18,3,0)</f>
        <v>T-368</v>
      </c>
      <c r="Y2022" s="32" t="str">
        <f>+VLOOKUP(Enfermedades_Mundiales[[#This Row],[contenido]],Estructura!$E$4:$G$18,3,0)</f>
        <v>C-364</v>
      </c>
      <c r="Z2022" s="32" t="str">
        <f>+VLOOKUP(Enfermedades_Mundiales[[#This Row],[Filtro Integrado]],Estructura!$M$4:$O$367,3,0)</f>
        <v>FI-365</v>
      </c>
      <c r="AA2022" s="32" t="str">
        <f>+VLOOKUP(Enfermedades_Mundiales[[#This Row],[Muestra]],Estructura!$Q$4:$S$194,3,0)</f>
        <v>M-373</v>
      </c>
    </row>
    <row r="2023" spans="1:27" ht="30.6" x14ac:dyDescent="0.3">
      <c r="A2023" s="41" t="s">
        <v>2490</v>
      </c>
      <c r="B2023" s="12">
        <f t="shared" si="446"/>
        <v>360</v>
      </c>
      <c r="C2023" s="13" t="str">
        <f t="shared" si="446"/>
        <v>Enfermedades Mundiales</v>
      </c>
      <c r="D2023" s="13" t="str">
        <f t="shared" si="446"/>
        <v>Salud</v>
      </c>
      <c r="E2023" s="29">
        <v>8</v>
      </c>
      <c r="F2023" s="13" t="str">
        <f t="shared" si="450"/>
        <v>Etapas Paso a Paso</v>
      </c>
      <c r="G2023" s="27" t="s">
        <v>3568</v>
      </c>
      <c r="H2023" s="34" t="s">
        <v>15</v>
      </c>
      <c r="I2023" s="33" t="s">
        <v>374</v>
      </c>
      <c r="J2023" s="12" t="str">
        <f t="shared" si="452"/>
        <v>Comuna-Zona</v>
      </c>
      <c r="K2023" s="12" t="str">
        <f t="shared" si="451"/>
        <v>Etapas Históricas</v>
      </c>
      <c r="L2023" s="12" t="str">
        <f t="shared" si="447"/>
        <v>Periodo 2020-2021</v>
      </c>
      <c r="M2023" s="12" t="str">
        <f t="shared" si="447"/>
        <v>Adimensional</v>
      </c>
      <c r="N2023" s="38" t="str">
        <f t="shared" si="447"/>
        <v>Ministerio de Ciencias, Tecnología, Conocimiento e Innovación</v>
      </c>
      <c r="O2023" s="30" t="str">
        <f>+"Etapas Históricas del Programa Paso a Paso por Comuna en la "&amp;Enfermedades_Mundiales[[#This Row],[territorio]]</f>
        <v>Etapas Históricas del Programa Paso a Paso por Comuna en la Región del Biobío</v>
      </c>
      <c r="P2023" s="68"/>
      <c r="Q2023" s="15" t="str">
        <f t="shared" si="448"/>
        <v>Gráfico Evolución</v>
      </c>
      <c r="R2023" s="30"/>
      <c r="S2023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https://analytics.zoho.com/open-view/2395394000008155426?ZOHO_CRITERIA=%22Localiza_CL_Poblacion%22.%22Codreg%22%3D8</v>
      </c>
      <c r="T2023" s="17"/>
      <c r="U2023" s="31" t="str">
        <f t="shared" si="449"/>
        <v>#1774B9</v>
      </c>
      <c r="V2023" s="32" t="str">
        <f>+Enfermedades_Mundiales[[#This Row],[idcoleccion]]&amp;"-"&amp;Enfermedades_Mundiales[[#This Row],[id]]</f>
        <v>360-20013</v>
      </c>
      <c r="W2023" s="21">
        <f>+VLOOKUP(Enfermedades_Mundiales[[#This Row],[Filtro URL]],Estructura!$X$4:$Y$366,2,0)</f>
        <v>36200008</v>
      </c>
      <c r="X2023" s="21" t="str">
        <f>+VLOOKUP(Enfermedades_Mundiales[[#This Row],[tema]],Estructura!$A$4:$C$18,3,0)</f>
        <v>T-368</v>
      </c>
      <c r="Y2023" s="32" t="str">
        <f>+VLOOKUP(Enfermedades_Mundiales[[#This Row],[contenido]],Estructura!$E$4:$G$18,3,0)</f>
        <v>C-364</v>
      </c>
      <c r="Z2023" s="32" t="str">
        <f>+VLOOKUP(Enfermedades_Mundiales[[#This Row],[Filtro Integrado]],Estructura!$M$4:$O$367,3,0)</f>
        <v>FI-365</v>
      </c>
      <c r="AA2023" s="32" t="str">
        <f>+VLOOKUP(Enfermedades_Mundiales[[#This Row],[Muestra]],Estructura!$Q$4:$S$194,3,0)</f>
        <v>M-373</v>
      </c>
    </row>
    <row r="2024" spans="1:27" ht="30.6" x14ac:dyDescent="0.3">
      <c r="A2024" s="41" t="s">
        <v>2491</v>
      </c>
      <c r="B2024" s="12">
        <f t="shared" si="446"/>
        <v>360</v>
      </c>
      <c r="C2024" s="13" t="str">
        <f t="shared" si="446"/>
        <v>Enfermedades Mundiales</v>
      </c>
      <c r="D2024" s="13" t="str">
        <f t="shared" si="446"/>
        <v>Salud</v>
      </c>
      <c r="E2024" s="29">
        <v>9</v>
      </c>
      <c r="F2024" s="13" t="str">
        <f t="shared" si="450"/>
        <v>Etapas Paso a Paso</v>
      </c>
      <c r="G2024" s="27" t="s">
        <v>3568</v>
      </c>
      <c r="H2024" s="34" t="s">
        <v>15</v>
      </c>
      <c r="I2024" s="33" t="s">
        <v>375</v>
      </c>
      <c r="J2024" s="12" t="str">
        <f t="shared" si="452"/>
        <v>Comuna-Zona</v>
      </c>
      <c r="K2024" s="12" t="str">
        <f t="shared" si="451"/>
        <v>Etapas Históricas</v>
      </c>
      <c r="L2024" s="12" t="str">
        <f t="shared" si="447"/>
        <v>Periodo 2020-2021</v>
      </c>
      <c r="M2024" s="12" t="str">
        <f t="shared" si="447"/>
        <v>Adimensional</v>
      </c>
      <c r="N2024" s="38" t="str">
        <f t="shared" si="447"/>
        <v>Ministerio de Ciencias, Tecnología, Conocimiento e Innovación</v>
      </c>
      <c r="O2024" s="30" t="str">
        <f>+"Etapas Históricas del Programa Paso a Paso por Comuna en la "&amp;Enfermedades_Mundiales[[#This Row],[territorio]]</f>
        <v>Etapas Históricas del Programa Paso a Paso por Comuna en la Región de La Araucanía</v>
      </c>
      <c r="P2024" s="68"/>
      <c r="Q2024" s="15" t="str">
        <f t="shared" si="448"/>
        <v>Gráfico Evolución</v>
      </c>
      <c r="R2024" s="30"/>
      <c r="S2024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https://analytics.zoho.com/open-view/2395394000008155426?ZOHO_CRITERIA=%22Localiza_CL_Poblacion%22.%22Codreg%22%3D9</v>
      </c>
      <c r="T2024" s="17"/>
      <c r="U2024" s="31" t="str">
        <f t="shared" si="449"/>
        <v>#1774B9</v>
      </c>
      <c r="V2024" s="32" t="str">
        <f>+Enfermedades_Mundiales[[#This Row],[idcoleccion]]&amp;"-"&amp;Enfermedades_Mundiales[[#This Row],[id]]</f>
        <v>360-20014</v>
      </c>
      <c r="W2024" s="21">
        <f>+VLOOKUP(Enfermedades_Mundiales[[#This Row],[Filtro URL]],Estructura!$X$4:$Y$366,2,0)</f>
        <v>36200009</v>
      </c>
      <c r="X2024" s="21" t="str">
        <f>+VLOOKUP(Enfermedades_Mundiales[[#This Row],[tema]],Estructura!$A$4:$C$18,3,0)</f>
        <v>T-368</v>
      </c>
      <c r="Y2024" s="32" t="str">
        <f>+VLOOKUP(Enfermedades_Mundiales[[#This Row],[contenido]],Estructura!$E$4:$G$18,3,0)</f>
        <v>C-364</v>
      </c>
      <c r="Z2024" s="32" t="str">
        <f>+VLOOKUP(Enfermedades_Mundiales[[#This Row],[Filtro Integrado]],Estructura!$M$4:$O$367,3,0)</f>
        <v>FI-365</v>
      </c>
      <c r="AA2024" s="32" t="str">
        <f>+VLOOKUP(Enfermedades_Mundiales[[#This Row],[Muestra]],Estructura!$Q$4:$S$194,3,0)</f>
        <v>M-373</v>
      </c>
    </row>
    <row r="2025" spans="1:27" ht="30.6" x14ac:dyDescent="0.3">
      <c r="A2025" s="41" t="s">
        <v>2492</v>
      </c>
      <c r="B2025" s="12">
        <f t="shared" si="446"/>
        <v>360</v>
      </c>
      <c r="C2025" s="13" t="str">
        <f t="shared" si="446"/>
        <v>Enfermedades Mundiales</v>
      </c>
      <c r="D2025" s="13" t="str">
        <f t="shared" si="446"/>
        <v>Salud</v>
      </c>
      <c r="E2025" s="29">
        <v>10</v>
      </c>
      <c r="F2025" s="13" t="str">
        <f t="shared" si="450"/>
        <v>Etapas Paso a Paso</v>
      </c>
      <c r="G2025" s="27" t="s">
        <v>3568</v>
      </c>
      <c r="H2025" s="34" t="s">
        <v>15</v>
      </c>
      <c r="I2025" s="33" t="s">
        <v>376</v>
      </c>
      <c r="J2025" s="12" t="str">
        <f t="shared" si="452"/>
        <v>Comuna-Zona</v>
      </c>
      <c r="K2025" s="12" t="str">
        <f t="shared" si="451"/>
        <v>Etapas Históricas</v>
      </c>
      <c r="L2025" s="12" t="str">
        <f t="shared" si="447"/>
        <v>Periodo 2020-2021</v>
      </c>
      <c r="M2025" s="12" t="str">
        <f t="shared" si="447"/>
        <v>Adimensional</v>
      </c>
      <c r="N2025" s="38" t="str">
        <f t="shared" si="447"/>
        <v>Ministerio de Ciencias, Tecnología, Conocimiento e Innovación</v>
      </c>
      <c r="O2025" s="30" t="str">
        <f>+"Etapas Históricas del Programa Paso a Paso por Comuna en la "&amp;Enfermedades_Mundiales[[#This Row],[territorio]]</f>
        <v>Etapas Históricas del Programa Paso a Paso por Comuna en la Región de Los Lagos</v>
      </c>
      <c r="P2025" s="68"/>
      <c r="Q2025" s="15" t="str">
        <f t="shared" si="448"/>
        <v>Gráfico Evolución</v>
      </c>
      <c r="R2025" s="30"/>
      <c r="S2025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https://analytics.zoho.com/open-view/2395394000008155426?ZOHO_CRITERIA=%22Localiza_CL_Poblacion%22.%22Codreg%22%3D10</v>
      </c>
      <c r="T2025" s="17"/>
      <c r="U2025" s="31" t="str">
        <f t="shared" si="449"/>
        <v>#1774B9</v>
      </c>
      <c r="V2025" s="32" t="str">
        <f>+Enfermedades_Mundiales[[#This Row],[idcoleccion]]&amp;"-"&amp;Enfermedades_Mundiales[[#This Row],[id]]</f>
        <v>360-20015</v>
      </c>
      <c r="W2025" s="21">
        <f>+VLOOKUP(Enfermedades_Mundiales[[#This Row],[Filtro URL]],Estructura!$X$4:$Y$366,2,0)</f>
        <v>36200010</v>
      </c>
      <c r="X2025" s="21" t="str">
        <f>+VLOOKUP(Enfermedades_Mundiales[[#This Row],[tema]],Estructura!$A$4:$C$18,3,0)</f>
        <v>T-368</v>
      </c>
      <c r="Y2025" s="32" t="str">
        <f>+VLOOKUP(Enfermedades_Mundiales[[#This Row],[contenido]],Estructura!$E$4:$G$18,3,0)</f>
        <v>C-364</v>
      </c>
      <c r="Z2025" s="32" t="str">
        <f>+VLOOKUP(Enfermedades_Mundiales[[#This Row],[Filtro Integrado]],Estructura!$M$4:$O$367,3,0)</f>
        <v>FI-365</v>
      </c>
      <c r="AA2025" s="32" t="str">
        <f>+VLOOKUP(Enfermedades_Mundiales[[#This Row],[Muestra]],Estructura!$Q$4:$S$194,3,0)</f>
        <v>M-373</v>
      </c>
    </row>
    <row r="2026" spans="1:27" ht="30.6" x14ac:dyDescent="0.3">
      <c r="A2026" s="41" t="s">
        <v>2493</v>
      </c>
      <c r="B2026" s="12">
        <f t="shared" si="446"/>
        <v>360</v>
      </c>
      <c r="C2026" s="13" t="str">
        <f t="shared" si="446"/>
        <v>Enfermedades Mundiales</v>
      </c>
      <c r="D2026" s="13" t="str">
        <f t="shared" si="446"/>
        <v>Salud</v>
      </c>
      <c r="E2026" s="29">
        <v>11</v>
      </c>
      <c r="F2026" s="13" t="str">
        <f t="shared" si="450"/>
        <v>Etapas Paso a Paso</v>
      </c>
      <c r="G2026" s="27" t="s">
        <v>3568</v>
      </c>
      <c r="H2026" s="34" t="s">
        <v>15</v>
      </c>
      <c r="I2026" s="33" t="s">
        <v>377</v>
      </c>
      <c r="J2026" s="12" t="str">
        <f t="shared" si="452"/>
        <v>Comuna-Zona</v>
      </c>
      <c r="K2026" s="12" t="str">
        <f t="shared" si="451"/>
        <v>Etapas Históricas</v>
      </c>
      <c r="L2026" s="12" t="str">
        <f t="shared" si="447"/>
        <v>Periodo 2020-2021</v>
      </c>
      <c r="M2026" s="12" t="str">
        <f t="shared" si="447"/>
        <v>Adimensional</v>
      </c>
      <c r="N2026" s="38" t="str">
        <f t="shared" si="447"/>
        <v>Ministerio de Ciencias, Tecnología, Conocimiento e Innovación</v>
      </c>
      <c r="O2026" s="30" t="str">
        <f>+"Etapas Históricas del Programa Paso a Paso por Comuna en la "&amp;Enfermedades_Mundiales[[#This Row],[territorio]]</f>
        <v>Etapas Históricas del Programa Paso a Paso por Comuna en la Región de Aysén</v>
      </c>
      <c r="P2026" s="68"/>
      <c r="Q2026" s="15" t="str">
        <f t="shared" si="448"/>
        <v>Gráfico Evolución</v>
      </c>
      <c r="R2026" s="30"/>
      <c r="S2026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https://analytics.zoho.com/open-view/2395394000008155426?ZOHO_CRITERIA=%22Localiza_CL_Poblacion%22.%22Codreg%22%3D11</v>
      </c>
      <c r="T2026" s="17"/>
      <c r="U2026" s="31" t="str">
        <f t="shared" si="449"/>
        <v>#1774B9</v>
      </c>
      <c r="V2026" s="32" t="str">
        <f>+Enfermedades_Mundiales[[#This Row],[idcoleccion]]&amp;"-"&amp;Enfermedades_Mundiales[[#This Row],[id]]</f>
        <v>360-20016</v>
      </c>
      <c r="W2026" s="21">
        <f>+VLOOKUP(Enfermedades_Mundiales[[#This Row],[Filtro URL]],Estructura!$X$4:$Y$366,2,0)</f>
        <v>36200011</v>
      </c>
      <c r="X2026" s="21" t="str">
        <f>+VLOOKUP(Enfermedades_Mundiales[[#This Row],[tema]],Estructura!$A$4:$C$18,3,0)</f>
        <v>T-368</v>
      </c>
      <c r="Y2026" s="32" t="str">
        <f>+VLOOKUP(Enfermedades_Mundiales[[#This Row],[contenido]],Estructura!$E$4:$G$18,3,0)</f>
        <v>C-364</v>
      </c>
      <c r="Z2026" s="32" t="str">
        <f>+VLOOKUP(Enfermedades_Mundiales[[#This Row],[Filtro Integrado]],Estructura!$M$4:$O$367,3,0)</f>
        <v>FI-365</v>
      </c>
      <c r="AA2026" s="32" t="str">
        <f>+VLOOKUP(Enfermedades_Mundiales[[#This Row],[Muestra]],Estructura!$Q$4:$S$194,3,0)</f>
        <v>M-373</v>
      </c>
    </row>
    <row r="2027" spans="1:27" ht="30.6" x14ac:dyDescent="0.3">
      <c r="A2027" s="41" t="s">
        <v>2494</v>
      </c>
      <c r="B2027" s="12">
        <f t="shared" si="446"/>
        <v>360</v>
      </c>
      <c r="C2027" s="13" t="str">
        <f t="shared" si="446"/>
        <v>Enfermedades Mundiales</v>
      </c>
      <c r="D2027" s="13" t="str">
        <f t="shared" si="446"/>
        <v>Salud</v>
      </c>
      <c r="E2027" s="29">
        <v>12</v>
      </c>
      <c r="F2027" s="13" t="str">
        <f t="shared" si="450"/>
        <v>Etapas Paso a Paso</v>
      </c>
      <c r="G2027" s="27" t="s">
        <v>3568</v>
      </c>
      <c r="H2027" s="34" t="s">
        <v>15</v>
      </c>
      <c r="I2027" s="33" t="s">
        <v>378</v>
      </c>
      <c r="J2027" s="12" t="str">
        <f t="shared" si="452"/>
        <v>Comuna-Zona</v>
      </c>
      <c r="K2027" s="12" t="str">
        <f t="shared" si="451"/>
        <v>Etapas Históricas</v>
      </c>
      <c r="L2027" s="12" t="str">
        <f t="shared" si="447"/>
        <v>Periodo 2020-2021</v>
      </c>
      <c r="M2027" s="12" t="str">
        <f t="shared" si="447"/>
        <v>Adimensional</v>
      </c>
      <c r="N2027" s="38" t="str">
        <f t="shared" si="447"/>
        <v>Ministerio de Ciencias, Tecnología, Conocimiento e Innovación</v>
      </c>
      <c r="O2027" s="30" t="str">
        <f>+"Etapas Históricas del Programa Paso a Paso por Comuna en la "&amp;Enfermedades_Mundiales[[#This Row],[territorio]]</f>
        <v>Etapas Históricas del Programa Paso a Paso por Comuna en la Región de Magallanes</v>
      </c>
      <c r="P2027" s="68"/>
      <c r="Q2027" s="15" t="str">
        <f t="shared" si="448"/>
        <v>Gráfico Evolución</v>
      </c>
      <c r="R2027" s="30"/>
      <c r="S2027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https://analytics.zoho.com/open-view/2395394000008155426?ZOHO_CRITERIA=%22Localiza_CL_Poblacion%22.%22Codreg%22%3D12</v>
      </c>
      <c r="T2027" s="17"/>
      <c r="U2027" s="31" t="str">
        <f t="shared" si="449"/>
        <v>#1774B9</v>
      </c>
      <c r="V2027" s="32" t="str">
        <f>+Enfermedades_Mundiales[[#This Row],[idcoleccion]]&amp;"-"&amp;Enfermedades_Mundiales[[#This Row],[id]]</f>
        <v>360-20017</v>
      </c>
      <c r="W2027" s="21">
        <f>+VLOOKUP(Enfermedades_Mundiales[[#This Row],[Filtro URL]],Estructura!$X$4:$Y$366,2,0)</f>
        <v>36200012</v>
      </c>
      <c r="X2027" s="21" t="str">
        <f>+VLOOKUP(Enfermedades_Mundiales[[#This Row],[tema]],Estructura!$A$4:$C$18,3,0)</f>
        <v>T-368</v>
      </c>
      <c r="Y2027" s="32" t="str">
        <f>+VLOOKUP(Enfermedades_Mundiales[[#This Row],[contenido]],Estructura!$E$4:$G$18,3,0)</f>
        <v>C-364</v>
      </c>
      <c r="Z2027" s="32" t="str">
        <f>+VLOOKUP(Enfermedades_Mundiales[[#This Row],[Filtro Integrado]],Estructura!$M$4:$O$367,3,0)</f>
        <v>FI-365</v>
      </c>
      <c r="AA2027" s="32" t="str">
        <f>+VLOOKUP(Enfermedades_Mundiales[[#This Row],[Muestra]],Estructura!$Q$4:$S$194,3,0)</f>
        <v>M-373</v>
      </c>
    </row>
    <row r="2028" spans="1:27" ht="30.6" x14ac:dyDescent="0.3">
      <c r="A2028" s="41" t="s">
        <v>2495</v>
      </c>
      <c r="B2028" s="12">
        <f t="shared" si="446"/>
        <v>360</v>
      </c>
      <c r="C2028" s="13" t="str">
        <f t="shared" si="446"/>
        <v>Enfermedades Mundiales</v>
      </c>
      <c r="D2028" s="13" t="str">
        <f t="shared" si="446"/>
        <v>Salud</v>
      </c>
      <c r="E2028" s="29">
        <v>13</v>
      </c>
      <c r="F2028" s="13" t="str">
        <f t="shared" si="450"/>
        <v>Etapas Paso a Paso</v>
      </c>
      <c r="G2028" s="27" t="s">
        <v>3568</v>
      </c>
      <c r="H2028" s="34" t="s">
        <v>15</v>
      </c>
      <c r="I2028" s="33" t="s">
        <v>379</v>
      </c>
      <c r="J2028" s="12" t="str">
        <f t="shared" si="452"/>
        <v>Comuna-Zona</v>
      </c>
      <c r="K2028" s="12" t="str">
        <f t="shared" si="451"/>
        <v>Etapas Históricas</v>
      </c>
      <c r="L2028" s="12" t="str">
        <f t="shared" si="447"/>
        <v>Periodo 2020-2021</v>
      </c>
      <c r="M2028" s="12" t="str">
        <f t="shared" si="447"/>
        <v>Adimensional</v>
      </c>
      <c r="N2028" s="38" t="str">
        <f t="shared" si="447"/>
        <v>Ministerio de Ciencias, Tecnología, Conocimiento e Innovación</v>
      </c>
      <c r="O2028" s="30" t="str">
        <f>+"Etapas Históricas del Programa Paso a Paso por Comuna en la "&amp;Enfermedades_Mundiales[[#This Row],[territorio]]</f>
        <v>Etapas Históricas del Programa Paso a Paso por Comuna en la Región Metropolitana</v>
      </c>
      <c r="P2028" s="68"/>
      <c r="Q2028" s="15" t="str">
        <f t="shared" si="448"/>
        <v>Gráfico Evolución</v>
      </c>
      <c r="R2028" s="30"/>
      <c r="S2028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https://analytics.zoho.com/open-view/2395394000008155426?ZOHO_CRITERIA=%22Localiza_CL_Poblacion%22.%22Codreg%22%3D13</v>
      </c>
      <c r="T2028" s="17"/>
      <c r="U2028" s="31" t="str">
        <f t="shared" si="449"/>
        <v>#1774B9</v>
      </c>
      <c r="V2028" s="32" t="str">
        <f>+Enfermedades_Mundiales[[#This Row],[idcoleccion]]&amp;"-"&amp;Enfermedades_Mundiales[[#This Row],[id]]</f>
        <v>360-20018</v>
      </c>
      <c r="W2028" s="21">
        <f>+VLOOKUP(Enfermedades_Mundiales[[#This Row],[Filtro URL]],Estructura!$X$4:$Y$366,2,0)</f>
        <v>36200013</v>
      </c>
      <c r="X2028" s="21" t="str">
        <f>+VLOOKUP(Enfermedades_Mundiales[[#This Row],[tema]],Estructura!$A$4:$C$18,3,0)</f>
        <v>T-368</v>
      </c>
      <c r="Y2028" s="32" t="str">
        <f>+VLOOKUP(Enfermedades_Mundiales[[#This Row],[contenido]],Estructura!$E$4:$G$18,3,0)</f>
        <v>C-364</v>
      </c>
      <c r="Z2028" s="32" t="str">
        <f>+VLOOKUP(Enfermedades_Mundiales[[#This Row],[Filtro Integrado]],Estructura!$M$4:$O$367,3,0)</f>
        <v>FI-365</v>
      </c>
      <c r="AA2028" s="32" t="str">
        <f>+VLOOKUP(Enfermedades_Mundiales[[#This Row],[Muestra]],Estructura!$Q$4:$S$194,3,0)</f>
        <v>M-373</v>
      </c>
    </row>
    <row r="2029" spans="1:27" ht="30.6" x14ac:dyDescent="0.3">
      <c r="A2029" s="41" t="s">
        <v>2496</v>
      </c>
      <c r="B2029" s="12">
        <f t="shared" si="446"/>
        <v>360</v>
      </c>
      <c r="C2029" s="13" t="str">
        <f t="shared" si="446"/>
        <v>Enfermedades Mundiales</v>
      </c>
      <c r="D2029" s="13" t="str">
        <f t="shared" si="446"/>
        <v>Salud</v>
      </c>
      <c r="E2029" s="29">
        <v>14</v>
      </c>
      <c r="F2029" s="13" t="str">
        <f t="shared" si="450"/>
        <v>Etapas Paso a Paso</v>
      </c>
      <c r="G2029" s="27" t="s">
        <v>3568</v>
      </c>
      <c r="H2029" s="34" t="s">
        <v>15</v>
      </c>
      <c r="I2029" s="33" t="s">
        <v>380</v>
      </c>
      <c r="J2029" s="12" t="str">
        <f t="shared" si="452"/>
        <v>Comuna-Zona</v>
      </c>
      <c r="K2029" s="12" t="str">
        <f t="shared" si="451"/>
        <v>Etapas Históricas</v>
      </c>
      <c r="L2029" s="12" t="str">
        <f t="shared" si="447"/>
        <v>Periodo 2020-2021</v>
      </c>
      <c r="M2029" s="12" t="str">
        <f t="shared" si="447"/>
        <v>Adimensional</v>
      </c>
      <c r="N2029" s="38" t="str">
        <f t="shared" si="447"/>
        <v>Ministerio de Ciencias, Tecnología, Conocimiento e Innovación</v>
      </c>
      <c r="O2029" s="30" t="str">
        <f>+"Etapas Históricas del Programa Paso a Paso por Comuna en la "&amp;Enfermedades_Mundiales[[#This Row],[territorio]]</f>
        <v>Etapas Históricas del Programa Paso a Paso por Comuna en la Región de Los Ríos</v>
      </c>
      <c r="P2029" s="68"/>
      <c r="Q2029" s="15" t="str">
        <f t="shared" si="448"/>
        <v>Gráfico Evolución</v>
      </c>
      <c r="R2029" s="30"/>
      <c r="S2029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https://analytics.zoho.com/open-view/2395394000008155426?ZOHO_CRITERIA=%22Localiza_CL_Poblacion%22.%22Codreg%22%3D14</v>
      </c>
      <c r="T2029" s="17"/>
      <c r="U2029" s="31" t="str">
        <f t="shared" si="449"/>
        <v>#1774B9</v>
      </c>
      <c r="V2029" s="32" t="str">
        <f>+Enfermedades_Mundiales[[#This Row],[idcoleccion]]&amp;"-"&amp;Enfermedades_Mundiales[[#This Row],[id]]</f>
        <v>360-20019</v>
      </c>
      <c r="W2029" s="21">
        <f>+VLOOKUP(Enfermedades_Mundiales[[#This Row],[Filtro URL]],Estructura!$X$4:$Y$366,2,0)</f>
        <v>36200014</v>
      </c>
      <c r="X2029" s="21" t="str">
        <f>+VLOOKUP(Enfermedades_Mundiales[[#This Row],[tema]],Estructura!$A$4:$C$18,3,0)</f>
        <v>T-368</v>
      </c>
      <c r="Y2029" s="32" t="str">
        <f>+VLOOKUP(Enfermedades_Mundiales[[#This Row],[contenido]],Estructura!$E$4:$G$18,3,0)</f>
        <v>C-364</v>
      </c>
      <c r="Z2029" s="32" t="str">
        <f>+VLOOKUP(Enfermedades_Mundiales[[#This Row],[Filtro Integrado]],Estructura!$M$4:$O$367,3,0)</f>
        <v>FI-365</v>
      </c>
      <c r="AA2029" s="32" t="str">
        <f>+VLOOKUP(Enfermedades_Mundiales[[#This Row],[Muestra]],Estructura!$Q$4:$S$194,3,0)</f>
        <v>M-373</v>
      </c>
    </row>
    <row r="2030" spans="1:27" ht="30.6" x14ac:dyDescent="0.3">
      <c r="A2030" s="41" t="s">
        <v>2497</v>
      </c>
      <c r="B2030" s="12">
        <f t="shared" si="446"/>
        <v>360</v>
      </c>
      <c r="C2030" s="13" t="str">
        <f t="shared" si="446"/>
        <v>Enfermedades Mundiales</v>
      </c>
      <c r="D2030" s="13" t="str">
        <f t="shared" si="446"/>
        <v>Salud</v>
      </c>
      <c r="E2030" s="29">
        <v>15</v>
      </c>
      <c r="F2030" s="13" t="str">
        <f t="shared" si="450"/>
        <v>Etapas Paso a Paso</v>
      </c>
      <c r="G2030" s="27" t="s">
        <v>3568</v>
      </c>
      <c r="H2030" s="34" t="s">
        <v>15</v>
      </c>
      <c r="I2030" s="33" t="s">
        <v>381</v>
      </c>
      <c r="J2030" s="12" t="str">
        <f t="shared" si="452"/>
        <v>Comuna-Zona</v>
      </c>
      <c r="K2030" s="12" t="str">
        <f t="shared" si="451"/>
        <v>Etapas Históricas</v>
      </c>
      <c r="L2030" s="12" t="str">
        <f t="shared" si="447"/>
        <v>Periodo 2020-2021</v>
      </c>
      <c r="M2030" s="12" t="str">
        <f t="shared" si="447"/>
        <v>Adimensional</v>
      </c>
      <c r="N2030" s="38" t="str">
        <f t="shared" si="447"/>
        <v>Ministerio de Ciencias, Tecnología, Conocimiento e Innovación</v>
      </c>
      <c r="O2030" s="30" t="str">
        <f>+"Etapas Históricas del Programa Paso a Paso por Comuna en la "&amp;Enfermedades_Mundiales[[#This Row],[territorio]]</f>
        <v>Etapas Históricas del Programa Paso a Paso por Comuna en la Región de Arica y Parinacota</v>
      </c>
      <c r="P2030" s="68"/>
      <c r="Q2030" s="15" t="str">
        <f t="shared" si="448"/>
        <v>Gráfico Evolución</v>
      </c>
      <c r="R2030" s="30"/>
      <c r="S2030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https://analytics.zoho.com/open-view/2395394000008155426?ZOHO_CRITERIA=%22Localiza_CL_Poblacion%22.%22Codreg%22%3D15</v>
      </c>
      <c r="T2030" s="17"/>
      <c r="U2030" s="31" t="str">
        <f t="shared" si="449"/>
        <v>#1774B9</v>
      </c>
      <c r="V2030" s="32" t="str">
        <f>+Enfermedades_Mundiales[[#This Row],[idcoleccion]]&amp;"-"&amp;Enfermedades_Mundiales[[#This Row],[id]]</f>
        <v>360-20020</v>
      </c>
      <c r="W2030" s="21">
        <f>+VLOOKUP(Enfermedades_Mundiales[[#This Row],[Filtro URL]],Estructura!$X$4:$Y$366,2,0)</f>
        <v>36200015</v>
      </c>
      <c r="X2030" s="21" t="str">
        <f>+VLOOKUP(Enfermedades_Mundiales[[#This Row],[tema]],Estructura!$A$4:$C$18,3,0)</f>
        <v>T-368</v>
      </c>
      <c r="Y2030" s="32" t="str">
        <f>+VLOOKUP(Enfermedades_Mundiales[[#This Row],[contenido]],Estructura!$E$4:$G$18,3,0)</f>
        <v>C-364</v>
      </c>
      <c r="Z2030" s="32" t="str">
        <f>+VLOOKUP(Enfermedades_Mundiales[[#This Row],[Filtro Integrado]],Estructura!$M$4:$O$367,3,0)</f>
        <v>FI-365</v>
      </c>
      <c r="AA2030" s="32" t="str">
        <f>+VLOOKUP(Enfermedades_Mundiales[[#This Row],[Muestra]],Estructura!$Q$4:$S$194,3,0)</f>
        <v>M-373</v>
      </c>
    </row>
    <row r="2031" spans="1:27" ht="30.6" x14ac:dyDescent="0.3">
      <c r="A2031" s="41" t="s">
        <v>2498</v>
      </c>
      <c r="B2031" s="43">
        <f t="shared" si="446"/>
        <v>360</v>
      </c>
      <c r="C2031" s="44" t="str">
        <f t="shared" si="446"/>
        <v>Enfermedades Mundiales</v>
      </c>
      <c r="D2031" s="44" t="str">
        <f t="shared" si="446"/>
        <v>Salud</v>
      </c>
      <c r="E2031" s="45">
        <v>16</v>
      </c>
      <c r="F2031" s="13" t="str">
        <f t="shared" si="450"/>
        <v>Etapas Paso a Paso</v>
      </c>
      <c r="G2031" s="27" t="s">
        <v>3568</v>
      </c>
      <c r="H2031" s="34" t="s">
        <v>15</v>
      </c>
      <c r="I2031" s="48" t="s">
        <v>382</v>
      </c>
      <c r="J2031" s="12" t="str">
        <f t="shared" si="452"/>
        <v>Comuna-Zona</v>
      </c>
      <c r="K2031" s="12" t="str">
        <f t="shared" si="451"/>
        <v>Etapas Históricas</v>
      </c>
      <c r="L2031" s="43" t="str">
        <f t="shared" si="447"/>
        <v>Periodo 2020-2021</v>
      </c>
      <c r="M2031" s="43" t="str">
        <f t="shared" si="447"/>
        <v>Adimensional</v>
      </c>
      <c r="N2031" s="49" t="str">
        <f t="shared" si="447"/>
        <v>Ministerio de Ciencias, Tecnología, Conocimiento e Innovación</v>
      </c>
      <c r="O2031" s="30" t="str">
        <f>+"Etapas Históricas del Programa Paso a Paso por Comuna en la "&amp;Enfermedades_Mundiales[[#This Row],[territorio]]</f>
        <v>Etapas Históricas del Programa Paso a Paso por Comuna en la Región de Ñuble</v>
      </c>
      <c r="P2031" s="69"/>
      <c r="Q2031" s="51" t="str">
        <f t="shared" si="448"/>
        <v>Gráfico Evolución</v>
      </c>
      <c r="R2031" s="50"/>
      <c r="S2031" s="16" t="str">
        <f>"https://analytics.zoho.com/open-view/2395394000008155426?ZOHO_CRITERIA=%22Localiza_CL_Poblacion%22.%22Codreg%22%3D"&amp;Enfermedades_Mundiales[[#This Row],[Filtro URL]]</f>
        <v>https://analytics.zoho.com/open-view/2395394000008155426?ZOHO_CRITERIA=%22Localiza_CL_Poblacion%22.%22Codreg%22%3D16</v>
      </c>
      <c r="T2031" s="53"/>
      <c r="U2031" s="54" t="str">
        <f t="shared" si="449"/>
        <v>#1774B9</v>
      </c>
      <c r="V2031" s="55" t="str">
        <f>+Enfermedades_Mundiales[[#This Row],[idcoleccion]]&amp;"-"&amp;Enfermedades_Mundiales[[#This Row],[id]]</f>
        <v>360-20021</v>
      </c>
      <c r="W2031" s="21">
        <f>+VLOOKUP(Enfermedades_Mundiales[[#This Row],[Filtro URL]],Estructura!$X$4:$Y$366,2,0)</f>
        <v>36200016</v>
      </c>
      <c r="X2031" s="21" t="str">
        <f>+VLOOKUP(Enfermedades_Mundiales[[#This Row],[tema]],Estructura!$A$4:$C$18,3,0)</f>
        <v>T-368</v>
      </c>
      <c r="Y2031" s="55" t="str">
        <f>+VLOOKUP(Enfermedades_Mundiales[[#This Row],[contenido]],Estructura!$E$4:$G$18,3,0)</f>
        <v>C-364</v>
      </c>
      <c r="Z2031" s="55" t="str">
        <f>+VLOOKUP(Enfermedades_Mundiales[[#This Row],[Filtro Integrado]],Estructura!$M$4:$O$367,3,0)</f>
        <v>FI-365</v>
      </c>
      <c r="AA2031" s="55" t="str">
        <f>+VLOOKUP(Enfermedades_Mundiales[[#This Row],[Muestra]],Estructura!$Q$4:$S$194,3,0)</f>
        <v>M-373</v>
      </c>
    </row>
    <row r="2032" spans="1:27" ht="30.6" x14ac:dyDescent="0.3">
      <c r="A2032" s="62" t="s">
        <v>2499</v>
      </c>
      <c r="B2032" s="12">
        <f t="shared" ref="B2032:D2047" si="453">+B2031</f>
        <v>360</v>
      </c>
      <c r="C2032" s="13" t="str">
        <f t="shared" si="453"/>
        <v>Enfermedades Mundiales</v>
      </c>
      <c r="D2032" s="13" t="str">
        <f t="shared" si="453"/>
        <v>Salud</v>
      </c>
      <c r="E2032" s="63">
        <v>1101</v>
      </c>
      <c r="F2032" s="13" t="str">
        <f t="shared" si="450"/>
        <v>Etapas Paso a Paso</v>
      </c>
      <c r="G2032" s="27" t="s">
        <v>3568</v>
      </c>
      <c r="H2032" s="60" t="s">
        <v>17</v>
      </c>
      <c r="I2032" s="58" t="s">
        <v>29</v>
      </c>
      <c r="J2032" s="12" t="s">
        <v>3581</v>
      </c>
      <c r="K2032" s="12" t="str">
        <f t="shared" si="451"/>
        <v>Etapas Históricas</v>
      </c>
      <c r="L2032" s="12" t="str">
        <f t="shared" si="451"/>
        <v>Periodo 2020-2021</v>
      </c>
      <c r="M2032" s="12" t="str">
        <f t="shared" si="451"/>
        <v>Adimensional</v>
      </c>
      <c r="N2032" s="38" t="str">
        <f t="shared" si="451"/>
        <v>Ministerio de Ciencias, Tecnología, Conocimiento e Innovación</v>
      </c>
      <c r="O2032" s="30" t="str">
        <f>+"Etapas Históricas del Programa Paso a Paso en la comuna de "&amp;Enfermedades_Mundiales[[#This Row],[territorio]]</f>
        <v>Etapas Históricas del Programa Paso a Paso en la comuna de Iquique</v>
      </c>
      <c r="P2032" s="68"/>
      <c r="Q2032" s="15" t="str">
        <f t="shared" si="448"/>
        <v>Gráfico Evolución</v>
      </c>
      <c r="R2032" s="30"/>
      <c r="S20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https://analytics.zoho.com/open-view/2395394000008155038?ZOHO_CRITERIA=%22Localiza_CL_Poblacion%22.%22Codcom%22%3D1101</v>
      </c>
      <c r="T2032" s="17"/>
      <c r="U2032" s="31" t="str">
        <f t="shared" si="449"/>
        <v>#1774B9</v>
      </c>
      <c r="V2032" s="32" t="str">
        <f>+Enfermedades_Mundiales[[#This Row],[idcoleccion]]&amp;"-"&amp;Enfermedades_Mundiales[[#This Row],[id]]</f>
        <v>360-2022</v>
      </c>
      <c r="W2032" s="21">
        <f>+VLOOKUP(Enfermedades_Mundiales[[#This Row],[Filtro URL]],Estructura!$X$4:$Y$366,2,0)</f>
        <v>36301101</v>
      </c>
      <c r="X2032" s="21" t="str">
        <f>+VLOOKUP(Enfermedades_Mundiales[[#This Row],[tema]],Estructura!$A$4:$C$18,3,0)</f>
        <v>T-368</v>
      </c>
      <c r="Y2032" s="32" t="str">
        <f>+VLOOKUP(Enfermedades_Mundiales[[#This Row],[contenido]],Estructura!$E$4:$G$18,3,0)</f>
        <v>C-364</v>
      </c>
      <c r="Z2032" s="32" t="str">
        <f>+VLOOKUP(Enfermedades_Mundiales[[#This Row],[Filtro Integrado]],Estructura!$M$4:$O$367,3,0)</f>
        <v>FI-366</v>
      </c>
      <c r="AA2032" s="32" t="str">
        <f>+VLOOKUP(Enfermedades_Mundiales[[#This Row],[Muestra]],Estructura!$Q$4:$S$194,3,0)</f>
        <v>M-373</v>
      </c>
    </row>
    <row r="2033" spans="1:27" ht="30.6" x14ac:dyDescent="0.3">
      <c r="A2033" s="61" t="s">
        <v>2500</v>
      </c>
      <c r="B2033" s="43">
        <f t="shared" si="453"/>
        <v>360</v>
      </c>
      <c r="C2033" s="44" t="str">
        <f t="shared" si="453"/>
        <v>Enfermedades Mundiales</v>
      </c>
      <c r="D2033" s="44" t="str">
        <f t="shared" si="453"/>
        <v>Salud</v>
      </c>
      <c r="E2033" s="64">
        <v>1107</v>
      </c>
      <c r="F2033" s="44" t="str">
        <f t="shared" si="450"/>
        <v>Etapas Paso a Paso</v>
      </c>
      <c r="G2033" s="27" t="s">
        <v>3568</v>
      </c>
      <c r="H2033" s="60" t="s">
        <v>17</v>
      </c>
      <c r="I2033" s="59" t="s">
        <v>30</v>
      </c>
      <c r="J2033" s="43" t="str">
        <f>+J2032</f>
        <v>Zona</v>
      </c>
      <c r="K2033" s="12" t="str">
        <f t="shared" ref="K2033:N2048" si="454">+K2032</f>
        <v>Etapas Históricas</v>
      </c>
      <c r="L2033" s="43" t="str">
        <f t="shared" si="454"/>
        <v>Periodo 2020-2021</v>
      </c>
      <c r="M2033" s="43" t="str">
        <f t="shared" si="454"/>
        <v>Adimensional</v>
      </c>
      <c r="N2033" s="49" t="str">
        <f t="shared" si="454"/>
        <v>Ministerio de Ciencias, Tecnología, Conocimiento e Innovación</v>
      </c>
      <c r="O2033" s="30" t="str">
        <f>+"Etapas Históricas del Programa Paso a Paso en la comuna de "&amp;Enfermedades_Mundiales[[#This Row],[territorio]]</f>
        <v>Etapas Históricas del Programa Paso a Paso en la comuna de Alto Hospicio</v>
      </c>
      <c r="P2033" s="69"/>
      <c r="Q2033" s="51" t="str">
        <f t="shared" si="448"/>
        <v>Gráfico Evolución</v>
      </c>
      <c r="R2033" s="50"/>
      <c r="S20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https://analytics.zoho.com/open-view/2395394000008155038?ZOHO_CRITERIA=%22Localiza_CL_Poblacion%22.%22Codcom%22%3D1107</v>
      </c>
      <c r="T2033" s="53"/>
      <c r="U2033" s="54" t="str">
        <f t="shared" si="449"/>
        <v>#1774B9</v>
      </c>
      <c r="V2033" s="55" t="str">
        <f>+Enfermedades_Mundiales[[#This Row],[idcoleccion]]&amp;"-"&amp;Enfermedades_Mundiales[[#This Row],[id]]</f>
        <v>360-2023</v>
      </c>
      <c r="W2033" s="21">
        <f>+VLOOKUP(Enfermedades_Mundiales[[#This Row],[Filtro URL]],Estructura!$X$4:$Y$366,2,0)</f>
        <v>36301107</v>
      </c>
      <c r="X2033" s="21" t="str">
        <f>+VLOOKUP(Enfermedades_Mundiales[[#This Row],[tema]],Estructura!$A$4:$C$18,3,0)</f>
        <v>T-368</v>
      </c>
      <c r="Y2033" s="55" t="str">
        <f>+VLOOKUP(Enfermedades_Mundiales[[#This Row],[contenido]],Estructura!$E$4:$G$18,3,0)</f>
        <v>C-364</v>
      </c>
      <c r="Z2033" s="55" t="str">
        <f>+VLOOKUP(Enfermedades_Mundiales[[#This Row],[Filtro Integrado]],Estructura!$M$4:$O$367,3,0)</f>
        <v>FI-366</v>
      </c>
      <c r="AA2033" s="55" t="str">
        <f>+VLOOKUP(Enfermedades_Mundiales[[#This Row],[Muestra]],Estructura!$Q$4:$S$194,3,0)</f>
        <v>M-373</v>
      </c>
    </row>
    <row r="2034" spans="1:27" ht="30.6" x14ac:dyDescent="0.3">
      <c r="A2034" s="61" t="s">
        <v>2501</v>
      </c>
      <c r="B2034" s="43">
        <f t="shared" si="453"/>
        <v>360</v>
      </c>
      <c r="C2034" s="44" t="str">
        <f t="shared" si="453"/>
        <v>Enfermedades Mundiales</v>
      </c>
      <c r="D2034" s="44" t="str">
        <f t="shared" si="453"/>
        <v>Salud</v>
      </c>
      <c r="E2034" s="64">
        <v>1401</v>
      </c>
      <c r="F2034" s="44" t="str">
        <f t="shared" si="450"/>
        <v>Etapas Paso a Paso</v>
      </c>
      <c r="G2034" s="27" t="s">
        <v>3568</v>
      </c>
      <c r="H2034" s="60" t="s">
        <v>17</v>
      </c>
      <c r="I2034" s="58" t="s">
        <v>31</v>
      </c>
      <c r="J2034" s="43" t="str">
        <f t="shared" ref="J2034:J2097" si="455">+J2033</f>
        <v>Zona</v>
      </c>
      <c r="K2034" s="12" t="str">
        <f t="shared" si="454"/>
        <v>Etapas Históricas</v>
      </c>
      <c r="L2034" s="43" t="str">
        <f t="shared" si="454"/>
        <v>Periodo 2020-2021</v>
      </c>
      <c r="M2034" s="43" t="str">
        <f t="shared" si="454"/>
        <v>Adimensional</v>
      </c>
      <c r="N2034" s="49" t="str">
        <f t="shared" si="454"/>
        <v>Ministerio de Ciencias, Tecnología, Conocimiento e Innovación</v>
      </c>
      <c r="O2034" s="30" t="str">
        <f>+"Etapas Históricas del Programa Paso a Paso en la comuna de "&amp;Enfermedades_Mundiales[[#This Row],[territorio]]</f>
        <v>Etapas Históricas del Programa Paso a Paso en la comuna de Pozo Almonte</v>
      </c>
      <c r="P2034" s="68"/>
      <c r="Q2034" s="15" t="str">
        <f t="shared" si="448"/>
        <v>Gráfico Evolución</v>
      </c>
      <c r="R2034" s="30"/>
      <c r="S20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https://analytics.zoho.com/open-view/2395394000008155038?ZOHO_CRITERIA=%22Localiza_CL_Poblacion%22.%22Codcom%22%3D1401</v>
      </c>
      <c r="T2034" s="17"/>
      <c r="U2034" s="31" t="str">
        <f t="shared" si="449"/>
        <v>#1774B9</v>
      </c>
      <c r="V2034" s="32" t="str">
        <f>+Enfermedades_Mundiales[[#This Row],[idcoleccion]]&amp;"-"&amp;Enfermedades_Mundiales[[#This Row],[id]]</f>
        <v>360-2024</v>
      </c>
      <c r="W2034" s="21">
        <f>+VLOOKUP(Enfermedades_Mundiales[[#This Row],[Filtro URL]],Estructura!$X$4:$Y$366,2,0)</f>
        <v>36301401</v>
      </c>
      <c r="X2034" s="21" t="str">
        <f>+VLOOKUP(Enfermedades_Mundiales[[#This Row],[tema]],Estructura!$A$4:$C$18,3,0)</f>
        <v>T-368</v>
      </c>
      <c r="Y2034" s="32" t="str">
        <f>+VLOOKUP(Enfermedades_Mundiales[[#This Row],[contenido]],Estructura!$E$4:$G$18,3,0)</f>
        <v>C-364</v>
      </c>
      <c r="Z2034" s="32" t="str">
        <f>+VLOOKUP(Enfermedades_Mundiales[[#This Row],[Filtro Integrado]],Estructura!$M$4:$O$367,3,0)</f>
        <v>FI-366</v>
      </c>
      <c r="AA2034" s="32" t="str">
        <f>+VLOOKUP(Enfermedades_Mundiales[[#This Row],[Muestra]],Estructura!$Q$4:$S$194,3,0)</f>
        <v>M-373</v>
      </c>
    </row>
    <row r="2035" spans="1:27" ht="30.6" x14ac:dyDescent="0.3">
      <c r="A2035" s="61" t="s">
        <v>2502</v>
      </c>
      <c r="B2035" s="43">
        <f t="shared" si="453"/>
        <v>360</v>
      </c>
      <c r="C2035" s="44" t="str">
        <f t="shared" si="453"/>
        <v>Enfermedades Mundiales</v>
      </c>
      <c r="D2035" s="44" t="str">
        <f t="shared" si="453"/>
        <v>Salud</v>
      </c>
      <c r="E2035" s="64">
        <v>1402</v>
      </c>
      <c r="F2035" s="44" t="str">
        <f t="shared" si="450"/>
        <v>Etapas Paso a Paso</v>
      </c>
      <c r="G2035" s="27" t="s">
        <v>3568</v>
      </c>
      <c r="H2035" s="60" t="s">
        <v>17</v>
      </c>
      <c r="I2035" s="58" t="s">
        <v>32</v>
      </c>
      <c r="J2035" s="43" t="str">
        <f t="shared" si="455"/>
        <v>Zona</v>
      </c>
      <c r="K2035" s="12" t="str">
        <f t="shared" si="454"/>
        <v>Etapas Históricas</v>
      </c>
      <c r="L2035" s="43" t="str">
        <f t="shared" si="454"/>
        <v>Periodo 2020-2021</v>
      </c>
      <c r="M2035" s="43" t="str">
        <f t="shared" si="454"/>
        <v>Adimensional</v>
      </c>
      <c r="N2035" s="49" t="str">
        <f t="shared" si="454"/>
        <v>Ministerio de Ciencias, Tecnología, Conocimiento e Innovación</v>
      </c>
      <c r="O2035" s="30" t="str">
        <f>+"Etapas Históricas del Programa Paso a Paso en la comuna de "&amp;Enfermedades_Mundiales[[#This Row],[territorio]]</f>
        <v>Etapas Históricas del Programa Paso a Paso en la comuna de Camiña</v>
      </c>
      <c r="P2035" s="68"/>
      <c r="Q2035" s="15" t="str">
        <f t="shared" si="448"/>
        <v>Gráfico Evolución</v>
      </c>
      <c r="R2035" s="30"/>
      <c r="S20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https://analytics.zoho.com/open-view/2395394000008155038?ZOHO_CRITERIA=%22Localiza_CL_Poblacion%22.%22Codcom%22%3D1402</v>
      </c>
      <c r="T2035" s="17"/>
      <c r="U2035" s="31" t="str">
        <f t="shared" si="449"/>
        <v>#1774B9</v>
      </c>
      <c r="V2035" s="32" t="str">
        <f>+Enfermedades_Mundiales[[#This Row],[idcoleccion]]&amp;"-"&amp;Enfermedades_Mundiales[[#This Row],[id]]</f>
        <v>360-2025</v>
      </c>
      <c r="W2035" s="21">
        <f>+VLOOKUP(Enfermedades_Mundiales[[#This Row],[Filtro URL]],Estructura!$X$4:$Y$366,2,0)</f>
        <v>36301402</v>
      </c>
      <c r="X2035" s="21" t="str">
        <f>+VLOOKUP(Enfermedades_Mundiales[[#This Row],[tema]],Estructura!$A$4:$C$18,3,0)</f>
        <v>T-368</v>
      </c>
      <c r="Y2035" s="32" t="str">
        <f>+VLOOKUP(Enfermedades_Mundiales[[#This Row],[contenido]],Estructura!$E$4:$G$18,3,0)</f>
        <v>C-364</v>
      </c>
      <c r="Z2035" s="32" t="str">
        <f>+VLOOKUP(Enfermedades_Mundiales[[#This Row],[Filtro Integrado]],Estructura!$M$4:$O$367,3,0)</f>
        <v>FI-366</v>
      </c>
      <c r="AA2035" s="32" t="str">
        <f>+VLOOKUP(Enfermedades_Mundiales[[#This Row],[Muestra]],Estructura!$Q$4:$S$194,3,0)</f>
        <v>M-373</v>
      </c>
    </row>
    <row r="2036" spans="1:27" ht="30.6" x14ac:dyDescent="0.3">
      <c r="A2036" s="61" t="s">
        <v>2503</v>
      </c>
      <c r="B2036" s="43">
        <f t="shared" si="453"/>
        <v>360</v>
      </c>
      <c r="C2036" s="44" t="str">
        <f t="shared" si="453"/>
        <v>Enfermedades Mundiales</v>
      </c>
      <c r="D2036" s="44" t="str">
        <f t="shared" si="453"/>
        <v>Salud</v>
      </c>
      <c r="E2036" s="64">
        <v>1403</v>
      </c>
      <c r="F2036" s="44" t="str">
        <f t="shared" si="450"/>
        <v>Etapas Paso a Paso</v>
      </c>
      <c r="G2036" s="27" t="s">
        <v>3568</v>
      </c>
      <c r="H2036" s="60" t="s">
        <v>17</v>
      </c>
      <c r="I2036" s="58" t="s">
        <v>33</v>
      </c>
      <c r="J2036" s="43" t="str">
        <f t="shared" si="455"/>
        <v>Zona</v>
      </c>
      <c r="K2036" s="12" t="str">
        <f t="shared" si="454"/>
        <v>Etapas Históricas</v>
      </c>
      <c r="L2036" s="43" t="str">
        <f t="shared" si="454"/>
        <v>Periodo 2020-2021</v>
      </c>
      <c r="M2036" s="43" t="str">
        <f t="shared" si="454"/>
        <v>Adimensional</v>
      </c>
      <c r="N2036" s="49" t="str">
        <f t="shared" si="454"/>
        <v>Ministerio de Ciencias, Tecnología, Conocimiento e Innovación</v>
      </c>
      <c r="O2036" s="30" t="str">
        <f>+"Etapas Históricas del Programa Paso a Paso en la comuna de "&amp;Enfermedades_Mundiales[[#This Row],[territorio]]</f>
        <v>Etapas Históricas del Programa Paso a Paso en la comuna de Colchane</v>
      </c>
      <c r="P2036" s="68"/>
      <c r="Q2036" s="15" t="str">
        <f t="shared" si="448"/>
        <v>Gráfico Evolución</v>
      </c>
      <c r="R2036" s="30"/>
      <c r="S20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https://analytics.zoho.com/open-view/2395394000008155038?ZOHO_CRITERIA=%22Localiza_CL_Poblacion%22.%22Codcom%22%3D1403</v>
      </c>
      <c r="T2036" s="17"/>
      <c r="U2036" s="31" t="str">
        <f t="shared" si="449"/>
        <v>#1774B9</v>
      </c>
      <c r="V2036" s="32" t="str">
        <f>+Enfermedades_Mundiales[[#This Row],[idcoleccion]]&amp;"-"&amp;Enfermedades_Mundiales[[#This Row],[id]]</f>
        <v>360-2026</v>
      </c>
      <c r="W2036" s="21">
        <f>+VLOOKUP(Enfermedades_Mundiales[[#This Row],[Filtro URL]],Estructura!$X$4:$Y$366,2,0)</f>
        <v>36301403</v>
      </c>
      <c r="X2036" s="21" t="str">
        <f>+VLOOKUP(Enfermedades_Mundiales[[#This Row],[tema]],Estructura!$A$4:$C$18,3,0)</f>
        <v>T-368</v>
      </c>
      <c r="Y2036" s="32" t="str">
        <f>+VLOOKUP(Enfermedades_Mundiales[[#This Row],[contenido]],Estructura!$E$4:$G$18,3,0)</f>
        <v>C-364</v>
      </c>
      <c r="Z2036" s="32" t="str">
        <f>+VLOOKUP(Enfermedades_Mundiales[[#This Row],[Filtro Integrado]],Estructura!$M$4:$O$367,3,0)</f>
        <v>FI-366</v>
      </c>
      <c r="AA2036" s="32" t="str">
        <f>+VLOOKUP(Enfermedades_Mundiales[[#This Row],[Muestra]],Estructura!$Q$4:$S$194,3,0)</f>
        <v>M-373</v>
      </c>
    </row>
    <row r="2037" spans="1:27" ht="30.6" x14ac:dyDescent="0.3">
      <c r="A2037" s="61" t="s">
        <v>2504</v>
      </c>
      <c r="B2037" s="43">
        <f t="shared" si="453"/>
        <v>360</v>
      </c>
      <c r="C2037" s="44" t="str">
        <f t="shared" si="453"/>
        <v>Enfermedades Mundiales</v>
      </c>
      <c r="D2037" s="44" t="str">
        <f t="shared" si="453"/>
        <v>Salud</v>
      </c>
      <c r="E2037" s="64">
        <v>1404</v>
      </c>
      <c r="F2037" s="44" t="str">
        <f t="shared" si="450"/>
        <v>Etapas Paso a Paso</v>
      </c>
      <c r="G2037" s="27" t="s">
        <v>3568</v>
      </c>
      <c r="H2037" s="60" t="s">
        <v>17</v>
      </c>
      <c r="I2037" s="58" t="s">
        <v>34</v>
      </c>
      <c r="J2037" s="43" t="str">
        <f t="shared" si="455"/>
        <v>Zona</v>
      </c>
      <c r="K2037" s="12" t="str">
        <f t="shared" si="454"/>
        <v>Etapas Históricas</v>
      </c>
      <c r="L2037" s="43" t="str">
        <f t="shared" si="454"/>
        <v>Periodo 2020-2021</v>
      </c>
      <c r="M2037" s="43" t="str">
        <f t="shared" si="454"/>
        <v>Adimensional</v>
      </c>
      <c r="N2037" s="49" t="str">
        <f t="shared" si="454"/>
        <v>Ministerio de Ciencias, Tecnología, Conocimiento e Innovación</v>
      </c>
      <c r="O2037" s="30" t="str">
        <f>+"Etapas Históricas del Programa Paso a Paso en la comuna de "&amp;Enfermedades_Mundiales[[#This Row],[territorio]]</f>
        <v>Etapas Históricas del Programa Paso a Paso en la comuna de Huara</v>
      </c>
      <c r="P2037" s="68"/>
      <c r="Q2037" s="15" t="str">
        <f t="shared" si="448"/>
        <v>Gráfico Evolución</v>
      </c>
      <c r="R2037" s="30"/>
      <c r="S20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https://analytics.zoho.com/open-view/2395394000008155038?ZOHO_CRITERIA=%22Localiza_CL_Poblacion%22.%22Codcom%22%3D1404</v>
      </c>
      <c r="T2037" s="17"/>
      <c r="U2037" s="31" t="str">
        <f t="shared" si="449"/>
        <v>#1774B9</v>
      </c>
      <c r="V2037" s="32" t="str">
        <f>+Enfermedades_Mundiales[[#This Row],[idcoleccion]]&amp;"-"&amp;Enfermedades_Mundiales[[#This Row],[id]]</f>
        <v>360-2027</v>
      </c>
      <c r="W2037" s="21">
        <f>+VLOOKUP(Enfermedades_Mundiales[[#This Row],[Filtro URL]],Estructura!$X$4:$Y$366,2,0)</f>
        <v>36301404</v>
      </c>
      <c r="X2037" s="21" t="str">
        <f>+VLOOKUP(Enfermedades_Mundiales[[#This Row],[tema]],Estructura!$A$4:$C$18,3,0)</f>
        <v>T-368</v>
      </c>
      <c r="Y2037" s="32" t="str">
        <f>+VLOOKUP(Enfermedades_Mundiales[[#This Row],[contenido]],Estructura!$E$4:$G$18,3,0)</f>
        <v>C-364</v>
      </c>
      <c r="Z2037" s="32" t="str">
        <f>+VLOOKUP(Enfermedades_Mundiales[[#This Row],[Filtro Integrado]],Estructura!$M$4:$O$367,3,0)</f>
        <v>FI-366</v>
      </c>
      <c r="AA2037" s="32" t="str">
        <f>+VLOOKUP(Enfermedades_Mundiales[[#This Row],[Muestra]],Estructura!$Q$4:$S$194,3,0)</f>
        <v>M-373</v>
      </c>
    </row>
    <row r="2038" spans="1:27" ht="30.6" x14ac:dyDescent="0.3">
      <c r="A2038" s="61" t="s">
        <v>2505</v>
      </c>
      <c r="B2038" s="43">
        <f t="shared" si="453"/>
        <v>360</v>
      </c>
      <c r="C2038" s="44" t="str">
        <f t="shared" si="453"/>
        <v>Enfermedades Mundiales</v>
      </c>
      <c r="D2038" s="44" t="str">
        <f t="shared" si="453"/>
        <v>Salud</v>
      </c>
      <c r="E2038" s="64">
        <v>1405</v>
      </c>
      <c r="F2038" s="44" t="str">
        <f t="shared" si="450"/>
        <v>Etapas Paso a Paso</v>
      </c>
      <c r="G2038" s="27" t="s">
        <v>3568</v>
      </c>
      <c r="H2038" s="60" t="s">
        <v>17</v>
      </c>
      <c r="I2038" s="58" t="s">
        <v>35</v>
      </c>
      <c r="J2038" s="43" t="str">
        <f t="shared" si="455"/>
        <v>Zona</v>
      </c>
      <c r="K2038" s="12" t="str">
        <f t="shared" si="454"/>
        <v>Etapas Históricas</v>
      </c>
      <c r="L2038" s="43" t="str">
        <f t="shared" si="454"/>
        <v>Periodo 2020-2021</v>
      </c>
      <c r="M2038" s="43" t="str">
        <f t="shared" si="454"/>
        <v>Adimensional</v>
      </c>
      <c r="N2038" s="49" t="str">
        <f t="shared" si="454"/>
        <v>Ministerio de Ciencias, Tecnología, Conocimiento e Innovación</v>
      </c>
      <c r="O2038" s="30" t="str">
        <f>+"Etapas Históricas del Programa Paso a Paso en la comuna de "&amp;Enfermedades_Mundiales[[#This Row],[territorio]]</f>
        <v>Etapas Históricas del Programa Paso a Paso en la comuna de Pica</v>
      </c>
      <c r="P2038" s="68"/>
      <c r="Q2038" s="15" t="str">
        <f t="shared" si="448"/>
        <v>Gráfico Evolución</v>
      </c>
      <c r="R2038" s="30"/>
      <c r="S20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https://analytics.zoho.com/open-view/2395394000008155038?ZOHO_CRITERIA=%22Localiza_CL_Poblacion%22.%22Codcom%22%3D1405</v>
      </c>
      <c r="T2038" s="17"/>
      <c r="U2038" s="31" t="str">
        <f t="shared" si="449"/>
        <v>#1774B9</v>
      </c>
      <c r="V2038" s="32" t="str">
        <f>+Enfermedades_Mundiales[[#This Row],[idcoleccion]]&amp;"-"&amp;Enfermedades_Mundiales[[#This Row],[id]]</f>
        <v>360-2028</v>
      </c>
      <c r="W2038" s="21">
        <f>+VLOOKUP(Enfermedades_Mundiales[[#This Row],[Filtro URL]],Estructura!$X$4:$Y$366,2,0)</f>
        <v>36301405</v>
      </c>
      <c r="X2038" s="21" t="str">
        <f>+VLOOKUP(Enfermedades_Mundiales[[#This Row],[tema]],Estructura!$A$4:$C$18,3,0)</f>
        <v>T-368</v>
      </c>
      <c r="Y2038" s="32" t="str">
        <f>+VLOOKUP(Enfermedades_Mundiales[[#This Row],[contenido]],Estructura!$E$4:$G$18,3,0)</f>
        <v>C-364</v>
      </c>
      <c r="Z2038" s="32" t="str">
        <f>+VLOOKUP(Enfermedades_Mundiales[[#This Row],[Filtro Integrado]],Estructura!$M$4:$O$367,3,0)</f>
        <v>FI-366</v>
      </c>
      <c r="AA2038" s="32" t="str">
        <f>+VLOOKUP(Enfermedades_Mundiales[[#This Row],[Muestra]],Estructura!$Q$4:$S$194,3,0)</f>
        <v>M-373</v>
      </c>
    </row>
    <row r="2039" spans="1:27" ht="30.6" x14ac:dyDescent="0.3">
      <c r="A2039" s="61" t="s">
        <v>2506</v>
      </c>
      <c r="B2039" s="43">
        <f t="shared" si="453"/>
        <v>360</v>
      </c>
      <c r="C2039" s="44" t="str">
        <f t="shared" si="453"/>
        <v>Enfermedades Mundiales</v>
      </c>
      <c r="D2039" s="44" t="str">
        <f t="shared" si="453"/>
        <v>Salud</v>
      </c>
      <c r="E2039" s="64">
        <v>2101</v>
      </c>
      <c r="F2039" s="44" t="str">
        <f t="shared" si="450"/>
        <v>Etapas Paso a Paso</v>
      </c>
      <c r="G2039" s="27" t="s">
        <v>3568</v>
      </c>
      <c r="H2039" s="60" t="s">
        <v>17</v>
      </c>
      <c r="I2039" s="58" t="s">
        <v>16</v>
      </c>
      <c r="J2039" s="43" t="str">
        <f t="shared" si="455"/>
        <v>Zona</v>
      </c>
      <c r="K2039" s="12" t="str">
        <f t="shared" si="454"/>
        <v>Etapas Históricas</v>
      </c>
      <c r="L2039" s="43" t="str">
        <f t="shared" si="454"/>
        <v>Periodo 2020-2021</v>
      </c>
      <c r="M2039" s="43" t="str">
        <f t="shared" si="454"/>
        <v>Adimensional</v>
      </c>
      <c r="N2039" s="49" t="str">
        <f t="shared" si="454"/>
        <v>Ministerio de Ciencias, Tecnología, Conocimiento e Innovación</v>
      </c>
      <c r="O2039" s="30" t="str">
        <f>+"Etapas Históricas del Programa Paso a Paso en la comuna de "&amp;Enfermedades_Mundiales[[#This Row],[territorio]]</f>
        <v>Etapas Históricas del Programa Paso a Paso en la comuna de Antofagasta</v>
      </c>
      <c r="P2039" s="68"/>
      <c r="Q2039" s="15" t="str">
        <f t="shared" si="448"/>
        <v>Gráfico Evolución</v>
      </c>
      <c r="R2039" s="30"/>
      <c r="S20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https://analytics.zoho.com/open-view/2395394000008155038?ZOHO_CRITERIA=%22Localiza_CL_Poblacion%22.%22Codcom%22%3D2101</v>
      </c>
      <c r="T2039" s="17"/>
      <c r="U2039" s="31" t="str">
        <f t="shared" si="449"/>
        <v>#1774B9</v>
      </c>
      <c r="V2039" s="32" t="str">
        <f>+Enfermedades_Mundiales[[#This Row],[idcoleccion]]&amp;"-"&amp;Enfermedades_Mundiales[[#This Row],[id]]</f>
        <v>360-2029</v>
      </c>
      <c r="W2039" s="21">
        <f>+VLOOKUP(Enfermedades_Mundiales[[#This Row],[Filtro URL]],Estructura!$X$4:$Y$366,2,0)</f>
        <v>36302101</v>
      </c>
      <c r="X2039" s="21" t="str">
        <f>+VLOOKUP(Enfermedades_Mundiales[[#This Row],[tema]],Estructura!$A$4:$C$18,3,0)</f>
        <v>T-368</v>
      </c>
      <c r="Y2039" s="32" t="str">
        <f>+VLOOKUP(Enfermedades_Mundiales[[#This Row],[contenido]],Estructura!$E$4:$G$18,3,0)</f>
        <v>C-364</v>
      </c>
      <c r="Z2039" s="32" t="str">
        <f>+VLOOKUP(Enfermedades_Mundiales[[#This Row],[Filtro Integrado]],Estructura!$M$4:$O$367,3,0)</f>
        <v>FI-366</v>
      </c>
      <c r="AA2039" s="32" t="str">
        <f>+VLOOKUP(Enfermedades_Mundiales[[#This Row],[Muestra]],Estructura!$Q$4:$S$194,3,0)</f>
        <v>M-373</v>
      </c>
    </row>
    <row r="2040" spans="1:27" ht="30.6" x14ac:dyDescent="0.3">
      <c r="A2040" s="61" t="s">
        <v>2507</v>
      </c>
      <c r="B2040" s="43">
        <f t="shared" si="453"/>
        <v>360</v>
      </c>
      <c r="C2040" s="44" t="str">
        <f t="shared" si="453"/>
        <v>Enfermedades Mundiales</v>
      </c>
      <c r="D2040" s="44" t="str">
        <f t="shared" si="453"/>
        <v>Salud</v>
      </c>
      <c r="E2040" s="64">
        <v>2102</v>
      </c>
      <c r="F2040" s="44" t="str">
        <f t="shared" si="450"/>
        <v>Etapas Paso a Paso</v>
      </c>
      <c r="G2040" s="27" t="s">
        <v>3568</v>
      </c>
      <c r="H2040" s="60" t="s">
        <v>17</v>
      </c>
      <c r="I2040" s="58" t="s">
        <v>36</v>
      </c>
      <c r="J2040" s="43" t="str">
        <f t="shared" si="455"/>
        <v>Zona</v>
      </c>
      <c r="K2040" s="12" t="str">
        <f t="shared" si="454"/>
        <v>Etapas Históricas</v>
      </c>
      <c r="L2040" s="43" t="str">
        <f t="shared" si="454"/>
        <v>Periodo 2020-2021</v>
      </c>
      <c r="M2040" s="43" t="str">
        <f t="shared" si="454"/>
        <v>Adimensional</v>
      </c>
      <c r="N2040" s="49" t="str">
        <f t="shared" si="454"/>
        <v>Ministerio de Ciencias, Tecnología, Conocimiento e Innovación</v>
      </c>
      <c r="O2040" s="30" t="str">
        <f>+"Etapas Históricas del Programa Paso a Paso en la comuna de "&amp;Enfermedades_Mundiales[[#This Row],[territorio]]</f>
        <v>Etapas Históricas del Programa Paso a Paso en la comuna de Mejillones</v>
      </c>
      <c r="P2040" s="68"/>
      <c r="Q2040" s="15" t="str">
        <f t="shared" si="448"/>
        <v>Gráfico Evolución</v>
      </c>
      <c r="R2040" s="30"/>
      <c r="S20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https://analytics.zoho.com/open-view/2395394000008155038?ZOHO_CRITERIA=%22Localiza_CL_Poblacion%22.%22Codcom%22%3D2102</v>
      </c>
      <c r="T2040" s="17"/>
      <c r="U2040" s="31" t="str">
        <f t="shared" si="449"/>
        <v>#1774B9</v>
      </c>
      <c r="V2040" s="32" t="str">
        <f>+Enfermedades_Mundiales[[#This Row],[idcoleccion]]&amp;"-"&amp;Enfermedades_Mundiales[[#This Row],[id]]</f>
        <v>360-2030</v>
      </c>
      <c r="W2040" s="21">
        <f>+VLOOKUP(Enfermedades_Mundiales[[#This Row],[Filtro URL]],Estructura!$X$4:$Y$366,2,0)</f>
        <v>36302102</v>
      </c>
      <c r="X2040" s="21" t="str">
        <f>+VLOOKUP(Enfermedades_Mundiales[[#This Row],[tema]],Estructura!$A$4:$C$18,3,0)</f>
        <v>T-368</v>
      </c>
      <c r="Y2040" s="32" t="str">
        <f>+VLOOKUP(Enfermedades_Mundiales[[#This Row],[contenido]],Estructura!$E$4:$G$18,3,0)</f>
        <v>C-364</v>
      </c>
      <c r="Z2040" s="32" t="str">
        <f>+VLOOKUP(Enfermedades_Mundiales[[#This Row],[Filtro Integrado]],Estructura!$M$4:$O$367,3,0)</f>
        <v>FI-366</v>
      </c>
      <c r="AA2040" s="32" t="str">
        <f>+VLOOKUP(Enfermedades_Mundiales[[#This Row],[Muestra]],Estructura!$Q$4:$S$194,3,0)</f>
        <v>M-373</v>
      </c>
    </row>
    <row r="2041" spans="1:27" ht="30.6" x14ac:dyDescent="0.3">
      <c r="A2041" s="61" t="s">
        <v>2508</v>
      </c>
      <c r="B2041" s="43">
        <f t="shared" si="453"/>
        <v>360</v>
      </c>
      <c r="C2041" s="44" t="str">
        <f t="shared" si="453"/>
        <v>Enfermedades Mundiales</v>
      </c>
      <c r="D2041" s="44" t="str">
        <f t="shared" si="453"/>
        <v>Salud</v>
      </c>
      <c r="E2041" s="64">
        <v>2103</v>
      </c>
      <c r="F2041" s="44" t="str">
        <f t="shared" si="450"/>
        <v>Etapas Paso a Paso</v>
      </c>
      <c r="G2041" s="27" t="s">
        <v>3568</v>
      </c>
      <c r="H2041" s="60" t="s">
        <v>17</v>
      </c>
      <c r="I2041" s="58" t="s">
        <v>37</v>
      </c>
      <c r="J2041" s="43" t="str">
        <f t="shared" si="455"/>
        <v>Zona</v>
      </c>
      <c r="K2041" s="12" t="str">
        <f t="shared" si="454"/>
        <v>Etapas Históricas</v>
      </c>
      <c r="L2041" s="43" t="str">
        <f t="shared" si="454"/>
        <v>Periodo 2020-2021</v>
      </c>
      <c r="M2041" s="43" t="str">
        <f t="shared" si="454"/>
        <v>Adimensional</v>
      </c>
      <c r="N2041" s="49" t="str">
        <f t="shared" si="454"/>
        <v>Ministerio de Ciencias, Tecnología, Conocimiento e Innovación</v>
      </c>
      <c r="O2041" s="30" t="str">
        <f>+"Etapas Históricas del Programa Paso a Paso en la comuna de "&amp;Enfermedades_Mundiales[[#This Row],[territorio]]</f>
        <v>Etapas Históricas del Programa Paso a Paso en la comuna de Sierra Gorda</v>
      </c>
      <c r="P2041" s="68"/>
      <c r="Q2041" s="15" t="str">
        <f t="shared" si="448"/>
        <v>Gráfico Evolución</v>
      </c>
      <c r="R2041" s="30"/>
      <c r="S20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https://analytics.zoho.com/open-view/2395394000008155038?ZOHO_CRITERIA=%22Localiza_CL_Poblacion%22.%22Codcom%22%3D2103</v>
      </c>
      <c r="T2041" s="17"/>
      <c r="U2041" s="31" t="str">
        <f t="shared" si="449"/>
        <v>#1774B9</v>
      </c>
      <c r="V2041" s="32" t="str">
        <f>+Enfermedades_Mundiales[[#This Row],[idcoleccion]]&amp;"-"&amp;Enfermedades_Mundiales[[#This Row],[id]]</f>
        <v>360-2031</v>
      </c>
      <c r="W2041" s="21">
        <f>+VLOOKUP(Enfermedades_Mundiales[[#This Row],[Filtro URL]],Estructura!$X$4:$Y$366,2,0)</f>
        <v>36302103</v>
      </c>
      <c r="X2041" s="21" t="str">
        <f>+VLOOKUP(Enfermedades_Mundiales[[#This Row],[tema]],Estructura!$A$4:$C$18,3,0)</f>
        <v>T-368</v>
      </c>
      <c r="Y2041" s="32" t="str">
        <f>+VLOOKUP(Enfermedades_Mundiales[[#This Row],[contenido]],Estructura!$E$4:$G$18,3,0)</f>
        <v>C-364</v>
      </c>
      <c r="Z2041" s="32" t="str">
        <f>+VLOOKUP(Enfermedades_Mundiales[[#This Row],[Filtro Integrado]],Estructura!$M$4:$O$367,3,0)</f>
        <v>FI-366</v>
      </c>
      <c r="AA2041" s="32" t="str">
        <f>+VLOOKUP(Enfermedades_Mundiales[[#This Row],[Muestra]],Estructura!$Q$4:$S$194,3,0)</f>
        <v>M-373</v>
      </c>
    </row>
    <row r="2042" spans="1:27" ht="30.6" x14ac:dyDescent="0.3">
      <c r="A2042" s="61" t="s">
        <v>2509</v>
      </c>
      <c r="B2042" s="43">
        <f t="shared" si="453"/>
        <v>360</v>
      </c>
      <c r="C2042" s="44" t="str">
        <f t="shared" si="453"/>
        <v>Enfermedades Mundiales</v>
      </c>
      <c r="D2042" s="44" t="str">
        <f t="shared" si="453"/>
        <v>Salud</v>
      </c>
      <c r="E2042" s="64">
        <v>2104</v>
      </c>
      <c r="F2042" s="44" t="str">
        <f t="shared" si="450"/>
        <v>Etapas Paso a Paso</v>
      </c>
      <c r="G2042" s="27" t="s">
        <v>3568</v>
      </c>
      <c r="H2042" s="60" t="s">
        <v>17</v>
      </c>
      <c r="I2042" s="58" t="s">
        <v>38</v>
      </c>
      <c r="J2042" s="43" t="str">
        <f t="shared" si="455"/>
        <v>Zona</v>
      </c>
      <c r="K2042" s="12" t="str">
        <f t="shared" si="454"/>
        <v>Etapas Históricas</v>
      </c>
      <c r="L2042" s="43" t="str">
        <f t="shared" si="454"/>
        <v>Periodo 2020-2021</v>
      </c>
      <c r="M2042" s="43" t="str">
        <f t="shared" si="454"/>
        <v>Adimensional</v>
      </c>
      <c r="N2042" s="49" t="str">
        <f t="shared" si="454"/>
        <v>Ministerio de Ciencias, Tecnología, Conocimiento e Innovación</v>
      </c>
      <c r="O2042" s="30" t="str">
        <f>+"Etapas Históricas del Programa Paso a Paso en la comuna de "&amp;Enfermedades_Mundiales[[#This Row],[territorio]]</f>
        <v>Etapas Históricas del Programa Paso a Paso en la comuna de Taltal</v>
      </c>
      <c r="P2042" s="68"/>
      <c r="Q2042" s="15" t="str">
        <f t="shared" si="448"/>
        <v>Gráfico Evolución</v>
      </c>
      <c r="R2042" s="30"/>
      <c r="S20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https://analytics.zoho.com/open-view/2395394000008155038?ZOHO_CRITERIA=%22Localiza_CL_Poblacion%22.%22Codcom%22%3D2104</v>
      </c>
      <c r="T2042" s="17"/>
      <c r="U2042" s="31" t="str">
        <f t="shared" si="449"/>
        <v>#1774B9</v>
      </c>
      <c r="V2042" s="32" t="str">
        <f>+Enfermedades_Mundiales[[#This Row],[idcoleccion]]&amp;"-"&amp;Enfermedades_Mundiales[[#This Row],[id]]</f>
        <v>360-2032</v>
      </c>
      <c r="W2042" s="21">
        <f>+VLOOKUP(Enfermedades_Mundiales[[#This Row],[Filtro URL]],Estructura!$X$4:$Y$366,2,0)</f>
        <v>36302104</v>
      </c>
      <c r="X2042" s="21" t="str">
        <f>+VLOOKUP(Enfermedades_Mundiales[[#This Row],[tema]],Estructura!$A$4:$C$18,3,0)</f>
        <v>T-368</v>
      </c>
      <c r="Y2042" s="32" t="str">
        <f>+VLOOKUP(Enfermedades_Mundiales[[#This Row],[contenido]],Estructura!$E$4:$G$18,3,0)</f>
        <v>C-364</v>
      </c>
      <c r="Z2042" s="32" t="str">
        <f>+VLOOKUP(Enfermedades_Mundiales[[#This Row],[Filtro Integrado]],Estructura!$M$4:$O$367,3,0)</f>
        <v>FI-366</v>
      </c>
      <c r="AA2042" s="32" t="str">
        <f>+VLOOKUP(Enfermedades_Mundiales[[#This Row],[Muestra]],Estructura!$Q$4:$S$194,3,0)</f>
        <v>M-373</v>
      </c>
    </row>
    <row r="2043" spans="1:27" ht="30.6" x14ac:dyDescent="0.3">
      <c r="A2043" s="61" t="s">
        <v>2510</v>
      </c>
      <c r="B2043" s="43">
        <f t="shared" si="453"/>
        <v>360</v>
      </c>
      <c r="C2043" s="44" t="str">
        <f t="shared" si="453"/>
        <v>Enfermedades Mundiales</v>
      </c>
      <c r="D2043" s="44" t="str">
        <f t="shared" si="453"/>
        <v>Salud</v>
      </c>
      <c r="E2043" s="64">
        <v>2201</v>
      </c>
      <c r="F2043" s="44" t="str">
        <f t="shared" si="450"/>
        <v>Etapas Paso a Paso</v>
      </c>
      <c r="G2043" s="27" t="s">
        <v>3568</v>
      </c>
      <c r="H2043" s="60" t="s">
        <v>17</v>
      </c>
      <c r="I2043" s="58" t="s">
        <v>39</v>
      </c>
      <c r="J2043" s="43" t="str">
        <f t="shared" si="455"/>
        <v>Zona</v>
      </c>
      <c r="K2043" s="12" t="str">
        <f t="shared" si="454"/>
        <v>Etapas Históricas</v>
      </c>
      <c r="L2043" s="43" t="str">
        <f t="shared" si="454"/>
        <v>Periodo 2020-2021</v>
      </c>
      <c r="M2043" s="43" t="str">
        <f t="shared" si="454"/>
        <v>Adimensional</v>
      </c>
      <c r="N2043" s="49" t="str">
        <f t="shared" si="454"/>
        <v>Ministerio de Ciencias, Tecnología, Conocimiento e Innovación</v>
      </c>
      <c r="O2043" s="30" t="str">
        <f>+"Etapas Históricas del Programa Paso a Paso en la comuna de "&amp;Enfermedades_Mundiales[[#This Row],[territorio]]</f>
        <v>Etapas Históricas del Programa Paso a Paso en la comuna de Calama</v>
      </c>
      <c r="P2043" s="68"/>
      <c r="Q2043" s="15" t="str">
        <f t="shared" si="448"/>
        <v>Gráfico Evolución</v>
      </c>
      <c r="R2043" s="30"/>
      <c r="S20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https://analytics.zoho.com/open-view/2395394000008155038?ZOHO_CRITERIA=%22Localiza_CL_Poblacion%22.%22Codcom%22%3D2201</v>
      </c>
      <c r="T2043" s="17"/>
      <c r="U2043" s="31" t="str">
        <f t="shared" si="449"/>
        <v>#1774B9</v>
      </c>
      <c r="V2043" s="32" t="str">
        <f>+Enfermedades_Mundiales[[#This Row],[idcoleccion]]&amp;"-"&amp;Enfermedades_Mundiales[[#This Row],[id]]</f>
        <v>360-2033</v>
      </c>
      <c r="W2043" s="21">
        <f>+VLOOKUP(Enfermedades_Mundiales[[#This Row],[Filtro URL]],Estructura!$X$4:$Y$366,2,0)</f>
        <v>36302201</v>
      </c>
      <c r="X2043" s="21" t="str">
        <f>+VLOOKUP(Enfermedades_Mundiales[[#This Row],[tema]],Estructura!$A$4:$C$18,3,0)</f>
        <v>T-368</v>
      </c>
      <c r="Y2043" s="32" t="str">
        <f>+VLOOKUP(Enfermedades_Mundiales[[#This Row],[contenido]],Estructura!$E$4:$G$18,3,0)</f>
        <v>C-364</v>
      </c>
      <c r="Z2043" s="32" t="str">
        <f>+VLOOKUP(Enfermedades_Mundiales[[#This Row],[Filtro Integrado]],Estructura!$M$4:$O$367,3,0)</f>
        <v>FI-366</v>
      </c>
      <c r="AA2043" s="32" t="str">
        <f>+VLOOKUP(Enfermedades_Mundiales[[#This Row],[Muestra]],Estructura!$Q$4:$S$194,3,0)</f>
        <v>M-373</v>
      </c>
    </row>
    <row r="2044" spans="1:27" ht="30.6" x14ac:dyDescent="0.3">
      <c r="A2044" s="61" t="s">
        <v>2511</v>
      </c>
      <c r="B2044" s="43">
        <f t="shared" si="453"/>
        <v>360</v>
      </c>
      <c r="C2044" s="44" t="str">
        <f t="shared" si="453"/>
        <v>Enfermedades Mundiales</v>
      </c>
      <c r="D2044" s="44" t="str">
        <f t="shared" si="453"/>
        <v>Salud</v>
      </c>
      <c r="E2044" s="64">
        <v>2202</v>
      </c>
      <c r="F2044" s="44" t="str">
        <f t="shared" si="450"/>
        <v>Etapas Paso a Paso</v>
      </c>
      <c r="G2044" s="27" t="s">
        <v>3568</v>
      </c>
      <c r="H2044" s="60" t="s">
        <v>17</v>
      </c>
      <c r="I2044" s="58" t="s">
        <v>40</v>
      </c>
      <c r="J2044" s="43" t="str">
        <f t="shared" si="455"/>
        <v>Zona</v>
      </c>
      <c r="K2044" s="12" t="str">
        <f t="shared" si="454"/>
        <v>Etapas Históricas</v>
      </c>
      <c r="L2044" s="43" t="str">
        <f t="shared" si="454"/>
        <v>Periodo 2020-2021</v>
      </c>
      <c r="M2044" s="43" t="str">
        <f t="shared" si="454"/>
        <v>Adimensional</v>
      </c>
      <c r="N2044" s="49" t="str">
        <f t="shared" si="454"/>
        <v>Ministerio de Ciencias, Tecnología, Conocimiento e Innovación</v>
      </c>
      <c r="O2044" s="30" t="str">
        <f>+"Etapas Históricas del Programa Paso a Paso en la comuna de "&amp;Enfermedades_Mundiales[[#This Row],[territorio]]</f>
        <v>Etapas Históricas del Programa Paso a Paso en la comuna de Ollagüe</v>
      </c>
      <c r="P2044" s="68"/>
      <c r="Q2044" s="15" t="str">
        <f t="shared" si="448"/>
        <v>Gráfico Evolución</v>
      </c>
      <c r="R2044" s="30"/>
      <c r="S20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https://analytics.zoho.com/open-view/2395394000008155038?ZOHO_CRITERIA=%22Localiza_CL_Poblacion%22.%22Codcom%22%3D2202</v>
      </c>
      <c r="T2044" s="17"/>
      <c r="U2044" s="31" t="str">
        <f t="shared" si="449"/>
        <v>#1774B9</v>
      </c>
      <c r="V2044" s="32" t="str">
        <f>+Enfermedades_Mundiales[[#This Row],[idcoleccion]]&amp;"-"&amp;Enfermedades_Mundiales[[#This Row],[id]]</f>
        <v>360-2034</v>
      </c>
      <c r="W2044" s="21">
        <f>+VLOOKUP(Enfermedades_Mundiales[[#This Row],[Filtro URL]],Estructura!$X$4:$Y$366,2,0)</f>
        <v>36302202</v>
      </c>
      <c r="X2044" s="21" t="str">
        <f>+VLOOKUP(Enfermedades_Mundiales[[#This Row],[tema]],Estructura!$A$4:$C$18,3,0)</f>
        <v>T-368</v>
      </c>
      <c r="Y2044" s="32" t="str">
        <f>+VLOOKUP(Enfermedades_Mundiales[[#This Row],[contenido]],Estructura!$E$4:$G$18,3,0)</f>
        <v>C-364</v>
      </c>
      <c r="Z2044" s="32" t="str">
        <f>+VLOOKUP(Enfermedades_Mundiales[[#This Row],[Filtro Integrado]],Estructura!$M$4:$O$367,3,0)</f>
        <v>FI-366</v>
      </c>
      <c r="AA2044" s="32" t="str">
        <f>+VLOOKUP(Enfermedades_Mundiales[[#This Row],[Muestra]],Estructura!$Q$4:$S$194,3,0)</f>
        <v>M-373</v>
      </c>
    </row>
    <row r="2045" spans="1:27" ht="30.6" x14ac:dyDescent="0.3">
      <c r="A2045" s="61" t="s">
        <v>2512</v>
      </c>
      <c r="B2045" s="43">
        <f t="shared" si="453"/>
        <v>360</v>
      </c>
      <c r="C2045" s="44" t="str">
        <f t="shared" si="453"/>
        <v>Enfermedades Mundiales</v>
      </c>
      <c r="D2045" s="44" t="str">
        <f t="shared" si="453"/>
        <v>Salud</v>
      </c>
      <c r="E2045" s="64">
        <v>2203</v>
      </c>
      <c r="F2045" s="44" t="str">
        <f t="shared" si="450"/>
        <v>Etapas Paso a Paso</v>
      </c>
      <c r="G2045" s="27" t="s">
        <v>3568</v>
      </c>
      <c r="H2045" s="60" t="s">
        <v>17</v>
      </c>
      <c r="I2045" s="58" t="s">
        <v>41</v>
      </c>
      <c r="J2045" s="43" t="str">
        <f t="shared" si="455"/>
        <v>Zona</v>
      </c>
      <c r="K2045" s="12" t="str">
        <f t="shared" si="454"/>
        <v>Etapas Históricas</v>
      </c>
      <c r="L2045" s="43" t="str">
        <f t="shared" si="454"/>
        <v>Periodo 2020-2021</v>
      </c>
      <c r="M2045" s="43" t="str">
        <f t="shared" si="454"/>
        <v>Adimensional</v>
      </c>
      <c r="N2045" s="49" t="str">
        <f t="shared" si="454"/>
        <v>Ministerio de Ciencias, Tecnología, Conocimiento e Innovación</v>
      </c>
      <c r="O2045" s="30" t="str">
        <f>+"Etapas Históricas del Programa Paso a Paso en la comuna de "&amp;Enfermedades_Mundiales[[#This Row],[territorio]]</f>
        <v>Etapas Históricas del Programa Paso a Paso en la comuna de San Pedro de Atacama</v>
      </c>
      <c r="P2045" s="68"/>
      <c r="Q2045" s="15" t="str">
        <f t="shared" si="448"/>
        <v>Gráfico Evolución</v>
      </c>
      <c r="R2045" s="30"/>
      <c r="S20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https://analytics.zoho.com/open-view/2395394000008155038?ZOHO_CRITERIA=%22Localiza_CL_Poblacion%22.%22Codcom%22%3D2203</v>
      </c>
      <c r="T2045" s="17"/>
      <c r="U2045" s="31" t="str">
        <f t="shared" si="449"/>
        <v>#1774B9</v>
      </c>
      <c r="V2045" s="32" t="str">
        <f>+Enfermedades_Mundiales[[#This Row],[idcoleccion]]&amp;"-"&amp;Enfermedades_Mundiales[[#This Row],[id]]</f>
        <v>360-2035</v>
      </c>
      <c r="W2045" s="21">
        <f>+VLOOKUP(Enfermedades_Mundiales[[#This Row],[Filtro URL]],Estructura!$X$4:$Y$366,2,0)</f>
        <v>36302203</v>
      </c>
      <c r="X2045" s="21" t="str">
        <f>+VLOOKUP(Enfermedades_Mundiales[[#This Row],[tema]],Estructura!$A$4:$C$18,3,0)</f>
        <v>T-368</v>
      </c>
      <c r="Y2045" s="32" t="str">
        <f>+VLOOKUP(Enfermedades_Mundiales[[#This Row],[contenido]],Estructura!$E$4:$G$18,3,0)</f>
        <v>C-364</v>
      </c>
      <c r="Z2045" s="32" t="str">
        <f>+VLOOKUP(Enfermedades_Mundiales[[#This Row],[Filtro Integrado]],Estructura!$M$4:$O$367,3,0)</f>
        <v>FI-366</v>
      </c>
      <c r="AA2045" s="32" t="str">
        <f>+VLOOKUP(Enfermedades_Mundiales[[#This Row],[Muestra]],Estructura!$Q$4:$S$194,3,0)</f>
        <v>M-373</v>
      </c>
    </row>
    <row r="2046" spans="1:27" ht="30.6" x14ac:dyDescent="0.3">
      <c r="A2046" s="61" t="s">
        <v>2513</v>
      </c>
      <c r="B2046" s="43">
        <f t="shared" si="453"/>
        <v>360</v>
      </c>
      <c r="C2046" s="44" t="str">
        <f t="shared" si="453"/>
        <v>Enfermedades Mundiales</v>
      </c>
      <c r="D2046" s="44" t="str">
        <f t="shared" si="453"/>
        <v>Salud</v>
      </c>
      <c r="E2046" s="64">
        <v>2301</v>
      </c>
      <c r="F2046" s="44" t="str">
        <f t="shared" si="450"/>
        <v>Etapas Paso a Paso</v>
      </c>
      <c r="G2046" s="27" t="s">
        <v>3568</v>
      </c>
      <c r="H2046" s="60" t="s">
        <v>17</v>
      </c>
      <c r="I2046" s="58" t="s">
        <v>42</v>
      </c>
      <c r="J2046" s="43" t="str">
        <f t="shared" si="455"/>
        <v>Zona</v>
      </c>
      <c r="K2046" s="12" t="str">
        <f t="shared" si="454"/>
        <v>Etapas Históricas</v>
      </c>
      <c r="L2046" s="43" t="str">
        <f t="shared" si="454"/>
        <v>Periodo 2020-2021</v>
      </c>
      <c r="M2046" s="43" t="str">
        <f t="shared" si="454"/>
        <v>Adimensional</v>
      </c>
      <c r="N2046" s="49" t="str">
        <f t="shared" si="454"/>
        <v>Ministerio de Ciencias, Tecnología, Conocimiento e Innovación</v>
      </c>
      <c r="O2046" s="30" t="str">
        <f>+"Etapas Históricas del Programa Paso a Paso en la comuna de "&amp;Enfermedades_Mundiales[[#This Row],[territorio]]</f>
        <v>Etapas Históricas del Programa Paso a Paso en la comuna de Tocopilla</v>
      </c>
      <c r="P2046" s="68"/>
      <c r="Q2046" s="15" t="str">
        <f t="shared" si="448"/>
        <v>Gráfico Evolución</v>
      </c>
      <c r="R2046" s="30"/>
      <c r="S20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https://analytics.zoho.com/open-view/2395394000008155038?ZOHO_CRITERIA=%22Localiza_CL_Poblacion%22.%22Codcom%22%3D2301</v>
      </c>
      <c r="T2046" s="17"/>
      <c r="U2046" s="31" t="str">
        <f t="shared" si="449"/>
        <v>#1774B9</v>
      </c>
      <c r="V2046" s="32" t="str">
        <f>+Enfermedades_Mundiales[[#This Row],[idcoleccion]]&amp;"-"&amp;Enfermedades_Mundiales[[#This Row],[id]]</f>
        <v>360-2036</v>
      </c>
      <c r="W2046" s="21">
        <f>+VLOOKUP(Enfermedades_Mundiales[[#This Row],[Filtro URL]],Estructura!$X$4:$Y$366,2,0)</f>
        <v>36302301</v>
      </c>
      <c r="X2046" s="21" t="str">
        <f>+VLOOKUP(Enfermedades_Mundiales[[#This Row],[tema]],Estructura!$A$4:$C$18,3,0)</f>
        <v>T-368</v>
      </c>
      <c r="Y2046" s="32" t="str">
        <f>+VLOOKUP(Enfermedades_Mundiales[[#This Row],[contenido]],Estructura!$E$4:$G$18,3,0)</f>
        <v>C-364</v>
      </c>
      <c r="Z2046" s="32" t="str">
        <f>+VLOOKUP(Enfermedades_Mundiales[[#This Row],[Filtro Integrado]],Estructura!$M$4:$O$367,3,0)</f>
        <v>FI-366</v>
      </c>
      <c r="AA2046" s="32" t="str">
        <f>+VLOOKUP(Enfermedades_Mundiales[[#This Row],[Muestra]],Estructura!$Q$4:$S$194,3,0)</f>
        <v>M-373</v>
      </c>
    </row>
    <row r="2047" spans="1:27" ht="30.6" x14ac:dyDescent="0.3">
      <c r="A2047" s="61" t="s">
        <v>2514</v>
      </c>
      <c r="B2047" s="43">
        <f t="shared" si="453"/>
        <v>360</v>
      </c>
      <c r="C2047" s="44" t="str">
        <f t="shared" si="453"/>
        <v>Enfermedades Mundiales</v>
      </c>
      <c r="D2047" s="44" t="str">
        <f t="shared" si="453"/>
        <v>Salud</v>
      </c>
      <c r="E2047" s="64">
        <v>2302</v>
      </c>
      <c r="F2047" s="44" t="str">
        <f t="shared" si="450"/>
        <v>Etapas Paso a Paso</v>
      </c>
      <c r="G2047" s="27" t="s">
        <v>3568</v>
      </c>
      <c r="H2047" s="60" t="s">
        <v>17</v>
      </c>
      <c r="I2047" s="58" t="s">
        <v>43</v>
      </c>
      <c r="J2047" s="43" t="str">
        <f t="shared" si="455"/>
        <v>Zona</v>
      </c>
      <c r="K2047" s="12" t="str">
        <f t="shared" si="454"/>
        <v>Etapas Históricas</v>
      </c>
      <c r="L2047" s="43" t="str">
        <f t="shared" si="454"/>
        <v>Periodo 2020-2021</v>
      </c>
      <c r="M2047" s="43" t="str">
        <f t="shared" si="454"/>
        <v>Adimensional</v>
      </c>
      <c r="N2047" s="49" t="str">
        <f t="shared" si="454"/>
        <v>Ministerio de Ciencias, Tecnología, Conocimiento e Innovación</v>
      </c>
      <c r="O2047" s="30" t="str">
        <f>+"Etapas Históricas del Programa Paso a Paso en la comuna de "&amp;Enfermedades_Mundiales[[#This Row],[territorio]]</f>
        <v>Etapas Históricas del Programa Paso a Paso en la comuna de María Elena</v>
      </c>
      <c r="P2047" s="68"/>
      <c r="Q2047" s="15" t="str">
        <f t="shared" si="448"/>
        <v>Gráfico Evolución</v>
      </c>
      <c r="R2047" s="30"/>
      <c r="S20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https://analytics.zoho.com/open-view/2395394000008155038?ZOHO_CRITERIA=%22Localiza_CL_Poblacion%22.%22Codcom%22%3D2302</v>
      </c>
      <c r="T2047" s="17"/>
      <c r="U2047" s="31" t="str">
        <f t="shared" si="449"/>
        <v>#1774B9</v>
      </c>
      <c r="V2047" s="32" t="str">
        <f>+Enfermedades_Mundiales[[#This Row],[idcoleccion]]&amp;"-"&amp;Enfermedades_Mundiales[[#This Row],[id]]</f>
        <v>360-2037</v>
      </c>
      <c r="W2047" s="21">
        <f>+VLOOKUP(Enfermedades_Mundiales[[#This Row],[Filtro URL]],Estructura!$X$4:$Y$366,2,0)</f>
        <v>36302302</v>
      </c>
      <c r="X2047" s="21" t="str">
        <f>+VLOOKUP(Enfermedades_Mundiales[[#This Row],[tema]],Estructura!$A$4:$C$18,3,0)</f>
        <v>T-368</v>
      </c>
      <c r="Y2047" s="32" t="str">
        <f>+VLOOKUP(Enfermedades_Mundiales[[#This Row],[contenido]],Estructura!$E$4:$G$18,3,0)</f>
        <v>C-364</v>
      </c>
      <c r="Z2047" s="32" t="str">
        <f>+VLOOKUP(Enfermedades_Mundiales[[#This Row],[Filtro Integrado]],Estructura!$M$4:$O$367,3,0)</f>
        <v>FI-366</v>
      </c>
      <c r="AA2047" s="32" t="str">
        <f>+VLOOKUP(Enfermedades_Mundiales[[#This Row],[Muestra]],Estructura!$Q$4:$S$194,3,0)</f>
        <v>M-373</v>
      </c>
    </row>
    <row r="2048" spans="1:27" ht="30.6" x14ac:dyDescent="0.3">
      <c r="A2048" s="61" t="s">
        <v>2515</v>
      </c>
      <c r="B2048" s="43">
        <f t="shared" ref="B2048:D2063" si="456">+B2047</f>
        <v>360</v>
      </c>
      <c r="C2048" s="44" t="str">
        <f t="shared" si="456"/>
        <v>Enfermedades Mundiales</v>
      </c>
      <c r="D2048" s="44" t="str">
        <f t="shared" si="456"/>
        <v>Salud</v>
      </c>
      <c r="E2048" s="64">
        <v>3101</v>
      </c>
      <c r="F2048" s="44" t="str">
        <f t="shared" si="450"/>
        <v>Etapas Paso a Paso</v>
      </c>
      <c r="G2048" s="27" t="s">
        <v>3568</v>
      </c>
      <c r="H2048" s="60" t="s">
        <v>17</v>
      </c>
      <c r="I2048" s="58" t="s">
        <v>44</v>
      </c>
      <c r="J2048" s="43" t="str">
        <f t="shared" si="455"/>
        <v>Zona</v>
      </c>
      <c r="K2048" s="12" t="str">
        <f t="shared" si="454"/>
        <v>Etapas Históricas</v>
      </c>
      <c r="L2048" s="43" t="str">
        <f t="shared" si="454"/>
        <v>Periodo 2020-2021</v>
      </c>
      <c r="M2048" s="43" t="str">
        <f t="shared" si="454"/>
        <v>Adimensional</v>
      </c>
      <c r="N2048" s="49" t="str">
        <f t="shared" si="454"/>
        <v>Ministerio de Ciencias, Tecnología, Conocimiento e Innovación</v>
      </c>
      <c r="O2048" s="30" t="str">
        <f>+"Etapas Históricas del Programa Paso a Paso en la comuna de "&amp;Enfermedades_Mundiales[[#This Row],[territorio]]</f>
        <v>Etapas Históricas del Programa Paso a Paso en la comuna de Copiapó</v>
      </c>
      <c r="P2048" s="68"/>
      <c r="Q2048" s="15" t="str">
        <f t="shared" si="448"/>
        <v>Gráfico Evolución</v>
      </c>
      <c r="R2048" s="30"/>
      <c r="S20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https://analytics.zoho.com/open-view/2395394000008155038?ZOHO_CRITERIA=%22Localiza_CL_Poblacion%22.%22Codcom%22%3D3101</v>
      </c>
      <c r="T2048" s="17"/>
      <c r="U2048" s="31" t="str">
        <f t="shared" si="449"/>
        <v>#1774B9</v>
      </c>
      <c r="V2048" s="32" t="str">
        <f>+Enfermedades_Mundiales[[#This Row],[idcoleccion]]&amp;"-"&amp;Enfermedades_Mundiales[[#This Row],[id]]</f>
        <v>360-2038</v>
      </c>
      <c r="W2048" s="21">
        <f>+VLOOKUP(Enfermedades_Mundiales[[#This Row],[Filtro URL]],Estructura!$X$4:$Y$366,2,0)</f>
        <v>36303101</v>
      </c>
      <c r="X2048" s="21" t="str">
        <f>+VLOOKUP(Enfermedades_Mundiales[[#This Row],[tema]],Estructura!$A$4:$C$18,3,0)</f>
        <v>T-368</v>
      </c>
      <c r="Y2048" s="32" t="str">
        <f>+VLOOKUP(Enfermedades_Mundiales[[#This Row],[contenido]],Estructura!$E$4:$G$18,3,0)</f>
        <v>C-364</v>
      </c>
      <c r="Z2048" s="32" t="str">
        <f>+VLOOKUP(Enfermedades_Mundiales[[#This Row],[Filtro Integrado]],Estructura!$M$4:$O$367,3,0)</f>
        <v>FI-366</v>
      </c>
      <c r="AA2048" s="32" t="str">
        <f>+VLOOKUP(Enfermedades_Mundiales[[#This Row],[Muestra]],Estructura!$Q$4:$S$194,3,0)</f>
        <v>M-373</v>
      </c>
    </row>
    <row r="2049" spans="1:27" ht="30.6" x14ac:dyDescent="0.3">
      <c r="A2049" s="61" t="s">
        <v>2516</v>
      </c>
      <c r="B2049" s="43">
        <f t="shared" si="456"/>
        <v>360</v>
      </c>
      <c r="C2049" s="44" t="str">
        <f t="shared" si="456"/>
        <v>Enfermedades Mundiales</v>
      </c>
      <c r="D2049" s="44" t="str">
        <f t="shared" si="456"/>
        <v>Salud</v>
      </c>
      <c r="E2049" s="64">
        <v>3102</v>
      </c>
      <c r="F2049" s="44" t="str">
        <f t="shared" si="450"/>
        <v>Etapas Paso a Paso</v>
      </c>
      <c r="G2049" s="27" t="s">
        <v>3568</v>
      </c>
      <c r="H2049" s="60" t="s">
        <v>17</v>
      </c>
      <c r="I2049" s="58" t="s">
        <v>45</v>
      </c>
      <c r="J2049" s="43" t="str">
        <f t="shared" si="455"/>
        <v>Zona</v>
      </c>
      <c r="K2049" s="12" t="str">
        <f t="shared" ref="K2049:N2064" si="457">+K2048</f>
        <v>Etapas Históricas</v>
      </c>
      <c r="L2049" s="43" t="str">
        <f t="shared" si="457"/>
        <v>Periodo 2020-2021</v>
      </c>
      <c r="M2049" s="43" t="str">
        <f t="shared" si="457"/>
        <v>Adimensional</v>
      </c>
      <c r="N2049" s="49" t="str">
        <f t="shared" si="457"/>
        <v>Ministerio de Ciencias, Tecnología, Conocimiento e Innovación</v>
      </c>
      <c r="O2049" s="30" t="str">
        <f>+"Etapas Históricas del Programa Paso a Paso en la comuna de "&amp;Enfermedades_Mundiales[[#This Row],[territorio]]</f>
        <v>Etapas Históricas del Programa Paso a Paso en la comuna de Caldera</v>
      </c>
      <c r="P2049" s="68"/>
      <c r="Q2049" s="15" t="str">
        <f t="shared" si="448"/>
        <v>Gráfico Evolución</v>
      </c>
      <c r="R2049" s="30"/>
      <c r="S20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https://analytics.zoho.com/open-view/2395394000008155038?ZOHO_CRITERIA=%22Localiza_CL_Poblacion%22.%22Codcom%22%3D3102</v>
      </c>
      <c r="T2049" s="17"/>
      <c r="U2049" s="31" t="str">
        <f t="shared" si="449"/>
        <v>#1774B9</v>
      </c>
      <c r="V2049" s="32" t="str">
        <f>+Enfermedades_Mundiales[[#This Row],[idcoleccion]]&amp;"-"&amp;Enfermedades_Mundiales[[#This Row],[id]]</f>
        <v>360-2039</v>
      </c>
      <c r="W2049" s="21">
        <f>+VLOOKUP(Enfermedades_Mundiales[[#This Row],[Filtro URL]],Estructura!$X$4:$Y$366,2,0)</f>
        <v>36303102</v>
      </c>
      <c r="X2049" s="21" t="str">
        <f>+VLOOKUP(Enfermedades_Mundiales[[#This Row],[tema]],Estructura!$A$4:$C$18,3,0)</f>
        <v>T-368</v>
      </c>
      <c r="Y2049" s="32" t="str">
        <f>+VLOOKUP(Enfermedades_Mundiales[[#This Row],[contenido]],Estructura!$E$4:$G$18,3,0)</f>
        <v>C-364</v>
      </c>
      <c r="Z2049" s="32" t="str">
        <f>+VLOOKUP(Enfermedades_Mundiales[[#This Row],[Filtro Integrado]],Estructura!$M$4:$O$367,3,0)</f>
        <v>FI-366</v>
      </c>
      <c r="AA2049" s="32" t="str">
        <f>+VLOOKUP(Enfermedades_Mundiales[[#This Row],[Muestra]],Estructura!$Q$4:$S$194,3,0)</f>
        <v>M-373</v>
      </c>
    </row>
    <row r="2050" spans="1:27" ht="30.6" x14ac:dyDescent="0.3">
      <c r="A2050" s="61" t="s">
        <v>2517</v>
      </c>
      <c r="B2050" s="43">
        <f t="shared" si="456"/>
        <v>360</v>
      </c>
      <c r="C2050" s="44" t="str">
        <f t="shared" si="456"/>
        <v>Enfermedades Mundiales</v>
      </c>
      <c r="D2050" s="44" t="str">
        <f t="shared" si="456"/>
        <v>Salud</v>
      </c>
      <c r="E2050" s="64">
        <v>3103</v>
      </c>
      <c r="F2050" s="44" t="str">
        <f t="shared" si="450"/>
        <v>Etapas Paso a Paso</v>
      </c>
      <c r="G2050" s="27" t="s">
        <v>3568</v>
      </c>
      <c r="H2050" s="60" t="s">
        <v>17</v>
      </c>
      <c r="I2050" s="58" t="s">
        <v>46</v>
      </c>
      <c r="J2050" s="43" t="str">
        <f t="shared" si="455"/>
        <v>Zona</v>
      </c>
      <c r="K2050" s="12" t="str">
        <f t="shared" si="457"/>
        <v>Etapas Históricas</v>
      </c>
      <c r="L2050" s="43" t="str">
        <f t="shared" si="457"/>
        <v>Periodo 2020-2021</v>
      </c>
      <c r="M2050" s="43" t="str">
        <f t="shared" si="457"/>
        <v>Adimensional</v>
      </c>
      <c r="N2050" s="49" t="str">
        <f t="shared" si="457"/>
        <v>Ministerio de Ciencias, Tecnología, Conocimiento e Innovación</v>
      </c>
      <c r="O2050" s="30" t="str">
        <f>+"Etapas Históricas del Programa Paso a Paso en la comuna de "&amp;Enfermedades_Mundiales[[#This Row],[territorio]]</f>
        <v>Etapas Históricas del Programa Paso a Paso en la comuna de Tierra Amarilla</v>
      </c>
      <c r="P2050" s="68"/>
      <c r="Q2050" s="15" t="str">
        <f t="shared" si="448"/>
        <v>Gráfico Evolución</v>
      </c>
      <c r="R2050" s="30"/>
      <c r="S20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https://analytics.zoho.com/open-view/2395394000008155038?ZOHO_CRITERIA=%22Localiza_CL_Poblacion%22.%22Codcom%22%3D3103</v>
      </c>
      <c r="T2050" s="17"/>
      <c r="U2050" s="31" t="str">
        <f t="shared" si="449"/>
        <v>#1774B9</v>
      </c>
      <c r="V2050" s="32" t="str">
        <f>+Enfermedades_Mundiales[[#This Row],[idcoleccion]]&amp;"-"&amp;Enfermedades_Mundiales[[#This Row],[id]]</f>
        <v>360-2040</v>
      </c>
      <c r="W2050" s="21">
        <f>+VLOOKUP(Enfermedades_Mundiales[[#This Row],[Filtro URL]],Estructura!$X$4:$Y$366,2,0)</f>
        <v>36303103</v>
      </c>
      <c r="X2050" s="21" t="str">
        <f>+VLOOKUP(Enfermedades_Mundiales[[#This Row],[tema]],Estructura!$A$4:$C$18,3,0)</f>
        <v>T-368</v>
      </c>
      <c r="Y2050" s="32" t="str">
        <f>+VLOOKUP(Enfermedades_Mundiales[[#This Row],[contenido]],Estructura!$E$4:$G$18,3,0)</f>
        <v>C-364</v>
      </c>
      <c r="Z2050" s="32" t="str">
        <f>+VLOOKUP(Enfermedades_Mundiales[[#This Row],[Filtro Integrado]],Estructura!$M$4:$O$367,3,0)</f>
        <v>FI-366</v>
      </c>
      <c r="AA2050" s="32" t="str">
        <f>+VLOOKUP(Enfermedades_Mundiales[[#This Row],[Muestra]],Estructura!$Q$4:$S$194,3,0)</f>
        <v>M-373</v>
      </c>
    </row>
    <row r="2051" spans="1:27" ht="30.6" x14ac:dyDescent="0.3">
      <c r="A2051" s="61" t="s">
        <v>2518</v>
      </c>
      <c r="B2051" s="43">
        <f t="shared" si="456"/>
        <v>360</v>
      </c>
      <c r="C2051" s="44" t="str">
        <f t="shared" si="456"/>
        <v>Enfermedades Mundiales</v>
      </c>
      <c r="D2051" s="44" t="str">
        <f t="shared" si="456"/>
        <v>Salud</v>
      </c>
      <c r="E2051" s="64">
        <v>3201</v>
      </c>
      <c r="F2051" s="44" t="str">
        <f t="shared" si="450"/>
        <v>Etapas Paso a Paso</v>
      </c>
      <c r="G2051" s="27" t="s">
        <v>3568</v>
      </c>
      <c r="H2051" s="60" t="s">
        <v>17</v>
      </c>
      <c r="I2051" s="58" t="s">
        <v>47</v>
      </c>
      <c r="J2051" s="43" t="str">
        <f t="shared" si="455"/>
        <v>Zona</v>
      </c>
      <c r="K2051" s="12" t="str">
        <f t="shared" si="457"/>
        <v>Etapas Históricas</v>
      </c>
      <c r="L2051" s="43" t="str">
        <f t="shared" si="457"/>
        <v>Periodo 2020-2021</v>
      </c>
      <c r="M2051" s="43" t="str">
        <f t="shared" si="457"/>
        <v>Adimensional</v>
      </c>
      <c r="N2051" s="49" t="str">
        <f t="shared" si="457"/>
        <v>Ministerio de Ciencias, Tecnología, Conocimiento e Innovación</v>
      </c>
      <c r="O2051" s="30" t="str">
        <f>+"Etapas Históricas del Programa Paso a Paso en la comuna de "&amp;Enfermedades_Mundiales[[#This Row],[territorio]]</f>
        <v>Etapas Históricas del Programa Paso a Paso en la comuna de Chañaral</v>
      </c>
      <c r="P2051" s="68"/>
      <c r="Q2051" s="15" t="str">
        <f t="shared" si="448"/>
        <v>Gráfico Evolución</v>
      </c>
      <c r="R2051" s="30"/>
      <c r="S20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https://analytics.zoho.com/open-view/2395394000008155038?ZOHO_CRITERIA=%22Localiza_CL_Poblacion%22.%22Codcom%22%3D3201</v>
      </c>
      <c r="T2051" s="17"/>
      <c r="U2051" s="31" t="str">
        <f t="shared" si="449"/>
        <v>#1774B9</v>
      </c>
      <c r="V2051" s="32" t="str">
        <f>+Enfermedades_Mundiales[[#This Row],[idcoleccion]]&amp;"-"&amp;Enfermedades_Mundiales[[#This Row],[id]]</f>
        <v>360-2041</v>
      </c>
      <c r="W2051" s="21">
        <f>+VLOOKUP(Enfermedades_Mundiales[[#This Row],[Filtro URL]],Estructura!$X$4:$Y$366,2,0)</f>
        <v>36303201</v>
      </c>
      <c r="X2051" s="21" t="str">
        <f>+VLOOKUP(Enfermedades_Mundiales[[#This Row],[tema]],Estructura!$A$4:$C$18,3,0)</f>
        <v>T-368</v>
      </c>
      <c r="Y2051" s="32" t="str">
        <f>+VLOOKUP(Enfermedades_Mundiales[[#This Row],[contenido]],Estructura!$E$4:$G$18,3,0)</f>
        <v>C-364</v>
      </c>
      <c r="Z2051" s="32" t="str">
        <f>+VLOOKUP(Enfermedades_Mundiales[[#This Row],[Filtro Integrado]],Estructura!$M$4:$O$367,3,0)</f>
        <v>FI-366</v>
      </c>
      <c r="AA2051" s="32" t="str">
        <f>+VLOOKUP(Enfermedades_Mundiales[[#This Row],[Muestra]],Estructura!$Q$4:$S$194,3,0)</f>
        <v>M-373</v>
      </c>
    </row>
    <row r="2052" spans="1:27" ht="30.6" x14ac:dyDescent="0.3">
      <c r="A2052" s="61" t="s">
        <v>2519</v>
      </c>
      <c r="B2052" s="43">
        <f t="shared" si="456"/>
        <v>360</v>
      </c>
      <c r="C2052" s="44" t="str">
        <f t="shared" si="456"/>
        <v>Enfermedades Mundiales</v>
      </c>
      <c r="D2052" s="44" t="str">
        <f t="shared" si="456"/>
        <v>Salud</v>
      </c>
      <c r="E2052" s="64">
        <v>3202</v>
      </c>
      <c r="F2052" s="44" t="str">
        <f t="shared" si="450"/>
        <v>Etapas Paso a Paso</v>
      </c>
      <c r="G2052" s="27" t="s">
        <v>3568</v>
      </c>
      <c r="H2052" s="60" t="s">
        <v>17</v>
      </c>
      <c r="I2052" s="58" t="s">
        <v>48</v>
      </c>
      <c r="J2052" s="43" t="str">
        <f t="shared" si="455"/>
        <v>Zona</v>
      </c>
      <c r="K2052" s="12" t="str">
        <f t="shared" si="457"/>
        <v>Etapas Históricas</v>
      </c>
      <c r="L2052" s="43" t="str">
        <f t="shared" si="457"/>
        <v>Periodo 2020-2021</v>
      </c>
      <c r="M2052" s="43" t="str">
        <f t="shared" si="457"/>
        <v>Adimensional</v>
      </c>
      <c r="N2052" s="49" t="str">
        <f t="shared" si="457"/>
        <v>Ministerio de Ciencias, Tecnología, Conocimiento e Innovación</v>
      </c>
      <c r="O2052" s="30" t="str">
        <f>+"Etapas Históricas del Programa Paso a Paso en la comuna de "&amp;Enfermedades_Mundiales[[#This Row],[territorio]]</f>
        <v>Etapas Históricas del Programa Paso a Paso en la comuna de Diego de Almagro</v>
      </c>
      <c r="P2052" s="68"/>
      <c r="Q2052" s="15" t="str">
        <f t="shared" si="448"/>
        <v>Gráfico Evolución</v>
      </c>
      <c r="R2052" s="30"/>
      <c r="S20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https://analytics.zoho.com/open-view/2395394000008155038?ZOHO_CRITERIA=%22Localiza_CL_Poblacion%22.%22Codcom%22%3D3202</v>
      </c>
      <c r="T2052" s="17"/>
      <c r="U2052" s="31" t="str">
        <f t="shared" si="449"/>
        <v>#1774B9</v>
      </c>
      <c r="V2052" s="32" t="str">
        <f>+Enfermedades_Mundiales[[#This Row],[idcoleccion]]&amp;"-"&amp;Enfermedades_Mundiales[[#This Row],[id]]</f>
        <v>360-2042</v>
      </c>
      <c r="W2052" s="21">
        <f>+VLOOKUP(Enfermedades_Mundiales[[#This Row],[Filtro URL]],Estructura!$X$4:$Y$366,2,0)</f>
        <v>36303202</v>
      </c>
      <c r="X2052" s="21" t="str">
        <f>+VLOOKUP(Enfermedades_Mundiales[[#This Row],[tema]],Estructura!$A$4:$C$18,3,0)</f>
        <v>T-368</v>
      </c>
      <c r="Y2052" s="32" t="str">
        <f>+VLOOKUP(Enfermedades_Mundiales[[#This Row],[contenido]],Estructura!$E$4:$G$18,3,0)</f>
        <v>C-364</v>
      </c>
      <c r="Z2052" s="32" t="str">
        <f>+VLOOKUP(Enfermedades_Mundiales[[#This Row],[Filtro Integrado]],Estructura!$M$4:$O$367,3,0)</f>
        <v>FI-366</v>
      </c>
      <c r="AA2052" s="32" t="str">
        <f>+VLOOKUP(Enfermedades_Mundiales[[#This Row],[Muestra]],Estructura!$Q$4:$S$194,3,0)</f>
        <v>M-373</v>
      </c>
    </row>
    <row r="2053" spans="1:27" ht="30.6" x14ac:dyDescent="0.3">
      <c r="A2053" s="61" t="s">
        <v>2520</v>
      </c>
      <c r="B2053" s="43">
        <f t="shared" si="456"/>
        <v>360</v>
      </c>
      <c r="C2053" s="44" t="str">
        <f t="shared" si="456"/>
        <v>Enfermedades Mundiales</v>
      </c>
      <c r="D2053" s="44" t="str">
        <f t="shared" si="456"/>
        <v>Salud</v>
      </c>
      <c r="E2053" s="64">
        <v>3301</v>
      </c>
      <c r="F2053" s="44" t="str">
        <f t="shared" si="450"/>
        <v>Etapas Paso a Paso</v>
      </c>
      <c r="G2053" s="27" t="s">
        <v>3568</v>
      </c>
      <c r="H2053" s="60" t="s">
        <v>17</v>
      </c>
      <c r="I2053" s="58" t="s">
        <v>49</v>
      </c>
      <c r="J2053" s="43" t="str">
        <f t="shared" si="455"/>
        <v>Zona</v>
      </c>
      <c r="K2053" s="12" t="str">
        <f t="shared" si="457"/>
        <v>Etapas Históricas</v>
      </c>
      <c r="L2053" s="43" t="str">
        <f t="shared" si="457"/>
        <v>Periodo 2020-2021</v>
      </c>
      <c r="M2053" s="43" t="str">
        <f t="shared" si="457"/>
        <v>Adimensional</v>
      </c>
      <c r="N2053" s="49" t="str">
        <f t="shared" si="457"/>
        <v>Ministerio de Ciencias, Tecnología, Conocimiento e Innovación</v>
      </c>
      <c r="O2053" s="30" t="str">
        <f>+"Etapas Históricas del Programa Paso a Paso en la comuna de "&amp;Enfermedades_Mundiales[[#This Row],[territorio]]</f>
        <v>Etapas Históricas del Programa Paso a Paso en la comuna de Vallenar</v>
      </c>
      <c r="P2053" s="68"/>
      <c r="Q2053" s="15" t="str">
        <f t="shared" si="448"/>
        <v>Gráfico Evolución</v>
      </c>
      <c r="R2053" s="30"/>
      <c r="S20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https://analytics.zoho.com/open-view/2395394000008155038?ZOHO_CRITERIA=%22Localiza_CL_Poblacion%22.%22Codcom%22%3D3301</v>
      </c>
      <c r="T2053" s="17"/>
      <c r="U2053" s="31" t="str">
        <f t="shared" si="449"/>
        <v>#1774B9</v>
      </c>
      <c r="V2053" s="32" t="str">
        <f>+Enfermedades_Mundiales[[#This Row],[idcoleccion]]&amp;"-"&amp;Enfermedades_Mundiales[[#This Row],[id]]</f>
        <v>360-2043</v>
      </c>
      <c r="W2053" s="21">
        <f>+VLOOKUP(Enfermedades_Mundiales[[#This Row],[Filtro URL]],Estructura!$X$4:$Y$366,2,0)</f>
        <v>36303301</v>
      </c>
      <c r="X2053" s="21" t="str">
        <f>+VLOOKUP(Enfermedades_Mundiales[[#This Row],[tema]],Estructura!$A$4:$C$18,3,0)</f>
        <v>T-368</v>
      </c>
      <c r="Y2053" s="32" t="str">
        <f>+VLOOKUP(Enfermedades_Mundiales[[#This Row],[contenido]],Estructura!$E$4:$G$18,3,0)</f>
        <v>C-364</v>
      </c>
      <c r="Z2053" s="32" t="str">
        <f>+VLOOKUP(Enfermedades_Mundiales[[#This Row],[Filtro Integrado]],Estructura!$M$4:$O$367,3,0)</f>
        <v>FI-366</v>
      </c>
      <c r="AA2053" s="32" t="str">
        <f>+VLOOKUP(Enfermedades_Mundiales[[#This Row],[Muestra]],Estructura!$Q$4:$S$194,3,0)</f>
        <v>M-373</v>
      </c>
    </row>
    <row r="2054" spans="1:27" ht="30.6" x14ac:dyDescent="0.3">
      <c r="A2054" s="61" t="s">
        <v>2521</v>
      </c>
      <c r="B2054" s="43">
        <f t="shared" si="456"/>
        <v>360</v>
      </c>
      <c r="C2054" s="44" t="str">
        <f t="shared" si="456"/>
        <v>Enfermedades Mundiales</v>
      </c>
      <c r="D2054" s="44" t="str">
        <f t="shared" si="456"/>
        <v>Salud</v>
      </c>
      <c r="E2054" s="64">
        <v>3302</v>
      </c>
      <c r="F2054" s="44" t="str">
        <f t="shared" si="450"/>
        <v>Etapas Paso a Paso</v>
      </c>
      <c r="G2054" s="27" t="s">
        <v>3568</v>
      </c>
      <c r="H2054" s="60" t="s">
        <v>17</v>
      </c>
      <c r="I2054" s="58" t="s">
        <v>50</v>
      </c>
      <c r="J2054" s="43" t="str">
        <f t="shared" si="455"/>
        <v>Zona</v>
      </c>
      <c r="K2054" s="12" t="str">
        <f t="shared" si="457"/>
        <v>Etapas Históricas</v>
      </c>
      <c r="L2054" s="43" t="str">
        <f t="shared" si="457"/>
        <v>Periodo 2020-2021</v>
      </c>
      <c r="M2054" s="43" t="str">
        <f t="shared" si="457"/>
        <v>Adimensional</v>
      </c>
      <c r="N2054" s="49" t="str">
        <f t="shared" si="457"/>
        <v>Ministerio de Ciencias, Tecnología, Conocimiento e Innovación</v>
      </c>
      <c r="O2054" s="30" t="str">
        <f>+"Etapas Históricas del Programa Paso a Paso en la comuna de "&amp;Enfermedades_Mundiales[[#This Row],[territorio]]</f>
        <v>Etapas Históricas del Programa Paso a Paso en la comuna de Alto del Carmen</v>
      </c>
      <c r="P2054" s="68"/>
      <c r="Q2054" s="15" t="str">
        <f t="shared" si="448"/>
        <v>Gráfico Evolución</v>
      </c>
      <c r="R2054" s="30"/>
      <c r="S20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https://analytics.zoho.com/open-view/2395394000008155038?ZOHO_CRITERIA=%22Localiza_CL_Poblacion%22.%22Codcom%22%3D3302</v>
      </c>
      <c r="T2054" s="17"/>
      <c r="U2054" s="31" t="str">
        <f t="shared" si="449"/>
        <v>#1774B9</v>
      </c>
      <c r="V2054" s="32" t="str">
        <f>+Enfermedades_Mundiales[[#This Row],[idcoleccion]]&amp;"-"&amp;Enfermedades_Mundiales[[#This Row],[id]]</f>
        <v>360-2044</v>
      </c>
      <c r="W2054" s="21">
        <f>+VLOOKUP(Enfermedades_Mundiales[[#This Row],[Filtro URL]],Estructura!$X$4:$Y$366,2,0)</f>
        <v>36303302</v>
      </c>
      <c r="X2054" s="21" t="str">
        <f>+VLOOKUP(Enfermedades_Mundiales[[#This Row],[tema]],Estructura!$A$4:$C$18,3,0)</f>
        <v>T-368</v>
      </c>
      <c r="Y2054" s="32" t="str">
        <f>+VLOOKUP(Enfermedades_Mundiales[[#This Row],[contenido]],Estructura!$E$4:$G$18,3,0)</f>
        <v>C-364</v>
      </c>
      <c r="Z2054" s="32" t="str">
        <f>+VLOOKUP(Enfermedades_Mundiales[[#This Row],[Filtro Integrado]],Estructura!$M$4:$O$367,3,0)</f>
        <v>FI-366</v>
      </c>
      <c r="AA2054" s="32" t="str">
        <f>+VLOOKUP(Enfermedades_Mundiales[[#This Row],[Muestra]],Estructura!$Q$4:$S$194,3,0)</f>
        <v>M-373</v>
      </c>
    </row>
    <row r="2055" spans="1:27" ht="30.6" x14ac:dyDescent="0.3">
      <c r="A2055" s="61" t="s">
        <v>2522</v>
      </c>
      <c r="B2055" s="43">
        <f t="shared" si="456"/>
        <v>360</v>
      </c>
      <c r="C2055" s="44" t="str">
        <f t="shared" si="456"/>
        <v>Enfermedades Mundiales</v>
      </c>
      <c r="D2055" s="44" t="str">
        <f t="shared" si="456"/>
        <v>Salud</v>
      </c>
      <c r="E2055" s="64">
        <v>3303</v>
      </c>
      <c r="F2055" s="44" t="str">
        <f t="shared" si="450"/>
        <v>Etapas Paso a Paso</v>
      </c>
      <c r="G2055" s="27" t="s">
        <v>3568</v>
      </c>
      <c r="H2055" s="60" t="s">
        <v>17</v>
      </c>
      <c r="I2055" s="58" t="s">
        <v>51</v>
      </c>
      <c r="J2055" s="43" t="str">
        <f t="shared" si="455"/>
        <v>Zona</v>
      </c>
      <c r="K2055" s="12" t="str">
        <f t="shared" si="457"/>
        <v>Etapas Históricas</v>
      </c>
      <c r="L2055" s="43" t="str">
        <f t="shared" si="457"/>
        <v>Periodo 2020-2021</v>
      </c>
      <c r="M2055" s="43" t="str">
        <f t="shared" si="457"/>
        <v>Adimensional</v>
      </c>
      <c r="N2055" s="49" t="str">
        <f t="shared" si="457"/>
        <v>Ministerio de Ciencias, Tecnología, Conocimiento e Innovación</v>
      </c>
      <c r="O2055" s="30" t="str">
        <f>+"Etapas Históricas del Programa Paso a Paso en la comuna de "&amp;Enfermedades_Mundiales[[#This Row],[territorio]]</f>
        <v>Etapas Históricas del Programa Paso a Paso en la comuna de Freirina</v>
      </c>
      <c r="P2055" s="68"/>
      <c r="Q2055" s="15" t="str">
        <f t="shared" si="448"/>
        <v>Gráfico Evolución</v>
      </c>
      <c r="R2055" s="30"/>
      <c r="S20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https://analytics.zoho.com/open-view/2395394000008155038?ZOHO_CRITERIA=%22Localiza_CL_Poblacion%22.%22Codcom%22%3D3303</v>
      </c>
      <c r="T2055" s="17"/>
      <c r="U2055" s="31" t="str">
        <f t="shared" si="449"/>
        <v>#1774B9</v>
      </c>
      <c r="V2055" s="32" t="str">
        <f>+Enfermedades_Mundiales[[#This Row],[idcoleccion]]&amp;"-"&amp;Enfermedades_Mundiales[[#This Row],[id]]</f>
        <v>360-2045</v>
      </c>
      <c r="W2055" s="21">
        <f>+VLOOKUP(Enfermedades_Mundiales[[#This Row],[Filtro URL]],Estructura!$X$4:$Y$366,2,0)</f>
        <v>36303303</v>
      </c>
      <c r="X2055" s="21" t="str">
        <f>+VLOOKUP(Enfermedades_Mundiales[[#This Row],[tema]],Estructura!$A$4:$C$18,3,0)</f>
        <v>T-368</v>
      </c>
      <c r="Y2055" s="32" t="str">
        <f>+VLOOKUP(Enfermedades_Mundiales[[#This Row],[contenido]],Estructura!$E$4:$G$18,3,0)</f>
        <v>C-364</v>
      </c>
      <c r="Z2055" s="32" t="str">
        <f>+VLOOKUP(Enfermedades_Mundiales[[#This Row],[Filtro Integrado]],Estructura!$M$4:$O$367,3,0)</f>
        <v>FI-366</v>
      </c>
      <c r="AA2055" s="32" t="str">
        <f>+VLOOKUP(Enfermedades_Mundiales[[#This Row],[Muestra]],Estructura!$Q$4:$S$194,3,0)</f>
        <v>M-373</v>
      </c>
    </row>
    <row r="2056" spans="1:27" ht="30.6" x14ac:dyDescent="0.3">
      <c r="A2056" s="61" t="s">
        <v>2523</v>
      </c>
      <c r="B2056" s="43">
        <f t="shared" si="456"/>
        <v>360</v>
      </c>
      <c r="C2056" s="44" t="str">
        <f t="shared" si="456"/>
        <v>Enfermedades Mundiales</v>
      </c>
      <c r="D2056" s="44" t="str">
        <f t="shared" si="456"/>
        <v>Salud</v>
      </c>
      <c r="E2056" s="64">
        <v>3304</v>
      </c>
      <c r="F2056" s="44" t="str">
        <f t="shared" si="450"/>
        <v>Etapas Paso a Paso</v>
      </c>
      <c r="G2056" s="27" t="s">
        <v>3568</v>
      </c>
      <c r="H2056" s="60" t="s">
        <v>17</v>
      </c>
      <c r="I2056" s="58" t="s">
        <v>52</v>
      </c>
      <c r="J2056" s="43" t="str">
        <f t="shared" si="455"/>
        <v>Zona</v>
      </c>
      <c r="K2056" s="12" t="str">
        <f t="shared" si="457"/>
        <v>Etapas Históricas</v>
      </c>
      <c r="L2056" s="43" t="str">
        <f t="shared" si="457"/>
        <v>Periodo 2020-2021</v>
      </c>
      <c r="M2056" s="43" t="str">
        <f t="shared" si="457"/>
        <v>Adimensional</v>
      </c>
      <c r="N2056" s="49" t="str">
        <f t="shared" si="457"/>
        <v>Ministerio de Ciencias, Tecnología, Conocimiento e Innovación</v>
      </c>
      <c r="O2056" s="30" t="str">
        <f>+"Etapas Históricas del Programa Paso a Paso en la comuna de "&amp;Enfermedades_Mundiales[[#This Row],[territorio]]</f>
        <v>Etapas Históricas del Programa Paso a Paso en la comuna de Huasco</v>
      </c>
      <c r="P2056" s="68"/>
      <c r="Q2056" s="15" t="str">
        <f t="shared" si="448"/>
        <v>Gráfico Evolución</v>
      </c>
      <c r="R2056" s="30"/>
      <c r="S20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https://analytics.zoho.com/open-view/2395394000008155038?ZOHO_CRITERIA=%22Localiza_CL_Poblacion%22.%22Codcom%22%3D3304</v>
      </c>
      <c r="T2056" s="17"/>
      <c r="U2056" s="31" t="str">
        <f t="shared" si="449"/>
        <v>#1774B9</v>
      </c>
      <c r="V2056" s="32" t="str">
        <f>+Enfermedades_Mundiales[[#This Row],[idcoleccion]]&amp;"-"&amp;Enfermedades_Mundiales[[#This Row],[id]]</f>
        <v>360-2046</v>
      </c>
      <c r="W2056" s="21">
        <f>+VLOOKUP(Enfermedades_Mundiales[[#This Row],[Filtro URL]],Estructura!$X$4:$Y$366,2,0)</f>
        <v>36303304</v>
      </c>
      <c r="X2056" s="21" t="str">
        <f>+VLOOKUP(Enfermedades_Mundiales[[#This Row],[tema]],Estructura!$A$4:$C$18,3,0)</f>
        <v>T-368</v>
      </c>
      <c r="Y2056" s="32" t="str">
        <f>+VLOOKUP(Enfermedades_Mundiales[[#This Row],[contenido]],Estructura!$E$4:$G$18,3,0)</f>
        <v>C-364</v>
      </c>
      <c r="Z2056" s="32" t="str">
        <f>+VLOOKUP(Enfermedades_Mundiales[[#This Row],[Filtro Integrado]],Estructura!$M$4:$O$367,3,0)</f>
        <v>FI-366</v>
      </c>
      <c r="AA2056" s="32" t="str">
        <f>+VLOOKUP(Enfermedades_Mundiales[[#This Row],[Muestra]],Estructura!$Q$4:$S$194,3,0)</f>
        <v>M-373</v>
      </c>
    </row>
    <row r="2057" spans="1:27" ht="30.6" x14ac:dyDescent="0.3">
      <c r="A2057" s="61" t="s">
        <v>2524</v>
      </c>
      <c r="B2057" s="43">
        <f t="shared" si="456"/>
        <v>360</v>
      </c>
      <c r="C2057" s="44" t="str">
        <f t="shared" si="456"/>
        <v>Enfermedades Mundiales</v>
      </c>
      <c r="D2057" s="44" t="str">
        <f t="shared" si="456"/>
        <v>Salud</v>
      </c>
      <c r="E2057" s="64">
        <v>4101</v>
      </c>
      <c r="F2057" s="44" t="str">
        <f t="shared" si="450"/>
        <v>Etapas Paso a Paso</v>
      </c>
      <c r="G2057" s="27" t="s">
        <v>3568</v>
      </c>
      <c r="H2057" s="60" t="s">
        <v>17</v>
      </c>
      <c r="I2057" s="58" t="s">
        <v>53</v>
      </c>
      <c r="J2057" s="43" t="str">
        <f t="shared" si="455"/>
        <v>Zona</v>
      </c>
      <c r="K2057" s="12" t="str">
        <f t="shared" si="457"/>
        <v>Etapas Históricas</v>
      </c>
      <c r="L2057" s="43" t="str">
        <f t="shared" si="457"/>
        <v>Periodo 2020-2021</v>
      </c>
      <c r="M2057" s="43" t="str">
        <f t="shared" si="457"/>
        <v>Adimensional</v>
      </c>
      <c r="N2057" s="49" t="str">
        <f t="shared" si="457"/>
        <v>Ministerio de Ciencias, Tecnología, Conocimiento e Innovación</v>
      </c>
      <c r="O2057" s="30" t="str">
        <f>+"Etapas Históricas del Programa Paso a Paso en la comuna de "&amp;Enfermedades_Mundiales[[#This Row],[territorio]]</f>
        <v>Etapas Históricas del Programa Paso a Paso en la comuna de La Serena</v>
      </c>
      <c r="P2057" s="68"/>
      <c r="Q2057" s="15" t="str">
        <f t="shared" si="448"/>
        <v>Gráfico Evolución</v>
      </c>
      <c r="R2057" s="30"/>
      <c r="S20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https://analytics.zoho.com/open-view/2395394000008155038?ZOHO_CRITERIA=%22Localiza_CL_Poblacion%22.%22Codcom%22%3D4101</v>
      </c>
      <c r="T2057" s="17"/>
      <c r="U2057" s="31" t="str">
        <f t="shared" si="449"/>
        <v>#1774B9</v>
      </c>
      <c r="V2057" s="32" t="str">
        <f>+Enfermedades_Mundiales[[#This Row],[idcoleccion]]&amp;"-"&amp;Enfermedades_Mundiales[[#This Row],[id]]</f>
        <v>360-2047</v>
      </c>
      <c r="W2057" s="21">
        <f>+VLOOKUP(Enfermedades_Mundiales[[#This Row],[Filtro URL]],Estructura!$X$4:$Y$366,2,0)</f>
        <v>36304101</v>
      </c>
      <c r="X2057" s="21" t="str">
        <f>+VLOOKUP(Enfermedades_Mundiales[[#This Row],[tema]],Estructura!$A$4:$C$18,3,0)</f>
        <v>T-368</v>
      </c>
      <c r="Y2057" s="32" t="str">
        <f>+VLOOKUP(Enfermedades_Mundiales[[#This Row],[contenido]],Estructura!$E$4:$G$18,3,0)</f>
        <v>C-364</v>
      </c>
      <c r="Z2057" s="32" t="str">
        <f>+VLOOKUP(Enfermedades_Mundiales[[#This Row],[Filtro Integrado]],Estructura!$M$4:$O$367,3,0)</f>
        <v>FI-366</v>
      </c>
      <c r="AA2057" s="32" t="str">
        <f>+VLOOKUP(Enfermedades_Mundiales[[#This Row],[Muestra]],Estructura!$Q$4:$S$194,3,0)</f>
        <v>M-373</v>
      </c>
    </row>
    <row r="2058" spans="1:27" ht="30.6" x14ac:dyDescent="0.3">
      <c r="A2058" s="61" t="s">
        <v>2525</v>
      </c>
      <c r="B2058" s="43">
        <f t="shared" si="456"/>
        <v>360</v>
      </c>
      <c r="C2058" s="44" t="str">
        <f t="shared" si="456"/>
        <v>Enfermedades Mundiales</v>
      </c>
      <c r="D2058" s="44" t="str">
        <f t="shared" si="456"/>
        <v>Salud</v>
      </c>
      <c r="E2058" s="64">
        <v>4102</v>
      </c>
      <c r="F2058" s="44" t="str">
        <f t="shared" si="450"/>
        <v>Etapas Paso a Paso</v>
      </c>
      <c r="G2058" s="27" t="s">
        <v>3568</v>
      </c>
      <c r="H2058" s="60" t="s">
        <v>17</v>
      </c>
      <c r="I2058" s="58" t="s">
        <v>25</v>
      </c>
      <c r="J2058" s="43" t="str">
        <f t="shared" si="455"/>
        <v>Zona</v>
      </c>
      <c r="K2058" s="12" t="str">
        <f t="shared" si="457"/>
        <v>Etapas Históricas</v>
      </c>
      <c r="L2058" s="43" t="str">
        <f t="shared" si="457"/>
        <v>Periodo 2020-2021</v>
      </c>
      <c r="M2058" s="43" t="str">
        <f t="shared" si="457"/>
        <v>Adimensional</v>
      </c>
      <c r="N2058" s="49" t="str">
        <f t="shared" si="457"/>
        <v>Ministerio de Ciencias, Tecnología, Conocimiento e Innovación</v>
      </c>
      <c r="O2058" s="30" t="str">
        <f>+"Etapas Históricas del Programa Paso a Paso en la comuna de "&amp;Enfermedades_Mundiales[[#This Row],[territorio]]</f>
        <v>Etapas Históricas del Programa Paso a Paso en la comuna de Coquimbo</v>
      </c>
      <c r="P2058" s="68"/>
      <c r="Q2058" s="15" t="str">
        <f t="shared" si="448"/>
        <v>Gráfico Evolución</v>
      </c>
      <c r="R2058" s="30"/>
      <c r="S20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https://analytics.zoho.com/open-view/2395394000008155038?ZOHO_CRITERIA=%22Localiza_CL_Poblacion%22.%22Codcom%22%3D4102</v>
      </c>
      <c r="T2058" s="17"/>
      <c r="U2058" s="31" t="str">
        <f t="shared" si="449"/>
        <v>#1774B9</v>
      </c>
      <c r="V2058" s="32" t="str">
        <f>+Enfermedades_Mundiales[[#This Row],[idcoleccion]]&amp;"-"&amp;Enfermedades_Mundiales[[#This Row],[id]]</f>
        <v>360-2048</v>
      </c>
      <c r="W2058" s="21">
        <f>+VLOOKUP(Enfermedades_Mundiales[[#This Row],[Filtro URL]],Estructura!$X$4:$Y$366,2,0)</f>
        <v>36304102</v>
      </c>
      <c r="X2058" s="21" t="str">
        <f>+VLOOKUP(Enfermedades_Mundiales[[#This Row],[tema]],Estructura!$A$4:$C$18,3,0)</f>
        <v>T-368</v>
      </c>
      <c r="Y2058" s="32" t="str">
        <f>+VLOOKUP(Enfermedades_Mundiales[[#This Row],[contenido]],Estructura!$E$4:$G$18,3,0)</f>
        <v>C-364</v>
      </c>
      <c r="Z2058" s="32" t="str">
        <f>+VLOOKUP(Enfermedades_Mundiales[[#This Row],[Filtro Integrado]],Estructura!$M$4:$O$367,3,0)</f>
        <v>FI-366</v>
      </c>
      <c r="AA2058" s="32" t="str">
        <f>+VLOOKUP(Enfermedades_Mundiales[[#This Row],[Muestra]],Estructura!$Q$4:$S$194,3,0)</f>
        <v>M-373</v>
      </c>
    </row>
    <row r="2059" spans="1:27" ht="30.6" x14ac:dyDescent="0.3">
      <c r="A2059" s="61" t="s">
        <v>2526</v>
      </c>
      <c r="B2059" s="43">
        <f t="shared" si="456"/>
        <v>360</v>
      </c>
      <c r="C2059" s="44" t="str">
        <f t="shared" si="456"/>
        <v>Enfermedades Mundiales</v>
      </c>
      <c r="D2059" s="44" t="str">
        <f t="shared" si="456"/>
        <v>Salud</v>
      </c>
      <c r="E2059" s="64">
        <v>4103</v>
      </c>
      <c r="F2059" s="44" t="str">
        <f t="shared" si="450"/>
        <v>Etapas Paso a Paso</v>
      </c>
      <c r="G2059" s="27" t="s">
        <v>3568</v>
      </c>
      <c r="H2059" s="60" t="s">
        <v>17</v>
      </c>
      <c r="I2059" s="58" t="s">
        <v>54</v>
      </c>
      <c r="J2059" s="43" t="str">
        <f t="shared" si="455"/>
        <v>Zona</v>
      </c>
      <c r="K2059" s="12" t="str">
        <f t="shared" si="457"/>
        <v>Etapas Históricas</v>
      </c>
      <c r="L2059" s="43" t="str">
        <f t="shared" si="457"/>
        <v>Periodo 2020-2021</v>
      </c>
      <c r="M2059" s="43" t="str">
        <f t="shared" si="457"/>
        <v>Adimensional</v>
      </c>
      <c r="N2059" s="49" t="str">
        <f t="shared" si="457"/>
        <v>Ministerio de Ciencias, Tecnología, Conocimiento e Innovación</v>
      </c>
      <c r="O2059" s="30" t="str">
        <f>+"Etapas Históricas del Programa Paso a Paso en la comuna de "&amp;Enfermedades_Mundiales[[#This Row],[territorio]]</f>
        <v>Etapas Históricas del Programa Paso a Paso en la comuna de Andacollo</v>
      </c>
      <c r="P2059" s="68"/>
      <c r="Q2059" s="15" t="str">
        <f t="shared" si="448"/>
        <v>Gráfico Evolución</v>
      </c>
      <c r="R2059" s="30"/>
      <c r="S20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https://analytics.zoho.com/open-view/2395394000008155038?ZOHO_CRITERIA=%22Localiza_CL_Poblacion%22.%22Codcom%22%3D4103</v>
      </c>
      <c r="T2059" s="17"/>
      <c r="U2059" s="31" t="str">
        <f t="shared" si="449"/>
        <v>#1774B9</v>
      </c>
      <c r="V2059" s="32" t="str">
        <f>+Enfermedades_Mundiales[[#This Row],[idcoleccion]]&amp;"-"&amp;Enfermedades_Mundiales[[#This Row],[id]]</f>
        <v>360-2049</v>
      </c>
      <c r="W2059" s="21">
        <f>+VLOOKUP(Enfermedades_Mundiales[[#This Row],[Filtro URL]],Estructura!$X$4:$Y$366,2,0)</f>
        <v>36304103</v>
      </c>
      <c r="X2059" s="21" t="str">
        <f>+VLOOKUP(Enfermedades_Mundiales[[#This Row],[tema]],Estructura!$A$4:$C$18,3,0)</f>
        <v>T-368</v>
      </c>
      <c r="Y2059" s="32" t="str">
        <f>+VLOOKUP(Enfermedades_Mundiales[[#This Row],[contenido]],Estructura!$E$4:$G$18,3,0)</f>
        <v>C-364</v>
      </c>
      <c r="Z2059" s="32" t="str">
        <f>+VLOOKUP(Enfermedades_Mundiales[[#This Row],[Filtro Integrado]],Estructura!$M$4:$O$367,3,0)</f>
        <v>FI-366</v>
      </c>
      <c r="AA2059" s="32" t="str">
        <f>+VLOOKUP(Enfermedades_Mundiales[[#This Row],[Muestra]],Estructura!$Q$4:$S$194,3,0)</f>
        <v>M-373</v>
      </c>
    </row>
    <row r="2060" spans="1:27" ht="30.6" x14ac:dyDescent="0.3">
      <c r="A2060" s="61" t="s">
        <v>2527</v>
      </c>
      <c r="B2060" s="43">
        <f t="shared" si="456"/>
        <v>360</v>
      </c>
      <c r="C2060" s="44" t="str">
        <f t="shared" si="456"/>
        <v>Enfermedades Mundiales</v>
      </c>
      <c r="D2060" s="44" t="str">
        <f t="shared" si="456"/>
        <v>Salud</v>
      </c>
      <c r="E2060" s="64">
        <v>4104</v>
      </c>
      <c r="F2060" s="44" t="str">
        <f t="shared" si="450"/>
        <v>Etapas Paso a Paso</v>
      </c>
      <c r="G2060" s="27" t="s">
        <v>3568</v>
      </c>
      <c r="H2060" s="60" t="s">
        <v>17</v>
      </c>
      <c r="I2060" s="58" t="s">
        <v>55</v>
      </c>
      <c r="J2060" s="43" t="str">
        <f t="shared" si="455"/>
        <v>Zona</v>
      </c>
      <c r="K2060" s="12" t="str">
        <f t="shared" si="457"/>
        <v>Etapas Históricas</v>
      </c>
      <c r="L2060" s="43" t="str">
        <f t="shared" si="457"/>
        <v>Periodo 2020-2021</v>
      </c>
      <c r="M2060" s="43" t="str">
        <f t="shared" si="457"/>
        <v>Adimensional</v>
      </c>
      <c r="N2060" s="49" t="str">
        <f t="shared" si="457"/>
        <v>Ministerio de Ciencias, Tecnología, Conocimiento e Innovación</v>
      </c>
      <c r="O2060" s="30" t="str">
        <f>+"Etapas Históricas del Programa Paso a Paso en la comuna de "&amp;Enfermedades_Mundiales[[#This Row],[territorio]]</f>
        <v>Etapas Históricas del Programa Paso a Paso en la comuna de La Higuera</v>
      </c>
      <c r="P2060" s="68"/>
      <c r="Q2060" s="15" t="str">
        <f t="shared" si="448"/>
        <v>Gráfico Evolución</v>
      </c>
      <c r="R2060" s="30"/>
      <c r="S20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https://analytics.zoho.com/open-view/2395394000008155038?ZOHO_CRITERIA=%22Localiza_CL_Poblacion%22.%22Codcom%22%3D4104</v>
      </c>
      <c r="T2060" s="17"/>
      <c r="U2060" s="31" t="str">
        <f t="shared" si="449"/>
        <v>#1774B9</v>
      </c>
      <c r="V2060" s="32" t="str">
        <f>+Enfermedades_Mundiales[[#This Row],[idcoleccion]]&amp;"-"&amp;Enfermedades_Mundiales[[#This Row],[id]]</f>
        <v>360-2050</v>
      </c>
      <c r="W2060" s="21">
        <f>+VLOOKUP(Enfermedades_Mundiales[[#This Row],[Filtro URL]],Estructura!$X$4:$Y$366,2,0)</f>
        <v>36304104</v>
      </c>
      <c r="X2060" s="21" t="str">
        <f>+VLOOKUP(Enfermedades_Mundiales[[#This Row],[tema]],Estructura!$A$4:$C$18,3,0)</f>
        <v>T-368</v>
      </c>
      <c r="Y2060" s="32" t="str">
        <f>+VLOOKUP(Enfermedades_Mundiales[[#This Row],[contenido]],Estructura!$E$4:$G$18,3,0)</f>
        <v>C-364</v>
      </c>
      <c r="Z2060" s="32" t="str">
        <f>+VLOOKUP(Enfermedades_Mundiales[[#This Row],[Filtro Integrado]],Estructura!$M$4:$O$367,3,0)</f>
        <v>FI-366</v>
      </c>
      <c r="AA2060" s="32" t="str">
        <f>+VLOOKUP(Enfermedades_Mundiales[[#This Row],[Muestra]],Estructura!$Q$4:$S$194,3,0)</f>
        <v>M-373</v>
      </c>
    </row>
    <row r="2061" spans="1:27" ht="30.6" x14ac:dyDescent="0.3">
      <c r="A2061" s="61" t="s">
        <v>2528</v>
      </c>
      <c r="B2061" s="43">
        <f t="shared" si="456"/>
        <v>360</v>
      </c>
      <c r="C2061" s="44" t="str">
        <f t="shared" si="456"/>
        <v>Enfermedades Mundiales</v>
      </c>
      <c r="D2061" s="44" t="str">
        <f t="shared" si="456"/>
        <v>Salud</v>
      </c>
      <c r="E2061" s="64">
        <v>4105</v>
      </c>
      <c r="F2061" s="44" t="str">
        <f t="shared" si="450"/>
        <v>Etapas Paso a Paso</v>
      </c>
      <c r="G2061" s="27" t="s">
        <v>3568</v>
      </c>
      <c r="H2061" s="60" t="s">
        <v>17</v>
      </c>
      <c r="I2061" s="58" t="s">
        <v>56</v>
      </c>
      <c r="J2061" s="43" t="str">
        <f t="shared" si="455"/>
        <v>Zona</v>
      </c>
      <c r="K2061" s="12" t="str">
        <f t="shared" si="457"/>
        <v>Etapas Históricas</v>
      </c>
      <c r="L2061" s="43" t="str">
        <f t="shared" si="457"/>
        <v>Periodo 2020-2021</v>
      </c>
      <c r="M2061" s="43" t="str">
        <f t="shared" si="457"/>
        <v>Adimensional</v>
      </c>
      <c r="N2061" s="49" t="str">
        <f t="shared" si="457"/>
        <v>Ministerio de Ciencias, Tecnología, Conocimiento e Innovación</v>
      </c>
      <c r="O2061" s="30" t="str">
        <f>+"Etapas Históricas del Programa Paso a Paso en la comuna de "&amp;Enfermedades_Mundiales[[#This Row],[territorio]]</f>
        <v>Etapas Históricas del Programa Paso a Paso en la comuna de Paiguano</v>
      </c>
      <c r="P2061" s="68"/>
      <c r="Q2061" s="15" t="str">
        <f t="shared" si="448"/>
        <v>Gráfico Evolución</v>
      </c>
      <c r="R2061" s="30"/>
      <c r="S20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https://analytics.zoho.com/open-view/2395394000008155038?ZOHO_CRITERIA=%22Localiza_CL_Poblacion%22.%22Codcom%22%3D4105</v>
      </c>
      <c r="T2061" s="17"/>
      <c r="U2061" s="31" t="str">
        <f t="shared" si="449"/>
        <v>#1774B9</v>
      </c>
      <c r="V2061" s="32" t="str">
        <f>+Enfermedades_Mundiales[[#This Row],[idcoleccion]]&amp;"-"&amp;Enfermedades_Mundiales[[#This Row],[id]]</f>
        <v>360-2051</v>
      </c>
      <c r="W2061" s="21">
        <f>+VLOOKUP(Enfermedades_Mundiales[[#This Row],[Filtro URL]],Estructura!$X$4:$Y$366,2,0)</f>
        <v>36304105</v>
      </c>
      <c r="X2061" s="21" t="str">
        <f>+VLOOKUP(Enfermedades_Mundiales[[#This Row],[tema]],Estructura!$A$4:$C$18,3,0)</f>
        <v>T-368</v>
      </c>
      <c r="Y2061" s="32" t="str">
        <f>+VLOOKUP(Enfermedades_Mundiales[[#This Row],[contenido]],Estructura!$E$4:$G$18,3,0)</f>
        <v>C-364</v>
      </c>
      <c r="Z2061" s="32" t="str">
        <f>+VLOOKUP(Enfermedades_Mundiales[[#This Row],[Filtro Integrado]],Estructura!$M$4:$O$367,3,0)</f>
        <v>FI-366</v>
      </c>
      <c r="AA2061" s="32" t="str">
        <f>+VLOOKUP(Enfermedades_Mundiales[[#This Row],[Muestra]],Estructura!$Q$4:$S$194,3,0)</f>
        <v>M-373</v>
      </c>
    </row>
    <row r="2062" spans="1:27" ht="30.6" x14ac:dyDescent="0.3">
      <c r="A2062" s="61" t="s">
        <v>2529</v>
      </c>
      <c r="B2062" s="43">
        <f t="shared" si="456"/>
        <v>360</v>
      </c>
      <c r="C2062" s="44" t="str">
        <f t="shared" si="456"/>
        <v>Enfermedades Mundiales</v>
      </c>
      <c r="D2062" s="44" t="str">
        <f t="shared" si="456"/>
        <v>Salud</v>
      </c>
      <c r="E2062" s="64">
        <v>4106</v>
      </c>
      <c r="F2062" s="44" t="str">
        <f t="shared" si="450"/>
        <v>Etapas Paso a Paso</v>
      </c>
      <c r="G2062" s="27" t="s">
        <v>3568</v>
      </c>
      <c r="H2062" s="60" t="s">
        <v>17</v>
      </c>
      <c r="I2062" s="58" t="s">
        <v>57</v>
      </c>
      <c r="J2062" s="43" t="str">
        <f t="shared" si="455"/>
        <v>Zona</v>
      </c>
      <c r="K2062" s="12" t="str">
        <f t="shared" si="457"/>
        <v>Etapas Históricas</v>
      </c>
      <c r="L2062" s="43" t="str">
        <f t="shared" si="457"/>
        <v>Periodo 2020-2021</v>
      </c>
      <c r="M2062" s="43" t="str">
        <f t="shared" si="457"/>
        <v>Adimensional</v>
      </c>
      <c r="N2062" s="49" t="str">
        <f t="shared" si="457"/>
        <v>Ministerio de Ciencias, Tecnología, Conocimiento e Innovación</v>
      </c>
      <c r="O2062" s="30" t="str">
        <f>+"Etapas Históricas del Programa Paso a Paso en la comuna de "&amp;Enfermedades_Mundiales[[#This Row],[territorio]]</f>
        <v>Etapas Históricas del Programa Paso a Paso en la comuna de Vicuña</v>
      </c>
      <c r="P2062" s="68"/>
      <c r="Q2062" s="15" t="str">
        <f t="shared" si="448"/>
        <v>Gráfico Evolución</v>
      </c>
      <c r="R2062" s="30"/>
      <c r="S20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https://analytics.zoho.com/open-view/2395394000008155038?ZOHO_CRITERIA=%22Localiza_CL_Poblacion%22.%22Codcom%22%3D4106</v>
      </c>
      <c r="T2062" s="17"/>
      <c r="U2062" s="31" t="str">
        <f t="shared" si="449"/>
        <v>#1774B9</v>
      </c>
      <c r="V2062" s="32" t="str">
        <f>+Enfermedades_Mundiales[[#This Row],[idcoleccion]]&amp;"-"&amp;Enfermedades_Mundiales[[#This Row],[id]]</f>
        <v>360-2052</v>
      </c>
      <c r="W2062" s="21">
        <f>+VLOOKUP(Enfermedades_Mundiales[[#This Row],[Filtro URL]],Estructura!$X$4:$Y$366,2,0)</f>
        <v>36304106</v>
      </c>
      <c r="X2062" s="21" t="str">
        <f>+VLOOKUP(Enfermedades_Mundiales[[#This Row],[tema]],Estructura!$A$4:$C$18,3,0)</f>
        <v>T-368</v>
      </c>
      <c r="Y2062" s="32" t="str">
        <f>+VLOOKUP(Enfermedades_Mundiales[[#This Row],[contenido]],Estructura!$E$4:$G$18,3,0)</f>
        <v>C-364</v>
      </c>
      <c r="Z2062" s="32" t="str">
        <f>+VLOOKUP(Enfermedades_Mundiales[[#This Row],[Filtro Integrado]],Estructura!$M$4:$O$367,3,0)</f>
        <v>FI-366</v>
      </c>
      <c r="AA2062" s="32" t="str">
        <f>+VLOOKUP(Enfermedades_Mundiales[[#This Row],[Muestra]],Estructura!$Q$4:$S$194,3,0)</f>
        <v>M-373</v>
      </c>
    </row>
    <row r="2063" spans="1:27" ht="30.6" x14ac:dyDescent="0.3">
      <c r="A2063" s="61" t="s">
        <v>2530</v>
      </c>
      <c r="B2063" s="43">
        <f t="shared" si="456"/>
        <v>360</v>
      </c>
      <c r="C2063" s="44" t="str">
        <f t="shared" si="456"/>
        <v>Enfermedades Mundiales</v>
      </c>
      <c r="D2063" s="44" t="str">
        <f t="shared" si="456"/>
        <v>Salud</v>
      </c>
      <c r="E2063" s="64">
        <v>4201</v>
      </c>
      <c r="F2063" s="44" t="str">
        <f t="shared" si="450"/>
        <v>Etapas Paso a Paso</v>
      </c>
      <c r="G2063" s="27" t="s">
        <v>3568</v>
      </c>
      <c r="H2063" s="60" t="s">
        <v>17</v>
      </c>
      <c r="I2063" s="58" t="s">
        <v>58</v>
      </c>
      <c r="J2063" s="43" t="str">
        <f t="shared" si="455"/>
        <v>Zona</v>
      </c>
      <c r="K2063" s="12" t="str">
        <f t="shared" si="457"/>
        <v>Etapas Históricas</v>
      </c>
      <c r="L2063" s="43" t="str">
        <f t="shared" si="457"/>
        <v>Periodo 2020-2021</v>
      </c>
      <c r="M2063" s="43" t="str">
        <f t="shared" si="457"/>
        <v>Adimensional</v>
      </c>
      <c r="N2063" s="49" t="str">
        <f t="shared" si="457"/>
        <v>Ministerio de Ciencias, Tecnología, Conocimiento e Innovación</v>
      </c>
      <c r="O2063" s="30" t="str">
        <f>+"Etapas Históricas del Programa Paso a Paso en la comuna de "&amp;Enfermedades_Mundiales[[#This Row],[territorio]]</f>
        <v>Etapas Históricas del Programa Paso a Paso en la comuna de Illapel</v>
      </c>
      <c r="P2063" s="68"/>
      <c r="Q2063" s="15" t="str">
        <f t="shared" si="448"/>
        <v>Gráfico Evolución</v>
      </c>
      <c r="R2063" s="30"/>
      <c r="S20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https://analytics.zoho.com/open-view/2395394000008155038?ZOHO_CRITERIA=%22Localiza_CL_Poblacion%22.%22Codcom%22%3D4201</v>
      </c>
      <c r="T2063" s="17"/>
      <c r="U2063" s="31" t="str">
        <f t="shared" si="449"/>
        <v>#1774B9</v>
      </c>
      <c r="V2063" s="32" t="str">
        <f>+Enfermedades_Mundiales[[#This Row],[idcoleccion]]&amp;"-"&amp;Enfermedades_Mundiales[[#This Row],[id]]</f>
        <v>360-2053</v>
      </c>
      <c r="W2063" s="21">
        <f>+VLOOKUP(Enfermedades_Mundiales[[#This Row],[Filtro URL]],Estructura!$X$4:$Y$366,2,0)</f>
        <v>36304201</v>
      </c>
      <c r="X2063" s="21" t="str">
        <f>+VLOOKUP(Enfermedades_Mundiales[[#This Row],[tema]],Estructura!$A$4:$C$18,3,0)</f>
        <v>T-368</v>
      </c>
      <c r="Y2063" s="32" t="str">
        <f>+VLOOKUP(Enfermedades_Mundiales[[#This Row],[contenido]],Estructura!$E$4:$G$18,3,0)</f>
        <v>C-364</v>
      </c>
      <c r="Z2063" s="32" t="str">
        <f>+VLOOKUP(Enfermedades_Mundiales[[#This Row],[Filtro Integrado]],Estructura!$M$4:$O$367,3,0)</f>
        <v>FI-366</v>
      </c>
      <c r="AA2063" s="32" t="str">
        <f>+VLOOKUP(Enfermedades_Mundiales[[#This Row],[Muestra]],Estructura!$Q$4:$S$194,3,0)</f>
        <v>M-373</v>
      </c>
    </row>
    <row r="2064" spans="1:27" ht="30.6" x14ac:dyDescent="0.3">
      <c r="A2064" s="61" t="s">
        <v>2531</v>
      </c>
      <c r="B2064" s="43">
        <f t="shared" ref="B2064:D2079" si="458">+B2063</f>
        <v>360</v>
      </c>
      <c r="C2064" s="44" t="str">
        <f t="shared" si="458"/>
        <v>Enfermedades Mundiales</v>
      </c>
      <c r="D2064" s="44" t="str">
        <f t="shared" si="458"/>
        <v>Salud</v>
      </c>
      <c r="E2064" s="64">
        <v>4202</v>
      </c>
      <c r="F2064" s="44" t="str">
        <f t="shared" si="450"/>
        <v>Etapas Paso a Paso</v>
      </c>
      <c r="G2064" s="27" t="s">
        <v>3568</v>
      </c>
      <c r="H2064" s="60" t="s">
        <v>17</v>
      </c>
      <c r="I2064" s="58" t="s">
        <v>59</v>
      </c>
      <c r="J2064" s="43" t="str">
        <f t="shared" si="455"/>
        <v>Zona</v>
      </c>
      <c r="K2064" s="12" t="str">
        <f t="shared" si="457"/>
        <v>Etapas Históricas</v>
      </c>
      <c r="L2064" s="43" t="str">
        <f t="shared" si="457"/>
        <v>Periodo 2020-2021</v>
      </c>
      <c r="M2064" s="43" t="str">
        <f t="shared" si="457"/>
        <v>Adimensional</v>
      </c>
      <c r="N2064" s="49" t="str">
        <f t="shared" si="457"/>
        <v>Ministerio de Ciencias, Tecnología, Conocimiento e Innovación</v>
      </c>
      <c r="O2064" s="30" t="str">
        <f>+"Etapas Históricas del Programa Paso a Paso en la comuna de "&amp;Enfermedades_Mundiales[[#This Row],[territorio]]</f>
        <v>Etapas Históricas del Programa Paso a Paso en la comuna de Canela</v>
      </c>
      <c r="P2064" s="68"/>
      <c r="Q2064" s="15" t="str">
        <f t="shared" si="448"/>
        <v>Gráfico Evolución</v>
      </c>
      <c r="R2064" s="30"/>
      <c r="S20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https://analytics.zoho.com/open-view/2395394000008155038?ZOHO_CRITERIA=%22Localiza_CL_Poblacion%22.%22Codcom%22%3D4202</v>
      </c>
      <c r="T2064" s="17"/>
      <c r="U2064" s="31" t="str">
        <f t="shared" si="449"/>
        <v>#1774B9</v>
      </c>
      <c r="V2064" s="32" t="str">
        <f>+Enfermedades_Mundiales[[#This Row],[idcoleccion]]&amp;"-"&amp;Enfermedades_Mundiales[[#This Row],[id]]</f>
        <v>360-2054</v>
      </c>
      <c r="W2064" s="21">
        <f>+VLOOKUP(Enfermedades_Mundiales[[#This Row],[Filtro URL]],Estructura!$X$4:$Y$366,2,0)</f>
        <v>36304202</v>
      </c>
      <c r="X2064" s="21" t="str">
        <f>+VLOOKUP(Enfermedades_Mundiales[[#This Row],[tema]],Estructura!$A$4:$C$18,3,0)</f>
        <v>T-368</v>
      </c>
      <c r="Y2064" s="32" t="str">
        <f>+VLOOKUP(Enfermedades_Mundiales[[#This Row],[contenido]],Estructura!$E$4:$G$18,3,0)</f>
        <v>C-364</v>
      </c>
      <c r="Z2064" s="32" t="str">
        <f>+VLOOKUP(Enfermedades_Mundiales[[#This Row],[Filtro Integrado]],Estructura!$M$4:$O$367,3,0)</f>
        <v>FI-366</v>
      </c>
      <c r="AA2064" s="32" t="str">
        <f>+VLOOKUP(Enfermedades_Mundiales[[#This Row],[Muestra]],Estructura!$Q$4:$S$194,3,0)</f>
        <v>M-373</v>
      </c>
    </row>
    <row r="2065" spans="1:27" ht="30.6" x14ac:dyDescent="0.3">
      <c r="A2065" s="61" t="s">
        <v>2532</v>
      </c>
      <c r="B2065" s="43">
        <f t="shared" si="458"/>
        <v>360</v>
      </c>
      <c r="C2065" s="44" t="str">
        <f t="shared" si="458"/>
        <v>Enfermedades Mundiales</v>
      </c>
      <c r="D2065" s="44" t="str">
        <f t="shared" si="458"/>
        <v>Salud</v>
      </c>
      <c r="E2065" s="64">
        <v>4203</v>
      </c>
      <c r="F2065" s="44" t="str">
        <f t="shared" si="450"/>
        <v>Etapas Paso a Paso</v>
      </c>
      <c r="G2065" s="27" t="s">
        <v>3568</v>
      </c>
      <c r="H2065" s="60" t="s">
        <v>17</v>
      </c>
      <c r="I2065" s="58" t="s">
        <v>60</v>
      </c>
      <c r="J2065" s="43" t="str">
        <f t="shared" si="455"/>
        <v>Zona</v>
      </c>
      <c r="K2065" s="12" t="str">
        <f t="shared" ref="K2065:N2080" si="459">+K2064</f>
        <v>Etapas Históricas</v>
      </c>
      <c r="L2065" s="43" t="str">
        <f t="shared" si="459"/>
        <v>Periodo 2020-2021</v>
      </c>
      <c r="M2065" s="43" t="str">
        <f t="shared" si="459"/>
        <v>Adimensional</v>
      </c>
      <c r="N2065" s="49" t="str">
        <f t="shared" si="459"/>
        <v>Ministerio de Ciencias, Tecnología, Conocimiento e Innovación</v>
      </c>
      <c r="O2065" s="30" t="str">
        <f>+"Etapas Históricas del Programa Paso a Paso en la comuna de "&amp;Enfermedades_Mundiales[[#This Row],[territorio]]</f>
        <v>Etapas Históricas del Programa Paso a Paso en la comuna de Los Vilos</v>
      </c>
      <c r="P2065" s="68"/>
      <c r="Q2065" s="15" t="str">
        <f t="shared" si="448"/>
        <v>Gráfico Evolución</v>
      </c>
      <c r="R2065" s="30"/>
      <c r="S20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https://analytics.zoho.com/open-view/2395394000008155038?ZOHO_CRITERIA=%22Localiza_CL_Poblacion%22.%22Codcom%22%3D4203</v>
      </c>
      <c r="T2065" s="17"/>
      <c r="U2065" s="31" t="str">
        <f t="shared" si="449"/>
        <v>#1774B9</v>
      </c>
      <c r="V2065" s="32" t="str">
        <f>+Enfermedades_Mundiales[[#This Row],[idcoleccion]]&amp;"-"&amp;Enfermedades_Mundiales[[#This Row],[id]]</f>
        <v>360-2055</v>
      </c>
      <c r="W2065" s="21">
        <f>+VLOOKUP(Enfermedades_Mundiales[[#This Row],[Filtro URL]],Estructura!$X$4:$Y$366,2,0)</f>
        <v>36304203</v>
      </c>
      <c r="X2065" s="21" t="str">
        <f>+VLOOKUP(Enfermedades_Mundiales[[#This Row],[tema]],Estructura!$A$4:$C$18,3,0)</f>
        <v>T-368</v>
      </c>
      <c r="Y2065" s="32" t="str">
        <f>+VLOOKUP(Enfermedades_Mundiales[[#This Row],[contenido]],Estructura!$E$4:$G$18,3,0)</f>
        <v>C-364</v>
      </c>
      <c r="Z2065" s="32" t="str">
        <f>+VLOOKUP(Enfermedades_Mundiales[[#This Row],[Filtro Integrado]],Estructura!$M$4:$O$367,3,0)</f>
        <v>FI-366</v>
      </c>
      <c r="AA2065" s="32" t="str">
        <f>+VLOOKUP(Enfermedades_Mundiales[[#This Row],[Muestra]],Estructura!$Q$4:$S$194,3,0)</f>
        <v>M-373</v>
      </c>
    </row>
    <row r="2066" spans="1:27" ht="30.6" x14ac:dyDescent="0.3">
      <c r="A2066" s="61" t="s">
        <v>2533</v>
      </c>
      <c r="B2066" s="43">
        <f t="shared" si="458"/>
        <v>360</v>
      </c>
      <c r="C2066" s="44" t="str">
        <f t="shared" si="458"/>
        <v>Enfermedades Mundiales</v>
      </c>
      <c r="D2066" s="44" t="str">
        <f t="shared" si="458"/>
        <v>Salud</v>
      </c>
      <c r="E2066" s="64">
        <v>4204</v>
      </c>
      <c r="F2066" s="44" t="str">
        <f t="shared" si="450"/>
        <v>Etapas Paso a Paso</v>
      </c>
      <c r="G2066" s="27" t="s">
        <v>3568</v>
      </c>
      <c r="H2066" s="60" t="s">
        <v>17</v>
      </c>
      <c r="I2066" s="58" t="s">
        <v>61</v>
      </c>
      <c r="J2066" s="43" t="str">
        <f t="shared" si="455"/>
        <v>Zona</v>
      </c>
      <c r="K2066" s="12" t="str">
        <f t="shared" si="459"/>
        <v>Etapas Históricas</v>
      </c>
      <c r="L2066" s="43" t="str">
        <f t="shared" si="459"/>
        <v>Periodo 2020-2021</v>
      </c>
      <c r="M2066" s="43" t="str">
        <f t="shared" si="459"/>
        <v>Adimensional</v>
      </c>
      <c r="N2066" s="49" t="str">
        <f t="shared" si="459"/>
        <v>Ministerio de Ciencias, Tecnología, Conocimiento e Innovación</v>
      </c>
      <c r="O2066" s="30" t="str">
        <f>+"Etapas Históricas del Programa Paso a Paso en la comuna de "&amp;Enfermedades_Mundiales[[#This Row],[territorio]]</f>
        <v>Etapas Históricas del Programa Paso a Paso en la comuna de Salamanca</v>
      </c>
      <c r="P2066" s="68"/>
      <c r="Q2066" s="15" t="str">
        <f t="shared" si="448"/>
        <v>Gráfico Evolución</v>
      </c>
      <c r="R2066" s="30"/>
      <c r="S20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https://analytics.zoho.com/open-view/2395394000008155038?ZOHO_CRITERIA=%22Localiza_CL_Poblacion%22.%22Codcom%22%3D4204</v>
      </c>
      <c r="T2066" s="17"/>
      <c r="U2066" s="31" t="str">
        <f t="shared" si="449"/>
        <v>#1774B9</v>
      </c>
      <c r="V2066" s="32" t="str">
        <f>+Enfermedades_Mundiales[[#This Row],[idcoleccion]]&amp;"-"&amp;Enfermedades_Mundiales[[#This Row],[id]]</f>
        <v>360-2056</v>
      </c>
      <c r="W2066" s="21">
        <f>+VLOOKUP(Enfermedades_Mundiales[[#This Row],[Filtro URL]],Estructura!$X$4:$Y$366,2,0)</f>
        <v>36304204</v>
      </c>
      <c r="X2066" s="21" t="str">
        <f>+VLOOKUP(Enfermedades_Mundiales[[#This Row],[tema]],Estructura!$A$4:$C$18,3,0)</f>
        <v>T-368</v>
      </c>
      <c r="Y2066" s="32" t="str">
        <f>+VLOOKUP(Enfermedades_Mundiales[[#This Row],[contenido]],Estructura!$E$4:$G$18,3,0)</f>
        <v>C-364</v>
      </c>
      <c r="Z2066" s="32" t="str">
        <f>+VLOOKUP(Enfermedades_Mundiales[[#This Row],[Filtro Integrado]],Estructura!$M$4:$O$367,3,0)</f>
        <v>FI-366</v>
      </c>
      <c r="AA2066" s="32" t="str">
        <f>+VLOOKUP(Enfermedades_Mundiales[[#This Row],[Muestra]],Estructura!$Q$4:$S$194,3,0)</f>
        <v>M-373</v>
      </c>
    </row>
    <row r="2067" spans="1:27" ht="30.6" x14ac:dyDescent="0.3">
      <c r="A2067" s="61" t="s">
        <v>2534</v>
      </c>
      <c r="B2067" s="43">
        <f t="shared" si="458"/>
        <v>360</v>
      </c>
      <c r="C2067" s="44" t="str">
        <f t="shared" si="458"/>
        <v>Enfermedades Mundiales</v>
      </c>
      <c r="D2067" s="44" t="str">
        <f t="shared" si="458"/>
        <v>Salud</v>
      </c>
      <c r="E2067" s="64">
        <v>4301</v>
      </c>
      <c r="F2067" s="44" t="str">
        <f t="shared" si="450"/>
        <v>Etapas Paso a Paso</v>
      </c>
      <c r="G2067" s="27" t="s">
        <v>3568</v>
      </c>
      <c r="H2067" s="60" t="s">
        <v>17</v>
      </c>
      <c r="I2067" s="58" t="s">
        <v>21</v>
      </c>
      <c r="J2067" s="43" t="str">
        <f t="shared" si="455"/>
        <v>Zona</v>
      </c>
      <c r="K2067" s="12" t="str">
        <f t="shared" si="459"/>
        <v>Etapas Históricas</v>
      </c>
      <c r="L2067" s="43" t="str">
        <f t="shared" si="459"/>
        <v>Periodo 2020-2021</v>
      </c>
      <c r="M2067" s="43" t="str">
        <f t="shared" si="459"/>
        <v>Adimensional</v>
      </c>
      <c r="N2067" s="49" t="str">
        <f t="shared" si="459"/>
        <v>Ministerio de Ciencias, Tecnología, Conocimiento e Innovación</v>
      </c>
      <c r="O2067" s="30" t="str">
        <f>+"Etapas Históricas del Programa Paso a Paso en la comuna de "&amp;Enfermedades_Mundiales[[#This Row],[territorio]]</f>
        <v>Etapas Históricas del Programa Paso a Paso en la comuna de Ovalle</v>
      </c>
      <c r="P2067" s="68"/>
      <c r="Q2067" s="15" t="str">
        <f t="shared" si="448"/>
        <v>Gráfico Evolución</v>
      </c>
      <c r="R2067" s="30"/>
      <c r="S20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https://analytics.zoho.com/open-view/2395394000008155038?ZOHO_CRITERIA=%22Localiza_CL_Poblacion%22.%22Codcom%22%3D4301</v>
      </c>
      <c r="T2067" s="17"/>
      <c r="U2067" s="31" t="str">
        <f t="shared" si="449"/>
        <v>#1774B9</v>
      </c>
      <c r="V2067" s="32" t="str">
        <f>+Enfermedades_Mundiales[[#This Row],[idcoleccion]]&amp;"-"&amp;Enfermedades_Mundiales[[#This Row],[id]]</f>
        <v>360-2057</v>
      </c>
      <c r="W2067" s="21">
        <f>+VLOOKUP(Enfermedades_Mundiales[[#This Row],[Filtro URL]],Estructura!$X$4:$Y$366,2,0)</f>
        <v>36304301</v>
      </c>
      <c r="X2067" s="21" t="str">
        <f>+VLOOKUP(Enfermedades_Mundiales[[#This Row],[tema]],Estructura!$A$4:$C$18,3,0)</f>
        <v>T-368</v>
      </c>
      <c r="Y2067" s="32" t="str">
        <f>+VLOOKUP(Enfermedades_Mundiales[[#This Row],[contenido]],Estructura!$E$4:$G$18,3,0)</f>
        <v>C-364</v>
      </c>
      <c r="Z2067" s="32" t="str">
        <f>+VLOOKUP(Enfermedades_Mundiales[[#This Row],[Filtro Integrado]],Estructura!$M$4:$O$367,3,0)</f>
        <v>FI-366</v>
      </c>
      <c r="AA2067" s="32" t="str">
        <f>+VLOOKUP(Enfermedades_Mundiales[[#This Row],[Muestra]],Estructura!$Q$4:$S$194,3,0)</f>
        <v>M-373</v>
      </c>
    </row>
    <row r="2068" spans="1:27" ht="30.6" x14ac:dyDescent="0.3">
      <c r="A2068" s="61" t="s">
        <v>2535</v>
      </c>
      <c r="B2068" s="43">
        <f t="shared" si="458"/>
        <v>360</v>
      </c>
      <c r="C2068" s="44" t="str">
        <f t="shared" si="458"/>
        <v>Enfermedades Mundiales</v>
      </c>
      <c r="D2068" s="44" t="str">
        <f t="shared" si="458"/>
        <v>Salud</v>
      </c>
      <c r="E2068" s="64">
        <v>4302</v>
      </c>
      <c r="F2068" s="44" t="str">
        <f t="shared" si="450"/>
        <v>Etapas Paso a Paso</v>
      </c>
      <c r="G2068" s="27" t="s">
        <v>3568</v>
      </c>
      <c r="H2068" s="60" t="s">
        <v>17</v>
      </c>
      <c r="I2068" s="58" t="s">
        <v>62</v>
      </c>
      <c r="J2068" s="43" t="str">
        <f t="shared" si="455"/>
        <v>Zona</v>
      </c>
      <c r="K2068" s="12" t="str">
        <f t="shared" si="459"/>
        <v>Etapas Históricas</v>
      </c>
      <c r="L2068" s="43" t="str">
        <f t="shared" si="459"/>
        <v>Periodo 2020-2021</v>
      </c>
      <c r="M2068" s="43" t="str">
        <f t="shared" si="459"/>
        <v>Adimensional</v>
      </c>
      <c r="N2068" s="49" t="str">
        <f t="shared" si="459"/>
        <v>Ministerio de Ciencias, Tecnología, Conocimiento e Innovación</v>
      </c>
      <c r="O2068" s="30" t="str">
        <f>+"Etapas Históricas del Programa Paso a Paso en la comuna de "&amp;Enfermedades_Mundiales[[#This Row],[territorio]]</f>
        <v>Etapas Históricas del Programa Paso a Paso en la comuna de Combarbalá</v>
      </c>
      <c r="P2068" s="68"/>
      <c r="Q2068" s="15" t="str">
        <f t="shared" si="448"/>
        <v>Gráfico Evolución</v>
      </c>
      <c r="R2068" s="30"/>
      <c r="S20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https://analytics.zoho.com/open-view/2395394000008155038?ZOHO_CRITERIA=%22Localiza_CL_Poblacion%22.%22Codcom%22%3D4302</v>
      </c>
      <c r="T2068" s="17"/>
      <c r="U2068" s="31" t="str">
        <f t="shared" si="449"/>
        <v>#1774B9</v>
      </c>
      <c r="V2068" s="32" t="str">
        <f>+Enfermedades_Mundiales[[#This Row],[idcoleccion]]&amp;"-"&amp;Enfermedades_Mundiales[[#This Row],[id]]</f>
        <v>360-2058</v>
      </c>
      <c r="W2068" s="21">
        <f>+VLOOKUP(Enfermedades_Mundiales[[#This Row],[Filtro URL]],Estructura!$X$4:$Y$366,2,0)</f>
        <v>36304302</v>
      </c>
      <c r="X2068" s="21" t="str">
        <f>+VLOOKUP(Enfermedades_Mundiales[[#This Row],[tema]],Estructura!$A$4:$C$18,3,0)</f>
        <v>T-368</v>
      </c>
      <c r="Y2068" s="32" t="str">
        <f>+VLOOKUP(Enfermedades_Mundiales[[#This Row],[contenido]],Estructura!$E$4:$G$18,3,0)</f>
        <v>C-364</v>
      </c>
      <c r="Z2068" s="32" t="str">
        <f>+VLOOKUP(Enfermedades_Mundiales[[#This Row],[Filtro Integrado]],Estructura!$M$4:$O$367,3,0)</f>
        <v>FI-366</v>
      </c>
      <c r="AA2068" s="32" t="str">
        <f>+VLOOKUP(Enfermedades_Mundiales[[#This Row],[Muestra]],Estructura!$Q$4:$S$194,3,0)</f>
        <v>M-373</v>
      </c>
    </row>
    <row r="2069" spans="1:27" ht="30.6" x14ac:dyDescent="0.3">
      <c r="A2069" s="61" t="s">
        <v>2536</v>
      </c>
      <c r="B2069" s="43">
        <f t="shared" si="458"/>
        <v>360</v>
      </c>
      <c r="C2069" s="44" t="str">
        <f t="shared" si="458"/>
        <v>Enfermedades Mundiales</v>
      </c>
      <c r="D2069" s="44" t="str">
        <f t="shared" si="458"/>
        <v>Salud</v>
      </c>
      <c r="E2069" s="64">
        <v>4303</v>
      </c>
      <c r="F2069" s="44" t="str">
        <f t="shared" si="450"/>
        <v>Etapas Paso a Paso</v>
      </c>
      <c r="G2069" s="27" t="s">
        <v>3568</v>
      </c>
      <c r="H2069" s="60" t="s">
        <v>17</v>
      </c>
      <c r="I2069" s="58" t="s">
        <v>63</v>
      </c>
      <c r="J2069" s="43" t="str">
        <f t="shared" si="455"/>
        <v>Zona</v>
      </c>
      <c r="K2069" s="12" t="str">
        <f t="shared" si="459"/>
        <v>Etapas Históricas</v>
      </c>
      <c r="L2069" s="43" t="str">
        <f t="shared" si="459"/>
        <v>Periodo 2020-2021</v>
      </c>
      <c r="M2069" s="43" t="str">
        <f t="shared" si="459"/>
        <v>Adimensional</v>
      </c>
      <c r="N2069" s="49" t="str">
        <f t="shared" si="459"/>
        <v>Ministerio de Ciencias, Tecnología, Conocimiento e Innovación</v>
      </c>
      <c r="O2069" s="30" t="str">
        <f>+"Etapas Históricas del Programa Paso a Paso en la comuna de "&amp;Enfermedades_Mundiales[[#This Row],[territorio]]</f>
        <v>Etapas Históricas del Programa Paso a Paso en la comuna de Monte Patria</v>
      </c>
      <c r="P2069" s="68"/>
      <c r="Q2069" s="15" t="str">
        <f t="shared" si="448"/>
        <v>Gráfico Evolución</v>
      </c>
      <c r="R2069" s="30"/>
      <c r="S20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https://analytics.zoho.com/open-view/2395394000008155038?ZOHO_CRITERIA=%22Localiza_CL_Poblacion%22.%22Codcom%22%3D4303</v>
      </c>
      <c r="T2069" s="17"/>
      <c r="U2069" s="31" t="str">
        <f t="shared" si="449"/>
        <v>#1774B9</v>
      </c>
      <c r="V2069" s="32" t="str">
        <f>+Enfermedades_Mundiales[[#This Row],[idcoleccion]]&amp;"-"&amp;Enfermedades_Mundiales[[#This Row],[id]]</f>
        <v>360-2059</v>
      </c>
      <c r="W2069" s="21">
        <f>+VLOOKUP(Enfermedades_Mundiales[[#This Row],[Filtro URL]],Estructura!$X$4:$Y$366,2,0)</f>
        <v>36304303</v>
      </c>
      <c r="X2069" s="21" t="str">
        <f>+VLOOKUP(Enfermedades_Mundiales[[#This Row],[tema]],Estructura!$A$4:$C$18,3,0)</f>
        <v>T-368</v>
      </c>
      <c r="Y2069" s="32" t="str">
        <f>+VLOOKUP(Enfermedades_Mundiales[[#This Row],[contenido]],Estructura!$E$4:$G$18,3,0)</f>
        <v>C-364</v>
      </c>
      <c r="Z2069" s="32" t="str">
        <f>+VLOOKUP(Enfermedades_Mundiales[[#This Row],[Filtro Integrado]],Estructura!$M$4:$O$367,3,0)</f>
        <v>FI-366</v>
      </c>
      <c r="AA2069" s="32" t="str">
        <f>+VLOOKUP(Enfermedades_Mundiales[[#This Row],[Muestra]],Estructura!$Q$4:$S$194,3,0)</f>
        <v>M-373</v>
      </c>
    </row>
    <row r="2070" spans="1:27" ht="30.6" x14ac:dyDescent="0.3">
      <c r="A2070" s="61" t="s">
        <v>2537</v>
      </c>
      <c r="B2070" s="43">
        <f t="shared" si="458"/>
        <v>360</v>
      </c>
      <c r="C2070" s="44" t="str">
        <f t="shared" si="458"/>
        <v>Enfermedades Mundiales</v>
      </c>
      <c r="D2070" s="44" t="str">
        <f t="shared" si="458"/>
        <v>Salud</v>
      </c>
      <c r="E2070" s="64">
        <v>4304</v>
      </c>
      <c r="F2070" s="44" t="str">
        <f t="shared" si="450"/>
        <v>Etapas Paso a Paso</v>
      </c>
      <c r="G2070" s="27" t="s">
        <v>3568</v>
      </c>
      <c r="H2070" s="60" t="s">
        <v>17</v>
      </c>
      <c r="I2070" s="58" t="s">
        <v>64</v>
      </c>
      <c r="J2070" s="43" t="str">
        <f t="shared" si="455"/>
        <v>Zona</v>
      </c>
      <c r="K2070" s="12" t="str">
        <f t="shared" si="459"/>
        <v>Etapas Históricas</v>
      </c>
      <c r="L2070" s="43" t="str">
        <f t="shared" si="459"/>
        <v>Periodo 2020-2021</v>
      </c>
      <c r="M2070" s="43" t="str">
        <f t="shared" si="459"/>
        <v>Adimensional</v>
      </c>
      <c r="N2070" s="49" t="str">
        <f t="shared" si="459"/>
        <v>Ministerio de Ciencias, Tecnología, Conocimiento e Innovación</v>
      </c>
      <c r="O2070" s="30" t="str">
        <f>+"Etapas Históricas del Programa Paso a Paso en la comuna de "&amp;Enfermedades_Mundiales[[#This Row],[territorio]]</f>
        <v>Etapas Históricas del Programa Paso a Paso en la comuna de Punitaqui</v>
      </c>
      <c r="P2070" s="68"/>
      <c r="Q2070" s="15" t="str">
        <f t="shared" si="448"/>
        <v>Gráfico Evolución</v>
      </c>
      <c r="R2070" s="30"/>
      <c r="S20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https://analytics.zoho.com/open-view/2395394000008155038?ZOHO_CRITERIA=%22Localiza_CL_Poblacion%22.%22Codcom%22%3D4304</v>
      </c>
      <c r="T2070" s="17"/>
      <c r="U2070" s="31" t="str">
        <f t="shared" si="449"/>
        <v>#1774B9</v>
      </c>
      <c r="V2070" s="32" t="str">
        <f>+Enfermedades_Mundiales[[#This Row],[idcoleccion]]&amp;"-"&amp;Enfermedades_Mundiales[[#This Row],[id]]</f>
        <v>360-2060</v>
      </c>
      <c r="W2070" s="21">
        <f>+VLOOKUP(Enfermedades_Mundiales[[#This Row],[Filtro URL]],Estructura!$X$4:$Y$366,2,0)</f>
        <v>36304304</v>
      </c>
      <c r="X2070" s="21" t="str">
        <f>+VLOOKUP(Enfermedades_Mundiales[[#This Row],[tema]],Estructura!$A$4:$C$18,3,0)</f>
        <v>T-368</v>
      </c>
      <c r="Y2070" s="32" t="str">
        <f>+VLOOKUP(Enfermedades_Mundiales[[#This Row],[contenido]],Estructura!$E$4:$G$18,3,0)</f>
        <v>C-364</v>
      </c>
      <c r="Z2070" s="32" t="str">
        <f>+VLOOKUP(Enfermedades_Mundiales[[#This Row],[Filtro Integrado]],Estructura!$M$4:$O$367,3,0)</f>
        <v>FI-366</v>
      </c>
      <c r="AA2070" s="32" t="str">
        <f>+VLOOKUP(Enfermedades_Mundiales[[#This Row],[Muestra]],Estructura!$Q$4:$S$194,3,0)</f>
        <v>M-373</v>
      </c>
    </row>
    <row r="2071" spans="1:27" ht="30.6" x14ac:dyDescent="0.3">
      <c r="A2071" s="61" t="s">
        <v>2538</v>
      </c>
      <c r="B2071" s="43">
        <f t="shared" si="458"/>
        <v>360</v>
      </c>
      <c r="C2071" s="44" t="str">
        <f t="shared" si="458"/>
        <v>Enfermedades Mundiales</v>
      </c>
      <c r="D2071" s="44" t="str">
        <f t="shared" si="458"/>
        <v>Salud</v>
      </c>
      <c r="E2071" s="64">
        <v>4305</v>
      </c>
      <c r="F2071" s="44" t="str">
        <f t="shared" si="450"/>
        <v>Etapas Paso a Paso</v>
      </c>
      <c r="G2071" s="27" t="s">
        <v>3568</v>
      </c>
      <c r="H2071" s="60" t="s">
        <v>17</v>
      </c>
      <c r="I2071" s="58" t="s">
        <v>65</v>
      </c>
      <c r="J2071" s="43" t="str">
        <f t="shared" si="455"/>
        <v>Zona</v>
      </c>
      <c r="K2071" s="12" t="str">
        <f t="shared" si="459"/>
        <v>Etapas Históricas</v>
      </c>
      <c r="L2071" s="43" t="str">
        <f t="shared" si="459"/>
        <v>Periodo 2020-2021</v>
      </c>
      <c r="M2071" s="43" t="str">
        <f t="shared" si="459"/>
        <v>Adimensional</v>
      </c>
      <c r="N2071" s="49" t="str">
        <f t="shared" si="459"/>
        <v>Ministerio de Ciencias, Tecnología, Conocimiento e Innovación</v>
      </c>
      <c r="O2071" s="30" t="str">
        <f>+"Etapas Históricas del Programa Paso a Paso en la comuna de "&amp;Enfermedades_Mundiales[[#This Row],[territorio]]</f>
        <v>Etapas Históricas del Programa Paso a Paso en la comuna de Río Hurtado</v>
      </c>
      <c r="P2071" s="68"/>
      <c r="Q2071" s="15" t="str">
        <f t="shared" si="448"/>
        <v>Gráfico Evolución</v>
      </c>
      <c r="R2071" s="30"/>
      <c r="S20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https://analytics.zoho.com/open-view/2395394000008155038?ZOHO_CRITERIA=%22Localiza_CL_Poblacion%22.%22Codcom%22%3D4305</v>
      </c>
      <c r="T2071" s="17"/>
      <c r="U2071" s="31" t="str">
        <f t="shared" si="449"/>
        <v>#1774B9</v>
      </c>
      <c r="V2071" s="32" t="str">
        <f>+Enfermedades_Mundiales[[#This Row],[idcoleccion]]&amp;"-"&amp;Enfermedades_Mundiales[[#This Row],[id]]</f>
        <v>360-2061</v>
      </c>
      <c r="W2071" s="21">
        <f>+VLOOKUP(Enfermedades_Mundiales[[#This Row],[Filtro URL]],Estructura!$X$4:$Y$366,2,0)</f>
        <v>36304305</v>
      </c>
      <c r="X2071" s="21" t="str">
        <f>+VLOOKUP(Enfermedades_Mundiales[[#This Row],[tema]],Estructura!$A$4:$C$18,3,0)</f>
        <v>T-368</v>
      </c>
      <c r="Y2071" s="32" t="str">
        <f>+VLOOKUP(Enfermedades_Mundiales[[#This Row],[contenido]],Estructura!$E$4:$G$18,3,0)</f>
        <v>C-364</v>
      </c>
      <c r="Z2071" s="32" t="str">
        <f>+VLOOKUP(Enfermedades_Mundiales[[#This Row],[Filtro Integrado]],Estructura!$M$4:$O$367,3,0)</f>
        <v>FI-366</v>
      </c>
      <c r="AA2071" s="32" t="str">
        <f>+VLOOKUP(Enfermedades_Mundiales[[#This Row],[Muestra]],Estructura!$Q$4:$S$194,3,0)</f>
        <v>M-373</v>
      </c>
    </row>
    <row r="2072" spans="1:27" ht="30.6" x14ac:dyDescent="0.3">
      <c r="A2072" s="61" t="s">
        <v>2539</v>
      </c>
      <c r="B2072" s="43">
        <f t="shared" si="458"/>
        <v>360</v>
      </c>
      <c r="C2072" s="44" t="str">
        <f t="shared" si="458"/>
        <v>Enfermedades Mundiales</v>
      </c>
      <c r="D2072" s="44" t="str">
        <f t="shared" si="458"/>
        <v>Salud</v>
      </c>
      <c r="E2072" s="64">
        <v>5101</v>
      </c>
      <c r="F2072" s="44" t="str">
        <f t="shared" si="450"/>
        <v>Etapas Paso a Paso</v>
      </c>
      <c r="G2072" s="27" t="s">
        <v>3568</v>
      </c>
      <c r="H2072" s="60" t="s">
        <v>17</v>
      </c>
      <c r="I2072" s="58" t="s">
        <v>26</v>
      </c>
      <c r="J2072" s="43" t="str">
        <f t="shared" si="455"/>
        <v>Zona</v>
      </c>
      <c r="K2072" s="12" t="str">
        <f t="shared" si="459"/>
        <v>Etapas Históricas</v>
      </c>
      <c r="L2072" s="43" t="str">
        <f t="shared" si="459"/>
        <v>Periodo 2020-2021</v>
      </c>
      <c r="M2072" s="43" t="str">
        <f t="shared" si="459"/>
        <v>Adimensional</v>
      </c>
      <c r="N2072" s="49" t="str">
        <f t="shared" si="459"/>
        <v>Ministerio de Ciencias, Tecnología, Conocimiento e Innovación</v>
      </c>
      <c r="O2072" s="30" t="str">
        <f>+"Etapas Históricas del Programa Paso a Paso en la comuna de "&amp;Enfermedades_Mundiales[[#This Row],[territorio]]</f>
        <v>Etapas Históricas del Programa Paso a Paso en la comuna de Valparaíso</v>
      </c>
      <c r="P2072" s="68"/>
      <c r="Q2072" s="15" t="str">
        <f t="shared" si="448"/>
        <v>Gráfico Evolución</v>
      </c>
      <c r="R2072" s="30"/>
      <c r="S20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https://analytics.zoho.com/open-view/2395394000008155038?ZOHO_CRITERIA=%22Localiza_CL_Poblacion%22.%22Codcom%22%3D5101</v>
      </c>
      <c r="T2072" s="17"/>
      <c r="U2072" s="31" t="str">
        <f t="shared" si="449"/>
        <v>#1774B9</v>
      </c>
      <c r="V2072" s="32" t="str">
        <f>+Enfermedades_Mundiales[[#This Row],[idcoleccion]]&amp;"-"&amp;Enfermedades_Mundiales[[#This Row],[id]]</f>
        <v>360-2062</v>
      </c>
      <c r="W2072" s="21">
        <f>+VLOOKUP(Enfermedades_Mundiales[[#This Row],[Filtro URL]],Estructura!$X$4:$Y$366,2,0)</f>
        <v>36305101</v>
      </c>
      <c r="X2072" s="21" t="str">
        <f>+VLOOKUP(Enfermedades_Mundiales[[#This Row],[tema]],Estructura!$A$4:$C$18,3,0)</f>
        <v>T-368</v>
      </c>
      <c r="Y2072" s="32" t="str">
        <f>+VLOOKUP(Enfermedades_Mundiales[[#This Row],[contenido]],Estructura!$E$4:$G$18,3,0)</f>
        <v>C-364</v>
      </c>
      <c r="Z2072" s="32" t="str">
        <f>+VLOOKUP(Enfermedades_Mundiales[[#This Row],[Filtro Integrado]],Estructura!$M$4:$O$367,3,0)</f>
        <v>FI-366</v>
      </c>
      <c r="AA2072" s="32" t="str">
        <f>+VLOOKUP(Enfermedades_Mundiales[[#This Row],[Muestra]],Estructura!$Q$4:$S$194,3,0)</f>
        <v>M-373</v>
      </c>
    </row>
    <row r="2073" spans="1:27" ht="30.6" x14ac:dyDescent="0.3">
      <c r="A2073" s="61" t="s">
        <v>2540</v>
      </c>
      <c r="B2073" s="43">
        <f t="shared" si="458"/>
        <v>360</v>
      </c>
      <c r="C2073" s="44" t="str">
        <f t="shared" si="458"/>
        <v>Enfermedades Mundiales</v>
      </c>
      <c r="D2073" s="44" t="str">
        <f t="shared" si="458"/>
        <v>Salud</v>
      </c>
      <c r="E2073" s="64">
        <v>5102</v>
      </c>
      <c r="F2073" s="44" t="str">
        <f t="shared" si="450"/>
        <v>Etapas Paso a Paso</v>
      </c>
      <c r="G2073" s="27" t="s">
        <v>3568</v>
      </c>
      <c r="H2073" s="60" t="s">
        <v>17</v>
      </c>
      <c r="I2073" s="58" t="s">
        <v>66</v>
      </c>
      <c r="J2073" s="43" t="str">
        <f t="shared" si="455"/>
        <v>Zona</v>
      </c>
      <c r="K2073" s="12" t="str">
        <f t="shared" si="459"/>
        <v>Etapas Históricas</v>
      </c>
      <c r="L2073" s="43" t="str">
        <f t="shared" si="459"/>
        <v>Periodo 2020-2021</v>
      </c>
      <c r="M2073" s="43" t="str">
        <f t="shared" si="459"/>
        <v>Adimensional</v>
      </c>
      <c r="N2073" s="49" t="str">
        <f t="shared" si="459"/>
        <v>Ministerio de Ciencias, Tecnología, Conocimiento e Innovación</v>
      </c>
      <c r="O2073" s="30" t="str">
        <f>+"Etapas Históricas del Programa Paso a Paso en la comuna de "&amp;Enfermedades_Mundiales[[#This Row],[territorio]]</f>
        <v>Etapas Históricas del Programa Paso a Paso en la comuna de Casablanca</v>
      </c>
      <c r="P2073" s="68"/>
      <c r="Q2073" s="15" t="str">
        <f t="shared" si="448"/>
        <v>Gráfico Evolución</v>
      </c>
      <c r="R2073" s="30"/>
      <c r="S20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https://analytics.zoho.com/open-view/2395394000008155038?ZOHO_CRITERIA=%22Localiza_CL_Poblacion%22.%22Codcom%22%3D5102</v>
      </c>
      <c r="T2073" s="17"/>
      <c r="U2073" s="31" t="str">
        <f t="shared" si="449"/>
        <v>#1774B9</v>
      </c>
      <c r="V2073" s="32" t="str">
        <f>+Enfermedades_Mundiales[[#This Row],[idcoleccion]]&amp;"-"&amp;Enfermedades_Mundiales[[#This Row],[id]]</f>
        <v>360-2063</v>
      </c>
      <c r="W2073" s="21">
        <f>+VLOOKUP(Enfermedades_Mundiales[[#This Row],[Filtro URL]],Estructura!$X$4:$Y$366,2,0)</f>
        <v>36305102</v>
      </c>
      <c r="X2073" s="21" t="str">
        <f>+VLOOKUP(Enfermedades_Mundiales[[#This Row],[tema]],Estructura!$A$4:$C$18,3,0)</f>
        <v>T-368</v>
      </c>
      <c r="Y2073" s="32" t="str">
        <f>+VLOOKUP(Enfermedades_Mundiales[[#This Row],[contenido]],Estructura!$E$4:$G$18,3,0)</f>
        <v>C-364</v>
      </c>
      <c r="Z2073" s="32" t="str">
        <f>+VLOOKUP(Enfermedades_Mundiales[[#This Row],[Filtro Integrado]],Estructura!$M$4:$O$367,3,0)</f>
        <v>FI-366</v>
      </c>
      <c r="AA2073" s="32" t="str">
        <f>+VLOOKUP(Enfermedades_Mundiales[[#This Row],[Muestra]],Estructura!$Q$4:$S$194,3,0)</f>
        <v>M-373</v>
      </c>
    </row>
    <row r="2074" spans="1:27" ht="30.6" x14ac:dyDescent="0.3">
      <c r="A2074" s="61" t="s">
        <v>2541</v>
      </c>
      <c r="B2074" s="43">
        <f t="shared" si="458"/>
        <v>360</v>
      </c>
      <c r="C2074" s="44" t="str">
        <f t="shared" si="458"/>
        <v>Enfermedades Mundiales</v>
      </c>
      <c r="D2074" s="44" t="str">
        <f t="shared" si="458"/>
        <v>Salud</v>
      </c>
      <c r="E2074" s="64">
        <v>5103</v>
      </c>
      <c r="F2074" s="44" t="str">
        <f t="shared" si="450"/>
        <v>Etapas Paso a Paso</v>
      </c>
      <c r="G2074" s="27" t="s">
        <v>3568</v>
      </c>
      <c r="H2074" s="60" t="s">
        <v>17</v>
      </c>
      <c r="I2074" s="58" t="s">
        <v>67</v>
      </c>
      <c r="J2074" s="43" t="str">
        <f t="shared" si="455"/>
        <v>Zona</v>
      </c>
      <c r="K2074" s="12" t="str">
        <f t="shared" si="459"/>
        <v>Etapas Históricas</v>
      </c>
      <c r="L2074" s="43" t="str">
        <f t="shared" si="459"/>
        <v>Periodo 2020-2021</v>
      </c>
      <c r="M2074" s="43" t="str">
        <f t="shared" si="459"/>
        <v>Adimensional</v>
      </c>
      <c r="N2074" s="49" t="str">
        <f t="shared" si="459"/>
        <v>Ministerio de Ciencias, Tecnología, Conocimiento e Innovación</v>
      </c>
      <c r="O2074" s="30" t="str">
        <f>+"Etapas Históricas del Programa Paso a Paso en la comuna de "&amp;Enfermedades_Mundiales[[#This Row],[territorio]]</f>
        <v>Etapas Históricas del Programa Paso a Paso en la comuna de Concón</v>
      </c>
      <c r="P2074" s="68"/>
      <c r="Q2074" s="15" t="str">
        <f t="shared" si="448"/>
        <v>Gráfico Evolución</v>
      </c>
      <c r="R2074" s="30"/>
      <c r="S20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https://analytics.zoho.com/open-view/2395394000008155038?ZOHO_CRITERIA=%22Localiza_CL_Poblacion%22.%22Codcom%22%3D5103</v>
      </c>
      <c r="T2074" s="17"/>
      <c r="U2074" s="31" t="str">
        <f t="shared" si="449"/>
        <v>#1774B9</v>
      </c>
      <c r="V2074" s="32" t="str">
        <f>+Enfermedades_Mundiales[[#This Row],[idcoleccion]]&amp;"-"&amp;Enfermedades_Mundiales[[#This Row],[id]]</f>
        <v>360-2064</v>
      </c>
      <c r="W2074" s="21">
        <f>+VLOOKUP(Enfermedades_Mundiales[[#This Row],[Filtro URL]],Estructura!$X$4:$Y$366,2,0)</f>
        <v>36305103</v>
      </c>
      <c r="X2074" s="21" t="str">
        <f>+VLOOKUP(Enfermedades_Mundiales[[#This Row],[tema]],Estructura!$A$4:$C$18,3,0)</f>
        <v>T-368</v>
      </c>
      <c r="Y2074" s="32" t="str">
        <f>+VLOOKUP(Enfermedades_Mundiales[[#This Row],[contenido]],Estructura!$E$4:$G$18,3,0)</f>
        <v>C-364</v>
      </c>
      <c r="Z2074" s="32" t="str">
        <f>+VLOOKUP(Enfermedades_Mundiales[[#This Row],[Filtro Integrado]],Estructura!$M$4:$O$367,3,0)</f>
        <v>FI-366</v>
      </c>
      <c r="AA2074" s="32" t="str">
        <f>+VLOOKUP(Enfermedades_Mundiales[[#This Row],[Muestra]],Estructura!$Q$4:$S$194,3,0)</f>
        <v>M-373</v>
      </c>
    </row>
    <row r="2075" spans="1:27" ht="30.6" x14ac:dyDescent="0.3">
      <c r="A2075" s="61" t="s">
        <v>2542</v>
      </c>
      <c r="B2075" s="43">
        <f t="shared" si="458"/>
        <v>360</v>
      </c>
      <c r="C2075" s="44" t="str">
        <f t="shared" si="458"/>
        <v>Enfermedades Mundiales</v>
      </c>
      <c r="D2075" s="44" t="str">
        <f t="shared" si="458"/>
        <v>Salud</v>
      </c>
      <c r="E2075" s="64">
        <v>5104</v>
      </c>
      <c r="F2075" s="44" t="str">
        <f t="shared" si="450"/>
        <v>Etapas Paso a Paso</v>
      </c>
      <c r="G2075" s="27" t="s">
        <v>3568</v>
      </c>
      <c r="H2075" s="60" t="s">
        <v>17</v>
      </c>
      <c r="I2075" s="58" t="s">
        <v>68</v>
      </c>
      <c r="J2075" s="43" t="str">
        <f t="shared" si="455"/>
        <v>Zona</v>
      </c>
      <c r="K2075" s="12" t="str">
        <f t="shared" si="459"/>
        <v>Etapas Históricas</v>
      </c>
      <c r="L2075" s="43" t="str">
        <f t="shared" si="459"/>
        <v>Periodo 2020-2021</v>
      </c>
      <c r="M2075" s="43" t="str">
        <f t="shared" si="459"/>
        <v>Adimensional</v>
      </c>
      <c r="N2075" s="49" t="str">
        <f t="shared" si="459"/>
        <v>Ministerio de Ciencias, Tecnología, Conocimiento e Innovación</v>
      </c>
      <c r="O2075" s="30" t="str">
        <f>+"Etapas Históricas del Programa Paso a Paso en la comuna de "&amp;Enfermedades_Mundiales[[#This Row],[territorio]]</f>
        <v>Etapas Históricas del Programa Paso a Paso en la comuna de Juan Fernández</v>
      </c>
      <c r="P2075" s="68"/>
      <c r="Q2075" s="15" t="str">
        <f t="shared" si="448"/>
        <v>Gráfico Evolución</v>
      </c>
      <c r="R2075" s="30"/>
      <c r="S20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https://analytics.zoho.com/open-view/2395394000008155038?ZOHO_CRITERIA=%22Localiza_CL_Poblacion%22.%22Codcom%22%3D5104</v>
      </c>
      <c r="T2075" s="17"/>
      <c r="U2075" s="31" t="str">
        <f t="shared" si="449"/>
        <v>#1774B9</v>
      </c>
      <c r="V2075" s="32" t="str">
        <f>+Enfermedades_Mundiales[[#This Row],[idcoleccion]]&amp;"-"&amp;Enfermedades_Mundiales[[#This Row],[id]]</f>
        <v>360-2065</v>
      </c>
      <c r="W2075" s="21">
        <f>+VLOOKUP(Enfermedades_Mundiales[[#This Row],[Filtro URL]],Estructura!$X$4:$Y$366,2,0)</f>
        <v>36305104</v>
      </c>
      <c r="X2075" s="21" t="str">
        <f>+VLOOKUP(Enfermedades_Mundiales[[#This Row],[tema]],Estructura!$A$4:$C$18,3,0)</f>
        <v>T-368</v>
      </c>
      <c r="Y2075" s="32" t="str">
        <f>+VLOOKUP(Enfermedades_Mundiales[[#This Row],[contenido]],Estructura!$E$4:$G$18,3,0)</f>
        <v>C-364</v>
      </c>
      <c r="Z2075" s="32" t="str">
        <f>+VLOOKUP(Enfermedades_Mundiales[[#This Row],[Filtro Integrado]],Estructura!$M$4:$O$367,3,0)</f>
        <v>FI-366</v>
      </c>
      <c r="AA2075" s="32" t="str">
        <f>+VLOOKUP(Enfermedades_Mundiales[[#This Row],[Muestra]],Estructura!$Q$4:$S$194,3,0)</f>
        <v>M-373</v>
      </c>
    </row>
    <row r="2076" spans="1:27" ht="30.6" x14ac:dyDescent="0.3">
      <c r="A2076" s="61" t="s">
        <v>2543</v>
      </c>
      <c r="B2076" s="43">
        <f t="shared" si="458"/>
        <v>360</v>
      </c>
      <c r="C2076" s="44" t="str">
        <f t="shared" si="458"/>
        <v>Enfermedades Mundiales</v>
      </c>
      <c r="D2076" s="44" t="str">
        <f t="shared" si="458"/>
        <v>Salud</v>
      </c>
      <c r="E2076" s="64">
        <v>5105</v>
      </c>
      <c r="F2076" s="44" t="str">
        <f t="shared" si="450"/>
        <v>Etapas Paso a Paso</v>
      </c>
      <c r="G2076" s="27" t="s">
        <v>3568</v>
      </c>
      <c r="H2076" s="60" t="s">
        <v>17</v>
      </c>
      <c r="I2076" s="58" t="s">
        <v>69</v>
      </c>
      <c r="J2076" s="43" t="str">
        <f t="shared" si="455"/>
        <v>Zona</v>
      </c>
      <c r="K2076" s="12" t="str">
        <f t="shared" si="459"/>
        <v>Etapas Históricas</v>
      </c>
      <c r="L2076" s="43" t="str">
        <f t="shared" si="459"/>
        <v>Periodo 2020-2021</v>
      </c>
      <c r="M2076" s="43" t="str">
        <f t="shared" si="459"/>
        <v>Adimensional</v>
      </c>
      <c r="N2076" s="49" t="str">
        <f t="shared" si="459"/>
        <v>Ministerio de Ciencias, Tecnología, Conocimiento e Innovación</v>
      </c>
      <c r="O2076" s="30" t="str">
        <f>+"Etapas Históricas del Programa Paso a Paso en la comuna de "&amp;Enfermedades_Mundiales[[#This Row],[territorio]]</f>
        <v>Etapas Históricas del Programa Paso a Paso en la comuna de Puchuncaví</v>
      </c>
      <c r="P2076" s="68"/>
      <c r="Q2076" s="15" t="str">
        <f t="shared" si="448"/>
        <v>Gráfico Evolución</v>
      </c>
      <c r="R2076" s="30"/>
      <c r="S20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https://analytics.zoho.com/open-view/2395394000008155038?ZOHO_CRITERIA=%22Localiza_CL_Poblacion%22.%22Codcom%22%3D5105</v>
      </c>
      <c r="T2076" s="17"/>
      <c r="U2076" s="31" t="str">
        <f t="shared" si="449"/>
        <v>#1774B9</v>
      </c>
      <c r="V2076" s="32" t="str">
        <f>+Enfermedades_Mundiales[[#This Row],[idcoleccion]]&amp;"-"&amp;Enfermedades_Mundiales[[#This Row],[id]]</f>
        <v>360-2066</v>
      </c>
      <c r="W2076" s="21">
        <f>+VLOOKUP(Enfermedades_Mundiales[[#This Row],[Filtro URL]],Estructura!$X$4:$Y$366,2,0)</f>
        <v>36305105</v>
      </c>
      <c r="X2076" s="21" t="str">
        <f>+VLOOKUP(Enfermedades_Mundiales[[#This Row],[tema]],Estructura!$A$4:$C$18,3,0)</f>
        <v>T-368</v>
      </c>
      <c r="Y2076" s="32" t="str">
        <f>+VLOOKUP(Enfermedades_Mundiales[[#This Row],[contenido]],Estructura!$E$4:$G$18,3,0)</f>
        <v>C-364</v>
      </c>
      <c r="Z2076" s="32" t="str">
        <f>+VLOOKUP(Enfermedades_Mundiales[[#This Row],[Filtro Integrado]],Estructura!$M$4:$O$367,3,0)</f>
        <v>FI-366</v>
      </c>
      <c r="AA2076" s="32" t="str">
        <f>+VLOOKUP(Enfermedades_Mundiales[[#This Row],[Muestra]],Estructura!$Q$4:$S$194,3,0)</f>
        <v>M-373</v>
      </c>
    </row>
    <row r="2077" spans="1:27" ht="30.6" x14ac:dyDescent="0.3">
      <c r="A2077" s="61" t="s">
        <v>2544</v>
      </c>
      <c r="B2077" s="43">
        <f t="shared" si="458"/>
        <v>360</v>
      </c>
      <c r="C2077" s="44" t="str">
        <f t="shared" si="458"/>
        <v>Enfermedades Mundiales</v>
      </c>
      <c r="D2077" s="44" t="str">
        <f t="shared" si="458"/>
        <v>Salud</v>
      </c>
      <c r="E2077" s="64">
        <v>5107</v>
      </c>
      <c r="F2077" s="44" t="str">
        <f t="shared" si="450"/>
        <v>Etapas Paso a Paso</v>
      </c>
      <c r="G2077" s="27" t="s">
        <v>3568</v>
      </c>
      <c r="H2077" s="60" t="s">
        <v>17</v>
      </c>
      <c r="I2077" s="58" t="s">
        <v>70</v>
      </c>
      <c r="J2077" s="43" t="str">
        <f t="shared" si="455"/>
        <v>Zona</v>
      </c>
      <c r="K2077" s="12" t="str">
        <f t="shared" si="459"/>
        <v>Etapas Históricas</v>
      </c>
      <c r="L2077" s="43" t="str">
        <f t="shared" si="459"/>
        <v>Periodo 2020-2021</v>
      </c>
      <c r="M2077" s="43" t="str">
        <f t="shared" si="459"/>
        <v>Adimensional</v>
      </c>
      <c r="N2077" s="49" t="str">
        <f t="shared" si="459"/>
        <v>Ministerio de Ciencias, Tecnología, Conocimiento e Innovación</v>
      </c>
      <c r="O2077" s="30" t="str">
        <f>+"Etapas Históricas del Programa Paso a Paso en la comuna de "&amp;Enfermedades_Mundiales[[#This Row],[territorio]]</f>
        <v>Etapas Históricas del Programa Paso a Paso en la comuna de Quintero</v>
      </c>
      <c r="P2077" s="68"/>
      <c r="Q2077" s="15" t="str">
        <f t="shared" si="448"/>
        <v>Gráfico Evolución</v>
      </c>
      <c r="R2077" s="30"/>
      <c r="S207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https://analytics.zoho.com/open-view/2395394000008155038?ZOHO_CRITERIA=%22Localiza_CL_Poblacion%22.%22Codcom%22%3D5107</v>
      </c>
      <c r="T2077" s="17"/>
      <c r="U2077" s="31" t="str">
        <f t="shared" si="449"/>
        <v>#1774B9</v>
      </c>
      <c r="V2077" s="32" t="str">
        <f>+Enfermedades_Mundiales[[#This Row],[idcoleccion]]&amp;"-"&amp;Enfermedades_Mundiales[[#This Row],[id]]</f>
        <v>360-2067</v>
      </c>
      <c r="W2077" s="21">
        <f>+VLOOKUP(Enfermedades_Mundiales[[#This Row],[Filtro URL]],Estructura!$X$4:$Y$366,2,0)</f>
        <v>36305107</v>
      </c>
      <c r="X2077" s="21" t="str">
        <f>+VLOOKUP(Enfermedades_Mundiales[[#This Row],[tema]],Estructura!$A$4:$C$18,3,0)</f>
        <v>T-368</v>
      </c>
      <c r="Y2077" s="32" t="str">
        <f>+VLOOKUP(Enfermedades_Mundiales[[#This Row],[contenido]],Estructura!$E$4:$G$18,3,0)</f>
        <v>C-364</v>
      </c>
      <c r="Z2077" s="32" t="str">
        <f>+VLOOKUP(Enfermedades_Mundiales[[#This Row],[Filtro Integrado]],Estructura!$M$4:$O$367,3,0)</f>
        <v>FI-366</v>
      </c>
      <c r="AA2077" s="32" t="str">
        <f>+VLOOKUP(Enfermedades_Mundiales[[#This Row],[Muestra]],Estructura!$Q$4:$S$194,3,0)</f>
        <v>M-373</v>
      </c>
    </row>
    <row r="2078" spans="1:27" ht="30.6" x14ac:dyDescent="0.3">
      <c r="A2078" s="61" t="s">
        <v>2545</v>
      </c>
      <c r="B2078" s="43">
        <f t="shared" si="458"/>
        <v>360</v>
      </c>
      <c r="C2078" s="44" t="str">
        <f t="shared" si="458"/>
        <v>Enfermedades Mundiales</v>
      </c>
      <c r="D2078" s="44" t="str">
        <f t="shared" si="458"/>
        <v>Salud</v>
      </c>
      <c r="E2078" s="64">
        <v>5109</v>
      </c>
      <c r="F2078" s="44" t="str">
        <f t="shared" si="450"/>
        <v>Etapas Paso a Paso</v>
      </c>
      <c r="G2078" s="27" t="s">
        <v>3568</v>
      </c>
      <c r="H2078" s="60" t="s">
        <v>17</v>
      </c>
      <c r="I2078" s="58" t="s">
        <v>71</v>
      </c>
      <c r="J2078" s="43" t="str">
        <f t="shared" si="455"/>
        <v>Zona</v>
      </c>
      <c r="K2078" s="12" t="str">
        <f t="shared" si="459"/>
        <v>Etapas Históricas</v>
      </c>
      <c r="L2078" s="43" t="str">
        <f t="shared" si="459"/>
        <v>Periodo 2020-2021</v>
      </c>
      <c r="M2078" s="43" t="str">
        <f t="shared" si="459"/>
        <v>Adimensional</v>
      </c>
      <c r="N2078" s="49" t="str">
        <f t="shared" si="459"/>
        <v>Ministerio de Ciencias, Tecnología, Conocimiento e Innovación</v>
      </c>
      <c r="O2078" s="30" t="str">
        <f>+"Etapas Históricas del Programa Paso a Paso en la comuna de "&amp;Enfermedades_Mundiales[[#This Row],[territorio]]</f>
        <v>Etapas Históricas del Programa Paso a Paso en la comuna de Viña del Mar</v>
      </c>
      <c r="P2078" s="68"/>
      <c r="Q2078" s="15" t="str">
        <f t="shared" si="448"/>
        <v>Gráfico Evolución</v>
      </c>
      <c r="R2078" s="30"/>
      <c r="S207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https://analytics.zoho.com/open-view/2395394000008155038?ZOHO_CRITERIA=%22Localiza_CL_Poblacion%22.%22Codcom%22%3D5109</v>
      </c>
      <c r="T2078" s="17"/>
      <c r="U2078" s="31" t="str">
        <f t="shared" si="449"/>
        <v>#1774B9</v>
      </c>
      <c r="V2078" s="32" t="str">
        <f>+Enfermedades_Mundiales[[#This Row],[idcoleccion]]&amp;"-"&amp;Enfermedades_Mundiales[[#This Row],[id]]</f>
        <v>360-2068</v>
      </c>
      <c r="W2078" s="21">
        <f>+VLOOKUP(Enfermedades_Mundiales[[#This Row],[Filtro URL]],Estructura!$X$4:$Y$366,2,0)</f>
        <v>36305109</v>
      </c>
      <c r="X2078" s="21" t="str">
        <f>+VLOOKUP(Enfermedades_Mundiales[[#This Row],[tema]],Estructura!$A$4:$C$18,3,0)</f>
        <v>T-368</v>
      </c>
      <c r="Y2078" s="32" t="str">
        <f>+VLOOKUP(Enfermedades_Mundiales[[#This Row],[contenido]],Estructura!$E$4:$G$18,3,0)</f>
        <v>C-364</v>
      </c>
      <c r="Z2078" s="32" t="str">
        <f>+VLOOKUP(Enfermedades_Mundiales[[#This Row],[Filtro Integrado]],Estructura!$M$4:$O$367,3,0)</f>
        <v>FI-366</v>
      </c>
      <c r="AA2078" s="32" t="str">
        <f>+VLOOKUP(Enfermedades_Mundiales[[#This Row],[Muestra]],Estructura!$Q$4:$S$194,3,0)</f>
        <v>M-373</v>
      </c>
    </row>
    <row r="2079" spans="1:27" ht="30.6" x14ac:dyDescent="0.3">
      <c r="A2079" s="61" t="s">
        <v>2546</v>
      </c>
      <c r="B2079" s="43">
        <f t="shared" si="458"/>
        <v>360</v>
      </c>
      <c r="C2079" s="44" t="str">
        <f t="shared" si="458"/>
        <v>Enfermedades Mundiales</v>
      </c>
      <c r="D2079" s="44" t="str">
        <f t="shared" si="458"/>
        <v>Salud</v>
      </c>
      <c r="E2079" s="64">
        <v>5201</v>
      </c>
      <c r="F2079" s="44" t="str">
        <f t="shared" si="450"/>
        <v>Etapas Paso a Paso</v>
      </c>
      <c r="G2079" s="27" t="s">
        <v>3568</v>
      </c>
      <c r="H2079" s="60" t="s">
        <v>17</v>
      </c>
      <c r="I2079" s="58" t="s">
        <v>72</v>
      </c>
      <c r="J2079" s="43" t="str">
        <f t="shared" si="455"/>
        <v>Zona</v>
      </c>
      <c r="K2079" s="12" t="str">
        <f t="shared" si="459"/>
        <v>Etapas Históricas</v>
      </c>
      <c r="L2079" s="43" t="str">
        <f t="shared" si="459"/>
        <v>Periodo 2020-2021</v>
      </c>
      <c r="M2079" s="43" t="str">
        <f t="shared" si="459"/>
        <v>Adimensional</v>
      </c>
      <c r="N2079" s="49" t="str">
        <f t="shared" si="459"/>
        <v>Ministerio de Ciencias, Tecnología, Conocimiento e Innovación</v>
      </c>
      <c r="O2079" s="30" t="str">
        <f>+"Etapas Históricas del Programa Paso a Paso en la comuna de "&amp;Enfermedades_Mundiales[[#This Row],[territorio]]</f>
        <v>Etapas Históricas del Programa Paso a Paso en la comuna de Isla de Pascua</v>
      </c>
      <c r="P2079" s="68"/>
      <c r="Q2079" s="15" t="str">
        <f t="shared" si="448"/>
        <v>Gráfico Evolución</v>
      </c>
      <c r="R2079" s="30"/>
      <c r="S207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https://analytics.zoho.com/open-view/2395394000008155038?ZOHO_CRITERIA=%22Localiza_CL_Poblacion%22.%22Codcom%22%3D5201</v>
      </c>
      <c r="T2079" s="17"/>
      <c r="U2079" s="31" t="str">
        <f t="shared" si="449"/>
        <v>#1774B9</v>
      </c>
      <c r="V2079" s="32" t="str">
        <f>+Enfermedades_Mundiales[[#This Row],[idcoleccion]]&amp;"-"&amp;Enfermedades_Mundiales[[#This Row],[id]]</f>
        <v>360-2069</v>
      </c>
      <c r="W2079" s="21">
        <f>+VLOOKUP(Enfermedades_Mundiales[[#This Row],[Filtro URL]],Estructura!$X$4:$Y$366,2,0)</f>
        <v>36305201</v>
      </c>
      <c r="X2079" s="21" t="str">
        <f>+VLOOKUP(Enfermedades_Mundiales[[#This Row],[tema]],Estructura!$A$4:$C$18,3,0)</f>
        <v>T-368</v>
      </c>
      <c r="Y2079" s="32" t="str">
        <f>+VLOOKUP(Enfermedades_Mundiales[[#This Row],[contenido]],Estructura!$E$4:$G$18,3,0)</f>
        <v>C-364</v>
      </c>
      <c r="Z2079" s="32" t="str">
        <f>+VLOOKUP(Enfermedades_Mundiales[[#This Row],[Filtro Integrado]],Estructura!$M$4:$O$367,3,0)</f>
        <v>FI-366</v>
      </c>
      <c r="AA2079" s="32" t="str">
        <f>+VLOOKUP(Enfermedades_Mundiales[[#This Row],[Muestra]],Estructura!$Q$4:$S$194,3,0)</f>
        <v>M-373</v>
      </c>
    </row>
    <row r="2080" spans="1:27" ht="30.6" x14ac:dyDescent="0.3">
      <c r="A2080" s="61" t="s">
        <v>2547</v>
      </c>
      <c r="B2080" s="43">
        <f t="shared" ref="B2080:D2095" si="460">+B2079</f>
        <v>360</v>
      </c>
      <c r="C2080" s="44" t="str">
        <f t="shared" si="460"/>
        <v>Enfermedades Mundiales</v>
      </c>
      <c r="D2080" s="44" t="str">
        <f t="shared" si="460"/>
        <v>Salud</v>
      </c>
      <c r="E2080" s="64">
        <v>5301</v>
      </c>
      <c r="F2080" s="44" t="str">
        <f t="shared" si="450"/>
        <v>Etapas Paso a Paso</v>
      </c>
      <c r="G2080" s="27" t="s">
        <v>3568</v>
      </c>
      <c r="H2080" s="60" t="s">
        <v>17</v>
      </c>
      <c r="I2080" s="58" t="s">
        <v>73</v>
      </c>
      <c r="J2080" s="43" t="str">
        <f t="shared" si="455"/>
        <v>Zona</v>
      </c>
      <c r="K2080" s="12" t="str">
        <f t="shared" si="459"/>
        <v>Etapas Históricas</v>
      </c>
      <c r="L2080" s="43" t="str">
        <f t="shared" si="459"/>
        <v>Periodo 2020-2021</v>
      </c>
      <c r="M2080" s="43" t="str">
        <f t="shared" si="459"/>
        <v>Adimensional</v>
      </c>
      <c r="N2080" s="49" t="str">
        <f t="shared" si="459"/>
        <v>Ministerio de Ciencias, Tecnología, Conocimiento e Innovación</v>
      </c>
      <c r="O2080" s="30" t="str">
        <f>+"Etapas Históricas del Programa Paso a Paso en la comuna de "&amp;Enfermedades_Mundiales[[#This Row],[territorio]]</f>
        <v>Etapas Históricas del Programa Paso a Paso en la comuna de Los Andes</v>
      </c>
      <c r="P2080" s="68"/>
      <c r="Q2080" s="15" t="str">
        <f t="shared" ref="Q2080:Q2143" si="461">+Q2079</f>
        <v>Gráfico Evolución</v>
      </c>
      <c r="R2080" s="30"/>
      <c r="S208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https://analytics.zoho.com/open-view/2395394000008155038?ZOHO_CRITERIA=%22Localiza_CL_Poblacion%22.%22Codcom%22%3D5301</v>
      </c>
      <c r="T2080" s="17"/>
      <c r="U2080" s="31" t="str">
        <f t="shared" ref="U2080:U2143" si="462">+U2079</f>
        <v>#1774B9</v>
      </c>
      <c r="V2080" s="32" t="str">
        <f>+Enfermedades_Mundiales[[#This Row],[idcoleccion]]&amp;"-"&amp;Enfermedades_Mundiales[[#This Row],[id]]</f>
        <v>360-2070</v>
      </c>
      <c r="W2080" s="21">
        <f>+VLOOKUP(Enfermedades_Mundiales[[#This Row],[Filtro URL]],Estructura!$X$4:$Y$366,2,0)</f>
        <v>36305301</v>
      </c>
      <c r="X2080" s="21" t="str">
        <f>+VLOOKUP(Enfermedades_Mundiales[[#This Row],[tema]],Estructura!$A$4:$C$18,3,0)</f>
        <v>T-368</v>
      </c>
      <c r="Y2080" s="32" t="str">
        <f>+VLOOKUP(Enfermedades_Mundiales[[#This Row],[contenido]],Estructura!$E$4:$G$18,3,0)</f>
        <v>C-364</v>
      </c>
      <c r="Z2080" s="32" t="str">
        <f>+VLOOKUP(Enfermedades_Mundiales[[#This Row],[Filtro Integrado]],Estructura!$M$4:$O$367,3,0)</f>
        <v>FI-366</v>
      </c>
      <c r="AA2080" s="32" t="str">
        <f>+VLOOKUP(Enfermedades_Mundiales[[#This Row],[Muestra]],Estructura!$Q$4:$S$194,3,0)</f>
        <v>M-373</v>
      </c>
    </row>
    <row r="2081" spans="1:27" ht="30.6" x14ac:dyDescent="0.3">
      <c r="A2081" s="61" t="s">
        <v>2548</v>
      </c>
      <c r="B2081" s="43">
        <f t="shared" si="460"/>
        <v>360</v>
      </c>
      <c r="C2081" s="44" t="str">
        <f t="shared" si="460"/>
        <v>Enfermedades Mundiales</v>
      </c>
      <c r="D2081" s="44" t="str">
        <f t="shared" si="460"/>
        <v>Salud</v>
      </c>
      <c r="E2081" s="64">
        <v>5302</v>
      </c>
      <c r="F2081" s="44" t="str">
        <f t="shared" ref="F2081:F2144" si="463">+F2080</f>
        <v>Etapas Paso a Paso</v>
      </c>
      <c r="G2081" s="27" t="s">
        <v>3568</v>
      </c>
      <c r="H2081" s="60" t="s">
        <v>17</v>
      </c>
      <c r="I2081" s="58" t="s">
        <v>74</v>
      </c>
      <c r="J2081" s="43" t="str">
        <f t="shared" si="455"/>
        <v>Zona</v>
      </c>
      <c r="K2081" s="12" t="str">
        <f t="shared" ref="K2081:N2096" si="464">+K2080</f>
        <v>Etapas Históricas</v>
      </c>
      <c r="L2081" s="43" t="str">
        <f t="shared" si="464"/>
        <v>Periodo 2020-2021</v>
      </c>
      <c r="M2081" s="43" t="str">
        <f t="shared" si="464"/>
        <v>Adimensional</v>
      </c>
      <c r="N2081" s="49" t="str">
        <f t="shared" si="464"/>
        <v>Ministerio de Ciencias, Tecnología, Conocimiento e Innovación</v>
      </c>
      <c r="O2081" s="30" t="str">
        <f>+"Etapas Históricas del Programa Paso a Paso en la comuna de "&amp;Enfermedades_Mundiales[[#This Row],[territorio]]</f>
        <v>Etapas Históricas del Programa Paso a Paso en la comuna de Calle Larga</v>
      </c>
      <c r="P2081" s="68"/>
      <c r="Q2081" s="15" t="str">
        <f t="shared" si="461"/>
        <v>Gráfico Evolución</v>
      </c>
      <c r="R2081" s="30"/>
      <c r="S208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https://analytics.zoho.com/open-view/2395394000008155038?ZOHO_CRITERIA=%22Localiza_CL_Poblacion%22.%22Codcom%22%3D5302</v>
      </c>
      <c r="T2081" s="17"/>
      <c r="U2081" s="31" t="str">
        <f t="shared" si="462"/>
        <v>#1774B9</v>
      </c>
      <c r="V2081" s="32" t="str">
        <f>+Enfermedades_Mundiales[[#This Row],[idcoleccion]]&amp;"-"&amp;Enfermedades_Mundiales[[#This Row],[id]]</f>
        <v>360-2071</v>
      </c>
      <c r="W2081" s="21">
        <f>+VLOOKUP(Enfermedades_Mundiales[[#This Row],[Filtro URL]],Estructura!$X$4:$Y$366,2,0)</f>
        <v>36305302</v>
      </c>
      <c r="X2081" s="21" t="str">
        <f>+VLOOKUP(Enfermedades_Mundiales[[#This Row],[tema]],Estructura!$A$4:$C$18,3,0)</f>
        <v>T-368</v>
      </c>
      <c r="Y2081" s="32" t="str">
        <f>+VLOOKUP(Enfermedades_Mundiales[[#This Row],[contenido]],Estructura!$E$4:$G$18,3,0)</f>
        <v>C-364</v>
      </c>
      <c r="Z2081" s="32" t="str">
        <f>+VLOOKUP(Enfermedades_Mundiales[[#This Row],[Filtro Integrado]],Estructura!$M$4:$O$367,3,0)</f>
        <v>FI-366</v>
      </c>
      <c r="AA2081" s="32" t="str">
        <f>+VLOOKUP(Enfermedades_Mundiales[[#This Row],[Muestra]],Estructura!$Q$4:$S$194,3,0)</f>
        <v>M-373</v>
      </c>
    </row>
    <row r="2082" spans="1:27" ht="30.6" x14ac:dyDescent="0.3">
      <c r="A2082" s="61" t="s">
        <v>2549</v>
      </c>
      <c r="B2082" s="43">
        <f t="shared" si="460"/>
        <v>360</v>
      </c>
      <c r="C2082" s="44" t="str">
        <f t="shared" si="460"/>
        <v>Enfermedades Mundiales</v>
      </c>
      <c r="D2082" s="44" t="str">
        <f t="shared" si="460"/>
        <v>Salud</v>
      </c>
      <c r="E2082" s="64">
        <v>5303</v>
      </c>
      <c r="F2082" s="44" t="str">
        <f t="shared" si="463"/>
        <v>Etapas Paso a Paso</v>
      </c>
      <c r="G2082" s="27" t="s">
        <v>3568</v>
      </c>
      <c r="H2082" s="60" t="s">
        <v>17</v>
      </c>
      <c r="I2082" s="58" t="s">
        <v>75</v>
      </c>
      <c r="J2082" s="43" t="str">
        <f t="shared" si="455"/>
        <v>Zona</v>
      </c>
      <c r="K2082" s="12" t="str">
        <f t="shared" si="464"/>
        <v>Etapas Históricas</v>
      </c>
      <c r="L2082" s="43" t="str">
        <f t="shared" si="464"/>
        <v>Periodo 2020-2021</v>
      </c>
      <c r="M2082" s="43" t="str">
        <f t="shared" si="464"/>
        <v>Adimensional</v>
      </c>
      <c r="N2082" s="49" t="str">
        <f t="shared" si="464"/>
        <v>Ministerio de Ciencias, Tecnología, Conocimiento e Innovación</v>
      </c>
      <c r="O2082" s="30" t="str">
        <f>+"Etapas Históricas del Programa Paso a Paso en la comuna de "&amp;Enfermedades_Mundiales[[#This Row],[territorio]]</f>
        <v>Etapas Históricas del Programa Paso a Paso en la comuna de Rinconada</v>
      </c>
      <c r="P2082" s="68"/>
      <c r="Q2082" s="15" t="str">
        <f t="shared" si="461"/>
        <v>Gráfico Evolución</v>
      </c>
      <c r="R2082" s="30"/>
      <c r="S208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https://analytics.zoho.com/open-view/2395394000008155038?ZOHO_CRITERIA=%22Localiza_CL_Poblacion%22.%22Codcom%22%3D5303</v>
      </c>
      <c r="T2082" s="17"/>
      <c r="U2082" s="31" t="str">
        <f t="shared" si="462"/>
        <v>#1774B9</v>
      </c>
      <c r="V2082" s="32" t="str">
        <f>+Enfermedades_Mundiales[[#This Row],[idcoleccion]]&amp;"-"&amp;Enfermedades_Mundiales[[#This Row],[id]]</f>
        <v>360-2072</v>
      </c>
      <c r="W2082" s="21">
        <f>+VLOOKUP(Enfermedades_Mundiales[[#This Row],[Filtro URL]],Estructura!$X$4:$Y$366,2,0)</f>
        <v>36305303</v>
      </c>
      <c r="X2082" s="21" t="str">
        <f>+VLOOKUP(Enfermedades_Mundiales[[#This Row],[tema]],Estructura!$A$4:$C$18,3,0)</f>
        <v>T-368</v>
      </c>
      <c r="Y2082" s="32" t="str">
        <f>+VLOOKUP(Enfermedades_Mundiales[[#This Row],[contenido]],Estructura!$E$4:$G$18,3,0)</f>
        <v>C-364</v>
      </c>
      <c r="Z2082" s="32" t="str">
        <f>+VLOOKUP(Enfermedades_Mundiales[[#This Row],[Filtro Integrado]],Estructura!$M$4:$O$367,3,0)</f>
        <v>FI-366</v>
      </c>
      <c r="AA2082" s="32" t="str">
        <f>+VLOOKUP(Enfermedades_Mundiales[[#This Row],[Muestra]],Estructura!$Q$4:$S$194,3,0)</f>
        <v>M-373</v>
      </c>
    </row>
    <row r="2083" spans="1:27" ht="30.6" x14ac:dyDescent="0.3">
      <c r="A2083" s="61" t="s">
        <v>2550</v>
      </c>
      <c r="B2083" s="43">
        <f t="shared" si="460"/>
        <v>360</v>
      </c>
      <c r="C2083" s="44" t="str">
        <f t="shared" si="460"/>
        <v>Enfermedades Mundiales</v>
      </c>
      <c r="D2083" s="44" t="str">
        <f t="shared" si="460"/>
        <v>Salud</v>
      </c>
      <c r="E2083" s="64">
        <v>5304</v>
      </c>
      <c r="F2083" s="44" t="str">
        <f t="shared" si="463"/>
        <v>Etapas Paso a Paso</v>
      </c>
      <c r="G2083" s="27" t="s">
        <v>3568</v>
      </c>
      <c r="H2083" s="60" t="s">
        <v>17</v>
      </c>
      <c r="I2083" s="58" t="s">
        <v>76</v>
      </c>
      <c r="J2083" s="43" t="str">
        <f t="shared" si="455"/>
        <v>Zona</v>
      </c>
      <c r="K2083" s="12" t="str">
        <f t="shared" si="464"/>
        <v>Etapas Históricas</v>
      </c>
      <c r="L2083" s="43" t="str">
        <f t="shared" si="464"/>
        <v>Periodo 2020-2021</v>
      </c>
      <c r="M2083" s="43" t="str">
        <f t="shared" si="464"/>
        <v>Adimensional</v>
      </c>
      <c r="N2083" s="49" t="str">
        <f t="shared" si="464"/>
        <v>Ministerio de Ciencias, Tecnología, Conocimiento e Innovación</v>
      </c>
      <c r="O2083" s="30" t="str">
        <f>+"Etapas Históricas del Programa Paso a Paso en la comuna de "&amp;Enfermedades_Mundiales[[#This Row],[territorio]]</f>
        <v>Etapas Históricas del Programa Paso a Paso en la comuna de San Esteban</v>
      </c>
      <c r="P2083" s="68"/>
      <c r="Q2083" s="15" t="str">
        <f t="shared" si="461"/>
        <v>Gráfico Evolución</v>
      </c>
      <c r="R2083" s="30"/>
      <c r="S208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https://analytics.zoho.com/open-view/2395394000008155038?ZOHO_CRITERIA=%22Localiza_CL_Poblacion%22.%22Codcom%22%3D5304</v>
      </c>
      <c r="T2083" s="17"/>
      <c r="U2083" s="31" t="str">
        <f t="shared" si="462"/>
        <v>#1774B9</v>
      </c>
      <c r="V2083" s="32" t="str">
        <f>+Enfermedades_Mundiales[[#This Row],[idcoleccion]]&amp;"-"&amp;Enfermedades_Mundiales[[#This Row],[id]]</f>
        <v>360-2073</v>
      </c>
      <c r="W2083" s="21">
        <f>+VLOOKUP(Enfermedades_Mundiales[[#This Row],[Filtro URL]],Estructura!$X$4:$Y$366,2,0)</f>
        <v>36305304</v>
      </c>
      <c r="X2083" s="21" t="str">
        <f>+VLOOKUP(Enfermedades_Mundiales[[#This Row],[tema]],Estructura!$A$4:$C$18,3,0)</f>
        <v>T-368</v>
      </c>
      <c r="Y2083" s="32" t="str">
        <f>+VLOOKUP(Enfermedades_Mundiales[[#This Row],[contenido]],Estructura!$E$4:$G$18,3,0)</f>
        <v>C-364</v>
      </c>
      <c r="Z2083" s="32" t="str">
        <f>+VLOOKUP(Enfermedades_Mundiales[[#This Row],[Filtro Integrado]],Estructura!$M$4:$O$367,3,0)</f>
        <v>FI-366</v>
      </c>
      <c r="AA2083" s="32" t="str">
        <f>+VLOOKUP(Enfermedades_Mundiales[[#This Row],[Muestra]],Estructura!$Q$4:$S$194,3,0)</f>
        <v>M-373</v>
      </c>
    </row>
    <row r="2084" spans="1:27" ht="30.6" x14ac:dyDescent="0.3">
      <c r="A2084" s="61" t="s">
        <v>2551</v>
      </c>
      <c r="B2084" s="43">
        <f t="shared" si="460"/>
        <v>360</v>
      </c>
      <c r="C2084" s="44" t="str">
        <f t="shared" si="460"/>
        <v>Enfermedades Mundiales</v>
      </c>
      <c r="D2084" s="44" t="str">
        <f t="shared" si="460"/>
        <v>Salud</v>
      </c>
      <c r="E2084" s="64">
        <v>5401</v>
      </c>
      <c r="F2084" s="44" t="str">
        <f t="shared" si="463"/>
        <v>Etapas Paso a Paso</v>
      </c>
      <c r="G2084" s="27" t="s">
        <v>3568</v>
      </c>
      <c r="H2084" s="60" t="s">
        <v>17</v>
      </c>
      <c r="I2084" s="58" t="s">
        <v>77</v>
      </c>
      <c r="J2084" s="43" t="str">
        <f t="shared" si="455"/>
        <v>Zona</v>
      </c>
      <c r="K2084" s="12" t="str">
        <f t="shared" si="464"/>
        <v>Etapas Históricas</v>
      </c>
      <c r="L2084" s="43" t="str">
        <f t="shared" si="464"/>
        <v>Periodo 2020-2021</v>
      </c>
      <c r="M2084" s="43" t="str">
        <f t="shared" si="464"/>
        <v>Adimensional</v>
      </c>
      <c r="N2084" s="49" t="str">
        <f t="shared" si="464"/>
        <v>Ministerio de Ciencias, Tecnología, Conocimiento e Innovación</v>
      </c>
      <c r="O2084" s="30" t="str">
        <f>+"Etapas Históricas del Programa Paso a Paso en la comuna de "&amp;Enfermedades_Mundiales[[#This Row],[territorio]]</f>
        <v>Etapas Históricas del Programa Paso a Paso en la comuna de La Ligua</v>
      </c>
      <c r="P2084" s="68"/>
      <c r="Q2084" s="15" t="str">
        <f t="shared" si="461"/>
        <v>Gráfico Evolución</v>
      </c>
      <c r="R2084" s="30"/>
      <c r="S208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https://analytics.zoho.com/open-view/2395394000008155038?ZOHO_CRITERIA=%22Localiza_CL_Poblacion%22.%22Codcom%22%3D5401</v>
      </c>
      <c r="T2084" s="17"/>
      <c r="U2084" s="31" t="str">
        <f t="shared" si="462"/>
        <v>#1774B9</v>
      </c>
      <c r="V2084" s="32" t="str">
        <f>+Enfermedades_Mundiales[[#This Row],[idcoleccion]]&amp;"-"&amp;Enfermedades_Mundiales[[#This Row],[id]]</f>
        <v>360-2074</v>
      </c>
      <c r="W2084" s="21">
        <f>+VLOOKUP(Enfermedades_Mundiales[[#This Row],[Filtro URL]],Estructura!$X$4:$Y$366,2,0)</f>
        <v>36305401</v>
      </c>
      <c r="X2084" s="21" t="str">
        <f>+VLOOKUP(Enfermedades_Mundiales[[#This Row],[tema]],Estructura!$A$4:$C$18,3,0)</f>
        <v>T-368</v>
      </c>
      <c r="Y2084" s="32" t="str">
        <f>+VLOOKUP(Enfermedades_Mundiales[[#This Row],[contenido]],Estructura!$E$4:$G$18,3,0)</f>
        <v>C-364</v>
      </c>
      <c r="Z2084" s="32" t="str">
        <f>+VLOOKUP(Enfermedades_Mundiales[[#This Row],[Filtro Integrado]],Estructura!$M$4:$O$367,3,0)</f>
        <v>FI-366</v>
      </c>
      <c r="AA2084" s="32" t="str">
        <f>+VLOOKUP(Enfermedades_Mundiales[[#This Row],[Muestra]],Estructura!$Q$4:$S$194,3,0)</f>
        <v>M-373</v>
      </c>
    </row>
    <row r="2085" spans="1:27" ht="30.6" x14ac:dyDescent="0.3">
      <c r="A2085" s="61" t="s">
        <v>2552</v>
      </c>
      <c r="B2085" s="43">
        <f t="shared" si="460"/>
        <v>360</v>
      </c>
      <c r="C2085" s="44" t="str">
        <f t="shared" si="460"/>
        <v>Enfermedades Mundiales</v>
      </c>
      <c r="D2085" s="44" t="str">
        <f t="shared" si="460"/>
        <v>Salud</v>
      </c>
      <c r="E2085" s="64">
        <v>5402</v>
      </c>
      <c r="F2085" s="44" t="str">
        <f t="shared" si="463"/>
        <v>Etapas Paso a Paso</v>
      </c>
      <c r="G2085" s="27" t="s">
        <v>3568</v>
      </c>
      <c r="H2085" s="60" t="s">
        <v>17</v>
      </c>
      <c r="I2085" s="58" t="s">
        <v>78</v>
      </c>
      <c r="J2085" s="43" t="str">
        <f t="shared" si="455"/>
        <v>Zona</v>
      </c>
      <c r="K2085" s="12" t="str">
        <f t="shared" si="464"/>
        <v>Etapas Históricas</v>
      </c>
      <c r="L2085" s="43" t="str">
        <f t="shared" si="464"/>
        <v>Periodo 2020-2021</v>
      </c>
      <c r="M2085" s="43" t="str">
        <f t="shared" si="464"/>
        <v>Adimensional</v>
      </c>
      <c r="N2085" s="49" t="str">
        <f t="shared" si="464"/>
        <v>Ministerio de Ciencias, Tecnología, Conocimiento e Innovación</v>
      </c>
      <c r="O2085" s="30" t="str">
        <f>+"Etapas Históricas del Programa Paso a Paso en la comuna de "&amp;Enfermedades_Mundiales[[#This Row],[territorio]]</f>
        <v>Etapas Históricas del Programa Paso a Paso en la comuna de Cabildo</v>
      </c>
      <c r="P2085" s="68"/>
      <c r="Q2085" s="15" t="str">
        <f t="shared" si="461"/>
        <v>Gráfico Evolución</v>
      </c>
      <c r="R2085" s="30"/>
      <c r="S208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https://analytics.zoho.com/open-view/2395394000008155038?ZOHO_CRITERIA=%22Localiza_CL_Poblacion%22.%22Codcom%22%3D5402</v>
      </c>
      <c r="T2085" s="17"/>
      <c r="U2085" s="31" t="str">
        <f t="shared" si="462"/>
        <v>#1774B9</v>
      </c>
      <c r="V2085" s="32" t="str">
        <f>+Enfermedades_Mundiales[[#This Row],[idcoleccion]]&amp;"-"&amp;Enfermedades_Mundiales[[#This Row],[id]]</f>
        <v>360-2075</v>
      </c>
      <c r="W2085" s="21">
        <f>+VLOOKUP(Enfermedades_Mundiales[[#This Row],[Filtro URL]],Estructura!$X$4:$Y$366,2,0)</f>
        <v>36305402</v>
      </c>
      <c r="X2085" s="21" t="str">
        <f>+VLOOKUP(Enfermedades_Mundiales[[#This Row],[tema]],Estructura!$A$4:$C$18,3,0)</f>
        <v>T-368</v>
      </c>
      <c r="Y2085" s="32" t="str">
        <f>+VLOOKUP(Enfermedades_Mundiales[[#This Row],[contenido]],Estructura!$E$4:$G$18,3,0)</f>
        <v>C-364</v>
      </c>
      <c r="Z2085" s="32" t="str">
        <f>+VLOOKUP(Enfermedades_Mundiales[[#This Row],[Filtro Integrado]],Estructura!$M$4:$O$367,3,0)</f>
        <v>FI-366</v>
      </c>
      <c r="AA2085" s="32" t="str">
        <f>+VLOOKUP(Enfermedades_Mundiales[[#This Row],[Muestra]],Estructura!$Q$4:$S$194,3,0)</f>
        <v>M-373</v>
      </c>
    </row>
    <row r="2086" spans="1:27" ht="30.6" x14ac:dyDescent="0.3">
      <c r="A2086" s="61" t="s">
        <v>2553</v>
      </c>
      <c r="B2086" s="43">
        <f t="shared" si="460"/>
        <v>360</v>
      </c>
      <c r="C2086" s="44" t="str">
        <f t="shared" si="460"/>
        <v>Enfermedades Mundiales</v>
      </c>
      <c r="D2086" s="44" t="str">
        <f t="shared" si="460"/>
        <v>Salud</v>
      </c>
      <c r="E2086" s="64">
        <v>5403</v>
      </c>
      <c r="F2086" s="44" t="str">
        <f t="shared" si="463"/>
        <v>Etapas Paso a Paso</v>
      </c>
      <c r="G2086" s="27" t="s">
        <v>3568</v>
      </c>
      <c r="H2086" s="60" t="s">
        <v>17</v>
      </c>
      <c r="I2086" s="58" t="s">
        <v>79</v>
      </c>
      <c r="J2086" s="43" t="str">
        <f t="shared" si="455"/>
        <v>Zona</v>
      </c>
      <c r="K2086" s="12" t="str">
        <f t="shared" si="464"/>
        <v>Etapas Históricas</v>
      </c>
      <c r="L2086" s="43" t="str">
        <f t="shared" si="464"/>
        <v>Periodo 2020-2021</v>
      </c>
      <c r="M2086" s="43" t="str">
        <f t="shared" si="464"/>
        <v>Adimensional</v>
      </c>
      <c r="N2086" s="49" t="str">
        <f t="shared" si="464"/>
        <v>Ministerio de Ciencias, Tecnología, Conocimiento e Innovación</v>
      </c>
      <c r="O2086" s="30" t="str">
        <f>+"Etapas Históricas del Programa Paso a Paso en la comuna de "&amp;Enfermedades_Mundiales[[#This Row],[territorio]]</f>
        <v>Etapas Históricas del Programa Paso a Paso en la comuna de Papudo</v>
      </c>
      <c r="P2086" s="68"/>
      <c r="Q2086" s="15" t="str">
        <f t="shared" si="461"/>
        <v>Gráfico Evolución</v>
      </c>
      <c r="R2086" s="30"/>
      <c r="S208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https://analytics.zoho.com/open-view/2395394000008155038?ZOHO_CRITERIA=%22Localiza_CL_Poblacion%22.%22Codcom%22%3D5403</v>
      </c>
      <c r="T2086" s="17"/>
      <c r="U2086" s="31" t="str">
        <f t="shared" si="462"/>
        <v>#1774B9</v>
      </c>
      <c r="V2086" s="32" t="str">
        <f>+Enfermedades_Mundiales[[#This Row],[idcoleccion]]&amp;"-"&amp;Enfermedades_Mundiales[[#This Row],[id]]</f>
        <v>360-2076</v>
      </c>
      <c r="W2086" s="21">
        <f>+VLOOKUP(Enfermedades_Mundiales[[#This Row],[Filtro URL]],Estructura!$X$4:$Y$366,2,0)</f>
        <v>36305403</v>
      </c>
      <c r="X2086" s="21" t="str">
        <f>+VLOOKUP(Enfermedades_Mundiales[[#This Row],[tema]],Estructura!$A$4:$C$18,3,0)</f>
        <v>T-368</v>
      </c>
      <c r="Y2086" s="32" t="str">
        <f>+VLOOKUP(Enfermedades_Mundiales[[#This Row],[contenido]],Estructura!$E$4:$G$18,3,0)</f>
        <v>C-364</v>
      </c>
      <c r="Z2086" s="32" t="str">
        <f>+VLOOKUP(Enfermedades_Mundiales[[#This Row],[Filtro Integrado]],Estructura!$M$4:$O$367,3,0)</f>
        <v>FI-366</v>
      </c>
      <c r="AA2086" s="32" t="str">
        <f>+VLOOKUP(Enfermedades_Mundiales[[#This Row],[Muestra]],Estructura!$Q$4:$S$194,3,0)</f>
        <v>M-373</v>
      </c>
    </row>
    <row r="2087" spans="1:27" ht="30.6" x14ac:dyDescent="0.3">
      <c r="A2087" s="61" t="s">
        <v>2554</v>
      </c>
      <c r="B2087" s="43">
        <f t="shared" si="460"/>
        <v>360</v>
      </c>
      <c r="C2087" s="44" t="str">
        <f t="shared" si="460"/>
        <v>Enfermedades Mundiales</v>
      </c>
      <c r="D2087" s="44" t="str">
        <f t="shared" si="460"/>
        <v>Salud</v>
      </c>
      <c r="E2087" s="64">
        <v>5404</v>
      </c>
      <c r="F2087" s="44" t="str">
        <f t="shared" si="463"/>
        <v>Etapas Paso a Paso</v>
      </c>
      <c r="G2087" s="27" t="s">
        <v>3568</v>
      </c>
      <c r="H2087" s="60" t="s">
        <v>17</v>
      </c>
      <c r="I2087" s="58" t="s">
        <v>80</v>
      </c>
      <c r="J2087" s="43" t="str">
        <f t="shared" si="455"/>
        <v>Zona</v>
      </c>
      <c r="K2087" s="12" t="str">
        <f t="shared" si="464"/>
        <v>Etapas Históricas</v>
      </c>
      <c r="L2087" s="43" t="str">
        <f t="shared" si="464"/>
        <v>Periodo 2020-2021</v>
      </c>
      <c r="M2087" s="43" t="str">
        <f t="shared" si="464"/>
        <v>Adimensional</v>
      </c>
      <c r="N2087" s="49" t="str">
        <f t="shared" si="464"/>
        <v>Ministerio de Ciencias, Tecnología, Conocimiento e Innovación</v>
      </c>
      <c r="O2087" s="30" t="str">
        <f>+"Etapas Históricas del Programa Paso a Paso en la comuna de "&amp;Enfermedades_Mundiales[[#This Row],[territorio]]</f>
        <v>Etapas Históricas del Programa Paso a Paso en la comuna de Petorca</v>
      </c>
      <c r="P2087" s="68"/>
      <c r="Q2087" s="15" t="str">
        <f t="shared" si="461"/>
        <v>Gráfico Evolución</v>
      </c>
      <c r="R2087" s="30"/>
      <c r="S208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https://analytics.zoho.com/open-view/2395394000008155038?ZOHO_CRITERIA=%22Localiza_CL_Poblacion%22.%22Codcom%22%3D5404</v>
      </c>
      <c r="T2087" s="17"/>
      <c r="U2087" s="31" t="str">
        <f t="shared" si="462"/>
        <v>#1774B9</v>
      </c>
      <c r="V2087" s="32" t="str">
        <f>+Enfermedades_Mundiales[[#This Row],[idcoleccion]]&amp;"-"&amp;Enfermedades_Mundiales[[#This Row],[id]]</f>
        <v>360-2077</v>
      </c>
      <c r="W2087" s="21">
        <f>+VLOOKUP(Enfermedades_Mundiales[[#This Row],[Filtro URL]],Estructura!$X$4:$Y$366,2,0)</f>
        <v>36305404</v>
      </c>
      <c r="X2087" s="21" t="str">
        <f>+VLOOKUP(Enfermedades_Mundiales[[#This Row],[tema]],Estructura!$A$4:$C$18,3,0)</f>
        <v>T-368</v>
      </c>
      <c r="Y2087" s="32" t="str">
        <f>+VLOOKUP(Enfermedades_Mundiales[[#This Row],[contenido]],Estructura!$E$4:$G$18,3,0)</f>
        <v>C-364</v>
      </c>
      <c r="Z2087" s="32" t="str">
        <f>+VLOOKUP(Enfermedades_Mundiales[[#This Row],[Filtro Integrado]],Estructura!$M$4:$O$367,3,0)</f>
        <v>FI-366</v>
      </c>
      <c r="AA2087" s="32" t="str">
        <f>+VLOOKUP(Enfermedades_Mundiales[[#This Row],[Muestra]],Estructura!$Q$4:$S$194,3,0)</f>
        <v>M-373</v>
      </c>
    </row>
    <row r="2088" spans="1:27" ht="30.6" x14ac:dyDescent="0.3">
      <c r="A2088" s="61" t="s">
        <v>2555</v>
      </c>
      <c r="B2088" s="43">
        <f t="shared" si="460"/>
        <v>360</v>
      </c>
      <c r="C2088" s="44" t="str">
        <f t="shared" si="460"/>
        <v>Enfermedades Mundiales</v>
      </c>
      <c r="D2088" s="44" t="str">
        <f t="shared" si="460"/>
        <v>Salud</v>
      </c>
      <c r="E2088" s="64">
        <v>5405</v>
      </c>
      <c r="F2088" s="44" t="str">
        <f t="shared" si="463"/>
        <v>Etapas Paso a Paso</v>
      </c>
      <c r="G2088" s="27" t="s">
        <v>3568</v>
      </c>
      <c r="H2088" s="60" t="s">
        <v>17</v>
      </c>
      <c r="I2088" s="58" t="s">
        <v>81</v>
      </c>
      <c r="J2088" s="43" t="str">
        <f t="shared" si="455"/>
        <v>Zona</v>
      </c>
      <c r="K2088" s="12" t="str">
        <f t="shared" si="464"/>
        <v>Etapas Históricas</v>
      </c>
      <c r="L2088" s="43" t="str">
        <f t="shared" si="464"/>
        <v>Periodo 2020-2021</v>
      </c>
      <c r="M2088" s="43" t="str">
        <f t="shared" si="464"/>
        <v>Adimensional</v>
      </c>
      <c r="N2088" s="49" t="str">
        <f t="shared" si="464"/>
        <v>Ministerio de Ciencias, Tecnología, Conocimiento e Innovación</v>
      </c>
      <c r="O2088" s="30" t="str">
        <f>+"Etapas Históricas del Programa Paso a Paso en la comuna de "&amp;Enfermedades_Mundiales[[#This Row],[territorio]]</f>
        <v>Etapas Históricas del Programa Paso a Paso en la comuna de Zapallar</v>
      </c>
      <c r="P2088" s="68"/>
      <c r="Q2088" s="15" t="str">
        <f t="shared" si="461"/>
        <v>Gráfico Evolución</v>
      </c>
      <c r="R2088" s="30"/>
      <c r="S208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https://analytics.zoho.com/open-view/2395394000008155038?ZOHO_CRITERIA=%22Localiza_CL_Poblacion%22.%22Codcom%22%3D5405</v>
      </c>
      <c r="T2088" s="17"/>
      <c r="U2088" s="31" t="str">
        <f t="shared" si="462"/>
        <v>#1774B9</v>
      </c>
      <c r="V2088" s="32" t="str">
        <f>+Enfermedades_Mundiales[[#This Row],[idcoleccion]]&amp;"-"&amp;Enfermedades_Mundiales[[#This Row],[id]]</f>
        <v>360-2078</v>
      </c>
      <c r="W2088" s="21">
        <f>+VLOOKUP(Enfermedades_Mundiales[[#This Row],[Filtro URL]],Estructura!$X$4:$Y$366,2,0)</f>
        <v>36305405</v>
      </c>
      <c r="X2088" s="21" t="str">
        <f>+VLOOKUP(Enfermedades_Mundiales[[#This Row],[tema]],Estructura!$A$4:$C$18,3,0)</f>
        <v>T-368</v>
      </c>
      <c r="Y2088" s="32" t="str">
        <f>+VLOOKUP(Enfermedades_Mundiales[[#This Row],[contenido]],Estructura!$E$4:$G$18,3,0)</f>
        <v>C-364</v>
      </c>
      <c r="Z2088" s="32" t="str">
        <f>+VLOOKUP(Enfermedades_Mundiales[[#This Row],[Filtro Integrado]],Estructura!$M$4:$O$367,3,0)</f>
        <v>FI-366</v>
      </c>
      <c r="AA2088" s="32" t="str">
        <f>+VLOOKUP(Enfermedades_Mundiales[[#This Row],[Muestra]],Estructura!$Q$4:$S$194,3,0)</f>
        <v>M-373</v>
      </c>
    </row>
    <row r="2089" spans="1:27" ht="30.6" x14ac:dyDescent="0.3">
      <c r="A2089" s="61" t="s">
        <v>2556</v>
      </c>
      <c r="B2089" s="43">
        <f t="shared" si="460"/>
        <v>360</v>
      </c>
      <c r="C2089" s="44" t="str">
        <f t="shared" si="460"/>
        <v>Enfermedades Mundiales</v>
      </c>
      <c r="D2089" s="44" t="str">
        <f t="shared" si="460"/>
        <v>Salud</v>
      </c>
      <c r="E2089" s="64">
        <v>5501</v>
      </c>
      <c r="F2089" s="44" t="str">
        <f t="shared" si="463"/>
        <v>Etapas Paso a Paso</v>
      </c>
      <c r="G2089" s="27" t="s">
        <v>3568</v>
      </c>
      <c r="H2089" s="60" t="s">
        <v>17</v>
      </c>
      <c r="I2089" s="58" t="s">
        <v>82</v>
      </c>
      <c r="J2089" s="43" t="str">
        <f t="shared" si="455"/>
        <v>Zona</v>
      </c>
      <c r="K2089" s="12" t="str">
        <f t="shared" si="464"/>
        <v>Etapas Históricas</v>
      </c>
      <c r="L2089" s="43" t="str">
        <f t="shared" si="464"/>
        <v>Periodo 2020-2021</v>
      </c>
      <c r="M2089" s="43" t="str">
        <f t="shared" si="464"/>
        <v>Adimensional</v>
      </c>
      <c r="N2089" s="49" t="str">
        <f t="shared" si="464"/>
        <v>Ministerio de Ciencias, Tecnología, Conocimiento e Innovación</v>
      </c>
      <c r="O2089" s="30" t="str">
        <f>+"Etapas Históricas del Programa Paso a Paso en la comuna de "&amp;Enfermedades_Mundiales[[#This Row],[territorio]]</f>
        <v>Etapas Históricas del Programa Paso a Paso en la comuna de Quillota</v>
      </c>
      <c r="P2089" s="68"/>
      <c r="Q2089" s="15" t="str">
        <f t="shared" si="461"/>
        <v>Gráfico Evolución</v>
      </c>
      <c r="R2089" s="30"/>
      <c r="S208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https://analytics.zoho.com/open-view/2395394000008155038?ZOHO_CRITERIA=%22Localiza_CL_Poblacion%22.%22Codcom%22%3D5501</v>
      </c>
      <c r="T2089" s="17"/>
      <c r="U2089" s="31" t="str">
        <f t="shared" si="462"/>
        <v>#1774B9</v>
      </c>
      <c r="V2089" s="32" t="str">
        <f>+Enfermedades_Mundiales[[#This Row],[idcoleccion]]&amp;"-"&amp;Enfermedades_Mundiales[[#This Row],[id]]</f>
        <v>360-2079</v>
      </c>
      <c r="W2089" s="21">
        <f>+VLOOKUP(Enfermedades_Mundiales[[#This Row],[Filtro URL]],Estructura!$X$4:$Y$366,2,0)</f>
        <v>36305501</v>
      </c>
      <c r="X2089" s="21" t="str">
        <f>+VLOOKUP(Enfermedades_Mundiales[[#This Row],[tema]],Estructura!$A$4:$C$18,3,0)</f>
        <v>T-368</v>
      </c>
      <c r="Y2089" s="32" t="str">
        <f>+VLOOKUP(Enfermedades_Mundiales[[#This Row],[contenido]],Estructura!$E$4:$G$18,3,0)</f>
        <v>C-364</v>
      </c>
      <c r="Z2089" s="32" t="str">
        <f>+VLOOKUP(Enfermedades_Mundiales[[#This Row],[Filtro Integrado]],Estructura!$M$4:$O$367,3,0)</f>
        <v>FI-366</v>
      </c>
      <c r="AA2089" s="32" t="str">
        <f>+VLOOKUP(Enfermedades_Mundiales[[#This Row],[Muestra]],Estructura!$Q$4:$S$194,3,0)</f>
        <v>M-373</v>
      </c>
    </row>
    <row r="2090" spans="1:27" ht="30.6" x14ac:dyDescent="0.3">
      <c r="A2090" s="61" t="s">
        <v>2557</v>
      </c>
      <c r="B2090" s="43">
        <f t="shared" si="460"/>
        <v>360</v>
      </c>
      <c r="C2090" s="44" t="str">
        <f t="shared" si="460"/>
        <v>Enfermedades Mundiales</v>
      </c>
      <c r="D2090" s="44" t="str">
        <f t="shared" si="460"/>
        <v>Salud</v>
      </c>
      <c r="E2090" s="64">
        <v>5502</v>
      </c>
      <c r="F2090" s="44" t="str">
        <f t="shared" si="463"/>
        <v>Etapas Paso a Paso</v>
      </c>
      <c r="G2090" s="27" t="s">
        <v>3568</v>
      </c>
      <c r="H2090" s="60" t="s">
        <v>17</v>
      </c>
      <c r="I2090" s="58" t="s">
        <v>83</v>
      </c>
      <c r="J2090" s="43" t="str">
        <f t="shared" si="455"/>
        <v>Zona</v>
      </c>
      <c r="K2090" s="12" t="str">
        <f t="shared" si="464"/>
        <v>Etapas Históricas</v>
      </c>
      <c r="L2090" s="43" t="str">
        <f t="shared" si="464"/>
        <v>Periodo 2020-2021</v>
      </c>
      <c r="M2090" s="43" t="str">
        <f t="shared" si="464"/>
        <v>Adimensional</v>
      </c>
      <c r="N2090" s="49" t="str">
        <f t="shared" si="464"/>
        <v>Ministerio de Ciencias, Tecnología, Conocimiento e Innovación</v>
      </c>
      <c r="O2090" s="30" t="str">
        <f>+"Etapas Históricas del Programa Paso a Paso en la comuna de "&amp;Enfermedades_Mundiales[[#This Row],[territorio]]</f>
        <v>Etapas Históricas del Programa Paso a Paso en la comuna de Calera</v>
      </c>
      <c r="P2090" s="68"/>
      <c r="Q2090" s="15" t="str">
        <f t="shared" si="461"/>
        <v>Gráfico Evolución</v>
      </c>
      <c r="R2090" s="30"/>
      <c r="S209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https://analytics.zoho.com/open-view/2395394000008155038?ZOHO_CRITERIA=%22Localiza_CL_Poblacion%22.%22Codcom%22%3D5502</v>
      </c>
      <c r="T2090" s="17"/>
      <c r="U2090" s="31" t="str">
        <f t="shared" si="462"/>
        <v>#1774B9</v>
      </c>
      <c r="V2090" s="32" t="str">
        <f>+Enfermedades_Mundiales[[#This Row],[idcoleccion]]&amp;"-"&amp;Enfermedades_Mundiales[[#This Row],[id]]</f>
        <v>360-2080</v>
      </c>
      <c r="W2090" s="21">
        <f>+VLOOKUP(Enfermedades_Mundiales[[#This Row],[Filtro URL]],Estructura!$X$4:$Y$366,2,0)</f>
        <v>36305502</v>
      </c>
      <c r="X2090" s="21" t="str">
        <f>+VLOOKUP(Enfermedades_Mundiales[[#This Row],[tema]],Estructura!$A$4:$C$18,3,0)</f>
        <v>T-368</v>
      </c>
      <c r="Y2090" s="32" t="str">
        <f>+VLOOKUP(Enfermedades_Mundiales[[#This Row],[contenido]],Estructura!$E$4:$G$18,3,0)</f>
        <v>C-364</v>
      </c>
      <c r="Z2090" s="32" t="str">
        <f>+VLOOKUP(Enfermedades_Mundiales[[#This Row],[Filtro Integrado]],Estructura!$M$4:$O$367,3,0)</f>
        <v>FI-366</v>
      </c>
      <c r="AA2090" s="32" t="str">
        <f>+VLOOKUP(Enfermedades_Mundiales[[#This Row],[Muestra]],Estructura!$Q$4:$S$194,3,0)</f>
        <v>M-373</v>
      </c>
    </row>
    <row r="2091" spans="1:27" ht="30.6" x14ac:dyDescent="0.3">
      <c r="A2091" s="61" t="s">
        <v>2558</v>
      </c>
      <c r="B2091" s="43">
        <f t="shared" si="460"/>
        <v>360</v>
      </c>
      <c r="C2091" s="44" t="str">
        <f t="shared" si="460"/>
        <v>Enfermedades Mundiales</v>
      </c>
      <c r="D2091" s="44" t="str">
        <f t="shared" si="460"/>
        <v>Salud</v>
      </c>
      <c r="E2091" s="64">
        <v>5503</v>
      </c>
      <c r="F2091" s="44" t="str">
        <f t="shared" si="463"/>
        <v>Etapas Paso a Paso</v>
      </c>
      <c r="G2091" s="27" t="s">
        <v>3568</v>
      </c>
      <c r="H2091" s="60" t="s">
        <v>17</v>
      </c>
      <c r="I2091" s="58" t="s">
        <v>84</v>
      </c>
      <c r="J2091" s="43" t="str">
        <f t="shared" si="455"/>
        <v>Zona</v>
      </c>
      <c r="K2091" s="12" t="str">
        <f t="shared" si="464"/>
        <v>Etapas Históricas</v>
      </c>
      <c r="L2091" s="43" t="str">
        <f t="shared" si="464"/>
        <v>Periodo 2020-2021</v>
      </c>
      <c r="M2091" s="43" t="str">
        <f t="shared" si="464"/>
        <v>Adimensional</v>
      </c>
      <c r="N2091" s="49" t="str">
        <f t="shared" si="464"/>
        <v>Ministerio de Ciencias, Tecnología, Conocimiento e Innovación</v>
      </c>
      <c r="O2091" s="30" t="str">
        <f>+"Etapas Históricas del Programa Paso a Paso en la comuna de "&amp;Enfermedades_Mundiales[[#This Row],[territorio]]</f>
        <v>Etapas Históricas del Programa Paso a Paso en la comuna de Hijuelas</v>
      </c>
      <c r="P2091" s="68"/>
      <c r="Q2091" s="15" t="str">
        <f t="shared" si="461"/>
        <v>Gráfico Evolución</v>
      </c>
      <c r="R2091" s="30"/>
      <c r="S209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https://analytics.zoho.com/open-view/2395394000008155038?ZOHO_CRITERIA=%22Localiza_CL_Poblacion%22.%22Codcom%22%3D5503</v>
      </c>
      <c r="T2091" s="17"/>
      <c r="U2091" s="31" t="str">
        <f t="shared" si="462"/>
        <v>#1774B9</v>
      </c>
      <c r="V2091" s="32" t="str">
        <f>+Enfermedades_Mundiales[[#This Row],[idcoleccion]]&amp;"-"&amp;Enfermedades_Mundiales[[#This Row],[id]]</f>
        <v>360-2081</v>
      </c>
      <c r="W2091" s="21">
        <f>+VLOOKUP(Enfermedades_Mundiales[[#This Row],[Filtro URL]],Estructura!$X$4:$Y$366,2,0)</f>
        <v>36305503</v>
      </c>
      <c r="X2091" s="21" t="str">
        <f>+VLOOKUP(Enfermedades_Mundiales[[#This Row],[tema]],Estructura!$A$4:$C$18,3,0)</f>
        <v>T-368</v>
      </c>
      <c r="Y2091" s="32" t="str">
        <f>+VLOOKUP(Enfermedades_Mundiales[[#This Row],[contenido]],Estructura!$E$4:$G$18,3,0)</f>
        <v>C-364</v>
      </c>
      <c r="Z2091" s="32" t="str">
        <f>+VLOOKUP(Enfermedades_Mundiales[[#This Row],[Filtro Integrado]],Estructura!$M$4:$O$367,3,0)</f>
        <v>FI-366</v>
      </c>
      <c r="AA2091" s="32" t="str">
        <f>+VLOOKUP(Enfermedades_Mundiales[[#This Row],[Muestra]],Estructura!$Q$4:$S$194,3,0)</f>
        <v>M-373</v>
      </c>
    </row>
    <row r="2092" spans="1:27" ht="30.6" x14ac:dyDescent="0.3">
      <c r="A2092" s="61" t="s">
        <v>2559</v>
      </c>
      <c r="B2092" s="43">
        <f t="shared" si="460"/>
        <v>360</v>
      </c>
      <c r="C2092" s="44" t="str">
        <f t="shared" si="460"/>
        <v>Enfermedades Mundiales</v>
      </c>
      <c r="D2092" s="44" t="str">
        <f t="shared" si="460"/>
        <v>Salud</v>
      </c>
      <c r="E2092" s="64">
        <v>5504</v>
      </c>
      <c r="F2092" s="44" t="str">
        <f t="shared" si="463"/>
        <v>Etapas Paso a Paso</v>
      </c>
      <c r="G2092" s="27" t="s">
        <v>3568</v>
      </c>
      <c r="H2092" s="60" t="s">
        <v>17</v>
      </c>
      <c r="I2092" s="58" t="s">
        <v>85</v>
      </c>
      <c r="J2092" s="43" t="str">
        <f t="shared" si="455"/>
        <v>Zona</v>
      </c>
      <c r="K2092" s="12" t="str">
        <f t="shared" si="464"/>
        <v>Etapas Históricas</v>
      </c>
      <c r="L2092" s="43" t="str">
        <f t="shared" si="464"/>
        <v>Periodo 2020-2021</v>
      </c>
      <c r="M2092" s="43" t="str">
        <f t="shared" si="464"/>
        <v>Adimensional</v>
      </c>
      <c r="N2092" s="49" t="str">
        <f t="shared" si="464"/>
        <v>Ministerio de Ciencias, Tecnología, Conocimiento e Innovación</v>
      </c>
      <c r="O2092" s="30" t="str">
        <f>+"Etapas Históricas del Programa Paso a Paso en la comuna de "&amp;Enfermedades_Mundiales[[#This Row],[territorio]]</f>
        <v>Etapas Históricas del Programa Paso a Paso en la comuna de La Cruz</v>
      </c>
      <c r="P2092" s="68"/>
      <c r="Q2092" s="15" t="str">
        <f t="shared" si="461"/>
        <v>Gráfico Evolución</v>
      </c>
      <c r="R2092" s="30"/>
      <c r="S209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https://analytics.zoho.com/open-view/2395394000008155038?ZOHO_CRITERIA=%22Localiza_CL_Poblacion%22.%22Codcom%22%3D5504</v>
      </c>
      <c r="T2092" s="17"/>
      <c r="U2092" s="31" t="str">
        <f t="shared" si="462"/>
        <v>#1774B9</v>
      </c>
      <c r="V2092" s="32" t="str">
        <f>+Enfermedades_Mundiales[[#This Row],[idcoleccion]]&amp;"-"&amp;Enfermedades_Mundiales[[#This Row],[id]]</f>
        <v>360-2082</v>
      </c>
      <c r="W2092" s="21">
        <f>+VLOOKUP(Enfermedades_Mundiales[[#This Row],[Filtro URL]],Estructura!$X$4:$Y$366,2,0)</f>
        <v>36305504</v>
      </c>
      <c r="X2092" s="21" t="str">
        <f>+VLOOKUP(Enfermedades_Mundiales[[#This Row],[tema]],Estructura!$A$4:$C$18,3,0)</f>
        <v>T-368</v>
      </c>
      <c r="Y2092" s="32" t="str">
        <f>+VLOOKUP(Enfermedades_Mundiales[[#This Row],[contenido]],Estructura!$E$4:$G$18,3,0)</f>
        <v>C-364</v>
      </c>
      <c r="Z2092" s="32" t="str">
        <f>+VLOOKUP(Enfermedades_Mundiales[[#This Row],[Filtro Integrado]],Estructura!$M$4:$O$367,3,0)</f>
        <v>FI-366</v>
      </c>
      <c r="AA2092" s="32" t="str">
        <f>+VLOOKUP(Enfermedades_Mundiales[[#This Row],[Muestra]],Estructura!$Q$4:$S$194,3,0)</f>
        <v>M-373</v>
      </c>
    </row>
    <row r="2093" spans="1:27" ht="30.6" x14ac:dyDescent="0.3">
      <c r="A2093" s="61" t="s">
        <v>2560</v>
      </c>
      <c r="B2093" s="43">
        <f t="shared" si="460"/>
        <v>360</v>
      </c>
      <c r="C2093" s="44" t="str">
        <f t="shared" si="460"/>
        <v>Enfermedades Mundiales</v>
      </c>
      <c r="D2093" s="44" t="str">
        <f t="shared" si="460"/>
        <v>Salud</v>
      </c>
      <c r="E2093" s="64">
        <v>5506</v>
      </c>
      <c r="F2093" s="44" t="str">
        <f t="shared" si="463"/>
        <v>Etapas Paso a Paso</v>
      </c>
      <c r="G2093" s="27" t="s">
        <v>3568</v>
      </c>
      <c r="H2093" s="60" t="s">
        <v>17</v>
      </c>
      <c r="I2093" s="58" t="s">
        <v>86</v>
      </c>
      <c r="J2093" s="43" t="str">
        <f t="shared" si="455"/>
        <v>Zona</v>
      </c>
      <c r="K2093" s="12" t="str">
        <f t="shared" si="464"/>
        <v>Etapas Históricas</v>
      </c>
      <c r="L2093" s="43" t="str">
        <f t="shared" si="464"/>
        <v>Periodo 2020-2021</v>
      </c>
      <c r="M2093" s="43" t="str">
        <f t="shared" si="464"/>
        <v>Adimensional</v>
      </c>
      <c r="N2093" s="49" t="str">
        <f t="shared" si="464"/>
        <v>Ministerio de Ciencias, Tecnología, Conocimiento e Innovación</v>
      </c>
      <c r="O2093" s="30" t="str">
        <f>+"Etapas Históricas del Programa Paso a Paso en la comuna de "&amp;Enfermedades_Mundiales[[#This Row],[territorio]]</f>
        <v>Etapas Históricas del Programa Paso a Paso en la comuna de Nogales</v>
      </c>
      <c r="P2093" s="68"/>
      <c r="Q2093" s="15" t="str">
        <f t="shared" si="461"/>
        <v>Gráfico Evolución</v>
      </c>
      <c r="R2093" s="30"/>
      <c r="S209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https://analytics.zoho.com/open-view/2395394000008155038?ZOHO_CRITERIA=%22Localiza_CL_Poblacion%22.%22Codcom%22%3D5506</v>
      </c>
      <c r="T2093" s="17"/>
      <c r="U2093" s="31" t="str">
        <f t="shared" si="462"/>
        <v>#1774B9</v>
      </c>
      <c r="V2093" s="32" t="str">
        <f>+Enfermedades_Mundiales[[#This Row],[idcoleccion]]&amp;"-"&amp;Enfermedades_Mundiales[[#This Row],[id]]</f>
        <v>360-2083</v>
      </c>
      <c r="W2093" s="21">
        <f>+VLOOKUP(Enfermedades_Mundiales[[#This Row],[Filtro URL]],Estructura!$X$4:$Y$366,2,0)</f>
        <v>36305506</v>
      </c>
      <c r="X2093" s="21" t="str">
        <f>+VLOOKUP(Enfermedades_Mundiales[[#This Row],[tema]],Estructura!$A$4:$C$18,3,0)</f>
        <v>T-368</v>
      </c>
      <c r="Y2093" s="32" t="str">
        <f>+VLOOKUP(Enfermedades_Mundiales[[#This Row],[contenido]],Estructura!$E$4:$G$18,3,0)</f>
        <v>C-364</v>
      </c>
      <c r="Z2093" s="32" t="str">
        <f>+VLOOKUP(Enfermedades_Mundiales[[#This Row],[Filtro Integrado]],Estructura!$M$4:$O$367,3,0)</f>
        <v>FI-366</v>
      </c>
      <c r="AA2093" s="32" t="str">
        <f>+VLOOKUP(Enfermedades_Mundiales[[#This Row],[Muestra]],Estructura!$Q$4:$S$194,3,0)</f>
        <v>M-373</v>
      </c>
    </row>
    <row r="2094" spans="1:27" ht="30.6" x14ac:dyDescent="0.3">
      <c r="A2094" s="61" t="s">
        <v>2561</v>
      </c>
      <c r="B2094" s="43">
        <f t="shared" si="460"/>
        <v>360</v>
      </c>
      <c r="C2094" s="44" t="str">
        <f t="shared" si="460"/>
        <v>Enfermedades Mundiales</v>
      </c>
      <c r="D2094" s="44" t="str">
        <f t="shared" si="460"/>
        <v>Salud</v>
      </c>
      <c r="E2094" s="64">
        <v>5601</v>
      </c>
      <c r="F2094" s="44" t="str">
        <f t="shared" si="463"/>
        <v>Etapas Paso a Paso</v>
      </c>
      <c r="G2094" s="27" t="s">
        <v>3568</v>
      </c>
      <c r="H2094" s="60" t="s">
        <v>17</v>
      </c>
      <c r="I2094" s="58" t="s">
        <v>87</v>
      </c>
      <c r="J2094" s="43" t="str">
        <f t="shared" si="455"/>
        <v>Zona</v>
      </c>
      <c r="K2094" s="12" t="str">
        <f t="shared" si="464"/>
        <v>Etapas Históricas</v>
      </c>
      <c r="L2094" s="43" t="str">
        <f t="shared" si="464"/>
        <v>Periodo 2020-2021</v>
      </c>
      <c r="M2094" s="43" t="str">
        <f t="shared" si="464"/>
        <v>Adimensional</v>
      </c>
      <c r="N2094" s="49" t="str">
        <f t="shared" si="464"/>
        <v>Ministerio de Ciencias, Tecnología, Conocimiento e Innovación</v>
      </c>
      <c r="O2094" s="30" t="str">
        <f>+"Etapas Históricas del Programa Paso a Paso en la comuna de "&amp;Enfermedades_Mundiales[[#This Row],[territorio]]</f>
        <v>Etapas Históricas del Programa Paso a Paso en la comuna de San Antonio</v>
      </c>
      <c r="P2094" s="68"/>
      <c r="Q2094" s="15" t="str">
        <f t="shared" si="461"/>
        <v>Gráfico Evolución</v>
      </c>
      <c r="R2094" s="30"/>
      <c r="S209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https://analytics.zoho.com/open-view/2395394000008155038?ZOHO_CRITERIA=%22Localiza_CL_Poblacion%22.%22Codcom%22%3D5601</v>
      </c>
      <c r="T2094" s="17"/>
      <c r="U2094" s="31" t="str">
        <f t="shared" si="462"/>
        <v>#1774B9</v>
      </c>
      <c r="V2094" s="32" t="str">
        <f>+Enfermedades_Mundiales[[#This Row],[idcoleccion]]&amp;"-"&amp;Enfermedades_Mundiales[[#This Row],[id]]</f>
        <v>360-2084</v>
      </c>
      <c r="W2094" s="21">
        <f>+VLOOKUP(Enfermedades_Mundiales[[#This Row],[Filtro URL]],Estructura!$X$4:$Y$366,2,0)</f>
        <v>36305601</v>
      </c>
      <c r="X2094" s="21" t="str">
        <f>+VLOOKUP(Enfermedades_Mundiales[[#This Row],[tema]],Estructura!$A$4:$C$18,3,0)</f>
        <v>T-368</v>
      </c>
      <c r="Y2094" s="32" t="str">
        <f>+VLOOKUP(Enfermedades_Mundiales[[#This Row],[contenido]],Estructura!$E$4:$G$18,3,0)</f>
        <v>C-364</v>
      </c>
      <c r="Z2094" s="32" t="str">
        <f>+VLOOKUP(Enfermedades_Mundiales[[#This Row],[Filtro Integrado]],Estructura!$M$4:$O$367,3,0)</f>
        <v>FI-366</v>
      </c>
      <c r="AA2094" s="32" t="str">
        <f>+VLOOKUP(Enfermedades_Mundiales[[#This Row],[Muestra]],Estructura!$Q$4:$S$194,3,0)</f>
        <v>M-373</v>
      </c>
    </row>
    <row r="2095" spans="1:27" ht="30.6" x14ac:dyDescent="0.3">
      <c r="A2095" s="61" t="s">
        <v>2562</v>
      </c>
      <c r="B2095" s="43">
        <f t="shared" si="460"/>
        <v>360</v>
      </c>
      <c r="C2095" s="44" t="str">
        <f t="shared" si="460"/>
        <v>Enfermedades Mundiales</v>
      </c>
      <c r="D2095" s="44" t="str">
        <f t="shared" si="460"/>
        <v>Salud</v>
      </c>
      <c r="E2095" s="64">
        <v>5602</v>
      </c>
      <c r="F2095" s="44" t="str">
        <f t="shared" si="463"/>
        <v>Etapas Paso a Paso</v>
      </c>
      <c r="G2095" s="27" t="s">
        <v>3568</v>
      </c>
      <c r="H2095" s="60" t="s">
        <v>17</v>
      </c>
      <c r="I2095" s="58" t="s">
        <v>88</v>
      </c>
      <c r="J2095" s="43" t="str">
        <f t="shared" si="455"/>
        <v>Zona</v>
      </c>
      <c r="K2095" s="12" t="str">
        <f t="shared" si="464"/>
        <v>Etapas Históricas</v>
      </c>
      <c r="L2095" s="43" t="str">
        <f t="shared" si="464"/>
        <v>Periodo 2020-2021</v>
      </c>
      <c r="M2095" s="43" t="str">
        <f t="shared" si="464"/>
        <v>Adimensional</v>
      </c>
      <c r="N2095" s="49" t="str">
        <f t="shared" si="464"/>
        <v>Ministerio de Ciencias, Tecnología, Conocimiento e Innovación</v>
      </c>
      <c r="O2095" s="30" t="str">
        <f>+"Etapas Históricas del Programa Paso a Paso en la comuna de "&amp;Enfermedades_Mundiales[[#This Row],[territorio]]</f>
        <v>Etapas Históricas del Programa Paso a Paso en la comuna de Algarrobo</v>
      </c>
      <c r="P2095" s="68"/>
      <c r="Q2095" s="15" t="str">
        <f t="shared" si="461"/>
        <v>Gráfico Evolución</v>
      </c>
      <c r="R2095" s="30"/>
      <c r="S209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https://analytics.zoho.com/open-view/2395394000008155038?ZOHO_CRITERIA=%22Localiza_CL_Poblacion%22.%22Codcom%22%3D5602</v>
      </c>
      <c r="T2095" s="17"/>
      <c r="U2095" s="31" t="str">
        <f t="shared" si="462"/>
        <v>#1774B9</v>
      </c>
      <c r="V2095" s="32" t="str">
        <f>+Enfermedades_Mundiales[[#This Row],[idcoleccion]]&amp;"-"&amp;Enfermedades_Mundiales[[#This Row],[id]]</f>
        <v>360-2085</v>
      </c>
      <c r="W2095" s="21">
        <f>+VLOOKUP(Enfermedades_Mundiales[[#This Row],[Filtro URL]],Estructura!$X$4:$Y$366,2,0)</f>
        <v>36305602</v>
      </c>
      <c r="X2095" s="21" t="str">
        <f>+VLOOKUP(Enfermedades_Mundiales[[#This Row],[tema]],Estructura!$A$4:$C$18,3,0)</f>
        <v>T-368</v>
      </c>
      <c r="Y2095" s="32" t="str">
        <f>+VLOOKUP(Enfermedades_Mundiales[[#This Row],[contenido]],Estructura!$E$4:$G$18,3,0)</f>
        <v>C-364</v>
      </c>
      <c r="Z2095" s="32" t="str">
        <f>+VLOOKUP(Enfermedades_Mundiales[[#This Row],[Filtro Integrado]],Estructura!$M$4:$O$367,3,0)</f>
        <v>FI-366</v>
      </c>
      <c r="AA2095" s="32" t="str">
        <f>+VLOOKUP(Enfermedades_Mundiales[[#This Row],[Muestra]],Estructura!$Q$4:$S$194,3,0)</f>
        <v>M-373</v>
      </c>
    </row>
    <row r="2096" spans="1:27" ht="30.6" x14ac:dyDescent="0.3">
      <c r="A2096" s="61" t="s">
        <v>2563</v>
      </c>
      <c r="B2096" s="43">
        <f t="shared" ref="B2096:D2111" si="465">+B2095</f>
        <v>360</v>
      </c>
      <c r="C2096" s="44" t="str">
        <f t="shared" si="465"/>
        <v>Enfermedades Mundiales</v>
      </c>
      <c r="D2096" s="44" t="str">
        <f t="shared" si="465"/>
        <v>Salud</v>
      </c>
      <c r="E2096" s="64">
        <v>5603</v>
      </c>
      <c r="F2096" s="44" t="str">
        <f t="shared" si="463"/>
        <v>Etapas Paso a Paso</v>
      </c>
      <c r="G2096" s="27" t="s">
        <v>3568</v>
      </c>
      <c r="H2096" s="60" t="s">
        <v>17</v>
      </c>
      <c r="I2096" s="58" t="s">
        <v>89</v>
      </c>
      <c r="J2096" s="43" t="str">
        <f t="shared" si="455"/>
        <v>Zona</v>
      </c>
      <c r="K2096" s="12" t="str">
        <f t="shared" si="464"/>
        <v>Etapas Históricas</v>
      </c>
      <c r="L2096" s="43" t="str">
        <f t="shared" si="464"/>
        <v>Periodo 2020-2021</v>
      </c>
      <c r="M2096" s="43" t="str">
        <f t="shared" si="464"/>
        <v>Adimensional</v>
      </c>
      <c r="N2096" s="49" t="str">
        <f t="shared" si="464"/>
        <v>Ministerio de Ciencias, Tecnología, Conocimiento e Innovación</v>
      </c>
      <c r="O2096" s="30" t="str">
        <f>+"Etapas Históricas del Programa Paso a Paso en la comuna de "&amp;Enfermedades_Mundiales[[#This Row],[territorio]]</f>
        <v>Etapas Históricas del Programa Paso a Paso en la comuna de Cartagena</v>
      </c>
      <c r="P2096" s="68"/>
      <c r="Q2096" s="15" t="str">
        <f t="shared" si="461"/>
        <v>Gráfico Evolución</v>
      </c>
      <c r="R2096" s="30"/>
      <c r="S209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https://analytics.zoho.com/open-view/2395394000008155038?ZOHO_CRITERIA=%22Localiza_CL_Poblacion%22.%22Codcom%22%3D5603</v>
      </c>
      <c r="T2096" s="17"/>
      <c r="U2096" s="31" t="str">
        <f t="shared" si="462"/>
        <v>#1774B9</v>
      </c>
      <c r="V2096" s="32" t="str">
        <f>+Enfermedades_Mundiales[[#This Row],[idcoleccion]]&amp;"-"&amp;Enfermedades_Mundiales[[#This Row],[id]]</f>
        <v>360-2086</v>
      </c>
      <c r="W2096" s="21">
        <f>+VLOOKUP(Enfermedades_Mundiales[[#This Row],[Filtro URL]],Estructura!$X$4:$Y$366,2,0)</f>
        <v>36305603</v>
      </c>
      <c r="X2096" s="21" t="str">
        <f>+VLOOKUP(Enfermedades_Mundiales[[#This Row],[tema]],Estructura!$A$4:$C$18,3,0)</f>
        <v>T-368</v>
      </c>
      <c r="Y2096" s="32" t="str">
        <f>+VLOOKUP(Enfermedades_Mundiales[[#This Row],[contenido]],Estructura!$E$4:$G$18,3,0)</f>
        <v>C-364</v>
      </c>
      <c r="Z2096" s="32" t="str">
        <f>+VLOOKUP(Enfermedades_Mundiales[[#This Row],[Filtro Integrado]],Estructura!$M$4:$O$367,3,0)</f>
        <v>FI-366</v>
      </c>
      <c r="AA2096" s="32" t="str">
        <f>+VLOOKUP(Enfermedades_Mundiales[[#This Row],[Muestra]],Estructura!$Q$4:$S$194,3,0)</f>
        <v>M-373</v>
      </c>
    </row>
    <row r="2097" spans="1:27" ht="30.6" x14ac:dyDescent="0.3">
      <c r="A2097" s="61" t="s">
        <v>2564</v>
      </c>
      <c r="B2097" s="43">
        <f t="shared" si="465"/>
        <v>360</v>
      </c>
      <c r="C2097" s="44" t="str">
        <f t="shared" si="465"/>
        <v>Enfermedades Mundiales</v>
      </c>
      <c r="D2097" s="44" t="str">
        <f t="shared" si="465"/>
        <v>Salud</v>
      </c>
      <c r="E2097" s="64">
        <v>5604</v>
      </c>
      <c r="F2097" s="44" t="str">
        <f t="shared" si="463"/>
        <v>Etapas Paso a Paso</v>
      </c>
      <c r="G2097" s="27" t="s">
        <v>3568</v>
      </c>
      <c r="H2097" s="60" t="s">
        <v>17</v>
      </c>
      <c r="I2097" s="58" t="s">
        <v>90</v>
      </c>
      <c r="J2097" s="43" t="str">
        <f t="shared" si="455"/>
        <v>Zona</v>
      </c>
      <c r="K2097" s="12" t="str">
        <f t="shared" ref="K2097:N2112" si="466">+K2096</f>
        <v>Etapas Históricas</v>
      </c>
      <c r="L2097" s="43" t="str">
        <f t="shared" si="466"/>
        <v>Periodo 2020-2021</v>
      </c>
      <c r="M2097" s="43" t="str">
        <f t="shared" si="466"/>
        <v>Adimensional</v>
      </c>
      <c r="N2097" s="49" t="str">
        <f t="shared" si="466"/>
        <v>Ministerio de Ciencias, Tecnología, Conocimiento e Innovación</v>
      </c>
      <c r="O2097" s="30" t="str">
        <f>+"Etapas Históricas del Programa Paso a Paso en la comuna de "&amp;Enfermedades_Mundiales[[#This Row],[territorio]]</f>
        <v>Etapas Históricas del Programa Paso a Paso en la comuna de El Quisco</v>
      </c>
      <c r="P2097" s="68"/>
      <c r="Q2097" s="15" t="str">
        <f t="shared" si="461"/>
        <v>Gráfico Evolución</v>
      </c>
      <c r="R2097" s="30"/>
      <c r="S209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https://analytics.zoho.com/open-view/2395394000008155038?ZOHO_CRITERIA=%22Localiza_CL_Poblacion%22.%22Codcom%22%3D5604</v>
      </c>
      <c r="T2097" s="17"/>
      <c r="U2097" s="31" t="str">
        <f t="shared" si="462"/>
        <v>#1774B9</v>
      </c>
      <c r="V2097" s="32" t="str">
        <f>+Enfermedades_Mundiales[[#This Row],[idcoleccion]]&amp;"-"&amp;Enfermedades_Mundiales[[#This Row],[id]]</f>
        <v>360-2087</v>
      </c>
      <c r="W2097" s="21">
        <f>+VLOOKUP(Enfermedades_Mundiales[[#This Row],[Filtro URL]],Estructura!$X$4:$Y$366,2,0)</f>
        <v>36305604</v>
      </c>
      <c r="X2097" s="21" t="str">
        <f>+VLOOKUP(Enfermedades_Mundiales[[#This Row],[tema]],Estructura!$A$4:$C$18,3,0)</f>
        <v>T-368</v>
      </c>
      <c r="Y2097" s="32" t="str">
        <f>+VLOOKUP(Enfermedades_Mundiales[[#This Row],[contenido]],Estructura!$E$4:$G$18,3,0)</f>
        <v>C-364</v>
      </c>
      <c r="Z2097" s="32" t="str">
        <f>+VLOOKUP(Enfermedades_Mundiales[[#This Row],[Filtro Integrado]],Estructura!$M$4:$O$367,3,0)</f>
        <v>FI-366</v>
      </c>
      <c r="AA2097" s="32" t="str">
        <f>+VLOOKUP(Enfermedades_Mundiales[[#This Row],[Muestra]],Estructura!$Q$4:$S$194,3,0)</f>
        <v>M-373</v>
      </c>
    </row>
    <row r="2098" spans="1:27" ht="30.6" x14ac:dyDescent="0.3">
      <c r="A2098" s="61" t="s">
        <v>2565</v>
      </c>
      <c r="B2098" s="43">
        <f t="shared" si="465"/>
        <v>360</v>
      </c>
      <c r="C2098" s="44" t="str">
        <f t="shared" si="465"/>
        <v>Enfermedades Mundiales</v>
      </c>
      <c r="D2098" s="44" t="str">
        <f t="shared" si="465"/>
        <v>Salud</v>
      </c>
      <c r="E2098" s="64">
        <v>5605</v>
      </c>
      <c r="F2098" s="44" t="str">
        <f t="shared" si="463"/>
        <v>Etapas Paso a Paso</v>
      </c>
      <c r="G2098" s="27" t="s">
        <v>3568</v>
      </c>
      <c r="H2098" s="60" t="s">
        <v>17</v>
      </c>
      <c r="I2098" s="58" t="s">
        <v>91</v>
      </c>
      <c r="J2098" s="43" t="str">
        <f t="shared" ref="J2098:J2161" si="467">+J2097</f>
        <v>Zona</v>
      </c>
      <c r="K2098" s="12" t="str">
        <f t="shared" si="466"/>
        <v>Etapas Históricas</v>
      </c>
      <c r="L2098" s="43" t="str">
        <f t="shared" si="466"/>
        <v>Periodo 2020-2021</v>
      </c>
      <c r="M2098" s="43" t="str">
        <f t="shared" si="466"/>
        <v>Adimensional</v>
      </c>
      <c r="N2098" s="49" t="str">
        <f t="shared" si="466"/>
        <v>Ministerio de Ciencias, Tecnología, Conocimiento e Innovación</v>
      </c>
      <c r="O2098" s="30" t="str">
        <f>+"Etapas Históricas del Programa Paso a Paso en la comuna de "&amp;Enfermedades_Mundiales[[#This Row],[territorio]]</f>
        <v>Etapas Históricas del Programa Paso a Paso en la comuna de El Tabo</v>
      </c>
      <c r="P2098" s="68"/>
      <c r="Q2098" s="15" t="str">
        <f t="shared" si="461"/>
        <v>Gráfico Evolución</v>
      </c>
      <c r="R2098" s="30"/>
      <c r="S209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https://analytics.zoho.com/open-view/2395394000008155038?ZOHO_CRITERIA=%22Localiza_CL_Poblacion%22.%22Codcom%22%3D5605</v>
      </c>
      <c r="T2098" s="17"/>
      <c r="U2098" s="31" t="str">
        <f t="shared" si="462"/>
        <v>#1774B9</v>
      </c>
      <c r="V2098" s="32" t="str">
        <f>+Enfermedades_Mundiales[[#This Row],[idcoleccion]]&amp;"-"&amp;Enfermedades_Mundiales[[#This Row],[id]]</f>
        <v>360-2088</v>
      </c>
      <c r="W2098" s="21">
        <f>+VLOOKUP(Enfermedades_Mundiales[[#This Row],[Filtro URL]],Estructura!$X$4:$Y$366,2,0)</f>
        <v>36305605</v>
      </c>
      <c r="X2098" s="21" t="str">
        <f>+VLOOKUP(Enfermedades_Mundiales[[#This Row],[tema]],Estructura!$A$4:$C$18,3,0)</f>
        <v>T-368</v>
      </c>
      <c r="Y2098" s="32" t="str">
        <f>+VLOOKUP(Enfermedades_Mundiales[[#This Row],[contenido]],Estructura!$E$4:$G$18,3,0)</f>
        <v>C-364</v>
      </c>
      <c r="Z2098" s="32" t="str">
        <f>+VLOOKUP(Enfermedades_Mundiales[[#This Row],[Filtro Integrado]],Estructura!$M$4:$O$367,3,0)</f>
        <v>FI-366</v>
      </c>
      <c r="AA2098" s="32" t="str">
        <f>+VLOOKUP(Enfermedades_Mundiales[[#This Row],[Muestra]],Estructura!$Q$4:$S$194,3,0)</f>
        <v>M-373</v>
      </c>
    </row>
    <row r="2099" spans="1:27" ht="30.6" x14ac:dyDescent="0.3">
      <c r="A2099" s="61" t="s">
        <v>2566</v>
      </c>
      <c r="B2099" s="43">
        <f t="shared" si="465"/>
        <v>360</v>
      </c>
      <c r="C2099" s="44" t="str">
        <f t="shared" si="465"/>
        <v>Enfermedades Mundiales</v>
      </c>
      <c r="D2099" s="44" t="str">
        <f t="shared" si="465"/>
        <v>Salud</v>
      </c>
      <c r="E2099" s="64">
        <v>5606</v>
      </c>
      <c r="F2099" s="44" t="str">
        <f t="shared" si="463"/>
        <v>Etapas Paso a Paso</v>
      </c>
      <c r="G2099" s="27" t="s">
        <v>3568</v>
      </c>
      <c r="H2099" s="60" t="s">
        <v>17</v>
      </c>
      <c r="I2099" s="58" t="s">
        <v>92</v>
      </c>
      <c r="J2099" s="43" t="str">
        <f t="shared" si="467"/>
        <v>Zona</v>
      </c>
      <c r="K2099" s="12" t="str">
        <f t="shared" si="466"/>
        <v>Etapas Históricas</v>
      </c>
      <c r="L2099" s="43" t="str">
        <f t="shared" si="466"/>
        <v>Periodo 2020-2021</v>
      </c>
      <c r="M2099" s="43" t="str">
        <f t="shared" si="466"/>
        <v>Adimensional</v>
      </c>
      <c r="N2099" s="49" t="str">
        <f t="shared" si="466"/>
        <v>Ministerio de Ciencias, Tecnología, Conocimiento e Innovación</v>
      </c>
      <c r="O2099" s="30" t="str">
        <f>+"Etapas Históricas del Programa Paso a Paso en la comuna de "&amp;Enfermedades_Mundiales[[#This Row],[territorio]]</f>
        <v>Etapas Históricas del Programa Paso a Paso en la comuna de Santo Domingo</v>
      </c>
      <c r="P2099" s="68"/>
      <c r="Q2099" s="15" t="str">
        <f t="shared" si="461"/>
        <v>Gráfico Evolución</v>
      </c>
      <c r="R2099" s="30"/>
      <c r="S209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https://analytics.zoho.com/open-view/2395394000008155038?ZOHO_CRITERIA=%22Localiza_CL_Poblacion%22.%22Codcom%22%3D5606</v>
      </c>
      <c r="T2099" s="17"/>
      <c r="U2099" s="31" t="str">
        <f t="shared" si="462"/>
        <v>#1774B9</v>
      </c>
      <c r="V2099" s="32" t="str">
        <f>+Enfermedades_Mundiales[[#This Row],[idcoleccion]]&amp;"-"&amp;Enfermedades_Mundiales[[#This Row],[id]]</f>
        <v>360-2089</v>
      </c>
      <c r="W2099" s="21">
        <f>+VLOOKUP(Enfermedades_Mundiales[[#This Row],[Filtro URL]],Estructura!$X$4:$Y$366,2,0)</f>
        <v>36305606</v>
      </c>
      <c r="X2099" s="21" t="str">
        <f>+VLOOKUP(Enfermedades_Mundiales[[#This Row],[tema]],Estructura!$A$4:$C$18,3,0)</f>
        <v>T-368</v>
      </c>
      <c r="Y2099" s="32" t="str">
        <f>+VLOOKUP(Enfermedades_Mundiales[[#This Row],[contenido]],Estructura!$E$4:$G$18,3,0)</f>
        <v>C-364</v>
      </c>
      <c r="Z2099" s="32" t="str">
        <f>+VLOOKUP(Enfermedades_Mundiales[[#This Row],[Filtro Integrado]],Estructura!$M$4:$O$367,3,0)</f>
        <v>FI-366</v>
      </c>
      <c r="AA2099" s="32" t="str">
        <f>+VLOOKUP(Enfermedades_Mundiales[[#This Row],[Muestra]],Estructura!$Q$4:$S$194,3,0)</f>
        <v>M-373</v>
      </c>
    </row>
    <row r="2100" spans="1:27" ht="30.6" x14ac:dyDescent="0.3">
      <c r="A2100" s="61" t="s">
        <v>2567</v>
      </c>
      <c r="B2100" s="43">
        <f t="shared" si="465"/>
        <v>360</v>
      </c>
      <c r="C2100" s="44" t="str">
        <f t="shared" si="465"/>
        <v>Enfermedades Mundiales</v>
      </c>
      <c r="D2100" s="44" t="str">
        <f t="shared" si="465"/>
        <v>Salud</v>
      </c>
      <c r="E2100" s="64">
        <v>5701</v>
      </c>
      <c r="F2100" s="44" t="str">
        <f t="shared" si="463"/>
        <v>Etapas Paso a Paso</v>
      </c>
      <c r="G2100" s="27" t="s">
        <v>3568</v>
      </c>
      <c r="H2100" s="60" t="s">
        <v>17</v>
      </c>
      <c r="I2100" s="58" t="s">
        <v>93</v>
      </c>
      <c r="J2100" s="43" t="str">
        <f t="shared" si="467"/>
        <v>Zona</v>
      </c>
      <c r="K2100" s="12" t="str">
        <f t="shared" si="466"/>
        <v>Etapas Históricas</v>
      </c>
      <c r="L2100" s="43" t="str">
        <f t="shared" si="466"/>
        <v>Periodo 2020-2021</v>
      </c>
      <c r="M2100" s="43" t="str">
        <f t="shared" si="466"/>
        <v>Adimensional</v>
      </c>
      <c r="N2100" s="49" t="str">
        <f t="shared" si="466"/>
        <v>Ministerio de Ciencias, Tecnología, Conocimiento e Innovación</v>
      </c>
      <c r="O2100" s="30" t="str">
        <f>+"Etapas Históricas del Programa Paso a Paso en la comuna de "&amp;Enfermedades_Mundiales[[#This Row],[territorio]]</f>
        <v>Etapas Históricas del Programa Paso a Paso en la comuna de San Felipe</v>
      </c>
      <c r="P2100" s="68"/>
      <c r="Q2100" s="15" t="str">
        <f t="shared" si="461"/>
        <v>Gráfico Evolución</v>
      </c>
      <c r="R2100" s="30"/>
      <c r="S210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https://analytics.zoho.com/open-view/2395394000008155038?ZOHO_CRITERIA=%22Localiza_CL_Poblacion%22.%22Codcom%22%3D5701</v>
      </c>
      <c r="T2100" s="17"/>
      <c r="U2100" s="31" t="str">
        <f t="shared" si="462"/>
        <v>#1774B9</v>
      </c>
      <c r="V2100" s="32" t="str">
        <f>+Enfermedades_Mundiales[[#This Row],[idcoleccion]]&amp;"-"&amp;Enfermedades_Mundiales[[#This Row],[id]]</f>
        <v>360-2090</v>
      </c>
      <c r="W2100" s="21">
        <f>+VLOOKUP(Enfermedades_Mundiales[[#This Row],[Filtro URL]],Estructura!$X$4:$Y$366,2,0)</f>
        <v>36305701</v>
      </c>
      <c r="X2100" s="21" t="str">
        <f>+VLOOKUP(Enfermedades_Mundiales[[#This Row],[tema]],Estructura!$A$4:$C$18,3,0)</f>
        <v>T-368</v>
      </c>
      <c r="Y2100" s="32" t="str">
        <f>+VLOOKUP(Enfermedades_Mundiales[[#This Row],[contenido]],Estructura!$E$4:$G$18,3,0)</f>
        <v>C-364</v>
      </c>
      <c r="Z2100" s="32" t="str">
        <f>+VLOOKUP(Enfermedades_Mundiales[[#This Row],[Filtro Integrado]],Estructura!$M$4:$O$367,3,0)</f>
        <v>FI-366</v>
      </c>
      <c r="AA2100" s="32" t="str">
        <f>+VLOOKUP(Enfermedades_Mundiales[[#This Row],[Muestra]],Estructura!$Q$4:$S$194,3,0)</f>
        <v>M-373</v>
      </c>
    </row>
    <row r="2101" spans="1:27" ht="30.6" x14ac:dyDescent="0.3">
      <c r="A2101" s="61" t="s">
        <v>2568</v>
      </c>
      <c r="B2101" s="43">
        <f t="shared" si="465"/>
        <v>360</v>
      </c>
      <c r="C2101" s="44" t="str">
        <f t="shared" si="465"/>
        <v>Enfermedades Mundiales</v>
      </c>
      <c r="D2101" s="44" t="str">
        <f t="shared" si="465"/>
        <v>Salud</v>
      </c>
      <c r="E2101" s="64">
        <v>5702</v>
      </c>
      <c r="F2101" s="44" t="str">
        <f t="shared" si="463"/>
        <v>Etapas Paso a Paso</v>
      </c>
      <c r="G2101" s="27" t="s">
        <v>3568</v>
      </c>
      <c r="H2101" s="60" t="s">
        <v>17</v>
      </c>
      <c r="I2101" s="58" t="s">
        <v>94</v>
      </c>
      <c r="J2101" s="43" t="str">
        <f t="shared" si="467"/>
        <v>Zona</v>
      </c>
      <c r="K2101" s="12" t="str">
        <f t="shared" si="466"/>
        <v>Etapas Históricas</v>
      </c>
      <c r="L2101" s="43" t="str">
        <f t="shared" si="466"/>
        <v>Periodo 2020-2021</v>
      </c>
      <c r="M2101" s="43" t="str">
        <f t="shared" si="466"/>
        <v>Adimensional</v>
      </c>
      <c r="N2101" s="49" t="str">
        <f t="shared" si="466"/>
        <v>Ministerio de Ciencias, Tecnología, Conocimiento e Innovación</v>
      </c>
      <c r="O2101" s="30" t="str">
        <f>+"Etapas Históricas del Programa Paso a Paso en la comuna de "&amp;Enfermedades_Mundiales[[#This Row],[territorio]]</f>
        <v>Etapas Históricas del Programa Paso a Paso en la comuna de Catemu</v>
      </c>
      <c r="P2101" s="68"/>
      <c r="Q2101" s="15" t="str">
        <f t="shared" si="461"/>
        <v>Gráfico Evolución</v>
      </c>
      <c r="R2101" s="30"/>
      <c r="S210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https://analytics.zoho.com/open-view/2395394000008155038?ZOHO_CRITERIA=%22Localiza_CL_Poblacion%22.%22Codcom%22%3D5702</v>
      </c>
      <c r="T2101" s="17"/>
      <c r="U2101" s="31" t="str">
        <f t="shared" si="462"/>
        <v>#1774B9</v>
      </c>
      <c r="V2101" s="32" t="str">
        <f>+Enfermedades_Mundiales[[#This Row],[idcoleccion]]&amp;"-"&amp;Enfermedades_Mundiales[[#This Row],[id]]</f>
        <v>360-2091</v>
      </c>
      <c r="W2101" s="21">
        <f>+VLOOKUP(Enfermedades_Mundiales[[#This Row],[Filtro URL]],Estructura!$X$4:$Y$366,2,0)</f>
        <v>36305702</v>
      </c>
      <c r="X2101" s="21" t="str">
        <f>+VLOOKUP(Enfermedades_Mundiales[[#This Row],[tema]],Estructura!$A$4:$C$18,3,0)</f>
        <v>T-368</v>
      </c>
      <c r="Y2101" s="32" t="str">
        <f>+VLOOKUP(Enfermedades_Mundiales[[#This Row],[contenido]],Estructura!$E$4:$G$18,3,0)</f>
        <v>C-364</v>
      </c>
      <c r="Z2101" s="32" t="str">
        <f>+VLOOKUP(Enfermedades_Mundiales[[#This Row],[Filtro Integrado]],Estructura!$M$4:$O$367,3,0)</f>
        <v>FI-366</v>
      </c>
      <c r="AA2101" s="32" t="str">
        <f>+VLOOKUP(Enfermedades_Mundiales[[#This Row],[Muestra]],Estructura!$Q$4:$S$194,3,0)</f>
        <v>M-373</v>
      </c>
    </row>
    <row r="2102" spans="1:27" ht="30.6" x14ac:dyDescent="0.3">
      <c r="A2102" s="61" t="s">
        <v>2569</v>
      </c>
      <c r="B2102" s="43">
        <f t="shared" si="465"/>
        <v>360</v>
      </c>
      <c r="C2102" s="44" t="str">
        <f t="shared" si="465"/>
        <v>Enfermedades Mundiales</v>
      </c>
      <c r="D2102" s="44" t="str">
        <f t="shared" si="465"/>
        <v>Salud</v>
      </c>
      <c r="E2102" s="64">
        <v>5703</v>
      </c>
      <c r="F2102" s="44" t="str">
        <f t="shared" si="463"/>
        <v>Etapas Paso a Paso</v>
      </c>
      <c r="G2102" s="27" t="s">
        <v>3568</v>
      </c>
      <c r="H2102" s="60" t="s">
        <v>17</v>
      </c>
      <c r="I2102" s="58" t="s">
        <v>95</v>
      </c>
      <c r="J2102" s="43" t="str">
        <f t="shared" si="467"/>
        <v>Zona</v>
      </c>
      <c r="K2102" s="12" t="str">
        <f t="shared" si="466"/>
        <v>Etapas Históricas</v>
      </c>
      <c r="L2102" s="43" t="str">
        <f t="shared" si="466"/>
        <v>Periodo 2020-2021</v>
      </c>
      <c r="M2102" s="43" t="str">
        <f t="shared" si="466"/>
        <v>Adimensional</v>
      </c>
      <c r="N2102" s="49" t="str">
        <f t="shared" si="466"/>
        <v>Ministerio de Ciencias, Tecnología, Conocimiento e Innovación</v>
      </c>
      <c r="O2102" s="30" t="str">
        <f>+"Etapas Históricas del Programa Paso a Paso en la comuna de "&amp;Enfermedades_Mundiales[[#This Row],[territorio]]</f>
        <v>Etapas Históricas del Programa Paso a Paso en la comuna de Llaillay</v>
      </c>
      <c r="P2102" s="68"/>
      <c r="Q2102" s="15" t="str">
        <f t="shared" si="461"/>
        <v>Gráfico Evolución</v>
      </c>
      <c r="R2102" s="30"/>
      <c r="S210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https://analytics.zoho.com/open-view/2395394000008155038?ZOHO_CRITERIA=%22Localiza_CL_Poblacion%22.%22Codcom%22%3D5703</v>
      </c>
      <c r="T2102" s="17"/>
      <c r="U2102" s="31" t="str">
        <f t="shared" si="462"/>
        <v>#1774B9</v>
      </c>
      <c r="V2102" s="32" t="str">
        <f>+Enfermedades_Mundiales[[#This Row],[idcoleccion]]&amp;"-"&amp;Enfermedades_Mundiales[[#This Row],[id]]</f>
        <v>360-2092</v>
      </c>
      <c r="W2102" s="21">
        <f>+VLOOKUP(Enfermedades_Mundiales[[#This Row],[Filtro URL]],Estructura!$X$4:$Y$366,2,0)</f>
        <v>36305703</v>
      </c>
      <c r="X2102" s="21" t="str">
        <f>+VLOOKUP(Enfermedades_Mundiales[[#This Row],[tema]],Estructura!$A$4:$C$18,3,0)</f>
        <v>T-368</v>
      </c>
      <c r="Y2102" s="32" t="str">
        <f>+VLOOKUP(Enfermedades_Mundiales[[#This Row],[contenido]],Estructura!$E$4:$G$18,3,0)</f>
        <v>C-364</v>
      </c>
      <c r="Z2102" s="32" t="str">
        <f>+VLOOKUP(Enfermedades_Mundiales[[#This Row],[Filtro Integrado]],Estructura!$M$4:$O$367,3,0)</f>
        <v>FI-366</v>
      </c>
      <c r="AA2102" s="32" t="str">
        <f>+VLOOKUP(Enfermedades_Mundiales[[#This Row],[Muestra]],Estructura!$Q$4:$S$194,3,0)</f>
        <v>M-373</v>
      </c>
    </row>
    <row r="2103" spans="1:27" ht="30.6" x14ac:dyDescent="0.3">
      <c r="A2103" s="61" t="s">
        <v>2570</v>
      </c>
      <c r="B2103" s="43">
        <f t="shared" si="465"/>
        <v>360</v>
      </c>
      <c r="C2103" s="44" t="str">
        <f t="shared" si="465"/>
        <v>Enfermedades Mundiales</v>
      </c>
      <c r="D2103" s="44" t="str">
        <f t="shared" si="465"/>
        <v>Salud</v>
      </c>
      <c r="E2103" s="64">
        <v>5704</v>
      </c>
      <c r="F2103" s="44" t="str">
        <f t="shared" si="463"/>
        <v>Etapas Paso a Paso</v>
      </c>
      <c r="G2103" s="27" t="s">
        <v>3568</v>
      </c>
      <c r="H2103" s="60" t="s">
        <v>17</v>
      </c>
      <c r="I2103" s="58" t="s">
        <v>96</v>
      </c>
      <c r="J2103" s="43" t="str">
        <f t="shared" si="467"/>
        <v>Zona</v>
      </c>
      <c r="K2103" s="12" t="str">
        <f t="shared" si="466"/>
        <v>Etapas Históricas</v>
      </c>
      <c r="L2103" s="43" t="str">
        <f t="shared" si="466"/>
        <v>Periodo 2020-2021</v>
      </c>
      <c r="M2103" s="43" t="str">
        <f t="shared" si="466"/>
        <v>Adimensional</v>
      </c>
      <c r="N2103" s="49" t="str">
        <f t="shared" si="466"/>
        <v>Ministerio de Ciencias, Tecnología, Conocimiento e Innovación</v>
      </c>
      <c r="O2103" s="30" t="str">
        <f>+"Etapas Históricas del Programa Paso a Paso en la comuna de "&amp;Enfermedades_Mundiales[[#This Row],[territorio]]</f>
        <v>Etapas Históricas del Programa Paso a Paso en la comuna de Panquehue</v>
      </c>
      <c r="P2103" s="68"/>
      <c r="Q2103" s="15" t="str">
        <f t="shared" si="461"/>
        <v>Gráfico Evolución</v>
      </c>
      <c r="R2103" s="30"/>
      <c r="S210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https://analytics.zoho.com/open-view/2395394000008155038?ZOHO_CRITERIA=%22Localiza_CL_Poblacion%22.%22Codcom%22%3D5704</v>
      </c>
      <c r="T2103" s="17"/>
      <c r="U2103" s="31" t="str">
        <f t="shared" si="462"/>
        <v>#1774B9</v>
      </c>
      <c r="V2103" s="32" t="str">
        <f>+Enfermedades_Mundiales[[#This Row],[idcoleccion]]&amp;"-"&amp;Enfermedades_Mundiales[[#This Row],[id]]</f>
        <v>360-2093</v>
      </c>
      <c r="W2103" s="21">
        <f>+VLOOKUP(Enfermedades_Mundiales[[#This Row],[Filtro URL]],Estructura!$X$4:$Y$366,2,0)</f>
        <v>36305704</v>
      </c>
      <c r="X2103" s="21" t="str">
        <f>+VLOOKUP(Enfermedades_Mundiales[[#This Row],[tema]],Estructura!$A$4:$C$18,3,0)</f>
        <v>T-368</v>
      </c>
      <c r="Y2103" s="32" t="str">
        <f>+VLOOKUP(Enfermedades_Mundiales[[#This Row],[contenido]],Estructura!$E$4:$G$18,3,0)</f>
        <v>C-364</v>
      </c>
      <c r="Z2103" s="32" t="str">
        <f>+VLOOKUP(Enfermedades_Mundiales[[#This Row],[Filtro Integrado]],Estructura!$M$4:$O$367,3,0)</f>
        <v>FI-366</v>
      </c>
      <c r="AA2103" s="32" t="str">
        <f>+VLOOKUP(Enfermedades_Mundiales[[#This Row],[Muestra]],Estructura!$Q$4:$S$194,3,0)</f>
        <v>M-373</v>
      </c>
    </row>
    <row r="2104" spans="1:27" ht="30.6" x14ac:dyDescent="0.3">
      <c r="A2104" s="61" t="s">
        <v>2571</v>
      </c>
      <c r="B2104" s="43">
        <f t="shared" si="465"/>
        <v>360</v>
      </c>
      <c r="C2104" s="44" t="str">
        <f t="shared" si="465"/>
        <v>Enfermedades Mundiales</v>
      </c>
      <c r="D2104" s="44" t="str">
        <f t="shared" si="465"/>
        <v>Salud</v>
      </c>
      <c r="E2104" s="64">
        <v>5705</v>
      </c>
      <c r="F2104" s="44" t="str">
        <f t="shared" si="463"/>
        <v>Etapas Paso a Paso</v>
      </c>
      <c r="G2104" s="27" t="s">
        <v>3568</v>
      </c>
      <c r="H2104" s="60" t="s">
        <v>17</v>
      </c>
      <c r="I2104" s="58" t="s">
        <v>97</v>
      </c>
      <c r="J2104" s="43" t="str">
        <f t="shared" si="467"/>
        <v>Zona</v>
      </c>
      <c r="K2104" s="12" t="str">
        <f t="shared" si="466"/>
        <v>Etapas Históricas</v>
      </c>
      <c r="L2104" s="43" t="str">
        <f t="shared" si="466"/>
        <v>Periodo 2020-2021</v>
      </c>
      <c r="M2104" s="43" t="str">
        <f t="shared" si="466"/>
        <v>Adimensional</v>
      </c>
      <c r="N2104" s="49" t="str">
        <f t="shared" si="466"/>
        <v>Ministerio de Ciencias, Tecnología, Conocimiento e Innovación</v>
      </c>
      <c r="O2104" s="30" t="str">
        <f>+"Etapas Históricas del Programa Paso a Paso en la comuna de "&amp;Enfermedades_Mundiales[[#This Row],[territorio]]</f>
        <v>Etapas Históricas del Programa Paso a Paso en la comuna de Putaendo</v>
      </c>
      <c r="P2104" s="68"/>
      <c r="Q2104" s="15" t="str">
        <f t="shared" si="461"/>
        <v>Gráfico Evolución</v>
      </c>
      <c r="R2104" s="30"/>
      <c r="S210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https://analytics.zoho.com/open-view/2395394000008155038?ZOHO_CRITERIA=%22Localiza_CL_Poblacion%22.%22Codcom%22%3D5705</v>
      </c>
      <c r="T2104" s="17"/>
      <c r="U2104" s="31" t="str">
        <f t="shared" si="462"/>
        <v>#1774B9</v>
      </c>
      <c r="V2104" s="32" t="str">
        <f>+Enfermedades_Mundiales[[#This Row],[idcoleccion]]&amp;"-"&amp;Enfermedades_Mundiales[[#This Row],[id]]</f>
        <v>360-2094</v>
      </c>
      <c r="W2104" s="21">
        <f>+VLOOKUP(Enfermedades_Mundiales[[#This Row],[Filtro URL]],Estructura!$X$4:$Y$366,2,0)</f>
        <v>36305705</v>
      </c>
      <c r="X2104" s="21" t="str">
        <f>+VLOOKUP(Enfermedades_Mundiales[[#This Row],[tema]],Estructura!$A$4:$C$18,3,0)</f>
        <v>T-368</v>
      </c>
      <c r="Y2104" s="32" t="str">
        <f>+VLOOKUP(Enfermedades_Mundiales[[#This Row],[contenido]],Estructura!$E$4:$G$18,3,0)</f>
        <v>C-364</v>
      </c>
      <c r="Z2104" s="32" t="str">
        <f>+VLOOKUP(Enfermedades_Mundiales[[#This Row],[Filtro Integrado]],Estructura!$M$4:$O$367,3,0)</f>
        <v>FI-366</v>
      </c>
      <c r="AA2104" s="32" t="str">
        <f>+VLOOKUP(Enfermedades_Mundiales[[#This Row],[Muestra]],Estructura!$Q$4:$S$194,3,0)</f>
        <v>M-373</v>
      </c>
    </row>
    <row r="2105" spans="1:27" ht="30.6" x14ac:dyDescent="0.3">
      <c r="A2105" s="61" t="s">
        <v>2572</v>
      </c>
      <c r="B2105" s="43">
        <f t="shared" si="465"/>
        <v>360</v>
      </c>
      <c r="C2105" s="44" t="str">
        <f t="shared" si="465"/>
        <v>Enfermedades Mundiales</v>
      </c>
      <c r="D2105" s="44" t="str">
        <f t="shared" si="465"/>
        <v>Salud</v>
      </c>
      <c r="E2105" s="64">
        <v>5706</v>
      </c>
      <c r="F2105" s="44" t="str">
        <f t="shared" si="463"/>
        <v>Etapas Paso a Paso</v>
      </c>
      <c r="G2105" s="27" t="s">
        <v>3568</v>
      </c>
      <c r="H2105" s="60" t="s">
        <v>17</v>
      </c>
      <c r="I2105" s="58" t="s">
        <v>98</v>
      </c>
      <c r="J2105" s="43" t="str">
        <f t="shared" si="467"/>
        <v>Zona</v>
      </c>
      <c r="K2105" s="12" t="str">
        <f t="shared" si="466"/>
        <v>Etapas Históricas</v>
      </c>
      <c r="L2105" s="43" t="str">
        <f t="shared" si="466"/>
        <v>Periodo 2020-2021</v>
      </c>
      <c r="M2105" s="43" t="str">
        <f t="shared" si="466"/>
        <v>Adimensional</v>
      </c>
      <c r="N2105" s="49" t="str">
        <f t="shared" si="466"/>
        <v>Ministerio de Ciencias, Tecnología, Conocimiento e Innovación</v>
      </c>
      <c r="O2105" s="30" t="str">
        <f>+"Etapas Históricas del Programa Paso a Paso en la comuna de "&amp;Enfermedades_Mundiales[[#This Row],[territorio]]</f>
        <v>Etapas Históricas del Programa Paso a Paso en la comuna de Santa María</v>
      </c>
      <c r="P2105" s="68"/>
      <c r="Q2105" s="15" t="str">
        <f t="shared" si="461"/>
        <v>Gráfico Evolución</v>
      </c>
      <c r="R2105" s="30"/>
      <c r="S210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https://analytics.zoho.com/open-view/2395394000008155038?ZOHO_CRITERIA=%22Localiza_CL_Poblacion%22.%22Codcom%22%3D5706</v>
      </c>
      <c r="T2105" s="17"/>
      <c r="U2105" s="31" t="str">
        <f t="shared" si="462"/>
        <v>#1774B9</v>
      </c>
      <c r="V2105" s="32" t="str">
        <f>+Enfermedades_Mundiales[[#This Row],[idcoleccion]]&amp;"-"&amp;Enfermedades_Mundiales[[#This Row],[id]]</f>
        <v>360-2095</v>
      </c>
      <c r="W2105" s="21">
        <f>+VLOOKUP(Enfermedades_Mundiales[[#This Row],[Filtro URL]],Estructura!$X$4:$Y$366,2,0)</f>
        <v>36305706</v>
      </c>
      <c r="X2105" s="21" t="str">
        <f>+VLOOKUP(Enfermedades_Mundiales[[#This Row],[tema]],Estructura!$A$4:$C$18,3,0)</f>
        <v>T-368</v>
      </c>
      <c r="Y2105" s="32" t="str">
        <f>+VLOOKUP(Enfermedades_Mundiales[[#This Row],[contenido]],Estructura!$E$4:$G$18,3,0)</f>
        <v>C-364</v>
      </c>
      <c r="Z2105" s="32" t="str">
        <f>+VLOOKUP(Enfermedades_Mundiales[[#This Row],[Filtro Integrado]],Estructura!$M$4:$O$367,3,0)</f>
        <v>FI-366</v>
      </c>
      <c r="AA2105" s="32" t="str">
        <f>+VLOOKUP(Enfermedades_Mundiales[[#This Row],[Muestra]],Estructura!$Q$4:$S$194,3,0)</f>
        <v>M-373</v>
      </c>
    </row>
    <row r="2106" spans="1:27" ht="30.6" x14ac:dyDescent="0.3">
      <c r="A2106" s="61" t="s">
        <v>2573</v>
      </c>
      <c r="B2106" s="43">
        <f t="shared" si="465"/>
        <v>360</v>
      </c>
      <c r="C2106" s="44" t="str">
        <f t="shared" si="465"/>
        <v>Enfermedades Mundiales</v>
      </c>
      <c r="D2106" s="44" t="str">
        <f t="shared" si="465"/>
        <v>Salud</v>
      </c>
      <c r="E2106" s="64">
        <v>5801</v>
      </c>
      <c r="F2106" s="44" t="str">
        <f t="shared" si="463"/>
        <v>Etapas Paso a Paso</v>
      </c>
      <c r="G2106" s="27" t="s">
        <v>3568</v>
      </c>
      <c r="H2106" s="60" t="s">
        <v>17</v>
      </c>
      <c r="I2106" s="58" t="s">
        <v>99</v>
      </c>
      <c r="J2106" s="43" t="str">
        <f t="shared" si="467"/>
        <v>Zona</v>
      </c>
      <c r="K2106" s="12" t="str">
        <f t="shared" si="466"/>
        <v>Etapas Históricas</v>
      </c>
      <c r="L2106" s="43" t="str">
        <f t="shared" si="466"/>
        <v>Periodo 2020-2021</v>
      </c>
      <c r="M2106" s="43" t="str">
        <f t="shared" si="466"/>
        <v>Adimensional</v>
      </c>
      <c r="N2106" s="49" t="str">
        <f t="shared" si="466"/>
        <v>Ministerio de Ciencias, Tecnología, Conocimiento e Innovación</v>
      </c>
      <c r="O2106" s="30" t="str">
        <f>+"Etapas Históricas del Programa Paso a Paso en la comuna de "&amp;Enfermedades_Mundiales[[#This Row],[territorio]]</f>
        <v>Etapas Históricas del Programa Paso a Paso en la comuna de Quilpué</v>
      </c>
      <c r="P2106" s="68"/>
      <c r="Q2106" s="15" t="str">
        <f t="shared" si="461"/>
        <v>Gráfico Evolución</v>
      </c>
      <c r="R2106" s="30"/>
      <c r="S210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https://analytics.zoho.com/open-view/2395394000008155038?ZOHO_CRITERIA=%22Localiza_CL_Poblacion%22.%22Codcom%22%3D5801</v>
      </c>
      <c r="T2106" s="17"/>
      <c r="U2106" s="31" t="str">
        <f t="shared" si="462"/>
        <v>#1774B9</v>
      </c>
      <c r="V2106" s="32" t="str">
        <f>+Enfermedades_Mundiales[[#This Row],[idcoleccion]]&amp;"-"&amp;Enfermedades_Mundiales[[#This Row],[id]]</f>
        <v>360-2096</v>
      </c>
      <c r="W2106" s="21">
        <f>+VLOOKUP(Enfermedades_Mundiales[[#This Row],[Filtro URL]],Estructura!$X$4:$Y$366,2,0)</f>
        <v>36305801</v>
      </c>
      <c r="X2106" s="21" t="str">
        <f>+VLOOKUP(Enfermedades_Mundiales[[#This Row],[tema]],Estructura!$A$4:$C$18,3,0)</f>
        <v>T-368</v>
      </c>
      <c r="Y2106" s="32" t="str">
        <f>+VLOOKUP(Enfermedades_Mundiales[[#This Row],[contenido]],Estructura!$E$4:$G$18,3,0)</f>
        <v>C-364</v>
      </c>
      <c r="Z2106" s="32" t="str">
        <f>+VLOOKUP(Enfermedades_Mundiales[[#This Row],[Filtro Integrado]],Estructura!$M$4:$O$367,3,0)</f>
        <v>FI-366</v>
      </c>
      <c r="AA2106" s="32" t="str">
        <f>+VLOOKUP(Enfermedades_Mundiales[[#This Row],[Muestra]],Estructura!$Q$4:$S$194,3,0)</f>
        <v>M-373</v>
      </c>
    </row>
    <row r="2107" spans="1:27" ht="30.6" x14ac:dyDescent="0.3">
      <c r="A2107" s="61" t="s">
        <v>2574</v>
      </c>
      <c r="B2107" s="43">
        <f t="shared" si="465"/>
        <v>360</v>
      </c>
      <c r="C2107" s="44" t="str">
        <f t="shared" si="465"/>
        <v>Enfermedades Mundiales</v>
      </c>
      <c r="D2107" s="44" t="str">
        <f t="shared" si="465"/>
        <v>Salud</v>
      </c>
      <c r="E2107" s="64">
        <v>5802</v>
      </c>
      <c r="F2107" s="44" t="str">
        <f t="shared" si="463"/>
        <v>Etapas Paso a Paso</v>
      </c>
      <c r="G2107" s="27" t="s">
        <v>3568</v>
      </c>
      <c r="H2107" s="60" t="s">
        <v>17</v>
      </c>
      <c r="I2107" s="58" t="s">
        <v>100</v>
      </c>
      <c r="J2107" s="43" t="str">
        <f t="shared" si="467"/>
        <v>Zona</v>
      </c>
      <c r="K2107" s="12" t="str">
        <f t="shared" si="466"/>
        <v>Etapas Históricas</v>
      </c>
      <c r="L2107" s="43" t="str">
        <f t="shared" si="466"/>
        <v>Periodo 2020-2021</v>
      </c>
      <c r="M2107" s="43" t="str">
        <f t="shared" si="466"/>
        <v>Adimensional</v>
      </c>
      <c r="N2107" s="49" t="str">
        <f t="shared" si="466"/>
        <v>Ministerio de Ciencias, Tecnología, Conocimiento e Innovación</v>
      </c>
      <c r="O2107" s="30" t="str">
        <f>+"Etapas Históricas del Programa Paso a Paso en la comuna de "&amp;Enfermedades_Mundiales[[#This Row],[territorio]]</f>
        <v>Etapas Históricas del Programa Paso a Paso en la comuna de Limache</v>
      </c>
      <c r="P2107" s="68"/>
      <c r="Q2107" s="15" t="str">
        <f t="shared" si="461"/>
        <v>Gráfico Evolución</v>
      </c>
      <c r="R2107" s="30"/>
      <c r="S210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https://analytics.zoho.com/open-view/2395394000008155038?ZOHO_CRITERIA=%22Localiza_CL_Poblacion%22.%22Codcom%22%3D5802</v>
      </c>
      <c r="T2107" s="17"/>
      <c r="U2107" s="31" t="str">
        <f t="shared" si="462"/>
        <v>#1774B9</v>
      </c>
      <c r="V2107" s="32" t="str">
        <f>+Enfermedades_Mundiales[[#This Row],[idcoleccion]]&amp;"-"&amp;Enfermedades_Mundiales[[#This Row],[id]]</f>
        <v>360-2097</v>
      </c>
      <c r="W2107" s="21">
        <f>+VLOOKUP(Enfermedades_Mundiales[[#This Row],[Filtro URL]],Estructura!$X$4:$Y$366,2,0)</f>
        <v>36305802</v>
      </c>
      <c r="X2107" s="21" t="str">
        <f>+VLOOKUP(Enfermedades_Mundiales[[#This Row],[tema]],Estructura!$A$4:$C$18,3,0)</f>
        <v>T-368</v>
      </c>
      <c r="Y2107" s="32" t="str">
        <f>+VLOOKUP(Enfermedades_Mundiales[[#This Row],[contenido]],Estructura!$E$4:$G$18,3,0)</f>
        <v>C-364</v>
      </c>
      <c r="Z2107" s="32" t="str">
        <f>+VLOOKUP(Enfermedades_Mundiales[[#This Row],[Filtro Integrado]],Estructura!$M$4:$O$367,3,0)</f>
        <v>FI-366</v>
      </c>
      <c r="AA2107" s="32" t="str">
        <f>+VLOOKUP(Enfermedades_Mundiales[[#This Row],[Muestra]],Estructura!$Q$4:$S$194,3,0)</f>
        <v>M-373</v>
      </c>
    </row>
    <row r="2108" spans="1:27" ht="30.6" x14ac:dyDescent="0.3">
      <c r="A2108" s="61" t="s">
        <v>2575</v>
      </c>
      <c r="B2108" s="43">
        <f t="shared" si="465"/>
        <v>360</v>
      </c>
      <c r="C2108" s="44" t="str">
        <f t="shared" si="465"/>
        <v>Enfermedades Mundiales</v>
      </c>
      <c r="D2108" s="44" t="str">
        <f t="shared" si="465"/>
        <v>Salud</v>
      </c>
      <c r="E2108" s="64">
        <v>5803</v>
      </c>
      <c r="F2108" s="44" t="str">
        <f t="shared" si="463"/>
        <v>Etapas Paso a Paso</v>
      </c>
      <c r="G2108" s="27" t="s">
        <v>3568</v>
      </c>
      <c r="H2108" s="60" t="s">
        <v>17</v>
      </c>
      <c r="I2108" s="58" t="s">
        <v>101</v>
      </c>
      <c r="J2108" s="43" t="str">
        <f t="shared" si="467"/>
        <v>Zona</v>
      </c>
      <c r="K2108" s="12" t="str">
        <f t="shared" si="466"/>
        <v>Etapas Históricas</v>
      </c>
      <c r="L2108" s="43" t="str">
        <f t="shared" si="466"/>
        <v>Periodo 2020-2021</v>
      </c>
      <c r="M2108" s="43" t="str">
        <f t="shared" si="466"/>
        <v>Adimensional</v>
      </c>
      <c r="N2108" s="49" t="str">
        <f t="shared" si="466"/>
        <v>Ministerio de Ciencias, Tecnología, Conocimiento e Innovación</v>
      </c>
      <c r="O2108" s="30" t="str">
        <f>+"Etapas Históricas del Programa Paso a Paso en la comuna de "&amp;Enfermedades_Mundiales[[#This Row],[territorio]]</f>
        <v>Etapas Históricas del Programa Paso a Paso en la comuna de Olmué</v>
      </c>
      <c r="P2108" s="68"/>
      <c r="Q2108" s="15" t="str">
        <f t="shared" si="461"/>
        <v>Gráfico Evolución</v>
      </c>
      <c r="R2108" s="30"/>
      <c r="S210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https://analytics.zoho.com/open-view/2395394000008155038?ZOHO_CRITERIA=%22Localiza_CL_Poblacion%22.%22Codcom%22%3D5803</v>
      </c>
      <c r="T2108" s="17"/>
      <c r="U2108" s="31" t="str">
        <f t="shared" si="462"/>
        <v>#1774B9</v>
      </c>
      <c r="V2108" s="32" t="str">
        <f>+Enfermedades_Mundiales[[#This Row],[idcoleccion]]&amp;"-"&amp;Enfermedades_Mundiales[[#This Row],[id]]</f>
        <v>360-2098</v>
      </c>
      <c r="W2108" s="21">
        <f>+VLOOKUP(Enfermedades_Mundiales[[#This Row],[Filtro URL]],Estructura!$X$4:$Y$366,2,0)</f>
        <v>36305803</v>
      </c>
      <c r="X2108" s="21" t="str">
        <f>+VLOOKUP(Enfermedades_Mundiales[[#This Row],[tema]],Estructura!$A$4:$C$18,3,0)</f>
        <v>T-368</v>
      </c>
      <c r="Y2108" s="32" t="str">
        <f>+VLOOKUP(Enfermedades_Mundiales[[#This Row],[contenido]],Estructura!$E$4:$G$18,3,0)</f>
        <v>C-364</v>
      </c>
      <c r="Z2108" s="32" t="str">
        <f>+VLOOKUP(Enfermedades_Mundiales[[#This Row],[Filtro Integrado]],Estructura!$M$4:$O$367,3,0)</f>
        <v>FI-366</v>
      </c>
      <c r="AA2108" s="32" t="str">
        <f>+VLOOKUP(Enfermedades_Mundiales[[#This Row],[Muestra]],Estructura!$Q$4:$S$194,3,0)</f>
        <v>M-373</v>
      </c>
    </row>
    <row r="2109" spans="1:27" ht="30.6" x14ac:dyDescent="0.3">
      <c r="A2109" s="61" t="s">
        <v>2576</v>
      </c>
      <c r="B2109" s="43">
        <f t="shared" si="465"/>
        <v>360</v>
      </c>
      <c r="C2109" s="44" t="str">
        <f t="shared" si="465"/>
        <v>Enfermedades Mundiales</v>
      </c>
      <c r="D2109" s="44" t="str">
        <f t="shared" si="465"/>
        <v>Salud</v>
      </c>
      <c r="E2109" s="64">
        <v>5804</v>
      </c>
      <c r="F2109" s="44" t="str">
        <f t="shared" si="463"/>
        <v>Etapas Paso a Paso</v>
      </c>
      <c r="G2109" s="27" t="s">
        <v>3568</v>
      </c>
      <c r="H2109" s="60" t="s">
        <v>17</v>
      </c>
      <c r="I2109" s="58" t="s">
        <v>102</v>
      </c>
      <c r="J2109" s="43" t="str">
        <f t="shared" si="467"/>
        <v>Zona</v>
      </c>
      <c r="K2109" s="12" t="str">
        <f t="shared" si="466"/>
        <v>Etapas Históricas</v>
      </c>
      <c r="L2109" s="43" t="str">
        <f t="shared" si="466"/>
        <v>Periodo 2020-2021</v>
      </c>
      <c r="M2109" s="43" t="str">
        <f t="shared" si="466"/>
        <v>Adimensional</v>
      </c>
      <c r="N2109" s="49" t="str">
        <f t="shared" si="466"/>
        <v>Ministerio de Ciencias, Tecnología, Conocimiento e Innovación</v>
      </c>
      <c r="O2109" s="30" t="str">
        <f>+"Etapas Históricas del Programa Paso a Paso en la comuna de "&amp;Enfermedades_Mundiales[[#This Row],[territorio]]</f>
        <v>Etapas Históricas del Programa Paso a Paso en la comuna de Villa Alemana</v>
      </c>
      <c r="P2109" s="68"/>
      <c r="Q2109" s="15" t="str">
        <f t="shared" si="461"/>
        <v>Gráfico Evolución</v>
      </c>
      <c r="R2109" s="30"/>
      <c r="S210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https://analytics.zoho.com/open-view/2395394000008155038?ZOHO_CRITERIA=%22Localiza_CL_Poblacion%22.%22Codcom%22%3D5804</v>
      </c>
      <c r="T2109" s="17"/>
      <c r="U2109" s="31" t="str">
        <f t="shared" si="462"/>
        <v>#1774B9</v>
      </c>
      <c r="V2109" s="32" t="str">
        <f>+Enfermedades_Mundiales[[#This Row],[idcoleccion]]&amp;"-"&amp;Enfermedades_Mundiales[[#This Row],[id]]</f>
        <v>360-2099</v>
      </c>
      <c r="W2109" s="21">
        <f>+VLOOKUP(Enfermedades_Mundiales[[#This Row],[Filtro URL]],Estructura!$X$4:$Y$366,2,0)</f>
        <v>36305804</v>
      </c>
      <c r="X2109" s="21" t="str">
        <f>+VLOOKUP(Enfermedades_Mundiales[[#This Row],[tema]],Estructura!$A$4:$C$18,3,0)</f>
        <v>T-368</v>
      </c>
      <c r="Y2109" s="32" t="str">
        <f>+VLOOKUP(Enfermedades_Mundiales[[#This Row],[contenido]],Estructura!$E$4:$G$18,3,0)</f>
        <v>C-364</v>
      </c>
      <c r="Z2109" s="32" t="str">
        <f>+VLOOKUP(Enfermedades_Mundiales[[#This Row],[Filtro Integrado]],Estructura!$M$4:$O$367,3,0)</f>
        <v>FI-366</v>
      </c>
      <c r="AA2109" s="32" t="str">
        <f>+VLOOKUP(Enfermedades_Mundiales[[#This Row],[Muestra]],Estructura!$Q$4:$S$194,3,0)</f>
        <v>M-373</v>
      </c>
    </row>
    <row r="2110" spans="1:27" ht="30.6" x14ac:dyDescent="0.3">
      <c r="A2110" s="61" t="s">
        <v>2577</v>
      </c>
      <c r="B2110" s="43">
        <f t="shared" si="465"/>
        <v>360</v>
      </c>
      <c r="C2110" s="44" t="str">
        <f t="shared" si="465"/>
        <v>Enfermedades Mundiales</v>
      </c>
      <c r="D2110" s="44" t="str">
        <f t="shared" si="465"/>
        <v>Salud</v>
      </c>
      <c r="E2110" s="64">
        <v>6101</v>
      </c>
      <c r="F2110" s="44" t="str">
        <f t="shared" si="463"/>
        <v>Etapas Paso a Paso</v>
      </c>
      <c r="G2110" s="27" t="s">
        <v>3568</v>
      </c>
      <c r="H2110" s="60" t="s">
        <v>17</v>
      </c>
      <c r="I2110" s="58" t="s">
        <v>103</v>
      </c>
      <c r="J2110" s="43" t="str">
        <f t="shared" si="467"/>
        <v>Zona</v>
      </c>
      <c r="K2110" s="12" t="str">
        <f t="shared" si="466"/>
        <v>Etapas Históricas</v>
      </c>
      <c r="L2110" s="43" t="str">
        <f t="shared" si="466"/>
        <v>Periodo 2020-2021</v>
      </c>
      <c r="M2110" s="43" t="str">
        <f t="shared" si="466"/>
        <v>Adimensional</v>
      </c>
      <c r="N2110" s="49" t="str">
        <f t="shared" si="466"/>
        <v>Ministerio de Ciencias, Tecnología, Conocimiento e Innovación</v>
      </c>
      <c r="O2110" s="30" t="str">
        <f>+"Etapas Históricas del Programa Paso a Paso en la comuna de "&amp;Enfermedades_Mundiales[[#This Row],[territorio]]</f>
        <v>Etapas Históricas del Programa Paso a Paso en la comuna de Rancagua</v>
      </c>
      <c r="P2110" s="68"/>
      <c r="Q2110" s="15" t="str">
        <f t="shared" si="461"/>
        <v>Gráfico Evolución</v>
      </c>
      <c r="R2110" s="30"/>
      <c r="S211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https://analytics.zoho.com/open-view/2395394000008155038?ZOHO_CRITERIA=%22Localiza_CL_Poblacion%22.%22Codcom%22%3D6101</v>
      </c>
      <c r="T2110" s="17"/>
      <c r="U2110" s="31" t="str">
        <f t="shared" si="462"/>
        <v>#1774B9</v>
      </c>
      <c r="V2110" s="32" t="str">
        <f>+Enfermedades_Mundiales[[#This Row],[idcoleccion]]&amp;"-"&amp;Enfermedades_Mundiales[[#This Row],[id]]</f>
        <v>360-2100</v>
      </c>
      <c r="W2110" s="21">
        <f>+VLOOKUP(Enfermedades_Mundiales[[#This Row],[Filtro URL]],Estructura!$X$4:$Y$366,2,0)</f>
        <v>36306101</v>
      </c>
      <c r="X2110" s="21" t="str">
        <f>+VLOOKUP(Enfermedades_Mundiales[[#This Row],[tema]],Estructura!$A$4:$C$18,3,0)</f>
        <v>T-368</v>
      </c>
      <c r="Y2110" s="32" t="str">
        <f>+VLOOKUP(Enfermedades_Mundiales[[#This Row],[contenido]],Estructura!$E$4:$G$18,3,0)</f>
        <v>C-364</v>
      </c>
      <c r="Z2110" s="32" t="str">
        <f>+VLOOKUP(Enfermedades_Mundiales[[#This Row],[Filtro Integrado]],Estructura!$M$4:$O$367,3,0)</f>
        <v>FI-366</v>
      </c>
      <c r="AA2110" s="32" t="str">
        <f>+VLOOKUP(Enfermedades_Mundiales[[#This Row],[Muestra]],Estructura!$Q$4:$S$194,3,0)</f>
        <v>M-373</v>
      </c>
    </row>
    <row r="2111" spans="1:27" ht="30.6" x14ac:dyDescent="0.3">
      <c r="A2111" s="61" t="s">
        <v>2578</v>
      </c>
      <c r="B2111" s="43">
        <f t="shared" si="465"/>
        <v>360</v>
      </c>
      <c r="C2111" s="44" t="str">
        <f t="shared" si="465"/>
        <v>Enfermedades Mundiales</v>
      </c>
      <c r="D2111" s="44" t="str">
        <f t="shared" si="465"/>
        <v>Salud</v>
      </c>
      <c r="E2111" s="64">
        <v>6102</v>
      </c>
      <c r="F2111" s="44" t="str">
        <f t="shared" si="463"/>
        <v>Etapas Paso a Paso</v>
      </c>
      <c r="G2111" s="27" t="s">
        <v>3568</v>
      </c>
      <c r="H2111" s="60" t="s">
        <v>17</v>
      </c>
      <c r="I2111" s="58" t="s">
        <v>104</v>
      </c>
      <c r="J2111" s="43" t="str">
        <f t="shared" si="467"/>
        <v>Zona</v>
      </c>
      <c r="K2111" s="12" t="str">
        <f t="shared" si="466"/>
        <v>Etapas Históricas</v>
      </c>
      <c r="L2111" s="43" t="str">
        <f t="shared" si="466"/>
        <v>Periodo 2020-2021</v>
      </c>
      <c r="M2111" s="43" t="str">
        <f t="shared" si="466"/>
        <v>Adimensional</v>
      </c>
      <c r="N2111" s="49" t="str">
        <f t="shared" si="466"/>
        <v>Ministerio de Ciencias, Tecnología, Conocimiento e Innovación</v>
      </c>
      <c r="O2111" s="30" t="str">
        <f>+"Etapas Históricas del Programa Paso a Paso en la comuna de "&amp;Enfermedades_Mundiales[[#This Row],[territorio]]</f>
        <v>Etapas Históricas del Programa Paso a Paso en la comuna de Codegua</v>
      </c>
      <c r="P2111" s="68"/>
      <c r="Q2111" s="15" t="str">
        <f t="shared" si="461"/>
        <v>Gráfico Evolución</v>
      </c>
      <c r="R2111" s="30"/>
      <c r="S211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https://analytics.zoho.com/open-view/2395394000008155038?ZOHO_CRITERIA=%22Localiza_CL_Poblacion%22.%22Codcom%22%3D6102</v>
      </c>
      <c r="T2111" s="17"/>
      <c r="U2111" s="31" t="str">
        <f t="shared" si="462"/>
        <v>#1774B9</v>
      </c>
      <c r="V2111" s="32" t="str">
        <f>+Enfermedades_Mundiales[[#This Row],[idcoleccion]]&amp;"-"&amp;Enfermedades_Mundiales[[#This Row],[id]]</f>
        <v>360-2101</v>
      </c>
      <c r="W2111" s="21">
        <f>+VLOOKUP(Enfermedades_Mundiales[[#This Row],[Filtro URL]],Estructura!$X$4:$Y$366,2,0)</f>
        <v>36306102</v>
      </c>
      <c r="X2111" s="21" t="str">
        <f>+VLOOKUP(Enfermedades_Mundiales[[#This Row],[tema]],Estructura!$A$4:$C$18,3,0)</f>
        <v>T-368</v>
      </c>
      <c r="Y2111" s="32" t="str">
        <f>+VLOOKUP(Enfermedades_Mundiales[[#This Row],[contenido]],Estructura!$E$4:$G$18,3,0)</f>
        <v>C-364</v>
      </c>
      <c r="Z2111" s="32" t="str">
        <f>+VLOOKUP(Enfermedades_Mundiales[[#This Row],[Filtro Integrado]],Estructura!$M$4:$O$367,3,0)</f>
        <v>FI-366</v>
      </c>
      <c r="AA2111" s="32" t="str">
        <f>+VLOOKUP(Enfermedades_Mundiales[[#This Row],[Muestra]],Estructura!$Q$4:$S$194,3,0)</f>
        <v>M-373</v>
      </c>
    </row>
    <row r="2112" spans="1:27" ht="30.6" x14ac:dyDescent="0.3">
      <c r="A2112" s="61" t="s">
        <v>2579</v>
      </c>
      <c r="B2112" s="43">
        <f t="shared" ref="B2112:D2127" si="468">+B2111</f>
        <v>360</v>
      </c>
      <c r="C2112" s="44" t="str">
        <f t="shared" si="468"/>
        <v>Enfermedades Mundiales</v>
      </c>
      <c r="D2112" s="44" t="str">
        <f t="shared" si="468"/>
        <v>Salud</v>
      </c>
      <c r="E2112" s="64">
        <v>6103</v>
      </c>
      <c r="F2112" s="44" t="str">
        <f t="shared" si="463"/>
        <v>Etapas Paso a Paso</v>
      </c>
      <c r="G2112" s="27" t="s">
        <v>3568</v>
      </c>
      <c r="H2112" s="60" t="s">
        <v>17</v>
      </c>
      <c r="I2112" s="58" t="s">
        <v>105</v>
      </c>
      <c r="J2112" s="43" t="str">
        <f t="shared" si="467"/>
        <v>Zona</v>
      </c>
      <c r="K2112" s="12" t="str">
        <f t="shared" si="466"/>
        <v>Etapas Históricas</v>
      </c>
      <c r="L2112" s="43" t="str">
        <f t="shared" si="466"/>
        <v>Periodo 2020-2021</v>
      </c>
      <c r="M2112" s="43" t="str">
        <f t="shared" si="466"/>
        <v>Adimensional</v>
      </c>
      <c r="N2112" s="49" t="str">
        <f t="shared" si="466"/>
        <v>Ministerio de Ciencias, Tecnología, Conocimiento e Innovación</v>
      </c>
      <c r="O2112" s="30" t="str">
        <f>+"Etapas Históricas del Programa Paso a Paso en la comuna de "&amp;Enfermedades_Mundiales[[#This Row],[territorio]]</f>
        <v>Etapas Históricas del Programa Paso a Paso en la comuna de Coinco</v>
      </c>
      <c r="P2112" s="68"/>
      <c r="Q2112" s="15" t="str">
        <f t="shared" si="461"/>
        <v>Gráfico Evolución</v>
      </c>
      <c r="R2112" s="30"/>
      <c r="S211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https://analytics.zoho.com/open-view/2395394000008155038?ZOHO_CRITERIA=%22Localiza_CL_Poblacion%22.%22Codcom%22%3D6103</v>
      </c>
      <c r="T2112" s="17"/>
      <c r="U2112" s="31" t="str">
        <f t="shared" si="462"/>
        <v>#1774B9</v>
      </c>
      <c r="V2112" s="32" t="str">
        <f>+Enfermedades_Mundiales[[#This Row],[idcoleccion]]&amp;"-"&amp;Enfermedades_Mundiales[[#This Row],[id]]</f>
        <v>360-2102</v>
      </c>
      <c r="W2112" s="21">
        <f>+VLOOKUP(Enfermedades_Mundiales[[#This Row],[Filtro URL]],Estructura!$X$4:$Y$366,2,0)</f>
        <v>36306103</v>
      </c>
      <c r="X2112" s="21" t="str">
        <f>+VLOOKUP(Enfermedades_Mundiales[[#This Row],[tema]],Estructura!$A$4:$C$18,3,0)</f>
        <v>T-368</v>
      </c>
      <c r="Y2112" s="32" t="str">
        <f>+VLOOKUP(Enfermedades_Mundiales[[#This Row],[contenido]],Estructura!$E$4:$G$18,3,0)</f>
        <v>C-364</v>
      </c>
      <c r="Z2112" s="32" t="str">
        <f>+VLOOKUP(Enfermedades_Mundiales[[#This Row],[Filtro Integrado]],Estructura!$M$4:$O$367,3,0)</f>
        <v>FI-366</v>
      </c>
      <c r="AA2112" s="32" t="str">
        <f>+VLOOKUP(Enfermedades_Mundiales[[#This Row],[Muestra]],Estructura!$Q$4:$S$194,3,0)</f>
        <v>M-373</v>
      </c>
    </row>
    <row r="2113" spans="1:27" ht="30.6" x14ac:dyDescent="0.3">
      <c r="A2113" s="61" t="s">
        <v>2580</v>
      </c>
      <c r="B2113" s="43">
        <f t="shared" si="468"/>
        <v>360</v>
      </c>
      <c r="C2113" s="44" t="str">
        <f t="shared" si="468"/>
        <v>Enfermedades Mundiales</v>
      </c>
      <c r="D2113" s="44" t="str">
        <f t="shared" si="468"/>
        <v>Salud</v>
      </c>
      <c r="E2113" s="64">
        <v>6104</v>
      </c>
      <c r="F2113" s="44" t="str">
        <f t="shared" si="463"/>
        <v>Etapas Paso a Paso</v>
      </c>
      <c r="G2113" s="27" t="s">
        <v>3568</v>
      </c>
      <c r="H2113" s="60" t="s">
        <v>17</v>
      </c>
      <c r="I2113" s="58" t="s">
        <v>106</v>
      </c>
      <c r="J2113" s="43" t="str">
        <f t="shared" si="467"/>
        <v>Zona</v>
      </c>
      <c r="K2113" s="12" t="str">
        <f t="shared" ref="K2113:N2128" si="469">+K2112</f>
        <v>Etapas Históricas</v>
      </c>
      <c r="L2113" s="43" t="str">
        <f t="shared" si="469"/>
        <v>Periodo 2020-2021</v>
      </c>
      <c r="M2113" s="43" t="str">
        <f t="shared" si="469"/>
        <v>Adimensional</v>
      </c>
      <c r="N2113" s="49" t="str">
        <f t="shared" si="469"/>
        <v>Ministerio de Ciencias, Tecnología, Conocimiento e Innovación</v>
      </c>
      <c r="O2113" s="30" t="str">
        <f>+"Etapas Históricas del Programa Paso a Paso en la comuna de "&amp;Enfermedades_Mundiales[[#This Row],[territorio]]</f>
        <v>Etapas Históricas del Programa Paso a Paso en la comuna de Coltauco</v>
      </c>
      <c r="P2113" s="68"/>
      <c r="Q2113" s="15" t="str">
        <f t="shared" si="461"/>
        <v>Gráfico Evolución</v>
      </c>
      <c r="R2113" s="30"/>
      <c r="S211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https://analytics.zoho.com/open-view/2395394000008155038?ZOHO_CRITERIA=%22Localiza_CL_Poblacion%22.%22Codcom%22%3D6104</v>
      </c>
      <c r="T2113" s="17"/>
      <c r="U2113" s="31" t="str">
        <f t="shared" si="462"/>
        <v>#1774B9</v>
      </c>
      <c r="V2113" s="32" t="str">
        <f>+Enfermedades_Mundiales[[#This Row],[idcoleccion]]&amp;"-"&amp;Enfermedades_Mundiales[[#This Row],[id]]</f>
        <v>360-2103</v>
      </c>
      <c r="W2113" s="21">
        <f>+VLOOKUP(Enfermedades_Mundiales[[#This Row],[Filtro URL]],Estructura!$X$4:$Y$366,2,0)</f>
        <v>36306104</v>
      </c>
      <c r="X2113" s="21" t="str">
        <f>+VLOOKUP(Enfermedades_Mundiales[[#This Row],[tema]],Estructura!$A$4:$C$18,3,0)</f>
        <v>T-368</v>
      </c>
      <c r="Y2113" s="32" t="str">
        <f>+VLOOKUP(Enfermedades_Mundiales[[#This Row],[contenido]],Estructura!$E$4:$G$18,3,0)</f>
        <v>C-364</v>
      </c>
      <c r="Z2113" s="32" t="str">
        <f>+VLOOKUP(Enfermedades_Mundiales[[#This Row],[Filtro Integrado]],Estructura!$M$4:$O$367,3,0)</f>
        <v>FI-366</v>
      </c>
      <c r="AA2113" s="32" t="str">
        <f>+VLOOKUP(Enfermedades_Mundiales[[#This Row],[Muestra]],Estructura!$Q$4:$S$194,3,0)</f>
        <v>M-373</v>
      </c>
    </row>
    <row r="2114" spans="1:27" ht="30.6" x14ac:dyDescent="0.3">
      <c r="A2114" s="61" t="s">
        <v>2581</v>
      </c>
      <c r="B2114" s="43">
        <f t="shared" si="468"/>
        <v>360</v>
      </c>
      <c r="C2114" s="44" t="str">
        <f t="shared" si="468"/>
        <v>Enfermedades Mundiales</v>
      </c>
      <c r="D2114" s="44" t="str">
        <f t="shared" si="468"/>
        <v>Salud</v>
      </c>
      <c r="E2114" s="64">
        <v>6105</v>
      </c>
      <c r="F2114" s="44" t="str">
        <f t="shared" si="463"/>
        <v>Etapas Paso a Paso</v>
      </c>
      <c r="G2114" s="27" t="s">
        <v>3568</v>
      </c>
      <c r="H2114" s="60" t="s">
        <v>17</v>
      </c>
      <c r="I2114" s="58" t="s">
        <v>107</v>
      </c>
      <c r="J2114" s="43" t="str">
        <f t="shared" si="467"/>
        <v>Zona</v>
      </c>
      <c r="K2114" s="12" t="str">
        <f t="shared" si="469"/>
        <v>Etapas Históricas</v>
      </c>
      <c r="L2114" s="43" t="str">
        <f t="shared" si="469"/>
        <v>Periodo 2020-2021</v>
      </c>
      <c r="M2114" s="43" t="str">
        <f t="shared" si="469"/>
        <v>Adimensional</v>
      </c>
      <c r="N2114" s="49" t="str">
        <f t="shared" si="469"/>
        <v>Ministerio de Ciencias, Tecnología, Conocimiento e Innovación</v>
      </c>
      <c r="O2114" s="30" t="str">
        <f>+"Etapas Históricas del Programa Paso a Paso en la comuna de "&amp;Enfermedades_Mundiales[[#This Row],[territorio]]</f>
        <v>Etapas Históricas del Programa Paso a Paso en la comuna de Doñihue</v>
      </c>
      <c r="P2114" s="68"/>
      <c r="Q2114" s="15" t="str">
        <f t="shared" si="461"/>
        <v>Gráfico Evolución</v>
      </c>
      <c r="R2114" s="30"/>
      <c r="S211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https://analytics.zoho.com/open-view/2395394000008155038?ZOHO_CRITERIA=%22Localiza_CL_Poblacion%22.%22Codcom%22%3D6105</v>
      </c>
      <c r="T2114" s="17"/>
      <c r="U2114" s="31" t="str">
        <f t="shared" si="462"/>
        <v>#1774B9</v>
      </c>
      <c r="V2114" s="32" t="str">
        <f>+Enfermedades_Mundiales[[#This Row],[idcoleccion]]&amp;"-"&amp;Enfermedades_Mundiales[[#This Row],[id]]</f>
        <v>360-2104</v>
      </c>
      <c r="W2114" s="21">
        <f>+VLOOKUP(Enfermedades_Mundiales[[#This Row],[Filtro URL]],Estructura!$X$4:$Y$366,2,0)</f>
        <v>36306105</v>
      </c>
      <c r="X2114" s="21" t="str">
        <f>+VLOOKUP(Enfermedades_Mundiales[[#This Row],[tema]],Estructura!$A$4:$C$18,3,0)</f>
        <v>T-368</v>
      </c>
      <c r="Y2114" s="32" t="str">
        <f>+VLOOKUP(Enfermedades_Mundiales[[#This Row],[contenido]],Estructura!$E$4:$G$18,3,0)</f>
        <v>C-364</v>
      </c>
      <c r="Z2114" s="32" t="str">
        <f>+VLOOKUP(Enfermedades_Mundiales[[#This Row],[Filtro Integrado]],Estructura!$M$4:$O$367,3,0)</f>
        <v>FI-366</v>
      </c>
      <c r="AA2114" s="32" t="str">
        <f>+VLOOKUP(Enfermedades_Mundiales[[#This Row],[Muestra]],Estructura!$Q$4:$S$194,3,0)</f>
        <v>M-373</v>
      </c>
    </row>
    <row r="2115" spans="1:27" ht="30.6" x14ac:dyDescent="0.3">
      <c r="A2115" s="61" t="s">
        <v>2582</v>
      </c>
      <c r="B2115" s="43">
        <f t="shared" si="468"/>
        <v>360</v>
      </c>
      <c r="C2115" s="44" t="str">
        <f t="shared" si="468"/>
        <v>Enfermedades Mundiales</v>
      </c>
      <c r="D2115" s="44" t="str">
        <f t="shared" si="468"/>
        <v>Salud</v>
      </c>
      <c r="E2115" s="64">
        <v>6106</v>
      </c>
      <c r="F2115" s="44" t="str">
        <f t="shared" si="463"/>
        <v>Etapas Paso a Paso</v>
      </c>
      <c r="G2115" s="27" t="s">
        <v>3568</v>
      </c>
      <c r="H2115" s="60" t="s">
        <v>17</v>
      </c>
      <c r="I2115" s="58" t="s">
        <v>108</v>
      </c>
      <c r="J2115" s="43" t="str">
        <f t="shared" si="467"/>
        <v>Zona</v>
      </c>
      <c r="K2115" s="12" t="str">
        <f t="shared" si="469"/>
        <v>Etapas Históricas</v>
      </c>
      <c r="L2115" s="43" t="str">
        <f t="shared" si="469"/>
        <v>Periodo 2020-2021</v>
      </c>
      <c r="M2115" s="43" t="str">
        <f t="shared" si="469"/>
        <v>Adimensional</v>
      </c>
      <c r="N2115" s="49" t="str">
        <f t="shared" si="469"/>
        <v>Ministerio de Ciencias, Tecnología, Conocimiento e Innovación</v>
      </c>
      <c r="O2115" s="30" t="str">
        <f>+"Etapas Históricas del Programa Paso a Paso en la comuna de "&amp;Enfermedades_Mundiales[[#This Row],[territorio]]</f>
        <v>Etapas Históricas del Programa Paso a Paso en la comuna de Graneros</v>
      </c>
      <c r="P2115" s="68"/>
      <c r="Q2115" s="15" t="str">
        <f t="shared" si="461"/>
        <v>Gráfico Evolución</v>
      </c>
      <c r="R2115" s="30"/>
      <c r="S211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https://analytics.zoho.com/open-view/2395394000008155038?ZOHO_CRITERIA=%22Localiza_CL_Poblacion%22.%22Codcom%22%3D6106</v>
      </c>
      <c r="T2115" s="17"/>
      <c r="U2115" s="31" t="str">
        <f t="shared" si="462"/>
        <v>#1774B9</v>
      </c>
      <c r="V2115" s="32" t="str">
        <f>+Enfermedades_Mundiales[[#This Row],[idcoleccion]]&amp;"-"&amp;Enfermedades_Mundiales[[#This Row],[id]]</f>
        <v>360-2105</v>
      </c>
      <c r="W2115" s="21">
        <f>+VLOOKUP(Enfermedades_Mundiales[[#This Row],[Filtro URL]],Estructura!$X$4:$Y$366,2,0)</f>
        <v>36306106</v>
      </c>
      <c r="X2115" s="21" t="str">
        <f>+VLOOKUP(Enfermedades_Mundiales[[#This Row],[tema]],Estructura!$A$4:$C$18,3,0)</f>
        <v>T-368</v>
      </c>
      <c r="Y2115" s="32" t="str">
        <f>+VLOOKUP(Enfermedades_Mundiales[[#This Row],[contenido]],Estructura!$E$4:$G$18,3,0)</f>
        <v>C-364</v>
      </c>
      <c r="Z2115" s="32" t="str">
        <f>+VLOOKUP(Enfermedades_Mundiales[[#This Row],[Filtro Integrado]],Estructura!$M$4:$O$367,3,0)</f>
        <v>FI-366</v>
      </c>
      <c r="AA2115" s="32" t="str">
        <f>+VLOOKUP(Enfermedades_Mundiales[[#This Row],[Muestra]],Estructura!$Q$4:$S$194,3,0)</f>
        <v>M-373</v>
      </c>
    </row>
    <row r="2116" spans="1:27" ht="30.6" x14ac:dyDescent="0.3">
      <c r="A2116" s="61" t="s">
        <v>2583</v>
      </c>
      <c r="B2116" s="43">
        <f t="shared" si="468"/>
        <v>360</v>
      </c>
      <c r="C2116" s="44" t="str">
        <f t="shared" si="468"/>
        <v>Enfermedades Mundiales</v>
      </c>
      <c r="D2116" s="44" t="str">
        <f t="shared" si="468"/>
        <v>Salud</v>
      </c>
      <c r="E2116" s="64">
        <v>6107</v>
      </c>
      <c r="F2116" s="44" t="str">
        <f t="shared" si="463"/>
        <v>Etapas Paso a Paso</v>
      </c>
      <c r="G2116" s="27" t="s">
        <v>3568</v>
      </c>
      <c r="H2116" s="60" t="s">
        <v>17</v>
      </c>
      <c r="I2116" s="58" t="s">
        <v>109</v>
      </c>
      <c r="J2116" s="43" t="str">
        <f t="shared" si="467"/>
        <v>Zona</v>
      </c>
      <c r="K2116" s="12" t="str">
        <f t="shared" si="469"/>
        <v>Etapas Históricas</v>
      </c>
      <c r="L2116" s="43" t="str">
        <f t="shared" si="469"/>
        <v>Periodo 2020-2021</v>
      </c>
      <c r="M2116" s="43" t="str">
        <f t="shared" si="469"/>
        <v>Adimensional</v>
      </c>
      <c r="N2116" s="49" t="str">
        <f t="shared" si="469"/>
        <v>Ministerio de Ciencias, Tecnología, Conocimiento e Innovación</v>
      </c>
      <c r="O2116" s="30" t="str">
        <f>+"Etapas Históricas del Programa Paso a Paso en la comuna de "&amp;Enfermedades_Mundiales[[#This Row],[territorio]]</f>
        <v>Etapas Históricas del Programa Paso a Paso en la comuna de Las Cabras</v>
      </c>
      <c r="P2116" s="68"/>
      <c r="Q2116" s="15" t="str">
        <f t="shared" si="461"/>
        <v>Gráfico Evolución</v>
      </c>
      <c r="R2116" s="30"/>
      <c r="S211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https://analytics.zoho.com/open-view/2395394000008155038?ZOHO_CRITERIA=%22Localiza_CL_Poblacion%22.%22Codcom%22%3D6107</v>
      </c>
      <c r="T2116" s="17"/>
      <c r="U2116" s="31" t="str">
        <f t="shared" si="462"/>
        <v>#1774B9</v>
      </c>
      <c r="V2116" s="32" t="str">
        <f>+Enfermedades_Mundiales[[#This Row],[idcoleccion]]&amp;"-"&amp;Enfermedades_Mundiales[[#This Row],[id]]</f>
        <v>360-2106</v>
      </c>
      <c r="W2116" s="21">
        <f>+VLOOKUP(Enfermedades_Mundiales[[#This Row],[Filtro URL]],Estructura!$X$4:$Y$366,2,0)</f>
        <v>36306107</v>
      </c>
      <c r="X2116" s="21" t="str">
        <f>+VLOOKUP(Enfermedades_Mundiales[[#This Row],[tema]],Estructura!$A$4:$C$18,3,0)</f>
        <v>T-368</v>
      </c>
      <c r="Y2116" s="32" t="str">
        <f>+VLOOKUP(Enfermedades_Mundiales[[#This Row],[contenido]],Estructura!$E$4:$G$18,3,0)</f>
        <v>C-364</v>
      </c>
      <c r="Z2116" s="32" t="str">
        <f>+VLOOKUP(Enfermedades_Mundiales[[#This Row],[Filtro Integrado]],Estructura!$M$4:$O$367,3,0)</f>
        <v>FI-366</v>
      </c>
      <c r="AA2116" s="32" t="str">
        <f>+VLOOKUP(Enfermedades_Mundiales[[#This Row],[Muestra]],Estructura!$Q$4:$S$194,3,0)</f>
        <v>M-373</v>
      </c>
    </row>
    <row r="2117" spans="1:27" ht="30.6" x14ac:dyDescent="0.3">
      <c r="A2117" s="61" t="s">
        <v>2584</v>
      </c>
      <c r="B2117" s="43">
        <f t="shared" si="468"/>
        <v>360</v>
      </c>
      <c r="C2117" s="44" t="str">
        <f t="shared" si="468"/>
        <v>Enfermedades Mundiales</v>
      </c>
      <c r="D2117" s="44" t="str">
        <f t="shared" si="468"/>
        <v>Salud</v>
      </c>
      <c r="E2117" s="64">
        <v>6108</v>
      </c>
      <c r="F2117" s="44" t="str">
        <f t="shared" si="463"/>
        <v>Etapas Paso a Paso</v>
      </c>
      <c r="G2117" s="27" t="s">
        <v>3568</v>
      </c>
      <c r="H2117" s="60" t="s">
        <v>17</v>
      </c>
      <c r="I2117" s="58" t="s">
        <v>110</v>
      </c>
      <c r="J2117" s="43" t="str">
        <f t="shared" si="467"/>
        <v>Zona</v>
      </c>
      <c r="K2117" s="12" t="str">
        <f t="shared" si="469"/>
        <v>Etapas Históricas</v>
      </c>
      <c r="L2117" s="43" t="str">
        <f t="shared" si="469"/>
        <v>Periodo 2020-2021</v>
      </c>
      <c r="M2117" s="43" t="str">
        <f t="shared" si="469"/>
        <v>Adimensional</v>
      </c>
      <c r="N2117" s="49" t="str">
        <f t="shared" si="469"/>
        <v>Ministerio de Ciencias, Tecnología, Conocimiento e Innovación</v>
      </c>
      <c r="O2117" s="30" t="str">
        <f>+"Etapas Históricas del Programa Paso a Paso en la comuna de "&amp;Enfermedades_Mundiales[[#This Row],[territorio]]</f>
        <v>Etapas Históricas del Programa Paso a Paso en la comuna de Machalí</v>
      </c>
      <c r="P2117" s="68"/>
      <c r="Q2117" s="15" t="str">
        <f t="shared" si="461"/>
        <v>Gráfico Evolución</v>
      </c>
      <c r="R2117" s="30"/>
      <c r="S211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https://analytics.zoho.com/open-view/2395394000008155038?ZOHO_CRITERIA=%22Localiza_CL_Poblacion%22.%22Codcom%22%3D6108</v>
      </c>
      <c r="T2117" s="17"/>
      <c r="U2117" s="31" t="str">
        <f t="shared" si="462"/>
        <v>#1774B9</v>
      </c>
      <c r="V2117" s="32" t="str">
        <f>+Enfermedades_Mundiales[[#This Row],[idcoleccion]]&amp;"-"&amp;Enfermedades_Mundiales[[#This Row],[id]]</f>
        <v>360-2107</v>
      </c>
      <c r="W2117" s="21">
        <f>+VLOOKUP(Enfermedades_Mundiales[[#This Row],[Filtro URL]],Estructura!$X$4:$Y$366,2,0)</f>
        <v>36306108</v>
      </c>
      <c r="X2117" s="21" t="str">
        <f>+VLOOKUP(Enfermedades_Mundiales[[#This Row],[tema]],Estructura!$A$4:$C$18,3,0)</f>
        <v>T-368</v>
      </c>
      <c r="Y2117" s="32" t="str">
        <f>+VLOOKUP(Enfermedades_Mundiales[[#This Row],[contenido]],Estructura!$E$4:$G$18,3,0)</f>
        <v>C-364</v>
      </c>
      <c r="Z2117" s="32" t="str">
        <f>+VLOOKUP(Enfermedades_Mundiales[[#This Row],[Filtro Integrado]],Estructura!$M$4:$O$367,3,0)</f>
        <v>FI-366</v>
      </c>
      <c r="AA2117" s="32" t="str">
        <f>+VLOOKUP(Enfermedades_Mundiales[[#This Row],[Muestra]],Estructura!$Q$4:$S$194,3,0)</f>
        <v>M-373</v>
      </c>
    </row>
    <row r="2118" spans="1:27" ht="30.6" x14ac:dyDescent="0.3">
      <c r="A2118" s="61" t="s">
        <v>2585</v>
      </c>
      <c r="B2118" s="43">
        <f t="shared" si="468"/>
        <v>360</v>
      </c>
      <c r="C2118" s="44" t="str">
        <f t="shared" si="468"/>
        <v>Enfermedades Mundiales</v>
      </c>
      <c r="D2118" s="44" t="str">
        <f t="shared" si="468"/>
        <v>Salud</v>
      </c>
      <c r="E2118" s="64">
        <v>6109</v>
      </c>
      <c r="F2118" s="44" t="str">
        <f t="shared" si="463"/>
        <v>Etapas Paso a Paso</v>
      </c>
      <c r="G2118" s="27" t="s">
        <v>3568</v>
      </c>
      <c r="H2118" s="60" t="s">
        <v>17</v>
      </c>
      <c r="I2118" s="58" t="s">
        <v>111</v>
      </c>
      <c r="J2118" s="43" t="str">
        <f t="shared" si="467"/>
        <v>Zona</v>
      </c>
      <c r="K2118" s="12" t="str">
        <f t="shared" si="469"/>
        <v>Etapas Históricas</v>
      </c>
      <c r="L2118" s="43" t="str">
        <f t="shared" si="469"/>
        <v>Periodo 2020-2021</v>
      </c>
      <c r="M2118" s="43" t="str">
        <f t="shared" si="469"/>
        <v>Adimensional</v>
      </c>
      <c r="N2118" s="49" t="str">
        <f t="shared" si="469"/>
        <v>Ministerio de Ciencias, Tecnología, Conocimiento e Innovación</v>
      </c>
      <c r="O2118" s="30" t="str">
        <f>+"Etapas Históricas del Programa Paso a Paso en la comuna de "&amp;Enfermedades_Mundiales[[#This Row],[territorio]]</f>
        <v>Etapas Históricas del Programa Paso a Paso en la comuna de Malloa</v>
      </c>
      <c r="P2118" s="68"/>
      <c r="Q2118" s="15" t="str">
        <f t="shared" si="461"/>
        <v>Gráfico Evolución</v>
      </c>
      <c r="R2118" s="30"/>
      <c r="S211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https://analytics.zoho.com/open-view/2395394000008155038?ZOHO_CRITERIA=%22Localiza_CL_Poblacion%22.%22Codcom%22%3D6109</v>
      </c>
      <c r="T2118" s="17"/>
      <c r="U2118" s="31" t="str">
        <f t="shared" si="462"/>
        <v>#1774B9</v>
      </c>
      <c r="V2118" s="32" t="str">
        <f>+Enfermedades_Mundiales[[#This Row],[idcoleccion]]&amp;"-"&amp;Enfermedades_Mundiales[[#This Row],[id]]</f>
        <v>360-2108</v>
      </c>
      <c r="W2118" s="21">
        <f>+VLOOKUP(Enfermedades_Mundiales[[#This Row],[Filtro URL]],Estructura!$X$4:$Y$366,2,0)</f>
        <v>36306109</v>
      </c>
      <c r="X2118" s="21" t="str">
        <f>+VLOOKUP(Enfermedades_Mundiales[[#This Row],[tema]],Estructura!$A$4:$C$18,3,0)</f>
        <v>T-368</v>
      </c>
      <c r="Y2118" s="32" t="str">
        <f>+VLOOKUP(Enfermedades_Mundiales[[#This Row],[contenido]],Estructura!$E$4:$G$18,3,0)</f>
        <v>C-364</v>
      </c>
      <c r="Z2118" s="32" t="str">
        <f>+VLOOKUP(Enfermedades_Mundiales[[#This Row],[Filtro Integrado]],Estructura!$M$4:$O$367,3,0)</f>
        <v>FI-366</v>
      </c>
      <c r="AA2118" s="32" t="str">
        <f>+VLOOKUP(Enfermedades_Mundiales[[#This Row],[Muestra]],Estructura!$Q$4:$S$194,3,0)</f>
        <v>M-373</v>
      </c>
    </row>
    <row r="2119" spans="1:27" ht="30.6" x14ac:dyDescent="0.3">
      <c r="A2119" s="61" t="s">
        <v>2586</v>
      </c>
      <c r="B2119" s="43">
        <f t="shared" si="468"/>
        <v>360</v>
      </c>
      <c r="C2119" s="44" t="str">
        <f t="shared" si="468"/>
        <v>Enfermedades Mundiales</v>
      </c>
      <c r="D2119" s="44" t="str">
        <f t="shared" si="468"/>
        <v>Salud</v>
      </c>
      <c r="E2119" s="64">
        <v>6110</v>
      </c>
      <c r="F2119" s="44" t="str">
        <f t="shared" si="463"/>
        <v>Etapas Paso a Paso</v>
      </c>
      <c r="G2119" s="27" t="s">
        <v>3568</v>
      </c>
      <c r="H2119" s="60" t="s">
        <v>17</v>
      </c>
      <c r="I2119" s="58" t="s">
        <v>112</v>
      </c>
      <c r="J2119" s="43" t="str">
        <f t="shared" si="467"/>
        <v>Zona</v>
      </c>
      <c r="K2119" s="12" t="str">
        <f t="shared" si="469"/>
        <v>Etapas Históricas</v>
      </c>
      <c r="L2119" s="43" t="str">
        <f t="shared" si="469"/>
        <v>Periodo 2020-2021</v>
      </c>
      <c r="M2119" s="43" t="str">
        <f t="shared" si="469"/>
        <v>Adimensional</v>
      </c>
      <c r="N2119" s="49" t="str">
        <f t="shared" si="469"/>
        <v>Ministerio de Ciencias, Tecnología, Conocimiento e Innovación</v>
      </c>
      <c r="O2119" s="30" t="str">
        <f>+"Etapas Históricas del Programa Paso a Paso en la comuna de "&amp;Enfermedades_Mundiales[[#This Row],[territorio]]</f>
        <v>Etapas Históricas del Programa Paso a Paso en la comuna de Mostazal</v>
      </c>
      <c r="P2119" s="68"/>
      <c r="Q2119" s="15" t="str">
        <f t="shared" si="461"/>
        <v>Gráfico Evolución</v>
      </c>
      <c r="R2119" s="30"/>
      <c r="S211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https://analytics.zoho.com/open-view/2395394000008155038?ZOHO_CRITERIA=%22Localiza_CL_Poblacion%22.%22Codcom%22%3D6110</v>
      </c>
      <c r="T2119" s="17"/>
      <c r="U2119" s="31" t="str">
        <f t="shared" si="462"/>
        <v>#1774B9</v>
      </c>
      <c r="V2119" s="32" t="str">
        <f>+Enfermedades_Mundiales[[#This Row],[idcoleccion]]&amp;"-"&amp;Enfermedades_Mundiales[[#This Row],[id]]</f>
        <v>360-2109</v>
      </c>
      <c r="W2119" s="21">
        <f>+VLOOKUP(Enfermedades_Mundiales[[#This Row],[Filtro URL]],Estructura!$X$4:$Y$366,2,0)</f>
        <v>36306110</v>
      </c>
      <c r="X2119" s="21" t="str">
        <f>+VLOOKUP(Enfermedades_Mundiales[[#This Row],[tema]],Estructura!$A$4:$C$18,3,0)</f>
        <v>T-368</v>
      </c>
      <c r="Y2119" s="32" t="str">
        <f>+VLOOKUP(Enfermedades_Mundiales[[#This Row],[contenido]],Estructura!$E$4:$G$18,3,0)</f>
        <v>C-364</v>
      </c>
      <c r="Z2119" s="32" t="str">
        <f>+VLOOKUP(Enfermedades_Mundiales[[#This Row],[Filtro Integrado]],Estructura!$M$4:$O$367,3,0)</f>
        <v>FI-366</v>
      </c>
      <c r="AA2119" s="32" t="str">
        <f>+VLOOKUP(Enfermedades_Mundiales[[#This Row],[Muestra]],Estructura!$Q$4:$S$194,3,0)</f>
        <v>M-373</v>
      </c>
    </row>
    <row r="2120" spans="1:27" ht="30.6" x14ac:dyDescent="0.3">
      <c r="A2120" s="61" t="s">
        <v>2587</v>
      </c>
      <c r="B2120" s="43">
        <f t="shared" si="468"/>
        <v>360</v>
      </c>
      <c r="C2120" s="44" t="str">
        <f t="shared" si="468"/>
        <v>Enfermedades Mundiales</v>
      </c>
      <c r="D2120" s="44" t="str">
        <f t="shared" si="468"/>
        <v>Salud</v>
      </c>
      <c r="E2120" s="64">
        <v>6111</v>
      </c>
      <c r="F2120" s="44" t="str">
        <f t="shared" si="463"/>
        <v>Etapas Paso a Paso</v>
      </c>
      <c r="G2120" s="27" t="s">
        <v>3568</v>
      </c>
      <c r="H2120" s="60" t="s">
        <v>17</v>
      </c>
      <c r="I2120" s="58" t="s">
        <v>113</v>
      </c>
      <c r="J2120" s="43" t="str">
        <f t="shared" si="467"/>
        <v>Zona</v>
      </c>
      <c r="K2120" s="12" t="str">
        <f t="shared" si="469"/>
        <v>Etapas Históricas</v>
      </c>
      <c r="L2120" s="43" t="str">
        <f t="shared" si="469"/>
        <v>Periodo 2020-2021</v>
      </c>
      <c r="M2120" s="43" t="str">
        <f t="shared" si="469"/>
        <v>Adimensional</v>
      </c>
      <c r="N2120" s="49" t="str">
        <f t="shared" si="469"/>
        <v>Ministerio de Ciencias, Tecnología, Conocimiento e Innovación</v>
      </c>
      <c r="O2120" s="30" t="str">
        <f>+"Etapas Históricas del Programa Paso a Paso en la comuna de "&amp;Enfermedades_Mundiales[[#This Row],[territorio]]</f>
        <v>Etapas Históricas del Programa Paso a Paso en la comuna de Olivar</v>
      </c>
      <c r="P2120" s="68"/>
      <c r="Q2120" s="15" t="str">
        <f t="shared" si="461"/>
        <v>Gráfico Evolución</v>
      </c>
      <c r="R2120" s="30"/>
      <c r="S212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https://analytics.zoho.com/open-view/2395394000008155038?ZOHO_CRITERIA=%22Localiza_CL_Poblacion%22.%22Codcom%22%3D6111</v>
      </c>
      <c r="T2120" s="17"/>
      <c r="U2120" s="31" t="str">
        <f t="shared" si="462"/>
        <v>#1774B9</v>
      </c>
      <c r="V2120" s="32" t="str">
        <f>+Enfermedades_Mundiales[[#This Row],[idcoleccion]]&amp;"-"&amp;Enfermedades_Mundiales[[#This Row],[id]]</f>
        <v>360-2110</v>
      </c>
      <c r="W2120" s="21">
        <f>+VLOOKUP(Enfermedades_Mundiales[[#This Row],[Filtro URL]],Estructura!$X$4:$Y$366,2,0)</f>
        <v>36306111</v>
      </c>
      <c r="X2120" s="21" t="str">
        <f>+VLOOKUP(Enfermedades_Mundiales[[#This Row],[tema]],Estructura!$A$4:$C$18,3,0)</f>
        <v>T-368</v>
      </c>
      <c r="Y2120" s="32" t="str">
        <f>+VLOOKUP(Enfermedades_Mundiales[[#This Row],[contenido]],Estructura!$E$4:$G$18,3,0)</f>
        <v>C-364</v>
      </c>
      <c r="Z2120" s="32" t="str">
        <f>+VLOOKUP(Enfermedades_Mundiales[[#This Row],[Filtro Integrado]],Estructura!$M$4:$O$367,3,0)</f>
        <v>FI-366</v>
      </c>
      <c r="AA2120" s="32" t="str">
        <f>+VLOOKUP(Enfermedades_Mundiales[[#This Row],[Muestra]],Estructura!$Q$4:$S$194,3,0)</f>
        <v>M-373</v>
      </c>
    </row>
    <row r="2121" spans="1:27" ht="30.6" x14ac:dyDescent="0.3">
      <c r="A2121" s="61" t="s">
        <v>2588</v>
      </c>
      <c r="B2121" s="43">
        <f t="shared" si="468"/>
        <v>360</v>
      </c>
      <c r="C2121" s="44" t="str">
        <f t="shared" si="468"/>
        <v>Enfermedades Mundiales</v>
      </c>
      <c r="D2121" s="44" t="str">
        <f t="shared" si="468"/>
        <v>Salud</v>
      </c>
      <c r="E2121" s="64">
        <v>6112</v>
      </c>
      <c r="F2121" s="44" t="str">
        <f t="shared" si="463"/>
        <v>Etapas Paso a Paso</v>
      </c>
      <c r="G2121" s="27" t="s">
        <v>3568</v>
      </c>
      <c r="H2121" s="60" t="s">
        <v>17</v>
      </c>
      <c r="I2121" s="58" t="s">
        <v>114</v>
      </c>
      <c r="J2121" s="43" t="str">
        <f t="shared" si="467"/>
        <v>Zona</v>
      </c>
      <c r="K2121" s="12" t="str">
        <f t="shared" si="469"/>
        <v>Etapas Históricas</v>
      </c>
      <c r="L2121" s="43" t="str">
        <f t="shared" si="469"/>
        <v>Periodo 2020-2021</v>
      </c>
      <c r="M2121" s="43" t="str">
        <f t="shared" si="469"/>
        <v>Adimensional</v>
      </c>
      <c r="N2121" s="49" t="str">
        <f t="shared" si="469"/>
        <v>Ministerio de Ciencias, Tecnología, Conocimiento e Innovación</v>
      </c>
      <c r="O2121" s="30" t="str">
        <f>+"Etapas Históricas del Programa Paso a Paso en la comuna de "&amp;Enfermedades_Mundiales[[#This Row],[territorio]]</f>
        <v>Etapas Históricas del Programa Paso a Paso en la comuna de Peumo</v>
      </c>
      <c r="P2121" s="68"/>
      <c r="Q2121" s="15" t="str">
        <f t="shared" si="461"/>
        <v>Gráfico Evolución</v>
      </c>
      <c r="R2121" s="30"/>
      <c r="S212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https://analytics.zoho.com/open-view/2395394000008155038?ZOHO_CRITERIA=%22Localiza_CL_Poblacion%22.%22Codcom%22%3D6112</v>
      </c>
      <c r="T2121" s="17"/>
      <c r="U2121" s="31" t="str">
        <f t="shared" si="462"/>
        <v>#1774B9</v>
      </c>
      <c r="V2121" s="32" t="str">
        <f>+Enfermedades_Mundiales[[#This Row],[idcoleccion]]&amp;"-"&amp;Enfermedades_Mundiales[[#This Row],[id]]</f>
        <v>360-2111</v>
      </c>
      <c r="W2121" s="21">
        <f>+VLOOKUP(Enfermedades_Mundiales[[#This Row],[Filtro URL]],Estructura!$X$4:$Y$366,2,0)</f>
        <v>36306112</v>
      </c>
      <c r="X2121" s="21" t="str">
        <f>+VLOOKUP(Enfermedades_Mundiales[[#This Row],[tema]],Estructura!$A$4:$C$18,3,0)</f>
        <v>T-368</v>
      </c>
      <c r="Y2121" s="32" t="str">
        <f>+VLOOKUP(Enfermedades_Mundiales[[#This Row],[contenido]],Estructura!$E$4:$G$18,3,0)</f>
        <v>C-364</v>
      </c>
      <c r="Z2121" s="32" t="str">
        <f>+VLOOKUP(Enfermedades_Mundiales[[#This Row],[Filtro Integrado]],Estructura!$M$4:$O$367,3,0)</f>
        <v>FI-366</v>
      </c>
      <c r="AA2121" s="32" t="str">
        <f>+VLOOKUP(Enfermedades_Mundiales[[#This Row],[Muestra]],Estructura!$Q$4:$S$194,3,0)</f>
        <v>M-373</v>
      </c>
    </row>
    <row r="2122" spans="1:27" ht="30.6" x14ac:dyDescent="0.3">
      <c r="A2122" s="61" t="s">
        <v>2589</v>
      </c>
      <c r="B2122" s="43">
        <f t="shared" si="468"/>
        <v>360</v>
      </c>
      <c r="C2122" s="44" t="str">
        <f t="shared" si="468"/>
        <v>Enfermedades Mundiales</v>
      </c>
      <c r="D2122" s="44" t="str">
        <f t="shared" si="468"/>
        <v>Salud</v>
      </c>
      <c r="E2122" s="64">
        <v>6113</v>
      </c>
      <c r="F2122" s="44" t="str">
        <f t="shared" si="463"/>
        <v>Etapas Paso a Paso</v>
      </c>
      <c r="G2122" s="27" t="s">
        <v>3568</v>
      </c>
      <c r="H2122" s="60" t="s">
        <v>17</v>
      </c>
      <c r="I2122" s="58" t="s">
        <v>115</v>
      </c>
      <c r="J2122" s="43" t="str">
        <f t="shared" si="467"/>
        <v>Zona</v>
      </c>
      <c r="K2122" s="12" t="str">
        <f t="shared" si="469"/>
        <v>Etapas Históricas</v>
      </c>
      <c r="L2122" s="43" t="str">
        <f t="shared" si="469"/>
        <v>Periodo 2020-2021</v>
      </c>
      <c r="M2122" s="43" t="str">
        <f t="shared" si="469"/>
        <v>Adimensional</v>
      </c>
      <c r="N2122" s="49" t="str">
        <f t="shared" si="469"/>
        <v>Ministerio de Ciencias, Tecnología, Conocimiento e Innovación</v>
      </c>
      <c r="O2122" s="30" t="str">
        <f>+"Etapas Históricas del Programa Paso a Paso en la comuna de "&amp;Enfermedades_Mundiales[[#This Row],[territorio]]</f>
        <v>Etapas Históricas del Programa Paso a Paso en la comuna de Pichidegua</v>
      </c>
      <c r="P2122" s="68"/>
      <c r="Q2122" s="15" t="str">
        <f t="shared" si="461"/>
        <v>Gráfico Evolución</v>
      </c>
      <c r="R2122" s="30"/>
      <c r="S212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https://analytics.zoho.com/open-view/2395394000008155038?ZOHO_CRITERIA=%22Localiza_CL_Poblacion%22.%22Codcom%22%3D6113</v>
      </c>
      <c r="T2122" s="17"/>
      <c r="U2122" s="31" t="str">
        <f t="shared" si="462"/>
        <v>#1774B9</v>
      </c>
      <c r="V2122" s="32" t="str">
        <f>+Enfermedades_Mundiales[[#This Row],[idcoleccion]]&amp;"-"&amp;Enfermedades_Mundiales[[#This Row],[id]]</f>
        <v>360-2112</v>
      </c>
      <c r="W2122" s="21">
        <f>+VLOOKUP(Enfermedades_Mundiales[[#This Row],[Filtro URL]],Estructura!$X$4:$Y$366,2,0)</f>
        <v>36306113</v>
      </c>
      <c r="X2122" s="21" t="str">
        <f>+VLOOKUP(Enfermedades_Mundiales[[#This Row],[tema]],Estructura!$A$4:$C$18,3,0)</f>
        <v>T-368</v>
      </c>
      <c r="Y2122" s="32" t="str">
        <f>+VLOOKUP(Enfermedades_Mundiales[[#This Row],[contenido]],Estructura!$E$4:$G$18,3,0)</f>
        <v>C-364</v>
      </c>
      <c r="Z2122" s="32" t="str">
        <f>+VLOOKUP(Enfermedades_Mundiales[[#This Row],[Filtro Integrado]],Estructura!$M$4:$O$367,3,0)</f>
        <v>FI-366</v>
      </c>
      <c r="AA2122" s="32" t="str">
        <f>+VLOOKUP(Enfermedades_Mundiales[[#This Row],[Muestra]],Estructura!$Q$4:$S$194,3,0)</f>
        <v>M-373</v>
      </c>
    </row>
    <row r="2123" spans="1:27" ht="30.6" x14ac:dyDescent="0.3">
      <c r="A2123" s="61" t="s">
        <v>2590</v>
      </c>
      <c r="B2123" s="43">
        <f t="shared" si="468"/>
        <v>360</v>
      </c>
      <c r="C2123" s="44" t="str">
        <f t="shared" si="468"/>
        <v>Enfermedades Mundiales</v>
      </c>
      <c r="D2123" s="44" t="str">
        <f t="shared" si="468"/>
        <v>Salud</v>
      </c>
      <c r="E2123" s="64">
        <v>6114</v>
      </c>
      <c r="F2123" s="44" t="str">
        <f t="shared" si="463"/>
        <v>Etapas Paso a Paso</v>
      </c>
      <c r="G2123" s="27" t="s">
        <v>3568</v>
      </c>
      <c r="H2123" s="60" t="s">
        <v>17</v>
      </c>
      <c r="I2123" s="58" t="s">
        <v>116</v>
      </c>
      <c r="J2123" s="43" t="str">
        <f t="shared" si="467"/>
        <v>Zona</v>
      </c>
      <c r="K2123" s="12" t="str">
        <f t="shared" si="469"/>
        <v>Etapas Históricas</v>
      </c>
      <c r="L2123" s="43" t="str">
        <f t="shared" si="469"/>
        <v>Periodo 2020-2021</v>
      </c>
      <c r="M2123" s="43" t="str">
        <f t="shared" si="469"/>
        <v>Adimensional</v>
      </c>
      <c r="N2123" s="49" t="str">
        <f t="shared" si="469"/>
        <v>Ministerio de Ciencias, Tecnología, Conocimiento e Innovación</v>
      </c>
      <c r="O2123" s="30" t="str">
        <f>+"Etapas Históricas del Programa Paso a Paso en la comuna de "&amp;Enfermedades_Mundiales[[#This Row],[territorio]]</f>
        <v>Etapas Históricas del Programa Paso a Paso en la comuna de Quinta de Tilcoco</v>
      </c>
      <c r="P2123" s="68"/>
      <c r="Q2123" s="15" t="str">
        <f t="shared" si="461"/>
        <v>Gráfico Evolución</v>
      </c>
      <c r="R2123" s="30"/>
      <c r="S212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https://analytics.zoho.com/open-view/2395394000008155038?ZOHO_CRITERIA=%22Localiza_CL_Poblacion%22.%22Codcom%22%3D6114</v>
      </c>
      <c r="T2123" s="17"/>
      <c r="U2123" s="31" t="str">
        <f t="shared" si="462"/>
        <v>#1774B9</v>
      </c>
      <c r="V2123" s="32" t="str">
        <f>+Enfermedades_Mundiales[[#This Row],[idcoleccion]]&amp;"-"&amp;Enfermedades_Mundiales[[#This Row],[id]]</f>
        <v>360-2113</v>
      </c>
      <c r="W2123" s="21">
        <f>+VLOOKUP(Enfermedades_Mundiales[[#This Row],[Filtro URL]],Estructura!$X$4:$Y$366,2,0)</f>
        <v>36306114</v>
      </c>
      <c r="X2123" s="21" t="str">
        <f>+VLOOKUP(Enfermedades_Mundiales[[#This Row],[tema]],Estructura!$A$4:$C$18,3,0)</f>
        <v>T-368</v>
      </c>
      <c r="Y2123" s="32" t="str">
        <f>+VLOOKUP(Enfermedades_Mundiales[[#This Row],[contenido]],Estructura!$E$4:$G$18,3,0)</f>
        <v>C-364</v>
      </c>
      <c r="Z2123" s="32" t="str">
        <f>+VLOOKUP(Enfermedades_Mundiales[[#This Row],[Filtro Integrado]],Estructura!$M$4:$O$367,3,0)</f>
        <v>FI-366</v>
      </c>
      <c r="AA2123" s="32" t="str">
        <f>+VLOOKUP(Enfermedades_Mundiales[[#This Row],[Muestra]],Estructura!$Q$4:$S$194,3,0)</f>
        <v>M-373</v>
      </c>
    </row>
    <row r="2124" spans="1:27" ht="30.6" x14ac:dyDescent="0.3">
      <c r="A2124" s="61" t="s">
        <v>2591</v>
      </c>
      <c r="B2124" s="43">
        <f t="shared" si="468"/>
        <v>360</v>
      </c>
      <c r="C2124" s="44" t="str">
        <f t="shared" si="468"/>
        <v>Enfermedades Mundiales</v>
      </c>
      <c r="D2124" s="44" t="str">
        <f t="shared" si="468"/>
        <v>Salud</v>
      </c>
      <c r="E2124" s="64">
        <v>6115</v>
      </c>
      <c r="F2124" s="44" t="str">
        <f t="shared" si="463"/>
        <v>Etapas Paso a Paso</v>
      </c>
      <c r="G2124" s="27" t="s">
        <v>3568</v>
      </c>
      <c r="H2124" s="60" t="s">
        <v>17</v>
      </c>
      <c r="I2124" s="58" t="s">
        <v>117</v>
      </c>
      <c r="J2124" s="43" t="str">
        <f t="shared" si="467"/>
        <v>Zona</v>
      </c>
      <c r="K2124" s="12" t="str">
        <f t="shared" si="469"/>
        <v>Etapas Históricas</v>
      </c>
      <c r="L2124" s="43" t="str">
        <f t="shared" si="469"/>
        <v>Periodo 2020-2021</v>
      </c>
      <c r="M2124" s="43" t="str">
        <f t="shared" si="469"/>
        <v>Adimensional</v>
      </c>
      <c r="N2124" s="49" t="str">
        <f t="shared" si="469"/>
        <v>Ministerio de Ciencias, Tecnología, Conocimiento e Innovación</v>
      </c>
      <c r="O2124" s="30" t="str">
        <f>+"Etapas Históricas del Programa Paso a Paso en la comuna de "&amp;Enfermedades_Mundiales[[#This Row],[territorio]]</f>
        <v>Etapas Históricas del Programa Paso a Paso en la comuna de Rengo</v>
      </c>
      <c r="P2124" s="68"/>
      <c r="Q2124" s="15" t="str">
        <f t="shared" si="461"/>
        <v>Gráfico Evolución</v>
      </c>
      <c r="R2124" s="30"/>
      <c r="S212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https://analytics.zoho.com/open-view/2395394000008155038?ZOHO_CRITERIA=%22Localiza_CL_Poblacion%22.%22Codcom%22%3D6115</v>
      </c>
      <c r="T2124" s="17"/>
      <c r="U2124" s="31" t="str">
        <f t="shared" si="462"/>
        <v>#1774B9</v>
      </c>
      <c r="V2124" s="32" t="str">
        <f>+Enfermedades_Mundiales[[#This Row],[idcoleccion]]&amp;"-"&amp;Enfermedades_Mundiales[[#This Row],[id]]</f>
        <v>360-2114</v>
      </c>
      <c r="W2124" s="21">
        <f>+VLOOKUP(Enfermedades_Mundiales[[#This Row],[Filtro URL]],Estructura!$X$4:$Y$366,2,0)</f>
        <v>36306115</v>
      </c>
      <c r="X2124" s="21" t="str">
        <f>+VLOOKUP(Enfermedades_Mundiales[[#This Row],[tema]],Estructura!$A$4:$C$18,3,0)</f>
        <v>T-368</v>
      </c>
      <c r="Y2124" s="32" t="str">
        <f>+VLOOKUP(Enfermedades_Mundiales[[#This Row],[contenido]],Estructura!$E$4:$G$18,3,0)</f>
        <v>C-364</v>
      </c>
      <c r="Z2124" s="32" t="str">
        <f>+VLOOKUP(Enfermedades_Mundiales[[#This Row],[Filtro Integrado]],Estructura!$M$4:$O$367,3,0)</f>
        <v>FI-366</v>
      </c>
      <c r="AA2124" s="32" t="str">
        <f>+VLOOKUP(Enfermedades_Mundiales[[#This Row],[Muestra]],Estructura!$Q$4:$S$194,3,0)</f>
        <v>M-373</v>
      </c>
    </row>
    <row r="2125" spans="1:27" ht="30.6" x14ac:dyDescent="0.3">
      <c r="A2125" s="61" t="s">
        <v>2592</v>
      </c>
      <c r="B2125" s="43">
        <f t="shared" si="468"/>
        <v>360</v>
      </c>
      <c r="C2125" s="44" t="str">
        <f t="shared" si="468"/>
        <v>Enfermedades Mundiales</v>
      </c>
      <c r="D2125" s="44" t="str">
        <f t="shared" si="468"/>
        <v>Salud</v>
      </c>
      <c r="E2125" s="64">
        <v>6116</v>
      </c>
      <c r="F2125" s="44" t="str">
        <f t="shared" si="463"/>
        <v>Etapas Paso a Paso</v>
      </c>
      <c r="G2125" s="27" t="s">
        <v>3568</v>
      </c>
      <c r="H2125" s="60" t="s">
        <v>17</v>
      </c>
      <c r="I2125" s="58" t="s">
        <v>118</v>
      </c>
      <c r="J2125" s="43" t="str">
        <f t="shared" si="467"/>
        <v>Zona</v>
      </c>
      <c r="K2125" s="12" t="str">
        <f t="shared" si="469"/>
        <v>Etapas Históricas</v>
      </c>
      <c r="L2125" s="43" t="str">
        <f t="shared" si="469"/>
        <v>Periodo 2020-2021</v>
      </c>
      <c r="M2125" s="43" t="str">
        <f t="shared" si="469"/>
        <v>Adimensional</v>
      </c>
      <c r="N2125" s="49" t="str">
        <f t="shared" si="469"/>
        <v>Ministerio de Ciencias, Tecnología, Conocimiento e Innovación</v>
      </c>
      <c r="O2125" s="30" t="str">
        <f>+"Etapas Históricas del Programa Paso a Paso en la comuna de "&amp;Enfermedades_Mundiales[[#This Row],[territorio]]</f>
        <v>Etapas Históricas del Programa Paso a Paso en la comuna de Requínoa</v>
      </c>
      <c r="P2125" s="68"/>
      <c r="Q2125" s="15" t="str">
        <f t="shared" si="461"/>
        <v>Gráfico Evolución</v>
      </c>
      <c r="R2125" s="30"/>
      <c r="S212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https://analytics.zoho.com/open-view/2395394000008155038?ZOHO_CRITERIA=%22Localiza_CL_Poblacion%22.%22Codcom%22%3D6116</v>
      </c>
      <c r="T2125" s="17"/>
      <c r="U2125" s="31" t="str">
        <f t="shared" si="462"/>
        <v>#1774B9</v>
      </c>
      <c r="V2125" s="32" t="str">
        <f>+Enfermedades_Mundiales[[#This Row],[idcoleccion]]&amp;"-"&amp;Enfermedades_Mundiales[[#This Row],[id]]</f>
        <v>360-2115</v>
      </c>
      <c r="W2125" s="21">
        <f>+VLOOKUP(Enfermedades_Mundiales[[#This Row],[Filtro URL]],Estructura!$X$4:$Y$366,2,0)</f>
        <v>36306116</v>
      </c>
      <c r="X2125" s="21" t="str">
        <f>+VLOOKUP(Enfermedades_Mundiales[[#This Row],[tema]],Estructura!$A$4:$C$18,3,0)</f>
        <v>T-368</v>
      </c>
      <c r="Y2125" s="32" t="str">
        <f>+VLOOKUP(Enfermedades_Mundiales[[#This Row],[contenido]],Estructura!$E$4:$G$18,3,0)</f>
        <v>C-364</v>
      </c>
      <c r="Z2125" s="32" t="str">
        <f>+VLOOKUP(Enfermedades_Mundiales[[#This Row],[Filtro Integrado]],Estructura!$M$4:$O$367,3,0)</f>
        <v>FI-366</v>
      </c>
      <c r="AA2125" s="32" t="str">
        <f>+VLOOKUP(Enfermedades_Mundiales[[#This Row],[Muestra]],Estructura!$Q$4:$S$194,3,0)</f>
        <v>M-373</v>
      </c>
    </row>
    <row r="2126" spans="1:27" ht="30.6" x14ac:dyDescent="0.3">
      <c r="A2126" s="61" t="s">
        <v>2593</v>
      </c>
      <c r="B2126" s="43">
        <f t="shared" si="468"/>
        <v>360</v>
      </c>
      <c r="C2126" s="44" t="str">
        <f t="shared" si="468"/>
        <v>Enfermedades Mundiales</v>
      </c>
      <c r="D2126" s="44" t="str">
        <f t="shared" si="468"/>
        <v>Salud</v>
      </c>
      <c r="E2126" s="64">
        <v>6117</v>
      </c>
      <c r="F2126" s="44" t="str">
        <f t="shared" si="463"/>
        <v>Etapas Paso a Paso</v>
      </c>
      <c r="G2126" s="27" t="s">
        <v>3568</v>
      </c>
      <c r="H2126" s="60" t="s">
        <v>17</v>
      </c>
      <c r="I2126" s="58" t="s">
        <v>119</v>
      </c>
      <c r="J2126" s="43" t="str">
        <f t="shared" si="467"/>
        <v>Zona</v>
      </c>
      <c r="K2126" s="12" t="str">
        <f t="shared" si="469"/>
        <v>Etapas Históricas</v>
      </c>
      <c r="L2126" s="43" t="str">
        <f t="shared" si="469"/>
        <v>Periodo 2020-2021</v>
      </c>
      <c r="M2126" s="43" t="str">
        <f t="shared" si="469"/>
        <v>Adimensional</v>
      </c>
      <c r="N2126" s="49" t="str">
        <f t="shared" si="469"/>
        <v>Ministerio de Ciencias, Tecnología, Conocimiento e Innovación</v>
      </c>
      <c r="O2126" s="30" t="str">
        <f>+"Etapas Históricas del Programa Paso a Paso en la comuna de "&amp;Enfermedades_Mundiales[[#This Row],[territorio]]</f>
        <v>Etapas Históricas del Programa Paso a Paso en la comuna de San Vicente</v>
      </c>
      <c r="P2126" s="68"/>
      <c r="Q2126" s="15" t="str">
        <f t="shared" si="461"/>
        <v>Gráfico Evolución</v>
      </c>
      <c r="R2126" s="30"/>
      <c r="S212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https://analytics.zoho.com/open-view/2395394000008155038?ZOHO_CRITERIA=%22Localiza_CL_Poblacion%22.%22Codcom%22%3D6117</v>
      </c>
      <c r="T2126" s="17"/>
      <c r="U2126" s="31" t="str">
        <f t="shared" si="462"/>
        <v>#1774B9</v>
      </c>
      <c r="V2126" s="32" t="str">
        <f>+Enfermedades_Mundiales[[#This Row],[idcoleccion]]&amp;"-"&amp;Enfermedades_Mundiales[[#This Row],[id]]</f>
        <v>360-2116</v>
      </c>
      <c r="W2126" s="21">
        <f>+VLOOKUP(Enfermedades_Mundiales[[#This Row],[Filtro URL]],Estructura!$X$4:$Y$366,2,0)</f>
        <v>36306117</v>
      </c>
      <c r="X2126" s="21" t="str">
        <f>+VLOOKUP(Enfermedades_Mundiales[[#This Row],[tema]],Estructura!$A$4:$C$18,3,0)</f>
        <v>T-368</v>
      </c>
      <c r="Y2126" s="32" t="str">
        <f>+VLOOKUP(Enfermedades_Mundiales[[#This Row],[contenido]],Estructura!$E$4:$G$18,3,0)</f>
        <v>C-364</v>
      </c>
      <c r="Z2126" s="32" t="str">
        <f>+VLOOKUP(Enfermedades_Mundiales[[#This Row],[Filtro Integrado]],Estructura!$M$4:$O$367,3,0)</f>
        <v>FI-366</v>
      </c>
      <c r="AA2126" s="32" t="str">
        <f>+VLOOKUP(Enfermedades_Mundiales[[#This Row],[Muestra]],Estructura!$Q$4:$S$194,3,0)</f>
        <v>M-373</v>
      </c>
    </row>
    <row r="2127" spans="1:27" ht="30.6" x14ac:dyDescent="0.3">
      <c r="A2127" s="61" t="s">
        <v>2594</v>
      </c>
      <c r="B2127" s="43">
        <f t="shared" si="468"/>
        <v>360</v>
      </c>
      <c r="C2127" s="44" t="str">
        <f t="shared" si="468"/>
        <v>Enfermedades Mundiales</v>
      </c>
      <c r="D2127" s="44" t="str">
        <f t="shared" si="468"/>
        <v>Salud</v>
      </c>
      <c r="E2127" s="64">
        <v>6201</v>
      </c>
      <c r="F2127" s="44" t="str">
        <f t="shared" si="463"/>
        <v>Etapas Paso a Paso</v>
      </c>
      <c r="G2127" s="27" t="s">
        <v>3568</v>
      </c>
      <c r="H2127" s="60" t="s">
        <v>17</v>
      </c>
      <c r="I2127" s="58" t="s">
        <v>120</v>
      </c>
      <c r="J2127" s="43" t="str">
        <f t="shared" si="467"/>
        <v>Zona</v>
      </c>
      <c r="K2127" s="12" t="str">
        <f t="shared" si="469"/>
        <v>Etapas Históricas</v>
      </c>
      <c r="L2127" s="43" t="str">
        <f t="shared" si="469"/>
        <v>Periodo 2020-2021</v>
      </c>
      <c r="M2127" s="43" t="str">
        <f t="shared" si="469"/>
        <v>Adimensional</v>
      </c>
      <c r="N2127" s="49" t="str">
        <f t="shared" si="469"/>
        <v>Ministerio de Ciencias, Tecnología, Conocimiento e Innovación</v>
      </c>
      <c r="O2127" s="30" t="str">
        <f>+"Etapas Históricas del Programa Paso a Paso en la comuna de "&amp;Enfermedades_Mundiales[[#This Row],[territorio]]</f>
        <v>Etapas Históricas del Programa Paso a Paso en la comuna de Pichilemu</v>
      </c>
      <c r="P2127" s="68"/>
      <c r="Q2127" s="15" t="str">
        <f t="shared" si="461"/>
        <v>Gráfico Evolución</v>
      </c>
      <c r="R2127" s="30"/>
      <c r="S212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https://analytics.zoho.com/open-view/2395394000008155038?ZOHO_CRITERIA=%22Localiza_CL_Poblacion%22.%22Codcom%22%3D6201</v>
      </c>
      <c r="T2127" s="17"/>
      <c r="U2127" s="31" t="str">
        <f t="shared" si="462"/>
        <v>#1774B9</v>
      </c>
      <c r="V2127" s="32" t="str">
        <f>+Enfermedades_Mundiales[[#This Row],[idcoleccion]]&amp;"-"&amp;Enfermedades_Mundiales[[#This Row],[id]]</f>
        <v>360-2117</v>
      </c>
      <c r="W2127" s="21">
        <f>+VLOOKUP(Enfermedades_Mundiales[[#This Row],[Filtro URL]],Estructura!$X$4:$Y$366,2,0)</f>
        <v>36306201</v>
      </c>
      <c r="X2127" s="21" t="str">
        <f>+VLOOKUP(Enfermedades_Mundiales[[#This Row],[tema]],Estructura!$A$4:$C$18,3,0)</f>
        <v>T-368</v>
      </c>
      <c r="Y2127" s="32" t="str">
        <f>+VLOOKUP(Enfermedades_Mundiales[[#This Row],[contenido]],Estructura!$E$4:$G$18,3,0)</f>
        <v>C-364</v>
      </c>
      <c r="Z2127" s="32" t="str">
        <f>+VLOOKUP(Enfermedades_Mundiales[[#This Row],[Filtro Integrado]],Estructura!$M$4:$O$367,3,0)</f>
        <v>FI-366</v>
      </c>
      <c r="AA2127" s="32" t="str">
        <f>+VLOOKUP(Enfermedades_Mundiales[[#This Row],[Muestra]],Estructura!$Q$4:$S$194,3,0)</f>
        <v>M-373</v>
      </c>
    </row>
    <row r="2128" spans="1:27" ht="30.6" x14ac:dyDescent="0.3">
      <c r="A2128" s="61" t="s">
        <v>2595</v>
      </c>
      <c r="B2128" s="43">
        <f t="shared" ref="B2128:D2143" si="470">+B2127</f>
        <v>360</v>
      </c>
      <c r="C2128" s="44" t="str">
        <f t="shared" si="470"/>
        <v>Enfermedades Mundiales</v>
      </c>
      <c r="D2128" s="44" t="str">
        <f t="shared" si="470"/>
        <v>Salud</v>
      </c>
      <c r="E2128" s="64">
        <v>6202</v>
      </c>
      <c r="F2128" s="44" t="str">
        <f t="shared" si="463"/>
        <v>Etapas Paso a Paso</v>
      </c>
      <c r="G2128" s="27" t="s">
        <v>3568</v>
      </c>
      <c r="H2128" s="60" t="s">
        <v>17</v>
      </c>
      <c r="I2128" s="58" t="s">
        <v>121</v>
      </c>
      <c r="J2128" s="43" t="str">
        <f t="shared" si="467"/>
        <v>Zona</v>
      </c>
      <c r="K2128" s="12" t="str">
        <f t="shared" si="469"/>
        <v>Etapas Históricas</v>
      </c>
      <c r="L2128" s="43" t="str">
        <f t="shared" si="469"/>
        <v>Periodo 2020-2021</v>
      </c>
      <c r="M2128" s="43" t="str">
        <f t="shared" si="469"/>
        <v>Adimensional</v>
      </c>
      <c r="N2128" s="49" t="str">
        <f t="shared" si="469"/>
        <v>Ministerio de Ciencias, Tecnología, Conocimiento e Innovación</v>
      </c>
      <c r="O2128" s="30" t="str">
        <f>+"Etapas Históricas del Programa Paso a Paso en la comuna de "&amp;Enfermedades_Mundiales[[#This Row],[territorio]]</f>
        <v>Etapas Históricas del Programa Paso a Paso en la comuna de La Estrella</v>
      </c>
      <c r="P2128" s="68"/>
      <c r="Q2128" s="15" t="str">
        <f t="shared" si="461"/>
        <v>Gráfico Evolución</v>
      </c>
      <c r="R2128" s="30"/>
      <c r="S212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https://analytics.zoho.com/open-view/2395394000008155038?ZOHO_CRITERIA=%22Localiza_CL_Poblacion%22.%22Codcom%22%3D6202</v>
      </c>
      <c r="T2128" s="17"/>
      <c r="U2128" s="31" t="str">
        <f t="shared" si="462"/>
        <v>#1774B9</v>
      </c>
      <c r="V2128" s="32" t="str">
        <f>+Enfermedades_Mundiales[[#This Row],[idcoleccion]]&amp;"-"&amp;Enfermedades_Mundiales[[#This Row],[id]]</f>
        <v>360-2118</v>
      </c>
      <c r="W2128" s="21">
        <f>+VLOOKUP(Enfermedades_Mundiales[[#This Row],[Filtro URL]],Estructura!$X$4:$Y$366,2,0)</f>
        <v>36306202</v>
      </c>
      <c r="X2128" s="21" t="str">
        <f>+VLOOKUP(Enfermedades_Mundiales[[#This Row],[tema]],Estructura!$A$4:$C$18,3,0)</f>
        <v>T-368</v>
      </c>
      <c r="Y2128" s="32" t="str">
        <f>+VLOOKUP(Enfermedades_Mundiales[[#This Row],[contenido]],Estructura!$E$4:$G$18,3,0)</f>
        <v>C-364</v>
      </c>
      <c r="Z2128" s="32" t="str">
        <f>+VLOOKUP(Enfermedades_Mundiales[[#This Row],[Filtro Integrado]],Estructura!$M$4:$O$367,3,0)</f>
        <v>FI-366</v>
      </c>
      <c r="AA2128" s="32" t="str">
        <f>+VLOOKUP(Enfermedades_Mundiales[[#This Row],[Muestra]],Estructura!$Q$4:$S$194,3,0)</f>
        <v>M-373</v>
      </c>
    </row>
    <row r="2129" spans="1:27" ht="30.6" x14ac:dyDescent="0.3">
      <c r="A2129" s="61" t="s">
        <v>2596</v>
      </c>
      <c r="B2129" s="43">
        <f t="shared" si="470"/>
        <v>360</v>
      </c>
      <c r="C2129" s="44" t="str">
        <f t="shared" si="470"/>
        <v>Enfermedades Mundiales</v>
      </c>
      <c r="D2129" s="44" t="str">
        <f t="shared" si="470"/>
        <v>Salud</v>
      </c>
      <c r="E2129" s="64">
        <v>6203</v>
      </c>
      <c r="F2129" s="44" t="str">
        <f t="shared" si="463"/>
        <v>Etapas Paso a Paso</v>
      </c>
      <c r="G2129" s="27" t="s">
        <v>3568</v>
      </c>
      <c r="H2129" s="60" t="s">
        <v>17</v>
      </c>
      <c r="I2129" s="58" t="s">
        <v>122</v>
      </c>
      <c r="J2129" s="43" t="str">
        <f t="shared" si="467"/>
        <v>Zona</v>
      </c>
      <c r="K2129" s="12" t="str">
        <f t="shared" ref="K2129:N2144" si="471">+K2128</f>
        <v>Etapas Históricas</v>
      </c>
      <c r="L2129" s="43" t="str">
        <f t="shared" si="471"/>
        <v>Periodo 2020-2021</v>
      </c>
      <c r="M2129" s="43" t="str">
        <f t="shared" si="471"/>
        <v>Adimensional</v>
      </c>
      <c r="N2129" s="49" t="str">
        <f t="shared" si="471"/>
        <v>Ministerio de Ciencias, Tecnología, Conocimiento e Innovación</v>
      </c>
      <c r="O2129" s="30" t="str">
        <f>+"Etapas Históricas del Programa Paso a Paso en la comuna de "&amp;Enfermedades_Mundiales[[#This Row],[territorio]]</f>
        <v>Etapas Históricas del Programa Paso a Paso en la comuna de Litueche</v>
      </c>
      <c r="P2129" s="68"/>
      <c r="Q2129" s="15" t="str">
        <f t="shared" si="461"/>
        <v>Gráfico Evolución</v>
      </c>
      <c r="R2129" s="30"/>
      <c r="S212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https://analytics.zoho.com/open-view/2395394000008155038?ZOHO_CRITERIA=%22Localiza_CL_Poblacion%22.%22Codcom%22%3D6203</v>
      </c>
      <c r="T2129" s="17"/>
      <c r="U2129" s="31" t="str">
        <f t="shared" si="462"/>
        <v>#1774B9</v>
      </c>
      <c r="V2129" s="32" t="str">
        <f>+Enfermedades_Mundiales[[#This Row],[idcoleccion]]&amp;"-"&amp;Enfermedades_Mundiales[[#This Row],[id]]</f>
        <v>360-2119</v>
      </c>
      <c r="W2129" s="21">
        <f>+VLOOKUP(Enfermedades_Mundiales[[#This Row],[Filtro URL]],Estructura!$X$4:$Y$366,2,0)</f>
        <v>36306203</v>
      </c>
      <c r="X2129" s="21" t="str">
        <f>+VLOOKUP(Enfermedades_Mundiales[[#This Row],[tema]],Estructura!$A$4:$C$18,3,0)</f>
        <v>T-368</v>
      </c>
      <c r="Y2129" s="32" t="str">
        <f>+VLOOKUP(Enfermedades_Mundiales[[#This Row],[contenido]],Estructura!$E$4:$G$18,3,0)</f>
        <v>C-364</v>
      </c>
      <c r="Z2129" s="32" t="str">
        <f>+VLOOKUP(Enfermedades_Mundiales[[#This Row],[Filtro Integrado]],Estructura!$M$4:$O$367,3,0)</f>
        <v>FI-366</v>
      </c>
      <c r="AA2129" s="32" t="str">
        <f>+VLOOKUP(Enfermedades_Mundiales[[#This Row],[Muestra]],Estructura!$Q$4:$S$194,3,0)</f>
        <v>M-373</v>
      </c>
    </row>
    <row r="2130" spans="1:27" ht="30.6" x14ac:dyDescent="0.3">
      <c r="A2130" s="61" t="s">
        <v>2597</v>
      </c>
      <c r="B2130" s="43">
        <f t="shared" si="470"/>
        <v>360</v>
      </c>
      <c r="C2130" s="44" t="str">
        <f t="shared" si="470"/>
        <v>Enfermedades Mundiales</v>
      </c>
      <c r="D2130" s="44" t="str">
        <f t="shared" si="470"/>
        <v>Salud</v>
      </c>
      <c r="E2130" s="64">
        <v>6204</v>
      </c>
      <c r="F2130" s="44" t="str">
        <f t="shared" si="463"/>
        <v>Etapas Paso a Paso</v>
      </c>
      <c r="G2130" s="27" t="s">
        <v>3568</v>
      </c>
      <c r="H2130" s="60" t="s">
        <v>17</v>
      </c>
      <c r="I2130" s="58" t="s">
        <v>123</v>
      </c>
      <c r="J2130" s="43" t="str">
        <f t="shared" si="467"/>
        <v>Zona</v>
      </c>
      <c r="K2130" s="12" t="str">
        <f t="shared" si="471"/>
        <v>Etapas Históricas</v>
      </c>
      <c r="L2130" s="43" t="str">
        <f t="shared" si="471"/>
        <v>Periodo 2020-2021</v>
      </c>
      <c r="M2130" s="43" t="str">
        <f t="shared" si="471"/>
        <v>Adimensional</v>
      </c>
      <c r="N2130" s="49" t="str">
        <f t="shared" si="471"/>
        <v>Ministerio de Ciencias, Tecnología, Conocimiento e Innovación</v>
      </c>
      <c r="O2130" s="30" t="str">
        <f>+"Etapas Históricas del Programa Paso a Paso en la comuna de "&amp;Enfermedades_Mundiales[[#This Row],[territorio]]</f>
        <v>Etapas Históricas del Programa Paso a Paso en la comuna de Marchihue</v>
      </c>
      <c r="P2130" s="68"/>
      <c r="Q2130" s="15" t="str">
        <f t="shared" si="461"/>
        <v>Gráfico Evolución</v>
      </c>
      <c r="R2130" s="30"/>
      <c r="S213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https://analytics.zoho.com/open-view/2395394000008155038?ZOHO_CRITERIA=%22Localiza_CL_Poblacion%22.%22Codcom%22%3D6204</v>
      </c>
      <c r="T2130" s="17"/>
      <c r="U2130" s="31" t="str">
        <f t="shared" si="462"/>
        <v>#1774B9</v>
      </c>
      <c r="V2130" s="32" t="str">
        <f>+Enfermedades_Mundiales[[#This Row],[idcoleccion]]&amp;"-"&amp;Enfermedades_Mundiales[[#This Row],[id]]</f>
        <v>360-2120</v>
      </c>
      <c r="W2130" s="21">
        <f>+VLOOKUP(Enfermedades_Mundiales[[#This Row],[Filtro URL]],Estructura!$X$4:$Y$366,2,0)</f>
        <v>36306204</v>
      </c>
      <c r="X2130" s="21" t="str">
        <f>+VLOOKUP(Enfermedades_Mundiales[[#This Row],[tema]],Estructura!$A$4:$C$18,3,0)</f>
        <v>T-368</v>
      </c>
      <c r="Y2130" s="32" t="str">
        <f>+VLOOKUP(Enfermedades_Mundiales[[#This Row],[contenido]],Estructura!$E$4:$G$18,3,0)</f>
        <v>C-364</v>
      </c>
      <c r="Z2130" s="32" t="str">
        <f>+VLOOKUP(Enfermedades_Mundiales[[#This Row],[Filtro Integrado]],Estructura!$M$4:$O$367,3,0)</f>
        <v>FI-366</v>
      </c>
      <c r="AA2130" s="32" t="str">
        <f>+VLOOKUP(Enfermedades_Mundiales[[#This Row],[Muestra]],Estructura!$Q$4:$S$194,3,0)</f>
        <v>M-373</v>
      </c>
    </row>
    <row r="2131" spans="1:27" ht="30.6" x14ac:dyDescent="0.3">
      <c r="A2131" s="61" t="s">
        <v>2598</v>
      </c>
      <c r="B2131" s="43">
        <f t="shared" si="470"/>
        <v>360</v>
      </c>
      <c r="C2131" s="44" t="str">
        <f t="shared" si="470"/>
        <v>Enfermedades Mundiales</v>
      </c>
      <c r="D2131" s="44" t="str">
        <f t="shared" si="470"/>
        <v>Salud</v>
      </c>
      <c r="E2131" s="64">
        <v>6205</v>
      </c>
      <c r="F2131" s="44" t="str">
        <f t="shared" si="463"/>
        <v>Etapas Paso a Paso</v>
      </c>
      <c r="G2131" s="27" t="s">
        <v>3568</v>
      </c>
      <c r="H2131" s="60" t="s">
        <v>17</v>
      </c>
      <c r="I2131" s="58" t="s">
        <v>124</v>
      </c>
      <c r="J2131" s="43" t="str">
        <f t="shared" si="467"/>
        <v>Zona</v>
      </c>
      <c r="K2131" s="12" t="str">
        <f t="shared" si="471"/>
        <v>Etapas Históricas</v>
      </c>
      <c r="L2131" s="43" t="str">
        <f t="shared" si="471"/>
        <v>Periodo 2020-2021</v>
      </c>
      <c r="M2131" s="43" t="str">
        <f t="shared" si="471"/>
        <v>Adimensional</v>
      </c>
      <c r="N2131" s="49" t="str">
        <f t="shared" si="471"/>
        <v>Ministerio de Ciencias, Tecnología, Conocimiento e Innovación</v>
      </c>
      <c r="O2131" s="30" t="str">
        <f>+"Etapas Históricas del Programa Paso a Paso en la comuna de "&amp;Enfermedades_Mundiales[[#This Row],[territorio]]</f>
        <v>Etapas Históricas del Programa Paso a Paso en la comuna de Navidad</v>
      </c>
      <c r="P2131" s="68"/>
      <c r="Q2131" s="15" t="str">
        <f t="shared" si="461"/>
        <v>Gráfico Evolución</v>
      </c>
      <c r="R2131" s="30"/>
      <c r="S213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https://analytics.zoho.com/open-view/2395394000008155038?ZOHO_CRITERIA=%22Localiza_CL_Poblacion%22.%22Codcom%22%3D6205</v>
      </c>
      <c r="T2131" s="17"/>
      <c r="U2131" s="31" t="str">
        <f t="shared" si="462"/>
        <v>#1774B9</v>
      </c>
      <c r="V2131" s="32" t="str">
        <f>+Enfermedades_Mundiales[[#This Row],[idcoleccion]]&amp;"-"&amp;Enfermedades_Mundiales[[#This Row],[id]]</f>
        <v>360-2121</v>
      </c>
      <c r="W2131" s="21">
        <f>+VLOOKUP(Enfermedades_Mundiales[[#This Row],[Filtro URL]],Estructura!$X$4:$Y$366,2,0)</f>
        <v>36306205</v>
      </c>
      <c r="X2131" s="21" t="str">
        <f>+VLOOKUP(Enfermedades_Mundiales[[#This Row],[tema]],Estructura!$A$4:$C$18,3,0)</f>
        <v>T-368</v>
      </c>
      <c r="Y2131" s="32" t="str">
        <f>+VLOOKUP(Enfermedades_Mundiales[[#This Row],[contenido]],Estructura!$E$4:$G$18,3,0)</f>
        <v>C-364</v>
      </c>
      <c r="Z2131" s="32" t="str">
        <f>+VLOOKUP(Enfermedades_Mundiales[[#This Row],[Filtro Integrado]],Estructura!$M$4:$O$367,3,0)</f>
        <v>FI-366</v>
      </c>
      <c r="AA2131" s="32" t="str">
        <f>+VLOOKUP(Enfermedades_Mundiales[[#This Row],[Muestra]],Estructura!$Q$4:$S$194,3,0)</f>
        <v>M-373</v>
      </c>
    </row>
    <row r="2132" spans="1:27" ht="30.6" x14ac:dyDescent="0.3">
      <c r="A2132" s="61" t="s">
        <v>2599</v>
      </c>
      <c r="B2132" s="43">
        <f t="shared" si="470"/>
        <v>360</v>
      </c>
      <c r="C2132" s="44" t="str">
        <f t="shared" si="470"/>
        <v>Enfermedades Mundiales</v>
      </c>
      <c r="D2132" s="44" t="str">
        <f t="shared" si="470"/>
        <v>Salud</v>
      </c>
      <c r="E2132" s="64">
        <v>6206</v>
      </c>
      <c r="F2132" s="44" t="str">
        <f t="shared" si="463"/>
        <v>Etapas Paso a Paso</v>
      </c>
      <c r="G2132" s="27" t="s">
        <v>3568</v>
      </c>
      <c r="H2132" s="60" t="s">
        <v>17</v>
      </c>
      <c r="I2132" s="58" t="s">
        <v>125</v>
      </c>
      <c r="J2132" s="43" t="str">
        <f t="shared" si="467"/>
        <v>Zona</v>
      </c>
      <c r="K2132" s="12" t="str">
        <f t="shared" si="471"/>
        <v>Etapas Históricas</v>
      </c>
      <c r="L2132" s="43" t="str">
        <f t="shared" si="471"/>
        <v>Periodo 2020-2021</v>
      </c>
      <c r="M2132" s="43" t="str">
        <f t="shared" si="471"/>
        <v>Adimensional</v>
      </c>
      <c r="N2132" s="49" t="str">
        <f t="shared" si="471"/>
        <v>Ministerio de Ciencias, Tecnología, Conocimiento e Innovación</v>
      </c>
      <c r="O2132" s="30" t="str">
        <f>+"Etapas Históricas del Programa Paso a Paso en la comuna de "&amp;Enfermedades_Mundiales[[#This Row],[territorio]]</f>
        <v>Etapas Históricas del Programa Paso a Paso en la comuna de Paredones</v>
      </c>
      <c r="P2132" s="68"/>
      <c r="Q2132" s="15" t="str">
        <f t="shared" si="461"/>
        <v>Gráfico Evolución</v>
      </c>
      <c r="R2132" s="30"/>
      <c r="S21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https://analytics.zoho.com/open-view/2395394000008155038?ZOHO_CRITERIA=%22Localiza_CL_Poblacion%22.%22Codcom%22%3D6206</v>
      </c>
      <c r="T2132" s="17"/>
      <c r="U2132" s="31" t="str">
        <f t="shared" si="462"/>
        <v>#1774B9</v>
      </c>
      <c r="V2132" s="32" t="str">
        <f>+Enfermedades_Mundiales[[#This Row],[idcoleccion]]&amp;"-"&amp;Enfermedades_Mundiales[[#This Row],[id]]</f>
        <v>360-2122</v>
      </c>
      <c r="W2132" s="21">
        <f>+VLOOKUP(Enfermedades_Mundiales[[#This Row],[Filtro URL]],Estructura!$X$4:$Y$366,2,0)</f>
        <v>36306206</v>
      </c>
      <c r="X2132" s="21" t="str">
        <f>+VLOOKUP(Enfermedades_Mundiales[[#This Row],[tema]],Estructura!$A$4:$C$18,3,0)</f>
        <v>T-368</v>
      </c>
      <c r="Y2132" s="32" t="str">
        <f>+VLOOKUP(Enfermedades_Mundiales[[#This Row],[contenido]],Estructura!$E$4:$G$18,3,0)</f>
        <v>C-364</v>
      </c>
      <c r="Z2132" s="32" t="str">
        <f>+VLOOKUP(Enfermedades_Mundiales[[#This Row],[Filtro Integrado]],Estructura!$M$4:$O$367,3,0)</f>
        <v>FI-366</v>
      </c>
      <c r="AA2132" s="32" t="str">
        <f>+VLOOKUP(Enfermedades_Mundiales[[#This Row],[Muestra]],Estructura!$Q$4:$S$194,3,0)</f>
        <v>M-373</v>
      </c>
    </row>
    <row r="2133" spans="1:27" ht="30.6" x14ac:dyDescent="0.3">
      <c r="A2133" s="61" t="s">
        <v>2600</v>
      </c>
      <c r="B2133" s="43">
        <f t="shared" si="470"/>
        <v>360</v>
      </c>
      <c r="C2133" s="44" t="str">
        <f t="shared" si="470"/>
        <v>Enfermedades Mundiales</v>
      </c>
      <c r="D2133" s="44" t="str">
        <f t="shared" si="470"/>
        <v>Salud</v>
      </c>
      <c r="E2133" s="64">
        <v>6301</v>
      </c>
      <c r="F2133" s="44" t="str">
        <f t="shared" si="463"/>
        <v>Etapas Paso a Paso</v>
      </c>
      <c r="G2133" s="27" t="s">
        <v>3568</v>
      </c>
      <c r="H2133" s="60" t="s">
        <v>17</v>
      </c>
      <c r="I2133" s="58" t="s">
        <v>126</v>
      </c>
      <c r="J2133" s="43" t="str">
        <f t="shared" si="467"/>
        <v>Zona</v>
      </c>
      <c r="K2133" s="12" t="str">
        <f t="shared" si="471"/>
        <v>Etapas Históricas</v>
      </c>
      <c r="L2133" s="43" t="str">
        <f t="shared" si="471"/>
        <v>Periodo 2020-2021</v>
      </c>
      <c r="M2133" s="43" t="str">
        <f t="shared" si="471"/>
        <v>Adimensional</v>
      </c>
      <c r="N2133" s="49" t="str">
        <f t="shared" si="471"/>
        <v>Ministerio de Ciencias, Tecnología, Conocimiento e Innovación</v>
      </c>
      <c r="O2133" s="30" t="str">
        <f>+"Etapas Históricas del Programa Paso a Paso en la comuna de "&amp;Enfermedades_Mundiales[[#This Row],[territorio]]</f>
        <v>Etapas Históricas del Programa Paso a Paso en la comuna de San Fernando</v>
      </c>
      <c r="P2133" s="68"/>
      <c r="Q2133" s="15" t="str">
        <f t="shared" si="461"/>
        <v>Gráfico Evolución</v>
      </c>
      <c r="R2133" s="30"/>
      <c r="S21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https://analytics.zoho.com/open-view/2395394000008155038?ZOHO_CRITERIA=%22Localiza_CL_Poblacion%22.%22Codcom%22%3D6301</v>
      </c>
      <c r="T2133" s="17"/>
      <c r="U2133" s="31" t="str">
        <f t="shared" si="462"/>
        <v>#1774B9</v>
      </c>
      <c r="V2133" s="32" t="str">
        <f>+Enfermedades_Mundiales[[#This Row],[idcoleccion]]&amp;"-"&amp;Enfermedades_Mundiales[[#This Row],[id]]</f>
        <v>360-2123</v>
      </c>
      <c r="W2133" s="21">
        <f>+VLOOKUP(Enfermedades_Mundiales[[#This Row],[Filtro URL]],Estructura!$X$4:$Y$366,2,0)</f>
        <v>36306301</v>
      </c>
      <c r="X2133" s="21" t="str">
        <f>+VLOOKUP(Enfermedades_Mundiales[[#This Row],[tema]],Estructura!$A$4:$C$18,3,0)</f>
        <v>T-368</v>
      </c>
      <c r="Y2133" s="32" t="str">
        <f>+VLOOKUP(Enfermedades_Mundiales[[#This Row],[contenido]],Estructura!$E$4:$G$18,3,0)</f>
        <v>C-364</v>
      </c>
      <c r="Z2133" s="32" t="str">
        <f>+VLOOKUP(Enfermedades_Mundiales[[#This Row],[Filtro Integrado]],Estructura!$M$4:$O$367,3,0)</f>
        <v>FI-366</v>
      </c>
      <c r="AA2133" s="32" t="str">
        <f>+VLOOKUP(Enfermedades_Mundiales[[#This Row],[Muestra]],Estructura!$Q$4:$S$194,3,0)</f>
        <v>M-373</v>
      </c>
    </row>
    <row r="2134" spans="1:27" ht="30.6" x14ac:dyDescent="0.3">
      <c r="A2134" s="61" t="s">
        <v>2601</v>
      </c>
      <c r="B2134" s="43">
        <f t="shared" si="470"/>
        <v>360</v>
      </c>
      <c r="C2134" s="44" t="str">
        <f t="shared" si="470"/>
        <v>Enfermedades Mundiales</v>
      </c>
      <c r="D2134" s="44" t="str">
        <f t="shared" si="470"/>
        <v>Salud</v>
      </c>
      <c r="E2134" s="64">
        <v>6302</v>
      </c>
      <c r="F2134" s="44" t="str">
        <f t="shared" si="463"/>
        <v>Etapas Paso a Paso</v>
      </c>
      <c r="G2134" s="27" t="s">
        <v>3568</v>
      </c>
      <c r="H2134" s="60" t="s">
        <v>17</v>
      </c>
      <c r="I2134" s="58" t="s">
        <v>127</v>
      </c>
      <c r="J2134" s="43" t="str">
        <f t="shared" si="467"/>
        <v>Zona</v>
      </c>
      <c r="K2134" s="12" t="str">
        <f t="shared" si="471"/>
        <v>Etapas Históricas</v>
      </c>
      <c r="L2134" s="43" t="str">
        <f t="shared" si="471"/>
        <v>Periodo 2020-2021</v>
      </c>
      <c r="M2134" s="43" t="str">
        <f t="shared" si="471"/>
        <v>Adimensional</v>
      </c>
      <c r="N2134" s="49" t="str">
        <f t="shared" si="471"/>
        <v>Ministerio de Ciencias, Tecnología, Conocimiento e Innovación</v>
      </c>
      <c r="O2134" s="30" t="str">
        <f>+"Etapas Históricas del Programa Paso a Paso en la comuna de "&amp;Enfermedades_Mundiales[[#This Row],[territorio]]</f>
        <v>Etapas Históricas del Programa Paso a Paso en la comuna de Chépica</v>
      </c>
      <c r="P2134" s="68"/>
      <c r="Q2134" s="15" t="str">
        <f t="shared" si="461"/>
        <v>Gráfico Evolución</v>
      </c>
      <c r="R2134" s="30"/>
      <c r="S21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https://analytics.zoho.com/open-view/2395394000008155038?ZOHO_CRITERIA=%22Localiza_CL_Poblacion%22.%22Codcom%22%3D6302</v>
      </c>
      <c r="T2134" s="17"/>
      <c r="U2134" s="31" t="str">
        <f t="shared" si="462"/>
        <v>#1774B9</v>
      </c>
      <c r="V2134" s="32" t="str">
        <f>+Enfermedades_Mundiales[[#This Row],[idcoleccion]]&amp;"-"&amp;Enfermedades_Mundiales[[#This Row],[id]]</f>
        <v>360-2124</v>
      </c>
      <c r="W2134" s="21">
        <f>+VLOOKUP(Enfermedades_Mundiales[[#This Row],[Filtro URL]],Estructura!$X$4:$Y$366,2,0)</f>
        <v>36306302</v>
      </c>
      <c r="X2134" s="21" t="str">
        <f>+VLOOKUP(Enfermedades_Mundiales[[#This Row],[tema]],Estructura!$A$4:$C$18,3,0)</f>
        <v>T-368</v>
      </c>
      <c r="Y2134" s="32" t="str">
        <f>+VLOOKUP(Enfermedades_Mundiales[[#This Row],[contenido]],Estructura!$E$4:$G$18,3,0)</f>
        <v>C-364</v>
      </c>
      <c r="Z2134" s="32" t="str">
        <f>+VLOOKUP(Enfermedades_Mundiales[[#This Row],[Filtro Integrado]],Estructura!$M$4:$O$367,3,0)</f>
        <v>FI-366</v>
      </c>
      <c r="AA2134" s="32" t="str">
        <f>+VLOOKUP(Enfermedades_Mundiales[[#This Row],[Muestra]],Estructura!$Q$4:$S$194,3,0)</f>
        <v>M-373</v>
      </c>
    </row>
    <row r="2135" spans="1:27" ht="30.6" x14ac:dyDescent="0.3">
      <c r="A2135" s="61" t="s">
        <v>2602</v>
      </c>
      <c r="B2135" s="43">
        <f t="shared" si="470"/>
        <v>360</v>
      </c>
      <c r="C2135" s="44" t="str">
        <f t="shared" si="470"/>
        <v>Enfermedades Mundiales</v>
      </c>
      <c r="D2135" s="44" t="str">
        <f t="shared" si="470"/>
        <v>Salud</v>
      </c>
      <c r="E2135" s="64">
        <v>6303</v>
      </c>
      <c r="F2135" s="44" t="str">
        <f t="shared" si="463"/>
        <v>Etapas Paso a Paso</v>
      </c>
      <c r="G2135" s="27" t="s">
        <v>3568</v>
      </c>
      <c r="H2135" s="60" t="s">
        <v>17</v>
      </c>
      <c r="I2135" s="58" t="s">
        <v>128</v>
      </c>
      <c r="J2135" s="43" t="str">
        <f t="shared" si="467"/>
        <v>Zona</v>
      </c>
      <c r="K2135" s="12" t="str">
        <f t="shared" si="471"/>
        <v>Etapas Históricas</v>
      </c>
      <c r="L2135" s="43" t="str">
        <f t="shared" si="471"/>
        <v>Periodo 2020-2021</v>
      </c>
      <c r="M2135" s="43" t="str">
        <f t="shared" si="471"/>
        <v>Adimensional</v>
      </c>
      <c r="N2135" s="49" t="str">
        <f t="shared" si="471"/>
        <v>Ministerio de Ciencias, Tecnología, Conocimiento e Innovación</v>
      </c>
      <c r="O2135" s="30" t="str">
        <f>+"Etapas Históricas del Programa Paso a Paso en la comuna de "&amp;Enfermedades_Mundiales[[#This Row],[territorio]]</f>
        <v>Etapas Históricas del Programa Paso a Paso en la comuna de Chimbarongo</v>
      </c>
      <c r="P2135" s="68"/>
      <c r="Q2135" s="15" t="str">
        <f t="shared" si="461"/>
        <v>Gráfico Evolución</v>
      </c>
      <c r="R2135" s="30"/>
      <c r="S21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https://analytics.zoho.com/open-view/2395394000008155038?ZOHO_CRITERIA=%22Localiza_CL_Poblacion%22.%22Codcom%22%3D6303</v>
      </c>
      <c r="T2135" s="17"/>
      <c r="U2135" s="31" t="str">
        <f t="shared" si="462"/>
        <v>#1774B9</v>
      </c>
      <c r="V2135" s="32" t="str">
        <f>+Enfermedades_Mundiales[[#This Row],[idcoleccion]]&amp;"-"&amp;Enfermedades_Mundiales[[#This Row],[id]]</f>
        <v>360-2125</v>
      </c>
      <c r="W2135" s="21">
        <f>+VLOOKUP(Enfermedades_Mundiales[[#This Row],[Filtro URL]],Estructura!$X$4:$Y$366,2,0)</f>
        <v>36306303</v>
      </c>
      <c r="X2135" s="21" t="str">
        <f>+VLOOKUP(Enfermedades_Mundiales[[#This Row],[tema]],Estructura!$A$4:$C$18,3,0)</f>
        <v>T-368</v>
      </c>
      <c r="Y2135" s="32" t="str">
        <f>+VLOOKUP(Enfermedades_Mundiales[[#This Row],[contenido]],Estructura!$E$4:$G$18,3,0)</f>
        <v>C-364</v>
      </c>
      <c r="Z2135" s="32" t="str">
        <f>+VLOOKUP(Enfermedades_Mundiales[[#This Row],[Filtro Integrado]],Estructura!$M$4:$O$367,3,0)</f>
        <v>FI-366</v>
      </c>
      <c r="AA2135" s="32" t="str">
        <f>+VLOOKUP(Enfermedades_Mundiales[[#This Row],[Muestra]],Estructura!$Q$4:$S$194,3,0)</f>
        <v>M-373</v>
      </c>
    </row>
    <row r="2136" spans="1:27" ht="30.6" x14ac:dyDescent="0.3">
      <c r="A2136" s="61" t="s">
        <v>2603</v>
      </c>
      <c r="B2136" s="43">
        <f t="shared" si="470"/>
        <v>360</v>
      </c>
      <c r="C2136" s="44" t="str">
        <f t="shared" si="470"/>
        <v>Enfermedades Mundiales</v>
      </c>
      <c r="D2136" s="44" t="str">
        <f t="shared" si="470"/>
        <v>Salud</v>
      </c>
      <c r="E2136" s="64">
        <v>6304</v>
      </c>
      <c r="F2136" s="44" t="str">
        <f t="shared" si="463"/>
        <v>Etapas Paso a Paso</v>
      </c>
      <c r="G2136" s="27" t="s">
        <v>3568</v>
      </c>
      <c r="H2136" s="60" t="s">
        <v>17</v>
      </c>
      <c r="I2136" s="58" t="s">
        <v>129</v>
      </c>
      <c r="J2136" s="43" t="str">
        <f t="shared" si="467"/>
        <v>Zona</v>
      </c>
      <c r="K2136" s="12" t="str">
        <f t="shared" si="471"/>
        <v>Etapas Históricas</v>
      </c>
      <c r="L2136" s="43" t="str">
        <f t="shared" si="471"/>
        <v>Periodo 2020-2021</v>
      </c>
      <c r="M2136" s="43" t="str">
        <f t="shared" si="471"/>
        <v>Adimensional</v>
      </c>
      <c r="N2136" s="49" t="str">
        <f t="shared" si="471"/>
        <v>Ministerio de Ciencias, Tecnología, Conocimiento e Innovación</v>
      </c>
      <c r="O2136" s="30" t="str">
        <f>+"Etapas Históricas del Programa Paso a Paso en la comuna de "&amp;Enfermedades_Mundiales[[#This Row],[territorio]]</f>
        <v>Etapas Históricas del Programa Paso a Paso en la comuna de Lolol</v>
      </c>
      <c r="P2136" s="68"/>
      <c r="Q2136" s="15" t="str">
        <f t="shared" si="461"/>
        <v>Gráfico Evolución</v>
      </c>
      <c r="R2136" s="30"/>
      <c r="S21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https://analytics.zoho.com/open-view/2395394000008155038?ZOHO_CRITERIA=%22Localiza_CL_Poblacion%22.%22Codcom%22%3D6304</v>
      </c>
      <c r="T2136" s="17"/>
      <c r="U2136" s="31" t="str">
        <f t="shared" si="462"/>
        <v>#1774B9</v>
      </c>
      <c r="V2136" s="32" t="str">
        <f>+Enfermedades_Mundiales[[#This Row],[idcoleccion]]&amp;"-"&amp;Enfermedades_Mundiales[[#This Row],[id]]</f>
        <v>360-2126</v>
      </c>
      <c r="W2136" s="21">
        <f>+VLOOKUP(Enfermedades_Mundiales[[#This Row],[Filtro URL]],Estructura!$X$4:$Y$366,2,0)</f>
        <v>36306304</v>
      </c>
      <c r="X2136" s="21" t="str">
        <f>+VLOOKUP(Enfermedades_Mundiales[[#This Row],[tema]],Estructura!$A$4:$C$18,3,0)</f>
        <v>T-368</v>
      </c>
      <c r="Y2136" s="32" t="str">
        <f>+VLOOKUP(Enfermedades_Mundiales[[#This Row],[contenido]],Estructura!$E$4:$G$18,3,0)</f>
        <v>C-364</v>
      </c>
      <c r="Z2136" s="32" t="str">
        <f>+VLOOKUP(Enfermedades_Mundiales[[#This Row],[Filtro Integrado]],Estructura!$M$4:$O$367,3,0)</f>
        <v>FI-366</v>
      </c>
      <c r="AA2136" s="32" t="str">
        <f>+VLOOKUP(Enfermedades_Mundiales[[#This Row],[Muestra]],Estructura!$Q$4:$S$194,3,0)</f>
        <v>M-373</v>
      </c>
    </row>
    <row r="2137" spans="1:27" ht="30.6" x14ac:dyDescent="0.3">
      <c r="A2137" s="61" t="s">
        <v>2604</v>
      </c>
      <c r="B2137" s="43">
        <f t="shared" si="470"/>
        <v>360</v>
      </c>
      <c r="C2137" s="44" t="str">
        <f t="shared" si="470"/>
        <v>Enfermedades Mundiales</v>
      </c>
      <c r="D2137" s="44" t="str">
        <f t="shared" si="470"/>
        <v>Salud</v>
      </c>
      <c r="E2137" s="64">
        <v>6305</v>
      </c>
      <c r="F2137" s="44" t="str">
        <f t="shared" si="463"/>
        <v>Etapas Paso a Paso</v>
      </c>
      <c r="G2137" s="27" t="s">
        <v>3568</v>
      </c>
      <c r="H2137" s="60" t="s">
        <v>17</v>
      </c>
      <c r="I2137" s="58" t="s">
        <v>130</v>
      </c>
      <c r="J2137" s="43" t="str">
        <f t="shared" si="467"/>
        <v>Zona</v>
      </c>
      <c r="K2137" s="12" t="str">
        <f t="shared" si="471"/>
        <v>Etapas Históricas</v>
      </c>
      <c r="L2137" s="43" t="str">
        <f t="shared" si="471"/>
        <v>Periodo 2020-2021</v>
      </c>
      <c r="M2137" s="43" t="str">
        <f t="shared" si="471"/>
        <v>Adimensional</v>
      </c>
      <c r="N2137" s="49" t="str">
        <f t="shared" si="471"/>
        <v>Ministerio de Ciencias, Tecnología, Conocimiento e Innovación</v>
      </c>
      <c r="O2137" s="30" t="str">
        <f>+"Etapas Históricas del Programa Paso a Paso en la comuna de "&amp;Enfermedades_Mundiales[[#This Row],[territorio]]</f>
        <v>Etapas Históricas del Programa Paso a Paso en la comuna de Nancagua</v>
      </c>
      <c r="P2137" s="68"/>
      <c r="Q2137" s="15" t="str">
        <f t="shared" si="461"/>
        <v>Gráfico Evolución</v>
      </c>
      <c r="R2137" s="30"/>
      <c r="S21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https://analytics.zoho.com/open-view/2395394000008155038?ZOHO_CRITERIA=%22Localiza_CL_Poblacion%22.%22Codcom%22%3D6305</v>
      </c>
      <c r="T2137" s="17"/>
      <c r="U2137" s="31" t="str">
        <f t="shared" si="462"/>
        <v>#1774B9</v>
      </c>
      <c r="V2137" s="32" t="str">
        <f>+Enfermedades_Mundiales[[#This Row],[idcoleccion]]&amp;"-"&amp;Enfermedades_Mundiales[[#This Row],[id]]</f>
        <v>360-2127</v>
      </c>
      <c r="W2137" s="21">
        <f>+VLOOKUP(Enfermedades_Mundiales[[#This Row],[Filtro URL]],Estructura!$X$4:$Y$366,2,0)</f>
        <v>36306305</v>
      </c>
      <c r="X2137" s="21" t="str">
        <f>+VLOOKUP(Enfermedades_Mundiales[[#This Row],[tema]],Estructura!$A$4:$C$18,3,0)</f>
        <v>T-368</v>
      </c>
      <c r="Y2137" s="32" t="str">
        <f>+VLOOKUP(Enfermedades_Mundiales[[#This Row],[contenido]],Estructura!$E$4:$G$18,3,0)</f>
        <v>C-364</v>
      </c>
      <c r="Z2137" s="32" t="str">
        <f>+VLOOKUP(Enfermedades_Mundiales[[#This Row],[Filtro Integrado]],Estructura!$M$4:$O$367,3,0)</f>
        <v>FI-366</v>
      </c>
      <c r="AA2137" s="32" t="str">
        <f>+VLOOKUP(Enfermedades_Mundiales[[#This Row],[Muestra]],Estructura!$Q$4:$S$194,3,0)</f>
        <v>M-373</v>
      </c>
    </row>
    <row r="2138" spans="1:27" ht="30.6" x14ac:dyDescent="0.3">
      <c r="A2138" s="61" t="s">
        <v>2605</v>
      </c>
      <c r="B2138" s="43">
        <f t="shared" si="470"/>
        <v>360</v>
      </c>
      <c r="C2138" s="44" t="str">
        <f t="shared" si="470"/>
        <v>Enfermedades Mundiales</v>
      </c>
      <c r="D2138" s="44" t="str">
        <f t="shared" si="470"/>
        <v>Salud</v>
      </c>
      <c r="E2138" s="64">
        <v>6306</v>
      </c>
      <c r="F2138" s="44" t="str">
        <f t="shared" si="463"/>
        <v>Etapas Paso a Paso</v>
      </c>
      <c r="G2138" s="27" t="s">
        <v>3568</v>
      </c>
      <c r="H2138" s="60" t="s">
        <v>17</v>
      </c>
      <c r="I2138" s="58" t="s">
        <v>131</v>
      </c>
      <c r="J2138" s="43" t="str">
        <f t="shared" si="467"/>
        <v>Zona</v>
      </c>
      <c r="K2138" s="12" t="str">
        <f t="shared" si="471"/>
        <v>Etapas Históricas</v>
      </c>
      <c r="L2138" s="43" t="str">
        <f t="shared" si="471"/>
        <v>Periodo 2020-2021</v>
      </c>
      <c r="M2138" s="43" t="str">
        <f t="shared" si="471"/>
        <v>Adimensional</v>
      </c>
      <c r="N2138" s="49" t="str">
        <f t="shared" si="471"/>
        <v>Ministerio de Ciencias, Tecnología, Conocimiento e Innovación</v>
      </c>
      <c r="O2138" s="30" t="str">
        <f>+"Etapas Históricas del Programa Paso a Paso en la comuna de "&amp;Enfermedades_Mundiales[[#This Row],[territorio]]</f>
        <v>Etapas Históricas del Programa Paso a Paso en la comuna de Palmilla</v>
      </c>
      <c r="P2138" s="68"/>
      <c r="Q2138" s="15" t="str">
        <f t="shared" si="461"/>
        <v>Gráfico Evolución</v>
      </c>
      <c r="R2138" s="30"/>
      <c r="S21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https://analytics.zoho.com/open-view/2395394000008155038?ZOHO_CRITERIA=%22Localiza_CL_Poblacion%22.%22Codcom%22%3D6306</v>
      </c>
      <c r="T2138" s="17"/>
      <c r="U2138" s="31" t="str">
        <f t="shared" si="462"/>
        <v>#1774B9</v>
      </c>
      <c r="V2138" s="32" t="str">
        <f>+Enfermedades_Mundiales[[#This Row],[idcoleccion]]&amp;"-"&amp;Enfermedades_Mundiales[[#This Row],[id]]</f>
        <v>360-2128</v>
      </c>
      <c r="W2138" s="21">
        <f>+VLOOKUP(Enfermedades_Mundiales[[#This Row],[Filtro URL]],Estructura!$X$4:$Y$366,2,0)</f>
        <v>36306306</v>
      </c>
      <c r="X2138" s="21" t="str">
        <f>+VLOOKUP(Enfermedades_Mundiales[[#This Row],[tema]],Estructura!$A$4:$C$18,3,0)</f>
        <v>T-368</v>
      </c>
      <c r="Y2138" s="32" t="str">
        <f>+VLOOKUP(Enfermedades_Mundiales[[#This Row],[contenido]],Estructura!$E$4:$G$18,3,0)</f>
        <v>C-364</v>
      </c>
      <c r="Z2138" s="32" t="str">
        <f>+VLOOKUP(Enfermedades_Mundiales[[#This Row],[Filtro Integrado]],Estructura!$M$4:$O$367,3,0)</f>
        <v>FI-366</v>
      </c>
      <c r="AA2138" s="32" t="str">
        <f>+VLOOKUP(Enfermedades_Mundiales[[#This Row],[Muestra]],Estructura!$Q$4:$S$194,3,0)</f>
        <v>M-373</v>
      </c>
    </row>
    <row r="2139" spans="1:27" ht="30.6" x14ac:dyDescent="0.3">
      <c r="A2139" s="61" t="s">
        <v>2606</v>
      </c>
      <c r="B2139" s="43">
        <f t="shared" si="470"/>
        <v>360</v>
      </c>
      <c r="C2139" s="44" t="str">
        <f t="shared" si="470"/>
        <v>Enfermedades Mundiales</v>
      </c>
      <c r="D2139" s="44" t="str">
        <f t="shared" si="470"/>
        <v>Salud</v>
      </c>
      <c r="E2139" s="64">
        <v>6307</v>
      </c>
      <c r="F2139" s="44" t="str">
        <f t="shared" si="463"/>
        <v>Etapas Paso a Paso</v>
      </c>
      <c r="G2139" s="27" t="s">
        <v>3568</v>
      </c>
      <c r="H2139" s="60" t="s">
        <v>17</v>
      </c>
      <c r="I2139" s="58" t="s">
        <v>132</v>
      </c>
      <c r="J2139" s="43" t="str">
        <f t="shared" si="467"/>
        <v>Zona</v>
      </c>
      <c r="K2139" s="12" t="str">
        <f t="shared" si="471"/>
        <v>Etapas Históricas</v>
      </c>
      <c r="L2139" s="43" t="str">
        <f t="shared" si="471"/>
        <v>Periodo 2020-2021</v>
      </c>
      <c r="M2139" s="43" t="str">
        <f t="shared" si="471"/>
        <v>Adimensional</v>
      </c>
      <c r="N2139" s="49" t="str">
        <f t="shared" si="471"/>
        <v>Ministerio de Ciencias, Tecnología, Conocimiento e Innovación</v>
      </c>
      <c r="O2139" s="30" t="str">
        <f>+"Etapas Históricas del Programa Paso a Paso en la comuna de "&amp;Enfermedades_Mundiales[[#This Row],[territorio]]</f>
        <v>Etapas Históricas del Programa Paso a Paso en la comuna de Peralillo</v>
      </c>
      <c r="P2139" s="68"/>
      <c r="Q2139" s="15" t="str">
        <f t="shared" si="461"/>
        <v>Gráfico Evolución</v>
      </c>
      <c r="R2139" s="30"/>
      <c r="S21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https://analytics.zoho.com/open-view/2395394000008155038?ZOHO_CRITERIA=%22Localiza_CL_Poblacion%22.%22Codcom%22%3D6307</v>
      </c>
      <c r="T2139" s="17"/>
      <c r="U2139" s="31" t="str">
        <f t="shared" si="462"/>
        <v>#1774B9</v>
      </c>
      <c r="V2139" s="32" t="str">
        <f>+Enfermedades_Mundiales[[#This Row],[idcoleccion]]&amp;"-"&amp;Enfermedades_Mundiales[[#This Row],[id]]</f>
        <v>360-2129</v>
      </c>
      <c r="W2139" s="21">
        <f>+VLOOKUP(Enfermedades_Mundiales[[#This Row],[Filtro URL]],Estructura!$X$4:$Y$366,2,0)</f>
        <v>36306307</v>
      </c>
      <c r="X2139" s="21" t="str">
        <f>+VLOOKUP(Enfermedades_Mundiales[[#This Row],[tema]],Estructura!$A$4:$C$18,3,0)</f>
        <v>T-368</v>
      </c>
      <c r="Y2139" s="32" t="str">
        <f>+VLOOKUP(Enfermedades_Mundiales[[#This Row],[contenido]],Estructura!$E$4:$G$18,3,0)</f>
        <v>C-364</v>
      </c>
      <c r="Z2139" s="32" t="str">
        <f>+VLOOKUP(Enfermedades_Mundiales[[#This Row],[Filtro Integrado]],Estructura!$M$4:$O$367,3,0)</f>
        <v>FI-366</v>
      </c>
      <c r="AA2139" s="32" t="str">
        <f>+VLOOKUP(Enfermedades_Mundiales[[#This Row],[Muestra]],Estructura!$Q$4:$S$194,3,0)</f>
        <v>M-373</v>
      </c>
    </row>
    <row r="2140" spans="1:27" ht="30.6" x14ac:dyDescent="0.3">
      <c r="A2140" s="61" t="s">
        <v>2607</v>
      </c>
      <c r="B2140" s="43">
        <f t="shared" si="470"/>
        <v>360</v>
      </c>
      <c r="C2140" s="44" t="str">
        <f t="shared" si="470"/>
        <v>Enfermedades Mundiales</v>
      </c>
      <c r="D2140" s="44" t="str">
        <f t="shared" si="470"/>
        <v>Salud</v>
      </c>
      <c r="E2140" s="64">
        <v>6308</v>
      </c>
      <c r="F2140" s="44" t="str">
        <f t="shared" si="463"/>
        <v>Etapas Paso a Paso</v>
      </c>
      <c r="G2140" s="27" t="s">
        <v>3568</v>
      </c>
      <c r="H2140" s="60" t="s">
        <v>17</v>
      </c>
      <c r="I2140" s="58" t="s">
        <v>133</v>
      </c>
      <c r="J2140" s="43" t="str">
        <f t="shared" si="467"/>
        <v>Zona</v>
      </c>
      <c r="K2140" s="12" t="str">
        <f t="shared" si="471"/>
        <v>Etapas Históricas</v>
      </c>
      <c r="L2140" s="43" t="str">
        <f t="shared" si="471"/>
        <v>Periodo 2020-2021</v>
      </c>
      <c r="M2140" s="43" t="str">
        <f t="shared" si="471"/>
        <v>Adimensional</v>
      </c>
      <c r="N2140" s="49" t="str">
        <f t="shared" si="471"/>
        <v>Ministerio de Ciencias, Tecnología, Conocimiento e Innovación</v>
      </c>
      <c r="O2140" s="30" t="str">
        <f>+"Etapas Históricas del Programa Paso a Paso en la comuna de "&amp;Enfermedades_Mundiales[[#This Row],[territorio]]</f>
        <v>Etapas Históricas del Programa Paso a Paso en la comuna de Placilla</v>
      </c>
      <c r="P2140" s="68"/>
      <c r="Q2140" s="15" t="str">
        <f t="shared" si="461"/>
        <v>Gráfico Evolución</v>
      </c>
      <c r="R2140" s="30"/>
      <c r="S21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https://analytics.zoho.com/open-view/2395394000008155038?ZOHO_CRITERIA=%22Localiza_CL_Poblacion%22.%22Codcom%22%3D6308</v>
      </c>
      <c r="T2140" s="17"/>
      <c r="U2140" s="31" t="str">
        <f t="shared" si="462"/>
        <v>#1774B9</v>
      </c>
      <c r="V2140" s="32" t="str">
        <f>+Enfermedades_Mundiales[[#This Row],[idcoleccion]]&amp;"-"&amp;Enfermedades_Mundiales[[#This Row],[id]]</f>
        <v>360-2130</v>
      </c>
      <c r="W2140" s="21">
        <f>+VLOOKUP(Enfermedades_Mundiales[[#This Row],[Filtro URL]],Estructura!$X$4:$Y$366,2,0)</f>
        <v>36306308</v>
      </c>
      <c r="X2140" s="21" t="str">
        <f>+VLOOKUP(Enfermedades_Mundiales[[#This Row],[tema]],Estructura!$A$4:$C$18,3,0)</f>
        <v>T-368</v>
      </c>
      <c r="Y2140" s="32" t="str">
        <f>+VLOOKUP(Enfermedades_Mundiales[[#This Row],[contenido]],Estructura!$E$4:$G$18,3,0)</f>
        <v>C-364</v>
      </c>
      <c r="Z2140" s="32" t="str">
        <f>+VLOOKUP(Enfermedades_Mundiales[[#This Row],[Filtro Integrado]],Estructura!$M$4:$O$367,3,0)</f>
        <v>FI-366</v>
      </c>
      <c r="AA2140" s="32" t="str">
        <f>+VLOOKUP(Enfermedades_Mundiales[[#This Row],[Muestra]],Estructura!$Q$4:$S$194,3,0)</f>
        <v>M-373</v>
      </c>
    </row>
    <row r="2141" spans="1:27" ht="30.6" x14ac:dyDescent="0.3">
      <c r="A2141" s="61" t="s">
        <v>2608</v>
      </c>
      <c r="B2141" s="43">
        <f t="shared" si="470"/>
        <v>360</v>
      </c>
      <c r="C2141" s="44" t="str">
        <f t="shared" si="470"/>
        <v>Enfermedades Mundiales</v>
      </c>
      <c r="D2141" s="44" t="str">
        <f t="shared" si="470"/>
        <v>Salud</v>
      </c>
      <c r="E2141" s="64">
        <v>6309</v>
      </c>
      <c r="F2141" s="44" t="str">
        <f t="shared" si="463"/>
        <v>Etapas Paso a Paso</v>
      </c>
      <c r="G2141" s="27" t="s">
        <v>3568</v>
      </c>
      <c r="H2141" s="60" t="s">
        <v>17</v>
      </c>
      <c r="I2141" s="58" t="s">
        <v>134</v>
      </c>
      <c r="J2141" s="43" t="str">
        <f t="shared" si="467"/>
        <v>Zona</v>
      </c>
      <c r="K2141" s="12" t="str">
        <f t="shared" si="471"/>
        <v>Etapas Históricas</v>
      </c>
      <c r="L2141" s="43" t="str">
        <f t="shared" si="471"/>
        <v>Periodo 2020-2021</v>
      </c>
      <c r="M2141" s="43" t="str">
        <f t="shared" si="471"/>
        <v>Adimensional</v>
      </c>
      <c r="N2141" s="49" t="str">
        <f t="shared" si="471"/>
        <v>Ministerio de Ciencias, Tecnología, Conocimiento e Innovación</v>
      </c>
      <c r="O2141" s="30" t="str">
        <f>+"Etapas Históricas del Programa Paso a Paso en la comuna de "&amp;Enfermedades_Mundiales[[#This Row],[territorio]]</f>
        <v>Etapas Históricas del Programa Paso a Paso en la comuna de Pumanque</v>
      </c>
      <c r="P2141" s="68"/>
      <c r="Q2141" s="15" t="str">
        <f t="shared" si="461"/>
        <v>Gráfico Evolución</v>
      </c>
      <c r="R2141" s="30"/>
      <c r="S21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https://analytics.zoho.com/open-view/2395394000008155038?ZOHO_CRITERIA=%22Localiza_CL_Poblacion%22.%22Codcom%22%3D6309</v>
      </c>
      <c r="T2141" s="17"/>
      <c r="U2141" s="31" t="str">
        <f t="shared" si="462"/>
        <v>#1774B9</v>
      </c>
      <c r="V2141" s="32" t="str">
        <f>+Enfermedades_Mundiales[[#This Row],[idcoleccion]]&amp;"-"&amp;Enfermedades_Mundiales[[#This Row],[id]]</f>
        <v>360-2131</v>
      </c>
      <c r="W2141" s="21">
        <f>+VLOOKUP(Enfermedades_Mundiales[[#This Row],[Filtro URL]],Estructura!$X$4:$Y$366,2,0)</f>
        <v>36306309</v>
      </c>
      <c r="X2141" s="21" t="str">
        <f>+VLOOKUP(Enfermedades_Mundiales[[#This Row],[tema]],Estructura!$A$4:$C$18,3,0)</f>
        <v>T-368</v>
      </c>
      <c r="Y2141" s="32" t="str">
        <f>+VLOOKUP(Enfermedades_Mundiales[[#This Row],[contenido]],Estructura!$E$4:$G$18,3,0)</f>
        <v>C-364</v>
      </c>
      <c r="Z2141" s="32" t="str">
        <f>+VLOOKUP(Enfermedades_Mundiales[[#This Row],[Filtro Integrado]],Estructura!$M$4:$O$367,3,0)</f>
        <v>FI-366</v>
      </c>
      <c r="AA2141" s="32" t="str">
        <f>+VLOOKUP(Enfermedades_Mundiales[[#This Row],[Muestra]],Estructura!$Q$4:$S$194,3,0)</f>
        <v>M-373</v>
      </c>
    </row>
    <row r="2142" spans="1:27" ht="30.6" x14ac:dyDescent="0.3">
      <c r="A2142" s="61" t="s">
        <v>2609</v>
      </c>
      <c r="B2142" s="43">
        <f t="shared" si="470"/>
        <v>360</v>
      </c>
      <c r="C2142" s="44" t="str">
        <f t="shared" si="470"/>
        <v>Enfermedades Mundiales</v>
      </c>
      <c r="D2142" s="44" t="str">
        <f t="shared" si="470"/>
        <v>Salud</v>
      </c>
      <c r="E2142" s="64">
        <v>6310</v>
      </c>
      <c r="F2142" s="44" t="str">
        <f t="shared" si="463"/>
        <v>Etapas Paso a Paso</v>
      </c>
      <c r="G2142" s="27" t="s">
        <v>3568</v>
      </c>
      <c r="H2142" s="60" t="s">
        <v>17</v>
      </c>
      <c r="I2142" s="58" t="s">
        <v>135</v>
      </c>
      <c r="J2142" s="43" t="str">
        <f t="shared" si="467"/>
        <v>Zona</v>
      </c>
      <c r="K2142" s="12" t="str">
        <f t="shared" si="471"/>
        <v>Etapas Históricas</v>
      </c>
      <c r="L2142" s="43" t="str">
        <f t="shared" si="471"/>
        <v>Periodo 2020-2021</v>
      </c>
      <c r="M2142" s="43" t="str">
        <f t="shared" si="471"/>
        <v>Adimensional</v>
      </c>
      <c r="N2142" s="49" t="str">
        <f t="shared" si="471"/>
        <v>Ministerio de Ciencias, Tecnología, Conocimiento e Innovación</v>
      </c>
      <c r="O2142" s="30" t="str">
        <f>+"Etapas Históricas del Programa Paso a Paso en la comuna de "&amp;Enfermedades_Mundiales[[#This Row],[territorio]]</f>
        <v>Etapas Históricas del Programa Paso a Paso en la comuna de Santa Cruz</v>
      </c>
      <c r="P2142" s="68"/>
      <c r="Q2142" s="15" t="str">
        <f t="shared" si="461"/>
        <v>Gráfico Evolución</v>
      </c>
      <c r="R2142" s="30"/>
      <c r="S21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https://analytics.zoho.com/open-view/2395394000008155038?ZOHO_CRITERIA=%22Localiza_CL_Poblacion%22.%22Codcom%22%3D6310</v>
      </c>
      <c r="T2142" s="17"/>
      <c r="U2142" s="31" t="str">
        <f t="shared" si="462"/>
        <v>#1774B9</v>
      </c>
      <c r="V2142" s="32" t="str">
        <f>+Enfermedades_Mundiales[[#This Row],[idcoleccion]]&amp;"-"&amp;Enfermedades_Mundiales[[#This Row],[id]]</f>
        <v>360-2132</v>
      </c>
      <c r="W2142" s="21">
        <f>+VLOOKUP(Enfermedades_Mundiales[[#This Row],[Filtro URL]],Estructura!$X$4:$Y$366,2,0)</f>
        <v>36306310</v>
      </c>
      <c r="X2142" s="21" t="str">
        <f>+VLOOKUP(Enfermedades_Mundiales[[#This Row],[tema]],Estructura!$A$4:$C$18,3,0)</f>
        <v>T-368</v>
      </c>
      <c r="Y2142" s="32" t="str">
        <f>+VLOOKUP(Enfermedades_Mundiales[[#This Row],[contenido]],Estructura!$E$4:$G$18,3,0)</f>
        <v>C-364</v>
      </c>
      <c r="Z2142" s="32" t="str">
        <f>+VLOOKUP(Enfermedades_Mundiales[[#This Row],[Filtro Integrado]],Estructura!$M$4:$O$367,3,0)</f>
        <v>FI-366</v>
      </c>
      <c r="AA2142" s="32" t="str">
        <f>+VLOOKUP(Enfermedades_Mundiales[[#This Row],[Muestra]],Estructura!$Q$4:$S$194,3,0)</f>
        <v>M-373</v>
      </c>
    </row>
    <row r="2143" spans="1:27" ht="30.6" x14ac:dyDescent="0.3">
      <c r="A2143" s="61" t="s">
        <v>2610</v>
      </c>
      <c r="B2143" s="43">
        <f t="shared" si="470"/>
        <v>360</v>
      </c>
      <c r="C2143" s="44" t="str">
        <f t="shared" si="470"/>
        <v>Enfermedades Mundiales</v>
      </c>
      <c r="D2143" s="44" t="str">
        <f t="shared" si="470"/>
        <v>Salud</v>
      </c>
      <c r="E2143" s="64">
        <v>7101</v>
      </c>
      <c r="F2143" s="44" t="str">
        <f t="shared" si="463"/>
        <v>Etapas Paso a Paso</v>
      </c>
      <c r="G2143" s="27" t="s">
        <v>3568</v>
      </c>
      <c r="H2143" s="60" t="s">
        <v>17</v>
      </c>
      <c r="I2143" s="58" t="s">
        <v>136</v>
      </c>
      <c r="J2143" s="43" t="str">
        <f t="shared" si="467"/>
        <v>Zona</v>
      </c>
      <c r="K2143" s="12" t="str">
        <f t="shared" si="471"/>
        <v>Etapas Históricas</v>
      </c>
      <c r="L2143" s="43" t="str">
        <f t="shared" si="471"/>
        <v>Periodo 2020-2021</v>
      </c>
      <c r="M2143" s="43" t="str">
        <f t="shared" si="471"/>
        <v>Adimensional</v>
      </c>
      <c r="N2143" s="49" t="str">
        <f t="shared" si="471"/>
        <v>Ministerio de Ciencias, Tecnología, Conocimiento e Innovación</v>
      </c>
      <c r="O2143" s="30" t="str">
        <f>+"Etapas Históricas del Programa Paso a Paso en la comuna de "&amp;Enfermedades_Mundiales[[#This Row],[territorio]]</f>
        <v>Etapas Históricas del Programa Paso a Paso en la comuna de Talca</v>
      </c>
      <c r="P2143" s="68"/>
      <c r="Q2143" s="15" t="str">
        <f t="shared" si="461"/>
        <v>Gráfico Evolución</v>
      </c>
      <c r="R2143" s="30"/>
      <c r="S21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https://analytics.zoho.com/open-view/2395394000008155038?ZOHO_CRITERIA=%22Localiza_CL_Poblacion%22.%22Codcom%22%3D7101</v>
      </c>
      <c r="T2143" s="17"/>
      <c r="U2143" s="31" t="str">
        <f t="shared" si="462"/>
        <v>#1774B9</v>
      </c>
      <c r="V2143" s="32" t="str">
        <f>+Enfermedades_Mundiales[[#This Row],[idcoleccion]]&amp;"-"&amp;Enfermedades_Mundiales[[#This Row],[id]]</f>
        <v>360-2133</v>
      </c>
      <c r="W2143" s="21">
        <f>+VLOOKUP(Enfermedades_Mundiales[[#This Row],[Filtro URL]],Estructura!$X$4:$Y$366,2,0)</f>
        <v>36307101</v>
      </c>
      <c r="X2143" s="21" t="str">
        <f>+VLOOKUP(Enfermedades_Mundiales[[#This Row],[tema]],Estructura!$A$4:$C$18,3,0)</f>
        <v>T-368</v>
      </c>
      <c r="Y2143" s="32" t="str">
        <f>+VLOOKUP(Enfermedades_Mundiales[[#This Row],[contenido]],Estructura!$E$4:$G$18,3,0)</f>
        <v>C-364</v>
      </c>
      <c r="Z2143" s="32" t="str">
        <f>+VLOOKUP(Enfermedades_Mundiales[[#This Row],[Filtro Integrado]],Estructura!$M$4:$O$367,3,0)</f>
        <v>FI-366</v>
      </c>
      <c r="AA2143" s="32" t="str">
        <f>+VLOOKUP(Enfermedades_Mundiales[[#This Row],[Muestra]],Estructura!$Q$4:$S$194,3,0)</f>
        <v>M-373</v>
      </c>
    </row>
    <row r="2144" spans="1:27" ht="30.6" x14ac:dyDescent="0.3">
      <c r="A2144" s="61" t="s">
        <v>2611</v>
      </c>
      <c r="B2144" s="43">
        <f t="shared" ref="B2144:D2159" si="472">+B2143</f>
        <v>360</v>
      </c>
      <c r="C2144" s="44" t="str">
        <f t="shared" si="472"/>
        <v>Enfermedades Mundiales</v>
      </c>
      <c r="D2144" s="44" t="str">
        <f t="shared" si="472"/>
        <v>Salud</v>
      </c>
      <c r="E2144" s="64">
        <v>7102</v>
      </c>
      <c r="F2144" s="44" t="str">
        <f t="shared" si="463"/>
        <v>Etapas Paso a Paso</v>
      </c>
      <c r="G2144" s="27" t="s">
        <v>3568</v>
      </c>
      <c r="H2144" s="60" t="s">
        <v>17</v>
      </c>
      <c r="I2144" s="58" t="s">
        <v>137</v>
      </c>
      <c r="J2144" s="43" t="str">
        <f t="shared" si="467"/>
        <v>Zona</v>
      </c>
      <c r="K2144" s="12" t="str">
        <f t="shared" si="471"/>
        <v>Etapas Históricas</v>
      </c>
      <c r="L2144" s="43" t="str">
        <f t="shared" si="471"/>
        <v>Periodo 2020-2021</v>
      </c>
      <c r="M2144" s="43" t="str">
        <f t="shared" si="471"/>
        <v>Adimensional</v>
      </c>
      <c r="N2144" s="49" t="str">
        <f t="shared" si="471"/>
        <v>Ministerio de Ciencias, Tecnología, Conocimiento e Innovación</v>
      </c>
      <c r="O2144" s="30" t="str">
        <f>+"Etapas Históricas del Programa Paso a Paso en la comuna de "&amp;Enfermedades_Mundiales[[#This Row],[territorio]]</f>
        <v>Etapas Históricas del Programa Paso a Paso en la comuna de Constitución</v>
      </c>
      <c r="P2144" s="68"/>
      <c r="Q2144" s="15" t="str">
        <f t="shared" ref="Q2144:Q2207" si="473">+Q2143</f>
        <v>Gráfico Evolución</v>
      </c>
      <c r="R2144" s="30"/>
      <c r="S21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https://analytics.zoho.com/open-view/2395394000008155038?ZOHO_CRITERIA=%22Localiza_CL_Poblacion%22.%22Codcom%22%3D7102</v>
      </c>
      <c r="T2144" s="17"/>
      <c r="U2144" s="31" t="str">
        <f t="shared" ref="U2144:U2207" si="474">+U2143</f>
        <v>#1774B9</v>
      </c>
      <c r="V2144" s="32" t="str">
        <f>+Enfermedades_Mundiales[[#This Row],[idcoleccion]]&amp;"-"&amp;Enfermedades_Mundiales[[#This Row],[id]]</f>
        <v>360-2134</v>
      </c>
      <c r="W2144" s="21">
        <f>+VLOOKUP(Enfermedades_Mundiales[[#This Row],[Filtro URL]],Estructura!$X$4:$Y$366,2,0)</f>
        <v>36307102</v>
      </c>
      <c r="X2144" s="21" t="str">
        <f>+VLOOKUP(Enfermedades_Mundiales[[#This Row],[tema]],Estructura!$A$4:$C$18,3,0)</f>
        <v>T-368</v>
      </c>
      <c r="Y2144" s="32" t="str">
        <f>+VLOOKUP(Enfermedades_Mundiales[[#This Row],[contenido]],Estructura!$E$4:$G$18,3,0)</f>
        <v>C-364</v>
      </c>
      <c r="Z2144" s="32" t="str">
        <f>+VLOOKUP(Enfermedades_Mundiales[[#This Row],[Filtro Integrado]],Estructura!$M$4:$O$367,3,0)</f>
        <v>FI-366</v>
      </c>
      <c r="AA2144" s="32" t="str">
        <f>+VLOOKUP(Enfermedades_Mundiales[[#This Row],[Muestra]],Estructura!$Q$4:$S$194,3,0)</f>
        <v>M-373</v>
      </c>
    </row>
    <row r="2145" spans="1:27" ht="30.6" x14ac:dyDescent="0.3">
      <c r="A2145" s="61" t="s">
        <v>2612</v>
      </c>
      <c r="B2145" s="43">
        <f t="shared" si="472"/>
        <v>360</v>
      </c>
      <c r="C2145" s="44" t="str">
        <f t="shared" si="472"/>
        <v>Enfermedades Mundiales</v>
      </c>
      <c r="D2145" s="44" t="str">
        <f t="shared" si="472"/>
        <v>Salud</v>
      </c>
      <c r="E2145" s="64">
        <v>7103</v>
      </c>
      <c r="F2145" s="44" t="str">
        <f t="shared" ref="F2145:F2208" si="475">+F2144</f>
        <v>Etapas Paso a Paso</v>
      </c>
      <c r="G2145" s="27" t="s">
        <v>3568</v>
      </c>
      <c r="H2145" s="60" t="s">
        <v>17</v>
      </c>
      <c r="I2145" s="58" t="s">
        <v>138</v>
      </c>
      <c r="J2145" s="43" t="str">
        <f t="shared" si="467"/>
        <v>Zona</v>
      </c>
      <c r="K2145" s="12" t="str">
        <f t="shared" ref="K2145:N2160" si="476">+K2144</f>
        <v>Etapas Históricas</v>
      </c>
      <c r="L2145" s="43" t="str">
        <f t="shared" si="476"/>
        <v>Periodo 2020-2021</v>
      </c>
      <c r="M2145" s="43" t="str">
        <f t="shared" si="476"/>
        <v>Adimensional</v>
      </c>
      <c r="N2145" s="49" t="str">
        <f t="shared" si="476"/>
        <v>Ministerio de Ciencias, Tecnología, Conocimiento e Innovación</v>
      </c>
      <c r="O2145" s="30" t="str">
        <f>+"Etapas Históricas del Programa Paso a Paso en la comuna de "&amp;Enfermedades_Mundiales[[#This Row],[territorio]]</f>
        <v>Etapas Históricas del Programa Paso a Paso en la comuna de Curepto</v>
      </c>
      <c r="P2145" s="68"/>
      <c r="Q2145" s="15" t="str">
        <f t="shared" si="473"/>
        <v>Gráfico Evolución</v>
      </c>
      <c r="R2145" s="30"/>
      <c r="S21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https://analytics.zoho.com/open-view/2395394000008155038?ZOHO_CRITERIA=%22Localiza_CL_Poblacion%22.%22Codcom%22%3D7103</v>
      </c>
      <c r="T2145" s="17"/>
      <c r="U2145" s="31" t="str">
        <f t="shared" si="474"/>
        <v>#1774B9</v>
      </c>
      <c r="V2145" s="32" t="str">
        <f>+Enfermedades_Mundiales[[#This Row],[idcoleccion]]&amp;"-"&amp;Enfermedades_Mundiales[[#This Row],[id]]</f>
        <v>360-2135</v>
      </c>
      <c r="W2145" s="21">
        <f>+VLOOKUP(Enfermedades_Mundiales[[#This Row],[Filtro URL]],Estructura!$X$4:$Y$366,2,0)</f>
        <v>36307103</v>
      </c>
      <c r="X2145" s="21" t="str">
        <f>+VLOOKUP(Enfermedades_Mundiales[[#This Row],[tema]],Estructura!$A$4:$C$18,3,0)</f>
        <v>T-368</v>
      </c>
      <c r="Y2145" s="32" t="str">
        <f>+VLOOKUP(Enfermedades_Mundiales[[#This Row],[contenido]],Estructura!$E$4:$G$18,3,0)</f>
        <v>C-364</v>
      </c>
      <c r="Z2145" s="32" t="str">
        <f>+VLOOKUP(Enfermedades_Mundiales[[#This Row],[Filtro Integrado]],Estructura!$M$4:$O$367,3,0)</f>
        <v>FI-366</v>
      </c>
      <c r="AA2145" s="32" t="str">
        <f>+VLOOKUP(Enfermedades_Mundiales[[#This Row],[Muestra]],Estructura!$Q$4:$S$194,3,0)</f>
        <v>M-373</v>
      </c>
    </row>
    <row r="2146" spans="1:27" ht="30.6" x14ac:dyDescent="0.3">
      <c r="A2146" s="61" t="s">
        <v>2613</v>
      </c>
      <c r="B2146" s="43">
        <f t="shared" si="472"/>
        <v>360</v>
      </c>
      <c r="C2146" s="44" t="str">
        <f t="shared" si="472"/>
        <v>Enfermedades Mundiales</v>
      </c>
      <c r="D2146" s="44" t="str">
        <f t="shared" si="472"/>
        <v>Salud</v>
      </c>
      <c r="E2146" s="64">
        <v>7104</v>
      </c>
      <c r="F2146" s="44" t="str">
        <f t="shared" si="475"/>
        <v>Etapas Paso a Paso</v>
      </c>
      <c r="G2146" s="27" t="s">
        <v>3568</v>
      </c>
      <c r="H2146" s="60" t="s">
        <v>17</v>
      </c>
      <c r="I2146" s="58" t="s">
        <v>139</v>
      </c>
      <c r="J2146" s="43" t="str">
        <f t="shared" si="467"/>
        <v>Zona</v>
      </c>
      <c r="K2146" s="12" t="str">
        <f t="shared" si="476"/>
        <v>Etapas Históricas</v>
      </c>
      <c r="L2146" s="43" t="str">
        <f t="shared" si="476"/>
        <v>Periodo 2020-2021</v>
      </c>
      <c r="M2146" s="43" t="str">
        <f t="shared" si="476"/>
        <v>Adimensional</v>
      </c>
      <c r="N2146" s="49" t="str">
        <f t="shared" si="476"/>
        <v>Ministerio de Ciencias, Tecnología, Conocimiento e Innovación</v>
      </c>
      <c r="O2146" s="30" t="str">
        <f>+"Etapas Históricas del Programa Paso a Paso en la comuna de "&amp;Enfermedades_Mundiales[[#This Row],[territorio]]</f>
        <v>Etapas Históricas del Programa Paso a Paso en la comuna de Empedrado</v>
      </c>
      <c r="P2146" s="68"/>
      <c r="Q2146" s="15" t="str">
        <f t="shared" si="473"/>
        <v>Gráfico Evolución</v>
      </c>
      <c r="R2146" s="30"/>
      <c r="S21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https://analytics.zoho.com/open-view/2395394000008155038?ZOHO_CRITERIA=%22Localiza_CL_Poblacion%22.%22Codcom%22%3D7104</v>
      </c>
      <c r="T2146" s="17"/>
      <c r="U2146" s="31" t="str">
        <f t="shared" si="474"/>
        <v>#1774B9</v>
      </c>
      <c r="V2146" s="32" t="str">
        <f>+Enfermedades_Mundiales[[#This Row],[idcoleccion]]&amp;"-"&amp;Enfermedades_Mundiales[[#This Row],[id]]</f>
        <v>360-2136</v>
      </c>
      <c r="W2146" s="21">
        <f>+VLOOKUP(Enfermedades_Mundiales[[#This Row],[Filtro URL]],Estructura!$X$4:$Y$366,2,0)</f>
        <v>36307104</v>
      </c>
      <c r="X2146" s="21" t="str">
        <f>+VLOOKUP(Enfermedades_Mundiales[[#This Row],[tema]],Estructura!$A$4:$C$18,3,0)</f>
        <v>T-368</v>
      </c>
      <c r="Y2146" s="32" t="str">
        <f>+VLOOKUP(Enfermedades_Mundiales[[#This Row],[contenido]],Estructura!$E$4:$G$18,3,0)</f>
        <v>C-364</v>
      </c>
      <c r="Z2146" s="32" t="str">
        <f>+VLOOKUP(Enfermedades_Mundiales[[#This Row],[Filtro Integrado]],Estructura!$M$4:$O$367,3,0)</f>
        <v>FI-366</v>
      </c>
      <c r="AA2146" s="32" t="str">
        <f>+VLOOKUP(Enfermedades_Mundiales[[#This Row],[Muestra]],Estructura!$Q$4:$S$194,3,0)</f>
        <v>M-373</v>
      </c>
    </row>
    <row r="2147" spans="1:27" ht="30.6" x14ac:dyDescent="0.3">
      <c r="A2147" s="61" t="s">
        <v>2614</v>
      </c>
      <c r="B2147" s="43">
        <f t="shared" si="472"/>
        <v>360</v>
      </c>
      <c r="C2147" s="44" t="str">
        <f t="shared" si="472"/>
        <v>Enfermedades Mundiales</v>
      </c>
      <c r="D2147" s="44" t="str">
        <f t="shared" si="472"/>
        <v>Salud</v>
      </c>
      <c r="E2147" s="64">
        <v>7105</v>
      </c>
      <c r="F2147" s="44" t="str">
        <f t="shared" si="475"/>
        <v>Etapas Paso a Paso</v>
      </c>
      <c r="G2147" s="27" t="s">
        <v>3568</v>
      </c>
      <c r="H2147" s="60" t="s">
        <v>17</v>
      </c>
      <c r="I2147" s="58" t="s">
        <v>27</v>
      </c>
      <c r="J2147" s="43" t="str">
        <f t="shared" si="467"/>
        <v>Zona</v>
      </c>
      <c r="K2147" s="12" t="str">
        <f t="shared" si="476"/>
        <v>Etapas Históricas</v>
      </c>
      <c r="L2147" s="43" t="str">
        <f t="shared" si="476"/>
        <v>Periodo 2020-2021</v>
      </c>
      <c r="M2147" s="43" t="str">
        <f t="shared" si="476"/>
        <v>Adimensional</v>
      </c>
      <c r="N2147" s="49" t="str">
        <f t="shared" si="476"/>
        <v>Ministerio de Ciencias, Tecnología, Conocimiento e Innovación</v>
      </c>
      <c r="O2147" s="30" t="str">
        <f>+"Etapas Históricas del Programa Paso a Paso en la comuna de "&amp;Enfermedades_Mundiales[[#This Row],[territorio]]</f>
        <v>Etapas Históricas del Programa Paso a Paso en la comuna de Maule</v>
      </c>
      <c r="P2147" s="68"/>
      <c r="Q2147" s="15" t="str">
        <f t="shared" si="473"/>
        <v>Gráfico Evolución</v>
      </c>
      <c r="R2147" s="30"/>
      <c r="S21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https://analytics.zoho.com/open-view/2395394000008155038?ZOHO_CRITERIA=%22Localiza_CL_Poblacion%22.%22Codcom%22%3D7105</v>
      </c>
      <c r="T2147" s="17"/>
      <c r="U2147" s="31" t="str">
        <f t="shared" si="474"/>
        <v>#1774B9</v>
      </c>
      <c r="V2147" s="32" t="str">
        <f>+Enfermedades_Mundiales[[#This Row],[idcoleccion]]&amp;"-"&amp;Enfermedades_Mundiales[[#This Row],[id]]</f>
        <v>360-2137</v>
      </c>
      <c r="W2147" s="21">
        <f>+VLOOKUP(Enfermedades_Mundiales[[#This Row],[Filtro URL]],Estructura!$X$4:$Y$366,2,0)</f>
        <v>36307105</v>
      </c>
      <c r="X2147" s="21" t="str">
        <f>+VLOOKUP(Enfermedades_Mundiales[[#This Row],[tema]],Estructura!$A$4:$C$18,3,0)</f>
        <v>T-368</v>
      </c>
      <c r="Y2147" s="32" t="str">
        <f>+VLOOKUP(Enfermedades_Mundiales[[#This Row],[contenido]],Estructura!$E$4:$G$18,3,0)</f>
        <v>C-364</v>
      </c>
      <c r="Z2147" s="32" t="str">
        <f>+VLOOKUP(Enfermedades_Mundiales[[#This Row],[Filtro Integrado]],Estructura!$M$4:$O$367,3,0)</f>
        <v>FI-366</v>
      </c>
      <c r="AA2147" s="32" t="str">
        <f>+VLOOKUP(Enfermedades_Mundiales[[#This Row],[Muestra]],Estructura!$Q$4:$S$194,3,0)</f>
        <v>M-373</v>
      </c>
    </row>
    <row r="2148" spans="1:27" ht="30.6" x14ac:dyDescent="0.3">
      <c r="A2148" s="61" t="s">
        <v>2615</v>
      </c>
      <c r="B2148" s="43">
        <f t="shared" si="472"/>
        <v>360</v>
      </c>
      <c r="C2148" s="44" t="str">
        <f t="shared" si="472"/>
        <v>Enfermedades Mundiales</v>
      </c>
      <c r="D2148" s="44" t="str">
        <f t="shared" si="472"/>
        <v>Salud</v>
      </c>
      <c r="E2148" s="64">
        <v>7106</v>
      </c>
      <c r="F2148" s="44" t="str">
        <f t="shared" si="475"/>
        <v>Etapas Paso a Paso</v>
      </c>
      <c r="G2148" s="27" t="s">
        <v>3568</v>
      </c>
      <c r="H2148" s="60" t="s">
        <v>17</v>
      </c>
      <c r="I2148" s="58" t="s">
        <v>140</v>
      </c>
      <c r="J2148" s="43" t="str">
        <f t="shared" si="467"/>
        <v>Zona</v>
      </c>
      <c r="K2148" s="12" t="str">
        <f t="shared" si="476"/>
        <v>Etapas Históricas</v>
      </c>
      <c r="L2148" s="43" t="str">
        <f t="shared" si="476"/>
        <v>Periodo 2020-2021</v>
      </c>
      <c r="M2148" s="43" t="str">
        <f t="shared" si="476"/>
        <v>Adimensional</v>
      </c>
      <c r="N2148" s="49" t="str">
        <f t="shared" si="476"/>
        <v>Ministerio de Ciencias, Tecnología, Conocimiento e Innovación</v>
      </c>
      <c r="O2148" s="30" t="str">
        <f>+"Etapas Históricas del Programa Paso a Paso en la comuna de "&amp;Enfermedades_Mundiales[[#This Row],[territorio]]</f>
        <v>Etapas Históricas del Programa Paso a Paso en la comuna de Pelarco</v>
      </c>
      <c r="P2148" s="68"/>
      <c r="Q2148" s="15" t="str">
        <f t="shared" si="473"/>
        <v>Gráfico Evolución</v>
      </c>
      <c r="R2148" s="30"/>
      <c r="S21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https://analytics.zoho.com/open-view/2395394000008155038?ZOHO_CRITERIA=%22Localiza_CL_Poblacion%22.%22Codcom%22%3D7106</v>
      </c>
      <c r="T2148" s="17"/>
      <c r="U2148" s="31" t="str">
        <f t="shared" si="474"/>
        <v>#1774B9</v>
      </c>
      <c r="V2148" s="32" t="str">
        <f>+Enfermedades_Mundiales[[#This Row],[idcoleccion]]&amp;"-"&amp;Enfermedades_Mundiales[[#This Row],[id]]</f>
        <v>360-2138</v>
      </c>
      <c r="W2148" s="21">
        <f>+VLOOKUP(Enfermedades_Mundiales[[#This Row],[Filtro URL]],Estructura!$X$4:$Y$366,2,0)</f>
        <v>36307106</v>
      </c>
      <c r="X2148" s="21" t="str">
        <f>+VLOOKUP(Enfermedades_Mundiales[[#This Row],[tema]],Estructura!$A$4:$C$18,3,0)</f>
        <v>T-368</v>
      </c>
      <c r="Y2148" s="32" t="str">
        <f>+VLOOKUP(Enfermedades_Mundiales[[#This Row],[contenido]],Estructura!$E$4:$G$18,3,0)</f>
        <v>C-364</v>
      </c>
      <c r="Z2148" s="32" t="str">
        <f>+VLOOKUP(Enfermedades_Mundiales[[#This Row],[Filtro Integrado]],Estructura!$M$4:$O$367,3,0)</f>
        <v>FI-366</v>
      </c>
      <c r="AA2148" s="32" t="str">
        <f>+VLOOKUP(Enfermedades_Mundiales[[#This Row],[Muestra]],Estructura!$Q$4:$S$194,3,0)</f>
        <v>M-373</v>
      </c>
    </row>
    <row r="2149" spans="1:27" ht="30.6" x14ac:dyDescent="0.3">
      <c r="A2149" s="61" t="s">
        <v>2616</v>
      </c>
      <c r="B2149" s="43">
        <f t="shared" si="472"/>
        <v>360</v>
      </c>
      <c r="C2149" s="44" t="str">
        <f t="shared" si="472"/>
        <v>Enfermedades Mundiales</v>
      </c>
      <c r="D2149" s="44" t="str">
        <f t="shared" si="472"/>
        <v>Salud</v>
      </c>
      <c r="E2149" s="64">
        <v>7107</v>
      </c>
      <c r="F2149" s="44" t="str">
        <f t="shared" si="475"/>
        <v>Etapas Paso a Paso</v>
      </c>
      <c r="G2149" s="27" t="s">
        <v>3568</v>
      </c>
      <c r="H2149" s="60" t="s">
        <v>17</v>
      </c>
      <c r="I2149" s="58" t="s">
        <v>141</v>
      </c>
      <c r="J2149" s="43" t="str">
        <f t="shared" si="467"/>
        <v>Zona</v>
      </c>
      <c r="K2149" s="12" t="str">
        <f t="shared" si="476"/>
        <v>Etapas Históricas</v>
      </c>
      <c r="L2149" s="43" t="str">
        <f t="shared" si="476"/>
        <v>Periodo 2020-2021</v>
      </c>
      <c r="M2149" s="43" t="str">
        <f t="shared" si="476"/>
        <v>Adimensional</v>
      </c>
      <c r="N2149" s="49" t="str">
        <f t="shared" si="476"/>
        <v>Ministerio de Ciencias, Tecnología, Conocimiento e Innovación</v>
      </c>
      <c r="O2149" s="30" t="str">
        <f>+"Etapas Históricas del Programa Paso a Paso en la comuna de "&amp;Enfermedades_Mundiales[[#This Row],[territorio]]</f>
        <v>Etapas Históricas del Programa Paso a Paso en la comuna de Pencahue</v>
      </c>
      <c r="P2149" s="68"/>
      <c r="Q2149" s="15" t="str">
        <f t="shared" si="473"/>
        <v>Gráfico Evolución</v>
      </c>
      <c r="R2149" s="30"/>
      <c r="S21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https://analytics.zoho.com/open-view/2395394000008155038?ZOHO_CRITERIA=%22Localiza_CL_Poblacion%22.%22Codcom%22%3D7107</v>
      </c>
      <c r="T2149" s="17"/>
      <c r="U2149" s="31" t="str">
        <f t="shared" si="474"/>
        <v>#1774B9</v>
      </c>
      <c r="V2149" s="32" t="str">
        <f>+Enfermedades_Mundiales[[#This Row],[idcoleccion]]&amp;"-"&amp;Enfermedades_Mundiales[[#This Row],[id]]</f>
        <v>360-2139</v>
      </c>
      <c r="W2149" s="21">
        <f>+VLOOKUP(Enfermedades_Mundiales[[#This Row],[Filtro URL]],Estructura!$X$4:$Y$366,2,0)</f>
        <v>36307107</v>
      </c>
      <c r="X2149" s="21" t="str">
        <f>+VLOOKUP(Enfermedades_Mundiales[[#This Row],[tema]],Estructura!$A$4:$C$18,3,0)</f>
        <v>T-368</v>
      </c>
      <c r="Y2149" s="32" t="str">
        <f>+VLOOKUP(Enfermedades_Mundiales[[#This Row],[contenido]],Estructura!$E$4:$G$18,3,0)</f>
        <v>C-364</v>
      </c>
      <c r="Z2149" s="32" t="str">
        <f>+VLOOKUP(Enfermedades_Mundiales[[#This Row],[Filtro Integrado]],Estructura!$M$4:$O$367,3,0)</f>
        <v>FI-366</v>
      </c>
      <c r="AA2149" s="32" t="str">
        <f>+VLOOKUP(Enfermedades_Mundiales[[#This Row],[Muestra]],Estructura!$Q$4:$S$194,3,0)</f>
        <v>M-373</v>
      </c>
    </row>
    <row r="2150" spans="1:27" ht="30.6" x14ac:dyDescent="0.3">
      <c r="A2150" s="61" t="s">
        <v>2617</v>
      </c>
      <c r="B2150" s="43">
        <f t="shared" si="472"/>
        <v>360</v>
      </c>
      <c r="C2150" s="44" t="str">
        <f t="shared" si="472"/>
        <v>Enfermedades Mundiales</v>
      </c>
      <c r="D2150" s="44" t="str">
        <f t="shared" si="472"/>
        <v>Salud</v>
      </c>
      <c r="E2150" s="64">
        <v>7108</v>
      </c>
      <c r="F2150" s="44" t="str">
        <f t="shared" si="475"/>
        <v>Etapas Paso a Paso</v>
      </c>
      <c r="G2150" s="27" t="s">
        <v>3568</v>
      </c>
      <c r="H2150" s="60" t="s">
        <v>17</v>
      </c>
      <c r="I2150" s="58" t="s">
        <v>142</v>
      </c>
      <c r="J2150" s="43" t="str">
        <f t="shared" si="467"/>
        <v>Zona</v>
      </c>
      <c r="K2150" s="12" t="str">
        <f t="shared" si="476"/>
        <v>Etapas Históricas</v>
      </c>
      <c r="L2150" s="43" t="str">
        <f t="shared" si="476"/>
        <v>Periodo 2020-2021</v>
      </c>
      <c r="M2150" s="43" t="str">
        <f t="shared" si="476"/>
        <v>Adimensional</v>
      </c>
      <c r="N2150" s="49" t="str">
        <f t="shared" si="476"/>
        <v>Ministerio de Ciencias, Tecnología, Conocimiento e Innovación</v>
      </c>
      <c r="O2150" s="30" t="str">
        <f>+"Etapas Históricas del Programa Paso a Paso en la comuna de "&amp;Enfermedades_Mundiales[[#This Row],[territorio]]</f>
        <v>Etapas Históricas del Programa Paso a Paso en la comuna de Río Claro</v>
      </c>
      <c r="P2150" s="68"/>
      <c r="Q2150" s="15" t="str">
        <f t="shared" si="473"/>
        <v>Gráfico Evolución</v>
      </c>
      <c r="R2150" s="30"/>
      <c r="S21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https://analytics.zoho.com/open-view/2395394000008155038?ZOHO_CRITERIA=%22Localiza_CL_Poblacion%22.%22Codcom%22%3D7108</v>
      </c>
      <c r="T2150" s="17"/>
      <c r="U2150" s="31" t="str">
        <f t="shared" si="474"/>
        <v>#1774B9</v>
      </c>
      <c r="V2150" s="32" t="str">
        <f>+Enfermedades_Mundiales[[#This Row],[idcoleccion]]&amp;"-"&amp;Enfermedades_Mundiales[[#This Row],[id]]</f>
        <v>360-2140</v>
      </c>
      <c r="W2150" s="21">
        <f>+VLOOKUP(Enfermedades_Mundiales[[#This Row],[Filtro URL]],Estructura!$X$4:$Y$366,2,0)</f>
        <v>36307108</v>
      </c>
      <c r="X2150" s="21" t="str">
        <f>+VLOOKUP(Enfermedades_Mundiales[[#This Row],[tema]],Estructura!$A$4:$C$18,3,0)</f>
        <v>T-368</v>
      </c>
      <c r="Y2150" s="32" t="str">
        <f>+VLOOKUP(Enfermedades_Mundiales[[#This Row],[contenido]],Estructura!$E$4:$G$18,3,0)</f>
        <v>C-364</v>
      </c>
      <c r="Z2150" s="32" t="str">
        <f>+VLOOKUP(Enfermedades_Mundiales[[#This Row],[Filtro Integrado]],Estructura!$M$4:$O$367,3,0)</f>
        <v>FI-366</v>
      </c>
      <c r="AA2150" s="32" t="str">
        <f>+VLOOKUP(Enfermedades_Mundiales[[#This Row],[Muestra]],Estructura!$Q$4:$S$194,3,0)</f>
        <v>M-373</v>
      </c>
    </row>
    <row r="2151" spans="1:27" ht="30.6" x14ac:dyDescent="0.3">
      <c r="A2151" s="61" t="s">
        <v>2618</v>
      </c>
      <c r="B2151" s="43">
        <f t="shared" si="472"/>
        <v>360</v>
      </c>
      <c r="C2151" s="44" t="str">
        <f t="shared" si="472"/>
        <v>Enfermedades Mundiales</v>
      </c>
      <c r="D2151" s="44" t="str">
        <f t="shared" si="472"/>
        <v>Salud</v>
      </c>
      <c r="E2151" s="64">
        <v>7109</v>
      </c>
      <c r="F2151" s="44" t="str">
        <f t="shared" si="475"/>
        <v>Etapas Paso a Paso</v>
      </c>
      <c r="G2151" s="27" t="s">
        <v>3568</v>
      </c>
      <c r="H2151" s="60" t="s">
        <v>17</v>
      </c>
      <c r="I2151" s="58" t="s">
        <v>143</v>
      </c>
      <c r="J2151" s="43" t="str">
        <f t="shared" si="467"/>
        <v>Zona</v>
      </c>
      <c r="K2151" s="12" t="str">
        <f t="shared" si="476"/>
        <v>Etapas Históricas</v>
      </c>
      <c r="L2151" s="43" t="str">
        <f t="shared" si="476"/>
        <v>Periodo 2020-2021</v>
      </c>
      <c r="M2151" s="43" t="str">
        <f t="shared" si="476"/>
        <v>Adimensional</v>
      </c>
      <c r="N2151" s="49" t="str">
        <f t="shared" si="476"/>
        <v>Ministerio de Ciencias, Tecnología, Conocimiento e Innovación</v>
      </c>
      <c r="O2151" s="30" t="str">
        <f>+"Etapas Históricas del Programa Paso a Paso en la comuna de "&amp;Enfermedades_Mundiales[[#This Row],[territorio]]</f>
        <v>Etapas Históricas del Programa Paso a Paso en la comuna de San Clemente</v>
      </c>
      <c r="P2151" s="68"/>
      <c r="Q2151" s="15" t="str">
        <f t="shared" si="473"/>
        <v>Gráfico Evolución</v>
      </c>
      <c r="R2151" s="30"/>
      <c r="S21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https://analytics.zoho.com/open-view/2395394000008155038?ZOHO_CRITERIA=%22Localiza_CL_Poblacion%22.%22Codcom%22%3D7109</v>
      </c>
      <c r="T2151" s="17"/>
      <c r="U2151" s="31" t="str">
        <f t="shared" si="474"/>
        <v>#1774B9</v>
      </c>
      <c r="V2151" s="32" t="str">
        <f>+Enfermedades_Mundiales[[#This Row],[idcoleccion]]&amp;"-"&amp;Enfermedades_Mundiales[[#This Row],[id]]</f>
        <v>360-2141</v>
      </c>
      <c r="W2151" s="21">
        <f>+VLOOKUP(Enfermedades_Mundiales[[#This Row],[Filtro URL]],Estructura!$X$4:$Y$366,2,0)</f>
        <v>36307109</v>
      </c>
      <c r="X2151" s="21" t="str">
        <f>+VLOOKUP(Enfermedades_Mundiales[[#This Row],[tema]],Estructura!$A$4:$C$18,3,0)</f>
        <v>T-368</v>
      </c>
      <c r="Y2151" s="32" t="str">
        <f>+VLOOKUP(Enfermedades_Mundiales[[#This Row],[contenido]],Estructura!$E$4:$G$18,3,0)</f>
        <v>C-364</v>
      </c>
      <c r="Z2151" s="32" t="str">
        <f>+VLOOKUP(Enfermedades_Mundiales[[#This Row],[Filtro Integrado]],Estructura!$M$4:$O$367,3,0)</f>
        <v>FI-366</v>
      </c>
      <c r="AA2151" s="32" t="str">
        <f>+VLOOKUP(Enfermedades_Mundiales[[#This Row],[Muestra]],Estructura!$Q$4:$S$194,3,0)</f>
        <v>M-373</v>
      </c>
    </row>
    <row r="2152" spans="1:27" ht="30.6" x14ac:dyDescent="0.3">
      <c r="A2152" s="61" t="s">
        <v>2619</v>
      </c>
      <c r="B2152" s="43">
        <f t="shared" si="472"/>
        <v>360</v>
      </c>
      <c r="C2152" s="44" t="str">
        <f t="shared" si="472"/>
        <v>Enfermedades Mundiales</v>
      </c>
      <c r="D2152" s="44" t="str">
        <f t="shared" si="472"/>
        <v>Salud</v>
      </c>
      <c r="E2152" s="64">
        <v>7110</v>
      </c>
      <c r="F2152" s="44" t="str">
        <f t="shared" si="475"/>
        <v>Etapas Paso a Paso</v>
      </c>
      <c r="G2152" s="27" t="s">
        <v>3568</v>
      </c>
      <c r="H2152" s="60" t="s">
        <v>17</v>
      </c>
      <c r="I2152" s="58" t="s">
        <v>144</v>
      </c>
      <c r="J2152" s="43" t="str">
        <f t="shared" si="467"/>
        <v>Zona</v>
      </c>
      <c r="K2152" s="12" t="str">
        <f t="shared" si="476"/>
        <v>Etapas Históricas</v>
      </c>
      <c r="L2152" s="43" t="str">
        <f t="shared" si="476"/>
        <v>Periodo 2020-2021</v>
      </c>
      <c r="M2152" s="43" t="str">
        <f t="shared" si="476"/>
        <v>Adimensional</v>
      </c>
      <c r="N2152" s="49" t="str">
        <f t="shared" si="476"/>
        <v>Ministerio de Ciencias, Tecnología, Conocimiento e Innovación</v>
      </c>
      <c r="O2152" s="30" t="str">
        <f>+"Etapas Históricas del Programa Paso a Paso en la comuna de "&amp;Enfermedades_Mundiales[[#This Row],[territorio]]</f>
        <v>Etapas Históricas del Programa Paso a Paso en la comuna de San Rafael</v>
      </c>
      <c r="P2152" s="68"/>
      <c r="Q2152" s="15" t="str">
        <f t="shared" si="473"/>
        <v>Gráfico Evolución</v>
      </c>
      <c r="R2152" s="30"/>
      <c r="S21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https://analytics.zoho.com/open-view/2395394000008155038?ZOHO_CRITERIA=%22Localiza_CL_Poblacion%22.%22Codcom%22%3D7110</v>
      </c>
      <c r="T2152" s="17"/>
      <c r="U2152" s="31" t="str">
        <f t="shared" si="474"/>
        <v>#1774B9</v>
      </c>
      <c r="V2152" s="32" t="str">
        <f>+Enfermedades_Mundiales[[#This Row],[idcoleccion]]&amp;"-"&amp;Enfermedades_Mundiales[[#This Row],[id]]</f>
        <v>360-2142</v>
      </c>
      <c r="W2152" s="21">
        <f>+VLOOKUP(Enfermedades_Mundiales[[#This Row],[Filtro URL]],Estructura!$X$4:$Y$366,2,0)</f>
        <v>36307110</v>
      </c>
      <c r="X2152" s="21" t="str">
        <f>+VLOOKUP(Enfermedades_Mundiales[[#This Row],[tema]],Estructura!$A$4:$C$18,3,0)</f>
        <v>T-368</v>
      </c>
      <c r="Y2152" s="32" t="str">
        <f>+VLOOKUP(Enfermedades_Mundiales[[#This Row],[contenido]],Estructura!$E$4:$G$18,3,0)</f>
        <v>C-364</v>
      </c>
      <c r="Z2152" s="32" t="str">
        <f>+VLOOKUP(Enfermedades_Mundiales[[#This Row],[Filtro Integrado]],Estructura!$M$4:$O$367,3,0)</f>
        <v>FI-366</v>
      </c>
      <c r="AA2152" s="32" t="str">
        <f>+VLOOKUP(Enfermedades_Mundiales[[#This Row],[Muestra]],Estructura!$Q$4:$S$194,3,0)</f>
        <v>M-373</v>
      </c>
    </row>
    <row r="2153" spans="1:27" ht="30.6" x14ac:dyDescent="0.3">
      <c r="A2153" s="61" t="s">
        <v>2620</v>
      </c>
      <c r="B2153" s="43">
        <f t="shared" si="472"/>
        <v>360</v>
      </c>
      <c r="C2153" s="44" t="str">
        <f t="shared" si="472"/>
        <v>Enfermedades Mundiales</v>
      </c>
      <c r="D2153" s="44" t="str">
        <f t="shared" si="472"/>
        <v>Salud</v>
      </c>
      <c r="E2153" s="64">
        <v>7201</v>
      </c>
      <c r="F2153" s="44" t="str">
        <f t="shared" si="475"/>
        <v>Etapas Paso a Paso</v>
      </c>
      <c r="G2153" s="27" t="s">
        <v>3568</v>
      </c>
      <c r="H2153" s="60" t="s">
        <v>17</v>
      </c>
      <c r="I2153" s="58" t="s">
        <v>145</v>
      </c>
      <c r="J2153" s="43" t="str">
        <f t="shared" si="467"/>
        <v>Zona</v>
      </c>
      <c r="K2153" s="12" t="str">
        <f t="shared" si="476"/>
        <v>Etapas Históricas</v>
      </c>
      <c r="L2153" s="43" t="str">
        <f t="shared" si="476"/>
        <v>Periodo 2020-2021</v>
      </c>
      <c r="M2153" s="43" t="str">
        <f t="shared" si="476"/>
        <v>Adimensional</v>
      </c>
      <c r="N2153" s="49" t="str">
        <f t="shared" si="476"/>
        <v>Ministerio de Ciencias, Tecnología, Conocimiento e Innovación</v>
      </c>
      <c r="O2153" s="30" t="str">
        <f>+"Etapas Históricas del Programa Paso a Paso en la comuna de "&amp;Enfermedades_Mundiales[[#This Row],[territorio]]</f>
        <v>Etapas Históricas del Programa Paso a Paso en la comuna de Cauquenes</v>
      </c>
      <c r="P2153" s="68"/>
      <c r="Q2153" s="15" t="str">
        <f t="shared" si="473"/>
        <v>Gráfico Evolución</v>
      </c>
      <c r="R2153" s="30"/>
      <c r="S21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https://analytics.zoho.com/open-view/2395394000008155038?ZOHO_CRITERIA=%22Localiza_CL_Poblacion%22.%22Codcom%22%3D7201</v>
      </c>
      <c r="T2153" s="17"/>
      <c r="U2153" s="31" t="str">
        <f t="shared" si="474"/>
        <v>#1774B9</v>
      </c>
      <c r="V2153" s="32" t="str">
        <f>+Enfermedades_Mundiales[[#This Row],[idcoleccion]]&amp;"-"&amp;Enfermedades_Mundiales[[#This Row],[id]]</f>
        <v>360-2143</v>
      </c>
      <c r="W2153" s="21">
        <f>+VLOOKUP(Enfermedades_Mundiales[[#This Row],[Filtro URL]],Estructura!$X$4:$Y$366,2,0)</f>
        <v>36307201</v>
      </c>
      <c r="X2153" s="21" t="str">
        <f>+VLOOKUP(Enfermedades_Mundiales[[#This Row],[tema]],Estructura!$A$4:$C$18,3,0)</f>
        <v>T-368</v>
      </c>
      <c r="Y2153" s="32" t="str">
        <f>+VLOOKUP(Enfermedades_Mundiales[[#This Row],[contenido]],Estructura!$E$4:$G$18,3,0)</f>
        <v>C-364</v>
      </c>
      <c r="Z2153" s="32" t="str">
        <f>+VLOOKUP(Enfermedades_Mundiales[[#This Row],[Filtro Integrado]],Estructura!$M$4:$O$367,3,0)</f>
        <v>FI-366</v>
      </c>
      <c r="AA2153" s="32" t="str">
        <f>+VLOOKUP(Enfermedades_Mundiales[[#This Row],[Muestra]],Estructura!$Q$4:$S$194,3,0)</f>
        <v>M-373</v>
      </c>
    </row>
    <row r="2154" spans="1:27" ht="30.6" x14ac:dyDescent="0.3">
      <c r="A2154" s="61" t="s">
        <v>2621</v>
      </c>
      <c r="B2154" s="43">
        <f t="shared" si="472"/>
        <v>360</v>
      </c>
      <c r="C2154" s="44" t="str">
        <f t="shared" si="472"/>
        <v>Enfermedades Mundiales</v>
      </c>
      <c r="D2154" s="44" t="str">
        <f t="shared" si="472"/>
        <v>Salud</v>
      </c>
      <c r="E2154" s="64">
        <v>7202</v>
      </c>
      <c r="F2154" s="44" t="str">
        <f t="shared" si="475"/>
        <v>Etapas Paso a Paso</v>
      </c>
      <c r="G2154" s="27" t="s">
        <v>3568</v>
      </c>
      <c r="H2154" s="60" t="s">
        <v>17</v>
      </c>
      <c r="I2154" s="58" t="s">
        <v>146</v>
      </c>
      <c r="J2154" s="43" t="str">
        <f t="shared" si="467"/>
        <v>Zona</v>
      </c>
      <c r="K2154" s="12" t="str">
        <f t="shared" si="476"/>
        <v>Etapas Históricas</v>
      </c>
      <c r="L2154" s="43" t="str">
        <f t="shared" si="476"/>
        <v>Periodo 2020-2021</v>
      </c>
      <c r="M2154" s="43" t="str">
        <f t="shared" si="476"/>
        <v>Adimensional</v>
      </c>
      <c r="N2154" s="49" t="str">
        <f t="shared" si="476"/>
        <v>Ministerio de Ciencias, Tecnología, Conocimiento e Innovación</v>
      </c>
      <c r="O2154" s="30" t="str">
        <f>+"Etapas Históricas del Programa Paso a Paso en la comuna de "&amp;Enfermedades_Mundiales[[#This Row],[territorio]]</f>
        <v>Etapas Históricas del Programa Paso a Paso en la comuna de Chanco</v>
      </c>
      <c r="P2154" s="68"/>
      <c r="Q2154" s="15" t="str">
        <f t="shared" si="473"/>
        <v>Gráfico Evolución</v>
      </c>
      <c r="R2154" s="30"/>
      <c r="S21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https://analytics.zoho.com/open-view/2395394000008155038?ZOHO_CRITERIA=%22Localiza_CL_Poblacion%22.%22Codcom%22%3D7202</v>
      </c>
      <c r="T2154" s="17"/>
      <c r="U2154" s="31" t="str">
        <f t="shared" si="474"/>
        <v>#1774B9</v>
      </c>
      <c r="V2154" s="32" t="str">
        <f>+Enfermedades_Mundiales[[#This Row],[idcoleccion]]&amp;"-"&amp;Enfermedades_Mundiales[[#This Row],[id]]</f>
        <v>360-2144</v>
      </c>
      <c r="W2154" s="21">
        <f>+VLOOKUP(Enfermedades_Mundiales[[#This Row],[Filtro URL]],Estructura!$X$4:$Y$366,2,0)</f>
        <v>36307202</v>
      </c>
      <c r="X2154" s="21" t="str">
        <f>+VLOOKUP(Enfermedades_Mundiales[[#This Row],[tema]],Estructura!$A$4:$C$18,3,0)</f>
        <v>T-368</v>
      </c>
      <c r="Y2154" s="32" t="str">
        <f>+VLOOKUP(Enfermedades_Mundiales[[#This Row],[contenido]],Estructura!$E$4:$G$18,3,0)</f>
        <v>C-364</v>
      </c>
      <c r="Z2154" s="32" t="str">
        <f>+VLOOKUP(Enfermedades_Mundiales[[#This Row],[Filtro Integrado]],Estructura!$M$4:$O$367,3,0)</f>
        <v>FI-366</v>
      </c>
      <c r="AA2154" s="32" t="str">
        <f>+VLOOKUP(Enfermedades_Mundiales[[#This Row],[Muestra]],Estructura!$Q$4:$S$194,3,0)</f>
        <v>M-373</v>
      </c>
    </row>
    <row r="2155" spans="1:27" ht="30.6" x14ac:dyDescent="0.3">
      <c r="A2155" s="61" t="s">
        <v>2622</v>
      </c>
      <c r="B2155" s="43">
        <f t="shared" si="472"/>
        <v>360</v>
      </c>
      <c r="C2155" s="44" t="str">
        <f t="shared" si="472"/>
        <v>Enfermedades Mundiales</v>
      </c>
      <c r="D2155" s="44" t="str">
        <f t="shared" si="472"/>
        <v>Salud</v>
      </c>
      <c r="E2155" s="64">
        <v>7203</v>
      </c>
      <c r="F2155" s="44" t="str">
        <f t="shared" si="475"/>
        <v>Etapas Paso a Paso</v>
      </c>
      <c r="G2155" s="27" t="s">
        <v>3568</v>
      </c>
      <c r="H2155" s="60" t="s">
        <v>17</v>
      </c>
      <c r="I2155" s="58" t="s">
        <v>147</v>
      </c>
      <c r="J2155" s="43" t="str">
        <f t="shared" si="467"/>
        <v>Zona</v>
      </c>
      <c r="K2155" s="12" t="str">
        <f t="shared" si="476"/>
        <v>Etapas Históricas</v>
      </c>
      <c r="L2155" s="43" t="str">
        <f t="shared" si="476"/>
        <v>Periodo 2020-2021</v>
      </c>
      <c r="M2155" s="43" t="str">
        <f t="shared" si="476"/>
        <v>Adimensional</v>
      </c>
      <c r="N2155" s="49" t="str">
        <f t="shared" si="476"/>
        <v>Ministerio de Ciencias, Tecnología, Conocimiento e Innovación</v>
      </c>
      <c r="O2155" s="30" t="str">
        <f>+"Etapas Históricas del Programa Paso a Paso en la comuna de "&amp;Enfermedades_Mundiales[[#This Row],[territorio]]</f>
        <v>Etapas Históricas del Programa Paso a Paso en la comuna de Pelluhue</v>
      </c>
      <c r="P2155" s="68"/>
      <c r="Q2155" s="15" t="str">
        <f t="shared" si="473"/>
        <v>Gráfico Evolución</v>
      </c>
      <c r="R2155" s="30"/>
      <c r="S21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https://analytics.zoho.com/open-view/2395394000008155038?ZOHO_CRITERIA=%22Localiza_CL_Poblacion%22.%22Codcom%22%3D7203</v>
      </c>
      <c r="T2155" s="17"/>
      <c r="U2155" s="31" t="str">
        <f t="shared" si="474"/>
        <v>#1774B9</v>
      </c>
      <c r="V2155" s="32" t="str">
        <f>+Enfermedades_Mundiales[[#This Row],[idcoleccion]]&amp;"-"&amp;Enfermedades_Mundiales[[#This Row],[id]]</f>
        <v>360-2145</v>
      </c>
      <c r="W2155" s="21">
        <f>+VLOOKUP(Enfermedades_Mundiales[[#This Row],[Filtro URL]],Estructura!$X$4:$Y$366,2,0)</f>
        <v>36307203</v>
      </c>
      <c r="X2155" s="21" t="str">
        <f>+VLOOKUP(Enfermedades_Mundiales[[#This Row],[tema]],Estructura!$A$4:$C$18,3,0)</f>
        <v>T-368</v>
      </c>
      <c r="Y2155" s="32" t="str">
        <f>+VLOOKUP(Enfermedades_Mundiales[[#This Row],[contenido]],Estructura!$E$4:$G$18,3,0)</f>
        <v>C-364</v>
      </c>
      <c r="Z2155" s="32" t="str">
        <f>+VLOOKUP(Enfermedades_Mundiales[[#This Row],[Filtro Integrado]],Estructura!$M$4:$O$367,3,0)</f>
        <v>FI-366</v>
      </c>
      <c r="AA2155" s="32" t="str">
        <f>+VLOOKUP(Enfermedades_Mundiales[[#This Row],[Muestra]],Estructura!$Q$4:$S$194,3,0)</f>
        <v>M-373</v>
      </c>
    </row>
    <row r="2156" spans="1:27" ht="30.6" x14ac:dyDescent="0.3">
      <c r="A2156" s="61" t="s">
        <v>2623</v>
      </c>
      <c r="B2156" s="43">
        <f t="shared" si="472"/>
        <v>360</v>
      </c>
      <c r="C2156" s="44" t="str">
        <f t="shared" si="472"/>
        <v>Enfermedades Mundiales</v>
      </c>
      <c r="D2156" s="44" t="str">
        <f t="shared" si="472"/>
        <v>Salud</v>
      </c>
      <c r="E2156" s="64">
        <v>7301</v>
      </c>
      <c r="F2156" s="44" t="str">
        <f t="shared" si="475"/>
        <v>Etapas Paso a Paso</v>
      </c>
      <c r="G2156" s="27" t="s">
        <v>3568</v>
      </c>
      <c r="H2156" s="60" t="s">
        <v>17</v>
      </c>
      <c r="I2156" s="58" t="s">
        <v>148</v>
      </c>
      <c r="J2156" s="43" t="str">
        <f t="shared" si="467"/>
        <v>Zona</v>
      </c>
      <c r="K2156" s="12" t="str">
        <f t="shared" si="476"/>
        <v>Etapas Históricas</v>
      </c>
      <c r="L2156" s="43" t="str">
        <f t="shared" si="476"/>
        <v>Periodo 2020-2021</v>
      </c>
      <c r="M2156" s="43" t="str">
        <f t="shared" si="476"/>
        <v>Adimensional</v>
      </c>
      <c r="N2156" s="49" t="str">
        <f t="shared" si="476"/>
        <v>Ministerio de Ciencias, Tecnología, Conocimiento e Innovación</v>
      </c>
      <c r="O2156" s="30" t="str">
        <f>+"Etapas Históricas del Programa Paso a Paso en la comuna de "&amp;Enfermedades_Mundiales[[#This Row],[territorio]]</f>
        <v>Etapas Históricas del Programa Paso a Paso en la comuna de Curicó</v>
      </c>
      <c r="P2156" s="68"/>
      <c r="Q2156" s="15" t="str">
        <f t="shared" si="473"/>
        <v>Gráfico Evolución</v>
      </c>
      <c r="R2156" s="30"/>
      <c r="S21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https://analytics.zoho.com/open-view/2395394000008155038?ZOHO_CRITERIA=%22Localiza_CL_Poblacion%22.%22Codcom%22%3D7301</v>
      </c>
      <c r="T2156" s="17"/>
      <c r="U2156" s="31" t="str">
        <f t="shared" si="474"/>
        <v>#1774B9</v>
      </c>
      <c r="V2156" s="32" t="str">
        <f>+Enfermedades_Mundiales[[#This Row],[idcoleccion]]&amp;"-"&amp;Enfermedades_Mundiales[[#This Row],[id]]</f>
        <v>360-2146</v>
      </c>
      <c r="W2156" s="21">
        <f>+VLOOKUP(Enfermedades_Mundiales[[#This Row],[Filtro URL]],Estructura!$X$4:$Y$366,2,0)</f>
        <v>36307301</v>
      </c>
      <c r="X2156" s="21" t="str">
        <f>+VLOOKUP(Enfermedades_Mundiales[[#This Row],[tema]],Estructura!$A$4:$C$18,3,0)</f>
        <v>T-368</v>
      </c>
      <c r="Y2156" s="32" t="str">
        <f>+VLOOKUP(Enfermedades_Mundiales[[#This Row],[contenido]],Estructura!$E$4:$G$18,3,0)</f>
        <v>C-364</v>
      </c>
      <c r="Z2156" s="32" t="str">
        <f>+VLOOKUP(Enfermedades_Mundiales[[#This Row],[Filtro Integrado]],Estructura!$M$4:$O$367,3,0)</f>
        <v>FI-366</v>
      </c>
      <c r="AA2156" s="32" t="str">
        <f>+VLOOKUP(Enfermedades_Mundiales[[#This Row],[Muestra]],Estructura!$Q$4:$S$194,3,0)</f>
        <v>M-373</v>
      </c>
    </row>
    <row r="2157" spans="1:27" ht="30.6" x14ac:dyDescent="0.3">
      <c r="A2157" s="61" t="s">
        <v>2624</v>
      </c>
      <c r="B2157" s="43">
        <f t="shared" si="472"/>
        <v>360</v>
      </c>
      <c r="C2157" s="44" t="str">
        <f t="shared" si="472"/>
        <v>Enfermedades Mundiales</v>
      </c>
      <c r="D2157" s="44" t="str">
        <f t="shared" si="472"/>
        <v>Salud</v>
      </c>
      <c r="E2157" s="64">
        <v>7302</v>
      </c>
      <c r="F2157" s="44" t="str">
        <f t="shared" si="475"/>
        <v>Etapas Paso a Paso</v>
      </c>
      <c r="G2157" s="27" t="s">
        <v>3568</v>
      </c>
      <c r="H2157" s="60" t="s">
        <v>17</v>
      </c>
      <c r="I2157" s="58" t="s">
        <v>149</v>
      </c>
      <c r="J2157" s="43" t="str">
        <f t="shared" si="467"/>
        <v>Zona</v>
      </c>
      <c r="K2157" s="12" t="str">
        <f t="shared" si="476"/>
        <v>Etapas Históricas</v>
      </c>
      <c r="L2157" s="43" t="str">
        <f t="shared" si="476"/>
        <v>Periodo 2020-2021</v>
      </c>
      <c r="M2157" s="43" t="str">
        <f t="shared" si="476"/>
        <v>Adimensional</v>
      </c>
      <c r="N2157" s="49" t="str">
        <f t="shared" si="476"/>
        <v>Ministerio de Ciencias, Tecnología, Conocimiento e Innovación</v>
      </c>
      <c r="O2157" s="30" t="str">
        <f>+"Etapas Históricas del Programa Paso a Paso en la comuna de "&amp;Enfermedades_Mundiales[[#This Row],[territorio]]</f>
        <v>Etapas Históricas del Programa Paso a Paso en la comuna de Hualañé</v>
      </c>
      <c r="P2157" s="68"/>
      <c r="Q2157" s="15" t="str">
        <f t="shared" si="473"/>
        <v>Gráfico Evolución</v>
      </c>
      <c r="R2157" s="30"/>
      <c r="S21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https://analytics.zoho.com/open-view/2395394000008155038?ZOHO_CRITERIA=%22Localiza_CL_Poblacion%22.%22Codcom%22%3D7302</v>
      </c>
      <c r="T2157" s="17"/>
      <c r="U2157" s="31" t="str">
        <f t="shared" si="474"/>
        <v>#1774B9</v>
      </c>
      <c r="V2157" s="32" t="str">
        <f>+Enfermedades_Mundiales[[#This Row],[idcoleccion]]&amp;"-"&amp;Enfermedades_Mundiales[[#This Row],[id]]</f>
        <v>360-2147</v>
      </c>
      <c r="W2157" s="21">
        <f>+VLOOKUP(Enfermedades_Mundiales[[#This Row],[Filtro URL]],Estructura!$X$4:$Y$366,2,0)</f>
        <v>36307302</v>
      </c>
      <c r="X2157" s="21" t="str">
        <f>+VLOOKUP(Enfermedades_Mundiales[[#This Row],[tema]],Estructura!$A$4:$C$18,3,0)</f>
        <v>T-368</v>
      </c>
      <c r="Y2157" s="32" t="str">
        <f>+VLOOKUP(Enfermedades_Mundiales[[#This Row],[contenido]],Estructura!$E$4:$G$18,3,0)</f>
        <v>C-364</v>
      </c>
      <c r="Z2157" s="32" t="str">
        <f>+VLOOKUP(Enfermedades_Mundiales[[#This Row],[Filtro Integrado]],Estructura!$M$4:$O$367,3,0)</f>
        <v>FI-366</v>
      </c>
      <c r="AA2157" s="32" t="str">
        <f>+VLOOKUP(Enfermedades_Mundiales[[#This Row],[Muestra]],Estructura!$Q$4:$S$194,3,0)</f>
        <v>M-373</v>
      </c>
    </row>
    <row r="2158" spans="1:27" ht="30.6" x14ac:dyDescent="0.3">
      <c r="A2158" s="61" t="s">
        <v>2625</v>
      </c>
      <c r="B2158" s="43">
        <f t="shared" si="472"/>
        <v>360</v>
      </c>
      <c r="C2158" s="44" t="str">
        <f t="shared" si="472"/>
        <v>Enfermedades Mundiales</v>
      </c>
      <c r="D2158" s="44" t="str">
        <f t="shared" si="472"/>
        <v>Salud</v>
      </c>
      <c r="E2158" s="64">
        <v>7303</v>
      </c>
      <c r="F2158" s="44" t="str">
        <f t="shared" si="475"/>
        <v>Etapas Paso a Paso</v>
      </c>
      <c r="G2158" s="27" t="s">
        <v>3568</v>
      </c>
      <c r="H2158" s="60" t="s">
        <v>17</v>
      </c>
      <c r="I2158" s="58" t="s">
        <v>150</v>
      </c>
      <c r="J2158" s="43" t="str">
        <f t="shared" si="467"/>
        <v>Zona</v>
      </c>
      <c r="K2158" s="12" t="str">
        <f t="shared" si="476"/>
        <v>Etapas Históricas</v>
      </c>
      <c r="L2158" s="43" t="str">
        <f t="shared" si="476"/>
        <v>Periodo 2020-2021</v>
      </c>
      <c r="M2158" s="43" t="str">
        <f t="shared" si="476"/>
        <v>Adimensional</v>
      </c>
      <c r="N2158" s="49" t="str">
        <f t="shared" si="476"/>
        <v>Ministerio de Ciencias, Tecnología, Conocimiento e Innovación</v>
      </c>
      <c r="O2158" s="30" t="str">
        <f>+"Etapas Históricas del Programa Paso a Paso en la comuna de "&amp;Enfermedades_Mundiales[[#This Row],[territorio]]</f>
        <v>Etapas Históricas del Programa Paso a Paso en la comuna de Licantén</v>
      </c>
      <c r="P2158" s="68"/>
      <c r="Q2158" s="15" t="str">
        <f t="shared" si="473"/>
        <v>Gráfico Evolución</v>
      </c>
      <c r="R2158" s="30"/>
      <c r="S21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https://analytics.zoho.com/open-view/2395394000008155038?ZOHO_CRITERIA=%22Localiza_CL_Poblacion%22.%22Codcom%22%3D7303</v>
      </c>
      <c r="T2158" s="17"/>
      <c r="U2158" s="31" t="str">
        <f t="shared" si="474"/>
        <v>#1774B9</v>
      </c>
      <c r="V2158" s="32" t="str">
        <f>+Enfermedades_Mundiales[[#This Row],[idcoleccion]]&amp;"-"&amp;Enfermedades_Mundiales[[#This Row],[id]]</f>
        <v>360-2148</v>
      </c>
      <c r="W2158" s="21">
        <f>+VLOOKUP(Enfermedades_Mundiales[[#This Row],[Filtro URL]],Estructura!$X$4:$Y$366,2,0)</f>
        <v>36307303</v>
      </c>
      <c r="X2158" s="21" t="str">
        <f>+VLOOKUP(Enfermedades_Mundiales[[#This Row],[tema]],Estructura!$A$4:$C$18,3,0)</f>
        <v>T-368</v>
      </c>
      <c r="Y2158" s="32" t="str">
        <f>+VLOOKUP(Enfermedades_Mundiales[[#This Row],[contenido]],Estructura!$E$4:$G$18,3,0)</f>
        <v>C-364</v>
      </c>
      <c r="Z2158" s="32" t="str">
        <f>+VLOOKUP(Enfermedades_Mundiales[[#This Row],[Filtro Integrado]],Estructura!$M$4:$O$367,3,0)</f>
        <v>FI-366</v>
      </c>
      <c r="AA2158" s="32" t="str">
        <f>+VLOOKUP(Enfermedades_Mundiales[[#This Row],[Muestra]],Estructura!$Q$4:$S$194,3,0)</f>
        <v>M-373</v>
      </c>
    </row>
    <row r="2159" spans="1:27" ht="30.6" x14ac:dyDescent="0.3">
      <c r="A2159" s="61" t="s">
        <v>2626</v>
      </c>
      <c r="B2159" s="43">
        <f t="shared" si="472"/>
        <v>360</v>
      </c>
      <c r="C2159" s="44" t="str">
        <f t="shared" si="472"/>
        <v>Enfermedades Mundiales</v>
      </c>
      <c r="D2159" s="44" t="str">
        <f t="shared" si="472"/>
        <v>Salud</v>
      </c>
      <c r="E2159" s="64">
        <v>7304</v>
      </c>
      <c r="F2159" s="44" t="str">
        <f t="shared" si="475"/>
        <v>Etapas Paso a Paso</v>
      </c>
      <c r="G2159" s="27" t="s">
        <v>3568</v>
      </c>
      <c r="H2159" s="60" t="s">
        <v>17</v>
      </c>
      <c r="I2159" s="58" t="s">
        <v>151</v>
      </c>
      <c r="J2159" s="43" t="str">
        <f t="shared" si="467"/>
        <v>Zona</v>
      </c>
      <c r="K2159" s="12" t="str">
        <f t="shared" si="476"/>
        <v>Etapas Históricas</v>
      </c>
      <c r="L2159" s="43" t="str">
        <f t="shared" si="476"/>
        <v>Periodo 2020-2021</v>
      </c>
      <c r="M2159" s="43" t="str">
        <f t="shared" si="476"/>
        <v>Adimensional</v>
      </c>
      <c r="N2159" s="49" t="str">
        <f t="shared" si="476"/>
        <v>Ministerio de Ciencias, Tecnología, Conocimiento e Innovación</v>
      </c>
      <c r="O2159" s="30" t="str">
        <f>+"Etapas Históricas del Programa Paso a Paso en la comuna de "&amp;Enfermedades_Mundiales[[#This Row],[territorio]]</f>
        <v>Etapas Históricas del Programa Paso a Paso en la comuna de Molina</v>
      </c>
      <c r="P2159" s="68"/>
      <c r="Q2159" s="15" t="str">
        <f t="shared" si="473"/>
        <v>Gráfico Evolución</v>
      </c>
      <c r="R2159" s="30"/>
      <c r="S21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https://analytics.zoho.com/open-view/2395394000008155038?ZOHO_CRITERIA=%22Localiza_CL_Poblacion%22.%22Codcom%22%3D7304</v>
      </c>
      <c r="T2159" s="17"/>
      <c r="U2159" s="31" t="str">
        <f t="shared" si="474"/>
        <v>#1774B9</v>
      </c>
      <c r="V2159" s="32" t="str">
        <f>+Enfermedades_Mundiales[[#This Row],[idcoleccion]]&amp;"-"&amp;Enfermedades_Mundiales[[#This Row],[id]]</f>
        <v>360-2149</v>
      </c>
      <c r="W2159" s="21">
        <f>+VLOOKUP(Enfermedades_Mundiales[[#This Row],[Filtro URL]],Estructura!$X$4:$Y$366,2,0)</f>
        <v>36307304</v>
      </c>
      <c r="X2159" s="21" t="str">
        <f>+VLOOKUP(Enfermedades_Mundiales[[#This Row],[tema]],Estructura!$A$4:$C$18,3,0)</f>
        <v>T-368</v>
      </c>
      <c r="Y2159" s="32" t="str">
        <f>+VLOOKUP(Enfermedades_Mundiales[[#This Row],[contenido]],Estructura!$E$4:$G$18,3,0)</f>
        <v>C-364</v>
      </c>
      <c r="Z2159" s="32" t="str">
        <f>+VLOOKUP(Enfermedades_Mundiales[[#This Row],[Filtro Integrado]],Estructura!$M$4:$O$367,3,0)</f>
        <v>FI-366</v>
      </c>
      <c r="AA2159" s="32" t="str">
        <f>+VLOOKUP(Enfermedades_Mundiales[[#This Row],[Muestra]],Estructura!$Q$4:$S$194,3,0)</f>
        <v>M-373</v>
      </c>
    </row>
    <row r="2160" spans="1:27" ht="30.6" x14ac:dyDescent="0.3">
      <c r="A2160" s="61" t="s">
        <v>2627</v>
      </c>
      <c r="B2160" s="43">
        <f t="shared" ref="B2160:D2175" si="477">+B2159</f>
        <v>360</v>
      </c>
      <c r="C2160" s="44" t="str">
        <f t="shared" si="477"/>
        <v>Enfermedades Mundiales</v>
      </c>
      <c r="D2160" s="44" t="str">
        <f t="shared" si="477"/>
        <v>Salud</v>
      </c>
      <c r="E2160" s="64">
        <v>7305</v>
      </c>
      <c r="F2160" s="44" t="str">
        <f t="shared" si="475"/>
        <v>Etapas Paso a Paso</v>
      </c>
      <c r="G2160" s="27" t="s">
        <v>3568</v>
      </c>
      <c r="H2160" s="60" t="s">
        <v>17</v>
      </c>
      <c r="I2160" s="58" t="s">
        <v>152</v>
      </c>
      <c r="J2160" s="43" t="str">
        <f t="shared" si="467"/>
        <v>Zona</v>
      </c>
      <c r="K2160" s="12" t="str">
        <f t="shared" si="476"/>
        <v>Etapas Históricas</v>
      </c>
      <c r="L2160" s="43" t="str">
        <f t="shared" si="476"/>
        <v>Periodo 2020-2021</v>
      </c>
      <c r="M2160" s="43" t="str">
        <f t="shared" si="476"/>
        <v>Adimensional</v>
      </c>
      <c r="N2160" s="49" t="str">
        <f t="shared" si="476"/>
        <v>Ministerio de Ciencias, Tecnología, Conocimiento e Innovación</v>
      </c>
      <c r="O2160" s="30" t="str">
        <f>+"Etapas Históricas del Programa Paso a Paso en la comuna de "&amp;Enfermedades_Mundiales[[#This Row],[territorio]]</f>
        <v>Etapas Históricas del Programa Paso a Paso en la comuna de Rauco</v>
      </c>
      <c r="P2160" s="68"/>
      <c r="Q2160" s="15" t="str">
        <f t="shared" si="473"/>
        <v>Gráfico Evolución</v>
      </c>
      <c r="R2160" s="30"/>
      <c r="S21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https://analytics.zoho.com/open-view/2395394000008155038?ZOHO_CRITERIA=%22Localiza_CL_Poblacion%22.%22Codcom%22%3D7305</v>
      </c>
      <c r="T2160" s="17"/>
      <c r="U2160" s="31" t="str">
        <f t="shared" si="474"/>
        <v>#1774B9</v>
      </c>
      <c r="V2160" s="32" t="str">
        <f>+Enfermedades_Mundiales[[#This Row],[idcoleccion]]&amp;"-"&amp;Enfermedades_Mundiales[[#This Row],[id]]</f>
        <v>360-2150</v>
      </c>
      <c r="W2160" s="21">
        <f>+VLOOKUP(Enfermedades_Mundiales[[#This Row],[Filtro URL]],Estructura!$X$4:$Y$366,2,0)</f>
        <v>36307305</v>
      </c>
      <c r="X2160" s="21" t="str">
        <f>+VLOOKUP(Enfermedades_Mundiales[[#This Row],[tema]],Estructura!$A$4:$C$18,3,0)</f>
        <v>T-368</v>
      </c>
      <c r="Y2160" s="32" t="str">
        <f>+VLOOKUP(Enfermedades_Mundiales[[#This Row],[contenido]],Estructura!$E$4:$G$18,3,0)</f>
        <v>C-364</v>
      </c>
      <c r="Z2160" s="32" t="str">
        <f>+VLOOKUP(Enfermedades_Mundiales[[#This Row],[Filtro Integrado]],Estructura!$M$4:$O$367,3,0)</f>
        <v>FI-366</v>
      </c>
      <c r="AA2160" s="32" t="str">
        <f>+VLOOKUP(Enfermedades_Mundiales[[#This Row],[Muestra]],Estructura!$Q$4:$S$194,3,0)</f>
        <v>M-373</v>
      </c>
    </row>
    <row r="2161" spans="1:27" ht="30.6" x14ac:dyDescent="0.3">
      <c r="A2161" s="61" t="s">
        <v>2628</v>
      </c>
      <c r="B2161" s="43">
        <f t="shared" si="477"/>
        <v>360</v>
      </c>
      <c r="C2161" s="44" t="str">
        <f t="shared" si="477"/>
        <v>Enfermedades Mundiales</v>
      </c>
      <c r="D2161" s="44" t="str">
        <f t="shared" si="477"/>
        <v>Salud</v>
      </c>
      <c r="E2161" s="64">
        <v>7306</v>
      </c>
      <c r="F2161" s="44" t="str">
        <f t="shared" si="475"/>
        <v>Etapas Paso a Paso</v>
      </c>
      <c r="G2161" s="27" t="s">
        <v>3568</v>
      </c>
      <c r="H2161" s="60" t="s">
        <v>17</v>
      </c>
      <c r="I2161" s="58" t="s">
        <v>153</v>
      </c>
      <c r="J2161" s="43" t="str">
        <f t="shared" si="467"/>
        <v>Zona</v>
      </c>
      <c r="K2161" s="12" t="str">
        <f t="shared" ref="K2161:N2176" si="478">+K2160</f>
        <v>Etapas Históricas</v>
      </c>
      <c r="L2161" s="43" t="str">
        <f t="shared" si="478"/>
        <v>Periodo 2020-2021</v>
      </c>
      <c r="M2161" s="43" t="str">
        <f t="shared" si="478"/>
        <v>Adimensional</v>
      </c>
      <c r="N2161" s="49" t="str">
        <f t="shared" si="478"/>
        <v>Ministerio de Ciencias, Tecnología, Conocimiento e Innovación</v>
      </c>
      <c r="O2161" s="30" t="str">
        <f>+"Etapas Históricas del Programa Paso a Paso en la comuna de "&amp;Enfermedades_Mundiales[[#This Row],[territorio]]</f>
        <v>Etapas Históricas del Programa Paso a Paso en la comuna de Romeral</v>
      </c>
      <c r="P2161" s="68"/>
      <c r="Q2161" s="15" t="str">
        <f t="shared" si="473"/>
        <v>Gráfico Evolución</v>
      </c>
      <c r="R2161" s="30"/>
      <c r="S21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https://analytics.zoho.com/open-view/2395394000008155038?ZOHO_CRITERIA=%22Localiza_CL_Poblacion%22.%22Codcom%22%3D7306</v>
      </c>
      <c r="T2161" s="17"/>
      <c r="U2161" s="31" t="str">
        <f t="shared" si="474"/>
        <v>#1774B9</v>
      </c>
      <c r="V2161" s="32" t="str">
        <f>+Enfermedades_Mundiales[[#This Row],[idcoleccion]]&amp;"-"&amp;Enfermedades_Mundiales[[#This Row],[id]]</f>
        <v>360-2151</v>
      </c>
      <c r="W2161" s="21">
        <f>+VLOOKUP(Enfermedades_Mundiales[[#This Row],[Filtro URL]],Estructura!$X$4:$Y$366,2,0)</f>
        <v>36307306</v>
      </c>
      <c r="X2161" s="21" t="str">
        <f>+VLOOKUP(Enfermedades_Mundiales[[#This Row],[tema]],Estructura!$A$4:$C$18,3,0)</f>
        <v>T-368</v>
      </c>
      <c r="Y2161" s="32" t="str">
        <f>+VLOOKUP(Enfermedades_Mundiales[[#This Row],[contenido]],Estructura!$E$4:$G$18,3,0)</f>
        <v>C-364</v>
      </c>
      <c r="Z2161" s="32" t="str">
        <f>+VLOOKUP(Enfermedades_Mundiales[[#This Row],[Filtro Integrado]],Estructura!$M$4:$O$367,3,0)</f>
        <v>FI-366</v>
      </c>
      <c r="AA2161" s="32" t="str">
        <f>+VLOOKUP(Enfermedades_Mundiales[[#This Row],[Muestra]],Estructura!$Q$4:$S$194,3,0)</f>
        <v>M-373</v>
      </c>
    </row>
    <row r="2162" spans="1:27" ht="30.6" x14ac:dyDescent="0.3">
      <c r="A2162" s="61" t="s">
        <v>2629</v>
      </c>
      <c r="B2162" s="43">
        <f t="shared" si="477"/>
        <v>360</v>
      </c>
      <c r="C2162" s="44" t="str">
        <f t="shared" si="477"/>
        <v>Enfermedades Mundiales</v>
      </c>
      <c r="D2162" s="44" t="str">
        <f t="shared" si="477"/>
        <v>Salud</v>
      </c>
      <c r="E2162" s="64">
        <v>7307</v>
      </c>
      <c r="F2162" s="44" t="str">
        <f t="shared" si="475"/>
        <v>Etapas Paso a Paso</v>
      </c>
      <c r="G2162" s="27" t="s">
        <v>3568</v>
      </c>
      <c r="H2162" s="60" t="s">
        <v>17</v>
      </c>
      <c r="I2162" s="58" t="s">
        <v>154</v>
      </c>
      <c r="J2162" s="43" t="str">
        <f t="shared" ref="J2162:J2225" si="479">+J2161</f>
        <v>Zona</v>
      </c>
      <c r="K2162" s="12" t="str">
        <f t="shared" si="478"/>
        <v>Etapas Históricas</v>
      </c>
      <c r="L2162" s="43" t="str">
        <f t="shared" si="478"/>
        <v>Periodo 2020-2021</v>
      </c>
      <c r="M2162" s="43" t="str">
        <f t="shared" si="478"/>
        <v>Adimensional</v>
      </c>
      <c r="N2162" s="49" t="str">
        <f t="shared" si="478"/>
        <v>Ministerio de Ciencias, Tecnología, Conocimiento e Innovación</v>
      </c>
      <c r="O2162" s="30" t="str">
        <f>+"Etapas Históricas del Programa Paso a Paso en la comuna de "&amp;Enfermedades_Mundiales[[#This Row],[territorio]]</f>
        <v>Etapas Históricas del Programa Paso a Paso en la comuna de Sagrada Familia</v>
      </c>
      <c r="P2162" s="68"/>
      <c r="Q2162" s="15" t="str">
        <f t="shared" si="473"/>
        <v>Gráfico Evolución</v>
      </c>
      <c r="R2162" s="30"/>
      <c r="S21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https://analytics.zoho.com/open-view/2395394000008155038?ZOHO_CRITERIA=%22Localiza_CL_Poblacion%22.%22Codcom%22%3D7307</v>
      </c>
      <c r="T2162" s="17"/>
      <c r="U2162" s="31" t="str">
        <f t="shared" si="474"/>
        <v>#1774B9</v>
      </c>
      <c r="V2162" s="32" t="str">
        <f>+Enfermedades_Mundiales[[#This Row],[idcoleccion]]&amp;"-"&amp;Enfermedades_Mundiales[[#This Row],[id]]</f>
        <v>360-2152</v>
      </c>
      <c r="W2162" s="21">
        <f>+VLOOKUP(Enfermedades_Mundiales[[#This Row],[Filtro URL]],Estructura!$X$4:$Y$366,2,0)</f>
        <v>36307307</v>
      </c>
      <c r="X2162" s="21" t="str">
        <f>+VLOOKUP(Enfermedades_Mundiales[[#This Row],[tema]],Estructura!$A$4:$C$18,3,0)</f>
        <v>T-368</v>
      </c>
      <c r="Y2162" s="32" t="str">
        <f>+VLOOKUP(Enfermedades_Mundiales[[#This Row],[contenido]],Estructura!$E$4:$G$18,3,0)</f>
        <v>C-364</v>
      </c>
      <c r="Z2162" s="32" t="str">
        <f>+VLOOKUP(Enfermedades_Mundiales[[#This Row],[Filtro Integrado]],Estructura!$M$4:$O$367,3,0)</f>
        <v>FI-366</v>
      </c>
      <c r="AA2162" s="32" t="str">
        <f>+VLOOKUP(Enfermedades_Mundiales[[#This Row],[Muestra]],Estructura!$Q$4:$S$194,3,0)</f>
        <v>M-373</v>
      </c>
    </row>
    <row r="2163" spans="1:27" ht="30.6" x14ac:dyDescent="0.3">
      <c r="A2163" s="61" t="s">
        <v>2630</v>
      </c>
      <c r="B2163" s="43">
        <f t="shared" si="477"/>
        <v>360</v>
      </c>
      <c r="C2163" s="44" t="str">
        <f t="shared" si="477"/>
        <v>Enfermedades Mundiales</v>
      </c>
      <c r="D2163" s="44" t="str">
        <f t="shared" si="477"/>
        <v>Salud</v>
      </c>
      <c r="E2163" s="64">
        <v>7308</v>
      </c>
      <c r="F2163" s="44" t="str">
        <f t="shared" si="475"/>
        <v>Etapas Paso a Paso</v>
      </c>
      <c r="G2163" s="27" t="s">
        <v>3568</v>
      </c>
      <c r="H2163" s="60" t="s">
        <v>17</v>
      </c>
      <c r="I2163" s="58" t="s">
        <v>155</v>
      </c>
      <c r="J2163" s="43" t="str">
        <f t="shared" si="479"/>
        <v>Zona</v>
      </c>
      <c r="K2163" s="12" t="str">
        <f t="shared" si="478"/>
        <v>Etapas Históricas</v>
      </c>
      <c r="L2163" s="43" t="str">
        <f t="shared" si="478"/>
        <v>Periodo 2020-2021</v>
      </c>
      <c r="M2163" s="43" t="str">
        <f t="shared" si="478"/>
        <v>Adimensional</v>
      </c>
      <c r="N2163" s="49" t="str">
        <f t="shared" si="478"/>
        <v>Ministerio de Ciencias, Tecnología, Conocimiento e Innovación</v>
      </c>
      <c r="O2163" s="30" t="str">
        <f>+"Etapas Históricas del Programa Paso a Paso en la comuna de "&amp;Enfermedades_Mundiales[[#This Row],[territorio]]</f>
        <v>Etapas Históricas del Programa Paso a Paso en la comuna de Teno</v>
      </c>
      <c r="P2163" s="68"/>
      <c r="Q2163" s="15" t="str">
        <f t="shared" si="473"/>
        <v>Gráfico Evolución</v>
      </c>
      <c r="R2163" s="30"/>
      <c r="S21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https://analytics.zoho.com/open-view/2395394000008155038?ZOHO_CRITERIA=%22Localiza_CL_Poblacion%22.%22Codcom%22%3D7308</v>
      </c>
      <c r="T2163" s="17"/>
      <c r="U2163" s="31" t="str">
        <f t="shared" si="474"/>
        <v>#1774B9</v>
      </c>
      <c r="V2163" s="32" t="str">
        <f>+Enfermedades_Mundiales[[#This Row],[idcoleccion]]&amp;"-"&amp;Enfermedades_Mundiales[[#This Row],[id]]</f>
        <v>360-2153</v>
      </c>
      <c r="W2163" s="21">
        <f>+VLOOKUP(Enfermedades_Mundiales[[#This Row],[Filtro URL]],Estructura!$X$4:$Y$366,2,0)</f>
        <v>36307308</v>
      </c>
      <c r="X2163" s="21" t="str">
        <f>+VLOOKUP(Enfermedades_Mundiales[[#This Row],[tema]],Estructura!$A$4:$C$18,3,0)</f>
        <v>T-368</v>
      </c>
      <c r="Y2163" s="32" t="str">
        <f>+VLOOKUP(Enfermedades_Mundiales[[#This Row],[contenido]],Estructura!$E$4:$G$18,3,0)</f>
        <v>C-364</v>
      </c>
      <c r="Z2163" s="32" t="str">
        <f>+VLOOKUP(Enfermedades_Mundiales[[#This Row],[Filtro Integrado]],Estructura!$M$4:$O$367,3,0)</f>
        <v>FI-366</v>
      </c>
      <c r="AA2163" s="32" t="str">
        <f>+VLOOKUP(Enfermedades_Mundiales[[#This Row],[Muestra]],Estructura!$Q$4:$S$194,3,0)</f>
        <v>M-373</v>
      </c>
    </row>
    <row r="2164" spans="1:27" ht="30.6" x14ac:dyDescent="0.3">
      <c r="A2164" s="61" t="s">
        <v>2631</v>
      </c>
      <c r="B2164" s="43">
        <f t="shared" si="477"/>
        <v>360</v>
      </c>
      <c r="C2164" s="44" t="str">
        <f t="shared" si="477"/>
        <v>Enfermedades Mundiales</v>
      </c>
      <c r="D2164" s="44" t="str">
        <f t="shared" si="477"/>
        <v>Salud</v>
      </c>
      <c r="E2164" s="64">
        <v>7309</v>
      </c>
      <c r="F2164" s="44" t="str">
        <f t="shared" si="475"/>
        <v>Etapas Paso a Paso</v>
      </c>
      <c r="G2164" s="27" t="s">
        <v>3568</v>
      </c>
      <c r="H2164" s="60" t="s">
        <v>17</v>
      </c>
      <c r="I2164" s="58" t="s">
        <v>156</v>
      </c>
      <c r="J2164" s="43" t="str">
        <f t="shared" si="479"/>
        <v>Zona</v>
      </c>
      <c r="K2164" s="12" t="str">
        <f t="shared" si="478"/>
        <v>Etapas Históricas</v>
      </c>
      <c r="L2164" s="43" t="str">
        <f t="shared" si="478"/>
        <v>Periodo 2020-2021</v>
      </c>
      <c r="M2164" s="43" t="str">
        <f t="shared" si="478"/>
        <v>Adimensional</v>
      </c>
      <c r="N2164" s="49" t="str">
        <f t="shared" si="478"/>
        <v>Ministerio de Ciencias, Tecnología, Conocimiento e Innovación</v>
      </c>
      <c r="O2164" s="30" t="str">
        <f>+"Etapas Históricas del Programa Paso a Paso en la comuna de "&amp;Enfermedades_Mundiales[[#This Row],[territorio]]</f>
        <v>Etapas Históricas del Programa Paso a Paso en la comuna de Vichuquén</v>
      </c>
      <c r="P2164" s="68"/>
      <c r="Q2164" s="15" t="str">
        <f t="shared" si="473"/>
        <v>Gráfico Evolución</v>
      </c>
      <c r="R2164" s="30"/>
      <c r="S21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https://analytics.zoho.com/open-view/2395394000008155038?ZOHO_CRITERIA=%22Localiza_CL_Poblacion%22.%22Codcom%22%3D7309</v>
      </c>
      <c r="T2164" s="17"/>
      <c r="U2164" s="31" t="str">
        <f t="shared" si="474"/>
        <v>#1774B9</v>
      </c>
      <c r="V2164" s="32" t="str">
        <f>+Enfermedades_Mundiales[[#This Row],[idcoleccion]]&amp;"-"&amp;Enfermedades_Mundiales[[#This Row],[id]]</f>
        <v>360-2154</v>
      </c>
      <c r="W2164" s="21">
        <f>+VLOOKUP(Enfermedades_Mundiales[[#This Row],[Filtro URL]],Estructura!$X$4:$Y$366,2,0)</f>
        <v>36307309</v>
      </c>
      <c r="X2164" s="21" t="str">
        <f>+VLOOKUP(Enfermedades_Mundiales[[#This Row],[tema]],Estructura!$A$4:$C$18,3,0)</f>
        <v>T-368</v>
      </c>
      <c r="Y2164" s="32" t="str">
        <f>+VLOOKUP(Enfermedades_Mundiales[[#This Row],[contenido]],Estructura!$E$4:$G$18,3,0)</f>
        <v>C-364</v>
      </c>
      <c r="Z2164" s="32" t="str">
        <f>+VLOOKUP(Enfermedades_Mundiales[[#This Row],[Filtro Integrado]],Estructura!$M$4:$O$367,3,0)</f>
        <v>FI-366</v>
      </c>
      <c r="AA2164" s="32" t="str">
        <f>+VLOOKUP(Enfermedades_Mundiales[[#This Row],[Muestra]],Estructura!$Q$4:$S$194,3,0)</f>
        <v>M-373</v>
      </c>
    </row>
    <row r="2165" spans="1:27" ht="30.6" x14ac:dyDescent="0.3">
      <c r="A2165" s="61" t="s">
        <v>2632</v>
      </c>
      <c r="B2165" s="43">
        <f t="shared" si="477"/>
        <v>360</v>
      </c>
      <c r="C2165" s="44" t="str">
        <f t="shared" si="477"/>
        <v>Enfermedades Mundiales</v>
      </c>
      <c r="D2165" s="44" t="str">
        <f t="shared" si="477"/>
        <v>Salud</v>
      </c>
      <c r="E2165" s="64">
        <v>7401</v>
      </c>
      <c r="F2165" s="44" t="str">
        <f t="shared" si="475"/>
        <v>Etapas Paso a Paso</v>
      </c>
      <c r="G2165" s="27" t="s">
        <v>3568</v>
      </c>
      <c r="H2165" s="60" t="s">
        <v>17</v>
      </c>
      <c r="I2165" s="58" t="s">
        <v>157</v>
      </c>
      <c r="J2165" s="43" t="str">
        <f t="shared" si="479"/>
        <v>Zona</v>
      </c>
      <c r="K2165" s="12" t="str">
        <f t="shared" si="478"/>
        <v>Etapas Históricas</v>
      </c>
      <c r="L2165" s="43" t="str">
        <f t="shared" si="478"/>
        <v>Periodo 2020-2021</v>
      </c>
      <c r="M2165" s="43" t="str">
        <f t="shared" si="478"/>
        <v>Adimensional</v>
      </c>
      <c r="N2165" s="49" t="str">
        <f t="shared" si="478"/>
        <v>Ministerio de Ciencias, Tecnología, Conocimiento e Innovación</v>
      </c>
      <c r="O2165" s="30" t="str">
        <f>+"Etapas Históricas del Programa Paso a Paso en la comuna de "&amp;Enfermedades_Mundiales[[#This Row],[territorio]]</f>
        <v>Etapas Históricas del Programa Paso a Paso en la comuna de Linares</v>
      </c>
      <c r="P2165" s="68"/>
      <c r="Q2165" s="15" t="str">
        <f t="shared" si="473"/>
        <v>Gráfico Evolución</v>
      </c>
      <c r="R2165" s="30"/>
      <c r="S21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https://analytics.zoho.com/open-view/2395394000008155038?ZOHO_CRITERIA=%22Localiza_CL_Poblacion%22.%22Codcom%22%3D7401</v>
      </c>
      <c r="T2165" s="17"/>
      <c r="U2165" s="31" t="str">
        <f t="shared" si="474"/>
        <v>#1774B9</v>
      </c>
      <c r="V2165" s="32" t="str">
        <f>+Enfermedades_Mundiales[[#This Row],[idcoleccion]]&amp;"-"&amp;Enfermedades_Mundiales[[#This Row],[id]]</f>
        <v>360-2155</v>
      </c>
      <c r="W2165" s="21">
        <f>+VLOOKUP(Enfermedades_Mundiales[[#This Row],[Filtro URL]],Estructura!$X$4:$Y$366,2,0)</f>
        <v>36307401</v>
      </c>
      <c r="X2165" s="21" t="str">
        <f>+VLOOKUP(Enfermedades_Mundiales[[#This Row],[tema]],Estructura!$A$4:$C$18,3,0)</f>
        <v>T-368</v>
      </c>
      <c r="Y2165" s="32" t="str">
        <f>+VLOOKUP(Enfermedades_Mundiales[[#This Row],[contenido]],Estructura!$E$4:$G$18,3,0)</f>
        <v>C-364</v>
      </c>
      <c r="Z2165" s="32" t="str">
        <f>+VLOOKUP(Enfermedades_Mundiales[[#This Row],[Filtro Integrado]],Estructura!$M$4:$O$367,3,0)</f>
        <v>FI-366</v>
      </c>
      <c r="AA2165" s="32" t="str">
        <f>+VLOOKUP(Enfermedades_Mundiales[[#This Row],[Muestra]],Estructura!$Q$4:$S$194,3,0)</f>
        <v>M-373</v>
      </c>
    </row>
    <row r="2166" spans="1:27" ht="30.6" x14ac:dyDescent="0.3">
      <c r="A2166" s="61" t="s">
        <v>2633</v>
      </c>
      <c r="B2166" s="43">
        <f t="shared" si="477"/>
        <v>360</v>
      </c>
      <c r="C2166" s="44" t="str">
        <f t="shared" si="477"/>
        <v>Enfermedades Mundiales</v>
      </c>
      <c r="D2166" s="44" t="str">
        <f t="shared" si="477"/>
        <v>Salud</v>
      </c>
      <c r="E2166" s="64">
        <v>7402</v>
      </c>
      <c r="F2166" s="44" t="str">
        <f t="shared" si="475"/>
        <v>Etapas Paso a Paso</v>
      </c>
      <c r="G2166" s="27" t="s">
        <v>3568</v>
      </c>
      <c r="H2166" s="60" t="s">
        <v>17</v>
      </c>
      <c r="I2166" s="58" t="s">
        <v>158</v>
      </c>
      <c r="J2166" s="43" t="str">
        <f t="shared" si="479"/>
        <v>Zona</v>
      </c>
      <c r="K2166" s="12" t="str">
        <f t="shared" si="478"/>
        <v>Etapas Históricas</v>
      </c>
      <c r="L2166" s="43" t="str">
        <f t="shared" si="478"/>
        <v>Periodo 2020-2021</v>
      </c>
      <c r="M2166" s="43" t="str">
        <f t="shared" si="478"/>
        <v>Adimensional</v>
      </c>
      <c r="N2166" s="49" t="str">
        <f t="shared" si="478"/>
        <v>Ministerio de Ciencias, Tecnología, Conocimiento e Innovación</v>
      </c>
      <c r="O2166" s="30" t="str">
        <f>+"Etapas Históricas del Programa Paso a Paso en la comuna de "&amp;Enfermedades_Mundiales[[#This Row],[territorio]]</f>
        <v>Etapas Históricas del Programa Paso a Paso en la comuna de Colbún</v>
      </c>
      <c r="P2166" s="68"/>
      <c r="Q2166" s="15" t="str">
        <f t="shared" si="473"/>
        <v>Gráfico Evolución</v>
      </c>
      <c r="R2166" s="30"/>
      <c r="S21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https://analytics.zoho.com/open-view/2395394000008155038?ZOHO_CRITERIA=%22Localiza_CL_Poblacion%22.%22Codcom%22%3D7402</v>
      </c>
      <c r="T2166" s="17"/>
      <c r="U2166" s="31" t="str">
        <f t="shared" si="474"/>
        <v>#1774B9</v>
      </c>
      <c r="V2166" s="32" t="str">
        <f>+Enfermedades_Mundiales[[#This Row],[idcoleccion]]&amp;"-"&amp;Enfermedades_Mundiales[[#This Row],[id]]</f>
        <v>360-2156</v>
      </c>
      <c r="W2166" s="21">
        <f>+VLOOKUP(Enfermedades_Mundiales[[#This Row],[Filtro URL]],Estructura!$X$4:$Y$366,2,0)</f>
        <v>36307402</v>
      </c>
      <c r="X2166" s="21" t="str">
        <f>+VLOOKUP(Enfermedades_Mundiales[[#This Row],[tema]],Estructura!$A$4:$C$18,3,0)</f>
        <v>T-368</v>
      </c>
      <c r="Y2166" s="32" t="str">
        <f>+VLOOKUP(Enfermedades_Mundiales[[#This Row],[contenido]],Estructura!$E$4:$G$18,3,0)</f>
        <v>C-364</v>
      </c>
      <c r="Z2166" s="32" t="str">
        <f>+VLOOKUP(Enfermedades_Mundiales[[#This Row],[Filtro Integrado]],Estructura!$M$4:$O$367,3,0)</f>
        <v>FI-366</v>
      </c>
      <c r="AA2166" s="32" t="str">
        <f>+VLOOKUP(Enfermedades_Mundiales[[#This Row],[Muestra]],Estructura!$Q$4:$S$194,3,0)</f>
        <v>M-373</v>
      </c>
    </row>
    <row r="2167" spans="1:27" ht="30.6" x14ac:dyDescent="0.3">
      <c r="A2167" s="61" t="s">
        <v>2634</v>
      </c>
      <c r="B2167" s="43">
        <f t="shared" si="477"/>
        <v>360</v>
      </c>
      <c r="C2167" s="44" t="str">
        <f t="shared" si="477"/>
        <v>Enfermedades Mundiales</v>
      </c>
      <c r="D2167" s="44" t="str">
        <f t="shared" si="477"/>
        <v>Salud</v>
      </c>
      <c r="E2167" s="64">
        <v>7403</v>
      </c>
      <c r="F2167" s="44" t="str">
        <f t="shared" si="475"/>
        <v>Etapas Paso a Paso</v>
      </c>
      <c r="G2167" s="27" t="s">
        <v>3568</v>
      </c>
      <c r="H2167" s="60" t="s">
        <v>17</v>
      </c>
      <c r="I2167" s="58" t="s">
        <v>159</v>
      </c>
      <c r="J2167" s="43" t="str">
        <f t="shared" si="479"/>
        <v>Zona</v>
      </c>
      <c r="K2167" s="12" t="str">
        <f t="shared" si="478"/>
        <v>Etapas Históricas</v>
      </c>
      <c r="L2167" s="43" t="str">
        <f t="shared" si="478"/>
        <v>Periodo 2020-2021</v>
      </c>
      <c r="M2167" s="43" t="str">
        <f t="shared" si="478"/>
        <v>Adimensional</v>
      </c>
      <c r="N2167" s="49" t="str">
        <f t="shared" si="478"/>
        <v>Ministerio de Ciencias, Tecnología, Conocimiento e Innovación</v>
      </c>
      <c r="O2167" s="30" t="str">
        <f>+"Etapas Históricas del Programa Paso a Paso en la comuna de "&amp;Enfermedades_Mundiales[[#This Row],[territorio]]</f>
        <v>Etapas Históricas del Programa Paso a Paso en la comuna de Longaví</v>
      </c>
      <c r="P2167" s="68"/>
      <c r="Q2167" s="15" t="str">
        <f t="shared" si="473"/>
        <v>Gráfico Evolución</v>
      </c>
      <c r="R2167" s="30"/>
      <c r="S21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https://analytics.zoho.com/open-view/2395394000008155038?ZOHO_CRITERIA=%22Localiza_CL_Poblacion%22.%22Codcom%22%3D7403</v>
      </c>
      <c r="T2167" s="17"/>
      <c r="U2167" s="31" t="str">
        <f t="shared" si="474"/>
        <v>#1774B9</v>
      </c>
      <c r="V2167" s="32" t="str">
        <f>+Enfermedades_Mundiales[[#This Row],[idcoleccion]]&amp;"-"&amp;Enfermedades_Mundiales[[#This Row],[id]]</f>
        <v>360-2157</v>
      </c>
      <c r="W2167" s="21">
        <f>+VLOOKUP(Enfermedades_Mundiales[[#This Row],[Filtro URL]],Estructura!$X$4:$Y$366,2,0)</f>
        <v>36307403</v>
      </c>
      <c r="X2167" s="21" t="str">
        <f>+VLOOKUP(Enfermedades_Mundiales[[#This Row],[tema]],Estructura!$A$4:$C$18,3,0)</f>
        <v>T-368</v>
      </c>
      <c r="Y2167" s="32" t="str">
        <f>+VLOOKUP(Enfermedades_Mundiales[[#This Row],[contenido]],Estructura!$E$4:$G$18,3,0)</f>
        <v>C-364</v>
      </c>
      <c r="Z2167" s="32" t="str">
        <f>+VLOOKUP(Enfermedades_Mundiales[[#This Row],[Filtro Integrado]],Estructura!$M$4:$O$367,3,0)</f>
        <v>FI-366</v>
      </c>
      <c r="AA2167" s="32" t="str">
        <f>+VLOOKUP(Enfermedades_Mundiales[[#This Row],[Muestra]],Estructura!$Q$4:$S$194,3,0)</f>
        <v>M-373</v>
      </c>
    </row>
    <row r="2168" spans="1:27" ht="30.6" x14ac:dyDescent="0.3">
      <c r="A2168" s="61" t="s">
        <v>2635</v>
      </c>
      <c r="B2168" s="43">
        <f t="shared" si="477"/>
        <v>360</v>
      </c>
      <c r="C2168" s="44" t="str">
        <f t="shared" si="477"/>
        <v>Enfermedades Mundiales</v>
      </c>
      <c r="D2168" s="44" t="str">
        <f t="shared" si="477"/>
        <v>Salud</v>
      </c>
      <c r="E2168" s="64">
        <v>7404</v>
      </c>
      <c r="F2168" s="44" t="str">
        <f t="shared" si="475"/>
        <v>Etapas Paso a Paso</v>
      </c>
      <c r="G2168" s="27" t="s">
        <v>3568</v>
      </c>
      <c r="H2168" s="60" t="s">
        <v>17</v>
      </c>
      <c r="I2168" s="58" t="s">
        <v>160</v>
      </c>
      <c r="J2168" s="43" t="str">
        <f t="shared" si="479"/>
        <v>Zona</v>
      </c>
      <c r="K2168" s="12" t="str">
        <f t="shared" si="478"/>
        <v>Etapas Históricas</v>
      </c>
      <c r="L2168" s="43" t="str">
        <f t="shared" si="478"/>
        <v>Periodo 2020-2021</v>
      </c>
      <c r="M2168" s="43" t="str">
        <f t="shared" si="478"/>
        <v>Adimensional</v>
      </c>
      <c r="N2168" s="49" t="str">
        <f t="shared" si="478"/>
        <v>Ministerio de Ciencias, Tecnología, Conocimiento e Innovación</v>
      </c>
      <c r="O2168" s="30" t="str">
        <f>+"Etapas Históricas del Programa Paso a Paso en la comuna de "&amp;Enfermedades_Mundiales[[#This Row],[territorio]]</f>
        <v>Etapas Históricas del Programa Paso a Paso en la comuna de Parral</v>
      </c>
      <c r="P2168" s="68"/>
      <c r="Q2168" s="15" t="str">
        <f t="shared" si="473"/>
        <v>Gráfico Evolución</v>
      </c>
      <c r="R2168" s="30"/>
      <c r="S21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https://analytics.zoho.com/open-view/2395394000008155038?ZOHO_CRITERIA=%22Localiza_CL_Poblacion%22.%22Codcom%22%3D7404</v>
      </c>
      <c r="T2168" s="17"/>
      <c r="U2168" s="31" t="str">
        <f t="shared" si="474"/>
        <v>#1774B9</v>
      </c>
      <c r="V2168" s="32" t="str">
        <f>+Enfermedades_Mundiales[[#This Row],[idcoleccion]]&amp;"-"&amp;Enfermedades_Mundiales[[#This Row],[id]]</f>
        <v>360-2158</v>
      </c>
      <c r="W2168" s="21">
        <f>+VLOOKUP(Enfermedades_Mundiales[[#This Row],[Filtro URL]],Estructura!$X$4:$Y$366,2,0)</f>
        <v>36307404</v>
      </c>
      <c r="X2168" s="21" t="str">
        <f>+VLOOKUP(Enfermedades_Mundiales[[#This Row],[tema]],Estructura!$A$4:$C$18,3,0)</f>
        <v>T-368</v>
      </c>
      <c r="Y2168" s="32" t="str">
        <f>+VLOOKUP(Enfermedades_Mundiales[[#This Row],[contenido]],Estructura!$E$4:$G$18,3,0)</f>
        <v>C-364</v>
      </c>
      <c r="Z2168" s="32" t="str">
        <f>+VLOOKUP(Enfermedades_Mundiales[[#This Row],[Filtro Integrado]],Estructura!$M$4:$O$367,3,0)</f>
        <v>FI-366</v>
      </c>
      <c r="AA2168" s="32" t="str">
        <f>+VLOOKUP(Enfermedades_Mundiales[[#This Row],[Muestra]],Estructura!$Q$4:$S$194,3,0)</f>
        <v>M-373</v>
      </c>
    </row>
    <row r="2169" spans="1:27" ht="30.6" x14ac:dyDescent="0.3">
      <c r="A2169" s="61" t="s">
        <v>2636</v>
      </c>
      <c r="B2169" s="43">
        <f t="shared" si="477"/>
        <v>360</v>
      </c>
      <c r="C2169" s="44" t="str">
        <f t="shared" si="477"/>
        <v>Enfermedades Mundiales</v>
      </c>
      <c r="D2169" s="44" t="str">
        <f t="shared" si="477"/>
        <v>Salud</v>
      </c>
      <c r="E2169" s="64">
        <v>7405</v>
      </c>
      <c r="F2169" s="44" t="str">
        <f t="shared" si="475"/>
        <v>Etapas Paso a Paso</v>
      </c>
      <c r="G2169" s="27" t="s">
        <v>3568</v>
      </c>
      <c r="H2169" s="60" t="s">
        <v>17</v>
      </c>
      <c r="I2169" s="58" t="s">
        <v>161</v>
      </c>
      <c r="J2169" s="43" t="str">
        <f t="shared" si="479"/>
        <v>Zona</v>
      </c>
      <c r="K2169" s="12" t="str">
        <f t="shared" si="478"/>
        <v>Etapas Históricas</v>
      </c>
      <c r="L2169" s="43" t="str">
        <f t="shared" si="478"/>
        <v>Periodo 2020-2021</v>
      </c>
      <c r="M2169" s="43" t="str">
        <f t="shared" si="478"/>
        <v>Adimensional</v>
      </c>
      <c r="N2169" s="49" t="str">
        <f t="shared" si="478"/>
        <v>Ministerio de Ciencias, Tecnología, Conocimiento e Innovación</v>
      </c>
      <c r="O2169" s="30" t="str">
        <f>+"Etapas Históricas del Programa Paso a Paso en la comuna de "&amp;Enfermedades_Mundiales[[#This Row],[territorio]]</f>
        <v>Etapas Históricas del Programa Paso a Paso en la comuna de Retiro</v>
      </c>
      <c r="P2169" s="68"/>
      <c r="Q2169" s="15" t="str">
        <f t="shared" si="473"/>
        <v>Gráfico Evolución</v>
      </c>
      <c r="R2169" s="30"/>
      <c r="S21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https://analytics.zoho.com/open-view/2395394000008155038?ZOHO_CRITERIA=%22Localiza_CL_Poblacion%22.%22Codcom%22%3D7405</v>
      </c>
      <c r="T2169" s="17"/>
      <c r="U2169" s="31" t="str">
        <f t="shared" si="474"/>
        <v>#1774B9</v>
      </c>
      <c r="V2169" s="32" t="str">
        <f>+Enfermedades_Mundiales[[#This Row],[idcoleccion]]&amp;"-"&amp;Enfermedades_Mundiales[[#This Row],[id]]</f>
        <v>360-2159</v>
      </c>
      <c r="W2169" s="21">
        <f>+VLOOKUP(Enfermedades_Mundiales[[#This Row],[Filtro URL]],Estructura!$X$4:$Y$366,2,0)</f>
        <v>36307405</v>
      </c>
      <c r="X2169" s="21" t="str">
        <f>+VLOOKUP(Enfermedades_Mundiales[[#This Row],[tema]],Estructura!$A$4:$C$18,3,0)</f>
        <v>T-368</v>
      </c>
      <c r="Y2169" s="32" t="str">
        <f>+VLOOKUP(Enfermedades_Mundiales[[#This Row],[contenido]],Estructura!$E$4:$G$18,3,0)</f>
        <v>C-364</v>
      </c>
      <c r="Z2169" s="32" t="str">
        <f>+VLOOKUP(Enfermedades_Mundiales[[#This Row],[Filtro Integrado]],Estructura!$M$4:$O$367,3,0)</f>
        <v>FI-366</v>
      </c>
      <c r="AA2169" s="32" t="str">
        <f>+VLOOKUP(Enfermedades_Mundiales[[#This Row],[Muestra]],Estructura!$Q$4:$S$194,3,0)</f>
        <v>M-373</v>
      </c>
    </row>
    <row r="2170" spans="1:27" ht="30.6" x14ac:dyDescent="0.3">
      <c r="A2170" s="61" t="s">
        <v>2637</v>
      </c>
      <c r="B2170" s="43">
        <f t="shared" si="477"/>
        <v>360</v>
      </c>
      <c r="C2170" s="44" t="str">
        <f t="shared" si="477"/>
        <v>Enfermedades Mundiales</v>
      </c>
      <c r="D2170" s="44" t="str">
        <f t="shared" si="477"/>
        <v>Salud</v>
      </c>
      <c r="E2170" s="64">
        <v>7406</v>
      </c>
      <c r="F2170" s="44" t="str">
        <f t="shared" si="475"/>
        <v>Etapas Paso a Paso</v>
      </c>
      <c r="G2170" s="27" t="s">
        <v>3568</v>
      </c>
      <c r="H2170" s="60" t="s">
        <v>17</v>
      </c>
      <c r="I2170" s="58" t="s">
        <v>162</v>
      </c>
      <c r="J2170" s="43" t="str">
        <f t="shared" si="479"/>
        <v>Zona</v>
      </c>
      <c r="K2170" s="12" t="str">
        <f t="shared" si="478"/>
        <v>Etapas Históricas</v>
      </c>
      <c r="L2170" s="43" t="str">
        <f t="shared" si="478"/>
        <v>Periodo 2020-2021</v>
      </c>
      <c r="M2170" s="43" t="str">
        <f t="shared" si="478"/>
        <v>Adimensional</v>
      </c>
      <c r="N2170" s="49" t="str">
        <f t="shared" si="478"/>
        <v>Ministerio de Ciencias, Tecnología, Conocimiento e Innovación</v>
      </c>
      <c r="O2170" s="30" t="str">
        <f>+"Etapas Históricas del Programa Paso a Paso en la comuna de "&amp;Enfermedades_Mundiales[[#This Row],[territorio]]</f>
        <v>Etapas Históricas del Programa Paso a Paso en la comuna de San Javier</v>
      </c>
      <c r="P2170" s="68"/>
      <c r="Q2170" s="15" t="str">
        <f t="shared" si="473"/>
        <v>Gráfico Evolución</v>
      </c>
      <c r="R2170" s="30"/>
      <c r="S21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https://analytics.zoho.com/open-view/2395394000008155038?ZOHO_CRITERIA=%22Localiza_CL_Poblacion%22.%22Codcom%22%3D7406</v>
      </c>
      <c r="T2170" s="17"/>
      <c r="U2170" s="31" t="str">
        <f t="shared" si="474"/>
        <v>#1774B9</v>
      </c>
      <c r="V2170" s="32" t="str">
        <f>+Enfermedades_Mundiales[[#This Row],[idcoleccion]]&amp;"-"&amp;Enfermedades_Mundiales[[#This Row],[id]]</f>
        <v>360-2160</v>
      </c>
      <c r="W2170" s="21">
        <f>+VLOOKUP(Enfermedades_Mundiales[[#This Row],[Filtro URL]],Estructura!$X$4:$Y$366,2,0)</f>
        <v>36307406</v>
      </c>
      <c r="X2170" s="21" t="str">
        <f>+VLOOKUP(Enfermedades_Mundiales[[#This Row],[tema]],Estructura!$A$4:$C$18,3,0)</f>
        <v>T-368</v>
      </c>
      <c r="Y2170" s="32" t="str">
        <f>+VLOOKUP(Enfermedades_Mundiales[[#This Row],[contenido]],Estructura!$E$4:$G$18,3,0)</f>
        <v>C-364</v>
      </c>
      <c r="Z2170" s="32" t="str">
        <f>+VLOOKUP(Enfermedades_Mundiales[[#This Row],[Filtro Integrado]],Estructura!$M$4:$O$367,3,0)</f>
        <v>FI-366</v>
      </c>
      <c r="AA2170" s="32" t="str">
        <f>+VLOOKUP(Enfermedades_Mundiales[[#This Row],[Muestra]],Estructura!$Q$4:$S$194,3,0)</f>
        <v>M-373</v>
      </c>
    </row>
    <row r="2171" spans="1:27" ht="30.6" x14ac:dyDescent="0.3">
      <c r="A2171" s="61" t="s">
        <v>2638</v>
      </c>
      <c r="B2171" s="43">
        <f t="shared" si="477"/>
        <v>360</v>
      </c>
      <c r="C2171" s="44" t="str">
        <f t="shared" si="477"/>
        <v>Enfermedades Mundiales</v>
      </c>
      <c r="D2171" s="44" t="str">
        <f t="shared" si="477"/>
        <v>Salud</v>
      </c>
      <c r="E2171" s="64">
        <v>7407</v>
      </c>
      <c r="F2171" s="44" t="str">
        <f t="shared" si="475"/>
        <v>Etapas Paso a Paso</v>
      </c>
      <c r="G2171" s="27" t="s">
        <v>3568</v>
      </c>
      <c r="H2171" s="60" t="s">
        <v>17</v>
      </c>
      <c r="I2171" s="58" t="s">
        <v>163</v>
      </c>
      <c r="J2171" s="43" t="str">
        <f t="shared" si="479"/>
        <v>Zona</v>
      </c>
      <c r="K2171" s="12" t="str">
        <f t="shared" si="478"/>
        <v>Etapas Históricas</v>
      </c>
      <c r="L2171" s="43" t="str">
        <f t="shared" si="478"/>
        <v>Periodo 2020-2021</v>
      </c>
      <c r="M2171" s="43" t="str">
        <f t="shared" si="478"/>
        <v>Adimensional</v>
      </c>
      <c r="N2171" s="49" t="str">
        <f t="shared" si="478"/>
        <v>Ministerio de Ciencias, Tecnología, Conocimiento e Innovación</v>
      </c>
      <c r="O2171" s="30" t="str">
        <f>+"Etapas Históricas del Programa Paso a Paso en la comuna de "&amp;Enfermedades_Mundiales[[#This Row],[territorio]]</f>
        <v>Etapas Históricas del Programa Paso a Paso en la comuna de Villa Alegre</v>
      </c>
      <c r="P2171" s="68"/>
      <c r="Q2171" s="15" t="str">
        <f t="shared" si="473"/>
        <v>Gráfico Evolución</v>
      </c>
      <c r="R2171" s="30"/>
      <c r="S21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https://analytics.zoho.com/open-view/2395394000008155038?ZOHO_CRITERIA=%22Localiza_CL_Poblacion%22.%22Codcom%22%3D7407</v>
      </c>
      <c r="T2171" s="17"/>
      <c r="U2171" s="31" t="str">
        <f t="shared" si="474"/>
        <v>#1774B9</v>
      </c>
      <c r="V2171" s="32" t="str">
        <f>+Enfermedades_Mundiales[[#This Row],[idcoleccion]]&amp;"-"&amp;Enfermedades_Mundiales[[#This Row],[id]]</f>
        <v>360-2161</v>
      </c>
      <c r="W2171" s="21">
        <f>+VLOOKUP(Enfermedades_Mundiales[[#This Row],[Filtro URL]],Estructura!$X$4:$Y$366,2,0)</f>
        <v>36307407</v>
      </c>
      <c r="X2171" s="21" t="str">
        <f>+VLOOKUP(Enfermedades_Mundiales[[#This Row],[tema]],Estructura!$A$4:$C$18,3,0)</f>
        <v>T-368</v>
      </c>
      <c r="Y2171" s="32" t="str">
        <f>+VLOOKUP(Enfermedades_Mundiales[[#This Row],[contenido]],Estructura!$E$4:$G$18,3,0)</f>
        <v>C-364</v>
      </c>
      <c r="Z2171" s="32" t="str">
        <f>+VLOOKUP(Enfermedades_Mundiales[[#This Row],[Filtro Integrado]],Estructura!$M$4:$O$367,3,0)</f>
        <v>FI-366</v>
      </c>
      <c r="AA2171" s="32" t="str">
        <f>+VLOOKUP(Enfermedades_Mundiales[[#This Row],[Muestra]],Estructura!$Q$4:$S$194,3,0)</f>
        <v>M-373</v>
      </c>
    </row>
    <row r="2172" spans="1:27" ht="30.6" x14ac:dyDescent="0.3">
      <c r="A2172" s="61" t="s">
        <v>2639</v>
      </c>
      <c r="B2172" s="43">
        <f t="shared" si="477"/>
        <v>360</v>
      </c>
      <c r="C2172" s="44" t="str">
        <f t="shared" si="477"/>
        <v>Enfermedades Mundiales</v>
      </c>
      <c r="D2172" s="44" t="str">
        <f t="shared" si="477"/>
        <v>Salud</v>
      </c>
      <c r="E2172" s="64">
        <v>7408</v>
      </c>
      <c r="F2172" s="44" t="str">
        <f t="shared" si="475"/>
        <v>Etapas Paso a Paso</v>
      </c>
      <c r="G2172" s="27" t="s">
        <v>3568</v>
      </c>
      <c r="H2172" s="60" t="s">
        <v>17</v>
      </c>
      <c r="I2172" s="58" t="s">
        <v>164</v>
      </c>
      <c r="J2172" s="43" t="str">
        <f t="shared" si="479"/>
        <v>Zona</v>
      </c>
      <c r="K2172" s="12" t="str">
        <f t="shared" si="478"/>
        <v>Etapas Históricas</v>
      </c>
      <c r="L2172" s="43" t="str">
        <f t="shared" si="478"/>
        <v>Periodo 2020-2021</v>
      </c>
      <c r="M2172" s="43" t="str">
        <f t="shared" si="478"/>
        <v>Adimensional</v>
      </c>
      <c r="N2172" s="49" t="str">
        <f t="shared" si="478"/>
        <v>Ministerio de Ciencias, Tecnología, Conocimiento e Innovación</v>
      </c>
      <c r="O2172" s="30" t="str">
        <f>+"Etapas Históricas del Programa Paso a Paso en la comuna de "&amp;Enfermedades_Mundiales[[#This Row],[territorio]]</f>
        <v>Etapas Históricas del Programa Paso a Paso en la comuna de Yerbas Buenas</v>
      </c>
      <c r="P2172" s="68"/>
      <c r="Q2172" s="15" t="str">
        <f t="shared" si="473"/>
        <v>Gráfico Evolución</v>
      </c>
      <c r="R2172" s="30"/>
      <c r="S21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https://analytics.zoho.com/open-view/2395394000008155038?ZOHO_CRITERIA=%22Localiza_CL_Poblacion%22.%22Codcom%22%3D7408</v>
      </c>
      <c r="T2172" s="17"/>
      <c r="U2172" s="31" t="str">
        <f t="shared" si="474"/>
        <v>#1774B9</v>
      </c>
      <c r="V2172" s="32" t="str">
        <f>+Enfermedades_Mundiales[[#This Row],[idcoleccion]]&amp;"-"&amp;Enfermedades_Mundiales[[#This Row],[id]]</f>
        <v>360-2162</v>
      </c>
      <c r="W2172" s="21">
        <f>+VLOOKUP(Enfermedades_Mundiales[[#This Row],[Filtro URL]],Estructura!$X$4:$Y$366,2,0)</f>
        <v>36307408</v>
      </c>
      <c r="X2172" s="21" t="str">
        <f>+VLOOKUP(Enfermedades_Mundiales[[#This Row],[tema]],Estructura!$A$4:$C$18,3,0)</f>
        <v>T-368</v>
      </c>
      <c r="Y2172" s="32" t="str">
        <f>+VLOOKUP(Enfermedades_Mundiales[[#This Row],[contenido]],Estructura!$E$4:$G$18,3,0)</f>
        <v>C-364</v>
      </c>
      <c r="Z2172" s="32" t="str">
        <f>+VLOOKUP(Enfermedades_Mundiales[[#This Row],[Filtro Integrado]],Estructura!$M$4:$O$367,3,0)</f>
        <v>FI-366</v>
      </c>
      <c r="AA2172" s="32" t="str">
        <f>+VLOOKUP(Enfermedades_Mundiales[[#This Row],[Muestra]],Estructura!$Q$4:$S$194,3,0)</f>
        <v>M-373</v>
      </c>
    </row>
    <row r="2173" spans="1:27" ht="30.6" x14ac:dyDescent="0.3">
      <c r="A2173" s="61" t="s">
        <v>2640</v>
      </c>
      <c r="B2173" s="43">
        <f t="shared" si="477"/>
        <v>360</v>
      </c>
      <c r="C2173" s="44" t="str">
        <f t="shared" si="477"/>
        <v>Enfermedades Mundiales</v>
      </c>
      <c r="D2173" s="44" t="str">
        <f t="shared" si="477"/>
        <v>Salud</v>
      </c>
      <c r="E2173" s="64">
        <v>8101</v>
      </c>
      <c r="F2173" s="44" t="str">
        <f t="shared" si="475"/>
        <v>Etapas Paso a Paso</v>
      </c>
      <c r="G2173" s="27" t="s">
        <v>3568</v>
      </c>
      <c r="H2173" s="60" t="s">
        <v>17</v>
      </c>
      <c r="I2173" s="58" t="s">
        <v>165</v>
      </c>
      <c r="J2173" s="43" t="str">
        <f t="shared" si="479"/>
        <v>Zona</v>
      </c>
      <c r="K2173" s="12" t="str">
        <f t="shared" si="478"/>
        <v>Etapas Históricas</v>
      </c>
      <c r="L2173" s="43" t="str">
        <f t="shared" si="478"/>
        <v>Periodo 2020-2021</v>
      </c>
      <c r="M2173" s="43" t="str">
        <f t="shared" si="478"/>
        <v>Adimensional</v>
      </c>
      <c r="N2173" s="49" t="str">
        <f t="shared" si="478"/>
        <v>Ministerio de Ciencias, Tecnología, Conocimiento e Innovación</v>
      </c>
      <c r="O2173" s="30" t="str">
        <f>+"Etapas Históricas del Programa Paso a Paso en la comuna de "&amp;Enfermedades_Mundiales[[#This Row],[territorio]]</f>
        <v>Etapas Históricas del Programa Paso a Paso en la comuna de Concepción</v>
      </c>
      <c r="P2173" s="68"/>
      <c r="Q2173" s="15" t="str">
        <f t="shared" si="473"/>
        <v>Gráfico Evolución</v>
      </c>
      <c r="R2173" s="30"/>
      <c r="S21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https://analytics.zoho.com/open-view/2395394000008155038?ZOHO_CRITERIA=%22Localiza_CL_Poblacion%22.%22Codcom%22%3D8101</v>
      </c>
      <c r="T2173" s="17"/>
      <c r="U2173" s="31" t="str">
        <f t="shared" si="474"/>
        <v>#1774B9</v>
      </c>
      <c r="V2173" s="32" t="str">
        <f>+Enfermedades_Mundiales[[#This Row],[idcoleccion]]&amp;"-"&amp;Enfermedades_Mundiales[[#This Row],[id]]</f>
        <v>360-2163</v>
      </c>
      <c r="W2173" s="21">
        <f>+VLOOKUP(Enfermedades_Mundiales[[#This Row],[Filtro URL]],Estructura!$X$4:$Y$366,2,0)</f>
        <v>36308101</v>
      </c>
      <c r="X2173" s="21" t="str">
        <f>+VLOOKUP(Enfermedades_Mundiales[[#This Row],[tema]],Estructura!$A$4:$C$18,3,0)</f>
        <v>T-368</v>
      </c>
      <c r="Y2173" s="32" t="str">
        <f>+VLOOKUP(Enfermedades_Mundiales[[#This Row],[contenido]],Estructura!$E$4:$G$18,3,0)</f>
        <v>C-364</v>
      </c>
      <c r="Z2173" s="32" t="str">
        <f>+VLOOKUP(Enfermedades_Mundiales[[#This Row],[Filtro Integrado]],Estructura!$M$4:$O$367,3,0)</f>
        <v>FI-366</v>
      </c>
      <c r="AA2173" s="32" t="str">
        <f>+VLOOKUP(Enfermedades_Mundiales[[#This Row],[Muestra]],Estructura!$Q$4:$S$194,3,0)</f>
        <v>M-373</v>
      </c>
    </row>
    <row r="2174" spans="1:27" ht="30.6" x14ac:dyDescent="0.3">
      <c r="A2174" s="61" t="s">
        <v>2641</v>
      </c>
      <c r="B2174" s="43">
        <f t="shared" si="477"/>
        <v>360</v>
      </c>
      <c r="C2174" s="44" t="str">
        <f t="shared" si="477"/>
        <v>Enfermedades Mundiales</v>
      </c>
      <c r="D2174" s="44" t="str">
        <f t="shared" si="477"/>
        <v>Salud</v>
      </c>
      <c r="E2174" s="64">
        <v>8102</v>
      </c>
      <c r="F2174" s="44" t="str">
        <f t="shared" si="475"/>
        <v>Etapas Paso a Paso</v>
      </c>
      <c r="G2174" s="27" t="s">
        <v>3568</v>
      </c>
      <c r="H2174" s="60" t="s">
        <v>17</v>
      </c>
      <c r="I2174" s="58" t="s">
        <v>166</v>
      </c>
      <c r="J2174" s="43" t="str">
        <f t="shared" si="479"/>
        <v>Zona</v>
      </c>
      <c r="K2174" s="12" t="str">
        <f t="shared" si="478"/>
        <v>Etapas Históricas</v>
      </c>
      <c r="L2174" s="43" t="str">
        <f t="shared" si="478"/>
        <v>Periodo 2020-2021</v>
      </c>
      <c r="M2174" s="43" t="str">
        <f t="shared" si="478"/>
        <v>Adimensional</v>
      </c>
      <c r="N2174" s="49" t="str">
        <f t="shared" si="478"/>
        <v>Ministerio de Ciencias, Tecnología, Conocimiento e Innovación</v>
      </c>
      <c r="O2174" s="30" t="str">
        <f>+"Etapas Históricas del Programa Paso a Paso en la comuna de "&amp;Enfermedades_Mundiales[[#This Row],[territorio]]</f>
        <v>Etapas Históricas del Programa Paso a Paso en la comuna de Coronel</v>
      </c>
      <c r="P2174" s="68"/>
      <c r="Q2174" s="15" t="str">
        <f t="shared" si="473"/>
        <v>Gráfico Evolución</v>
      </c>
      <c r="R2174" s="30"/>
      <c r="S21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https://analytics.zoho.com/open-view/2395394000008155038?ZOHO_CRITERIA=%22Localiza_CL_Poblacion%22.%22Codcom%22%3D8102</v>
      </c>
      <c r="T2174" s="17"/>
      <c r="U2174" s="31" t="str">
        <f t="shared" si="474"/>
        <v>#1774B9</v>
      </c>
      <c r="V2174" s="32" t="str">
        <f>+Enfermedades_Mundiales[[#This Row],[idcoleccion]]&amp;"-"&amp;Enfermedades_Mundiales[[#This Row],[id]]</f>
        <v>360-2164</v>
      </c>
      <c r="W2174" s="21">
        <f>+VLOOKUP(Enfermedades_Mundiales[[#This Row],[Filtro URL]],Estructura!$X$4:$Y$366,2,0)</f>
        <v>36308102</v>
      </c>
      <c r="X2174" s="21" t="str">
        <f>+VLOOKUP(Enfermedades_Mundiales[[#This Row],[tema]],Estructura!$A$4:$C$18,3,0)</f>
        <v>T-368</v>
      </c>
      <c r="Y2174" s="32" t="str">
        <f>+VLOOKUP(Enfermedades_Mundiales[[#This Row],[contenido]],Estructura!$E$4:$G$18,3,0)</f>
        <v>C-364</v>
      </c>
      <c r="Z2174" s="32" t="str">
        <f>+VLOOKUP(Enfermedades_Mundiales[[#This Row],[Filtro Integrado]],Estructura!$M$4:$O$367,3,0)</f>
        <v>FI-366</v>
      </c>
      <c r="AA2174" s="32" t="str">
        <f>+VLOOKUP(Enfermedades_Mundiales[[#This Row],[Muestra]],Estructura!$Q$4:$S$194,3,0)</f>
        <v>M-373</v>
      </c>
    </row>
    <row r="2175" spans="1:27" ht="30.6" x14ac:dyDescent="0.3">
      <c r="A2175" s="61" t="s">
        <v>2642</v>
      </c>
      <c r="B2175" s="43">
        <f t="shared" si="477"/>
        <v>360</v>
      </c>
      <c r="C2175" s="44" t="str">
        <f t="shared" si="477"/>
        <v>Enfermedades Mundiales</v>
      </c>
      <c r="D2175" s="44" t="str">
        <f t="shared" si="477"/>
        <v>Salud</v>
      </c>
      <c r="E2175" s="64">
        <v>8103</v>
      </c>
      <c r="F2175" s="44" t="str">
        <f t="shared" si="475"/>
        <v>Etapas Paso a Paso</v>
      </c>
      <c r="G2175" s="27" t="s">
        <v>3568</v>
      </c>
      <c r="H2175" s="60" t="s">
        <v>17</v>
      </c>
      <c r="I2175" s="58" t="s">
        <v>167</v>
      </c>
      <c r="J2175" s="43" t="str">
        <f t="shared" si="479"/>
        <v>Zona</v>
      </c>
      <c r="K2175" s="12" t="str">
        <f t="shared" si="478"/>
        <v>Etapas Históricas</v>
      </c>
      <c r="L2175" s="43" t="str">
        <f t="shared" si="478"/>
        <v>Periodo 2020-2021</v>
      </c>
      <c r="M2175" s="43" t="str">
        <f t="shared" si="478"/>
        <v>Adimensional</v>
      </c>
      <c r="N2175" s="49" t="str">
        <f t="shared" si="478"/>
        <v>Ministerio de Ciencias, Tecnología, Conocimiento e Innovación</v>
      </c>
      <c r="O2175" s="30" t="str">
        <f>+"Etapas Históricas del Programa Paso a Paso en la comuna de "&amp;Enfermedades_Mundiales[[#This Row],[territorio]]</f>
        <v>Etapas Históricas del Programa Paso a Paso en la comuna de Chiguayante</v>
      </c>
      <c r="P2175" s="68"/>
      <c r="Q2175" s="15" t="str">
        <f t="shared" si="473"/>
        <v>Gráfico Evolución</v>
      </c>
      <c r="R2175" s="30"/>
      <c r="S21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https://analytics.zoho.com/open-view/2395394000008155038?ZOHO_CRITERIA=%22Localiza_CL_Poblacion%22.%22Codcom%22%3D8103</v>
      </c>
      <c r="T2175" s="17"/>
      <c r="U2175" s="31" t="str">
        <f t="shared" si="474"/>
        <v>#1774B9</v>
      </c>
      <c r="V2175" s="32" t="str">
        <f>+Enfermedades_Mundiales[[#This Row],[idcoleccion]]&amp;"-"&amp;Enfermedades_Mundiales[[#This Row],[id]]</f>
        <v>360-2165</v>
      </c>
      <c r="W2175" s="21">
        <f>+VLOOKUP(Enfermedades_Mundiales[[#This Row],[Filtro URL]],Estructura!$X$4:$Y$366,2,0)</f>
        <v>36308103</v>
      </c>
      <c r="X2175" s="21" t="str">
        <f>+VLOOKUP(Enfermedades_Mundiales[[#This Row],[tema]],Estructura!$A$4:$C$18,3,0)</f>
        <v>T-368</v>
      </c>
      <c r="Y2175" s="32" t="str">
        <f>+VLOOKUP(Enfermedades_Mundiales[[#This Row],[contenido]],Estructura!$E$4:$G$18,3,0)</f>
        <v>C-364</v>
      </c>
      <c r="Z2175" s="32" t="str">
        <f>+VLOOKUP(Enfermedades_Mundiales[[#This Row],[Filtro Integrado]],Estructura!$M$4:$O$367,3,0)</f>
        <v>FI-366</v>
      </c>
      <c r="AA2175" s="32" t="str">
        <f>+VLOOKUP(Enfermedades_Mundiales[[#This Row],[Muestra]],Estructura!$Q$4:$S$194,3,0)</f>
        <v>M-373</v>
      </c>
    </row>
    <row r="2176" spans="1:27" ht="30.6" x14ac:dyDescent="0.3">
      <c r="A2176" s="61" t="s">
        <v>2643</v>
      </c>
      <c r="B2176" s="43">
        <f t="shared" ref="B2176:D2191" si="480">+B2175</f>
        <v>360</v>
      </c>
      <c r="C2176" s="44" t="str">
        <f t="shared" si="480"/>
        <v>Enfermedades Mundiales</v>
      </c>
      <c r="D2176" s="44" t="str">
        <f t="shared" si="480"/>
        <v>Salud</v>
      </c>
      <c r="E2176" s="64">
        <v>8104</v>
      </c>
      <c r="F2176" s="44" t="str">
        <f t="shared" si="475"/>
        <v>Etapas Paso a Paso</v>
      </c>
      <c r="G2176" s="27" t="s">
        <v>3568</v>
      </c>
      <c r="H2176" s="60" t="s">
        <v>17</v>
      </c>
      <c r="I2176" s="58" t="s">
        <v>168</v>
      </c>
      <c r="J2176" s="43" t="str">
        <f t="shared" si="479"/>
        <v>Zona</v>
      </c>
      <c r="K2176" s="12" t="str">
        <f t="shared" si="478"/>
        <v>Etapas Históricas</v>
      </c>
      <c r="L2176" s="43" t="str">
        <f t="shared" si="478"/>
        <v>Periodo 2020-2021</v>
      </c>
      <c r="M2176" s="43" t="str">
        <f t="shared" si="478"/>
        <v>Adimensional</v>
      </c>
      <c r="N2176" s="49" t="str">
        <f t="shared" si="478"/>
        <v>Ministerio de Ciencias, Tecnología, Conocimiento e Innovación</v>
      </c>
      <c r="O2176" s="30" t="str">
        <f>+"Etapas Históricas del Programa Paso a Paso en la comuna de "&amp;Enfermedades_Mundiales[[#This Row],[territorio]]</f>
        <v>Etapas Históricas del Programa Paso a Paso en la comuna de Florida</v>
      </c>
      <c r="P2176" s="68"/>
      <c r="Q2176" s="15" t="str">
        <f t="shared" si="473"/>
        <v>Gráfico Evolución</v>
      </c>
      <c r="R2176" s="30"/>
      <c r="S21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https://analytics.zoho.com/open-view/2395394000008155038?ZOHO_CRITERIA=%22Localiza_CL_Poblacion%22.%22Codcom%22%3D8104</v>
      </c>
      <c r="T2176" s="17"/>
      <c r="U2176" s="31" t="str">
        <f t="shared" si="474"/>
        <v>#1774B9</v>
      </c>
      <c r="V2176" s="32" t="str">
        <f>+Enfermedades_Mundiales[[#This Row],[idcoleccion]]&amp;"-"&amp;Enfermedades_Mundiales[[#This Row],[id]]</f>
        <v>360-2166</v>
      </c>
      <c r="W2176" s="21">
        <f>+VLOOKUP(Enfermedades_Mundiales[[#This Row],[Filtro URL]],Estructura!$X$4:$Y$366,2,0)</f>
        <v>36308104</v>
      </c>
      <c r="X2176" s="21" t="str">
        <f>+VLOOKUP(Enfermedades_Mundiales[[#This Row],[tema]],Estructura!$A$4:$C$18,3,0)</f>
        <v>T-368</v>
      </c>
      <c r="Y2176" s="32" t="str">
        <f>+VLOOKUP(Enfermedades_Mundiales[[#This Row],[contenido]],Estructura!$E$4:$G$18,3,0)</f>
        <v>C-364</v>
      </c>
      <c r="Z2176" s="32" t="str">
        <f>+VLOOKUP(Enfermedades_Mundiales[[#This Row],[Filtro Integrado]],Estructura!$M$4:$O$367,3,0)</f>
        <v>FI-366</v>
      </c>
      <c r="AA2176" s="32" t="str">
        <f>+VLOOKUP(Enfermedades_Mundiales[[#This Row],[Muestra]],Estructura!$Q$4:$S$194,3,0)</f>
        <v>M-373</v>
      </c>
    </row>
    <row r="2177" spans="1:27" ht="30.6" x14ac:dyDescent="0.3">
      <c r="A2177" s="61" t="s">
        <v>2644</v>
      </c>
      <c r="B2177" s="43">
        <f t="shared" si="480"/>
        <v>360</v>
      </c>
      <c r="C2177" s="44" t="str">
        <f t="shared" si="480"/>
        <v>Enfermedades Mundiales</v>
      </c>
      <c r="D2177" s="44" t="str">
        <f t="shared" si="480"/>
        <v>Salud</v>
      </c>
      <c r="E2177" s="64">
        <v>8105</v>
      </c>
      <c r="F2177" s="44" t="str">
        <f t="shared" si="475"/>
        <v>Etapas Paso a Paso</v>
      </c>
      <c r="G2177" s="27" t="s">
        <v>3568</v>
      </c>
      <c r="H2177" s="60" t="s">
        <v>17</v>
      </c>
      <c r="I2177" s="58" t="s">
        <v>169</v>
      </c>
      <c r="J2177" s="43" t="str">
        <f t="shared" si="479"/>
        <v>Zona</v>
      </c>
      <c r="K2177" s="12" t="str">
        <f t="shared" ref="K2177:N2192" si="481">+K2176</f>
        <v>Etapas Históricas</v>
      </c>
      <c r="L2177" s="43" t="str">
        <f t="shared" si="481"/>
        <v>Periodo 2020-2021</v>
      </c>
      <c r="M2177" s="43" t="str">
        <f t="shared" si="481"/>
        <v>Adimensional</v>
      </c>
      <c r="N2177" s="49" t="str">
        <f t="shared" si="481"/>
        <v>Ministerio de Ciencias, Tecnología, Conocimiento e Innovación</v>
      </c>
      <c r="O2177" s="30" t="str">
        <f>+"Etapas Históricas del Programa Paso a Paso en la comuna de "&amp;Enfermedades_Mundiales[[#This Row],[territorio]]</f>
        <v>Etapas Históricas del Programa Paso a Paso en la comuna de Hualqui</v>
      </c>
      <c r="P2177" s="68"/>
      <c r="Q2177" s="15" t="str">
        <f t="shared" si="473"/>
        <v>Gráfico Evolución</v>
      </c>
      <c r="R2177" s="30"/>
      <c r="S217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https://analytics.zoho.com/open-view/2395394000008155038?ZOHO_CRITERIA=%22Localiza_CL_Poblacion%22.%22Codcom%22%3D8105</v>
      </c>
      <c r="T2177" s="17"/>
      <c r="U2177" s="31" t="str">
        <f t="shared" si="474"/>
        <v>#1774B9</v>
      </c>
      <c r="V2177" s="32" t="str">
        <f>+Enfermedades_Mundiales[[#This Row],[idcoleccion]]&amp;"-"&amp;Enfermedades_Mundiales[[#This Row],[id]]</f>
        <v>360-2167</v>
      </c>
      <c r="W2177" s="21">
        <f>+VLOOKUP(Enfermedades_Mundiales[[#This Row],[Filtro URL]],Estructura!$X$4:$Y$366,2,0)</f>
        <v>36308105</v>
      </c>
      <c r="X2177" s="21" t="str">
        <f>+VLOOKUP(Enfermedades_Mundiales[[#This Row],[tema]],Estructura!$A$4:$C$18,3,0)</f>
        <v>T-368</v>
      </c>
      <c r="Y2177" s="32" t="str">
        <f>+VLOOKUP(Enfermedades_Mundiales[[#This Row],[contenido]],Estructura!$E$4:$G$18,3,0)</f>
        <v>C-364</v>
      </c>
      <c r="Z2177" s="32" t="str">
        <f>+VLOOKUP(Enfermedades_Mundiales[[#This Row],[Filtro Integrado]],Estructura!$M$4:$O$367,3,0)</f>
        <v>FI-366</v>
      </c>
      <c r="AA2177" s="32" t="str">
        <f>+VLOOKUP(Enfermedades_Mundiales[[#This Row],[Muestra]],Estructura!$Q$4:$S$194,3,0)</f>
        <v>M-373</v>
      </c>
    </row>
    <row r="2178" spans="1:27" ht="30.6" x14ac:dyDescent="0.3">
      <c r="A2178" s="61" t="s">
        <v>2645</v>
      </c>
      <c r="B2178" s="43">
        <f t="shared" si="480"/>
        <v>360</v>
      </c>
      <c r="C2178" s="44" t="str">
        <f t="shared" si="480"/>
        <v>Enfermedades Mundiales</v>
      </c>
      <c r="D2178" s="44" t="str">
        <f t="shared" si="480"/>
        <v>Salud</v>
      </c>
      <c r="E2178" s="64">
        <v>8106</v>
      </c>
      <c r="F2178" s="44" t="str">
        <f t="shared" si="475"/>
        <v>Etapas Paso a Paso</v>
      </c>
      <c r="G2178" s="27" t="s">
        <v>3568</v>
      </c>
      <c r="H2178" s="60" t="s">
        <v>17</v>
      </c>
      <c r="I2178" s="58" t="s">
        <v>170</v>
      </c>
      <c r="J2178" s="43" t="str">
        <f t="shared" si="479"/>
        <v>Zona</v>
      </c>
      <c r="K2178" s="12" t="str">
        <f t="shared" si="481"/>
        <v>Etapas Históricas</v>
      </c>
      <c r="L2178" s="43" t="str">
        <f t="shared" si="481"/>
        <v>Periodo 2020-2021</v>
      </c>
      <c r="M2178" s="43" t="str">
        <f t="shared" si="481"/>
        <v>Adimensional</v>
      </c>
      <c r="N2178" s="49" t="str">
        <f t="shared" si="481"/>
        <v>Ministerio de Ciencias, Tecnología, Conocimiento e Innovación</v>
      </c>
      <c r="O2178" s="30" t="str">
        <f>+"Etapas Históricas del Programa Paso a Paso en la comuna de "&amp;Enfermedades_Mundiales[[#This Row],[territorio]]</f>
        <v>Etapas Históricas del Programa Paso a Paso en la comuna de Lota</v>
      </c>
      <c r="P2178" s="68"/>
      <c r="Q2178" s="15" t="str">
        <f t="shared" si="473"/>
        <v>Gráfico Evolución</v>
      </c>
      <c r="R2178" s="30"/>
      <c r="S217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https://analytics.zoho.com/open-view/2395394000008155038?ZOHO_CRITERIA=%22Localiza_CL_Poblacion%22.%22Codcom%22%3D8106</v>
      </c>
      <c r="T2178" s="17"/>
      <c r="U2178" s="31" t="str">
        <f t="shared" si="474"/>
        <v>#1774B9</v>
      </c>
      <c r="V2178" s="32" t="str">
        <f>+Enfermedades_Mundiales[[#This Row],[idcoleccion]]&amp;"-"&amp;Enfermedades_Mundiales[[#This Row],[id]]</f>
        <v>360-2168</v>
      </c>
      <c r="W2178" s="21">
        <f>+VLOOKUP(Enfermedades_Mundiales[[#This Row],[Filtro URL]],Estructura!$X$4:$Y$366,2,0)</f>
        <v>36308106</v>
      </c>
      <c r="X2178" s="21" t="str">
        <f>+VLOOKUP(Enfermedades_Mundiales[[#This Row],[tema]],Estructura!$A$4:$C$18,3,0)</f>
        <v>T-368</v>
      </c>
      <c r="Y2178" s="32" t="str">
        <f>+VLOOKUP(Enfermedades_Mundiales[[#This Row],[contenido]],Estructura!$E$4:$G$18,3,0)</f>
        <v>C-364</v>
      </c>
      <c r="Z2178" s="32" t="str">
        <f>+VLOOKUP(Enfermedades_Mundiales[[#This Row],[Filtro Integrado]],Estructura!$M$4:$O$367,3,0)</f>
        <v>FI-366</v>
      </c>
      <c r="AA2178" s="32" t="str">
        <f>+VLOOKUP(Enfermedades_Mundiales[[#This Row],[Muestra]],Estructura!$Q$4:$S$194,3,0)</f>
        <v>M-373</v>
      </c>
    </row>
    <row r="2179" spans="1:27" ht="30.6" x14ac:dyDescent="0.3">
      <c r="A2179" s="61" t="s">
        <v>2646</v>
      </c>
      <c r="B2179" s="43">
        <f t="shared" si="480"/>
        <v>360</v>
      </c>
      <c r="C2179" s="44" t="str">
        <f t="shared" si="480"/>
        <v>Enfermedades Mundiales</v>
      </c>
      <c r="D2179" s="44" t="str">
        <f t="shared" si="480"/>
        <v>Salud</v>
      </c>
      <c r="E2179" s="64">
        <v>8107</v>
      </c>
      <c r="F2179" s="44" t="str">
        <f t="shared" si="475"/>
        <v>Etapas Paso a Paso</v>
      </c>
      <c r="G2179" s="27" t="s">
        <v>3568</v>
      </c>
      <c r="H2179" s="60" t="s">
        <v>17</v>
      </c>
      <c r="I2179" s="58" t="s">
        <v>171</v>
      </c>
      <c r="J2179" s="43" t="str">
        <f t="shared" si="479"/>
        <v>Zona</v>
      </c>
      <c r="K2179" s="12" t="str">
        <f t="shared" si="481"/>
        <v>Etapas Históricas</v>
      </c>
      <c r="L2179" s="43" t="str">
        <f t="shared" si="481"/>
        <v>Periodo 2020-2021</v>
      </c>
      <c r="M2179" s="43" t="str">
        <f t="shared" si="481"/>
        <v>Adimensional</v>
      </c>
      <c r="N2179" s="49" t="str">
        <f t="shared" si="481"/>
        <v>Ministerio de Ciencias, Tecnología, Conocimiento e Innovación</v>
      </c>
      <c r="O2179" s="30" t="str">
        <f>+"Etapas Históricas del Programa Paso a Paso en la comuna de "&amp;Enfermedades_Mundiales[[#This Row],[territorio]]</f>
        <v>Etapas Históricas del Programa Paso a Paso en la comuna de Penco</v>
      </c>
      <c r="P2179" s="68"/>
      <c r="Q2179" s="15" t="str">
        <f t="shared" si="473"/>
        <v>Gráfico Evolución</v>
      </c>
      <c r="R2179" s="30"/>
      <c r="S217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https://analytics.zoho.com/open-view/2395394000008155038?ZOHO_CRITERIA=%22Localiza_CL_Poblacion%22.%22Codcom%22%3D8107</v>
      </c>
      <c r="T2179" s="17"/>
      <c r="U2179" s="31" t="str">
        <f t="shared" si="474"/>
        <v>#1774B9</v>
      </c>
      <c r="V2179" s="32" t="str">
        <f>+Enfermedades_Mundiales[[#This Row],[idcoleccion]]&amp;"-"&amp;Enfermedades_Mundiales[[#This Row],[id]]</f>
        <v>360-2169</v>
      </c>
      <c r="W2179" s="21">
        <f>+VLOOKUP(Enfermedades_Mundiales[[#This Row],[Filtro URL]],Estructura!$X$4:$Y$366,2,0)</f>
        <v>36308107</v>
      </c>
      <c r="X2179" s="21" t="str">
        <f>+VLOOKUP(Enfermedades_Mundiales[[#This Row],[tema]],Estructura!$A$4:$C$18,3,0)</f>
        <v>T-368</v>
      </c>
      <c r="Y2179" s="32" t="str">
        <f>+VLOOKUP(Enfermedades_Mundiales[[#This Row],[contenido]],Estructura!$E$4:$G$18,3,0)</f>
        <v>C-364</v>
      </c>
      <c r="Z2179" s="32" t="str">
        <f>+VLOOKUP(Enfermedades_Mundiales[[#This Row],[Filtro Integrado]],Estructura!$M$4:$O$367,3,0)</f>
        <v>FI-366</v>
      </c>
      <c r="AA2179" s="32" t="str">
        <f>+VLOOKUP(Enfermedades_Mundiales[[#This Row],[Muestra]],Estructura!$Q$4:$S$194,3,0)</f>
        <v>M-373</v>
      </c>
    </row>
    <row r="2180" spans="1:27" ht="30.6" x14ac:dyDescent="0.3">
      <c r="A2180" s="61" t="s">
        <v>2647</v>
      </c>
      <c r="B2180" s="43">
        <f t="shared" si="480"/>
        <v>360</v>
      </c>
      <c r="C2180" s="44" t="str">
        <f t="shared" si="480"/>
        <v>Enfermedades Mundiales</v>
      </c>
      <c r="D2180" s="44" t="str">
        <f t="shared" si="480"/>
        <v>Salud</v>
      </c>
      <c r="E2180" s="64">
        <v>8108</v>
      </c>
      <c r="F2180" s="44" t="str">
        <f t="shared" si="475"/>
        <v>Etapas Paso a Paso</v>
      </c>
      <c r="G2180" s="27" t="s">
        <v>3568</v>
      </c>
      <c r="H2180" s="60" t="s">
        <v>17</v>
      </c>
      <c r="I2180" s="58" t="s">
        <v>172</v>
      </c>
      <c r="J2180" s="43" t="str">
        <f t="shared" si="479"/>
        <v>Zona</v>
      </c>
      <c r="K2180" s="12" t="str">
        <f t="shared" si="481"/>
        <v>Etapas Históricas</v>
      </c>
      <c r="L2180" s="43" t="str">
        <f t="shared" si="481"/>
        <v>Periodo 2020-2021</v>
      </c>
      <c r="M2180" s="43" t="str">
        <f t="shared" si="481"/>
        <v>Adimensional</v>
      </c>
      <c r="N2180" s="49" t="str">
        <f t="shared" si="481"/>
        <v>Ministerio de Ciencias, Tecnología, Conocimiento e Innovación</v>
      </c>
      <c r="O2180" s="30" t="str">
        <f>+"Etapas Históricas del Programa Paso a Paso en la comuna de "&amp;Enfermedades_Mundiales[[#This Row],[territorio]]</f>
        <v>Etapas Históricas del Programa Paso a Paso en la comuna de San Pedro de la Paz</v>
      </c>
      <c r="P2180" s="68"/>
      <c r="Q2180" s="15" t="str">
        <f t="shared" si="473"/>
        <v>Gráfico Evolución</v>
      </c>
      <c r="R2180" s="30"/>
      <c r="S218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https://analytics.zoho.com/open-view/2395394000008155038?ZOHO_CRITERIA=%22Localiza_CL_Poblacion%22.%22Codcom%22%3D8108</v>
      </c>
      <c r="T2180" s="17"/>
      <c r="U2180" s="31" t="str">
        <f t="shared" si="474"/>
        <v>#1774B9</v>
      </c>
      <c r="V2180" s="32" t="str">
        <f>+Enfermedades_Mundiales[[#This Row],[idcoleccion]]&amp;"-"&amp;Enfermedades_Mundiales[[#This Row],[id]]</f>
        <v>360-2170</v>
      </c>
      <c r="W2180" s="21">
        <f>+VLOOKUP(Enfermedades_Mundiales[[#This Row],[Filtro URL]],Estructura!$X$4:$Y$366,2,0)</f>
        <v>36308108</v>
      </c>
      <c r="X2180" s="21" t="str">
        <f>+VLOOKUP(Enfermedades_Mundiales[[#This Row],[tema]],Estructura!$A$4:$C$18,3,0)</f>
        <v>T-368</v>
      </c>
      <c r="Y2180" s="32" t="str">
        <f>+VLOOKUP(Enfermedades_Mundiales[[#This Row],[contenido]],Estructura!$E$4:$G$18,3,0)</f>
        <v>C-364</v>
      </c>
      <c r="Z2180" s="32" t="str">
        <f>+VLOOKUP(Enfermedades_Mundiales[[#This Row],[Filtro Integrado]],Estructura!$M$4:$O$367,3,0)</f>
        <v>FI-366</v>
      </c>
      <c r="AA2180" s="32" t="str">
        <f>+VLOOKUP(Enfermedades_Mundiales[[#This Row],[Muestra]],Estructura!$Q$4:$S$194,3,0)</f>
        <v>M-373</v>
      </c>
    </row>
    <row r="2181" spans="1:27" ht="30.6" x14ac:dyDescent="0.3">
      <c r="A2181" s="61" t="s">
        <v>2648</v>
      </c>
      <c r="B2181" s="43">
        <f t="shared" si="480"/>
        <v>360</v>
      </c>
      <c r="C2181" s="44" t="str">
        <f t="shared" si="480"/>
        <v>Enfermedades Mundiales</v>
      </c>
      <c r="D2181" s="44" t="str">
        <f t="shared" si="480"/>
        <v>Salud</v>
      </c>
      <c r="E2181" s="64">
        <v>8109</v>
      </c>
      <c r="F2181" s="44" t="str">
        <f t="shared" si="475"/>
        <v>Etapas Paso a Paso</v>
      </c>
      <c r="G2181" s="27" t="s">
        <v>3568</v>
      </c>
      <c r="H2181" s="60" t="s">
        <v>17</v>
      </c>
      <c r="I2181" s="58" t="s">
        <v>173</v>
      </c>
      <c r="J2181" s="43" t="str">
        <f t="shared" si="479"/>
        <v>Zona</v>
      </c>
      <c r="K2181" s="12" t="str">
        <f t="shared" si="481"/>
        <v>Etapas Históricas</v>
      </c>
      <c r="L2181" s="43" t="str">
        <f t="shared" si="481"/>
        <v>Periodo 2020-2021</v>
      </c>
      <c r="M2181" s="43" t="str">
        <f t="shared" si="481"/>
        <v>Adimensional</v>
      </c>
      <c r="N2181" s="49" t="str">
        <f t="shared" si="481"/>
        <v>Ministerio de Ciencias, Tecnología, Conocimiento e Innovación</v>
      </c>
      <c r="O2181" s="30" t="str">
        <f>+"Etapas Históricas del Programa Paso a Paso en la comuna de "&amp;Enfermedades_Mundiales[[#This Row],[territorio]]</f>
        <v>Etapas Históricas del Programa Paso a Paso en la comuna de Santa Juana</v>
      </c>
      <c r="P2181" s="68"/>
      <c r="Q2181" s="15" t="str">
        <f t="shared" si="473"/>
        <v>Gráfico Evolución</v>
      </c>
      <c r="R2181" s="30"/>
      <c r="S218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https://analytics.zoho.com/open-view/2395394000008155038?ZOHO_CRITERIA=%22Localiza_CL_Poblacion%22.%22Codcom%22%3D8109</v>
      </c>
      <c r="T2181" s="17"/>
      <c r="U2181" s="31" t="str">
        <f t="shared" si="474"/>
        <v>#1774B9</v>
      </c>
      <c r="V2181" s="32" t="str">
        <f>+Enfermedades_Mundiales[[#This Row],[idcoleccion]]&amp;"-"&amp;Enfermedades_Mundiales[[#This Row],[id]]</f>
        <v>360-2171</v>
      </c>
      <c r="W2181" s="21">
        <f>+VLOOKUP(Enfermedades_Mundiales[[#This Row],[Filtro URL]],Estructura!$X$4:$Y$366,2,0)</f>
        <v>36308109</v>
      </c>
      <c r="X2181" s="21" t="str">
        <f>+VLOOKUP(Enfermedades_Mundiales[[#This Row],[tema]],Estructura!$A$4:$C$18,3,0)</f>
        <v>T-368</v>
      </c>
      <c r="Y2181" s="32" t="str">
        <f>+VLOOKUP(Enfermedades_Mundiales[[#This Row],[contenido]],Estructura!$E$4:$G$18,3,0)</f>
        <v>C-364</v>
      </c>
      <c r="Z2181" s="32" t="str">
        <f>+VLOOKUP(Enfermedades_Mundiales[[#This Row],[Filtro Integrado]],Estructura!$M$4:$O$367,3,0)</f>
        <v>FI-366</v>
      </c>
      <c r="AA2181" s="32" t="str">
        <f>+VLOOKUP(Enfermedades_Mundiales[[#This Row],[Muestra]],Estructura!$Q$4:$S$194,3,0)</f>
        <v>M-373</v>
      </c>
    </row>
    <row r="2182" spans="1:27" ht="30.6" x14ac:dyDescent="0.3">
      <c r="A2182" s="61" t="s">
        <v>2649</v>
      </c>
      <c r="B2182" s="43">
        <f t="shared" si="480"/>
        <v>360</v>
      </c>
      <c r="C2182" s="44" t="str">
        <f t="shared" si="480"/>
        <v>Enfermedades Mundiales</v>
      </c>
      <c r="D2182" s="44" t="str">
        <f t="shared" si="480"/>
        <v>Salud</v>
      </c>
      <c r="E2182" s="64">
        <v>8110</v>
      </c>
      <c r="F2182" s="44" t="str">
        <f t="shared" si="475"/>
        <v>Etapas Paso a Paso</v>
      </c>
      <c r="G2182" s="27" t="s">
        <v>3568</v>
      </c>
      <c r="H2182" s="60" t="s">
        <v>17</v>
      </c>
      <c r="I2182" s="58" t="s">
        <v>174</v>
      </c>
      <c r="J2182" s="43" t="str">
        <f t="shared" si="479"/>
        <v>Zona</v>
      </c>
      <c r="K2182" s="12" t="str">
        <f t="shared" si="481"/>
        <v>Etapas Históricas</v>
      </c>
      <c r="L2182" s="43" t="str">
        <f t="shared" si="481"/>
        <v>Periodo 2020-2021</v>
      </c>
      <c r="M2182" s="43" t="str">
        <f t="shared" si="481"/>
        <v>Adimensional</v>
      </c>
      <c r="N2182" s="49" t="str">
        <f t="shared" si="481"/>
        <v>Ministerio de Ciencias, Tecnología, Conocimiento e Innovación</v>
      </c>
      <c r="O2182" s="30" t="str">
        <f>+"Etapas Históricas del Programa Paso a Paso en la comuna de "&amp;Enfermedades_Mundiales[[#This Row],[territorio]]</f>
        <v>Etapas Históricas del Programa Paso a Paso en la comuna de Talcahuano</v>
      </c>
      <c r="P2182" s="68"/>
      <c r="Q2182" s="15" t="str">
        <f t="shared" si="473"/>
        <v>Gráfico Evolución</v>
      </c>
      <c r="R2182" s="30"/>
      <c r="S218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https://analytics.zoho.com/open-view/2395394000008155038?ZOHO_CRITERIA=%22Localiza_CL_Poblacion%22.%22Codcom%22%3D8110</v>
      </c>
      <c r="T2182" s="17"/>
      <c r="U2182" s="31" t="str">
        <f t="shared" si="474"/>
        <v>#1774B9</v>
      </c>
      <c r="V2182" s="32" t="str">
        <f>+Enfermedades_Mundiales[[#This Row],[idcoleccion]]&amp;"-"&amp;Enfermedades_Mundiales[[#This Row],[id]]</f>
        <v>360-2172</v>
      </c>
      <c r="W2182" s="21">
        <f>+VLOOKUP(Enfermedades_Mundiales[[#This Row],[Filtro URL]],Estructura!$X$4:$Y$366,2,0)</f>
        <v>36308110</v>
      </c>
      <c r="X2182" s="21" t="str">
        <f>+VLOOKUP(Enfermedades_Mundiales[[#This Row],[tema]],Estructura!$A$4:$C$18,3,0)</f>
        <v>T-368</v>
      </c>
      <c r="Y2182" s="32" t="str">
        <f>+VLOOKUP(Enfermedades_Mundiales[[#This Row],[contenido]],Estructura!$E$4:$G$18,3,0)</f>
        <v>C-364</v>
      </c>
      <c r="Z2182" s="32" t="str">
        <f>+VLOOKUP(Enfermedades_Mundiales[[#This Row],[Filtro Integrado]],Estructura!$M$4:$O$367,3,0)</f>
        <v>FI-366</v>
      </c>
      <c r="AA2182" s="32" t="str">
        <f>+VLOOKUP(Enfermedades_Mundiales[[#This Row],[Muestra]],Estructura!$Q$4:$S$194,3,0)</f>
        <v>M-373</v>
      </c>
    </row>
    <row r="2183" spans="1:27" ht="30.6" x14ac:dyDescent="0.3">
      <c r="A2183" s="61" t="s">
        <v>2650</v>
      </c>
      <c r="B2183" s="43">
        <f t="shared" si="480"/>
        <v>360</v>
      </c>
      <c r="C2183" s="44" t="str">
        <f t="shared" si="480"/>
        <v>Enfermedades Mundiales</v>
      </c>
      <c r="D2183" s="44" t="str">
        <f t="shared" si="480"/>
        <v>Salud</v>
      </c>
      <c r="E2183" s="64">
        <v>8111</v>
      </c>
      <c r="F2183" s="44" t="str">
        <f t="shared" si="475"/>
        <v>Etapas Paso a Paso</v>
      </c>
      <c r="G2183" s="27" t="s">
        <v>3568</v>
      </c>
      <c r="H2183" s="60" t="s">
        <v>17</v>
      </c>
      <c r="I2183" s="58" t="s">
        <v>175</v>
      </c>
      <c r="J2183" s="43" t="str">
        <f t="shared" si="479"/>
        <v>Zona</v>
      </c>
      <c r="K2183" s="12" t="str">
        <f t="shared" si="481"/>
        <v>Etapas Históricas</v>
      </c>
      <c r="L2183" s="43" t="str">
        <f t="shared" si="481"/>
        <v>Periodo 2020-2021</v>
      </c>
      <c r="M2183" s="43" t="str">
        <f t="shared" si="481"/>
        <v>Adimensional</v>
      </c>
      <c r="N2183" s="49" t="str">
        <f t="shared" si="481"/>
        <v>Ministerio de Ciencias, Tecnología, Conocimiento e Innovación</v>
      </c>
      <c r="O2183" s="30" t="str">
        <f>+"Etapas Históricas del Programa Paso a Paso en la comuna de "&amp;Enfermedades_Mundiales[[#This Row],[territorio]]</f>
        <v>Etapas Históricas del Programa Paso a Paso en la comuna de Tomé</v>
      </c>
      <c r="P2183" s="68"/>
      <c r="Q2183" s="15" t="str">
        <f t="shared" si="473"/>
        <v>Gráfico Evolución</v>
      </c>
      <c r="R2183" s="30"/>
      <c r="S218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https://analytics.zoho.com/open-view/2395394000008155038?ZOHO_CRITERIA=%22Localiza_CL_Poblacion%22.%22Codcom%22%3D8111</v>
      </c>
      <c r="T2183" s="17"/>
      <c r="U2183" s="31" t="str">
        <f t="shared" si="474"/>
        <v>#1774B9</v>
      </c>
      <c r="V2183" s="32" t="str">
        <f>+Enfermedades_Mundiales[[#This Row],[idcoleccion]]&amp;"-"&amp;Enfermedades_Mundiales[[#This Row],[id]]</f>
        <v>360-2173</v>
      </c>
      <c r="W2183" s="21">
        <f>+VLOOKUP(Enfermedades_Mundiales[[#This Row],[Filtro URL]],Estructura!$X$4:$Y$366,2,0)</f>
        <v>36308111</v>
      </c>
      <c r="X2183" s="21" t="str">
        <f>+VLOOKUP(Enfermedades_Mundiales[[#This Row],[tema]],Estructura!$A$4:$C$18,3,0)</f>
        <v>T-368</v>
      </c>
      <c r="Y2183" s="32" t="str">
        <f>+VLOOKUP(Enfermedades_Mundiales[[#This Row],[contenido]],Estructura!$E$4:$G$18,3,0)</f>
        <v>C-364</v>
      </c>
      <c r="Z2183" s="32" t="str">
        <f>+VLOOKUP(Enfermedades_Mundiales[[#This Row],[Filtro Integrado]],Estructura!$M$4:$O$367,3,0)</f>
        <v>FI-366</v>
      </c>
      <c r="AA2183" s="32" t="str">
        <f>+VLOOKUP(Enfermedades_Mundiales[[#This Row],[Muestra]],Estructura!$Q$4:$S$194,3,0)</f>
        <v>M-373</v>
      </c>
    </row>
    <row r="2184" spans="1:27" ht="30.6" x14ac:dyDescent="0.3">
      <c r="A2184" s="61" t="s">
        <v>2651</v>
      </c>
      <c r="B2184" s="43">
        <f t="shared" si="480"/>
        <v>360</v>
      </c>
      <c r="C2184" s="44" t="str">
        <f t="shared" si="480"/>
        <v>Enfermedades Mundiales</v>
      </c>
      <c r="D2184" s="44" t="str">
        <f t="shared" si="480"/>
        <v>Salud</v>
      </c>
      <c r="E2184" s="64">
        <v>8112</v>
      </c>
      <c r="F2184" s="44" t="str">
        <f t="shared" si="475"/>
        <v>Etapas Paso a Paso</v>
      </c>
      <c r="G2184" s="27" t="s">
        <v>3568</v>
      </c>
      <c r="H2184" s="60" t="s">
        <v>17</v>
      </c>
      <c r="I2184" s="58" t="s">
        <v>176</v>
      </c>
      <c r="J2184" s="43" t="str">
        <f t="shared" si="479"/>
        <v>Zona</v>
      </c>
      <c r="K2184" s="12" t="str">
        <f t="shared" si="481"/>
        <v>Etapas Históricas</v>
      </c>
      <c r="L2184" s="43" t="str">
        <f t="shared" si="481"/>
        <v>Periodo 2020-2021</v>
      </c>
      <c r="M2184" s="43" t="str">
        <f t="shared" si="481"/>
        <v>Adimensional</v>
      </c>
      <c r="N2184" s="49" t="str">
        <f t="shared" si="481"/>
        <v>Ministerio de Ciencias, Tecnología, Conocimiento e Innovación</v>
      </c>
      <c r="O2184" s="30" t="str">
        <f>+"Etapas Históricas del Programa Paso a Paso en la comuna de "&amp;Enfermedades_Mundiales[[#This Row],[territorio]]</f>
        <v>Etapas Históricas del Programa Paso a Paso en la comuna de Hualpén</v>
      </c>
      <c r="P2184" s="68"/>
      <c r="Q2184" s="15" t="str">
        <f t="shared" si="473"/>
        <v>Gráfico Evolución</v>
      </c>
      <c r="R2184" s="30"/>
      <c r="S218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https://analytics.zoho.com/open-view/2395394000008155038?ZOHO_CRITERIA=%22Localiza_CL_Poblacion%22.%22Codcom%22%3D8112</v>
      </c>
      <c r="T2184" s="17"/>
      <c r="U2184" s="31" t="str">
        <f t="shared" si="474"/>
        <v>#1774B9</v>
      </c>
      <c r="V2184" s="32" t="str">
        <f>+Enfermedades_Mundiales[[#This Row],[idcoleccion]]&amp;"-"&amp;Enfermedades_Mundiales[[#This Row],[id]]</f>
        <v>360-2174</v>
      </c>
      <c r="W2184" s="21">
        <f>+VLOOKUP(Enfermedades_Mundiales[[#This Row],[Filtro URL]],Estructura!$X$4:$Y$366,2,0)</f>
        <v>36308112</v>
      </c>
      <c r="X2184" s="21" t="str">
        <f>+VLOOKUP(Enfermedades_Mundiales[[#This Row],[tema]],Estructura!$A$4:$C$18,3,0)</f>
        <v>T-368</v>
      </c>
      <c r="Y2184" s="32" t="str">
        <f>+VLOOKUP(Enfermedades_Mundiales[[#This Row],[contenido]],Estructura!$E$4:$G$18,3,0)</f>
        <v>C-364</v>
      </c>
      <c r="Z2184" s="32" t="str">
        <f>+VLOOKUP(Enfermedades_Mundiales[[#This Row],[Filtro Integrado]],Estructura!$M$4:$O$367,3,0)</f>
        <v>FI-366</v>
      </c>
      <c r="AA2184" s="32" t="str">
        <f>+VLOOKUP(Enfermedades_Mundiales[[#This Row],[Muestra]],Estructura!$Q$4:$S$194,3,0)</f>
        <v>M-373</v>
      </c>
    </row>
    <row r="2185" spans="1:27" ht="30.6" x14ac:dyDescent="0.3">
      <c r="A2185" s="61" t="s">
        <v>2652</v>
      </c>
      <c r="B2185" s="43">
        <f t="shared" si="480"/>
        <v>360</v>
      </c>
      <c r="C2185" s="44" t="str">
        <f t="shared" si="480"/>
        <v>Enfermedades Mundiales</v>
      </c>
      <c r="D2185" s="44" t="str">
        <f t="shared" si="480"/>
        <v>Salud</v>
      </c>
      <c r="E2185" s="64">
        <v>8201</v>
      </c>
      <c r="F2185" s="44" t="str">
        <f t="shared" si="475"/>
        <v>Etapas Paso a Paso</v>
      </c>
      <c r="G2185" s="27" t="s">
        <v>3568</v>
      </c>
      <c r="H2185" s="60" t="s">
        <v>17</v>
      </c>
      <c r="I2185" s="58" t="s">
        <v>177</v>
      </c>
      <c r="J2185" s="43" t="str">
        <f t="shared" si="479"/>
        <v>Zona</v>
      </c>
      <c r="K2185" s="12" t="str">
        <f t="shared" si="481"/>
        <v>Etapas Históricas</v>
      </c>
      <c r="L2185" s="43" t="str">
        <f t="shared" si="481"/>
        <v>Periodo 2020-2021</v>
      </c>
      <c r="M2185" s="43" t="str">
        <f t="shared" si="481"/>
        <v>Adimensional</v>
      </c>
      <c r="N2185" s="49" t="str">
        <f t="shared" si="481"/>
        <v>Ministerio de Ciencias, Tecnología, Conocimiento e Innovación</v>
      </c>
      <c r="O2185" s="30" t="str">
        <f>+"Etapas Históricas del Programa Paso a Paso en la comuna de "&amp;Enfermedades_Mundiales[[#This Row],[territorio]]</f>
        <v>Etapas Históricas del Programa Paso a Paso en la comuna de Lebu</v>
      </c>
      <c r="P2185" s="68"/>
      <c r="Q2185" s="15" t="str">
        <f t="shared" si="473"/>
        <v>Gráfico Evolución</v>
      </c>
      <c r="R2185" s="30"/>
      <c r="S218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https://analytics.zoho.com/open-view/2395394000008155038?ZOHO_CRITERIA=%22Localiza_CL_Poblacion%22.%22Codcom%22%3D8201</v>
      </c>
      <c r="T2185" s="17"/>
      <c r="U2185" s="31" t="str">
        <f t="shared" si="474"/>
        <v>#1774B9</v>
      </c>
      <c r="V2185" s="32" t="str">
        <f>+Enfermedades_Mundiales[[#This Row],[idcoleccion]]&amp;"-"&amp;Enfermedades_Mundiales[[#This Row],[id]]</f>
        <v>360-2175</v>
      </c>
      <c r="W2185" s="21">
        <f>+VLOOKUP(Enfermedades_Mundiales[[#This Row],[Filtro URL]],Estructura!$X$4:$Y$366,2,0)</f>
        <v>36308201</v>
      </c>
      <c r="X2185" s="21" t="str">
        <f>+VLOOKUP(Enfermedades_Mundiales[[#This Row],[tema]],Estructura!$A$4:$C$18,3,0)</f>
        <v>T-368</v>
      </c>
      <c r="Y2185" s="32" t="str">
        <f>+VLOOKUP(Enfermedades_Mundiales[[#This Row],[contenido]],Estructura!$E$4:$G$18,3,0)</f>
        <v>C-364</v>
      </c>
      <c r="Z2185" s="32" t="str">
        <f>+VLOOKUP(Enfermedades_Mundiales[[#This Row],[Filtro Integrado]],Estructura!$M$4:$O$367,3,0)</f>
        <v>FI-366</v>
      </c>
      <c r="AA2185" s="32" t="str">
        <f>+VLOOKUP(Enfermedades_Mundiales[[#This Row],[Muestra]],Estructura!$Q$4:$S$194,3,0)</f>
        <v>M-373</v>
      </c>
    </row>
    <row r="2186" spans="1:27" ht="30.6" x14ac:dyDescent="0.3">
      <c r="A2186" s="61" t="s">
        <v>2653</v>
      </c>
      <c r="B2186" s="43">
        <f t="shared" si="480"/>
        <v>360</v>
      </c>
      <c r="C2186" s="44" t="str">
        <f t="shared" si="480"/>
        <v>Enfermedades Mundiales</v>
      </c>
      <c r="D2186" s="44" t="str">
        <f t="shared" si="480"/>
        <v>Salud</v>
      </c>
      <c r="E2186" s="64">
        <v>8202</v>
      </c>
      <c r="F2186" s="44" t="str">
        <f t="shared" si="475"/>
        <v>Etapas Paso a Paso</v>
      </c>
      <c r="G2186" s="27" t="s">
        <v>3568</v>
      </c>
      <c r="H2186" s="60" t="s">
        <v>17</v>
      </c>
      <c r="I2186" s="58" t="s">
        <v>178</v>
      </c>
      <c r="J2186" s="43" t="str">
        <f t="shared" si="479"/>
        <v>Zona</v>
      </c>
      <c r="K2186" s="12" t="str">
        <f t="shared" si="481"/>
        <v>Etapas Históricas</v>
      </c>
      <c r="L2186" s="43" t="str">
        <f t="shared" si="481"/>
        <v>Periodo 2020-2021</v>
      </c>
      <c r="M2186" s="43" t="str">
        <f t="shared" si="481"/>
        <v>Adimensional</v>
      </c>
      <c r="N2186" s="49" t="str">
        <f t="shared" si="481"/>
        <v>Ministerio de Ciencias, Tecnología, Conocimiento e Innovación</v>
      </c>
      <c r="O2186" s="30" t="str">
        <f>+"Etapas Históricas del Programa Paso a Paso en la comuna de "&amp;Enfermedades_Mundiales[[#This Row],[territorio]]</f>
        <v>Etapas Históricas del Programa Paso a Paso en la comuna de Arauco</v>
      </c>
      <c r="P2186" s="68"/>
      <c r="Q2186" s="15" t="str">
        <f t="shared" si="473"/>
        <v>Gráfico Evolución</v>
      </c>
      <c r="R2186" s="30"/>
      <c r="S218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https://analytics.zoho.com/open-view/2395394000008155038?ZOHO_CRITERIA=%22Localiza_CL_Poblacion%22.%22Codcom%22%3D8202</v>
      </c>
      <c r="T2186" s="17"/>
      <c r="U2186" s="31" t="str">
        <f t="shared" si="474"/>
        <v>#1774B9</v>
      </c>
      <c r="V2186" s="32" t="str">
        <f>+Enfermedades_Mundiales[[#This Row],[idcoleccion]]&amp;"-"&amp;Enfermedades_Mundiales[[#This Row],[id]]</f>
        <v>360-2176</v>
      </c>
      <c r="W2186" s="21">
        <f>+VLOOKUP(Enfermedades_Mundiales[[#This Row],[Filtro URL]],Estructura!$X$4:$Y$366,2,0)</f>
        <v>36308202</v>
      </c>
      <c r="X2186" s="21" t="str">
        <f>+VLOOKUP(Enfermedades_Mundiales[[#This Row],[tema]],Estructura!$A$4:$C$18,3,0)</f>
        <v>T-368</v>
      </c>
      <c r="Y2186" s="32" t="str">
        <f>+VLOOKUP(Enfermedades_Mundiales[[#This Row],[contenido]],Estructura!$E$4:$G$18,3,0)</f>
        <v>C-364</v>
      </c>
      <c r="Z2186" s="32" t="str">
        <f>+VLOOKUP(Enfermedades_Mundiales[[#This Row],[Filtro Integrado]],Estructura!$M$4:$O$367,3,0)</f>
        <v>FI-366</v>
      </c>
      <c r="AA2186" s="32" t="str">
        <f>+VLOOKUP(Enfermedades_Mundiales[[#This Row],[Muestra]],Estructura!$Q$4:$S$194,3,0)</f>
        <v>M-373</v>
      </c>
    </row>
    <row r="2187" spans="1:27" ht="30.6" x14ac:dyDescent="0.3">
      <c r="A2187" s="61" t="s">
        <v>2654</v>
      </c>
      <c r="B2187" s="43">
        <f t="shared" si="480"/>
        <v>360</v>
      </c>
      <c r="C2187" s="44" t="str">
        <f t="shared" si="480"/>
        <v>Enfermedades Mundiales</v>
      </c>
      <c r="D2187" s="44" t="str">
        <f t="shared" si="480"/>
        <v>Salud</v>
      </c>
      <c r="E2187" s="64">
        <v>8203</v>
      </c>
      <c r="F2187" s="44" t="str">
        <f t="shared" si="475"/>
        <v>Etapas Paso a Paso</v>
      </c>
      <c r="G2187" s="27" t="s">
        <v>3568</v>
      </c>
      <c r="H2187" s="60" t="s">
        <v>17</v>
      </c>
      <c r="I2187" s="58" t="s">
        <v>179</v>
      </c>
      <c r="J2187" s="43" t="str">
        <f t="shared" si="479"/>
        <v>Zona</v>
      </c>
      <c r="K2187" s="12" t="str">
        <f t="shared" si="481"/>
        <v>Etapas Históricas</v>
      </c>
      <c r="L2187" s="43" t="str">
        <f t="shared" si="481"/>
        <v>Periodo 2020-2021</v>
      </c>
      <c r="M2187" s="43" t="str">
        <f t="shared" si="481"/>
        <v>Adimensional</v>
      </c>
      <c r="N2187" s="49" t="str">
        <f t="shared" si="481"/>
        <v>Ministerio de Ciencias, Tecnología, Conocimiento e Innovación</v>
      </c>
      <c r="O2187" s="30" t="str">
        <f>+"Etapas Históricas del Programa Paso a Paso en la comuna de "&amp;Enfermedades_Mundiales[[#This Row],[territorio]]</f>
        <v>Etapas Históricas del Programa Paso a Paso en la comuna de Cañete</v>
      </c>
      <c r="P2187" s="68"/>
      <c r="Q2187" s="15" t="str">
        <f t="shared" si="473"/>
        <v>Gráfico Evolución</v>
      </c>
      <c r="R2187" s="30"/>
      <c r="S218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https://analytics.zoho.com/open-view/2395394000008155038?ZOHO_CRITERIA=%22Localiza_CL_Poblacion%22.%22Codcom%22%3D8203</v>
      </c>
      <c r="T2187" s="17"/>
      <c r="U2187" s="31" t="str">
        <f t="shared" si="474"/>
        <v>#1774B9</v>
      </c>
      <c r="V2187" s="32" t="str">
        <f>+Enfermedades_Mundiales[[#This Row],[idcoleccion]]&amp;"-"&amp;Enfermedades_Mundiales[[#This Row],[id]]</f>
        <v>360-2177</v>
      </c>
      <c r="W2187" s="21">
        <f>+VLOOKUP(Enfermedades_Mundiales[[#This Row],[Filtro URL]],Estructura!$X$4:$Y$366,2,0)</f>
        <v>36308203</v>
      </c>
      <c r="X2187" s="21" t="str">
        <f>+VLOOKUP(Enfermedades_Mundiales[[#This Row],[tema]],Estructura!$A$4:$C$18,3,0)</f>
        <v>T-368</v>
      </c>
      <c r="Y2187" s="32" t="str">
        <f>+VLOOKUP(Enfermedades_Mundiales[[#This Row],[contenido]],Estructura!$E$4:$G$18,3,0)</f>
        <v>C-364</v>
      </c>
      <c r="Z2187" s="32" t="str">
        <f>+VLOOKUP(Enfermedades_Mundiales[[#This Row],[Filtro Integrado]],Estructura!$M$4:$O$367,3,0)</f>
        <v>FI-366</v>
      </c>
      <c r="AA2187" s="32" t="str">
        <f>+VLOOKUP(Enfermedades_Mundiales[[#This Row],[Muestra]],Estructura!$Q$4:$S$194,3,0)</f>
        <v>M-373</v>
      </c>
    </row>
    <row r="2188" spans="1:27" ht="30.6" x14ac:dyDescent="0.3">
      <c r="A2188" s="61" t="s">
        <v>2655</v>
      </c>
      <c r="B2188" s="43">
        <f t="shared" si="480"/>
        <v>360</v>
      </c>
      <c r="C2188" s="44" t="str">
        <f t="shared" si="480"/>
        <v>Enfermedades Mundiales</v>
      </c>
      <c r="D2188" s="44" t="str">
        <f t="shared" si="480"/>
        <v>Salud</v>
      </c>
      <c r="E2188" s="64">
        <v>8204</v>
      </c>
      <c r="F2188" s="44" t="str">
        <f t="shared" si="475"/>
        <v>Etapas Paso a Paso</v>
      </c>
      <c r="G2188" s="27" t="s">
        <v>3568</v>
      </c>
      <c r="H2188" s="60" t="s">
        <v>17</v>
      </c>
      <c r="I2188" s="58" t="s">
        <v>180</v>
      </c>
      <c r="J2188" s="43" t="str">
        <f t="shared" si="479"/>
        <v>Zona</v>
      </c>
      <c r="K2188" s="12" t="str">
        <f t="shared" si="481"/>
        <v>Etapas Históricas</v>
      </c>
      <c r="L2188" s="43" t="str">
        <f t="shared" si="481"/>
        <v>Periodo 2020-2021</v>
      </c>
      <c r="M2188" s="43" t="str">
        <f t="shared" si="481"/>
        <v>Adimensional</v>
      </c>
      <c r="N2188" s="49" t="str">
        <f t="shared" si="481"/>
        <v>Ministerio de Ciencias, Tecnología, Conocimiento e Innovación</v>
      </c>
      <c r="O2188" s="30" t="str">
        <f>+"Etapas Históricas del Programa Paso a Paso en la comuna de "&amp;Enfermedades_Mundiales[[#This Row],[territorio]]</f>
        <v>Etapas Históricas del Programa Paso a Paso en la comuna de Contulmo</v>
      </c>
      <c r="P2188" s="68"/>
      <c r="Q2188" s="15" t="str">
        <f t="shared" si="473"/>
        <v>Gráfico Evolución</v>
      </c>
      <c r="R2188" s="30"/>
      <c r="S218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https://analytics.zoho.com/open-view/2395394000008155038?ZOHO_CRITERIA=%22Localiza_CL_Poblacion%22.%22Codcom%22%3D8204</v>
      </c>
      <c r="T2188" s="17"/>
      <c r="U2188" s="31" t="str">
        <f t="shared" si="474"/>
        <v>#1774B9</v>
      </c>
      <c r="V2188" s="32" t="str">
        <f>+Enfermedades_Mundiales[[#This Row],[idcoleccion]]&amp;"-"&amp;Enfermedades_Mundiales[[#This Row],[id]]</f>
        <v>360-2178</v>
      </c>
      <c r="W2188" s="21">
        <f>+VLOOKUP(Enfermedades_Mundiales[[#This Row],[Filtro URL]],Estructura!$X$4:$Y$366,2,0)</f>
        <v>36308204</v>
      </c>
      <c r="X2188" s="21" t="str">
        <f>+VLOOKUP(Enfermedades_Mundiales[[#This Row],[tema]],Estructura!$A$4:$C$18,3,0)</f>
        <v>T-368</v>
      </c>
      <c r="Y2188" s="32" t="str">
        <f>+VLOOKUP(Enfermedades_Mundiales[[#This Row],[contenido]],Estructura!$E$4:$G$18,3,0)</f>
        <v>C-364</v>
      </c>
      <c r="Z2188" s="32" t="str">
        <f>+VLOOKUP(Enfermedades_Mundiales[[#This Row],[Filtro Integrado]],Estructura!$M$4:$O$367,3,0)</f>
        <v>FI-366</v>
      </c>
      <c r="AA2188" s="32" t="str">
        <f>+VLOOKUP(Enfermedades_Mundiales[[#This Row],[Muestra]],Estructura!$Q$4:$S$194,3,0)</f>
        <v>M-373</v>
      </c>
    </row>
    <row r="2189" spans="1:27" ht="30.6" x14ac:dyDescent="0.3">
      <c r="A2189" s="61" t="s">
        <v>2656</v>
      </c>
      <c r="B2189" s="43">
        <f t="shared" si="480"/>
        <v>360</v>
      </c>
      <c r="C2189" s="44" t="str">
        <f t="shared" si="480"/>
        <v>Enfermedades Mundiales</v>
      </c>
      <c r="D2189" s="44" t="str">
        <f t="shared" si="480"/>
        <v>Salud</v>
      </c>
      <c r="E2189" s="64">
        <v>8205</v>
      </c>
      <c r="F2189" s="44" t="str">
        <f t="shared" si="475"/>
        <v>Etapas Paso a Paso</v>
      </c>
      <c r="G2189" s="27" t="s">
        <v>3568</v>
      </c>
      <c r="H2189" s="60" t="s">
        <v>17</v>
      </c>
      <c r="I2189" s="58" t="s">
        <v>181</v>
      </c>
      <c r="J2189" s="43" t="str">
        <f t="shared" si="479"/>
        <v>Zona</v>
      </c>
      <c r="K2189" s="12" t="str">
        <f t="shared" si="481"/>
        <v>Etapas Históricas</v>
      </c>
      <c r="L2189" s="43" t="str">
        <f t="shared" si="481"/>
        <v>Periodo 2020-2021</v>
      </c>
      <c r="M2189" s="43" t="str">
        <f t="shared" si="481"/>
        <v>Adimensional</v>
      </c>
      <c r="N2189" s="49" t="str">
        <f t="shared" si="481"/>
        <v>Ministerio de Ciencias, Tecnología, Conocimiento e Innovación</v>
      </c>
      <c r="O2189" s="30" t="str">
        <f>+"Etapas Históricas del Programa Paso a Paso en la comuna de "&amp;Enfermedades_Mundiales[[#This Row],[territorio]]</f>
        <v>Etapas Históricas del Programa Paso a Paso en la comuna de Curanilahue</v>
      </c>
      <c r="P2189" s="68"/>
      <c r="Q2189" s="15" t="str">
        <f t="shared" si="473"/>
        <v>Gráfico Evolución</v>
      </c>
      <c r="R2189" s="30"/>
      <c r="S218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https://analytics.zoho.com/open-view/2395394000008155038?ZOHO_CRITERIA=%22Localiza_CL_Poblacion%22.%22Codcom%22%3D8205</v>
      </c>
      <c r="T2189" s="17"/>
      <c r="U2189" s="31" t="str">
        <f t="shared" si="474"/>
        <v>#1774B9</v>
      </c>
      <c r="V2189" s="32" t="str">
        <f>+Enfermedades_Mundiales[[#This Row],[idcoleccion]]&amp;"-"&amp;Enfermedades_Mundiales[[#This Row],[id]]</f>
        <v>360-2179</v>
      </c>
      <c r="W2189" s="21">
        <f>+VLOOKUP(Enfermedades_Mundiales[[#This Row],[Filtro URL]],Estructura!$X$4:$Y$366,2,0)</f>
        <v>36308205</v>
      </c>
      <c r="X2189" s="21" t="str">
        <f>+VLOOKUP(Enfermedades_Mundiales[[#This Row],[tema]],Estructura!$A$4:$C$18,3,0)</f>
        <v>T-368</v>
      </c>
      <c r="Y2189" s="32" t="str">
        <f>+VLOOKUP(Enfermedades_Mundiales[[#This Row],[contenido]],Estructura!$E$4:$G$18,3,0)</f>
        <v>C-364</v>
      </c>
      <c r="Z2189" s="32" t="str">
        <f>+VLOOKUP(Enfermedades_Mundiales[[#This Row],[Filtro Integrado]],Estructura!$M$4:$O$367,3,0)</f>
        <v>FI-366</v>
      </c>
      <c r="AA2189" s="32" t="str">
        <f>+VLOOKUP(Enfermedades_Mundiales[[#This Row],[Muestra]],Estructura!$Q$4:$S$194,3,0)</f>
        <v>M-373</v>
      </c>
    </row>
    <row r="2190" spans="1:27" ht="30.6" x14ac:dyDescent="0.3">
      <c r="A2190" s="61" t="s">
        <v>2657</v>
      </c>
      <c r="B2190" s="43">
        <f t="shared" si="480"/>
        <v>360</v>
      </c>
      <c r="C2190" s="44" t="str">
        <f t="shared" si="480"/>
        <v>Enfermedades Mundiales</v>
      </c>
      <c r="D2190" s="44" t="str">
        <f t="shared" si="480"/>
        <v>Salud</v>
      </c>
      <c r="E2190" s="64">
        <v>8206</v>
      </c>
      <c r="F2190" s="44" t="str">
        <f t="shared" si="475"/>
        <v>Etapas Paso a Paso</v>
      </c>
      <c r="G2190" s="27" t="s">
        <v>3568</v>
      </c>
      <c r="H2190" s="60" t="s">
        <v>17</v>
      </c>
      <c r="I2190" s="58" t="s">
        <v>182</v>
      </c>
      <c r="J2190" s="43" t="str">
        <f t="shared" si="479"/>
        <v>Zona</v>
      </c>
      <c r="K2190" s="12" t="str">
        <f t="shared" si="481"/>
        <v>Etapas Históricas</v>
      </c>
      <c r="L2190" s="43" t="str">
        <f t="shared" si="481"/>
        <v>Periodo 2020-2021</v>
      </c>
      <c r="M2190" s="43" t="str">
        <f t="shared" si="481"/>
        <v>Adimensional</v>
      </c>
      <c r="N2190" s="49" t="str">
        <f t="shared" si="481"/>
        <v>Ministerio de Ciencias, Tecnología, Conocimiento e Innovación</v>
      </c>
      <c r="O2190" s="30" t="str">
        <f>+"Etapas Históricas del Programa Paso a Paso en la comuna de "&amp;Enfermedades_Mundiales[[#This Row],[territorio]]</f>
        <v>Etapas Históricas del Programa Paso a Paso en la comuna de Los Alamos</v>
      </c>
      <c r="P2190" s="68"/>
      <c r="Q2190" s="15" t="str">
        <f t="shared" si="473"/>
        <v>Gráfico Evolución</v>
      </c>
      <c r="R2190" s="30"/>
      <c r="S219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https://analytics.zoho.com/open-view/2395394000008155038?ZOHO_CRITERIA=%22Localiza_CL_Poblacion%22.%22Codcom%22%3D8206</v>
      </c>
      <c r="T2190" s="17"/>
      <c r="U2190" s="31" t="str">
        <f t="shared" si="474"/>
        <v>#1774B9</v>
      </c>
      <c r="V2190" s="32" t="str">
        <f>+Enfermedades_Mundiales[[#This Row],[idcoleccion]]&amp;"-"&amp;Enfermedades_Mundiales[[#This Row],[id]]</f>
        <v>360-2180</v>
      </c>
      <c r="W2190" s="21">
        <f>+VLOOKUP(Enfermedades_Mundiales[[#This Row],[Filtro URL]],Estructura!$X$4:$Y$366,2,0)</f>
        <v>36308206</v>
      </c>
      <c r="X2190" s="21" t="str">
        <f>+VLOOKUP(Enfermedades_Mundiales[[#This Row],[tema]],Estructura!$A$4:$C$18,3,0)</f>
        <v>T-368</v>
      </c>
      <c r="Y2190" s="32" t="str">
        <f>+VLOOKUP(Enfermedades_Mundiales[[#This Row],[contenido]],Estructura!$E$4:$G$18,3,0)</f>
        <v>C-364</v>
      </c>
      <c r="Z2190" s="32" t="str">
        <f>+VLOOKUP(Enfermedades_Mundiales[[#This Row],[Filtro Integrado]],Estructura!$M$4:$O$367,3,0)</f>
        <v>FI-366</v>
      </c>
      <c r="AA2190" s="32" t="str">
        <f>+VLOOKUP(Enfermedades_Mundiales[[#This Row],[Muestra]],Estructura!$Q$4:$S$194,3,0)</f>
        <v>M-373</v>
      </c>
    </row>
    <row r="2191" spans="1:27" ht="30.6" x14ac:dyDescent="0.3">
      <c r="A2191" s="61" t="s">
        <v>2658</v>
      </c>
      <c r="B2191" s="43">
        <f t="shared" si="480"/>
        <v>360</v>
      </c>
      <c r="C2191" s="44" t="str">
        <f t="shared" si="480"/>
        <v>Enfermedades Mundiales</v>
      </c>
      <c r="D2191" s="44" t="str">
        <f t="shared" si="480"/>
        <v>Salud</v>
      </c>
      <c r="E2191" s="64">
        <v>8207</v>
      </c>
      <c r="F2191" s="44" t="str">
        <f t="shared" si="475"/>
        <v>Etapas Paso a Paso</v>
      </c>
      <c r="G2191" s="27" t="s">
        <v>3568</v>
      </c>
      <c r="H2191" s="60" t="s">
        <v>17</v>
      </c>
      <c r="I2191" s="58" t="s">
        <v>183</v>
      </c>
      <c r="J2191" s="43" t="str">
        <f t="shared" si="479"/>
        <v>Zona</v>
      </c>
      <c r="K2191" s="12" t="str">
        <f t="shared" si="481"/>
        <v>Etapas Históricas</v>
      </c>
      <c r="L2191" s="43" t="str">
        <f t="shared" si="481"/>
        <v>Periodo 2020-2021</v>
      </c>
      <c r="M2191" s="43" t="str">
        <f t="shared" si="481"/>
        <v>Adimensional</v>
      </c>
      <c r="N2191" s="49" t="str">
        <f t="shared" si="481"/>
        <v>Ministerio de Ciencias, Tecnología, Conocimiento e Innovación</v>
      </c>
      <c r="O2191" s="30" t="str">
        <f>+"Etapas Históricas del Programa Paso a Paso en la comuna de "&amp;Enfermedades_Mundiales[[#This Row],[territorio]]</f>
        <v>Etapas Históricas del Programa Paso a Paso en la comuna de Tirúa</v>
      </c>
      <c r="P2191" s="68"/>
      <c r="Q2191" s="15" t="str">
        <f t="shared" si="473"/>
        <v>Gráfico Evolución</v>
      </c>
      <c r="R2191" s="30"/>
      <c r="S219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https://analytics.zoho.com/open-view/2395394000008155038?ZOHO_CRITERIA=%22Localiza_CL_Poblacion%22.%22Codcom%22%3D8207</v>
      </c>
      <c r="T2191" s="17"/>
      <c r="U2191" s="31" t="str">
        <f t="shared" si="474"/>
        <v>#1774B9</v>
      </c>
      <c r="V2191" s="32" t="str">
        <f>+Enfermedades_Mundiales[[#This Row],[idcoleccion]]&amp;"-"&amp;Enfermedades_Mundiales[[#This Row],[id]]</f>
        <v>360-2181</v>
      </c>
      <c r="W2191" s="21">
        <f>+VLOOKUP(Enfermedades_Mundiales[[#This Row],[Filtro URL]],Estructura!$X$4:$Y$366,2,0)</f>
        <v>36308207</v>
      </c>
      <c r="X2191" s="21" t="str">
        <f>+VLOOKUP(Enfermedades_Mundiales[[#This Row],[tema]],Estructura!$A$4:$C$18,3,0)</f>
        <v>T-368</v>
      </c>
      <c r="Y2191" s="32" t="str">
        <f>+VLOOKUP(Enfermedades_Mundiales[[#This Row],[contenido]],Estructura!$E$4:$G$18,3,0)</f>
        <v>C-364</v>
      </c>
      <c r="Z2191" s="32" t="str">
        <f>+VLOOKUP(Enfermedades_Mundiales[[#This Row],[Filtro Integrado]],Estructura!$M$4:$O$367,3,0)</f>
        <v>FI-366</v>
      </c>
      <c r="AA2191" s="32" t="str">
        <f>+VLOOKUP(Enfermedades_Mundiales[[#This Row],[Muestra]],Estructura!$Q$4:$S$194,3,0)</f>
        <v>M-373</v>
      </c>
    </row>
    <row r="2192" spans="1:27" ht="30.6" x14ac:dyDescent="0.3">
      <c r="A2192" s="61" t="s">
        <v>2659</v>
      </c>
      <c r="B2192" s="43">
        <f t="shared" ref="B2192:D2207" si="482">+B2191</f>
        <v>360</v>
      </c>
      <c r="C2192" s="44" t="str">
        <f t="shared" si="482"/>
        <v>Enfermedades Mundiales</v>
      </c>
      <c r="D2192" s="44" t="str">
        <f t="shared" si="482"/>
        <v>Salud</v>
      </c>
      <c r="E2192" s="64">
        <v>8301</v>
      </c>
      <c r="F2192" s="44" t="str">
        <f t="shared" si="475"/>
        <v>Etapas Paso a Paso</v>
      </c>
      <c r="G2192" s="27" t="s">
        <v>3568</v>
      </c>
      <c r="H2192" s="60" t="s">
        <v>17</v>
      </c>
      <c r="I2192" s="58" t="s">
        <v>184</v>
      </c>
      <c r="J2192" s="43" t="str">
        <f t="shared" si="479"/>
        <v>Zona</v>
      </c>
      <c r="K2192" s="12" t="str">
        <f t="shared" si="481"/>
        <v>Etapas Históricas</v>
      </c>
      <c r="L2192" s="43" t="str">
        <f t="shared" si="481"/>
        <v>Periodo 2020-2021</v>
      </c>
      <c r="M2192" s="43" t="str">
        <f t="shared" si="481"/>
        <v>Adimensional</v>
      </c>
      <c r="N2192" s="49" t="str">
        <f t="shared" si="481"/>
        <v>Ministerio de Ciencias, Tecnología, Conocimiento e Innovación</v>
      </c>
      <c r="O2192" s="30" t="str">
        <f>+"Etapas Históricas del Programa Paso a Paso en la comuna de "&amp;Enfermedades_Mundiales[[#This Row],[territorio]]</f>
        <v>Etapas Históricas del Programa Paso a Paso en la comuna de Los Angeles</v>
      </c>
      <c r="P2192" s="68"/>
      <c r="Q2192" s="15" t="str">
        <f t="shared" si="473"/>
        <v>Gráfico Evolución</v>
      </c>
      <c r="R2192" s="30"/>
      <c r="S219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https://analytics.zoho.com/open-view/2395394000008155038?ZOHO_CRITERIA=%22Localiza_CL_Poblacion%22.%22Codcom%22%3D8301</v>
      </c>
      <c r="T2192" s="17"/>
      <c r="U2192" s="31" t="str">
        <f t="shared" si="474"/>
        <v>#1774B9</v>
      </c>
      <c r="V2192" s="32" t="str">
        <f>+Enfermedades_Mundiales[[#This Row],[idcoleccion]]&amp;"-"&amp;Enfermedades_Mundiales[[#This Row],[id]]</f>
        <v>360-2182</v>
      </c>
      <c r="W2192" s="21">
        <f>+VLOOKUP(Enfermedades_Mundiales[[#This Row],[Filtro URL]],Estructura!$X$4:$Y$366,2,0)</f>
        <v>36308301</v>
      </c>
      <c r="X2192" s="21" t="str">
        <f>+VLOOKUP(Enfermedades_Mundiales[[#This Row],[tema]],Estructura!$A$4:$C$18,3,0)</f>
        <v>T-368</v>
      </c>
      <c r="Y2192" s="32" t="str">
        <f>+VLOOKUP(Enfermedades_Mundiales[[#This Row],[contenido]],Estructura!$E$4:$G$18,3,0)</f>
        <v>C-364</v>
      </c>
      <c r="Z2192" s="32" t="str">
        <f>+VLOOKUP(Enfermedades_Mundiales[[#This Row],[Filtro Integrado]],Estructura!$M$4:$O$367,3,0)</f>
        <v>FI-366</v>
      </c>
      <c r="AA2192" s="32" t="str">
        <f>+VLOOKUP(Enfermedades_Mundiales[[#This Row],[Muestra]],Estructura!$Q$4:$S$194,3,0)</f>
        <v>M-373</v>
      </c>
    </row>
    <row r="2193" spans="1:27" ht="30.6" x14ac:dyDescent="0.3">
      <c r="A2193" s="61" t="s">
        <v>2660</v>
      </c>
      <c r="B2193" s="43">
        <f t="shared" si="482"/>
        <v>360</v>
      </c>
      <c r="C2193" s="44" t="str">
        <f t="shared" si="482"/>
        <v>Enfermedades Mundiales</v>
      </c>
      <c r="D2193" s="44" t="str">
        <f t="shared" si="482"/>
        <v>Salud</v>
      </c>
      <c r="E2193" s="64">
        <v>8302</v>
      </c>
      <c r="F2193" s="44" t="str">
        <f t="shared" si="475"/>
        <v>Etapas Paso a Paso</v>
      </c>
      <c r="G2193" s="27" t="s">
        <v>3568</v>
      </c>
      <c r="H2193" s="60" t="s">
        <v>17</v>
      </c>
      <c r="I2193" s="58" t="s">
        <v>185</v>
      </c>
      <c r="J2193" s="43" t="str">
        <f t="shared" si="479"/>
        <v>Zona</v>
      </c>
      <c r="K2193" s="12" t="str">
        <f t="shared" ref="K2193:N2208" si="483">+K2192</f>
        <v>Etapas Históricas</v>
      </c>
      <c r="L2193" s="43" t="str">
        <f t="shared" si="483"/>
        <v>Periodo 2020-2021</v>
      </c>
      <c r="M2193" s="43" t="str">
        <f t="shared" si="483"/>
        <v>Adimensional</v>
      </c>
      <c r="N2193" s="49" t="str">
        <f t="shared" si="483"/>
        <v>Ministerio de Ciencias, Tecnología, Conocimiento e Innovación</v>
      </c>
      <c r="O2193" s="30" t="str">
        <f>+"Etapas Históricas del Programa Paso a Paso en la comuna de "&amp;Enfermedades_Mundiales[[#This Row],[territorio]]</f>
        <v>Etapas Históricas del Programa Paso a Paso en la comuna de Antuco</v>
      </c>
      <c r="P2193" s="68"/>
      <c r="Q2193" s="15" t="str">
        <f t="shared" si="473"/>
        <v>Gráfico Evolución</v>
      </c>
      <c r="R2193" s="30"/>
      <c r="S219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https://analytics.zoho.com/open-view/2395394000008155038?ZOHO_CRITERIA=%22Localiza_CL_Poblacion%22.%22Codcom%22%3D8302</v>
      </c>
      <c r="T2193" s="17"/>
      <c r="U2193" s="31" t="str">
        <f t="shared" si="474"/>
        <v>#1774B9</v>
      </c>
      <c r="V2193" s="32" t="str">
        <f>+Enfermedades_Mundiales[[#This Row],[idcoleccion]]&amp;"-"&amp;Enfermedades_Mundiales[[#This Row],[id]]</f>
        <v>360-2183</v>
      </c>
      <c r="W2193" s="21">
        <f>+VLOOKUP(Enfermedades_Mundiales[[#This Row],[Filtro URL]],Estructura!$X$4:$Y$366,2,0)</f>
        <v>36308302</v>
      </c>
      <c r="X2193" s="21" t="str">
        <f>+VLOOKUP(Enfermedades_Mundiales[[#This Row],[tema]],Estructura!$A$4:$C$18,3,0)</f>
        <v>T-368</v>
      </c>
      <c r="Y2193" s="32" t="str">
        <f>+VLOOKUP(Enfermedades_Mundiales[[#This Row],[contenido]],Estructura!$E$4:$G$18,3,0)</f>
        <v>C-364</v>
      </c>
      <c r="Z2193" s="32" t="str">
        <f>+VLOOKUP(Enfermedades_Mundiales[[#This Row],[Filtro Integrado]],Estructura!$M$4:$O$367,3,0)</f>
        <v>FI-366</v>
      </c>
      <c r="AA2193" s="32" t="str">
        <f>+VLOOKUP(Enfermedades_Mundiales[[#This Row],[Muestra]],Estructura!$Q$4:$S$194,3,0)</f>
        <v>M-373</v>
      </c>
    </row>
    <row r="2194" spans="1:27" ht="30.6" x14ac:dyDescent="0.3">
      <c r="A2194" s="61" t="s">
        <v>2661</v>
      </c>
      <c r="B2194" s="43">
        <f t="shared" si="482"/>
        <v>360</v>
      </c>
      <c r="C2194" s="44" t="str">
        <f t="shared" si="482"/>
        <v>Enfermedades Mundiales</v>
      </c>
      <c r="D2194" s="44" t="str">
        <f t="shared" si="482"/>
        <v>Salud</v>
      </c>
      <c r="E2194" s="64">
        <v>8303</v>
      </c>
      <c r="F2194" s="44" t="str">
        <f t="shared" si="475"/>
        <v>Etapas Paso a Paso</v>
      </c>
      <c r="G2194" s="27" t="s">
        <v>3568</v>
      </c>
      <c r="H2194" s="60" t="s">
        <v>17</v>
      </c>
      <c r="I2194" s="58" t="s">
        <v>186</v>
      </c>
      <c r="J2194" s="43" t="str">
        <f t="shared" si="479"/>
        <v>Zona</v>
      </c>
      <c r="K2194" s="12" t="str">
        <f t="shared" si="483"/>
        <v>Etapas Históricas</v>
      </c>
      <c r="L2194" s="43" t="str">
        <f t="shared" si="483"/>
        <v>Periodo 2020-2021</v>
      </c>
      <c r="M2194" s="43" t="str">
        <f t="shared" si="483"/>
        <v>Adimensional</v>
      </c>
      <c r="N2194" s="49" t="str">
        <f t="shared" si="483"/>
        <v>Ministerio de Ciencias, Tecnología, Conocimiento e Innovación</v>
      </c>
      <c r="O2194" s="30" t="str">
        <f>+"Etapas Históricas del Programa Paso a Paso en la comuna de "&amp;Enfermedades_Mundiales[[#This Row],[territorio]]</f>
        <v>Etapas Históricas del Programa Paso a Paso en la comuna de Cabrero</v>
      </c>
      <c r="P2194" s="68"/>
      <c r="Q2194" s="15" t="str">
        <f t="shared" si="473"/>
        <v>Gráfico Evolución</v>
      </c>
      <c r="R2194" s="30"/>
      <c r="S219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https://analytics.zoho.com/open-view/2395394000008155038?ZOHO_CRITERIA=%22Localiza_CL_Poblacion%22.%22Codcom%22%3D8303</v>
      </c>
      <c r="T2194" s="17"/>
      <c r="U2194" s="31" t="str">
        <f t="shared" si="474"/>
        <v>#1774B9</v>
      </c>
      <c r="V2194" s="32" t="str">
        <f>+Enfermedades_Mundiales[[#This Row],[idcoleccion]]&amp;"-"&amp;Enfermedades_Mundiales[[#This Row],[id]]</f>
        <v>360-2184</v>
      </c>
      <c r="W2194" s="21">
        <f>+VLOOKUP(Enfermedades_Mundiales[[#This Row],[Filtro URL]],Estructura!$X$4:$Y$366,2,0)</f>
        <v>36308303</v>
      </c>
      <c r="X2194" s="21" t="str">
        <f>+VLOOKUP(Enfermedades_Mundiales[[#This Row],[tema]],Estructura!$A$4:$C$18,3,0)</f>
        <v>T-368</v>
      </c>
      <c r="Y2194" s="32" t="str">
        <f>+VLOOKUP(Enfermedades_Mundiales[[#This Row],[contenido]],Estructura!$E$4:$G$18,3,0)</f>
        <v>C-364</v>
      </c>
      <c r="Z2194" s="32" t="str">
        <f>+VLOOKUP(Enfermedades_Mundiales[[#This Row],[Filtro Integrado]],Estructura!$M$4:$O$367,3,0)</f>
        <v>FI-366</v>
      </c>
      <c r="AA2194" s="32" t="str">
        <f>+VLOOKUP(Enfermedades_Mundiales[[#This Row],[Muestra]],Estructura!$Q$4:$S$194,3,0)</f>
        <v>M-373</v>
      </c>
    </row>
    <row r="2195" spans="1:27" ht="30.6" x14ac:dyDescent="0.3">
      <c r="A2195" s="61" t="s">
        <v>2662</v>
      </c>
      <c r="B2195" s="43">
        <f t="shared" si="482"/>
        <v>360</v>
      </c>
      <c r="C2195" s="44" t="str">
        <f t="shared" si="482"/>
        <v>Enfermedades Mundiales</v>
      </c>
      <c r="D2195" s="44" t="str">
        <f t="shared" si="482"/>
        <v>Salud</v>
      </c>
      <c r="E2195" s="64">
        <v>8304</v>
      </c>
      <c r="F2195" s="44" t="str">
        <f t="shared" si="475"/>
        <v>Etapas Paso a Paso</v>
      </c>
      <c r="G2195" s="27" t="s">
        <v>3568</v>
      </c>
      <c r="H2195" s="60" t="s">
        <v>17</v>
      </c>
      <c r="I2195" s="58" t="s">
        <v>187</v>
      </c>
      <c r="J2195" s="43" t="str">
        <f t="shared" si="479"/>
        <v>Zona</v>
      </c>
      <c r="K2195" s="12" t="str">
        <f t="shared" si="483"/>
        <v>Etapas Históricas</v>
      </c>
      <c r="L2195" s="43" t="str">
        <f t="shared" si="483"/>
        <v>Periodo 2020-2021</v>
      </c>
      <c r="M2195" s="43" t="str">
        <f t="shared" si="483"/>
        <v>Adimensional</v>
      </c>
      <c r="N2195" s="49" t="str">
        <f t="shared" si="483"/>
        <v>Ministerio de Ciencias, Tecnología, Conocimiento e Innovación</v>
      </c>
      <c r="O2195" s="30" t="str">
        <f>+"Etapas Históricas del Programa Paso a Paso en la comuna de "&amp;Enfermedades_Mundiales[[#This Row],[territorio]]</f>
        <v>Etapas Históricas del Programa Paso a Paso en la comuna de Laja</v>
      </c>
      <c r="P2195" s="68"/>
      <c r="Q2195" s="15" t="str">
        <f t="shared" si="473"/>
        <v>Gráfico Evolución</v>
      </c>
      <c r="R2195" s="30"/>
      <c r="S219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https://analytics.zoho.com/open-view/2395394000008155038?ZOHO_CRITERIA=%22Localiza_CL_Poblacion%22.%22Codcom%22%3D8304</v>
      </c>
      <c r="T2195" s="17"/>
      <c r="U2195" s="31" t="str">
        <f t="shared" si="474"/>
        <v>#1774B9</v>
      </c>
      <c r="V2195" s="32" t="str">
        <f>+Enfermedades_Mundiales[[#This Row],[idcoleccion]]&amp;"-"&amp;Enfermedades_Mundiales[[#This Row],[id]]</f>
        <v>360-2185</v>
      </c>
      <c r="W2195" s="21">
        <f>+VLOOKUP(Enfermedades_Mundiales[[#This Row],[Filtro URL]],Estructura!$X$4:$Y$366,2,0)</f>
        <v>36308304</v>
      </c>
      <c r="X2195" s="21" t="str">
        <f>+VLOOKUP(Enfermedades_Mundiales[[#This Row],[tema]],Estructura!$A$4:$C$18,3,0)</f>
        <v>T-368</v>
      </c>
      <c r="Y2195" s="32" t="str">
        <f>+VLOOKUP(Enfermedades_Mundiales[[#This Row],[contenido]],Estructura!$E$4:$G$18,3,0)</f>
        <v>C-364</v>
      </c>
      <c r="Z2195" s="32" t="str">
        <f>+VLOOKUP(Enfermedades_Mundiales[[#This Row],[Filtro Integrado]],Estructura!$M$4:$O$367,3,0)</f>
        <v>FI-366</v>
      </c>
      <c r="AA2195" s="32" t="str">
        <f>+VLOOKUP(Enfermedades_Mundiales[[#This Row],[Muestra]],Estructura!$Q$4:$S$194,3,0)</f>
        <v>M-373</v>
      </c>
    </row>
    <row r="2196" spans="1:27" ht="30.6" x14ac:dyDescent="0.3">
      <c r="A2196" s="61" t="s">
        <v>2663</v>
      </c>
      <c r="B2196" s="43">
        <f t="shared" si="482"/>
        <v>360</v>
      </c>
      <c r="C2196" s="44" t="str">
        <f t="shared" si="482"/>
        <v>Enfermedades Mundiales</v>
      </c>
      <c r="D2196" s="44" t="str">
        <f t="shared" si="482"/>
        <v>Salud</v>
      </c>
      <c r="E2196" s="64">
        <v>8305</v>
      </c>
      <c r="F2196" s="44" t="str">
        <f t="shared" si="475"/>
        <v>Etapas Paso a Paso</v>
      </c>
      <c r="G2196" s="27" t="s">
        <v>3568</v>
      </c>
      <c r="H2196" s="60" t="s">
        <v>17</v>
      </c>
      <c r="I2196" s="58" t="s">
        <v>188</v>
      </c>
      <c r="J2196" s="43" t="str">
        <f t="shared" si="479"/>
        <v>Zona</v>
      </c>
      <c r="K2196" s="12" t="str">
        <f t="shared" si="483"/>
        <v>Etapas Históricas</v>
      </c>
      <c r="L2196" s="43" t="str">
        <f t="shared" si="483"/>
        <v>Periodo 2020-2021</v>
      </c>
      <c r="M2196" s="43" t="str">
        <f t="shared" si="483"/>
        <v>Adimensional</v>
      </c>
      <c r="N2196" s="49" t="str">
        <f t="shared" si="483"/>
        <v>Ministerio de Ciencias, Tecnología, Conocimiento e Innovación</v>
      </c>
      <c r="O2196" s="30" t="str">
        <f>+"Etapas Históricas del Programa Paso a Paso en la comuna de "&amp;Enfermedades_Mundiales[[#This Row],[territorio]]</f>
        <v>Etapas Históricas del Programa Paso a Paso en la comuna de Mulchén</v>
      </c>
      <c r="P2196" s="68"/>
      <c r="Q2196" s="15" t="str">
        <f t="shared" si="473"/>
        <v>Gráfico Evolución</v>
      </c>
      <c r="R2196" s="30"/>
      <c r="S219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https://analytics.zoho.com/open-view/2395394000008155038?ZOHO_CRITERIA=%22Localiza_CL_Poblacion%22.%22Codcom%22%3D8305</v>
      </c>
      <c r="T2196" s="17"/>
      <c r="U2196" s="31" t="str">
        <f t="shared" si="474"/>
        <v>#1774B9</v>
      </c>
      <c r="V2196" s="32" t="str">
        <f>+Enfermedades_Mundiales[[#This Row],[idcoleccion]]&amp;"-"&amp;Enfermedades_Mundiales[[#This Row],[id]]</f>
        <v>360-2186</v>
      </c>
      <c r="W2196" s="21">
        <f>+VLOOKUP(Enfermedades_Mundiales[[#This Row],[Filtro URL]],Estructura!$X$4:$Y$366,2,0)</f>
        <v>36308305</v>
      </c>
      <c r="X2196" s="21" t="str">
        <f>+VLOOKUP(Enfermedades_Mundiales[[#This Row],[tema]],Estructura!$A$4:$C$18,3,0)</f>
        <v>T-368</v>
      </c>
      <c r="Y2196" s="32" t="str">
        <f>+VLOOKUP(Enfermedades_Mundiales[[#This Row],[contenido]],Estructura!$E$4:$G$18,3,0)</f>
        <v>C-364</v>
      </c>
      <c r="Z2196" s="32" t="str">
        <f>+VLOOKUP(Enfermedades_Mundiales[[#This Row],[Filtro Integrado]],Estructura!$M$4:$O$367,3,0)</f>
        <v>FI-366</v>
      </c>
      <c r="AA2196" s="32" t="str">
        <f>+VLOOKUP(Enfermedades_Mundiales[[#This Row],[Muestra]],Estructura!$Q$4:$S$194,3,0)</f>
        <v>M-373</v>
      </c>
    </row>
    <row r="2197" spans="1:27" ht="30.6" x14ac:dyDescent="0.3">
      <c r="A2197" s="61" t="s">
        <v>2664</v>
      </c>
      <c r="B2197" s="43">
        <f t="shared" si="482"/>
        <v>360</v>
      </c>
      <c r="C2197" s="44" t="str">
        <f t="shared" si="482"/>
        <v>Enfermedades Mundiales</v>
      </c>
      <c r="D2197" s="44" t="str">
        <f t="shared" si="482"/>
        <v>Salud</v>
      </c>
      <c r="E2197" s="64">
        <v>8306</v>
      </c>
      <c r="F2197" s="44" t="str">
        <f t="shared" si="475"/>
        <v>Etapas Paso a Paso</v>
      </c>
      <c r="G2197" s="27" t="s">
        <v>3568</v>
      </c>
      <c r="H2197" s="60" t="s">
        <v>17</v>
      </c>
      <c r="I2197" s="58" t="s">
        <v>189</v>
      </c>
      <c r="J2197" s="43" t="str">
        <f t="shared" si="479"/>
        <v>Zona</v>
      </c>
      <c r="K2197" s="12" t="str">
        <f t="shared" si="483"/>
        <v>Etapas Históricas</v>
      </c>
      <c r="L2197" s="43" t="str">
        <f t="shared" si="483"/>
        <v>Periodo 2020-2021</v>
      </c>
      <c r="M2197" s="43" t="str">
        <f t="shared" si="483"/>
        <v>Adimensional</v>
      </c>
      <c r="N2197" s="49" t="str">
        <f t="shared" si="483"/>
        <v>Ministerio de Ciencias, Tecnología, Conocimiento e Innovación</v>
      </c>
      <c r="O2197" s="30" t="str">
        <f>+"Etapas Históricas del Programa Paso a Paso en la comuna de "&amp;Enfermedades_Mundiales[[#This Row],[territorio]]</f>
        <v>Etapas Históricas del Programa Paso a Paso en la comuna de Nacimiento</v>
      </c>
      <c r="P2197" s="68"/>
      <c r="Q2197" s="15" t="str">
        <f t="shared" si="473"/>
        <v>Gráfico Evolución</v>
      </c>
      <c r="R2197" s="30"/>
      <c r="S219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https://analytics.zoho.com/open-view/2395394000008155038?ZOHO_CRITERIA=%22Localiza_CL_Poblacion%22.%22Codcom%22%3D8306</v>
      </c>
      <c r="T2197" s="17"/>
      <c r="U2197" s="31" t="str">
        <f t="shared" si="474"/>
        <v>#1774B9</v>
      </c>
      <c r="V2197" s="32" t="str">
        <f>+Enfermedades_Mundiales[[#This Row],[idcoleccion]]&amp;"-"&amp;Enfermedades_Mundiales[[#This Row],[id]]</f>
        <v>360-2187</v>
      </c>
      <c r="W2197" s="21">
        <f>+VLOOKUP(Enfermedades_Mundiales[[#This Row],[Filtro URL]],Estructura!$X$4:$Y$366,2,0)</f>
        <v>36308306</v>
      </c>
      <c r="X2197" s="21" t="str">
        <f>+VLOOKUP(Enfermedades_Mundiales[[#This Row],[tema]],Estructura!$A$4:$C$18,3,0)</f>
        <v>T-368</v>
      </c>
      <c r="Y2197" s="32" t="str">
        <f>+VLOOKUP(Enfermedades_Mundiales[[#This Row],[contenido]],Estructura!$E$4:$G$18,3,0)</f>
        <v>C-364</v>
      </c>
      <c r="Z2197" s="32" t="str">
        <f>+VLOOKUP(Enfermedades_Mundiales[[#This Row],[Filtro Integrado]],Estructura!$M$4:$O$367,3,0)</f>
        <v>FI-366</v>
      </c>
      <c r="AA2197" s="32" t="str">
        <f>+VLOOKUP(Enfermedades_Mundiales[[#This Row],[Muestra]],Estructura!$Q$4:$S$194,3,0)</f>
        <v>M-373</v>
      </c>
    </row>
    <row r="2198" spans="1:27" ht="30.6" x14ac:dyDescent="0.3">
      <c r="A2198" s="61" t="s">
        <v>2665</v>
      </c>
      <c r="B2198" s="43">
        <f t="shared" si="482"/>
        <v>360</v>
      </c>
      <c r="C2198" s="44" t="str">
        <f t="shared" si="482"/>
        <v>Enfermedades Mundiales</v>
      </c>
      <c r="D2198" s="44" t="str">
        <f t="shared" si="482"/>
        <v>Salud</v>
      </c>
      <c r="E2198" s="64">
        <v>8307</v>
      </c>
      <c r="F2198" s="44" t="str">
        <f t="shared" si="475"/>
        <v>Etapas Paso a Paso</v>
      </c>
      <c r="G2198" s="27" t="s">
        <v>3568</v>
      </c>
      <c r="H2198" s="60" t="s">
        <v>17</v>
      </c>
      <c r="I2198" s="58" t="s">
        <v>190</v>
      </c>
      <c r="J2198" s="43" t="str">
        <f t="shared" si="479"/>
        <v>Zona</v>
      </c>
      <c r="K2198" s="12" t="str">
        <f t="shared" si="483"/>
        <v>Etapas Históricas</v>
      </c>
      <c r="L2198" s="43" t="str">
        <f t="shared" si="483"/>
        <v>Periodo 2020-2021</v>
      </c>
      <c r="M2198" s="43" t="str">
        <f t="shared" si="483"/>
        <v>Adimensional</v>
      </c>
      <c r="N2198" s="49" t="str">
        <f t="shared" si="483"/>
        <v>Ministerio de Ciencias, Tecnología, Conocimiento e Innovación</v>
      </c>
      <c r="O2198" s="30" t="str">
        <f>+"Etapas Históricas del Programa Paso a Paso en la comuna de "&amp;Enfermedades_Mundiales[[#This Row],[territorio]]</f>
        <v>Etapas Históricas del Programa Paso a Paso en la comuna de Negrete</v>
      </c>
      <c r="P2198" s="68"/>
      <c r="Q2198" s="15" t="str">
        <f t="shared" si="473"/>
        <v>Gráfico Evolución</v>
      </c>
      <c r="R2198" s="30"/>
      <c r="S219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https://analytics.zoho.com/open-view/2395394000008155038?ZOHO_CRITERIA=%22Localiza_CL_Poblacion%22.%22Codcom%22%3D8307</v>
      </c>
      <c r="T2198" s="17"/>
      <c r="U2198" s="31" t="str">
        <f t="shared" si="474"/>
        <v>#1774B9</v>
      </c>
      <c r="V2198" s="32" t="str">
        <f>+Enfermedades_Mundiales[[#This Row],[idcoleccion]]&amp;"-"&amp;Enfermedades_Mundiales[[#This Row],[id]]</f>
        <v>360-2188</v>
      </c>
      <c r="W2198" s="21">
        <f>+VLOOKUP(Enfermedades_Mundiales[[#This Row],[Filtro URL]],Estructura!$X$4:$Y$366,2,0)</f>
        <v>36308307</v>
      </c>
      <c r="X2198" s="21" t="str">
        <f>+VLOOKUP(Enfermedades_Mundiales[[#This Row],[tema]],Estructura!$A$4:$C$18,3,0)</f>
        <v>T-368</v>
      </c>
      <c r="Y2198" s="32" t="str">
        <f>+VLOOKUP(Enfermedades_Mundiales[[#This Row],[contenido]],Estructura!$E$4:$G$18,3,0)</f>
        <v>C-364</v>
      </c>
      <c r="Z2198" s="32" t="str">
        <f>+VLOOKUP(Enfermedades_Mundiales[[#This Row],[Filtro Integrado]],Estructura!$M$4:$O$367,3,0)</f>
        <v>FI-366</v>
      </c>
      <c r="AA2198" s="32" t="str">
        <f>+VLOOKUP(Enfermedades_Mundiales[[#This Row],[Muestra]],Estructura!$Q$4:$S$194,3,0)</f>
        <v>M-373</v>
      </c>
    </row>
    <row r="2199" spans="1:27" ht="30.6" x14ac:dyDescent="0.3">
      <c r="A2199" s="61" t="s">
        <v>2666</v>
      </c>
      <c r="B2199" s="43">
        <f t="shared" si="482"/>
        <v>360</v>
      </c>
      <c r="C2199" s="44" t="str">
        <f t="shared" si="482"/>
        <v>Enfermedades Mundiales</v>
      </c>
      <c r="D2199" s="44" t="str">
        <f t="shared" si="482"/>
        <v>Salud</v>
      </c>
      <c r="E2199" s="64">
        <v>8308</v>
      </c>
      <c r="F2199" s="44" t="str">
        <f t="shared" si="475"/>
        <v>Etapas Paso a Paso</v>
      </c>
      <c r="G2199" s="27" t="s">
        <v>3568</v>
      </c>
      <c r="H2199" s="60" t="s">
        <v>17</v>
      </c>
      <c r="I2199" s="58" t="s">
        <v>191</v>
      </c>
      <c r="J2199" s="43" t="str">
        <f t="shared" si="479"/>
        <v>Zona</v>
      </c>
      <c r="K2199" s="12" t="str">
        <f t="shared" si="483"/>
        <v>Etapas Históricas</v>
      </c>
      <c r="L2199" s="43" t="str">
        <f t="shared" si="483"/>
        <v>Periodo 2020-2021</v>
      </c>
      <c r="M2199" s="43" t="str">
        <f t="shared" si="483"/>
        <v>Adimensional</v>
      </c>
      <c r="N2199" s="49" t="str">
        <f t="shared" si="483"/>
        <v>Ministerio de Ciencias, Tecnología, Conocimiento e Innovación</v>
      </c>
      <c r="O2199" s="30" t="str">
        <f>+"Etapas Históricas del Programa Paso a Paso en la comuna de "&amp;Enfermedades_Mundiales[[#This Row],[territorio]]</f>
        <v>Etapas Históricas del Programa Paso a Paso en la comuna de Quilaco</v>
      </c>
      <c r="P2199" s="68"/>
      <c r="Q2199" s="15" t="str">
        <f t="shared" si="473"/>
        <v>Gráfico Evolución</v>
      </c>
      <c r="R2199" s="30"/>
      <c r="S219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https://analytics.zoho.com/open-view/2395394000008155038?ZOHO_CRITERIA=%22Localiza_CL_Poblacion%22.%22Codcom%22%3D8308</v>
      </c>
      <c r="T2199" s="17"/>
      <c r="U2199" s="31" t="str">
        <f t="shared" si="474"/>
        <v>#1774B9</v>
      </c>
      <c r="V2199" s="32" t="str">
        <f>+Enfermedades_Mundiales[[#This Row],[idcoleccion]]&amp;"-"&amp;Enfermedades_Mundiales[[#This Row],[id]]</f>
        <v>360-2189</v>
      </c>
      <c r="W2199" s="21">
        <f>+VLOOKUP(Enfermedades_Mundiales[[#This Row],[Filtro URL]],Estructura!$X$4:$Y$366,2,0)</f>
        <v>36308308</v>
      </c>
      <c r="X2199" s="21" t="str">
        <f>+VLOOKUP(Enfermedades_Mundiales[[#This Row],[tema]],Estructura!$A$4:$C$18,3,0)</f>
        <v>T-368</v>
      </c>
      <c r="Y2199" s="32" t="str">
        <f>+VLOOKUP(Enfermedades_Mundiales[[#This Row],[contenido]],Estructura!$E$4:$G$18,3,0)</f>
        <v>C-364</v>
      </c>
      <c r="Z2199" s="32" t="str">
        <f>+VLOOKUP(Enfermedades_Mundiales[[#This Row],[Filtro Integrado]],Estructura!$M$4:$O$367,3,0)</f>
        <v>FI-366</v>
      </c>
      <c r="AA2199" s="32" t="str">
        <f>+VLOOKUP(Enfermedades_Mundiales[[#This Row],[Muestra]],Estructura!$Q$4:$S$194,3,0)</f>
        <v>M-373</v>
      </c>
    </row>
    <row r="2200" spans="1:27" ht="30.6" x14ac:dyDescent="0.3">
      <c r="A2200" s="61" t="s">
        <v>2667</v>
      </c>
      <c r="B2200" s="43">
        <f t="shared" si="482"/>
        <v>360</v>
      </c>
      <c r="C2200" s="44" t="str">
        <f t="shared" si="482"/>
        <v>Enfermedades Mundiales</v>
      </c>
      <c r="D2200" s="44" t="str">
        <f t="shared" si="482"/>
        <v>Salud</v>
      </c>
      <c r="E2200" s="64">
        <v>8309</v>
      </c>
      <c r="F2200" s="44" t="str">
        <f t="shared" si="475"/>
        <v>Etapas Paso a Paso</v>
      </c>
      <c r="G2200" s="27" t="s">
        <v>3568</v>
      </c>
      <c r="H2200" s="60" t="s">
        <v>17</v>
      </c>
      <c r="I2200" s="58" t="s">
        <v>192</v>
      </c>
      <c r="J2200" s="43" t="str">
        <f t="shared" si="479"/>
        <v>Zona</v>
      </c>
      <c r="K2200" s="12" t="str">
        <f t="shared" si="483"/>
        <v>Etapas Históricas</v>
      </c>
      <c r="L2200" s="43" t="str">
        <f t="shared" si="483"/>
        <v>Periodo 2020-2021</v>
      </c>
      <c r="M2200" s="43" t="str">
        <f t="shared" si="483"/>
        <v>Adimensional</v>
      </c>
      <c r="N2200" s="49" t="str">
        <f t="shared" si="483"/>
        <v>Ministerio de Ciencias, Tecnología, Conocimiento e Innovación</v>
      </c>
      <c r="O2200" s="30" t="str">
        <f>+"Etapas Históricas del Programa Paso a Paso en la comuna de "&amp;Enfermedades_Mundiales[[#This Row],[territorio]]</f>
        <v>Etapas Históricas del Programa Paso a Paso en la comuna de Quilleco</v>
      </c>
      <c r="P2200" s="68"/>
      <c r="Q2200" s="15" t="str">
        <f t="shared" si="473"/>
        <v>Gráfico Evolución</v>
      </c>
      <c r="R2200" s="30"/>
      <c r="S220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https://analytics.zoho.com/open-view/2395394000008155038?ZOHO_CRITERIA=%22Localiza_CL_Poblacion%22.%22Codcom%22%3D8309</v>
      </c>
      <c r="T2200" s="17"/>
      <c r="U2200" s="31" t="str">
        <f t="shared" si="474"/>
        <v>#1774B9</v>
      </c>
      <c r="V2200" s="32" t="str">
        <f>+Enfermedades_Mundiales[[#This Row],[idcoleccion]]&amp;"-"&amp;Enfermedades_Mundiales[[#This Row],[id]]</f>
        <v>360-2190</v>
      </c>
      <c r="W2200" s="21">
        <f>+VLOOKUP(Enfermedades_Mundiales[[#This Row],[Filtro URL]],Estructura!$X$4:$Y$366,2,0)</f>
        <v>36308309</v>
      </c>
      <c r="X2200" s="21" t="str">
        <f>+VLOOKUP(Enfermedades_Mundiales[[#This Row],[tema]],Estructura!$A$4:$C$18,3,0)</f>
        <v>T-368</v>
      </c>
      <c r="Y2200" s="32" t="str">
        <f>+VLOOKUP(Enfermedades_Mundiales[[#This Row],[contenido]],Estructura!$E$4:$G$18,3,0)</f>
        <v>C-364</v>
      </c>
      <c r="Z2200" s="32" t="str">
        <f>+VLOOKUP(Enfermedades_Mundiales[[#This Row],[Filtro Integrado]],Estructura!$M$4:$O$367,3,0)</f>
        <v>FI-366</v>
      </c>
      <c r="AA2200" s="32" t="str">
        <f>+VLOOKUP(Enfermedades_Mundiales[[#This Row],[Muestra]],Estructura!$Q$4:$S$194,3,0)</f>
        <v>M-373</v>
      </c>
    </row>
    <row r="2201" spans="1:27" ht="30.6" x14ac:dyDescent="0.3">
      <c r="A2201" s="61" t="s">
        <v>2668</v>
      </c>
      <c r="B2201" s="43">
        <f t="shared" si="482"/>
        <v>360</v>
      </c>
      <c r="C2201" s="44" t="str">
        <f t="shared" si="482"/>
        <v>Enfermedades Mundiales</v>
      </c>
      <c r="D2201" s="44" t="str">
        <f t="shared" si="482"/>
        <v>Salud</v>
      </c>
      <c r="E2201" s="64">
        <v>8310</v>
      </c>
      <c r="F2201" s="44" t="str">
        <f t="shared" si="475"/>
        <v>Etapas Paso a Paso</v>
      </c>
      <c r="G2201" s="27" t="s">
        <v>3568</v>
      </c>
      <c r="H2201" s="60" t="s">
        <v>17</v>
      </c>
      <c r="I2201" s="58" t="s">
        <v>193</v>
      </c>
      <c r="J2201" s="43" t="str">
        <f t="shared" si="479"/>
        <v>Zona</v>
      </c>
      <c r="K2201" s="12" t="str">
        <f t="shared" si="483"/>
        <v>Etapas Históricas</v>
      </c>
      <c r="L2201" s="43" t="str">
        <f t="shared" si="483"/>
        <v>Periodo 2020-2021</v>
      </c>
      <c r="M2201" s="43" t="str">
        <f t="shared" si="483"/>
        <v>Adimensional</v>
      </c>
      <c r="N2201" s="49" t="str">
        <f t="shared" si="483"/>
        <v>Ministerio de Ciencias, Tecnología, Conocimiento e Innovación</v>
      </c>
      <c r="O2201" s="30" t="str">
        <f>+"Etapas Históricas del Programa Paso a Paso en la comuna de "&amp;Enfermedades_Mundiales[[#This Row],[territorio]]</f>
        <v>Etapas Históricas del Programa Paso a Paso en la comuna de San Rosendo</v>
      </c>
      <c r="P2201" s="68"/>
      <c r="Q2201" s="15" t="str">
        <f t="shared" si="473"/>
        <v>Gráfico Evolución</v>
      </c>
      <c r="R2201" s="30"/>
      <c r="S220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https://analytics.zoho.com/open-view/2395394000008155038?ZOHO_CRITERIA=%22Localiza_CL_Poblacion%22.%22Codcom%22%3D8310</v>
      </c>
      <c r="T2201" s="17"/>
      <c r="U2201" s="31" t="str">
        <f t="shared" si="474"/>
        <v>#1774B9</v>
      </c>
      <c r="V2201" s="32" t="str">
        <f>+Enfermedades_Mundiales[[#This Row],[idcoleccion]]&amp;"-"&amp;Enfermedades_Mundiales[[#This Row],[id]]</f>
        <v>360-2191</v>
      </c>
      <c r="W2201" s="21">
        <f>+VLOOKUP(Enfermedades_Mundiales[[#This Row],[Filtro URL]],Estructura!$X$4:$Y$366,2,0)</f>
        <v>36308310</v>
      </c>
      <c r="X2201" s="21" t="str">
        <f>+VLOOKUP(Enfermedades_Mundiales[[#This Row],[tema]],Estructura!$A$4:$C$18,3,0)</f>
        <v>T-368</v>
      </c>
      <c r="Y2201" s="32" t="str">
        <f>+VLOOKUP(Enfermedades_Mundiales[[#This Row],[contenido]],Estructura!$E$4:$G$18,3,0)</f>
        <v>C-364</v>
      </c>
      <c r="Z2201" s="32" t="str">
        <f>+VLOOKUP(Enfermedades_Mundiales[[#This Row],[Filtro Integrado]],Estructura!$M$4:$O$367,3,0)</f>
        <v>FI-366</v>
      </c>
      <c r="AA2201" s="32" t="str">
        <f>+VLOOKUP(Enfermedades_Mundiales[[#This Row],[Muestra]],Estructura!$Q$4:$S$194,3,0)</f>
        <v>M-373</v>
      </c>
    </row>
    <row r="2202" spans="1:27" ht="30.6" x14ac:dyDescent="0.3">
      <c r="A2202" s="61" t="s">
        <v>2669</v>
      </c>
      <c r="B2202" s="43">
        <f t="shared" si="482"/>
        <v>360</v>
      </c>
      <c r="C2202" s="44" t="str">
        <f t="shared" si="482"/>
        <v>Enfermedades Mundiales</v>
      </c>
      <c r="D2202" s="44" t="str">
        <f t="shared" si="482"/>
        <v>Salud</v>
      </c>
      <c r="E2202" s="64">
        <v>8311</v>
      </c>
      <c r="F2202" s="44" t="str">
        <f t="shared" si="475"/>
        <v>Etapas Paso a Paso</v>
      </c>
      <c r="G2202" s="27" t="s">
        <v>3568</v>
      </c>
      <c r="H2202" s="60" t="s">
        <v>17</v>
      </c>
      <c r="I2202" s="58" t="s">
        <v>194</v>
      </c>
      <c r="J2202" s="43" t="str">
        <f t="shared" si="479"/>
        <v>Zona</v>
      </c>
      <c r="K2202" s="12" t="str">
        <f t="shared" si="483"/>
        <v>Etapas Históricas</v>
      </c>
      <c r="L2202" s="43" t="str">
        <f t="shared" si="483"/>
        <v>Periodo 2020-2021</v>
      </c>
      <c r="M2202" s="43" t="str">
        <f t="shared" si="483"/>
        <v>Adimensional</v>
      </c>
      <c r="N2202" s="49" t="str">
        <f t="shared" si="483"/>
        <v>Ministerio de Ciencias, Tecnología, Conocimiento e Innovación</v>
      </c>
      <c r="O2202" s="30" t="str">
        <f>+"Etapas Históricas del Programa Paso a Paso en la comuna de "&amp;Enfermedades_Mundiales[[#This Row],[territorio]]</f>
        <v>Etapas Históricas del Programa Paso a Paso en la comuna de Santa Bárbara</v>
      </c>
      <c r="P2202" s="68"/>
      <c r="Q2202" s="15" t="str">
        <f t="shared" si="473"/>
        <v>Gráfico Evolución</v>
      </c>
      <c r="R2202" s="30"/>
      <c r="S220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https://analytics.zoho.com/open-view/2395394000008155038?ZOHO_CRITERIA=%22Localiza_CL_Poblacion%22.%22Codcom%22%3D8311</v>
      </c>
      <c r="T2202" s="17"/>
      <c r="U2202" s="31" t="str">
        <f t="shared" si="474"/>
        <v>#1774B9</v>
      </c>
      <c r="V2202" s="32" t="str">
        <f>+Enfermedades_Mundiales[[#This Row],[idcoleccion]]&amp;"-"&amp;Enfermedades_Mundiales[[#This Row],[id]]</f>
        <v>360-2192</v>
      </c>
      <c r="W2202" s="21">
        <f>+VLOOKUP(Enfermedades_Mundiales[[#This Row],[Filtro URL]],Estructura!$X$4:$Y$366,2,0)</f>
        <v>36308311</v>
      </c>
      <c r="X2202" s="21" t="str">
        <f>+VLOOKUP(Enfermedades_Mundiales[[#This Row],[tema]],Estructura!$A$4:$C$18,3,0)</f>
        <v>T-368</v>
      </c>
      <c r="Y2202" s="32" t="str">
        <f>+VLOOKUP(Enfermedades_Mundiales[[#This Row],[contenido]],Estructura!$E$4:$G$18,3,0)</f>
        <v>C-364</v>
      </c>
      <c r="Z2202" s="32" t="str">
        <f>+VLOOKUP(Enfermedades_Mundiales[[#This Row],[Filtro Integrado]],Estructura!$M$4:$O$367,3,0)</f>
        <v>FI-366</v>
      </c>
      <c r="AA2202" s="32" t="str">
        <f>+VLOOKUP(Enfermedades_Mundiales[[#This Row],[Muestra]],Estructura!$Q$4:$S$194,3,0)</f>
        <v>M-373</v>
      </c>
    </row>
    <row r="2203" spans="1:27" ht="30.6" x14ac:dyDescent="0.3">
      <c r="A2203" s="61" t="s">
        <v>2670</v>
      </c>
      <c r="B2203" s="43">
        <f t="shared" si="482"/>
        <v>360</v>
      </c>
      <c r="C2203" s="44" t="str">
        <f t="shared" si="482"/>
        <v>Enfermedades Mundiales</v>
      </c>
      <c r="D2203" s="44" t="str">
        <f t="shared" si="482"/>
        <v>Salud</v>
      </c>
      <c r="E2203" s="64">
        <v>8312</v>
      </c>
      <c r="F2203" s="44" t="str">
        <f t="shared" si="475"/>
        <v>Etapas Paso a Paso</v>
      </c>
      <c r="G2203" s="27" t="s">
        <v>3568</v>
      </c>
      <c r="H2203" s="60" t="s">
        <v>17</v>
      </c>
      <c r="I2203" s="58" t="s">
        <v>195</v>
      </c>
      <c r="J2203" s="43" t="str">
        <f t="shared" si="479"/>
        <v>Zona</v>
      </c>
      <c r="K2203" s="12" t="str">
        <f t="shared" si="483"/>
        <v>Etapas Históricas</v>
      </c>
      <c r="L2203" s="43" t="str">
        <f t="shared" si="483"/>
        <v>Periodo 2020-2021</v>
      </c>
      <c r="M2203" s="43" t="str">
        <f t="shared" si="483"/>
        <v>Adimensional</v>
      </c>
      <c r="N2203" s="49" t="str">
        <f t="shared" si="483"/>
        <v>Ministerio de Ciencias, Tecnología, Conocimiento e Innovación</v>
      </c>
      <c r="O2203" s="30" t="str">
        <f>+"Etapas Históricas del Programa Paso a Paso en la comuna de "&amp;Enfermedades_Mundiales[[#This Row],[territorio]]</f>
        <v>Etapas Históricas del Programa Paso a Paso en la comuna de Tucapel</v>
      </c>
      <c r="P2203" s="68"/>
      <c r="Q2203" s="15" t="str">
        <f t="shared" si="473"/>
        <v>Gráfico Evolución</v>
      </c>
      <c r="R2203" s="30"/>
      <c r="S220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https://analytics.zoho.com/open-view/2395394000008155038?ZOHO_CRITERIA=%22Localiza_CL_Poblacion%22.%22Codcom%22%3D8312</v>
      </c>
      <c r="T2203" s="17"/>
      <c r="U2203" s="31" t="str">
        <f t="shared" si="474"/>
        <v>#1774B9</v>
      </c>
      <c r="V2203" s="32" t="str">
        <f>+Enfermedades_Mundiales[[#This Row],[idcoleccion]]&amp;"-"&amp;Enfermedades_Mundiales[[#This Row],[id]]</f>
        <v>360-2193</v>
      </c>
      <c r="W2203" s="21">
        <f>+VLOOKUP(Enfermedades_Mundiales[[#This Row],[Filtro URL]],Estructura!$X$4:$Y$366,2,0)</f>
        <v>36308312</v>
      </c>
      <c r="X2203" s="21" t="str">
        <f>+VLOOKUP(Enfermedades_Mundiales[[#This Row],[tema]],Estructura!$A$4:$C$18,3,0)</f>
        <v>T-368</v>
      </c>
      <c r="Y2203" s="32" t="str">
        <f>+VLOOKUP(Enfermedades_Mundiales[[#This Row],[contenido]],Estructura!$E$4:$G$18,3,0)</f>
        <v>C-364</v>
      </c>
      <c r="Z2203" s="32" t="str">
        <f>+VLOOKUP(Enfermedades_Mundiales[[#This Row],[Filtro Integrado]],Estructura!$M$4:$O$367,3,0)</f>
        <v>FI-366</v>
      </c>
      <c r="AA2203" s="32" t="str">
        <f>+VLOOKUP(Enfermedades_Mundiales[[#This Row],[Muestra]],Estructura!$Q$4:$S$194,3,0)</f>
        <v>M-373</v>
      </c>
    </row>
    <row r="2204" spans="1:27" ht="30.6" x14ac:dyDescent="0.3">
      <c r="A2204" s="61" t="s">
        <v>2671</v>
      </c>
      <c r="B2204" s="43">
        <f t="shared" si="482"/>
        <v>360</v>
      </c>
      <c r="C2204" s="44" t="str">
        <f t="shared" si="482"/>
        <v>Enfermedades Mundiales</v>
      </c>
      <c r="D2204" s="44" t="str">
        <f t="shared" si="482"/>
        <v>Salud</v>
      </c>
      <c r="E2204" s="64">
        <v>8313</v>
      </c>
      <c r="F2204" s="44" t="str">
        <f t="shared" si="475"/>
        <v>Etapas Paso a Paso</v>
      </c>
      <c r="G2204" s="27" t="s">
        <v>3568</v>
      </c>
      <c r="H2204" s="60" t="s">
        <v>17</v>
      </c>
      <c r="I2204" s="58" t="s">
        <v>196</v>
      </c>
      <c r="J2204" s="43" t="str">
        <f t="shared" si="479"/>
        <v>Zona</v>
      </c>
      <c r="K2204" s="12" t="str">
        <f t="shared" si="483"/>
        <v>Etapas Históricas</v>
      </c>
      <c r="L2204" s="43" t="str">
        <f t="shared" si="483"/>
        <v>Periodo 2020-2021</v>
      </c>
      <c r="M2204" s="43" t="str">
        <f t="shared" si="483"/>
        <v>Adimensional</v>
      </c>
      <c r="N2204" s="49" t="str">
        <f t="shared" si="483"/>
        <v>Ministerio de Ciencias, Tecnología, Conocimiento e Innovación</v>
      </c>
      <c r="O2204" s="30" t="str">
        <f>+"Etapas Históricas del Programa Paso a Paso en la comuna de "&amp;Enfermedades_Mundiales[[#This Row],[territorio]]</f>
        <v>Etapas Históricas del Programa Paso a Paso en la comuna de Yumbel</v>
      </c>
      <c r="P2204" s="68"/>
      <c r="Q2204" s="15" t="str">
        <f t="shared" si="473"/>
        <v>Gráfico Evolución</v>
      </c>
      <c r="R2204" s="30"/>
      <c r="S220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https://analytics.zoho.com/open-view/2395394000008155038?ZOHO_CRITERIA=%22Localiza_CL_Poblacion%22.%22Codcom%22%3D8313</v>
      </c>
      <c r="T2204" s="17"/>
      <c r="U2204" s="31" t="str">
        <f t="shared" si="474"/>
        <v>#1774B9</v>
      </c>
      <c r="V2204" s="32" t="str">
        <f>+Enfermedades_Mundiales[[#This Row],[idcoleccion]]&amp;"-"&amp;Enfermedades_Mundiales[[#This Row],[id]]</f>
        <v>360-2194</v>
      </c>
      <c r="W2204" s="21">
        <f>+VLOOKUP(Enfermedades_Mundiales[[#This Row],[Filtro URL]],Estructura!$X$4:$Y$366,2,0)</f>
        <v>36308313</v>
      </c>
      <c r="X2204" s="21" t="str">
        <f>+VLOOKUP(Enfermedades_Mundiales[[#This Row],[tema]],Estructura!$A$4:$C$18,3,0)</f>
        <v>T-368</v>
      </c>
      <c r="Y2204" s="32" t="str">
        <f>+VLOOKUP(Enfermedades_Mundiales[[#This Row],[contenido]],Estructura!$E$4:$G$18,3,0)</f>
        <v>C-364</v>
      </c>
      <c r="Z2204" s="32" t="str">
        <f>+VLOOKUP(Enfermedades_Mundiales[[#This Row],[Filtro Integrado]],Estructura!$M$4:$O$367,3,0)</f>
        <v>FI-366</v>
      </c>
      <c r="AA2204" s="32" t="str">
        <f>+VLOOKUP(Enfermedades_Mundiales[[#This Row],[Muestra]],Estructura!$Q$4:$S$194,3,0)</f>
        <v>M-373</v>
      </c>
    </row>
    <row r="2205" spans="1:27" ht="30.6" x14ac:dyDescent="0.3">
      <c r="A2205" s="61" t="s">
        <v>2672</v>
      </c>
      <c r="B2205" s="43">
        <f t="shared" si="482"/>
        <v>360</v>
      </c>
      <c r="C2205" s="44" t="str">
        <f t="shared" si="482"/>
        <v>Enfermedades Mundiales</v>
      </c>
      <c r="D2205" s="44" t="str">
        <f t="shared" si="482"/>
        <v>Salud</v>
      </c>
      <c r="E2205" s="64">
        <v>8314</v>
      </c>
      <c r="F2205" s="44" t="str">
        <f t="shared" si="475"/>
        <v>Etapas Paso a Paso</v>
      </c>
      <c r="G2205" s="27" t="s">
        <v>3568</v>
      </c>
      <c r="H2205" s="60" t="s">
        <v>17</v>
      </c>
      <c r="I2205" s="58" t="s">
        <v>197</v>
      </c>
      <c r="J2205" s="43" t="str">
        <f t="shared" si="479"/>
        <v>Zona</v>
      </c>
      <c r="K2205" s="12" t="str">
        <f t="shared" si="483"/>
        <v>Etapas Históricas</v>
      </c>
      <c r="L2205" s="43" t="str">
        <f t="shared" si="483"/>
        <v>Periodo 2020-2021</v>
      </c>
      <c r="M2205" s="43" t="str">
        <f t="shared" si="483"/>
        <v>Adimensional</v>
      </c>
      <c r="N2205" s="49" t="str">
        <f t="shared" si="483"/>
        <v>Ministerio de Ciencias, Tecnología, Conocimiento e Innovación</v>
      </c>
      <c r="O2205" s="30" t="str">
        <f>+"Etapas Históricas del Programa Paso a Paso en la comuna de "&amp;Enfermedades_Mundiales[[#This Row],[territorio]]</f>
        <v>Etapas Históricas del Programa Paso a Paso en la comuna de Alto Biobío</v>
      </c>
      <c r="P2205" s="68"/>
      <c r="Q2205" s="15" t="str">
        <f t="shared" si="473"/>
        <v>Gráfico Evolución</v>
      </c>
      <c r="R2205" s="30"/>
      <c r="S220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https://analytics.zoho.com/open-view/2395394000008155038?ZOHO_CRITERIA=%22Localiza_CL_Poblacion%22.%22Codcom%22%3D8314</v>
      </c>
      <c r="T2205" s="17"/>
      <c r="U2205" s="31" t="str">
        <f t="shared" si="474"/>
        <v>#1774B9</v>
      </c>
      <c r="V2205" s="32" t="str">
        <f>+Enfermedades_Mundiales[[#This Row],[idcoleccion]]&amp;"-"&amp;Enfermedades_Mundiales[[#This Row],[id]]</f>
        <v>360-2195</v>
      </c>
      <c r="W2205" s="21">
        <f>+VLOOKUP(Enfermedades_Mundiales[[#This Row],[Filtro URL]],Estructura!$X$4:$Y$366,2,0)</f>
        <v>36308314</v>
      </c>
      <c r="X2205" s="21" t="str">
        <f>+VLOOKUP(Enfermedades_Mundiales[[#This Row],[tema]],Estructura!$A$4:$C$18,3,0)</f>
        <v>T-368</v>
      </c>
      <c r="Y2205" s="32" t="str">
        <f>+VLOOKUP(Enfermedades_Mundiales[[#This Row],[contenido]],Estructura!$E$4:$G$18,3,0)</f>
        <v>C-364</v>
      </c>
      <c r="Z2205" s="32" t="str">
        <f>+VLOOKUP(Enfermedades_Mundiales[[#This Row],[Filtro Integrado]],Estructura!$M$4:$O$367,3,0)</f>
        <v>FI-366</v>
      </c>
      <c r="AA2205" s="32" t="str">
        <f>+VLOOKUP(Enfermedades_Mundiales[[#This Row],[Muestra]],Estructura!$Q$4:$S$194,3,0)</f>
        <v>M-373</v>
      </c>
    </row>
    <row r="2206" spans="1:27" ht="30.6" x14ac:dyDescent="0.3">
      <c r="A2206" s="61" t="s">
        <v>2673</v>
      </c>
      <c r="B2206" s="43">
        <f t="shared" si="482"/>
        <v>360</v>
      </c>
      <c r="C2206" s="44" t="str">
        <f t="shared" si="482"/>
        <v>Enfermedades Mundiales</v>
      </c>
      <c r="D2206" s="44" t="str">
        <f t="shared" si="482"/>
        <v>Salud</v>
      </c>
      <c r="E2206" s="64">
        <v>16101</v>
      </c>
      <c r="F2206" s="44" t="str">
        <f t="shared" si="475"/>
        <v>Etapas Paso a Paso</v>
      </c>
      <c r="G2206" s="27" t="s">
        <v>3568</v>
      </c>
      <c r="H2206" s="60" t="s">
        <v>17</v>
      </c>
      <c r="I2206" s="58" t="s">
        <v>198</v>
      </c>
      <c r="J2206" s="43" t="str">
        <f t="shared" si="479"/>
        <v>Zona</v>
      </c>
      <c r="K2206" s="12" t="str">
        <f t="shared" si="483"/>
        <v>Etapas Históricas</v>
      </c>
      <c r="L2206" s="43" t="str">
        <f t="shared" si="483"/>
        <v>Periodo 2020-2021</v>
      </c>
      <c r="M2206" s="43" t="str">
        <f t="shared" si="483"/>
        <v>Adimensional</v>
      </c>
      <c r="N2206" s="49" t="str">
        <f t="shared" si="483"/>
        <v>Ministerio de Ciencias, Tecnología, Conocimiento e Innovación</v>
      </c>
      <c r="O2206" s="30" t="str">
        <f>+"Etapas Históricas del Programa Paso a Paso en la comuna de "&amp;Enfermedades_Mundiales[[#This Row],[territorio]]</f>
        <v>Etapas Históricas del Programa Paso a Paso en la comuna de Chillán</v>
      </c>
      <c r="P2206" s="68"/>
      <c r="Q2206" s="15" t="str">
        <f t="shared" si="473"/>
        <v>Gráfico Evolución</v>
      </c>
      <c r="R2206" s="30"/>
      <c r="S220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https://analytics.zoho.com/open-view/2395394000008155038?ZOHO_CRITERIA=%22Localiza_CL_Poblacion%22.%22Codcom%22%3D16101</v>
      </c>
      <c r="T2206" s="17"/>
      <c r="U2206" s="31" t="str">
        <f t="shared" si="474"/>
        <v>#1774B9</v>
      </c>
      <c r="V2206" s="32" t="str">
        <f>+Enfermedades_Mundiales[[#This Row],[idcoleccion]]&amp;"-"&amp;Enfermedades_Mundiales[[#This Row],[id]]</f>
        <v>360-2196</v>
      </c>
      <c r="W2206" s="21">
        <f>+VLOOKUP(Enfermedades_Mundiales[[#This Row],[Filtro URL]],Estructura!$X$4:$Y$366,2,0)</f>
        <v>36316101</v>
      </c>
      <c r="X2206" s="21" t="str">
        <f>+VLOOKUP(Enfermedades_Mundiales[[#This Row],[tema]],Estructura!$A$4:$C$18,3,0)</f>
        <v>T-368</v>
      </c>
      <c r="Y2206" s="32" t="str">
        <f>+VLOOKUP(Enfermedades_Mundiales[[#This Row],[contenido]],Estructura!$E$4:$G$18,3,0)</f>
        <v>C-364</v>
      </c>
      <c r="Z2206" s="32" t="str">
        <f>+VLOOKUP(Enfermedades_Mundiales[[#This Row],[Filtro Integrado]],Estructura!$M$4:$O$367,3,0)</f>
        <v>FI-366</v>
      </c>
      <c r="AA2206" s="32" t="str">
        <f>+VLOOKUP(Enfermedades_Mundiales[[#This Row],[Muestra]],Estructura!$Q$4:$S$194,3,0)</f>
        <v>M-373</v>
      </c>
    </row>
    <row r="2207" spans="1:27" ht="30.6" x14ac:dyDescent="0.3">
      <c r="A2207" s="61" t="s">
        <v>2674</v>
      </c>
      <c r="B2207" s="43">
        <f t="shared" si="482"/>
        <v>360</v>
      </c>
      <c r="C2207" s="44" t="str">
        <f t="shared" si="482"/>
        <v>Enfermedades Mundiales</v>
      </c>
      <c r="D2207" s="44" t="str">
        <f t="shared" si="482"/>
        <v>Salud</v>
      </c>
      <c r="E2207" s="64">
        <v>16102</v>
      </c>
      <c r="F2207" s="44" t="str">
        <f t="shared" si="475"/>
        <v>Etapas Paso a Paso</v>
      </c>
      <c r="G2207" s="27" t="s">
        <v>3568</v>
      </c>
      <c r="H2207" s="60" t="s">
        <v>17</v>
      </c>
      <c r="I2207" s="58" t="s">
        <v>199</v>
      </c>
      <c r="J2207" s="43" t="str">
        <f t="shared" si="479"/>
        <v>Zona</v>
      </c>
      <c r="K2207" s="12" t="str">
        <f t="shared" si="483"/>
        <v>Etapas Históricas</v>
      </c>
      <c r="L2207" s="43" t="str">
        <f t="shared" si="483"/>
        <v>Periodo 2020-2021</v>
      </c>
      <c r="M2207" s="43" t="str">
        <f t="shared" si="483"/>
        <v>Adimensional</v>
      </c>
      <c r="N2207" s="49" t="str">
        <f t="shared" si="483"/>
        <v>Ministerio de Ciencias, Tecnología, Conocimiento e Innovación</v>
      </c>
      <c r="O2207" s="30" t="str">
        <f>+"Etapas Históricas del Programa Paso a Paso en la comuna de "&amp;Enfermedades_Mundiales[[#This Row],[territorio]]</f>
        <v>Etapas Históricas del Programa Paso a Paso en la comuna de Bulnes</v>
      </c>
      <c r="P2207" s="68"/>
      <c r="Q2207" s="15" t="str">
        <f t="shared" si="473"/>
        <v>Gráfico Evolución</v>
      </c>
      <c r="R2207" s="30"/>
      <c r="S220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https://analytics.zoho.com/open-view/2395394000008155038?ZOHO_CRITERIA=%22Localiza_CL_Poblacion%22.%22Codcom%22%3D16102</v>
      </c>
      <c r="T2207" s="17"/>
      <c r="U2207" s="31" t="str">
        <f t="shared" si="474"/>
        <v>#1774B9</v>
      </c>
      <c r="V2207" s="32" t="str">
        <f>+Enfermedades_Mundiales[[#This Row],[idcoleccion]]&amp;"-"&amp;Enfermedades_Mundiales[[#This Row],[id]]</f>
        <v>360-2197</v>
      </c>
      <c r="W2207" s="21">
        <f>+VLOOKUP(Enfermedades_Mundiales[[#This Row],[Filtro URL]],Estructura!$X$4:$Y$366,2,0)</f>
        <v>36316102</v>
      </c>
      <c r="X2207" s="21" t="str">
        <f>+VLOOKUP(Enfermedades_Mundiales[[#This Row],[tema]],Estructura!$A$4:$C$18,3,0)</f>
        <v>T-368</v>
      </c>
      <c r="Y2207" s="32" t="str">
        <f>+VLOOKUP(Enfermedades_Mundiales[[#This Row],[contenido]],Estructura!$E$4:$G$18,3,0)</f>
        <v>C-364</v>
      </c>
      <c r="Z2207" s="32" t="str">
        <f>+VLOOKUP(Enfermedades_Mundiales[[#This Row],[Filtro Integrado]],Estructura!$M$4:$O$367,3,0)</f>
        <v>FI-366</v>
      </c>
      <c r="AA2207" s="32" t="str">
        <f>+VLOOKUP(Enfermedades_Mundiales[[#This Row],[Muestra]],Estructura!$Q$4:$S$194,3,0)</f>
        <v>M-373</v>
      </c>
    </row>
    <row r="2208" spans="1:27" ht="30.6" x14ac:dyDescent="0.3">
      <c r="A2208" s="61" t="s">
        <v>2675</v>
      </c>
      <c r="B2208" s="43">
        <f t="shared" ref="B2208:D2223" si="484">+B2207</f>
        <v>360</v>
      </c>
      <c r="C2208" s="44" t="str">
        <f t="shared" si="484"/>
        <v>Enfermedades Mundiales</v>
      </c>
      <c r="D2208" s="44" t="str">
        <f t="shared" si="484"/>
        <v>Salud</v>
      </c>
      <c r="E2208" s="64">
        <v>16202</v>
      </c>
      <c r="F2208" s="44" t="str">
        <f t="shared" si="475"/>
        <v>Etapas Paso a Paso</v>
      </c>
      <c r="G2208" s="27" t="s">
        <v>3568</v>
      </c>
      <c r="H2208" s="60" t="s">
        <v>17</v>
      </c>
      <c r="I2208" s="58" t="s">
        <v>200</v>
      </c>
      <c r="J2208" s="43" t="str">
        <f t="shared" si="479"/>
        <v>Zona</v>
      </c>
      <c r="K2208" s="12" t="str">
        <f t="shared" si="483"/>
        <v>Etapas Históricas</v>
      </c>
      <c r="L2208" s="43" t="str">
        <f t="shared" si="483"/>
        <v>Periodo 2020-2021</v>
      </c>
      <c r="M2208" s="43" t="str">
        <f t="shared" si="483"/>
        <v>Adimensional</v>
      </c>
      <c r="N2208" s="49" t="str">
        <f t="shared" si="483"/>
        <v>Ministerio de Ciencias, Tecnología, Conocimiento e Innovación</v>
      </c>
      <c r="O2208" s="30" t="str">
        <f>+"Etapas Históricas del Programa Paso a Paso en la comuna de "&amp;Enfermedades_Mundiales[[#This Row],[territorio]]</f>
        <v>Etapas Históricas del Programa Paso a Paso en la comuna de Cobquecura</v>
      </c>
      <c r="P2208" s="68"/>
      <c r="Q2208" s="15" t="str">
        <f t="shared" ref="Q2208:Q2271" si="485">+Q2207</f>
        <v>Gráfico Evolución</v>
      </c>
      <c r="R2208" s="30"/>
      <c r="S220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https://analytics.zoho.com/open-view/2395394000008155038?ZOHO_CRITERIA=%22Localiza_CL_Poblacion%22.%22Codcom%22%3D16202</v>
      </c>
      <c r="T2208" s="17"/>
      <c r="U2208" s="31" t="str">
        <f t="shared" ref="U2208:U2271" si="486">+U2207</f>
        <v>#1774B9</v>
      </c>
      <c r="V2208" s="32" t="str">
        <f>+Enfermedades_Mundiales[[#This Row],[idcoleccion]]&amp;"-"&amp;Enfermedades_Mundiales[[#This Row],[id]]</f>
        <v>360-2198</v>
      </c>
      <c r="W2208" s="21">
        <f>+VLOOKUP(Enfermedades_Mundiales[[#This Row],[Filtro URL]],Estructura!$X$4:$Y$366,2,0)</f>
        <v>36316202</v>
      </c>
      <c r="X2208" s="21" t="str">
        <f>+VLOOKUP(Enfermedades_Mundiales[[#This Row],[tema]],Estructura!$A$4:$C$18,3,0)</f>
        <v>T-368</v>
      </c>
      <c r="Y2208" s="32" t="str">
        <f>+VLOOKUP(Enfermedades_Mundiales[[#This Row],[contenido]],Estructura!$E$4:$G$18,3,0)</f>
        <v>C-364</v>
      </c>
      <c r="Z2208" s="32" t="str">
        <f>+VLOOKUP(Enfermedades_Mundiales[[#This Row],[Filtro Integrado]],Estructura!$M$4:$O$367,3,0)</f>
        <v>FI-366</v>
      </c>
      <c r="AA2208" s="32" t="str">
        <f>+VLOOKUP(Enfermedades_Mundiales[[#This Row],[Muestra]],Estructura!$Q$4:$S$194,3,0)</f>
        <v>M-373</v>
      </c>
    </row>
    <row r="2209" spans="1:27" ht="30.6" x14ac:dyDescent="0.3">
      <c r="A2209" s="61" t="s">
        <v>2676</v>
      </c>
      <c r="B2209" s="43">
        <f t="shared" si="484"/>
        <v>360</v>
      </c>
      <c r="C2209" s="44" t="str">
        <f t="shared" si="484"/>
        <v>Enfermedades Mundiales</v>
      </c>
      <c r="D2209" s="44" t="str">
        <f t="shared" si="484"/>
        <v>Salud</v>
      </c>
      <c r="E2209" s="64">
        <v>16203</v>
      </c>
      <c r="F2209" s="44" t="str">
        <f t="shared" ref="F2209:F2272" si="487">+F2208</f>
        <v>Etapas Paso a Paso</v>
      </c>
      <c r="G2209" s="27" t="s">
        <v>3568</v>
      </c>
      <c r="H2209" s="60" t="s">
        <v>17</v>
      </c>
      <c r="I2209" s="58" t="s">
        <v>201</v>
      </c>
      <c r="J2209" s="43" t="str">
        <f t="shared" si="479"/>
        <v>Zona</v>
      </c>
      <c r="K2209" s="12" t="str">
        <f t="shared" ref="K2209:N2224" si="488">+K2208</f>
        <v>Etapas Históricas</v>
      </c>
      <c r="L2209" s="43" t="str">
        <f t="shared" si="488"/>
        <v>Periodo 2020-2021</v>
      </c>
      <c r="M2209" s="43" t="str">
        <f t="shared" si="488"/>
        <v>Adimensional</v>
      </c>
      <c r="N2209" s="49" t="str">
        <f t="shared" si="488"/>
        <v>Ministerio de Ciencias, Tecnología, Conocimiento e Innovación</v>
      </c>
      <c r="O2209" s="30" t="str">
        <f>+"Etapas Históricas del Programa Paso a Paso en la comuna de "&amp;Enfermedades_Mundiales[[#This Row],[territorio]]</f>
        <v>Etapas Históricas del Programa Paso a Paso en la comuna de Coelemu</v>
      </c>
      <c r="P2209" s="68"/>
      <c r="Q2209" s="15" t="str">
        <f t="shared" si="485"/>
        <v>Gráfico Evolución</v>
      </c>
      <c r="R2209" s="30"/>
      <c r="S220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https://analytics.zoho.com/open-view/2395394000008155038?ZOHO_CRITERIA=%22Localiza_CL_Poblacion%22.%22Codcom%22%3D16203</v>
      </c>
      <c r="T2209" s="17"/>
      <c r="U2209" s="31" t="str">
        <f t="shared" si="486"/>
        <v>#1774B9</v>
      </c>
      <c r="V2209" s="32" t="str">
        <f>+Enfermedades_Mundiales[[#This Row],[idcoleccion]]&amp;"-"&amp;Enfermedades_Mundiales[[#This Row],[id]]</f>
        <v>360-2199</v>
      </c>
      <c r="W2209" s="21">
        <f>+VLOOKUP(Enfermedades_Mundiales[[#This Row],[Filtro URL]],Estructura!$X$4:$Y$366,2,0)</f>
        <v>36316203</v>
      </c>
      <c r="X2209" s="21" t="str">
        <f>+VLOOKUP(Enfermedades_Mundiales[[#This Row],[tema]],Estructura!$A$4:$C$18,3,0)</f>
        <v>T-368</v>
      </c>
      <c r="Y2209" s="32" t="str">
        <f>+VLOOKUP(Enfermedades_Mundiales[[#This Row],[contenido]],Estructura!$E$4:$G$18,3,0)</f>
        <v>C-364</v>
      </c>
      <c r="Z2209" s="32" t="str">
        <f>+VLOOKUP(Enfermedades_Mundiales[[#This Row],[Filtro Integrado]],Estructura!$M$4:$O$367,3,0)</f>
        <v>FI-366</v>
      </c>
      <c r="AA2209" s="32" t="str">
        <f>+VLOOKUP(Enfermedades_Mundiales[[#This Row],[Muestra]],Estructura!$Q$4:$S$194,3,0)</f>
        <v>M-373</v>
      </c>
    </row>
    <row r="2210" spans="1:27" ht="30.6" x14ac:dyDescent="0.3">
      <c r="A2210" s="61" t="s">
        <v>2677</v>
      </c>
      <c r="B2210" s="43">
        <f t="shared" si="484"/>
        <v>360</v>
      </c>
      <c r="C2210" s="44" t="str">
        <f t="shared" si="484"/>
        <v>Enfermedades Mundiales</v>
      </c>
      <c r="D2210" s="44" t="str">
        <f t="shared" si="484"/>
        <v>Salud</v>
      </c>
      <c r="E2210" s="64">
        <v>16302</v>
      </c>
      <c r="F2210" s="44" t="str">
        <f t="shared" si="487"/>
        <v>Etapas Paso a Paso</v>
      </c>
      <c r="G2210" s="27" t="s">
        <v>3568</v>
      </c>
      <c r="H2210" s="60" t="s">
        <v>17</v>
      </c>
      <c r="I2210" s="58" t="s">
        <v>202</v>
      </c>
      <c r="J2210" s="43" t="str">
        <f t="shared" si="479"/>
        <v>Zona</v>
      </c>
      <c r="K2210" s="12" t="str">
        <f t="shared" si="488"/>
        <v>Etapas Históricas</v>
      </c>
      <c r="L2210" s="43" t="str">
        <f t="shared" si="488"/>
        <v>Periodo 2020-2021</v>
      </c>
      <c r="M2210" s="43" t="str">
        <f t="shared" si="488"/>
        <v>Adimensional</v>
      </c>
      <c r="N2210" s="49" t="str">
        <f t="shared" si="488"/>
        <v>Ministerio de Ciencias, Tecnología, Conocimiento e Innovación</v>
      </c>
      <c r="O2210" s="30" t="str">
        <f>+"Etapas Históricas del Programa Paso a Paso en la comuna de "&amp;Enfermedades_Mundiales[[#This Row],[territorio]]</f>
        <v>Etapas Históricas del Programa Paso a Paso en la comuna de Coihueco</v>
      </c>
      <c r="P2210" s="68"/>
      <c r="Q2210" s="15" t="str">
        <f t="shared" si="485"/>
        <v>Gráfico Evolución</v>
      </c>
      <c r="R2210" s="30"/>
      <c r="S221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https://analytics.zoho.com/open-view/2395394000008155038?ZOHO_CRITERIA=%22Localiza_CL_Poblacion%22.%22Codcom%22%3D16302</v>
      </c>
      <c r="T2210" s="17"/>
      <c r="U2210" s="31" t="str">
        <f t="shared" si="486"/>
        <v>#1774B9</v>
      </c>
      <c r="V2210" s="32" t="str">
        <f>+Enfermedades_Mundiales[[#This Row],[idcoleccion]]&amp;"-"&amp;Enfermedades_Mundiales[[#This Row],[id]]</f>
        <v>360-2200</v>
      </c>
      <c r="W2210" s="21">
        <f>+VLOOKUP(Enfermedades_Mundiales[[#This Row],[Filtro URL]],Estructura!$X$4:$Y$366,2,0)</f>
        <v>36316302</v>
      </c>
      <c r="X2210" s="21" t="str">
        <f>+VLOOKUP(Enfermedades_Mundiales[[#This Row],[tema]],Estructura!$A$4:$C$18,3,0)</f>
        <v>T-368</v>
      </c>
      <c r="Y2210" s="32" t="str">
        <f>+VLOOKUP(Enfermedades_Mundiales[[#This Row],[contenido]],Estructura!$E$4:$G$18,3,0)</f>
        <v>C-364</v>
      </c>
      <c r="Z2210" s="32" t="str">
        <f>+VLOOKUP(Enfermedades_Mundiales[[#This Row],[Filtro Integrado]],Estructura!$M$4:$O$367,3,0)</f>
        <v>FI-366</v>
      </c>
      <c r="AA2210" s="32" t="str">
        <f>+VLOOKUP(Enfermedades_Mundiales[[#This Row],[Muestra]],Estructura!$Q$4:$S$194,3,0)</f>
        <v>M-373</v>
      </c>
    </row>
    <row r="2211" spans="1:27" ht="30.6" x14ac:dyDescent="0.3">
      <c r="A2211" s="61" t="s">
        <v>2678</v>
      </c>
      <c r="B2211" s="43">
        <f t="shared" si="484"/>
        <v>360</v>
      </c>
      <c r="C2211" s="44" t="str">
        <f t="shared" si="484"/>
        <v>Enfermedades Mundiales</v>
      </c>
      <c r="D2211" s="44" t="str">
        <f t="shared" si="484"/>
        <v>Salud</v>
      </c>
      <c r="E2211" s="64">
        <v>16103</v>
      </c>
      <c r="F2211" s="44" t="str">
        <f t="shared" si="487"/>
        <v>Etapas Paso a Paso</v>
      </c>
      <c r="G2211" s="27" t="s">
        <v>3568</v>
      </c>
      <c r="H2211" s="60" t="s">
        <v>17</v>
      </c>
      <c r="I2211" s="58" t="s">
        <v>203</v>
      </c>
      <c r="J2211" s="43" t="str">
        <f t="shared" si="479"/>
        <v>Zona</v>
      </c>
      <c r="K2211" s="12" t="str">
        <f t="shared" si="488"/>
        <v>Etapas Históricas</v>
      </c>
      <c r="L2211" s="43" t="str">
        <f t="shared" si="488"/>
        <v>Periodo 2020-2021</v>
      </c>
      <c r="M2211" s="43" t="str">
        <f t="shared" si="488"/>
        <v>Adimensional</v>
      </c>
      <c r="N2211" s="49" t="str">
        <f t="shared" si="488"/>
        <v>Ministerio de Ciencias, Tecnología, Conocimiento e Innovación</v>
      </c>
      <c r="O2211" s="30" t="str">
        <f>+"Etapas Históricas del Programa Paso a Paso en la comuna de "&amp;Enfermedades_Mundiales[[#This Row],[territorio]]</f>
        <v>Etapas Históricas del Programa Paso a Paso en la comuna de Chillán Viejo</v>
      </c>
      <c r="P2211" s="68"/>
      <c r="Q2211" s="15" t="str">
        <f t="shared" si="485"/>
        <v>Gráfico Evolución</v>
      </c>
      <c r="R2211" s="30"/>
      <c r="S221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https://analytics.zoho.com/open-view/2395394000008155038?ZOHO_CRITERIA=%22Localiza_CL_Poblacion%22.%22Codcom%22%3D16103</v>
      </c>
      <c r="T2211" s="17"/>
      <c r="U2211" s="31" t="str">
        <f t="shared" si="486"/>
        <v>#1774B9</v>
      </c>
      <c r="V2211" s="32" t="str">
        <f>+Enfermedades_Mundiales[[#This Row],[idcoleccion]]&amp;"-"&amp;Enfermedades_Mundiales[[#This Row],[id]]</f>
        <v>360-2201</v>
      </c>
      <c r="W2211" s="21">
        <f>+VLOOKUP(Enfermedades_Mundiales[[#This Row],[Filtro URL]],Estructura!$X$4:$Y$366,2,0)</f>
        <v>36316103</v>
      </c>
      <c r="X2211" s="21" t="str">
        <f>+VLOOKUP(Enfermedades_Mundiales[[#This Row],[tema]],Estructura!$A$4:$C$18,3,0)</f>
        <v>T-368</v>
      </c>
      <c r="Y2211" s="32" t="str">
        <f>+VLOOKUP(Enfermedades_Mundiales[[#This Row],[contenido]],Estructura!$E$4:$G$18,3,0)</f>
        <v>C-364</v>
      </c>
      <c r="Z2211" s="32" t="str">
        <f>+VLOOKUP(Enfermedades_Mundiales[[#This Row],[Filtro Integrado]],Estructura!$M$4:$O$367,3,0)</f>
        <v>FI-366</v>
      </c>
      <c r="AA2211" s="32" t="str">
        <f>+VLOOKUP(Enfermedades_Mundiales[[#This Row],[Muestra]],Estructura!$Q$4:$S$194,3,0)</f>
        <v>M-373</v>
      </c>
    </row>
    <row r="2212" spans="1:27" ht="30.6" x14ac:dyDescent="0.3">
      <c r="A2212" s="61" t="s">
        <v>2679</v>
      </c>
      <c r="B2212" s="43">
        <f t="shared" si="484"/>
        <v>360</v>
      </c>
      <c r="C2212" s="44" t="str">
        <f t="shared" si="484"/>
        <v>Enfermedades Mundiales</v>
      </c>
      <c r="D2212" s="44" t="str">
        <f t="shared" si="484"/>
        <v>Salud</v>
      </c>
      <c r="E2212" s="64">
        <v>16104</v>
      </c>
      <c r="F2212" s="44" t="str">
        <f t="shared" si="487"/>
        <v>Etapas Paso a Paso</v>
      </c>
      <c r="G2212" s="27" t="s">
        <v>3568</v>
      </c>
      <c r="H2212" s="60" t="s">
        <v>17</v>
      </c>
      <c r="I2212" s="58" t="s">
        <v>204</v>
      </c>
      <c r="J2212" s="43" t="str">
        <f t="shared" si="479"/>
        <v>Zona</v>
      </c>
      <c r="K2212" s="12" t="str">
        <f t="shared" si="488"/>
        <v>Etapas Históricas</v>
      </c>
      <c r="L2212" s="43" t="str">
        <f t="shared" si="488"/>
        <v>Periodo 2020-2021</v>
      </c>
      <c r="M2212" s="43" t="str">
        <f t="shared" si="488"/>
        <v>Adimensional</v>
      </c>
      <c r="N2212" s="49" t="str">
        <f t="shared" si="488"/>
        <v>Ministerio de Ciencias, Tecnología, Conocimiento e Innovación</v>
      </c>
      <c r="O2212" s="30" t="str">
        <f>+"Etapas Históricas del Programa Paso a Paso en la comuna de "&amp;Enfermedades_Mundiales[[#This Row],[territorio]]</f>
        <v>Etapas Históricas del Programa Paso a Paso en la comuna de El Carmen</v>
      </c>
      <c r="P2212" s="68"/>
      <c r="Q2212" s="15" t="str">
        <f t="shared" si="485"/>
        <v>Gráfico Evolución</v>
      </c>
      <c r="R2212" s="30"/>
      <c r="S221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https://analytics.zoho.com/open-view/2395394000008155038?ZOHO_CRITERIA=%22Localiza_CL_Poblacion%22.%22Codcom%22%3D16104</v>
      </c>
      <c r="T2212" s="17"/>
      <c r="U2212" s="31" t="str">
        <f t="shared" si="486"/>
        <v>#1774B9</v>
      </c>
      <c r="V2212" s="32" t="str">
        <f>+Enfermedades_Mundiales[[#This Row],[idcoleccion]]&amp;"-"&amp;Enfermedades_Mundiales[[#This Row],[id]]</f>
        <v>360-2202</v>
      </c>
      <c r="W2212" s="21">
        <f>+VLOOKUP(Enfermedades_Mundiales[[#This Row],[Filtro URL]],Estructura!$X$4:$Y$366,2,0)</f>
        <v>36316104</v>
      </c>
      <c r="X2212" s="21" t="str">
        <f>+VLOOKUP(Enfermedades_Mundiales[[#This Row],[tema]],Estructura!$A$4:$C$18,3,0)</f>
        <v>T-368</v>
      </c>
      <c r="Y2212" s="32" t="str">
        <f>+VLOOKUP(Enfermedades_Mundiales[[#This Row],[contenido]],Estructura!$E$4:$G$18,3,0)</f>
        <v>C-364</v>
      </c>
      <c r="Z2212" s="32" t="str">
        <f>+VLOOKUP(Enfermedades_Mundiales[[#This Row],[Filtro Integrado]],Estructura!$M$4:$O$367,3,0)</f>
        <v>FI-366</v>
      </c>
      <c r="AA2212" s="32" t="str">
        <f>+VLOOKUP(Enfermedades_Mundiales[[#This Row],[Muestra]],Estructura!$Q$4:$S$194,3,0)</f>
        <v>M-373</v>
      </c>
    </row>
    <row r="2213" spans="1:27" ht="30.6" x14ac:dyDescent="0.3">
      <c r="A2213" s="61" t="s">
        <v>2680</v>
      </c>
      <c r="B2213" s="43">
        <f t="shared" si="484"/>
        <v>360</v>
      </c>
      <c r="C2213" s="44" t="str">
        <f t="shared" si="484"/>
        <v>Enfermedades Mundiales</v>
      </c>
      <c r="D2213" s="44" t="str">
        <f t="shared" si="484"/>
        <v>Salud</v>
      </c>
      <c r="E2213" s="64">
        <v>16204</v>
      </c>
      <c r="F2213" s="44" t="str">
        <f t="shared" si="487"/>
        <v>Etapas Paso a Paso</v>
      </c>
      <c r="G2213" s="27" t="s">
        <v>3568</v>
      </c>
      <c r="H2213" s="60" t="s">
        <v>17</v>
      </c>
      <c r="I2213" s="58" t="s">
        <v>205</v>
      </c>
      <c r="J2213" s="43" t="str">
        <f t="shared" si="479"/>
        <v>Zona</v>
      </c>
      <c r="K2213" s="12" t="str">
        <f t="shared" si="488"/>
        <v>Etapas Históricas</v>
      </c>
      <c r="L2213" s="43" t="str">
        <f t="shared" si="488"/>
        <v>Periodo 2020-2021</v>
      </c>
      <c r="M2213" s="43" t="str">
        <f t="shared" si="488"/>
        <v>Adimensional</v>
      </c>
      <c r="N2213" s="49" t="str">
        <f t="shared" si="488"/>
        <v>Ministerio de Ciencias, Tecnología, Conocimiento e Innovación</v>
      </c>
      <c r="O2213" s="30" t="str">
        <f>+"Etapas Históricas del Programa Paso a Paso en la comuna de "&amp;Enfermedades_Mundiales[[#This Row],[territorio]]</f>
        <v>Etapas Históricas del Programa Paso a Paso en la comuna de Ninhue</v>
      </c>
      <c r="P2213" s="68"/>
      <c r="Q2213" s="15" t="str">
        <f t="shared" si="485"/>
        <v>Gráfico Evolución</v>
      </c>
      <c r="R2213" s="30"/>
      <c r="S221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https://analytics.zoho.com/open-view/2395394000008155038?ZOHO_CRITERIA=%22Localiza_CL_Poblacion%22.%22Codcom%22%3D16204</v>
      </c>
      <c r="T2213" s="17"/>
      <c r="U2213" s="31" t="str">
        <f t="shared" si="486"/>
        <v>#1774B9</v>
      </c>
      <c r="V2213" s="32" t="str">
        <f>+Enfermedades_Mundiales[[#This Row],[idcoleccion]]&amp;"-"&amp;Enfermedades_Mundiales[[#This Row],[id]]</f>
        <v>360-2203</v>
      </c>
      <c r="W2213" s="21">
        <f>+VLOOKUP(Enfermedades_Mundiales[[#This Row],[Filtro URL]],Estructura!$X$4:$Y$366,2,0)</f>
        <v>36316204</v>
      </c>
      <c r="X2213" s="21" t="str">
        <f>+VLOOKUP(Enfermedades_Mundiales[[#This Row],[tema]],Estructura!$A$4:$C$18,3,0)</f>
        <v>T-368</v>
      </c>
      <c r="Y2213" s="32" t="str">
        <f>+VLOOKUP(Enfermedades_Mundiales[[#This Row],[contenido]],Estructura!$E$4:$G$18,3,0)</f>
        <v>C-364</v>
      </c>
      <c r="Z2213" s="32" t="str">
        <f>+VLOOKUP(Enfermedades_Mundiales[[#This Row],[Filtro Integrado]],Estructura!$M$4:$O$367,3,0)</f>
        <v>FI-366</v>
      </c>
      <c r="AA2213" s="32" t="str">
        <f>+VLOOKUP(Enfermedades_Mundiales[[#This Row],[Muestra]],Estructura!$Q$4:$S$194,3,0)</f>
        <v>M-373</v>
      </c>
    </row>
    <row r="2214" spans="1:27" ht="30.6" x14ac:dyDescent="0.3">
      <c r="A2214" s="61" t="s">
        <v>2681</v>
      </c>
      <c r="B2214" s="43">
        <f t="shared" si="484"/>
        <v>360</v>
      </c>
      <c r="C2214" s="44" t="str">
        <f t="shared" si="484"/>
        <v>Enfermedades Mundiales</v>
      </c>
      <c r="D2214" s="44" t="str">
        <f t="shared" si="484"/>
        <v>Salud</v>
      </c>
      <c r="E2214" s="64">
        <v>16303</v>
      </c>
      <c r="F2214" s="44" t="str">
        <f t="shared" si="487"/>
        <v>Etapas Paso a Paso</v>
      </c>
      <c r="G2214" s="27" t="s">
        <v>3568</v>
      </c>
      <c r="H2214" s="60" t="s">
        <v>17</v>
      </c>
      <c r="I2214" s="58" t="s">
        <v>206</v>
      </c>
      <c r="J2214" s="43" t="str">
        <f t="shared" si="479"/>
        <v>Zona</v>
      </c>
      <c r="K2214" s="12" t="str">
        <f t="shared" si="488"/>
        <v>Etapas Históricas</v>
      </c>
      <c r="L2214" s="43" t="str">
        <f t="shared" si="488"/>
        <v>Periodo 2020-2021</v>
      </c>
      <c r="M2214" s="43" t="str">
        <f t="shared" si="488"/>
        <v>Adimensional</v>
      </c>
      <c r="N2214" s="49" t="str">
        <f t="shared" si="488"/>
        <v>Ministerio de Ciencias, Tecnología, Conocimiento e Innovación</v>
      </c>
      <c r="O2214" s="30" t="str">
        <f>+"Etapas Históricas del Programa Paso a Paso en la comuna de "&amp;Enfermedades_Mundiales[[#This Row],[territorio]]</f>
        <v>Etapas Históricas del Programa Paso a Paso en la comuna de Ñiquén</v>
      </c>
      <c r="P2214" s="68"/>
      <c r="Q2214" s="15" t="str">
        <f t="shared" si="485"/>
        <v>Gráfico Evolución</v>
      </c>
      <c r="R2214" s="30"/>
      <c r="S221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https://analytics.zoho.com/open-view/2395394000008155038?ZOHO_CRITERIA=%22Localiza_CL_Poblacion%22.%22Codcom%22%3D16303</v>
      </c>
      <c r="T2214" s="17"/>
      <c r="U2214" s="31" t="str">
        <f t="shared" si="486"/>
        <v>#1774B9</v>
      </c>
      <c r="V2214" s="32" t="str">
        <f>+Enfermedades_Mundiales[[#This Row],[idcoleccion]]&amp;"-"&amp;Enfermedades_Mundiales[[#This Row],[id]]</f>
        <v>360-2204</v>
      </c>
      <c r="W2214" s="21">
        <f>+VLOOKUP(Enfermedades_Mundiales[[#This Row],[Filtro URL]],Estructura!$X$4:$Y$366,2,0)</f>
        <v>36316303</v>
      </c>
      <c r="X2214" s="21" t="str">
        <f>+VLOOKUP(Enfermedades_Mundiales[[#This Row],[tema]],Estructura!$A$4:$C$18,3,0)</f>
        <v>T-368</v>
      </c>
      <c r="Y2214" s="32" t="str">
        <f>+VLOOKUP(Enfermedades_Mundiales[[#This Row],[contenido]],Estructura!$E$4:$G$18,3,0)</f>
        <v>C-364</v>
      </c>
      <c r="Z2214" s="32" t="str">
        <f>+VLOOKUP(Enfermedades_Mundiales[[#This Row],[Filtro Integrado]],Estructura!$M$4:$O$367,3,0)</f>
        <v>FI-366</v>
      </c>
      <c r="AA2214" s="32" t="str">
        <f>+VLOOKUP(Enfermedades_Mundiales[[#This Row],[Muestra]],Estructura!$Q$4:$S$194,3,0)</f>
        <v>M-373</v>
      </c>
    </row>
    <row r="2215" spans="1:27" ht="30.6" x14ac:dyDescent="0.3">
      <c r="A2215" s="61" t="s">
        <v>2682</v>
      </c>
      <c r="B2215" s="43">
        <f t="shared" si="484"/>
        <v>360</v>
      </c>
      <c r="C2215" s="44" t="str">
        <f t="shared" si="484"/>
        <v>Enfermedades Mundiales</v>
      </c>
      <c r="D2215" s="44" t="str">
        <f t="shared" si="484"/>
        <v>Salud</v>
      </c>
      <c r="E2215" s="64">
        <v>16105</v>
      </c>
      <c r="F2215" s="44" t="str">
        <f t="shared" si="487"/>
        <v>Etapas Paso a Paso</v>
      </c>
      <c r="G2215" s="27" t="s">
        <v>3568</v>
      </c>
      <c r="H2215" s="60" t="s">
        <v>17</v>
      </c>
      <c r="I2215" s="58" t="s">
        <v>207</v>
      </c>
      <c r="J2215" s="43" t="str">
        <f t="shared" si="479"/>
        <v>Zona</v>
      </c>
      <c r="K2215" s="12" t="str">
        <f t="shared" si="488"/>
        <v>Etapas Históricas</v>
      </c>
      <c r="L2215" s="43" t="str">
        <f t="shared" si="488"/>
        <v>Periodo 2020-2021</v>
      </c>
      <c r="M2215" s="43" t="str">
        <f t="shared" si="488"/>
        <v>Adimensional</v>
      </c>
      <c r="N2215" s="49" t="str">
        <f t="shared" si="488"/>
        <v>Ministerio de Ciencias, Tecnología, Conocimiento e Innovación</v>
      </c>
      <c r="O2215" s="30" t="str">
        <f>+"Etapas Históricas del Programa Paso a Paso en la comuna de "&amp;Enfermedades_Mundiales[[#This Row],[territorio]]</f>
        <v>Etapas Históricas del Programa Paso a Paso en la comuna de Pemuco</v>
      </c>
      <c r="P2215" s="68"/>
      <c r="Q2215" s="15" t="str">
        <f t="shared" si="485"/>
        <v>Gráfico Evolución</v>
      </c>
      <c r="R2215" s="30"/>
      <c r="S221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https://analytics.zoho.com/open-view/2395394000008155038?ZOHO_CRITERIA=%22Localiza_CL_Poblacion%22.%22Codcom%22%3D16105</v>
      </c>
      <c r="T2215" s="17"/>
      <c r="U2215" s="31" t="str">
        <f t="shared" si="486"/>
        <v>#1774B9</v>
      </c>
      <c r="V2215" s="32" t="str">
        <f>+Enfermedades_Mundiales[[#This Row],[idcoleccion]]&amp;"-"&amp;Enfermedades_Mundiales[[#This Row],[id]]</f>
        <v>360-2205</v>
      </c>
      <c r="W2215" s="21">
        <f>+VLOOKUP(Enfermedades_Mundiales[[#This Row],[Filtro URL]],Estructura!$X$4:$Y$366,2,0)</f>
        <v>36316105</v>
      </c>
      <c r="X2215" s="21" t="str">
        <f>+VLOOKUP(Enfermedades_Mundiales[[#This Row],[tema]],Estructura!$A$4:$C$18,3,0)</f>
        <v>T-368</v>
      </c>
      <c r="Y2215" s="32" t="str">
        <f>+VLOOKUP(Enfermedades_Mundiales[[#This Row],[contenido]],Estructura!$E$4:$G$18,3,0)</f>
        <v>C-364</v>
      </c>
      <c r="Z2215" s="32" t="str">
        <f>+VLOOKUP(Enfermedades_Mundiales[[#This Row],[Filtro Integrado]],Estructura!$M$4:$O$367,3,0)</f>
        <v>FI-366</v>
      </c>
      <c r="AA2215" s="32" t="str">
        <f>+VLOOKUP(Enfermedades_Mundiales[[#This Row],[Muestra]],Estructura!$Q$4:$S$194,3,0)</f>
        <v>M-373</v>
      </c>
    </row>
    <row r="2216" spans="1:27" ht="30.6" x14ac:dyDescent="0.3">
      <c r="A2216" s="61" t="s">
        <v>2683</v>
      </c>
      <c r="B2216" s="43">
        <f t="shared" si="484"/>
        <v>360</v>
      </c>
      <c r="C2216" s="44" t="str">
        <f t="shared" si="484"/>
        <v>Enfermedades Mundiales</v>
      </c>
      <c r="D2216" s="44" t="str">
        <f t="shared" si="484"/>
        <v>Salud</v>
      </c>
      <c r="E2216" s="64">
        <v>16106</v>
      </c>
      <c r="F2216" s="44" t="str">
        <f t="shared" si="487"/>
        <v>Etapas Paso a Paso</v>
      </c>
      <c r="G2216" s="27" t="s">
        <v>3568</v>
      </c>
      <c r="H2216" s="60" t="s">
        <v>17</v>
      </c>
      <c r="I2216" s="58" t="s">
        <v>208</v>
      </c>
      <c r="J2216" s="43" t="str">
        <f t="shared" si="479"/>
        <v>Zona</v>
      </c>
      <c r="K2216" s="12" t="str">
        <f t="shared" si="488"/>
        <v>Etapas Históricas</v>
      </c>
      <c r="L2216" s="43" t="str">
        <f t="shared" si="488"/>
        <v>Periodo 2020-2021</v>
      </c>
      <c r="M2216" s="43" t="str">
        <f t="shared" si="488"/>
        <v>Adimensional</v>
      </c>
      <c r="N2216" s="49" t="str">
        <f t="shared" si="488"/>
        <v>Ministerio de Ciencias, Tecnología, Conocimiento e Innovación</v>
      </c>
      <c r="O2216" s="30" t="str">
        <f>+"Etapas Históricas del Programa Paso a Paso en la comuna de "&amp;Enfermedades_Mundiales[[#This Row],[territorio]]</f>
        <v>Etapas Históricas del Programa Paso a Paso en la comuna de Pinto</v>
      </c>
      <c r="P2216" s="68"/>
      <c r="Q2216" s="15" t="str">
        <f t="shared" si="485"/>
        <v>Gráfico Evolución</v>
      </c>
      <c r="R2216" s="30"/>
      <c r="S221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https://analytics.zoho.com/open-view/2395394000008155038?ZOHO_CRITERIA=%22Localiza_CL_Poblacion%22.%22Codcom%22%3D16106</v>
      </c>
      <c r="T2216" s="17"/>
      <c r="U2216" s="31" t="str">
        <f t="shared" si="486"/>
        <v>#1774B9</v>
      </c>
      <c r="V2216" s="32" t="str">
        <f>+Enfermedades_Mundiales[[#This Row],[idcoleccion]]&amp;"-"&amp;Enfermedades_Mundiales[[#This Row],[id]]</f>
        <v>360-2206</v>
      </c>
      <c r="W2216" s="21">
        <f>+VLOOKUP(Enfermedades_Mundiales[[#This Row],[Filtro URL]],Estructura!$X$4:$Y$366,2,0)</f>
        <v>36316106</v>
      </c>
      <c r="X2216" s="21" t="str">
        <f>+VLOOKUP(Enfermedades_Mundiales[[#This Row],[tema]],Estructura!$A$4:$C$18,3,0)</f>
        <v>T-368</v>
      </c>
      <c r="Y2216" s="32" t="str">
        <f>+VLOOKUP(Enfermedades_Mundiales[[#This Row],[contenido]],Estructura!$E$4:$G$18,3,0)</f>
        <v>C-364</v>
      </c>
      <c r="Z2216" s="32" t="str">
        <f>+VLOOKUP(Enfermedades_Mundiales[[#This Row],[Filtro Integrado]],Estructura!$M$4:$O$367,3,0)</f>
        <v>FI-366</v>
      </c>
      <c r="AA2216" s="32" t="str">
        <f>+VLOOKUP(Enfermedades_Mundiales[[#This Row],[Muestra]],Estructura!$Q$4:$S$194,3,0)</f>
        <v>M-373</v>
      </c>
    </row>
    <row r="2217" spans="1:27" ht="30.6" x14ac:dyDescent="0.3">
      <c r="A2217" s="61" t="s">
        <v>2684</v>
      </c>
      <c r="B2217" s="43">
        <f t="shared" si="484"/>
        <v>360</v>
      </c>
      <c r="C2217" s="44" t="str">
        <f t="shared" si="484"/>
        <v>Enfermedades Mundiales</v>
      </c>
      <c r="D2217" s="44" t="str">
        <f t="shared" si="484"/>
        <v>Salud</v>
      </c>
      <c r="E2217" s="64">
        <v>16205</v>
      </c>
      <c r="F2217" s="44" t="str">
        <f t="shared" si="487"/>
        <v>Etapas Paso a Paso</v>
      </c>
      <c r="G2217" s="27" t="s">
        <v>3568</v>
      </c>
      <c r="H2217" s="60" t="s">
        <v>17</v>
      </c>
      <c r="I2217" s="58" t="s">
        <v>209</v>
      </c>
      <c r="J2217" s="43" t="str">
        <f t="shared" si="479"/>
        <v>Zona</v>
      </c>
      <c r="K2217" s="12" t="str">
        <f t="shared" si="488"/>
        <v>Etapas Históricas</v>
      </c>
      <c r="L2217" s="43" t="str">
        <f t="shared" si="488"/>
        <v>Periodo 2020-2021</v>
      </c>
      <c r="M2217" s="43" t="str">
        <f t="shared" si="488"/>
        <v>Adimensional</v>
      </c>
      <c r="N2217" s="49" t="str">
        <f t="shared" si="488"/>
        <v>Ministerio de Ciencias, Tecnología, Conocimiento e Innovación</v>
      </c>
      <c r="O2217" s="30" t="str">
        <f>+"Etapas Históricas del Programa Paso a Paso en la comuna de "&amp;Enfermedades_Mundiales[[#This Row],[territorio]]</f>
        <v>Etapas Históricas del Programa Paso a Paso en la comuna de Portezuelo</v>
      </c>
      <c r="P2217" s="68"/>
      <c r="Q2217" s="15" t="str">
        <f t="shared" si="485"/>
        <v>Gráfico Evolución</v>
      </c>
      <c r="R2217" s="30"/>
      <c r="S221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https://analytics.zoho.com/open-view/2395394000008155038?ZOHO_CRITERIA=%22Localiza_CL_Poblacion%22.%22Codcom%22%3D16205</v>
      </c>
      <c r="T2217" s="17"/>
      <c r="U2217" s="31" t="str">
        <f t="shared" si="486"/>
        <v>#1774B9</v>
      </c>
      <c r="V2217" s="32" t="str">
        <f>+Enfermedades_Mundiales[[#This Row],[idcoleccion]]&amp;"-"&amp;Enfermedades_Mundiales[[#This Row],[id]]</f>
        <v>360-2207</v>
      </c>
      <c r="W2217" s="21">
        <f>+VLOOKUP(Enfermedades_Mundiales[[#This Row],[Filtro URL]],Estructura!$X$4:$Y$366,2,0)</f>
        <v>36316205</v>
      </c>
      <c r="X2217" s="21" t="str">
        <f>+VLOOKUP(Enfermedades_Mundiales[[#This Row],[tema]],Estructura!$A$4:$C$18,3,0)</f>
        <v>T-368</v>
      </c>
      <c r="Y2217" s="32" t="str">
        <f>+VLOOKUP(Enfermedades_Mundiales[[#This Row],[contenido]],Estructura!$E$4:$G$18,3,0)</f>
        <v>C-364</v>
      </c>
      <c r="Z2217" s="32" t="str">
        <f>+VLOOKUP(Enfermedades_Mundiales[[#This Row],[Filtro Integrado]],Estructura!$M$4:$O$367,3,0)</f>
        <v>FI-366</v>
      </c>
      <c r="AA2217" s="32" t="str">
        <f>+VLOOKUP(Enfermedades_Mundiales[[#This Row],[Muestra]],Estructura!$Q$4:$S$194,3,0)</f>
        <v>M-373</v>
      </c>
    </row>
    <row r="2218" spans="1:27" ht="30.6" x14ac:dyDescent="0.3">
      <c r="A2218" s="61" t="s">
        <v>2685</v>
      </c>
      <c r="B2218" s="43">
        <f t="shared" si="484"/>
        <v>360</v>
      </c>
      <c r="C2218" s="44" t="str">
        <f t="shared" si="484"/>
        <v>Enfermedades Mundiales</v>
      </c>
      <c r="D2218" s="44" t="str">
        <f t="shared" si="484"/>
        <v>Salud</v>
      </c>
      <c r="E2218" s="64">
        <v>16107</v>
      </c>
      <c r="F2218" s="44" t="str">
        <f t="shared" si="487"/>
        <v>Etapas Paso a Paso</v>
      </c>
      <c r="G2218" s="27" t="s">
        <v>3568</v>
      </c>
      <c r="H2218" s="60" t="s">
        <v>17</v>
      </c>
      <c r="I2218" s="58" t="s">
        <v>210</v>
      </c>
      <c r="J2218" s="43" t="str">
        <f t="shared" si="479"/>
        <v>Zona</v>
      </c>
      <c r="K2218" s="12" t="str">
        <f t="shared" si="488"/>
        <v>Etapas Históricas</v>
      </c>
      <c r="L2218" s="43" t="str">
        <f t="shared" si="488"/>
        <v>Periodo 2020-2021</v>
      </c>
      <c r="M2218" s="43" t="str">
        <f t="shared" si="488"/>
        <v>Adimensional</v>
      </c>
      <c r="N2218" s="49" t="str">
        <f t="shared" si="488"/>
        <v>Ministerio de Ciencias, Tecnología, Conocimiento e Innovación</v>
      </c>
      <c r="O2218" s="30" t="str">
        <f>+"Etapas Históricas del Programa Paso a Paso en la comuna de "&amp;Enfermedades_Mundiales[[#This Row],[territorio]]</f>
        <v>Etapas Históricas del Programa Paso a Paso en la comuna de Quillón</v>
      </c>
      <c r="P2218" s="68"/>
      <c r="Q2218" s="15" t="str">
        <f t="shared" si="485"/>
        <v>Gráfico Evolución</v>
      </c>
      <c r="R2218" s="30"/>
      <c r="S221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https://analytics.zoho.com/open-view/2395394000008155038?ZOHO_CRITERIA=%22Localiza_CL_Poblacion%22.%22Codcom%22%3D16107</v>
      </c>
      <c r="T2218" s="17"/>
      <c r="U2218" s="31" t="str">
        <f t="shared" si="486"/>
        <v>#1774B9</v>
      </c>
      <c r="V2218" s="32" t="str">
        <f>+Enfermedades_Mundiales[[#This Row],[idcoleccion]]&amp;"-"&amp;Enfermedades_Mundiales[[#This Row],[id]]</f>
        <v>360-2208</v>
      </c>
      <c r="W2218" s="21">
        <f>+VLOOKUP(Enfermedades_Mundiales[[#This Row],[Filtro URL]],Estructura!$X$4:$Y$366,2,0)</f>
        <v>36316107</v>
      </c>
      <c r="X2218" s="21" t="str">
        <f>+VLOOKUP(Enfermedades_Mundiales[[#This Row],[tema]],Estructura!$A$4:$C$18,3,0)</f>
        <v>T-368</v>
      </c>
      <c r="Y2218" s="32" t="str">
        <f>+VLOOKUP(Enfermedades_Mundiales[[#This Row],[contenido]],Estructura!$E$4:$G$18,3,0)</f>
        <v>C-364</v>
      </c>
      <c r="Z2218" s="32" t="str">
        <f>+VLOOKUP(Enfermedades_Mundiales[[#This Row],[Filtro Integrado]],Estructura!$M$4:$O$367,3,0)</f>
        <v>FI-366</v>
      </c>
      <c r="AA2218" s="32" t="str">
        <f>+VLOOKUP(Enfermedades_Mundiales[[#This Row],[Muestra]],Estructura!$Q$4:$S$194,3,0)</f>
        <v>M-373</v>
      </c>
    </row>
    <row r="2219" spans="1:27" ht="30.6" x14ac:dyDescent="0.3">
      <c r="A2219" s="61" t="s">
        <v>2686</v>
      </c>
      <c r="B2219" s="43">
        <f t="shared" si="484"/>
        <v>360</v>
      </c>
      <c r="C2219" s="44" t="str">
        <f t="shared" si="484"/>
        <v>Enfermedades Mundiales</v>
      </c>
      <c r="D2219" s="44" t="str">
        <f t="shared" si="484"/>
        <v>Salud</v>
      </c>
      <c r="E2219" s="64">
        <v>16201</v>
      </c>
      <c r="F2219" s="44" t="str">
        <f t="shared" si="487"/>
        <v>Etapas Paso a Paso</v>
      </c>
      <c r="G2219" s="27" t="s">
        <v>3568</v>
      </c>
      <c r="H2219" s="60" t="s">
        <v>17</v>
      </c>
      <c r="I2219" s="58" t="s">
        <v>211</v>
      </c>
      <c r="J2219" s="43" t="str">
        <f t="shared" si="479"/>
        <v>Zona</v>
      </c>
      <c r="K2219" s="12" t="str">
        <f t="shared" si="488"/>
        <v>Etapas Históricas</v>
      </c>
      <c r="L2219" s="43" t="str">
        <f t="shared" si="488"/>
        <v>Periodo 2020-2021</v>
      </c>
      <c r="M2219" s="43" t="str">
        <f t="shared" si="488"/>
        <v>Adimensional</v>
      </c>
      <c r="N2219" s="49" t="str">
        <f t="shared" si="488"/>
        <v>Ministerio de Ciencias, Tecnología, Conocimiento e Innovación</v>
      </c>
      <c r="O2219" s="30" t="str">
        <f>+"Etapas Históricas del Programa Paso a Paso en la comuna de "&amp;Enfermedades_Mundiales[[#This Row],[territorio]]</f>
        <v>Etapas Históricas del Programa Paso a Paso en la comuna de Quirihue</v>
      </c>
      <c r="P2219" s="68"/>
      <c r="Q2219" s="15" t="str">
        <f t="shared" si="485"/>
        <v>Gráfico Evolución</v>
      </c>
      <c r="R2219" s="30"/>
      <c r="S221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https://analytics.zoho.com/open-view/2395394000008155038?ZOHO_CRITERIA=%22Localiza_CL_Poblacion%22.%22Codcom%22%3D16201</v>
      </c>
      <c r="T2219" s="17"/>
      <c r="U2219" s="31" t="str">
        <f t="shared" si="486"/>
        <v>#1774B9</v>
      </c>
      <c r="V2219" s="32" t="str">
        <f>+Enfermedades_Mundiales[[#This Row],[idcoleccion]]&amp;"-"&amp;Enfermedades_Mundiales[[#This Row],[id]]</f>
        <v>360-2209</v>
      </c>
      <c r="W2219" s="21">
        <f>+VLOOKUP(Enfermedades_Mundiales[[#This Row],[Filtro URL]],Estructura!$X$4:$Y$366,2,0)</f>
        <v>36316201</v>
      </c>
      <c r="X2219" s="21" t="str">
        <f>+VLOOKUP(Enfermedades_Mundiales[[#This Row],[tema]],Estructura!$A$4:$C$18,3,0)</f>
        <v>T-368</v>
      </c>
      <c r="Y2219" s="32" t="str">
        <f>+VLOOKUP(Enfermedades_Mundiales[[#This Row],[contenido]],Estructura!$E$4:$G$18,3,0)</f>
        <v>C-364</v>
      </c>
      <c r="Z2219" s="32" t="str">
        <f>+VLOOKUP(Enfermedades_Mundiales[[#This Row],[Filtro Integrado]],Estructura!$M$4:$O$367,3,0)</f>
        <v>FI-366</v>
      </c>
      <c r="AA2219" s="32" t="str">
        <f>+VLOOKUP(Enfermedades_Mundiales[[#This Row],[Muestra]],Estructura!$Q$4:$S$194,3,0)</f>
        <v>M-373</v>
      </c>
    </row>
    <row r="2220" spans="1:27" ht="30.6" x14ac:dyDescent="0.3">
      <c r="A2220" s="61" t="s">
        <v>2687</v>
      </c>
      <c r="B2220" s="43">
        <f t="shared" si="484"/>
        <v>360</v>
      </c>
      <c r="C2220" s="44" t="str">
        <f t="shared" si="484"/>
        <v>Enfermedades Mundiales</v>
      </c>
      <c r="D2220" s="44" t="str">
        <f t="shared" si="484"/>
        <v>Salud</v>
      </c>
      <c r="E2220" s="64">
        <v>16206</v>
      </c>
      <c r="F2220" s="44" t="str">
        <f t="shared" si="487"/>
        <v>Etapas Paso a Paso</v>
      </c>
      <c r="G2220" s="27" t="s">
        <v>3568</v>
      </c>
      <c r="H2220" s="60" t="s">
        <v>17</v>
      </c>
      <c r="I2220" s="58" t="s">
        <v>212</v>
      </c>
      <c r="J2220" s="43" t="str">
        <f t="shared" si="479"/>
        <v>Zona</v>
      </c>
      <c r="K2220" s="12" t="str">
        <f t="shared" si="488"/>
        <v>Etapas Históricas</v>
      </c>
      <c r="L2220" s="43" t="str">
        <f t="shared" si="488"/>
        <v>Periodo 2020-2021</v>
      </c>
      <c r="M2220" s="43" t="str">
        <f t="shared" si="488"/>
        <v>Adimensional</v>
      </c>
      <c r="N2220" s="49" t="str">
        <f t="shared" si="488"/>
        <v>Ministerio de Ciencias, Tecnología, Conocimiento e Innovación</v>
      </c>
      <c r="O2220" s="30" t="str">
        <f>+"Etapas Históricas del Programa Paso a Paso en la comuna de "&amp;Enfermedades_Mundiales[[#This Row],[territorio]]</f>
        <v>Etapas Históricas del Programa Paso a Paso en la comuna de Ránquil</v>
      </c>
      <c r="P2220" s="68"/>
      <c r="Q2220" s="15" t="str">
        <f t="shared" si="485"/>
        <v>Gráfico Evolución</v>
      </c>
      <c r="R2220" s="30"/>
      <c r="S222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https://analytics.zoho.com/open-view/2395394000008155038?ZOHO_CRITERIA=%22Localiza_CL_Poblacion%22.%22Codcom%22%3D16206</v>
      </c>
      <c r="T2220" s="17"/>
      <c r="U2220" s="31" t="str">
        <f t="shared" si="486"/>
        <v>#1774B9</v>
      </c>
      <c r="V2220" s="32" t="str">
        <f>+Enfermedades_Mundiales[[#This Row],[idcoleccion]]&amp;"-"&amp;Enfermedades_Mundiales[[#This Row],[id]]</f>
        <v>360-2210</v>
      </c>
      <c r="W2220" s="21">
        <f>+VLOOKUP(Enfermedades_Mundiales[[#This Row],[Filtro URL]],Estructura!$X$4:$Y$366,2,0)</f>
        <v>36316206</v>
      </c>
      <c r="X2220" s="21" t="str">
        <f>+VLOOKUP(Enfermedades_Mundiales[[#This Row],[tema]],Estructura!$A$4:$C$18,3,0)</f>
        <v>T-368</v>
      </c>
      <c r="Y2220" s="32" t="str">
        <f>+VLOOKUP(Enfermedades_Mundiales[[#This Row],[contenido]],Estructura!$E$4:$G$18,3,0)</f>
        <v>C-364</v>
      </c>
      <c r="Z2220" s="32" t="str">
        <f>+VLOOKUP(Enfermedades_Mundiales[[#This Row],[Filtro Integrado]],Estructura!$M$4:$O$367,3,0)</f>
        <v>FI-366</v>
      </c>
      <c r="AA2220" s="32" t="str">
        <f>+VLOOKUP(Enfermedades_Mundiales[[#This Row],[Muestra]],Estructura!$Q$4:$S$194,3,0)</f>
        <v>M-373</v>
      </c>
    </row>
    <row r="2221" spans="1:27" ht="30.6" x14ac:dyDescent="0.3">
      <c r="A2221" s="61" t="s">
        <v>2688</v>
      </c>
      <c r="B2221" s="43">
        <f t="shared" si="484"/>
        <v>360</v>
      </c>
      <c r="C2221" s="44" t="str">
        <f t="shared" si="484"/>
        <v>Enfermedades Mundiales</v>
      </c>
      <c r="D2221" s="44" t="str">
        <f t="shared" si="484"/>
        <v>Salud</v>
      </c>
      <c r="E2221" s="64">
        <v>16301</v>
      </c>
      <c r="F2221" s="44" t="str">
        <f t="shared" si="487"/>
        <v>Etapas Paso a Paso</v>
      </c>
      <c r="G2221" s="27" t="s">
        <v>3568</v>
      </c>
      <c r="H2221" s="60" t="s">
        <v>17</v>
      </c>
      <c r="I2221" s="58" t="s">
        <v>213</v>
      </c>
      <c r="J2221" s="43" t="str">
        <f t="shared" si="479"/>
        <v>Zona</v>
      </c>
      <c r="K2221" s="12" t="str">
        <f t="shared" si="488"/>
        <v>Etapas Históricas</v>
      </c>
      <c r="L2221" s="43" t="str">
        <f t="shared" si="488"/>
        <v>Periodo 2020-2021</v>
      </c>
      <c r="M2221" s="43" t="str">
        <f t="shared" si="488"/>
        <v>Adimensional</v>
      </c>
      <c r="N2221" s="49" t="str">
        <f t="shared" si="488"/>
        <v>Ministerio de Ciencias, Tecnología, Conocimiento e Innovación</v>
      </c>
      <c r="O2221" s="30" t="str">
        <f>+"Etapas Históricas del Programa Paso a Paso en la comuna de "&amp;Enfermedades_Mundiales[[#This Row],[territorio]]</f>
        <v>Etapas Históricas del Programa Paso a Paso en la comuna de San Carlos</v>
      </c>
      <c r="P2221" s="68"/>
      <c r="Q2221" s="15" t="str">
        <f t="shared" si="485"/>
        <v>Gráfico Evolución</v>
      </c>
      <c r="R2221" s="30"/>
      <c r="S222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https://analytics.zoho.com/open-view/2395394000008155038?ZOHO_CRITERIA=%22Localiza_CL_Poblacion%22.%22Codcom%22%3D16301</v>
      </c>
      <c r="T2221" s="17"/>
      <c r="U2221" s="31" t="str">
        <f t="shared" si="486"/>
        <v>#1774B9</v>
      </c>
      <c r="V2221" s="32" t="str">
        <f>+Enfermedades_Mundiales[[#This Row],[idcoleccion]]&amp;"-"&amp;Enfermedades_Mundiales[[#This Row],[id]]</f>
        <v>360-2211</v>
      </c>
      <c r="W2221" s="21">
        <f>+VLOOKUP(Enfermedades_Mundiales[[#This Row],[Filtro URL]],Estructura!$X$4:$Y$366,2,0)</f>
        <v>36316301</v>
      </c>
      <c r="X2221" s="21" t="str">
        <f>+VLOOKUP(Enfermedades_Mundiales[[#This Row],[tema]],Estructura!$A$4:$C$18,3,0)</f>
        <v>T-368</v>
      </c>
      <c r="Y2221" s="32" t="str">
        <f>+VLOOKUP(Enfermedades_Mundiales[[#This Row],[contenido]],Estructura!$E$4:$G$18,3,0)</f>
        <v>C-364</v>
      </c>
      <c r="Z2221" s="32" t="str">
        <f>+VLOOKUP(Enfermedades_Mundiales[[#This Row],[Filtro Integrado]],Estructura!$M$4:$O$367,3,0)</f>
        <v>FI-366</v>
      </c>
      <c r="AA2221" s="32" t="str">
        <f>+VLOOKUP(Enfermedades_Mundiales[[#This Row],[Muestra]],Estructura!$Q$4:$S$194,3,0)</f>
        <v>M-373</v>
      </c>
    </row>
    <row r="2222" spans="1:27" ht="30.6" x14ac:dyDescent="0.3">
      <c r="A2222" s="61" t="s">
        <v>2689</v>
      </c>
      <c r="B2222" s="43">
        <f t="shared" si="484"/>
        <v>360</v>
      </c>
      <c r="C2222" s="44" t="str">
        <f t="shared" si="484"/>
        <v>Enfermedades Mundiales</v>
      </c>
      <c r="D2222" s="44" t="str">
        <f t="shared" si="484"/>
        <v>Salud</v>
      </c>
      <c r="E2222" s="64">
        <v>16304</v>
      </c>
      <c r="F2222" s="44" t="str">
        <f t="shared" si="487"/>
        <v>Etapas Paso a Paso</v>
      </c>
      <c r="G2222" s="27" t="s">
        <v>3568</v>
      </c>
      <c r="H2222" s="60" t="s">
        <v>17</v>
      </c>
      <c r="I2222" s="58" t="s">
        <v>214</v>
      </c>
      <c r="J2222" s="43" t="str">
        <f t="shared" si="479"/>
        <v>Zona</v>
      </c>
      <c r="K2222" s="12" t="str">
        <f t="shared" si="488"/>
        <v>Etapas Históricas</v>
      </c>
      <c r="L2222" s="43" t="str">
        <f t="shared" si="488"/>
        <v>Periodo 2020-2021</v>
      </c>
      <c r="M2222" s="43" t="str">
        <f t="shared" si="488"/>
        <v>Adimensional</v>
      </c>
      <c r="N2222" s="49" t="str">
        <f t="shared" si="488"/>
        <v>Ministerio de Ciencias, Tecnología, Conocimiento e Innovación</v>
      </c>
      <c r="O2222" s="30" t="str">
        <f>+"Etapas Históricas del Programa Paso a Paso en la comuna de "&amp;Enfermedades_Mundiales[[#This Row],[territorio]]</f>
        <v>Etapas Históricas del Programa Paso a Paso en la comuna de San Fabián</v>
      </c>
      <c r="P2222" s="68"/>
      <c r="Q2222" s="15" t="str">
        <f t="shared" si="485"/>
        <v>Gráfico Evolución</v>
      </c>
      <c r="R2222" s="30"/>
      <c r="S222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https://analytics.zoho.com/open-view/2395394000008155038?ZOHO_CRITERIA=%22Localiza_CL_Poblacion%22.%22Codcom%22%3D16304</v>
      </c>
      <c r="T2222" s="17"/>
      <c r="U2222" s="31" t="str">
        <f t="shared" si="486"/>
        <v>#1774B9</v>
      </c>
      <c r="V2222" s="32" t="str">
        <f>+Enfermedades_Mundiales[[#This Row],[idcoleccion]]&amp;"-"&amp;Enfermedades_Mundiales[[#This Row],[id]]</f>
        <v>360-2212</v>
      </c>
      <c r="W2222" s="21">
        <f>+VLOOKUP(Enfermedades_Mundiales[[#This Row],[Filtro URL]],Estructura!$X$4:$Y$366,2,0)</f>
        <v>36316304</v>
      </c>
      <c r="X2222" s="21" t="str">
        <f>+VLOOKUP(Enfermedades_Mundiales[[#This Row],[tema]],Estructura!$A$4:$C$18,3,0)</f>
        <v>T-368</v>
      </c>
      <c r="Y2222" s="32" t="str">
        <f>+VLOOKUP(Enfermedades_Mundiales[[#This Row],[contenido]],Estructura!$E$4:$G$18,3,0)</f>
        <v>C-364</v>
      </c>
      <c r="Z2222" s="32" t="str">
        <f>+VLOOKUP(Enfermedades_Mundiales[[#This Row],[Filtro Integrado]],Estructura!$M$4:$O$367,3,0)</f>
        <v>FI-366</v>
      </c>
      <c r="AA2222" s="32" t="str">
        <f>+VLOOKUP(Enfermedades_Mundiales[[#This Row],[Muestra]],Estructura!$Q$4:$S$194,3,0)</f>
        <v>M-373</v>
      </c>
    </row>
    <row r="2223" spans="1:27" ht="30.6" x14ac:dyDescent="0.3">
      <c r="A2223" s="61" t="s">
        <v>2690</v>
      </c>
      <c r="B2223" s="43">
        <f t="shared" si="484"/>
        <v>360</v>
      </c>
      <c r="C2223" s="44" t="str">
        <f t="shared" si="484"/>
        <v>Enfermedades Mundiales</v>
      </c>
      <c r="D2223" s="44" t="str">
        <f t="shared" si="484"/>
        <v>Salud</v>
      </c>
      <c r="E2223" s="64">
        <v>16108</v>
      </c>
      <c r="F2223" s="44" t="str">
        <f t="shared" si="487"/>
        <v>Etapas Paso a Paso</v>
      </c>
      <c r="G2223" s="27" t="s">
        <v>3568</v>
      </c>
      <c r="H2223" s="60" t="s">
        <v>17</v>
      </c>
      <c r="I2223" s="58" t="s">
        <v>215</v>
      </c>
      <c r="J2223" s="43" t="str">
        <f t="shared" si="479"/>
        <v>Zona</v>
      </c>
      <c r="K2223" s="12" t="str">
        <f t="shared" si="488"/>
        <v>Etapas Históricas</v>
      </c>
      <c r="L2223" s="43" t="str">
        <f t="shared" si="488"/>
        <v>Periodo 2020-2021</v>
      </c>
      <c r="M2223" s="43" t="str">
        <f t="shared" si="488"/>
        <v>Adimensional</v>
      </c>
      <c r="N2223" s="49" t="str">
        <f t="shared" si="488"/>
        <v>Ministerio de Ciencias, Tecnología, Conocimiento e Innovación</v>
      </c>
      <c r="O2223" s="30" t="str">
        <f>+"Etapas Históricas del Programa Paso a Paso en la comuna de "&amp;Enfermedades_Mundiales[[#This Row],[territorio]]</f>
        <v>Etapas Históricas del Programa Paso a Paso en la comuna de San Ignacio</v>
      </c>
      <c r="P2223" s="68"/>
      <c r="Q2223" s="15" t="str">
        <f t="shared" si="485"/>
        <v>Gráfico Evolución</v>
      </c>
      <c r="R2223" s="30"/>
      <c r="S222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https://analytics.zoho.com/open-view/2395394000008155038?ZOHO_CRITERIA=%22Localiza_CL_Poblacion%22.%22Codcom%22%3D16108</v>
      </c>
      <c r="T2223" s="17"/>
      <c r="U2223" s="31" t="str">
        <f t="shared" si="486"/>
        <v>#1774B9</v>
      </c>
      <c r="V2223" s="32" t="str">
        <f>+Enfermedades_Mundiales[[#This Row],[idcoleccion]]&amp;"-"&amp;Enfermedades_Mundiales[[#This Row],[id]]</f>
        <v>360-2213</v>
      </c>
      <c r="W2223" s="21">
        <f>+VLOOKUP(Enfermedades_Mundiales[[#This Row],[Filtro URL]],Estructura!$X$4:$Y$366,2,0)</f>
        <v>36316108</v>
      </c>
      <c r="X2223" s="21" t="str">
        <f>+VLOOKUP(Enfermedades_Mundiales[[#This Row],[tema]],Estructura!$A$4:$C$18,3,0)</f>
        <v>T-368</v>
      </c>
      <c r="Y2223" s="32" t="str">
        <f>+VLOOKUP(Enfermedades_Mundiales[[#This Row],[contenido]],Estructura!$E$4:$G$18,3,0)</f>
        <v>C-364</v>
      </c>
      <c r="Z2223" s="32" t="str">
        <f>+VLOOKUP(Enfermedades_Mundiales[[#This Row],[Filtro Integrado]],Estructura!$M$4:$O$367,3,0)</f>
        <v>FI-366</v>
      </c>
      <c r="AA2223" s="32" t="str">
        <f>+VLOOKUP(Enfermedades_Mundiales[[#This Row],[Muestra]],Estructura!$Q$4:$S$194,3,0)</f>
        <v>M-373</v>
      </c>
    </row>
    <row r="2224" spans="1:27" ht="30.6" x14ac:dyDescent="0.3">
      <c r="A2224" s="61" t="s">
        <v>2691</v>
      </c>
      <c r="B2224" s="43">
        <f t="shared" ref="B2224:D2239" si="489">+B2223</f>
        <v>360</v>
      </c>
      <c r="C2224" s="44" t="str">
        <f t="shared" si="489"/>
        <v>Enfermedades Mundiales</v>
      </c>
      <c r="D2224" s="44" t="str">
        <f t="shared" si="489"/>
        <v>Salud</v>
      </c>
      <c r="E2224" s="64">
        <v>16305</v>
      </c>
      <c r="F2224" s="44" t="str">
        <f t="shared" si="487"/>
        <v>Etapas Paso a Paso</v>
      </c>
      <c r="G2224" s="27" t="s">
        <v>3568</v>
      </c>
      <c r="H2224" s="60" t="s">
        <v>17</v>
      </c>
      <c r="I2224" s="58" t="s">
        <v>216</v>
      </c>
      <c r="J2224" s="43" t="str">
        <f t="shared" si="479"/>
        <v>Zona</v>
      </c>
      <c r="K2224" s="12" t="str">
        <f t="shared" si="488"/>
        <v>Etapas Históricas</v>
      </c>
      <c r="L2224" s="43" t="str">
        <f t="shared" si="488"/>
        <v>Periodo 2020-2021</v>
      </c>
      <c r="M2224" s="43" t="str">
        <f t="shared" si="488"/>
        <v>Adimensional</v>
      </c>
      <c r="N2224" s="49" t="str">
        <f t="shared" si="488"/>
        <v>Ministerio de Ciencias, Tecnología, Conocimiento e Innovación</v>
      </c>
      <c r="O2224" s="30" t="str">
        <f>+"Etapas Históricas del Programa Paso a Paso en la comuna de "&amp;Enfermedades_Mundiales[[#This Row],[territorio]]</f>
        <v>Etapas Históricas del Programa Paso a Paso en la comuna de San Nicolás</v>
      </c>
      <c r="P2224" s="68"/>
      <c r="Q2224" s="15" t="str">
        <f t="shared" si="485"/>
        <v>Gráfico Evolución</v>
      </c>
      <c r="R2224" s="30"/>
      <c r="S222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https://analytics.zoho.com/open-view/2395394000008155038?ZOHO_CRITERIA=%22Localiza_CL_Poblacion%22.%22Codcom%22%3D16305</v>
      </c>
      <c r="T2224" s="17"/>
      <c r="U2224" s="31" t="str">
        <f t="shared" si="486"/>
        <v>#1774B9</v>
      </c>
      <c r="V2224" s="32" t="str">
        <f>+Enfermedades_Mundiales[[#This Row],[idcoleccion]]&amp;"-"&amp;Enfermedades_Mundiales[[#This Row],[id]]</f>
        <v>360-2214</v>
      </c>
      <c r="W2224" s="21">
        <f>+VLOOKUP(Enfermedades_Mundiales[[#This Row],[Filtro URL]],Estructura!$X$4:$Y$366,2,0)</f>
        <v>36316305</v>
      </c>
      <c r="X2224" s="21" t="str">
        <f>+VLOOKUP(Enfermedades_Mundiales[[#This Row],[tema]],Estructura!$A$4:$C$18,3,0)</f>
        <v>T-368</v>
      </c>
      <c r="Y2224" s="32" t="str">
        <f>+VLOOKUP(Enfermedades_Mundiales[[#This Row],[contenido]],Estructura!$E$4:$G$18,3,0)</f>
        <v>C-364</v>
      </c>
      <c r="Z2224" s="32" t="str">
        <f>+VLOOKUP(Enfermedades_Mundiales[[#This Row],[Filtro Integrado]],Estructura!$M$4:$O$367,3,0)</f>
        <v>FI-366</v>
      </c>
      <c r="AA2224" s="32" t="str">
        <f>+VLOOKUP(Enfermedades_Mundiales[[#This Row],[Muestra]],Estructura!$Q$4:$S$194,3,0)</f>
        <v>M-373</v>
      </c>
    </row>
    <row r="2225" spans="1:27" ht="30.6" x14ac:dyDescent="0.3">
      <c r="A2225" s="61" t="s">
        <v>2692</v>
      </c>
      <c r="B2225" s="43">
        <f t="shared" si="489"/>
        <v>360</v>
      </c>
      <c r="C2225" s="44" t="str">
        <f t="shared" si="489"/>
        <v>Enfermedades Mundiales</v>
      </c>
      <c r="D2225" s="44" t="str">
        <f t="shared" si="489"/>
        <v>Salud</v>
      </c>
      <c r="E2225" s="64">
        <v>16207</v>
      </c>
      <c r="F2225" s="44" t="str">
        <f t="shared" si="487"/>
        <v>Etapas Paso a Paso</v>
      </c>
      <c r="G2225" s="27" t="s">
        <v>3568</v>
      </c>
      <c r="H2225" s="60" t="s">
        <v>17</v>
      </c>
      <c r="I2225" s="58" t="s">
        <v>217</v>
      </c>
      <c r="J2225" s="43" t="str">
        <f t="shared" si="479"/>
        <v>Zona</v>
      </c>
      <c r="K2225" s="12" t="str">
        <f t="shared" ref="K2225:N2240" si="490">+K2224</f>
        <v>Etapas Históricas</v>
      </c>
      <c r="L2225" s="43" t="str">
        <f t="shared" si="490"/>
        <v>Periodo 2020-2021</v>
      </c>
      <c r="M2225" s="43" t="str">
        <f t="shared" si="490"/>
        <v>Adimensional</v>
      </c>
      <c r="N2225" s="49" t="str">
        <f t="shared" si="490"/>
        <v>Ministerio de Ciencias, Tecnología, Conocimiento e Innovación</v>
      </c>
      <c r="O2225" s="30" t="str">
        <f>+"Etapas Históricas del Programa Paso a Paso en la comuna de "&amp;Enfermedades_Mundiales[[#This Row],[territorio]]</f>
        <v>Etapas Históricas del Programa Paso a Paso en la comuna de Treguaco</v>
      </c>
      <c r="P2225" s="68"/>
      <c r="Q2225" s="15" t="str">
        <f t="shared" si="485"/>
        <v>Gráfico Evolución</v>
      </c>
      <c r="R2225" s="30"/>
      <c r="S222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https://analytics.zoho.com/open-view/2395394000008155038?ZOHO_CRITERIA=%22Localiza_CL_Poblacion%22.%22Codcom%22%3D16207</v>
      </c>
      <c r="T2225" s="17"/>
      <c r="U2225" s="31" t="str">
        <f t="shared" si="486"/>
        <v>#1774B9</v>
      </c>
      <c r="V2225" s="32" t="str">
        <f>+Enfermedades_Mundiales[[#This Row],[idcoleccion]]&amp;"-"&amp;Enfermedades_Mundiales[[#This Row],[id]]</f>
        <v>360-2215</v>
      </c>
      <c r="W2225" s="21">
        <f>+VLOOKUP(Enfermedades_Mundiales[[#This Row],[Filtro URL]],Estructura!$X$4:$Y$366,2,0)</f>
        <v>36316207</v>
      </c>
      <c r="X2225" s="21" t="str">
        <f>+VLOOKUP(Enfermedades_Mundiales[[#This Row],[tema]],Estructura!$A$4:$C$18,3,0)</f>
        <v>T-368</v>
      </c>
      <c r="Y2225" s="32" t="str">
        <f>+VLOOKUP(Enfermedades_Mundiales[[#This Row],[contenido]],Estructura!$E$4:$G$18,3,0)</f>
        <v>C-364</v>
      </c>
      <c r="Z2225" s="32" t="str">
        <f>+VLOOKUP(Enfermedades_Mundiales[[#This Row],[Filtro Integrado]],Estructura!$M$4:$O$367,3,0)</f>
        <v>FI-366</v>
      </c>
      <c r="AA2225" s="32" t="str">
        <f>+VLOOKUP(Enfermedades_Mundiales[[#This Row],[Muestra]],Estructura!$Q$4:$S$194,3,0)</f>
        <v>M-373</v>
      </c>
    </row>
    <row r="2226" spans="1:27" ht="30.6" x14ac:dyDescent="0.3">
      <c r="A2226" s="61" t="s">
        <v>2693</v>
      </c>
      <c r="B2226" s="43">
        <f t="shared" si="489"/>
        <v>360</v>
      </c>
      <c r="C2226" s="44" t="str">
        <f t="shared" si="489"/>
        <v>Enfermedades Mundiales</v>
      </c>
      <c r="D2226" s="44" t="str">
        <f t="shared" si="489"/>
        <v>Salud</v>
      </c>
      <c r="E2226" s="64">
        <v>16109</v>
      </c>
      <c r="F2226" s="44" t="str">
        <f t="shared" si="487"/>
        <v>Etapas Paso a Paso</v>
      </c>
      <c r="G2226" s="27" t="s">
        <v>3568</v>
      </c>
      <c r="H2226" s="60" t="s">
        <v>17</v>
      </c>
      <c r="I2226" s="58" t="s">
        <v>218</v>
      </c>
      <c r="J2226" s="43" t="str">
        <f t="shared" ref="J2226:J2289" si="491">+J2225</f>
        <v>Zona</v>
      </c>
      <c r="K2226" s="12" t="str">
        <f t="shared" si="490"/>
        <v>Etapas Históricas</v>
      </c>
      <c r="L2226" s="43" t="str">
        <f t="shared" si="490"/>
        <v>Periodo 2020-2021</v>
      </c>
      <c r="M2226" s="43" t="str">
        <f t="shared" si="490"/>
        <v>Adimensional</v>
      </c>
      <c r="N2226" s="49" t="str">
        <f t="shared" si="490"/>
        <v>Ministerio de Ciencias, Tecnología, Conocimiento e Innovación</v>
      </c>
      <c r="O2226" s="30" t="str">
        <f>+"Etapas Históricas del Programa Paso a Paso en la comuna de "&amp;Enfermedades_Mundiales[[#This Row],[territorio]]</f>
        <v>Etapas Históricas del Programa Paso a Paso en la comuna de Yungay</v>
      </c>
      <c r="P2226" s="68"/>
      <c r="Q2226" s="15" t="str">
        <f t="shared" si="485"/>
        <v>Gráfico Evolución</v>
      </c>
      <c r="R2226" s="30"/>
      <c r="S222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https://analytics.zoho.com/open-view/2395394000008155038?ZOHO_CRITERIA=%22Localiza_CL_Poblacion%22.%22Codcom%22%3D16109</v>
      </c>
      <c r="T2226" s="17"/>
      <c r="U2226" s="31" t="str">
        <f t="shared" si="486"/>
        <v>#1774B9</v>
      </c>
      <c r="V2226" s="32" t="str">
        <f>+Enfermedades_Mundiales[[#This Row],[idcoleccion]]&amp;"-"&amp;Enfermedades_Mundiales[[#This Row],[id]]</f>
        <v>360-2216</v>
      </c>
      <c r="W2226" s="21">
        <f>+VLOOKUP(Enfermedades_Mundiales[[#This Row],[Filtro URL]],Estructura!$X$4:$Y$366,2,0)</f>
        <v>36316109</v>
      </c>
      <c r="X2226" s="21" t="str">
        <f>+VLOOKUP(Enfermedades_Mundiales[[#This Row],[tema]],Estructura!$A$4:$C$18,3,0)</f>
        <v>T-368</v>
      </c>
      <c r="Y2226" s="32" t="str">
        <f>+VLOOKUP(Enfermedades_Mundiales[[#This Row],[contenido]],Estructura!$E$4:$G$18,3,0)</f>
        <v>C-364</v>
      </c>
      <c r="Z2226" s="32" t="str">
        <f>+VLOOKUP(Enfermedades_Mundiales[[#This Row],[Filtro Integrado]],Estructura!$M$4:$O$367,3,0)</f>
        <v>FI-366</v>
      </c>
      <c r="AA2226" s="32" t="str">
        <f>+VLOOKUP(Enfermedades_Mundiales[[#This Row],[Muestra]],Estructura!$Q$4:$S$194,3,0)</f>
        <v>M-373</v>
      </c>
    </row>
    <row r="2227" spans="1:27" ht="30.6" x14ac:dyDescent="0.3">
      <c r="A2227" s="61" t="s">
        <v>2694</v>
      </c>
      <c r="B2227" s="43">
        <f t="shared" si="489"/>
        <v>360</v>
      </c>
      <c r="C2227" s="44" t="str">
        <f t="shared" si="489"/>
        <v>Enfermedades Mundiales</v>
      </c>
      <c r="D2227" s="44" t="str">
        <f t="shared" si="489"/>
        <v>Salud</v>
      </c>
      <c r="E2227" s="64">
        <v>9101</v>
      </c>
      <c r="F2227" s="44" t="str">
        <f t="shared" si="487"/>
        <v>Etapas Paso a Paso</v>
      </c>
      <c r="G2227" s="27" t="s">
        <v>3568</v>
      </c>
      <c r="H2227" s="60" t="s">
        <v>17</v>
      </c>
      <c r="I2227" s="58" t="s">
        <v>219</v>
      </c>
      <c r="J2227" s="43" t="str">
        <f t="shared" si="491"/>
        <v>Zona</v>
      </c>
      <c r="K2227" s="12" t="str">
        <f t="shared" si="490"/>
        <v>Etapas Históricas</v>
      </c>
      <c r="L2227" s="43" t="str">
        <f t="shared" si="490"/>
        <v>Periodo 2020-2021</v>
      </c>
      <c r="M2227" s="43" t="str">
        <f t="shared" si="490"/>
        <v>Adimensional</v>
      </c>
      <c r="N2227" s="49" t="str">
        <f t="shared" si="490"/>
        <v>Ministerio de Ciencias, Tecnología, Conocimiento e Innovación</v>
      </c>
      <c r="O2227" s="30" t="str">
        <f>+"Etapas Históricas del Programa Paso a Paso en la comuna de "&amp;Enfermedades_Mundiales[[#This Row],[territorio]]</f>
        <v>Etapas Históricas del Programa Paso a Paso en la comuna de Temuco</v>
      </c>
      <c r="P2227" s="68"/>
      <c r="Q2227" s="15" t="str">
        <f t="shared" si="485"/>
        <v>Gráfico Evolución</v>
      </c>
      <c r="R2227" s="30"/>
      <c r="S222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https://analytics.zoho.com/open-view/2395394000008155038?ZOHO_CRITERIA=%22Localiza_CL_Poblacion%22.%22Codcom%22%3D9101</v>
      </c>
      <c r="T2227" s="17"/>
      <c r="U2227" s="31" t="str">
        <f t="shared" si="486"/>
        <v>#1774B9</v>
      </c>
      <c r="V2227" s="32" t="str">
        <f>+Enfermedades_Mundiales[[#This Row],[idcoleccion]]&amp;"-"&amp;Enfermedades_Mundiales[[#This Row],[id]]</f>
        <v>360-2217</v>
      </c>
      <c r="W2227" s="21">
        <f>+VLOOKUP(Enfermedades_Mundiales[[#This Row],[Filtro URL]],Estructura!$X$4:$Y$366,2,0)</f>
        <v>36309101</v>
      </c>
      <c r="X2227" s="21" t="str">
        <f>+VLOOKUP(Enfermedades_Mundiales[[#This Row],[tema]],Estructura!$A$4:$C$18,3,0)</f>
        <v>T-368</v>
      </c>
      <c r="Y2227" s="32" t="str">
        <f>+VLOOKUP(Enfermedades_Mundiales[[#This Row],[contenido]],Estructura!$E$4:$G$18,3,0)</f>
        <v>C-364</v>
      </c>
      <c r="Z2227" s="32" t="str">
        <f>+VLOOKUP(Enfermedades_Mundiales[[#This Row],[Filtro Integrado]],Estructura!$M$4:$O$367,3,0)</f>
        <v>FI-366</v>
      </c>
      <c r="AA2227" s="32" t="str">
        <f>+VLOOKUP(Enfermedades_Mundiales[[#This Row],[Muestra]],Estructura!$Q$4:$S$194,3,0)</f>
        <v>M-373</v>
      </c>
    </row>
    <row r="2228" spans="1:27" ht="30.6" x14ac:dyDescent="0.3">
      <c r="A2228" s="61" t="s">
        <v>2695</v>
      </c>
      <c r="B2228" s="43">
        <f t="shared" si="489"/>
        <v>360</v>
      </c>
      <c r="C2228" s="44" t="str">
        <f t="shared" si="489"/>
        <v>Enfermedades Mundiales</v>
      </c>
      <c r="D2228" s="44" t="str">
        <f t="shared" si="489"/>
        <v>Salud</v>
      </c>
      <c r="E2228" s="64">
        <v>9102</v>
      </c>
      <c r="F2228" s="44" t="str">
        <f t="shared" si="487"/>
        <v>Etapas Paso a Paso</v>
      </c>
      <c r="G2228" s="27" t="s">
        <v>3568</v>
      </c>
      <c r="H2228" s="60" t="s">
        <v>17</v>
      </c>
      <c r="I2228" s="58" t="s">
        <v>220</v>
      </c>
      <c r="J2228" s="43" t="str">
        <f t="shared" si="491"/>
        <v>Zona</v>
      </c>
      <c r="K2228" s="12" t="str">
        <f t="shared" si="490"/>
        <v>Etapas Históricas</v>
      </c>
      <c r="L2228" s="43" t="str">
        <f t="shared" si="490"/>
        <v>Periodo 2020-2021</v>
      </c>
      <c r="M2228" s="43" t="str">
        <f t="shared" si="490"/>
        <v>Adimensional</v>
      </c>
      <c r="N2228" s="49" t="str">
        <f t="shared" si="490"/>
        <v>Ministerio de Ciencias, Tecnología, Conocimiento e Innovación</v>
      </c>
      <c r="O2228" s="30" t="str">
        <f>+"Etapas Históricas del Programa Paso a Paso en la comuna de "&amp;Enfermedades_Mundiales[[#This Row],[territorio]]</f>
        <v>Etapas Históricas del Programa Paso a Paso en la comuna de Carahue</v>
      </c>
      <c r="P2228" s="68"/>
      <c r="Q2228" s="15" t="str">
        <f t="shared" si="485"/>
        <v>Gráfico Evolución</v>
      </c>
      <c r="R2228" s="30"/>
      <c r="S222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https://analytics.zoho.com/open-view/2395394000008155038?ZOHO_CRITERIA=%22Localiza_CL_Poblacion%22.%22Codcom%22%3D9102</v>
      </c>
      <c r="T2228" s="17"/>
      <c r="U2228" s="31" t="str">
        <f t="shared" si="486"/>
        <v>#1774B9</v>
      </c>
      <c r="V2228" s="32" t="str">
        <f>+Enfermedades_Mundiales[[#This Row],[idcoleccion]]&amp;"-"&amp;Enfermedades_Mundiales[[#This Row],[id]]</f>
        <v>360-2218</v>
      </c>
      <c r="W2228" s="21">
        <f>+VLOOKUP(Enfermedades_Mundiales[[#This Row],[Filtro URL]],Estructura!$X$4:$Y$366,2,0)</f>
        <v>36309102</v>
      </c>
      <c r="X2228" s="21" t="str">
        <f>+VLOOKUP(Enfermedades_Mundiales[[#This Row],[tema]],Estructura!$A$4:$C$18,3,0)</f>
        <v>T-368</v>
      </c>
      <c r="Y2228" s="32" t="str">
        <f>+VLOOKUP(Enfermedades_Mundiales[[#This Row],[contenido]],Estructura!$E$4:$G$18,3,0)</f>
        <v>C-364</v>
      </c>
      <c r="Z2228" s="32" t="str">
        <f>+VLOOKUP(Enfermedades_Mundiales[[#This Row],[Filtro Integrado]],Estructura!$M$4:$O$367,3,0)</f>
        <v>FI-366</v>
      </c>
      <c r="AA2228" s="32" t="str">
        <f>+VLOOKUP(Enfermedades_Mundiales[[#This Row],[Muestra]],Estructura!$Q$4:$S$194,3,0)</f>
        <v>M-373</v>
      </c>
    </row>
    <row r="2229" spans="1:27" ht="30.6" x14ac:dyDescent="0.3">
      <c r="A2229" s="61" t="s">
        <v>2696</v>
      </c>
      <c r="B2229" s="43">
        <f t="shared" si="489"/>
        <v>360</v>
      </c>
      <c r="C2229" s="44" t="str">
        <f t="shared" si="489"/>
        <v>Enfermedades Mundiales</v>
      </c>
      <c r="D2229" s="44" t="str">
        <f t="shared" si="489"/>
        <v>Salud</v>
      </c>
      <c r="E2229" s="64">
        <v>9103</v>
      </c>
      <c r="F2229" s="44" t="str">
        <f t="shared" si="487"/>
        <v>Etapas Paso a Paso</v>
      </c>
      <c r="G2229" s="27" t="s">
        <v>3568</v>
      </c>
      <c r="H2229" s="60" t="s">
        <v>17</v>
      </c>
      <c r="I2229" s="58" t="s">
        <v>221</v>
      </c>
      <c r="J2229" s="43" t="str">
        <f t="shared" si="491"/>
        <v>Zona</v>
      </c>
      <c r="K2229" s="12" t="str">
        <f t="shared" si="490"/>
        <v>Etapas Históricas</v>
      </c>
      <c r="L2229" s="43" t="str">
        <f t="shared" si="490"/>
        <v>Periodo 2020-2021</v>
      </c>
      <c r="M2229" s="43" t="str">
        <f t="shared" si="490"/>
        <v>Adimensional</v>
      </c>
      <c r="N2229" s="49" t="str">
        <f t="shared" si="490"/>
        <v>Ministerio de Ciencias, Tecnología, Conocimiento e Innovación</v>
      </c>
      <c r="O2229" s="30" t="str">
        <f>+"Etapas Históricas del Programa Paso a Paso en la comuna de "&amp;Enfermedades_Mundiales[[#This Row],[territorio]]</f>
        <v>Etapas Históricas del Programa Paso a Paso en la comuna de Cunco</v>
      </c>
      <c r="P2229" s="68"/>
      <c r="Q2229" s="15" t="str">
        <f t="shared" si="485"/>
        <v>Gráfico Evolución</v>
      </c>
      <c r="R2229" s="30"/>
      <c r="S222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https://analytics.zoho.com/open-view/2395394000008155038?ZOHO_CRITERIA=%22Localiza_CL_Poblacion%22.%22Codcom%22%3D9103</v>
      </c>
      <c r="T2229" s="17"/>
      <c r="U2229" s="31" t="str">
        <f t="shared" si="486"/>
        <v>#1774B9</v>
      </c>
      <c r="V2229" s="32" t="str">
        <f>+Enfermedades_Mundiales[[#This Row],[idcoleccion]]&amp;"-"&amp;Enfermedades_Mundiales[[#This Row],[id]]</f>
        <v>360-2219</v>
      </c>
      <c r="W2229" s="21">
        <f>+VLOOKUP(Enfermedades_Mundiales[[#This Row],[Filtro URL]],Estructura!$X$4:$Y$366,2,0)</f>
        <v>36309103</v>
      </c>
      <c r="X2229" s="21" t="str">
        <f>+VLOOKUP(Enfermedades_Mundiales[[#This Row],[tema]],Estructura!$A$4:$C$18,3,0)</f>
        <v>T-368</v>
      </c>
      <c r="Y2229" s="32" t="str">
        <f>+VLOOKUP(Enfermedades_Mundiales[[#This Row],[contenido]],Estructura!$E$4:$G$18,3,0)</f>
        <v>C-364</v>
      </c>
      <c r="Z2229" s="32" t="str">
        <f>+VLOOKUP(Enfermedades_Mundiales[[#This Row],[Filtro Integrado]],Estructura!$M$4:$O$367,3,0)</f>
        <v>FI-366</v>
      </c>
      <c r="AA2229" s="32" t="str">
        <f>+VLOOKUP(Enfermedades_Mundiales[[#This Row],[Muestra]],Estructura!$Q$4:$S$194,3,0)</f>
        <v>M-373</v>
      </c>
    </row>
    <row r="2230" spans="1:27" ht="30.6" x14ac:dyDescent="0.3">
      <c r="A2230" s="61" t="s">
        <v>2697</v>
      </c>
      <c r="B2230" s="43">
        <f t="shared" si="489"/>
        <v>360</v>
      </c>
      <c r="C2230" s="44" t="str">
        <f t="shared" si="489"/>
        <v>Enfermedades Mundiales</v>
      </c>
      <c r="D2230" s="44" t="str">
        <f t="shared" si="489"/>
        <v>Salud</v>
      </c>
      <c r="E2230" s="64">
        <v>9104</v>
      </c>
      <c r="F2230" s="44" t="str">
        <f t="shared" si="487"/>
        <v>Etapas Paso a Paso</v>
      </c>
      <c r="G2230" s="27" t="s">
        <v>3568</v>
      </c>
      <c r="H2230" s="60" t="s">
        <v>17</v>
      </c>
      <c r="I2230" s="58" t="s">
        <v>222</v>
      </c>
      <c r="J2230" s="43" t="str">
        <f t="shared" si="491"/>
        <v>Zona</v>
      </c>
      <c r="K2230" s="12" t="str">
        <f t="shared" si="490"/>
        <v>Etapas Históricas</v>
      </c>
      <c r="L2230" s="43" t="str">
        <f t="shared" si="490"/>
        <v>Periodo 2020-2021</v>
      </c>
      <c r="M2230" s="43" t="str">
        <f t="shared" si="490"/>
        <v>Adimensional</v>
      </c>
      <c r="N2230" s="49" t="str">
        <f t="shared" si="490"/>
        <v>Ministerio de Ciencias, Tecnología, Conocimiento e Innovación</v>
      </c>
      <c r="O2230" s="30" t="str">
        <f>+"Etapas Históricas del Programa Paso a Paso en la comuna de "&amp;Enfermedades_Mundiales[[#This Row],[territorio]]</f>
        <v>Etapas Históricas del Programa Paso a Paso en la comuna de Curarrehue</v>
      </c>
      <c r="P2230" s="68"/>
      <c r="Q2230" s="15" t="str">
        <f t="shared" si="485"/>
        <v>Gráfico Evolución</v>
      </c>
      <c r="R2230" s="30"/>
      <c r="S223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https://analytics.zoho.com/open-view/2395394000008155038?ZOHO_CRITERIA=%22Localiza_CL_Poblacion%22.%22Codcom%22%3D9104</v>
      </c>
      <c r="T2230" s="17"/>
      <c r="U2230" s="31" t="str">
        <f t="shared" si="486"/>
        <v>#1774B9</v>
      </c>
      <c r="V2230" s="32" t="str">
        <f>+Enfermedades_Mundiales[[#This Row],[idcoleccion]]&amp;"-"&amp;Enfermedades_Mundiales[[#This Row],[id]]</f>
        <v>360-2220</v>
      </c>
      <c r="W2230" s="21">
        <f>+VLOOKUP(Enfermedades_Mundiales[[#This Row],[Filtro URL]],Estructura!$X$4:$Y$366,2,0)</f>
        <v>36309104</v>
      </c>
      <c r="X2230" s="21" t="str">
        <f>+VLOOKUP(Enfermedades_Mundiales[[#This Row],[tema]],Estructura!$A$4:$C$18,3,0)</f>
        <v>T-368</v>
      </c>
      <c r="Y2230" s="32" t="str">
        <f>+VLOOKUP(Enfermedades_Mundiales[[#This Row],[contenido]],Estructura!$E$4:$G$18,3,0)</f>
        <v>C-364</v>
      </c>
      <c r="Z2230" s="32" t="str">
        <f>+VLOOKUP(Enfermedades_Mundiales[[#This Row],[Filtro Integrado]],Estructura!$M$4:$O$367,3,0)</f>
        <v>FI-366</v>
      </c>
      <c r="AA2230" s="32" t="str">
        <f>+VLOOKUP(Enfermedades_Mundiales[[#This Row],[Muestra]],Estructura!$Q$4:$S$194,3,0)</f>
        <v>M-373</v>
      </c>
    </row>
    <row r="2231" spans="1:27" ht="30.6" x14ac:dyDescent="0.3">
      <c r="A2231" s="61" t="s">
        <v>2698</v>
      </c>
      <c r="B2231" s="43">
        <f t="shared" si="489"/>
        <v>360</v>
      </c>
      <c r="C2231" s="44" t="str">
        <f t="shared" si="489"/>
        <v>Enfermedades Mundiales</v>
      </c>
      <c r="D2231" s="44" t="str">
        <f t="shared" si="489"/>
        <v>Salud</v>
      </c>
      <c r="E2231" s="64">
        <v>9105</v>
      </c>
      <c r="F2231" s="44" t="str">
        <f t="shared" si="487"/>
        <v>Etapas Paso a Paso</v>
      </c>
      <c r="G2231" s="27" t="s">
        <v>3568</v>
      </c>
      <c r="H2231" s="60" t="s">
        <v>17</v>
      </c>
      <c r="I2231" s="58" t="s">
        <v>223</v>
      </c>
      <c r="J2231" s="43" t="str">
        <f t="shared" si="491"/>
        <v>Zona</v>
      </c>
      <c r="K2231" s="12" t="str">
        <f t="shared" si="490"/>
        <v>Etapas Históricas</v>
      </c>
      <c r="L2231" s="43" t="str">
        <f t="shared" si="490"/>
        <v>Periodo 2020-2021</v>
      </c>
      <c r="M2231" s="43" t="str">
        <f t="shared" si="490"/>
        <v>Adimensional</v>
      </c>
      <c r="N2231" s="49" t="str">
        <f t="shared" si="490"/>
        <v>Ministerio de Ciencias, Tecnología, Conocimiento e Innovación</v>
      </c>
      <c r="O2231" s="30" t="str">
        <f>+"Etapas Históricas del Programa Paso a Paso en la comuna de "&amp;Enfermedades_Mundiales[[#This Row],[territorio]]</f>
        <v>Etapas Históricas del Programa Paso a Paso en la comuna de Freire</v>
      </c>
      <c r="P2231" s="68"/>
      <c r="Q2231" s="15" t="str">
        <f t="shared" si="485"/>
        <v>Gráfico Evolución</v>
      </c>
      <c r="R2231" s="30"/>
      <c r="S223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https://analytics.zoho.com/open-view/2395394000008155038?ZOHO_CRITERIA=%22Localiza_CL_Poblacion%22.%22Codcom%22%3D9105</v>
      </c>
      <c r="T2231" s="17"/>
      <c r="U2231" s="31" t="str">
        <f t="shared" si="486"/>
        <v>#1774B9</v>
      </c>
      <c r="V2231" s="32" t="str">
        <f>+Enfermedades_Mundiales[[#This Row],[idcoleccion]]&amp;"-"&amp;Enfermedades_Mundiales[[#This Row],[id]]</f>
        <v>360-2221</v>
      </c>
      <c r="W2231" s="21">
        <f>+VLOOKUP(Enfermedades_Mundiales[[#This Row],[Filtro URL]],Estructura!$X$4:$Y$366,2,0)</f>
        <v>36309105</v>
      </c>
      <c r="X2231" s="21" t="str">
        <f>+VLOOKUP(Enfermedades_Mundiales[[#This Row],[tema]],Estructura!$A$4:$C$18,3,0)</f>
        <v>T-368</v>
      </c>
      <c r="Y2231" s="32" t="str">
        <f>+VLOOKUP(Enfermedades_Mundiales[[#This Row],[contenido]],Estructura!$E$4:$G$18,3,0)</f>
        <v>C-364</v>
      </c>
      <c r="Z2231" s="32" t="str">
        <f>+VLOOKUP(Enfermedades_Mundiales[[#This Row],[Filtro Integrado]],Estructura!$M$4:$O$367,3,0)</f>
        <v>FI-366</v>
      </c>
      <c r="AA2231" s="32" t="str">
        <f>+VLOOKUP(Enfermedades_Mundiales[[#This Row],[Muestra]],Estructura!$Q$4:$S$194,3,0)</f>
        <v>M-373</v>
      </c>
    </row>
    <row r="2232" spans="1:27" ht="30.6" x14ac:dyDescent="0.3">
      <c r="A2232" s="61" t="s">
        <v>2699</v>
      </c>
      <c r="B2232" s="43">
        <f t="shared" si="489"/>
        <v>360</v>
      </c>
      <c r="C2232" s="44" t="str">
        <f t="shared" si="489"/>
        <v>Enfermedades Mundiales</v>
      </c>
      <c r="D2232" s="44" t="str">
        <f t="shared" si="489"/>
        <v>Salud</v>
      </c>
      <c r="E2232" s="64">
        <v>9106</v>
      </c>
      <c r="F2232" s="44" t="str">
        <f t="shared" si="487"/>
        <v>Etapas Paso a Paso</v>
      </c>
      <c r="G2232" s="27" t="s">
        <v>3568</v>
      </c>
      <c r="H2232" s="60" t="s">
        <v>17</v>
      </c>
      <c r="I2232" s="58" t="s">
        <v>224</v>
      </c>
      <c r="J2232" s="43" t="str">
        <f t="shared" si="491"/>
        <v>Zona</v>
      </c>
      <c r="K2232" s="12" t="str">
        <f t="shared" si="490"/>
        <v>Etapas Históricas</v>
      </c>
      <c r="L2232" s="43" t="str">
        <f t="shared" si="490"/>
        <v>Periodo 2020-2021</v>
      </c>
      <c r="M2232" s="43" t="str">
        <f t="shared" si="490"/>
        <v>Adimensional</v>
      </c>
      <c r="N2232" s="49" t="str">
        <f t="shared" si="490"/>
        <v>Ministerio de Ciencias, Tecnología, Conocimiento e Innovación</v>
      </c>
      <c r="O2232" s="30" t="str">
        <f>+"Etapas Históricas del Programa Paso a Paso en la comuna de "&amp;Enfermedades_Mundiales[[#This Row],[territorio]]</f>
        <v>Etapas Históricas del Programa Paso a Paso en la comuna de Galvarino</v>
      </c>
      <c r="P2232" s="68"/>
      <c r="Q2232" s="15" t="str">
        <f t="shared" si="485"/>
        <v>Gráfico Evolución</v>
      </c>
      <c r="R2232" s="30"/>
      <c r="S22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https://analytics.zoho.com/open-view/2395394000008155038?ZOHO_CRITERIA=%22Localiza_CL_Poblacion%22.%22Codcom%22%3D9106</v>
      </c>
      <c r="T2232" s="17"/>
      <c r="U2232" s="31" t="str">
        <f t="shared" si="486"/>
        <v>#1774B9</v>
      </c>
      <c r="V2232" s="32" t="str">
        <f>+Enfermedades_Mundiales[[#This Row],[idcoleccion]]&amp;"-"&amp;Enfermedades_Mundiales[[#This Row],[id]]</f>
        <v>360-2222</v>
      </c>
      <c r="W2232" s="21">
        <f>+VLOOKUP(Enfermedades_Mundiales[[#This Row],[Filtro URL]],Estructura!$X$4:$Y$366,2,0)</f>
        <v>36309106</v>
      </c>
      <c r="X2232" s="21" t="str">
        <f>+VLOOKUP(Enfermedades_Mundiales[[#This Row],[tema]],Estructura!$A$4:$C$18,3,0)</f>
        <v>T-368</v>
      </c>
      <c r="Y2232" s="32" t="str">
        <f>+VLOOKUP(Enfermedades_Mundiales[[#This Row],[contenido]],Estructura!$E$4:$G$18,3,0)</f>
        <v>C-364</v>
      </c>
      <c r="Z2232" s="32" t="str">
        <f>+VLOOKUP(Enfermedades_Mundiales[[#This Row],[Filtro Integrado]],Estructura!$M$4:$O$367,3,0)</f>
        <v>FI-366</v>
      </c>
      <c r="AA2232" s="32" t="str">
        <f>+VLOOKUP(Enfermedades_Mundiales[[#This Row],[Muestra]],Estructura!$Q$4:$S$194,3,0)</f>
        <v>M-373</v>
      </c>
    </row>
    <row r="2233" spans="1:27" ht="30.6" x14ac:dyDescent="0.3">
      <c r="A2233" s="61" t="s">
        <v>2700</v>
      </c>
      <c r="B2233" s="43">
        <f t="shared" si="489"/>
        <v>360</v>
      </c>
      <c r="C2233" s="44" t="str">
        <f t="shared" si="489"/>
        <v>Enfermedades Mundiales</v>
      </c>
      <c r="D2233" s="44" t="str">
        <f t="shared" si="489"/>
        <v>Salud</v>
      </c>
      <c r="E2233" s="64">
        <v>9107</v>
      </c>
      <c r="F2233" s="44" t="str">
        <f t="shared" si="487"/>
        <v>Etapas Paso a Paso</v>
      </c>
      <c r="G2233" s="27" t="s">
        <v>3568</v>
      </c>
      <c r="H2233" s="60" t="s">
        <v>17</v>
      </c>
      <c r="I2233" s="58" t="s">
        <v>225</v>
      </c>
      <c r="J2233" s="43" t="str">
        <f t="shared" si="491"/>
        <v>Zona</v>
      </c>
      <c r="K2233" s="12" t="str">
        <f t="shared" si="490"/>
        <v>Etapas Históricas</v>
      </c>
      <c r="L2233" s="43" t="str">
        <f t="shared" si="490"/>
        <v>Periodo 2020-2021</v>
      </c>
      <c r="M2233" s="43" t="str">
        <f t="shared" si="490"/>
        <v>Adimensional</v>
      </c>
      <c r="N2233" s="49" t="str">
        <f t="shared" si="490"/>
        <v>Ministerio de Ciencias, Tecnología, Conocimiento e Innovación</v>
      </c>
      <c r="O2233" s="30" t="str">
        <f>+"Etapas Históricas del Programa Paso a Paso en la comuna de "&amp;Enfermedades_Mundiales[[#This Row],[territorio]]</f>
        <v>Etapas Históricas del Programa Paso a Paso en la comuna de Gorbea</v>
      </c>
      <c r="P2233" s="68"/>
      <c r="Q2233" s="15" t="str">
        <f t="shared" si="485"/>
        <v>Gráfico Evolución</v>
      </c>
      <c r="R2233" s="30"/>
      <c r="S22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https://analytics.zoho.com/open-view/2395394000008155038?ZOHO_CRITERIA=%22Localiza_CL_Poblacion%22.%22Codcom%22%3D9107</v>
      </c>
      <c r="T2233" s="17"/>
      <c r="U2233" s="31" t="str">
        <f t="shared" si="486"/>
        <v>#1774B9</v>
      </c>
      <c r="V2233" s="32" t="str">
        <f>+Enfermedades_Mundiales[[#This Row],[idcoleccion]]&amp;"-"&amp;Enfermedades_Mundiales[[#This Row],[id]]</f>
        <v>360-2223</v>
      </c>
      <c r="W2233" s="21">
        <f>+VLOOKUP(Enfermedades_Mundiales[[#This Row],[Filtro URL]],Estructura!$X$4:$Y$366,2,0)</f>
        <v>36309107</v>
      </c>
      <c r="X2233" s="21" t="str">
        <f>+VLOOKUP(Enfermedades_Mundiales[[#This Row],[tema]],Estructura!$A$4:$C$18,3,0)</f>
        <v>T-368</v>
      </c>
      <c r="Y2233" s="32" t="str">
        <f>+VLOOKUP(Enfermedades_Mundiales[[#This Row],[contenido]],Estructura!$E$4:$G$18,3,0)</f>
        <v>C-364</v>
      </c>
      <c r="Z2233" s="32" t="str">
        <f>+VLOOKUP(Enfermedades_Mundiales[[#This Row],[Filtro Integrado]],Estructura!$M$4:$O$367,3,0)</f>
        <v>FI-366</v>
      </c>
      <c r="AA2233" s="32" t="str">
        <f>+VLOOKUP(Enfermedades_Mundiales[[#This Row],[Muestra]],Estructura!$Q$4:$S$194,3,0)</f>
        <v>M-373</v>
      </c>
    </row>
    <row r="2234" spans="1:27" ht="30.6" x14ac:dyDescent="0.3">
      <c r="A2234" s="61" t="s">
        <v>2701</v>
      </c>
      <c r="B2234" s="43">
        <f t="shared" si="489"/>
        <v>360</v>
      </c>
      <c r="C2234" s="44" t="str">
        <f t="shared" si="489"/>
        <v>Enfermedades Mundiales</v>
      </c>
      <c r="D2234" s="44" t="str">
        <f t="shared" si="489"/>
        <v>Salud</v>
      </c>
      <c r="E2234" s="64">
        <v>9108</v>
      </c>
      <c r="F2234" s="44" t="str">
        <f t="shared" si="487"/>
        <v>Etapas Paso a Paso</v>
      </c>
      <c r="G2234" s="27" t="s">
        <v>3568</v>
      </c>
      <c r="H2234" s="60" t="s">
        <v>17</v>
      </c>
      <c r="I2234" s="58" t="s">
        <v>226</v>
      </c>
      <c r="J2234" s="43" t="str">
        <f t="shared" si="491"/>
        <v>Zona</v>
      </c>
      <c r="K2234" s="12" t="str">
        <f t="shared" si="490"/>
        <v>Etapas Históricas</v>
      </c>
      <c r="L2234" s="43" t="str">
        <f t="shared" si="490"/>
        <v>Periodo 2020-2021</v>
      </c>
      <c r="M2234" s="43" t="str">
        <f t="shared" si="490"/>
        <v>Adimensional</v>
      </c>
      <c r="N2234" s="49" t="str">
        <f t="shared" si="490"/>
        <v>Ministerio de Ciencias, Tecnología, Conocimiento e Innovación</v>
      </c>
      <c r="O2234" s="30" t="str">
        <f>+"Etapas Históricas del Programa Paso a Paso en la comuna de "&amp;Enfermedades_Mundiales[[#This Row],[territorio]]</f>
        <v>Etapas Históricas del Programa Paso a Paso en la comuna de Lautaro</v>
      </c>
      <c r="P2234" s="68"/>
      <c r="Q2234" s="15" t="str">
        <f t="shared" si="485"/>
        <v>Gráfico Evolución</v>
      </c>
      <c r="R2234" s="30"/>
      <c r="S22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https://analytics.zoho.com/open-view/2395394000008155038?ZOHO_CRITERIA=%22Localiza_CL_Poblacion%22.%22Codcom%22%3D9108</v>
      </c>
      <c r="T2234" s="17"/>
      <c r="U2234" s="31" t="str">
        <f t="shared" si="486"/>
        <v>#1774B9</v>
      </c>
      <c r="V2234" s="32" t="str">
        <f>+Enfermedades_Mundiales[[#This Row],[idcoleccion]]&amp;"-"&amp;Enfermedades_Mundiales[[#This Row],[id]]</f>
        <v>360-2224</v>
      </c>
      <c r="W2234" s="21">
        <f>+VLOOKUP(Enfermedades_Mundiales[[#This Row],[Filtro URL]],Estructura!$X$4:$Y$366,2,0)</f>
        <v>36309108</v>
      </c>
      <c r="X2234" s="21" t="str">
        <f>+VLOOKUP(Enfermedades_Mundiales[[#This Row],[tema]],Estructura!$A$4:$C$18,3,0)</f>
        <v>T-368</v>
      </c>
      <c r="Y2234" s="32" t="str">
        <f>+VLOOKUP(Enfermedades_Mundiales[[#This Row],[contenido]],Estructura!$E$4:$G$18,3,0)</f>
        <v>C-364</v>
      </c>
      <c r="Z2234" s="32" t="str">
        <f>+VLOOKUP(Enfermedades_Mundiales[[#This Row],[Filtro Integrado]],Estructura!$M$4:$O$367,3,0)</f>
        <v>FI-366</v>
      </c>
      <c r="AA2234" s="32" t="str">
        <f>+VLOOKUP(Enfermedades_Mundiales[[#This Row],[Muestra]],Estructura!$Q$4:$S$194,3,0)</f>
        <v>M-373</v>
      </c>
    </row>
    <row r="2235" spans="1:27" ht="30.6" x14ac:dyDescent="0.3">
      <c r="A2235" s="61" t="s">
        <v>2702</v>
      </c>
      <c r="B2235" s="43">
        <f t="shared" si="489"/>
        <v>360</v>
      </c>
      <c r="C2235" s="44" t="str">
        <f t="shared" si="489"/>
        <v>Enfermedades Mundiales</v>
      </c>
      <c r="D2235" s="44" t="str">
        <f t="shared" si="489"/>
        <v>Salud</v>
      </c>
      <c r="E2235" s="64">
        <v>9109</v>
      </c>
      <c r="F2235" s="44" t="str">
        <f t="shared" si="487"/>
        <v>Etapas Paso a Paso</v>
      </c>
      <c r="G2235" s="27" t="s">
        <v>3568</v>
      </c>
      <c r="H2235" s="60" t="s">
        <v>17</v>
      </c>
      <c r="I2235" s="58" t="s">
        <v>227</v>
      </c>
      <c r="J2235" s="43" t="str">
        <f t="shared" si="491"/>
        <v>Zona</v>
      </c>
      <c r="K2235" s="12" t="str">
        <f t="shared" si="490"/>
        <v>Etapas Históricas</v>
      </c>
      <c r="L2235" s="43" t="str">
        <f t="shared" si="490"/>
        <v>Periodo 2020-2021</v>
      </c>
      <c r="M2235" s="43" t="str">
        <f t="shared" si="490"/>
        <v>Adimensional</v>
      </c>
      <c r="N2235" s="49" t="str">
        <f t="shared" si="490"/>
        <v>Ministerio de Ciencias, Tecnología, Conocimiento e Innovación</v>
      </c>
      <c r="O2235" s="30" t="str">
        <f>+"Etapas Históricas del Programa Paso a Paso en la comuna de "&amp;Enfermedades_Mundiales[[#This Row],[territorio]]</f>
        <v>Etapas Históricas del Programa Paso a Paso en la comuna de Loncoche</v>
      </c>
      <c r="P2235" s="68"/>
      <c r="Q2235" s="15" t="str">
        <f t="shared" si="485"/>
        <v>Gráfico Evolución</v>
      </c>
      <c r="R2235" s="30"/>
      <c r="S22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https://analytics.zoho.com/open-view/2395394000008155038?ZOHO_CRITERIA=%22Localiza_CL_Poblacion%22.%22Codcom%22%3D9109</v>
      </c>
      <c r="T2235" s="17"/>
      <c r="U2235" s="31" t="str">
        <f t="shared" si="486"/>
        <v>#1774B9</v>
      </c>
      <c r="V2235" s="32" t="str">
        <f>+Enfermedades_Mundiales[[#This Row],[idcoleccion]]&amp;"-"&amp;Enfermedades_Mundiales[[#This Row],[id]]</f>
        <v>360-2225</v>
      </c>
      <c r="W2235" s="21">
        <f>+VLOOKUP(Enfermedades_Mundiales[[#This Row],[Filtro URL]],Estructura!$X$4:$Y$366,2,0)</f>
        <v>36309109</v>
      </c>
      <c r="X2235" s="21" t="str">
        <f>+VLOOKUP(Enfermedades_Mundiales[[#This Row],[tema]],Estructura!$A$4:$C$18,3,0)</f>
        <v>T-368</v>
      </c>
      <c r="Y2235" s="32" t="str">
        <f>+VLOOKUP(Enfermedades_Mundiales[[#This Row],[contenido]],Estructura!$E$4:$G$18,3,0)</f>
        <v>C-364</v>
      </c>
      <c r="Z2235" s="32" t="str">
        <f>+VLOOKUP(Enfermedades_Mundiales[[#This Row],[Filtro Integrado]],Estructura!$M$4:$O$367,3,0)</f>
        <v>FI-366</v>
      </c>
      <c r="AA2235" s="32" t="str">
        <f>+VLOOKUP(Enfermedades_Mundiales[[#This Row],[Muestra]],Estructura!$Q$4:$S$194,3,0)</f>
        <v>M-373</v>
      </c>
    </row>
    <row r="2236" spans="1:27" ht="30.6" x14ac:dyDescent="0.3">
      <c r="A2236" s="61" t="s">
        <v>2703</v>
      </c>
      <c r="B2236" s="43">
        <f t="shared" si="489"/>
        <v>360</v>
      </c>
      <c r="C2236" s="44" t="str">
        <f t="shared" si="489"/>
        <v>Enfermedades Mundiales</v>
      </c>
      <c r="D2236" s="44" t="str">
        <f t="shared" si="489"/>
        <v>Salud</v>
      </c>
      <c r="E2236" s="64">
        <v>9110</v>
      </c>
      <c r="F2236" s="44" t="str">
        <f t="shared" si="487"/>
        <v>Etapas Paso a Paso</v>
      </c>
      <c r="G2236" s="27" t="s">
        <v>3568</v>
      </c>
      <c r="H2236" s="60" t="s">
        <v>17</v>
      </c>
      <c r="I2236" s="58" t="s">
        <v>228</v>
      </c>
      <c r="J2236" s="43" t="str">
        <f t="shared" si="491"/>
        <v>Zona</v>
      </c>
      <c r="K2236" s="12" t="str">
        <f t="shared" si="490"/>
        <v>Etapas Históricas</v>
      </c>
      <c r="L2236" s="43" t="str">
        <f t="shared" si="490"/>
        <v>Periodo 2020-2021</v>
      </c>
      <c r="M2236" s="43" t="str">
        <f t="shared" si="490"/>
        <v>Adimensional</v>
      </c>
      <c r="N2236" s="49" t="str">
        <f t="shared" si="490"/>
        <v>Ministerio de Ciencias, Tecnología, Conocimiento e Innovación</v>
      </c>
      <c r="O2236" s="30" t="str">
        <f>+"Etapas Históricas del Programa Paso a Paso en la comuna de "&amp;Enfermedades_Mundiales[[#This Row],[territorio]]</f>
        <v>Etapas Históricas del Programa Paso a Paso en la comuna de Melipeuco</v>
      </c>
      <c r="P2236" s="68"/>
      <c r="Q2236" s="15" t="str">
        <f t="shared" si="485"/>
        <v>Gráfico Evolución</v>
      </c>
      <c r="R2236" s="30"/>
      <c r="S22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https://analytics.zoho.com/open-view/2395394000008155038?ZOHO_CRITERIA=%22Localiza_CL_Poblacion%22.%22Codcom%22%3D9110</v>
      </c>
      <c r="T2236" s="17"/>
      <c r="U2236" s="31" t="str">
        <f t="shared" si="486"/>
        <v>#1774B9</v>
      </c>
      <c r="V2236" s="32" t="str">
        <f>+Enfermedades_Mundiales[[#This Row],[idcoleccion]]&amp;"-"&amp;Enfermedades_Mundiales[[#This Row],[id]]</f>
        <v>360-2226</v>
      </c>
      <c r="W2236" s="21">
        <f>+VLOOKUP(Enfermedades_Mundiales[[#This Row],[Filtro URL]],Estructura!$X$4:$Y$366,2,0)</f>
        <v>36309110</v>
      </c>
      <c r="X2236" s="21" t="str">
        <f>+VLOOKUP(Enfermedades_Mundiales[[#This Row],[tema]],Estructura!$A$4:$C$18,3,0)</f>
        <v>T-368</v>
      </c>
      <c r="Y2236" s="32" t="str">
        <f>+VLOOKUP(Enfermedades_Mundiales[[#This Row],[contenido]],Estructura!$E$4:$G$18,3,0)</f>
        <v>C-364</v>
      </c>
      <c r="Z2236" s="32" t="str">
        <f>+VLOOKUP(Enfermedades_Mundiales[[#This Row],[Filtro Integrado]],Estructura!$M$4:$O$367,3,0)</f>
        <v>FI-366</v>
      </c>
      <c r="AA2236" s="32" t="str">
        <f>+VLOOKUP(Enfermedades_Mundiales[[#This Row],[Muestra]],Estructura!$Q$4:$S$194,3,0)</f>
        <v>M-373</v>
      </c>
    </row>
    <row r="2237" spans="1:27" ht="30.6" x14ac:dyDescent="0.3">
      <c r="A2237" s="61" t="s">
        <v>2704</v>
      </c>
      <c r="B2237" s="43">
        <f t="shared" si="489"/>
        <v>360</v>
      </c>
      <c r="C2237" s="44" t="str">
        <f t="shared" si="489"/>
        <v>Enfermedades Mundiales</v>
      </c>
      <c r="D2237" s="44" t="str">
        <f t="shared" si="489"/>
        <v>Salud</v>
      </c>
      <c r="E2237" s="64">
        <v>9111</v>
      </c>
      <c r="F2237" s="44" t="str">
        <f t="shared" si="487"/>
        <v>Etapas Paso a Paso</v>
      </c>
      <c r="G2237" s="27" t="s">
        <v>3568</v>
      </c>
      <c r="H2237" s="60" t="s">
        <v>17</v>
      </c>
      <c r="I2237" s="58" t="s">
        <v>229</v>
      </c>
      <c r="J2237" s="43" t="str">
        <f t="shared" si="491"/>
        <v>Zona</v>
      </c>
      <c r="K2237" s="12" t="str">
        <f t="shared" si="490"/>
        <v>Etapas Históricas</v>
      </c>
      <c r="L2237" s="43" t="str">
        <f t="shared" si="490"/>
        <v>Periodo 2020-2021</v>
      </c>
      <c r="M2237" s="43" t="str">
        <f t="shared" si="490"/>
        <v>Adimensional</v>
      </c>
      <c r="N2237" s="49" t="str">
        <f t="shared" si="490"/>
        <v>Ministerio de Ciencias, Tecnología, Conocimiento e Innovación</v>
      </c>
      <c r="O2237" s="30" t="str">
        <f>+"Etapas Históricas del Programa Paso a Paso en la comuna de "&amp;Enfermedades_Mundiales[[#This Row],[territorio]]</f>
        <v>Etapas Históricas del Programa Paso a Paso en la comuna de Nueva Imperial</v>
      </c>
      <c r="P2237" s="68"/>
      <c r="Q2237" s="15" t="str">
        <f t="shared" si="485"/>
        <v>Gráfico Evolución</v>
      </c>
      <c r="R2237" s="30"/>
      <c r="S22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https://analytics.zoho.com/open-view/2395394000008155038?ZOHO_CRITERIA=%22Localiza_CL_Poblacion%22.%22Codcom%22%3D9111</v>
      </c>
      <c r="T2237" s="17"/>
      <c r="U2237" s="31" t="str">
        <f t="shared" si="486"/>
        <v>#1774B9</v>
      </c>
      <c r="V2237" s="32" t="str">
        <f>+Enfermedades_Mundiales[[#This Row],[idcoleccion]]&amp;"-"&amp;Enfermedades_Mundiales[[#This Row],[id]]</f>
        <v>360-2227</v>
      </c>
      <c r="W2237" s="21">
        <f>+VLOOKUP(Enfermedades_Mundiales[[#This Row],[Filtro URL]],Estructura!$X$4:$Y$366,2,0)</f>
        <v>36309111</v>
      </c>
      <c r="X2237" s="21" t="str">
        <f>+VLOOKUP(Enfermedades_Mundiales[[#This Row],[tema]],Estructura!$A$4:$C$18,3,0)</f>
        <v>T-368</v>
      </c>
      <c r="Y2237" s="32" t="str">
        <f>+VLOOKUP(Enfermedades_Mundiales[[#This Row],[contenido]],Estructura!$E$4:$G$18,3,0)</f>
        <v>C-364</v>
      </c>
      <c r="Z2237" s="32" t="str">
        <f>+VLOOKUP(Enfermedades_Mundiales[[#This Row],[Filtro Integrado]],Estructura!$M$4:$O$367,3,0)</f>
        <v>FI-366</v>
      </c>
      <c r="AA2237" s="32" t="str">
        <f>+VLOOKUP(Enfermedades_Mundiales[[#This Row],[Muestra]],Estructura!$Q$4:$S$194,3,0)</f>
        <v>M-373</v>
      </c>
    </row>
    <row r="2238" spans="1:27" ht="30.6" x14ac:dyDescent="0.3">
      <c r="A2238" s="61" t="s">
        <v>2705</v>
      </c>
      <c r="B2238" s="43">
        <f t="shared" si="489"/>
        <v>360</v>
      </c>
      <c r="C2238" s="44" t="str">
        <f t="shared" si="489"/>
        <v>Enfermedades Mundiales</v>
      </c>
      <c r="D2238" s="44" t="str">
        <f t="shared" si="489"/>
        <v>Salud</v>
      </c>
      <c r="E2238" s="64">
        <v>9112</v>
      </c>
      <c r="F2238" s="44" t="str">
        <f t="shared" si="487"/>
        <v>Etapas Paso a Paso</v>
      </c>
      <c r="G2238" s="27" t="s">
        <v>3568</v>
      </c>
      <c r="H2238" s="60" t="s">
        <v>17</v>
      </c>
      <c r="I2238" s="58" t="s">
        <v>230</v>
      </c>
      <c r="J2238" s="43" t="str">
        <f t="shared" si="491"/>
        <v>Zona</v>
      </c>
      <c r="K2238" s="12" t="str">
        <f t="shared" si="490"/>
        <v>Etapas Históricas</v>
      </c>
      <c r="L2238" s="43" t="str">
        <f t="shared" si="490"/>
        <v>Periodo 2020-2021</v>
      </c>
      <c r="M2238" s="43" t="str">
        <f t="shared" si="490"/>
        <v>Adimensional</v>
      </c>
      <c r="N2238" s="49" t="str">
        <f t="shared" si="490"/>
        <v>Ministerio de Ciencias, Tecnología, Conocimiento e Innovación</v>
      </c>
      <c r="O2238" s="30" t="str">
        <f>+"Etapas Históricas del Programa Paso a Paso en la comuna de "&amp;Enfermedades_Mundiales[[#This Row],[territorio]]</f>
        <v>Etapas Históricas del Programa Paso a Paso en la comuna de Padre las Casas</v>
      </c>
      <c r="P2238" s="68"/>
      <c r="Q2238" s="15" t="str">
        <f t="shared" si="485"/>
        <v>Gráfico Evolución</v>
      </c>
      <c r="R2238" s="30"/>
      <c r="S22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https://analytics.zoho.com/open-view/2395394000008155038?ZOHO_CRITERIA=%22Localiza_CL_Poblacion%22.%22Codcom%22%3D9112</v>
      </c>
      <c r="T2238" s="17"/>
      <c r="U2238" s="31" t="str">
        <f t="shared" si="486"/>
        <v>#1774B9</v>
      </c>
      <c r="V2238" s="32" t="str">
        <f>+Enfermedades_Mundiales[[#This Row],[idcoleccion]]&amp;"-"&amp;Enfermedades_Mundiales[[#This Row],[id]]</f>
        <v>360-2228</v>
      </c>
      <c r="W2238" s="21">
        <f>+VLOOKUP(Enfermedades_Mundiales[[#This Row],[Filtro URL]],Estructura!$X$4:$Y$366,2,0)</f>
        <v>36309112</v>
      </c>
      <c r="X2238" s="21" t="str">
        <f>+VLOOKUP(Enfermedades_Mundiales[[#This Row],[tema]],Estructura!$A$4:$C$18,3,0)</f>
        <v>T-368</v>
      </c>
      <c r="Y2238" s="32" t="str">
        <f>+VLOOKUP(Enfermedades_Mundiales[[#This Row],[contenido]],Estructura!$E$4:$G$18,3,0)</f>
        <v>C-364</v>
      </c>
      <c r="Z2238" s="32" t="str">
        <f>+VLOOKUP(Enfermedades_Mundiales[[#This Row],[Filtro Integrado]],Estructura!$M$4:$O$367,3,0)</f>
        <v>FI-366</v>
      </c>
      <c r="AA2238" s="32" t="str">
        <f>+VLOOKUP(Enfermedades_Mundiales[[#This Row],[Muestra]],Estructura!$Q$4:$S$194,3,0)</f>
        <v>M-373</v>
      </c>
    </row>
    <row r="2239" spans="1:27" ht="30.6" x14ac:dyDescent="0.3">
      <c r="A2239" s="61" t="s">
        <v>2706</v>
      </c>
      <c r="B2239" s="43">
        <f t="shared" si="489"/>
        <v>360</v>
      </c>
      <c r="C2239" s="44" t="str">
        <f t="shared" si="489"/>
        <v>Enfermedades Mundiales</v>
      </c>
      <c r="D2239" s="44" t="str">
        <f t="shared" si="489"/>
        <v>Salud</v>
      </c>
      <c r="E2239" s="64">
        <v>9113</v>
      </c>
      <c r="F2239" s="44" t="str">
        <f t="shared" si="487"/>
        <v>Etapas Paso a Paso</v>
      </c>
      <c r="G2239" s="27" t="s">
        <v>3568</v>
      </c>
      <c r="H2239" s="60" t="s">
        <v>17</v>
      </c>
      <c r="I2239" s="58" t="s">
        <v>231</v>
      </c>
      <c r="J2239" s="43" t="str">
        <f t="shared" si="491"/>
        <v>Zona</v>
      </c>
      <c r="K2239" s="12" t="str">
        <f t="shared" si="490"/>
        <v>Etapas Históricas</v>
      </c>
      <c r="L2239" s="43" t="str">
        <f t="shared" si="490"/>
        <v>Periodo 2020-2021</v>
      </c>
      <c r="M2239" s="43" t="str">
        <f t="shared" si="490"/>
        <v>Adimensional</v>
      </c>
      <c r="N2239" s="49" t="str">
        <f t="shared" si="490"/>
        <v>Ministerio de Ciencias, Tecnología, Conocimiento e Innovación</v>
      </c>
      <c r="O2239" s="30" t="str">
        <f>+"Etapas Históricas del Programa Paso a Paso en la comuna de "&amp;Enfermedades_Mundiales[[#This Row],[territorio]]</f>
        <v>Etapas Históricas del Programa Paso a Paso en la comuna de Perquenco</v>
      </c>
      <c r="P2239" s="68"/>
      <c r="Q2239" s="15" t="str">
        <f t="shared" si="485"/>
        <v>Gráfico Evolución</v>
      </c>
      <c r="R2239" s="30"/>
      <c r="S22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https://analytics.zoho.com/open-view/2395394000008155038?ZOHO_CRITERIA=%22Localiza_CL_Poblacion%22.%22Codcom%22%3D9113</v>
      </c>
      <c r="T2239" s="17"/>
      <c r="U2239" s="31" t="str">
        <f t="shared" si="486"/>
        <v>#1774B9</v>
      </c>
      <c r="V2239" s="32" t="str">
        <f>+Enfermedades_Mundiales[[#This Row],[idcoleccion]]&amp;"-"&amp;Enfermedades_Mundiales[[#This Row],[id]]</f>
        <v>360-2229</v>
      </c>
      <c r="W2239" s="21">
        <f>+VLOOKUP(Enfermedades_Mundiales[[#This Row],[Filtro URL]],Estructura!$X$4:$Y$366,2,0)</f>
        <v>36309113</v>
      </c>
      <c r="X2239" s="21" t="str">
        <f>+VLOOKUP(Enfermedades_Mundiales[[#This Row],[tema]],Estructura!$A$4:$C$18,3,0)</f>
        <v>T-368</v>
      </c>
      <c r="Y2239" s="32" t="str">
        <f>+VLOOKUP(Enfermedades_Mundiales[[#This Row],[contenido]],Estructura!$E$4:$G$18,3,0)</f>
        <v>C-364</v>
      </c>
      <c r="Z2239" s="32" t="str">
        <f>+VLOOKUP(Enfermedades_Mundiales[[#This Row],[Filtro Integrado]],Estructura!$M$4:$O$367,3,0)</f>
        <v>FI-366</v>
      </c>
      <c r="AA2239" s="32" t="str">
        <f>+VLOOKUP(Enfermedades_Mundiales[[#This Row],[Muestra]],Estructura!$Q$4:$S$194,3,0)</f>
        <v>M-373</v>
      </c>
    </row>
    <row r="2240" spans="1:27" ht="30.6" x14ac:dyDescent="0.3">
      <c r="A2240" s="61" t="s">
        <v>2707</v>
      </c>
      <c r="B2240" s="43">
        <f t="shared" ref="B2240:D2255" si="492">+B2239</f>
        <v>360</v>
      </c>
      <c r="C2240" s="44" t="str">
        <f t="shared" si="492"/>
        <v>Enfermedades Mundiales</v>
      </c>
      <c r="D2240" s="44" t="str">
        <f t="shared" si="492"/>
        <v>Salud</v>
      </c>
      <c r="E2240" s="64">
        <v>9114</v>
      </c>
      <c r="F2240" s="44" t="str">
        <f t="shared" si="487"/>
        <v>Etapas Paso a Paso</v>
      </c>
      <c r="G2240" s="27" t="s">
        <v>3568</v>
      </c>
      <c r="H2240" s="60" t="s">
        <v>17</v>
      </c>
      <c r="I2240" s="58" t="s">
        <v>232</v>
      </c>
      <c r="J2240" s="43" t="str">
        <f t="shared" si="491"/>
        <v>Zona</v>
      </c>
      <c r="K2240" s="12" t="str">
        <f t="shared" si="490"/>
        <v>Etapas Históricas</v>
      </c>
      <c r="L2240" s="43" t="str">
        <f t="shared" si="490"/>
        <v>Periodo 2020-2021</v>
      </c>
      <c r="M2240" s="43" t="str">
        <f t="shared" si="490"/>
        <v>Adimensional</v>
      </c>
      <c r="N2240" s="49" t="str">
        <f t="shared" si="490"/>
        <v>Ministerio de Ciencias, Tecnología, Conocimiento e Innovación</v>
      </c>
      <c r="O2240" s="30" t="str">
        <f>+"Etapas Históricas del Programa Paso a Paso en la comuna de "&amp;Enfermedades_Mundiales[[#This Row],[territorio]]</f>
        <v>Etapas Históricas del Programa Paso a Paso en la comuna de Pitrufquén</v>
      </c>
      <c r="P2240" s="68"/>
      <c r="Q2240" s="15" t="str">
        <f t="shared" si="485"/>
        <v>Gráfico Evolución</v>
      </c>
      <c r="R2240" s="30"/>
      <c r="S22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https://analytics.zoho.com/open-view/2395394000008155038?ZOHO_CRITERIA=%22Localiza_CL_Poblacion%22.%22Codcom%22%3D9114</v>
      </c>
      <c r="T2240" s="17"/>
      <c r="U2240" s="31" t="str">
        <f t="shared" si="486"/>
        <v>#1774B9</v>
      </c>
      <c r="V2240" s="32" t="str">
        <f>+Enfermedades_Mundiales[[#This Row],[idcoleccion]]&amp;"-"&amp;Enfermedades_Mundiales[[#This Row],[id]]</f>
        <v>360-2230</v>
      </c>
      <c r="W2240" s="21">
        <f>+VLOOKUP(Enfermedades_Mundiales[[#This Row],[Filtro URL]],Estructura!$X$4:$Y$366,2,0)</f>
        <v>36309114</v>
      </c>
      <c r="X2240" s="21" t="str">
        <f>+VLOOKUP(Enfermedades_Mundiales[[#This Row],[tema]],Estructura!$A$4:$C$18,3,0)</f>
        <v>T-368</v>
      </c>
      <c r="Y2240" s="32" t="str">
        <f>+VLOOKUP(Enfermedades_Mundiales[[#This Row],[contenido]],Estructura!$E$4:$G$18,3,0)</f>
        <v>C-364</v>
      </c>
      <c r="Z2240" s="32" t="str">
        <f>+VLOOKUP(Enfermedades_Mundiales[[#This Row],[Filtro Integrado]],Estructura!$M$4:$O$367,3,0)</f>
        <v>FI-366</v>
      </c>
      <c r="AA2240" s="32" t="str">
        <f>+VLOOKUP(Enfermedades_Mundiales[[#This Row],[Muestra]],Estructura!$Q$4:$S$194,3,0)</f>
        <v>M-373</v>
      </c>
    </row>
    <row r="2241" spans="1:27" ht="30.6" x14ac:dyDescent="0.3">
      <c r="A2241" s="61" t="s">
        <v>2708</v>
      </c>
      <c r="B2241" s="43">
        <f t="shared" si="492"/>
        <v>360</v>
      </c>
      <c r="C2241" s="44" t="str">
        <f t="shared" si="492"/>
        <v>Enfermedades Mundiales</v>
      </c>
      <c r="D2241" s="44" t="str">
        <f t="shared" si="492"/>
        <v>Salud</v>
      </c>
      <c r="E2241" s="64">
        <v>9115</v>
      </c>
      <c r="F2241" s="44" t="str">
        <f t="shared" si="487"/>
        <v>Etapas Paso a Paso</v>
      </c>
      <c r="G2241" s="27" t="s">
        <v>3568</v>
      </c>
      <c r="H2241" s="60" t="s">
        <v>17</v>
      </c>
      <c r="I2241" s="58" t="s">
        <v>233</v>
      </c>
      <c r="J2241" s="43" t="str">
        <f t="shared" si="491"/>
        <v>Zona</v>
      </c>
      <c r="K2241" s="12" t="str">
        <f t="shared" ref="K2241:N2256" si="493">+K2240</f>
        <v>Etapas Históricas</v>
      </c>
      <c r="L2241" s="43" t="str">
        <f t="shared" si="493"/>
        <v>Periodo 2020-2021</v>
      </c>
      <c r="M2241" s="43" t="str">
        <f t="shared" si="493"/>
        <v>Adimensional</v>
      </c>
      <c r="N2241" s="49" t="str">
        <f t="shared" si="493"/>
        <v>Ministerio de Ciencias, Tecnología, Conocimiento e Innovación</v>
      </c>
      <c r="O2241" s="30" t="str">
        <f>+"Etapas Históricas del Programa Paso a Paso en la comuna de "&amp;Enfermedades_Mundiales[[#This Row],[territorio]]</f>
        <v>Etapas Históricas del Programa Paso a Paso en la comuna de Pucón</v>
      </c>
      <c r="P2241" s="68"/>
      <c r="Q2241" s="15" t="str">
        <f t="shared" si="485"/>
        <v>Gráfico Evolución</v>
      </c>
      <c r="R2241" s="30"/>
      <c r="S22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https://analytics.zoho.com/open-view/2395394000008155038?ZOHO_CRITERIA=%22Localiza_CL_Poblacion%22.%22Codcom%22%3D9115</v>
      </c>
      <c r="T2241" s="17"/>
      <c r="U2241" s="31" t="str">
        <f t="shared" si="486"/>
        <v>#1774B9</v>
      </c>
      <c r="V2241" s="32" t="str">
        <f>+Enfermedades_Mundiales[[#This Row],[idcoleccion]]&amp;"-"&amp;Enfermedades_Mundiales[[#This Row],[id]]</f>
        <v>360-2231</v>
      </c>
      <c r="W2241" s="21">
        <f>+VLOOKUP(Enfermedades_Mundiales[[#This Row],[Filtro URL]],Estructura!$X$4:$Y$366,2,0)</f>
        <v>36309115</v>
      </c>
      <c r="X2241" s="21" t="str">
        <f>+VLOOKUP(Enfermedades_Mundiales[[#This Row],[tema]],Estructura!$A$4:$C$18,3,0)</f>
        <v>T-368</v>
      </c>
      <c r="Y2241" s="32" t="str">
        <f>+VLOOKUP(Enfermedades_Mundiales[[#This Row],[contenido]],Estructura!$E$4:$G$18,3,0)</f>
        <v>C-364</v>
      </c>
      <c r="Z2241" s="32" t="str">
        <f>+VLOOKUP(Enfermedades_Mundiales[[#This Row],[Filtro Integrado]],Estructura!$M$4:$O$367,3,0)</f>
        <v>FI-366</v>
      </c>
      <c r="AA2241" s="32" t="str">
        <f>+VLOOKUP(Enfermedades_Mundiales[[#This Row],[Muestra]],Estructura!$Q$4:$S$194,3,0)</f>
        <v>M-373</v>
      </c>
    </row>
    <row r="2242" spans="1:27" ht="30.6" x14ac:dyDescent="0.3">
      <c r="A2242" s="61" t="s">
        <v>2709</v>
      </c>
      <c r="B2242" s="43">
        <f t="shared" si="492"/>
        <v>360</v>
      </c>
      <c r="C2242" s="44" t="str">
        <f t="shared" si="492"/>
        <v>Enfermedades Mundiales</v>
      </c>
      <c r="D2242" s="44" t="str">
        <f t="shared" si="492"/>
        <v>Salud</v>
      </c>
      <c r="E2242" s="64">
        <v>9116</v>
      </c>
      <c r="F2242" s="44" t="str">
        <f t="shared" si="487"/>
        <v>Etapas Paso a Paso</v>
      </c>
      <c r="G2242" s="27" t="s">
        <v>3568</v>
      </c>
      <c r="H2242" s="60" t="s">
        <v>17</v>
      </c>
      <c r="I2242" s="58" t="s">
        <v>234</v>
      </c>
      <c r="J2242" s="43" t="str">
        <f t="shared" si="491"/>
        <v>Zona</v>
      </c>
      <c r="K2242" s="12" t="str">
        <f t="shared" si="493"/>
        <v>Etapas Históricas</v>
      </c>
      <c r="L2242" s="43" t="str">
        <f t="shared" si="493"/>
        <v>Periodo 2020-2021</v>
      </c>
      <c r="M2242" s="43" t="str">
        <f t="shared" si="493"/>
        <v>Adimensional</v>
      </c>
      <c r="N2242" s="49" t="str">
        <f t="shared" si="493"/>
        <v>Ministerio de Ciencias, Tecnología, Conocimiento e Innovación</v>
      </c>
      <c r="O2242" s="30" t="str">
        <f>+"Etapas Históricas del Programa Paso a Paso en la comuna de "&amp;Enfermedades_Mundiales[[#This Row],[territorio]]</f>
        <v>Etapas Históricas del Programa Paso a Paso en la comuna de Saavedra</v>
      </c>
      <c r="P2242" s="68"/>
      <c r="Q2242" s="15" t="str">
        <f t="shared" si="485"/>
        <v>Gráfico Evolución</v>
      </c>
      <c r="R2242" s="30"/>
      <c r="S22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https://analytics.zoho.com/open-view/2395394000008155038?ZOHO_CRITERIA=%22Localiza_CL_Poblacion%22.%22Codcom%22%3D9116</v>
      </c>
      <c r="T2242" s="17"/>
      <c r="U2242" s="31" t="str">
        <f t="shared" si="486"/>
        <v>#1774B9</v>
      </c>
      <c r="V2242" s="32" t="str">
        <f>+Enfermedades_Mundiales[[#This Row],[idcoleccion]]&amp;"-"&amp;Enfermedades_Mundiales[[#This Row],[id]]</f>
        <v>360-2232</v>
      </c>
      <c r="W2242" s="21">
        <f>+VLOOKUP(Enfermedades_Mundiales[[#This Row],[Filtro URL]],Estructura!$X$4:$Y$366,2,0)</f>
        <v>36309116</v>
      </c>
      <c r="X2242" s="21" t="str">
        <f>+VLOOKUP(Enfermedades_Mundiales[[#This Row],[tema]],Estructura!$A$4:$C$18,3,0)</f>
        <v>T-368</v>
      </c>
      <c r="Y2242" s="32" t="str">
        <f>+VLOOKUP(Enfermedades_Mundiales[[#This Row],[contenido]],Estructura!$E$4:$G$18,3,0)</f>
        <v>C-364</v>
      </c>
      <c r="Z2242" s="32" t="str">
        <f>+VLOOKUP(Enfermedades_Mundiales[[#This Row],[Filtro Integrado]],Estructura!$M$4:$O$367,3,0)</f>
        <v>FI-366</v>
      </c>
      <c r="AA2242" s="32" t="str">
        <f>+VLOOKUP(Enfermedades_Mundiales[[#This Row],[Muestra]],Estructura!$Q$4:$S$194,3,0)</f>
        <v>M-373</v>
      </c>
    </row>
    <row r="2243" spans="1:27" ht="30.6" x14ac:dyDescent="0.3">
      <c r="A2243" s="61" t="s">
        <v>2710</v>
      </c>
      <c r="B2243" s="43">
        <f t="shared" si="492"/>
        <v>360</v>
      </c>
      <c r="C2243" s="44" t="str">
        <f t="shared" si="492"/>
        <v>Enfermedades Mundiales</v>
      </c>
      <c r="D2243" s="44" t="str">
        <f t="shared" si="492"/>
        <v>Salud</v>
      </c>
      <c r="E2243" s="64">
        <v>9117</v>
      </c>
      <c r="F2243" s="44" t="str">
        <f t="shared" si="487"/>
        <v>Etapas Paso a Paso</v>
      </c>
      <c r="G2243" s="27" t="s">
        <v>3568</v>
      </c>
      <c r="H2243" s="60" t="s">
        <v>17</v>
      </c>
      <c r="I2243" s="58" t="s">
        <v>235</v>
      </c>
      <c r="J2243" s="43" t="str">
        <f t="shared" si="491"/>
        <v>Zona</v>
      </c>
      <c r="K2243" s="12" t="str">
        <f t="shared" si="493"/>
        <v>Etapas Históricas</v>
      </c>
      <c r="L2243" s="43" t="str">
        <f t="shared" si="493"/>
        <v>Periodo 2020-2021</v>
      </c>
      <c r="M2243" s="43" t="str">
        <f t="shared" si="493"/>
        <v>Adimensional</v>
      </c>
      <c r="N2243" s="49" t="str">
        <f t="shared" si="493"/>
        <v>Ministerio de Ciencias, Tecnología, Conocimiento e Innovación</v>
      </c>
      <c r="O2243" s="30" t="str">
        <f>+"Etapas Históricas del Programa Paso a Paso en la comuna de "&amp;Enfermedades_Mundiales[[#This Row],[territorio]]</f>
        <v>Etapas Históricas del Programa Paso a Paso en la comuna de Teodoro Schmidt</v>
      </c>
      <c r="P2243" s="68"/>
      <c r="Q2243" s="15" t="str">
        <f t="shared" si="485"/>
        <v>Gráfico Evolución</v>
      </c>
      <c r="R2243" s="30"/>
      <c r="S22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https://analytics.zoho.com/open-view/2395394000008155038?ZOHO_CRITERIA=%22Localiza_CL_Poblacion%22.%22Codcom%22%3D9117</v>
      </c>
      <c r="T2243" s="17"/>
      <c r="U2243" s="31" t="str">
        <f t="shared" si="486"/>
        <v>#1774B9</v>
      </c>
      <c r="V2243" s="32" t="str">
        <f>+Enfermedades_Mundiales[[#This Row],[idcoleccion]]&amp;"-"&amp;Enfermedades_Mundiales[[#This Row],[id]]</f>
        <v>360-2233</v>
      </c>
      <c r="W2243" s="21">
        <f>+VLOOKUP(Enfermedades_Mundiales[[#This Row],[Filtro URL]],Estructura!$X$4:$Y$366,2,0)</f>
        <v>36309117</v>
      </c>
      <c r="X2243" s="21" t="str">
        <f>+VLOOKUP(Enfermedades_Mundiales[[#This Row],[tema]],Estructura!$A$4:$C$18,3,0)</f>
        <v>T-368</v>
      </c>
      <c r="Y2243" s="32" t="str">
        <f>+VLOOKUP(Enfermedades_Mundiales[[#This Row],[contenido]],Estructura!$E$4:$G$18,3,0)</f>
        <v>C-364</v>
      </c>
      <c r="Z2243" s="32" t="str">
        <f>+VLOOKUP(Enfermedades_Mundiales[[#This Row],[Filtro Integrado]],Estructura!$M$4:$O$367,3,0)</f>
        <v>FI-366</v>
      </c>
      <c r="AA2243" s="32" t="str">
        <f>+VLOOKUP(Enfermedades_Mundiales[[#This Row],[Muestra]],Estructura!$Q$4:$S$194,3,0)</f>
        <v>M-373</v>
      </c>
    </row>
    <row r="2244" spans="1:27" ht="30.6" x14ac:dyDescent="0.3">
      <c r="A2244" s="61" t="s">
        <v>2711</v>
      </c>
      <c r="B2244" s="43">
        <f t="shared" si="492"/>
        <v>360</v>
      </c>
      <c r="C2244" s="44" t="str">
        <f t="shared" si="492"/>
        <v>Enfermedades Mundiales</v>
      </c>
      <c r="D2244" s="44" t="str">
        <f t="shared" si="492"/>
        <v>Salud</v>
      </c>
      <c r="E2244" s="64">
        <v>9118</v>
      </c>
      <c r="F2244" s="44" t="str">
        <f t="shared" si="487"/>
        <v>Etapas Paso a Paso</v>
      </c>
      <c r="G2244" s="27" t="s">
        <v>3568</v>
      </c>
      <c r="H2244" s="60" t="s">
        <v>17</v>
      </c>
      <c r="I2244" s="58" t="s">
        <v>236</v>
      </c>
      <c r="J2244" s="43" t="str">
        <f t="shared" si="491"/>
        <v>Zona</v>
      </c>
      <c r="K2244" s="12" t="str">
        <f t="shared" si="493"/>
        <v>Etapas Históricas</v>
      </c>
      <c r="L2244" s="43" t="str">
        <f t="shared" si="493"/>
        <v>Periodo 2020-2021</v>
      </c>
      <c r="M2244" s="43" t="str">
        <f t="shared" si="493"/>
        <v>Adimensional</v>
      </c>
      <c r="N2244" s="49" t="str">
        <f t="shared" si="493"/>
        <v>Ministerio de Ciencias, Tecnología, Conocimiento e Innovación</v>
      </c>
      <c r="O2244" s="30" t="str">
        <f>+"Etapas Históricas del Programa Paso a Paso en la comuna de "&amp;Enfermedades_Mundiales[[#This Row],[territorio]]</f>
        <v>Etapas Históricas del Programa Paso a Paso en la comuna de Toltén</v>
      </c>
      <c r="P2244" s="68"/>
      <c r="Q2244" s="15" t="str">
        <f t="shared" si="485"/>
        <v>Gráfico Evolución</v>
      </c>
      <c r="R2244" s="30"/>
      <c r="S22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https://analytics.zoho.com/open-view/2395394000008155038?ZOHO_CRITERIA=%22Localiza_CL_Poblacion%22.%22Codcom%22%3D9118</v>
      </c>
      <c r="T2244" s="17"/>
      <c r="U2244" s="31" t="str">
        <f t="shared" si="486"/>
        <v>#1774B9</v>
      </c>
      <c r="V2244" s="32" t="str">
        <f>+Enfermedades_Mundiales[[#This Row],[idcoleccion]]&amp;"-"&amp;Enfermedades_Mundiales[[#This Row],[id]]</f>
        <v>360-2234</v>
      </c>
      <c r="W2244" s="21">
        <f>+VLOOKUP(Enfermedades_Mundiales[[#This Row],[Filtro URL]],Estructura!$X$4:$Y$366,2,0)</f>
        <v>36309118</v>
      </c>
      <c r="X2244" s="21" t="str">
        <f>+VLOOKUP(Enfermedades_Mundiales[[#This Row],[tema]],Estructura!$A$4:$C$18,3,0)</f>
        <v>T-368</v>
      </c>
      <c r="Y2244" s="32" t="str">
        <f>+VLOOKUP(Enfermedades_Mundiales[[#This Row],[contenido]],Estructura!$E$4:$G$18,3,0)</f>
        <v>C-364</v>
      </c>
      <c r="Z2244" s="32" t="str">
        <f>+VLOOKUP(Enfermedades_Mundiales[[#This Row],[Filtro Integrado]],Estructura!$M$4:$O$367,3,0)</f>
        <v>FI-366</v>
      </c>
      <c r="AA2244" s="32" t="str">
        <f>+VLOOKUP(Enfermedades_Mundiales[[#This Row],[Muestra]],Estructura!$Q$4:$S$194,3,0)</f>
        <v>M-373</v>
      </c>
    </row>
    <row r="2245" spans="1:27" ht="30.6" x14ac:dyDescent="0.3">
      <c r="A2245" s="61" t="s">
        <v>2712</v>
      </c>
      <c r="B2245" s="43">
        <f t="shared" si="492"/>
        <v>360</v>
      </c>
      <c r="C2245" s="44" t="str">
        <f t="shared" si="492"/>
        <v>Enfermedades Mundiales</v>
      </c>
      <c r="D2245" s="44" t="str">
        <f t="shared" si="492"/>
        <v>Salud</v>
      </c>
      <c r="E2245" s="64">
        <v>9119</v>
      </c>
      <c r="F2245" s="44" t="str">
        <f t="shared" si="487"/>
        <v>Etapas Paso a Paso</v>
      </c>
      <c r="G2245" s="27" t="s">
        <v>3568</v>
      </c>
      <c r="H2245" s="60" t="s">
        <v>17</v>
      </c>
      <c r="I2245" s="58" t="s">
        <v>237</v>
      </c>
      <c r="J2245" s="43" t="str">
        <f t="shared" si="491"/>
        <v>Zona</v>
      </c>
      <c r="K2245" s="12" t="str">
        <f t="shared" si="493"/>
        <v>Etapas Históricas</v>
      </c>
      <c r="L2245" s="43" t="str">
        <f t="shared" si="493"/>
        <v>Periodo 2020-2021</v>
      </c>
      <c r="M2245" s="43" t="str">
        <f t="shared" si="493"/>
        <v>Adimensional</v>
      </c>
      <c r="N2245" s="49" t="str">
        <f t="shared" si="493"/>
        <v>Ministerio de Ciencias, Tecnología, Conocimiento e Innovación</v>
      </c>
      <c r="O2245" s="30" t="str">
        <f>+"Etapas Históricas del Programa Paso a Paso en la comuna de "&amp;Enfermedades_Mundiales[[#This Row],[territorio]]</f>
        <v>Etapas Históricas del Programa Paso a Paso en la comuna de Vilcún</v>
      </c>
      <c r="P2245" s="68"/>
      <c r="Q2245" s="15" t="str">
        <f t="shared" si="485"/>
        <v>Gráfico Evolución</v>
      </c>
      <c r="R2245" s="30"/>
      <c r="S22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https://analytics.zoho.com/open-view/2395394000008155038?ZOHO_CRITERIA=%22Localiza_CL_Poblacion%22.%22Codcom%22%3D9119</v>
      </c>
      <c r="T2245" s="17"/>
      <c r="U2245" s="31" t="str">
        <f t="shared" si="486"/>
        <v>#1774B9</v>
      </c>
      <c r="V2245" s="32" t="str">
        <f>+Enfermedades_Mundiales[[#This Row],[idcoleccion]]&amp;"-"&amp;Enfermedades_Mundiales[[#This Row],[id]]</f>
        <v>360-2235</v>
      </c>
      <c r="W2245" s="21">
        <f>+VLOOKUP(Enfermedades_Mundiales[[#This Row],[Filtro URL]],Estructura!$X$4:$Y$366,2,0)</f>
        <v>36309119</v>
      </c>
      <c r="X2245" s="21" t="str">
        <f>+VLOOKUP(Enfermedades_Mundiales[[#This Row],[tema]],Estructura!$A$4:$C$18,3,0)</f>
        <v>T-368</v>
      </c>
      <c r="Y2245" s="32" t="str">
        <f>+VLOOKUP(Enfermedades_Mundiales[[#This Row],[contenido]],Estructura!$E$4:$G$18,3,0)</f>
        <v>C-364</v>
      </c>
      <c r="Z2245" s="32" t="str">
        <f>+VLOOKUP(Enfermedades_Mundiales[[#This Row],[Filtro Integrado]],Estructura!$M$4:$O$367,3,0)</f>
        <v>FI-366</v>
      </c>
      <c r="AA2245" s="32" t="str">
        <f>+VLOOKUP(Enfermedades_Mundiales[[#This Row],[Muestra]],Estructura!$Q$4:$S$194,3,0)</f>
        <v>M-373</v>
      </c>
    </row>
    <row r="2246" spans="1:27" ht="30.6" x14ac:dyDescent="0.3">
      <c r="A2246" s="61" t="s">
        <v>2713</v>
      </c>
      <c r="B2246" s="43">
        <f t="shared" si="492"/>
        <v>360</v>
      </c>
      <c r="C2246" s="44" t="str">
        <f t="shared" si="492"/>
        <v>Enfermedades Mundiales</v>
      </c>
      <c r="D2246" s="44" t="str">
        <f t="shared" si="492"/>
        <v>Salud</v>
      </c>
      <c r="E2246" s="64">
        <v>9120</v>
      </c>
      <c r="F2246" s="44" t="str">
        <f t="shared" si="487"/>
        <v>Etapas Paso a Paso</v>
      </c>
      <c r="G2246" s="27" t="s">
        <v>3568</v>
      </c>
      <c r="H2246" s="60" t="s">
        <v>17</v>
      </c>
      <c r="I2246" s="58" t="s">
        <v>238</v>
      </c>
      <c r="J2246" s="43" t="str">
        <f t="shared" si="491"/>
        <v>Zona</v>
      </c>
      <c r="K2246" s="12" t="str">
        <f t="shared" si="493"/>
        <v>Etapas Históricas</v>
      </c>
      <c r="L2246" s="43" t="str">
        <f t="shared" si="493"/>
        <v>Periodo 2020-2021</v>
      </c>
      <c r="M2246" s="43" t="str">
        <f t="shared" si="493"/>
        <v>Adimensional</v>
      </c>
      <c r="N2246" s="49" t="str">
        <f t="shared" si="493"/>
        <v>Ministerio de Ciencias, Tecnología, Conocimiento e Innovación</v>
      </c>
      <c r="O2246" s="30" t="str">
        <f>+"Etapas Históricas del Programa Paso a Paso en la comuna de "&amp;Enfermedades_Mundiales[[#This Row],[territorio]]</f>
        <v>Etapas Históricas del Programa Paso a Paso en la comuna de Villarrica</v>
      </c>
      <c r="P2246" s="68"/>
      <c r="Q2246" s="15" t="str">
        <f t="shared" si="485"/>
        <v>Gráfico Evolución</v>
      </c>
      <c r="R2246" s="30"/>
      <c r="S22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https://analytics.zoho.com/open-view/2395394000008155038?ZOHO_CRITERIA=%22Localiza_CL_Poblacion%22.%22Codcom%22%3D9120</v>
      </c>
      <c r="T2246" s="17"/>
      <c r="U2246" s="31" t="str">
        <f t="shared" si="486"/>
        <v>#1774B9</v>
      </c>
      <c r="V2246" s="32" t="str">
        <f>+Enfermedades_Mundiales[[#This Row],[idcoleccion]]&amp;"-"&amp;Enfermedades_Mundiales[[#This Row],[id]]</f>
        <v>360-2236</v>
      </c>
      <c r="W2246" s="21">
        <f>+VLOOKUP(Enfermedades_Mundiales[[#This Row],[Filtro URL]],Estructura!$X$4:$Y$366,2,0)</f>
        <v>36309120</v>
      </c>
      <c r="X2246" s="21" t="str">
        <f>+VLOOKUP(Enfermedades_Mundiales[[#This Row],[tema]],Estructura!$A$4:$C$18,3,0)</f>
        <v>T-368</v>
      </c>
      <c r="Y2246" s="32" t="str">
        <f>+VLOOKUP(Enfermedades_Mundiales[[#This Row],[contenido]],Estructura!$E$4:$G$18,3,0)</f>
        <v>C-364</v>
      </c>
      <c r="Z2246" s="32" t="str">
        <f>+VLOOKUP(Enfermedades_Mundiales[[#This Row],[Filtro Integrado]],Estructura!$M$4:$O$367,3,0)</f>
        <v>FI-366</v>
      </c>
      <c r="AA2246" s="32" t="str">
        <f>+VLOOKUP(Enfermedades_Mundiales[[#This Row],[Muestra]],Estructura!$Q$4:$S$194,3,0)</f>
        <v>M-373</v>
      </c>
    </row>
    <row r="2247" spans="1:27" ht="30.6" x14ac:dyDescent="0.3">
      <c r="A2247" s="61" t="s">
        <v>2714</v>
      </c>
      <c r="B2247" s="43">
        <f t="shared" si="492"/>
        <v>360</v>
      </c>
      <c r="C2247" s="44" t="str">
        <f t="shared" si="492"/>
        <v>Enfermedades Mundiales</v>
      </c>
      <c r="D2247" s="44" t="str">
        <f t="shared" si="492"/>
        <v>Salud</v>
      </c>
      <c r="E2247" s="64">
        <v>9121</v>
      </c>
      <c r="F2247" s="44" t="str">
        <f t="shared" si="487"/>
        <v>Etapas Paso a Paso</v>
      </c>
      <c r="G2247" s="27" t="s">
        <v>3568</v>
      </c>
      <c r="H2247" s="60" t="s">
        <v>17</v>
      </c>
      <c r="I2247" s="58" t="s">
        <v>239</v>
      </c>
      <c r="J2247" s="43" t="str">
        <f t="shared" si="491"/>
        <v>Zona</v>
      </c>
      <c r="K2247" s="12" t="str">
        <f t="shared" si="493"/>
        <v>Etapas Históricas</v>
      </c>
      <c r="L2247" s="43" t="str">
        <f t="shared" si="493"/>
        <v>Periodo 2020-2021</v>
      </c>
      <c r="M2247" s="43" t="str">
        <f t="shared" si="493"/>
        <v>Adimensional</v>
      </c>
      <c r="N2247" s="49" t="str">
        <f t="shared" si="493"/>
        <v>Ministerio de Ciencias, Tecnología, Conocimiento e Innovación</v>
      </c>
      <c r="O2247" s="30" t="str">
        <f>+"Etapas Históricas del Programa Paso a Paso en la comuna de "&amp;Enfermedades_Mundiales[[#This Row],[territorio]]</f>
        <v>Etapas Históricas del Programa Paso a Paso en la comuna de Cholchol</v>
      </c>
      <c r="P2247" s="68"/>
      <c r="Q2247" s="15" t="str">
        <f t="shared" si="485"/>
        <v>Gráfico Evolución</v>
      </c>
      <c r="R2247" s="30"/>
      <c r="S22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https://analytics.zoho.com/open-view/2395394000008155038?ZOHO_CRITERIA=%22Localiza_CL_Poblacion%22.%22Codcom%22%3D9121</v>
      </c>
      <c r="T2247" s="17"/>
      <c r="U2247" s="31" t="str">
        <f t="shared" si="486"/>
        <v>#1774B9</v>
      </c>
      <c r="V2247" s="32" t="str">
        <f>+Enfermedades_Mundiales[[#This Row],[idcoleccion]]&amp;"-"&amp;Enfermedades_Mundiales[[#This Row],[id]]</f>
        <v>360-2237</v>
      </c>
      <c r="W2247" s="21">
        <f>+VLOOKUP(Enfermedades_Mundiales[[#This Row],[Filtro URL]],Estructura!$X$4:$Y$366,2,0)</f>
        <v>36309121</v>
      </c>
      <c r="X2247" s="21" t="str">
        <f>+VLOOKUP(Enfermedades_Mundiales[[#This Row],[tema]],Estructura!$A$4:$C$18,3,0)</f>
        <v>T-368</v>
      </c>
      <c r="Y2247" s="32" t="str">
        <f>+VLOOKUP(Enfermedades_Mundiales[[#This Row],[contenido]],Estructura!$E$4:$G$18,3,0)</f>
        <v>C-364</v>
      </c>
      <c r="Z2247" s="32" t="str">
        <f>+VLOOKUP(Enfermedades_Mundiales[[#This Row],[Filtro Integrado]],Estructura!$M$4:$O$367,3,0)</f>
        <v>FI-366</v>
      </c>
      <c r="AA2247" s="32" t="str">
        <f>+VLOOKUP(Enfermedades_Mundiales[[#This Row],[Muestra]],Estructura!$Q$4:$S$194,3,0)</f>
        <v>M-373</v>
      </c>
    </row>
    <row r="2248" spans="1:27" ht="30.6" x14ac:dyDescent="0.3">
      <c r="A2248" s="61" t="s">
        <v>2715</v>
      </c>
      <c r="B2248" s="43">
        <f t="shared" si="492"/>
        <v>360</v>
      </c>
      <c r="C2248" s="44" t="str">
        <f t="shared" si="492"/>
        <v>Enfermedades Mundiales</v>
      </c>
      <c r="D2248" s="44" t="str">
        <f t="shared" si="492"/>
        <v>Salud</v>
      </c>
      <c r="E2248" s="64">
        <v>9201</v>
      </c>
      <c r="F2248" s="44" t="str">
        <f t="shared" si="487"/>
        <v>Etapas Paso a Paso</v>
      </c>
      <c r="G2248" s="27" t="s">
        <v>3568</v>
      </c>
      <c r="H2248" s="60" t="s">
        <v>17</v>
      </c>
      <c r="I2248" s="58" t="s">
        <v>240</v>
      </c>
      <c r="J2248" s="43" t="str">
        <f t="shared" si="491"/>
        <v>Zona</v>
      </c>
      <c r="K2248" s="12" t="str">
        <f t="shared" si="493"/>
        <v>Etapas Históricas</v>
      </c>
      <c r="L2248" s="43" t="str">
        <f t="shared" si="493"/>
        <v>Periodo 2020-2021</v>
      </c>
      <c r="M2248" s="43" t="str">
        <f t="shared" si="493"/>
        <v>Adimensional</v>
      </c>
      <c r="N2248" s="49" t="str">
        <f t="shared" si="493"/>
        <v>Ministerio de Ciencias, Tecnología, Conocimiento e Innovación</v>
      </c>
      <c r="O2248" s="30" t="str">
        <f>+"Etapas Históricas del Programa Paso a Paso en la comuna de "&amp;Enfermedades_Mundiales[[#This Row],[territorio]]</f>
        <v>Etapas Históricas del Programa Paso a Paso en la comuna de Angol</v>
      </c>
      <c r="P2248" s="68"/>
      <c r="Q2248" s="15" t="str">
        <f t="shared" si="485"/>
        <v>Gráfico Evolución</v>
      </c>
      <c r="R2248" s="30"/>
      <c r="S22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https://analytics.zoho.com/open-view/2395394000008155038?ZOHO_CRITERIA=%22Localiza_CL_Poblacion%22.%22Codcom%22%3D9201</v>
      </c>
      <c r="T2248" s="17"/>
      <c r="U2248" s="31" t="str">
        <f t="shared" si="486"/>
        <v>#1774B9</v>
      </c>
      <c r="V2248" s="32" t="str">
        <f>+Enfermedades_Mundiales[[#This Row],[idcoleccion]]&amp;"-"&amp;Enfermedades_Mundiales[[#This Row],[id]]</f>
        <v>360-2238</v>
      </c>
      <c r="W2248" s="21">
        <f>+VLOOKUP(Enfermedades_Mundiales[[#This Row],[Filtro URL]],Estructura!$X$4:$Y$366,2,0)</f>
        <v>36309201</v>
      </c>
      <c r="X2248" s="21" t="str">
        <f>+VLOOKUP(Enfermedades_Mundiales[[#This Row],[tema]],Estructura!$A$4:$C$18,3,0)</f>
        <v>T-368</v>
      </c>
      <c r="Y2248" s="32" t="str">
        <f>+VLOOKUP(Enfermedades_Mundiales[[#This Row],[contenido]],Estructura!$E$4:$G$18,3,0)</f>
        <v>C-364</v>
      </c>
      <c r="Z2248" s="32" t="str">
        <f>+VLOOKUP(Enfermedades_Mundiales[[#This Row],[Filtro Integrado]],Estructura!$M$4:$O$367,3,0)</f>
        <v>FI-366</v>
      </c>
      <c r="AA2248" s="32" t="str">
        <f>+VLOOKUP(Enfermedades_Mundiales[[#This Row],[Muestra]],Estructura!$Q$4:$S$194,3,0)</f>
        <v>M-373</v>
      </c>
    </row>
    <row r="2249" spans="1:27" ht="30.6" x14ac:dyDescent="0.3">
      <c r="A2249" s="61" t="s">
        <v>2716</v>
      </c>
      <c r="B2249" s="43">
        <f t="shared" si="492"/>
        <v>360</v>
      </c>
      <c r="C2249" s="44" t="str">
        <f t="shared" si="492"/>
        <v>Enfermedades Mundiales</v>
      </c>
      <c r="D2249" s="44" t="str">
        <f t="shared" si="492"/>
        <v>Salud</v>
      </c>
      <c r="E2249" s="64">
        <v>9202</v>
      </c>
      <c r="F2249" s="44" t="str">
        <f t="shared" si="487"/>
        <v>Etapas Paso a Paso</v>
      </c>
      <c r="G2249" s="27" t="s">
        <v>3568</v>
      </c>
      <c r="H2249" s="60" t="s">
        <v>17</v>
      </c>
      <c r="I2249" s="58" t="s">
        <v>241</v>
      </c>
      <c r="J2249" s="43" t="str">
        <f t="shared" si="491"/>
        <v>Zona</v>
      </c>
      <c r="K2249" s="12" t="str">
        <f t="shared" si="493"/>
        <v>Etapas Históricas</v>
      </c>
      <c r="L2249" s="43" t="str">
        <f t="shared" si="493"/>
        <v>Periodo 2020-2021</v>
      </c>
      <c r="M2249" s="43" t="str">
        <f t="shared" si="493"/>
        <v>Adimensional</v>
      </c>
      <c r="N2249" s="49" t="str">
        <f t="shared" si="493"/>
        <v>Ministerio de Ciencias, Tecnología, Conocimiento e Innovación</v>
      </c>
      <c r="O2249" s="30" t="str">
        <f>+"Etapas Históricas del Programa Paso a Paso en la comuna de "&amp;Enfermedades_Mundiales[[#This Row],[territorio]]</f>
        <v>Etapas Históricas del Programa Paso a Paso en la comuna de Collipulli</v>
      </c>
      <c r="P2249" s="68"/>
      <c r="Q2249" s="15" t="str">
        <f t="shared" si="485"/>
        <v>Gráfico Evolución</v>
      </c>
      <c r="R2249" s="30"/>
      <c r="S22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https://analytics.zoho.com/open-view/2395394000008155038?ZOHO_CRITERIA=%22Localiza_CL_Poblacion%22.%22Codcom%22%3D9202</v>
      </c>
      <c r="T2249" s="17"/>
      <c r="U2249" s="31" t="str">
        <f t="shared" si="486"/>
        <v>#1774B9</v>
      </c>
      <c r="V2249" s="32" t="str">
        <f>+Enfermedades_Mundiales[[#This Row],[idcoleccion]]&amp;"-"&amp;Enfermedades_Mundiales[[#This Row],[id]]</f>
        <v>360-2239</v>
      </c>
      <c r="W2249" s="21">
        <f>+VLOOKUP(Enfermedades_Mundiales[[#This Row],[Filtro URL]],Estructura!$X$4:$Y$366,2,0)</f>
        <v>36309202</v>
      </c>
      <c r="X2249" s="21" t="str">
        <f>+VLOOKUP(Enfermedades_Mundiales[[#This Row],[tema]],Estructura!$A$4:$C$18,3,0)</f>
        <v>T-368</v>
      </c>
      <c r="Y2249" s="32" t="str">
        <f>+VLOOKUP(Enfermedades_Mundiales[[#This Row],[contenido]],Estructura!$E$4:$G$18,3,0)</f>
        <v>C-364</v>
      </c>
      <c r="Z2249" s="32" t="str">
        <f>+VLOOKUP(Enfermedades_Mundiales[[#This Row],[Filtro Integrado]],Estructura!$M$4:$O$367,3,0)</f>
        <v>FI-366</v>
      </c>
      <c r="AA2249" s="32" t="str">
        <f>+VLOOKUP(Enfermedades_Mundiales[[#This Row],[Muestra]],Estructura!$Q$4:$S$194,3,0)</f>
        <v>M-373</v>
      </c>
    </row>
    <row r="2250" spans="1:27" ht="30.6" x14ac:dyDescent="0.3">
      <c r="A2250" s="61" t="s">
        <v>2717</v>
      </c>
      <c r="B2250" s="43">
        <f t="shared" si="492"/>
        <v>360</v>
      </c>
      <c r="C2250" s="44" t="str">
        <f t="shared" si="492"/>
        <v>Enfermedades Mundiales</v>
      </c>
      <c r="D2250" s="44" t="str">
        <f t="shared" si="492"/>
        <v>Salud</v>
      </c>
      <c r="E2250" s="64">
        <v>9203</v>
      </c>
      <c r="F2250" s="44" t="str">
        <f t="shared" si="487"/>
        <v>Etapas Paso a Paso</v>
      </c>
      <c r="G2250" s="27" t="s">
        <v>3568</v>
      </c>
      <c r="H2250" s="60" t="s">
        <v>17</v>
      </c>
      <c r="I2250" s="58" t="s">
        <v>242</v>
      </c>
      <c r="J2250" s="43" t="str">
        <f t="shared" si="491"/>
        <v>Zona</v>
      </c>
      <c r="K2250" s="12" t="str">
        <f t="shared" si="493"/>
        <v>Etapas Históricas</v>
      </c>
      <c r="L2250" s="43" t="str">
        <f t="shared" si="493"/>
        <v>Periodo 2020-2021</v>
      </c>
      <c r="M2250" s="43" t="str">
        <f t="shared" si="493"/>
        <v>Adimensional</v>
      </c>
      <c r="N2250" s="49" t="str">
        <f t="shared" si="493"/>
        <v>Ministerio de Ciencias, Tecnología, Conocimiento e Innovación</v>
      </c>
      <c r="O2250" s="30" t="str">
        <f>+"Etapas Históricas del Programa Paso a Paso en la comuna de "&amp;Enfermedades_Mundiales[[#This Row],[territorio]]</f>
        <v>Etapas Históricas del Programa Paso a Paso en la comuna de Curacautín</v>
      </c>
      <c r="P2250" s="68"/>
      <c r="Q2250" s="15" t="str">
        <f t="shared" si="485"/>
        <v>Gráfico Evolución</v>
      </c>
      <c r="R2250" s="30"/>
      <c r="S22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https://analytics.zoho.com/open-view/2395394000008155038?ZOHO_CRITERIA=%22Localiza_CL_Poblacion%22.%22Codcom%22%3D9203</v>
      </c>
      <c r="T2250" s="17"/>
      <c r="U2250" s="31" t="str">
        <f t="shared" si="486"/>
        <v>#1774B9</v>
      </c>
      <c r="V2250" s="32" t="str">
        <f>+Enfermedades_Mundiales[[#This Row],[idcoleccion]]&amp;"-"&amp;Enfermedades_Mundiales[[#This Row],[id]]</f>
        <v>360-2240</v>
      </c>
      <c r="W2250" s="21">
        <f>+VLOOKUP(Enfermedades_Mundiales[[#This Row],[Filtro URL]],Estructura!$X$4:$Y$366,2,0)</f>
        <v>36309203</v>
      </c>
      <c r="X2250" s="21" t="str">
        <f>+VLOOKUP(Enfermedades_Mundiales[[#This Row],[tema]],Estructura!$A$4:$C$18,3,0)</f>
        <v>T-368</v>
      </c>
      <c r="Y2250" s="32" t="str">
        <f>+VLOOKUP(Enfermedades_Mundiales[[#This Row],[contenido]],Estructura!$E$4:$G$18,3,0)</f>
        <v>C-364</v>
      </c>
      <c r="Z2250" s="32" t="str">
        <f>+VLOOKUP(Enfermedades_Mundiales[[#This Row],[Filtro Integrado]],Estructura!$M$4:$O$367,3,0)</f>
        <v>FI-366</v>
      </c>
      <c r="AA2250" s="32" t="str">
        <f>+VLOOKUP(Enfermedades_Mundiales[[#This Row],[Muestra]],Estructura!$Q$4:$S$194,3,0)</f>
        <v>M-373</v>
      </c>
    </row>
    <row r="2251" spans="1:27" ht="30.6" x14ac:dyDescent="0.3">
      <c r="A2251" s="61" t="s">
        <v>2718</v>
      </c>
      <c r="B2251" s="43">
        <f t="shared" si="492"/>
        <v>360</v>
      </c>
      <c r="C2251" s="44" t="str">
        <f t="shared" si="492"/>
        <v>Enfermedades Mundiales</v>
      </c>
      <c r="D2251" s="44" t="str">
        <f t="shared" si="492"/>
        <v>Salud</v>
      </c>
      <c r="E2251" s="64">
        <v>9204</v>
      </c>
      <c r="F2251" s="44" t="str">
        <f t="shared" si="487"/>
        <v>Etapas Paso a Paso</v>
      </c>
      <c r="G2251" s="27" t="s">
        <v>3568</v>
      </c>
      <c r="H2251" s="60" t="s">
        <v>17</v>
      </c>
      <c r="I2251" s="58" t="s">
        <v>243</v>
      </c>
      <c r="J2251" s="43" t="str">
        <f t="shared" si="491"/>
        <v>Zona</v>
      </c>
      <c r="K2251" s="12" t="str">
        <f t="shared" si="493"/>
        <v>Etapas Históricas</v>
      </c>
      <c r="L2251" s="43" t="str">
        <f t="shared" si="493"/>
        <v>Periodo 2020-2021</v>
      </c>
      <c r="M2251" s="43" t="str">
        <f t="shared" si="493"/>
        <v>Adimensional</v>
      </c>
      <c r="N2251" s="49" t="str">
        <f t="shared" si="493"/>
        <v>Ministerio de Ciencias, Tecnología, Conocimiento e Innovación</v>
      </c>
      <c r="O2251" s="30" t="str">
        <f>+"Etapas Históricas del Programa Paso a Paso en la comuna de "&amp;Enfermedades_Mundiales[[#This Row],[territorio]]</f>
        <v>Etapas Históricas del Programa Paso a Paso en la comuna de Ercilla</v>
      </c>
      <c r="P2251" s="68"/>
      <c r="Q2251" s="15" t="str">
        <f t="shared" si="485"/>
        <v>Gráfico Evolución</v>
      </c>
      <c r="R2251" s="30"/>
      <c r="S22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https://analytics.zoho.com/open-view/2395394000008155038?ZOHO_CRITERIA=%22Localiza_CL_Poblacion%22.%22Codcom%22%3D9204</v>
      </c>
      <c r="T2251" s="17"/>
      <c r="U2251" s="31" t="str">
        <f t="shared" si="486"/>
        <v>#1774B9</v>
      </c>
      <c r="V2251" s="32" t="str">
        <f>+Enfermedades_Mundiales[[#This Row],[idcoleccion]]&amp;"-"&amp;Enfermedades_Mundiales[[#This Row],[id]]</f>
        <v>360-2241</v>
      </c>
      <c r="W2251" s="21">
        <f>+VLOOKUP(Enfermedades_Mundiales[[#This Row],[Filtro URL]],Estructura!$X$4:$Y$366,2,0)</f>
        <v>36309204</v>
      </c>
      <c r="X2251" s="21" t="str">
        <f>+VLOOKUP(Enfermedades_Mundiales[[#This Row],[tema]],Estructura!$A$4:$C$18,3,0)</f>
        <v>T-368</v>
      </c>
      <c r="Y2251" s="32" t="str">
        <f>+VLOOKUP(Enfermedades_Mundiales[[#This Row],[contenido]],Estructura!$E$4:$G$18,3,0)</f>
        <v>C-364</v>
      </c>
      <c r="Z2251" s="32" t="str">
        <f>+VLOOKUP(Enfermedades_Mundiales[[#This Row],[Filtro Integrado]],Estructura!$M$4:$O$367,3,0)</f>
        <v>FI-366</v>
      </c>
      <c r="AA2251" s="32" t="str">
        <f>+VLOOKUP(Enfermedades_Mundiales[[#This Row],[Muestra]],Estructura!$Q$4:$S$194,3,0)</f>
        <v>M-373</v>
      </c>
    </row>
    <row r="2252" spans="1:27" ht="30.6" x14ac:dyDescent="0.3">
      <c r="A2252" s="61" t="s">
        <v>2719</v>
      </c>
      <c r="B2252" s="43">
        <f t="shared" si="492"/>
        <v>360</v>
      </c>
      <c r="C2252" s="44" t="str">
        <f t="shared" si="492"/>
        <v>Enfermedades Mundiales</v>
      </c>
      <c r="D2252" s="44" t="str">
        <f t="shared" si="492"/>
        <v>Salud</v>
      </c>
      <c r="E2252" s="64">
        <v>9205</v>
      </c>
      <c r="F2252" s="44" t="str">
        <f t="shared" si="487"/>
        <v>Etapas Paso a Paso</v>
      </c>
      <c r="G2252" s="27" t="s">
        <v>3568</v>
      </c>
      <c r="H2252" s="60" t="s">
        <v>17</v>
      </c>
      <c r="I2252" s="58" t="s">
        <v>244</v>
      </c>
      <c r="J2252" s="43" t="str">
        <f t="shared" si="491"/>
        <v>Zona</v>
      </c>
      <c r="K2252" s="12" t="str">
        <f t="shared" si="493"/>
        <v>Etapas Históricas</v>
      </c>
      <c r="L2252" s="43" t="str">
        <f t="shared" si="493"/>
        <v>Periodo 2020-2021</v>
      </c>
      <c r="M2252" s="43" t="str">
        <f t="shared" si="493"/>
        <v>Adimensional</v>
      </c>
      <c r="N2252" s="49" t="str">
        <f t="shared" si="493"/>
        <v>Ministerio de Ciencias, Tecnología, Conocimiento e Innovación</v>
      </c>
      <c r="O2252" s="30" t="str">
        <f>+"Etapas Históricas del Programa Paso a Paso en la comuna de "&amp;Enfermedades_Mundiales[[#This Row],[territorio]]</f>
        <v>Etapas Históricas del Programa Paso a Paso en la comuna de Lonquimay</v>
      </c>
      <c r="P2252" s="68"/>
      <c r="Q2252" s="15" t="str">
        <f t="shared" si="485"/>
        <v>Gráfico Evolución</v>
      </c>
      <c r="R2252" s="30"/>
      <c r="S22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https://analytics.zoho.com/open-view/2395394000008155038?ZOHO_CRITERIA=%22Localiza_CL_Poblacion%22.%22Codcom%22%3D9205</v>
      </c>
      <c r="T2252" s="17"/>
      <c r="U2252" s="31" t="str">
        <f t="shared" si="486"/>
        <v>#1774B9</v>
      </c>
      <c r="V2252" s="32" t="str">
        <f>+Enfermedades_Mundiales[[#This Row],[idcoleccion]]&amp;"-"&amp;Enfermedades_Mundiales[[#This Row],[id]]</f>
        <v>360-2242</v>
      </c>
      <c r="W2252" s="21">
        <f>+VLOOKUP(Enfermedades_Mundiales[[#This Row],[Filtro URL]],Estructura!$X$4:$Y$366,2,0)</f>
        <v>36309205</v>
      </c>
      <c r="X2252" s="21" t="str">
        <f>+VLOOKUP(Enfermedades_Mundiales[[#This Row],[tema]],Estructura!$A$4:$C$18,3,0)</f>
        <v>T-368</v>
      </c>
      <c r="Y2252" s="32" t="str">
        <f>+VLOOKUP(Enfermedades_Mundiales[[#This Row],[contenido]],Estructura!$E$4:$G$18,3,0)</f>
        <v>C-364</v>
      </c>
      <c r="Z2252" s="32" t="str">
        <f>+VLOOKUP(Enfermedades_Mundiales[[#This Row],[Filtro Integrado]],Estructura!$M$4:$O$367,3,0)</f>
        <v>FI-366</v>
      </c>
      <c r="AA2252" s="32" t="str">
        <f>+VLOOKUP(Enfermedades_Mundiales[[#This Row],[Muestra]],Estructura!$Q$4:$S$194,3,0)</f>
        <v>M-373</v>
      </c>
    </row>
    <row r="2253" spans="1:27" ht="30.6" x14ac:dyDescent="0.3">
      <c r="A2253" s="61" t="s">
        <v>2720</v>
      </c>
      <c r="B2253" s="43">
        <f t="shared" si="492"/>
        <v>360</v>
      </c>
      <c r="C2253" s="44" t="str">
        <f t="shared" si="492"/>
        <v>Enfermedades Mundiales</v>
      </c>
      <c r="D2253" s="44" t="str">
        <f t="shared" si="492"/>
        <v>Salud</v>
      </c>
      <c r="E2253" s="64">
        <v>9206</v>
      </c>
      <c r="F2253" s="44" t="str">
        <f t="shared" si="487"/>
        <v>Etapas Paso a Paso</v>
      </c>
      <c r="G2253" s="27" t="s">
        <v>3568</v>
      </c>
      <c r="H2253" s="60" t="s">
        <v>17</v>
      </c>
      <c r="I2253" s="58" t="s">
        <v>245</v>
      </c>
      <c r="J2253" s="43" t="str">
        <f t="shared" si="491"/>
        <v>Zona</v>
      </c>
      <c r="K2253" s="12" t="str">
        <f t="shared" si="493"/>
        <v>Etapas Históricas</v>
      </c>
      <c r="L2253" s="43" t="str">
        <f t="shared" si="493"/>
        <v>Periodo 2020-2021</v>
      </c>
      <c r="M2253" s="43" t="str">
        <f t="shared" si="493"/>
        <v>Adimensional</v>
      </c>
      <c r="N2253" s="49" t="str">
        <f t="shared" si="493"/>
        <v>Ministerio de Ciencias, Tecnología, Conocimiento e Innovación</v>
      </c>
      <c r="O2253" s="30" t="str">
        <f>+"Etapas Históricas del Programa Paso a Paso en la comuna de "&amp;Enfermedades_Mundiales[[#This Row],[territorio]]</f>
        <v>Etapas Históricas del Programa Paso a Paso en la comuna de Los Sauces</v>
      </c>
      <c r="P2253" s="68"/>
      <c r="Q2253" s="15" t="str">
        <f t="shared" si="485"/>
        <v>Gráfico Evolución</v>
      </c>
      <c r="R2253" s="30"/>
      <c r="S22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https://analytics.zoho.com/open-view/2395394000008155038?ZOHO_CRITERIA=%22Localiza_CL_Poblacion%22.%22Codcom%22%3D9206</v>
      </c>
      <c r="T2253" s="17"/>
      <c r="U2253" s="31" t="str">
        <f t="shared" si="486"/>
        <v>#1774B9</v>
      </c>
      <c r="V2253" s="32" t="str">
        <f>+Enfermedades_Mundiales[[#This Row],[idcoleccion]]&amp;"-"&amp;Enfermedades_Mundiales[[#This Row],[id]]</f>
        <v>360-2243</v>
      </c>
      <c r="W2253" s="21">
        <f>+VLOOKUP(Enfermedades_Mundiales[[#This Row],[Filtro URL]],Estructura!$X$4:$Y$366,2,0)</f>
        <v>36309206</v>
      </c>
      <c r="X2253" s="21" t="str">
        <f>+VLOOKUP(Enfermedades_Mundiales[[#This Row],[tema]],Estructura!$A$4:$C$18,3,0)</f>
        <v>T-368</v>
      </c>
      <c r="Y2253" s="32" t="str">
        <f>+VLOOKUP(Enfermedades_Mundiales[[#This Row],[contenido]],Estructura!$E$4:$G$18,3,0)</f>
        <v>C-364</v>
      </c>
      <c r="Z2253" s="32" t="str">
        <f>+VLOOKUP(Enfermedades_Mundiales[[#This Row],[Filtro Integrado]],Estructura!$M$4:$O$367,3,0)</f>
        <v>FI-366</v>
      </c>
      <c r="AA2253" s="32" t="str">
        <f>+VLOOKUP(Enfermedades_Mundiales[[#This Row],[Muestra]],Estructura!$Q$4:$S$194,3,0)</f>
        <v>M-373</v>
      </c>
    </row>
    <row r="2254" spans="1:27" ht="30.6" x14ac:dyDescent="0.3">
      <c r="A2254" s="61" t="s">
        <v>2721</v>
      </c>
      <c r="B2254" s="43">
        <f t="shared" si="492"/>
        <v>360</v>
      </c>
      <c r="C2254" s="44" t="str">
        <f t="shared" si="492"/>
        <v>Enfermedades Mundiales</v>
      </c>
      <c r="D2254" s="44" t="str">
        <f t="shared" si="492"/>
        <v>Salud</v>
      </c>
      <c r="E2254" s="64">
        <v>9207</v>
      </c>
      <c r="F2254" s="44" t="str">
        <f t="shared" si="487"/>
        <v>Etapas Paso a Paso</v>
      </c>
      <c r="G2254" s="27" t="s">
        <v>3568</v>
      </c>
      <c r="H2254" s="60" t="s">
        <v>17</v>
      </c>
      <c r="I2254" s="58" t="s">
        <v>246</v>
      </c>
      <c r="J2254" s="43" t="str">
        <f t="shared" si="491"/>
        <v>Zona</v>
      </c>
      <c r="K2254" s="12" t="str">
        <f t="shared" si="493"/>
        <v>Etapas Históricas</v>
      </c>
      <c r="L2254" s="43" t="str">
        <f t="shared" si="493"/>
        <v>Periodo 2020-2021</v>
      </c>
      <c r="M2254" s="43" t="str">
        <f t="shared" si="493"/>
        <v>Adimensional</v>
      </c>
      <c r="N2254" s="49" t="str">
        <f t="shared" si="493"/>
        <v>Ministerio de Ciencias, Tecnología, Conocimiento e Innovación</v>
      </c>
      <c r="O2254" s="30" t="str">
        <f>+"Etapas Históricas del Programa Paso a Paso en la comuna de "&amp;Enfermedades_Mundiales[[#This Row],[territorio]]</f>
        <v>Etapas Históricas del Programa Paso a Paso en la comuna de Lumaco</v>
      </c>
      <c r="P2254" s="68"/>
      <c r="Q2254" s="15" t="str">
        <f t="shared" si="485"/>
        <v>Gráfico Evolución</v>
      </c>
      <c r="R2254" s="30"/>
      <c r="S22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https://analytics.zoho.com/open-view/2395394000008155038?ZOHO_CRITERIA=%22Localiza_CL_Poblacion%22.%22Codcom%22%3D9207</v>
      </c>
      <c r="T2254" s="17"/>
      <c r="U2254" s="31" t="str">
        <f t="shared" si="486"/>
        <v>#1774B9</v>
      </c>
      <c r="V2254" s="32" t="str">
        <f>+Enfermedades_Mundiales[[#This Row],[idcoleccion]]&amp;"-"&amp;Enfermedades_Mundiales[[#This Row],[id]]</f>
        <v>360-2244</v>
      </c>
      <c r="W2254" s="21">
        <f>+VLOOKUP(Enfermedades_Mundiales[[#This Row],[Filtro URL]],Estructura!$X$4:$Y$366,2,0)</f>
        <v>36309207</v>
      </c>
      <c r="X2254" s="21" t="str">
        <f>+VLOOKUP(Enfermedades_Mundiales[[#This Row],[tema]],Estructura!$A$4:$C$18,3,0)</f>
        <v>T-368</v>
      </c>
      <c r="Y2254" s="32" t="str">
        <f>+VLOOKUP(Enfermedades_Mundiales[[#This Row],[contenido]],Estructura!$E$4:$G$18,3,0)</f>
        <v>C-364</v>
      </c>
      <c r="Z2254" s="32" t="str">
        <f>+VLOOKUP(Enfermedades_Mundiales[[#This Row],[Filtro Integrado]],Estructura!$M$4:$O$367,3,0)</f>
        <v>FI-366</v>
      </c>
      <c r="AA2254" s="32" t="str">
        <f>+VLOOKUP(Enfermedades_Mundiales[[#This Row],[Muestra]],Estructura!$Q$4:$S$194,3,0)</f>
        <v>M-373</v>
      </c>
    </row>
    <row r="2255" spans="1:27" ht="30.6" x14ac:dyDescent="0.3">
      <c r="A2255" s="61" t="s">
        <v>2722</v>
      </c>
      <c r="B2255" s="43">
        <f t="shared" si="492"/>
        <v>360</v>
      </c>
      <c r="C2255" s="44" t="str">
        <f t="shared" si="492"/>
        <v>Enfermedades Mundiales</v>
      </c>
      <c r="D2255" s="44" t="str">
        <f t="shared" si="492"/>
        <v>Salud</v>
      </c>
      <c r="E2255" s="64">
        <v>9208</v>
      </c>
      <c r="F2255" s="44" t="str">
        <f t="shared" si="487"/>
        <v>Etapas Paso a Paso</v>
      </c>
      <c r="G2255" s="27" t="s">
        <v>3568</v>
      </c>
      <c r="H2255" s="60" t="s">
        <v>17</v>
      </c>
      <c r="I2255" s="58" t="s">
        <v>247</v>
      </c>
      <c r="J2255" s="43" t="str">
        <f t="shared" si="491"/>
        <v>Zona</v>
      </c>
      <c r="K2255" s="12" t="str">
        <f t="shared" si="493"/>
        <v>Etapas Históricas</v>
      </c>
      <c r="L2255" s="43" t="str">
        <f t="shared" si="493"/>
        <v>Periodo 2020-2021</v>
      </c>
      <c r="M2255" s="43" t="str">
        <f t="shared" si="493"/>
        <v>Adimensional</v>
      </c>
      <c r="N2255" s="49" t="str">
        <f t="shared" si="493"/>
        <v>Ministerio de Ciencias, Tecnología, Conocimiento e Innovación</v>
      </c>
      <c r="O2255" s="30" t="str">
        <f>+"Etapas Históricas del Programa Paso a Paso en la comuna de "&amp;Enfermedades_Mundiales[[#This Row],[territorio]]</f>
        <v>Etapas Históricas del Programa Paso a Paso en la comuna de Purén</v>
      </c>
      <c r="P2255" s="68"/>
      <c r="Q2255" s="15" t="str">
        <f t="shared" si="485"/>
        <v>Gráfico Evolución</v>
      </c>
      <c r="R2255" s="30"/>
      <c r="S22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https://analytics.zoho.com/open-view/2395394000008155038?ZOHO_CRITERIA=%22Localiza_CL_Poblacion%22.%22Codcom%22%3D9208</v>
      </c>
      <c r="T2255" s="17"/>
      <c r="U2255" s="31" t="str">
        <f t="shared" si="486"/>
        <v>#1774B9</v>
      </c>
      <c r="V2255" s="32" t="str">
        <f>+Enfermedades_Mundiales[[#This Row],[idcoleccion]]&amp;"-"&amp;Enfermedades_Mundiales[[#This Row],[id]]</f>
        <v>360-2245</v>
      </c>
      <c r="W2255" s="21">
        <f>+VLOOKUP(Enfermedades_Mundiales[[#This Row],[Filtro URL]],Estructura!$X$4:$Y$366,2,0)</f>
        <v>36309208</v>
      </c>
      <c r="X2255" s="21" t="str">
        <f>+VLOOKUP(Enfermedades_Mundiales[[#This Row],[tema]],Estructura!$A$4:$C$18,3,0)</f>
        <v>T-368</v>
      </c>
      <c r="Y2255" s="32" t="str">
        <f>+VLOOKUP(Enfermedades_Mundiales[[#This Row],[contenido]],Estructura!$E$4:$G$18,3,0)</f>
        <v>C-364</v>
      </c>
      <c r="Z2255" s="32" t="str">
        <f>+VLOOKUP(Enfermedades_Mundiales[[#This Row],[Filtro Integrado]],Estructura!$M$4:$O$367,3,0)</f>
        <v>FI-366</v>
      </c>
      <c r="AA2255" s="32" t="str">
        <f>+VLOOKUP(Enfermedades_Mundiales[[#This Row],[Muestra]],Estructura!$Q$4:$S$194,3,0)</f>
        <v>M-373</v>
      </c>
    </row>
    <row r="2256" spans="1:27" ht="30.6" x14ac:dyDescent="0.3">
      <c r="A2256" s="61" t="s">
        <v>2723</v>
      </c>
      <c r="B2256" s="43">
        <f t="shared" ref="B2256:D2271" si="494">+B2255</f>
        <v>360</v>
      </c>
      <c r="C2256" s="44" t="str">
        <f t="shared" si="494"/>
        <v>Enfermedades Mundiales</v>
      </c>
      <c r="D2256" s="44" t="str">
        <f t="shared" si="494"/>
        <v>Salud</v>
      </c>
      <c r="E2256" s="64">
        <v>9209</v>
      </c>
      <c r="F2256" s="44" t="str">
        <f t="shared" si="487"/>
        <v>Etapas Paso a Paso</v>
      </c>
      <c r="G2256" s="27" t="s">
        <v>3568</v>
      </c>
      <c r="H2256" s="60" t="s">
        <v>17</v>
      </c>
      <c r="I2256" s="58" t="s">
        <v>248</v>
      </c>
      <c r="J2256" s="43" t="str">
        <f t="shared" si="491"/>
        <v>Zona</v>
      </c>
      <c r="K2256" s="12" t="str">
        <f t="shared" si="493"/>
        <v>Etapas Históricas</v>
      </c>
      <c r="L2256" s="43" t="str">
        <f t="shared" si="493"/>
        <v>Periodo 2020-2021</v>
      </c>
      <c r="M2256" s="43" t="str">
        <f t="shared" si="493"/>
        <v>Adimensional</v>
      </c>
      <c r="N2256" s="49" t="str">
        <f t="shared" si="493"/>
        <v>Ministerio de Ciencias, Tecnología, Conocimiento e Innovación</v>
      </c>
      <c r="O2256" s="30" t="str">
        <f>+"Etapas Históricas del Programa Paso a Paso en la comuna de "&amp;Enfermedades_Mundiales[[#This Row],[territorio]]</f>
        <v>Etapas Históricas del Programa Paso a Paso en la comuna de Renaico</v>
      </c>
      <c r="P2256" s="68"/>
      <c r="Q2256" s="15" t="str">
        <f t="shared" si="485"/>
        <v>Gráfico Evolución</v>
      </c>
      <c r="R2256" s="30"/>
      <c r="S22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https://analytics.zoho.com/open-view/2395394000008155038?ZOHO_CRITERIA=%22Localiza_CL_Poblacion%22.%22Codcom%22%3D9209</v>
      </c>
      <c r="T2256" s="17"/>
      <c r="U2256" s="31" t="str">
        <f t="shared" si="486"/>
        <v>#1774B9</v>
      </c>
      <c r="V2256" s="32" t="str">
        <f>+Enfermedades_Mundiales[[#This Row],[idcoleccion]]&amp;"-"&amp;Enfermedades_Mundiales[[#This Row],[id]]</f>
        <v>360-2246</v>
      </c>
      <c r="W2256" s="21">
        <f>+VLOOKUP(Enfermedades_Mundiales[[#This Row],[Filtro URL]],Estructura!$X$4:$Y$366,2,0)</f>
        <v>36309209</v>
      </c>
      <c r="X2256" s="21" t="str">
        <f>+VLOOKUP(Enfermedades_Mundiales[[#This Row],[tema]],Estructura!$A$4:$C$18,3,0)</f>
        <v>T-368</v>
      </c>
      <c r="Y2256" s="32" t="str">
        <f>+VLOOKUP(Enfermedades_Mundiales[[#This Row],[contenido]],Estructura!$E$4:$G$18,3,0)</f>
        <v>C-364</v>
      </c>
      <c r="Z2256" s="32" t="str">
        <f>+VLOOKUP(Enfermedades_Mundiales[[#This Row],[Filtro Integrado]],Estructura!$M$4:$O$367,3,0)</f>
        <v>FI-366</v>
      </c>
      <c r="AA2256" s="32" t="str">
        <f>+VLOOKUP(Enfermedades_Mundiales[[#This Row],[Muestra]],Estructura!$Q$4:$S$194,3,0)</f>
        <v>M-373</v>
      </c>
    </row>
    <row r="2257" spans="1:27" ht="30.6" x14ac:dyDescent="0.3">
      <c r="A2257" s="61" t="s">
        <v>2724</v>
      </c>
      <c r="B2257" s="43">
        <f t="shared" si="494"/>
        <v>360</v>
      </c>
      <c r="C2257" s="44" t="str">
        <f t="shared" si="494"/>
        <v>Enfermedades Mundiales</v>
      </c>
      <c r="D2257" s="44" t="str">
        <f t="shared" si="494"/>
        <v>Salud</v>
      </c>
      <c r="E2257" s="64">
        <v>9210</v>
      </c>
      <c r="F2257" s="44" t="str">
        <f t="shared" si="487"/>
        <v>Etapas Paso a Paso</v>
      </c>
      <c r="G2257" s="27" t="s">
        <v>3568</v>
      </c>
      <c r="H2257" s="60" t="s">
        <v>17</v>
      </c>
      <c r="I2257" s="58" t="s">
        <v>249</v>
      </c>
      <c r="J2257" s="43" t="str">
        <f t="shared" si="491"/>
        <v>Zona</v>
      </c>
      <c r="K2257" s="12" t="str">
        <f t="shared" ref="K2257:N2272" si="495">+K2256</f>
        <v>Etapas Históricas</v>
      </c>
      <c r="L2257" s="43" t="str">
        <f t="shared" si="495"/>
        <v>Periodo 2020-2021</v>
      </c>
      <c r="M2257" s="43" t="str">
        <f t="shared" si="495"/>
        <v>Adimensional</v>
      </c>
      <c r="N2257" s="49" t="str">
        <f t="shared" si="495"/>
        <v>Ministerio de Ciencias, Tecnología, Conocimiento e Innovación</v>
      </c>
      <c r="O2257" s="30" t="str">
        <f>+"Etapas Históricas del Programa Paso a Paso en la comuna de "&amp;Enfermedades_Mundiales[[#This Row],[territorio]]</f>
        <v>Etapas Históricas del Programa Paso a Paso en la comuna de Traiguén</v>
      </c>
      <c r="P2257" s="68"/>
      <c r="Q2257" s="15" t="str">
        <f t="shared" si="485"/>
        <v>Gráfico Evolución</v>
      </c>
      <c r="R2257" s="30"/>
      <c r="S22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https://analytics.zoho.com/open-view/2395394000008155038?ZOHO_CRITERIA=%22Localiza_CL_Poblacion%22.%22Codcom%22%3D9210</v>
      </c>
      <c r="T2257" s="17"/>
      <c r="U2257" s="31" t="str">
        <f t="shared" si="486"/>
        <v>#1774B9</v>
      </c>
      <c r="V2257" s="32" t="str">
        <f>+Enfermedades_Mundiales[[#This Row],[idcoleccion]]&amp;"-"&amp;Enfermedades_Mundiales[[#This Row],[id]]</f>
        <v>360-2247</v>
      </c>
      <c r="W2257" s="21">
        <f>+VLOOKUP(Enfermedades_Mundiales[[#This Row],[Filtro URL]],Estructura!$X$4:$Y$366,2,0)</f>
        <v>36309210</v>
      </c>
      <c r="X2257" s="21" t="str">
        <f>+VLOOKUP(Enfermedades_Mundiales[[#This Row],[tema]],Estructura!$A$4:$C$18,3,0)</f>
        <v>T-368</v>
      </c>
      <c r="Y2257" s="32" t="str">
        <f>+VLOOKUP(Enfermedades_Mundiales[[#This Row],[contenido]],Estructura!$E$4:$G$18,3,0)</f>
        <v>C-364</v>
      </c>
      <c r="Z2257" s="32" t="str">
        <f>+VLOOKUP(Enfermedades_Mundiales[[#This Row],[Filtro Integrado]],Estructura!$M$4:$O$367,3,0)</f>
        <v>FI-366</v>
      </c>
      <c r="AA2257" s="32" t="str">
        <f>+VLOOKUP(Enfermedades_Mundiales[[#This Row],[Muestra]],Estructura!$Q$4:$S$194,3,0)</f>
        <v>M-373</v>
      </c>
    </row>
    <row r="2258" spans="1:27" ht="30.6" x14ac:dyDescent="0.3">
      <c r="A2258" s="61" t="s">
        <v>2725</v>
      </c>
      <c r="B2258" s="43">
        <f t="shared" si="494"/>
        <v>360</v>
      </c>
      <c r="C2258" s="44" t="str">
        <f t="shared" si="494"/>
        <v>Enfermedades Mundiales</v>
      </c>
      <c r="D2258" s="44" t="str">
        <f t="shared" si="494"/>
        <v>Salud</v>
      </c>
      <c r="E2258" s="64">
        <v>9211</v>
      </c>
      <c r="F2258" s="44" t="str">
        <f t="shared" si="487"/>
        <v>Etapas Paso a Paso</v>
      </c>
      <c r="G2258" s="27" t="s">
        <v>3568</v>
      </c>
      <c r="H2258" s="60" t="s">
        <v>17</v>
      </c>
      <c r="I2258" s="58" t="s">
        <v>250</v>
      </c>
      <c r="J2258" s="43" t="str">
        <f t="shared" si="491"/>
        <v>Zona</v>
      </c>
      <c r="K2258" s="12" t="str">
        <f t="shared" si="495"/>
        <v>Etapas Históricas</v>
      </c>
      <c r="L2258" s="43" t="str">
        <f t="shared" si="495"/>
        <v>Periodo 2020-2021</v>
      </c>
      <c r="M2258" s="43" t="str">
        <f t="shared" si="495"/>
        <v>Adimensional</v>
      </c>
      <c r="N2258" s="49" t="str">
        <f t="shared" si="495"/>
        <v>Ministerio de Ciencias, Tecnología, Conocimiento e Innovación</v>
      </c>
      <c r="O2258" s="30" t="str">
        <f>+"Etapas Históricas del Programa Paso a Paso en la comuna de "&amp;Enfermedades_Mundiales[[#This Row],[territorio]]</f>
        <v>Etapas Históricas del Programa Paso a Paso en la comuna de Victoria</v>
      </c>
      <c r="P2258" s="68"/>
      <c r="Q2258" s="15" t="str">
        <f t="shared" si="485"/>
        <v>Gráfico Evolución</v>
      </c>
      <c r="R2258" s="30"/>
      <c r="S22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https://analytics.zoho.com/open-view/2395394000008155038?ZOHO_CRITERIA=%22Localiza_CL_Poblacion%22.%22Codcom%22%3D9211</v>
      </c>
      <c r="T2258" s="17"/>
      <c r="U2258" s="31" t="str">
        <f t="shared" si="486"/>
        <v>#1774B9</v>
      </c>
      <c r="V2258" s="32" t="str">
        <f>+Enfermedades_Mundiales[[#This Row],[idcoleccion]]&amp;"-"&amp;Enfermedades_Mundiales[[#This Row],[id]]</f>
        <v>360-2248</v>
      </c>
      <c r="W2258" s="21">
        <f>+VLOOKUP(Enfermedades_Mundiales[[#This Row],[Filtro URL]],Estructura!$X$4:$Y$366,2,0)</f>
        <v>36309211</v>
      </c>
      <c r="X2258" s="21" t="str">
        <f>+VLOOKUP(Enfermedades_Mundiales[[#This Row],[tema]],Estructura!$A$4:$C$18,3,0)</f>
        <v>T-368</v>
      </c>
      <c r="Y2258" s="32" t="str">
        <f>+VLOOKUP(Enfermedades_Mundiales[[#This Row],[contenido]],Estructura!$E$4:$G$18,3,0)</f>
        <v>C-364</v>
      </c>
      <c r="Z2258" s="32" t="str">
        <f>+VLOOKUP(Enfermedades_Mundiales[[#This Row],[Filtro Integrado]],Estructura!$M$4:$O$367,3,0)</f>
        <v>FI-366</v>
      </c>
      <c r="AA2258" s="32" t="str">
        <f>+VLOOKUP(Enfermedades_Mundiales[[#This Row],[Muestra]],Estructura!$Q$4:$S$194,3,0)</f>
        <v>M-373</v>
      </c>
    </row>
    <row r="2259" spans="1:27" ht="30.6" x14ac:dyDescent="0.3">
      <c r="A2259" s="61" t="s">
        <v>2726</v>
      </c>
      <c r="B2259" s="43">
        <f t="shared" si="494"/>
        <v>360</v>
      </c>
      <c r="C2259" s="44" t="str">
        <f t="shared" si="494"/>
        <v>Enfermedades Mundiales</v>
      </c>
      <c r="D2259" s="44" t="str">
        <f t="shared" si="494"/>
        <v>Salud</v>
      </c>
      <c r="E2259" s="64">
        <v>10101</v>
      </c>
      <c r="F2259" s="44" t="str">
        <f t="shared" si="487"/>
        <v>Etapas Paso a Paso</v>
      </c>
      <c r="G2259" s="27" t="s">
        <v>3568</v>
      </c>
      <c r="H2259" s="60" t="s">
        <v>17</v>
      </c>
      <c r="I2259" s="58" t="s">
        <v>251</v>
      </c>
      <c r="J2259" s="43" t="str">
        <f t="shared" si="491"/>
        <v>Zona</v>
      </c>
      <c r="K2259" s="12" t="str">
        <f t="shared" si="495"/>
        <v>Etapas Históricas</v>
      </c>
      <c r="L2259" s="43" t="str">
        <f t="shared" si="495"/>
        <v>Periodo 2020-2021</v>
      </c>
      <c r="M2259" s="43" t="str">
        <f t="shared" si="495"/>
        <v>Adimensional</v>
      </c>
      <c r="N2259" s="49" t="str">
        <f t="shared" si="495"/>
        <v>Ministerio de Ciencias, Tecnología, Conocimiento e Innovación</v>
      </c>
      <c r="O2259" s="30" t="str">
        <f>+"Etapas Históricas del Programa Paso a Paso en la comuna de "&amp;Enfermedades_Mundiales[[#This Row],[territorio]]</f>
        <v>Etapas Históricas del Programa Paso a Paso en la comuna de Puerto Montt</v>
      </c>
      <c r="P2259" s="68"/>
      <c r="Q2259" s="15" t="str">
        <f t="shared" si="485"/>
        <v>Gráfico Evolución</v>
      </c>
      <c r="R2259" s="30"/>
      <c r="S22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https://analytics.zoho.com/open-view/2395394000008155038?ZOHO_CRITERIA=%22Localiza_CL_Poblacion%22.%22Codcom%22%3D10101</v>
      </c>
      <c r="T2259" s="17"/>
      <c r="U2259" s="31" t="str">
        <f t="shared" si="486"/>
        <v>#1774B9</v>
      </c>
      <c r="V2259" s="32" t="str">
        <f>+Enfermedades_Mundiales[[#This Row],[idcoleccion]]&amp;"-"&amp;Enfermedades_Mundiales[[#This Row],[id]]</f>
        <v>360-2249</v>
      </c>
      <c r="W2259" s="21">
        <f>+VLOOKUP(Enfermedades_Mundiales[[#This Row],[Filtro URL]],Estructura!$X$4:$Y$366,2,0)</f>
        <v>36310101</v>
      </c>
      <c r="X2259" s="21" t="str">
        <f>+VLOOKUP(Enfermedades_Mundiales[[#This Row],[tema]],Estructura!$A$4:$C$18,3,0)</f>
        <v>T-368</v>
      </c>
      <c r="Y2259" s="32" t="str">
        <f>+VLOOKUP(Enfermedades_Mundiales[[#This Row],[contenido]],Estructura!$E$4:$G$18,3,0)</f>
        <v>C-364</v>
      </c>
      <c r="Z2259" s="32" t="str">
        <f>+VLOOKUP(Enfermedades_Mundiales[[#This Row],[Filtro Integrado]],Estructura!$M$4:$O$367,3,0)</f>
        <v>FI-366</v>
      </c>
      <c r="AA2259" s="32" t="str">
        <f>+VLOOKUP(Enfermedades_Mundiales[[#This Row],[Muestra]],Estructura!$Q$4:$S$194,3,0)</f>
        <v>M-373</v>
      </c>
    </row>
    <row r="2260" spans="1:27" ht="30.6" x14ac:dyDescent="0.3">
      <c r="A2260" s="61" t="s">
        <v>2727</v>
      </c>
      <c r="B2260" s="43">
        <f t="shared" si="494"/>
        <v>360</v>
      </c>
      <c r="C2260" s="44" t="str">
        <f t="shared" si="494"/>
        <v>Enfermedades Mundiales</v>
      </c>
      <c r="D2260" s="44" t="str">
        <f t="shared" si="494"/>
        <v>Salud</v>
      </c>
      <c r="E2260" s="64">
        <v>10102</v>
      </c>
      <c r="F2260" s="44" t="str">
        <f t="shared" si="487"/>
        <v>Etapas Paso a Paso</v>
      </c>
      <c r="G2260" s="27" t="s">
        <v>3568</v>
      </c>
      <c r="H2260" s="60" t="s">
        <v>17</v>
      </c>
      <c r="I2260" s="58" t="s">
        <v>252</v>
      </c>
      <c r="J2260" s="43" t="str">
        <f t="shared" si="491"/>
        <v>Zona</v>
      </c>
      <c r="K2260" s="12" t="str">
        <f t="shared" si="495"/>
        <v>Etapas Históricas</v>
      </c>
      <c r="L2260" s="43" t="str">
        <f t="shared" si="495"/>
        <v>Periodo 2020-2021</v>
      </c>
      <c r="M2260" s="43" t="str">
        <f t="shared" si="495"/>
        <v>Adimensional</v>
      </c>
      <c r="N2260" s="49" t="str">
        <f t="shared" si="495"/>
        <v>Ministerio de Ciencias, Tecnología, Conocimiento e Innovación</v>
      </c>
      <c r="O2260" s="30" t="str">
        <f>+"Etapas Históricas del Programa Paso a Paso en la comuna de "&amp;Enfermedades_Mundiales[[#This Row],[territorio]]</f>
        <v>Etapas Históricas del Programa Paso a Paso en la comuna de Calbuco</v>
      </c>
      <c r="P2260" s="68"/>
      <c r="Q2260" s="15" t="str">
        <f t="shared" si="485"/>
        <v>Gráfico Evolución</v>
      </c>
      <c r="R2260" s="30"/>
      <c r="S22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https://analytics.zoho.com/open-view/2395394000008155038?ZOHO_CRITERIA=%22Localiza_CL_Poblacion%22.%22Codcom%22%3D10102</v>
      </c>
      <c r="T2260" s="17"/>
      <c r="U2260" s="31" t="str">
        <f t="shared" si="486"/>
        <v>#1774B9</v>
      </c>
      <c r="V2260" s="32" t="str">
        <f>+Enfermedades_Mundiales[[#This Row],[idcoleccion]]&amp;"-"&amp;Enfermedades_Mundiales[[#This Row],[id]]</f>
        <v>360-2250</v>
      </c>
      <c r="W2260" s="21">
        <f>+VLOOKUP(Enfermedades_Mundiales[[#This Row],[Filtro URL]],Estructura!$X$4:$Y$366,2,0)</f>
        <v>36310102</v>
      </c>
      <c r="X2260" s="21" t="str">
        <f>+VLOOKUP(Enfermedades_Mundiales[[#This Row],[tema]],Estructura!$A$4:$C$18,3,0)</f>
        <v>T-368</v>
      </c>
      <c r="Y2260" s="32" t="str">
        <f>+VLOOKUP(Enfermedades_Mundiales[[#This Row],[contenido]],Estructura!$E$4:$G$18,3,0)</f>
        <v>C-364</v>
      </c>
      <c r="Z2260" s="32" t="str">
        <f>+VLOOKUP(Enfermedades_Mundiales[[#This Row],[Filtro Integrado]],Estructura!$M$4:$O$367,3,0)</f>
        <v>FI-366</v>
      </c>
      <c r="AA2260" s="32" t="str">
        <f>+VLOOKUP(Enfermedades_Mundiales[[#This Row],[Muestra]],Estructura!$Q$4:$S$194,3,0)</f>
        <v>M-373</v>
      </c>
    </row>
    <row r="2261" spans="1:27" ht="30.6" x14ac:dyDescent="0.3">
      <c r="A2261" s="61" t="s">
        <v>2728</v>
      </c>
      <c r="B2261" s="43">
        <f t="shared" si="494"/>
        <v>360</v>
      </c>
      <c r="C2261" s="44" t="str">
        <f t="shared" si="494"/>
        <v>Enfermedades Mundiales</v>
      </c>
      <c r="D2261" s="44" t="str">
        <f t="shared" si="494"/>
        <v>Salud</v>
      </c>
      <c r="E2261" s="64">
        <v>10103</v>
      </c>
      <c r="F2261" s="44" t="str">
        <f t="shared" si="487"/>
        <v>Etapas Paso a Paso</v>
      </c>
      <c r="G2261" s="27" t="s">
        <v>3568</v>
      </c>
      <c r="H2261" s="60" t="s">
        <v>17</v>
      </c>
      <c r="I2261" s="58" t="s">
        <v>253</v>
      </c>
      <c r="J2261" s="43" t="str">
        <f t="shared" si="491"/>
        <v>Zona</v>
      </c>
      <c r="K2261" s="12" t="str">
        <f t="shared" si="495"/>
        <v>Etapas Históricas</v>
      </c>
      <c r="L2261" s="43" t="str">
        <f t="shared" si="495"/>
        <v>Periodo 2020-2021</v>
      </c>
      <c r="M2261" s="43" t="str">
        <f t="shared" si="495"/>
        <v>Adimensional</v>
      </c>
      <c r="N2261" s="49" t="str">
        <f t="shared" si="495"/>
        <v>Ministerio de Ciencias, Tecnología, Conocimiento e Innovación</v>
      </c>
      <c r="O2261" s="30" t="str">
        <f>+"Etapas Históricas del Programa Paso a Paso en la comuna de "&amp;Enfermedades_Mundiales[[#This Row],[territorio]]</f>
        <v>Etapas Históricas del Programa Paso a Paso en la comuna de Cochamó</v>
      </c>
      <c r="P2261" s="68"/>
      <c r="Q2261" s="15" t="str">
        <f t="shared" si="485"/>
        <v>Gráfico Evolución</v>
      </c>
      <c r="R2261" s="30"/>
      <c r="S22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https://analytics.zoho.com/open-view/2395394000008155038?ZOHO_CRITERIA=%22Localiza_CL_Poblacion%22.%22Codcom%22%3D10103</v>
      </c>
      <c r="T2261" s="17"/>
      <c r="U2261" s="31" t="str">
        <f t="shared" si="486"/>
        <v>#1774B9</v>
      </c>
      <c r="V2261" s="32" t="str">
        <f>+Enfermedades_Mundiales[[#This Row],[idcoleccion]]&amp;"-"&amp;Enfermedades_Mundiales[[#This Row],[id]]</f>
        <v>360-2251</v>
      </c>
      <c r="W2261" s="21">
        <f>+VLOOKUP(Enfermedades_Mundiales[[#This Row],[Filtro URL]],Estructura!$X$4:$Y$366,2,0)</f>
        <v>36310103</v>
      </c>
      <c r="X2261" s="21" t="str">
        <f>+VLOOKUP(Enfermedades_Mundiales[[#This Row],[tema]],Estructura!$A$4:$C$18,3,0)</f>
        <v>T-368</v>
      </c>
      <c r="Y2261" s="32" t="str">
        <f>+VLOOKUP(Enfermedades_Mundiales[[#This Row],[contenido]],Estructura!$E$4:$G$18,3,0)</f>
        <v>C-364</v>
      </c>
      <c r="Z2261" s="32" t="str">
        <f>+VLOOKUP(Enfermedades_Mundiales[[#This Row],[Filtro Integrado]],Estructura!$M$4:$O$367,3,0)</f>
        <v>FI-366</v>
      </c>
      <c r="AA2261" s="32" t="str">
        <f>+VLOOKUP(Enfermedades_Mundiales[[#This Row],[Muestra]],Estructura!$Q$4:$S$194,3,0)</f>
        <v>M-373</v>
      </c>
    </row>
    <row r="2262" spans="1:27" ht="30.6" x14ac:dyDescent="0.3">
      <c r="A2262" s="61" t="s">
        <v>2729</v>
      </c>
      <c r="B2262" s="43">
        <f t="shared" si="494"/>
        <v>360</v>
      </c>
      <c r="C2262" s="44" t="str">
        <f t="shared" si="494"/>
        <v>Enfermedades Mundiales</v>
      </c>
      <c r="D2262" s="44" t="str">
        <f t="shared" si="494"/>
        <v>Salud</v>
      </c>
      <c r="E2262" s="64">
        <v>10104</v>
      </c>
      <c r="F2262" s="44" t="str">
        <f t="shared" si="487"/>
        <v>Etapas Paso a Paso</v>
      </c>
      <c r="G2262" s="27" t="s">
        <v>3568</v>
      </c>
      <c r="H2262" s="60" t="s">
        <v>17</v>
      </c>
      <c r="I2262" s="58" t="s">
        <v>254</v>
      </c>
      <c r="J2262" s="43" t="str">
        <f t="shared" si="491"/>
        <v>Zona</v>
      </c>
      <c r="K2262" s="12" t="str">
        <f t="shared" si="495"/>
        <v>Etapas Históricas</v>
      </c>
      <c r="L2262" s="43" t="str">
        <f t="shared" si="495"/>
        <v>Periodo 2020-2021</v>
      </c>
      <c r="M2262" s="43" t="str">
        <f t="shared" si="495"/>
        <v>Adimensional</v>
      </c>
      <c r="N2262" s="49" t="str">
        <f t="shared" si="495"/>
        <v>Ministerio de Ciencias, Tecnología, Conocimiento e Innovación</v>
      </c>
      <c r="O2262" s="30" t="str">
        <f>+"Etapas Históricas del Programa Paso a Paso en la comuna de "&amp;Enfermedades_Mundiales[[#This Row],[territorio]]</f>
        <v>Etapas Históricas del Programa Paso a Paso en la comuna de Fresia</v>
      </c>
      <c r="P2262" s="68"/>
      <c r="Q2262" s="15" t="str">
        <f t="shared" si="485"/>
        <v>Gráfico Evolución</v>
      </c>
      <c r="R2262" s="30"/>
      <c r="S22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https://analytics.zoho.com/open-view/2395394000008155038?ZOHO_CRITERIA=%22Localiza_CL_Poblacion%22.%22Codcom%22%3D10104</v>
      </c>
      <c r="T2262" s="17"/>
      <c r="U2262" s="31" t="str">
        <f t="shared" si="486"/>
        <v>#1774B9</v>
      </c>
      <c r="V2262" s="32" t="str">
        <f>+Enfermedades_Mundiales[[#This Row],[idcoleccion]]&amp;"-"&amp;Enfermedades_Mundiales[[#This Row],[id]]</f>
        <v>360-2252</v>
      </c>
      <c r="W2262" s="21">
        <f>+VLOOKUP(Enfermedades_Mundiales[[#This Row],[Filtro URL]],Estructura!$X$4:$Y$366,2,0)</f>
        <v>36310104</v>
      </c>
      <c r="X2262" s="21" t="str">
        <f>+VLOOKUP(Enfermedades_Mundiales[[#This Row],[tema]],Estructura!$A$4:$C$18,3,0)</f>
        <v>T-368</v>
      </c>
      <c r="Y2262" s="32" t="str">
        <f>+VLOOKUP(Enfermedades_Mundiales[[#This Row],[contenido]],Estructura!$E$4:$G$18,3,0)</f>
        <v>C-364</v>
      </c>
      <c r="Z2262" s="32" t="str">
        <f>+VLOOKUP(Enfermedades_Mundiales[[#This Row],[Filtro Integrado]],Estructura!$M$4:$O$367,3,0)</f>
        <v>FI-366</v>
      </c>
      <c r="AA2262" s="32" t="str">
        <f>+VLOOKUP(Enfermedades_Mundiales[[#This Row],[Muestra]],Estructura!$Q$4:$S$194,3,0)</f>
        <v>M-373</v>
      </c>
    </row>
    <row r="2263" spans="1:27" ht="30.6" x14ac:dyDescent="0.3">
      <c r="A2263" s="61" t="s">
        <v>2730</v>
      </c>
      <c r="B2263" s="43">
        <f t="shared" si="494"/>
        <v>360</v>
      </c>
      <c r="C2263" s="44" t="str">
        <f t="shared" si="494"/>
        <v>Enfermedades Mundiales</v>
      </c>
      <c r="D2263" s="44" t="str">
        <f t="shared" si="494"/>
        <v>Salud</v>
      </c>
      <c r="E2263" s="64">
        <v>10105</v>
      </c>
      <c r="F2263" s="44" t="str">
        <f t="shared" si="487"/>
        <v>Etapas Paso a Paso</v>
      </c>
      <c r="G2263" s="27" t="s">
        <v>3568</v>
      </c>
      <c r="H2263" s="60" t="s">
        <v>17</v>
      </c>
      <c r="I2263" s="58" t="s">
        <v>255</v>
      </c>
      <c r="J2263" s="43" t="str">
        <f t="shared" si="491"/>
        <v>Zona</v>
      </c>
      <c r="K2263" s="12" t="str">
        <f t="shared" si="495"/>
        <v>Etapas Históricas</v>
      </c>
      <c r="L2263" s="43" t="str">
        <f t="shared" si="495"/>
        <v>Periodo 2020-2021</v>
      </c>
      <c r="M2263" s="43" t="str">
        <f t="shared" si="495"/>
        <v>Adimensional</v>
      </c>
      <c r="N2263" s="49" t="str">
        <f t="shared" si="495"/>
        <v>Ministerio de Ciencias, Tecnología, Conocimiento e Innovación</v>
      </c>
      <c r="O2263" s="30" t="str">
        <f>+"Etapas Históricas del Programa Paso a Paso en la comuna de "&amp;Enfermedades_Mundiales[[#This Row],[territorio]]</f>
        <v>Etapas Históricas del Programa Paso a Paso en la comuna de Frutillar</v>
      </c>
      <c r="P2263" s="68"/>
      <c r="Q2263" s="15" t="str">
        <f t="shared" si="485"/>
        <v>Gráfico Evolución</v>
      </c>
      <c r="R2263" s="30"/>
      <c r="S22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https://analytics.zoho.com/open-view/2395394000008155038?ZOHO_CRITERIA=%22Localiza_CL_Poblacion%22.%22Codcom%22%3D10105</v>
      </c>
      <c r="T2263" s="17"/>
      <c r="U2263" s="31" t="str">
        <f t="shared" si="486"/>
        <v>#1774B9</v>
      </c>
      <c r="V2263" s="32" t="str">
        <f>+Enfermedades_Mundiales[[#This Row],[idcoleccion]]&amp;"-"&amp;Enfermedades_Mundiales[[#This Row],[id]]</f>
        <v>360-2253</v>
      </c>
      <c r="W2263" s="21">
        <f>+VLOOKUP(Enfermedades_Mundiales[[#This Row],[Filtro URL]],Estructura!$X$4:$Y$366,2,0)</f>
        <v>36310105</v>
      </c>
      <c r="X2263" s="21" t="str">
        <f>+VLOOKUP(Enfermedades_Mundiales[[#This Row],[tema]],Estructura!$A$4:$C$18,3,0)</f>
        <v>T-368</v>
      </c>
      <c r="Y2263" s="32" t="str">
        <f>+VLOOKUP(Enfermedades_Mundiales[[#This Row],[contenido]],Estructura!$E$4:$G$18,3,0)</f>
        <v>C-364</v>
      </c>
      <c r="Z2263" s="32" t="str">
        <f>+VLOOKUP(Enfermedades_Mundiales[[#This Row],[Filtro Integrado]],Estructura!$M$4:$O$367,3,0)</f>
        <v>FI-366</v>
      </c>
      <c r="AA2263" s="32" t="str">
        <f>+VLOOKUP(Enfermedades_Mundiales[[#This Row],[Muestra]],Estructura!$Q$4:$S$194,3,0)</f>
        <v>M-373</v>
      </c>
    </row>
    <row r="2264" spans="1:27" ht="30.6" x14ac:dyDescent="0.3">
      <c r="A2264" s="61" t="s">
        <v>2731</v>
      </c>
      <c r="B2264" s="43">
        <f t="shared" si="494"/>
        <v>360</v>
      </c>
      <c r="C2264" s="44" t="str">
        <f t="shared" si="494"/>
        <v>Enfermedades Mundiales</v>
      </c>
      <c r="D2264" s="44" t="str">
        <f t="shared" si="494"/>
        <v>Salud</v>
      </c>
      <c r="E2264" s="64">
        <v>10106</v>
      </c>
      <c r="F2264" s="44" t="str">
        <f t="shared" si="487"/>
        <v>Etapas Paso a Paso</v>
      </c>
      <c r="G2264" s="27" t="s">
        <v>3568</v>
      </c>
      <c r="H2264" s="60" t="s">
        <v>17</v>
      </c>
      <c r="I2264" s="58" t="s">
        <v>256</v>
      </c>
      <c r="J2264" s="43" t="str">
        <f t="shared" si="491"/>
        <v>Zona</v>
      </c>
      <c r="K2264" s="12" t="str">
        <f t="shared" si="495"/>
        <v>Etapas Históricas</v>
      </c>
      <c r="L2264" s="43" t="str">
        <f t="shared" si="495"/>
        <v>Periodo 2020-2021</v>
      </c>
      <c r="M2264" s="43" t="str">
        <f t="shared" si="495"/>
        <v>Adimensional</v>
      </c>
      <c r="N2264" s="49" t="str">
        <f t="shared" si="495"/>
        <v>Ministerio de Ciencias, Tecnología, Conocimiento e Innovación</v>
      </c>
      <c r="O2264" s="30" t="str">
        <f>+"Etapas Históricas del Programa Paso a Paso en la comuna de "&amp;Enfermedades_Mundiales[[#This Row],[territorio]]</f>
        <v>Etapas Históricas del Programa Paso a Paso en la comuna de Los Muermos</v>
      </c>
      <c r="P2264" s="68"/>
      <c r="Q2264" s="15" t="str">
        <f t="shared" si="485"/>
        <v>Gráfico Evolución</v>
      </c>
      <c r="R2264" s="30"/>
      <c r="S22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https://analytics.zoho.com/open-view/2395394000008155038?ZOHO_CRITERIA=%22Localiza_CL_Poblacion%22.%22Codcom%22%3D10106</v>
      </c>
      <c r="T2264" s="17"/>
      <c r="U2264" s="31" t="str">
        <f t="shared" si="486"/>
        <v>#1774B9</v>
      </c>
      <c r="V2264" s="32" t="str">
        <f>+Enfermedades_Mundiales[[#This Row],[idcoleccion]]&amp;"-"&amp;Enfermedades_Mundiales[[#This Row],[id]]</f>
        <v>360-2254</v>
      </c>
      <c r="W2264" s="21">
        <f>+VLOOKUP(Enfermedades_Mundiales[[#This Row],[Filtro URL]],Estructura!$X$4:$Y$366,2,0)</f>
        <v>36310106</v>
      </c>
      <c r="X2264" s="21" t="str">
        <f>+VLOOKUP(Enfermedades_Mundiales[[#This Row],[tema]],Estructura!$A$4:$C$18,3,0)</f>
        <v>T-368</v>
      </c>
      <c r="Y2264" s="32" t="str">
        <f>+VLOOKUP(Enfermedades_Mundiales[[#This Row],[contenido]],Estructura!$E$4:$G$18,3,0)</f>
        <v>C-364</v>
      </c>
      <c r="Z2264" s="32" t="str">
        <f>+VLOOKUP(Enfermedades_Mundiales[[#This Row],[Filtro Integrado]],Estructura!$M$4:$O$367,3,0)</f>
        <v>FI-366</v>
      </c>
      <c r="AA2264" s="32" t="str">
        <f>+VLOOKUP(Enfermedades_Mundiales[[#This Row],[Muestra]],Estructura!$Q$4:$S$194,3,0)</f>
        <v>M-373</v>
      </c>
    </row>
    <row r="2265" spans="1:27" ht="30.6" x14ac:dyDescent="0.3">
      <c r="A2265" s="61" t="s">
        <v>2732</v>
      </c>
      <c r="B2265" s="43">
        <f t="shared" si="494"/>
        <v>360</v>
      </c>
      <c r="C2265" s="44" t="str">
        <f t="shared" si="494"/>
        <v>Enfermedades Mundiales</v>
      </c>
      <c r="D2265" s="44" t="str">
        <f t="shared" si="494"/>
        <v>Salud</v>
      </c>
      <c r="E2265" s="64">
        <v>10107</v>
      </c>
      <c r="F2265" s="44" t="str">
        <f t="shared" si="487"/>
        <v>Etapas Paso a Paso</v>
      </c>
      <c r="G2265" s="27" t="s">
        <v>3568</v>
      </c>
      <c r="H2265" s="60" t="s">
        <v>17</v>
      </c>
      <c r="I2265" s="58" t="s">
        <v>257</v>
      </c>
      <c r="J2265" s="43" t="str">
        <f t="shared" si="491"/>
        <v>Zona</v>
      </c>
      <c r="K2265" s="12" t="str">
        <f t="shared" si="495"/>
        <v>Etapas Históricas</v>
      </c>
      <c r="L2265" s="43" t="str">
        <f t="shared" si="495"/>
        <v>Periodo 2020-2021</v>
      </c>
      <c r="M2265" s="43" t="str">
        <f t="shared" si="495"/>
        <v>Adimensional</v>
      </c>
      <c r="N2265" s="49" t="str">
        <f t="shared" si="495"/>
        <v>Ministerio de Ciencias, Tecnología, Conocimiento e Innovación</v>
      </c>
      <c r="O2265" s="30" t="str">
        <f>+"Etapas Históricas del Programa Paso a Paso en la comuna de "&amp;Enfermedades_Mundiales[[#This Row],[territorio]]</f>
        <v>Etapas Históricas del Programa Paso a Paso en la comuna de Llanquihue</v>
      </c>
      <c r="P2265" s="68"/>
      <c r="Q2265" s="15" t="str">
        <f t="shared" si="485"/>
        <v>Gráfico Evolución</v>
      </c>
      <c r="R2265" s="30"/>
      <c r="S22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https://analytics.zoho.com/open-view/2395394000008155038?ZOHO_CRITERIA=%22Localiza_CL_Poblacion%22.%22Codcom%22%3D10107</v>
      </c>
      <c r="T2265" s="17"/>
      <c r="U2265" s="31" t="str">
        <f t="shared" si="486"/>
        <v>#1774B9</v>
      </c>
      <c r="V2265" s="32" t="str">
        <f>+Enfermedades_Mundiales[[#This Row],[idcoleccion]]&amp;"-"&amp;Enfermedades_Mundiales[[#This Row],[id]]</f>
        <v>360-2255</v>
      </c>
      <c r="W2265" s="21">
        <f>+VLOOKUP(Enfermedades_Mundiales[[#This Row],[Filtro URL]],Estructura!$X$4:$Y$366,2,0)</f>
        <v>36310107</v>
      </c>
      <c r="X2265" s="21" t="str">
        <f>+VLOOKUP(Enfermedades_Mundiales[[#This Row],[tema]],Estructura!$A$4:$C$18,3,0)</f>
        <v>T-368</v>
      </c>
      <c r="Y2265" s="32" t="str">
        <f>+VLOOKUP(Enfermedades_Mundiales[[#This Row],[contenido]],Estructura!$E$4:$G$18,3,0)</f>
        <v>C-364</v>
      </c>
      <c r="Z2265" s="32" t="str">
        <f>+VLOOKUP(Enfermedades_Mundiales[[#This Row],[Filtro Integrado]],Estructura!$M$4:$O$367,3,0)</f>
        <v>FI-366</v>
      </c>
      <c r="AA2265" s="32" t="str">
        <f>+VLOOKUP(Enfermedades_Mundiales[[#This Row],[Muestra]],Estructura!$Q$4:$S$194,3,0)</f>
        <v>M-373</v>
      </c>
    </row>
    <row r="2266" spans="1:27" ht="30.6" x14ac:dyDescent="0.3">
      <c r="A2266" s="61" t="s">
        <v>2733</v>
      </c>
      <c r="B2266" s="43">
        <f t="shared" si="494"/>
        <v>360</v>
      </c>
      <c r="C2266" s="44" t="str">
        <f t="shared" si="494"/>
        <v>Enfermedades Mundiales</v>
      </c>
      <c r="D2266" s="44" t="str">
        <f t="shared" si="494"/>
        <v>Salud</v>
      </c>
      <c r="E2266" s="64">
        <v>10108</v>
      </c>
      <c r="F2266" s="44" t="str">
        <f t="shared" si="487"/>
        <v>Etapas Paso a Paso</v>
      </c>
      <c r="G2266" s="27" t="s">
        <v>3568</v>
      </c>
      <c r="H2266" s="60" t="s">
        <v>17</v>
      </c>
      <c r="I2266" s="58" t="s">
        <v>258</v>
      </c>
      <c r="J2266" s="43" t="str">
        <f t="shared" si="491"/>
        <v>Zona</v>
      </c>
      <c r="K2266" s="12" t="str">
        <f t="shared" si="495"/>
        <v>Etapas Históricas</v>
      </c>
      <c r="L2266" s="43" t="str">
        <f t="shared" si="495"/>
        <v>Periodo 2020-2021</v>
      </c>
      <c r="M2266" s="43" t="str">
        <f t="shared" si="495"/>
        <v>Adimensional</v>
      </c>
      <c r="N2266" s="49" t="str">
        <f t="shared" si="495"/>
        <v>Ministerio de Ciencias, Tecnología, Conocimiento e Innovación</v>
      </c>
      <c r="O2266" s="30" t="str">
        <f>+"Etapas Históricas del Programa Paso a Paso en la comuna de "&amp;Enfermedades_Mundiales[[#This Row],[territorio]]</f>
        <v>Etapas Históricas del Programa Paso a Paso en la comuna de Maullín</v>
      </c>
      <c r="P2266" s="68"/>
      <c r="Q2266" s="15" t="str">
        <f t="shared" si="485"/>
        <v>Gráfico Evolución</v>
      </c>
      <c r="R2266" s="30"/>
      <c r="S22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https://analytics.zoho.com/open-view/2395394000008155038?ZOHO_CRITERIA=%22Localiza_CL_Poblacion%22.%22Codcom%22%3D10108</v>
      </c>
      <c r="T2266" s="17"/>
      <c r="U2266" s="31" t="str">
        <f t="shared" si="486"/>
        <v>#1774B9</v>
      </c>
      <c r="V2266" s="32" t="str">
        <f>+Enfermedades_Mundiales[[#This Row],[idcoleccion]]&amp;"-"&amp;Enfermedades_Mundiales[[#This Row],[id]]</f>
        <v>360-2256</v>
      </c>
      <c r="W2266" s="21">
        <f>+VLOOKUP(Enfermedades_Mundiales[[#This Row],[Filtro URL]],Estructura!$X$4:$Y$366,2,0)</f>
        <v>36310108</v>
      </c>
      <c r="X2266" s="21" t="str">
        <f>+VLOOKUP(Enfermedades_Mundiales[[#This Row],[tema]],Estructura!$A$4:$C$18,3,0)</f>
        <v>T-368</v>
      </c>
      <c r="Y2266" s="32" t="str">
        <f>+VLOOKUP(Enfermedades_Mundiales[[#This Row],[contenido]],Estructura!$E$4:$G$18,3,0)</f>
        <v>C-364</v>
      </c>
      <c r="Z2266" s="32" t="str">
        <f>+VLOOKUP(Enfermedades_Mundiales[[#This Row],[Filtro Integrado]],Estructura!$M$4:$O$367,3,0)</f>
        <v>FI-366</v>
      </c>
      <c r="AA2266" s="32" t="str">
        <f>+VLOOKUP(Enfermedades_Mundiales[[#This Row],[Muestra]],Estructura!$Q$4:$S$194,3,0)</f>
        <v>M-373</v>
      </c>
    </row>
    <row r="2267" spans="1:27" ht="30.6" x14ac:dyDescent="0.3">
      <c r="A2267" s="61" t="s">
        <v>2734</v>
      </c>
      <c r="B2267" s="43">
        <f t="shared" si="494"/>
        <v>360</v>
      </c>
      <c r="C2267" s="44" t="str">
        <f t="shared" si="494"/>
        <v>Enfermedades Mundiales</v>
      </c>
      <c r="D2267" s="44" t="str">
        <f t="shared" si="494"/>
        <v>Salud</v>
      </c>
      <c r="E2267" s="64">
        <v>10109</v>
      </c>
      <c r="F2267" s="44" t="str">
        <f t="shared" si="487"/>
        <v>Etapas Paso a Paso</v>
      </c>
      <c r="G2267" s="27" t="s">
        <v>3568</v>
      </c>
      <c r="H2267" s="60" t="s">
        <v>17</v>
      </c>
      <c r="I2267" s="58" t="s">
        <v>259</v>
      </c>
      <c r="J2267" s="43" t="str">
        <f t="shared" si="491"/>
        <v>Zona</v>
      </c>
      <c r="K2267" s="12" t="str">
        <f t="shared" si="495"/>
        <v>Etapas Históricas</v>
      </c>
      <c r="L2267" s="43" t="str">
        <f t="shared" si="495"/>
        <v>Periodo 2020-2021</v>
      </c>
      <c r="M2267" s="43" t="str">
        <f t="shared" si="495"/>
        <v>Adimensional</v>
      </c>
      <c r="N2267" s="49" t="str">
        <f t="shared" si="495"/>
        <v>Ministerio de Ciencias, Tecnología, Conocimiento e Innovación</v>
      </c>
      <c r="O2267" s="30" t="str">
        <f>+"Etapas Históricas del Programa Paso a Paso en la comuna de "&amp;Enfermedades_Mundiales[[#This Row],[territorio]]</f>
        <v>Etapas Históricas del Programa Paso a Paso en la comuna de Puerto Varas</v>
      </c>
      <c r="P2267" s="68"/>
      <c r="Q2267" s="15" t="str">
        <f t="shared" si="485"/>
        <v>Gráfico Evolución</v>
      </c>
      <c r="R2267" s="30"/>
      <c r="S22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https://analytics.zoho.com/open-view/2395394000008155038?ZOHO_CRITERIA=%22Localiza_CL_Poblacion%22.%22Codcom%22%3D10109</v>
      </c>
      <c r="T2267" s="17"/>
      <c r="U2267" s="31" t="str">
        <f t="shared" si="486"/>
        <v>#1774B9</v>
      </c>
      <c r="V2267" s="32" t="str">
        <f>+Enfermedades_Mundiales[[#This Row],[idcoleccion]]&amp;"-"&amp;Enfermedades_Mundiales[[#This Row],[id]]</f>
        <v>360-2257</v>
      </c>
      <c r="W2267" s="21">
        <f>+VLOOKUP(Enfermedades_Mundiales[[#This Row],[Filtro URL]],Estructura!$X$4:$Y$366,2,0)</f>
        <v>36310109</v>
      </c>
      <c r="X2267" s="21" t="str">
        <f>+VLOOKUP(Enfermedades_Mundiales[[#This Row],[tema]],Estructura!$A$4:$C$18,3,0)</f>
        <v>T-368</v>
      </c>
      <c r="Y2267" s="32" t="str">
        <f>+VLOOKUP(Enfermedades_Mundiales[[#This Row],[contenido]],Estructura!$E$4:$G$18,3,0)</f>
        <v>C-364</v>
      </c>
      <c r="Z2267" s="32" t="str">
        <f>+VLOOKUP(Enfermedades_Mundiales[[#This Row],[Filtro Integrado]],Estructura!$M$4:$O$367,3,0)</f>
        <v>FI-366</v>
      </c>
      <c r="AA2267" s="32" t="str">
        <f>+VLOOKUP(Enfermedades_Mundiales[[#This Row],[Muestra]],Estructura!$Q$4:$S$194,3,0)</f>
        <v>M-373</v>
      </c>
    </row>
    <row r="2268" spans="1:27" ht="30.6" x14ac:dyDescent="0.3">
      <c r="A2268" s="61" t="s">
        <v>2735</v>
      </c>
      <c r="B2268" s="43">
        <f t="shared" si="494"/>
        <v>360</v>
      </c>
      <c r="C2268" s="44" t="str">
        <f t="shared" si="494"/>
        <v>Enfermedades Mundiales</v>
      </c>
      <c r="D2268" s="44" t="str">
        <f t="shared" si="494"/>
        <v>Salud</v>
      </c>
      <c r="E2268" s="64">
        <v>10201</v>
      </c>
      <c r="F2268" s="44" t="str">
        <f t="shared" si="487"/>
        <v>Etapas Paso a Paso</v>
      </c>
      <c r="G2268" s="27" t="s">
        <v>3568</v>
      </c>
      <c r="H2268" s="60" t="s">
        <v>17</v>
      </c>
      <c r="I2268" s="58" t="s">
        <v>260</v>
      </c>
      <c r="J2268" s="43" t="str">
        <f t="shared" si="491"/>
        <v>Zona</v>
      </c>
      <c r="K2268" s="12" t="str">
        <f t="shared" si="495"/>
        <v>Etapas Históricas</v>
      </c>
      <c r="L2268" s="43" t="str">
        <f t="shared" si="495"/>
        <v>Periodo 2020-2021</v>
      </c>
      <c r="M2268" s="43" t="str">
        <f t="shared" si="495"/>
        <v>Adimensional</v>
      </c>
      <c r="N2268" s="49" t="str">
        <f t="shared" si="495"/>
        <v>Ministerio de Ciencias, Tecnología, Conocimiento e Innovación</v>
      </c>
      <c r="O2268" s="30" t="str">
        <f>+"Etapas Históricas del Programa Paso a Paso en la comuna de "&amp;Enfermedades_Mundiales[[#This Row],[territorio]]</f>
        <v>Etapas Históricas del Programa Paso a Paso en la comuna de Castro</v>
      </c>
      <c r="P2268" s="68"/>
      <c r="Q2268" s="15" t="str">
        <f t="shared" si="485"/>
        <v>Gráfico Evolución</v>
      </c>
      <c r="R2268" s="30"/>
      <c r="S22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https://analytics.zoho.com/open-view/2395394000008155038?ZOHO_CRITERIA=%22Localiza_CL_Poblacion%22.%22Codcom%22%3D10201</v>
      </c>
      <c r="T2268" s="17"/>
      <c r="U2268" s="31" t="str">
        <f t="shared" si="486"/>
        <v>#1774B9</v>
      </c>
      <c r="V2268" s="32" t="str">
        <f>+Enfermedades_Mundiales[[#This Row],[idcoleccion]]&amp;"-"&amp;Enfermedades_Mundiales[[#This Row],[id]]</f>
        <v>360-2258</v>
      </c>
      <c r="W2268" s="21">
        <f>+VLOOKUP(Enfermedades_Mundiales[[#This Row],[Filtro URL]],Estructura!$X$4:$Y$366,2,0)</f>
        <v>36310201</v>
      </c>
      <c r="X2268" s="21" t="str">
        <f>+VLOOKUP(Enfermedades_Mundiales[[#This Row],[tema]],Estructura!$A$4:$C$18,3,0)</f>
        <v>T-368</v>
      </c>
      <c r="Y2268" s="32" t="str">
        <f>+VLOOKUP(Enfermedades_Mundiales[[#This Row],[contenido]],Estructura!$E$4:$G$18,3,0)</f>
        <v>C-364</v>
      </c>
      <c r="Z2268" s="32" t="str">
        <f>+VLOOKUP(Enfermedades_Mundiales[[#This Row],[Filtro Integrado]],Estructura!$M$4:$O$367,3,0)</f>
        <v>FI-366</v>
      </c>
      <c r="AA2268" s="32" t="str">
        <f>+VLOOKUP(Enfermedades_Mundiales[[#This Row],[Muestra]],Estructura!$Q$4:$S$194,3,0)</f>
        <v>M-373</v>
      </c>
    </row>
    <row r="2269" spans="1:27" ht="30.6" x14ac:dyDescent="0.3">
      <c r="A2269" s="61" t="s">
        <v>2736</v>
      </c>
      <c r="B2269" s="43">
        <f t="shared" si="494"/>
        <v>360</v>
      </c>
      <c r="C2269" s="44" t="str">
        <f t="shared" si="494"/>
        <v>Enfermedades Mundiales</v>
      </c>
      <c r="D2269" s="44" t="str">
        <f t="shared" si="494"/>
        <v>Salud</v>
      </c>
      <c r="E2269" s="64">
        <v>10202</v>
      </c>
      <c r="F2269" s="44" t="str">
        <f t="shared" si="487"/>
        <v>Etapas Paso a Paso</v>
      </c>
      <c r="G2269" s="27" t="s">
        <v>3568</v>
      </c>
      <c r="H2269" s="60" t="s">
        <v>17</v>
      </c>
      <c r="I2269" s="58" t="s">
        <v>261</v>
      </c>
      <c r="J2269" s="43" t="str">
        <f t="shared" si="491"/>
        <v>Zona</v>
      </c>
      <c r="K2269" s="12" t="str">
        <f t="shared" si="495"/>
        <v>Etapas Históricas</v>
      </c>
      <c r="L2269" s="43" t="str">
        <f t="shared" si="495"/>
        <v>Periodo 2020-2021</v>
      </c>
      <c r="M2269" s="43" t="str">
        <f t="shared" si="495"/>
        <v>Adimensional</v>
      </c>
      <c r="N2269" s="49" t="str">
        <f t="shared" si="495"/>
        <v>Ministerio de Ciencias, Tecnología, Conocimiento e Innovación</v>
      </c>
      <c r="O2269" s="30" t="str">
        <f>+"Etapas Históricas del Programa Paso a Paso en la comuna de "&amp;Enfermedades_Mundiales[[#This Row],[territorio]]</f>
        <v>Etapas Históricas del Programa Paso a Paso en la comuna de Ancud</v>
      </c>
      <c r="P2269" s="68"/>
      <c r="Q2269" s="15" t="str">
        <f t="shared" si="485"/>
        <v>Gráfico Evolución</v>
      </c>
      <c r="R2269" s="30"/>
      <c r="S22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https://analytics.zoho.com/open-view/2395394000008155038?ZOHO_CRITERIA=%22Localiza_CL_Poblacion%22.%22Codcom%22%3D10202</v>
      </c>
      <c r="T2269" s="17"/>
      <c r="U2269" s="31" t="str">
        <f t="shared" si="486"/>
        <v>#1774B9</v>
      </c>
      <c r="V2269" s="32" t="str">
        <f>+Enfermedades_Mundiales[[#This Row],[idcoleccion]]&amp;"-"&amp;Enfermedades_Mundiales[[#This Row],[id]]</f>
        <v>360-2259</v>
      </c>
      <c r="W2269" s="21">
        <f>+VLOOKUP(Enfermedades_Mundiales[[#This Row],[Filtro URL]],Estructura!$X$4:$Y$366,2,0)</f>
        <v>36310202</v>
      </c>
      <c r="X2269" s="21" t="str">
        <f>+VLOOKUP(Enfermedades_Mundiales[[#This Row],[tema]],Estructura!$A$4:$C$18,3,0)</f>
        <v>T-368</v>
      </c>
      <c r="Y2269" s="32" t="str">
        <f>+VLOOKUP(Enfermedades_Mundiales[[#This Row],[contenido]],Estructura!$E$4:$G$18,3,0)</f>
        <v>C-364</v>
      </c>
      <c r="Z2269" s="32" t="str">
        <f>+VLOOKUP(Enfermedades_Mundiales[[#This Row],[Filtro Integrado]],Estructura!$M$4:$O$367,3,0)</f>
        <v>FI-366</v>
      </c>
      <c r="AA2269" s="32" t="str">
        <f>+VLOOKUP(Enfermedades_Mundiales[[#This Row],[Muestra]],Estructura!$Q$4:$S$194,3,0)</f>
        <v>M-373</v>
      </c>
    </row>
    <row r="2270" spans="1:27" ht="30.6" x14ac:dyDescent="0.3">
      <c r="A2270" s="61" t="s">
        <v>2737</v>
      </c>
      <c r="B2270" s="43">
        <f t="shared" si="494"/>
        <v>360</v>
      </c>
      <c r="C2270" s="44" t="str">
        <f t="shared" si="494"/>
        <v>Enfermedades Mundiales</v>
      </c>
      <c r="D2270" s="44" t="str">
        <f t="shared" si="494"/>
        <v>Salud</v>
      </c>
      <c r="E2270" s="64">
        <v>10203</v>
      </c>
      <c r="F2270" s="44" t="str">
        <f t="shared" si="487"/>
        <v>Etapas Paso a Paso</v>
      </c>
      <c r="G2270" s="27" t="s">
        <v>3568</v>
      </c>
      <c r="H2270" s="60" t="s">
        <v>17</v>
      </c>
      <c r="I2270" s="58" t="s">
        <v>262</v>
      </c>
      <c r="J2270" s="43" t="str">
        <f t="shared" si="491"/>
        <v>Zona</v>
      </c>
      <c r="K2270" s="12" t="str">
        <f t="shared" si="495"/>
        <v>Etapas Históricas</v>
      </c>
      <c r="L2270" s="43" t="str">
        <f t="shared" si="495"/>
        <v>Periodo 2020-2021</v>
      </c>
      <c r="M2270" s="43" t="str">
        <f t="shared" si="495"/>
        <v>Adimensional</v>
      </c>
      <c r="N2270" s="49" t="str">
        <f t="shared" si="495"/>
        <v>Ministerio de Ciencias, Tecnología, Conocimiento e Innovación</v>
      </c>
      <c r="O2270" s="30" t="str">
        <f>+"Etapas Históricas del Programa Paso a Paso en la comuna de "&amp;Enfermedades_Mundiales[[#This Row],[territorio]]</f>
        <v>Etapas Históricas del Programa Paso a Paso en la comuna de Chonchi</v>
      </c>
      <c r="P2270" s="68"/>
      <c r="Q2270" s="15" t="str">
        <f t="shared" si="485"/>
        <v>Gráfico Evolución</v>
      </c>
      <c r="R2270" s="30"/>
      <c r="S22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https://analytics.zoho.com/open-view/2395394000008155038?ZOHO_CRITERIA=%22Localiza_CL_Poblacion%22.%22Codcom%22%3D10203</v>
      </c>
      <c r="T2270" s="17"/>
      <c r="U2270" s="31" t="str">
        <f t="shared" si="486"/>
        <v>#1774B9</v>
      </c>
      <c r="V2270" s="32" t="str">
        <f>+Enfermedades_Mundiales[[#This Row],[idcoleccion]]&amp;"-"&amp;Enfermedades_Mundiales[[#This Row],[id]]</f>
        <v>360-2260</v>
      </c>
      <c r="W2270" s="21">
        <f>+VLOOKUP(Enfermedades_Mundiales[[#This Row],[Filtro URL]],Estructura!$X$4:$Y$366,2,0)</f>
        <v>36310203</v>
      </c>
      <c r="X2270" s="21" t="str">
        <f>+VLOOKUP(Enfermedades_Mundiales[[#This Row],[tema]],Estructura!$A$4:$C$18,3,0)</f>
        <v>T-368</v>
      </c>
      <c r="Y2270" s="32" t="str">
        <f>+VLOOKUP(Enfermedades_Mundiales[[#This Row],[contenido]],Estructura!$E$4:$G$18,3,0)</f>
        <v>C-364</v>
      </c>
      <c r="Z2270" s="32" t="str">
        <f>+VLOOKUP(Enfermedades_Mundiales[[#This Row],[Filtro Integrado]],Estructura!$M$4:$O$367,3,0)</f>
        <v>FI-366</v>
      </c>
      <c r="AA2270" s="32" t="str">
        <f>+VLOOKUP(Enfermedades_Mundiales[[#This Row],[Muestra]],Estructura!$Q$4:$S$194,3,0)</f>
        <v>M-373</v>
      </c>
    </row>
    <row r="2271" spans="1:27" ht="30.6" x14ac:dyDescent="0.3">
      <c r="A2271" s="61" t="s">
        <v>2738</v>
      </c>
      <c r="B2271" s="43">
        <f t="shared" si="494"/>
        <v>360</v>
      </c>
      <c r="C2271" s="44" t="str">
        <f t="shared" si="494"/>
        <v>Enfermedades Mundiales</v>
      </c>
      <c r="D2271" s="44" t="str">
        <f t="shared" si="494"/>
        <v>Salud</v>
      </c>
      <c r="E2271" s="64">
        <v>10204</v>
      </c>
      <c r="F2271" s="44" t="str">
        <f t="shared" si="487"/>
        <v>Etapas Paso a Paso</v>
      </c>
      <c r="G2271" s="27" t="s">
        <v>3568</v>
      </c>
      <c r="H2271" s="60" t="s">
        <v>17</v>
      </c>
      <c r="I2271" s="58" t="s">
        <v>263</v>
      </c>
      <c r="J2271" s="43" t="str">
        <f t="shared" si="491"/>
        <v>Zona</v>
      </c>
      <c r="K2271" s="12" t="str">
        <f t="shared" si="495"/>
        <v>Etapas Históricas</v>
      </c>
      <c r="L2271" s="43" t="str">
        <f t="shared" si="495"/>
        <v>Periodo 2020-2021</v>
      </c>
      <c r="M2271" s="43" t="str">
        <f t="shared" si="495"/>
        <v>Adimensional</v>
      </c>
      <c r="N2271" s="49" t="str">
        <f t="shared" si="495"/>
        <v>Ministerio de Ciencias, Tecnología, Conocimiento e Innovación</v>
      </c>
      <c r="O2271" s="30" t="str">
        <f>+"Etapas Históricas del Programa Paso a Paso en la comuna de "&amp;Enfermedades_Mundiales[[#This Row],[territorio]]</f>
        <v>Etapas Históricas del Programa Paso a Paso en la comuna de Curaco de Vélez</v>
      </c>
      <c r="P2271" s="68"/>
      <c r="Q2271" s="15" t="str">
        <f t="shared" si="485"/>
        <v>Gráfico Evolución</v>
      </c>
      <c r="R2271" s="30"/>
      <c r="S22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https://analytics.zoho.com/open-view/2395394000008155038?ZOHO_CRITERIA=%22Localiza_CL_Poblacion%22.%22Codcom%22%3D10204</v>
      </c>
      <c r="T2271" s="17"/>
      <c r="U2271" s="31" t="str">
        <f t="shared" si="486"/>
        <v>#1774B9</v>
      </c>
      <c r="V2271" s="32" t="str">
        <f>+Enfermedades_Mundiales[[#This Row],[idcoleccion]]&amp;"-"&amp;Enfermedades_Mundiales[[#This Row],[id]]</f>
        <v>360-2261</v>
      </c>
      <c r="W2271" s="21">
        <f>+VLOOKUP(Enfermedades_Mundiales[[#This Row],[Filtro URL]],Estructura!$X$4:$Y$366,2,0)</f>
        <v>36310204</v>
      </c>
      <c r="X2271" s="21" t="str">
        <f>+VLOOKUP(Enfermedades_Mundiales[[#This Row],[tema]],Estructura!$A$4:$C$18,3,0)</f>
        <v>T-368</v>
      </c>
      <c r="Y2271" s="32" t="str">
        <f>+VLOOKUP(Enfermedades_Mundiales[[#This Row],[contenido]],Estructura!$E$4:$G$18,3,0)</f>
        <v>C-364</v>
      </c>
      <c r="Z2271" s="32" t="str">
        <f>+VLOOKUP(Enfermedades_Mundiales[[#This Row],[Filtro Integrado]],Estructura!$M$4:$O$367,3,0)</f>
        <v>FI-366</v>
      </c>
      <c r="AA2271" s="32" t="str">
        <f>+VLOOKUP(Enfermedades_Mundiales[[#This Row],[Muestra]],Estructura!$Q$4:$S$194,3,0)</f>
        <v>M-373</v>
      </c>
    </row>
    <row r="2272" spans="1:27" ht="30.6" x14ac:dyDescent="0.3">
      <c r="A2272" s="61" t="s">
        <v>2739</v>
      </c>
      <c r="B2272" s="43">
        <f t="shared" ref="B2272:D2287" si="496">+B2271</f>
        <v>360</v>
      </c>
      <c r="C2272" s="44" t="str">
        <f t="shared" si="496"/>
        <v>Enfermedades Mundiales</v>
      </c>
      <c r="D2272" s="44" t="str">
        <f t="shared" si="496"/>
        <v>Salud</v>
      </c>
      <c r="E2272" s="64">
        <v>10205</v>
      </c>
      <c r="F2272" s="44" t="str">
        <f t="shared" si="487"/>
        <v>Etapas Paso a Paso</v>
      </c>
      <c r="G2272" s="27" t="s">
        <v>3568</v>
      </c>
      <c r="H2272" s="60" t="s">
        <v>17</v>
      </c>
      <c r="I2272" s="58" t="s">
        <v>264</v>
      </c>
      <c r="J2272" s="43" t="str">
        <f t="shared" si="491"/>
        <v>Zona</v>
      </c>
      <c r="K2272" s="12" t="str">
        <f t="shared" si="495"/>
        <v>Etapas Históricas</v>
      </c>
      <c r="L2272" s="43" t="str">
        <f t="shared" si="495"/>
        <v>Periodo 2020-2021</v>
      </c>
      <c r="M2272" s="43" t="str">
        <f t="shared" si="495"/>
        <v>Adimensional</v>
      </c>
      <c r="N2272" s="49" t="str">
        <f t="shared" si="495"/>
        <v>Ministerio de Ciencias, Tecnología, Conocimiento e Innovación</v>
      </c>
      <c r="O2272" s="30" t="str">
        <f>+"Etapas Históricas del Programa Paso a Paso en la comuna de "&amp;Enfermedades_Mundiales[[#This Row],[territorio]]</f>
        <v>Etapas Históricas del Programa Paso a Paso en la comuna de Dalcahue</v>
      </c>
      <c r="P2272" s="68"/>
      <c r="Q2272" s="15" t="str">
        <f t="shared" ref="Q2272:Q2335" si="497">+Q2271</f>
        <v>Gráfico Evolución</v>
      </c>
      <c r="R2272" s="30"/>
      <c r="S22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https://analytics.zoho.com/open-view/2395394000008155038?ZOHO_CRITERIA=%22Localiza_CL_Poblacion%22.%22Codcom%22%3D10205</v>
      </c>
      <c r="T2272" s="17"/>
      <c r="U2272" s="31" t="str">
        <f t="shared" ref="U2272:U2335" si="498">+U2271</f>
        <v>#1774B9</v>
      </c>
      <c r="V2272" s="32" t="str">
        <f>+Enfermedades_Mundiales[[#This Row],[idcoleccion]]&amp;"-"&amp;Enfermedades_Mundiales[[#This Row],[id]]</f>
        <v>360-2262</v>
      </c>
      <c r="W2272" s="21">
        <f>+VLOOKUP(Enfermedades_Mundiales[[#This Row],[Filtro URL]],Estructura!$X$4:$Y$366,2,0)</f>
        <v>36310205</v>
      </c>
      <c r="X2272" s="21" t="str">
        <f>+VLOOKUP(Enfermedades_Mundiales[[#This Row],[tema]],Estructura!$A$4:$C$18,3,0)</f>
        <v>T-368</v>
      </c>
      <c r="Y2272" s="32" t="str">
        <f>+VLOOKUP(Enfermedades_Mundiales[[#This Row],[contenido]],Estructura!$E$4:$G$18,3,0)</f>
        <v>C-364</v>
      </c>
      <c r="Z2272" s="32" t="str">
        <f>+VLOOKUP(Enfermedades_Mundiales[[#This Row],[Filtro Integrado]],Estructura!$M$4:$O$367,3,0)</f>
        <v>FI-366</v>
      </c>
      <c r="AA2272" s="32" t="str">
        <f>+VLOOKUP(Enfermedades_Mundiales[[#This Row],[Muestra]],Estructura!$Q$4:$S$194,3,0)</f>
        <v>M-373</v>
      </c>
    </row>
    <row r="2273" spans="1:27" ht="30.6" x14ac:dyDescent="0.3">
      <c r="A2273" s="61" t="s">
        <v>2740</v>
      </c>
      <c r="B2273" s="43">
        <f t="shared" si="496"/>
        <v>360</v>
      </c>
      <c r="C2273" s="44" t="str">
        <f t="shared" si="496"/>
        <v>Enfermedades Mundiales</v>
      </c>
      <c r="D2273" s="44" t="str">
        <f t="shared" si="496"/>
        <v>Salud</v>
      </c>
      <c r="E2273" s="64">
        <v>10206</v>
      </c>
      <c r="F2273" s="44" t="str">
        <f t="shared" ref="F2273:F2336" si="499">+F2272</f>
        <v>Etapas Paso a Paso</v>
      </c>
      <c r="G2273" s="27" t="s">
        <v>3568</v>
      </c>
      <c r="H2273" s="60" t="s">
        <v>17</v>
      </c>
      <c r="I2273" s="58" t="s">
        <v>265</v>
      </c>
      <c r="J2273" s="43" t="str">
        <f t="shared" si="491"/>
        <v>Zona</v>
      </c>
      <c r="K2273" s="12" t="str">
        <f t="shared" ref="K2273:N2288" si="500">+K2272</f>
        <v>Etapas Históricas</v>
      </c>
      <c r="L2273" s="43" t="str">
        <f t="shared" si="500"/>
        <v>Periodo 2020-2021</v>
      </c>
      <c r="M2273" s="43" t="str">
        <f t="shared" si="500"/>
        <v>Adimensional</v>
      </c>
      <c r="N2273" s="49" t="str">
        <f t="shared" si="500"/>
        <v>Ministerio de Ciencias, Tecnología, Conocimiento e Innovación</v>
      </c>
      <c r="O2273" s="30" t="str">
        <f>+"Etapas Históricas del Programa Paso a Paso en la comuna de "&amp;Enfermedades_Mundiales[[#This Row],[territorio]]</f>
        <v>Etapas Históricas del Programa Paso a Paso en la comuna de Puqueldón</v>
      </c>
      <c r="P2273" s="68"/>
      <c r="Q2273" s="15" t="str">
        <f t="shared" si="497"/>
        <v>Gráfico Evolución</v>
      </c>
      <c r="R2273" s="30"/>
      <c r="S22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https://analytics.zoho.com/open-view/2395394000008155038?ZOHO_CRITERIA=%22Localiza_CL_Poblacion%22.%22Codcom%22%3D10206</v>
      </c>
      <c r="T2273" s="17"/>
      <c r="U2273" s="31" t="str">
        <f t="shared" si="498"/>
        <v>#1774B9</v>
      </c>
      <c r="V2273" s="32" t="str">
        <f>+Enfermedades_Mundiales[[#This Row],[idcoleccion]]&amp;"-"&amp;Enfermedades_Mundiales[[#This Row],[id]]</f>
        <v>360-2263</v>
      </c>
      <c r="W2273" s="21">
        <f>+VLOOKUP(Enfermedades_Mundiales[[#This Row],[Filtro URL]],Estructura!$X$4:$Y$366,2,0)</f>
        <v>36310206</v>
      </c>
      <c r="X2273" s="21" t="str">
        <f>+VLOOKUP(Enfermedades_Mundiales[[#This Row],[tema]],Estructura!$A$4:$C$18,3,0)</f>
        <v>T-368</v>
      </c>
      <c r="Y2273" s="32" t="str">
        <f>+VLOOKUP(Enfermedades_Mundiales[[#This Row],[contenido]],Estructura!$E$4:$G$18,3,0)</f>
        <v>C-364</v>
      </c>
      <c r="Z2273" s="32" t="str">
        <f>+VLOOKUP(Enfermedades_Mundiales[[#This Row],[Filtro Integrado]],Estructura!$M$4:$O$367,3,0)</f>
        <v>FI-366</v>
      </c>
      <c r="AA2273" s="32" t="str">
        <f>+VLOOKUP(Enfermedades_Mundiales[[#This Row],[Muestra]],Estructura!$Q$4:$S$194,3,0)</f>
        <v>M-373</v>
      </c>
    </row>
    <row r="2274" spans="1:27" ht="30.6" x14ac:dyDescent="0.3">
      <c r="A2274" s="61" t="s">
        <v>2741</v>
      </c>
      <c r="B2274" s="43">
        <f t="shared" si="496"/>
        <v>360</v>
      </c>
      <c r="C2274" s="44" t="str">
        <f t="shared" si="496"/>
        <v>Enfermedades Mundiales</v>
      </c>
      <c r="D2274" s="44" t="str">
        <f t="shared" si="496"/>
        <v>Salud</v>
      </c>
      <c r="E2274" s="64">
        <v>10207</v>
      </c>
      <c r="F2274" s="44" t="str">
        <f t="shared" si="499"/>
        <v>Etapas Paso a Paso</v>
      </c>
      <c r="G2274" s="27" t="s">
        <v>3568</v>
      </c>
      <c r="H2274" s="60" t="s">
        <v>17</v>
      </c>
      <c r="I2274" s="58" t="s">
        <v>266</v>
      </c>
      <c r="J2274" s="43" t="str">
        <f t="shared" si="491"/>
        <v>Zona</v>
      </c>
      <c r="K2274" s="12" t="str">
        <f t="shared" si="500"/>
        <v>Etapas Históricas</v>
      </c>
      <c r="L2274" s="43" t="str">
        <f t="shared" si="500"/>
        <v>Periodo 2020-2021</v>
      </c>
      <c r="M2274" s="43" t="str">
        <f t="shared" si="500"/>
        <v>Adimensional</v>
      </c>
      <c r="N2274" s="49" t="str">
        <f t="shared" si="500"/>
        <v>Ministerio de Ciencias, Tecnología, Conocimiento e Innovación</v>
      </c>
      <c r="O2274" s="30" t="str">
        <f>+"Etapas Históricas del Programa Paso a Paso en la comuna de "&amp;Enfermedades_Mundiales[[#This Row],[territorio]]</f>
        <v>Etapas Históricas del Programa Paso a Paso en la comuna de Queilén</v>
      </c>
      <c r="P2274" s="68"/>
      <c r="Q2274" s="15" t="str">
        <f t="shared" si="497"/>
        <v>Gráfico Evolución</v>
      </c>
      <c r="R2274" s="30"/>
      <c r="S22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https://analytics.zoho.com/open-view/2395394000008155038?ZOHO_CRITERIA=%22Localiza_CL_Poblacion%22.%22Codcom%22%3D10207</v>
      </c>
      <c r="T2274" s="17"/>
      <c r="U2274" s="31" t="str">
        <f t="shared" si="498"/>
        <v>#1774B9</v>
      </c>
      <c r="V2274" s="32" t="str">
        <f>+Enfermedades_Mundiales[[#This Row],[idcoleccion]]&amp;"-"&amp;Enfermedades_Mundiales[[#This Row],[id]]</f>
        <v>360-2264</v>
      </c>
      <c r="W2274" s="21">
        <f>+VLOOKUP(Enfermedades_Mundiales[[#This Row],[Filtro URL]],Estructura!$X$4:$Y$366,2,0)</f>
        <v>36310207</v>
      </c>
      <c r="X2274" s="21" t="str">
        <f>+VLOOKUP(Enfermedades_Mundiales[[#This Row],[tema]],Estructura!$A$4:$C$18,3,0)</f>
        <v>T-368</v>
      </c>
      <c r="Y2274" s="32" t="str">
        <f>+VLOOKUP(Enfermedades_Mundiales[[#This Row],[contenido]],Estructura!$E$4:$G$18,3,0)</f>
        <v>C-364</v>
      </c>
      <c r="Z2274" s="32" t="str">
        <f>+VLOOKUP(Enfermedades_Mundiales[[#This Row],[Filtro Integrado]],Estructura!$M$4:$O$367,3,0)</f>
        <v>FI-366</v>
      </c>
      <c r="AA2274" s="32" t="str">
        <f>+VLOOKUP(Enfermedades_Mundiales[[#This Row],[Muestra]],Estructura!$Q$4:$S$194,3,0)</f>
        <v>M-373</v>
      </c>
    </row>
    <row r="2275" spans="1:27" ht="30.6" x14ac:dyDescent="0.3">
      <c r="A2275" s="61" t="s">
        <v>2742</v>
      </c>
      <c r="B2275" s="43">
        <f t="shared" si="496"/>
        <v>360</v>
      </c>
      <c r="C2275" s="44" t="str">
        <f t="shared" si="496"/>
        <v>Enfermedades Mundiales</v>
      </c>
      <c r="D2275" s="44" t="str">
        <f t="shared" si="496"/>
        <v>Salud</v>
      </c>
      <c r="E2275" s="64">
        <v>10208</v>
      </c>
      <c r="F2275" s="44" t="str">
        <f t="shared" si="499"/>
        <v>Etapas Paso a Paso</v>
      </c>
      <c r="G2275" s="27" t="s">
        <v>3568</v>
      </c>
      <c r="H2275" s="60" t="s">
        <v>17</v>
      </c>
      <c r="I2275" s="58" t="s">
        <v>267</v>
      </c>
      <c r="J2275" s="43" t="str">
        <f t="shared" si="491"/>
        <v>Zona</v>
      </c>
      <c r="K2275" s="12" t="str">
        <f t="shared" si="500"/>
        <v>Etapas Históricas</v>
      </c>
      <c r="L2275" s="43" t="str">
        <f t="shared" si="500"/>
        <v>Periodo 2020-2021</v>
      </c>
      <c r="M2275" s="43" t="str">
        <f t="shared" si="500"/>
        <v>Adimensional</v>
      </c>
      <c r="N2275" s="49" t="str">
        <f t="shared" si="500"/>
        <v>Ministerio de Ciencias, Tecnología, Conocimiento e Innovación</v>
      </c>
      <c r="O2275" s="30" t="str">
        <f>+"Etapas Históricas del Programa Paso a Paso en la comuna de "&amp;Enfermedades_Mundiales[[#This Row],[territorio]]</f>
        <v>Etapas Históricas del Programa Paso a Paso en la comuna de Quellón</v>
      </c>
      <c r="P2275" s="68"/>
      <c r="Q2275" s="15" t="str">
        <f t="shared" si="497"/>
        <v>Gráfico Evolución</v>
      </c>
      <c r="R2275" s="30"/>
      <c r="S22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https://analytics.zoho.com/open-view/2395394000008155038?ZOHO_CRITERIA=%22Localiza_CL_Poblacion%22.%22Codcom%22%3D10208</v>
      </c>
      <c r="T2275" s="17"/>
      <c r="U2275" s="31" t="str">
        <f t="shared" si="498"/>
        <v>#1774B9</v>
      </c>
      <c r="V2275" s="32" t="str">
        <f>+Enfermedades_Mundiales[[#This Row],[idcoleccion]]&amp;"-"&amp;Enfermedades_Mundiales[[#This Row],[id]]</f>
        <v>360-2265</v>
      </c>
      <c r="W2275" s="21">
        <f>+VLOOKUP(Enfermedades_Mundiales[[#This Row],[Filtro URL]],Estructura!$X$4:$Y$366,2,0)</f>
        <v>36310208</v>
      </c>
      <c r="X2275" s="21" t="str">
        <f>+VLOOKUP(Enfermedades_Mundiales[[#This Row],[tema]],Estructura!$A$4:$C$18,3,0)</f>
        <v>T-368</v>
      </c>
      <c r="Y2275" s="32" t="str">
        <f>+VLOOKUP(Enfermedades_Mundiales[[#This Row],[contenido]],Estructura!$E$4:$G$18,3,0)</f>
        <v>C-364</v>
      </c>
      <c r="Z2275" s="32" t="str">
        <f>+VLOOKUP(Enfermedades_Mundiales[[#This Row],[Filtro Integrado]],Estructura!$M$4:$O$367,3,0)</f>
        <v>FI-366</v>
      </c>
      <c r="AA2275" s="32" t="str">
        <f>+VLOOKUP(Enfermedades_Mundiales[[#This Row],[Muestra]],Estructura!$Q$4:$S$194,3,0)</f>
        <v>M-373</v>
      </c>
    </row>
    <row r="2276" spans="1:27" ht="30.6" x14ac:dyDescent="0.3">
      <c r="A2276" s="61" t="s">
        <v>2743</v>
      </c>
      <c r="B2276" s="43">
        <f t="shared" si="496"/>
        <v>360</v>
      </c>
      <c r="C2276" s="44" t="str">
        <f t="shared" si="496"/>
        <v>Enfermedades Mundiales</v>
      </c>
      <c r="D2276" s="44" t="str">
        <f t="shared" si="496"/>
        <v>Salud</v>
      </c>
      <c r="E2276" s="64">
        <v>10209</v>
      </c>
      <c r="F2276" s="44" t="str">
        <f t="shared" si="499"/>
        <v>Etapas Paso a Paso</v>
      </c>
      <c r="G2276" s="27" t="s">
        <v>3568</v>
      </c>
      <c r="H2276" s="60" t="s">
        <v>17</v>
      </c>
      <c r="I2276" s="58" t="s">
        <v>268</v>
      </c>
      <c r="J2276" s="43" t="str">
        <f t="shared" si="491"/>
        <v>Zona</v>
      </c>
      <c r="K2276" s="12" t="str">
        <f t="shared" si="500"/>
        <v>Etapas Históricas</v>
      </c>
      <c r="L2276" s="43" t="str">
        <f t="shared" si="500"/>
        <v>Periodo 2020-2021</v>
      </c>
      <c r="M2276" s="43" t="str">
        <f t="shared" si="500"/>
        <v>Adimensional</v>
      </c>
      <c r="N2276" s="49" t="str">
        <f t="shared" si="500"/>
        <v>Ministerio de Ciencias, Tecnología, Conocimiento e Innovación</v>
      </c>
      <c r="O2276" s="30" t="str">
        <f>+"Etapas Históricas del Programa Paso a Paso en la comuna de "&amp;Enfermedades_Mundiales[[#This Row],[territorio]]</f>
        <v>Etapas Históricas del Programa Paso a Paso en la comuna de Quemchi</v>
      </c>
      <c r="P2276" s="68"/>
      <c r="Q2276" s="15" t="str">
        <f t="shared" si="497"/>
        <v>Gráfico Evolución</v>
      </c>
      <c r="R2276" s="30"/>
      <c r="S22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https://analytics.zoho.com/open-view/2395394000008155038?ZOHO_CRITERIA=%22Localiza_CL_Poblacion%22.%22Codcom%22%3D10209</v>
      </c>
      <c r="T2276" s="17"/>
      <c r="U2276" s="31" t="str">
        <f t="shared" si="498"/>
        <v>#1774B9</v>
      </c>
      <c r="V2276" s="32" t="str">
        <f>+Enfermedades_Mundiales[[#This Row],[idcoleccion]]&amp;"-"&amp;Enfermedades_Mundiales[[#This Row],[id]]</f>
        <v>360-2266</v>
      </c>
      <c r="W2276" s="21">
        <f>+VLOOKUP(Enfermedades_Mundiales[[#This Row],[Filtro URL]],Estructura!$X$4:$Y$366,2,0)</f>
        <v>36310209</v>
      </c>
      <c r="X2276" s="21" t="str">
        <f>+VLOOKUP(Enfermedades_Mundiales[[#This Row],[tema]],Estructura!$A$4:$C$18,3,0)</f>
        <v>T-368</v>
      </c>
      <c r="Y2276" s="32" t="str">
        <f>+VLOOKUP(Enfermedades_Mundiales[[#This Row],[contenido]],Estructura!$E$4:$G$18,3,0)</f>
        <v>C-364</v>
      </c>
      <c r="Z2276" s="32" t="str">
        <f>+VLOOKUP(Enfermedades_Mundiales[[#This Row],[Filtro Integrado]],Estructura!$M$4:$O$367,3,0)</f>
        <v>FI-366</v>
      </c>
      <c r="AA2276" s="32" t="str">
        <f>+VLOOKUP(Enfermedades_Mundiales[[#This Row],[Muestra]],Estructura!$Q$4:$S$194,3,0)</f>
        <v>M-373</v>
      </c>
    </row>
    <row r="2277" spans="1:27" ht="30.6" x14ac:dyDescent="0.3">
      <c r="A2277" s="61" t="s">
        <v>2744</v>
      </c>
      <c r="B2277" s="43">
        <f t="shared" si="496"/>
        <v>360</v>
      </c>
      <c r="C2277" s="44" t="str">
        <f t="shared" si="496"/>
        <v>Enfermedades Mundiales</v>
      </c>
      <c r="D2277" s="44" t="str">
        <f t="shared" si="496"/>
        <v>Salud</v>
      </c>
      <c r="E2277" s="64">
        <v>10210</v>
      </c>
      <c r="F2277" s="44" t="str">
        <f t="shared" si="499"/>
        <v>Etapas Paso a Paso</v>
      </c>
      <c r="G2277" s="27" t="s">
        <v>3568</v>
      </c>
      <c r="H2277" s="60" t="s">
        <v>17</v>
      </c>
      <c r="I2277" s="58" t="s">
        <v>269</v>
      </c>
      <c r="J2277" s="43" t="str">
        <f t="shared" si="491"/>
        <v>Zona</v>
      </c>
      <c r="K2277" s="12" t="str">
        <f t="shared" si="500"/>
        <v>Etapas Históricas</v>
      </c>
      <c r="L2277" s="43" t="str">
        <f t="shared" si="500"/>
        <v>Periodo 2020-2021</v>
      </c>
      <c r="M2277" s="43" t="str">
        <f t="shared" si="500"/>
        <v>Adimensional</v>
      </c>
      <c r="N2277" s="49" t="str">
        <f t="shared" si="500"/>
        <v>Ministerio de Ciencias, Tecnología, Conocimiento e Innovación</v>
      </c>
      <c r="O2277" s="30" t="str">
        <f>+"Etapas Históricas del Programa Paso a Paso en la comuna de "&amp;Enfermedades_Mundiales[[#This Row],[territorio]]</f>
        <v>Etapas Históricas del Programa Paso a Paso en la comuna de Quinchao</v>
      </c>
      <c r="P2277" s="68"/>
      <c r="Q2277" s="15" t="str">
        <f t="shared" si="497"/>
        <v>Gráfico Evolución</v>
      </c>
      <c r="R2277" s="30"/>
      <c r="S227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https://analytics.zoho.com/open-view/2395394000008155038?ZOHO_CRITERIA=%22Localiza_CL_Poblacion%22.%22Codcom%22%3D10210</v>
      </c>
      <c r="T2277" s="17"/>
      <c r="U2277" s="31" t="str">
        <f t="shared" si="498"/>
        <v>#1774B9</v>
      </c>
      <c r="V2277" s="32" t="str">
        <f>+Enfermedades_Mundiales[[#This Row],[idcoleccion]]&amp;"-"&amp;Enfermedades_Mundiales[[#This Row],[id]]</f>
        <v>360-2267</v>
      </c>
      <c r="W2277" s="21">
        <f>+VLOOKUP(Enfermedades_Mundiales[[#This Row],[Filtro URL]],Estructura!$X$4:$Y$366,2,0)</f>
        <v>36310210</v>
      </c>
      <c r="X2277" s="21" t="str">
        <f>+VLOOKUP(Enfermedades_Mundiales[[#This Row],[tema]],Estructura!$A$4:$C$18,3,0)</f>
        <v>T-368</v>
      </c>
      <c r="Y2277" s="32" t="str">
        <f>+VLOOKUP(Enfermedades_Mundiales[[#This Row],[contenido]],Estructura!$E$4:$G$18,3,0)</f>
        <v>C-364</v>
      </c>
      <c r="Z2277" s="32" t="str">
        <f>+VLOOKUP(Enfermedades_Mundiales[[#This Row],[Filtro Integrado]],Estructura!$M$4:$O$367,3,0)</f>
        <v>FI-366</v>
      </c>
      <c r="AA2277" s="32" t="str">
        <f>+VLOOKUP(Enfermedades_Mundiales[[#This Row],[Muestra]],Estructura!$Q$4:$S$194,3,0)</f>
        <v>M-373</v>
      </c>
    </row>
    <row r="2278" spans="1:27" ht="30.6" x14ac:dyDescent="0.3">
      <c r="A2278" s="61" t="s">
        <v>2745</v>
      </c>
      <c r="B2278" s="43">
        <f t="shared" si="496"/>
        <v>360</v>
      </c>
      <c r="C2278" s="44" t="str">
        <f t="shared" si="496"/>
        <v>Enfermedades Mundiales</v>
      </c>
      <c r="D2278" s="44" t="str">
        <f t="shared" si="496"/>
        <v>Salud</v>
      </c>
      <c r="E2278" s="64">
        <v>10301</v>
      </c>
      <c r="F2278" s="44" t="str">
        <f t="shared" si="499"/>
        <v>Etapas Paso a Paso</v>
      </c>
      <c r="G2278" s="27" t="s">
        <v>3568</v>
      </c>
      <c r="H2278" s="60" t="s">
        <v>17</v>
      </c>
      <c r="I2278" s="58" t="s">
        <v>270</v>
      </c>
      <c r="J2278" s="43" t="str">
        <f t="shared" si="491"/>
        <v>Zona</v>
      </c>
      <c r="K2278" s="12" t="str">
        <f t="shared" si="500"/>
        <v>Etapas Históricas</v>
      </c>
      <c r="L2278" s="43" t="str">
        <f t="shared" si="500"/>
        <v>Periodo 2020-2021</v>
      </c>
      <c r="M2278" s="43" t="str">
        <f t="shared" si="500"/>
        <v>Adimensional</v>
      </c>
      <c r="N2278" s="49" t="str">
        <f t="shared" si="500"/>
        <v>Ministerio de Ciencias, Tecnología, Conocimiento e Innovación</v>
      </c>
      <c r="O2278" s="30" t="str">
        <f>+"Etapas Históricas del Programa Paso a Paso en la comuna de "&amp;Enfermedades_Mundiales[[#This Row],[territorio]]</f>
        <v>Etapas Históricas del Programa Paso a Paso en la comuna de Osorno</v>
      </c>
      <c r="P2278" s="68"/>
      <c r="Q2278" s="15" t="str">
        <f t="shared" si="497"/>
        <v>Gráfico Evolución</v>
      </c>
      <c r="R2278" s="30"/>
      <c r="S227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https://analytics.zoho.com/open-view/2395394000008155038?ZOHO_CRITERIA=%22Localiza_CL_Poblacion%22.%22Codcom%22%3D10301</v>
      </c>
      <c r="T2278" s="17"/>
      <c r="U2278" s="31" t="str">
        <f t="shared" si="498"/>
        <v>#1774B9</v>
      </c>
      <c r="V2278" s="32" t="str">
        <f>+Enfermedades_Mundiales[[#This Row],[idcoleccion]]&amp;"-"&amp;Enfermedades_Mundiales[[#This Row],[id]]</f>
        <v>360-2268</v>
      </c>
      <c r="W2278" s="21">
        <f>+VLOOKUP(Enfermedades_Mundiales[[#This Row],[Filtro URL]],Estructura!$X$4:$Y$366,2,0)</f>
        <v>36310301</v>
      </c>
      <c r="X2278" s="21" t="str">
        <f>+VLOOKUP(Enfermedades_Mundiales[[#This Row],[tema]],Estructura!$A$4:$C$18,3,0)</f>
        <v>T-368</v>
      </c>
      <c r="Y2278" s="32" t="str">
        <f>+VLOOKUP(Enfermedades_Mundiales[[#This Row],[contenido]],Estructura!$E$4:$G$18,3,0)</f>
        <v>C-364</v>
      </c>
      <c r="Z2278" s="32" t="str">
        <f>+VLOOKUP(Enfermedades_Mundiales[[#This Row],[Filtro Integrado]],Estructura!$M$4:$O$367,3,0)</f>
        <v>FI-366</v>
      </c>
      <c r="AA2278" s="32" t="str">
        <f>+VLOOKUP(Enfermedades_Mundiales[[#This Row],[Muestra]],Estructura!$Q$4:$S$194,3,0)</f>
        <v>M-373</v>
      </c>
    </row>
    <row r="2279" spans="1:27" ht="30.6" x14ac:dyDescent="0.3">
      <c r="A2279" s="61" t="s">
        <v>2746</v>
      </c>
      <c r="B2279" s="43">
        <f t="shared" si="496"/>
        <v>360</v>
      </c>
      <c r="C2279" s="44" t="str">
        <f t="shared" si="496"/>
        <v>Enfermedades Mundiales</v>
      </c>
      <c r="D2279" s="44" t="str">
        <f t="shared" si="496"/>
        <v>Salud</v>
      </c>
      <c r="E2279" s="64">
        <v>10302</v>
      </c>
      <c r="F2279" s="44" t="str">
        <f t="shared" si="499"/>
        <v>Etapas Paso a Paso</v>
      </c>
      <c r="G2279" s="27" t="s">
        <v>3568</v>
      </c>
      <c r="H2279" s="60" t="s">
        <v>17</v>
      </c>
      <c r="I2279" s="58" t="s">
        <v>271</v>
      </c>
      <c r="J2279" s="43" t="str">
        <f t="shared" si="491"/>
        <v>Zona</v>
      </c>
      <c r="K2279" s="12" t="str">
        <f t="shared" si="500"/>
        <v>Etapas Históricas</v>
      </c>
      <c r="L2279" s="43" t="str">
        <f t="shared" si="500"/>
        <v>Periodo 2020-2021</v>
      </c>
      <c r="M2279" s="43" t="str">
        <f t="shared" si="500"/>
        <v>Adimensional</v>
      </c>
      <c r="N2279" s="49" t="str">
        <f t="shared" si="500"/>
        <v>Ministerio de Ciencias, Tecnología, Conocimiento e Innovación</v>
      </c>
      <c r="O2279" s="30" t="str">
        <f>+"Etapas Históricas del Programa Paso a Paso en la comuna de "&amp;Enfermedades_Mundiales[[#This Row],[territorio]]</f>
        <v>Etapas Históricas del Programa Paso a Paso en la comuna de Puerto Octay</v>
      </c>
      <c r="P2279" s="68"/>
      <c r="Q2279" s="15" t="str">
        <f t="shared" si="497"/>
        <v>Gráfico Evolución</v>
      </c>
      <c r="R2279" s="30"/>
      <c r="S227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https://analytics.zoho.com/open-view/2395394000008155038?ZOHO_CRITERIA=%22Localiza_CL_Poblacion%22.%22Codcom%22%3D10302</v>
      </c>
      <c r="T2279" s="17"/>
      <c r="U2279" s="31" t="str">
        <f t="shared" si="498"/>
        <v>#1774B9</v>
      </c>
      <c r="V2279" s="32" t="str">
        <f>+Enfermedades_Mundiales[[#This Row],[idcoleccion]]&amp;"-"&amp;Enfermedades_Mundiales[[#This Row],[id]]</f>
        <v>360-2269</v>
      </c>
      <c r="W2279" s="21">
        <f>+VLOOKUP(Enfermedades_Mundiales[[#This Row],[Filtro URL]],Estructura!$X$4:$Y$366,2,0)</f>
        <v>36310302</v>
      </c>
      <c r="X2279" s="21" t="str">
        <f>+VLOOKUP(Enfermedades_Mundiales[[#This Row],[tema]],Estructura!$A$4:$C$18,3,0)</f>
        <v>T-368</v>
      </c>
      <c r="Y2279" s="32" t="str">
        <f>+VLOOKUP(Enfermedades_Mundiales[[#This Row],[contenido]],Estructura!$E$4:$G$18,3,0)</f>
        <v>C-364</v>
      </c>
      <c r="Z2279" s="32" t="str">
        <f>+VLOOKUP(Enfermedades_Mundiales[[#This Row],[Filtro Integrado]],Estructura!$M$4:$O$367,3,0)</f>
        <v>FI-366</v>
      </c>
      <c r="AA2279" s="32" t="str">
        <f>+VLOOKUP(Enfermedades_Mundiales[[#This Row],[Muestra]],Estructura!$Q$4:$S$194,3,0)</f>
        <v>M-373</v>
      </c>
    </row>
    <row r="2280" spans="1:27" ht="30.6" x14ac:dyDescent="0.3">
      <c r="A2280" s="61" t="s">
        <v>2747</v>
      </c>
      <c r="B2280" s="43">
        <f t="shared" si="496"/>
        <v>360</v>
      </c>
      <c r="C2280" s="44" t="str">
        <f t="shared" si="496"/>
        <v>Enfermedades Mundiales</v>
      </c>
      <c r="D2280" s="44" t="str">
        <f t="shared" si="496"/>
        <v>Salud</v>
      </c>
      <c r="E2280" s="64">
        <v>10303</v>
      </c>
      <c r="F2280" s="44" t="str">
        <f t="shared" si="499"/>
        <v>Etapas Paso a Paso</v>
      </c>
      <c r="G2280" s="27" t="s">
        <v>3568</v>
      </c>
      <c r="H2280" s="60" t="s">
        <v>17</v>
      </c>
      <c r="I2280" s="58" t="s">
        <v>272</v>
      </c>
      <c r="J2280" s="43" t="str">
        <f t="shared" si="491"/>
        <v>Zona</v>
      </c>
      <c r="K2280" s="12" t="str">
        <f t="shared" si="500"/>
        <v>Etapas Históricas</v>
      </c>
      <c r="L2280" s="43" t="str">
        <f t="shared" si="500"/>
        <v>Periodo 2020-2021</v>
      </c>
      <c r="M2280" s="43" t="str">
        <f t="shared" si="500"/>
        <v>Adimensional</v>
      </c>
      <c r="N2280" s="49" t="str">
        <f t="shared" si="500"/>
        <v>Ministerio de Ciencias, Tecnología, Conocimiento e Innovación</v>
      </c>
      <c r="O2280" s="30" t="str">
        <f>+"Etapas Históricas del Programa Paso a Paso en la comuna de "&amp;Enfermedades_Mundiales[[#This Row],[territorio]]</f>
        <v>Etapas Históricas del Programa Paso a Paso en la comuna de Purranque</v>
      </c>
      <c r="P2280" s="68"/>
      <c r="Q2280" s="15" t="str">
        <f t="shared" si="497"/>
        <v>Gráfico Evolución</v>
      </c>
      <c r="R2280" s="30"/>
      <c r="S228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https://analytics.zoho.com/open-view/2395394000008155038?ZOHO_CRITERIA=%22Localiza_CL_Poblacion%22.%22Codcom%22%3D10303</v>
      </c>
      <c r="T2280" s="17"/>
      <c r="U2280" s="31" t="str">
        <f t="shared" si="498"/>
        <v>#1774B9</v>
      </c>
      <c r="V2280" s="32" t="str">
        <f>+Enfermedades_Mundiales[[#This Row],[idcoleccion]]&amp;"-"&amp;Enfermedades_Mundiales[[#This Row],[id]]</f>
        <v>360-2270</v>
      </c>
      <c r="W2280" s="21">
        <f>+VLOOKUP(Enfermedades_Mundiales[[#This Row],[Filtro URL]],Estructura!$X$4:$Y$366,2,0)</f>
        <v>36310303</v>
      </c>
      <c r="X2280" s="21" t="str">
        <f>+VLOOKUP(Enfermedades_Mundiales[[#This Row],[tema]],Estructura!$A$4:$C$18,3,0)</f>
        <v>T-368</v>
      </c>
      <c r="Y2280" s="32" t="str">
        <f>+VLOOKUP(Enfermedades_Mundiales[[#This Row],[contenido]],Estructura!$E$4:$G$18,3,0)</f>
        <v>C-364</v>
      </c>
      <c r="Z2280" s="32" t="str">
        <f>+VLOOKUP(Enfermedades_Mundiales[[#This Row],[Filtro Integrado]],Estructura!$M$4:$O$367,3,0)</f>
        <v>FI-366</v>
      </c>
      <c r="AA2280" s="32" t="str">
        <f>+VLOOKUP(Enfermedades_Mundiales[[#This Row],[Muestra]],Estructura!$Q$4:$S$194,3,0)</f>
        <v>M-373</v>
      </c>
    </row>
    <row r="2281" spans="1:27" ht="30.6" x14ac:dyDescent="0.3">
      <c r="A2281" s="61" t="s">
        <v>2748</v>
      </c>
      <c r="B2281" s="43">
        <f t="shared" si="496"/>
        <v>360</v>
      </c>
      <c r="C2281" s="44" t="str">
        <f t="shared" si="496"/>
        <v>Enfermedades Mundiales</v>
      </c>
      <c r="D2281" s="44" t="str">
        <f t="shared" si="496"/>
        <v>Salud</v>
      </c>
      <c r="E2281" s="64">
        <v>10304</v>
      </c>
      <c r="F2281" s="44" t="str">
        <f t="shared" si="499"/>
        <v>Etapas Paso a Paso</v>
      </c>
      <c r="G2281" s="27" t="s">
        <v>3568</v>
      </c>
      <c r="H2281" s="60" t="s">
        <v>17</v>
      </c>
      <c r="I2281" s="58" t="s">
        <v>273</v>
      </c>
      <c r="J2281" s="43" t="str">
        <f t="shared" si="491"/>
        <v>Zona</v>
      </c>
      <c r="K2281" s="12" t="str">
        <f t="shared" si="500"/>
        <v>Etapas Históricas</v>
      </c>
      <c r="L2281" s="43" t="str">
        <f t="shared" si="500"/>
        <v>Periodo 2020-2021</v>
      </c>
      <c r="M2281" s="43" t="str">
        <f t="shared" si="500"/>
        <v>Adimensional</v>
      </c>
      <c r="N2281" s="49" t="str">
        <f t="shared" si="500"/>
        <v>Ministerio de Ciencias, Tecnología, Conocimiento e Innovación</v>
      </c>
      <c r="O2281" s="30" t="str">
        <f>+"Etapas Históricas del Programa Paso a Paso en la comuna de "&amp;Enfermedades_Mundiales[[#This Row],[territorio]]</f>
        <v>Etapas Históricas del Programa Paso a Paso en la comuna de Puyehue</v>
      </c>
      <c r="P2281" s="68"/>
      <c r="Q2281" s="15" t="str">
        <f t="shared" si="497"/>
        <v>Gráfico Evolución</v>
      </c>
      <c r="R2281" s="30"/>
      <c r="S228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https://analytics.zoho.com/open-view/2395394000008155038?ZOHO_CRITERIA=%22Localiza_CL_Poblacion%22.%22Codcom%22%3D10304</v>
      </c>
      <c r="T2281" s="17"/>
      <c r="U2281" s="31" t="str">
        <f t="shared" si="498"/>
        <v>#1774B9</v>
      </c>
      <c r="V2281" s="32" t="str">
        <f>+Enfermedades_Mundiales[[#This Row],[idcoleccion]]&amp;"-"&amp;Enfermedades_Mundiales[[#This Row],[id]]</f>
        <v>360-2271</v>
      </c>
      <c r="W2281" s="21">
        <f>+VLOOKUP(Enfermedades_Mundiales[[#This Row],[Filtro URL]],Estructura!$X$4:$Y$366,2,0)</f>
        <v>36310304</v>
      </c>
      <c r="X2281" s="21" t="str">
        <f>+VLOOKUP(Enfermedades_Mundiales[[#This Row],[tema]],Estructura!$A$4:$C$18,3,0)</f>
        <v>T-368</v>
      </c>
      <c r="Y2281" s="32" t="str">
        <f>+VLOOKUP(Enfermedades_Mundiales[[#This Row],[contenido]],Estructura!$E$4:$G$18,3,0)</f>
        <v>C-364</v>
      </c>
      <c r="Z2281" s="32" t="str">
        <f>+VLOOKUP(Enfermedades_Mundiales[[#This Row],[Filtro Integrado]],Estructura!$M$4:$O$367,3,0)</f>
        <v>FI-366</v>
      </c>
      <c r="AA2281" s="32" t="str">
        <f>+VLOOKUP(Enfermedades_Mundiales[[#This Row],[Muestra]],Estructura!$Q$4:$S$194,3,0)</f>
        <v>M-373</v>
      </c>
    </row>
    <row r="2282" spans="1:27" ht="30.6" x14ac:dyDescent="0.3">
      <c r="A2282" s="61" t="s">
        <v>2749</v>
      </c>
      <c r="B2282" s="43">
        <f t="shared" si="496"/>
        <v>360</v>
      </c>
      <c r="C2282" s="44" t="str">
        <f t="shared" si="496"/>
        <v>Enfermedades Mundiales</v>
      </c>
      <c r="D2282" s="44" t="str">
        <f t="shared" si="496"/>
        <v>Salud</v>
      </c>
      <c r="E2282" s="64">
        <v>10305</v>
      </c>
      <c r="F2282" s="44" t="str">
        <f t="shared" si="499"/>
        <v>Etapas Paso a Paso</v>
      </c>
      <c r="G2282" s="27" t="s">
        <v>3568</v>
      </c>
      <c r="H2282" s="60" t="s">
        <v>17</v>
      </c>
      <c r="I2282" s="58" t="s">
        <v>274</v>
      </c>
      <c r="J2282" s="43" t="str">
        <f t="shared" si="491"/>
        <v>Zona</v>
      </c>
      <c r="K2282" s="12" t="str">
        <f t="shared" si="500"/>
        <v>Etapas Históricas</v>
      </c>
      <c r="L2282" s="43" t="str">
        <f t="shared" si="500"/>
        <v>Periodo 2020-2021</v>
      </c>
      <c r="M2282" s="43" t="str">
        <f t="shared" si="500"/>
        <v>Adimensional</v>
      </c>
      <c r="N2282" s="49" t="str">
        <f t="shared" si="500"/>
        <v>Ministerio de Ciencias, Tecnología, Conocimiento e Innovación</v>
      </c>
      <c r="O2282" s="30" t="str">
        <f>+"Etapas Históricas del Programa Paso a Paso en la comuna de "&amp;Enfermedades_Mundiales[[#This Row],[territorio]]</f>
        <v>Etapas Históricas del Programa Paso a Paso en la comuna de Río Negro</v>
      </c>
      <c r="P2282" s="68"/>
      <c r="Q2282" s="15" t="str">
        <f t="shared" si="497"/>
        <v>Gráfico Evolución</v>
      </c>
      <c r="R2282" s="30"/>
      <c r="S228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https://analytics.zoho.com/open-view/2395394000008155038?ZOHO_CRITERIA=%22Localiza_CL_Poblacion%22.%22Codcom%22%3D10305</v>
      </c>
      <c r="T2282" s="17"/>
      <c r="U2282" s="31" t="str">
        <f t="shared" si="498"/>
        <v>#1774B9</v>
      </c>
      <c r="V2282" s="32" t="str">
        <f>+Enfermedades_Mundiales[[#This Row],[idcoleccion]]&amp;"-"&amp;Enfermedades_Mundiales[[#This Row],[id]]</f>
        <v>360-2272</v>
      </c>
      <c r="W2282" s="21">
        <f>+VLOOKUP(Enfermedades_Mundiales[[#This Row],[Filtro URL]],Estructura!$X$4:$Y$366,2,0)</f>
        <v>36310305</v>
      </c>
      <c r="X2282" s="21" t="str">
        <f>+VLOOKUP(Enfermedades_Mundiales[[#This Row],[tema]],Estructura!$A$4:$C$18,3,0)</f>
        <v>T-368</v>
      </c>
      <c r="Y2282" s="32" t="str">
        <f>+VLOOKUP(Enfermedades_Mundiales[[#This Row],[contenido]],Estructura!$E$4:$G$18,3,0)</f>
        <v>C-364</v>
      </c>
      <c r="Z2282" s="32" t="str">
        <f>+VLOOKUP(Enfermedades_Mundiales[[#This Row],[Filtro Integrado]],Estructura!$M$4:$O$367,3,0)</f>
        <v>FI-366</v>
      </c>
      <c r="AA2282" s="32" t="str">
        <f>+VLOOKUP(Enfermedades_Mundiales[[#This Row],[Muestra]],Estructura!$Q$4:$S$194,3,0)</f>
        <v>M-373</v>
      </c>
    </row>
    <row r="2283" spans="1:27" ht="30.6" x14ac:dyDescent="0.3">
      <c r="A2283" s="61" t="s">
        <v>2750</v>
      </c>
      <c r="B2283" s="43">
        <f t="shared" si="496"/>
        <v>360</v>
      </c>
      <c r="C2283" s="44" t="str">
        <f t="shared" si="496"/>
        <v>Enfermedades Mundiales</v>
      </c>
      <c r="D2283" s="44" t="str">
        <f t="shared" si="496"/>
        <v>Salud</v>
      </c>
      <c r="E2283" s="64">
        <v>10306</v>
      </c>
      <c r="F2283" s="44" t="str">
        <f t="shared" si="499"/>
        <v>Etapas Paso a Paso</v>
      </c>
      <c r="G2283" s="27" t="s">
        <v>3568</v>
      </c>
      <c r="H2283" s="60" t="s">
        <v>17</v>
      </c>
      <c r="I2283" s="58" t="s">
        <v>275</v>
      </c>
      <c r="J2283" s="43" t="str">
        <f t="shared" si="491"/>
        <v>Zona</v>
      </c>
      <c r="K2283" s="12" t="str">
        <f t="shared" si="500"/>
        <v>Etapas Históricas</v>
      </c>
      <c r="L2283" s="43" t="str">
        <f t="shared" si="500"/>
        <v>Periodo 2020-2021</v>
      </c>
      <c r="M2283" s="43" t="str">
        <f t="shared" si="500"/>
        <v>Adimensional</v>
      </c>
      <c r="N2283" s="49" t="str">
        <f t="shared" si="500"/>
        <v>Ministerio de Ciencias, Tecnología, Conocimiento e Innovación</v>
      </c>
      <c r="O2283" s="30" t="str">
        <f>+"Etapas Históricas del Programa Paso a Paso en la comuna de "&amp;Enfermedades_Mundiales[[#This Row],[territorio]]</f>
        <v>Etapas Históricas del Programa Paso a Paso en la comuna de San Juan de La Costa</v>
      </c>
      <c r="P2283" s="68"/>
      <c r="Q2283" s="15" t="str">
        <f t="shared" si="497"/>
        <v>Gráfico Evolución</v>
      </c>
      <c r="R2283" s="30"/>
      <c r="S228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https://analytics.zoho.com/open-view/2395394000008155038?ZOHO_CRITERIA=%22Localiza_CL_Poblacion%22.%22Codcom%22%3D10306</v>
      </c>
      <c r="T2283" s="17"/>
      <c r="U2283" s="31" t="str">
        <f t="shared" si="498"/>
        <v>#1774B9</v>
      </c>
      <c r="V2283" s="32" t="str">
        <f>+Enfermedades_Mundiales[[#This Row],[idcoleccion]]&amp;"-"&amp;Enfermedades_Mundiales[[#This Row],[id]]</f>
        <v>360-2273</v>
      </c>
      <c r="W2283" s="21">
        <f>+VLOOKUP(Enfermedades_Mundiales[[#This Row],[Filtro URL]],Estructura!$X$4:$Y$366,2,0)</f>
        <v>36310306</v>
      </c>
      <c r="X2283" s="21" t="str">
        <f>+VLOOKUP(Enfermedades_Mundiales[[#This Row],[tema]],Estructura!$A$4:$C$18,3,0)</f>
        <v>T-368</v>
      </c>
      <c r="Y2283" s="32" t="str">
        <f>+VLOOKUP(Enfermedades_Mundiales[[#This Row],[contenido]],Estructura!$E$4:$G$18,3,0)</f>
        <v>C-364</v>
      </c>
      <c r="Z2283" s="32" t="str">
        <f>+VLOOKUP(Enfermedades_Mundiales[[#This Row],[Filtro Integrado]],Estructura!$M$4:$O$367,3,0)</f>
        <v>FI-366</v>
      </c>
      <c r="AA2283" s="32" t="str">
        <f>+VLOOKUP(Enfermedades_Mundiales[[#This Row],[Muestra]],Estructura!$Q$4:$S$194,3,0)</f>
        <v>M-373</v>
      </c>
    </row>
    <row r="2284" spans="1:27" ht="30.6" x14ac:dyDescent="0.3">
      <c r="A2284" s="61" t="s">
        <v>2751</v>
      </c>
      <c r="B2284" s="43">
        <f t="shared" si="496"/>
        <v>360</v>
      </c>
      <c r="C2284" s="44" t="str">
        <f t="shared" si="496"/>
        <v>Enfermedades Mundiales</v>
      </c>
      <c r="D2284" s="44" t="str">
        <f t="shared" si="496"/>
        <v>Salud</v>
      </c>
      <c r="E2284" s="64">
        <v>10307</v>
      </c>
      <c r="F2284" s="44" t="str">
        <f t="shared" si="499"/>
        <v>Etapas Paso a Paso</v>
      </c>
      <c r="G2284" s="27" t="s">
        <v>3568</v>
      </c>
      <c r="H2284" s="60" t="s">
        <v>17</v>
      </c>
      <c r="I2284" s="58" t="s">
        <v>276</v>
      </c>
      <c r="J2284" s="43" t="str">
        <f t="shared" si="491"/>
        <v>Zona</v>
      </c>
      <c r="K2284" s="12" t="str">
        <f t="shared" si="500"/>
        <v>Etapas Históricas</v>
      </c>
      <c r="L2284" s="43" t="str">
        <f t="shared" si="500"/>
        <v>Periodo 2020-2021</v>
      </c>
      <c r="M2284" s="43" t="str">
        <f t="shared" si="500"/>
        <v>Adimensional</v>
      </c>
      <c r="N2284" s="49" t="str">
        <f t="shared" si="500"/>
        <v>Ministerio de Ciencias, Tecnología, Conocimiento e Innovación</v>
      </c>
      <c r="O2284" s="30" t="str">
        <f>+"Etapas Históricas del Programa Paso a Paso en la comuna de "&amp;Enfermedades_Mundiales[[#This Row],[territorio]]</f>
        <v>Etapas Históricas del Programa Paso a Paso en la comuna de San Pablo</v>
      </c>
      <c r="P2284" s="68"/>
      <c r="Q2284" s="15" t="str">
        <f t="shared" si="497"/>
        <v>Gráfico Evolución</v>
      </c>
      <c r="R2284" s="30"/>
      <c r="S228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https://analytics.zoho.com/open-view/2395394000008155038?ZOHO_CRITERIA=%22Localiza_CL_Poblacion%22.%22Codcom%22%3D10307</v>
      </c>
      <c r="T2284" s="17"/>
      <c r="U2284" s="31" t="str">
        <f t="shared" si="498"/>
        <v>#1774B9</v>
      </c>
      <c r="V2284" s="32" t="str">
        <f>+Enfermedades_Mundiales[[#This Row],[idcoleccion]]&amp;"-"&amp;Enfermedades_Mundiales[[#This Row],[id]]</f>
        <v>360-2274</v>
      </c>
      <c r="W2284" s="21">
        <f>+VLOOKUP(Enfermedades_Mundiales[[#This Row],[Filtro URL]],Estructura!$X$4:$Y$366,2,0)</f>
        <v>36310307</v>
      </c>
      <c r="X2284" s="21" t="str">
        <f>+VLOOKUP(Enfermedades_Mundiales[[#This Row],[tema]],Estructura!$A$4:$C$18,3,0)</f>
        <v>T-368</v>
      </c>
      <c r="Y2284" s="32" t="str">
        <f>+VLOOKUP(Enfermedades_Mundiales[[#This Row],[contenido]],Estructura!$E$4:$G$18,3,0)</f>
        <v>C-364</v>
      </c>
      <c r="Z2284" s="32" t="str">
        <f>+VLOOKUP(Enfermedades_Mundiales[[#This Row],[Filtro Integrado]],Estructura!$M$4:$O$367,3,0)</f>
        <v>FI-366</v>
      </c>
      <c r="AA2284" s="32" t="str">
        <f>+VLOOKUP(Enfermedades_Mundiales[[#This Row],[Muestra]],Estructura!$Q$4:$S$194,3,0)</f>
        <v>M-373</v>
      </c>
    </row>
    <row r="2285" spans="1:27" ht="30.6" x14ac:dyDescent="0.3">
      <c r="A2285" s="61" t="s">
        <v>2752</v>
      </c>
      <c r="B2285" s="43">
        <f t="shared" si="496"/>
        <v>360</v>
      </c>
      <c r="C2285" s="44" t="str">
        <f t="shared" si="496"/>
        <v>Enfermedades Mundiales</v>
      </c>
      <c r="D2285" s="44" t="str">
        <f t="shared" si="496"/>
        <v>Salud</v>
      </c>
      <c r="E2285" s="64">
        <v>10401</v>
      </c>
      <c r="F2285" s="44" t="str">
        <f t="shared" si="499"/>
        <v>Etapas Paso a Paso</v>
      </c>
      <c r="G2285" s="27" t="s">
        <v>3568</v>
      </c>
      <c r="H2285" s="60" t="s">
        <v>17</v>
      </c>
      <c r="I2285" s="58" t="s">
        <v>277</v>
      </c>
      <c r="J2285" s="43" t="str">
        <f t="shared" si="491"/>
        <v>Zona</v>
      </c>
      <c r="K2285" s="12" t="str">
        <f t="shared" si="500"/>
        <v>Etapas Históricas</v>
      </c>
      <c r="L2285" s="43" t="str">
        <f t="shared" si="500"/>
        <v>Periodo 2020-2021</v>
      </c>
      <c r="M2285" s="43" t="str">
        <f t="shared" si="500"/>
        <v>Adimensional</v>
      </c>
      <c r="N2285" s="49" t="str">
        <f t="shared" si="500"/>
        <v>Ministerio de Ciencias, Tecnología, Conocimiento e Innovación</v>
      </c>
      <c r="O2285" s="30" t="str">
        <f>+"Etapas Históricas del Programa Paso a Paso en la comuna de "&amp;Enfermedades_Mundiales[[#This Row],[territorio]]</f>
        <v>Etapas Históricas del Programa Paso a Paso en la comuna de Chaitén</v>
      </c>
      <c r="P2285" s="68"/>
      <c r="Q2285" s="15" t="str">
        <f t="shared" si="497"/>
        <v>Gráfico Evolución</v>
      </c>
      <c r="R2285" s="30"/>
      <c r="S228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https://analytics.zoho.com/open-view/2395394000008155038?ZOHO_CRITERIA=%22Localiza_CL_Poblacion%22.%22Codcom%22%3D10401</v>
      </c>
      <c r="T2285" s="17"/>
      <c r="U2285" s="31" t="str">
        <f t="shared" si="498"/>
        <v>#1774B9</v>
      </c>
      <c r="V2285" s="32" t="str">
        <f>+Enfermedades_Mundiales[[#This Row],[idcoleccion]]&amp;"-"&amp;Enfermedades_Mundiales[[#This Row],[id]]</f>
        <v>360-2275</v>
      </c>
      <c r="W2285" s="21">
        <f>+VLOOKUP(Enfermedades_Mundiales[[#This Row],[Filtro URL]],Estructura!$X$4:$Y$366,2,0)</f>
        <v>36310401</v>
      </c>
      <c r="X2285" s="21" t="str">
        <f>+VLOOKUP(Enfermedades_Mundiales[[#This Row],[tema]],Estructura!$A$4:$C$18,3,0)</f>
        <v>T-368</v>
      </c>
      <c r="Y2285" s="32" t="str">
        <f>+VLOOKUP(Enfermedades_Mundiales[[#This Row],[contenido]],Estructura!$E$4:$G$18,3,0)</f>
        <v>C-364</v>
      </c>
      <c r="Z2285" s="32" t="str">
        <f>+VLOOKUP(Enfermedades_Mundiales[[#This Row],[Filtro Integrado]],Estructura!$M$4:$O$367,3,0)</f>
        <v>FI-366</v>
      </c>
      <c r="AA2285" s="32" t="str">
        <f>+VLOOKUP(Enfermedades_Mundiales[[#This Row],[Muestra]],Estructura!$Q$4:$S$194,3,0)</f>
        <v>M-373</v>
      </c>
    </row>
    <row r="2286" spans="1:27" ht="30.6" x14ac:dyDescent="0.3">
      <c r="A2286" s="61" t="s">
        <v>2753</v>
      </c>
      <c r="B2286" s="43">
        <f t="shared" si="496"/>
        <v>360</v>
      </c>
      <c r="C2286" s="44" t="str">
        <f t="shared" si="496"/>
        <v>Enfermedades Mundiales</v>
      </c>
      <c r="D2286" s="44" t="str">
        <f t="shared" si="496"/>
        <v>Salud</v>
      </c>
      <c r="E2286" s="64">
        <v>10402</v>
      </c>
      <c r="F2286" s="44" t="str">
        <f t="shared" si="499"/>
        <v>Etapas Paso a Paso</v>
      </c>
      <c r="G2286" s="27" t="s">
        <v>3568</v>
      </c>
      <c r="H2286" s="60" t="s">
        <v>17</v>
      </c>
      <c r="I2286" s="58" t="s">
        <v>278</v>
      </c>
      <c r="J2286" s="43" t="str">
        <f t="shared" si="491"/>
        <v>Zona</v>
      </c>
      <c r="K2286" s="12" t="str">
        <f t="shared" si="500"/>
        <v>Etapas Históricas</v>
      </c>
      <c r="L2286" s="43" t="str">
        <f t="shared" si="500"/>
        <v>Periodo 2020-2021</v>
      </c>
      <c r="M2286" s="43" t="str">
        <f t="shared" si="500"/>
        <v>Adimensional</v>
      </c>
      <c r="N2286" s="49" t="str">
        <f t="shared" si="500"/>
        <v>Ministerio de Ciencias, Tecnología, Conocimiento e Innovación</v>
      </c>
      <c r="O2286" s="30" t="str">
        <f>+"Etapas Históricas del Programa Paso a Paso en la comuna de "&amp;Enfermedades_Mundiales[[#This Row],[territorio]]</f>
        <v>Etapas Históricas del Programa Paso a Paso en la comuna de Futaleufú</v>
      </c>
      <c r="P2286" s="68"/>
      <c r="Q2286" s="15" t="str">
        <f t="shared" si="497"/>
        <v>Gráfico Evolución</v>
      </c>
      <c r="R2286" s="30"/>
      <c r="S228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https://analytics.zoho.com/open-view/2395394000008155038?ZOHO_CRITERIA=%22Localiza_CL_Poblacion%22.%22Codcom%22%3D10402</v>
      </c>
      <c r="T2286" s="17"/>
      <c r="U2286" s="31" t="str">
        <f t="shared" si="498"/>
        <v>#1774B9</v>
      </c>
      <c r="V2286" s="32" t="str">
        <f>+Enfermedades_Mundiales[[#This Row],[idcoleccion]]&amp;"-"&amp;Enfermedades_Mundiales[[#This Row],[id]]</f>
        <v>360-2276</v>
      </c>
      <c r="W2286" s="21">
        <f>+VLOOKUP(Enfermedades_Mundiales[[#This Row],[Filtro URL]],Estructura!$X$4:$Y$366,2,0)</f>
        <v>36310402</v>
      </c>
      <c r="X2286" s="21" t="str">
        <f>+VLOOKUP(Enfermedades_Mundiales[[#This Row],[tema]],Estructura!$A$4:$C$18,3,0)</f>
        <v>T-368</v>
      </c>
      <c r="Y2286" s="32" t="str">
        <f>+VLOOKUP(Enfermedades_Mundiales[[#This Row],[contenido]],Estructura!$E$4:$G$18,3,0)</f>
        <v>C-364</v>
      </c>
      <c r="Z2286" s="32" t="str">
        <f>+VLOOKUP(Enfermedades_Mundiales[[#This Row],[Filtro Integrado]],Estructura!$M$4:$O$367,3,0)</f>
        <v>FI-366</v>
      </c>
      <c r="AA2286" s="32" t="str">
        <f>+VLOOKUP(Enfermedades_Mundiales[[#This Row],[Muestra]],Estructura!$Q$4:$S$194,3,0)</f>
        <v>M-373</v>
      </c>
    </row>
    <row r="2287" spans="1:27" ht="30.6" x14ac:dyDescent="0.3">
      <c r="A2287" s="61" t="s">
        <v>2754</v>
      </c>
      <c r="B2287" s="43">
        <f t="shared" si="496"/>
        <v>360</v>
      </c>
      <c r="C2287" s="44" t="str">
        <f t="shared" si="496"/>
        <v>Enfermedades Mundiales</v>
      </c>
      <c r="D2287" s="44" t="str">
        <f t="shared" si="496"/>
        <v>Salud</v>
      </c>
      <c r="E2287" s="64">
        <v>10403</v>
      </c>
      <c r="F2287" s="44" t="str">
        <f t="shared" si="499"/>
        <v>Etapas Paso a Paso</v>
      </c>
      <c r="G2287" s="27" t="s">
        <v>3568</v>
      </c>
      <c r="H2287" s="60" t="s">
        <v>17</v>
      </c>
      <c r="I2287" s="58" t="s">
        <v>279</v>
      </c>
      <c r="J2287" s="43" t="str">
        <f t="shared" si="491"/>
        <v>Zona</v>
      </c>
      <c r="K2287" s="12" t="str">
        <f t="shared" si="500"/>
        <v>Etapas Históricas</v>
      </c>
      <c r="L2287" s="43" t="str">
        <f t="shared" si="500"/>
        <v>Periodo 2020-2021</v>
      </c>
      <c r="M2287" s="43" t="str">
        <f t="shared" si="500"/>
        <v>Adimensional</v>
      </c>
      <c r="N2287" s="49" t="str">
        <f t="shared" si="500"/>
        <v>Ministerio de Ciencias, Tecnología, Conocimiento e Innovación</v>
      </c>
      <c r="O2287" s="30" t="str">
        <f>+"Etapas Históricas del Programa Paso a Paso en la comuna de "&amp;Enfermedades_Mundiales[[#This Row],[territorio]]</f>
        <v>Etapas Históricas del Programa Paso a Paso en la comuna de Hualaihué</v>
      </c>
      <c r="P2287" s="68"/>
      <c r="Q2287" s="15" t="str">
        <f t="shared" si="497"/>
        <v>Gráfico Evolución</v>
      </c>
      <c r="R2287" s="30"/>
      <c r="S228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https://analytics.zoho.com/open-view/2395394000008155038?ZOHO_CRITERIA=%22Localiza_CL_Poblacion%22.%22Codcom%22%3D10403</v>
      </c>
      <c r="T2287" s="17"/>
      <c r="U2287" s="31" t="str">
        <f t="shared" si="498"/>
        <v>#1774B9</v>
      </c>
      <c r="V2287" s="32" t="str">
        <f>+Enfermedades_Mundiales[[#This Row],[idcoleccion]]&amp;"-"&amp;Enfermedades_Mundiales[[#This Row],[id]]</f>
        <v>360-2277</v>
      </c>
      <c r="W2287" s="21">
        <f>+VLOOKUP(Enfermedades_Mundiales[[#This Row],[Filtro URL]],Estructura!$X$4:$Y$366,2,0)</f>
        <v>36310403</v>
      </c>
      <c r="X2287" s="21" t="str">
        <f>+VLOOKUP(Enfermedades_Mundiales[[#This Row],[tema]],Estructura!$A$4:$C$18,3,0)</f>
        <v>T-368</v>
      </c>
      <c r="Y2287" s="32" t="str">
        <f>+VLOOKUP(Enfermedades_Mundiales[[#This Row],[contenido]],Estructura!$E$4:$G$18,3,0)</f>
        <v>C-364</v>
      </c>
      <c r="Z2287" s="32" t="str">
        <f>+VLOOKUP(Enfermedades_Mundiales[[#This Row],[Filtro Integrado]],Estructura!$M$4:$O$367,3,0)</f>
        <v>FI-366</v>
      </c>
      <c r="AA2287" s="32" t="str">
        <f>+VLOOKUP(Enfermedades_Mundiales[[#This Row],[Muestra]],Estructura!$Q$4:$S$194,3,0)</f>
        <v>M-373</v>
      </c>
    </row>
    <row r="2288" spans="1:27" ht="30.6" x14ac:dyDescent="0.3">
      <c r="A2288" s="61" t="s">
        <v>2755</v>
      </c>
      <c r="B2288" s="43">
        <f t="shared" ref="B2288:D2303" si="501">+B2287</f>
        <v>360</v>
      </c>
      <c r="C2288" s="44" t="str">
        <f t="shared" si="501"/>
        <v>Enfermedades Mundiales</v>
      </c>
      <c r="D2288" s="44" t="str">
        <f t="shared" si="501"/>
        <v>Salud</v>
      </c>
      <c r="E2288" s="64">
        <v>10404</v>
      </c>
      <c r="F2288" s="44" t="str">
        <f t="shared" si="499"/>
        <v>Etapas Paso a Paso</v>
      </c>
      <c r="G2288" s="27" t="s">
        <v>3568</v>
      </c>
      <c r="H2288" s="60" t="s">
        <v>17</v>
      </c>
      <c r="I2288" s="58" t="s">
        <v>280</v>
      </c>
      <c r="J2288" s="43" t="str">
        <f t="shared" si="491"/>
        <v>Zona</v>
      </c>
      <c r="K2288" s="12" t="str">
        <f t="shared" si="500"/>
        <v>Etapas Históricas</v>
      </c>
      <c r="L2288" s="43" t="str">
        <f t="shared" si="500"/>
        <v>Periodo 2020-2021</v>
      </c>
      <c r="M2288" s="43" t="str">
        <f t="shared" si="500"/>
        <v>Adimensional</v>
      </c>
      <c r="N2288" s="49" t="str">
        <f t="shared" si="500"/>
        <v>Ministerio de Ciencias, Tecnología, Conocimiento e Innovación</v>
      </c>
      <c r="O2288" s="30" t="str">
        <f>+"Etapas Históricas del Programa Paso a Paso en la comuna de "&amp;Enfermedades_Mundiales[[#This Row],[territorio]]</f>
        <v>Etapas Históricas del Programa Paso a Paso en la comuna de Palena</v>
      </c>
      <c r="P2288" s="68"/>
      <c r="Q2288" s="15" t="str">
        <f t="shared" si="497"/>
        <v>Gráfico Evolución</v>
      </c>
      <c r="R2288" s="30"/>
      <c r="S228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https://analytics.zoho.com/open-view/2395394000008155038?ZOHO_CRITERIA=%22Localiza_CL_Poblacion%22.%22Codcom%22%3D10404</v>
      </c>
      <c r="T2288" s="17"/>
      <c r="U2288" s="31" t="str">
        <f t="shared" si="498"/>
        <v>#1774B9</v>
      </c>
      <c r="V2288" s="32" t="str">
        <f>+Enfermedades_Mundiales[[#This Row],[idcoleccion]]&amp;"-"&amp;Enfermedades_Mundiales[[#This Row],[id]]</f>
        <v>360-2278</v>
      </c>
      <c r="W2288" s="21">
        <f>+VLOOKUP(Enfermedades_Mundiales[[#This Row],[Filtro URL]],Estructura!$X$4:$Y$366,2,0)</f>
        <v>36310404</v>
      </c>
      <c r="X2288" s="21" t="str">
        <f>+VLOOKUP(Enfermedades_Mundiales[[#This Row],[tema]],Estructura!$A$4:$C$18,3,0)</f>
        <v>T-368</v>
      </c>
      <c r="Y2288" s="32" t="str">
        <f>+VLOOKUP(Enfermedades_Mundiales[[#This Row],[contenido]],Estructura!$E$4:$G$18,3,0)</f>
        <v>C-364</v>
      </c>
      <c r="Z2288" s="32" t="str">
        <f>+VLOOKUP(Enfermedades_Mundiales[[#This Row],[Filtro Integrado]],Estructura!$M$4:$O$367,3,0)</f>
        <v>FI-366</v>
      </c>
      <c r="AA2288" s="32" t="str">
        <f>+VLOOKUP(Enfermedades_Mundiales[[#This Row],[Muestra]],Estructura!$Q$4:$S$194,3,0)</f>
        <v>M-373</v>
      </c>
    </row>
    <row r="2289" spans="1:27" ht="30.6" x14ac:dyDescent="0.3">
      <c r="A2289" s="61" t="s">
        <v>2756</v>
      </c>
      <c r="B2289" s="43">
        <f t="shared" si="501"/>
        <v>360</v>
      </c>
      <c r="C2289" s="44" t="str">
        <f t="shared" si="501"/>
        <v>Enfermedades Mundiales</v>
      </c>
      <c r="D2289" s="44" t="str">
        <f t="shared" si="501"/>
        <v>Salud</v>
      </c>
      <c r="E2289" s="64">
        <v>11101</v>
      </c>
      <c r="F2289" s="44" t="str">
        <f t="shared" si="499"/>
        <v>Etapas Paso a Paso</v>
      </c>
      <c r="G2289" s="27" t="s">
        <v>3568</v>
      </c>
      <c r="H2289" s="60" t="s">
        <v>17</v>
      </c>
      <c r="I2289" s="58" t="s">
        <v>281</v>
      </c>
      <c r="J2289" s="43" t="str">
        <f t="shared" si="491"/>
        <v>Zona</v>
      </c>
      <c r="K2289" s="12" t="str">
        <f t="shared" ref="K2289:N2304" si="502">+K2288</f>
        <v>Etapas Históricas</v>
      </c>
      <c r="L2289" s="43" t="str">
        <f t="shared" si="502"/>
        <v>Periodo 2020-2021</v>
      </c>
      <c r="M2289" s="43" t="str">
        <f t="shared" si="502"/>
        <v>Adimensional</v>
      </c>
      <c r="N2289" s="49" t="str">
        <f t="shared" si="502"/>
        <v>Ministerio de Ciencias, Tecnología, Conocimiento e Innovación</v>
      </c>
      <c r="O2289" s="30" t="str">
        <f>+"Etapas Históricas del Programa Paso a Paso en la comuna de "&amp;Enfermedades_Mundiales[[#This Row],[territorio]]</f>
        <v>Etapas Históricas del Programa Paso a Paso en la comuna de Coihaique</v>
      </c>
      <c r="P2289" s="68"/>
      <c r="Q2289" s="15" t="str">
        <f t="shared" si="497"/>
        <v>Gráfico Evolución</v>
      </c>
      <c r="R2289" s="30"/>
      <c r="S228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https://analytics.zoho.com/open-view/2395394000008155038?ZOHO_CRITERIA=%22Localiza_CL_Poblacion%22.%22Codcom%22%3D11101</v>
      </c>
      <c r="T2289" s="17"/>
      <c r="U2289" s="31" t="str">
        <f t="shared" si="498"/>
        <v>#1774B9</v>
      </c>
      <c r="V2289" s="32" t="str">
        <f>+Enfermedades_Mundiales[[#This Row],[idcoleccion]]&amp;"-"&amp;Enfermedades_Mundiales[[#This Row],[id]]</f>
        <v>360-2279</v>
      </c>
      <c r="W2289" s="21">
        <f>+VLOOKUP(Enfermedades_Mundiales[[#This Row],[Filtro URL]],Estructura!$X$4:$Y$366,2,0)</f>
        <v>36311101</v>
      </c>
      <c r="X2289" s="21" t="str">
        <f>+VLOOKUP(Enfermedades_Mundiales[[#This Row],[tema]],Estructura!$A$4:$C$18,3,0)</f>
        <v>T-368</v>
      </c>
      <c r="Y2289" s="32" t="str">
        <f>+VLOOKUP(Enfermedades_Mundiales[[#This Row],[contenido]],Estructura!$E$4:$G$18,3,0)</f>
        <v>C-364</v>
      </c>
      <c r="Z2289" s="32" t="str">
        <f>+VLOOKUP(Enfermedades_Mundiales[[#This Row],[Filtro Integrado]],Estructura!$M$4:$O$367,3,0)</f>
        <v>FI-366</v>
      </c>
      <c r="AA2289" s="32" t="str">
        <f>+VLOOKUP(Enfermedades_Mundiales[[#This Row],[Muestra]],Estructura!$Q$4:$S$194,3,0)</f>
        <v>M-373</v>
      </c>
    </row>
    <row r="2290" spans="1:27" ht="30.6" x14ac:dyDescent="0.3">
      <c r="A2290" s="61" t="s">
        <v>2757</v>
      </c>
      <c r="B2290" s="43">
        <f t="shared" si="501"/>
        <v>360</v>
      </c>
      <c r="C2290" s="44" t="str">
        <f t="shared" si="501"/>
        <v>Enfermedades Mundiales</v>
      </c>
      <c r="D2290" s="44" t="str">
        <f t="shared" si="501"/>
        <v>Salud</v>
      </c>
      <c r="E2290" s="64">
        <v>11102</v>
      </c>
      <c r="F2290" s="44" t="str">
        <f t="shared" si="499"/>
        <v>Etapas Paso a Paso</v>
      </c>
      <c r="G2290" s="27" t="s">
        <v>3568</v>
      </c>
      <c r="H2290" s="60" t="s">
        <v>17</v>
      </c>
      <c r="I2290" s="58" t="s">
        <v>282</v>
      </c>
      <c r="J2290" s="43" t="str">
        <f t="shared" ref="J2290:J2353" si="503">+J2289</f>
        <v>Zona</v>
      </c>
      <c r="K2290" s="12" t="str">
        <f t="shared" si="502"/>
        <v>Etapas Históricas</v>
      </c>
      <c r="L2290" s="43" t="str">
        <f t="shared" si="502"/>
        <v>Periodo 2020-2021</v>
      </c>
      <c r="M2290" s="43" t="str">
        <f t="shared" si="502"/>
        <v>Adimensional</v>
      </c>
      <c r="N2290" s="49" t="str">
        <f t="shared" si="502"/>
        <v>Ministerio de Ciencias, Tecnología, Conocimiento e Innovación</v>
      </c>
      <c r="O2290" s="30" t="str">
        <f>+"Etapas Históricas del Programa Paso a Paso en la comuna de "&amp;Enfermedades_Mundiales[[#This Row],[territorio]]</f>
        <v>Etapas Históricas del Programa Paso a Paso en la comuna de Lago Verde</v>
      </c>
      <c r="P2290" s="68"/>
      <c r="Q2290" s="15" t="str">
        <f t="shared" si="497"/>
        <v>Gráfico Evolución</v>
      </c>
      <c r="R2290" s="30"/>
      <c r="S229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https://analytics.zoho.com/open-view/2395394000008155038?ZOHO_CRITERIA=%22Localiza_CL_Poblacion%22.%22Codcom%22%3D11102</v>
      </c>
      <c r="T2290" s="17"/>
      <c r="U2290" s="31" t="str">
        <f t="shared" si="498"/>
        <v>#1774B9</v>
      </c>
      <c r="V2290" s="32" t="str">
        <f>+Enfermedades_Mundiales[[#This Row],[idcoleccion]]&amp;"-"&amp;Enfermedades_Mundiales[[#This Row],[id]]</f>
        <v>360-2280</v>
      </c>
      <c r="W2290" s="21">
        <f>+VLOOKUP(Enfermedades_Mundiales[[#This Row],[Filtro URL]],Estructura!$X$4:$Y$366,2,0)</f>
        <v>36311102</v>
      </c>
      <c r="X2290" s="21" t="str">
        <f>+VLOOKUP(Enfermedades_Mundiales[[#This Row],[tema]],Estructura!$A$4:$C$18,3,0)</f>
        <v>T-368</v>
      </c>
      <c r="Y2290" s="32" t="str">
        <f>+VLOOKUP(Enfermedades_Mundiales[[#This Row],[contenido]],Estructura!$E$4:$G$18,3,0)</f>
        <v>C-364</v>
      </c>
      <c r="Z2290" s="32" t="str">
        <f>+VLOOKUP(Enfermedades_Mundiales[[#This Row],[Filtro Integrado]],Estructura!$M$4:$O$367,3,0)</f>
        <v>FI-366</v>
      </c>
      <c r="AA2290" s="32" t="str">
        <f>+VLOOKUP(Enfermedades_Mundiales[[#This Row],[Muestra]],Estructura!$Q$4:$S$194,3,0)</f>
        <v>M-373</v>
      </c>
    </row>
    <row r="2291" spans="1:27" ht="30.6" x14ac:dyDescent="0.3">
      <c r="A2291" s="61" t="s">
        <v>2758</v>
      </c>
      <c r="B2291" s="43">
        <f t="shared" si="501"/>
        <v>360</v>
      </c>
      <c r="C2291" s="44" t="str">
        <f t="shared" si="501"/>
        <v>Enfermedades Mundiales</v>
      </c>
      <c r="D2291" s="44" t="str">
        <f t="shared" si="501"/>
        <v>Salud</v>
      </c>
      <c r="E2291" s="64">
        <v>11201</v>
      </c>
      <c r="F2291" s="44" t="str">
        <f t="shared" si="499"/>
        <v>Etapas Paso a Paso</v>
      </c>
      <c r="G2291" s="27" t="s">
        <v>3568</v>
      </c>
      <c r="H2291" s="60" t="s">
        <v>17</v>
      </c>
      <c r="I2291" s="58" t="s">
        <v>283</v>
      </c>
      <c r="J2291" s="43" t="str">
        <f t="shared" si="503"/>
        <v>Zona</v>
      </c>
      <c r="K2291" s="12" t="str">
        <f t="shared" si="502"/>
        <v>Etapas Históricas</v>
      </c>
      <c r="L2291" s="43" t="str">
        <f t="shared" si="502"/>
        <v>Periodo 2020-2021</v>
      </c>
      <c r="M2291" s="43" t="str">
        <f t="shared" si="502"/>
        <v>Adimensional</v>
      </c>
      <c r="N2291" s="49" t="str">
        <f t="shared" si="502"/>
        <v>Ministerio de Ciencias, Tecnología, Conocimiento e Innovación</v>
      </c>
      <c r="O2291" s="30" t="str">
        <f>+"Etapas Históricas del Programa Paso a Paso en la comuna de "&amp;Enfermedades_Mundiales[[#This Row],[territorio]]</f>
        <v>Etapas Históricas del Programa Paso a Paso en la comuna de Aisén</v>
      </c>
      <c r="P2291" s="68"/>
      <c r="Q2291" s="15" t="str">
        <f t="shared" si="497"/>
        <v>Gráfico Evolución</v>
      </c>
      <c r="R2291" s="30"/>
      <c r="S229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https://analytics.zoho.com/open-view/2395394000008155038?ZOHO_CRITERIA=%22Localiza_CL_Poblacion%22.%22Codcom%22%3D11201</v>
      </c>
      <c r="T2291" s="17"/>
      <c r="U2291" s="31" t="str">
        <f t="shared" si="498"/>
        <v>#1774B9</v>
      </c>
      <c r="V2291" s="32" t="str">
        <f>+Enfermedades_Mundiales[[#This Row],[idcoleccion]]&amp;"-"&amp;Enfermedades_Mundiales[[#This Row],[id]]</f>
        <v>360-2281</v>
      </c>
      <c r="W2291" s="21">
        <f>+VLOOKUP(Enfermedades_Mundiales[[#This Row],[Filtro URL]],Estructura!$X$4:$Y$366,2,0)</f>
        <v>36311201</v>
      </c>
      <c r="X2291" s="21" t="str">
        <f>+VLOOKUP(Enfermedades_Mundiales[[#This Row],[tema]],Estructura!$A$4:$C$18,3,0)</f>
        <v>T-368</v>
      </c>
      <c r="Y2291" s="32" t="str">
        <f>+VLOOKUP(Enfermedades_Mundiales[[#This Row],[contenido]],Estructura!$E$4:$G$18,3,0)</f>
        <v>C-364</v>
      </c>
      <c r="Z2291" s="32" t="str">
        <f>+VLOOKUP(Enfermedades_Mundiales[[#This Row],[Filtro Integrado]],Estructura!$M$4:$O$367,3,0)</f>
        <v>FI-366</v>
      </c>
      <c r="AA2291" s="32" t="str">
        <f>+VLOOKUP(Enfermedades_Mundiales[[#This Row],[Muestra]],Estructura!$Q$4:$S$194,3,0)</f>
        <v>M-373</v>
      </c>
    </row>
    <row r="2292" spans="1:27" ht="30.6" x14ac:dyDescent="0.3">
      <c r="A2292" s="61" t="s">
        <v>2759</v>
      </c>
      <c r="B2292" s="43">
        <f t="shared" si="501"/>
        <v>360</v>
      </c>
      <c r="C2292" s="44" t="str">
        <f t="shared" si="501"/>
        <v>Enfermedades Mundiales</v>
      </c>
      <c r="D2292" s="44" t="str">
        <f t="shared" si="501"/>
        <v>Salud</v>
      </c>
      <c r="E2292" s="64">
        <v>11202</v>
      </c>
      <c r="F2292" s="44" t="str">
        <f t="shared" si="499"/>
        <v>Etapas Paso a Paso</v>
      </c>
      <c r="G2292" s="27" t="s">
        <v>3568</v>
      </c>
      <c r="H2292" s="60" t="s">
        <v>17</v>
      </c>
      <c r="I2292" s="58" t="s">
        <v>284</v>
      </c>
      <c r="J2292" s="43" t="str">
        <f t="shared" si="503"/>
        <v>Zona</v>
      </c>
      <c r="K2292" s="12" t="str">
        <f t="shared" si="502"/>
        <v>Etapas Históricas</v>
      </c>
      <c r="L2292" s="43" t="str">
        <f t="shared" si="502"/>
        <v>Periodo 2020-2021</v>
      </c>
      <c r="M2292" s="43" t="str">
        <f t="shared" si="502"/>
        <v>Adimensional</v>
      </c>
      <c r="N2292" s="49" t="str">
        <f t="shared" si="502"/>
        <v>Ministerio de Ciencias, Tecnología, Conocimiento e Innovación</v>
      </c>
      <c r="O2292" s="30" t="str">
        <f>+"Etapas Históricas del Programa Paso a Paso en la comuna de "&amp;Enfermedades_Mundiales[[#This Row],[territorio]]</f>
        <v>Etapas Históricas del Programa Paso a Paso en la comuna de Cisnes</v>
      </c>
      <c r="P2292" s="68"/>
      <c r="Q2292" s="15" t="str">
        <f t="shared" si="497"/>
        <v>Gráfico Evolución</v>
      </c>
      <c r="R2292" s="30"/>
      <c r="S229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https://analytics.zoho.com/open-view/2395394000008155038?ZOHO_CRITERIA=%22Localiza_CL_Poblacion%22.%22Codcom%22%3D11202</v>
      </c>
      <c r="T2292" s="17"/>
      <c r="U2292" s="31" t="str">
        <f t="shared" si="498"/>
        <v>#1774B9</v>
      </c>
      <c r="V2292" s="32" t="str">
        <f>+Enfermedades_Mundiales[[#This Row],[idcoleccion]]&amp;"-"&amp;Enfermedades_Mundiales[[#This Row],[id]]</f>
        <v>360-2282</v>
      </c>
      <c r="W2292" s="21">
        <f>+VLOOKUP(Enfermedades_Mundiales[[#This Row],[Filtro URL]],Estructura!$X$4:$Y$366,2,0)</f>
        <v>36311202</v>
      </c>
      <c r="X2292" s="21" t="str">
        <f>+VLOOKUP(Enfermedades_Mundiales[[#This Row],[tema]],Estructura!$A$4:$C$18,3,0)</f>
        <v>T-368</v>
      </c>
      <c r="Y2292" s="32" t="str">
        <f>+VLOOKUP(Enfermedades_Mundiales[[#This Row],[contenido]],Estructura!$E$4:$G$18,3,0)</f>
        <v>C-364</v>
      </c>
      <c r="Z2292" s="32" t="str">
        <f>+VLOOKUP(Enfermedades_Mundiales[[#This Row],[Filtro Integrado]],Estructura!$M$4:$O$367,3,0)</f>
        <v>FI-366</v>
      </c>
      <c r="AA2292" s="32" t="str">
        <f>+VLOOKUP(Enfermedades_Mundiales[[#This Row],[Muestra]],Estructura!$Q$4:$S$194,3,0)</f>
        <v>M-373</v>
      </c>
    </row>
    <row r="2293" spans="1:27" ht="30.6" x14ac:dyDescent="0.3">
      <c r="A2293" s="61" t="s">
        <v>2760</v>
      </c>
      <c r="B2293" s="43">
        <f t="shared" si="501"/>
        <v>360</v>
      </c>
      <c r="C2293" s="44" t="str">
        <f t="shared" si="501"/>
        <v>Enfermedades Mundiales</v>
      </c>
      <c r="D2293" s="44" t="str">
        <f t="shared" si="501"/>
        <v>Salud</v>
      </c>
      <c r="E2293" s="64">
        <v>11203</v>
      </c>
      <c r="F2293" s="44" t="str">
        <f t="shared" si="499"/>
        <v>Etapas Paso a Paso</v>
      </c>
      <c r="G2293" s="27" t="s">
        <v>3568</v>
      </c>
      <c r="H2293" s="60" t="s">
        <v>17</v>
      </c>
      <c r="I2293" s="58" t="s">
        <v>285</v>
      </c>
      <c r="J2293" s="43" t="str">
        <f t="shared" si="503"/>
        <v>Zona</v>
      </c>
      <c r="K2293" s="12" t="str">
        <f t="shared" si="502"/>
        <v>Etapas Históricas</v>
      </c>
      <c r="L2293" s="43" t="str">
        <f t="shared" si="502"/>
        <v>Periodo 2020-2021</v>
      </c>
      <c r="M2293" s="43" t="str">
        <f t="shared" si="502"/>
        <v>Adimensional</v>
      </c>
      <c r="N2293" s="49" t="str">
        <f t="shared" si="502"/>
        <v>Ministerio de Ciencias, Tecnología, Conocimiento e Innovación</v>
      </c>
      <c r="O2293" s="30" t="str">
        <f>+"Etapas Históricas del Programa Paso a Paso en la comuna de "&amp;Enfermedades_Mundiales[[#This Row],[territorio]]</f>
        <v>Etapas Históricas del Programa Paso a Paso en la comuna de Guaitecas</v>
      </c>
      <c r="P2293" s="68"/>
      <c r="Q2293" s="15" t="str">
        <f t="shared" si="497"/>
        <v>Gráfico Evolución</v>
      </c>
      <c r="R2293" s="30"/>
      <c r="S229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https://analytics.zoho.com/open-view/2395394000008155038?ZOHO_CRITERIA=%22Localiza_CL_Poblacion%22.%22Codcom%22%3D11203</v>
      </c>
      <c r="T2293" s="17"/>
      <c r="U2293" s="31" t="str">
        <f t="shared" si="498"/>
        <v>#1774B9</v>
      </c>
      <c r="V2293" s="32" t="str">
        <f>+Enfermedades_Mundiales[[#This Row],[idcoleccion]]&amp;"-"&amp;Enfermedades_Mundiales[[#This Row],[id]]</f>
        <v>360-2283</v>
      </c>
      <c r="W2293" s="21">
        <f>+VLOOKUP(Enfermedades_Mundiales[[#This Row],[Filtro URL]],Estructura!$X$4:$Y$366,2,0)</f>
        <v>36311203</v>
      </c>
      <c r="X2293" s="21" t="str">
        <f>+VLOOKUP(Enfermedades_Mundiales[[#This Row],[tema]],Estructura!$A$4:$C$18,3,0)</f>
        <v>T-368</v>
      </c>
      <c r="Y2293" s="32" t="str">
        <f>+VLOOKUP(Enfermedades_Mundiales[[#This Row],[contenido]],Estructura!$E$4:$G$18,3,0)</f>
        <v>C-364</v>
      </c>
      <c r="Z2293" s="32" t="str">
        <f>+VLOOKUP(Enfermedades_Mundiales[[#This Row],[Filtro Integrado]],Estructura!$M$4:$O$367,3,0)</f>
        <v>FI-366</v>
      </c>
      <c r="AA2293" s="32" t="str">
        <f>+VLOOKUP(Enfermedades_Mundiales[[#This Row],[Muestra]],Estructura!$Q$4:$S$194,3,0)</f>
        <v>M-373</v>
      </c>
    </row>
    <row r="2294" spans="1:27" ht="30.6" x14ac:dyDescent="0.3">
      <c r="A2294" s="61" t="s">
        <v>2761</v>
      </c>
      <c r="B2294" s="43">
        <f t="shared" si="501"/>
        <v>360</v>
      </c>
      <c r="C2294" s="44" t="str">
        <f t="shared" si="501"/>
        <v>Enfermedades Mundiales</v>
      </c>
      <c r="D2294" s="44" t="str">
        <f t="shared" si="501"/>
        <v>Salud</v>
      </c>
      <c r="E2294" s="64">
        <v>11301</v>
      </c>
      <c r="F2294" s="44" t="str">
        <f t="shared" si="499"/>
        <v>Etapas Paso a Paso</v>
      </c>
      <c r="G2294" s="27" t="s">
        <v>3568</v>
      </c>
      <c r="H2294" s="60" t="s">
        <v>17</v>
      </c>
      <c r="I2294" s="58" t="s">
        <v>286</v>
      </c>
      <c r="J2294" s="43" t="str">
        <f t="shared" si="503"/>
        <v>Zona</v>
      </c>
      <c r="K2294" s="12" t="str">
        <f t="shared" si="502"/>
        <v>Etapas Históricas</v>
      </c>
      <c r="L2294" s="43" t="str">
        <f t="shared" si="502"/>
        <v>Periodo 2020-2021</v>
      </c>
      <c r="M2294" s="43" t="str">
        <f t="shared" si="502"/>
        <v>Adimensional</v>
      </c>
      <c r="N2294" s="49" t="str">
        <f t="shared" si="502"/>
        <v>Ministerio de Ciencias, Tecnología, Conocimiento e Innovación</v>
      </c>
      <c r="O2294" s="30" t="str">
        <f>+"Etapas Históricas del Programa Paso a Paso en la comuna de "&amp;Enfermedades_Mundiales[[#This Row],[territorio]]</f>
        <v>Etapas Históricas del Programa Paso a Paso en la comuna de Cochrane</v>
      </c>
      <c r="P2294" s="68"/>
      <c r="Q2294" s="15" t="str">
        <f t="shared" si="497"/>
        <v>Gráfico Evolución</v>
      </c>
      <c r="R2294" s="30"/>
      <c r="S229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https://analytics.zoho.com/open-view/2395394000008155038?ZOHO_CRITERIA=%22Localiza_CL_Poblacion%22.%22Codcom%22%3D11301</v>
      </c>
      <c r="T2294" s="17"/>
      <c r="U2294" s="31" t="str">
        <f t="shared" si="498"/>
        <v>#1774B9</v>
      </c>
      <c r="V2294" s="32" t="str">
        <f>+Enfermedades_Mundiales[[#This Row],[idcoleccion]]&amp;"-"&amp;Enfermedades_Mundiales[[#This Row],[id]]</f>
        <v>360-2284</v>
      </c>
      <c r="W2294" s="21">
        <f>+VLOOKUP(Enfermedades_Mundiales[[#This Row],[Filtro URL]],Estructura!$X$4:$Y$366,2,0)</f>
        <v>36311301</v>
      </c>
      <c r="X2294" s="21" t="str">
        <f>+VLOOKUP(Enfermedades_Mundiales[[#This Row],[tema]],Estructura!$A$4:$C$18,3,0)</f>
        <v>T-368</v>
      </c>
      <c r="Y2294" s="32" t="str">
        <f>+VLOOKUP(Enfermedades_Mundiales[[#This Row],[contenido]],Estructura!$E$4:$G$18,3,0)</f>
        <v>C-364</v>
      </c>
      <c r="Z2294" s="32" t="str">
        <f>+VLOOKUP(Enfermedades_Mundiales[[#This Row],[Filtro Integrado]],Estructura!$M$4:$O$367,3,0)</f>
        <v>FI-366</v>
      </c>
      <c r="AA2294" s="32" t="str">
        <f>+VLOOKUP(Enfermedades_Mundiales[[#This Row],[Muestra]],Estructura!$Q$4:$S$194,3,0)</f>
        <v>M-373</v>
      </c>
    </row>
    <row r="2295" spans="1:27" ht="30.6" x14ac:dyDescent="0.3">
      <c r="A2295" s="61" t="s">
        <v>2762</v>
      </c>
      <c r="B2295" s="43">
        <f t="shared" si="501"/>
        <v>360</v>
      </c>
      <c r="C2295" s="44" t="str">
        <f t="shared" si="501"/>
        <v>Enfermedades Mundiales</v>
      </c>
      <c r="D2295" s="44" t="str">
        <f t="shared" si="501"/>
        <v>Salud</v>
      </c>
      <c r="E2295" s="64">
        <v>11302</v>
      </c>
      <c r="F2295" s="44" t="str">
        <f t="shared" si="499"/>
        <v>Etapas Paso a Paso</v>
      </c>
      <c r="G2295" s="27" t="s">
        <v>3568</v>
      </c>
      <c r="H2295" s="60" t="s">
        <v>17</v>
      </c>
      <c r="I2295" s="58" t="s">
        <v>22</v>
      </c>
      <c r="J2295" s="43" t="str">
        <f t="shared" si="503"/>
        <v>Zona</v>
      </c>
      <c r="K2295" s="12" t="str">
        <f t="shared" si="502"/>
        <v>Etapas Históricas</v>
      </c>
      <c r="L2295" s="43" t="str">
        <f t="shared" si="502"/>
        <v>Periodo 2020-2021</v>
      </c>
      <c r="M2295" s="43" t="str">
        <f t="shared" si="502"/>
        <v>Adimensional</v>
      </c>
      <c r="N2295" s="49" t="str">
        <f t="shared" si="502"/>
        <v>Ministerio de Ciencias, Tecnología, Conocimiento e Innovación</v>
      </c>
      <c r="O2295" s="30" t="str">
        <f>+"Etapas Históricas del Programa Paso a Paso en la comuna de "&amp;Enfermedades_Mundiales[[#This Row],[territorio]]</f>
        <v>Etapas Históricas del Programa Paso a Paso en la comuna de O'Higgins</v>
      </c>
      <c r="P2295" s="68"/>
      <c r="Q2295" s="15" t="str">
        <f t="shared" si="497"/>
        <v>Gráfico Evolución</v>
      </c>
      <c r="R2295" s="30"/>
      <c r="S229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https://analytics.zoho.com/open-view/2395394000008155038?ZOHO_CRITERIA=%22Localiza_CL_Poblacion%22.%22Codcom%22%3D11302</v>
      </c>
      <c r="T2295" s="17"/>
      <c r="U2295" s="31" t="str">
        <f t="shared" si="498"/>
        <v>#1774B9</v>
      </c>
      <c r="V2295" s="32" t="str">
        <f>+Enfermedades_Mundiales[[#This Row],[idcoleccion]]&amp;"-"&amp;Enfermedades_Mundiales[[#This Row],[id]]</f>
        <v>360-2285</v>
      </c>
      <c r="W2295" s="21">
        <f>+VLOOKUP(Enfermedades_Mundiales[[#This Row],[Filtro URL]],Estructura!$X$4:$Y$366,2,0)</f>
        <v>36311302</v>
      </c>
      <c r="X2295" s="21" t="str">
        <f>+VLOOKUP(Enfermedades_Mundiales[[#This Row],[tema]],Estructura!$A$4:$C$18,3,0)</f>
        <v>T-368</v>
      </c>
      <c r="Y2295" s="32" t="str">
        <f>+VLOOKUP(Enfermedades_Mundiales[[#This Row],[contenido]],Estructura!$E$4:$G$18,3,0)</f>
        <v>C-364</v>
      </c>
      <c r="Z2295" s="32" t="str">
        <f>+VLOOKUP(Enfermedades_Mundiales[[#This Row],[Filtro Integrado]],Estructura!$M$4:$O$367,3,0)</f>
        <v>FI-366</v>
      </c>
      <c r="AA2295" s="32" t="str">
        <f>+VLOOKUP(Enfermedades_Mundiales[[#This Row],[Muestra]],Estructura!$Q$4:$S$194,3,0)</f>
        <v>M-373</v>
      </c>
    </row>
    <row r="2296" spans="1:27" ht="30.6" x14ac:dyDescent="0.3">
      <c r="A2296" s="61" t="s">
        <v>2763</v>
      </c>
      <c r="B2296" s="43">
        <f t="shared" si="501"/>
        <v>360</v>
      </c>
      <c r="C2296" s="44" t="str">
        <f t="shared" si="501"/>
        <v>Enfermedades Mundiales</v>
      </c>
      <c r="D2296" s="44" t="str">
        <f t="shared" si="501"/>
        <v>Salud</v>
      </c>
      <c r="E2296" s="64">
        <v>11303</v>
      </c>
      <c r="F2296" s="44" t="str">
        <f t="shared" si="499"/>
        <v>Etapas Paso a Paso</v>
      </c>
      <c r="G2296" s="27" t="s">
        <v>3568</v>
      </c>
      <c r="H2296" s="60" t="s">
        <v>17</v>
      </c>
      <c r="I2296" s="58" t="s">
        <v>287</v>
      </c>
      <c r="J2296" s="43" t="str">
        <f t="shared" si="503"/>
        <v>Zona</v>
      </c>
      <c r="K2296" s="12" t="str">
        <f t="shared" si="502"/>
        <v>Etapas Históricas</v>
      </c>
      <c r="L2296" s="43" t="str">
        <f t="shared" si="502"/>
        <v>Periodo 2020-2021</v>
      </c>
      <c r="M2296" s="43" t="str">
        <f t="shared" si="502"/>
        <v>Adimensional</v>
      </c>
      <c r="N2296" s="49" t="str">
        <f t="shared" si="502"/>
        <v>Ministerio de Ciencias, Tecnología, Conocimiento e Innovación</v>
      </c>
      <c r="O2296" s="30" t="str">
        <f>+"Etapas Históricas del Programa Paso a Paso en la comuna de "&amp;Enfermedades_Mundiales[[#This Row],[territorio]]</f>
        <v>Etapas Históricas del Programa Paso a Paso en la comuna de Tortel</v>
      </c>
      <c r="P2296" s="68"/>
      <c r="Q2296" s="15" t="str">
        <f t="shared" si="497"/>
        <v>Gráfico Evolución</v>
      </c>
      <c r="R2296" s="30"/>
      <c r="S229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https://analytics.zoho.com/open-view/2395394000008155038?ZOHO_CRITERIA=%22Localiza_CL_Poblacion%22.%22Codcom%22%3D11303</v>
      </c>
      <c r="T2296" s="17"/>
      <c r="U2296" s="31" t="str">
        <f t="shared" si="498"/>
        <v>#1774B9</v>
      </c>
      <c r="V2296" s="32" t="str">
        <f>+Enfermedades_Mundiales[[#This Row],[idcoleccion]]&amp;"-"&amp;Enfermedades_Mundiales[[#This Row],[id]]</f>
        <v>360-2286</v>
      </c>
      <c r="W2296" s="21">
        <f>+VLOOKUP(Enfermedades_Mundiales[[#This Row],[Filtro URL]],Estructura!$X$4:$Y$366,2,0)</f>
        <v>36311303</v>
      </c>
      <c r="X2296" s="21" t="str">
        <f>+VLOOKUP(Enfermedades_Mundiales[[#This Row],[tema]],Estructura!$A$4:$C$18,3,0)</f>
        <v>T-368</v>
      </c>
      <c r="Y2296" s="32" t="str">
        <f>+VLOOKUP(Enfermedades_Mundiales[[#This Row],[contenido]],Estructura!$E$4:$G$18,3,0)</f>
        <v>C-364</v>
      </c>
      <c r="Z2296" s="32" t="str">
        <f>+VLOOKUP(Enfermedades_Mundiales[[#This Row],[Filtro Integrado]],Estructura!$M$4:$O$367,3,0)</f>
        <v>FI-366</v>
      </c>
      <c r="AA2296" s="32" t="str">
        <f>+VLOOKUP(Enfermedades_Mundiales[[#This Row],[Muestra]],Estructura!$Q$4:$S$194,3,0)</f>
        <v>M-373</v>
      </c>
    </row>
    <row r="2297" spans="1:27" ht="30.6" x14ac:dyDescent="0.3">
      <c r="A2297" s="61" t="s">
        <v>2764</v>
      </c>
      <c r="B2297" s="43">
        <f t="shared" si="501"/>
        <v>360</v>
      </c>
      <c r="C2297" s="44" t="str">
        <f t="shared" si="501"/>
        <v>Enfermedades Mundiales</v>
      </c>
      <c r="D2297" s="44" t="str">
        <f t="shared" si="501"/>
        <v>Salud</v>
      </c>
      <c r="E2297" s="64">
        <v>11401</v>
      </c>
      <c r="F2297" s="44" t="str">
        <f t="shared" si="499"/>
        <v>Etapas Paso a Paso</v>
      </c>
      <c r="G2297" s="27" t="s">
        <v>3568</v>
      </c>
      <c r="H2297" s="60" t="s">
        <v>17</v>
      </c>
      <c r="I2297" s="58" t="s">
        <v>288</v>
      </c>
      <c r="J2297" s="43" t="str">
        <f t="shared" si="503"/>
        <v>Zona</v>
      </c>
      <c r="K2297" s="12" t="str">
        <f t="shared" si="502"/>
        <v>Etapas Históricas</v>
      </c>
      <c r="L2297" s="43" t="str">
        <f t="shared" si="502"/>
        <v>Periodo 2020-2021</v>
      </c>
      <c r="M2297" s="43" t="str">
        <f t="shared" si="502"/>
        <v>Adimensional</v>
      </c>
      <c r="N2297" s="49" t="str">
        <f t="shared" si="502"/>
        <v>Ministerio de Ciencias, Tecnología, Conocimiento e Innovación</v>
      </c>
      <c r="O2297" s="30" t="str">
        <f>+"Etapas Históricas del Programa Paso a Paso en la comuna de "&amp;Enfermedades_Mundiales[[#This Row],[territorio]]</f>
        <v>Etapas Históricas del Programa Paso a Paso en la comuna de Chile Chico</v>
      </c>
      <c r="P2297" s="68"/>
      <c r="Q2297" s="15" t="str">
        <f t="shared" si="497"/>
        <v>Gráfico Evolución</v>
      </c>
      <c r="R2297" s="30"/>
      <c r="S229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https://analytics.zoho.com/open-view/2395394000008155038?ZOHO_CRITERIA=%22Localiza_CL_Poblacion%22.%22Codcom%22%3D11401</v>
      </c>
      <c r="T2297" s="17"/>
      <c r="U2297" s="31" t="str">
        <f t="shared" si="498"/>
        <v>#1774B9</v>
      </c>
      <c r="V2297" s="32" t="str">
        <f>+Enfermedades_Mundiales[[#This Row],[idcoleccion]]&amp;"-"&amp;Enfermedades_Mundiales[[#This Row],[id]]</f>
        <v>360-2287</v>
      </c>
      <c r="W2297" s="21">
        <f>+VLOOKUP(Enfermedades_Mundiales[[#This Row],[Filtro URL]],Estructura!$X$4:$Y$366,2,0)</f>
        <v>36311401</v>
      </c>
      <c r="X2297" s="21" t="str">
        <f>+VLOOKUP(Enfermedades_Mundiales[[#This Row],[tema]],Estructura!$A$4:$C$18,3,0)</f>
        <v>T-368</v>
      </c>
      <c r="Y2297" s="32" t="str">
        <f>+VLOOKUP(Enfermedades_Mundiales[[#This Row],[contenido]],Estructura!$E$4:$G$18,3,0)</f>
        <v>C-364</v>
      </c>
      <c r="Z2297" s="32" t="str">
        <f>+VLOOKUP(Enfermedades_Mundiales[[#This Row],[Filtro Integrado]],Estructura!$M$4:$O$367,3,0)</f>
        <v>FI-366</v>
      </c>
      <c r="AA2297" s="32" t="str">
        <f>+VLOOKUP(Enfermedades_Mundiales[[#This Row],[Muestra]],Estructura!$Q$4:$S$194,3,0)</f>
        <v>M-373</v>
      </c>
    </row>
    <row r="2298" spans="1:27" ht="30.6" x14ac:dyDescent="0.3">
      <c r="A2298" s="61" t="s">
        <v>2765</v>
      </c>
      <c r="B2298" s="43">
        <f t="shared" si="501"/>
        <v>360</v>
      </c>
      <c r="C2298" s="44" t="str">
        <f t="shared" si="501"/>
        <v>Enfermedades Mundiales</v>
      </c>
      <c r="D2298" s="44" t="str">
        <f t="shared" si="501"/>
        <v>Salud</v>
      </c>
      <c r="E2298" s="64">
        <v>11402</v>
      </c>
      <c r="F2298" s="44" t="str">
        <f t="shared" si="499"/>
        <v>Etapas Paso a Paso</v>
      </c>
      <c r="G2298" s="27" t="s">
        <v>3568</v>
      </c>
      <c r="H2298" s="60" t="s">
        <v>17</v>
      </c>
      <c r="I2298" s="58" t="s">
        <v>289</v>
      </c>
      <c r="J2298" s="43" t="str">
        <f t="shared" si="503"/>
        <v>Zona</v>
      </c>
      <c r="K2298" s="12" t="str">
        <f t="shared" si="502"/>
        <v>Etapas Históricas</v>
      </c>
      <c r="L2298" s="43" t="str">
        <f t="shared" si="502"/>
        <v>Periodo 2020-2021</v>
      </c>
      <c r="M2298" s="43" t="str">
        <f t="shared" si="502"/>
        <v>Adimensional</v>
      </c>
      <c r="N2298" s="49" t="str">
        <f t="shared" si="502"/>
        <v>Ministerio de Ciencias, Tecnología, Conocimiento e Innovación</v>
      </c>
      <c r="O2298" s="30" t="str">
        <f>+"Etapas Históricas del Programa Paso a Paso en la comuna de "&amp;Enfermedades_Mundiales[[#This Row],[territorio]]</f>
        <v>Etapas Históricas del Programa Paso a Paso en la comuna de Río Ibáñez</v>
      </c>
      <c r="P2298" s="68"/>
      <c r="Q2298" s="15" t="str">
        <f t="shared" si="497"/>
        <v>Gráfico Evolución</v>
      </c>
      <c r="R2298" s="30"/>
      <c r="S229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https://analytics.zoho.com/open-view/2395394000008155038?ZOHO_CRITERIA=%22Localiza_CL_Poblacion%22.%22Codcom%22%3D11402</v>
      </c>
      <c r="T2298" s="17"/>
      <c r="U2298" s="31" t="str">
        <f t="shared" si="498"/>
        <v>#1774B9</v>
      </c>
      <c r="V2298" s="32" t="str">
        <f>+Enfermedades_Mundiales[[#This Row],[idcoleccion]]&amp;"-"&amp;Enfermedades_Mundiales[[#This Row],[id]]</f>
        <v>360-2288</v>
      </c>
      <c r="W2298" s="21">
        <f>+VLOOKUP(Enfermedades_Mundiales[[#This Row],[Filtro URL]],Estructura!$X$4:$Y$366,2,0)</f>
        <v>36311402</v>
      </c>
      <c r="X2298" s="21" t="str">
        <f>+VLOOKUP(Enfermedades_Mundiales[[#This Row],[tema]],Estructura!$A$4:$C$18,3,0)</f>
        <v>T-368</v>
      </c>
      <c r="Y2298" s="32" t="str">
        <f>+VLOOKUP(Enfermedades_Mundiales[[#This Row],[contenido]],Estructura!$E$4:$G$18,3,0)</f>
        <v>C-364</v>
      </c>
      <c r="Z2298" s="32" t="str">
        <f>+VLOOKUP(Enfermedades_Mundiales[[#This Row],[Filtro Integrado]],Estructura!$M$4:$O$367,3,0)</f>
        <v>FI-366</v>
      </c>
      <c r="AA2298" s="32" t="str">
        <f>+VLOOKUP(Enfermedades_Mundiales[[#This Row],[Muestra]],Estructura!$Q$4:$S$194,3,0)</f>
        <v>M-373</v>
      </c>
    </row>
    <row r="2299" spans="1:27" ht="30.6" x14ac:dyDescent="0.3">
      <c r="A2299" s="61" t="s">
        <v>2766</v>
      </c>
      <c r="B2299" s="43">
        <f t="shared" si="501"/>
        <v>360</v>
      </c>
      <c r="C2299" s="44" t="str">
        <f t="shared" si="501"/>
        <v>Enfermedades Mundiales</v>
      </c>
      <c r="D2299" s="44" t="str">
        <f t="shared" si="501"/>
        <v>Salud</v>
      </c>
      <c r="E2299" s="64">
        <v>12101</v>
      </c>
      <c r="F2299" s="44" t="str">
        <f t="shared" si="499"/>
        <v>Etapas Paso a Paso</v>
      </c>
      <c r="G2299" s="27" t="s">
        <v>3568</v>
      </c>
      <c r="H2299" s="60" t="s">
        <v>17</v>
      </c>
      <c r="I2299" s="58" t="s">
        <v>290</v>
      </c>
      <c r="J2299" s="43" t="str">
        <f t="shared" si="503"/>
        <v>Zona</v>
      </c>
      <c r="K2299" s="12" t="str">
        <f t="shared" si="502"/>
        <v>Etapas Históricas</v>
      </c>
      <c r="L2299" s="43" t="str">
        <f t="shared" si="502"/>
        <v>Periodo 2020-2021</v>
      </c>
      <c r="M2299" s="43" t="str">
        <f t="shared" si="502"/>
        <v>Adimensional</v>
      </c>
      <c r="N2299" s="49" t="str">
        <f t="shared" si="502"/>
        <v>Ministerio de Ciencias, Tecnología, Conocimiento e Innovación</v>
      </c>
      <c r="O2299" s="30" t="str">
        <f>+"Etapas Históricas del Programa Paso a Paso en la comuna de "&amp;Enfermedades_Mundiales[[#This Row],[territorio]]</f>
        <v>Etapas Históricas del Programa Paso a Paso en la comuna de Punta Arenas</v>
      </c>
      <c r="P2299" s="68"/>
      <c r="Q2299" s="15" t="str">
        <f t="shared" si="497"/>
        <v>Gráfico Evolución</v>
      </c>
      <c r="R2299" s="30"/>
      <c r="S229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https://analytics.zoho.com/open-view/2395394000008155038?ZOHO_CRITERIA=%22Localiza_CL_Poblacion%22.%22Codcom%22%3D12101</v>
      </c>
      <c r="T2299" s="17"/>
      <c r="U2299" s="31" t="str">
        <f t="shared" si="498"/>
        <v>#1774B9</v>
      </c>
      <c r="V2299" s="32" t="str">
        <f>+Enfermedades_Mundiales[[#This Row],[idcoleccion]]&amp;"-"&amp;Enfermedades_Mundiales[[#This Row],[id]]</f>
        <v>360-2289</v>
      </c>
      <c r="W2299" s="21">
        <f>+VLOOKUP(Enfermedades_Mundiales[[#This Row],[Filtro URL]],Estructura!$X$4:$Y$366,2,0)</f>
        <v>36312101</v>
      </c>
      <c r="X2299" s="21" t="str">
        <f>+VLOOKUP(Enfermedades_Mundiales[[#This Row],[tema]],Estructura!$A$4:$C$18,3,0)</f>
        <v>T-368</v>
      </c>
      <c r="Y2299" s="32" t="str">
        <f>+VLOOKUP(Enfermedades_Mundiales[[#This Row],[contenido]],Estructura!$E$4:$G$18,3,0)</f>
        <v>C-364</v>
      </c>
      <c r="Z2299" s="32" t="str">
        <f>+VLOOKUP(Enfermedades_Mundiales[[#This Row],[Filtro Integrado]],Estructura!$M$4:$O$367,3,0)</f>
        <v>FI-366</v>
      </c>
      <c r="AA2299" s="32" t="str">
        <f>+VLOOKUP(Enfermedades_Mundiales[[#This Row],[Muestra]],Estructura!$Q$4:$S$194,3,0)</f>
        <v>M-373</v>
      </c>
    </row>
    <row r="2300" spans="1:27" ht="30.6" x14ac:dyDescent="0.3">
      <c r="A2300" s="61" t="s">
        <v>2767</v>
      </c>
      <c r="B2300" s="43">
        <f t="shared" si="501"/>
        <v>360</v>
      </c>
      <c r="C2300" s="44" t="str">
        <f t="shared" si="501"/>
        <v>Enfermedades Mundiales</v>
      </c>
      <c r="D2300" s="44" t="str">
        <f t="shared" si="501"/>
        <v>Salud</v>
      </c>
      <c r="E2300" s="64">
        <v>12102</v>
      </c>
      <c r="F2300" s="44" t="str">
        <f t="shared" si="499"/>
        <v>Etapas Paso a Paso</v>
      </c>
      <c r="G2300" s="27" t="s">
        <v>3568</v>
      </c>
      <c r="H2300" s="60" t="s">
        <v>17</v>
      </c>
      <c r="I2300" s="58" t="s">
        <v>291</v>
      </c>
      <c r="J2300" s="43" t="str">
        <f t="shared" si="503"/>
        <v>Zona</v>
      </c>
      <c r="K2300" s="12" t="str">
        <f t="shared" si="502"/>
        <v>Etapas Históricas</v>
      </c>
      <c r="L2300" s="43" t="str">
        <f t="shared" si="502"/>
        <v>Periodo 2020-2021</v>
      </c>
      <c r="M2300" s="43" t="str">
        <f t="shared" si="502"/>
        <v>Adimensional</v>
      </c>
      <c r="N2300" s="49" t="str">
        <f t="shared" si="502"/>
        <v>Ministerio de Ciencias, Tecnología, Conocimiento e Innovación</v>
      </c>
      <c r="O2300" s="30" t="str">
        <f>+"Etapas Históricas del Programa Paso a Paso en la comuna de "&amp;Enfermedades_Mundiales[[#This Row],[territorio]]</f>
        <v>Etapas Históricas del Programa Paso a Paso en la comuna de Laguna Blanca</v>
      </c>
      <c r="P2300" s="68"/>
      <c r="Q2300" s="15" t="str">
        <f t="shared" si="497"/>
        <v>Gráfico Evolución</v>
      </c>
      <c r="R2300" s="30"/>
      <c r="S230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https://analytics.zoho.com/open-view/2395394000008155038?ZOHO_CRITERIA=%22Localiza_CL_Poblacion%22.%22Codcom%22%3D12102</v>
      </c>
      <c r="T2300" s="17"/>
      <c r="U2300" s="31" t="str">
        <f t="shared" si="498"/>
        <v>#1774B9</v>
      </c>
      <c r="V2300" s="32" t="str">
        <f>+Enfermedades_Mundiales[[#This Row],[idcoleccion]]&amp;"-"&amp;Enfermedades_Mundiales[[#This Row],[id]]</f>
        <v>360-2290</v>
      </c>
      <c r="W2300" s="21">
        <f>+VLOOKUP(Enfermedades_Mundiales[[#This Row],[Filtro URL]],Estructura!$X$4:$Y$366,2,0)</f>
        <v>36312102</v>
      </c>
      <c r="X2300" s="21" t="str">
        <f>+VLOOKUP(Enfermedades_Mundiales[[#This Row],[tema]],Estructura!$A$4:$C$18,3,0)</f>
        <v>T-368</v>
      </c>
      <c r="Y2300" s="32" t="str">
        <f>+VLOOKUP(Enfermedades_Mundiales[[#This Row],[contenido]],Estructura!$E$4:$G$18,3,0)</f>
        <v>C-364</v>
      </c>
      <c r="Z2300" s="32" t="str">
        <f>+VLOOKUP(Enfermedades_Mundiales[[#This Row],[Filtro Integrado]],Estructura!$M$4:$O$367,3,0)</f>
        <v>FI-366</v>
      </c>
      <c r="AA2300" s="32" t="str">
        <f>+VLOOKUP(Enfermedades_Mundiales[[#This Row],[Muestra]],Estructura!$Q$4:$S$194,3,0)</f>
        <v>M-373</v>
      </c>
    </row>
    <row r="2301" spans="1:27" ht="30.6" x14ac:dyDescent="0.3">
      <c r="A2301" s="61" t="s">
        <v>2768</v>
      </c>
      <c r="B2301" s="43">
        <f t="shared" si="501"/>
        <v>360</v>
      </c>
      <c r="C2301" s="44" t="str">
        <f t="shared" si="501"/>
        <v>Enfermedades Mundiales</v>
      </c>
      <c r="D2301" s="44" t="str">
        <f t="shared" si="501"/>
        <v>Salud</v>
      </c>
      <c r="E2301" s="64">
        <v>12103</v>
      </c>
      <c r="F2301" s="44" t="str">
        <f t="shared" si="499"/>
        <v>Etapas Paso a Paso</v>
      </c>
      <c r="G2301" s="27" t="s">
        <v>3568</v>
      </c>
      <c r="H2301" s="60" t="s">
        <v>17</v>
      </c>
      <c r="I2301" s="58" t="s">
        <v>292</v>
      </c>
      <c r="J2301" s="43" t="str">
        <f t="shared" si="503"/>
        <v>Zona</v>
      </c>
      <c r="K2301" s="12" t="str">
        <f t="shared" si="502"/>
        <v>Etapas Históricas</v>
      </c>
      <c r="L2301" s="43" t="str">
        <f t="shared" si="502"/>
        <v>Periodo 2020-2021</v>
      </c>
      <c r="M2301" s="43" t="str">
        <f t="shared" si="502"/>
        <v>Adimensional</v>
      </c>
      <c r="N2301" s="49" t="str">
        <f t="shared" si="502"/>
        <v>Ministerio de Ciencias, Tecnología, Conocimiento e Innovación</v>
      </c>
      <c r="O2301" s="30" t="str">
        <f>+"Etapas Históricas del Programa Paso a Paso en la comuna de "&amp;Enfermedades_Mundiales[[#This Row],[territorio]]</f>
        <v>Etapas Históricas del Programa Paso a Paso en la comuna de Río Verde</v>
      </c>
      <c r="P2301" s="68"/>
      <c r="Q2301" s="15" t="str">
        <f t="shared" si="497"/>
        <v>Gráfico Evolución</v>
      </c>
      <c r="R2301" s="30"/>
      <c r="S230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https://analytics.zoho.com/open-view/2395394000008155038?ZOHO_CRITERIA=%22Localiza_CL_Poblacion%22.%22Codcom%22%3D12103</v>
      </c>
      <c r="T2301" s="17"/>
      <c r="U2301" s="31" t="str">
        <f t="shared" si="498"/>
        <v>#1774B9</v>
      </c>
      <c r="V2301" s="32" t="str">
        <f>+Enfermedades_Mundiales[[#This Row],[idcoleccion]]&amp;"-"&amp;Enfermedades_Mundiales[[#This Row],[id]]</f>
        <v>360-2291</v>
      </c>
      <c r="W2301" s="21">
        <f>+VLOOKUP(Enfermedades_Mundiales[[#This Row],[Filtro URL]],Estructura!$X$4:$Y$366,2,0)</f>
        <v>36312103</v>
      </c>
      <c r="X2301" s="21" t="str">
        <f>+VLOOKUP(Enfermedades_Mundiales[[#This Row],[tema]],Estructura!$A$4:$C$18,3,0)</f>
        <v>T-368</v>
      </c>
      <c r="Y2301" s="32" t="str">
        <f>+VLOOKUP(Enfermedades_Mundiales[[#This Row],[contenido]],Estructura!$E$4:$G$18,3,0)</f>
        <v>C-364</v>
      </c>
      <c r="Z2301" s="32" t="str">
        <f>+VLOOKUP(Enfermedades_Mundiales[[#This Row],[Filtro Integrado]],Estructura!$M$4:$O$367,3,0)</f>
        <v>FI-366</v>
      </c>
      <c r="AA2301" s="32" t="str">
        <f>+VLOOKUP(Enfermedades_Mundiales[[#This Row],[Muestra]],Estructura!$Q$4:$S$194,3,0)</f>
        <v>M-373</v>
      </c>
    </row>
    <row r="2302" spans="1:27" ht="30.6" x14ac:dyDescent="0.3">
      <c r="A2302" s="61" t="s">
        <v>2769</v>
      </c>
      <c r="B2302" s="43">
        <f t="shared" si="501"/>
        <v>360</v>
      </c>
      <c r="C2302" s="44" t="str">
        <f t="shared" si="501"/>
        <v>Enfermedades Mundiales</v>
      </c>
      <c r="D2302" s="44" t="str">
        <f t="shared" si="501"/>
        <v>Salud</v>
      </c>
      <c r="E2302" s="64">
        <v>12104</v>
      </c>
      <c r="F2302" s="44" t="str">
        <f t="shared" si="499"/>
        <v>Etapas Paso a Paso</v>
      </c>
      <c r="G2302" s="27" t="s">
        <v>3568</v>
      </c>
      <c r="H2302" s="60" t="s">
        <v>17</v>
      </c>
      <c r="I2302" s="58" t="s">
        <v>293</v>
      </c>
      <c r="J2302" s="43" t="str">
        <f t="shared" si="503"/>
        <v>Zona</v>
      </c>
      <c r="K2302" s="12" t="str">
        <f t="shared" si="502"/>
        <v>Etapas Históricas</v>
      </c>
      <c r="L2302" s="43" t="str">
        <f t="shared" si="502"/>
        <v>Periodo 2020-2021</v>
      </c>
      <c r="M2302" s="43" t="str">
        <f t="shared" si="502"/>
        <v>Adimensional</v>
      </c>
      <c r="N2302" s="49" t="str">
        <f t="shared" si="502"/>
        <v>Ministerio de Ciencias, Tecnología, Conocimiento e Innovación</v>
      </c>
      <c r="O2302" s="30" t="str">
        <f>+"Etapas Históricas del Programa Paso a Paso en la comuna de "&amp;Enfermedades_Mundiales[[#This Row],[territorio]]</f>
        <v>Etapas Históricas del Programa Paso a Paso en la comuna de San Gregorio</v>
      </c>
      <c r="P2302" s="68"/>
      <c r="Q2302" s="15" t="str">
        <f t="shared" si="497"/>
        <v>Gráfico Evolución</v>
      </c>
      <c r="R2302" s="30"/>
      <c r="S230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https://analytics.zoho.com/open-view/2395394000008155038?ZOHO_CRITERIA=%22Localiza_CL_Poblacion%22.%22Codcom%22%3D12104</v>
      </c>
      <c r="T2302" s="17"/>
      <c r="U2302" s="31" t="str">
        <f t="shared" si="498"/>
        <v>#1774B9</v>
      </c>
      <c r="V2302" s="32" t="str">
        <f>+Enfermedades_Mundiales[[#This Row],[idcoleccion]]&amp;"-"&amp;Enfermedades_Mundiales[[#This Row],[id]]</f>
        <v>360-2292</v>
      </c>
      <c r="W2302" s="21">
        <f>+VLOOKUP(Enfermedades_Mundiales[[#This Row],[Filtro URL]],Estructura!$X$4:$Y$366,2,0)</f>
        <v>36312104</v>
      </c>
      <c r="X2302" s="21" t="str">
        <f>+VLOOKUP(Enfermedades_Mundiales[[#This Row],[tema]],Estructura!$A$4:$C$18,3,0)</f>
        <v>T-368</v>
      </c>
      <c r="Y2302" s="32" t="str">
        <f>+VLOOKUP(Enfermedades_Mundiales[[#This Row],[contenido]],Estructura!$E$4:$G$18,3,0)</f>
        <v>C-364</v>
      </c>
      <c r="Z2302" s="32" t="str">
        <f>+VLOOKUP(Enfermedades_Mundiales[[#This Row],[Filtro Integrado]],Estructura!$M$4:$O$367,3,0)</f>
        <v>FI-366</v>
      </c>
      <c r="AA2302" s="32" t="str">
        <f>+VLOOKUP(Enfermedades_Mundiales[[#This Row],[Muestra]],Estructura!$Q$4:$S$194,3,0)</f>
        <v>M-373</v>
      </c>
    </row>
    <row r="2303" spans="1:27" ht="30.6" x14ac:dyDescent="0.3">
      <c r="A2303" s="61" t="s">
        <v>2770</v>
      </c>
      <c r="B2303" s="43">
        <f t="shared" si="501"/>
        <v>360</v>
      </c>
      <c r="C2303" s="44" t="str">
        <f t="shared" si="501"/>
        <v>Enfermedades Mundiales</v>
      </c>
      <c r="D2303" s="44" t="str">
        <f t="shared" si="501"/>
        <v>Salud</v>
      </c>
      <c r="E2303" s="64">
        <v>12201</v>
      </c>
      <c r="F2303" s="44" t="str">
        <f t="shared" si="499"/>
        <v>Etapas Paso a Paso</v>
      </c>
      <c r="G2303" s="27" t="s">
        <v>3568</v>
      </c>
      <c r="H2303" s="60" t="s">
        <v>17</v>
      </c>
      <c r="I2303" s="58" t="s">
        <v>294</v>
      </c>
      <c r="J2303" s="43" t="str">
        <f t="shared" si="503"/>
        <v>Zona</v>
      </c>
      <c r="K2303" s="12" t="str">
        <f t="shared" si="502"/>
        <v>Etapas Históricas</v>
      </c>
      <c r="L2303" s="43" t="str">
        <f t="shared" si="502"/>
        <v>Periodo 2020-2021</v>
      </c>
      <c r="M2303" s="43" t="str">
        <f t="shared" si="502"/>
        <v>Adimensional</v>
      </c>
      <c r="N2303" s="49" t="str">
        <f t="shared" si="502"/>
        <v>Ministerio de Ciencias, Tecnología, Conocimiento e Innovación</v>
      </c>
      <c r="O2303" s="30" t="str">
        <f>+"Etapas Históricas del Programa Paso a Paso en la comuna de "&amp;Enfermedades_Mundiales[[#This Row],[territorio]]</f>
        <v>Etapas Históricas del Programa Paso a Paso en la comuna de Cabo de Hornos</v>
      </c>
      <c r="P2303" s="68"/>
      <c r="Q2303" s="15" t="str">
        <f t="shared" si="497"/>
        <v>Gráfico Evolución</v>
      </c>
      <c r="R2303" s="30"/>
      <c r="S230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https://analytics.zoho.com/open-view/2395394000008155038?ZOHO_CRITERIA=%22Localiza_CL_Poblacion%22.%22Codcom%22%3D12201</v>
      </c>
      <c r="T2303" s="17"/>
      <c r="U2303" s="31" t="str">
        <f t="shared" si="498"/>
        <v>#1774B9</v>
      </c>
      <c r="V2303" s="32" t="str">
        <f>+Enfermedades_Mundiales[[#This Row],[idcoleccion]]&amp;"-"&amp;Enfermedades_Mundiales[[#This Row],[id]]</f>
        <v>360-2293</v>
      </c>
      <c r="W2303" s="21">
        <f>+VLOOKUP(Enfermedades_Mundiales[[#This Row],[Filtro URL]],Estructura!$X$4:$Y$366,2,0)</f>
        <v>36312201</v>
      </c>
      <c r="X2303" s="21" t="str">
        <f>+VLOOKUP(Enfermedades_Mundiales[[#This Row],[tema]],Estructura!$A$4:$C$18,3,0)</f>
        <v>T-368</v>
      </c>
      <c r="Y2303" s="32" t="str">
        <f>+VLOOKUP(Enfermedades_Mundiales[[#This Row],[contenido]],Estructura!$E$4:$G$18,3,0)</f>
        <v>C-364</v>
      </c>
      <c r="Z2303" s="32" t="str">
        <f>+VLOOKUP(Enfermedades_Mundiales[[#This Row],[Filtro Integrado]],Estructura!$M$4:$O$367,3,0)</f>
        <v>FI-366</v>
      </c>
      <c r="AA2303" s="32" t="str">
        <f>+VLOOKUP(Enfermedades_Mundiales[[#This Row],[Muestra]],Estructura!$Q$4:$S$194,3,0)</f>
        <v>M-373</v>
      </c>
    </row>
    <row r="2304" spans="1:27" ht="30.6" x14ac:dyDescent="0.3">
      <c r="A2304" s="61" t="s">
        <v>2771</v>
      </c>
      <c r="B2304" s="43">
        <f t="shared" ref="B2304:D2319" si="504">+B2303</f>
        <v>360</v>
      </c>
      <c r="C2304" s="44" t="str">
        <f t="shared" si="504"/>
        <v>Enfermedades Mundiales</v>
      </c>
      <c r="D2304" s="44" t="str">
        <f t="shared" si="504"/>
        <v>Salud</v>
      </c>
      <c r="E2304" s="64">
        <v>12301</v>
      </c>
      <c r="F2304" s="44" t="str">
        <f t="shared" si="499"/>
        <v>Etapas Paso a Paso</v>
      </c>
      <c r="G2304" s="27" t="s">
        <v>3568</v>
      </c>
      <c r="H2304" s="60" t="s">
        <v>17</v>
      </c>
      <c r="I2304" s="58" t="s">
        <v>295</v>
      </c>
      <c r="J2304" s="43" t="str">
        <f t="shared" si="503"/>
        <v>Zona</v>
      </c>
      <c r="K2304" s="12" t="str">
        <f t="shared" si="502"/>
        <v>Etapas Históricas</v>
      </c>
      <c r="L2304" s="43" t="str">
        <f t="shared" si="502"/>
        <v>Periodo 2020-2021</v>
      </c>
      <c r="M2304" s="43" t="str">
        <f t="shared" si="502"/>
        <v>Adimensional</v>
      </c>
      <c r="N2304" s="49" t="str">
        <f t="shared" si="502"/>
        <v>Ministerio de Ciencias, Tecnología, Conocimiento e Innovación</v>
      </c>
      <c r="O2304" s="30" t="str">
        <f>+"Etapas Históricas del Programa Paso a Paso en la comuna de "&amp;Enfermedades_Mundiales[[#This Row],[territorio]]</f>
        <v>Etapas Históricas del Programa Paso a Paso en la comuna de Porvenir</v>
      </c>
      <c r="P2304" s="68"/>
      <c r="Q2304" s="15" t="str">
        <f t="shared" si="497"/>
        <v>Gráfico Evolución</v>
      </c>
      <c r="R2304" s="30"/>
      <c r="S230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https://analytics.zoho.com/open-view/2395394000008155038?ZOHO_CRITERIA=%22Localiza_CL_Poblacion%22.%22Codcom%22%3D12301</v>
      </c>
      <c r="T2304" s="17"/>
      <c r="U2304" s="31" t="str">
        <f t="shared" si="498"/>
        <v>#1774B9</v>
      </c>
      <c r="V2304" s="32" t="str">
        <f>+Enfermedades_Mundiales[[#This Row],[idcoleccion]]&amp;"-"&amp;Enfermedades_Mundiales[[#This Row],[id]]</f>
        <v>360-2294</v>
      </c>
      <c r="W2304" s="21">
        <f>+VLOOKUP(Enfermedades_Mundiales[[#This Row],[Filtro URL]],Estructura!$X$4:$Y$366,2,0)</f>
        <v>36312301</v>
      </c>
      <c r="X2304" s="21" t="str">
        <f>+VLOOKUP(Enfermedades_Mundiales[[#This Row],[tema]],Estructura!$A$4:$C$18,3,0)</f>
        <v>T-368</v>
      </c>
      <c r="Y2304" s="32" t="str">
        <f>+VLOOKUP(Enfermedades_Mundiales[[#This Row],[contenido]],Estructura!$E$4:$G$18,3,0)</f>
        <v>C-364</v>
      </c>
      <c r="Z2304" s="32" t="str">
        <f>+VLOOKUP(Enfermedades_Mundiales[[#This Row],[Filtro Integrado]],Estructura!$M$4:$O$367,3,0)</f>
        <v>FI-366</v>
      </c>
      <c r="AA2304" s="32" t="str">
        <f>+VLOOKUP(Enfermedades_Mundiales[[#This Row],[Muestra]],Estructura!$Q$4:$S$194,3,0)</f>
        <v>M-373</v>
      </c>
    </row>
    <row r="2305" spans="1:27" ht="30.6" x14ac:dyDescent="0.3">
      <c r="A2305" s="61" t="s">
        <v>2772</v>
      </c>
      <c r="B2305" s="43">
        <f t="shared" si="504"/>
        <v>360</v>
      </c>
      <c r="C2305" s="44" t="str">
        <f t="shared" si="504"/>
        <v>Enfermedades Mundiales</v>
      </c>
      <c r="D2305" s="44" t="str">
        <f t="shared" si="504"/>
        <v>Salud</v>
      </c>
      <c r="E2305" s="64">
        <v>12302</v>
      </c>
      <c r="F2305" s="44" t="str">
        <f t="shared" si="499"/>
        <v>Etapas Paso a Paso</v>
      </c>
      <c r="G2305" s="27" t="s">
        <v>3568</v>
      </c>
      <c r="H2305" s="60" t="s">
        <v>17</v>
      </c>
      <c r="I2305" s="58" t="s">
        <v>296</v>
      </c>
      <c r="J2305" s="43" t="str">
        <f t="shared" si="503"/>
        <v>Zona</v>
      </c>
      <c r="K2305" s="12" t="str">
        <f t="shared" ref="K2305:N2320" si="505">+K2304</f>
        <v>Etapas Históricas</v>
      </c>
      <c r="L2305" s="43" t="str">
        <f t="shared" si="505"/>
        <v>Periodo 2020-2021</v>
      </c>
      <c r="M2305" s="43" t="str">
        <f t="shared" si="505"/>
        <v>Adimensional</v>
      </c>
      <c r="N2305" s="49" t="str">
        <f t="shared" si="505"/>
        <v>Ministerio de Ciencias, Tecnología, Conocimiento e Innovación</v>
      </c>
      <c r="O2305" s="30" t="str">
        <f>+"Etapas Históricas del Programa Paso a Paso en la comuna de "&amp;Enfermedades_Mundiales[[#This Row],[territorio]]</f>
        <v>Etapas Históricas del Programa Paso a Paso en la comuna de Primavera</v>
      </c>
      <c r="P2305" s="68"/>
      <c r="Q2305" s="15" t="str">
        <f t="shared" si="497"/>
        <v>Gráfico Evolución</v>
      </c>
      <c r="R2305" s="30"/>
      <c r="S230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https://analytics.zoho.com/open-view/2395394000008155038?ZOHO_CRITERIA=%22Localiza_CL_Poblacion%22.%22Codcom%22%3D12302</v>
      </c>
      <c r="T2305" s="17"/>
      <c r="U2305" s="31" t="str">
        <f t="shared" si="498"/>
        <v>#1774B9</v>
      </c>
      <c r="V2305" s="32" t="str">
        <f>+Enfermedades_Mundiales[[#This Row],[idcoleccion]]&amp;"-"&amp;Enfermedades_Mundiales[[#This Row],[id]]</f>
        <v>360-2295</v>
      </c>
      <c r="W2305" s="21">
        <f>+VLOOKUP(Enfermedades_Mundiales[[#This Row],[Filtro URL]],Estructura!$X$4:$Y$366,2,0)</f>
        <v>36312302</v>
      </c>
      <c r="X2305" s="21" t="str">
        <f>+VLOOKUP(Enfermedades_Mundiales[[#This Row],[tema]],Estructura!$A$4:$C$18,3,0)</f>
        <v>T-368</v>
      </c>
      <c r="Y2305" s="32" t="str">
        <f>+VLOOKUP(Enfermedades_Mundiales[[#This Row],[contenido]],Estructura!$E$4:$G$18,3,0)</f>
        <v>C-364</v>
      </c>
      <c r="Z2305" s="32" t="str">
        <f>+VLOOKUP(Enfermedades_Mundiales[[#This Row],[Filtro Integrado]],Estructura!$M$4:$O$367,3,0)</f>
        <v>FI-366</v>
      </c>
      <c r="AA2305" s="32" t="str">
        <f>+VLOOKUP(Enfermedades_Mundiales[[#This Row],[Muestra]],Estructura!$Q$4:$S$194,3,0)</f>
        <v>M-373</v>
      </c>
    </row>
    <row r="2306" spans="1:27" ht="30.6" x14ac:dyDescent="0.3">
      <c r="A2306" s="61" t="s">
        <v>2773</v>
      </c>
      <c r="B2306" s="43">
        <f t="shared" si="504"/>
        <v>360</v>
      </c>
      <c r="C2306" s="44" t="str">
        <f t="shared" si="504"/>
        <v>Enfermedades Mundiales</v>
      </c>
      <c r="D2306" s="44" t="str">
        <f t="shared" si="504"/>
        <v>Salud</v>
      </c>
      <c r="E2306" s="64">
        <v>12303</v>
      </c>
      <c r="F2306" s="44" t="str">
        <f t="shared" si="499"/>
        <v>Etapas Paso a Paso</v>
      </c>
      <c r="G2306" s="27" t="s">
        <v>3568</v>
      </c>
      <c r="H2306" s="60" t="s">
        <v>17</v>
      </c>
      <c r="I2306" s="58" t="s">
        <v>297</v>
      </c>
      <c r="J2306" s="43" t="str">
        <f t="shared" si="503"/>
        <v>Zona</v>
      </c>
      <c r="K2306" s="12" t="str">
        <f t="shared" si="505"/>
        <v>Etapas Históricas</v>
      </c>
      <c r="L2306" s="43" t="str">
        <f t="shared" si="505"/>
        <v>Periodo 2020-2021</v>
      </c>
      <c r="M2306" s="43" t="str">
        <f t="shared" si="505"/>
        <v>Adimensional</v>
      </c>
      <c r="N2306" s="49" t="str">
        <f t="shared" si="505"/>
        <v>Ministerio de Ciencias, Tecnología, Conocimiento e Innovación</v>
      </c>
      <c r="O2306" s="30" t="str">
        <f>+"Etapas Históricas del Programa Paso a Paso en la comuna de "&amp;Enfermedades_Mundiales[[#This Row],[territorio]]</f>
        <v>Etapas Históricas del Programa Paso a Paso en la comuna de Timaukel</v>
      </c>
      <c r="P2306" s="68"/>
      <c r="Q2306" s="15" t="str">
        <f t="shared" si="497"/>
        <v>Gráfico Evolución</v>
      </c>
      <c r="R2306" s="30"/>
      <c r="S230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https://analytics.zoho.com/open-view/2395394000008155038?ZOHO_CRITERIA=%22Localiza_CL_Poblacion%22.%22Codcom%22%3D12303</v>
      </c>
      <c r="T2306" s="17"/>
      <c r="U2306" s="31" t="str">
        <f t="shared" si="498"/>
        <v>#1774B9</v>
      </c>
      <c r="V2306" s="32" t="str">
        <f>+Enfermedades_Mundiales[[#This Row],[idcoleccion]]&amp;"-"&amp;Enfermedades_Mundiales[[#This Row],[id]]</f>
        <v>360-2296</v>
      </c>
      <c r="W2306" s="21">
        <f>+VLOOKUP(Enfermedades_Mundiales[[#This Row],[Filtro URL]],Estructura!$X$4:$Y$366,2,0)</f>
        <v>36312303</v>
      </c>
      <c r="X2306" s="21" t="str">
        <f>+VLOOKUP(Enfermedades_Mundiales[[#This Row],[tema]],Estructura!$A$4:$C$18,3,0)</f>
        <v>T-368</v>
      </c>
      <c r="Y2306" s="32" t="str">
        <f>+VLOOKUP(Enfermedades_Mundiales[[#This Row],[contenido]],Estructura!$E$4:$G$18,3,0)</f>
        <v>C-364</v>
      </c>
      <c r="Z2306" s="32" t="str">
        <f>+VLOOKUP(Enfermedades_Mundiales[[#This Row],[Filtro Integrado]],Estructura!$M$4:$O$367,3,0)</f>
        <v>FI-366</v>
      </c>
      <c r="AA2306" s="32" t="str">
        <f>+VLOOKUP(Enfermedades_Mundiales[[#This Row],[Muestra]],Estructura!$Q$4:$S$194,3,0)</f>
        <v>M-373</v>
      </c>
    </row>
    <row r="2307" spans="1:27" ht="30.6" x14ac:dyDescent="0.3">
      <c r="A2307" s="61" t="s">
        <v>2774</v>
      </c>
      <c r="B2307" s="43">
        <f t="shared" si="504"/>
        <v>360</v>
      </c>
      <c r="C2307" s="44" t="str">
        <f t="shared" si="504"/>
        <v>Enfermedades Mundiales</v>
      </c>
      <c r="D2307" s="44" t="str">
        <f t="shared" si="504"/>
        <v>Salud</v>
      </c>
      <c r="E2307" s="64">
        <v>12401</v>
      </c>
      <c r="F2307" s="44" t="str">
        <f t="shared" si="499"/>
        <v>Etapas Paso a Paso</v>
      </c>
      <c r="G2307" s="27" t="s">
        <v>3568</v>
      </c>
      <c r="H2307" s="60" t="s">
        <v>17</v>
      </c>
      <c r="I2307" s="58" t="s">
        <v>298</v>
      </c>
      <c r="J2307" s="43" t="str">
        <f t="shared" si="503"/>
        <v>Zona</v>
      </c>
      <c r="K2307" s="12" t="str">
        <f t="shared" si="505"/>
        <v>Etapas Históricas</v>
      </c>
      <c r="L2307" s="43" t="str">
        <f t="shared" si="505"/>
        <v>Periodo 2020-2021</v>
      </c>
      <c r="M2307" s="43" t="str">
        <f t="shared" si="505"/>
        <v>Adimensional</v>
      </c>
      <c r="N2307" s="49" t="str">
        <f t="shared" si="505"/>
        <v>Ministerio de Ciencias, Tecnología, Conocimiento e Innovación</v>
      </c>
      <c r="O2307" s="30" t="str">
        <f>+"Etapas Históricas del Programa Paso a Paso en la comuna de "&amp;Enfermedades_Mundiales[[#This Row],[territorio]]</f>
        <v>Etapas Históricas del Programa Paso a Paso en la comuna de Natales</v>
      </c>
      <c r="P2307" s="68"/>
      <c r="Q2307" s="15" t="str">
        <f t="shared" si="497"/>
        <v>Gráfico Evolución</v>
      </c>
      <c r="R2307" s="30"/>
      <c r="S230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https://analytics.zoho.com/open-view/2395394000008155038?ZOHO_CRITERIA=%22Localiza_CL_Poblacion%22.%22Codcom%22%3D12401</v>
      </c>
      <c r="T2307" s="17"/>
      <c r="U2307" s="31" t="str">
        <f t="shared" si="498"/>
        <v>#1774B9</v>
      </c>
      <c r="V2307" s="32" t="str">
        <f>+Enfermedades_Mundiales[[#This Row],[idcoleccion]]&amp;"-"&amp;Enfermedades_Mundiales[[#This Row],[id]]</f>
        <v>360-2297</v>
      </c>
      <c r="W2307" s="21">
        <f>+VLOOKUP(Enfermedades_Mundiales[[#This Row],[Filtro URL]],Estructura!$X$4:$Y$366,2,0)</f>
        <v>36312401</v>
      </c>
      <c r="X2307" s="21" t="str">
        <f>+VLOOKUP(Enfermedades_Mundiales[[#This Row],[tema]],Estructura!$A$4:$C$18,3,0)</f>
        <v>T-368</v>
      </c>
      <c r="Y2307" s="32" t="str">
        <f>+VLOOKUP(Enfermedades_Mundiales[[#This Row],[contenido]],Estructura!$E$4:$G$18,3,0)</f>
        <v>C-364</v>
      </c>
      <c r="Z2307" s="32" t="str">
        <f>+VLOOKUP(Enfermedades_Mundiales[[#This Row],[Filtro Integrado]],Estructura!$M$4:$O$367,3,0)</f>
        <v>FI-366</v>
      </c>
      <c r="AA2307" s="32" t="str">
        <f>+VLOOKUP(Enfermedades_Mundiales[[#This Row],[Muestra]],Estructura!$Q$4:$S$194,3,0)</f>
        <v>M-373</v>
      </c>
    </row>
    <row r="2308" spans="1:27" ht="30.6" x14ac:dyDescent="0.3">
      <c r="A2308" s="61" t="s">
        <v>2775</v>
      </c>
      <c r="B2308" s="43">
        <f t="shared" si="504"/>
        <v>360</v>
      </c>
      <c r="C2308" s="44" t="str">
        <f t="shared" si="504"/>
        <v>Enfermedades Mundiales</v>
      </c>
      <c r="D2308" s="44" t="str">
        <f t="shared" si="504"/>
        <v>Salud</v>
      </c>
      <c r="E2308" s="64">
        <v>12402</v>
      </c>
      <c r="F2308" s="44" t="str">
        <f t="shared" si="499"/>
        <v>Etapas Paso a Paso</v>
      </c>
      <c r="G2308" s="27" t="s">
        <v>3568</v>
      </c>
      <c r="H2308" s="60" t="s">
        <v>17</v>
      </c>
      <c r="I2308" s="58" t="s">
        <v>299</v>
      </c>
      <c r="J2308" s="43" t="str">
        <f t="shared" si="503"/>
        <v>Zona</v>
      </c>
      <c r="K2308" s="12" t="str">
        <f t="shared" si="505"/>
        <v>Etapas Históricas</v>
      </c>
      <c r="L2308" s="43" t="str">
        <f t="shared" si="505"/>
        <v>Periodo 2020-2021</v>
      </c>
      <c r="M2308" s="43" t="str">
        <f t="shared" si="505"/>
        <v>Adimensional</v>
      </c>
      <c r="N2308" s="49" t="str">
        <f t="shared" si="505"/>
        <v>Ministerio de Ciencias, Tecnología, Conocimiento e Innovación</v>
      </c>
      <c r="O2308" s="30" t="str">
        <f>+"Etapas Históricas del Programa Paso a Paso en la comuna de "&amp;Enfermedades_Mundiales[[#This Row],[territorio]]</f>
        <v>Etapas Históricas del Programa Paso a Paso en la comuna de Torres del Paine</v>
      </c>
      <c r="P2308" s="68"/>
      <c r="Q2308" s="15" t="str">
        <f t="shared" si="497"/>
        <v>Gráfico Evolución</v>
      </c>
      <c r="R2308" s="30"/>
      <c r="S230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https://analytics.zoho.com/open-view/2395394000008155038?ZOHO_CRITERIA=%22Localiza_CL_Poblacion%22.%22Codcom%22%3D12402</v>
      </c>
      <c r="T2308" s="17"/>
      <c r="U2308" s="31" t="str">
        <f t="shared" si="498"/>
        <v>#1774B9</v>
      </c>
      <c r="V2308" s="32" t="str">
        <f>+Enfermedades_Mundiales[[#This Row],[idcoleccion]]&amp;"-"&amp;Enfermedades_Mundiales[[#This Row],[id]]</f>
        <v>360-2298</v>
      </c>
      <c r="W2308" s="21">
        <f>+VLOOKUP(Enfermedades_Mundiales[[#This Row],[Filtro URL]],Estructura!$X$4:$Y$366,2,0)</f>
        <v>36312402</v>
      </c>
      <c r="X2308" s="21" t="str">
        <f>+VLOOKUP(Enfermedades_Mundiales[[#This Row],[tema]],Estructura!$A$4:$C$18,3,0)</f>
        <v>T-368</v>
      </c>
      <c r="Y2308" s="32" t="str">
        <f>+VLOOKUP(Enfermedades_Mundiales[[#This Row],[contenido]],Estructura!$E$4:$G$18,3,0)</f>
        <v>C-364</v>
      </c>
      <c r="Z2308" s="32" t="str">
        <f>+VLOOKUP(Enfermedades_Mundiales[[#This Row],[Filtro Integrado]],Estructura!$M$4:$O$367,3,0)</f>
        <v>FI-366</v>
      </c>
      <c r="AA2308" s="32" t="str">
        <f>+VLOOKUP(Enfermedades_Mundiales[[#This Row],[Muestra]],Estructura!$Q$4:$S$194,3,0)</f>
        <v>M-373</v>
      </c>
    </row>
    <row r="2309" spans="1:27" ht="30.6" x14ac:dyDescent="0.3">
      <c r="A2309" s="61" t="s">
        <v>2776</v>
      </c>
      <c r="B2309" s="43">
        <f t="shared" si="504"/>
        <v>360</v>
      </c>
      <c r="C2309" s="44" t="str">
        <f t="shared" si="504"/>
        <v>Enfermedades Mundiales</v>
      </c>
      <c r="D2309" s="44" t="str">
        <f t="shared" si="504"/>
        <v>Salud</v>
      </c>
      <c r="E2309" s="64">
        <v>13101</v>
      </c>
      <c r="F2309" s="44" t="str">
        <f t="shared" si="499"/>
        <v>Etapas Paso a Paso</v>
      </c>
      <c r="G2309" s="27" t="s">
        <v>3568</v>
      </c>
      <c r="H2309" s="60" t="s">
        <v>17</v>
      </c>
      <c r="I2309" s="58" t="s">
        <v>300</v>
      </c>
      <c r="J2309" s="43" t="str">
        <f t="shared" si="503"/>
        <v>Zona</v>
      </c>
      <c r="K2309" s="12" t="str">
        <f t="shared" si="505"/>
        <v>Etapas Históricas</v>
      </c>
      <c r="L2309" s="43" t="str">
        <f t="shared" si="505"/>
        <v>Periodo 2020-2021</v>
      </c>
      <c r="M2309" s="43" t="str">
        <f t="shared" si="505"/>
        <v>Adimensional</v>
      </c>
      <c r="N2309" s="49" t="str">
        <f t="shared" si="505"/>
        <v>Ministerio de Ciencias, Tecnología, Conocimiento e Innovación</v>
      </c>
      <c r="O2309" s="30" t="str">
        <f>+"Etapas Históricas del Programa Paso a Paso en la comuna de "&amp;Enfermedades_Mundiales[[#This Row],[territorio]]</f>
        <v>Etapas Históricas del Programa Paso a Paso en la comuna de Santiago</v>
      </c>
      <c r="P2309" s="68"/>
      <c r="Q2309" s="15" t="str">
        <f t="shared" si="497"/>
        <v>Gráfico Evolución</v>
      </c>
      <c r="R2309" s="30"/>
      <c r="S230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https://analytics.zoho.com/open-view/2395394000008155038?ZOHO_CRITERIA=%22Localiza_CL_Poblacion%22.%22Codcom%22%3D13101</v>
      </c>
      <c r="T2309" s="17"/>
      <c r="U2309" s="31" t="str">
        <f t="shared" si="498"/>
        <v>#1774B9</v>
      </c>
      <c r="V2309" s="32" t="str">
        <f>+Enfermedades_Mundiales[[#This Row],[idcoleccion]]&amp;"-"&amp;Enfermedades_Mundiales[[#This Row],[id]]</f>
        <v>360-2299</v>
      </c>
      <c r="W2309" s="21">
        <f>+VLOOKUP(Enfermedades_Mundiales[[#This Row],[Filtro URL]],Estructura!$X$4:$Y$366,2,0)</f>
        <v>36313101</v>
      </c>
      <c r="X2309" s="21" t="str">
        <f>+VLOOKUP(Enfermedades_Mundiales[[#This Row],[tema]],Estructura!$A$4:$C$18,3,0)</f>
        <v>T-368</v>
      </c>
      <c r="Y2309" s="32" t="str">
        <f>+VLOOKUP(Enfermedades_Mundiales[[#This Row],[contenido]],Estructura!$E$4:$G$18,3,0)</f>
        <v>C-364</v>
      </c>
      <c r="Z2309" s="32" t="str">
        <f>+VLOOKUP(Enfermedades_Mundiales[[#This Row],[Filtro Integrado]],Estructura!$M$4:$O$367,3,0)</f>
        <v>FI-366</v>
      </c>
      <c r="AA2309" s="32" t="str">
        <f>+VLOOKUP(Enfermedades_Mundiales[[#This Row],[Muestra]],Estructura!$Q$4:$S$194,3,0)</f>
        <v>M-373</v>
      </c>
    </row>
    <row r="2310" spans="1:27" ht="30.6" x14ac:dyDescent="0.3">
      <c r="A2310" s="61" t="s">
        <v>2777</v>
      </c>
      <c r="B2310" s="43">
        <f t="shared" si="504"/>
        <v>360</v>
      </c>
      <c r="C2310" s="44" t="str">
        <f t="shared" si="504"/>
        <v>Enfermedades Mundiales</v>
      </c>
      <c r="D2310" s="44" t="str">
        <f t="shared" si="504"/>
        <v>Salud</v>
      </c>
      <c r="E2310" s="64">
        <v>13102</v>
      </c>
      <c r="F2310" s="44" t="str">
        <f t="shared" si="499"/>
        <v>Etapas Paso a Paso</v>
      </c>
      <c r="G2310" s="27" t="s">
        <v>3568</v>
      </c>
      <c r="H2310" s="60" t="s">
        <v>17</v>
      </c>
      <c r="I2310" s="58" t="s">
        <v>301</v>
      </c>
      <c r="J2310" s="43" t="str">
        <f t="shared" si="503"/>
        <v>Zona</v>
      </c>
      <c r="K2310" s="12" t="str">
        <f t="shared" si="505"/>
        <v>Etapas Históricas</v>
      </c>
      <c r="L2310" s="43" t="str">
        <f t="shared" si="505"/>
        <v>Periodo 2020-2021</v>
      </c>
      <c r="M2310" s="43" t="str">
        <f t="shared" si="505"/>
        <v>Adimensional</v>
      </c>
      <c r="N2310" s="49" t="str">
        <f t="shared" si="505"/>
        <v>Ministerio de Ciencias, Tecnología, Conocimiento e Innovación</v>
      </c>
      <c r="O2310" s="30" t="str">
        <f>+"Etapas Históricas del Programa Paso a Paso en la comuna de "&amp;Enfermedades_Mundiales[[#This Row],[territorio]]</f>
        <v>Etapas Históricas del Programa Paso a Paso en la comuna de Cerrillos</v>
      </c>
      <c r="P2310" s="68"/>
      <c r="Q2310" s="15" t="str">
        <f t="shared" si="497"/>
        <v>Gráfico Evolución</v>
      </c>
      <c r="R2310" s="30"/>
      <c r="S231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https://analytics.zoho.com/open-view/2395394000008155038?ZOHO_CRITERIA=%22Localiza_CL_Poblacion%22.%22Codcom%22%3D13102</v>
      </c>
      <c r="T2310" s="17"/>
      <c r="U2310" s="31" t="str">
        <f t="shared" si="498"/>
        <v>#1774B9</v>
      </c>
      <c r="V2310" s="32" t="str">
        <f>+Enfermedades_Mundiales[[#This Row],[idcoleccion]]&amp;"-"&amp;Enfermedades_Mundiales[[#This Row],[id]]</f>
        <v>360-2300</v>
      </c>
      <c r="W2310" s="21">
        <f>+VLOOKUP(Enfermedades_Mundiales[[#This Row],[Filtro URL]],Estructura!$X$4:$Y$366,2,0)</f>
        <v>36313102</v>
      </c>
      <c r="X2310" s="21" t="str">
        <f>+VLOOKUP(Enfermedades_Mundiales[[#This Row],[tema]],Estructura!$A$4:$C$18,3,0)</f>
        <v>T-368</v>
      </c>
      <c r="Y2310" s="32" t="str">
        <f>+VLOOKUP(Enfermedades_Mundiales[[#This Row],[contenido]],Estructura!$E$4:$G$18,3,0)</f>
        <v>C-364</v>
      </c>
      <c r="Z2310" s="32" t="str">
        <f>+VLOOKUP(Enfermedades_Mundiales[[#This Row],[Filtro Integrado]],Estructura!$M$4:$O$367,3,0)</f>
        <v>FI-366</v>
      </c>
      <c r="AA2310" s="32" t="str">
        <f>+VLOOKUP(Enfermedades_Mundiales[[#This Row],[Muestra]],Estructura!$Q$4:$S$194,3,0)</f>
        <v>M-373</v>
      </c>
    </row>
    <row r="2311" spans="1:27" ht="30.6" x14ac:dyDescent="0.3">
      <c r="A2311" s="61" t="s">
        <v>2778</v>
      </c>
      <c r="B2311" s="43">
        <f t="shared" si="504"/>
        <v>360</v>
      </c>
      <c r="C2311" s="44" t="str">
        <f t="shared" si="504"/>
        <v>Enfermedades Mundiales</v>
      </c>
      <c r="D2311" s="44" t="str">
        <f t="shared" si="504"/>
        <v>Salud</v>
      </c>
      <c r="E2311" s="64">
        <v>13103</v>
      </c>
      <c r="F2311" s="44" t="str">
        <f t="shared" si="499"/>
        <v>Etapas Paso a Paso</v>
      </c>
      <c r="G2311" s="27" t="s">
        <v>3568</v>
      </c>
      <c r="H2311" s="60" t="s">
        <v>17</v>
      </c>
      <c r="I2311" s="58" t="s">
        <v>302</v>
      </c>
      <c r="J2311" s="43" t="str">
        <f t="shared" si="503"/>
        <v>Zona</v>
      </c>
      <c r="K2311" s="12" t="str">
        <f t="shared" si="505"/>
        <v>Etapas Históricas</v>
      </c>
      <c r="L2311" s="43" t="str">
        <f t="shared" si="505"/>
        <v>Periodo 2020-2021</v>
      </c>
      <c r="M2311" s="43" t="str">
        <f t="shared" si="505"/>
        <v>Adimensional</v>
      </c>
      <c r="N2311" s="49" t="str">
        <f t="shared" si="505"/>
        <v>Ministerio de Ciencias, Tecnología, Conocimiento e Innovación</v>
      </c>
      <c r="O2311" s="30" t="str">
        <f>+"Etapas Históricas del Programa Paso a Paso en la comuna de "&amp;Enfermedades_Mundiales[[#This Row],[territorio]]</f>
        <v>Etapas Históricas del Programa Paso a Paso en la comuna de Cerro Navia</v>
      </c>
      <c r="P2311" s="68"/>
      <c r="Q2311" s="15" t="str">
        <f t="shared" si="497"/>
        <v>Gráfico Evolución</v>
      </c>
      <c r="R2311" s="30"/>
      <c r="S231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https://analytics.zoho.com/open-view/2395394000008155038?ZOHO_CRITERIA=%22Localiza_CL_Poblacion%22.%22Codcom%22%3D13103</v>
      </c>
      <c r="T2311" s="17"/>
      <c r="U2311" s="31" t="str">
        <f t="shared" si="498"/>
        <v>#1774B9</v>
      </c>
      <c r="V2311" s="32" t="str">
        <f>+Enfermedades_Mundiales[[#This Row],[idcoleccion]]&amp;"-"&amp;Enfermedades_Mundiales[[#This Row],[id]]</f>
        <v>360-2301</v>
      </c>
      <c r="W2311" s="21">
        <f>+VLOOKUP(Enfermedades_Mundiales[[#This Row],[Filtro URL]],Estructura!$X$4:$Y$366,2,0)</f>
        <v>36313103</v>
      </c>
      <c r="X2311" s="21" t="str">
        <f>+VLOOKUP(Enfermedades_Mundiales[[#This Row],[tema]],Estructura!$A$4:$C$18,3,0)</f>
        <v>T-368</v>
      </c>
      <c r="Y2311" s="32" t="str">
        <f>+VLOOKUP(Enfermedades_Mundiales[[#This Row],[contenido]],Estructura!$E$4:$G$18,3,0)</f>
        <v>C-364</v>
      </c>
      <c r="Z2311" s="32" t="str">
        <f>+VLOOKUP(Enfermedades_Mundiales[[#This Row],[Filtro Integrado]],Estructura!$M$4:$O$367,3,0)</f>
        <v>FI-366</v>
      </c>
      <c r="AA2311" s="32" t="str">
        <f>+VLOOKUP(Enfermedades_Mundiales[[#This Row],[Muestra]],Estructura!$Q$4:$S$194,3,0)</f>
        <v>M-373</v>
      </c>
    </row>
    <row r="2312" spans="1:27" ht="30.6" x14ac:dyDescent="0.3">
      <c r="A2312" s="61" t="s">
        <v>2779</v>
      </c>
      <c r="B2312" s="43">
        <f t="shared" si="504"/>
        <v>360</v>
      </c>
      <c r="C2312" s="44" t="str">
        <f t="shared" si="504"/>
        <v>Enfermedades Mundiales</v>
      </c>
      <c r="D2312" s="44" t="str">
        <f t="shared" si="504"/>
        <v>Salud</v>
      </c>
      <c r="E2312" s="64">
        <v>13104</v>
      </c>
      <c r="F2312" s="44" t="str">
        <f t="shared" si="499"/>
        <v>Etapas Paso a Paso</v>
      </c>
      <c r="G2312" s="27" t="s">
        <v>3568</v>
      </c>
      <c r="H2312" s="60" t="s">
        <v>17</v>
      </c>
      <c r="I2312" s="58" t="s">
        <v>303</v>
      </c>
      <c r="J2312" s="43" t="str">
        <f t="shared" si="503"/>
        <v>Zona</v>
      </c>
      <c r="K2312" s="12" t="str">
        <f t="shared" si="505"/>
        <v>Etapas Históricas</v>
      </c>
      <c r="L2312" s="43" t="str">
        <f t="shared" si="505"/>
        <v>Periodo 2020-2021</v>
      </c>
      <c r="M2312" s="43" t="str">
        <f t="shared" si="505"/>
        <v>Adimensional</v>
      </c>
      <c r="N2312" s="49" t="str">
        <f t="shared" si="505"/>
        <v>Ministerio de Ciencias, Tecnología, Conocimiento e Innovación</v>
      </c>
      <c r="O2312" s="30" t="str">
        <f>+"Etapas Históricas del Programa Paso a Paso en la comuna de "&amp;Enfermedades_Mundiales[[#This Row],[territorio]]</f>
        <v>Etapas Históricas del Programa Paso a Paso en la comuna de Conchalí</v>
      </c>
      <c r="P2312" s="68"/>
      <c r="Q2312" s="15" t="str">
        <f t="shared" si="497"/>
        <v>Gráfico Evolución</v>
      </c>
      <c r="R2312" s="30"/>
      <c r="S231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https://analytics.zoho.com/open-view/2395394000008155038?ZOHO_CRITERIA=%22Localiza_CL_Poblacion%22.%22Codcom%22%3D13104</v>
      </c>
      <c r="T2312" s="17"/>
      <c r="U2312" s="31" t="str">
        <f t="shared" si="498"/>
        <v>#1774B9</v>
      </c>
      <c r="V2312" s="32" t="str">
        <f>+Enfermedades_Mundiales[[#This Row],[idcoleccion]]&amp;"-"&amp;Enfermedades_Mundiales[[#This Row],[id]]</f>
        <v>360-2302</v>
      </c>
      <c r="W2312" s="21">
        <f>+VLOOKUP(Enfermedades_Mundiales[[#This Row],[Filtro URL]],Estructura!$X$4:$Y$366,2,0)</f>
        <v>36313104</v>
      </c>
      <c r="X2312" s="21" t="str">
        <f>+VLOOKUP(Enfermedades_Mundiales[[#This Row],[tema]],Estructura!$A$4:$C$18,3,0)</f>
        <v>T-368</v>
      </c>
      <c r="Y2312" s="32" t="str">
        <f>+VLOOKUP(Enfermedades_Mundiales[[#This Row],[contenido]],Estructura!$E$4:$G$18,3,0)</f>
        <v>C-364</v>
      </c>
      <c r="Z2312" s="32" t="str">
        <f>+VLOOKUP(Enfermedades_Mundiales[[#This Row],[Filtro Integrado]],Estructura!$M$4:$O$367,3,0)</f>
        <v>FI-366</v>
      </c>
      <c r="AA2312" s="32" t="str">
        <f>+VLOOKUP(Enfermedades_Mundiales[[#This Row],[Muestra]],Estructura!$Q$4:$S$194,3,0)</f>
        <v>M-373</v>
      </c>
    </row>
    <row r="2313" spans="1:27" ht="30.6" x14ac:dyDescent="0.3">
      <c r="A2313" s="61" t="s">
        <v>2780</v>
      </c>
      <c r="B2313" s="43">
        <f t="shared" si="504"/>
        <v>360</v>
      </c>
      <c r="C2313" s="44" t="str">
        <f t="shared" si="504"/>
        <v>Enfermedades Mundiales</v>
      </c>
      <c r="D2313" s="44" t="str">
        <f t="shared" si="504"/>
        <v>Salud</v>
      </c>
      <c r="E2313" s="64">
        <v>13105</v>
      </c>
      <c r="F2313" s="44" t="str">
        <f t="shared" si="499"/>
        <v>Etapas Paso a Paso</v>
      </c>
      <c r="G2313" s="27" t="s">
        <v>3568</v>
      </c>
      <c r="H2313" s="60" t="s">
        <v>17</v>
      </c>
      <c r="I2313" s="58" t="s">
        <v>304</v>
      </c>
      <c r="J2313" s="43" t="str">
        <f t="shared" si="503"/>
        <v>Zona</v>
      </c>
      <c r="K2313" s="12" t="str">
        <f t="shared" si="505"/>
        <v>Etapas Históricas</v>
      </c>
      <c r="L2313" s="43" t="str">
        <f t="shared" si="505"/>
        <v>Periodo 2020-2021</v>
      </c>
      <c r="M2313" s="43" t="str">
        <f t="shared" si="505"/>
        <v>Adimensional</v>
      </c>
      <c r="N2313" s="49" t="str">
        <f t="shared" si="505"/>
        <v>Ministerio de Ciencias, Tecnología, Conocimiento e Innovación</v>
      </c>
      <c r="O2313" s="30" t="str">
        <f>+"Etapas Históricas del Programa Paso a Paso en la comuna de "&amp;Enfermedades_Mundiales[[#This Row],[territorio]]</f>
        <v>Etapas Históricas del Programa Paso a Paso en la comuna de El Bosque</v>
      </c>
      <c r="P2313" s="68"/>
      <c r="Q2313" s="15" t="str">
        <f t="shared" si="497"/>
        <v>Gráfico Evolución</v>
      </c>
      <c r="R2313" s="30"/>
      <c r="S231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https://analytics.zoho.com/open-view/2395394000008155038?ZOHO_CRITERIA=%22Localiza_CL_Poblacion%22.%22Codcom%22%3D13105</v>
      </c>
      <c r="T2313" s="17"/>
      <c r="U2313" s="31" t="str">
        <f t="shared" si="498"/>
        <v>#1774B9</v>
      </c>
      <c r="V2313" s="32" t="str">
        <f>+Enfermedades_Mundiales[[#This Row],[idcoleccion]]&amp;"-"&amp;Enfermedades_Mundiales[[#This Row],[id]]</f>
        <v>360-2303</v>
      </c>
      <c r="W2313" s="21">
        <f>+VLOOKUP(Enfermedades_Mundiales[[#This Row],[Filtro URL]],Estructura!$X$4:$Y$366,2,0)</f>
        <v>36313105</v>
      </c>
      <c r="X2313" s="21" t="str">
        <f>+VLOOKUP(Enfermedades_Mundiales[[#This Row],[tema]],Estructura!$A$4:$C$18,3,0)</f>
        <v>T-368</v>
      </c>
      <c r="Y2313" s="32" t="str">
        <f>+VLOOKUP(Enfermedades_Mundiales[[#This Row],[contenido]],Estructura!$E$4:$G$18,3,0)</f>
        <v>C-364</v>
      </c>
      <c r="Z2313" s="32" t="str">
        <f>+VLOOKUP(Enfermedades_Mundiales[[#This Row],[Filtro Integrado]],Estructura!$M$4:$O$367,3,0)</f>
        <v>FI-366</v>
      </c>
      <c r="AA2313" s="32" t="str">
        <f>+VLOOKUP(Enfermedades_Mundiales[[#This Row],[Muestra]],Estructura!$Q$4:$S$194,3,0)</f>
        <v>M-373</v>
      </c>
    </row>
    <row r="2314" spans="1:27" ht="30.6" x14ac:dyDescent="0.3">
      <c r="A2314" s="61" t="s">
        <v>2781</v>
      </c>
      <c r="B2314" s="43">
        <f t="shared" si="504"/>
        <v>360</v>
      </c>
      <c r="C2314" s="44" t="str">
        <f t="shared" si="504"/>
        <v>Enfermedades Mundiales</v>
      </c>
      <c r="D2314" s="44" t="str">
        <f t="shared" si="504"/>
        <v>Salud</v>
      </c>
      <c r="E2314" s="64">
        <v>13106</v>
      </c>
      <c r="F2314" s="44" t="str">
        <f t="shared" si="499"/>
        <v>Etapas Paso a Paso</v>
      </c>
      <c r="G2314" s="27" t="s">
        <v>3568</v>
      </c>
      <c r="H2314" s="60" t="s">
        <v>17</v>
      </c>
      <c r="I2314" s="58" t="s">
        <v>305</v>
      </c>
      <c r="J2314" s="43" t="str">
        <f t="shared" si="503"/>
        <v>Zona</v>
      </c>
      <c r="K2314" s="12" t="str">
        <f t="shared" si="505"/>
        <v>Etapas Históricas</v>
      </c>
      <c r="L2314" s="43" t="str">
        <f t="shared" si="505"/>
        <v>Periodo 2020-2021</v>
      </c>
      <c r="M2314" s="43" t="str">
        <f t="shared" si="505"/>
        <v>Adimensional</v>
      </c>
      <c r="N2314" s="49" t="str">
        <f t="shared" si="505"/>
        <v>Ministerio de Ciencias, Tecnología, Conocimiento e Innovación</v>
      </c>
      <c r="O2314" s="30" t="str">
        <f>+"Etapas Históricas del Programa Paso a Paso en la comuna de "&amp;Enfermedades_Mundiales[[#This Row],[territorio]]</f>
        <v>Etapas Históricas del Programa Paso a Paso en la comuna de Estación Central</v>
      </c>
      <c r="P2314" s="68"/>
      <c r="Q2314" s="15" t="str">
        <f t="shared" si="497"/>
        <v>Gráfico Evolución</v>
      </c>
      <c r="R2314" s="30"/>
      <c r="S231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https://analytics.zoho.com/open-view/2395394000008155038?ZOHO_CRITERIA=%22Localiza_CL_Poblacion%22.%22Codcom%22%3D13106</v>
      </c>
      <c r="T2314" s="17"/>
      <c r="U2314" s="31" t="str">
        <f t="shared" si="498"/>
        <v>#1774B9</v>
      </c>
      <c r="V2314" s="32" t="str">
        <f>+Enfermedades_Mundiales[[#This Row],[idcoleccion]]&amp;"-"&amp;Enfermedades_Mundiales[[#This Row],[id]]</f>
        <v>360-2304</v>
      </c>
      <c r="W2314" s="21">
        <f>+VLOOKUP(Enfermedades_Mundiales[[#This Row],[Filtro URL]],Estructura!$X$4:$Y$366,2,0)</f>
        <v>36313106</v>
      </c>
      <c r="X2314" s="21" t="str">
        <f>+VLOOKUP(Enfermedades_Mundiales[[#This Row],[tema]],Estructura!$A$4:$C$18,3,0)</f>
        <v>T-368</v>
      </c>
      <c r="Y2314" s="32" t="str">
        <f>+VLOOKUP(Enfermedades_Mundiales[[#This Row],[contenido]],Estructura!$E$4:$G$18,3,0)</f>
        <v>C-364</v>
      </c>
      <c r="Z2314" s="32" t="str">
        <f>+VLOOKUP(Enfermedades_Mundiales[[#This Row],[Filtro Integrado]],Estructura!$M$4:$O$367,3,0)</f>
        <v>FI-366</v>
      </c>
      <c r="AA2314" s="32" t="str">
        <f>+VLOOKUP(Enfermedades_Mundiales[[#This Row],[Muestra]],Estructura!$Q$4:$S$194,3,0)</f>
        <v>M-373</v>
      </c>
    </row>
    <row r="2315" spans="1:27" ht="30.6" x14ac:dyDescent="0.3">
      <c r="A2315" s="61" t="s">
        <v>2782</v>
      </c>
      <c r="B2315" s="43">
        <f t="shared" si="504"/>
        <v>360</v>
      </c>
      <c r="C2315" s="44" t="str">
        <f t="shared" si="504"/>
        <v>Enfermedades Mundiales</v>
      </c>
      <c r="D2315" s="44" t="str">
        <f t="shared" si="504"/>
        <v>Salud</v>
      </c>
      <c r="E2315" s="64">
        <v>13107</v>
      </c>
      <c r="F2315" s="44" t="str">
        <f t="shared" si="499"/>
        <v>Etapas Paso a Paso</v>
      </c>
      <c r="G2315" s="27" t="s">
        <v>3568</v>
      </c>
      <c r="H2315" s="60" t="s">
        <v>17</v>
      </c>
      <c r="I2315" s="58" t="s">
        <v>306</v>
      </c>
      <c r="J2315" s="43" t="str">
        <f t="shared" si="503"/>
        <v>Zona</v>
      </c>
      <c r="K2315" s="12" t="str">
        <f t="shared" si="505"/>
        <v>Etapas Históricas</v>
      </c>
      <c r="L2315" s="43" t="str">
        <f t="shared" si="505"/>
        <v>Periodo 2020-2021</v>
      </c>
      <c r="M2315" s="43" t="str">
        <f t="shared" si="505"/>
        <v>Adimensional</v>
      </c>
      <c r="N2315" s="49" t="str">
        <f t="shared" si="505"/>
        <v>Ministerio de Ciencias, Tecnología, Conocimiento e Innovación</v>
      </c>
      <c r="O2315" s="30" t="str">
        <f>+"Etapas Históricas del Programa Paso a Paso en la comuna de "&amp;Enfermedades_Mundiales[[#This Row],[territorio]]</f>
        <v>Etapas Históricas del Programa Paso a Paso en la comuna de Huechuraba</v>
      </c>
      <c r="P2315" s="68"/>
      <c r="Q2315" s="15" t="str">
        <f t="shared" si="497"/>
        <v>Gráfico Evolución</v>
      </c>
      <c r="R2315" s="30"/>
      <c r="S231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https://analytics.zoho.com/open-view/2395394000008155038?ZOHO_CRITERIA=%22Localiza_CL_Poblacion%22.%22Codcom%22%3D13107</v>
      </c>
      <c r="T2315" s="17"/>
      <c r="U2315" s="31" t="str">
        <f t="shared" si="498"/>
        <v>#1774B9</v>
      </c>
      <c r="V2315" s="32" t="str">
        <f>+Enfermedades_Mundiales[[#This Row],[idcoleccion]]&amp;"-"&amp;Enfermedades_Mundiales[[#This Row],[id]]</f>
        <v>360-2305</v>
      </c>
      <c r="W2315" s="21">
        <f>+VLOOKUP(Enfermedades_Mundiales[[#This Row],[Filtro URL]],Estructura!$X$4:$Y$366,2,0)</f>
        <v>36313107</v>
      </c>
      <c r="X2315" s="21" t="str">
        <f>+VLOOKUP(Enfermedades_Mundiales[[#This Row],[tema]],Estructura!$A$4:$C$18,3,0)</f>
        <v>T-368</v>
      </c>
      <c r="Y2315" s="32" t="str">
        <f>+VLOOKUP(Enfermedades_Mundiales[[#This Row],[contenido]],Estructura!$E$4:$G$18,3,0)</f>
        <v>C-364</v>
      </c>
      <c r="Z2315" s="32" t="str">
        <f>+VLOOKUP(Enfermedades_Mundiales[[#This Row],[Filtro Integrado]],Estructura!$M$4:$O$367,3,0)</f>
        <v>FI-366</v>
      </c>
      <c r="AA2315" s="32" t="str">
        <f>+VLOOKUP(Enfermedades_Mundiales[[#This Row],[Muestra]],Estructura!$Q$4:$S$194,3,0)</f>
        <v>M-373</v>
      </c>
    </row>
    <row r="2316" spans="1:27" ht="30.6" x14ac:dyDescent="0.3">
      <c r="A2316" s="61" t="s">
        <v>2783</v>
      </c>
      <c r="B2316" s="43">
        <f t="shared" si="504"/>
        <v>360</v>
      </c>
      <c r="C2316" s="44" t="str">
        <f t="shared" si="504"/>
        <v>Enfermedades Mundiales</v>
      </c>
      <c r="D2316" s="44" t="str">
        <f t="shared" si="504"/>
        <v>Salud</v>
      </c>
      <c r="E2316" s="64">
        <v>13108</v>
      </c>
      <c r="F2316" s="44" t="str">
        <f t="shared" si="499"/>
        <v>Etapas Paso a Paso</v>
      </c>
      <c r="G2316" s="27" t="s">
        <v>3568</v>
      </c>
      <c r="H2316" s="60" t="s">
        <v>17</v>
      </c>
      <c r="I2316" s="58" t="s">
        <v>307</v>
      </c>
      <c r="J2316" s="43" t="str">
        <f t="shared" si="503"/>
        <v>Zona</v>
      </c>
      <c r="K2316" s="12" t="str">
        <f t="shared" si="505"/>
        <v>Etapas Históricas</v>
      </c>
      <c r="L2316" s="43" t="str">
        <f t="shared" si="505"/>
        <v>Periodo 2020-2021</v>
      </c>
      <c r="M2316" s="43" t="str">
        <f t="shared" si="505"/>
        <v>Adimensional</v>
      </c>
      <c r="N2316" s="49" t="str">
        <f t="shared" si="505"/>
        <v>Ministerio de Ciencias, Tecnología, Conocimiento e Innovación</v>
      </c>
      <c r="O2316" s="30" t="str">
        <f>+"Etapas Históricas del Programa Paso a Paso en la comuna de "&amp;Enfermedades_Mundiales[[#This Row],[territorio]]</f>
        <v>Etapas Históricas del Programa Paso a Paso en la comuna de Independencia</v>
      </c>
      <c r="P2316" s="68"/>
      <c r="Q2316" s="15" t="str">
        <f t="shared" si="497"/>
        <v>Gráfico Evolución</v>
      </c>
      <c r="R2316" s="30"/>
      <c r="S231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https://analytics.zoho.com/open-view/2395394000008155038?ZOHO_CRITERIA=%22Localiza_CL_Poblacion%22.%22Codcom%22%3D13108</v>
      </c>
      <c r="T2316" s="17"/>
      <c r="U2316" s="31" t="str">
        <f t="shared" si="498"/>
        <v>#1774B9</v>
      </c>
      <c r="V2316" s="32" t="str">
        <f>+Enfermedades_Mundiales[[#This Row],[idcoleccion]]&amp;"-"&amp;Enfermedades_Mundiales[[#This Row],[id]]</f>
        <v>360-2306</v>
      </c>
      <c r="W2316" s="21">
        <f>+VLOOKUP(Enfermedades_Mundiales[[#This Row],[Filtro URL]],Estructura!$X$4:$Y$366,2,0)</f>
        <v>36313108</v>
      </c>
      <c r="X2316" s="21" t="str">
        <f>+VLOOKUP(Enfermedades_Mundiales[[#This Row],[tema]],Estructura!$A$4:$C$18,3,0)</f>
        <v>T-368</v>
      </c>
      <c r="Y2316" s="32" t="str">
        <f>+VLOOKUP(Enfermedades_Mundiales[[#This Row],[contenido]],Estructura!$E$4:$G$18,3,0)</f>
        <v>C-364</v>
      </c>
      <c r="Z2316" s="32" t="str">
        <f>+VLOOKUP(Enfermedades_Mundiales[[#This Row],[Filtro Integrado]],Estructura!$M$4:$O$367,3,0)</f>
        <v>FI-366</v>
      </c>
      <c r="AA2316" s="32" t="str">
        <f>+VLOOKUP(Enfermedades_Mundiales[[#This Row],[Muestra]],Estructura!$Q$4:$S$194,3,0)</f>
        <v>M-373</v>
      </c>
    </row>
    <row r="2317" spans="1:27" ht="30.6" x14ac:dyDescent="0.3">
      <c r="A2317" s="61" t="s">
        <v>2784</v>
      </c>
      <c r="B2317" s="43">
        <f t="shared" si="504"/>
        <v>360</v>
      </c>
      <c r="C2317" s="44" t="str">
        <f t="shared" si="504"/>
        <v>Enfermedades Mundiales</v>
      </c>
      <c r="D2317" s="44" t="str">
        <f t="shared" si="504"/>
        <v>Salud</v>
      </c>
      <c r="E2317" s="64">
        <v>13109</v>
      </c>
      <c r="F2317" s="44" t="str">
        <f t="shared" si="499"/>
        <v>Etapas Paso a Paso</v>
      </c>
      <c r="G2317" s="27" t="s">
        <v>3568</v>
      </c>
      <c r="H2317" s="60" t="s">
        <v>17</v>
      </c>
      <c r="I2317" s="58" t="s">
        <v>308</v>
      </c>
      <c r="J2317" s="43" t="str">
        <f t="shared" si="503"/>
        <v>Zona</v>
      </c>
      <c r="K2317" s="12" t="str">
        <f t="shared" si="505"/>
        <v>Etapas Históricas</v>
      </c>
      <c r="L2317" s="43" t="str">
        <f t="shared" si="505"/>
        <v>Periodo 2020-2021</v>
      </c>
      <c r="M2317" s="43" t="str">
        <f t="shared" si="505"/>
        <v>Adimensional</v>
      </c>
      <c r="N2317" s="49" t="str">
        <f t="shared" si="505"/>
        <v>Ministerio de Ciencias, Tecnología, Conocimiento e Innovación</v>
      </c>
      <c r="O2317" s="30" t="str">
        <f>+"Etapas Históricas del Programa Paso a Paso en la comuna de "&amp;Enfermedades_Mundiales[[#This Row],[territorio]]</f>
        <v>Etapas Históricas del Programa Paso a Paso en la comuna de La Cisterna</v>
      </c>
      <c r="P2317" s="68"/>
      <c r="Q2317" s="15" t="str">
        <f t="shared" si="497"/>
        <v>Gráfico Evolución</v>
      </c>
      <c r="R2317" s="30"/>
      <c r="S231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https://analytics.zoho.com/open-view/2395394000008155038?ZOHO_CRITERIA=%22Localiza_CL_Poblacion%22.%22Codcom%22%3D13109</v>
      </c>
      <c r="T2317" s="17"/>
      <c r="U2317" s="31" t="str">
        <f t="shared" si="498"/>
        <v>#1774B9</v>
      </c>
      <c r="V2317" s="32" t="str">
        <f>+Enfermedades_Mundiales[[#This Row],[idcoleccion]]&amp;"-"&amp;Enfermedades_Mundiales[[#This Row],[id]]</f>
        <v>360-2307</v>
      </c>
      <c r="W2317" s="21">
        <f>+VLOOKUP(Enfermedades_Mundiales[[#This Row],[Filtro URL]],Estructura!$X$4:$Y$366,2,0)</f>
        <v>36313109</v>
      </c>
      <c r="X2317" s="21" t="str">
        <f>+VLOOKUP(Enfermedades_Mundiales[[#This Row],[tema]],Estructura!$A$4:$C$18,3,0)</f>
        <v>T-368</v>
      </c>
      <c r="Y2317" s="32" t="str">
        <f>+VLOOKUP(Enfermedades_Mundiales[[#This Row],[contenido]],Estructura!$E$4:$G$18,3,0)</f>
        <v>C-364</v>
      </c>
      <c r="Z2317" s="32" t="str">
        <f>+VLOOKUP(Enfermedades_Mundiales[[#This Row],[Filtro Integrado]],Estructura!$M$4:$O$367,3,0)</f>
        <v>FI-366</v>
      </c>
      <c r="AA2317" s="32" t="str">
        <f>+VLOOKUP(Enfermedades_Mundiales[[#This Row],[Muestra]],Estructura!$Q$4:$S$194,3,0)</f>
        <v>M-373</v>
      </c>
    </row>
    <row r="2318" spans="1:27" ht="30.6" x14ac:dyDescent="0.3">
      <c r="A2318" s="61" t="s">
        <v>2785</v>
      </c>
      <c r="B2318" s="43">
        <f t="shared" si="504"/>
        <v>360</v>
      </c>
      <c r="C2318" s="44" t="str">
        <f t="shared" si="504"/>
        <v>Enfermedades Mundiales</v>
      </c>
      <c r="D2318" s="44" t="str">
        <f t="shared" si="504"/>
        <v>Salud</v>
      </c>
      <c r="E2318" s="64">
        <v>13110</v>
      </c>
      <c r="F2318" s="44" t="str">
        <f t="shared" si="499"/>
        <v>Etapas Paso a Paso</v>
      </c>
      <c r="G2318" s="27" t="s">
        <v>3568</v>
      </c>
      <c r="H2318" s="60" t="s">
        <v>17</v>
      </c>
      <c r="I2318" s="58" t="s">
        <v>309</v>
      </c>
      <c r="J2318" s="43" t="str">
        <f t="shared" si="503"/>
        <v>Zona</v>
      </c>
      <c r="K2318" s="12" t="str">
        <f t="shared" si="505"/>
        <v>Etapas Históricas</v>
      </c>
      <c r="L2318" s="43" t="str">
        <f t="shared" si="505"/>
        <v>Periodo 2020-2021</v>
      </c>
      <c r="M2318" s="43" t="str">
        <f t="shared" si="505"/>
        <v>Adimensional</v>
      </c>
      <c r="N2318" s="49" t="str">
        <f t="shared" si="505"/>
        <v>Ministerio de Ciencias, Tecnología, Conocimiento e Innovación</v>
      </c>
      <c r="O2318" s="30" t="str">
        <f>+"Etapas Históricas del Programa Paso a Paso en la comuna de "&amp;Enfermedades_Mundiales[[#This Row],[territorio]]</f>
        <v>Etapas Históricas del Programa Paso a Paso en la comuna de La Florida</v>
      </c>
      <c r="P2318" s="68"/>
      <c r="Q2318" s="15" t="str">
        <f t="shared" si="497"/>
        <v>Gráfico Evolución</v>
      </c>
      <c r="R2318" s="30"/>
      <c r="S231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https://analytics.zoho.com/open-view/2395394000008155038?ZOHO_CRITERIA=%22Localiza_CL_Poblacion%22.%22Codcom%22%3D13110</v>
      </c>
      <c r="T2318" s="17"/>
      <c r="U2318" s="31" t="str">
        <f t="shared" si="498"/>
        <v>#1774B9</v>
      </c>
      <c r="V2318" s="32" t="str">
        <f>+Enfermedades_Mundiales[[#This Row],[idcoleccion]]&amp;"-"&amp;Enfermedades_Mundiales[[#This Row],[id]]</f>
        <v>360-2308</v>
      </c>
      <c r="W2318" s="21">
        <f>+VLOOKUP(Enfermedades_Mundiales[[#This Row],[Filtro URL]],Estructura!$X$4:$Y$366,2,0)</f>
        <v>36313110</v>
      </c>
      <c r="X2318" s="21" t="str">
        <f>+VLOOKUP(Enfermedades_Mundiales[[#This Row],[tema]],Estructura!$A$4:$C$18,3,0)</f>
        <v>T-368</v>
      </c>
      <c r="Y2318" s="32" t="str">
        <f>+VLOOKUP(Enfermedades_Mundiales[[#This Row],[contenido]],Estructura!$E$4:$G$18,3,0)</f>
        <v>C-364</v>
      </c>
      <c r="Z2318" s="32" t="str">
        <f>+VLOOKUP(Enfermedades_Mundiales[[#This Row],[Filtro Integrado]],Estructura!$M$4:$O$367,3,0)</f>
        <v>FI-366</v>
      </c>
      <c r="AA2318" s="32" t="str">
        <f>+VLOOKUP(Enfermedades_Mundiales[[#This Row],[Muestra]],Estructura!$Q$4:$S$194,3,0)</f>
        <v>M-373</v>
      </c>
    </row>
    <row r="2319" spans="1:27" ht="30.6" x14ac:dyDescent="0.3">
      <c r="A2319" s="61" t="s">
        <v>2786</v>
      </c>
      <c r="B2319" s="43">
        <f t="shared" si="504"/>
        <v>360</v>
      </c>
      <c r="C2319" s="44" t="str">
        <f t="shared" si="504"/>
        <v>Enfermedades Mundiales</v>
      </c>
      <c r="D2319" s="44" t="str">
        <f t="shared" si="504"/>
        <v>Salud</v>
      </c>
      <c r="E2319" s="64">
        <v>13111</v>
      </c>
      <c r="F2319" s="44" t="str">
        <f t="shared" si="499"/>
        <v>Etapas Paso a Paso</v>
      </c>
      <c r="G2319" s="27" t="s">
        <v>3568</v>
      </c>
      <c r="H2319" s="60" t="s">
        <v>17</v>
      </c>
      <c r="I2319" s="58" t="s">
        <v>310</v>
      </c>
      <c r="J2319" s="43" t="str">
        <f t="shared" si="503"/>
        <v>Zona</v>
      </c>
      <c r="K2319" s="12" t="str">
        <f t="shared" si="505"/>
        <v>Etapas Históricas</v>
      </c>
      <c r="L2319" s="43" t="str">
        <f t="shared" si="505"/>
        <v>Periodo 2020-2021</v>
      </c>
      <c r="M2319" s="43" t="str">
        <f t="shared" si="505"/>
        <v>Adimensional</v>
      </c>
      <c r="N2319" s="49" t="str">
        <f t="shared" si="505"/>
        <v>Ministerio de Ciencias, Tecnología, Conocimiento e Innovación</v>
      </c>
      <c r="O2319" s="30" t="str">
        <f>+"Etapas Históricas del Programa Paso a Paso en la comuna de "&amp;Enfermedades_Mundiales[[#This Row],[territorio]]</f>
        <v>Etapas Históricas del Programa Paso a Paso en la comuna de La Granja</v>
      </c>
      <c r="P2319" s="68"/>
      <c r="Q2319" s="15" t="str">
        <f t="shared" si="497"/>
        <v>Gráfico Evolución</v>
      </c>
      <c r="R2319" s="30"/>
      <c r="S231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https://analytics.zoho.com/open-view/2395394000008155038?ZOHO_CRITERIA=%22Localiza_CL_Poblacion%22.%22Codcom%22%3D13111</v>
      </c>
      <c r="T2319" s="17"/>
      <c r="U2319" s="31" t="str">
        <f t="shared" si="498"/>
        <v>#1774B9</v>
      </c>
      <c r="V2319" s="32" t="str">
        <f>+Enfermedades_Mundiales[[#This Row],[idcoleccion]]&amp;"-"&amp;Enfermedades_Mundiales[[#This Row],[id]]</f>
        <v>360-2309</v>
      </c>
      <c r="W2319" s="21">
        <f>+VLOOKUP(Enfermedades_Mundiales[[#This Row],[Filtro URL]],Estructura!$X$4:$Y$366,2,0)</f>
        <v>36313111</v>
      </c>
      <c r="X2319" s="21" t="str">
        <f>+VLOOKUP(Enfermedades_Mundiales[[#This Row],[tema]],Estructura!$A$4:$C$18,3,0)</f>
        <v>T-368</v>
      </c>
      <c r="Y2319" s="32" t="str">
        <f>+VLOOKUP(Enfermedades_Mundiales[[#This Row],[contenido]],Estructura!$E$4:$G$18,3,0)</f>
        <v>C-364</v>
      </c>
      <c r="Z2319" s="32" t="str">
        <f>+VLOOKUP(Enfermedades_Mundiales[[#This Row],[Filtro Integrado]],Estructura!$M$4:$O$367,3,0)</f>
        <v>FI-366</v>
      </c>
      <c r="AA2319" s="32" t="str">
        <f>+VLOOKUP(Enfermedades_Mundiales[[#This Row],[Muestra]],Estructura!$Q$4:$S$194,3,0)</f>
        <v>M-373</v>
      </c>
    </row>
    <row r="2320" spans="1:27" ht="30.6" x14ac:dyDescent="0.3">
      <c r="A2320" s="61" t="s">
        <v>2787</v>
      </c>
      <c r="B2320" s="43">
        <f t="shared" ref="B2320:D2335" si="506">+B2319</f>
        <v>360</v>
      </c>
      <c r="C2320" s="44" t="str">
        <f t="shared" si="506"/>
        <v>Enfermedades Mundiales</v>
      </c>
      <c r="D2320" s="44" t="str">
        <f t="shared" si="506"/>
        <v>Salud</v>
      </c>
      <c r="E2320" s="64">
        <v>13112</v>
      </c>
      <c r="F2320" s="44" t="str">
        <f t="shared" si="499"/>
        <v>Etapas Paso a Paso</v>
      </c>
      <c r="G2320" s="27" t="s">
        <v>3568</v>
      </c>
      <c r="H2320" s="60" t="s">
        <v>17</v>
      </c>
      <c r="I2320" s="58" t="s">
        <v>311</v>
      </c>
      <c r="J2320" s="43" t="str">
        <f t="shared" si="503"/>
        <v>Zona</v>
      </c>
      <c r="K2320" s="12" t="str">
        <f t="shared" si="505"/>
        <v>Etapas Históricas</v>
      </c>
      <c r="L2320" s="43" t="str">
        <f t="shared" si="505"/>
        <v>Periodo 2020-2021</v>
      </c>
      <c r="M2320" s="43" t="str">
        <f t="shared" si="505"/>
        <v>Adimensional</v>
      </c>
      <c r="N2320" s="49" t="str">
        <f t="shared" si="505"/>
        <v>Ministerio de Ciencias, Tecnología, Conocimiento e Innovación</v>
      </c>
      <c r="O2320" s="30" t="str">
        <f>+"Etapas Históricas del Programa Paso a Paso en la comuna de "&amp;Enfermedades_Mundiales[[#This Row],[territorio]]</f>
        <v>Etapas Históricas del Programa Paso a Paso en la comuna de La Pintana</v>
      </c>
      <c r="P2320" s="68"/>
      <c r="Q2320" s="15" t="str">
        <f t="shared" si="497"/>
        <v>Gráfico Evolución</v>
      </c>
      <c r="R2320" s="30"/>
      <c r="S232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https://analytics.zoho.com/open-view/2395394000008155038?ZOHO_CRITERIA=%22Localiza_CL_Poblacion%22.%22Codcom%22%3D13112</v>
      </c>
      <c r="T2320" s="17"/>
      <c r="U2320" s="31" t="str">
        <f t="shared" si="498"/>
        <v>#1774B9</v>
      </c>
      <c r="V2320" s="32" t="str">
        <f>+Enfermedades_Mundiales[[#This Row],[idcoleccion]]&amp;"-"&amp;Enfermedades_Mundiales[[#This Row],[id]]</f>
        <v>360-2310</v>
      </c>
      <c r="W2320" s="21">
        <f>+VLOOKUP(Enfermedades_Mundiales[[#This Row],[Filtro URL]],Estructura!$X$4:$Y$366,2,0)</f>
        <v>36313112</v>
      </c>
      <c r="X2320" s="21" t="str">
        <f>+VLOOKUP(Enfermedades_Mundiales[[#This Row],[tema]],Estructura!$A$4:$C$18,3,0)</f>
        <v>T-368</v>
      </c>
      <c r="Y2320" s="32" t="str">
        <f>+VLOOKUP(Enfermedades_Mundiales[[#This Row],[contenido]],Estructura!$E$4:$G$18,3,0)</f>
        <v>C-364</v>
      </c>
      <c r="Z2320" s="32" t="str">
        <f>+VLOOKUP(Enfermedades_Mundiales[[#This Row],[Filtro Integrado]],Estructura!$M$4:$O$367,3,0)</f>
        <v>FI-366</v>
      </c>
      <c r="AA2320" s="32" t="str">
        <f>+VLOOKUP(Enfermedades_Mundiales[[#This Row],[Muestra]],Estructura!$Q$4:$S$194,3,0)</f>
        <v>M-373</v>
      </c>
    </row>
    <row r="2321" spans="1:27" ht="30.6" x14ac:dyDescent="0.3">
      <c r="A2321" s="61" t="s">
        <v>2788</v>
      </c>
      <c r="B2321" s="43">
        <f t="shared" si="506"/>
        <v>360</v>
      </c>
      <c r="C2321" s="44" t="str">
        <f t="shared" si="506"/>
        <v>Enfermedades Mundiales</v>
      </c>
      <c r="D2321" s="44" t="str">
        <f t="shared" si="506"/>
        <v>Salud</v>
      </c>
      <c r="E2321" s="64">
        <v>13113</v>
      </c>
      <c r="F2321" s="44" t="str">
        <f t="shared" si="499"/>
        <v>Etapas Paso a Paso</v>
      </c>
      <c r="G2321" s="27" t="s">
        <v>3568</v>
      </c>
      <c r="H2321" s="60" t="s">
        <v>17</v>
      </c>
      <c r="I2321" s="58" t="s">
        <v>312</v>
      </c>
      <c r="J2321" s="43" t="str">
        <f t="shared" si="503"/>
        <v>Zona</v>
      </c>
      <c r="K2321" s="12" t="str">
        <f t="shared" ref="K2321:N2336" si="507">+K2320</f>
        <v>Etapas Históricas</v>
      </c>
      <c r="L2321" s="43" t="str">
        <f t="shared" si="507"/>
        <v>Periodo 2020-2021</v>
      </c>
      <c r="M2321" s="43" t="str">
        <f t="shared" si="507"/>
        <v>Adimensional</v>
      </c>
      <c r="N2321" s="49" t="str">
        <f t="shared" si="507"/>
        <v>Ministerio de Ciencias, Tecnología, Conocimiento e Innovación</v>
      </c>
      <c r="O2321" s="30" t="str">
        <f>+"Etapas Históricas del Programa Paso a Paso en la comuna de "&amp;Enfermedades_Mundiales[[#This Row],[territorio]]</f>
        <v>Etapas Históricas del Programa Paso a Paso en la comuna de La Reina</v>
      </c>
      <c r="P2321" s="68"/>
      <c r="Q2321" s="15" t="str">
        <f t="shared" si="497"/>
        <v>Gráfico Evolución</v>
      </c>
      <c r="R2321" s="30"/>
      <c r="S232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https://analytics.zoho.com/open-view/2395394000008155038?ZOHO_CRITERIA=%22Localiza_CL_Poblacion%22.%22Codcom%22%3D13113</v>
      </c>
      <c r="T2321" s="17"/>
      <c r="U2321" s="31" t="str">
        <f t="shared" si="498"/>
        <v>#1774B9</v>
      </c>
      <c r="V2321" s="32" t="str">
        <f>+Enfermedades_Mundiales[[#This Row],[idcoleccion]]&amp;"-"&amp;Enfermedades_Mundiales[[#This Row],[id]]</f>
        <v>360-2311</v>
      </c>
      <c r="W2321" s="21">
        <f>+VLOOKUP(Enfermedades_Mundiales[[#This Row],[Filtro URL]],Estructura!$X$4:$Y$366,2,0)</f>
        <v>36313113</v>
      </c>
      <c r="X2321" s="21" t="str">
        <f>+VLOOKUP(Enfermedades_Mundiales[[#This Row],[tema]],Estructura!$A$4:$C$18,3,0)</f>
        <v>T-368</v>
      </c>
      <c r="Y2321" s="32" t="str">
        <f>+VLOOKUP(Enfermedades_Mundiales[[#This Row],[contenido]],Estructura!$E$4:$G$18,3,0)</f>
        <v>C-364</v>
      </c>
      <c r="Z2321" s="32" t="str">
        <f>+VLOOKUP(Enfermedades_Mundiales[[#This Row],[Filtro Integrado]],Estructura!$M$4:$O$367,3,0)</f>
        <v>FI-366</v>
      </c>
      <c r="AA2321" s="32" t="str">
        <f>+VLOOKUP(Enfermedades_Mundiales[[#This Row],[Muestra]],Estructura!$Q$4:$S$194,3,0)</f>
        <v>M-373</v>
      </c>
    </row>
    <row r="2322" spans="1:27" ht="30.6" x14ac:dyDescent="0.3">
      <c r="A2322" s="61" t="s">
        <v>2789</v>
      </c>
      <c r="B2322" s="43">
        <f t="shared" si="506"/>
        <v>360</v>
      </c>
      <c r="C2322" s="44" t="str">
        <f t="shared" si="506"/>
        <v>Enfermedades Mundiales</v>
      </c>
      <c r="D2322" s="44" t="str">
        <f t="shared" si="506"/>
        <v>Salud</v>
      </c>
      <c r="E2322" s="64">
        <v>13114</v>
      </c>
      <c r="F2322" s="44" t="str">
        <f t="shared" si="499"/>
        <v>Etapas Paso a Paso</v>
      </c>
      <c r="G2322" s="27" t="s">
        <v>3568</v>
      </c>
      <c r="H2322" s="60" t="s">
        <v>17</v>
      </c>
      <c r="I2322" s="58" t="s">
        <v>313</v>
      </c>
      <c r="J2322" s="43" t="str">
        <f t="shared" si="503"/>
        <v>Zona</v>
      </c>
      <c r="K2322" s="12" t="str">
        <f t="shared" si="507"/>
        <v>Etapas Históricas</v>
      </c>
      <c r="L2322" s="43" t="str">
        <f t="shared" si="507"/>
        <v>Periodo 2020-2021</v>
      </c>
      <c r="M2322" s="43" t="str">
        <f t="shared" si="507"/>
        <v>Adimensional</v>
      </c>
      <c r="N2322" s="49" t="str">
        <f t="shared" si="507"/>
        <v>Ministerio de Ciencias, Tecnología, Conocimiento e Innovación</v>
      </c>
      <c r="O2322" s="30" t="str">
        <f>+"Etapas Históricas del Programa Paso a Paso en la comuna de "&amp;Enfermedades_Mundiales[[#This Row],[territorio]]</f>
        <v>Etapas Históricas del Programa Paso a Paso en la comuna de Las Condes</v>
      </c>
      <c r="P2322" s="68"/>
      <c r="Q2322" s="15" t="str">
        <f t="shared" si="497"/>
        <v>Gráfico Evolución</v>
      </c>
      <c r="R2322" s="30"/>
      <c r="S232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https://analytics.zoho.com/open-view/2395394000008155038?ZOHO_CRITERIA=%22Localiza_CL_Poblacion%22.%22Codcom%22%3D13114</v>
      </c>
      <c r="T2322" s="17"/>
      <c r="U2322" s="31" t="str">
        <f t="shared" si="498"/>
        <v>#1774B9</v>
      </c>
      <c r="V2322" s="32" t="str">
        <f>+Enfermedades_Mundiales[[#This Row],[idcoleccion]]&amp;"-"&amp;Enfermedades_Mundiales[[#This Row],[id]]</f>
        <v>360-2312</v>
      </c>
      <c r="W2322" s="21">
        <f>+VLOOKUP(Enfermedades_Mundiales[[#This Row],[Filtro URL]],Estructura!$X$4:$Y$366,2,0)</f>
        <v>36313114</v>
      </c>
      <c r="X2322" s="21" t="str">
        <f>+VLOOKUP(Enfermedades_Mundiales[[#This Row],[tema]],Estructura!$A$4:$C$18,3,0)</f>
        <v>T-368</v>
      </c>
      <c r="Y2322" s="32" t="str">
        <f>+VLOOKUP(Enfermedades_Mundiales[[#This Row],[contenido]],Estructura!$E$4:$G$18,3,0)</f>
        <v>C-364</v>
      </c>
      <c r="Z2322" s="32" t="str">
        <f>+VLOOKUP(Enfermedades_Mundiales[[#This Row],[Filtro Integrado]],Estructura!$M$4:$O$367,3,0)</f>
        <v>FI-366</v>
      </c>
      <c r="AA2322" s="32" t="str">
        <f>+VLOOKUP(Enfermedades_Mundiales[[#This Row],[Muestra]],Estructura!$Q$4:$S$194,3,0)</f>
        <v>M-373</v>
      </c>
    </row>
    <row r="2323" spans="1:27" ht="30.6" x14ac:dyDescent="0.3">
      <c r="A2323" s="61" t="s">
        <v>2790</v>
      </c>
      <c r="B2323" s="43">
        <f t="shared" si="506"/>
        <v>360</v>
      </c>
      <c r="C2323" s="44" t="str">
        <f t="shared" si="506"/>
        <v>Enfermedades Mundiales</v>
      </c>
      <c r="D2323" s="44" t="str">
        <f t="shared" si="506"/>
        <v>Salud</v>
      </c>
      <c r="E2323" s="64">
        <v>13115</v>
      </c>
      <c r="F2323" s="44" t="str">
        <f t="shared" si="499"/>
        <v>Etapas Paso a Paso</v>
      </c>
      <c r="G2323" s="27" t="s">
        <v>3568</v>
      </c>
      <c r="H2323" s="60" t="s">
        <v>17</v>
      </c>
      <c r="I2323" s="58" t="s">
        <v>314</v>
      </c>
      <c r="J2323" s="43" t="str">
        <f t="shared" si="503"/>
        <v>Zona</v>
      </c>
      <c r="K2323" s="12" t="str">
        <f t="shared" si="507"/>
        <v>Etapas Históricas</v>
      </c>
      <c r="L2323" s="43" t="str">
        <f t="shared" si="507"/>
        <v>Periodo 2020-2021</v>
      </c>
      <c r="M2323" s="43" t="str">
        <f t="shared" si="507"/>
        <v>Adimensional</v>
      </c>
      <c r="N2323" s="49" t="str">
        <f t="shared" si="507"/>
        <v>Ministerio de Ciencias, Tecnología, Conocimiento e Innovación</v>
      </c>
      <c r="O2323" s="30" t="str">
        <f>+"Etapas Históricas del Programa Paso a Paso en la comuna de "&amp;Enfermedades_Mundiales[[#This Row],[territorio]]</f>
        <v>Etapas Históricas del Programa Paso a Paso en la comuna de Lo Barnechea</v>
      </c>
      <c r="P2323" s="68"/>
      <c r="Q2323" s="15" t="str">
        <f t="shared" si="497"/>
        <v>Gráfico Evolución</v>
      </c>
      <c r="R2323" s="30"/>
      <c r="S232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https://analytics.zoho.com/open-view/2395394000008155038?ZOHO_CRITERIA=%22Localiza_CL_Poblacion%22.%22Codcom%22%3D13115</v>
      </c>
      <c r="T2323" s="17"/>
      <c r="U2323" s="31" t="str">
        <f t="shared" si="498"/>
        <v>#1774B9</v>
      </c>
      <c r="V2323" s="32" t="str">
        <f>+Enfermedades_Mundiales[[#This Row],[idcoleccion]]&amp;"-"&amp;Enfermedades_Mundiales[[#This Row],[id]]</f>
        <v>360-2313</v>
      </c>
      <c r="W2323" s="21">
        <f>+VLOOKUP(Enfermedades_Mundiales[[#This Row],[Filtro URL]],Estructura!$X$4:$Y$366,2,0)</f>
        <v>36313115</v>
      </c>
      <c r="X2323" s="21" t="str">
        <f>+VLOOKUP(Enfermedades_Mundiales[[#This Row],[tema]],Estructura!$A$4:$C$18,3,0)</f>
        <v>T-368</v>
      </c>
      <c r="Y2323" s="32" t="str">
        <f>+VLOOKUP(Enfermedades_Mundiales[[#This Row],[contenido]],Estructura!$E$4:$G$18,3,0)</f>
        <v>C-364</v>
      </c>
      <c r="Z2323" s="32" t="str">
        <f>+VLOOKUP(Enfermedades_Mundiales[[#This Row],[Filtro Integrado]],Estructura!$M$4:$O$367,3,0)</f>
        <v>FI-366</v>
      </c>
      <c r="AA2323" s="32" t="str">
        <f>+VLOOKUP(Enfermedades_Mundiales[[#This Row],[Muestra]],Estructura!$Q$4:$S$194,3,0)</f>
        <v>M-373</v>
      </c>
    </row>
    <row r="2324" spans="1:27" ht="30.6" x14ac:dyDescent="0.3">
      <c r="A2324" s="61" t="s">
        <v>2791</v>
      </c>
      <c r="B2324" s="43">
        <f t="shared" si="506"/>
        <v>360</v>
      </c>
      <c r="C2324" s="44" t="str">
        <f t="shared" si="506"/>
        <v>Enfermedades Mundiales</v>
      </c>
      <c r="D2324" s="44" t="str">
        <f t="shared" si="506"/>
        <v>Salud</v>
      </c>
      <c r="E2324" s="64">
        <v>13116</v>
      </c>
      <c r="F2324" s="44" t="str">
        <f t="shared" si="499"/>
        <v>Etapas Paso a Paso</v>
      </c>
      <c r="G2324" s="27" t="s">
        <v>3568</v>
      </c>
      <c r="H2324" s="60" t="s">
        <v>17</v>
      </c>
      <c r="I2324" s="58" t="s">
        <v>315</v>
      </c>
      <c r="J2324" s="43" t="str">
        <f t="shared" si="503"/>
        <v>Zona</v>
      </c>
      <c r="K2324" s="12" t="str">
        <f t="shared" si="507"/>
        <v>Etapas Históricas</v>
      </c>
      <c r="L2324" s="43" t="str">
        <f t="shared" si="507"/>
        <v>Periodo 2020-2021</v>
      </c>
      <c r="M2324" s="43" t="str">
        <f t="shared" si="507"/>
        <v>Adimensional</v>
      </c>
      <c r="N2324" s="49" t="str">
        <f t="shared" si="507"/>
        <v>Ministerio de Ciencias, Tecnología, Conocimiento e Innovación</v>
      </c>
      <c r="O2324" s="30" t="str">
        <f>+"Etapas Históricas del Programa Paso a Paso en la comuna de "&amp;Enfermedades_Mundiales[[#This Row],[territorio]]</f>
        <v>Etapas Históricas del Programa Paso a Paso en la comuna de Lo Espejo</v>
      </c>
      <c r="P2324" s="68"/>
      <c r="Q2324" s="15" t="str">
        <f t="shared" si="497"/>
        <v>Gráfico Evolución</v>
      </c>
      <c r="R2324" s="30"/>
      <c r="S232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https://analytics.zoho.com/open-view/2395394000008155038?ZOHO_CRITERIA=%22Localiza_CL_Poblacion%22.%22Codcom%22%3D13116</v>
      </c>
      <c r="T2324" s="17"/>
      <c r="U2324" s="31" t="str">
        <f t="shared" si="498"/>
        <v>#1774B9</v>
      </c>
      <c r="V2324" s="32" t="str">
        <f>+Enfermedades_Mundiales[[#This Row],[idcoleccion]]&amp;"-"&amp;Enfermedades_Mundiales[[#This Row],[id]]</f>
        <v>360-2314</v>
      </c>
      <c r="W2324" s="21">
        <f>+VLOOKUP(Enfermedades_Mundiales[[#This Row],[Filtro URL]],Estructura!$X$4:$Y$366,2,0)</f>
        <v>36313116</v>
      </c>
      <c r="X2324" s="21" t="str">
        <f>+VLOOKUP(Enfermedades_Mundiales[[#This Row],[tema]],Estructura!$A$4:$C$18,3,0)</f>
        <v>T-368</v>
      </c>
      <c r="Y2324" s="32" t="str">
        <f>+VLOOKUP(Enfermedades_Mundiales[[#This Row],[contenido]],Estructura!$E$4:$G$18,3,0)</f>
        <v>C-364</v>
      </c>
      <c r="Z2324" s="32" t="str">
        <f>+VLOOKUP(Enfermedades_Mundiales[[#This Row],[Filtro Integrado]],Estructura!$M$4:$O$367,3,0)</f>
        <v>FI-366</v>
      </c>
      <c r="AA2324" s="32" t="str">
        <f>+VLOOKUP(Enfermedades_Mundiales[[#This Row],[Muestra]],Estructura!$Q$4:$S$194,3,0)</f>
        <v>M-373</v>
      </c>
    </row>
    <row r="2325" spans="1:27" ht="30.6" x14ac:dyDescent="0.3">
      <c r="A2325" s="61" t="s">
        <v>2792</v>
      </c>
      <c r="B2325" s="43">
        <f t="shared" si="506"/>
        <v>360</v>
      </c>
      <c r="C2325" s="44" t="str">
        <f t="shared" si="506"/>
        <v>Enfermedades Mundiales</v>
      </c>
      <c r="D2325" s="44" t="str">
        <f t="shared" si="506"/>
        <v>Salud</v>
      </c>
      <c r="E2325" s="64">
        <v>13117</v>
      </c>
      <c r="F2325" s="44" t="str">
        <f t="shared" si="499"/>
        <v>Etapas Paso a Paso</v>
      </c>
      <c r="G2325" s="27" t="s">
        <v>3568</v>
      </c>
      <c r="H2325" s="60" t="s">
        <v>17</v>
      </c>
      <c r="I2325" s="58" t="s">
        <v>316</v>
      </c>
      <c r="J2325" s="43" t="str">
        <f t="shared" si="503"/>
        <v>Zona</v>
      </c>
      <c r="K2325" s="12" t="str">
        <f t="shared" si="507"/>
        <v>Etapas Históricas</v>
      </c>
      <c r="L2325" s="43" t="str">
        <f t="shared" si="507"/>
        <v>Periodo 2020-2021</v>
      </c>
      <c r="M2325" s="43" t="str">
        <f t="shared" si="507"/>
        <v>Adimensional</v>
      </c>
      <c r="N2325" s="49" t="str">
        <f t="shared" si="507"/>
        <v>Ministerio de Ciencias, Tecnología, Conocimiento e Innovación</v>
      </c>
      <c r="O2325" s="30" t="str">
        <f>+"Etapas Históricas del Programa Paso a Paso en la comuna de "&amp;Enfermedades_Mundiales[[#This Row],[territorio]]</f>
        <v>Etapas Históricas del Programa Paso a Paso en la comuna de Lo Prado</v>
      </c>
      <c r="P2325" s="68"/>
      <c r="Q2325" s="15" t="str">
        <f t="shared" si="497"/>
        <v>Gráfico Evolución</v>
      </c>
      <c r="R2325" s="30"/>
      <c r="S232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https://analytics.zoho.com/open-view/2395394000008155038?ZOHO_CRITERIA=%22Localiza_CL_Poblacion%22.%22Codcom%22%3D13117</v>
      </c>
      <c r="T2325" s="17"/>
      <c r="U2325" s="31" t="str">
        <f t="shared" si="498"/>
        <v>#1774B9</v>
      </c>
      <c r="V2325" s="32" t="str">
        <f>+Enfermedades_Mundiales[[#This Row],[idcoleccion]]&amp;"-"&amp;Enfermedades_Mundiales[[#This Row],[id]]</f>
        <v>360-2315</v>
      </c>
      <c r="W2325" s="21">
        <f>+VLOOKUP(Enfermedades_Mundiales[[#This Row],[Filtro URL]],Estructura!$X$4:$Y$366,2,0)</f>
        <v>36313117</v>
      </c>
      <c r="X2325" s="21" t="str">
        <f>+VLOOKUP(Enfermedades_Mundiales[[#This Row],[tema]],Estructura!$A$4:$C$18,3,0)</f>
        <v>T-368</v>
      </c>
      <c r="Y2325" s="32" t="str">
        <f>+VLOOKUP(Enfermedades_Mundiales[[#This Row],[contenido]],Estructura!$E$4:$G$18,3,0)</f>
        <v>C-364</v>
      </c>
      <c r="Z2325" s="32" t="str">
        <f>+VLOOKUP(Enfermedades_Mundiales[[#This Row],[Filtro Integrado]],Estructura!$M$4:$O$367,3,0)</f>
        <v>FI-366</v>
      </c>
      <c r="AA2325" s="32" t="str">
        <f>+VLOOKUP(Enfermedades_Mundiales[[#This Row],[Muestra]],Estructura!$Q$4:$S$194,3,0)</f>
        <v>M-373</v>
      </c>
    </row>
    <row r="2326" spans="1:27" ht="30.6" x14ac:dyDescent="0.3">
      <c r="A2326" s="61" t="s">
        <v>2793</v>
      </c>
      <c r="B2326" s="43">
        <f t="shared" si="506"/>
        <v>360</v>
      </c>
      <c r="C2326" s="44" t="str">
        <f t="shared" si="506"/>
        <v>Enfermedades Mundiales</v>
      </c>
      <c r="D2326" s="44" t="str">
        <f t="shared" si="506"/>
        <v>Salud</v>
      </c>
      <c r="E2326" s="64">
        <v>13118</v>
      </c>
      <c r="F2326" s="44" t="str">
        <f t="shared" si="499"/>
        <v>Etapas Paso a Paso</v>
      </c>
      <c r="G2326" s="27" t="s">
        <v>3568</v>
      </c>
      <c r="H2326" s="60" t="s">
        <v>17</v>
      </c>
      <c r="I2326" s="58" t="s">
        <v>317</v>
      </c>
      <c r="J2326" s="43" t="str">
        <f t="shared" si="503"/>
        <v>Zona</v>
      </c>
      <c r="K2326" s="12" t="str">
        <f t="shared" si="507"/>
        <v>Etapas Históricas</v>
      </c>
      <c r="L2326" s="43" t="str">
        <f t="shared" si="507"/>
        <v>Periodo 2020-2021</v>
      </c>
      <c r="M2326" s="43" t="str">
        <f t="shared" si="507"/>
        <v>Adimensional</v>
      </c>
      <c r="N2326" s="49" t="str">
        <f t="shared" si="507"/>
        <v>Ministerio de Ciencias, Tecnología, Conocimiento e Innovación</v>
      </c>
      <c r="O2326" s="30" t="str">
        <f>+"Etapas Históricas del Programa Paso a Paso en la comuna de "&amp;Enfermedades_Mundiales[[#This Row],[territorio]]</f>
        <v>Etapas Históricas del Programa Paso a Paso en la comuna de Macul</v>
      </c>
      <c r="P2326" s="68"/>
      <c r="Q2326" s="15" t="str">
        <f t="shared" si="497"/>
        <v>Gráfico Evolución</v>
      </c>
      <c r="R2326" s="30"/>
      <c r="S232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https://analytics.zoho.com/open-view/2395394000008155038?ZOHO_CRITERIA=%22Localiza_CL_Poblacion%22.%22Codcom%22%3D13118</v>
      </c>
      <c r="T2326" s="17"/>
      <c r="U2326" s="31" t="str">
        <f t="shared" si="498"/>
        <v>#1774B9</v>
      </c>
      <c r="V2326" s="32" t="str">
        <f>+Enfermedades_Mundiales[[#This Row],[idcoleccion]]&amp;"-"&amp;Enfermedades_Mundiales[[#This Row],[id]]</f>
        <v>360-2316</v>
      </c>
      <c r="W2326" s="21">
        <f>+VLOOKUP(Enfermedades_Mundiales[[#This Row],[Filtro URL]],Estructura!$X$4:$Y$366,2,0)</f>
        <v>36313118</v>
      </c>
      <c r="X2326" s="21" t="str">
        <f>+VLOOKUP(Enfermedades_Mundiales[[#This Row],[tema]],Estructura!$A$4:$C$18,3,0)</f>
        <v>T-368</v>
      </c>
      <c r="Y2326" s="32" t="str">
        <f>+VLOOKUP(Enfermedades_Mundiales[[#This Row],[contenido]],Estructura!$E$4:$G$18,3,0)</f>
        <v>C-364</v>
      </c>
      <c r="Z2326" s="32" t="str">
        <f>+VLOOKUP(Enfermedades_Mundiales[[#This Row],[Filtro Integrado]],Estructura!$M$4:$O$367,3,0)</f>
        <v>FI-366</v>
      </c>
      <c r="AA2326" s="32" t="str">
        <f>+VLOOKUP(Enfermedades_Mundiales[[#This Row],[Muestra]],Estructura!$Q$4:$S$194,3,0)</f>
        <v>M-373</v>
      </c>
    </row>
    <row r="2327" spans="1:27" ht="30.6" x14ac:dyDescent="0.3">
      <c r="A2327" s="61" t="s">
        <v>2794</v>
      </c>
      <c r="B2327" s="43">
        <f t="shared" si="506"/>
        <v>360</v>
      </c>
      <c r="C2327" s="44" t="str">
        <f t="shared" si="506"/>
        <v>Enfermedades Mundiales</v>
      </c>
      <c r="D2327" s="44" t="str">
        <f t="shared" si="506"/>
        <v>Salud</v>
      </c>
      <c r="E2327" s="64">
        <v>13119</v>
      </c>
      <c r="F2327" s="44" t="str">
        <f t="shared" si="499"/>
        <v>Etapas Paso a Paso</v>
      </c>
      <c r="G2327" s="27" t="s">
        <v>3568</v>
      </c>
      <c r="H2327" s="60" t="s">
        <v>17</v>
      </c>
      <c r="I2327" s="58" t="s">
        <v>318</v>
      </c>
      <c r="J2327" s="43" t="str">
        <f t="shared" si="503"/>
        <v>Zona</v>
      </c>
      <c r="K2327" s="12" t="str">
        <f t="shared" si="507"/>
        <v>Etapas Históricas</v>
      </c>
      <c r="L2327" s="43" t="str">
        <f t="shared" si="507"/>
        <v>Periodo 2020-2021</v>
      </c>
      <c r="M2327" s="43" t="str">
        <f t="shared" si="507"/>
        <v>Adimensional</v>
      </c>
      <c r="N2327" s="49" t="str">
        <f t="shared" si="507"/>
        <v>Ministerio de Ciencias, Tecnología, Conocimiento e Innovación</v>
      </c>
      <c r="O2327" s="30" t="str">
        <f>+"Etapas Históricas del Programa Paso a Paso en la comuna de "&amp;Enfermedades_Mundiales[[#This Row],[territorio]]</f>
        <v>Etapas Históricas del Programa Paso a Paso en la comuna de Maipú</v>
      </c>
      <c r="P2327" s="68"/>
      <c r="Q2327" s="15" t="str">
        <f t="shared" si="497"/>
        <v>Gráfico Evolución</v>
      </c>
      <c r="R2327" s="30"/>
      <c r="S232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https://analytics.zoho.com/open-view/2395394000008155038?ZOHO_CRITERIA=%22Localiza_CL_Poblacion%22.%22Codcom%22%3D13119</v>
      </c>
      <c r="T2327" s="17"/>
      <c r="U2327" s="31" t="str">
        <f t="shared" si="498"/>
        <v>#1774B9</v>
      </c>
      <c r="V2327" s="32" t="str">
        <f>+Enfermedades_Mundiales[[#This Row],[idcoleccion]]&amp;"-"&amp;Enfermedades_Mundiales[[#This Row],[id]]</f>
        <v>360-2317</v>
      </c>
      <c r="W2327" s="21">
        <f>+VLOOKUP(Enfermedades_Mundiales[[#This Row],[Filtro URL]],Estructura!$X$4:$Y$366,2,0)</f>
        <v>36313119</v>
      </c>
      <c r="X2327" s="21" t="str">
        <f>+VLOOKUP(Enfermedades_Mundiales[[#This Row],[tema]],Estructura!$A$4:$C$18,3,0)</f>
        <v>T-368</v>
      </c>
      <c r="Y2327" s="32" t="str">
        <f>+VLOOKUP(Enfermedades_Mundiales[[#This Row],[contenido]],Estructura!$E$4:$G$18,3,0)</f>
        <v>C-364</v>
      </c>
      <c r="Z2327" s="32" t="str">
        <f>+VLOOKUP(Enfermedades_Mundiales[[#This Row],[Filtro Integrado]],Estructura!$M$4:$O$367,3,0)</f>
        <v>FI-366</v>
      </c>
      <c r="AA2327" s="32" t="str">
        <f>+VLOOKUP(Enfermedades_Mundiales[[#This Row],[Muestra]],Estructura!$Q$4:$S$194,3,0)</f>
        <v>M-373</v>
      </c>
    </row>
    <row r="2328" spans="1:27" ht="30.6" x14ac:dyDescent="0.3">
      <c r="A2328" s="61" t="s">
        <v>2795</v>
      </c>
      <c r="B2328" s="43">
        <f t="shared" si="506"/>
        <v>360</v>
      </c>
      <c r="C2328" s="44" t="str">
        <f t="shared" si="506"/>
        <v>Enfermedades Mundiales</v>
      </c>
      <c r="D2328" s="44" t="str">
        <f t="shared" si="506"/>
        <v>Salud</v>
      </c>
      <c r="E2328" s="64">
        <v>13120</v>
      </c>
      <c r="F2328" s="44" t="str">
        <f t="shared" si="499"/>
        <v>Etapas Paso a Paso</v>
      </c>
      <c r="G2328" s="27" t="s">
        <v>3568</v>
      </c>
      <c r="H2328" s="60" t="s">
        <v>17</v>
      </c>
      <c r="I2328" s="58" t="s">
        <v>319</v>
      </c>
      <c r="J2328" s="43" t="str">
        <f t="shared" si="503"/>
        <v>Zona</v>
      </c>
      <c r="K2328" s="12" t="str">
        <f t="shared" si="507"/>
        <v>Etapas Históricas</v>
      </c>
      <c r="L2328" s="43" t="str">
        <f t="shared" si="507"/>
        <v>Periodo 2020-2021</v>
      </c>
      <c r="M2328" s="43" t="str">
        <f t="shared" si="507"/>
        <v>Adimensional</v>
      </c>
      <c r="N2328" s="49" t="str">
        <f t="shared" si="507"/>
        <v>Ministerio de Ciencias, Tecnología, Conocimiento e Innovación</v>
      </c>
      <c r="O2328" s="30" t="str">
        <f>+"Etapas Históricas del Programa Paso a Paso en la comuna de "&amp;Enfermedades_Mundiales[[#This Row],[territorio]]</f>
        <v>Etapas Históricas del Programa Paso a Paso en la comuna de Ñuñoa</v>
      </c>
      <c r="P2328" s="68"/>
      <c r="Q2328" s="15" t="str">
        <f t="shared" si="497"/>
        <v>Gráfico Evolución</v>
      </c>
      <c r="R2328" s="30"/>
      <c r="S232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https://analytics.zoho.com/open-view/2395394000008155038?ZOHO_CRITERIA=%22Localiza_CL_Poblacion%22.%22Codcom%22%3D13120</v>
      </c>
      <c r="T2328" s="17"/>
      <c r="U2328" s="31" t="str">
        <f t="shared" si="498"/>
        <v>#1774B9</v>
      </c>
      <c r="V2328" s="32" t="str">
        <f>+Enfermedades_Mundiales[[#This Row],[idcoleccion]]&amp;"-"&amp;Enfermedades_Mundiales[[#This Row],[id]]</f>
        <v>360-2318</v>
      </c>
      <c r="W2328" s="21">
        <f>+VLOOKUP(Enfermedades_Mundiales[[#This Row],[Filtro URL]],Estructura!$X$4:$Y$366,2,0)</f>
        <v>36313120</v>
      </c>
      <c r="X2328" s="21" t="str">
        <f>+VLOOKUP(Enfermedades_Mundiales[[#This Row],[tema]],Estructura!$A$4:$C$18,3,0)</f>
        <v>T-368</v>
      </c>
      <c r="Y2328" s="32" t="str">
        <f>+VLOOKUP(Enfermedades_Mundiales[[#This Row],[contenido]],Estructura!$E$4:$G$18,3,0)</f>
        <v>C-364</v>
      </c>
      <c r="Z2328" s="32" t="str">
        <f>+VLOOKUP(Enfermedades_Mundiales[[#This Row],[Filtro Integrado]],Estructura!$M$4:$O$367,3,0)</f>
        <v>FI-366</v>
      </c>
      <c r="AA2328" s="32" t="str">
        <f>+VLOOKUP(Enfermedades_Mundiales[[#This Row],[Muestra]],Estructura!$Q$4:$S$194,3,0)</f>
        <v>M-373</v>
      </c>
    </row>
    <row r="2329" spans="1:27" ht="30.6" x14ac:dyDescent="0.3">
      <c r="A2329" s="61" t="s">
        <v>2796</v>
      </c>
      <c r="B2329" s="43">
        <f t="shared" si="506"/>
        <v>360</v>
      </c>
      <c r="C2329" s="44" t="str">
        <f t="shared" si="506"/>
        <v>Enfermedades Mundiales</v>
      </c>
      <c r="D2329" s="44" t="str">
        <f t="shared" si="506"/>
        <v>Salud</v>
      </c>
      <c r="E2329" s="64">
        <v>13121</v>
      </c>
      <c r="F2329" s="44" t="str">
        <f t="shared" si="499"/>
        <v>Etapas Paso a Paso</v>
      </c>
      <c r="G2329" s="27" t="s">
        <v>3568</v>
      </c>
      <c r="H2329" s="60" t="s">
        <v>17</v>
      </c>
      <c r="I2329" s="58" t="s">
        <v>320</v>
      </c>
      <c r="J2329" s="43" t="str">
        <f t="shared" si="503"/>
        <v>Zona</v>
      </c>
      <c r="K2329" s="12" t="str">
        <f t="shared" si="507"/>
        <v>Etapas Históricas</v>
      </c>
      <c r="L2329" s="43" t="str">
        <f t="shared" si="507"/>
        <v>Periodo 2020-2021</v>
      </c>
      <c r="M2329" s="43" t="str">
        <f t="shared" si="507"/>
        <v>Adimensional</v>
      </c>
      <c r="N2329" s="49" t="str">
        <f t="shared" si="507"/>
        <v>Ministerio de Ciencias, Tecnología, Conocimiento e Innovación</v>
      </c>
      <c r="O2329" s="30" t="str">
        <f>+"Etapas Históricas del Programa Paso a Paso en la comuna de "&amp;Enfermedades_Mundiales[[#This Row],[territorio]]</f>
        <v>Etapas Históricas del Programa Paso a Paso en la comuna de Pedro Aguirre Cerda</v>
      </c>
      <c r="P2329" s="68"/>
      <c r="Q2329" s="15" t="str">
        <f t="shared" si="497"/>
        <v>Gráfico Evolución</v>
      </c>
      <c r="R2329" s="30"/>
      <c r="S232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https://analytics.zoho.com/open-view/2395394000008155038?ZOHO_CRITERIA=%22Localiza_CL_Poblacion%22.%22Codcom%22%3D13121</v>
      </c>
      <c r="T2329" s="17"/>
      <c r="U2329" s="31" t="str">
        <f t="shared" si="498"/>
        <v>#1774B9</v>
      </c>
      <c r="V2329" s="32" t="str">
        <f>+Enfermedades_Mundiales[[#This Row],[idcoleccion]]&amp;"-"&amp;Enfermedades_Mundiales[[#This Row],[id]]</f>
        <v>360-2319</v>
      </c>
      <c r="W2329" s="21">
        <f>+VLOOKUP(Enfermedades_Mundiales[[#This Row],[Filtro URL]],Estructura!$X$4:$Y$366,2,0)</f>
        <v>36313121</v>
      </c>
      <c r="X2329" s="21" t="str">
        <f>+VLOOKUP(Enfermedades_Mundiales[[#This Row],[tema]],Estructura!$A$4:$C$18,3,0)</f>
        <v>T-368</v>
      </c>
      <c r="Y2329" s="32" t="str">
        <f>+VLOOKUP(Enfermedades_Mundiales[[#This Row],[contenido]],Estructura!$E$4:$G$18,3,0)</f>
        <v>C-364</v>
      </c>
      <c r="Z2329" s="32" t="str">
        <f>+VLOOKUP(Enfermedades_Mundiales[[#This Row],[Filtro Integrado]],Estructura!$M$4:$O$367,3,0)</f>
        <v>FI-366</v>
      </c>
      <c r="AA2329" s="32" t="str">
        <f>+VLOOKUP(Enfermedades_Mundiales[[#This Row],[Muestra]],Estructura!$Q$4:$S$194,3,0)</f>
        <v>M-373</v>
      </c>
    </row>
    <row r="2330" spans="1:27" ht="30.6" x14ac:dyDescent="0.3">
      <c r="A2330" s="61" t="s">
        <v>2797</v>
      </c>
      <c r="B2330" s="43">
        <f t="shared" si="506"/>
        <v>360</v>
      </c>
      <c r="C2330" s="44" t="str">
        <f t="shared" si="506"/>
        <v>Enfermedades Mundiales</v>
      </c>
      <c r="D2330" s="44" t="str">
        <f t="shared" si="506"/>
        <v>Salud</v>
      </c>
      <c r="E2330" s="64">
        <v>13122</v>
      </c>
      <c r="F2330" s="44" t="str">
        <f t="shared" si="499"/>
        <v>Etapas Paso a Paso</v>
      </c>
      <c r="G2330" s="27" t="s">
        <v>3568</v>
      </c>
      <c r="H2330" s="60" t="s">
        <v>17</v>
      </c>
      <c r="I2330" s="58" t="s">
        <v>321</v>
      </c>
      <c r="J2330" s="43" t="str">
        <f t="shared" si="503"/>
        <v>Zona</v>
      </c>
      <c r="K2330" s="12" t="str">
        <f t="shared" si="507"/>
        <v>Etapas Históricas</v>
      </c>
      <c r="L2330" s="43" t="str">
        <f t="shared" si="507"/>
        <v>Periodo 2020-2021</v>
      </c>
      <c r="M2330" s="43" t="str">
        <f t="shared" si="507"/>
        <v>Adimensional</v>
      </c>
      <c r="N2330" s="49" t="str">
        <f t="shared" si="507"/>
        <v>Ministerio de Ciencias, Tecnología, Conocimiento e Innovación</v>
      </c>
      <c r="O2330" s="30" t="str">
        <f>+"Etapas Históricas del Programa Paso a Paso en la comuna de "&amp;Enfermedades_Mundiales[[#This Row],[territorio]]</f>
        <v>Etapas Históricas del Programa Paso a Paso en la comuna de Peñalolén</v>
      </c>
      <c r="P2330" s="68"/>
      <c r="Q2330" s="15" t="str">
        <f t="shared" si="497"/>
        <v>Gráfico Evolución</v>
      </c>
      <c r="R2330" s="30"/>
      <c r="S233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https://analytics.zoho.com/open-view/2395394000008155038?ZOHO_CRITERIA=%22Localiza_CL_Poblacion%22.%22Codcom%22%3D13122</v>
      </c>
      <c r="T2330" s="17"/>
      <c r="U2330" s="31" t="str">
        <f t="shared" si="498"/>
        <v>#1774B9</v>
      </c>
      <c r="V2330" s="32" t="str">
        <f>+Enfermedades_Mundiales[[#This Row],[idcoleccion]]&amp;"-"&amp;Enfermedades_Mundiales[[#This Row],[id]]</f>
        <v>360-2320</v>
      </c>
      <c r="W2330" s="21">
        <f>+VLOOKUP(Enfermedades_Mundiales[[#This Row],[Filtro URL]],Estructura!$X$4:$Y$366,2,0)</f>
        <v>36313122</v>
      </c>
      <c r="X2330" s="21" t="str">
        <f>+VLOOKUP(Enfermedades_Mundiales[[#This Row],[tema]],Estructura!$A$4:$C$18,3,0)</f>
        <v>T-368</v>
      </c>
      <c r="Y2330" s="32" t="str">
        <f>+VLOOKUP(Enfermedades_Mundiales[[#This Row],[contenido]],Estructura!$E$4:$G$18,3,0)</f>
        <v>C-364</v>
      </c>
      <c r="Z2330" s="32" t="str">
        <f>+VLOOKUP(Enfermedades_Mundiales[[#This Row],[Filtro Integrado]],Estructura!$M$4:$O$367,3,0)</f>
        <v>FI-366</v>
      </c>
      <c r="AA2330" s="32" t="str">
        <f>+VLOOKUP(Enfermedades_Mundiales[[#This Row],[Muestra]],Estructura!$Q$4:$S$194,3,0)</f>
        <v>M-373</v>
      </c>
    </row>
    <row r="2331" spans="1:27" ht="30.6" x14ac:dyDescent="0.3">
      <c r="A2331" s="61" t="s">
        <v>2798</v>
      </c>
      <c r="B2331" s="43">
        <f t="shared" si="506"/>
        <v>360</v>
      </c>
      <c r="C2331" s="44" t="str">
        <f t="shared" si="506"/>
        <v>Enfermedades Mundiales</v>
      </c>
      <c r="D2331" s="44" t="str">
        <f t="shared" si="506"/>
        <v>Salud</v>
      </c>
      <c r="E2331" s="64">
        <v>13123</v>
      </c>
      <c r="F2331" s="44" t="str">
        <f t="shared" si="499"/>
        <v>Etapas Paso a Paso</v>
      </c>
      <c r="G2331" s="27" t="s">
        <v>3568</v>
      </c>
      <c r="H2331" s="60" t="s">
        <v>17</v>
      </c>
      <c r="I2331" s="58" t="s">
        <v>322</v>
      </c>
      <c r="J2331" s="43" t="str">
        <f t="shared" si="503"/>
        <v>Zona</v>
      </c>
      <c r="K2331" s="12" t="str">
        <f t="shared" si="507"/>
        <v>Etapas Históricas</v>
      </c>
      <c r="L2331" s="43" t="str">
        <f t="shared" si="507"/>
        <v>Periodo 2020-2021</v>
      </c>
      <c r="M2331" s="43" t="str">
        <f t="shared" si="507"/>
        <v>Adimensional</v>
      </c>
      <c r="N2331" s="49" t="str">
        <f t="shared" si="507"/>
        <v>Ministerio de Ciencias, Tecnología, Conocimiento e Innovación</v>
      </c>
      <c r="O2331" s="30" t="str">
        <f>+"Etapas Históricas del Programa Paso a Paso en la comuna de "&amp;Enfermedades_Mundiales[[#This Row],[territorio]]</f>
        <v>Etapas Históricas del Programa Paso a Paso en la comuna de Providencia</v>
      </c>
      <c r="P2331" s="68"/>
      <c r="Q2331" s="15" t="str">
        <f t="shared" si="497"/>
        <v>Gráfico Evolución</v>
      </c>
      <c r="R2331" s="30"/>
      <c r="S233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https://analytics.zoho.com/open-view/2395394000008155038?ZOHO_CRITERIA=%22Localiza_CL_Poblacion%22.%22Codcom%22%3D13123</v>
      </c>
      <c r="T2331" s="17"/>
      <c r="U2331" s="31" t="str">
        <f t="shared" si="498"/>
        <v>#1774B9</v>
      </c>
      <c r="V2331" s="32" t="str">
        <f>+Enfermedades_Mundiales[[#This Row],[idcoleccion]]&amp;"-"&amp;Enfermedades_Mundiales[[#This Row],[id]]</f>
        <v>360-2321</v>
      </c>
      <c r="W2331" s="21">
        <f>+VLOOKUP(Enfermedades_Mundiales[[#This Row],[Filtro URL]],Estructura!$X$4:$Y$366,2,0)</f>
        <v>36313123</v>
      </c>
      <c r="X2331" s="21" t="str">
        <f>+VLOOKUP(Enfermedades_Mundiales[[#This Row],[tema]],Estructura!$A$4:$C$18,3,0)</f>
        <v>T-368</v>
      </c>
      <c r="Y2331" s="32" t="str">
        <f>+VLOOKUP(Enfermedades_Mundiales[[#This Row],[contenido]],Estructura!$E$4:$G$18,3,0)</f>
        <v>C-364</v>
      </c>
      <c r="Z2331" s="32" t="str">
        <f>+VLOOKUP(Enfermedades_Mundiales[[#This Row],[Filtro Integrado]],Estructura!$M$4:$O$367,3,0)</f>
        <v>FI-366</v>
      </c>
      <c r="AA2331" s="32" t="str">
        <f>+VLOOKUP(Enfermedades_Mundiales[[#This Row],[Muestra]],Estructura!$Q$4:$S$194,3,0)</f>
        <v>M-373</v>
      </c>
    </row>
    <row r="2332" spans="1:27" ht="30.6" x14ac:dyDescent="0.3">
      <c r="A2332" s="61" t="s">
        <v>2799</v>
      </c>
      <c r="B2332" s="43">
        <f t="shared" si="506"/>
        <v>360</v>
      </c>
      <c r="C2332" s="44" t="str">
        <f t="shared" si="506"/>
        <v>Enfermedades Mundiales</v>
      </c>
      <c r="D2332" s="44" t="str">
        <f t="shared" si="506"/>
        <v>Salud</v>
      </c>
      <c r="E2332" s="64">
        <v>13124</v>
      </c>
      <c r="F2332" s="44" t="str">
        <f t="shared" si="499"/>
        <v>Etapas Paso a Paso</v>
      </c>
      <c r="G2332" s="27" t="s">
        <v>3568</v>
      </c>
      <c r="H2332" s="60" t="s">
        <v>17</v>
      </c>
      <c r="I2332" s="58" t="s">
        <v>323</v>
      </c>
      <c r="J2332" s="43" t="str">
        <f t="shared" si="503"/>
        <v>Zona</v>
      </c>
      <c r="K2332" s="12" t="str">
        <f t="shared" si="507"/>
        <v>Etapas Históricas</v>
      </c>
      <c r="L2332" s="43" t="str">
        <f t="shared" si="507"/>
        <v>Periodo 2020-2021</v>
      </c>
      <c r="M2332" s="43" t="str">
        <f t="shared" si="507"/>
        <v>Adimensional</v>
      </c>
      <c r="N2332" s="49" t="str">
        <f t="shared" si="507"/>
        <v>Ministerio de Ciencias, Tecnología, Conocimiento e Innovación</v>
      </c>
      <c r="O2332" s="30" t="str">
        <f>+"Etapas Históricas del Programa Paso a Paso en la comuna de "&amp;Enfermedades_Mundiales[[#This Row],[territorio]]</f>
        <v>Etapas Históricas del Programa Paso a Paso en la comuna de Pudahuel</v>
      </c>
      <c r="P2332" s="68"/>
      <c r="Q2332" s="15" t="str">
        <f t="shared" si="497"/>
        <v>Gráfico Evolución</v>
      </c>
      <c r="R2332" s="30"/>
      <c r="S233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https://analytics.zoho.com/open-view/2395394000008155038?ZOHO_CRITERIA=%22Localiza_CL_Poblacion%22.%22Codcom%22%3D13124</v>
      </c>
      <c r="T2332" s="17"/>
      <c r="U2332" s="31" t="str">
        <f t="shared" si="498"/>
        <v>#1774B9</v>
      </c>
      <c r="V2332" s="32" t="str">
        <f>+Enfermedades_Mundiales[[#This Row],[idcoleccion]]&amp;"-"&amp;Enfermedades_Mundiales[[#This Row],[id]]</f>
        <v>360-2322</v>
      </c>
      <c r="W2332" s="21">
        <f>+VLOOKUP(Enfermedades_Mundiales[[#This Row],[Filtro URL]],Estructura!$X$4:$Y$366,2,0)</f>
        <v>36313124</v>
      </c>
      <c r="X2332" s="21" t="str">
        <f>+VLOOKUP(Enfermedades_Mundiales[[#This Row],[tema]],Estructura!$A$4:$C$18,3,0)</f>
        <v>T-368</v>
      </c>
      <c r="Y2332" s="32" t="str">
        <f>+VLOOKUP(Enfermedades_Mundiales[[#This Row],[contenido]],Estructura!$E$4:$G$18,3,0)</f>
        <v>C-364</v>
      </c>
      <c r="Z2332" s="32" t="str">
        <f>+VLOOKUP(Enfermedades_Mundiales[[#This Row],[Filtro Integrado]],Estructura!$M$4:$O$367,3,0)</f>
        <v>FI-366</v>
      </c>
      <c r="AA2332" s="32" t="str">
        <f>+VLOOKUP(Enfermedades_Mundiales[[#This Row],[Muestra]],Estructura!$Q$4:$S$194,3,0)</f>
        <v>M-373</v>
      </c>
    </row>
    <row r="2333" spans="1:27" ht="30.6" x14ac:dyDescent="0.3">
      <c r="A2333" s="61" t="s">
        <v>2800</v>
      </c>
      <c r="B2333" s="43">
        <f t="shared" si="506"/>
        <v>360</v>
      </c>
      <c r="C2333" s="44" t="str">
        <f t="shared" si="506"/>
        <v>Enfermedades Mundiales</v>
      </c>
      <c r="D2333" s="44" t="str">
        <f t="shared" si="506"/>
        <v>Salud</v>
      </c>
      <c r="E2333" s="64">
        <v>13125</v>
      </c>
      <c r="F2333" s="44" t="str">
        <f t="shared" si="499"/>
        <v>Etapas Paso a Paso</v>
      </c>
      <c r="G2333" s="27" t="s">
        <v>3568</v>
      </c>
      <c r="H2333" s="60" t="s">
        <v>17</v>
      </c>
      <c r="I2333" s="58" t="s">
        <v>324</v>
      </c>
      <c r="J2333" s="43" t="str">
        <f t="shared" si="503"/>
        <v>Zona</v>
      </c>
      <c r="K2333" s="12" t="str">
        <f t="shared" si="507"/>
        <v>Etapas Históricas</v>
      </c>
      <c r="L2333" s="43" t="str">
        <f t="shared" si="507"/>
        <v>Periodo 2020-2021</v>
      </c>
      <c r="M2333" s="43" t="str">
        <f t="shared" si="507"/>
        <v>Adimensional</v>
      </c>
      <c r="N2333" s="49" t="str">
        <f t="shared" si="507"/>
        <v>Ministerio de Ciencias, Tecnología, Conocimiento e Innovación</v>
      </c>
      <c r="O2333" s="30" t="str">
        <f>+"Etapas Históricas del Programa Paso a Paso en la comuna de "&amp;Enfermedades_Mundiales[[#This Row],[territorio]]</f>
        <v>Etapas Históricas del Programa Paso a Paso en la comuna de Quilicura</v>
      </c>
      <c r="P2333" s="68"/>
      <c r="Q2333" s="15" t="str">
        <f t="shared" si="497"/>
        <v>Gráfico Evolución</v>
      </c>
      <c r="R2333" s="30"/>
      <c r="S233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https://analytics.zoho.com/open-view/2395394000008155038?ZOHO_CRITERIA=%22Localiza_CL_Poblacion%22.%22Codcom%22%3D13125</v>
      </c>
      <c r="T2333" s="17"/>
      <c r="U2333" s="31" t="str">
        <f t="shared" si="498"/>
        <v>#1774B9</v>
      </c>
      <c r="V2333" s="32" t="str">
        <f>+Enfermedades_Mundiales[[#This Row],[idcoleccion]]&amp;"-"&amp;Enfermedades_Mundiales[[#This Row],[id]]</f>
        <v>360-2323</v>
      </c>
      <c r="W2333" s="21">
        <f>+VLOOKUP(Enfermedades_Mundiales[[#This Row],[Filtro URL]],Estructura!$X$4:$Y$366,2,0)</f>
        <v>36313125</v>
      </c>
      <c r="X2333" s="21" t="str">
        <f>+VLOOKUP(Enfermedades_Mundiales[[#This Row],[tema]],Estructura!$A$4:$C$18,3,0)</f>
        <v>T-368</v>
      </c>
      <c r="Y2333" s="32" t="str">
        <f>+VLOOKUP(Enfermedades_Mundiales[[#This Row],[contenido]],Estructura!$E$4:$G$18,3,0)</f>
        <v>C-364</v>
      </c>
      <c r="Z2333" s="32" t="str">
        <f>+VLOOKUP(Enfermedades_Mundiales[[#This Row],[Filtro Integrado]],Estructura!$M$4:$O$367,3,0)</f>
        <v>FI-366</v>
      </c>
      <c r="AA2333" s="32" t="str">
        <f>+VLOOKUP(Enfermedades_Mundiales[[#This Row],[Muestra]],Estructura!$Q$4:$S$194,3,0)</f>
        <v>M-373</v>
      </c>
    </row>
    <row r="2334" spans="1:27" ht="30.6" x14ac:dyDescent="0.3">
      <c r="A2334" s="61" t="s">
        <v>2801</v>
      </c>
      <c r="B2334" s="43">
        <f t="shared" si="506"/>
        <v>360</v>
      </c>
      <c r="C2334" s="44" t="str">
        <f t="shared" si="506"/>
        <v>Enfermedades Mundiales</v>
      </c>
      <c r="D2334" s="44" t="str">
        <f t="shared" si="506"/>
        <v>Salud</v>
      </c>
      <c r="E2334" s="64">
        <v>13126</v>
      </c>
      <c r="F2334" s="44" t="str">
        <f t="shared" si="499"/>
        <v>Etapas Paso a Paso</v>
      </c>
      <c r="G2334" s="27" t="s">
        <v>3568</v>
      </c>
      <c r="H2334" s="60" t="s">
        <v>17</v>
      </c>
      <c r="I2334" s="58" t="s">
        <v>325</v>
      </c>
      <c r="J2334" s="43" t="str">
        <f t="shared" si="503"/>
        <v>Zona</v>
      </c>
      <c r="K2334" s="12" t="str">
        <f t="shared" si="507"/>
        <v>Etapas Históricas</v>
      </c>
      <c r="L2334" s="43" t="str">
        <f t="shared" si="507"/>
        <v>Periodo 2020-2021</v>
      </c>
      <c r="M2334" s="43" t="str">
        <f t="shared" si="507"/>
        <v>Adimensional</v>
      </c>
      <c r="N2334" s="49" t="str">
        <f t="shared" si="507"/>
        <v>Ministerio de Ciencias, Tecnología, Conocimiento e Innovación</v>
      </c>
      <c r="O2334" s="30" t="str">
        <f>+"Etapas Históricas del Programa Paso a Paso en la comuna de "&amp;Enfermedades_Mundiales[[#This Row],[territorio]]</f>
        <v>Etapas Históricas del Programa Paso a Paso en la comuna de Quinta Normal</v>
      </c>
      <c r="P2334" s="68"/>
      <c r="Q2334" s="15" t="str">
        <f t="shared" si="497"/>
        <v>Gráfico Evolución</v>
      </c>
      <c r="R2334" s="30"/>
      <c r="S233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https://analytics.zoho.com/open-view/2395394000008155038?ZOHO_CRITERIA=%22Localiza_CL_Poblacion%22.%22Codcom%22%3D13126</v>
      </c>
      <c r="T2334" s="17"/>
      <c r="U2334" s="31" t="str">
        <f t="shared" si="498"/>
        <v>#1774B9</v>
      </c>
      <c r="V2334" s="32" t="str">
        <f>+Enfermedades_Mundiales[[#This Row],[idcoleccion]]&amp;"-"&amp;Enfermedades_Mundiales[[#This Row],[id]]</f>
        <v>360-2324</v>
      </c>
      <c r="W2334" s="21">
        <f>+VLOOKUP(Enfermedades_Mundiales[[#This Row],[Filtro URL]],Estructura!$X$4:$Y$366,2,0)</f>
        <v>36313126</v>
      </c>
      <c r="X2334" s="21" t="str">
        <f>+VLOOKUP(Enfermedades_Mundiales[[#This Row],[tema]],Estructura!$A$4:$C$18,3,0)</f>
        <v>T-368</v>
      </c>
      <c r="Y2334" s="32" t="str">
        <f>+VLOOKUP(Enfermedades_Mundiales[[#This Row],[contenido]],Estructura!$E$4:$G$18,3,0)</f>
        <v>C-364</v>
      </c>
      <c r="Z2334" s="32" t="str">
        <f>+VLOOKUP(Enfermedades_Mundiales[[#This Row],[Filtro Integrado]],Estructura!$M$4:$O$367,3,0)</f>
        <v>FI-366</v>
      </c>
      <c r="AA2334" s="32" t="str">
        <f>+VLOOKUP(Enfermedades_Mundiales[[#This Row],[Muestra]],Estructura!$Q$4:$S$194,3,0)</f>
        <v>M-373</v>
      </c>
    </row>
    <row r="2335" spans="1:27" ht="30.6" x14ac:dyDescent="0.3">
      <c r="A2335" s="61" t="s">
        <v>2802</v>
      </c>
      <c r="B2335" s="43">
        <f t="shared" si="506"/>
        <v>360</v>
      </c>
      <c r="C2335" s="44" t="str">
        <f t="shared" si="506"/>
        <v>Enfermedades Mundiales</v>
      </c>
      <c r="D2335" s="44" t="str">
        <f t="shared" si="506"/>
        <v>Salud</v>
      </c>
      <c r="E2335" s="64">
        <v>13127</v>
      </c>
      <c r="F2335" s="44" t="str">
        <f t="shared" si="499"/>
        <v>Etapas Paso a Paso</v>
      </c>
      <c r="G2335" s="27" t="s">
        <v>3568</v>
      </c>
      <c r="H2335" s="60" t="s">
        <v>17</v>
      </c>
      <c r="I2335" s="58" t="s">
        <v>18</v>
      </c>
      <c r="J2335" s="43" t="str">
        <f t="shared" si="503"/>
        <v>Zona</v>
      </c>
      <c r="K2335" s="12" t="str">
        <f t="shared" si="507"/>
        <v>Etapas Históricas</v>
      </c>
      <c r="L2335" s="43" t="str">
        <f t="shared" si="507"/>
        <v>Periodo 2020-2021</v>
      </c>
      <c r="M2335" s="43" t="str">
        <f t="shared" si="507"/>
        <v>Adimensional</v>
      </c>
      <c r="N2335" s="49" t="str">
        <f t="shared" si="507"/>
        <v>Ministerio de Ciencias, Tecnología, Conocimiento e Innovación</v>
      </c>
      <c r="O2335" s="30" t="str">
        <f>+"Etapas Históricas del Programa Paso a Paso en la comuna de "&amp;Enfermedades_Mundiales[[#This Row],[territorio]]</f>
        <v>Etapas Históricas del Programa Paso a Paso en la comuna de Recoleta</v>
      </c>
      <c r="P2335" s="68"/>
      <c r="Q2335" s="15" t="str">
        <f t="shared" si="497"/>
        <v>Gráfico Evolución</v>
      </c>
      <c r="R2335" s="30"/>
      <c r="S233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https://analytics.zoho.com/open-view/2395394000008155038?ZOHO_CRITERIA=%22Localiza_CL_Poblacion%22.%22Codcom%22%3D13127</v>
      </c>
      <c r="T2335" s="17"/>
      <c r="U2335" s="31" t="str">
        <f t="shared" si="498"/>
        <v>#1774B9</v>
      </c>
      <c r="V2335" s="32" t="str">
        <f>+Enfermedades_Mundiales[[#This Row],[idcoleccion]]&amp;"-"&amp;Enfermedades_Mundiales[[#This Row],[id]]</f>
        <v>360-2325</v>
      </c>
      <c r="W2335" s="21">
        <f>+VLOOKUP(Enfermedades_Mundiales[[#This Row],[Filtro URL]],Estructura!$X$4:$Y$366,2,0)</f>
        <v>36313127</v>
      </c>
      <c r="X2335" s="21" t="str">
        <f>+VLOOKUP(Enfermedades_Mundiales[[#This Row],[tema]],Estructura!$A$4:$C$18,3,0)</f>
        <v>T-368</v>
      </c>
      <c r="Y2335" s="32" t="str">
        <f>+VLOOKUP(Enfermedades_Mundiales[[#This Row],[contenido]],Estructura!$E$4:$G$18,3,0)</f>
        <v>C-364</v>
      </c>
      <c r="Z2335" s="32" t="str">
        <f>+VLOOKUP(Enfermedades_Mundiales[[#This Row],[Filtro Integrado]],Estructura!$M$4:$O$367,3,0)</f>
        <v>FI-366</v>
      </c>
      <c r="AA2335" s="32" t="str">
        <f>+VLOOKUP(Enfermedades_Mundiales[[#This Row],[Muestra]],Estructura!$Q$4:$S$194,3,0)</f>
        <v>M-373</v>
      </c>
    </row>
    <row r="2336" spans="1:27" ht="30.6" x14ac:dyDescent="0.3">
      <c r="A2336" s="61" t="s">
        <v>2803</v>
      </c>
      <c r="B2336" s="43">
        <f t="shared" ref="B2336:D2351" si="508">+B2335</f>
        <v>360</v>
      </c>
      <c r="C2336" s="44" t="str">
        <f t="shared" si="508"/>
        <v>Enfermedades Mundiales</v>
      </c>
      <c r="D2336" s="44" t="str">
        <f t="shared" si="508"/>
        <v>Salud</v>
      </c>
      <c r="E2336" s="64">
        <v>13128</v>
      </c>
      <c r="F2336" s="44" t="str">
        <f t="shared" si="499"/>
        <v>Etapas Paso a Paso</v>
      </c>
      <c r="G2336" s="27" t="s">
        <v>3568</v>
      </c>
      <c r="H2336" s="60" t="s">
        <v>17</v>
      </c>
      <c r="I2336" s="58" t="s">
        <v>326</v>
      </c>
      <c r="J2336" s="43" t="str">
        <f t="shared" si="503"/>
        <v>Zona</v>
      </c>
      <c r="K2336" s="12" t="str">
        <f t="shared" si="507"/>
        <v>Etapas Históricas</v>
      </c>
      <c r="L2336" s="43" t="str">
        <f t="shared" si="507"/>
        <v>Periodo 2020-2021</v>
      </c>
      <c r="M2336" s="43" t="str">
        <f t="shared" si="507"/>
        <v>Adimensional</v>
      </c>
      <c r="N2336" s="49" t="str">
        <f t="shared" si="507"/>
        <v>Ministerio de Ciencias, Tecnología, Conocimiento e Innovación</v>
      </c>
      <c r="O2336" s="30" t="str">
        <f>+"Etapas Históricas del Programa Paso a Paso en la comuna de "&amp;Enfermedades_Mundiales[[#This Row],[territorio]]</f>
        <v>Etapas Históricas del Programa Paso a Paso en la comuna de Renca</v>
      </c>
      <c r="P2336" s="68"/>
      <c r="Q2336" s="15" t="str">
        <f t="shared" ref="Q2336:Q2376" si="509">+Q2335</f>
        <v>Gráfico Evolución</v>
      </c>
      <c r="R2336" s="30"/>
      <c r="S233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https://analytics.zoho.com/open-view/2395394000008155038?ZOHO_CRITERIA=%22Localiza_CL_Poblacion%22.%22Codcom%22%3D13128</v>
      </c>
      <c r="T2336" s="17"/>
      <c r="U2336" s="31" t="str">
        <f t="shared" ref="U2336:U2376" si="510">+U2335</f>
        <v>#1774B9</v>
      </c>
      <c r="V2336" s="32" t="str">
        <f>+Enfermedades_Mundiales[[#This Row],[idcoleccion]]&amp;"-"&amp;Enfermedades_Mundiales[[#This Row],[id]]</f>
        <v>360-2326</v>
      </c>
      <c r="W2336" s="21">
        <f>+VLOOKUP(Enfermedades_Mundiales[[#This Row],[Filtro URL]],Estructura!$X$4:$Y$366,2,0)</f>
        <v>36313128</v>
      </c>
      <c r="X2336" s="21" t="str">
        <f>+VLOOKUP(Enfermedades_Mundiales[[#This Row],[tema]],Estructura!$A$4:$C$18,3,0)</f>
        <v>T-368</v>
      </c>
      <c r="Y2336" s="32" t="str">
        <f>+VLOOKUP(Enfermedades_Mundiales[[#This Row],[contenido]],Estructura!$E$4:$G$18,3,0)</f>
        <v>C-364</v>
      </c>
      <c r="Z2336" s="32" t="str">
        <f>+VLOOKUP(Enfermedades_Mundiales[[#This Row],[Filtro Integrado]],Estructura!$M$4:$O$367,3,0)</f>
        <v>FI-366</v>
      </c>
      <c r="AA2336" s="32" t="str">
        <f>+VLOOKUP(Enfermedades_Mundiales[[#This Row],[Muestra]],Estructura!$Q$4:$S$194,3,0)</f>
        <v>M-373</v>
      </c>
    </row>
    <row r="2337" spans="1:27" ht="30.6" x14ac:dyDescent="0.3">
      <c r="A2337" s="61" t="s">
        <v>2804</v>
      </c>
      <c r="B2337" s="43">
        <f t="shared" si="508"/>
        <v>360</v>
      </c>
      <c r="C2337" s="44" t="str">
        <f t="shared" si="508"/>
        <v>Enfermedades Mundiales</v>
      </c>
      <c r="D2337" s="44" t="str">
        <f t="shared" si="508"/>
        <v>Salud</v>
      </c>
      <c r="E2337" s="64">
        <v>13129</v>
      </c>
      <c r="F2337" s="44" t="str">
        <f t="shared" ref="F2337:F2376" si="511">+F2336</f>
        <v>Etapas Paso a Paso</v>
      </c>
      <c r="G2337" s="27" t="s">
        <v>3568</v>
      </c>
      <c r="H2337" s="60" t="s">
        <v>17</v>
      </c>
      <c r="I2337" s="58" t="s">
        <v>327</v>
      </c>
      <c r="J2337" s="43" t="str">
        <f t="shared" si="503"/>
        <v>Zona</v>
      </c>
      <c r="K2337" s="12" t="str">
        <f t="shared" ref="K2337:N2352" si="512">+K2336</f>
        <v>Etapas Históricas</v>
      </c>
      <c r="L2337" s="43" t="str">
        <f t="shared" si="512"/>
        <v>Periodo 2020-2021</v>
      </c>
      <c r="M2337" s="43" t="str">
        <f t="shared" si="512"/>
        <v>Adimensional</v>
      </c>
      <c r="N2337" s="49" t="str">
        <f t="shared" si="512"/>
        <v>Ministerio de Ciencias, Tecnología, Conocimiento e Innovación</v>
      </c>
      <c r="O2337" s="30" t="str">
        <f>+"Etapas Históricas del Programa Paso a Paso en la comuna de "&amp;Enfermedades_Mundiales[[#This Row],[territorio]]</f>
        <v>Etapas Históricas del Programa Paso a Paso en la comuna de San Joaquín</v>
      </c>
      <c r="P2337" s="68"/>
      <c r="Q2337" s="15" t="str">
        <f t="shared" si="509"/>
        <v>Gráfico Evolución</v>
      </c>
      <c r="R2337" s="30"/>
      <c r="S233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https://analytics.zoho.com/open-view/2395394000008155038?ZOHO_CRITERIA=%22Localiza_CL_Poblacion%22.%22Codcom%22%3D13129</v>
      </c>
      <c r="T2337" s="17"/>
      <c r="U2337" s="31" t="str">
        <f t="shared" si="510"/>
        <v>#1774B9</v>
      </c>
      <c r="V2337" s="32" t="str">
        <f>+Enfermedades_Mundiales[[#This Row],[idcoleccion]]&amp;"-"&amp;Enfermedades_Mundiales[[#This Row],[id]]</f>
        <v>360-2327</v>
      </c>
      <c r="W2337" s="21">
        <f>+VLOOKUP(Enfermedades_Mundiales[[#This Row],[Filtro URL]],Estructura!$X$4:$Y$366,2,0)</f>
        <v>36313129</v>
      </c>
      <c r="X2337" s="21" t="str">
        <f>+VLOOKUP(Enfermedades_Mundiales[[#This Row],[tema]],Estructura!$A$4:$C$18,3,0)</f>
        <v>T-368</v>
      </c>
      <c r="Y2337" s="32" t="str">
        <f>+VLOOKUP(Enfermedades_Mundiales[[#This Row],[contenido]],Estructura!$E$4:$G$18,3,0)</f>
        <v>C-364</v>
      </c>
      <c r="Z2337" s="32" t="str">
        <f>+VLOOKUP(Enfermedades_Mundiales[[#This Row],[Filtro Integrado]],Estructura!$M$4:$O$367,3,0)</f>
        <v>FI-366</v>
      </c>
      <c r="AA2337" s="32" t="str">
        <f>+VLOOKUP(Enfermedades_Mundiales[[#This Row],[Muestra]],Estructura!$Q$4:$S$194,3,0)</f>
        <v>M-373</v>
      </c>
    </row>
    <row r="2338" spans="1:27" ht="30.6" x14ac:dyDescent="0.3">
      <c r="A2338" s="61" t="s">
        <v>2805</v>
      </c>
      <c r="B2338" s="43">
        <f t="shared" si="508"/>
        <v>360</v>
      </c>
      <c r="C2338" s="44" t="str">
        <f t="shared" si="508"/>
        <v>Enfermedades Mundiales</v>
      </c>
      <c r="D2338" s="44" t="str">
        <f t="shared" si="508"/>
        <v>Salud</v>
      </c>
      <c r="E2338" s="64">
        <v>13130</v>
      </c>
      <c r="F2338" s="44" t="str">
        <f t="shared" si="511"/>
        <v>Etapas Paso a Paso</v>
      </c>
      <c r="G2338" s="27" t="s">
        <v>3568</v>
      </c>
      <c r="H2338" s="60" t="s">
        <v>17</v>
      </c>
      <c r="I2338" s="58" t="s">
        <v>328</v>
      </c>
      <c r="J2338" s="43" t="str">
        <f t="shared" si="503"/>
        <v>Zona</v>
      </c>
      <c r="K2338" s="12" t="str">
        <f t="shared" si="512"/>
        <v>Etapas Históricas</v>
      </c>
      <c r="L2338" s="43" t="str">
        <f t="shared" si="512"/>
        <v>Periodo 2020-2021</v>
      </c>
      <c r="M2338" s="43" t="str">
        <f t="shared" si="512"/>
        <v>Adimensional</v>
      </c>
      <c r="N2338" s="49" t="str">
        <f t="shared" si="512"/>
        <v>Ministerio de Ciencias, Tecnología, Conocimiento e Innovación</v>
      </c>
      <c r="O2338" s="30" t="str">
        <f>+"Etapas Históricas del Programa Paso a Paso en la comuna de "&amp;Enfermedades_Mundiales[[#This Row],[territorio]]</f>
        <v>Etapas Históricas del Programa Paso a Paso en la comuna de San Miguel</v>
      </c>
      <c r="P2338" s="68"/>
      <c r="Q2338" s="15" t="str">
        <f t="shared" si="509"/>
        <v>Gráfico Evolución</v>
      </c>
      <c r="R2338" s="30"/>
      <c r="S233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https://analytics.zoho.com/open-view/2395394000008155038?ZOHO_CRITERIA=%22Localiza_CL_Poblacion%22.%22Codcom%22%3D13130</v>
      </c>
      <c r="T2338" s="17"/>
      <c r="U2338" s="31" t="str">
        <f t="shared" si="510"/>
        <v>#1774B9</v>
      </c>
      <c r="V2338" s="32" t="str">
        <f>+Enfermedades_Mundiales[[#This Row],[idcoleccion]]&amp;"-"&amp;Enfermedades_Mundiales[[#This Row],[id]]</f>
        <v>360-2328</v>
      </c>
      <c r="W2338" s="21">
        <f>+VLOOKUP(Enfermedades_Mundiales[[#This Row],[Filtro URL]],Estructura!$X$4:$Y$366,2,0)</f>
        <v>36313130</v>
      </c>
      <c r="X2338" s="21" t="str">
        <f>+VLOOKUP(Enfermedades_Mundiales[[#This Row],[tema]],Estructura!$A$4:$C$18,3,0)</f>
        <v>T-368</v>
      </c>
      <c r="Y2338" s="32" t="str">
        <f>+VLOOKUP(Enfermedades_Mundiales[[#This Row],[contenido]],Estructura!$E$4:$G$18,3,0)</f>
        <v>C-364</v>
      </c>
      <c r="Z2338" s="32" t="str">
        <f>+VLOOKUP(Enfermedades_Mundiales[[#This Row],[Filtro Integrado]],Estructura!$M$4:$O$367,3,0)</f>
        <v>FI-366</v>
      </c>
      <c r="AA2338" s="32" t="str">
        <f>+VLOOKUP(Enfermedades_Mundiales[[#This Row],[Muestra]],Estructura!$Q$4:$S$194,3,0)</f>
        <v>M-373</v>
      </c>
    </row>
    <row r="2339" spans="1:27" ht="30.6" x14ac:dyDescent="0.3">
      <c r="A2339" s="61" t="s">
        <v>2806</v>
      </c>
      <c r="B2339" s="43">
        <f t="shared" si="508"/>
        <v>360</v>
      </c>
      <c r="C2339" s="44" t="str">
        <f t="shared" si="508"/>
        <v>Enfermedades Mundiales</v>
      </c>
      <c r="D2339" s="44" t="str">
        <f t="shared" si="508"/>
        <v>Salud</v>
      </c>
      <c r="E2339" s="64">
        <v>13131</v>
      </c>
      <c r="F2339" s="44" t="str">
        <f t="shared" si="511"/>
        <v>Etapas Paso a Paso</v>
      </c>
      <c r="G2339" s="27" t="s">
        <v>3568</v>
      </c>
      <c r="H2339" s="60" t="s">
        <v>17</v>
      </c>
      <c r="I2339" s="58" t="s">
        <v>329</v>
      </c>
      <c r="J2339" s="43" t="str">
        <f t="shared" si="503"/>
        <v>Zona</v>
      </c>
      <c r="K2339" s="12" t="str">
        <f t="shared" si="512"/>
        <v>Etapas Históricas</v>
      </c>
      <c r="L2339" s="43" t="str">
        <f t="shared" si="512"/>
        <v>Periodo 2020-2021</v>
      </c>
      <c r="M2339" s="43" t="str">
        <f t="shared" si="512"/>
        <v>Adimensional</v>
      </c>
      <c r="N2339" s="49" t="str">
        <f t="shared" si="512"/>
        <v>Ministerio de Ciencias, Tecnología, Conocimiento e Innovación</v>
      </c>
      <c r="O2339" s="30" t="str">
        <f>+"Etapas Históricas del Programa Paso a Paso en la comuna de "&amp;Enfermedades_Mundiales[[#This Row],[territorio]]</f>
        <v>Etapas Históricas del Programa Paso a Paso en la comuna de San Ramón</v>
      </c>
      <c r="P2339" s="68"/>
      <c r="Q2339" s="15" t="str">
        <f t="shared" si="509"/>
        <v>Gráfico Evolución</v>
      </c>
      <c r="R2339" s="30"/>
      <c r="S233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https://analytics.zoho.com/open-view/2395394000008155038?ZOHO_CRITERIA=%22Localiza_CL_Poblacion%22.%22Codcom%22%3D13131</v>
      </c>
      <c r="T2339" s="17"/>
      <c r="U2339" s="31" t="str">
        <f t="shared" si="510"/>
        <v>#1774B9</v>
      </c>
      <c r="V2339" s="32" t="str">
        <f>+Enfermedades_Mundiales[[#This Row],[idcoleccion]]&amp;"-"&amp;Enfermedades_Mundiales[[#This Row],[id]]</f>
        <v>360-2329</v>
      </c>
      <c r="W2339" s="21">
        <f>+VLOOKUP(Enfermedades_Mundiales[[#This Row],[Filtro URL]],Estructura!$X$4:$Y$366,2,0)</f>
        <v>36313131</v>
      </c>
      <c r="X2339" s="21" t="str">
        <f>+VLOOKUP(Enfermedades_Mundiales[[#This Row],[tema]],Estructura!$A$4:$C$18,3,0)</f>
        <v>T-368</v>
      </c>
      <c r="Y2339" s="32" t="str">
        <f>+VLOOKUP(Enfermedades_Mundiales[[#This Row],[contenido]],Estructura!$E$4:$G$18,3,0)</f>
        <v>C-364</v>
      </c>
      <c r="Z2339" s="32" t="str">
        <f>+VLOOKUP(Enfermedades_Mundiales[[#This Row],[Filtro Integrado]],Estructura!$M$4:$O$367,3,0)</f>
        <v>FI-366</v>
      </c>
      <c r="AA2339" s="32" t="str">
        <f>+VLOOKUP(Enfermedades_Mundiales[[#This Row],[Muestra]],Estructura!$Q$4:$S$194,3,0)</f>
        <v>M-373</v>
      </c>
    </row>
    <row r="2340" spans="1:27" ht="30.6" x14ac:dyDescent="0.3">
      <c r="A2340" s="61" t="s">
        <v>2807</v>
      </c>
      <c r="B2340" s="43">
        <f t="shared" si="508"/>
        <v>360</v>
      </c>
      <c r="C2340" s="44" t="str">
        <f t="shared" si="508"/>
        <v>Enfermedades Mundiales</v>
      </c>
      <c r="D2340" s="44" t="str">
        <f t="shared" si="508"/>
        <v>Salud</v>
      </c>
      <c r="E2340" s="64">
        <v>13132</v>
      </c>
      <c r="F2340" s="44" t="str">
        <f t="shared" si="511"/>
        <v>Etapas Paso a Paso</v>
      </c>
      <c r="G2340" s="27" t="s">
        <v>3568</v>
      </c>
      <c r="H2340" s="60" t="s">
        <v>17</v>
      </c>
      <c r="I2340" s="58" t="s">
        <v>330</v>
      </c>
      <c r="J2340" s="43" t="str">
        <f t="shared" si="503"/>
        <v>Zona</v>
      </c>
      <c r="K2340" s="12" t="str">
        <f t="shared" si="512"/>
        <v>Etapas Históricas</v>
      </c>
      <c r="L2340" s="43" t="str">
        <f t="shared" si="512"/>
        <v>Periodo 2020-2021</v>
      </c>
      <c r="M2340" s="43" t="str">
        <f t="shared" si="512"/>
        <v>Adimensional</v>
      </c>
      <c r="N2340" s="49" t="str">
        <f t="shared" si="512"/>
        <v>Ministerio de Ciencias, Tecnología, Conocimiento e Innovación</v>
      </c>
      <c r="O2340" s="30" t="str">
        <f>+"Etapas Históricas del Programa Paso a Paso en la comuna de "&amp;Enfermedades_Mundiales[[#This Row],[territorio]]</f>
        <v>Etapas Históricas del Programa Paso a Paso en la comuna de Vitacura</v>
      </c>
      <c r="P2340" s="68"/>
      <c r="Q2340" s="15" t="str">
        <f t="shared" si="509"/>
        <v>Gráfico Evolución</v>
      </c>
      <c r="R2340" s="30"/>
      <c r="S234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https://analytics.zoho.com/open-view/2395394000008155038?ZOHO_CRITERIA=%22Localiza_CL_Poblacion%22.%22Codcom%22%3D13132</v>
      </c>
      <c r="T2340" s="17"/>
      <c r="U2340" s="31" t="str">
        <f t="shared" si="510"/>
        <v>#1774B9</v>
      </c>
      <c r="V2340" s="32" t="str">
        <f>+Enfermedades_Mundiales[[#This Row],[idcoleccion]]&amp;"-"&amp;Enfermedades_Mundiales[[#This Row],[id]]</f>
        <v>360-2330</v>
      </c>
      <c r="W2340" s="21">
        <f>+VLOOKUP(Enfermedades_Mundiales[[#This Row],[Filtro URL]],Estructura!$X$4:$Y$366,2,0)</f>
        <v>36313132</v>
      </c>
      <c r="X2340" s="21" t="str">
        <f>+VLOOKUP(Enfermedades_Mundiales[[#This Row],[tema]],Estructura!$A$4:$C$18,3,0)</f>
        <v>T-368</v>
      </c>
      <c r="Y2340" s="32" t="str">
        <f>+VLOOKUP(Enfermedades_Mundiales[[#This Row],[contenido]],Estructura!$E$4:$G$18,3,0)</f>
        <v>C-364</v>
      </c>
      <c r="Z2340" s="32" t="str">
        <f>+VLOOKUP(Enfermedades_Mundiales[[#This Row],[Filtro Integrado]],Estructura!$M$4:$O$367,3,0)</f>
        <v>FI-366</v>
      </c>
      <c r="AA2340" s="32" t="str">
        <f>+VLOOKUP(Enfermedades_Mundiales[[#This Row],[Muestra]],Estructura!$Q$4:$S$194,3,0)</f>
        <v>M-373</v>
      </c>
    </row>
    <row r="2341" spans="1:27" ht="30.6" x14ac:dyDescent="0.3">
      <c r="A2341" s="61" t="s">
        <v>2808</v>
      </c>
      <c r="B2341" s="43">
        <f t="shared" si="508"/>
        <v>360</v>
      </c>
      <c r="C2341" s="44" t="str">
        <f t="shared" si="508"/>
        <v>Enfermedades Mundiales</v>
      </c>
      <c r="D2341" s="44" t="str">
        <f t="shared" si="508"/>
        <v>Salud</v>
      </c>
      <c r="E2341" s="64">
        <v>13201</v>
      </c>
      <c r="F2341" s="44" t="str">
        <f t="shared" si="511"/>
        <v>Etapas Paso a Paso</v>
      </c>
      <c r="G2341" s="27" t="s">
        <v>3568</v>
      </c>
      <c r="H2341" s="60" t="s">
        <v>17</v>
      </c>
      <c r="I2341" s="58" t="s">
        <v>331</v>
      </c>
      <c r="J2341" s="43" t="str">
        <f t="shared" si="503"/>
        <v>Zona</v>
      </c>
      <c r="K2341" s="12" t="str">
        <f t="shared" si="512"/>
        <v>Etapas Históricas</v>
      </c>
      <c r="L2341" s="43" t="str">
        <f t="shared" si="512"/>
        <v>Periodo 2020-2021</v>
      </c>
      <c r="M2341" s="43" t="str">
        <f t="shared" si="512"/>
        <v>Adimensional</v>
      </c>
      <c r="N2341" s="49" t="str">
        <f t="shared" si="512"/>
        <v>Ministerio de Ciencias, Tecnología, Conocimiento e Innovación</v>
      </c>
      <c r="O2341" s="30" t="str">
        <f>+"Etapas Históricas del Programa Paso a Paso en la comuna de "&amp;Enfermedades_Mundiales[[#This Row],[territorio]]</f>
        <v>Etapas Históricas del Programa Paso a Paso en la comuna de Puente Alto</v>
      </c>
      <c r="P2341" s="68"/>
      <c r="Q2341" s="15" t="str">
        <f t="shared" si="509"/>
        <v>Gráfico Evolución</v>
      </c>
      <c r="R2341" s="30"/>
      <c r="S234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https://analytics.zoho.com/open-view/2395394000008155038?ZOHO_CRITERIA=%22Localiza_CL_Poblacion%22.%22Codcom%22%3D13201</v>
      </c>
      <c r="T2341" s="17"/>
      <c r="U2341" s="31" t="str">
        <f t="shared" si="510"/>
        <v>#1774B9</v>
      </c>
      <c r="V2341" s="32" t="str">
        <f>+Enfermedades_Mundiales[[#This Row],[idcoleccion]]&amp;"-"&amp;Enfermedades_Mundiales[[#This Row],[id]]</f>
        <v>360-2331</v>
      </c>
      <c r="W2341" s="21">
        <f>+VLOOKUP(Enfermedades_Mundiales[[#This Row],[Filtro URL]],Estructura!$X$4:$Y$366,2,0)</f>
        <v>36313201</v>
      </c>
      <c r="X2341" s="21" t="str">
        <f>+VLOOKUP(Enfermedades_Mundiales[[#This Row],[tema]],Estructura!$A$4:$C$18,3,0)</f>
        <v>T-368</v>
      </c>
      <c r="Y2341" s="32" t="str">
        <f>+VLOOKUP(Enfermedades_Mundiales[[#This Row],[contenido]],Estructura!$E$4:$G$18,3,0)</f>
        <v>C-364</v>
      </c>
      <c r="Z2341" s="32" t="str">
        <f>+VLOOKUP(Enfermedades_Mundiales[[#This Row],[Filtro Integrado]],Estructura!$M$4:$O$367,3,0)</f>
        <v>FI-366</v>
      </c>
      <c r="AA2341" s="32" t="str">
        <f>+VLOOKUP(Enfermedades_Mundiales[[#This Row],[Muestra]],Estructura!$Q$4:$S$194,3,0)</f>
        <v>M-373</v>
      </c>
    </row>
    <row r="2342" spans="1:27" ht="30.6" x14ac:dyDescent="0.3">
      <c r="A2342" s="61" t="s">
        <v>2809</v>
      </c>
      <c r="B2342" s="43">
        <f t="shared" si="508"/>
        <v>360</v>
      </c>
      <c r="C2342" s="44" t="str">
        <f t="shared" si="508"/>
        <v>Enfermedades Mundiales</v>
      </c>
      <c r="D2342" s="44" t="str">
        <f t="shared" si="508"/>
        <v>Salud</v>
      </c>
      <c r="E2342" s="64">
        <v>13202</v>
      </c>
      <c r="F2342" s="44" t="str">
        <f t="shared" si="511"/>
        <v>Etapas Paso a Paso</v>
      </c>
      <c r="G2342" s="27" t="s">
        <v>3568</v>
      </c>
      <c r="H2342" s="60" t="s">
        <v>17</v>
      </c>
      <c r="I2342" s="58" t="s">
        <v>332</v>
      </c>
      <c r="J2342" s="43" t="str">
        <f t="shared" si="503"/>
        <v>Zona</v>
      </c>
      <c r="K2342" s="12" t="str">
        <f t="shared" si="512"/>
        <v>Etapas Históricas</v>
      </c>
      <c r="L2342" s="43" t="str">
        <f t="shared" si="512"/>
        <v>Periodo 2020-2021</v>
      </c>
      <c r="M2342" s="43" t="str">
        <f t="shared" si="512"/>
        <v>Adimensional</v>
      </c>
      <c r="N2342" s="49" t="str">
        <f t="shared" si="512"/>
        <v>Ministerio de Ciencias, Tecnología, Conocimiento e Innovación</v>
      </c>
      <c r="O2342" s="30" t="str">
        <f>+"Etapas Históricas del Programa Paso a Paso en la comuna de "&amp;Enfermedades_Mundiales[[#This Row],[territorio]]</f>
        <v>Etapas Históricas del Programa Paso a Paso en la comuna de Pirque</v>
      </c>
      <c r="P2342" s="68"/>
      <c r="Q2342" s="15" t="str">
        <f t="shared" si="509"/>
        <v>Gráfico Evolución</v>
      </c>
      <c r="R2342" s="30"/>
      <c r="S234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https://analytics.zoho.com/open-view/2395394000008155038?ZOHO_CRITERIA=%22Localiza_CL_Poblacion%22.%22Codcom%22%3D13202</v>
      </c>
      <c r="T2342" s="17"/>
      <c r="U2342" s="31" t="str">
        <f t="shared" si="510"/>
        <v>#1774B9</v>
      </c>
      <c r="V2342" s="32" t="str">
        <f>+Enfermedades_Mundiales[[#This Row],[idcoleccion]]&amp;"-"&amp;Enfermedades_Mundiales[[#This Row],[id]]</f>
        <v>360-2332</v>
      </c>
      <c r="W2342" s="21">
        <f>+VLOOKUP(Enfermedades_Mundiales[[#This Row],[Filtro URL]],Estructura!$X$4:$Y$366,2,0)</f>
        <v>36313202</v>
      </c>
      <c r="X2342" s="21" t="str">
        <f>+VLOOKUP(Enfermedades_Mundiales[[#This Row],[tema]],Estructura!$A$4:$C$18,3,0)</f>
        <v>T-368</v>
      </c>
      <c r="Y2342" s="32" t="str">
        <f>+VLOOKUP(Enfermedades_Mundiales[[#This Row],[contenido]],Estructura!$E$4:$G$18,3,0)</f>
        <v>C-364</v>
      </c>
      <c r="Z2342" s="32" t="str">
        <f>+VLOOKUP(Enfermedades_Mundiales[[#This Row],[Filtro Integrado]],Estructura!$M$4:$O$367,3,0)</f>
        <v>FI-366</v>
      </c>
      <c r="AA2342" s="32" t="str">
        <f>+VLOOKUP(Enfermedades_Mundiales[[#This Row],[Muestra]],Estructura!$Q$4:$S$194,3,0)</f>
        <v>M-373</v>
      </c>
    </row>
    <row r="2343" spans="1:27" ht="30.6" x14ac:dyDescent="0.3">
      <c r="A2343" s="61" t="s">
        <v>2810</v>
      </c>
      <c r="B2343" s="43">
        <f t="shared" si="508"/>
        <v>360</v>
      </c>
      <c r="C2343" s="44" t="str">
        <f t="shared" si="508"/>
        <v>Enfermedades Mundiales</v>
      </c>
      <c r="D2343" s="44" t="str">
        <f t="shared" si="508"/>
        <v>Salud</v>
      </c>
      <c r="E2343" s="64">
        <v>13203</v>
      </c>
      <c r="F2343" s="44" t="str">
        <f t="shared" si="511"/>
        <v>Etapas Paso a Paso</v>
      </c>
      <c r="G2343" s="27" t="s">
        <v>3568</v>
      </c>
      <c r="H2343" s="60" t="s">
        <v>17</v>
      </c>
      <c r="I2343" s="58" t="s">
        <v>333</v>
      </c>
      <c r="J2343" s="43" t="str">
        <f t="shared" si="503"/>
        <v>Zona</v>
      </c>
      <c r="K2343" s="12" t="str">
        <f t="shared" si="512"/>
        <v>Etapas Históricas</v>
      </c>
      <c r="L2343" s="43" t="str">
        <f t="shared" si="512"/>
        <v>Periodo 2020-2021</v>
      </c>
      <c r="M2343" s="43" t="str">
        <f t="shared" si="512"/>
        <v>Adimensional</v>
      </c>
      <c r="N2343" s="49" t="str">
        <f t="shared" si="512"/>
        <v>Ministerio de Ciencias, Tecnología, Conocimiento e Innovación</v>
      </c>
      <c r="O2343" s="30" t="str">
        <f>+"Etapas Históricas del Programa Paso a Paso en la comuna de "&amp;Enfermedades_Mundiales[[#This Row],[territorio]]</f>
        <v>Etapas Históricas del Programa Paso a Paso en la comuna de San José de Maipo</v>
      </c>
      <c r="P2343" s="68"/>
      <c r="Q2343" s="15" t="str">
        <f t="shared" si="509"/>
        <v>Gráfico Evolución</v>
      </c>
      <c r="R2343" s="30"/>
      <c r="S234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https://analytics.zoho.com/open-view/2395394000008155038?ZOHO_CRITERIA=%22Localiza_CL_Poblacion%22.%22Codcom%22%3D13203</v>
      </c>
      <c r="T2343" s="17"/>
      <c r="U2343" s="31" t="str">
        <f t="shared" si="510"/>
        <v>#1774B9</v>
      </c>
      <c r="V2343" s="32" t="str">
        <f>+Enfermedades_Mundiales[[#This Row],[idcoleccion]]&amp;"-"&amp;Enfermedades_Mundiales[[#This Row],[id]]</f>
        <v>360-2333</v>
      </c>
      <c r="W2343" s="21">
        <f>+VLOOKUP(Enfermedades_Mundiales[[#This Row],[Filtro URL]],Estructura!$X$4:$Y$366,2,0)</f>
        <v>36313203</v>
      </c>
      <c r="X2343" s="21" t="str">
        <f>+VLOOKUP(Enfermedades_Mundiales[[#This Row],[tema]],Estructura!$A$4:$C$18,3,0)</f>
        <v>T-368</v>
      </c>
      <c r="Y2343" s="32" t="str">
        <f>+VLOOKUP(Enfermedades_Mundiales[[#This Row],[contenido]],Estructura!$E$4:$G$18,3,0)</f>
        <v>C-364</v>
      </c>
      <c r="Z2343" s="32" t="str">
        <f>+VLOOKUP(Enfermedades_Mundiales[[#This Row],[Filtro Integrado]],Estructura!$M$4:$O$367,3,0)</f>
        <v>FI-366</v>
      </c>
      <c r="AA2343" s="32" t="str">
        <f>+VLOOKUP(Enfermedades_Mundiales[[#This Row],[Muestra]],Estructura!$Q$4:$S$194,3,0)</f>
        <v>M-373</v>
      </c>
    </row>
    <row r="2344" spans="1:27" ht="30.6" x14ac:dyDescent="0.3">
      <c r="A2344" s="61" t="s">
        <v>2811</v>
      </c>
      <c r="B2344" s="43">
        <f t="shared" si="508"/>
        <v>360</v>
      </c>
      <c r="C2344" s="44" t="str">
        <f t="shared" si="508"/>
        <v>Enfermedades Mundiales</v>
      </c>
      <c r="D2344" s="44" t="str">
        <f t="shared" si="508"/>
        <v>Salud</v>
      </c>
      <c r="E2344" s="64">
        <v>13301</v>
      </c>
      <c r="F2344" s="44" t="str">
        <f t="shared" si="511"/>
        <v>Etapas Paso a Paso</v>
      </c>
      <c r="G2344" s="27" t="s">
        <v>3568</v>
      </c>
      <c r="H2344" s="60" t="s">
        <v>17</v>
      </c>
      <c r="I2344" s="58" t="s">
        <v>334</v>
      </c>
      <c r="J2344" s="43" t="str">
        <f t="shared" si="503"/>
        <v>Zona</v>
      </c>
      <c r="K2344" s="12" t="str">
        <f t="shared" si="512"/>
        <v>Etapas Históricas</v>
      </c>
      <c r="L2344" s="43" t="str">
        <f t="shared" si="512"/>
        <v>Periodo 2020-2021</v>
      </c>
      <c r="M2344" s="43" t="str">
        <f t="shared" si="512"/>
        <v>Adimensional</v>
      </c>
      <c r="N2344" s="49" t="str">
        <f t="shared" si="512"/>
        <v>Ministerio de Ciencias, Tecnología, Conocimiento e Innovación</v>
      </c>
      <c r="O2344" s="30" t="str">
        <f>+"Etapas Históricas del Programa Paso a Paso en la comuna de "&amp;Enfermedades_Mundiales[[#This Row],[territorio]]</f>
        <v>Etapas Históricas del Programa Paso a Paso en la comuna de Colina</v>
      </c>
      <c r="P2344" s="68"/>
      <c r="Q2344" s="15" t="str">
        <f t="shared" si="509"/>
        <v>Gráfico Evolución</v>
      </c>
      <c r="R2344" s="30"/>
      <c r="S234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https://analytics.zoho.com/open-view/2395394000008155038?ZOHO_CRITERIA=%22Localiza_CL_Poblacion%22.%22Codcom%22%3D13301</v>
      </c>
      <c r="T2344" s="17"/>
      <c r="U2344" s="31" t="str">
        <f t="shared" si="510"/>
        <v>#1774B9</v>
      </c>
      <c r="V2344" s="32" t="str">
        <f>+Enfermedades_Mundiales[[#This Row],[idcoleccion]]&amp;"-"&amp;Enfermedades_Mundiales[[#This Row],[id]]</f>
        <v>360-2334</v>
      </c>
      <c r="W2344" s="21">
        <f>+VLOOKUP(Enfermedades_Mundiales[[#This Row],[Filtro URL]],Estructura!$X$4:$Y$366,2,0)</f>
        <v>36313301</v>
      </c>
      <c r="X2344" s="21" t="str">
        <f>+VLOOKUP(Enfermedades_Mundiales[[#This Row],[tema]],Estructura!$A$4:$C$18,3,0)</f>
        <v>T-368</v>
      </c>
      <c r="Y2344" s="32" t="str">
        <f>+VLOOKUP(Enfermedades_Mundiales[[#This Row],[contenido]],Estructura!$E$4:$G$18,3,0)</f>
        <v>C-364</v>
      </c>
      <c r="Z2344" s="32" t="str">
        <f>+VLOOKUP(Enfermedades_Mundiales[[#This Row],[Filtro Integrado]],Estructura!$M$4:$O$367,3,0)</f>
        <v>FI-366</v>
      </c>
      <c r="AA2344" s="32" t="str">
        <f>+VLOOKUP(Enfermedades_Mundiales[[#This Row],[Muestra]],Estructura!$Q$4:$S$194,3,0)</f>
        <v>M-373</v>
      </c>
    </row>
    <row r="2345" spans="1:27" ht="30.6" x14ac:dyDescent="0.3">
      <c r="A2345" s="61" t="s">
        <v>2812</v>
      </c>
      <c r="B2345" s="43">
        <f t="shared" si="508"/>
        <v>360</v>
      </c>
      <c r="C2345" s="44" t="str">
        <f t="shared" si="508"/>
        <v>Enfermedades Mundiales</v>
      </c>
      <c r="D2345" s="44" t="str">
        <f t="shared" si="508"/>
        <v>Salud</v>
      </c>
      <c r="E2345" s="64">
        <v>13302</v>
      </c>
      <c r="F2345" s="44" t="str">
        <f t="shared" si="511"/>
        <v>Etapas Paso a Paso</v>
      </c>
      <c r="G2345" s="27" t="s">
        <v>3568</v>
      </c>
      <c r="H2345" s="60" t="s">
        <v>17</v>
      </c>
      <c r="I2345" s="58" t="s">
        <v>335</v>
      </c>
      <c r="J2345" s="43" t="str">
        <f t="shared" si="503"/>
        <v>Zona</v>
      </c>
      <c r="K2345" s="12" t="str">
        <f t="shared" si="512"/>
        <v>Etapas Históricas</v>
      </c>
      <c r="L2345" s="43" t="str">
        <f t="shared" si="512"/>
        <v>Periodo 2020-2021</v>
      </c>
      <c r="M2345" s="43" t="str">
        <f t="shared" si="512"/>
        <v>Adimensional</v>
      </c>
      <c r="N2345" s="49" t="str">
        <f t="shared" si="512"/>
        <v>Ministerio de Ciencias, Tecnología, Conocimiento e Innovación</v>
      </c>
      <c r="O2345" s="30" t="str">
        <f>+"Etapas Históricas del Programa Paso a Paso en la comuna de "&amp;Enfermedades_Mundiales[[#This Row],[territorio]]</f>
        <v>Etapas Históricas del Programa Paso a Paso en la comuna de Lampa</v>
      </c>
      <c r="P2345" s="68"/>
      <c r="Q2345" s="15" t="str">
        <f t="shared" si="509"/>
        <v>Gráfico Evolución</v>
      </c>
      <c r="R2345" s="30"/>
      <c r="S234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https://analytics.zoho.com/open-view/2395394000008155038?ZOHO_CRITERIA=%22Localiza_CL_Poblacion%22.%22Codcom%22%3D13302</v>
      </c>
      <c r="T2345" s="17"/>
      <c r="U2345" s="31" t="str">
        <f t="shared" si="510"/>
        <v>#1774B9</v>
      </c>
      <c r="V2345" s="32" t="str">
        <f>+Enfermedades_Mundiales[[#This Row],[idcoleccion]]&amp;"-"&amp;Enfermedades_Mundiales[[#This Row],[id]]</f>
        <v>360-2335</v>
      </c>
      <c r="W2345" s="21">
        <f>+VLOOKUP(Enfermedades_Mundiales[[#This Row],[Filtro URL]],Estructura!$X$4:$Y$366,2,0)</f>
        <v>36313302</v>
      </c>
      <c r="X2345" s="21" t="str">
        <f>+VLOOKUP(Enfermedades_Mundiales[[#This Row],[tema]],Estructura!$A$4:$C$18,3,0)</f>
        <v>T-368</v>
      </c>
      <c r="Y2345" s="32" t="str">
        <f>+VLOOKUP(Enfermedades_Mundiales[[#This Row],[contenido]],Estructura!$E$4:$G$18,3,0)</f>
        <v>C-364</v>
      </c>
      <c r="Z2345" s="32" t="str">
        <f>+VLOOKUP(Enfermedades_Mundiales[[#This Row],[Filtro Integrado]],Estructura!$M$4:$O$367,3,0)</f>
        <v>FI-366</v>
      </c>
      <c r="AA2345" s="32" t="str">
        <f>+VLOOKUP(Enfermedades_Mundiales[[#This Row],[Muestra]],Estructura!$Q$4:$S$194,3,0)</f>
        <v>M-373</v>
      </c>
    </row>
    <row r="2346" spans="1:27" ht="30.6" x14ac:dyDescent="0.3">
      <c r="A2346" s="61" t="s">
        <v>2813</v>
      </c>
      <c r="B2346" s="43">
        <f t="shared" si="508"/>
        <v>360</v>
      </c>
      <c r="C2346" s="44" t="str">
        <f t="shared" si="508"/>
        <v>Enfermedades Mundiales</v>
      </c>
      <c r="D2346" s="44" t="str">
        <f t="shared" si="508"/>
        <v>Salud</v>
      </c>
      <c r="E2346" s="64">
        <v>13303</v>
      </c>
      <c r="F2346" s="44" t="str">
        <f t="shared" si="511"/>
        <v>Etapas Paso a Paso</v>
      </c>
      <c r="G2346" s="27" t="s">
        <v>3568</v>
      </c>
      <c r="H2346" s="60" t="s">
        <v>17</v>
      </c>
      <c r="I2346" s="58" t="s">
        <v>336</v>
      </c>
      <c r="J2346" s="43" t="str">
        <f t="shared" si="503"/>
        <v>Zona</v>
      </c>
      <c r="K2346" s="12" t="str">
        <f t="shared" si="512"/>
        <v>Etapas Históricas</v>
      </c>
      <c r="L2346" s="43" t="str">
        <f t="shared" si="512"/>
        <v>Periodo 2020-2021</v>
      </c>
      <c r="M2346" s="43" t="str">
        <f t="shared" si="512"/>
        <v>Adimensional</v>
      </c>
      <c r="N2346" s="49" t="str">
        <f t="shared" si="512"/>
        <v>Ministerio de Ciencias, Tecnología, Conocimiento e Innovación</v>
      </c>
      <c r="O2346" s="30" t="str">
        <f>+"Etapas Históricas del Programa Paso a Paso en la comuna de "&amp;Enfermedades_Mundiales[[#This Row],[territorio]]</f>
        <v>Etapas Históricas del Programa Paso a Paso en la comuna de Tiltil</v>
      </c>
      <c r="P2346" s="68"/>
      <c r="Q2346" s="15" t="str">
        <f t="shared" si="509"/>
        <v>Gráfico Evolución</v>
      </c>
      <c r="R2346" s="30"/>
      <c r="S234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https://analytics.zoho.com/open-view/2395394000008155038?ZOHO_CRITERIA=%22Localiza_CL_Poblacion%22.%22Codcom%22%3D13303</v>
      </c>
      <c r="T2346" s="17"/>
      <c r="U2346" s="31" t="str">
        <f t="shared" si="510"/>
        <v>#1774B9</v>
      </c>
      <c r="V2346" s="32" t="str">
        <f>+Enfermedades_Mundiales[[#This Row],[idcoleccion]]&amp;"-"&amp;Enfermedades_Mundiales[[#This Row],[id]]</f>
        <v>360-2336</v>
      </c>
      <c r="W2346" s="21">
        <f>+VLOOKUP(Enfermedades_Mundiales[[#This Row],[Filtro URL]],Estructura!$X$4:$Y$366,2,0)</f>
        <v>36313303</v>
      </c>
      <c r="X2346" s="21" t="str">
        <f>+VLOOKUP(Enfermedades_Mundiales[[#This Row],[tema]],Estructura!$A$4:$C$18,3,0)</f>
        <v>T-368</v>
      </c>
      <c r="Y2346" s="32" t="str">
        <f>+VLOOKUP(Enfermedades_Mundiales[[#This Row],[contenido]],Estructura!$E$4:$G$18,3,0)</f>
        <v>C-364</v>
      </c>
      <c r="Z2346" s="32" t="str">
        <f>+VLOOKUP(Enfermedades_Mundiales[[#This Row],[Filtro Integrado]],Estructura!$M$4:$O$367,3,0)</f>
        <v>FI-366</v>
      </c>
      <c r="AA2346" s="32" t="str">
        <f>+VLOOKUP(Enfermedades_Mundiales[[#This Row],[Muestra]],Estructura!$Q$4:$S$194,3,0)</f>
        <v>M-373</v>
      </c>
    </row>
    <row r="2347" spans="1:27" ht="30.6" x14ac:dyDescent="0.3">
      <c r="A2347" s="61" t="s">
        <v>2814</v>
      </c>
      <c r="B2347" s="43">
        <f t="shared" si="508"/>
        <v>360</v>
      </c>
      <c r="C2347" s="44" t="str">
        <f t="shared" si="508"/>
        <v>Enfermedades Mundiales</v>
      </c>
      <c r="D2347" s="44" t="str">
        <f t="shared" si="508"/>
        <v>Salud</v>
      </c>
      <c r="E2347" s="64">
        <v>13401</v>
      </c>
      <c r="F2347" s="44" t="str">
        <f t="shared" si="511"/>
        <v>Etapas Paso a Paso</v>
      </c>
      <c r="G2347" s="27" t="s">
        <v>3568</v>
      </c>
      <c r="H2347" s="60" t="s">
        <v>17</v>
      </c>
      <c r="I2347" s="58" t="s">
        <v>337</v>
      </c>
      <c r="J2347" s="43" t="str">
        <f t="shared" si="503"/>
        <v>Zona</v>
      </c>
      <c r="K2347" s="12" t="str">
        <f t="shared" si="512"/>
        <v>Etapas Históricas</v>
      </c>
      <c r="L2347" s="43" t="str">
        <f t="shared" si="512"/>
        <v>Periodo 2020-2021</v>
      </c>
      <c r="M2347" s="43" t="str">
        <f t="shared" si="512"/>
        <v>Adimensional</v>
      </c>
      <c r="N2347" s="49" t="str">
        <f t="shared" si="512"/>
        <v>Ministerio de Ciencias, Tecnología, Conocimiento e Innovación</v>
      </c>
      <c r="O2347" s="30" t="str">
        <f>+"Etapas Históricas del Programa Paso a Paso en la comuna de "&amp;Enfermedades_Mundiales[[#This Row],[territorio]]</f>
        <v>Etapas Históricas del Programa Paso a Paso en la comuna de San Bernardo</v>
      </c>
      <c r="P2347" s="68"/>
      <c r="Q2347" s="15" t="str">
        <f t="shared" si="509"/>
        <v>Gráfico Evolución</v>
      </c>
      <c r="R2347" s="30"/>
      <c r="S234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https://analytics.zoho.com/open-view/2395394000008155038?ZOHO_CRITERIA=%22Localiza_CL_Poblacion%22.%22Codcom%22%3D13401</v>
      </c>
      <c r="T2347" s="17"/>
      <c r="U2347" s="31" t="str">
        <f t="shared" si="510"/>
        <v>#1774B9</v>
      </c>
      <c r="V2347" s="32" t="str">
        <f>+Enfermedades_Mundiales[[#This Row],[idcoleccion]]&amp;"-"&amp;Enfermedades_Mundiales[[#This Row],[id]]</f>
        <v>360-2337</v>
      </c>
      <c r="W2347" s="21">
        <f>+VLOOKUP(Enfermedades_Mundiales[[#This Row],[Filtro URL]],Estructura!$X$4:$Y$366,2,0)</f>
        <v>36313401</v>
      </c>
      <c r="X2347" s="21" t="str">
        <f>+VLOOKUP(Enfermedades_Mundiales[[#This Row],[tema]],Estructura!$A$4:$C$18,3,0)</f>
        <v>T-368</v>
      </c>
      <c r="Y2347" s="32" t="str">
        <f>+VLOOKUP(Enfermedades_Mundiales[[#This Row],[contenido]],Estructura!$E$4:$G$18,3,0)</f>
        <v>C-364</v>
      </c>
      <c r="Z2347" s="32" t="str">
        <f>+VLOOKUP(Enfermedades_Mundiales[[#This Row],[Filtro Integrado]],Estructura!$M$4:$O$367,3,0)</f>
        <v>FI-366</v>
      </c>
      <c r="AA2347" s="32" t="str">
        <f>+VLOOKUP(Enfermedades_Mundiales[[#This Row],[Muestra]],Estructura!$Q$4:$S$194,3,0)</f>
        <v>M-373</v>
      </c>
    </row>
    <row r="2348" spans="1:27" ht="30.6" x14ac:dyDescent="0.3">
      <c r="A2348" s="61" t="s">
        <v>2815</v>
      </c>
      <c r="B2348" s="43">
        <f t="shared" si="508"/>
        <v>360</v>
      </c>
      <c r="C2348" s="44" t="str">
        <f t="shared" si="508"/>
        <v>Enfermedades Mundiales</v>
      </c>
      <c r="D2348" s="44" t="str">
        <f t="shared" si="508"/>
        <v>Salud</v>
      </c>
      <c r="E2348" s="64">
        <v>13402</v>
      </c>
      <c r="F2348" s="44" t="str">
        <f t="shared" si="511"/>
        <v>Etapas Paso a Paso</v>
      </c>
      <c r="G2348" s="27" t="s">
        <v>3568</v>
      </c>
      <c r="H2348" s="60" t="s">
        <v>17</v>
      </c>
      <c r="I2348" s="58" t="s">
        <v>338</v>
      </c>
      <c r="J2348" s="43" t="str">
        <f t="shared" si="503"/>
        <v>Zona</v>
      </c>
      <c r="K2348" s="12" t="str">
        <f t="shared" si="512"/>
        <v>Etapas Históricas</v>
      </c>
      <c r="L2348" s="43" t="str">
        <f t="shared" si="512"/>
        <v>Periodo 2020-2021</v>
      </c>
      <c r="M2348" s="43" t="str">
        <f t="shared" si="512"/>
        <v>Adimensional</v>
      </c>
      <c r="N2348" s="49" t="str">
        <f t="shared" si="512"/>
        <v>Ministerio de Ciencias, Tecnología, Conocimiento e Innovación</v>
      </c>
      <c r="O2348" s="30" t="str">
        <f>+"Etapas Históricas del Programa Paso a Paso en la comuna de "&amp;Enfermedades_Mundiales[[#This Row],[territorio]]</f>
        <v>Etapas Históricas del Programa Paso a Paso en la comuna de Buin</v>
      </c>
      <c r="P2348" s="68"/>
      <c r="Q2348" s="15" t="str">
        <f t="shared" si="509"/>
        <v>Gráfico Evolución</v>
      </c>
      <c r="R2348" s="30"/>
      <c r="S234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https://analytics.zoho.com/open-view/2395394000008155038?ZOHO_CRITERIA=%22Localiza_CL_Poblacion%22.%22Codcom%22%3D13402</v>
      </c>
      <c r="T2348" s="17"/>
      <c r="U2348" s="31" t="str">
        <f t="shared" si="510"/>
        <v>#1774B9</v>
      </c>
      <c r="V2348" s="32" t="str">
        <f>+Enfermedades_Mundiales[[#This Row],[idcoleccion]]&amp;"-"&amp;Enfermedades_Mundiales[[#This Row],[id]]</f>
        <v>360-2338</v>
      </c>
      <c r="W2348" s="21">
        <f>+VLOOKUP(Enfermedades_Mundiales[[#This Row],[Filtro URL]],Estructura!$X$4:$Y$366,2,0)</f>
        <v>36313402</v>
      </c>
      <c r="X2348" s="21" t="str">
        <f>+VLOOKUP(Enfermedades_Mundiales[[#This Row],[tema]],Estructura!$A$4:$C$18,3,0)</f>
        <v>T-368</v>
      </c>
      <c r="Y2348" s="32" t="str">
        <f>+VLOOKUP(Enfermedades_Mundiales[[#This Row],[contenido]],Estructura!$E$4:$G$18,3,0)</f>
        <v>C-364</v>
      </c>
      <c r="Z2348" s="32" t="str">
        <f>+VLOOKUP(Enfermedades_Mundiales[[#This Row],[Filtro Integrado]],Estructura!$M$4:$O$367,3,0)</f>
        <v>FI-366</v>
      </c>
      <c r="AA2348" s="32" t="str">
        <f>+VLOOKUP(Enfermedades_Mundiales[[#This Row],[Muestra]],Estructura!$Q$4:$S$194,3,0)</f>
        <v>M-373</v>
      </c>
    </row>
    <row r="2349" spans="1:27" ht="30.6" x14ac:dyDescent="0.3">
      <c r="A2349" s="61" t="s">
        <v>2816</v>
      </c>
      <c r="B2349" s="43">
        <f t="shared" si="508"/>
        <v>360</v>
      </c>
      <c r="C2349" s="44" t="str">
        <f t="shared" si="508"/>
        <v>Enfermedades Mundiales</v>
      </c>
      <c r="D2349" s="44" t="str">
        <f t="shared" si="508"/>
        <v>Salud</v>
      </c>
      <c r="E2349" s="64">
        <v>13403</v>
      </c>
      <c r="F2349" s="44" t="str">
        <f t="shared" si="511"/>
        <v>Etapas Paso a Paso</v>
      </c>
      <c r="G2349" s="27" t="s">
        <v>3568</v>
      </c>
      <c r="H2349" s="60" t="s">
        <v>17</v>
      </c>
      <c r="I2349" s="58" t="s">
        <v>339</v>
      </c>
      <c r="J2349" s="43" t="str">
        <f t="shared" si="503"/>
        <v>Zona</v>
      </c>
      <c r="K2349" s="12" t="str">
        <f t="shared" si="512"/>
        <v>Etapas Históricas</v>
      </c>
      <c r="L2349" s="43" t="str">
        <f t="shared" si="512"/>
        <v>Periodo 2020-2021</v>
      </c>
      <c r="M2349" s="43" t="str">
        <f t="shared" si="512"/>
        <v>Adimensional</v>
      </c>
      <c r="N2349" s="49" t="str">
        <f t="shared" si="512"/>
        <v>Ministerio de Ciencias, Tecnología, Conocimiento e Innovación</v>
      </c>
      <c r="O2349" s="30" t="str">
        <f>+"Etapas Históricas del Programa Paso a Paso en la comuna de "&amp;Enfermedades_Mundiales[[#This Row],[territorio]]</f>
        <v>Etapas Históricas del Programa Paso a Paso en la comuna de Calera de Tango</v>
      </c>
      <c r="P2349" s="68"/>
      <c r="Q2349" s="15" t="str">
        <f t="shared" si="509"/>
        <v>Gráfico Evolución</v>
      </c>
      <c r="R2349" s="30"/>
      <c r="S234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https://analytics.zoho.com/open-view/2395394000008155038?ZOHO_CRITERIA=%22Localiza_CL_Poblacion%22.%22Codcom%22%3D13403</v>
      </c>
      <c r="T2349" s="17"/>
      <c r="U2349" s="31" t="str">
        <f t="shared" si="510"/>
        <v>#1774B9</v>
      </c>
      <c r="V2349" s="32" t="str">
        <f>+Enfermedades_Mundiales[[#This Row],[idcoleccion]]&amp;"-"&amp;Enfermedades_Mundiales[[#This Row],[id]]</f>
        <v>360-2339</v>
      </c>
      <c r="W2349" s="21">
        <f>+VLOOKUP(Enfermedades_Mundiales[[#This Row],[Filtro URL]],Estructura!$X$4:$Y$366,2,0)</f>
        <v>36313403</v>
      </c>
      <c r="X2349" s="21" t="str">
        <f>+VLOOKUP(Enfermedades_Mundiales[[#This Row],[tema]],Estructura!$A$4:$C$18,3,0)</f>
        <v>T-368</v>
      </c>
      <c r="Y2349" s="32" t="str">
        <f>+VLOOKUP(Enfermedades_Mundiales[[#This Row],[contenido]],Estructura!$E$4:$G$18,3,0)</f>
        <v>C-364</v>
      </c>
      <c r="Z2349" s="32" t="str">
        <f>+VLOOKUP(Enfermedades_Mundiales[[#This Row],[Filtro Integrado]],Estructura!$M$4:$O$367,3,0)</f>
        <v>FI-366</v>
      </c>
      <c r="AA2349" s="32" t="str">
        <f>+VLOOKUP(Enfermedades_Mundiales[[#This Row],[Muestra]],Estructura!$Q$4:$S$194,3,0)</f>
        <v>M-373</v>
      </c>
    </row>
    <row r="2350" spans="1:27" ht="30.6" x14ac:dyDescent="0.3">
      <c r="A2350" s="61" t="s">
        <v>2817</v>
      </c>
      <c r="B2350" s="43">
        <f t="shared" si="508"/>
        <v>360</v>
      </c>
      <c r="C2350" s="44" t="str">
        <f t="shared" si="508"/>
        <v>Enfermedades Mundiales</v>
      </c>
      <c r="D2350" s="44" t="str">
        <f t="shared" si="508"/>
        <v>Salud</v>
      </c>
      <c r="E2350" s="64">
        <v>13404</v>
      </c>
      <c r="F2350" s="44" t="str">
        <f t="shared" si="511"/>
        <v>Etapas Paso a Paso</v>
      </c>
      <c r="G2350" s="27" t="s">
        <v>3568</v>
      </c>
      <c r="H2350" s="60" t="s">
        <v>17</v>
      </c>
      <c r="I2350" s="58" t="s">
        <v>340</v>
      </c>
      <c r="J2350" s="43" t="str">
        <f t="shared" si="503"/>
        <v>Zona</v>
      </c>
      <c r="K2350" s="12" t="str">
        <f t="shared" si="512"/>
        <v>Etapas Históricas</v>
      </c>
      <c r="L2350" s="43" t="str">
        <f t="shared" si="512"/>
        <v>Periodo 2020-2021</v>
      </c>
      <c r="M2350" s="43" t="str">
        <f t="shared" si="512"/>
        <v>Adimensional</v>
      </c>
      <c r="N2350" s="49" t="str">
        <f t="shared" si="512"/>
        <v>Ministerio de Ciencias, Tecnología, Conocimiento e Innovación</v>
      </c>
      <c r="O2350" s="30" t="str">
        <f>+"Etapas Históricas del Programa Paso a Paso en la comuna de "&amp;Enfermedades_Mundiales[[#This Row],[territorio]]</f>
        <v>Etapas Históricas del Programa Paso a Paso en la comuna de Paine</v>
      </c>
      <c r="P2350" s="68"/>
      <c r="Q2350" s="15" t="str">
        <f t="shared" si="509"/>
        <v>Gráfico Evolución</v>
      </c>
      <c r="R2350" s="30"/>
      <c r="S235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https://analytics.zoho.com/open-view/2395394000008155038?ZOHO_CRITERIA=%22Localiza_CL_Poblacion%22.%22Codcom%22%3D13404</v>
      </c>
      <c r="T2350" s="17"/>
      <c r="U2350" s="31" t="str">
        <f t="shared" si="510"/>
        <v>#1774B9</v>
      </c>
      <c r="V2350" s="32" t="str">
        <f>+Enfermedades_Mundiales[[#This Row],[idcoleccion]]&amp;"-"&amp;Enfermedades_Mundiales[[#This Row],[id]]</f>
        <v>360-2340</v>
      </c>
      <c r="W2350" s="21">
        <f>+VLOOKUP(Enfermedades_Mundiales[[#This Row],[Filtro URL]],Estructura!$X$4:$Y$366,2,0)</f>
        <v>36313404</v>
      </c>
      <c r="X2350" s="21" t="str">
        <f>+VLOOKUP(Enfermedades_Mundiales[[#This Row],[tema]],Estructura!$A$4:$C$18,3,0)</f>
        <v>T-368</v>
      </c>
      <c r="Y2350" s="32" t="str">
        <f>+VLOOKUP(Enfermedades_Mundiales[[#This Row],[contenido]],Estructura!$E$4:$G$18,3,0)</f>
        <v>C-364</v>
      </c>
      <c r="Z2350" s="32" t="str">
        <f>+VLOOKUP(Enfermedades_Mundiales[[#This Row],[Filtro Integrado]],Estructura!$M$4:$O$367,3,0)</f>
        <v>FI-366</v>
      </c>
      <c r="AA2350" s="32" t="str">
        <f>+VLOOKUP(Enfermedades_Mundiales[[#This Row],[Muestra]],Estructura!$Q$4:$S$194,3,0)</f>
        <v>M-373</v>
      </c>
    </row>
    <row r="2351" spans="1:27" ht="30.6" x14ac:dyDescent="0.3">
      <c r="A2351" s="61" t="s">
        <v>2818</v>
      </c>
      <c r="B2351" s="43">
        <f t="shared" si="508"/>
        <v>360</v>
      </c>
      <c r="C2351" s="44" t="str">
        <f t="shared" si="508"/>
        <v>Enfermedades Mundiales</v>
      </c>
      <c r="D2351" s="44" t="str">
        <f t="shared" si="508"/>
        <v>Salud</v>
      </c>
      <c r="E2351" s="64">
        <v>13501</v>
      </c>
      <c r="F2351" s="44" t="str">
        <f t="shared" si="511"/>
        <v>Etapas Paso a Paso</v>
      </c>
      <c r="G2351" s="27" t="s">
        <v>3568</v>
      </c>
      <c r="H2351" s="60" t="s">
        <v>17</v>
      </c>
      <c r="I2351" s="58" t="s">
        <v>341</v>
      </c>
      <c r="J2351" s="43" t="str">
        <f t="shared" si="503"/>
        <v>Zona</v>
      </c>
      <c r="K2351" s="12" t="str">
        <f t="shared" si="512"/>
        <v>Etapas Históricas</v>
      </c>
      <c r="L2351" s="43" t="str">
        <f t="shared" si="512"/>
        <v>Periodo 2020-2021</v>
      </c>
      <c r="M2351" s="43" t="str">
        <f t="shared" si="512"/>
        <v>Adimensional</v>
      </c>
      <c r="N2351" s="49" t="str">
        <f t="shared" si="512"/>
        <v>Ministerio de Ciencias, Tecnología, Conocimiento e Innovación</v>
      </c>
      <c r="O2351" s="30" t="str">
        <f>+"Etapas Históricas del Programa Paso a Paso en la comuna de "&amp;Enfermedades_Mundiales[[#This Row],[territorio]]</f>
        <v>Etapas Históricas del Programa Paso a Paso en la comuna de Melipilla</v>
      </c>
      <c r="P2351" s="68"/>
      <c r="Q2351" s="15" t="str">
        <f t="shared" si="509"/>
        <v>Gráfico Evolución</v>
      </c>
      <c r="R2351" s="30"/>
      <c r="S235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https://analytics.zoho.com/open-view/2395394000008155038?ZOHO_CRITERIA=%22Localiza_CL_Poblacion%22.%22Codcom%22%3D13501</v>
      </c>
      <c r="T2351" s="17"/>
      <c r="U2351" s="31" t="str">
        <f t="shared" si="510"/>
        <v>#1774B9</v>
      </c>
      <c r="V2351" s="32" t="str">
        <f>+Enfermedades_Mundiales[[#This Row],[idcoleccion]]&amp;"-"&amp;Enfermedades_Mundiales[[#This Row],[id]]</f>
        <v>360-2341</v>
      </c>
      <c r="W2351" s="21">
        <f>+VLOOKUP(Enfermedades_Mundiales[[#This Row],[Filtro URL]],Estructura!$X$4:$Y$366,2,0)</f>
        <v>36313501</v>
      </c>
      <c r="X2351" s="21" t="str">
        <f>+VLOOKUP(Enfermedades_Mundiales[[#This Row],[tema]],Estructura!$A$4:$C$18,3,0)</f>
        <v>T-368</v>
      </c>
      <c r="Y2351" s="32" t="str">
        <f>+VLOOKUP(Enfermedades_Mundiales[[#This Row],[contenido]],Estructura!$E$4:$G$18,3,0)</f>
        <v>C-364</v>
      </c>
      <c r="Z2351" s="32" t="str">
        <f>+VLOOKUP(Enfermedades_Mundiales[[#This Row],[Filtro Integrado]],Estructura!$M$4:$O$367,3,0)</f>
        <v>FI-366</v>
      </c>
      <c r="AA2351" s="32" t="str">
        <f>+VLOOKUP(Enfermedades_Mundiales[[#This Row],[Muestra]],Estructura!$Q$4:$S$194,3,0)</f>
        <v>M-373</v>
      </c>
    </row>
    <row r="2352" spans="1:27" ht="30.6" x14ac:dyDescent="0.3">
      <c r="A2352" s="61" t="s">
        <v>2819</v>
      </c>
      <c r="B2352" s="43">
        <f t="shared" ref="B2352:D2367" si="513">+B2351</f>
        <v>360</v>
      </c>
      <c r="C2352" s="44" t="str">
        <f t="shared" si="513"/>
        <v>Enfermedades Mundiales</v>
      </c>
      <c r="D2352" s="44" t="str">
        <f t="shared" si="513"/>
        <v>Salud</v>
      </c>
      <c r="E2352" s="64">
        <v>13502</v>
      </c>
      <c r="F2352" s="44" t="str">
        <f t="shared" si="511"/>
        <v>Etapas Paso a Paso</v>
      </c>
      <c r="G2352" s="27" t="s">
        <v>3568</v>
      </c>
      <c r="H2352" s="60" t="s">
        <v>17</v>
      </c>
      <c r="I2352" s="58" t="s">
        <v>342</v>
      </c>
      <c r="J2352" s="43" t="str">
        <f t="shared" si="503"/>
        <v>Zona</v>
      </c>
      <c r="K2352" s="12" t="str">
        <f t="shared" si="512"/>
        <v>Etapas Históricas</v>
      </c>
      <c r="L2352" s="43" t="str">
        <f t="shared" si="512"/>
        <v>Periodo 2020-2021</v>
      </c>
      <c r="M2352" s="43" t="str">
        <f t="shared" si="512"/>
        <v>Adimensional</v>
      </c>
      <c r="N2352" s="49" t="str">
        <f t="shared" si="512"/>
        <v>Ministerio de Ciencias, Tecnología, Conocimiento e Innovación</v>
      </c>
      <c r="O2352" s="30" t="str">
        <f>+"Etapas Históricas del Programa Paso a Paso en la comuna de "&amp;Enfermedades_Mundiales[[#This Row],[territorio]]</f>
        <v>Etapas Históricas del Programa Paso a Paso en la comuna de Alhué</v>
      </c>
      <c r="P2352" s="68"/>
      <c r="Q2352" s="15" t="str">
        <f t="shared" si="509"/>
        <v>Gráfico Evolución</v>
      </c>
      <c r="R2352" s="30"/>
      <c r="S235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https://analytics.zoho.com/open-view/2395394000008155038?ZOHO_CRITERIA=%22Localiza_CL_Poblacion%22.%22Codcom%22%3D13502</v>
      </c>
      <c r="T2352" s="17"/>
      <c r="U2352" s="31" t="str">
        <f t="shared" si="510"/>
        <v>#1774B9</v>
      </c>
      <c r="V2352" s="32" t="str">
        <f>+Enfermedades_Mundiales[[#This Row],[idcoleccion]]&amp;"-"&amp;Enfermedades_Mundiales[[#This Row],[id]]</f>
        <v>360-2342</v>
      </c>
      <c r="W2352" s="21">
        <f>+VLOOKUP(Enfermedades_Mundiales[[#This Row],[Filtro URL]],Estructura!$X$4:$Y$366,2,0)</f>
        <v>36313502</v>
      </c>
      <c r="X2352" s="21" t="str">
        <f>+VLOOKUP(Enfermedades_Mundiales[[#This Row],[tema]],Estructura!$A$4:$C$18,3,0)</f>
        <v>T-368</v>
      </c>
      <c r="Y2352" s="32" t="str">
        <f>+VLOOKUP(Enfermedades_Mundiales[[#This Row],[contenido]],Estructura!$E$4:$G$18,3,0)</f>
        <v>C-364</v>
      </c>
      <c r="Z2352" s="32" t="str">
        <f>+VLOOKUP(Enfermedades_Mundiales[[#This Row],[Filtro Integrado]],Estructura!$M$4:$O$367,3,0)</f>
        <v>FI-366</v>
      </c>
      <c r="AA2352" s="32" t="str">
        <f>+VLOOKUP(Enfermedades_Mundiales[[#This Row],[Muestra]],Estructura!$Q$4:$S$194,3,0)</f>
        <v>M-373</v>
      </c>
    </row>
    <row r="2353" spans="1:27" ht="30.6" x14ac:dyDescent="0.3">
      <c r="A2353" s="61" t="s">
        <v>2820</v>
      </c>
      <c r="B2353" s="43">
        <f t="shared" si="513"/>
        <v>360</v>
      </c>
      <c r="C2353" s="44" t="str">
        <f t="shared" si="513"/>
        <v>Enfermedades Mundiales</v>
      </c>
      <c r="D2353" s="44" t="str">
        <f t="shared" si="513"/>
        <v>Salud</v>
      </c>
      <c r="E2353" s="64">
        <v>13503</v>
      </c>
      <c r="F2353" s="44" t="str">
        <f t="shared" si="511"/>
        <v>Etapas Paso a Paso</v>
      </c>
      <c r="G2353" s="27" t="s">
        <v>3568</v>
      </c>
      <c r="H2353" s="60" t="s">
        <v>17</v>
      </c>
      <c r="I2353" s="58" t="s">
        <v>343</v>
      </c>
      <c r="J2353" s="43" t="str">
        <f t="shared" si="503"/>
        <v>Zona</v>
      </c>
      <c r="K2353" s="12" t="str">
        <f t="shared" ref="K2353:N2368" si="514">+K2352</f>
        <v>Etapas Históricas</v>
      </c>
      <c r="L2353" s="43" t="str">
        <f t="shared" si="514"/>
        <v>Periodo 2020-2021</v>
      </c>
      <c r="M2353" s="43" t="str">
        <f t="shared" si="514"/>
        <v>Adimensional</v>
      </c>
      <c r="N2353" s="49" t="str">
        <f t="shared" si="514"/>
        <v>Ministerio de Ciencias, Tecnología, Conocimiento e Innovación</v>
      </c>
      <c r="O2353" s="30" t="str">
        <f>+"Etapas Históricas del Programa Paso a Paso en la comuna de "&amp;Enfermedades_Mundiales[[#This Row],[territorio]]</f>
        <v>Etapas Históricas del Programa Paso a Paso en la comuna de Curacaví</v>
      </c>
      <c r="P2353" s="68"/>
      <c r="Q2353" s="15" t="str">
        <f t="shared" si="509"/>
        <v>Gráfico Evolución</v>
      </c>
      <c r="R2353" s="30"/>
      <c r="S235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https://analytics.zoho.com/open-view/2395394000008155038?ZOHO_CRITERIA=%22Localiza_CL_Poblacion%22.%22Codcom%22%3D13503</v>
      </c>
      <c r="T2353" s="17"/>
      <c r="U2353" s="31" t="str">
        <f t="shared" si="510"/>
        <v>#1774B9</v>
      </c>
      <c r="V2353" s="32" t="str">
        <f>+Enfermedades_Mundiales[[#This Row],[idcoleccion]]&amp;"-"&amp;Enfermedades_Mundiales[[#This Row],[id]]</f>
        <v>360-2343</v>
      </c>
      <c r="W2353" s="21">
        <f>+VLOOKUP(Enfermedades_Mundiales[[#This Row],[Filtro URL]],Estructura!$X$4:$Y$366,2,0)</f>
        <v>36313503</v>
      </c>
      <c r="X2353" s="21" t="str">
        <f>+VLOOKUP(Enfermedades_Mundiales[[#This Row],[tema]],Estructura!$A$4:$C$18,3,0)</f>
        <v>T-368</v>
      </c>
      <c r="Y2353" s="32" t="str">
        <f>+VLOOKUP(Enfermedades_Mundiales[[#This Row],[contenido]],Estructura!$E$4:$G$18,3,0)</f>
        <v>C-364</v>
      </c>
      <c r="Z2353" s="32" t="str">
        <f>+VLOOKUP(Enfermedades_Mundiales[[#This Row],[Filtro Integrado]],Estructura!$M$4:$O$367,3,0)</f>
        <v>FI-366</v>
      </c>
      <c r="AA2353" s="32" t="str">
        <f>+VLOOKUP(Enfermedades_Mundiales[[#This Row],[Muestra]],Estructura!$Q$4:$S$194,3,0)</f>
        <v>M-373</v>
      </c>
    </row>
    <row r="2354" spans="1:27" ht="30.6" x14ac:dyDescent="0.3">
      <c r="A2354" s="61" t="s">
        <v>2821</v>
      </c>
      <c r="B2354" s="43">
        <f t="shared" si="513"/>
        <v>360</v>
      </c>
      <c r="C2354" s="44" t="str">
        <f t="shared" si="513"/>
        <v>Enfermedades Mundiales</v>
      </c>
      <c r="D2354" s="44" t="str">
        <f t="shared" si="513"/>
        <v>Salud</v>
      </c>
      <c r="E2354" s="64">
        <v>13504</v>
      </c>
      <c r="F2354" s="44" t="str">
        <f t="shared" si="511"/>
        <v>Etapas Paso a Paso</v>
      </c>
      <c r="G2354" s="27" t="s">
        <v>3568</v>
      </c>
      <c r="H2354" s="60" t="s">
        <v>17</v>
      </c>
      <c r="I2354" s="58" t="s">
        <v>344</v>
      </c>
      <c r="J2354" s="43" t="str">
        <f t="shared" ref="J2354:J2376" si="515">+J2353</f>
        <v>Zona</v>
      </c>
      <c r="K2354" s="12" t="str">
        <f t="shared" si="514"/>
        <v>Etapas Históricas</v>
      </c>
      <c r="L2354" s="43" t="str">
        <f t="shared" si="514"/>
        <v>Periodo 2020-2021</v>
      </c>
      <c r="M2354" s="43" t="str">
        <f t="shared" si="514"/>
        <v>Adimensional</v>
      </c>
      <c r="N2354" s="49" t="str">
        <f t="shared" si="514"/>
        <v>Ministerio de Ciencias, Tecnología, Conocimiento e Innovación</v>
      </c>
      <c r="O2354" s="30" t="str">
        <f>+"Etapas Históricas del Programa Paso a Paso en la comuna de "&amp;Enfermedades_Mundiales[[#This Row],[territorio]]</f>
        <v>Etapas Históricas del Programa Paso a Paso en la comuna de María Pinto</v>
      </c>
      <c r="P2354" s="68"/>
      <c r="Q2354" s="15" t="str">
        <f t="shared" si="509"/>
        <v>Gráfico Evolución</v>
      </c>
      <c r="R2354" s="30"/>
      <c r="S235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https://analytics.zoho.com/open-view/2395394000008155038?ZOHO_CRITERIA=%22Localiza_CL_Poblacion%22.%22Codcom%22%3D13504</v>
      </c>
      <c r="T2354" s="17"/>
      <c r="U2354" s="31" t="str">
        <f t="shared" si="510"/>
        <v>#1774B9</v>
      </c>
      <c r="V2354" s="32" t="str">
        <f>+Enfermedades_Mundiales[[#This Row],[idcoleccion]]&amp;"-"&amp;Enfermedades_Mundiales[[#This Row],[id]]</f>
        <v>360-2344</v>
      </c>
      <c r="W2354" s="21">
        <f>+VLOOKUP(Enfermedades_Mundiales[[#This Row],[Filtro URL]],Estructura!$X$4:$Y$366,2,0)</f>
        <v>36313504</v>
      </c>
      <c r="X2354" s="21" t="str">
        <f>+VLOOKUP(Enfermedades_Mundiales[[#This Row],[tema]],Estructura!$A$4:$C$18,3,0)</f>
        <v>T-368</v>
      </c>
      <c r="Y2354" s="32" t="str">
        <f>+VLOOKUP(Enfermedades_Mundiales[[#This Row],[contenido]],Estructura!$E$4:$G$18,3,0)</f>
        <v>C-364</v>
      </c>
      <c r="Z2354" s="32" t="str">
        <f>+VLOOKUP(Enfermedades_Mundiales[[#This Row],[Filtro Integrado]],Estructura!$M$4:$O$367,3,0)</f>
        <v>FI-366</v>
      </c>
      <c r="AA2354" s="32" t="str">
        <f>+VLOOKUP(Enfermedades_Mundiales[[#This Row],[Muestra]],Estructura!$Q$4:$S$194,3,0)</f>
        <v>M-373</v>
      </c>
    </row>
    <row r="2355" spans="1:27" ht="30.6" x14ac:dyDescent="0.3">
      <c r="A2355" s="61" t="s">
        <v>2822</v>
      </c>
      <c r="B2355" s="43">
        <f t="shared" si="513"/>
        <v>360</v>
      </c>
      <c r="C2355" s="44" t="str">
        <f t="shared" si="513"/>
        <v>Enfermedades Mundiales</v>
      </c>
      <c r="D2355" s="44" t="str">
        <f t="shared" si="513"/>
        <v>Salud</v>
      </c>
      <c r="E2355" s="64">
        <v>13505</v>
      </c>
      <c r="F2355" s="44" t="str">
        <f t="shared" si="511"/>
        <v>Etapas Paso a Paso</v>
      </c>
      <c r="G2355" s="27" t="s">
        <v>3568</v>
      </c>
      <c r="H2355" s="60" t="s">
        <v>17</v>
      </c>
      <c r="I2355" s="58" t="s">
        <v>345</v>
      </c>
      <c r="J2355" s="43" t="str">
        <f t="shared" si="515"/>
        <v>Zona</v>
      </c>
      <c r="K2355" s="12" t="str">
        <f t="shared" si="514"/>
        <v>Etapas Históricas</v>
      </c>
      <c r="L2355" s="43" t="str">
        <f t="shared" si="514"/>
        <v>Periodo 2020-2021</v>
      </c>
      <c r="M2355" s="43" t="str">
        <f t="shared" si="514"/>
        <v>Adimensional</v>
      </c>
      <c r="N2355" s="49" t="str">
        <f t="shared" si="514"/>
        <v>Ministerio de Ciencias, Tecnología, Conocimiento e Innovación</v>
      </c>
      <c r="O2355" s="30" t="str">
        <f>+"Etapas Históricas del Programa Paso a Paso en la comuna de "&amp;Enfermedades_Mundiales[[#This Row],[territorio]]</f>
        <v>Etapas Históricas del Programa Paso a Paso en la comuna de San Pedro</v>
      </c>
      <c r="P2355" s="68"/>
      <c r="Q2355" s="15" t="str">
        <f t="shared" si="509"/>
        <v>Gráfico Evolución</v>
      </c>
      <c r="R2355" s="30"/>
      <c r="S235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https://analytics.zoho.com/open-view/2395394000008155038?ZOHO_CRITERIA=%22Localiza_CL_Poblacion%22.%22Codcom%22%3D13505</v>
      </c>
      <c r="T2355" s="17"/>
      <c r="U2355" s="31" t="str">
        <f t="shared" si="510"/>
        <v>#1774B9</v>
      </c>
      <c r="V2355" s="32" t="str">
        <f>+Enfermedades_Mundiales[[#This Row],[idcoleccion]]&amp;"-"&amp;Enfermedades_Mundiales[[#This Row],[id]]</f>
        <v>360-2345</v>
      </c>
      <c r="W2355" s="21">
        <f>+VLOOKUP(Enfermedades_Mundiales[[#This Row],[Filtro URL]],Estructura!$X$4:$Y$366,2,0)</f>
        <v>36313505</v>
      </c>
      <c r="X2355" s="21" t="str">
        <f>+VLOOKUP(Enfermedades_Mundiales[[#This Row],[tema]],Estructura!$A$4:$C$18,3,0)</f>
        <v>T-368</v>
      </c>
      <c r="Y2355" s="32" t="str">
        <f>+VLOOKUP(Enfermedades_Mundiales[[#This Row],[contenido]],Estructura!$E$4:$G$18,3,0)</f>
        <v>C-364</v>
      </c>
      <c r="Z2355" s="32" t="str">
        <f>+VLOOKUP(Enfermedades_Mundiales[[#This Row],[Filtro Integrado]],Estructura!$M$4:$O$367,3,0)</f>
        <v>FI-366</v>
      </c>
      <c r="AA2355" s="32" t="str">
        <f>+VLOOKUP(Enfermedades_Mundiales[[#This Row],[Muestra]],Estructura!$Q$4:$S$194,3,0)</f>
        <v>M-373</v>
      </c>
    </row>
    <row r="2356" spans="1:27" ht="30.6" x14ac:dyDescent="0.3">
      <c r="A2356" s="61" t="s">
        <v>2823</v>
      </c>
      <c r="B2356" s="43">
        <f t="shared" si="513"/>
        <v>360</v>
      </c>
      <c r="C2356" s="44" t="str">
        <f t="shared" si="513"/>
        <v>Enfermedades Mundiales</v>
      </c>
      <c r="D2356" s="44" t="str">
        <f t="shared" si="513"/>
        <v>Salud</v>
      </c>
      <c r="E2356" s="64">
        <v>13601</v>
      </c>
      <c r="F2356" s="44" t="str">
        <f t="shared" si="511"/>
        <v>Etapas Paso a Paso</v>
      </c>
      <c r="G2356" s="27" t="s">
        <v>3568</v>
      </c>
      <c r="H2356" s="60" t="s">
        <v>17</v>
      </c>
      <c r="I2356" s="58" t="s">
        <v>346</v>
      </c>
      <c r="J2356" s="43" t="str">
        <f t="shared" si="515"/>
        <v>Zona</v>
      </c>
      <c r="K2356" s="12" t="str">
        <f t="shared" si="514"/>
        <v>Etapas Históricas</v>
      </c>
      <c r="L2356" s="43" t="str">
        <f t="shared" si="514"/>
        <v>Periodo 2020-2021</v>
      </c>
      <c r="M2356" s="43" t="str">
        <f t="shared" si="514"/>
        <v>Adimensional</v>
      </c>
      <c r="N2356" s="49" t="str">
        <f t="shared" si="514"/>
        <v>Ministerio de Ciencias, Tecnología, Conocimiento e Innovación</v>
      </c>
      <c r="O2356" s="30" t="str">
        <f>+"Etapas Históricas del Programa Paso a Paso en la comuna de "&amp;Enfermedades_Mundiales[[#This Row],[territorio]]</f>
        <v>Etapas Históricas del Programa Paso a Paso en la comuna de Talagante</v>
      </c>
      <c r="P2356" s="68"/>
      <c r="Q2356" s="15" t="str">
        <f t="shared" si="509"/>
        <v>Gráfico Evolución</v>
      </c>
      <c r="R2356" s="30"/>
      <c r="S235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https://analytics.zoho.com/open-view/2395394000008155038?ZOHO_CRITERIA=%22Localiza_CL_Poblacion%22.%22Codcom%22%3D13601</v>
      </c>
      <c r="T2356" s="17"/>
      <c r="U2356" s="31" t="str">
        <f t="shared" si="510"/>
        <v>#1774B9</v>
      </c>
      <c r="V2356" s="32" t="str">
        <f>+Enfermedades_Mundiales[[#This Row],[idcoleccion]]&amp;"-"&amp;Enfermedades_Mundiales[[#This Row],[id]]</f>
        <v>360-2346</v>
      </c>
      <c r="W2356" s="21">
        <f>+VLOOKUP(Enfermedades_Mundiales[[#This Row],[Filtro URL]],Estructura!$X$4:$Y$366,2,0)</f>
        <v>36313601</v>
      </c>
      <c r="X2356" s="21" t="str">
        <f>+VLOOKUP(Enfermedades_Mundiales[[#This Row],[tema]],Estructura!$A$4:$C$18,3,0)</f>
        <v>T-368</v>
      </c>
      <c r="Y2356" s="32" t="str">
        <f>+VLOOKUP(Enfermedades_Mundiales[[#This Row],[contenido]],Estructura!$E$4:$G$18,3,0)</f>
        <v>C-364</v>
      </c>
      <c r="Z2356" s="32" t="str">
        <f>+VLOOKUP(Enfermedades_Mundiales[[#This Row],[Filtro Integrado]],Estructura!$M$4:$O$367,3,0)</f>
        <v>FI-366</v>
      </c>
      <c r="AA2356" s="32" t="str">
        <f>+VLOOKUP(Enfermedades_Mundiales[[#This Row],[Muestra]],Estructura!$Q$4:$S$194,3,0)</f>
        <v>M-373</v>
      </c>
    </row>
    <row r="2357" spans="1:27" ht="30.6" x14ac:dyDescent="0.3">
      <c r="A2357" s="61" t="s">
        <v>2824</v>
      </c>
      <c r="B2357" s="43">
        <f t="shared" si="513"/>
        <v>360</v>
      </c>
      <c r="C2357" s="44" t="str">
        <f t="shared" si="513"/>
        <v>Enfermedades Mundiales</v>
      </c>
      <c r="D2357" s="44" t="str">
        <f t="shared" si="513"/>
        <v>Salud</v>
      </c>
      <c r="E2357" s="64">
        <v>13602</v>
      </c>
      <c r="F2357" s="44" t="str">
        <f t="shared" si="511"/>
        <v>Etapas Paso a Paso</v>
      </c>
      <c r="G2357" s="27" t="s">
        <v>3568</v>
      </c>
      <c r="H2357" s="60" t="s">
        <v>17</v>
      </c>
      <c r="I2357" s="58" t="s">
        <v>347</v>
      </c>
      <c r="J2357" s="43" t="str">
        <f t="shared" si="515"/>
        <v>Zona</v>
      </c>
      <c r="K2357" s="12" t="str">
        <f t="shared" si="514"/>
        <v>Etapas Históricas</v>
      </c>
      <c r="L2357" s="43" t="str">
        <f t="shared" si="514"/>
        <v>Periodo 2020-2021</v>
      </c>
      <c r="M2357" s="43" t="str">
        <f t="shared" si="514"/>
        <v>Adimensional</v>
      </c>
      <c r="N2357" s="49" t="str">
        <f t="shared" si="514"/>
        <v>Ministerio de Ciencias, Tecnología, Conocimiento e Innovación</v>
      </c>
      <c r="O2357" s="30" t="str">
        <f>+"Etapas Históricas del Programa Paso a Paso en la comuna de "&amp;Enfermedades_Mundiales[[#This Row],[territorio]]</f>
        <v>Etapas Históricas del Programa Paso a Paso en la comuna de El Monte</v>
      </c>
      <c r="P2357" s="68"/>
      <c r="Q2357" s="15" t="str">
        <f t="shared" si="509"/>
        <v>Gráfico Evolución</v>
      </c>
      <c r="R2357" s="30"/>
      <c r="S235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https://analytics.zoho.com/open-view/2395394000008155038?ZOHO_CRITERIA=%22Localiza_CL_Poblacion%22.%22Codcom%22%3D13602</v>
      </c>
      <c r="T2357" s="17"/>
      <c r="U2357" s="31" t="str">
        <f t="shared" si="510"/>
        <v>#1774B9</v>
      </c>
      <c r="V2357" s="32" t="str">
        <f>+Enfermedades_Mundiales[[#This Row],[idcoleccion]]&amp;"-"&amp;Enfermedades_Mundiales[[#This Row],[id]]</f>
        <v>360-2347</v>
      </c>
      <c r="W2357" s="21">
        <f>+VLOOKUP(Enfermedades_Mundiales[[#This Row],[Filtro URL]],Estructura!$X$4:$Y$366,2,0)</f>
        <v>36313602</v>
      </c>
      <c r="X2357" s="21" t="str">
        <f>+VLOOKUP(Enfermedades_Mundiales[[#This Row],[tema]],Estructura!$A$4:$C$18,3,0)</f>
        <v>T-368</v>
      </c>
      <c r="Y2357" s="32" t="str">
        <f>+VLOOKUP(Enfermedades_Mundiales[[#This Row],[contenido]],Estructura!$E$4:$G$18,3,0)</f>
        <v>C-364</v>
      </c>
      <c r="Z2357" s="32" t="str">
        <f>+VLOOKUP(Enfermedades_Mundiales[[#This Row],[Filtro Integrado]],Estructura!$M$4:$O$367,3,0)</f>
        <v>FI-366</v>
      </c>
      <c r="AA2357" s="32" t="str">
        <f>+VLOOKUP(Enfermedades_Mundiales[[#This Row],[Muestra]],Estructura!$Q$4:$S$194,3,0)</f>
        <v>M-373</v>
      </c>
    </row>
    <row r="2358" spans="1:27" ht="30.6" x14ac:dyDescent="0.3">
      <c r="A2358" s="61" t="s">
        <v>2825</v>
      </c>
      <c r="B2358" s="43">
        <f t="shared" si="513"/>
        <v>360</v>
      </c>
      <c r="C2358" s="44" t="str">
        <f t="shared" si="513"/>
        <v>Enfermedades Mundiales</v>
      </c>
      <c r="D2358" s="44" t="str">
        <f t="shared" si="513"/>
        <v>Salud</v>
      </c>
      <c r="E2358" s="64">
        <v>13603</v>
      </c>
      <c r="F2358" s="44" t="str">
        <f t="shared" si="511"/>
        <v>Etapas Paso a Paso</v>
      </c>
      <c r="G2358" s="27" t="s">
        <v>3568</v>
      </c>
      <c r="H2358" s="60" t="s">
        <v>17</v>
      </c>
      <c r="I2358" s="58" t="s">
        <v>348</v>
      </c>
      <c r="J2358" s="43" t="str">
        <f t="shared" si="515"/>
        <v>Zona</v>
      </c>
      <c r="K2358" s="12" t="str">
        <f t="shared" si="514"/>
        <v>Etapas Históricas</v>
      </c>
      <c r="L2358" s="43" t="str">
        <f t="shared" si="514"/>
        <v>Periodo 2020-2021</v>
      </c>
      <c r="M2358" s="43" t="str">
        <f t="shared" si="514"/>
        <v>Adimensional</v>
      </c>
      <c r="N2358" s="49" t="str">
        <f t="shared" si="514"/>
        <v>Ministerio de Ciencias, Tecnología, Conocimiento e Innovación</v>
      </c>
      <c r="O2358" s="30" t="str">
        <f>+"Etapas Históricas del Programa Paso a Paso en la comuna de "&amp;Enfermedades_Mundiales[[#This Row],[territorio]]</f>
        <v>Etapas Históricas del Programa Paso a Paso en la comuna de Isla de Maipo</v>
      </c>
      <c r="P2358" s="68"/>
      <c r="Q2358" s="15" t="str">
        <f t="shared" si="509"/>
        <v>Gráfico Evolución</v>
      </c>
      <c r="R2358" s="30"/>
      <c r="S235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https://analytics.zoho.com/open-view/2395394000008155038?ZOHO_CRITERIA=%22Localiza_CL_Poblacion%22.%22Codcom%22%3D13603</v>
      </c>
      <c r="T2358" s="17"/>
      <c r="U2358" s="31" t="str">
        <f t="shared" si="510"/>
        <v>#1774B9</v>
      </c>
      <c r="V2358" s="32" t="str">
        <f>+Enfermedades_Mundiales[[#This Row],[idcoleccion]]&amp;"-"&amp;Enfermedades_Mundiales[[#This Row],[id]]</f>
        <v>360-2348</v>
      </c>
      <c r="W2358" s="21">
        <f>+VLOOKUP(Enfermedades_Mundiales[[#This Row],[Filtro URL]],Estructura!$X$4:$Y$366,2,0)</f>
        <v>36313603</v>
      </c>
      <c r="X2358" s="21" t="str">
        <f>+VLOOKUP(Enfermedades_Mundiales[[#This Row],[tema]],Estructura!$A$4:$C$18,3,0)</f>
        <v>T-368</v>
      </c>
      <c r="Y2358" s="32" t="str">
        <f>+VLOOKUP(Enfermedades_Mundiales[[#This Row],[contenido]],Estructura!$E$4:$G$18,3,0)</f>
        <v>C-364</v>
      </c>
      <c r="Z2358" s="32" t="str">
        <f>+VLOOKUP(Enfermedades_Mundiales[[#This Row],[Filtro Integrado]],Estructura!$M$4:$O$367,3,0)</f>
        <v>FI-366</v>
      </c>
      <c r="AA2358" s="32" t="str">
        <f>+VLOOKUP(Enfermedades_Mundiales[[#This Row],[Muestra]],Estructura!$Q$4:$S$194,3,0)</f>
        <v>M-373</v>
      </c>
    </row>
    <row r="2359" spans="1:27" ht="30.6" x14ac:dyDescent="0.3">
      <c r="A2359" s="61" t="s">
        <v>2826</v>
      </c>
      <c r="B2359" s="43">
        <f t="shared" si="513"/>
        <v>360</v>
      </c>
      <c r="C2359" s="44" t="str">
        <f t="shared" si="513"/>
        <v>Enfermedades Mundiales</v>
      </c>
      <c r="D2359" s="44" t="str">
        <f t="shared" si="513"/>
        <v>Salud</v>
      </c>
      <c r="E2359" s="64">
        <v>13604</v>
      </c>
      <c r="F2359" s="44" t="str">
        <f t="shared" si="511"/>
        <v>Etapas Paso a Paso</v>
      </c>
      <c r="G2359" s="27" t="s">
        <v>3568</v>
      </c>
      <c r="H2359" s="60" t="s">
        <v>17</v>
      </c>
      <c r="I2359" s="58" t="s">
        <v>349</v>
      </c>
      <c r="J2359" s="43" t="str">
        <f t="shared" si="515"/>
        <v>Zona</v>
      </c>
      <c r="K2359" s="12" t="str">
        <f t="shared" si="514"/>
        <v>Etapas Históricas</v>
      </c>
      <c r="L2359" s="43" t="str">
        <f t="shared" si="514"/>
        <v>Periodo 2020-2021</v>
      </c>
      <c r="M2359" s="43" t="str">
        <f t="shared" si="514"/>
        <v>Adimensional</v>
      </c>
      <c r="N2359" s="49" t="str">
        <f t="shared" si="514"/>
        <v>Ministerio de Ciencias, Tecnología, Conocimiento e Innovación</v>
      </c>
      <c r="O2359" s="30" t="str">
        <f>+"Etapas Históricas del Programa Paso a Paso en la comuna de "&amp;Enfermedades_Mundiales[[#This Row],[territorio]]</f>
        <v>Etapas Históricas del Programa Paso a Paso en la comuna de Padre Hurtado</v>
      </c>
      <c r="P2359" s="68"/>
      <c r="Q2359" s="15" t="str">
        <f t="shared" si="509"/>
        <v>Gráfico Evolución</v>
      </c>
      <c r="R2359" s="30"/>
      <c r="S235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https://analytics.zoho.com/open-view/2395394000008155038?ZOHO_CRITERIA=%22Localiza_CL_Poblacion%22.%22Codcom%22%3D13604</v>
      </c>
      <c r="T2359" s="17"/>
      <c r="U2359" s="31" t="str">
        <f t="shared" si="510"/>
        <v>#1774B9</v>
      </c>
      <c r="V2359" s="32" t="str">
        <f>+Enfermedades_Mundiales[[#This Row],[idcoleccion]]&amp;"-"&amp;Enfermedades_Mundiales[[#This Row],[id]]</f>
        <v>360-2349</v>
      </c>
      <c r="W2359" s="21">
        <f>+VLOOKUP(Enfermedades_Mundiales[[#This Row],[Filtro URL]],Estructura!$X$4:$Y$366,2,0)</f>
        <v>36313604</v>
      </c>
      <c r="X2359" s="21" t="str">
        <f>+VLOOKUP(Enfermedades_Mundiales[[#This Row],[tema]],Estructura!$A$4:$C$18,3,0)</f>
        <v>T-368</v>
      </c>
      <c r="Y2359" s="32" t="str">
        <f>+VLOOKUP(Enfermedades_Mundiales[[#This Row],[contenido]],Estructura!$E$4:$G$18,3,0)</f>
        <v>C-364</v>
      </c>
      <c r="Z2359" s="32" t="str">
        <f>+VLOOKUP(Enfermedades_Mundiales[[#This Row],[Filtro Integrado]],Estructura!$M$4:$O$367,3,0)</f>
        <v>FI-366</v>
      </c>
      <c r="AA2359" s="32" t="str">
        <f>+VLOOKUP(Enfermedades_Mundiales[[#This Row],[Muestra]],Estructura!$Q$4:$S$194,3,0)</f>
        <v>M-373</v>
      </c>
    </row>
    <row r="2360" spans="1:27" ht="30.6" x14ac:dyDescent="0.3">
      <c r="A2360" s="61" t="s">
        <v>2827</v>
      </c>
      <c r="B2360" s="43">
        <f t="shared" si="513"/>
        <v>360</v>
      </c>
      <c r="C2360" s="44" t="str">
        <f t="shared" si="513"/>
        <v>Enfermedades Mundiales</v>
      </c>
      <c r="D2360" s="44" t="str">
        <f t="shared" si="513"/>
        <v>Salud</v>
      </c>
      <c r="E2360" s="64">
        <v>13605</v>
      </c>
      <c r="F2360" s="44" t="str">
        <f t="shared" si="511"/>
        <v>Etapas Paso a Paso</v>
      </c>
      <c r="G2360" s="27" t="s">
        <v>3568</v>
      </c>
      <c r="H2360" s="60" t="s">
        <v>17</v>
      </c>
      <c r="I2360" s="58" t="s">
        <v>350</v>
      </c>
      <c r="J2360" s="43" t="str">
        <f t="shared" si="515"/>
        <v>Zona</v>
      </c>
      <c r="K2360" s="12" t="str">
        <f t="shared" si="514"/>
        <v>Etapas Históricas</v>
      </c>
      <c r="L2360" s="43" t="str">
        <f t="shared" si="514"/>
        <v>Periodo 2020-2021</v>
      </c>
      <c r="M2360" s="43" t="str">
        <f t="shared" si="514"/>
        <v>Adimensional</v>
      </c>
      <c r="N2360" s="49" t="str">
        <f t="shared" si="514"/>
        <v>Ministerio de Ciencias, Tecnología, Conocimiento e Innovación</v>
      </c>
      <c r="O2360" s="30" t="str">
        <f>+"Etapas Históricas del Programa Paso a Paso en la comuna de "&amp;Enfermedades_Mundiales[[#This Row],[territorio]]</f>
        <v>Etapas Históricas del Programa Paso a Paso en la comuna de Peñaflor</v>
      </c>
      <c r="P2360" s="68"/>
      <c r="Q2360" s="15" t="str">
        <f t="shared" si="509"/>
        <v>Gráfico Evolución</v>
      </c>
      <c r="R2360" s="30"/>
      <c r="S236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https://analytics.zoho.com/open-view/2395394000008155038?ZOHO_CRITERIA=%22Localiza_CL_Poblacion%22.%22Codcom%22%3D13605</v>
      </c>
      <c r="T2360" s="17"/>
      <c r="U2360" s="31" t="str">
        <f t="shared" si="510"/>
        <v>#1774B9</v>
      </c>
      <c r="V2360" s="32" t="str">
        <f>+Enfermedades_Mundiales[[#This Row],[idcoleccion]]&amp;"-"&amp;Enfermedades_Mundiales[[#This Row],[id]]</f>
        <v>360-2350</v>
      </c>
      <c r="W2360" s="21">
        <f>+VLOOKUP(Enfermedades_Mundiales[[#This Row],[Filtro URL]],Estructura!$X$4:$Y$366,2,0)</f>
        <v>36313605</v>
      </c>
      <c r="X2360" s="21" t="str">
        <f>+VLOOKUP(Enfermedades_Mundiales[[#This Row],[tema]],Estructura!$A$4:$C$18,3,0)</f>
        <v>T-368</v>
      </c>
      <c r="Y2360" s="32" t="str">
        <f>+VLOOKUP(Enfermedades_Mundiales[[#This Row],[contenido]],Estructura!$E$4:$G$18,3,0)</f>
        <v>C-364</v>
      </c>
      <c r="Z2360" s="32" t="str">
        <f>+VLOOKUP(Enfermedades_Mundiales[[#This Row],[Filtro Integrado]],Estructura!$M$4:$O$367,3,0)</f>
        <v>FI-366</v>
      </c>
      <c r="AA2360" s="32" t="str">
        <f>+VLOOKUP(Enfermedades_Mundiales[[#This Row],[Muestra]],Estructura!$Q$4:$S$194,3,0)</f>
        <v>M-373</v>
      </c>
    </row>
    <row r="2361" spans="1:27" ht="30.6" x14ac:dyDescent="0.3">
      <c r="A2361" s="61" t="s">
        <v>2828</v>
      </c>
      <c r="B2361" s="43">
        <f t="shared" si="513"/>
        <v>360</v>
      </c>
      <c r="C2361" s="44" t="str">
        <f t="shared" si="513"/>
        <v>Enfermedades Mundiales</v>
      </c>
      <c r="D2361" s="44" t="str">
        <f t="shared" si="513"/>
        <v>Salud</v>
      </c>
      <c r="E2361" s="64">
        <v>14101</v>
      </c>
      <c r="F2361" s="44" t="str">
        <f t="shared" si="511"/>
        <v>Etapas Paso a Paso</v>
      </c>
      <c r="G2361" s="27" t="s">
        <v>3568</v>
      </c>
      <c r="H2361" s="60" t="s">
        <v>17</v>
      </c>
      <c r="I2361" s="58" t="s">
        <v>351</v>
      </c>
      <c r="J2361" s="43" t="str">
        <f t="shared" si="515"/>
        <v>Zona</v>
      </c>
      <c r="K2361" s="12" t="str">
        <f t="shared" si="514"/>
        <v>Etapas Históricas</v>
      </c>
      <c r="L2361" s="43" t="str">
        <f t="shared" si="514"/>
        <v>Periodo 2020-2021</v>
      </c>
      <c r="M2361" s="43" t="str">
        <f t="shared" si="514"/>
        <v>Adimensional</v>
      </c>
      <c r="N2361" s="49" t="str">
        <f t="shared" si="514"/>
        <v>Ministerio de Ciencias, Tecnología, Conocimiento e Innovación</v>
      </c>
      <c r="O2361" s="30" t="str">
        <f>+"Etapas Históricas del Programa Paso a Paso en la comuna de "&amp;Enfermedades_Mundiales[[#This Row],[territorio]]</f>
        <v>Etapas Históricas del Programa Paso a Paso en la comuna de Valdivia</v>
      </c>
      <c r="P2361" s="68"/>
      <c r="Q2361" s="15" t="str">
        <f t="shared" si="509"/>
        <v>Gráfico Evolución</v>
      </c>
      <c r="R2361" s="30"/>
      <c r="S236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https://analytics.zoho.com/open-view/2395394000008155038?ZOHO_CRITERIA=%22Localiza_CL_Poblacion%22.%22Codcom%22%3D14101</v>
      </c>
      <c r="T2361" s="17"/>
      <c r="U2361" s="31" t="str">
        <f t="shared" si="510"/>
        <v>#1774B9</v>
      </c>
      <c r="V2361" s="32" t="str">
        <f>+Enfermedades_Mundiales[[#This Row],[idcoleccion]]&amp;"-"&amp;Enfermedades_Mundiales[[#This Row],[id]]</f>
        <v>360-2351</v>
      </c>
      <c r="W2361" s="21">
        <f>+VLOOKUP(Enfermedades_Mundiales[[#This Row],[Filtro URL]],Estructura!$X$4:$Y$366,2,0)</f>
        <v>36314101</v>
      </c>
      <c r="X2361" s="21" t="str">
        <f>+VLOOKUP(Enfermedades_Mundiales[[#This Row],[tema]],Estructura!$A$4:$C$18,3,0)</f>
        <v>T-368</v>
      </c>
      <c r="Y2361" s="32" t="str">
        <f>+VLOOKUP(Enfermedades_Mundiales[[#This Row],[contenido]],Estructura!$E$4:$G$18,3,0)</f>
        <v>C-364</v>
      </c>
      <c r="Z2361" s="32" t="str">
        <f>+VLOOKUP(Enfermedades_Mundiales[[#This Row],[Filtro Integrado]],Estructura!$M$4:$O$367,3,0)</f>
        <v>FI-366</v>
      </c>
      <c r="AA2361" s="32" t="str">
        <f>+VLOOKUP(Enfermedades_Mundiales[[#This Row],[Muestra]],Estructura!$Q$4:$S$194,3,0)</f>
        <v>M-373</v>
      </c>
    </row>
    <row r="2362" spans="1:27" ht="30.6" x14ac:dyDescent="0.3">
      <c r="A2362" s="61" t="s">
        <v>2829</v>
      </c>
      <c r="B2362" s="43">
        <f t="shared" si="513"/>
        <v>360</v>
      </c>
      <c r="C2362" s="44" t="str">
        <f t="shared" si="513"/>
        <v>Enfermedades Mundiales</v>
      </c>
      <c r="D2362" s="44" t="str">
        <f t="shared" si="513"/>
        <v>Salud</v>
      </c>
      <c r="E2362" s="64">
        <v>14102</v>
      </c>
      <c r="F2362" s="44" t="str">
        <f t="shared" si="511"/>
        <v>Etapas Paso a Paso</v>
      </c>
      <c r="G2362" s="27" t="s">
        <v>3568</v>
      </c>
      <c r="H2362" s="60" t="s">
        <v>17</v>
      </c>
      <c r="I2362" s="58" t="s">
        <v>352</v>
      </c>
      <c r="J2362" s="43" t="str">
        <f t="shared" si="515"/>
        <v>Zona</v>
      </c>
      <c r="K2362" s="12" t="str">
        <f t="shared" si="514"/>
        <v>Etapas Históricas</v>
      </c>
      <c r="L2362" s="43" t="str">
        <f t="shared" si="514"/>
        <v>Periodo 2020-2021</v>
      </c>
      <c r="M2362" s="43" t="str">
        <f t="shared" si="514"/>
        <v>Adimensional</v>
      </c>
      <c r="N2362" s="49" t="str">
        <f t="shared" si="514"/>
        <v>Ministerio de Ciencias, Tecnología, Conocimiento e Innovación</v>
      </c>
      <c r="O2362" s="30" t="str">
        <f>+"Etapas Históricas del Programa Paso a Paso en la comuna de "&amp;Enfermedades_Mundiales[[#This Row],[territorio]]</f>
        <v>Etapas Históricas del Programa Paso a Paso en la comuna de Corral</v>
      </c>
      <c r="P2362" s="68"/>
      <c r="Q2362" s="15" t="str">
        <f t="shared" si="509"/>
        <v>Gráfico Evolución</v>
      </c>
      <c r="R2362" s="30"/>
      <c r="S236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https://analytics.zoho.com/open-view/2395394000008155038?ZOHO_CRITERIA=%22Localiza_CL_Poblacion%22.%22Codcom%22%3D14102</v>
      </c>
      <c r="T2362" s="17"/>
      <c r="U2362" s="31" t="str">
        <f t="shared" si="510"/>
        <v>#1774B9</v>
      </c>
      <c r="V2362" s="32" t="str">
        <f>+Enfermedades_Mundiales[[#This Row],[idcoleccion]]&amp;"-"&amp;Enfermedades_Mundiales[[#This Row],[id]]</f>
        <v>360-2352</v>
      </c>
      <c r="W2362" s="21">
        <f>+VLOOKUP(Enfermedades_Mundiales[[#This Row],[Filtro URL]],Estructura!$X$4:$Y$366,2,0)</f>
        <v>36314102</v>
      </c>
      <c r="X2362" s="21" t="str">
        <f>+VLOOKUP(Enfermedades_Mundiales[[#This Row],[tema]],Estructura!$A$4:$C$18,3,0)</f>
        <v>T-368</v>
      </c>
      <c r="Y2362" s="32" t="str">
        <f>+VLOOKUP(Enfermedades_Mundiales[[#This Row],[contenido]],Estructura!$E$4:$G$18,3,0)</f>
        <v>C-364</v>
      </c>
      <c r="Z2362" s="32" t="str">
        <f>+VLOOKUP(Enfermedades_Mundiales[[#This Row],[Filtro Integrado]],Estructura!$M$4:$O$367,3,0)</f>
        <v>FI-366</v>
      </c>
      <c r="AA2362" s="32" t="str">
        <f>+VLOOKUP(Enfermedades_Mundiales[[#This Row],[Muestra]],Estructura!$Q$4:$S$194,3,0)</f>
        <v>M-373</v>
      </c>
    </row>
    <row r="2363" spans="1:27" ht="30.6" x14ac:dyDescent="0.3">
      <c r="A2363" s="61" t="s">
        <v>2830</v>
      </c>
      <c r="B2363" s="43">
        <f t="shared" si="513"/>
        <v>360</v>
      </c>
      <c r="C2363" s="44" t="str">
        <f t="shared" si="513"/>
        <v>Enfermedades Mundiales</v>
      </c>
      <c r="D2363" s="44" t="str">
        <f t="shared" si="513"/>
        <v>Salud</v>
      </c>
      <c r="E2363" s="64">
        <v>14103</v>
      </c>
      <c r="F2363" s="44" t="str">
        <f t="shared" si="511"/>
        <v>Etapas Paso a Paso</v>
      </c>
      <c r="G2363" s="27" t="s">
        <v>3568</v>
      </c>
      <c r="H2363" s="60" t="s">
        <v>17</v>
      </c>
      <c r="I2363" s="58" t="s">
        <v>353</v>
      </c>
      <c r="J2363" s="43" t="str">
        <f t="shared" si="515"/>
        <v>Zona</v>
      </c>
      <c r="K2363" s="12" t="str">
        <f t="shared" si="514"/>
        <v>Etapas Históricas</v>
      </c>
      <c r="L2363" s="43" t="str">
        <f t="shared" si="514"/>
        <v>Periodo 2020-2021</v>
      </c>
      <c r="M2363" s="43" t="str">
        <f t="shared" si="514"/>
        <v>Adimensional</v>
      </c>
      <c r="N2363" s="49" t="str">
        <f t="shared" si="514"/>
        <v>Ministerio de Ciencias, Tecnología, Conocimiento e Innovación</v>
      </c>
      <c r="O2363" s="30" t="str">
        <f>+"Etapas Históricas del Programa Paso a Paso en la comuna de "&amp;Enfermedades_Mundiales[[#This Row],[territorio]]</f>
        <v>Etapas Históricas del Programa Paso a Paso en la comuna de Lanco</v>
      </c>
      <c r="P2363" s="68"/>
      <c r="Q2363" s="15" t="str">
        <f t="shared" si="509"/>
        <v>Gráfico Evolución</v>
      </c>
      <c r="R2363" s="30"/>
      <c r="S236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https://analytics.zoho.com/open-view/2395394000008155038?ZOHO_CRITERIA=%22Localiza_CL_Poblacion%22.%22Codcom%22%3D14103</v>
      </c>
      <c r="T2363" s="17"/>
      <c r="U2363" s="31" t="str">
        <f t="shared" si="510"/>
        <v>#1774B9</v>
      </c>
      <c r="V2363" s="32" t="str">
        <f>+Enfermedades_Mundiales[[#This Row],[idcoleccion]]&amp;"-"&amp;Enfermedades_Mundiales[[#This Row],[id]]</f>
        <v>360-2353</v>
      </c>
      <c r="W2363" s="21">
        <f>+VLOOKUP(Enfermedades_Mundiales[[#This Row],[Filtro URL]],Estructura!$X$4:$Y$366,2,0)</f>
        <v>36314103</v>
      </c>
      <c r="X2363" s="21" t="str">
        <f>+VLOOKUP(Enfermedades_Mundiales[[#This Row],[tema]],Estructura!$A$4:$C$18,3,0)</f>
        <v>T-368</v>
      </c>
      <c r="Y2363" s="32" t="str">
        <f>+VLOOKUP(Enfermedades_Mundiales[[#This Row],[contenido]],Estructura!$E$4:$G$18,3,0)</f>
        <v>C-364</v>
      </c>
      <c r="Z2363" s="32" t="str">
        <f>+VLOOKUP(Enfermedades_Mundiales[[#This Row],[Filtro Integrado]],Estructura!$M$4:$O$367,3,0)</f>
        <v>FI-366</v>
      </c>
      <c r="AA2363" s="32" t="str">
        <f>+VLOOKUP(Enfermedades_Mundiales[[#This Row],[Muestra]],Estructura!$Q$4:$S$194,3,0)</f>
        <v>M-373</v>
      </c>
    </row>
    <row r="2364" spans="1:27" ht="30.6" x14ac:dyDescent="0.3">
      <c r="A2364" s="61" t="s">
        <v>2831</v>
      </c>
      <c r="B2364" s="43">
        <f t="shared" si="513"/>
        <v>360</v>
      </c>
      <c r="C2364" s="44" t="str">
        <f t="shared" si="513"/>
        <v>Enfermedades Mundiales</v>
      </c>
      <c r="D2364" s="44" t="str">
        <f t="shared" si="513"/>
        <v>Salud</v>
      </c>
      <c r="E2364" s="64">
        <v>14104</v>
      </c>
      <c r="F2364" s="44" t="str">
        <f t="shared" si="511"/>
        <v>Etapas Paso a Paso</v>
      </c>
      <c r="G2364" s="27" t="s">
        <v>3568</v>
      </c>
      <c r="H2364" s="60" t="s">
        <v>17</v>
      </c>
      <c r="I2364" s="58" t="s">
        <v>28</v>
      </c>
      <c r="J2364" s="43" t="str">
        <f t="shared" si="515"/>
        <v>Zona</v>
      </c>
      <c r="K2364" s="12" t="str">
        <f t="shared" si="514"/>
        <v>Etapas Históricas</v>
      </c>
      <c r="L2364" s="43" t="str">
        <f t="shared" si="514"/>
        <v>Periodo 2020-2021</v>
      </c>
      <c r="M2364" s="43" t="str">
        <f t="shared" si="514"/>
        <v>Adimensional</v>
      </c>
      <c r="N2364" s="49" t="str">
        <f t="shared" si="514"/>
        <v>Ministerio de Ciencias, Tecnología, Conocimiento e Innovación</v>
      </c>
      <c r="O2364" s="30" t="str">
        <f>+"Etapas Históricas del Programa Paso a Paso en la comuna de "&amp;Enfermedades_Mundiales[[#This Row],[territorio]]</f>
        <v>Etapas Históricas del Programa Paso a Paso en la comuna de Los Lagos</v>
      </c>
      <c r="P2364" s="68"/>
      <c r="Q2364" s="15" t="str">
        <f t="shared" si="509"/>
        <v>Gráfico Evolución</v>
      </c>
      <c r="R2364" s="30"/>
      <c r="S236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https://analytics.zoho.com/open-view/2395394000008155038?ZOHO_CRITERIA=%22Localiza_CL_Poblacion%22.%22Codcom%22%3D14104</v>
      </c>
      <c r="T2364" s="17"/>
      <c r="U2364" s="31" t="str">
        <f t="shared" si="510"/>
        <v>#1774B9</v>
      </c>
      <c r="V2364" s="32" t="str">
        <f>+Enfermedades_Mundiales[[#This Row],[idcoleccion]]&amp;"-"&amp;Enfermedades_Mundiales[[#This Row],[id]]</f>
        <v>360-2354</v>
      </c>
      <c r="W2364" s="21">
        <f>+VLOOKUP(Enfermedades_Mundiales[[#This Row],[Filtro URL]],Estructura!$X$4:$Y$366,2,0)</f>
        <v>36314104</v>
      </c>
      <c r="X2364" s="21" t="str">
        <f>+VLOOKUP(Enfermedades_Mundiales[[#This Row],[tema]],Estructura!$A$4:$C$18,3,0)</f>
        <v>T-368</v>
      </c>
      <c r="Y2364" s="32" t="str">
        <f>+VLOOKUP(Enfermedades_Mundiales[[#This Row],[contenido]],Estructura!$E$4:$G$18,3,0)</f>
        <v>C-364</v>
      </c>
      <c r="Z2364" s="32" t="str">
        <f>+VLOOKUP(Enfermedades_Mundiales[[#This Row],[Filtro Integrado]],Estructura!$M$4:$O$367,3,0)</f>
        <v>FI-366</v>
      </c>
      <c r="AA2364" s="32" t="str">
        <f>+VLOOKUP(Enfermedades_Mundiales[[#This Row],[Muestra]],Estructura!$Q$4:$S$194,3,0)</f>
        <v>M-373</v>
      </c>
    </row>
    <row r="2365" spans="1:27" ht="30.6" x14ac:dyDescent="0.3">
      <c r="A2365" s="61" t="s">
        <v>2832</v>
      </c>
      <c r="B2365" s="43">
        <f t="shared" si="513"/>
        <v>360</v>
      </c>
      <c r="C2365" s="44" t="str">
        <f t="shared" si="513"/>
        <v>Enfermedades Mundiales</v>
      </c>
      <c r="D2365" s="44" t="str">
        <f t="shared" si="513"/>
        <v>Salud</v>
      </c>
      <c r="E2365" s="64">
        <v>14105</v>
      </c>
      <c r="F2365" s="44" t="str">
        <f t="shared" si="511"/>
        <v>Etapas Paso a Paso</v>
      </c>
      <c r="G2365" s="27" t="s">
        <v>3568</v>
      </c>
      <c r="H2365" s="60" t="s">
        <v>17</v>
      </c>
      <c r="I2365" s="58" t="s">
        <v>354</v>
      </c>
      <c r="J2365" s="43" t="str">
        <f t="shared" si="515"/>
        <v>Zona</v>
      </c>
      <c r="K2365" s="12" t="str">
        <f t="shared" si="514"/>
        <v>Etapas Históricas</v>
      </c>
      <c r="L2365" s="43" t="str">
        <f t="shared" si="514"/>
        <v>Periodo 2020-2021</v>
      </c>
      <c r="M2365" s="43" t="str">
        <f t="shared" si="514"/>
        <v>Adimensional</v>
      </c>
      <c r="N2365" s="49" t="str">
        <f t="shared" si="514"/>
        <v>Ministerio de Ciencias, Tecnología, Conocimiento e Innovación</v>
      </c>
      <c r="O2365" s="30" t="str">
        <f>+"Etapas Históricas del Programa Paso a Paso en la comuna de "&amp;Enfermedades_Mundiales[[#This Row],[territorio]]</f>
        <v>Etapas Históricas del Programa Paso a Paso en la comuna de Máfil</v>
      </c>
      <c r="P2365" s="68"/>
      <c r="Q2365" s="15" t="str">
        <f t="shared" si="509"/>
        <v>Gráfico Evolución</v>
      </c>
      <c r="R2365" s="30"/>
      <c r="S236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https://analytics.zoho.com/open-view/2395394000008155038?ZOHO_CRITERIA=%22Localiza_CL_Poblacion%22.%22Codcom%22%3D14105</v>
      </c>
      <c r="T2365" s="17"/>
      <c r="U2365" s="31" t="str">
        <f t="shared" si="510"/>
        <v>#1774B9</v>
      </c>
      <c r="V2365" s="32" t="str">
        <f>+Enfermedades_Mundiales[[#This Row],[idcoleccion]]&amp;"-"&amp;Enfermedades_Mundiales[[#This Row],[id]]</f>
        <v>360-2355</v>
      </c>
      <c r="W2365" s="21">
        <f>+VLOOKUP(Enfermedades_Mundiales[[#This Row],[Filtro URL]],Estructura!$X$4:$Y$366,2,0)</f>
        <v>36314105</v>
      </c>
      <c r="X2365" s="21" t="str">
        <f>+VLOOKUP(Enfermedades_Mundiales[[#This Row],[tema]],Estructura!$A$4:$C$18,3,0)</f>
        <v>T-368</v>
      </c>
      <c r="Y2365" s="32" t="str">
        <f>+VLOOKUP(Enfermedades_Mundiales[[#This Row],[contenido]],Estructura!$E$4:$G$18,3,0)</f>
        <v>C-364</v>
      </c>
      <c r="Z2365" s="32" t="str">
        <f>+VLOOKUP(Enfermedades_Mundiales[[#This Row],[Filtro Integrado]],Estructura!$M$4:$O$367,3,0)</f>
        <v>FI-366</v>
      </c>
      <c r="AA2365" s="32" t="str">
        <f>+VLOOKUP(Enfermedades_Mundiales[[#This Row],[Muestra]],Estructura!$Q$4:$S$194,3,0)</f>
        <v>M-373</v>
      </c>
    </row>
    <row r="2366" spans="1:27" ht="30.6" x14ac:dyDescent="0.3">
      <c r="A2366" s="61" t="s">
        <v>2833</v>
      </c>
      <c r="B2366" s="43">
        <f t="shared" si="513"/>
        <v>360</v>
      </c>
      <c r="C2366" s="44" t="str">
        <f t="shared" si="513"/>
        <v>Enfermedades Mundiales</v>
      </c>
      <c r="D2366" s="44" t="str">
        <f t="shared" si="513"/>
        <v>Salud</v>
      </c>
      <c r="E2366" s="64">
        <v>14106</v>
      </c>
      <c r="F2366" s="44" t="str">
        <f t="shared" si="511"/>
        <v>Etapas Paso a Paso</v>
      </c>
      <c r="G2366" s="27" t="s">
        <v>3568</v>
      </c>
      <c r="H2366" s="60" t="s">
        <v>17</v>
      </c>
      <c r="I2366" s="58" t="s">
        <v>355</v>
      </c>
      <c r="J2366" s="43" t="str">
        <f t="shared" si="515"/>
        <v>Zona</v>
      </c>
      <c r="K2366" s="12" t="str">
        <f t="shared" si="514"/>
        <v>Etapas Históricas</v>
      </c>
      <c r="L2366" s="43" t="str">
        <f t="shared" si="514"/>
        <v>Periodo 2020-2021</v>
      </c>
      <c r="M2366" s="43" t="str">
        <f t="shared" si="514"/>
        <v>Adimensional</v>
      </c>
      <c r="N2366" s="49" t="str">
        <f t="shared" si="514"/>
        <v>Ministerio de Ciencias, Tecnología, Conocimiento e Innovación</v>
      </c>
      <c r="O2366" s="30" t="str">
        <f>+"Etapas Históricas del Programa Paso a Paso en la comuna de "&amp;Enfermedades_Mundiales[[#This Row],[territorio]]</f>
        <v>Etapas Históricas del Programa Paso a Paso en la comuna de Mariquina</v>
      </c>
      <c r="P2366" s="68"/>
      <c r="Q2366" s="15" t="str">
        <f t="shared" si="509"/>
        <v>Gráfico Evolución</v>
      </c>
      <c r="R2366" s="30"/>
      <c r="S236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https://analytics.zoho.com/open-view/2395394000008155038?ZOHO_CRITERIA=%22Localiza_CL_Poblacion%22.%22Codcom%22%3D14106</v>
      </c>
      <c r="T2366" s="17"/>
      <c r="U2366" s="31" t="str">
        <f t="shared" si="510"/>
        <v>#1774B9</v>
      </c>
      <c r="V2366" s="32" t="str">
        <f>+Enfermedades_Mundiales[[#This Row],[idcoleccion]]&amp;"-"&amp;Enfermedades_Mundiales[[#This Row],[id]]</f>
        <v>360-2356</v>
      </c>
      <c r="W2366" s="21">
        <f>+VLOOKUP(Enfermedades_Mundiales[[#This Row],[Filtro URL]],Estructura!$X$4:$Y$366,2,0)</f>
        <v>36314106</v>
      </c>
      <c r="X2366" s="21" t="str">
        <f>+VLOOKUP(Enfermedades_Mundiales[[#This Row],[tema]],Estructura!$A$4:$C$18,3,0)</f>
        <v>T-368</v>
      </c>
      <c r="Y2366" s="32" t="str">
        <f>+VLOOKUP(Enfermedades_Mundiales[[#This Row],[contenido]],Estructura!$E$4:$G$18,3,0)</f>
        <v>C-364</v>
      </c>
      <c r="Z2366" s="32" t="str">
        <f>+VLOOKUP(Enfermedades_Mundiales[[#This Row],[Filtro Integrado]],Estructura!$M$4:$O$367,3,0)</f>
        <v>FI-366</v>
      </c>
      <c r="AA2366" s="32" t="str">
        <f>+VLOOKUP(Enfermedades_Mundiales[[#This Row],[Muestra]],Estructura!$Q$4:$S$194,3,0)</f>
        <v>M-373</v>
      </c>
    </row>
    <row r="2367" spans="1:27" ht="30.6" x14ac:dyDescent="0.3">
      <c r="A2367" s="61" t="s">
        <v>2834</v>
      </c>
      <c r="B2367" s="43">
        <f t="shared" si="513"/>
        <v>360</v>
      </c>
      <c r="C2367" s="44" t="str">
        <f t="shared" si="513"/>
        <v>Enfermedades Mundiales</v>
      </c>
      <c r="D2367" s="44" t="str">
        <f t="shared" si="513"/>
        <v>Salud</v>
      </c>
      <c r="E2367" s="64">
        <v>14107</v>
      </c>
      <c r="F2367" s="44" t="str">
        <f t="shared" si="511"/>
        <v>Etapas Paso a Paso</v>
      </c>
      <c r="G2367" s="27" t="s">
        <v>3568</v>
      </c>
      <c r="H2367" s="60" t="s">
        <v>17</v>
      </c>
      <c r="I2367" s="58" t="s">
        <v>356</v>
      </c>
      <c r="J2367" s="43" t="str">
        <f t="shared" si="515"/>
        <v>Zona</v>
      </c>
      <c r="K2367" s="12" t="str">
        <f t="shared" si="514"/>
        <v>Etapas Históricas</v>
      </c>
      <c r="L2367" s="43" t="str">
        <f t="shared" si="514"/>
        <v>Periodo 2020-2021</v>
      </c>
      <c r="M2367" s="43" t="str">
        <f t="shared" si="514"/>
        <v>Adimensional</v>
      </c>
      <c r="N2367" s="49" t="str">
        <f t="shared" si="514"/>
        <v>Ministerio de Ciencias, Tecnología, Conocimiento e Innovación</v>
      </c>
      <c r="O2367" s="30" t="str">
        <f>+"Etapas Históricas del Programa Paso a Paso en la comuna de "&amp;Enfermedades_Mundiales[[#This Row],[territorio]]</f>
        <v>Etapas Históricas del Programa Paso a Paso en la comuna de Paillaco</v>
      </c>
      <c r="P2367" s="68"/>
      <c r="Q2367" s="15" t="str">
        <f t="shared" si="509"/>
        <v>Gráfico Evolución</v>
      </c>
      <c r="R2367" s="30"/>
      <c r="S2367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https://analytics.zoho.com/open-view/2395394000008155038?ZOHO_CRITERIA=%22Localiza_CL_Poblacion%22.%22Codcom%22%3D14107</v>
      </c>
      <c r="T2367" s="17"/>
      <c r="U2367" s="31" t="str">
        <f t="shared" si="510"/>
        <v>#1774B9</v>
      </c>
      <c r="V2367" s="32" t="str">
        <f>+Enfermedades_Mundiales[[#This Row],[idcoleccion]]&amp;"-"&amp;Enfermedades_Mundiales[[#This Row],[id]]</f>
        <v>360-2357</v>
      </c>
      <c r="W2367" s="21">
        <f>+VLOOKUP(Enfermedades_Mundiales[[#This Row],[Filtro URL]],Estructura!$X$4:$Y$366,2,0)</f>
        <v>36314107</v>
      </c>
      <c r="X2367" s="21" t="str">
        <f>+VLOOKUP(Enfermedades_Mundiales[[#This Row],[tema]],Estructura!$A$4:$C$18,3,0)</f>
        <v>T-368</v>
      </c>
      <c r="Y2367" s="32" t="str">
        <f>+VLOOKUP(Enfermedades_Mundiales[[#This Row],[contenido]],Estructura!$E$4:$G$18,3,0)</f>
        <v>C-364</v>
      </c>
      <c r="Z2367" s="32" t="str">
        <f>+VLOOKUP(Enfermedades_Mundiales[[#This Row],[Filtro Integrado]],Estructura!$M$4:$O$367,3,0)</f>
        <v>FI-366</v>
      </c>
      <c r="AA2367" s="32" t="str">
        <f>+VLOOKUP(Enfermedades_Mundiales[[#This Row],[Muestra]],Estructura!$Q$4:$S$194,3,0)</f>
        <v>M-373</v>
      </c>
    </row>
    <row r="2368" spans="1:27" ht="30.6" x14ac:dyDescent="0.3">
      <c r="A2368" s="61" t="s">
        <v>2835</v>
      </c>
      <c r="B2368" s="43">
        <f t="shared" ref="B2368:D2376" si="516">+B2367</f>
        <v>360</v>
      </c>
      <c r="C2368" s="44" t="str">
        <f t="shared" si="516"/>
        <v>Enfermedades Mundiales</v>
      </c>
      <c r="D2368" s="44" t="str">
        <f t="shared" si="516"/>
        <v>Salud</v>
      </c>
      <c r="E2368" s="64">
        <v>14108</v>
      </c>
      <c r="F2368" s="44" t="str">
        <f t="shared" si="511"/>
        <v>Etapas Paso a Paso</v>
      </c>
      <c r="G2368" s="27" t="s">
        <v>3568</v>
      </c>
      <c r="H2368" s="60" t="s">
        <v>17</v>
      </c>
      <c r="I2368" s="58" t="s">
        <v>357</v>
      </c>
      <c r="J2368" s="43" t="str">
        <f t="shared" si="515"/>
        <v>Zona</v>
      </c>
      <c r="K2368" s="12" t="str">
        <f t="shared" si="514"/>
        <v>Etapas Históricas</v>
      </c>
      <c r="L2368" s="43" t="str">
        <f t="shared" si="514"/>
        <v>Periodo 2020-2021</v>
      </c>
      <c r="M2368" s="43" t="str">
        <f t="shared" si="514"/>
        <v>Adimensional</v>
      </c>
      <c r="N2368" s="49" t="str">
        <f t="shared" si="514"/>
        <v>Ministerio de Ciencias, Tecnología, Conocimiento e Innovación</v>
      </c>
      <c r="O2368" s="30" t="str">
        <f>+"Etapas Históricas del Programa Paso a Paso en la comuna de "&amp;Enfermedades_Mundiales[[#This Row],[territorio]]</f>
        <v>Etapas Históricas del Programa Paso a Paso en la comuna de Panguipulli</v>
      </c>
      <c r="P2368" s="68"/>
      <c r="Q2368" s="15" t="str">
        <f t="shared" si="509"/>
        <v>Gráfico Evolución</v>
      </c>
      <c r="R2368" s="30"/>
      <c r="S2368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https://analytics.zoho.com/open-view/2395394000008155038?ZOHO_CRITERIA=%22Localiza_CL_Poblacion%22.%22Codcom%22%3D14108</v>
      </c>
      <c r="T2368" s="17"/>
      <c r="U2368" s="31" t="str">
        <f t="shared" si="510"/>
        <v>#1774B9</v>
      </c>
      <c r="V2368" s="32" t="str">
        <f>+Enfermedades_Mundiales[[#This Row],[idcoleccion]]&amp;"-"&amp;Enfermedades_Mundiales[[#This Row],[id]]</f>
        <v>360-2358</v>
      </c>
      <c r="W2368" s="21">
        <f>+VLOOKUP(Enfermedades_Mundiales[[#This Row],[Filtro URL]],Estructura!$X$4:$Y$366,2,0)</f>
        <v>36314108</v>
      </c>
      <c r="X2368" s="21" t="str">
        <f>+VLOOKUP(Enfermedades_Mundiales[[#This Row],[tema]],Estructura!$A$4:$C$18,3,0)</f>
        <v>T-368</v>
      </c>
      <c r="Y2368" s="32" t="str">
        <f>+VLOOKUP(Enfermedades_Mundiales[[#This Row],[contenido]],Estructura!$E$4:$G$18,3,0)</f>
        <v>C-364</v>
      </c>
      <c r="Z2368" s="32" t="str">
        <f>+VLOOKUP(Enfermedades_Mundiales[[#This Row],[Filtro Integrado]],Estructura!$M$4:$O$367,3,0)</f>
        <v>FI-366</v>
      </c>
      <c r="AA2368" s="32" t="str">
        <f>+VLOOKUP(Enfermedades_Mundiales[[#This Row],[Muestra]],Estructura!$Q$4:$S$194,3,0)</f>
        <v>M-373</v>
      </c>
    </row>
    <row r="2369" spans="1:27" ht="30.6" x14ac:dyDescent="0.3">
      <c r="A2369" s="61" t="s">
        <v>2836</v>
      </c>
      <c r="B2369" s="43">
        <f t="shared" si="516"/>
        <v>360</v>
      </c>
      <c r="C2369" s="44" t="str">
        <f t="shared" si="516"/>
        <v>Enfermedades Mundiales</v>
      </c>
      <c r="D2369" s="44" t="str">
        <f t="shared" si="516"/>
        <v>Salud</v>
      </c>
      <c r="E2369" s="64">
        <v>14201</v>
      </c>
      <c r="F2369" s="44" t="str">
        <f t="shared" si="511"/>
        <v>Etapas Paso a Paso</v>
      </c>
      <c r="G2369" s="27" t="s">
        <v>3568</v>
      </c>
      <c r="H2369" s="60" t="s">
        <v>17</v>
      </c>
      <c r="I2369" s="58" t="s">
        <v>358</v>
      </c>
      <c r="J2369" s="43" t="str">
        <f t="shared" si="515"/>
        <v>Zona</v>
      </c>
      <c r="K2369" s="12" t="str">
        <f t="shared" ref="K2369:N2376" si="517">+K2368</f>
        <v>Etapas Históricas</v>
      </c>
      <c r="L2369" s="43" t="str">
        <f t="shared" si="517"/>
        <v>Periodo 2020-2021</v>
      </c>
      <c r="M2369" s="43" t="str">
        <f t="shared" si="517"/>
        <v>Adimensional</v>
      </c>
      <c r="N2369" s="49" t="str">
        <f t="shared" si="517"/>
        <v>Ministerio de Ciencias, Tecnología, Conocimiento e Innovación</v>
      </c>
      <c r="O2369" s="30" t="str">
        <f>+"Etapas Históricas del Programa Paso a Paso en la comuna de "&amp;Enfermedades_Mundiales[[#This Row],[territorio]]</f>
        <v>Etapas Históricas del Programa Paso a Paso en la comuna de La Unión</v>
      </c>
      <c r="P2369" s="68"/>
      <c r="Q2369" s="15" t="str">
        <f t="shared" si="509"/>
        <v>Gráfico Evolución</v>
      </c>
      <c r="R2369" s="30"/>
      <c r="S2369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https://analytics.zoho.com/open-view/2395394000008155038?ZOHO_CRITERIA=%22Localiza_CL_Poblacion%22.%22Codcom%22%3D14201</v>
      </c>
      <c r="T2369" s="17"/>
      <c r="U2369" s="31" t="str">
        <f t="shared" si="510"/>
        <v>#1774B9</v>
      </c>
      <c r="V2369" s="32" t="str">
        <f>+Enfermedades_Mundiales[[#This Row],[idcoleccion]]&amp;"-"&amp;Enfermedades_Mundiales[[#This Row],[id]]</f>
        <v>360-2359</v>
      </c>
      <c r="W2369" s="21">
        <f>+VLOOKUP(Enfermedades_Mundiales[[#This Row],[Filtro URL]],Estructura!$X$4:$Y$366,2,0)</f>
        <v>36314201</v>
      </c>
      <c r="X2369" s="21" t="str">
        <f>+VLOOKUP(Enfermedades_Mundiales[[#This Row],[tema]],Estructura!$A$4:$C$18,3,0)</f>
        <v>T-368</v>
      </c>
      <c r="Y2369" s="32" t="str">
        <f>+VLOOKUP(Enfermedades_Mundiales[[#This Row],[contenido]],Estructura!$E$4:$G$18,3,0)</f>
        <v>C-364</v>
      </c>
      <c r="Z2369" s="32" t="str">
        <f>+VLOOKUP(Enfermedades_Mundiales[[#This Row],[Filtro Integrado]],Estructura!$M$4:$O$367,3,0)</f>
        <v>FI-366</v>
      </c>
      <c r="AA2369" s="32" t="str">
        <f>+VLOOKUP(Enfermedades_Mundiales[[#This Row],[Muestra]],Estructura!$Q$4:$S$194,3,0)</f>
        <v>M-373</v>
      </c>
    </row>
    <row r="2370" spans="1:27" ht="30.6" x14ac:dyDescent="0.3">
      <c r="A2370" s="61" t="s">
        <v>2837</v>
      </c>
      <c r="B2370" s="43">
        <f t="shared" si="516"/>
        <v>360</v>
      </c>
      <c r="C2370" s="44" t="str">
        <f t="shared" si="516"/>
        <v>Enfermedades Mundiales</v>
      </c>
      <c r="D2370" s="44" t="str">
        <f t="shared" si="516"/>
        <v>Salud</v>
      </c>
      <c r="E2370" s="64">
        <v>14202</v>
      </c>
      <c r="F2370" s="44" t="str">
        <f t="shared" si="511"/>
        <v>Etapas Paso a Paso</v>
      </c>
      <c r="G2370" s="27" t="s">
        <v>3568</v>
      </c>
      <c r="H2370" s="60" t="s">
        <v>17</v>
      </c>
      <c r="I2370" s="58" t="s">
        <v>359</v>
      </c>
      <c r="J2370" s="43" t="str">
        <f t="shared" si="515"/>
        <v>Zona</v>
      </c>
      <c r="K2370" s="12" t="str">
        <f t="shared" si="517"/>
        <v>Etapas Históricas</v>
      </c>
      <c r="L2370" s="43" t="str">
        <f t="shared" si="517"/>
        <v>Periodo 2020-2021</v>
      </c>
      <c r="M2370" s="43" t="str">
        <f t="shared" si="517"/>
        <v>Adimensional</v>
      </c>
      <c r="N2370" s="49" t="str">
        <f t="shared" si="517"/>
        <v>Ministerio de Ciencias, Tecnología, Conocimiento e Innovación</v>
      </c>
      <c r="O2370" s="30" t="str">
        <f>+"Etapas Históricas del Programa Paso a Paso en la comuna de "&amp;Enfermedades_Mundiales[[#This Row],[territorio]]</f>
        <v>Etapas Históricas del Programa Paso a Paso en la comuna de Futrono</v>
      </c>
      <c r="P2370" s="68"/>
      <c r="Q2370" s="15" t="str">
        <f t="shared" si="509"/>
        <v>Gráfico Evolución</v>
      </c>
      <c r="R2370" s="30"/>
      <c r="S2370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https://analytics.zoho.com/open-view/2395394000008155038?ZOHO_CRITERIA=%22Localiza_CL_Poblacion%22.%22Codcom%22%3D14202</v>
      </c>
      <c r="T2370" s="17"/>
      <c r="U2370" s="31" t="str">
        <f t="shared" si="510"/>
        <v>#1774B9</v>
      </c>
      <c r="V2370" s="32" t="str">
        <f>+Enfermedades_Mundiales[[#This Row],[idcoleccion]]&amp;"-"&amp;Enfermedades_Mundiales[[#This Row],[id]]</f>
        <v>360-2360</v>
      </c>
      <c r="W2370" s="21">
        <f>+VLOOKUP(Enfermedades_Mundiales[[#This Row],[Filtro URL]],Estructura!$X$4:$Y$366,2,0)</f>
        <v>36314202</v>
      </c>
      <c r="X2370" s="21" t="str">
        <f>+VLOOKUP(Enfermedades_Mundiales[[#This Row],[tema]],Estructura!$A$4:$C$18,3,0)</f>
        <v>T-368</v>
      </c>
      <c r="Y2370" s="32" t="str">
        <f>+VLOOKUP(Enfermedades_Mundiales[[#This Row],[contenido]],Estructura!$E$4:$G$18,3,0)</f>
        <v>C-364</v>
      </c>
      <c r="Z2370" s="32" t="str">
        <f>+VLOOKUP(Enfermedades_Mundiales[[#This Row],[Filtro Integrado]],Estructura!$M$4:$O$367,3,0)</f>
        <v>FI-366</v>
      </c>
      <c r="AA2370" s="32" t="str">
        <f>+VLOOKUP(Enfermedades_Mundiales[[#This Row],[Muestra]],Estructura!$Q$4:$S$194,3,0)</f>
        <v>M-373</v>
      </c>
    </row>
    <row r="2371" spans="1:27" ht="30.6" x14ac:dyDescent="0.3">
      <c r="A2371" s="61" t="s">
        <v>2838</v>
      </c>
      <c r="B2371" s="43">
        <f t="shared" si="516"/>
        <v>360</v>
      </c>
      <c r="C2371" s="44" t="str">
        <f t="shared" si="516"/>
        <v>Enfermedades Mundiales</v>
      </c>
      <c r="D2371" s="44" t="str">
        <f t="shared" si="516"/>
        <v>Salud</v>
      </c>
      <c r="E2371" s="64">
        <v>14203</v>
      </c>
      <c r="F2371" s="44" t="str">
        <f t="shared" si="511"/>
        <v>Etapas Paso a Paso</v>
      </c>
      <c r="G2371" s="27" t="s">
        <v>3568</v>
      </c>
      <c r="H2371" s="60" t="s">
        <v>17</v>
      </c>
      <c r="I2371" s="58" t="s">
        <v>360</v>
      </c>
      <c r="J2371" s="43" t="str">
        <f t="shared" si="515"/>
        <v>Zona</v>
      </c>
      <c r="K2371" s="12" t="str">
        <f t="shared" si="517"/>
        <v>Etapas Históricas</v>
      </c>
      <c r="L2371" s="43" t="str">
        <f t="shared" si="517"/>
        <v>Periodo 2020-2021</v>
      </c>
      <c r="M2371" s="43" t="str">
        <f t="shared" si="517"/>
        <v>Adimensional</v>
      </c>
      <c r="N2371" s="49" t="str">
        <f t="shared" si="517"/>
        <v>Ministerio de Ciencias, Tecnología, Conocimiento e Innovación</v>
      </c>
      <c r="O2371" s="30" t="str">
        <f>+"Etapas Históricas del Programa Paso a Paso en la comuna de "&amp;Enfermedades_Mundiales[[#This Row],[territorio]]</f>
        <v>Etapas Históricas del Programa Paso a Paso en la comuna de Lago Ranco</v>
      </c>
      <c r="P2371" s="68"/>
      <c r="Q2371" s="15" t="str">
        <f t="shared" si="509"/>
        <v>Gráfico Evolución</v>
      </c>
      <c r="R2371" s="30"/>
      <c r="S2371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https://analytics.zoho.com/open-view/2395394000008155038?ZOHO_CRITERIA=%22Localiza_CL_Poblacion%22.%22Codcom%22%3D14203</v>
      </c>
      <c r="T2371" s="17"/>
      <c r="U2371" s="31" t="str">
        <f t="shared" si="510"/>
        <v>#1774B9</v>
      </c>
      <c r="V2371" s="32" t="str">
        <f>+Enfermedades_Mundiales[[#This Row],[idcoleccion]]&amp;"-"&amp;Enfermedades_Mundiales[[#This Row],[id]]</f>
        <v>360-2361</v>
      </c>
      <c r="W2371" s="21">
        <f>+VLOOKUP(Enfermedades_Mundiales[[#This Row],[Filtro URL]],Estructura!$X$4:$Y$366,2,0)</f>
        <v>36314203</v>
      </c>
      <c r="X2371" s="21" t="str">
        <f>+VLOOKUP(Enfermedades_Mundiales[[#This Row],[tema]],Estructura!$A$4:$C$18,3,0)</f>
        <v>T-368</v>
      </c>
      <c r="Y2371" s="32" t="str">
        <f>+VLOOKUP(Enfermedades_Mundiales[[#This Row],[contenido]],Estructura!$E$4:$G$18,3,0)</f>
        <v>C-364</v>
      </c>
      <c r="Z2371" s="32" t="str">
        <f>+VLOOKUP(Enfermedades_Mundiales[[#This Row],[Filtro Integrado]],Estructura!$M$4:$O$367,3,0)</f>
        <v>FI-366</v>
      </c>
      <c r="AA2371" s="32" t="str">
        <f>+VLOOKUP(Enfermedades_Mundiales[[#This Row],[Muestra]],Estructura!$Q$4:$S$194,3,0)</f>
        <v>M-373</v>
      </c>
    </row>
    <row r="2372" spans="1:27" ht="30.6" x14ac:dyDescent="0.3">
      <c r="A2372" s="61" t="s">
        <v>2839</v>
      </c>
      <c r="B2372" s="43">
        <f t="shared" si="516"/>
        <v>360</v>
      </c>
      <c r="C2372" s="44" t="str">
        <f t="shared" si="516"/>
        <v>Enfermedades Mundiales</v>
      </c>
      <c r="D2372" s="44" t="str">
        <f t="shared" si="516"/>
        <v>Salud</v>
      </c>
      <c r="E2372" s="64">
        <v>14204</v>
      </c>
      <c r="F2372" s="44" t="str">
        <f t="shared" si="511"/>
        <v>Etapas Paso a Paso</v>
      </c>
      <c r="G2372" s="27" t="s">
        <v>3568</v>
      </c>
      <c r="H2372" s="60" t="s">
        <v>17</v>
      </c>
      <c r="I2372" s="58" t="s">
        <v>361</v>
      </c>
      <c r="J2372" s="43" t="str">
        <f t="shared" si="515"/>
        <v>Zona</v>
      </c>
      <c r="K2372" s="12" t="str">
        <f t="shared" si="517"/>
        <v>Etapas Históricas</v>
      </c>
      <c r="L2372" s="43" t="str">
        <f t="shared" si="517"/>
        <v>Periodo 2020-2021</v>
      </c>
      <c r="M2372" s="43" t="str">
        <f t="shared" si="517"/>
        <v>Adimensional</v>
      </c>
      <c r="N2372" s="49" t="str">
        <f t="shared" si="517"/>
        <v>Ministerio de Ciencias, Tecnología, Conocimiento e Innovación</v>
      </c>
      <c r="O2372" s="30" t="str">
        <f>+"Etapas Históricas del Programa Paso a Paso en la comuna de "&amp;Enfermedades_Mundiales[[#This Row],[territorio]]</f>
        <v>Etapas Históricas del Programa Paso a Paso en la comuna de Río Bueno</v>
      </c>
      <c r="P2372" s="68"/>
      <c r="Q2372" s="15" t="str">
        <f t="shared" si="509"/>
        <v>Gráfico Evolución</v>
      </c>
      <c r="R2372" s="30"/>
      <c r="S2372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https://analytics.zoho.com/open-view/2395394000008155038?ZOHO_CRITERIA=%22Localiza_CL_Poblacion%22.%22Codcom%22%3D14204</v>
      </c>
      <c r="T2372" s="17"/>
      <c r="U2372" s="31" t="str">
        <f t="shared" si="510"/>
        <v>#1774B9</v>
      </c>
      <c r="V2372" s="32" t="str">
        <f>+Enfermedades_Mundiales[[#This Row],[idcoleccion]]&amp;"-"&amp;Enfermedades_Mundiales[[#This Row],[id]]</f>
        <v>360-2362</v>
      </c>
      <c r="W2372" s="21">
        <f>+VLOOKUP(Enfermedades_Mundiales[[#This Row],[Filtro URL]],Estructura!$X$4:$Y$366,2,0)</f>
        <v>36314204</v>
      </c>
      <c r="X2372" s="21" t="str">
        <f>+VLOOKUP(Enfermedades_Mundiales[[#This Row],[tema]],Estructura!$A$4:$C$18,3,0)</f>
        <v>T-368</v>
      </c>
      <c r="Y2372" s="32" t="str">
        <f>+VLOOKUP(Enfermedades_Mundiales[[#This Row],[contenido]],Estructura!$E$4:$G$18,3,0)</f>
        <v>C-364</v>
      </c>
      <c r="Z2372" s="32" t="str">
        <f>+VLOOKUP(Enfermedades_Mundiales[[#This Row],[Filtro Integrado]],Estructura!$M$4:$O$367,3,0)</f>
        <v>FI-366</v>
      </c>
      <c r="AA2372" s="32" t="str">
        <f>+VLOOKUP(Enfermedades_Mundiales[[#This Row],[Muestra]],Estructura!$Q$4:$S$194,3,0)</f>
        <v>M-373</v>
      </c>
    </row>
    <row r="2373" spans="1:27" ht="30.6" x14ac:dyDescent="0.3">
      <c r="A2373" s="61" t="s">
        <v>2840</v>
      </c>
      <c r="B2373" s="43">
        <f t="shared" si="516"/>
        <v>360</v>
      </c>
      <c r="C2373" s="44" t="str">
        <f t="shared" si="516"/>
        <v>Enfermedades Mundiales</v>
      </c>
      <c r="D2373" s="44" t="str">
        <f t="shared" si="516"/>
        <v>Salud</v>
      </c>
      <c r="E2373" s="64">
        <v>15101</v>
      </c>
      <c r="F2373" s="44" t="str">
        <f t="shared" si="511"/>
        <v>Etapas Paso a Paso</v>
      </c>
      <c r="G2373" s="27" t="s">
        <v>3568</v>
      </c>
      <c r="H2373" s="60" t="s">
        <v>17</v>
      </c>
      <c r="I2373" s="58" t="s">
        <v>362</v>
      </c>
      <c r="J2373" s="43" t="str">
        <f t="shared" si="515"/>
        <v>Zona</v>
      </c>
      <c r="K2373" s="12" t="str">
        <f t="shared" si="517"/>
        <v>Etapas Históricas</v>
      </c>
      <c r="L2373" s="43" t="str">
        <f t="shared" si="517"/>
        <v>Periodo 2020-2021</v>
      </c>
      <c r="M2373" s="43" t="str">
        <f t="shared" si="517"/>
        <v>Adimensional</v>
      </c>
      <c r="N2373" s="49" t="str">
        <f t="shared" si="517"/>
        <v>Ministerio de Ciencias, Tecnología, Conocimiento e Innovación</v>
      </c>
      <c r="O2373" s="30" t="str">
        <f>+"Etapas Históricas del Programa Paso a Paso en la comuna de "&amp;Enfermedades_Mundiales[[#This Row],[territorio]]</f>
        <v>Etapas Históricas del Programa Paso a Paso en la comuna de Arica</v>
      </c>
      <c r="P2373" s="68"/>
      <c r="Q2373" s="15" t="str">
        <f t="shared" si="509"/>
        <v>Gráfico Evolución</v>
      </c>
      <c r="R2373" s="30"/>
      <c r="S2373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https://analytics.zoho.com/open-view/2395394000008155038?ZOHO_CRITERIA=%22Localiza_CL_Poblacion%22.%22Codcom%22%3D15101</v>
      </c>
      <c r="T2373" s="17"/>
      <c r="U2373" s="31" t="str">
        <f t="shared" si="510"/>
        <v>#1774B9</v>
      </c>
      <c r="V2373" s="32" t="str">
        <f>+Enfermedades_Mundiales[[#This Row],[idcoleccion]]&amp;"-"&amp;Enfermedades_Mundiales[[#This Row],[id]]</f>
        <v>360-2363</v>
      </c>
      <c r="W2373" s="21">
        <f>+VLOOKUP(Enfermedades_Mundiales[[#This Row],[Filtro URL]],Estructura!$X$4:$Y$366,2,0)</f>
        <v>36315101</v>
      </c>
      <c r="X2373" s="21" t="str">
        <f>+VLOOKUP(Enfermedades_Mundiales[[#This Row],[tema]],Estructura!$A$4:$C$18,3,0)</f>
        <v>T-368</v>
      </c>
      <c r="Y2373" s="32" t="str">
        <f>+VLOOKUP(Enfermedades_Mundiales[[#This Row],[contenido]],Estructura!$E$4:$G$18,3,0)</f>
        <v>C-364</v>
      </c>
      <c r="Z2373" s="32" t="str">
        <f>+VLOOKUP(Enfermedades_Mundiales[[#This Row],[Filtro Integrado]],Estructura!$M$4:$O$367,3,0)</f>
        <v>FI-366</v>
      </c>
      <c r="AA2373" s="32" t="str">
        <f>+VLOOKUP(Enfermedades_Mundiales[[#This Row],[Muestra]],Estructura!$Q$4:$S$194,3,0)</f>
        <v>M-373</v>
      </c>
    </row>
    <row r="2374" spans="1:27" ht="30.6" x14ac:dyDescent="0.3">
      <c r="A2374" s="61" t="s">
        <v>2841</v>
      </c>
      <c r="B2374" s="43">
        <f t="shared" si="516"/>
        <v>360</v>
      </c>
      <c r="C2374" s="44" t="str">
        <f t="shared" si="516"/>
        <v>Enfermedades Mundiales</v>
      </c>
      <c r="D2374" s="44" t="str">
        <f t="shared" si="516"/>
        <v>Salud</v>
      </c>
      <c r="E2374" s="64">
        <v>15102</v>
      </c>
      <c r="F2374" s="44" t="str">
        <f t="shared" si="511"/>
        <v>Etapas Paso a Paso</v>
      </c>
      <c r="G2374" s="27" t="s">
        <v>3568</v>
      </c>
      <c r="H2374" s="60" t="s">
        <v>17</v>
      </c>
      <c r="I2374" s="58" t="s">
        <v>363</v>
      </c>
      <c r="J2374" s="43" t="str">
        <f t="shared" si="515"/>
        <v>Zona</v>
      </c>
      <c r="K2374" s="12" t="str">
        <f t="shared" si="517"/>
        <v>Etapas Históricas</v>
      </c>
      <c r="L2374" s="43" t="str">
        <f t="shared" si="517"/>
        <v>Periodo 2020-2021</v>
      </c>
      <c r="M2374" s="43" t="str">
        <f t="shared" si="517"/>
        <v>Adimensional</v>
      </c>
      <c r="N2374" s="49" t="str">
        <f t="shared" si="517"/>
        <v>Ministerio de Ciencias, Tecnología, Conocimiento e Innovación</v>
      </c>
      <c r="O2374" s="30" t="str">
        <f>+"Etapas Históricas del Programa Paso a Paso en la comuna de "&amp;Enfermedades_Mundiales[[#This Row],[territorio]]</f>
        <v>Etapas Históricas del Programa Paso a Paso en la comuna de Camarones</v>
      </c>
      <c r="P2374" s="68"/>
      <c r="Q2374" s="15" t="str">
        <f t="shared" si="509"/>
        <v>Gráfico Evolución</v>
      </c>
      <c r="R2374" s="30"/>
      <c r="S2374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https://analytics.zoho.com/open-view/2395394000008155038?ZOHO_CRITERIA=%22Localiza_CL_Poblacion%22.%22Codcom%22%3D15102</v>
      </c>
      <c r="T2374" s="17"/>
      <c r="U2374" s="31" t="str">
        <f t="shared" si="510"/>
        <v>#1774B9</v>
      </c>
      <c r="V2374" s="32" t="str">
        <f>+Enfermedades_Mundiales[[#This Row],[idcoleccion]]&amp;"-"&amp;Enfermedades_Mundiales[[#This Row],[id]]</f>
        <v>360-2364</v>
      </c>
      <c r="W2374" s="21">
        <f>+VLOOKUP(Enfermedades_Mundiales[[#This Row],[Filtro URL]],Estructura!$X$4:$Y$366,2,0)</f>
        <v>36315102</v>
      </c>
      <c r="X2374" s="21" t="str">
        <f>+VLOOKUP(Enfermedades_Mundiales[[#This Row],[tema]],Estructura!$A$4:$C$18,3,0)</f>
        <v>T-368</v>
      </c>
      <c r="Y2374" s="32" t="str">
        <f>+VLOOKUP(Enfermedades_Mundiales[[#This Row],[contenido]],Estructura!$E$4:$G$18,3,0)</f>
        <v>C-364</v>
      </c>
      <c r="Z2374" s="32" t="str">
        <f>+VLOOKUP(Enfermedades_Mundiales[[#This Row],[Filtro Integrado]],Estructura!$M$4:$O$367,3,0)</f>
        <v>FI-366</v>
      </c>
      <c r="AA2374" s="32" t="str">
        <f>+VLOOKUP(Enfermedades_Mundiales[[#This Row],[Muestra]],Estructura!$Q$4:$S$194,3,0)</f>
        <v>M-373</v>
      </c>
    </row>
    <row r="2375" spans="1:27" ht="30.6" x14ac:dyDescent="0.3">
      <c r="A2375" s="61" t="s">
        <v>2842</v>
      </c>
      <c r="B2375" s="43">
        <f t="shared" si="516"/>
        <v>360</v>
      </c>
      <c r="C2375" s="44" t="str">
        <f t="shared" si="516"/>
        <v>Enfermedades Mundiales</v>
      </c>
      <c r="D2375" s="44" t="str">
        <f t="shared" si="516"/>
        <v>Salud</v>
      </c>
      <c r="E2375" s="64">
        <v>15201</v>
      </c>
      <c r="F2375" s="44" t="str">
        <f t="shared" si="511"/>
        <v>Etapas Paso a Paso</v>
      </c>
      <c r="G2375" s="27" t="s">
        <v>3568</v>
      </c>
      <c r="H2375" s="60" t="s">
        <v>17</v>
      </c>
      <c r="I2375" s="58" t="s">
        <v>364</v>
      </c>
      <c r="J2375" s="43" t="str">
        <f t="shared" si="515"/>
        <v>Zona</v>
      </c>
      <c r="K2375" s="12" t="str">
        <f t="shared" si="517"/>
        <v>Etapas Históricas</v>
      </c>
      <c r="L2375" s="43" t="str">
        <f t="shared" si="517"/>
        <v>Periodo 2020-2021</v>
      </c>
      <c r="M2375" s="43" t="str">
        <f t="shared" si="517"/>
        <v>Adimensional</v>
      </c>
      <c r="N2375" s="49" t="str">
        <f t="shared" si="517"/>
        <v>Ministerio de Ciencias, Tecnología, Conocimiento e Innovación</v>
      </c>
      <c r="O2375" s="30" t="str">
        <f>+"Etapas Históricas del Programa Paso a Paso en la comuna de "&amp;Enfermedades_Mundiales[[#This Row],[territorio]]</f>
        <v>Etapas Históricas del Programa Paso a Paso en la comuna de Putre</v>
      </c>
      <c r="P2375" s="68"/>
      <c r="Q2375" s="15" t="str">
        <f t="shared" si="509"/>
        <v>Gráfico Evolución</v>
      </c>
      <c r="R2375" s="30"/>
      <c r="S2375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https://analytics.zoho.com/open-view/2395394000008155038?ZOHO_CRITERIA=%22Localiza_CL_Poblacion%22.%22Codcom%22%3D15201</v>
      </c>
      <c r="T2375" s="17"/>
      <c r="U2375" s="31" t="str">
        <f t="shared" si="510"/>
        <v>#1774B9</v>
      </c>
      <c r="V2375" s="32" t="str">
        <f>+Enfermedades_Mundiales[[#This Row],[idcoleccion]]&amp;"-"&amp;Enfermedades_Mundiales[[#This Row],[id]]</f>
        <v>360-2365</v>
      </c>
      <c r="W2375" s="21">
        <f>+VLOOKUP(Enfermedades_Mundiales[[#This Row],[Filtro URL]],Estructura!$X$4:$Y$366,2,0)</f>
        <v>36315201</v>
      </c>
      <c r="X2375" s="21" t="str">
        <f>+VLOOKUP(Enfermedades_Mundiales[[#This Row],[tema]],Estructura!$A$4:$C$18,3,0)</f>
        <v>T-368</v>
      </c>
      <c r="Y2375" s="32" t="str">
        <f>+VLOOKUP(Enfermedades_Mundiales[[#This Row],[contenido]],Estructura!$E$4:$G$18,3,0)</f>
        <v>C-364</v>
      </c>
      <c r="Z2375" s="32" t="str">
        <f>+VLOOKUP(Enfermedades_Mundiales[[#This Row],[Filtro Integrado]],Estructura!$M$4:$O$367,3,0)</f>
        <v>FI-366</v>
      </c>
      <c r="AA2375" s="32" t="str">
        <f>+VLOOKUP(Enfermedades_Mundiales[[#This Row],[Muestra]],Estructura!$Q$4:$S$194,3,0)</f>
        <v>M-373</v>
      </c>
    </row>
    <row r="2376" spans="1:27" ht="30.6" x14ac:dyDescent="0.3">
      <c r="A2376" s="61" t="s">
        <v>2843</v>
      </c>
      <c r="B2376" s="43">
        <f t="shared" si="516"/>
        <v>360</v>
      </c>
      <c r="C2376" s="44" t="str">
        <f t="shared" si="516"/>
        <v>Enfermedades Mundiales</v>
      </c>
      <c r="D2376" s="44" t="str">
        <f t="shared" si="516"/>
        <v>Salud</v>
      </c>
      <c r="E2376" s="64">
        <v>15202</v>
      </c>
      <c r="F2376" s="44" t="str">
        <f t="shared" si="511"/>
        <v>Etapas Paso a Paso</v>
      </c>
      <c r="G2376" s="27" t="s">
        <v>3568</v>
      </c>
      <c r="H2376" s="60" t="s">
        <v>17</v>
      </c>
      <c r="I2376" s="58" t="s">
        <v>365</v>
      </c>
      <c r="J2376" s="43" t="str">
        <f t="shared" si="515"/>
        <v>Zona</v>
      </c>
      <c r="K2376" s="12" t="str">
        <f t="shared" si="517"/>
        <v>Etapas Históricas</v>
      </c>
      <c r="L2376" s="43" t="str">
        <f t="shared" si="517"/>
        <v>Periodo 2020-2021</v>
      </c>
      <c r="M2376" s="43" t="str">
        <f t="shared" si="517"/>
        <v>Adimensional</v>
      </c>
      <c r="N2376" s="49" t="str">
        <f t="shared" si="517"/>
        <v>Ministerio de Ciencias, Tecnología, Conocimiento e Innovación</v>
      </c>
      <c r="O2376" s="30" t="str">
        <f>+"Etapas Históricas del Programa Paso a Paso en la comuna de "&amp;Enfermedades_Mundiales[[#This Row],[territorio]]</f>
        <v>Etapas Históricas del Programa Paso a Paso en la comuna de General Lagos</v>
      </c>
      <c r="P2376" s="68"/>
      <c r="Q2376" s="15" t="str">
        <f t="shared" si="509"/>
        <v>Gráfico Evolución</v>
      </c>
      <c r="R2376" s="30"/>
      <c r="S2376" s="16" t="str">
        <f>"https://analytics.zoho.com/open-view/2395394000008155038?ZOHO_CRITERIA=%22Localiza_CL_Poblacion%22.%22Codcom%22%3D"&amp;Enfermedades_Mundiales[[#This Row],[Filtro URL]]</f>
        <v>https://analytics.zoho.com/open-view/2395394000008155038?ZOHO_CRITERIA=%22Localiza_CL_Poblacion%22.%22Codcom%22%3D15202</v>
      </c>
      <c r="T2376" s="17"/>
      <c r="U2376" s="31" t="str">
        <f t="shared" si="510"/>
        <v>#1774B9</v>
      </c>
      <c r="V2376" s="32" t="str">
        <f>+Enfermedades_Mundiales[[#This Row],[idcoleccion]]&amp;"-"&amp;Enfermedades_Mundiales[[#This Row],[id]]</f>
        <v>360-2366</v>
      </c>
      <c r="W2376" s="21">
        <f>+VLOOKUP(Enfermedades_Mundiales[[#This Row],[Filtro URL]],Estructura!$X$4:$Y$366,2,0)</f>
        <v>36315202</v>
      </c>
      <c r="X2376" s="21" t="str">
        <f>+VLOOKUP(Enfermedades_Mundiales[[#This Row],[tema]],Estructura!$A$4:$C$18,3,0)</f>
        <v>T-368</v>
      </c>
      <c r="Y2376" s="32" t="str">
        <f>+VLOOKUP(Enfermedades_Mundiales[[#This Row],[contenido]],Estructura!$E$4:$G$18,3,0)</f>
        <v>C-364</v>
      </c>
      <c r="Z2376" s="32" t="str">
        <f>+VLOOKUP(Enfermedades_Mundiales[[#This Row],[Filtro Integrado]],Estructura!$M$4:$O$367,3,0)</f>
        <v>FI-366</v>
      </c>
      <c r="AA2376" s="32" t="str">
        <f>+VLOOKUP(Enfermedades_Mundiales[[#This Row],[Muestra]],Estructura!$Q$4:$S$194,3,0)</f>
        <v>M-373</v>
      </c>
    </row>
    <row r="2377" spans="1:27" ht="30.6" x14ac:dyDescent="0.3">
      <c r="A2377" s="37" t="s">
        <v>2844</v>
      </c>
      <c r="B2377" s="12">
        <f>+B2376</f>
        <v>360</v>
      </c>
      <c r="C2377" s="13" t="str">
        <f>+C2376</f>
        <v>Enfermedades Mundiales</v>
      </c>
      <c r="D2377" s="13" t="str">
        <f>+D2376</f>
        <v>Salud</v>
      </c>
      <c r="E2377" s="20">
        <v>0</v>
      </c>
      <c r="F2377" s="13" t="s">
        <v>3575</v>
      </c>
      <c r="G2377" s="27" t="s">
        <v>3568</v>
      </c>
      <c r="H2377" s="35" t="s">
        <v>19</v>
      </c>
      <c r="I2377" s="36" t="s">
        <v>14</v>
      </c>
      <c r="J2377" s="12" t="s">
        <v>3582</v>
      </c>
      <c r="K2377" s="12" t="s">
        <v>3576</v>
      </c>
      <c r="L2377" s="12" t="str">
        <f>+L2376</f>
        <v>Periodo 2020-2021</v>
      </c>
      <c r="M2377" s="12" t="s">
        <v>404</v>
      </c>
      <c r="N2377" s="38" t="str">
        <f>+N2376</f>
        <v>Ministerio de Ciencias, Tecnología, Conocimiento e Innovación</v>
      </c>
      <c r="O2377" s="30" t="s">
        <v>3577</v>
      </c>
      <c r="P2377" s="68"/>
      <c r="Q2377" s="15" t="s">
        <v>3588</v>
      </c>
      <c r="R2377" s="30"/>
      <c r="S2377" s="28" t="s">
        <v>3586</v>
      </c>
      <c r="T2377" s="17">
        <v>100200300</v>
      </c>
      <c r="U2377" s="31" t="str">
        <f>+U2376</f>
        <v>#1774B9</v>
      </c>
      <c r="V2377" s="32" t="str">
        <f>+Enfermedades_Mundiales[[#This Row],[idcoleccion]]&amp;"-"&amp;Enfermedades_Mundiales[[#This Row],[id]]</f>
        <v>360-2367</v>
      </c>
      <c r="W2377" s="21">
        <f>+VLOOKUP(Enfermedades_Mundiales[[#This Row],[Filtro URL]],Estructura!$X$4:$Y$366,2,0)</f>
        <v>36100000</v>
      </c>
      <c r="X2377" s="21" t="str">
        <f>+VLOOKUP(Enfermedades_Mundiales[[#This Row],[tema]],Estructura!$A$4:$C$18,3,0)</f>
        <v>T-369</v>
      </c>
      <c r="Y2377" s="32" t="str">
        <f>+VLOOKUP(Enfermedades_Mundiales[[#This Row],[contenido]],Estructura!$E$4:$G$18,3,0)</f>
        <v>C-364</v>
      </c>
      <c r="Z2377" s="32" t="str">
        <f>+VLOOKUP(Enfermedades_Mundiales[[#This Row],[Filtro Integrado]],Estructura!$M$4:$O$367,3,0)</f>
        <v>FI-364</v>
      </c>
      <c r="AA2377" s="32" t="str">
        <f>+VLOOKUP(Enfermedades_Mundiales[[#This Row],[Muestra]],Estructura!$Q$4:$S$194,3,0)</f>
        <v>M-374</v>
      </c>
    </row>
    <row r="2378" spans="1:27" ht="30.6" x14ac:dyDescent="0.3">
      <c r="A2378" s="42" t="s">
        <v>2845</v>
      </c>
      <c r="B2378" s="12">
        <f t="shared" ref="B2378:D2393" si="518">+B2377</f>
        <v>360</v>
      </c>
      <c r="C2378" s="13" t="str">
        <f t="shared" si="518"/>
        <v>Enfermedades Mundiales</v>
      </c>
      <c r="D2378" s="13" t="str">
        <f t="shared" si="518"/>
        <v>Salud</v>
      </c>
      <c r="E2378" s="29">
        <v>1</v>
      </c>
      <c r="F2378" s="13" t="str">
        <f>+F2377</f>
        <v>Paso a Paso y Activos</v>
      </c>
      <c r="G2378" s="27" t="s">
        <v>3568</v>
      </c>
      <c r="H2378" s="34" t="s">
        <v>15</v>
      </c>
      <c r="I2378" s="33" t="s">
        <v>367</v>
      </c>
      <c r="J2378" s="12" t="s">
        <v>3583</v>
      </c>
      <c r="K2378" s="12" t="str">
        <f>+K2377</f>
        <v>Etapas Históricas -Casos Activos</v>
      </c>
      <c r="L2378" s="12" t="str">
        <f t="shared" ref="L2378:N2393" si="519">+L2377</f>
        <v>Periodo 2020-2021</v>
      </c>
      <c r="M2378" s="12" t="str">
        <f t="shared" si="519"/>
        <v>Casos</v>
      </c>
      <c r="N2378" s="38" t="str">
        <f t="shared" si="519"/>
        <v>Ministerio de Ciencias, Tecnología, Conocimiento e Innovación</v>
      </c>
      <c r="O2378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Tarapacá</v>
      </c>
      <c r="P2378" s="68"/>
      <c r="Q2378" s="15" t="str">
        <f t="shared" ref="Q2378:Q2441" si="520">+Q2377</f>
        <v>Gráfico Evolución Comparativo</v>
      </c>
      <c r="R2378" s="30"/>
      <c r="S2378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</v>
      </c>
      <c r="T2378" s="17">
        <v>100200301</v>
      </c>
      <c r="U2378" s="31" t="str">
        <f t="shared" ref="U2378:U2441" si="521">+U2377</f>
        <v>#1774B9</v>
      </c>
      <c r="V2378" s="32" t="str">
        <f>+Enfermedades_Mundiales[[#This Row],[idcoleccion]]&amp;"-"&amp;Enfermedades_Mundiales[[#This Row],[id]]</f>
        <v>360-2368</v>
      </c>
      <c r="W2378" s="21">
        <f>+VLOOKUP(Enfermedades_Mundiales[[#This Row],[Filtro URL]],Estructura!$X$4:$Y$366,2,0)</f>
        <v>36200001</v>
      </c>
      <c r="X2378" s="21" t="str">
        <f>+VLOOKUP(Enfermedades_Mundiales[[#This Row],[tema]],Estructura!$A$4:$C$18,3,0)</f>
        <v>T-369</v>
      </c>
      <c r="Y2378" s="32" t="str">
        <f>+VLOOKUP(Enfermedades_Mundiales[[#This Row],[contenido]],Estructura!$E$4:$G$18,3,0)</f>
        <v>C-364</v>
      </c>
      <c r="Z2378" s="32" t="str">
        <f>+VLOOKUP(Enfermedades_Mundiales[[#This Row],[Filtro Integrado]],Estructura!$M$4:$O$367,3,0)</f>
        <v>FI-365</v>
      </c>
      <c r="AA2378" s="32" t="str">
        <f>+VLOOKUP(Enfermedades_Mundiales[[#This Row],[Muestra]],Estructura!$Q$4:$S$194,3,0)</f>
        <v>M-374</v>
      </c>
    </row>
    <row r="2379" spans="1:27" ht="30.6" x14ac:dyDescent="0.3">
      <c r="A2379" s="41" t="s">
        <v>2846</v>
      </c>
      <c r="B2379" s="12">
        <f t="shared" si="518"/>
        <v>360</v>
      </c>
      <c r="C2379" s="13" t="str">
        <f t="shared" si="518"/>
        <v>Enfermedades Mundiales</v>
      </c>
      <c r="D2379" s="13" t="str">
        <f t="shared" si="518"/>
        <v>Salud</v>
      </c>
      <c r="E2379" s="29">
        <v>2</v>
      </c>
      <c r="F2379" s="13" t="str">
        <f t="shared" ref="F2379:F2442" si="522">+F2378</f>
        <v>Paso a Paso y Activos</v>
      </c>
      <c r="G2379" s="27" t="s">
        <v>3568</v>
      </c>
      <c r="H2379" s="34" t="s">
        <v>15</v>
      </c>
      <c r="I2379" s="33" t="s">
        <v>368</v>
      </c>
      <c r="J2379" s="12" t="str">
        <f>+J2378</f>
        <v>Comuna-Zona</v>
      </c>
      <c r="K2379" s="12" t="str">
        <f t="shared" ref="K2379:N2394" si="523">+K2378</f>
        <v>Etapas Históricas -Casos Activos</v>
      </c>
      <c r="L2379" s="12" t="str">
        <f t="shared" si="519"/>
        <v>Periodo 2020-2021</v>
      </c>
      <c r="M2379" s="12" t="str">
        <f t="shared" si="519"/>
        <v>Casos</v>
      </c>
      <c r="N2379" s="38" t="str">
        <f t="shared" si="519"/>
        <v>Ministerio de Ciencias, Tecnología, Conocimiento e Innovación</v>
      </c>
      <c r="O2379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Antofagasta</v>
      </c>
      <c r="P2379" s="68"/>
      <c r="Q2379" s="15" t="str">
        <f t="shared" si="520"/>
        <v>Gráfico Evolución Comparativo</v>
      </c>
      <c r="R2379" s="30"/>
      <c r="S2379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https://analytics.zoho.com/open-view/2395394000008156811?ZOHO_CRITERIA=%22Localiza_CL_Poblacion%22.%22Codreg%22%3D2</v>
      </c>
      <c r="T2379" s="17">
        <v>100200302</v>
      </c>
      <c r="U2379" s="31" t="str">
        <f t="shared" si="521"/>
        <v>#1774B9</v>
      </c>
      <c r="V2379" s="32" t="str">
        <f>+Enfermedades_Mundiales[[#This Row],[idcoleccion]]&amp;"-"&amp;Enfermedades_Mundiales[[#This Row],[id]]</f>
        <v>360-2369</v>
      </c>
      <c r="W2379" s="21">
        <f>+VLOOKUP(Enfermedades_Mundiales[[#This Row],[Filtro URL]],Estructura!$X$4:$Y$366,2,0)</f>
        <v>36200002</v>
      </c>
      <c r="X2379" s="21" t="str">
        <f>+VLOOKUP(Enfermedades_Mundiales[[#This Row],[tema]],Estructura!$A$4:$C$18,3,0)</f>
        <v>T-369</v>
      </c>
      <c r="Y2379" s="32" t="str">
        <f>+VLOOKUP(Enfermedades_Mundiales[[#This Row],[contenido]],Estructura!$E$4:$G$18,3,0)</f>
        <v>C-364</v>
      </c>
      <c r="Z2379" s="32" t="str">
        <f>+VLOOKUP(Enfermedades_Mundiales[[#This Row],[Filtro Integrado]],Estructura!$M$4:$O$367,3,0)</f>
        <v>FI-365</v>
      </c>
      <c r="AA2379" s="32" t="str">
        <f>+VLOOKUP(Enfermedades_Mundiales[[#This Row],[Muestra]],Estructura!$Q$4:$S$194,3,0)</f>
        <v>M-374</v>
      </c>
    </row>
    <row r="2380" spans="1:27" ht="30.6" x14ac:dyDescent="0.3">
      <c r="A2380" s="41" t="s">
        <v>2847</v>
      </c>
      <c r="B2380" s="12">
        <f t="shared" si="518"/>
        <v>360</v>
      </c>
      <c r="C2380" s="13" t="str">
        <f t="shared" si="518"/>
        <v>Enfermedades Mundiales</v>
      </c>
      <c r="D2380" s="13" t="str">
        <f t="shared" si="518"/>
        <v>Salud</v>
      </c>
      <c r="E2380" s="29">
        <v>3</v>
      </c>
      <c r="F2380" s="13" t="str">
        <f t="shared" si="522"/>
        <v>Paso a Paso y Activos</v>
      </c>
      <c r="G2380" s="27" t="s">
        <v>3568</v>
      </c>
      <c r="H2380" s="34" t="s">
        <v>15</v>
      </c>
      <c r="I2380" s="33" t="s">
        <v>369</v>
      </c>
      <c r="J2380" s="12" t="str">
        <f t="shared" ref="J2380:J2393" si="524">+J2379</f>
        <v>Comuna-Zona</v>
      </c>
      <c r="K2380" s="12" t="str">
        <f t="shared" si="523"/>
        <v>Etapas Históricas -Casos Activos</v>
      </c>
      <c r="L2380" s="12" t="str">
        <f t="shared" si="519"/>
        <v>Periodo 2020-2021</v>
      </c>
      <c r="M2380" s="12" t="str">
        <f t="shared" si="519"/>
        <v>Casos</v>
      </c>
      <c r="N2380" s="38" t="str">
        <f t="shared" si="519"/>
        <v>Ministerio de Ciencias, Tecnología, Conocimiento e Innovación</v>
      </c>
      <c r="O2380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Atacama</v>
      </c>
      <c r="P2380" s="68"/>
      <c r="Q2380" s="15" t="str">
        <f t="shared" si="520"/>
        <v>Gráfico Evolución Comparativo</v>
      </c>
      <c r="R2380" s="30"/>
      <c r="S2380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https://analytics.zoho.com/open-view/2395394000008156811?ZOHO_CRITERIA=%22Localiza_CL_Poblacion%22.%22Codreg%22%3D3</v>
      </c>
      <c r="T2380" s="17"/>
      <c r="U2380" s="31" t="str">
        <f t="shared" si="521"/>
        <v>#1774B9</v>
      </c>
      <c r="V2380" s="32" t="str">
        <f>+Enfermedades_Mundiales[[#This Row],[idcoleccion]]&amp;"-"&amp;Enfermedades_Mundiales[[#This Row],[id]]</f>
        <v>360-2370</v>
      </c>
      <c r="W2380" s="21">
        <f>+VLOOKUP(Enfermedades_Mundiales[[#This Row],[Filtro URL]],Estructura!$X$4:$Y$366,2,0)</f>
        <v>36200003</v>
      </c>
      <c r="X2380" s="21" t="str">
        <f>+VLOOKUP(Enfermedades_Mundiales[[#This Row],[tema]],Estructura!$A$4:$C$18,3,0)</f>
        <v>T-369</v>
      </c>
      <c r="Y2380" s="32" t="str">
        <f>+VLOOKUP(Enfermedades_Mundiales[[#This Row],[contenido]],Estructura!$E$4:$G$18,3,0)</f>
        <v>C-364</v>
      </c>
      <c r="Z2380" s="32" t="str">
        <f>+VLOOKUP(Enfermedades_Mundiales[[#This Row],[Filtro Integrado]],Estructura!$M$4:$O$367,3,0)</f>
        <v>FI-365</v>
      </c>
      <c r="AA2380" s="32" t="str">
        <f>+VLOOKUP(Enfermedades_Mundiales[[#This Row],[Muestra]],Estructura!$Q$4:$S$194,3,0)</f>
        <v>M-374</v>
      </c>
    </row>
    <row r="2381" spans="1:27" ht="30.6" x14ac:dyDescent="0.3">
      <c r="A2381" s="41" t="s">
        <v>2848</v>
      </c>
      <c r="B2381" s="12">
        <f t="shared" si="518"/>
        <v>360</v>
      </c>
      <c r="C2381" s="13" t="str">
        <f t="shared" si="518"/>
        <v>Enfermedades Mundiales</v>
      </c>
      <c r="D2381" s="13" t="str">
        <f t="shared" si="518"/>
        <v>Salud</v>
      </c>
      <c r="E2381" s="29">
        <v>4</v>
      </c>
      <c r="F2381" s="13" t="str">
        <f t="shared" si="522"/>
        <v>Paso a Paso y Activos</v>
      </c>
      <c r="G2381" s="27" t="s">
        <v>3568</v>
      </c>
      <c r="H2381" s="34" t="s">
        <v>15</v>
      </c>
      <c r="I2381" s="33" t="s">
        <v>370</v>
      </c>
      <c r="J2381" s="12" t="str">
        <f t="shared" si="524"/>
        <v>Comuna-Zona</v>
      </c>
      <c r="K2381" s="12" t="str">
        <f t="shared" si="523"/>
        <v>Etapas Históricas -Casos Activos</v>
      </c>
      <c r="L2381" s="12" t="str">
        <f t="shared" si="519"/>
        <v>Periodo 2020-2021</v>
      </c>
      <c r="M2381" s="12" t="str">
        <f t="shared" si="519"/>
        <v>Casos</v>
      </c>
      <c r="N2381" s="38" t="str">
        <f t="shared" si="519"/>
        <v>Ministerio de Ciencias, Tecnología, Conocimiento e Innovación</v>
      </c>
      <c r="O2381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Coquimbo</v>
      </c>
      <c r="P2381" s="68"/>
      <c r="Q2381" s="15" t="str">
        <f t="shared" si="520"/>
        <v>Gráfico Evolución Comparativo</v>
      </c>
      <c r="R2381" s="30"/>
      <c r="S2381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https://analytics.zoho.com/open-view/2395394000008156811?ZOHO_CRITERIA=%22Localiza_CL_Poblacion%22.%22Codreg%22%3D4</v>
      </c>
      <c r="T2381" s="17"/>
      <c r="U2381" s="31" t="str">
        <f t="shared" si="521"/>
        <v>#1774B9</v>
      </c>
      <c r="V2381" s="32" t="str">
        <f>+Enfermedades_Mundiales[[#This Row],[idcoleccion]]&amp;"-"&amp;Enfermedades_Mundiales[[#This Row],[id]]</f>
        <v>360-2371</v>
      </c>
      <c r="W2381" s="21">
        <f>+VLOOKUP(Enfermedades_Mundiales[[#This Row],[Filtro URL]],Estructura!$X$4:$Y$366,2,0)</f>
        <v>36200004</v>
      </c>
      <c r="X2381" s="21" t="str">
        <f>+VLOOKUP(Enfermedades_Mundiales[[#This Row],[tema]],Estructura!$A$4:$C$18,3,0)</f>
        <v>T-369</v>
      </c>
      <c r="Y2381" s="32" t="str">
        <f>+VLOOKUP(Enfermedades_Mundiales[[#This Row],[contenido]],Estructura!$E$4:$G$18,3,0)</f>
        <v>C-364</v>
      </c>
      <c r="Z2381" s="32" t="str">
        <f>+VLOOKUP(Enfermedades_Mundiales[[#This Row],[Filtro Integrado]],Estructura!$M$4:$O$367,3,0)</f>
        <v>FI-365</v>
      </c>
      <c r="AA2381" s="32" t="str">
        <f>+VLOOKUP(Enfermedades_Mundiales[[#This Row],[Muestra]],Estructura!$Q$4:$S$194,3,0)</f>
        <v>M-374</v>
      </c>
    </row>
    <row r="2382" spans="1:27" ht="30.6" x14ac:dyDescent="0.3">
      <c r="A2382" s="41" t="s">
        <v>2849</v>
      </c>
      <c r="B2382" s="12">
        <f t="shared" si="518"/>
        <v>360</v>
      </c>
      <c r="C2382" s="13" t="str">
        <f t="shared" si="518"/>
        <v>Enfermedades Mundiales</v>
      </c>
      <c r="D2382" s="13" t="str">
        <f t="shared" si="518"/>
        <v>Salud</v>
      </c>
      <c r="E2382" s="29">
        <v>5</v>
      </c>
      <c r="F2382" s="13" t="str">
        <f t="shared" si="522"/>
        <v>Paso a Paso y Activos</v>
      </c>
      <c r="G2382" s="27" t="s">
        <v>3568</v>
      </c>
      <c r="H2382" s="34" t="s">
        <v>15</v>
      </c>
      <c r="I2382" s="33" t="s">
        <v>371</v>
      </c>
      <c r="J2382" s="12" t="str">
        <f t="shared" si="524"/>
        <v>Comuna-Zona</v>
      </c>
      <c r="K2382" s="12" t="str">
        <f t="shared" si="523"/>
        <v>Etapas Históricas -Casos Activos</v>
      </c>
      <c r="L2382" s="12" t="str">
        <f t="shared" si="519"/>
        <v>Periodo 2020-2021</v>
      </c>
      <c r="M2382" s="12" t="str">
        <f t="shared" si="519"/>
        <v>Casos</v>
      </c>
      <c r="N2382" s="38" t="str">
        <f t="shared" si="519"/>
        <v>Ministerio de Ciencias, Tecnología, Conocimiento e Innovación</v>
      </c>
      <c r="O2382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Valparaíso</v>
      </c>
      <c r="P2382" s="68"/>
      <c r="Q2382" s="15" t="str">
        <f t="shared" si="520"/>
        <v>Gráfico Evolución Comparativo</v>
      </c>
      <c r="R2382" s="30"/>
      <c r="S2382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https://analytics.zoho.com/open-view/2395394000008156811?ZOHO_CRITERIA=%22Localiza_CL_Poblacion%22.%22Codreg%22%3D5</v>
      </c>
      <c r="T2382" s="17"/>
      <c r="U2382" s="31" t="str">
        <f t="shared" si="521"/>
        <v>#1774B9</v>
      </c>
      <c r="V2382" s="32" t="str">
        <f>+Enfermedades_Mundiales[[#This Row],[idcoleccion]]&amp;"-"&amp;Enfermedades_Mundiales[[#This Row],[id]]</f>
        <v>360-2372</v>
      </c>
      <c r="W2382" s="21">
        <f>+VLOOKUP(Enfermedades_Mundiales[[#This Row],[Filtro URL]],Estructura!$X$4:$Y$366,2,0)</f>
        <v>36200005</v>
      </c>
      <c r="X2382" s="21" t="str">
        <f>+VLOOKUP(Enfermedades_Mundiales[[#This Row],[tema]],Estructura!$A$4:$C$18,3,0)</f>
        <v>T-369</v>
      </c>
      <c r="Y2382" s="32" t="str">
        <f>+VLOOKUP(Enfermedades_Mundiales[[#This Row],[contenido]],Estructura!$E$4:$G$18,3,0)</f>
        <v>C-364</v>
      </c>
      <c r="Z2382" s="32" t="str">
        <f>+VLOOKUP(Enfermedades_Mundiales[[#This Row],[Filtro Integrado]],Estructura!$M$4:$O$367,3,0)</f>
        <v>FI-365</v>
      </c>
      <c r="AA2382" s="32" t="str">
        <f>+VLOOKUP(Enfermedades_Mundiales[[#This Row],[Muestra]],Estructura!$Q$4:$S$194,3,0)</f>
        <v>M-374</v>
      </c>
    </row>
    <row r="2383" spans="1:27" ht="30.6" x14ac:dyDescent="0.3">
      <c r="A2383" s="41" t="s">
        <v>2850</v>
      </c>
      <c r="B2383" s="12">
        <f t="shared" si="518"/>
        <v>360</v>
      </c>
      <c r="C2383" s="13" t="str">
        <f t="shared" si="518"/>
        <v>Enfermedades Mundiales</v>
      </c>
      <c r="D2383" s="13" t="str">
        <f t="shared" si="518"/>
        <v>Salud</v>
      </c>
      <c r="E2383" s="29">
        <v>6</v>
      </c>
      <c r="F2383" s="13" t="str">
        <f t="shared" si="522"/>
        <v>Paso a Paso y Activos</v>
      </c>
      <c r="G2383" s="27" t="s">
        <v>3568</v>
      </c>
      <c r="H2383" s="34" t="s">
        <v>15</v>
      </c>
      <c r="I2383" s="33" t="s">
        <v>372</v>
      </c>
      <c r="J2383" s="12" t="str">
        <f t="shared" si="524"/>
        <v>Comuna-Zona</v>
      </c>
      <c r="K2383" s="12" t="str">
        <f t="shared" si="523"/>
        <v>Etapas Históricas -Casos Activos</v>
      </c>
      <c r="L2383" s="12" t="str">
        <f t="shared" si="519"/>
        <v>Periodo 2020-2021</v>
      </c>
      <c r="M2383" s="12" t="str">
        <f t="shared" si="519"/>
        <v>Casos</v>
      </c>
      <c r="N2383" s="38" t="str">
        <f t="shared" si="519"/>
        <v>Ministerio de Ciencias, Tecnología, Conocimiento e Innovación</v>
      </c>
      <c r="O2383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O'Higgins</v>
      </c>
      <c r="P2383" s="68"/>
      <c r="Q2383" s="15" t="str">
        <f t="shared" si="520"/>
        <v>Gráfico Evolución Comparativo</v>
      </c>
      <c r="R2383" s="30"/>
      <c r="S2383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https://analytics.zoho.com/open-view/2395394000008156811?ZOHO_CRITERIA=%22Localiza_CL_Poblacion%22.%22Codreg%22%3D6</v>
      </c>
      <c r="T2383" s="17"/>
      <c r="U2383" s="31" t="str">
        <f t="shared" si="521"/>
        <v>#1774B9</v>
      </c>
      <c r="V2383" s="32" t="str">
        <f>+Enfermedades_Mundiales[[#This Row],[idcoleccion]]&amp;"-"&amp;Enfermedades_Mundiales[[#This Row],[id]]</f>
        <v>360-2373</v>
      </c>
      <c r="W2383" s="21">
        <f>+VLOOKUP(Enfermedades_Mundiales[[#This Row],[Filtro URL]],Estructura!$X$4:$Y$366,2,0)</f>
        <v>36200006</v>
      </c>
      <c r="X2383" s="21" t="str">
        <f>+VLOOKUP(Enfermedades_Mundiales[[#This Row],[tema]],Estructura!$A$4:$C$18,3,0)</f>
        <v>T-369</v>
      </c>
      <c r="Y2383" s="32" t="str">
        <f>+VLOOKUP(Enfermedades_Mundiales[[#This Row],[contenido]],Estructura!$E$4:$G$18,3,0)</f>
        <v>C-364</v>
      </c>
      <c r="Z2383" s="32" t="str">
        <f>+VLOOKUP(Enfermedades_Mundiales[[#This Row],[Filtro Integrado]],Estructura!$M$4:$O$367,3,0)</f>
        <v>FI-365</v>
      </c>
      <c r="AA2383" s="32" t="str">
        <f>+VLOOKUP(Enfermedades_Mundiales[[#This Row],[Muestra]],Estructura!$Q$4:$S$194,3,0)</f>
        <v>M-374</v>
      </c>
    </row>
    <row r="2384" spans="1:27" ht="30.6" x14ac:dyDescent="0.3">
      <c r="A2384" s="41" t="s">
        <v>2851</v>
      </c>
      <c r="B2384" s="12">
        <f t="shared" si="518"/>
        <v>360</v>
      </c>
      <c r="C2384" s="13" t="str">
        <f t="shared" si="518"/>
        <v>Enfermedades Mundiales</v>
      </c>
      <c r="D2384" s="13" t="str">
        <f t="shared" si="518"/>
        <v>Salud</v>
      </c>
      <c r="E2384" s="29">
        <v>7</v>
      </c>
      <c r="F2384" s="13" t="str">
        <f t="shared" si="522"/>
        <v>Paso a Paso y Activos</v>
      </c>
      <c r="G2384" s="27" t="s">
        <v>3568</v>
      </c>
      <c r="H2384" s="34" t="s">
        <v>15</v>
      </c>
      <c r="I2384" s="33" t="s">
        <v>373</v>
      </c>
      <c r="J2384" s="12" t="str">
        <f t="shared" si="524"/>
        <v>Comuna-Zona</v>
      </c>
      <c r="K2384" s="12" t="str">
        <f t="shared" si="523"/>
        <v>Etapas Históricas -Casos Activos</v>
      </c>
      <c r="L2384" s="12" t="str">
        <f t="shared" si="519"/>
        <v>Periodo 2020-2021</v>
      </c>
      <c r="M2384" s="12" t="str">
        <f t="shared" si="519"/>
        <v>Casos</v>
      </c>
      <c r="N2384" s="38" t="str">
        <f t="shared" si="519"/>
        <v>Ministerio de Ciencias, Tecnología, Conocimiento e Innovación</v>
      </c>
      <c r="O2384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Maule</v>
      </c>
      <c r="P2384" s="68"/>
      <c r="Q2384" s="15" t="str">
        <f t="shared" si="520"/>
        <v>Gráfico Evolución Comparativo</v>
      </c>
      <c r="R2384" s="30"/>
      <c r="S2384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https://analytics.zoho.com/open-view/2395394000008156811?ZOHO_CRITERIA=%22Localiza_CL_Poblacion%22.%22Codreg%22%3D7</v>
      </c>
      <c r="T2384" s="17"/>
      <c r="U2384" s="31" t="str">
        <f t="shared" si="521"/>
        <v>#1774B9</v>
      </c>
      <c r="V2384" s="32" t="str">
        <f>+Enfermedades_Mundiales[[#This Row],[idcoleccion]]&amp;"-"&amp;Enfermedades_Mundiales[[#This Row],[id]]</f>
        <v>360-2374</v>
      </c>
      <c r="W2384" s="21">
        <f>+VLOOKUP(Enfermedades_Mundiales[[#This Row],[Filtro URL]],Estructura!$X$4:$Y$366,2,0)</f>
        <v>36200007</v>
      </c>
      <c r="X2384" s="21" t="str">
        <f>+VLOOKUP(Enfermedades_Mundiales[[#This Row],[tema]],Estructura!$A$4:$C$18,3,0)</f>
        <v>T-369</v>
      </c>
      <c r="Y2384" s="32" t="str">
        <f>+VLOOKUP(Enfermedades_Mundiales[[#This Row],[contenido]],Estructura!$E$4:$G$18,3,0)</f>
        <v>C-364</v>
      </c>
      <c r="Z2384" s="32" t="str">
        <f>+VLOOKUP(Enfermedades_Mundiales[[#This Row],[Filtro Integrado]],Estructura!$M$4:$O$367,3,0)</f>
        <v>FI-365</v>
      </c>
      <c r="AA2384" s="32" t="str">
        <f>+VLOOKUP(Enfermedades_Mundiales[[#This Row],[Muestra]],Estructura!$Q$4:$S$194,3,0)</f>
        <v>M-374</v>
      </c>
    </row>
    <row r="2385" spans="1:27" ht="30.6" x14ac:dyDescent="0.3">
      <c r="A2385" s="41" t="s">
        <v>2852</v>
      </c>
      <c r="B2385" s="12">
        <f t="shared" si="518"/>
        <v>360</v>
      </c>
      <c r="C2385" s="13" t="str">
        <f t="shared" si="518"/>
        <v>Enfermedades Mundiales</v>
      </c>
      <c r="D2385" s="13" t="str">
        <f t="shared" si="518"/>
        <v>Salud</v>
      </c>
      <c r="E2385" s="29">
        <v>8</v>
      </c>
      <c r="F2385" s="13" t="str">
        <f t="shared" si="522"/>
        <v>Paso a Paso y Activos</v>
      </c>
      <c r="G2385" s="27" t="s">
        <v>3568</v>
      </c>
      <c r="H2385" s="34" t="s">
        <v>15</v>
      </c>
      <c r="I2385" s="33" t="s">
        <v>374</v>
      </c>
      <c r="J2385" s="12" t="str">
        <f t="shared" si="524"/>
        <v>Comuna-Zona</v>
      </c>
      <c r="K2385" s="12" t="str">
        <f t="shared" si="523"/>
        <v>Etapas Históricas -Casos Activos</v>
      </c>
      <c r="L2385" s="12" t="str">
        <f t="shared" si="519"/>
        <v>Periodo 2020-2021</v>
      </c>
      <c r="M2385" s="12" t="str">
        <f t="shared" si="519"/>
        <v>Casos</v>
      </c>
      <c r="N2385" s="38" t="str">
        <f t="shared" si="519"/>
        <v>Ministerio de Ciencias, Tecnología, Conocimiento e Innovación</v>
      </c>
      <c r="O2385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del Biobío</v>
      </c>
      <c r="P2385" s="68"/>
      <c r="Q2385" s="15" t="str">
        <f t="shared" si="520"/>
        <v>Gráfico Evolución Comparativo</v>
      </c>
      <c r="R2385" s="30"/>
      <c r="S2385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https://analytics.zoho.com/open-view/2395394000008156811?ZOHO_CRITERIA=%22Localiza_CL_Poblacion%22.%22Codreg%22%3D8</v>
      </c>
      <c r="T2385" s="17"/>
      <c r="U2385" s="31" t="str">
        <f t="shared" si="521"/>
        <v>#1774B9</v>
      </c>
      <c r="V2385" s="32" t="str">
        <f>+Enfermedades_Mundiales[[#This Row],[idcoleccion]]&amp;"-"&amp;Enfermedades_Mundiales[[#This Row],[id]]</f>
        <v>360-2375</v>
      </c>
      <c r="W2385" s="21">
        <f>+VLOOKUP(Enfermedades_Mundiales[[#This Row],[Filtro URL]],Estructura!$X$4:$Y$366,2,0)</f>
        <v>36200008</v>
      </c>
      <c r="X2385" s="21" t="str">
        <f>+VLOOKUP(Enfermedades_Mundiales[[#This Row],[tema]],Estructura!$A$4:$C$18,3,0)</f>
        <v>T-369</v>
      </c>
      <c r="Y2385" s="32" t="str">
        <f>+VLOOKUP(Enfermedades_Mundiales[[#This Row],[contenido]],Estructura!$E$4:$G$18,3,0)</f>
        <v>C-364</v>
      </c>
      <c r="Z2385" s="32" t="str">
        <f>+VLOOKUP(Enfermedades_Mundiales[[#This Row],[Filtro Integrado]],Estructura!$M$4:$O$367,3,0)</f>
        <v>FI-365</v>
      </c>
      <c r="AA2385" s="32" t="str">
        <f>+VLOOKUP(Enfermedades_Mundiales[[#This Row],[Muestra]],Estructura!$Q$4:$S$194,3,0)</f>
        <v>M-374</v>
      </c>
    </row>
    <row r="2386" spans="1:27" ht="30.6" x14ac:dyDescent="0.3">
      <c r="A2386" s="41" t="s">
        <v>2853</v>
      </c>
      <c r="B2386" s="12">
        <f t="shared" si="518"/>
        <v>360</v>
      </c>
      <c r="C2386" s="13" t="str">
        <f t="shared" si="518"/>
        <v>Enfermedades Mundiales</v>
      </c>
      <c r="D2386" s="13" t="str">
        <f t="shared" si="518"/>
        <v>Salud</v>
      </c>
      <c r="E2386" s="29">
        <v>9</v>
      </c>
      <c r="F2386" s="13" t="str">
        <f t="shared" si="522"/>
        <v>Paso a Paso y Activos</v>
      </c>
      <c r="G2386" s="27" t="s">
        <v>3568</v>
      </c>
      <c r="H2386" s="34" t="s">
        <v>15</v>
      </c>
      <c r="I2386" s="33" t="s">
        <v>375</v>
      </c>
      <c r="J2386" s="12" t="str">
        <f t="shared" si="524"/>
        <v>Comuna-Zona</v>
      </c>
      <c r="K2386" s="12" t="str">
        <f t="shared" si="523"/>
        <v>Etapas Históricas -Casos Activos</v>
      </c>
      <c r="L2386" s="12" t="str">
        <f t="shared" si="519"/>
        <v>Periodo 2020-2021</v>
      </c>
      <c r="M2386" s="12" t="str">
        <f t="shared" si="519"/>
        <v>Casos</v>
      </c>
      <c r="N2386" s="38" t="str">
        <f t="shared" si="519"/>
        <v>Ministerio de Ciencias, Tecnología, Conocimiento e Innovación</v>
      </c>
      <c r="O2386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La Araucanía</v>
      </c>
      <c r="P2386" s="68"/>
      <c r="Q2386" s="15" t="str">
        <f t="shared" si="520"/>
        <v>Gráfico Evolución Comparativo</v>
      </c>
      <c r="R2386" s="30"/>
      <c r="S2386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https://analytics.zoho.com/open-view/2395394000008156811?ZOHO_CRITERIA=%22Localiza_CL_Poblacion%22.%22Codreg%22%3D9</v>
      </c>
      <c r="T2386" s="17"/>
      <c r="U2386" s="31" t="str">
        <f t="shared" si="521"/>
        <v>#1774B9</v>
      </c>
      <c r="V2386" s="32" t="str">
        <f>+Enfermedades_Mundiales[[#This Row],[idcoleccion]]&amp;"-"&amp;Enfermedades_Mundiales[[#This Row],[id]]</f>
        <v>360-2376</v>
      </c>
      <c r="W2386" s="21">
        <f>+VLOOKUP(Enfermedades_Mundiales[[#This Row],[Filtro URL]],Estructura!$X$4:$Y$366,2,0)</f>
        <v>36200009</v>
      </c>
      <c r="X2386" s="21" t="str">
        <f>+VLOOKUP(Enfermedades_Mundiales[[#This Row],[tema]],Estructura!$A$4:$C$18,3,0)</f>
        <v>T-369</v>
      </c>
      <c r="Y2386" s="32" t="str">
        <f>+VLOOKUP(Enfermedades_Mundiales[[#This Row],[contenido]],Estructura!$E$4:$G$18,3,0)</f>
        <v>C-364</v>
      </c>
      <c r="Z2386" s="32" t="str">
        <f>+VLOOKUP(Enfermedades_Mundiales[[#This Row],[Filtro Integrado]],Estructura!$M$4:$O$367,3,0)</f>
        <v>FI-365</v>
      </c>
      <c r="AA2386" s="32" t="str">
        <f>+VLOOKUP(Enfermedades_Mundiales[[#This Row],[Muestra]],Estructura!$Q$4:$S$194,3,0)</f>
        <v>M-374</v>
      </c>
    </row>
    <row r="2387" spans="1:27" ht="30.6" x14ac:dyDescent="0.3">
      <c r="A2387" s="41" t="s">
        <v>2854</v>
      </c>
      <c r="B2387" s="12">
        <f t="shared" si="518"/>
        <v>360</v>
      </c>
      <c r="C2387" s="13" t="str">
        <f t="shared" si="518"/>
        <v>Enfermedades Mundiales</v>
      </c>
      <c r="D2387" s="13" t="str">
        <f t="shared" si="518"/>
        <v>Salud</v>
      </c>
      <c r="E2387" s="29">
        <v>10</v>
      </c>
      <c r="F2387" s="13" t="str">
        <f t="shared" si="522"/>
        <v>Paso a Paso y Activos</v>
      </c>
      <c r="G2387" s="27" t="s">
        <v>3568</v>
      </c>
      <c r="H2387" s="34" t="s">
        <v>15</v>
      </c>
      <c r="I2387" s="33" t="s">
        <v>376</v>
      </c>
      <c r="J2387" s="12" t="str">
        <f t="shared" si="524"/>
        <v>Comuna-Zona</v>
      </c>
      <c r="K2387" s="12" t="str">
        <f t="shared" si="523"/>
        <v>Etapas Históricas -Casos Activos</v>
      </c>
      <c r="L2387" s="12" t="str">
        <f t="shared" si="519"/>
        <v>Periodo 2020-2021</v>
      </c>
      <c r="M2387" s="12" t="str">
        <f t="shared" si="519"/>
        <v>Casos</v>
      </c>
      <c r="N2387" s="38" t="str">
        <f t="shared" si="519"/>
        <v>Ministerio de Ciencias, Tecnología, Conocimiento e Innovación</v>
      </c>
      <c r="O2387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Los Lagos</v>
      </c>
      <c r="P2387" s="68"/>
      <c r="Q2387" s="15" t="str">
        <f t="shared" si="520"/>
        <v>Gráfico Evolución Comparativo</v>
      </c>
      <c r="R2387" s="30"/>
      <c r="S2387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https://analytics.zoho.com/open-view/2395394000008156811?ZOHO_CRITERIA=%22Localiza_CL_Poblacion%22.%22Codreg%22%3D10</v>
      </c>
      <c r="T2387" s="17"/>
      <c r="U2387" s="31" t="str">
        <f t="shared" si="521"/>
        <v>#1774B9</v>
      </c>
      <c r="V2387" s="32" t="str">
        <f>+Enfermedades_Mundiales[[#This Row],[idcoleccion]]&amp;"-"&amp;Enfermedades_Mundiales[[#This Row],[id]]</f>
        <v>360-2377</v>
      </c>
      <c r="W2387" s="21">
        <f>+VLOOKUP(Enfermedades_Mundiales[[#This Row],[Filtro URL]],Estructura!$X$4:$Y$366,2,0)</f>
        <v>36200010</v>
      </c>
      <c r="X2387" s="21" t="str">
        <f>+VLOOKUP(Enfermedades_Mundiales[[#This Row],[tema]],Estructura!$A$4:$C$18,3,0)</f>
        <v>T-369</v>
      </c>
      <c r="Y2387" s="32" t="str">
        <f>+VLOOKUP(Enfermedades_Mundiales[[#This Row],[contenido]],Estructura!$E$4:$G$18,3,0)</f>
        <v>C-364</v>
      </c>
      <c r="Z2387" s="32" t="str">
        <f>+VLOOKUP(Enfermedades_Mundiales[[#This Row],[Filtro Integrado]],Estructura!$M$4:$O$367,3,0)</f>
        <v>FI-365</v>
      </c>
      <c r="AA2387" s="32" t="str">
        <f>+VLOOKUP(Enfermedades_Mundiales[[#This Row],[Muestra]],Estructura!$Q$4:$S$194,3,0)</f>
        <v>M-374</v>
      </c>
    </row>
    <row r="2388" spans="1:27" ht="30.6" x14ac:dyDescent="0.3">
      <c r="A2388" s="41" t="s">
        <v>2855</v>
      </c>
      <c r="B2388" s="12">
        <f t="shared" si="518"/>
        <v>360</v>
      </c>
      <c r="C2388" s="13" t="str">
        <f t="shared" si="518"/>
        <v>Enfermedades Mundiales</v>
      </c>
      <c r="D2388" s="13" t="str">
        <f t="shared" si="518"/>
        <v>Salud</v>
      </c>
      <c r="E2388" s="29">
        <v>11</v>
      </c>
      <c r="F2388" s="13" t="str">
        <f t="shared" si="522"/>
        <v>Paso a Paso y Activos</v>
      </c>
      <c r="G2388" s="27" t="s">
        <v>3568</v>
      </c>
      <c r="H2388" s="34" t="s">
        <v>15</v>
      </c>
      <c r="I2388" s="33" t="s">
        <v>377</v>
      </c>
      <c r="J2388" s="12" t="str">
        <f t="shared" si="524"/>
        <v>Comuna-Zona</v>
      </c>
      <c r="K2388" s="12" t="str">
        <f t="shared" si="523"/>
        <v>Etapas Históricas -Casos Activos</v>
      </c>
      <c r="L2388" s="12" t="str">
        <f t="shared" si="519"/>
        <v>Periodo 2020-2021</v>
      </c>
      <c r="M2388" s="12" t="str">
        <f t="shared" si="519"/>
        <v>Casos</v>
      </c>
      <c r="N2388" s="38" t="str">
        <f t="shared" si="519"/>
        <v>Ministerio de Ciencias, Tecnología, Conocimiento e Innovación</v>
      </c>
      <c r="O2388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Aysén</v>
      </c>
      <c r="P2388" s="68"/>
      <c r="Q2388" s="15" t="str">
        <f t="shared" si="520"/>
        <v>Gráfico Evolución Comparativo</v>
      </c>
      <c r="R2388" s="30"/>
      <c r="S2388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https://analytics.zoho.com/open-view/2395394000008156811?ZOHO_CRITERIA=%22Localiza_CL_Poblacion%22.%22Codreg%22%3D11</v>
      </c>
      <c r="T2388" s="17"/>
      <c r="U2388" s="31" t="str">
        <f t="shared" si="521"/>
        <v>#1774B9</v>
      </c>
      <c r="V2388" s="32" t="str">
        <f>+Enfermedades_Mundiales[[#This Row],[idcoleccion]]&amp;"-"&amp;Enfermedades_Mundiales[[#This Row],[id]]</f>
        <v>360-2378</v>
      </c>
      <c r="W2388" s="21">
        <f>+VLOOKUP(Enfermedades_Mundiales[[#This Row],[Filtro URL]],Estructura!$X$4:$Y$366,2,0)</f>
        <v>36200011</v>
      </c>
      <c r="X2388" s="21" t="str">
        <f>+VLOOKUP(Enfermedades_Mundiales[[#This Row],[tema]],Estructura!$A$4:$C$18,3,0)</f>
        <v>T-369</v>
      </c>
      <c r="Y2388" s="32" t="str">
        <f>+VLOOKUP(Enfermedades_Mundiales[[#This Row],[contenido]],Estructura!$E$4:$G$18,3,0)</f>
        <v>C-364</v>
      </c>
      <c r="Z2388" s="32" t="str">
        <f>+VLOOKUP(Enfermedades_Mundiales[[#This Row],[Filtro Integrado]],Estructura!$M$4:$O$367,3,0)</f>
        <v>FI-365</v>
      </c>
      <c r="AA2388" s="32" t="str">
        <f>+VLOOKUP(Enfermedades_Mundiales[[#This Row],[Muestra]],Estructura!$Q$4:$S$194,3,0)</f>
        <v>M-374</v>
      </c>
    </row>
    <row r="2389" spans="1:27" ht="30.6" x14ac:dyDescent="0.3">
      <c r="A2389" s="41" t="s">
        <v>2856</v>
      </c>
      <c r="B2389" s="12">
        <f t="shared" si="518"/>
        <v>360</v>
      </c>
      <c r="C2389" s="13" t="str">
        <f t="shared" si="518"/>
        <v>Enfermedades Mundiales</v>
      </c>
      <c r="D2389" s="13" t="str">
        <f t="shared" si="518"/>
        <v>Salud</v>
      </c>
      <c r="E2389" s="29">
        <v>12</v>
      </c>
      <c r="F2389" s="13" t="str">
        <f t="shared" si="522"/>
        <v>Paso a Paso y Activos</v>
      </c>
      <c r="G2389" s="27" t="s">
        <v>3568</v>
      </c>
      <c r="H2389" s="34" t="s">
        <v>15</v>
      </c>
      <c r="I2389" s="33" t="s">
        <v>378</v>
      </c>
      <c r="J2389" s="12" t="str">
        <f t="shared" si="524"/>
        <v>Comuna-Zona</v>
      </c>
      <c r="K2389" s="12" t="str">
        <f t="shared" si="523"/>
        <v>Etapas Históricas -Casos Activos</v>
      </c>
      <c r="L2389" s="12" t="str">
        <f t="shared" si="519"/>
        <v>Periodo 2020-2021</v>
      </c>
      <c r="M2389" s="12" t="str">
        <f t="shared" si="519"/>
        <v>Casos</v>
      </c>
      <c r="N2389" s="38" t="str">
        <f t="shared" si="519"/>
        <v>Ministerio de Ciencias, Tecnología, Conocimiento e Innovación</v>
      </c>
      <c r="O2389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Magallanes</v>
      </c>
      <c r="P2389" s="68"/>
      <c r="Q2389" s="15" t="str">
        <f t="shared" si="520"/>
        <v>Gráfico Evolución Comparativo</v>
      </c>
      <c r="R2389" s="30"/>
      <c r="S2389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https://analytics.zoho.com/open-view/2395394000008156811?ZOHO_CRITERIA=%22Localiza_CL_Poblacion%22.%22Codreg%22%3D12</v>
      </c>
      <c r="T2389" s="17"/>
      <c r="U2389" s="31" t="str">
        <f t="shared" si="521"/>
        <v>#1774B9</v>
      </c>
      <c r="V2389" s="32" t="str">
        <f>+Enfermedades_Mundiales[[#This Row],[idcoleccion]]&amp;"-"&amp;Enfermedades_Mundiales[[#This Row],[id]]</f>
        <v>360-2379</v>
      </c>
      <c r="W2389" s="21">
        <f>+VLOOKUP(Enfermedades_Mundiales[[#This Row],[Filtro URL]],Estructura!$X$4:$Y$366,2,0)</f>
        <v>36200012</v>
      </c>
      <c r="X2389" s="21" t="str">
        <f>+VLOOKUP(Enfermedades_Mundiales[[#This Row],[tema]],Estructura!$A$4:$C$18,3,0)</f>
        <v>T-369</v>
      </c>
      <c r="Y2389" s="32" t="str">
        <f>+VLOOKUP(Enfermedades_Mundiales[[#This Row],[contenido]],Estructura!$E$4:$G$18,3,0)</f>
        <v>C-364</v>
      </c>
      <c r="Z2389" s="32" t="str">
        <f>+VLOOKUP(Enfermedades_Mundiales[[#This Row],[Filtro Integrado]],Estructura!$M$4:$O$367,3,0)</f>
        <v>FI-365</v>
      </c>
      <c r="AA2389" s="32" t="str">
        <f>+VLOOKUP(Enfermedades_Mundiales[[#This Row],[Muestra]],Estructura!$Q$4:$S$194,3,0)</f>
        <v>M-374</v>
      </c>
    </row>
    <row r="2390" spans="1:27" ht="30.6" x14ac:dyDescent="0.3">
      <c r="A2390" s="41" t="s">
        <v>2857</v>
      </c>
      <c r="B2390" s="12">
        <f t="shared" si="518"/>
        <v>360</v>
      </c>
      <c r="C2390" s="13" t="str">
        <f t="shared" si="518"/>
        <v>Enfermedades Mundiales</v>
      </c>
      <c r="D2390" s="13" t="str">
        <f t="shared" si="518"/>
        <v>Salud</v>
      </c>
      <c r="E2390" s="29">
        <v>13</v>
      </c>
      <c r="F2390" s="13" t="str">
        <f t="shared" si="522"/>
        <v>Paso a Paso y Activos</v>
      </c>
      <c r="G2390" s="27" t="s">
        <v>3568</v>
      </c>
      <c r="H2390" s="34" t="s">
        <v>15</v>
      </c>
      <c r="I2390" s="33" t="s">
        <v>379</v>
      </c>
      <c r="J2390" s="12" t="str">
        <f t="shared" si="524"/>
        <v>Comuna-Zona</v>
      </c>
      <c r="K2390" s="12" t="str">
        <f t="shared" si="523"/>
        <v>Etapas Históricas -Casos Activos</v>
      </c>
      <c r="L2390" s="12" t="str">
        <f t="shared" si="519"/>
        <v>Periodo 2020-2021</v>
      </c>
      <c r="M2390" s="12" t="str">
        <f t="shared" si="519"/>
        <v>Casos</v>
      </c>
      <c r="N2390" s="38" t="str">
        <f t="shared" si="519"/>
        <v>Ministerio de Ciencias, Tecnología, Conocimiento e Innovación</v>
      </c>
      <c r="O2390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Metropolitana</v>
      </c>
      <c r="P2390" s="68"/>
      <c r="Q2390" s="15" t="str">
        <f t="shared" si="520"/>
        <v>Gráfico Evolución Comparativo</v>
      </c>
      <c r="R2390" s="30"/>
      <c r="S2390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https://analytics.zoho.com/open-view/2395394000008156811?ZOHO_CRITERIA=%22Localiza_CL_Poblacion%22.%22Codreg%22%3D13</v>
      </c>
      <c r="T2390" s="17"/>
      <c r="U2390" s="31" t="str">
        <f t="shared" si="521"/>
        <v>#1774B9</v>
      </c>
      <c r="V2390" s="32" t="str">
        <f>+Enfermedades_Mundiales[[#This Row],[idcoleccion]]&amp;"-"&amp;Enfermedades_Mundiales[[#This Row],[id]]</f>
        <v>360-2380</v>
      </c>
      <c r="W2390" s="21">
        <f>+VLOOKUP(Enfermedades_Mundiales[[#This Row],[Filtro URL]],Estructura!$X$4:$Y$366,2,0)</f>
        <v>36200013</v>
      </c>
      <c r="X2390" s="21" t="str">
        <f>+VLOOKUP(Enfermedades_Mundiales[[#This Row],[tema]],Estructura!$A$4:$C$18,3,0)</f>
        <v>T-369</v>
      </c>
      <c r="Y2390" s="32" t="str">
        <f>+VLOOKUP(Enfermedades_Mundiales[[#This Row],[contenido]],Estructura!$E$4:$G$18,3,0)</f>
        <v>C-364</v>
      </c>
      <c r="Z2390" s="32" t="str">
        <f>+VLOOKUP(Enfermedades_Mundiales[[#This Row],[Filtro Integrado]],Estructura!$M$4:$O$367,3,0)</f>
        <v>FI-365</v>
      </c>
      <c r="AA2390" s="32" t="str">
        <f>+VLOOKUP(Enfermedades_Mundiales[[#This Row],[Muestra]],Estructura!$Q$4:$S$194,3,0)</f>
        <v>M-374</v>
      </c>
    </row>
    <row r="2391" spans="1:27" ht="30.6" x14ac:dyDescent="0.3">
      <c r="A2391" s="41" t="s">
        <v>2858</v>
      </c>
      <c r="B2391" s="12">
        <f t="shared" si="518"/>
        <v>360</v>
      </c>
      <c r="C2391" s="13" t="str">
        <f t="shared" si="518"/>
        <v>Enfermedades Mundiales</v>
      </c>
      <c r="D2391" s="13" t="str">
        <f t="shared" si="518"/>
        <v>Salud</v>
      </c>
      <c r="E2391" s="29">
        <v>14</v>
      </c>
      <c r="F2391" s="13" t="str">
        <f t="shared" si="522"/>
        <v>Paso a Paso y Activos</v>
      </c>
      <c r="G2391" s="27" t="s">
        <v>3568</v>
      </c>
      <c r="H2391" s="34" t="s">
        <v>15</v>
      </c>
      <c r="I2391" s="33" t="s">
        <v>380</v>
      </c>
      <c r="J2391" s="12" t="str">
        <f t="shared" si="524"/>
        <v>Comuna-Zona</v>
      </c>
      <c r="K2391" s="12" t="str">
        <f t="shared" si="523"/>
        <v>Etapas Históricas -Casos Activos</v>
      </c>
      <c r="L2391" s="12" t="str">
        <f t="shared" si="519"/>
        <v>Periodo 2020-2021</v>
      </c>
      <c r="M2391" s="12" t="str">
        <f t="shared" si="519"/>
        <v>Casos</v>
      </c>
      <c r="N2391" s="38" t="str">
        <f t="shared" si="519"/>
        <v>Ministerio de Ciencias, Tecnología, Conocimiento e Innovación</v>
      </c>
      <c r="O2391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Los Ríos</v>
      </c>
      <c r="P2391" s="68"/>
      <c r="Q2391" s="15" t="str">
        <f t="shared" si="520"/>
        <v>Gráfico Evolución Comparativo</v>
      </c>
      <c r="R2391" s="30"/>
      <c r="S2391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https://analytics.zoho.com/open-view/2395394000008156811?ZOHO_CRITERIA=%22Localiza_CL_Poblacion%22.%22Codreg%22%3D14</v>
      </c>
      <c r="T2391" s="17"/>
      <c r="U2391" s="31" t="str">
        <f t="shared" si="521"/>
        <v>#1774B9</v>
      </c>
      <c r="V2391" s="32" t="str">
        <f>+Enfermedades_Mundiales[[#This Row],[idcoleccion]]&amp;"-"&amp;Enfermedades_Mundiales[[#This Row],[id]]</f>
        <v>360-2381</v>
      </c>
      <c r="W2391" s="21">
        <f>+VLOOKUP(Enfermedades_Mundiales[[#This Row],[Filtro URL]],Estructura!$X$4:$Y$366,2,0)</f>
        <v>36200014</v>
      </c>
      <c r="X2391" s="21" t="str">
        <f>+VLOOKUP(Enfermedades_Mundiales[[#This Row],[tema]],Estructura!$A$4:$C$18,3,0)</f>
        <v>T-369</v>
      </c>
      <c r="Y2391" s="32" t="str">
        <f>+VLOOKUP(Enfermedades_Mundiales[[#This Row],[contenido]],Estructura!$E$4:$G$18,3,0)</f>
        <v>C-364</v>
      </c>
      <c r="Z2391" s="32" t="str">
        <f>+VLOOKUP(Enfermedades_Mundiales[[#This Row],[Filtro Integrado]],Estructura!$M$4:$O$367,3,0)</f>
        <v>FI-365</v>
      </c>
      <c r="AA2391" s="32" t="str">
        <f>+VLOOKUP(Enfermedades_Mundiales[[#This Row],[Muestra]],Estructura!$Q$4:$S$194,3,0)</f>
        <v>M-374</v>
      </c>
    </row>
    <row r="2392" spans="1:27" ht="30.6" x14ac:dyDescent="0.3">
      <c r="A2392" s="41" t="s">
        <v>2859</v>
      </c>
      <c r="B2392" s="12">
        <f t="shared" si="518"/>
        <v>360</v>
      </c>
      <c r="C2392" s="13" t="str">
        <f t="shared" si="518"/>
        <v>Enfermedades Mundiales</v>
      </c>
      <c r="D2392" s="13" t="str">
        <f t="shared" si="518"/>
        <v>Salud</v>
      </c>
      <c r="E2392" s="29">
        <v>15</v>
      </c>
      <c r="F2392" s="13" t="str">
        <f t="shared" si="522"/>
        <v>Paso a Paso y Activos</v>
      </c>
      <c r="G2392" s="27" t="s">
        <v>3568</v>
      </c>
      <c r="H2392" s="34" t="s">
        <v>15</v>
      </c>
      <c r="I2392" s="33" t="s">
        <v>381</v>
      </c>
      <c r="J2392" s="12" t="str">
        <f t="shared" si="524"/>
        <v>Comuna-Zona</v>
      </c>
      <c r="K2392" s="12" t="str">
        <f t="shared" si="523"/>
        <v>Etapas Históricas -Casos Activos</v>
      </c>
      <c r="L2392" s="12" t="str">
        <f t="shared" si="519"/>
        <v>Periodo 2020-2021</v>
      </c>
      <c r="M2392" s="12" t="str">
        <f t="shared" si="519"/>
        <v>Casos</v>
      </c>
      <c r="N2392" s="38" t="str">
        <f t="shared" si="519"/>
        <v>Ministerio de Ciencias, Tecnología, Conocimiento e Innovación</v>
      </c>
      <c r="O2392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Arica y Parinacota</v>
      </c>
      <c r="P2392" s="68"/>
      <c r="Q2392" s="15" t="str">
        <f t="shared" si="520"/>
        <v>Gráfico Evolución Comparativo</v>
      </c>
      <c r="R2392" s="30"/>
      <c r="S2392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https://analytics.zoho.com/open-view/2395394000008156811?ZOHO_CRITERIA=%22Localiza_CL_Poblacion%22.%22Codreg%22%3D15</v>
      </c>
      <c r="T2392" s="17"/>
      <c r="U2392" s="31" t="str">
        <f t="shared" si="521"/>
        <v>#1774B9</v>
      </c>
      <c r="V2392" s="32" t="str">
        <f>+Enfermedades_Mundiales[[#This Row],[idcoleccion]]&amp;"-"&amp;Enfermedades_Mundiales[[#This Row],[id]]</f>
        <v>360-2382</v>
      </c>
      <c r="W2392" s="21">
        <f>+VLOOKUP(Enfermedades_Mundiales[[#This Row],[Filtro URL]],Estructura!$X$4:$Y$366,2,0)</f>
        <v>36200015</v>
      </c>
      <c r="X2392" s="21" t="str">
        <f>+VLOOKUP(Enfermedades_Mundiales[[#This Row],[tema]],Estructura!$A$4:$C$18,3,0)</f>
        <v>T-369</v>
      </c>
      <c r="Y2392" s="32" t="str">
        <f>+VLOOKUP(Enfermedades_Mundiales[[#This Row],[contenido]],Estructura!$E$4:$G$18,3,0)</f>
        <v>C-364</v>
      </c>
      <c r="Z2392" s="32" t="str">
        <f>+VLOOKUP(Enfermedades_Mundiales[[#This Row],[Filtro Integrado]],Estructura!$M$4:$O$367,3,0)</f>
        <v>FI-365</v>
      </c>
      <c r="AA2392" s="32" t="str">
        <f>+VLOOKUP(Enfermedades_Mundiales[[#This Row],[Muestra]],Estructura!$Q$4:$S$194,3,0)</f>
        <v>M-374</v>
      </c>
    </row>
    <row r="2393" spans="1:27" ht="30.6" x14ac:dyDescent="0.3">
      <c r="A2393" s="41" t="s">
        <v>2860</v>
      </c>
      <c r="B2393" s="43">
        <f t="shared" si="518"/>
        <v>360</v>
      </c>
      <c r="C2393" s="44" t="str">
        <f t="shared" si="518"/>
        <v>Enfermedades Mundiales</v>
      </c>
      <c r="D2393" s="44" t="str">
        <f t="shared" si="518"/>
        <v>Salud</v>
      </c>
      <c r="E2393" s="45">
        <v>16</v>
      </c>
      <c r="F2393" s="13" t="str">
        <f t="shared" si="522"/>
        <v>Paso a Paso y Activos</v>
      </c>
      <c r="G2393" s="27" t="s">
        <v>3568</v>
      </c>
      <c r="H2393" s="34" t="s">
        <v>15</v>
      </c>
      <c r="I2393" s="48" t="s">
        <v>382</v>
      </c>
      <c r="J2393" s="12" t="str">
        <f t="shared" si="524"/>
        <v>Comuna-Zona</v>
      </c>
      <c r="K2393" s="12" t="str">
        <f t="shared" si="523"/>
        <v>Etapas Históricas -Casos Activos</v>
      </c>
      <c r="L2393" s="43" t="str">
        <f t="shared" si="519"/>
        <v>Periodo 2020-2021</v>
      </c>
      <c r="M2393" s="43" t="str">
        <f t="shared" si="519"/>
        <v>Casos</v>
      </c>
      <c r="N2393" s="49" t="str">
        <f t="shared" si="519"/>
        <v>Ministerio de Ciencias, Tecnología, Conocimiento e Innovación</v>
      </c>
      <c r="O2393" s="30" t="str">
        <f>+"Relación entre la Etapa Histórica del Programa Paso a Paso y el número de Casos Activos por Comuna en la "&amp;Enfermedades_Mundiales[[#This Row],[territorio]]</f>
        <v>Relación entre la Etapa Histórica del Programa Paso a Paso y el número de Casos Activos por Comuna en la Región de Ñuble</v>
      </c>
      <c r="P2393" s="69"/>
      <c r="Q2393" s="51" t="str">
        <f t="shared" si="520"/>
        <v>Gráfico Evolución Comparativo</v>
      </c>
      <c r="R2393" s="50"/>
      <c r="S2393" s="16" t="str">
        <f>"https://analytics.zoho.com/open-view/2395394000008156811?ZOHO_CRITERIA=%22Localiza_CL_Poblacion%22.%22Codreg%22%3D"&amp;Enfermedades_Mundiales[[#This Row],[Filtro URL]]</f>
        <v>https://analytics.zoho.com/open-view/2395394000008156811?ZOHO_CRITERIA=%22Localiza_CL_Poblacion%22.%22Codreg%22%3D16</v>
      </c>
      <c r="T2393" s="53"/>
      <c r="U2393" s="54" t="str">
        <f t="shared" si="521"/>
        <v>#1774B9</v>
      </c>
      <c r="V2393" s="55" t="str">
        <f>+Enfermedades_Mundiales[[#This Row],[idcoleccion]]&amp;"-"&amp;Enfermedades_Mundiales[[#This Row],[id]]</f>
        <v>360-2383</v>
      </c>
      <c r="W2393" s="21">
        <f>+VLOOKUP(Enfermedades_Mundiales[[#This Row],[Filtro URL]],Estructura!$X$4:$Y$366,2,0)</f>
        <v>36200016</v>
      </c>
      <c r="X2393" s="21" t="str">
        <f>+VLOOKUP(Enfermedades_Mundiales[[#This Row],[tema]],Estructura!$A$4:$C$18,3,0)</f>
        <v>T-369</v>
      </c>
      <c r="Y2393" s="55" t="str">
        <f>+VLOOKUP(Enfermedades_Mundiales[[#This Row],[contenido]],Estructura!$E$4:$G$18,3,0)</f>
        <v>C-364</v>
      </c>
      <c r="Z2393" s="55" t="str">
        <f>+VLOOKUP(Enfermedades_Mundiales[[#This Row],[Filtro Integrado]],Estructura!$M$4:$O$367,3,0)</f>
        <v>FI-365</v>
      </c>
      <c r="AA2393" s="55" t="str">
        <f>+VLOOKUP(Enfermedades_Mundiales[[#This Row],[Muestra]],Estructura!$Q$4:$S$194,3,0)</f>
        <v>M-374</v>
      </c>
    </row>
    <row r="2394" spans="1:27" ht="30.6" x14ac:dyDescent="0.3">
      <c r="A2394" s="62" t="s">
        <v>2861</v>
      </c>
      <c r="B2394" s="12">
        <f t="shared" ref="B2394:D2409" si="525">+B2393</f>
        <v>360</v>
      </c>
      <c r="C2394" s="13" t="str">
        <f t="shared" si="525"/>
        <v>Enfermedades Mundiales</v>
      </c>
      <c r="D2394" s="13" t="str">
        <f t="shared" si="525"/>
        <v>Salud</v>
      </c>
      <c r="E2394" s="63">
        <v>1101</v>
      </c>
      <c r="F2394" s="13" t="str">
        <f t="shared" si="522"/>
        <v>Paso a Paso y Activos</v>
      </c>
      <c r="G2394" s="27" t="s">
        <v>3568</v>
      </c>
      <c r="H2394" s="60" t="s">
        <v>17</v>
      </c>
      <c r="I2394" s="58" t="s">
        <v>29</v>
      </c>
      <c r="J2394" s="12" t="s">
        <v>3581</v>
      </c>
      <c r="K2394" s="12" t="str">
        <f t="shared" si="523"/>
        <v>Etapas Históricas -Casos Activos</v>
      </c>
      <c r="L2394" s="12" t="str">
        <f t="shared" si="523"/>
        <v>Periodo 2020-2021</v>
      </c>
      <c r="M2394" s="12" t="str">
        <f t="shared" si="523"/>
        <v>Casos</v>
      </c>
      <c r="N2394" s="38" t="str">
        <f t="shared" si="523"/>
        <v>Ministerio de Ciencias, Tecnología, Conocimiento e Innovación</v>
      </c>
      <c r="O23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Iquique</v>
      </c>
      <c r="P2394" s="68"/>
      <c r="Q2394" s="15" t="str">
        <f t="shared" si="520"/>
        <v>Gráfico Evolución Comparativo</v>
      </c>
      <c r="R2394" s="30"/>
      <c r="S23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https://analytics.zoho.com/open-view/2395394000008156433?ZOHO_CRITERIA=%22Localiza_CL_Poblacion%22.%22Codcom%22%3D1101</v>
      </c>
      <c r="T2394" s="17"/>
      <c r="U2394" s="31" t="str">
        <f t="shared" si="521"/>
        <v>#1774B9</v>
      </c>
      <c r="V2394" s="32" t="str">
        <f>+Enfermedades_Mundiales[[#This Row],[idcoleccion]]&amp;"-"&amp;Enfermedades_Mundiales[[#This Row],[id]]</f>
        <v>360-2384</v>
      </c>
      <c r="W2394" s="21">
        <f>+VLOOKUP(Enfermedades_Mundiales[[#This Row],[Filtro URL]],Estructura!$X$4:$Y$366,2,0)</f>
        <v>36301101</v>
      </c>
      <c r="X2394" s="21" t="str">
        <f>+VLOOKUP(Enfermedades_Mundiales[[#This Row],[tema]],Estructura!$A$4:$C$18,3,0)</f>
        <v>T-369</v>
      </c>
      <c r="Y2394" s="32" t="str">
        <f>+VLOOKUP(Enfermedades_Mundiales[[#This Row],[contenido]],Estructura!$E$4:$G$18,3,0)</f>
        <v>C-364</v>
      </c>
      <c r="Z2394" s="32" t="str">
        <f>+VLOOKUP(Enfermedades_Mundiales[[#This Row],[Filtro Integrado]],Estructura!$M$4:$O$367,3,0)</f>
        <v>FI-366</v>
      </c>
      <c r="AA2394" s="32" t="str">
        <f>+VLOOKUP(Enfermedades_Mundiales[[#This Row],[Muestra]],Estructura!$Q$4:$S$194,3,0)</f>
        <v>M-374</v>
      </c>
    </row>
    <row r="2395" spans="1:27" ht="30.6" x14ac:dyDescent="0.3">
      <c r="A2395" s="61" t="s">
        <v>2862</v>
      </c>
      <c r="B2395" s="43">
        <f t="shared" si="525"/>
        <v>360</v>
      </c>
      <c r="C2395" s="44" t="str">
        <f t="shared" si="525"/>
        <v>Enfermedades Mundiales</v>
      </c>
      <c r="D2395" s="44" t="str">
        <f t="shared" si="525"/>
        <v>Salud</v>
      </c>
      <c r="E2395" s="64">
        <v>1107</v>
      </c>
      <c r="F2395" s="44" t="str">
        <f t="shared" si="522"/>
        <v>Paso a Paso y Activos</v>
      </c>
      <c r="G2395" s="27" t="s">
        <v>3568</v>
      </c>
      <c r="H2395" s="60" t="s">
        <v>17</v>
      </c>
      <c r="I2395" s="59" t="s">
        <v>30</v>
      </c>
      <c r="J2395" s="43" t="str">
        <f>+J2394</f>
        <v>Zona</v>
      </c>
      <c r="K2395" s="12" t="str">
        <f t="shared" ref="K2395:N2410" si="526">+K2394</f>
        <v>Etapas Históricas -Casos Activos</v>
      </c>
      <c r="L2395" s="43" t="str">
        <f t="shared" si="526"/>
        <v>Periodo 2020-2021</v>
      </c>
      <c r="M2395" s="43" t="str">
        <f t="shared" si="526"/>
        <v>Casos</v>
      </c>
      <c r="N2395" s="49" t="str">
        <f t="shared" si="526"/>
        <v>Ministerio de Ciencias, Tecnología, Conocimiento e Innovación</v>
      </c>
      <c r="O23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Alto Hospicio</v>
      </c>
      <c r="P2395" s="69"/>
      <c r="Q2395" s="51" t="str">
        <f t="shared" si="520"/>
        <v>Gráfico Evolución Comparativo</v>
      </c>
      <c r="R2395" s="50"/>
      <c r="S23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https://analytics.zoho.com/open-view/2395394000008156433?ZOHO_CRITERIA=%22Localiza_CL_Poblacion%22.%22Codcom%22%3D1107</v>
      </c>
      <c r="T2395" s="53"/>
      <c r="U2395" s="54" t="str">
        <f t="shared" si="521"/>
        <v>#1774B9</v>
      </c>
      <c r="V2395" s="55" t="str">
        <f>+Enfermedades_Mundiales[[#This Row],[idcoleccion]]&amp;"-"&amp;Enfermedades_Mundiales[[#This Row],[id]]</f>
        <v>360-2385</v>
      </c>
      <c r="W2395" s="21">
        <f>+VLOOKUP(Enfermedades_Mundiales[[#This Row],[Filtro URL]],Estructura!$X$4:$Y$366,2,0)</f>
        <v>36301107</v>
      </c>
      <c r="X2395" s="21" t="str">
        <f>+VLOOKUP(Enfermedades_Mundiales[[#This Row],[tema]],Estructura!$A$4:$C$18,3,0)</f>
        <v>T-369</v>
      </c>
      <c r="Y2395" s="55" t="str">
        <f>+VLOOKUP(Enfermedades_Mundiales[[#This Row],[contenido]],Estructura!$E$4:$G$18,3,0)</f>
        <v>C-364</v>
      </c>
      <c r="Z2395" s="55" t="str">
        <f>+VLOOKUP(Enfermedades_Mundiales[[#This Row],[Filtro Integrado]],Estructura!$M$4:$O$367,3,0)</f>
        <v>FI-366</v>
      </c>
      <c r="AA2395" s="55" t="str">
        <f>+VLOOKUP(Enfermedades_Mundiales[[#This Row],[Muestra]],Estructura!$Q$4:$S$194,3,0)</f>
        <v>M-374</v>
      </c>
    </row>
    <row r="2396" spans="1:27" ht="30.6" x14ac:dyDescent="0.3">
      <c r="A2396" s="61" t="s">
        <v>2863</v>
      </c>
      <c r="B2396" s="43">
        <f t="shared" si="525"/>
        <v>360</v>
      </c>
      <c r="C2396" s="44" t="str">
        <f t="shared" si="525"/>
        <v>Enfermedades Mundiales</v>
      </c>
      <c r="D2396" s="44" t="str">
        <f t="shared" si="525"/>
        <v>Salud</v>
      </c>
      <c r="E2396" s="64">
        <v>1401</v>
      </c>
      <c r="F2396" s="44" t="str">
        <f t="shared" si="522"/>
        <v>Paso a Paso y Activos</v>
      </c>
      <c r="G2396" s="27" t="s">
        <v>3568</v>
      </c>
      <c r="H2396" s="60" t="s">
        <v>17</v>
      </c>
      <c r="I2396" s="58" t="s">
        <v>31</v>
      </c>
      <c r="J2396" s="43" t="str">
        <f t="shared" ref="J2396:J2459" si="527">+J2395</f>
        <v>Zona</v>
      </c>
      <c r="K2396" s="12" t="str">
        <f t="shared" si="526"/>
        <v>Etapas Históricas -Casos Activos</v>
      </c>
      <c r="L2396" s="43" t="str">
        <f t="shared" si="526"/>
        <v>Periodo 2020-2021</v>
      </c>
      <c r="M2396" s="43" t="str">
        <f t="shared" si="526"/>
        <v>Casos</v>
      </c>
      <c r="N2396" s="49" t="str">
        <f t="shared" si="526"/>
        <v>Ministerio de Ciencias, Tecnología, Conocimiento e Innovación</v>
      </c>
      <c r="O23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Pozo Almonte</v>
      </c>
      <c r="P2396" s="68"/>
      <c r="Q2396" s="15" t="str">
        <f t="shared" si="520"/>
        <v>Gráfico Evolución Comparativo</v>
      </c>
      <c r="R2396" s="30"/>
      <c r="S23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https://analytics.zoho.com/open-view/2395394000008156433?ZOHO_CRITERIA=%22Localiza_CL_Poblacion%22.%22Codcom%22%3D1401</v>
      </c>
      <c r="T2396" s="17"/>
      <c r="U2396" s="31" t="str">
        <f t="shared" si="521"/>
        <v>#1774B9</v>
      </c>
      <c r="V2396" s="32" t="str">
        <f>+Enfermedades_Mundiales[[#This Row],[idcoleccion]]&amp;"-"&amp;Enfermedades_Mundiales[[#This Row],[id]]</f>
        <v>360-2386</v>
      </c>
      <c r="W2396" s="21">
        <f>+VLOOKUP(Enfermedades_Mundiales[[#This Row],[Filtro URL]],Estructura!$X$4:$Y$366,2,0)</f>
        <v>36301401</v>
      </c>
      <c r="X2396" s="21" t="str">
        <f>+VLOOKUP(Enfermedades_Mundiales[[#This Row],[tema]],Estructura!$A$4:$C$18,3,0)</f>
        <v>T-369</v>
      </c>
      <c r="Y2396" s="32" t="str">
        <f>+VLOOKUP(Enfermedades_Mundiales[[#This Row],[contenido]],Estructura!$E$4:$G$18,3,0)</f>
        <v>C-364</v>
      </c>
      <c r="Z2396" s="32" t="str">
        <f>+VLOOKUP(Enfermedades_Mundiales[[#This Row],[Filtro Integrado]],Estructura!$M$4:$O$367,3,0)</f>
        <v>FI-366</v>
      </c>
      <c r="AA2396" s="32" t="str">
        <f>+VLOOKUP(Enfermedades_Mundiales[[#This Row],[Muestra]],Estructura!$Q$4:$S$194,3,0)</f>
        <v>M-374</v>
      </c>
    </row>
    <row r="2397" spans="1:27" ht="30.6" x14ac:dyDescent="0.3">
      <c r="A2397" s="61" t="s">
        <v>2864</v>
      </c>
      <c r="B2397" s="43">
        <f t="shared" si="525"/>
        <v>360</v>
      </c>
      <c r="C2397" s="44" t="str">
        <f t="shared" si="525"/>
        <v>Enfermedades Mundiales</v>
      </c>
      <c r="D2397" s="44" t="str">
        <f t="shared" si="525"/>
        <v>Salud</v>
      </c>
      <c r="E2397" s="64">
        <v>1402</v>
      </c>
      <c r="F2397" s="44" t="str">
        <f t="shared" si="522"/>
        <v>Paso a Paso y Activos</v>
      </c>
      <c r="G2397" s="27" t="s">
        <v>3568</v>
      </c>
      <c r="H2397" s="60" t="s">
        <v>17</v>
      </c>
      <c r="I2397" s="58" t="s">
        <v>32</v>
      </c>
      <c r="J2397" s="43" t="str">
        <f t="shared" si="527"/>
        <v>Zona</v>
      </c>
      <c r="K2397" s="12" t="str">
        <f t="shared" si="526"/>
        <v>Etapas Históricas -Casos Activos</v>
      </c>
      <c r="L2397" s="43" t="str">
        <f t="shared" si="526"/>
        <v>Periodo 2020-2021</v>
      </c>
      <c r="M2397" s="43" t="str">
        <f t="shared" si="526"/>
        <v>Casos</v>
      </c>
      <c r="N2397" s="49" t="str">
        <f t="shared" si="526"/>
        <v>Ministerio de Ciencias, Tecnología, Conocimiento e Innovación</v>
      </c>
      <c r="O23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Camiña</v>
      </c>
      <c r="P2397" s="68"/>
      <c r="Q2397" s="15" t="str">
        <f t="shared" si="520"/>
        <v>Gráfico Evolución Comparativo</v>
      </c>
      <c r="R2397" s="30"/>
      <c r="S23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https://analytics.zoho.com/open-view/2395394000008156433?ZOHO_CRITERIA=%22Localiza_CL_Poblacion%22.%22Codcom%22%3D1402</v>
      </c>
      <c r="T2397" s="17"/>
      <c r="U2397" s="31" t="str">
        <f t="shared" si="521"/>
        <v>#1774B9</v>
      </c>
      <c r="V2397" s="32" t="str">
        <f>+Enfermedades_Mundiales[[#This Row],[idcoleccion]]&amp;"-"&amp;Enfermedades_Mundiales[[#This Row],[id]]</f>
        <v>360-2387</v>
      </c>
      <c r="W2397" s="21">
        <f>+VLOOKUP(Enfermedades_Mundiales[[#This Row],[Filtro URL]],Estructura!$X$4:$Y$366,2,0)</f>
        <v>36301402</v>
      </c>
      <c r="X2397" s="21" t="str">
        <f>+VLOOKUP(Enfermedades_Mundiales[[#This Row],[tema]],Estructura!$A$4:$C$18,3,0)</f>
        <v>T-369</v>
      </c>
      <c r="Y2397" s="32" t="str">
        <f>+VLOOKUP(Enfermedades_Mundiales[[#This Row],[contenido]],Estructura!$E$4:$G$18,3,0)</f>
        <v>C-364</v>
      </c>
      <c r="Z2397" s="32" t="str">
        <f>+VLOOKUP(Enfermedades_Mundiales[[#This Row],[Filtro Integrado]],Estructura!$M$4:$O$367,3,0)</f>
        <v>FI-366</v>
      </c>
      <c r="AA2397" s="32" t="str">
        <f>+VLOOKUP(Enfermedades_Mundiales[[#This Row],[Muestra]],Estructura!$Q$4:$S$194,3,0)</f>
        <v>M-374</v>
      </c>
    </row>
    <row r="2398" spans="1:27" ht="30.6" x14ac:dyDescent="0.3">
      <c r="A2398" s="61" t="s">
        <v>2865</v>
      </c>
      <c r="B2398" s="43">
        <f t="shared" si="525"/>
        <v>360</v>
      </c>
      <c r="C2398" s="44" t="str">
        <f t="shared" si="525"/>
        <v>Enfermedades Mundiales</v>
      </c>
      <c r="D2398" s="44" t="str">
        <f t="shared" si="525"/>
        <v>Salud</v>
      </c>
      <c r="E2398" s="64">
        <v>1403</v>
      </c>
      <c r="F2398" s="44" t="str">
        <f t="shared" si="522"/>
        <v>Paso a Paso y Activos</v>
      </c>
      <c r="G2398" s="27" t="s">
        <v>3568</v>
      </c>
      <c r="H2398" s="60" t="s">
        <v>17</v>
      </c>
      <c r="I2398" s="58" t="s">
        <v>33</v>
      </c>
      <c r="J2398" s="43" t="str">
        <f t="shared" si="527"/>
        <v>Zona</v>
      </c>
      <c r="K2398" s="12" t="str">
        <f t="shared" si="526"/>
        <v>Etapas Históricas -Casos Activos</v>
      </c>
      <c r="L2398" s="43" t="str">
        <f t="shared" si="526"/>
        <v>Periodo 2020-2021</v>
      </c>
      <c r="M2398" s="43" t="str">
        <f t="shared" si="526"/>
        <v>Casos</v>
      </c>
      <c r="N2398" s="49" t="str">
        <f t="shared" si="526"/>
        <v>Ministerio de Ciencias, Tecnología, Conocimiento e Innovación</v>
      </c>
      <c r="O23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Colchane</v>
      </c>
      <c r="P2398" s="68"/>
      <c r="Q2398" s="15" t="str">
        <f t="shared" si="520"/>
        <v>Gráfico Evolución Comparativo</v>
      </c>
      <c r="R2398" s="30"/>
      <c r="S23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https://analytics.zoho.com/open-view/2395394000008156433?ZOHO_CRITERIA=%22Localiza_CL_Poblacion%22.%22Codcom%22%3D1403</v>
      </c>
      <c r="T2398" s="17"/>
      <c r="U2398" s="31" t="str">
        <f t="shared" si="521"/>
        <v>#1774B9</v>
      </c>
      <c r="V2398" s="32" t="str">
        <f>+Enfermedades_Mundiales[[#This Row],[idcoleccion]]&amp;"-"&amp;Enfermedades_Mundiales[[#This Row],[id]]</f>
        <v>360-2388</v>
      </c>
      <c r="W2398" s="21">
        <f>+VLOOKUP(Enfermedades_Mundiales[[#This Row],[Filtro URL]],Estructura!$X$4:$Y$366,2,0)</f>
        <v>36301403</v>
      </c>
      <c r="X2398" s="21" t="str">
        <f>+VLOOKUP(Enfermedades_Mundiales[[#This Row],[tema]],Estructura!$A$4:$C$18,3,0)</f>
        <v>T-369</v>
      </c>
      <c r="Y2398" s="32" t="str">
        <f>+VLOOKUP(Enfermedades_Mundiales[[#This Row],[contenido]],Estructura!$E$4:$G$18,3,0)</f>
        <v>C-364</v>
      </c>
      <c r="Z2398" s="32" t="str">
        <f>+VLOOKUP(Enfermedades_Mundiales[[#This Row],[Filtro Integrado]],Estructura!$M$4:$O$367,3,0)</f>
        <v>FI-366</v>
      </c>
      <c r="AA2398" s="32" t="str">
        <f>+VLOOKUP(Enfermedades_Mundiales[[#This Row],[Muestra]],Estructura!$Q$4:$S$194,3,0)</f>
        <v>M-374</v>
      </c>
    </row>
    <row r="2399" spans="1:27" ht="30.6" x14ac:dyDescent="0.3">
      <c r="A2399" s="61" t="s">
        <v>2866</v>
      </c>
      <c r="B2399" s="43">
        <f t="shared" si="525"/>
        <v>360</v>
      </c>
      <c r="C2399" s="44" t="str">
        <f t="shared" si="525"/>
        <v>Enfermedades Mundiales</v>
      </c>
      <c r="D2399" s="44" t="str">
        <f t="shared" si="525"/>
        <v>Salud</v>
      </c>
      <c r="E2399" s="64">
        <v>1404</v>
      </c>
      <c r="F2399" s="44" t="str">
        <f t="shared" si="522"/>
        <v>Paso a Paso y Activos</v>
      </c>
      <c r="G2399" s="27" t="s">
        <v>3568</v>
      </c>
      <c r="H2399" s="60" t="s">
        <v>17</v>
      </c>
      <c r="I2399" s="58" t="s">
        <v>34</v>
      </c>
      <c r="J2399" s="43" t="str">
        <f t="shared" si="527"/>
        <v>Zona</v>
      </c>
      <c r="K2399" s="12" t="str">
        <f t="shared" si="526"/>
        <v>Etapas Históricas -Casos Activos</v>
      </c>
      <c r="L2399" s="43" t="str">
        <f t="shared" si="526"/>
        <v>Periodo 2020-2021</v>
      </c>
      <c r="M2399" s="43" t="str">
        <f t="shared" si="526"/>
        <v>Casos</v>
      </c>
      <c r="N2399" s="49" t="str">
        <f t="shared" si="526"/>
        <v>Ministerio de Ciencias, Tecnología, Conocimiento e Innovación</v>
      </c>
      <c r="O23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Huara</v>
      </c>
      <c r="P2399" s="68"/>
      <c r="Q2399" s="15" t="str">
        <f t="shared" si="520"/>
        <v>Gráfico Evolución Comparativo</v>
      </c>
      <c r="R2399" s="30"/>
      <c r="S23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https://analytics.zoho.com/open-view/2395394000008156433?ZOHO_CRITERIA=%22Localiza_CL_Poblacion%22.%22Codcom%22%3D1404</v>
      </c>
      <c r="T2399" s="17"/>
      <c r="U2399" s="31" t="str">
        <f t="shared" si="521"/>
        <v>#1774B9</v>
      </c>
      <c r="V2399" s="32" t="str">
        <f>+Enfermedades_Mundiales[[#This Row],[idcoleccion]]&amp;"-"&amp;Enfermedades_Mundiales[[#This Row],[id]]</f>
        <v>360-2389</v>
      </c>
      <c r="W2399" s="21">
        <f>+VLOOKUP(Enfermedades_Mundiales[[#This Row],[Filtro URL]],Estructura!$X$4:$Y$366,2,0)</f>
        <v>36301404</v>
      </c>
      <c r="X2399" s="21" t="str">
        <f>+VLOOKUP(Enfermedades_Mundiales[[#This Row],[tema]],Estructura!$A$4:$C$18,3,0)</f>
        <v>T-369</v>
      </c>
      <c r="Y2399" s="32" t="str">
        <f>+VLOOKUP(Enfermedades_Mundiales[[#This Row],[contenido]],Estructura!$E$4:$G$18,3,0)</f>
        <v>C-364</v>
      </c>
      <c r="Z2399" s="32" t="str">
        <f>+VLOOKUP(Enfermedades_Mundiales[[#This Row],[Filtro Integrado]],Estructura!$M$4:$O$367,3,0)</f>
        <v>FI-366</v>
      </c>
      <c r="AA2399" s="32" t="str">
        <f>+VLOOKUP(Enfermedades_Mundiales[[#This Row],[Muestra]],Estructura!$Q$4:$S$194,3,0)</f>
        <v>M-374</v>
      </c>
    </row>
    <row r="2400" spans="1:27" ht="30.6" x14ac:dyDescent="0.3">
      <c r="A2400" s="61" t="s">
        <v>2867</v>
      </c>
      <c r="B2400" s="43">
        <f t="shared" si="525"/>
        <v>360</v>
      </c>
      <c r="C2400" s="44" t="str">
        <f t="shared" si="525"/>
        <v>Enfermedades Mundiales</v>
      </c>
      <c r="D2400" s="44" t="str">
        <f t="shared" si="525"/>
        <v>Salud</v>
      </c>
      <c r="E2400" s="64">
        <v>1405</v>
      </c>
      <c r="F2400" s="44" t="str">
        <f t="shared" si="522"/>
        <v>Paso a Paso y Activos</v>
      </c>
      <c r="G2400" s="27" t="s">
        <v>3568</v>
      </c>
      <c r="H2400" s="60" t="s">
        <v>17</v>
      </c>
      <c r="I2400" s="58" t="s">
        <v>35</v>
      </c>
      <c r="J2400" s="43" t="str">
        <f t="shared" si="527"/>
        <v>Zona</v>
      </c>
      <c r="K2400" s="12" t="str">
        <f t="shared" si="526"/>
        <v>Etapas Históricas -Casos Activos</v>
      </c>
      <c r="L2400" s="43" t="str">
        <f t="shared" si="526"/>
        <v>Periodo 2020-2021</v>
      </c>
      <c r="M2400" s="43" t="str">
        <f t="shared" si="526"/>
        <v>Casos</v>
      </c>
      <c r="N2400" s="49" t="str">
        <f t="shared" si="526"/>
        <v>Ministerio de Ciencias, Tecnología, Conocimiento e Innovación</v>
      </c>
      <c r="O24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Pica</v>
      </c>
      <c r="P2400" s="68"/>
      <c r="Q2400" s="15" t="str">
        <f t="shared" si="520"/>
        <v>Gráfico Evolución Comparativo</v>
      </c>
      <c r="R2400" s="30"/>
      <c r="S24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https://analytics.zoho.com/open-view/2395394000008156433?ZOHO_CRITERIA=%22Localiza_CL_Poblacion%22.%22Codcom%22%3D1405</v>
      </c>
      <c r="T2400" s="17"/>
      <c r="U2400" s="31" t="str">
        <f t="shared" si="521"/>
        <v>#1774B9</v>
      </c>
      <c r="V2400" s="32" t="str">
        <f>+Enfermedades_Mundiales[[#This Row],[idcoleccion]]&amp;"-"&amp;Enfermedades_Mundiales[[#This Row],[id]]</f>
        <v>360-2390</v>
      </c>
      <c r="W2400" s="21">
        <f>+VLOOKUP(Enfermedades_Mundiales[[#This Row],[Filtro URL]],Estructura!$X$4:$Y$366,2,0)</f>
        <v>36301405</v>
      </c>
      <c r="X2400" s="21" t="str">
        <f>+VLOOKUP(Enfermedades_Mundiales[[#This Row],[tema]],Estructura!$A$4:$C$18,3,0)</f>
        <v>T-369</v>
      </c>
      <c r="Y2400" s="32" t="str">
        <f>+VLOOKUP(Enfermedades_Mundiales[[#This Row],[contenido]],Estructura!$E$4:$G$18,3,0)</f>
        <v>C-364</v>
      </c>
      <c r="Z2400" s="32" t="str">
        <f>+VLOOKUP(Enfermedades_Mundiales[[#This Row],[Filtro Integrado]],Estructura!$M$4:$O$367,3,0)</f>
        <v>FI-366</v>
      </c>
      <c r="AA2400" s="32" t="str">
        <f>+VLOOKUP(Enfermedades_Mundiales[[#This Row],[Muestra]],Estructura!$Q$4:$S$194,3,0)</f>
        <v>M-374</v>
      </c>
    </row>
    <row r="2401" spans="1:27" ht="30.6" x14ac:dyDescent="0.3">
      <c r="A2401" s="61" t="s">
        <v>2868</v>
      </c>
      <c r="B2401" s="43">
        <f t="shared" si="525"/>
        <v>360</v>
      </c>
      <c r="C2401" s="44" t="str">
        <f t="shared" si="525"/>
        <v>Enfermedades Mundiales</v>
      </c>
      <c r="D2401" s="44" t="str">
        <f t="shared" si="525"/>
        <v>Salud</v>
      </c>
      <c r="E2401" s="64">
        <v>2101</v>
      </c>
      <c r="F2401" s="44" t="str">
        <f t="shared" si="522"/>
        <v>Paso a Paso y Activos</v>
      </c>
      <c r="G2401" s="27" t="s">
        <v>3568</v>
      </c>
      <c r="H2401" s="60" t="s">
        <v>17</v>
      </c>
      <c r="I2401" s="58" t="s">
        <v>16</v>
      </c>
      <c r="J2401" s="43" t="str">
        <f t="shared" si="527"/>
        <v>Zona</v>
      </c>
      <c r="K2401" s="12" t="str">
        <f t="shared" si="526"/>
        <v>Etapas Históricas -Casos Activos</v>
      </c>
      <c r="L2401" s="43" t="str">
        <f t="shared" si="526"/>
        <v>Periodo 2020-2021</v>
      </c>
      <c r="M2401" s="43" t="str">
        <f t="shared" si="526"/>
        <v>Casos</v>
      </c>
      <c r="N2401" s="49" t="str">
        <f t="shared" si="526"/>
        <v>Ministerio de Ciencias, Tecnología, Conocimiento e Innovación</v>
      </c>
      <c r="O24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Antofagasta</v>
      </c>
      <c r="P2401" s="68"/>
      <c r="Q2401" s="15" t="str">
        <f t="shared" si="520"/>
        <v>Gráfico Evolución Comparativo</v>
      </c>
      <c r="R2401" s="30"/>
      <c r="S24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https://analytics.zoho.com/open-view/2395394000008156433?ZOHO_CRITERIA=%22Localiza_CL_Poblacion%22.%22Codcom%22%3D2101</v>
      </c>
      <c r="T2401" s="17"/>
      <c r="U2401" s="31" t="str">
        <f t="shared" si="521"/>
        <v>#1774B9</v>
      </c>
      <c r="V2401" s="32" t="str">
        <f>+Enfermedades_Mundiales[[#This Row],[idcoleccion]]&amp;"-"&amp;Enfermedades_Mundiales[[#This Row],[id]]</f>
        <v>360-2391</v>
      </c>
      <c r="W2401" s="21">
        <f>+VLOOKUP(Enfermedades_Mundiales[[#This Row],[Filtro URL]],Estructura!$X$4:$Y$366,2,0)</f>
        <v>36302101</v>
      </c>
      <c r="X2401" s="21" t="str">
        <f>+VLOOKUP(Enfermedades_Mundiales[[#This Row],[tema]],Estructura!$A$4:$C$18,3,0)</f>
        <v>T-369</v>
      </c>
      <c r="Y2401" s="32" t="str">
        <f>+VLOOKUP(Enfermedades_Mundiales[[#This Row],[contenido]],Estructura!$E$4:$G$18,3,0)</f>
        <v>C-364</v>
      </c>
      <c r="Z2401" s="32" t="str">
        <f>+VLOOKUP(Enfermedades_Mundiales[[#This Row],[Filtro Integrado]],Estructura!$M$4:$O$367,3,0)</f>
        <v>FI-366</v>
      </c>
      <c r="AA2401" s="32" t="str">
        <f>+VLOOKUP(Enfermedades_Mundiales[[#This Row],[Muestra]],Estructura!$Q$4:$S$194,3,0)</f>
        <v>M-374</v>
      </c>
    </row>
    <row r="2402" spans="1:27" ht="30.6" x14ac:dyDescent="0.3">
      <c r="A2402" s="61" t="s">
        <v>2869</v>
      </c>
      <c r="B2402" s="43">
        <f t="shared" si="525"/>
        <v>360</v>
      </c>
      <c r="C2402" s="44" t="str">
        <f t="shared" si="525"/>
        <v>Enfermedades Mundiales</v>
      </c>
      <c r="D2402" s="44" t="str">
        <f t="shared" si="525"/>
        <v>Salud</v>
      </c>
      <c r="E2402" s="64">
        <v>2102</v>
      </c>
      <c r="F2402" s="44" t="str">
        <f t="shared" si="522"/>
        <v>Paso a Paso y Activos</v>
      </c>
      <c r="G2402" s="27" t="s">
        <v>3568</v>
      </c>
      <c r="H2402" s="60" t="s">
        <v>17</v>
      </c>
      <c r="I2402" s="58" t="s">
        <v>36</v>
      </c>
      <c r="J2402" s="43" t="str">
        <f t="shared" si="527"/>
        <v>Zona</v>
      </c>
      <c r="K2402" s="12" t="str">
        <f t="shared" si="526"/>
        <v>Etapas Históricas -Casos Activos</v>
      </c>
      <c r="L2402" s="43" t="str">
        <f t="shared" si="526"/>
        <v>Periodo 2020-2021</v>
      </c>
      <c r="M2402" s="43" t="str">
        <f t="shared" si="526"/>
        <v>Casos</v>
      </c>
      <c r="N2402" s="49" t="str">
        <f t="shared" si="526"/>
        <v>Ministerio de Ciencias, Tecnología, Conocimiento e Innovación</v>
      </c>
      <c r="O24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Mejillones</v>
      </c>
      <c r="P2402" s="68"/>
      <c r="Q2402" s="15" t="str">
        <f t="shared" si="520"/>
        <v>Gráfico Evolución Comparativo</v>
      </c>
      <c r="R2402" s="30"/>
      <c r="S24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https://analytics.zoho.com/open-view/2395394000008156433?ZOHO_CRITERIA=%22Localiza_CL_Poblacion%22.%22Codcom%22%3D2102</v>
      </c>
      <c r="T2402" s="17"/>
      <c r="U2402" s="31" t="str">
        <f t="shared" si="521"/>
        <v>#1774B9</v>
      </c>
      <c r="V2402" s="32" t="str">
        <f>+Enfermedades_Mundiales[[#This Row],[idcoleccion]]&amp;"-"&amp;Enfermedades_Mundiales[[#This Row],[id]]</f>
        <v>360-2392</v>
      </c>
      <c r="W2402" s="21">
        <f>+VLOOKUP(Enfermedades_Mundiales[[#This Row],[Filtro URL]],Estructura!$X$4:$Y$366,2,0)</f>
        <v>36302102</v>
      </c>
      <c r="X2402" s="21" t="str">
        <f>+VLOOKUP(Enfermedades_Mundiales[[#This Row],[tema]],Estructura!$A$4:$C$18,3,0)</f>
        <v>T-369</v>
      </c>
      <c r="Y2402" s="32" t="str">
        <f>+VLOOKUP(Enfermedades_Mundiales[[#This Row],[contenido]],Estructura!$E$4:$G$18,3,0)</f>
        <v>C-364</v>
      </c>
      <c r="Z2402" s="32" t="str">
        <f>+VLOOKUP(Enfermedades_Mundiales[[#This Row],[Filtro Integrado]],Estructura!$M$4:$O$367,3,0)</f>
        <v>FI-366</v>
      </c>
      <c r="AA2402" s="32" t="str">
        <f>+VLOOKUP(Enfermedades_Mundiales[[#This Row],[Muestra]],Estructura!$Q$4:$S$194,3,0)</f>
        <v>M-374</v>
      </c>
    </row>
    <row r="2403" spans="1:27" ht="30.6" x14ac:dyDescent="0.3">
      <c r="A2403" s="61" t="s">
        <v>2870</v>
      </c>
      <c r="B2403" s="43">
        <f t="shared" si="525"/>
        <v>360</v>
      </c>
      <c r="C2403" s="44" t="str">
        <f t="shared" si="525"/>
        <v>Enfermedades Mundiales</v>
      </c>
      <c r="D2403" s="44" t="str">
        <f t="shared" si="525"/>
        <v>Salud</v>
      </c>
      <c r="E2403" s="64">
        <v>2103</v>
      </c>
      <c r="F2403" s="44" t="str">
        <f t="shared" si="522"/>
        <v>Paso a Paso y Activos</v>
      </c>
      <c r="G2403" s="27" t="s">
        <v>3568</v>
      </c>
      <c r="H2403" s="60" t="s">
        <v>17</v>
      </c>
      <c r="I2403" s="58" t="s">
        <v>37</v>
      </c>
      <c r="J2403" s="43" t="str">
        <f t="shared" si="527"/>
        <v>Zona</v>
      </c>
      <c r="K2403" s="12" t="str">
        <f t="shared" si="526"/>
        <v>Etapas Históricas -Casos Activos</v>
      </c>
      <c r="L2403" s="43" t="str">
        <f t="shared" si="526"/>
        <v>Periodo 2020-2021</v>
      </c>
      <c r="M2403" s="43" t="str">
        <f t="shared" si="526"/>
        <v>Casos</v>
      </c>
      <c r="N2403" s="49" t="str">
        <f t="shared" si="526"/>
        <v>Ministerio de Ciencias, Tecnología, Conocimiento e Innovación</v>
      </c>
      <c r="O24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Sierra Gorda</v>
      </c>
      <c r="P2403" s="68"/>
      <c r="Q2403" s="15" t="str">
        <f t="shared" si="520"/>
        <v>Gráfico Evolución Comparativo</v>
      </c>
      <c r="R2403" s="30"/>
      <c r="S24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https://analytics.zoho.com/open-view/2395394000008156433?ZOHO_CRITERIA=%22Localiza_CL_Poblacion%22.%22Codcom%22%3D2103</v>
      </c>
      <c r="T2403" s="17"/>
      <c r="U2403" s="31" t="str">
        <f t="shared" si="521"/>
        <v>#1774B9</v>
      </c>
      <c r="V2403" s="32" t="str">
        <f>+Enfermedades_Mundiales[[#This Row],[idcoleccion]]&amp;"-"&amp;Enfermedades_Mundiales[[#This Row],[id]]</f>
        <v>360-2393</v>
      </c>
      <c r="W2403" s="21">
        <f>+VLOOKUP(Enfermedades_Mundiales[[#This Row],[Filtro URL]],Estructura!$X$4:$Y$366,2,0)</f>
        <v>36302103</v>
      </c>
      <c r="X2403" s="21" t="str">
        <f>+VLOOKUP(Enfermedades_Mundiales[[#This Row],[tema]],Estructura!$A$4:$C$18,3,0)</f>
        <v>T-369</v>
      </c>
      <c r="Y2403" s="32" t="str">
        <f>+VLOOKUP(Enfermedades_Mundiales[[#This Row],[contenido]],Estructura!$E$4:$G$18,3,0)</f>
        <v>C-364</v>
      </c>
      <c r="Z2403" s="32" t="str">
        <f>+VLOOKUP(Enfermedades_Mundiales[[#This Row],[Filtro Integrado]],Estructura!$M$4:$O$367,3,0)</f>
        <v>FI-366</v>
      </c>
      <c r="AA2403" s="32" t="str">
        <f>+VLOOKUP(Enfermedades_Mundiales[[#This Row],[Muestra]],Estructura!$Q$4:$S$194,3,0)</f>
        <v>M-374</v>
      </c>
    </row>
    <row r="2404" spans="1:27" ht="30.6" x14ac:dyDescent="0.3">
      <c r="A2404" s="61" t="s">
        <v>2871</v>
      </c>
      <c r="B2404" s="43">
        <f t="shared" si="525"/>
        <v>360</v>
      </c>
      <c r="C2404" s="44" t="str">
        <f t="shared" si="525"/>
        <v>Enfermedades Mundiales</v>
      </c>
      <c r="D2404" s="44" t="str">
        <f t="shared" si="525"/>
        <v>Salud</v>
      </c>
      <c r="E2404" s="64">
        <v>2104</v>
      </c>
      <c r="F2404" s="44" t="str">
        <f t="shared" si="522"/>
        <v>Paso a Paso y Activos</v>
      </c>
      <c r="G2404" s="27" t="s">
        <v>3568</v>
      </c>
      <c r="H2404" s="60" t="s">
        <v>17</v>
      </c>
      <c r="I2404" s="58" t="s">
        <v>38</v>
      </c>
      <c r="J2404" s="43" t="str">
        <f t="shared" si="527"/>
        <v>Zona</v>
      </c>
      <c r="K2404" s="12" t="str">
        <f t="shared" si="526"/>
        <v>Etapas Históricas -Casos Activos</v>
      </c>
      <c r="L2404" s="43" t="str">
        <f t="shared" si="526"/>
        <v>Periodo 2020-2021</v>
      </c>
      <c r="M2404" s="43" t="str">
        <f t="shared" si="526"/>
        <v>Casos</v>
      </c>
      <c r="N2404" s="49" t="str">
        <f t="shared" si="526"/>
        <v>Ministerio de Ciencias, Tecnología, Conocimiento e Innovación</v>
      </c>
      <c r="O24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Taltal</v>
      </c>
      <c r="P2404" s="68"/>
      <c r="Q2404" s="15" t="str">
        <f t="shared" si="520"/>
        <v>Gráfico Evolución Comparativo</v>
      </c>
      <c r="R2404" s="30"/>
      <c r="S24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https://analytics.zoho.com/open-view/2395394000008156433?ZOHO_CRITERIA=%22Localiza_CL_Poblacion%22.%22Codcom%22%3D2104</v>
      </c>
      <c r="T2404" s="17"/>
      <c r="U2404" s="31" t="str">
        <f t="shared" si="521"/>
        <v>#1774B9</v>
      </c>
      <c r="V2404" s="32" t="str">
        <f>+Enfermedades_Mundiales[[#This Row],[idcoleccion]]&amp;"-"&amp;Enfermedades_Mundiales[[#This Row],[id]]</f>
        <v>360-2394</v>
      </c>
      <c r="W2404" s="21">
        <f>+VLOOKUP(Enfermedades_Mundiales[[#This Row],[Filtro URL]],Estructura!$X$4:$Y$366,2,0)</f>
        <v>36302104</v>
      </c>
      <c r="X2404" s="21" t="str">
        <f>+VLOOKUP(Enfermedades_Mundiales[[#This Row],[tema]],Estructura!$A$4:$C$18,3,0)</f>
        <v>T-369</v>
      </c>
      <c r="Y2404" s="32" t="str">
        <f>+VLOOKUP(Enfermedades_Mundiales[[#This Row],[contenido]],Estructura!$E$4:$G$18,3,0)</f>
        <v>C-364</v>
      </c>
      <c r="Z2404" s="32" t="str">
        <f>+VLOOKUP(Enfermedades_Mundiales[[#This Row],[Filtro Integrado]],Estructura!$M$4:$O$367,3,0)</f>
        <v>FI-366</v>
      </c>
      <c r="AA2404" s="32" t="str">
        <f>+VLOOKUP(Enfermedades_Mundiales[[#This Row],[Muestra]],Estructura!$Q$4:$S$194,3,0)</f>
        <v>M-374</v>
      </c>
    </row>
    <row r="2405" spans="1:27" ht="30.6" x14ac:dyDescent="0.3">
      <c r="A2405" s="61" t="s">
        <v>2872</v>
      </c>
      <c r="B2405" s="43">
        <f t="shared" si="525"/>
        <v>360</v>
      </c>
      <c r="C2405" s="44" t="str">
        <f t="shared" si="525"/>
        <v>Enfermedades Mundiales</v>
      </c>
      <c r="D2405" s="44" t="str">
        <f t="shared" si="525"/>
        <v>Salud</v>
      </c>
      <c r="E2405" s="64">
        <v>2201</v>
      </c>
      <c r="F2405" s="44" t="str">
        <f t="shared" si="522"/>
        <v>Paso a Paso y Activos</v>
      </c>
      <c r="G2405" s="27" t="s">
        <v>3568</v>
      </c>
      <c r="H2405" s="60" t="s">
        <v>17</v>
      </c>
      <c r="I2405" s="58" t="s">
        <v>39</v>
      </c>
      <c r="J2405" s="43" t="str">
        <f t="shared" si="527"/>
        <v>Zona</v>
      </c>
      <c r="K2405" s="12" t="str">
        <f t="shared" si="526"/>
        <v>Etapas Históricas -Casos Activos</v>
      </c>
      <c r="L2405" s="43" t="str">
        <f t="shared" si="526"/>
        <v>Periodo 2020-2021</v>
      </c>
      <c r="M2405" s="43" t="str">
        <f t="shared" si="526"/>
        <v>Casos</v>
      </c>
      <c r="N2405" s="49" t="str">
        <f t="shared" si="526"/>
        <v>Ministerio de Ciencias, Tecnología, Conocimiento e Innovación</v>
      </c>
      <c r="O24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Calama</v>
      </c>
      <c r="P2405" s="68"/>
      <c r="Q2405" s="15" t="str">
        <f t="shared" si="520"/>
        <v>Gráfico Evolución Comparativo</v>
      </c>
      <c r="R2405" s="30"/>
      <c r="S24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https://analytics.zoho.com/open-view/2395394000008156433?ZOHO_CRITERIA=%22Localiza_CL_Poblacion%22.%22Codcom%22%3D2201</v>
      </c>
      <c r="T2405" s="17"/>
      <c r="U2405" s="31" t="str">
        <f t="shared" si="521"/>
        <v>#1774B9</v>
      </c>
      <c r="V2405" s="32" t="str">
        <f>+Enfermedades_Mundiales[[#This Row],[idcoleccion]]&amp;"-"&amp;Enfermedades_Mundiales[[#This Row],[id]]</f>
        <v>360-2395</v>
      </c>
      <c r="W2405" s="21">
        <f>+VLOOKUP(Enfermedades_Mundiales[[#This Row],[Filtro URL]],Estructura!$X$4:$Y$366,2,0)</f>
        <v>36302201</v>
      </c>
      <c r="X2405" s="21" t="str">
        <f>+VLOOKUP(Enfermedades_Mundiales[[#This Row],[tema]],Estructura!$A$4:$C$18,3,0)</f>
        <v>T-369</v>
      </c>
      <c r="Y2405" s="32" t="str">
        <f>+VLOOKUP(Enfermedades_Mundiales[[#This Row],[contenido]],Estructura!$E$4:$G$18,3,0)</f>
        <v>C-364</v>
      </c>
      <c r="Z2405" s="32" t="str">
        <f>+VLOOKUP(Enfermedades_Mundiales[[#This Row],[Filtro Integrado]],Estructura!$M$4:$O$367,3,0)</f>
        <v>FI-366</v>
      </c>
      <c r="AA2405" s="32" t="str">
        <f>+VLOOKUP(Enfermedades_Mundiales[[#This Row],[Muestra]],Estructura!$Q$4:$S$194,3,0)</f>
        <v>M-374</v>
      </c>
    </row>
    <row r="2406" spans="1:27" ht="30.6" x14ac:dyDescent="0.3">
      <c r="A2406" s="61" t="s">
        <v>2873</v>
      </c>
      <c r="B2406" s="43">
        <f t="shared" si="525"/>
        <v>360</v>
      </c>
      <c r="C2406" s="44" t="str">
        <f t="shared" si="525"/>
        <v>Enfermedades Mundiales</v>
      </c>
      <c r="D2406" s="44" t="str">
        <f t="shared" si="525"/>
        <v>Salud</v>
      </c>
      <c r="E2406" s="64">
        <v>2202</v>
      </c>
      <c r="F2406" s="44" t="str">
        <f t="shared" si="522"/>
        <v>Paso a Paso y Activos</v>
      </c>
      <c r="G2406" s="27" t="s">
        <v>3568</v>
      </c>
      <c r="H2406" s="60" t="s">
        <v>17</v>
      </c>
      <c r="I2406" s="58" t="s">
        <v>40</v>
      </c>
      <c r="J2406" s="43" t="str">
        <f t="shared" si="527"/>
        <v>Zona</v>
      </c>
      <c r="K2406" s="12" t="str">
        <f t="shared" si="526"/>
        <v>Etapas Históricas -Casos Activos</v>
      </c>
      <c r="L2406" s="43" t="str">
        <f t="shared" si="526"/>
        <v>Periodo 2020-2021</v>
      </c>
      <c r="M2406" s="43" t="str">
        <f t="shared" si="526"/>
        <v>Casos</v>
      </c>
      <c r="N2406" s="49" t="str">
        <f t="shared" si="526"/>
        <v>Ministerio de Ciencias, Tecnología, Conocimiento e Innovación</v>
      </c>
      <c r="O24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Ollagüe</v>
      </c>
      <c r="P2406" s="68"/>
      <c r="Q2406" s="15" t="str">
        <f t="shared" si="520"/>
        <v>Gráfico Evolución Comparativo</v>
      </c>
      <c r="R2406" s="30"/>
      <c r="S24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https://analytics.zoho.com/open-view/2395394000008156433?ZOHO_CRITERIA=%22Localiza_CL_Poblacion%22.%22Codcom%22%3D2202</v>
      </c>
      <c r="T2406" s="17"/>
      <c r="U2406" s="31" t="str">
        <f t="shared" si="521"/>
        <v>#1774B9</v>
      </c>
      <c r="V2406" s="32" t="str">
        <f>+Enfermedades_Mundiales[[#This Row],[idcoleccion]]&amp;"-"&amp;Enfermedades_Mundiales[[#This Row],[id]]</f>
        <v>360-2396</v>
      </c>
      <c r="W2406" s="21">
        <f>+VLOOKUP(Enfermedades_Mundiales[[#This Row],[Filtro URL]],Estructura!$X$4:$Y$366,2,0)</f>
        <v>36302202</v>
      </c>
      <c r="X2406" s="21" t="str">
        <f>+VLOOKUP(Enfermedades_Mundiales[[#This Row],[tema]],Estructura!$A$4:$C$18,3,0)</f>
        <v>T-369</v>
      </c>
      <c r="Y2406" s="32" t="str">
        <f>+VLOOKUP(Enfermedades_Mundiales[[#This Row],[contenido]],Estructura!$E$4:$G$18,3,0)</f>
        <v>C-364</v>
      </c>
      <c r="Z2406" s="32" t="str">
        <f>+VLOOKUP(Enfermedades_Mundiales[[#This Row],[Filtro Integrado]],Estructura!$M$4:$O$367,3,0)</f>
        <v>FI-366</v>
      </c>
      <c r="AA2406" s="32" t="str">
        <f>+VLOOKUP(Enfermedades_Mundiales[[#This Row],[Muestra]],Estructura!$Q$4:$S$194,3,0)</f>
        <v>M-374</v>
      </c>
    </row>
    <row r="2407" spans="1:27" ht="30.6" x14ac:dyDescent="0.3">
      <c r="A2407" s="61" t="s">
        <v>2874</v>
      </c>
      <c r="B2407" s="43">
        <f t="shared" si="525"/>
        <v>360</v>
      </c>
      <c r="C2407" s="44" t="str">
        <f t="shared" si="525"/>
        <v>Enfermedades Mundiales</v>
      </c>
      <c r="D2407" s="44" t="str">
        <f t="shared" si="525"/>
        <v>Salud</v>
      </c>
      <c r="E2407" s="64">
        <v>2203</v>
      </c>
      <c r="F2407" s="44" t="str">
        <f t="shared" si="522"/>
        <v>Paso a Paso y Activos</v>
      </c>
      <c r="G2407" s="27" t="s">
        <v>3568</v>
      </c>
      <c r="H2407" s="60" t="s">
        <v>17</v>
      </c>
      <c r="I2407" s="58" t="s">
        <v>41</v>
      </c>
      <c r="J2407" s="43" t="str">
        <f t="shared" si="527"/>
        <v>Zona</v>
      </c>
      <c r="K2407" s="12" t="str">
        <f t="shared" si="526"/>
        <v>Etapas Históricas -Casos Activos</v>
      </c>
      <c r="L2407" s="43" t="str">
        <f t="shared" si="526"/>
        <v>Periodo 2020-2021</v>
      </c>
      <c r="M2407" s="43" t="str">
        <f t="shared" si="526"/>
        <v>Casos</v>
      </c>
      <c r="N2407" s="49" t="str">
        <f t="shared" si="526"/>
        <v>Ministerio de Ciencias, Tecnología, Conocimiento e Innovación</v>
      </c>
      <c r="O24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Pedro de Atacama</v>
      </c>
      <c r="P2407" s="68"/>
      <c r="Q2407" s="15" t="str">
        <f t="shared" si="520"/>
        <v>Gráfico Evolución Comparativo</v>
      </c>
      <c r="R2407" s="30"/>
      <c r="S24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https://analytics.zoho.com/open-view/2395394000008156433?ZOHO_CRITERIA=%22Localiza_CL_Poblacion%22.%22Codcom%22%3D2203</v>
      </c>
      <c r="T2407" s="17"/>
      <c r="U2407" s="31" t="str">
        <f t="shared" si="521"/>
        <v>#1774B9</v>
      </c>
      <c r="V2407" s="32" t="str">
        <f>+Enfermedades_Mundiales[[#This Row],[idcoleccion]]&amp;"-"&amp;Enfermedades_Mundiales[[#This Row],[id]]</f>
        <v>360-2397</v>
      </c>
      <c r="W2407" s="21">
        <f>+VLOOKUP(Enfermedades_Mundiales[[#This Row],[Filtro URL]],Estructura!$X$4:$Y$366,2,0)</f>
        <v>36302203</v>
      </c>
      <c r="X2407" s="21" t="str">
        <f>+VLOOKUP(Enfermedades_Mundiales[[#This Row],[tema]],Estructura!$A$4:$C$18,3,0)</f>
        <v>T-369</v>
      </c>
      <c r="Y2407" s="32" t="str">
        <f>+VLOOKUP(Enfermedades_Mundiales[[#This Row],[contenido]],Estructura!$E$4:$G$18,3,0)</f>
        <v>C-364</v>
      </c>
      <c r="Z2407" s="32" t="str">
        <f>+VLOOKUP(Enfermedades_Mundiales[[#This Row],[Filtro Integrado]],Estructura!$M$4:$O$367,3,0)</f>
        <v>FI-366</v>
      </c>
      <c r="AA2407" s="32" t="str">
        <f>+VLOOKUP(Enfermedades_Mundiales[[#This Row],[Muestra]],Estructura!$Q$4:$S$194,3,0)</f>
        <v>M-374</v>
      </c>
    </row>
    <row r="2408" spans="1:27" ht="30.6" x14ac:dyDescent="0.3">
      <c r="A2408" s="61" t="s">
        <v>2875</v>
      </c>
      <c r="B2408" s="43">
        <f t="shared" si="525"/>
        <v>360</v>
      </c>
      <c r="C2408" s="44" t="str">
        <f t="shared" si="525"/>
        <v>Enfermedades Mundiales</v>
      </c>
      <c r="D2408" s="44" t="str">
        <f t="shared" si="525"/>
        <v>Salud</v>
      </c>
      <c r="E2408" s="64">
        <v>2301</v>
      </c>
      <c r="F2408" s="44" t="str">
        <f t="shared" si="522"/>
        <v>Paso a Paso y Activos</v>
      </c>
      <c r="G2408" s="27" t="s">
        <v>3568</v>
      </c>
      <c r="H2408" s="60" t="s">
        <v>17</v>
      </c>
      <c r="I2408" s="58" t="s">
        <v>42</v>
      </c>
      <c r="J2408" s="43" t="str">
        <f t="shared" si="527"/>
        <v>Zona</v>
      </c>
      <c r="K2408" s="12" t="str">
        <f t="shared" si="526"/>
        <v>Etapas Históricas -Casos Activos</v>
      </c>
      <c r="L2408" s="43" t="str">
        <f t="shared" si="526"/>
        <v>Periodo 2020-2021</v>
      </c>
      <c r="M2408" s="43" t="str">
        <f t="shared" si="526"/>
        <v>Casos</v>
      </c>
      <c r="N2408" s="49" t="str">
        <f t="shared" si="526"/>
        <v>Ministerio de Ciencias, Tecnología, Conocimiento e Innovación</v>
      </c>
      <c r="O24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Tocopilla</v>
      </c>
      <c r="P2408" s="68"/>
      <c r="Q2408" s="15" t="str">
        <f t="shared" si="520"/>
        <v>Gráfico Evolución Comparativo</v>
      </c>
      <c r="R2408" s="30"/>
      <c r="S24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https://analytics.zoho.com/open-view/2395394000008156433?ZOHO_CRITERIA=%22Localiza_CL_Poblacion%22.%22Codcom%22%3D2301</v>
      </c>
      <c r="T2408" s="17"/>
      <c r="U2408" s="31" t="str">
        <f t="shared" si="521"/>
        <v>#1774B9</v>
      </c>
      <c r="V2408" s="32" t="str">
        <f>+Enfermedades_Mundiales[[#This Row],[idcoleccion]]&amp;"-"&amp;Enfermedades_Mundiales[[#This Row],[id]]</f>
        <v>360-2398</v>
      </c>
      <c r="W2408" s="21">
        <f>+VLOOKUP(Enfermedades_Mundiales[[#This Row],[Filtro URL]],Estructura!$X$4:$Y$366,2,0)</f>
        <v>36302301</v>
      </c>
      <c r="X2408" s="21" t="str">
        <f>+VLOOKUP(Enfermedades_Mundiales[[#This Row],[tema]],Estructura!$A$4:$C$18,3,0)</f>
        <v>T-369</v>
      </c>
      <c r="Y2408" s="32" t="str">
        <f>+VLOOKUP(Enfermedades_Mundiales[[#This Row],[contenido]],Estructura!$E$4:$G$18,3,0)</f>
        <v>C-364</v>
      </c>
      <c r="Z2408" s="32" t="str">
        <f>+VLOOKUP(Enfermedades_Mundiales[[#This Row],[Filtro Integrado]],Estructura!$M$4:$O$367,3,0)</f>
        <v>FI-366</v>
      </c>
      <c r="AA2408" s="32" t="str">
        <f>+VLOOKUP(Enfermedades_Mundiales[[#This Row],[Muestra]],Estructura!$Q$4:$S$194,3,0)</f>
        <v>M-374</v>
      </c>
    </row>
    <row r="2409" spans="1:27" ht="30.6" x14ac:dyDescent="0.3">
      <c r="A2409" s="61" t="s">
        <v>2876</v>
      </c>
      <c r="B2409" s="43">
        <f t="shared" si="525"/>
        <v>360</v>
      </c>
      <c r="C2409" s="44" t="str">
        <f t="shared" si="525"/>
        <v>Enfermedades Mundiales</v>
      </c>
      <c r="D2409" s="44" t="str">
        <f t="shared" si="525"/>
        <v>Salud</v>
      </c>
      <c r="E2409" s="64">
        <v>2302</v>
      </c>
      <c r="F2409" s="44" t="str">
        <f t="shared" si="522"/>
        <v>Paso a Paso y Activos</v>
      </c>
      <c r="G2409" s="27" t="s">
        <v>3568</v>
      </c>
      <c r="H2409" s="60" t="s">
        <v>17</v>
      </c>
      <c r="I2409" s="58" t="s">
        <v>43</v>
      </c>
      <c r="J2409" s="43" t="str">
        <f t="shared" si="527"/>
        <v>Zona</v>
      </c>
      <c r="K2409" s="12" t="str">
        <f t="shared" si="526"/>
        <v>Etapas Históricas -Casos Activos</v>
      </c>
      <c r="L2409" s="43" t="str">
        <f t="shared" si="526"/>
        <v>Periodo 2020-2021</v>
      </c>
      <c r="M2409" s="43" t="str">
        <f t="shared" si="526"/>
        <v>Casos</v>
      </c>
      <c r="N2409" s="49" t="str">
        <f t="shared" si="526"/>
        <v>Ministerio de Ciencias, Tecnología, Conocimiento e Innovación</v>
      </c>
      <c r="O24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María Elena</v>
      </c>
      <c r="P2409" s="68"/>
      <c r="Q2409" s="15" t="str">
        <f t="shared" si="520"/>
        <v>Gráfico Evolución Comparativo</v>
      </c>
      <c r="R2409" s="30"/>
      <c r="S24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https://analytics.zoho.com/open-view/2395394000008156433?ZOHO_CRITERIA=%22Localiza_CL_Poblacion%22.%22Codcom%22%3D2302</v>
      </c>
      <c r="T2409" s="17"/>
      <c r="U2409" s="31" t="str">
        <f t="shared" si="521"/>
        <v>#1774B9</v>
      </c>
      <c r="V2409" s="32" t="str">
        <f>+Enfermedades_Mundiales[[#This Row],[idcoleccion]]&amp;"-"&amp;Enfermedades_Mundiales[[#This Row],[id]]</f>
        <v>360-2399</v>
      </c>
      <c r="W2409" s="21">
        <f>+VLOOKUP(Enfermedades_Mundiales[[#This Row],[Filtro URL]],Estructura!$X$4:$Y$366,2,0)</f>
        <v>36302302</v>
      </c>
      <c r="X2409" s="21" t="str">
        <f>+VLOOKUP(Enfermedades_Mundiales[[#This Row],[tema]],Estructura!$A$4:$C$18,3,0)</f>
        <v>T-369</v>
      </c>
      <c r="Y2409" s="32" t="str">
        <f>+VLOOKUP(Enfermedades_Mundiales[[#This Row],[contenido]],Estructura!$E$4:$G$18,3,0)</f>
        <v>C-364</v>
      </c>
      <c r="Z2409" s="32" t="str">
        <f>+VLOOKUP(Enfermedades_Mundiales[[#This Row],[Filtro Integrado]],Estructura!$M$4:$O$367,3,0)</f>
        <v>FI-366</v>
      </c>
      <c r="AA2409" s="32" t="str">
        <f>+VLOOKUP(Enfermedades_Mundiales[[#This Row],[Muestra]],Estructura!$Q$4:$S$194,3,0)</f>
        <v>M-374</v>
      </c>
    </row>
    <row r="2410" spans="1:27" ht="30.6" x14ac:dyDescent="0.3">
      <c r="A2410" s="61" t="s">
        <v>2877</v>
      </c>
      <c r="B2410" s="43">
        <f t="shared" ref="B2410:D2425" si="528">+B2409</f>
        <v>360</v>
      </c>
      <c r="C2410" s="44" t="str">
        <f t="shared" si="528"/>
        <v>Enfermedades Mundiales</v>
      </c>
      <c r="D2410" s="44" t="str">
        <f t="shared" si="528"/>
        <v>Salud</v>
      </c>
      <c r="E2410" s="64">
        <v>3101</v>
      </c>
      <c r="F2410" s="44" t="str">
        <f t="shared" si="522"/>
        <v>Paso a Paso y Activos</v>
      </c>
      <c r="G2410" s="27" t="s">
        <v>3568</v>
      </c>
      <c r="H2410" s="60" t="s">
        <v>17</v>
      </c>
      <c r="I2410" s="58" t="s">
        <v>44</v>
      </c>
      <c r="J2410" s="43" t="str">
        <f t="shared" si="527"/>
        <v>Zona</v>
      </c>
      <c r="K2410" s="12" t="str">
        <f t="shared" si="526"/>
        <v>Etapas Históricas -Casos Activos</v>
      </c>
      <c r="L2410" s="43" t="str">
        <f t="shared" si="526"/>
        <v>Periodo 2020-2021</v>
      </c>
      <c r="M2410" s="43" t="str">
        <f t="shared" si="526"/>
        <v>Casos</v>
      </c>
      <c r="N2410" s="49" t="str">
        <f t="shared" si="526"/>
        <v>Ministerio de Ciencias, Tecnología, Conocimiento e Innovación</v>
      </c>
      <c r="O24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Copiapó</v>
      </c>
      <c r="P2410" s="68"/>
      <c r="Q2410" s="15" t="str">
        <f t="shared" si="520"/>
        <v>Gráfico Evolución Comparativo</v>
      </c>
      <c r="R2410" s="30"/>
      <c r="S24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https://analytics.zoho.com/open-view/2395394000008156433?ZOHO_CRITERIA=%22Localiza_CL_Poblacion%22.%22Codcom%22%3D3101</v>
      </c>
      <c r="T2410" s="17"/>
      <c r="U2410" s="31" t="str">
        <f t="shared" si="521"/>
        <v>#1774B9</v>
      </c>
      <c r="V2410" s="32" t="str">
        <f>+Enfermedades_Mundiales[[#This Row],[idcoleccion]]&amp;"-"&amp;Enfermedades_Mundiales[[#This Row],[id]]</f>
        <v>360-2400</v>
      </c>
      <c r="W2410" s="21">
        <f>+VLOOKUP(Enfermedades_Mundiales[[#This Row],[Filtro URL]],Estructura!$X$4:$Y$366,2,0)</f>
        <v>36303101</v>
      </c>
      <c r="X2410" s="21" t="str">
        <f>+VLOOKUP(Enfermedades_Mundiales[[#This Row],[tema]],Estructura!$A$4:$C$18,3,0)</f>
        <v>T-369</v>
      </c>
      <c r="Y2410" s="32" t="str">
        <f>+VLOOKUP(Enfermedades_Mundiales[[#This Row],[contenido]],Estructura!$E$4:$G$18,3,0)</f>
        <v>C-364</v>
      </c>
      <c r="Z2410" s="32" t="str">
        <f>+VLOOKUP(Enfermedades_Mundiales[[#This Row],[Filtro Integrado]],Estructura!$M$4:$O$367,3,0)</f>
        <v>FI-366</v>
      </c>
      <c r="AA2410" s="32" t="str">
        <f>+VLOOKUP(Enfermedades_Mundiales[[#This Row],[Muestra]],Estructura!$Q$4:$S$194,3,0)</f>
        <v>M-374</v>
      </c>
    </row>
    <row r="2411" spans="1:27" ht="30.6" x14ac:dyDescent="0.3">
      <c r="A2411" s="61" t="s">
        <v>2878</v>
      </c>
      <c r="B2411" s="43">
        <f t="shared" si="528"/>
        <v>360</v>
      </c>
      <c r="C2411" s="44" t="str">
        <f t="shared" si="528"/>
        <v>Enfermedades Mundiales</v>
      </c>
      <c r="D2411" s="44" t="str">
        <f t="shared" si="528"/>
        <v>Salud</v>
      </c>
      <c r="E2411" s="64">
        <v>3102</v>
      </c>
      <c r="F2411" s="44" t="str">
        <f t="shared" si="522"/>
        <v>Paso a Paso y Activos</v>
      </c>
      <c r="G2411" s="27" t="s">
        <v>3568</v>
      </c>
      <c r="H2411" s="60" t="s">
        <v>17</v>
      </c>
      <c r="I2411" s="58" t="s">
        <v>45</v>
      </c>
      <c r="J2411" s="43" t="str">
        <f t="shared" si="527"/>
        <v>Zona</v>
      </c>
      <c r="K2411" s="12" t="str">
        <f t="shared" ref="K2411:N2426" si="529">+K2410</f>
        <v>Etapas Históricas -Casos Activos</v>
      </c>
      <c r="L2411" s="43" t="str">
        <f t="shared" si="529"/>
        <v>Periodo 2020-2021</v>
      </c>
      <c r="M2411" s="43" t="str">
        <f t="shared" si="529"/>
        <v>Casos</v>
      </c>
      <c r="N2411" s="49" t="str">
        <f t="shared" si="529"/>
        <v>Ministerio de Ciencias, Tecnología, Conocimiento e Innovación</v>
      </c>
      <c r="O24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Caldera</v>
      </c>
      <c r="P2411" s="68"/>
      <c r="Q2411" s="15" t="str">
        <f t="shared" si="520"/>
        <v>Gráfico Evolución Comparativo</v>
      </c>
      <c r="R2411" s="30"/>
      <c r="S24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https://analytics.zoho.com/open-view/2395394000008156433?ZOHO_CRITERIA=%22Localiza_CL_Poblacion%22.%22Codcom%22%3D3102</v>
      </c>
      <c r="T2411" s="17"/>
      <c r="U2411" s="31" t="str">
        <f t="shared" si="521"/>
        <v>#1774B9</v>
      </c>
      <c r="V2411" s="32" t="str">
        <f>+Enfermedades_Mundiales[[#This Row],[idcoleccion]]&amp;"-"&amp;Enfermedades_Mundiales[[#This Row],[id]]</f>
        <v>360-2401</v>
      </c>
      <c r="W2411" s="21">
        <f>+VLOOKUP(Enfermedades_Mundiales[[#This Row],[Filtro URL]],Estructura!$X$4:$Y$366,2,0)</f>
        <v>36303102</v>
      </c>
      <c r="X2411" s="21" t="str">
        <f>+VLOOKUP(Enfermedades_Mundiales[[#This Row],[tema]],Estructura!$A$4:$C$18,3,0)</f>
        <v>T-369</v>
      </c>
      <c r="Y2411" s="32" t="str">
        <f>+VLOOKUP(Enfermedades_Mundiales[[#This Row],[contenido]],Estructura!$E$4:$G$18,3,0)</f>
        <v>C-364</v>
      </c>
      <c r="Z2411" s="32" t="str">
        <f>+VLOOKUP(Enfermedades_Mundiales[[#This Row],[Filtro Integrado]],Estructura!$M$4:$O$367,3,0)</f>
        <v>FI-366</v>
      </c>
      <c r="AA2411" s="32" t="str">
        <f>+VLOOKUP(Enfermedades_Mundiales[[#This Row],[Muestra]],Estructura!$Q$4:$S$194,3,0)</f>
        <v>M-374</v>
      </c>
    </row>
    <row r="2412" spans="1:27" ht="30.6" x14ac:dyDescent="0.3">
      <c r="A2412" s="61" t="s">
        <v>2879</v>
      </c>
      <c r="B2412" s="43">
        <f t="shared" si="528"/>
        <v>360</v>
      </c>
      <c r="C2412" s="44" t="str">
        <f t="shared" si="528"/>
        <v>Enfermedades Mundiales</v>
      </c>
      <c r="D2412" s="44" t="str">
        <f t="shared" si="528"/>
        <v>Salud</v>
      </c>
      <c r="E2412" s="64">
        <v>3103</v>
      </c>
      <c r="F2412" s="44" t="str">
        <f t="shared" si="522"/>
        <v>Paso a Paso y Activos</v>
      </c>
      <c r="G2412" s="27" t="s">
        <v>3568</v>
      </c>
      <c r="H2412" s="60" t="s">
        <v>17</v>
      </c>
      <c r="I2412" s="58" t="s">
        <v>46</v>
      </c>
      <c r="J2412" s="43" t="str">
        <f t="shared" si="527"/>
        <v>Zona</v>
      </c>
      <c r="K2412" s="12" t="str">
        <f t="shared" si="529"/>
        <v>Etapas Históricas -Casos Activos</v>
      </c>
      <c r="L2412" s="43" t="str">
        <f t="shared" si="529"/>
        <v>Periodo 2020-2021</v>
      </c>
      <c r="M2412" s="43" t="str">
        <f t="shared" si="529"/>
        <v>Casos</v>
      </c>
      <c r="N2412" s="49" t="str">
        <f t="shared" si="529"/>
        <v>Ministerio de Ciencias, Tecnología, Conocimiento e Innovación</v>
      </c>
      <c r="O24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Tierra Amarilla</v>
      </c>
      <c r="P2412" s="68"/>
      <c r="Q2412" s="15" t="str">
        <f t="shared" si="520"/>
        <v>Gráfico Evolución Comparativo</v>
      </c>
      <c r="R2412" s="30"/>
      <c r="S24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https://analytics.zoho.com/open-view/2395394000008156433?ZOHO_CRITERIA=%22Localiza_CL_Poblacion%22.%22Codcom%22%3D3103</v>
      </c>
      <c r="T2412" s="17"/>
      <c r="U2412" s="31" t="str">
        <f t="shared" si="521"/>
        <v>#1774B9</v>
      </c>
      <c r="V2412" s="32" t="str">
        <f>+Enfermedades_Mundiales[[#This Row],[idcoleccion]]&amp;"-"&amp;Enfermedades_Mundiales[[#This Row],[id]]</f>
        <v>360-2402</v>
      </c>
      <c r="W2412" s="21">
        <f>+VLOOKUP(Enfermedades_Mundiales[[#This Row],[Filtro URL]],Estructura!$X$4:$Y$366,2,0)</f>
        <v>36303103</v>
      </c>
      <c r="X2412" s="21" t="str">
        <f>+VLOOKUP(Enfermedades_Mundiales[[#This Row],[tema]],Estructura!$A$4:$C$18,3,0)</f>
        <v>T-369</v>
      </c>
      <c r="Y2412" s="32" t="str">
        <f>+VLOOKUP(Enfermedades_Mundiales[[#This Row],[contenido]],Estructura!$E$4:$G$18,3,0)</f>
        <v>C-364</v>
      </c>
      <c r="Z2412" s="32" t="str">
        <f>+VLOOKUP(Enfermedades_Mundiales[[#This Row],[Filtro Integrado]],Estructura!$M$4:$O$367,3,0)</f>
        <v>FI-366</v>
      </c>
      <c r="AA2412" s="32" t="str">
        <f>+VLOOKUP(Enfermedades_Mundiales[[#This Row],[Muestra]],Estructura!$Q$4:$S$194,3,0)</f>
        <v>M-374</v>
      </c>
    </row>
    <row r="2413" spans="1:27" ht="30.6" x14ac:dyDescent="0.3">
      <c r="A2413" s="61" t="s">
        <v>2880</v>
      </c>
      <c r="B2413" s="43">
        <f t="shared" si="528"/>
        <v>360</v>
      </c>
      <c r="C2413" s="44" t="str">
        <f t="shared" si="528"/>
        <v>Enfermedades Mundiales</v>
      </c>
      <c r="D2413" s="44" t="str">
        <f t="shared" si="528"/>
        <v>Salud</v>
      </c>
      <c r="E2413" s="64">
        <v>3201</v>
      </c>
      <c r="F2413" s="44" t="str">
        <f t="shared" si="522"/>
        <v>Paso a Paso y Activos</v>
      </c>
      <c r="G2413" s="27" t="s">
        <v>3568</v>
      </c>
      <c r="H2413" s="60" t="s">
        <v>17</v>
      </c>
      <c r="I2413" s="58" t="s">
        <v>47</v>
      </c>
      <c r="J2413" s="43" t="str">
        <f t="shared" si="527"/>
        <v>Zona</v>
      </c>
      <c r="K2413" s="12" t="str">
        <f t="shared" si="529"/>
        <v>Etapas Históricas -Casos Activos</v>
      </c>
      <c r="L2413" s="43" t="str">
        <f t="shared" si="529"/>
        <v>Periodo 2020-2021</v>
      </c>
      <c r="M2413" s="43" t="str">
        <f t="shared" si="529"/>
        <v>Casos</v>
      </c>
      <c r="N2413" s="49" t="str">
        <f t="shared" si="529"/>
        <v>Ministerio de Ciencias, Tecnología, Conocimiento e Innovación</v>
      </c>
      <c r="O24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Chañaral</v>
      </c>
      <c r="P2413" s="68"/>
      <c r="Q2413" s="15" t="str">
        <f t="shared" si="520"/>
        <v>Gráfico Evolución Comparativo</v>
      </c>
      <c r="R2413" s="30"/>
      <c r="S24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https://analytics.zoho.com/open-view/2395394000008156433?ZOHO_CRITERIA=%22Localiza_CL_Poblacion%22.%22Codcom%22%3D3201</v>
      </c>
      <c r="T2413" s="17"/>
      <c r="U2413" s="31" t="str">
        <f t="shared" si="521"/>
        <v>#1774B9</v>
      </c>
      <c r="V2413" s="32" t="str">
        <f>+Enfermedades_Mundiales[[#This Row],[idcoleccion]]&amp;"-"&amp;Enfermedades_Mundiales[[#This Row],[id]]</f>
        <v>360-2403</v>
      </c>
      <c r="W2413" s="21">
        <f>+VLOOKUP(Enfermedades_Mundiales[[#This Row],[Filtro URL]],Estructura!$X$4:$Y$366,2,0)</f>
        <v>36303201</v>
      </c>
      <c r="X2413" s="21" t="str">
        <f>+VLOOKUP(Enfermedades_Mundiales[[#This Row],[tema]],Estructura!$A$4:$C$18,3,0)</f>
        <v>T-369</v>
      </c>
      <c r="Y2413" s="32" t="str">
        <f>+VLOOKUP(Enfermedades_Mundiales[[#This Row],[contenido]],Estructura!$E$4:$G$18,3,0)</f>
        <v>C-364</v>
      </c>
      <c r="Z2413" s="32" t="str">
        <f>+VLOOKUP(Enfermedades_Mundiales[[#This Row],[Filtro Integrado]],Estructura!$M$4:$O$367,3,0)</f>
        <v>FI-366</v>
      </c>
      <c r="AA2413" s="32" t="str">
        <f>+VLOOKUP(Enfermedades_Mundiales[[#This Row],[Muestra]],Estructura!$Q$4:$S$194,3,0)</f>
        <v>M-374</v>
      </c>
    </row>
    <row r="2414" spans="1:27" ht="30.6" x14ac:dyDescent="0.3">
      <c r="A2414" s="61" t="s">
        <v>2881</v>
      </c>
      <c r="B2414" s="43">
        <f t="shared" si="528"/>
        <v>360</v>
      </c>
      <c r="C2414" s="44" t="str">
        <f t="shared" si="528"/>
        <v>Enfermedades Mundiales</v>
      </c>
      <c r="D2414" s="44" t="str">
        <f t="shared" si="528"/>
        <v>Salud</v>
      </c>
      <c r="E2414" s="64">
        <v>3202</v>
      </c>
      <c r="F2414" s="44" t="str">
        <f t="shared" si="522"/>
        <v>Paso a Paso y Activos</v>
      </c>
      <c r="G2414" s="27" t="s">
        <v>3568</v>
      </c>
      <c r="H2414" s="60" t="s">
        <v>17</v>
      </c>
      <c r="I2414" s="58" t="s">
        <v>48</v>
      </c>
      <c r="J2414" s="43" t="str">
        <f t="shared" si="527"/>
        <v>Zona</v>
      </c>
      <c r="K2414" s="12" t="str">
        <f t="shared" si="529"/>
        <v>Etapas Históricas -Casos Activos</v>
      </c>
      <c r="L2414" s="43" t="str">
        <f t="shared" si="529"/>
        <v>Periodo 2020-2021</v>
      </c>
      <c r="M2414" s="43" t="str">
        <f t="shared" si="529"/>
        <v>Casos</v>
      </c>
      <c r="N2414" s="49" t="str">
        <f t="shared" si="529"/>
        <v>Ministerio de Ciencias, Tecnología, Conocimiento e Innovación</v>
      </c>
      <c r="O24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Diego de Almagro</v>
      </c>
      <c r="P2414" s="68"/>
      <c r="Q2414" s="15" t="str">
        <f t="shared" si="520"/>
        <v>Gráfico Evolución Comparativo</v>
      </c>
      <c r="R2414" s="30"/>
      <c r="S24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https://analytics.zoho.com/open-view/2395394000008156433?ZOHO_CRITERIA=%22Localiza_CL_Poblacion%22.%22Codcom%22%3D3202</v>
      </c>
      <c r="T2414" s="17"/>
      <c r="U2414" s="31" t="str">
        <f t="shared" si="521"/>
        <v>#1774B9</v>
      </c>
      <c r="V2414" s="32" t="str">
        <f>+Enfermedades_Mundiales[[#This Row],[idcoleccion]]&amp;"-"&amp;Enfermedades_Mundiales[[#This Row],[id]]</f>
        <v>360-2404</v>
      </c>
      <c r="W2414" s="21">
        <f>+VLOOKUP(Enfermedades_Mundiales[[#This Row],[Filtro URL]],Estructura!$X$4:$Y$366,2,0)</f>
        <v>36303202</v>
      </c>
      <c r="X2414" s="21" t="str">
        <f>+VLOOKUP(Enfermedades_Mundiales[[#This Row],[tema]],Estructura!$A$4:$C$18,3,0)</f>
        <v>T-369</v>
      </c>
      <c r="Y2414" s="32" t="str">
        <f>+VLOOKUP(Enfermedades_Mundiales[[#This Row],[contenido]],Estructura!$E$4:$G$18,3,0)</f>
        <v>C-364</v>
      </c>
      <c r="Z2414" s="32" t="str">
        <f>+VLOOKUP(Enfermedades_Mundiales[[#This Row],[Filtro Integrado]],Estructura!$M$4:$O$367,3,0)</f>
        <v>FI-366</v>
      </c>
      <c r="AA2414" s="32" t="str">
        <f>+VLOOKUP(Enfermedades_Mundiales[[#This Row],[Muestra]],Estructura!$Q$4:$S$194,3,0)</f>
        <v>M-374</v>
      </c>
    </row>
    <row r="2415" spans="1:27" ht="30.6" x14ac:dyDescent="0.3">
      <c r="A2415" s="61" t="s">
        <v>2882</v>
      </c>
      <c r="B2415" s="43">
        <f t="shared" si="528"/>
        <v>360</v>
      </c>
      <c r="C2415" s="44" t="str">
        <f t="shared" si="528"/>
        <v>Enfermedades Mundiales</v>
      </c>
      <c r="D2415" s="44" t="str">
        <f t="shared" si="528"/>
        <v>Salud</v>
      </c>
      <c r="E2415" s="64">
        <v>3301</v>
      </c>
      <c r="F2415" s="44" t="str">
        <f t="shared" si="522"/>
        <v>Paso a Paso y Activos</v>
      </c>
      <c r="G2415" s="27" t="s">
        <v>3568</v>
      </c>
      <c r="H2415" s="60" t="s">
        <v>17</v>
      </c>
      <c r="I2415" s="58" t="s">
        <v>49</v>
      </c>
      <c r="J2415" s="43" t="str">
        <f t="shared" si="527"/>
        <v>Zona</v>
      </c>
      <c r="K2415" s="12" t="str">
        <f t="shared" si="529"/>
        <v>Etapas Históricas -Casos Activos</v>
      </c>
      <c r="L2415" s="43" t="str">
        <f t="shared" si="529"/>
        <v>Periodo 2020-2021</v>
      </c>
      <c r="M2415" s="43" t="str">
        <f t="shared" si="529"/>
        <v>Casos</v>
      </c>
      <c r="N2415" s="49" t="str">
        <f t="shared" si="529"/>
        <v>Ministerio de Ciencias, Tecnología, Conocimiento e Innovación</v>
      </c>
      <c r="O24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Vallenar</v>
      </c>
      <c r="P2415" s="68"/>
      <c r="Q2415" s="15" t="str">
        <f t="shared" si="520"/>
        <v>Gráfico Evolución Comparativo</v>
      </c>
      <c r="R2415" s="30"/>
      <c r="S24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https://analytics.zoho.com/open-view/2395394000008156433?ZOHO_CRITERIA=%22Localiza_CL_Poblacion%22.%22Codcom%22%3D3301</v>
      </c>
      <c r="T2415" s="17"/>
      <c r="U2415" s="31" t="str">
        <f t="shared" si="521"/>
        <v>#1774B9</v>
      </c>
      <c r="V2415" s="32" t="str">
        <f>+Enfermedades_Mundiales[[#This Row],[idcoleccion]]&amp;"-"&amp;Enfermedades_Mundiales[[#This Row],[id]]</f>
        <v>360-2405</v>
      </c>
      <c r="W2415" s="21">
        <f>+VLOOKUP(Enfermedades_Mundiales[[#This Row],[Filtro URL]],Estructura!$X$4:$Y$366,2,0)</f>
        <v>36303301</v>
      </c>
      <c r="X2415" s="21" t="str">
        <f>+VLOOKUP(Enfermedades_Mundiales[[#This Row],[tema]],Estructura!$A$4:$C$18,3,0)</f>
        <v>T-369</v>
      </c>
      <c r="Y2415" s="32" t="str">
        <f>+VLOOKUP(Enfermedades_Mundiales[[#This Row],[contenido]],Estructura!$E$4:$G$18,3,0)</f>
        <v>C-364</v>
      </c>
      <c r="Z2415" s="32" t="str">
        <f>+VLOOKUP(Enfermedades_Mundiales[[#This Row],[Filtro Integrado]],Estructura!$M$4:$O$367,3,0)</f>
        <v>FI-366</v>
      </c>
      <c r="AA2415" s="32" t="str">
        <f>+VLOOKUP(Enfermedades_Mundiales[[#This Row],[Muestra]],Estructura!$Q$4:$S$194,3,0)</f>
        <v>M-374</v>
      </c>
    </row>
    <row r="2416" spans="1:27" ht="30.6" x14ac:dyDescent="0.3">
      <c r="A2416" s="61" t="s">
        <v>2883</v>
      </c>
      <c r="B2416" s="43">
        <f t="shared" si="528"/>
        <v>360</v>
      </c>
      <c r="C2416" s="44" t="str">
        <f t="shared" si="528"/>
        <v>Enfermedades Mundiales</v>
      </c>
      <c r="D2416" s="44" t="str">
        <f t="shared" si="528"/>
        <v>Salud</v>
      </c>
      <c r="E2416" s="64">
        <v>3302</v>
      </c>
      <c r="F2416" s="44" t="str">
        <f t="shared" si="522"/>
        <v>Paso a Paso y Activos</v>
      </c>
      <c r="G2416" s="27" t="s">
        <v>3568</v>
      </c>
      <c r="H2416" s="60" t="s">
        <v>17</v>
      </c>
      <c r="I2416" s="58" t="s">
        <v>50</v>
      </c>
      <c r="J2416" s="43" t="str">
        <f t="shared" si="527"/>
        <v>Zona</v>
      </c>
      <c r="K2416" s="12" t="str">
        <f t="shared" si="529"/>
        <v>Etapas Históricas -Casos Activos</v>
      </c>
      <c r="L2416" s="43" t="str">
        <f t="shared" si="529"/>
        <v>Periodo 2020-2021</v>
      </c>
      <c r="M2416" s="43" t="str">
        <f t="shared" si="529"/>
        <v>Casos</v>
      </c>
      <c r="N2416" s="49" t="str">
        <f t="shared" si="529"/>
        <v>Ministerio de Ciencias, Tecnología, Conocimiento e Innovación</v>
      </c>
      <c r="O24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Alto del Carmen</v>
      </c>
      <c r="P2416" s="68"/>
      <c r="Q2416" s="15" t="str">
        <f t="shared" si="520"/>
        <v>Gráfico Evolución Comparativo</v>
      </c>
      <c r="R2416" s="30"/>
      <c r="S24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https://analytics.zoho.com/open-view/2395394000008156433?ZOHO_CRITERIA=%22Localiza_CL_Poblacion%22.%22Codcom%22%3D3302</v>
      </c>
      <c r="T2416" s="17"/>
      <c r="U2416" s="31" t="str">
        <f t="shared" si="521"/>
        <v>#1774B9</v>
      </c>
      <c r="V2416" s="32" t="str">
        <f>+Enfermedades_Mundiales[[#This Row],[idcoleccion]]&amp;"-"&amp;Enfermedades_Mundiales[[#This Row],[id]]</f>
        <v>360-2406</v>
      </c>
      <c r="W2416" s="21">
        <f>+VLOOKUP(Enfermedades_Mundiales[[#This Row],[Filtro URL]],Estructura!$X$4:$Y$366,2,0)</f>
        <v>36303302</v>
      </c>
      <c r="X2416" s="21" t="str">
        <f>+VLOOKUP(Enfermedades_Mundiales[[#This Row],[tema]],Estructura!$A$4:$C$18,3,0)</f>
        <v>T-369</v>
      </c>
      <c r="Y2416" s="32" t="str">
        <f>+VLOOKUP(Enfermedades_Mundiales[[#This Row],[contenido]],Estructura!$E$4:$G$18,3,0)</f>
        <v>C-364</v>
      </c>
      <c r="Z2416" s="32" t="str">
        <f>+VLOOKUP(Enfermedades_Mundiales[[#This Row],[Filtro Integrado]],Estructura!$M$4:$O$367,3,0)</f>
        <v>FI-366</v>
      </c>
      <c r="AA2416" s="32" t="str">
        <f>+VLOOKUP(Enfermedades_Mundiales[[#This Row],[Muestra]],Estructura!$Q$4:$S$194,3,0)</f>
        <v>M-374</v>
      </c>
    </row>
    <row r="2417" spans="1:27" ht="30.6" x14ac:dyDescent="0.3">
      <c r="A2417" s="61" t="s">
        <v>2884</v>
      </c>
      <c r="B2417" s="43">
        <f t="shared" si="528"/>
        <v>360</v>
      </c>
      <c r="C2417" s="44" t="str">
        <f t="shared" si="528"/>
        <v>Enfermedades Mundiales</v>
      </c>
      <c r="D2417" s="44" t="str">
        <f t="shared" si="528"/>
        <v>Salud</v>
      </c>
      <c r="E2417" s="64">
        <v>3303</v>
      </c>
      <c r="F2417" s="44" t="str">
        <f t="shared" si="522"/>
        <v>Paso a Paso y Activos</v>
      </c>
      <c r="G2417" s="27" t="s">
        <v>3568</v>
      </c>
      <c r="H2417" s="60" t="s">
        <v>17</v>
      </c>
      <c r="I2417" s="58" t="s">
        <v>51</v>
      </c>
      <c r="J2417" s="43" t="str">
        <f t="shared" si="527"/>
        <v>Zona</v>
      </c>
      <c r="K2417" s="12" t="str">
        <f t="shared" si="529"/>
        <v>Etapas Históricas -Casos Activos</v>
      </c>
      <c r="L2417" s="43" t="str">
        <f t="shared" si="529"/>
        <v>Periodo 2020-2021</v>
      </c>
      <c r="M2417" s="43" t="str">
        <f t="shared" si="529"/>
        <v>Casos</v>
      </c>
      <c r="N2417" s="49" t="str">
        <f t="shared" si="529"/>
        <v>Ministerio de Ciencias, Tecnología, Conocimiento e Innovación</v>
      </c>
      <c r="O24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Freirina</v>
      </c>
      <c r="P2417" s="68"/>
      <c r="Q2417" s="15" t="str">
        <f t="shared" si="520"/>
        <v>Gráfico Evolución Comparativo</v>
      </c>
      <c r="R2417" s="30"/>
      <c r="S24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https://analytics.zoho.com/open-view/2395394000008156433?ZOHO_CRITERIA=%22Localiza_CL_Poblacion%22.%22Codcom%22%3D3303</v>
      </c>
      <c r="T2417" s="17"/>
      <c r="U2417" s="31" t="str">
        <f t="shared" si="521"/>
        <v>#1774B9</v>
      </c>
      <c r="V2417" s="32" t="str">
        <f>+Enfermedades_Mundiales[[#This Row],[idcoleccion]]&amp;"-"&amp;Enfermedades_Mundiales[[#This Row],[id]]</f>
        <v>360-2407</v>
      </c>
      <c r="W2417" s="21">
        <f>+VLOOKUP(Enfermedades_Mundiales[[#This Row],[Filtro URL]],Estructura!$X$4:$Y$366,2,0)</f>
        <v>36303303</v>
      </c>
      <c r="X2417" s="21" t="str">
        <f>+VLOOKUP(Enfermedades_Mundiales[[#This Row],[tema]],Estructura!$A$4:$C$18,3,0)</f>
        <v>T-369</v>
      </c>
      <c r="Y2417" s="32" t="str">
        <f>+VLOOKUP(Enfermedades_Mundiales[[#This Row],[contenido]],Estructura!$E$4:$G$18,3,0)</f>
        <v>C-364</v>
      </c>
      <c r="Z2417" s="32" t="str">
        <f>+VLOOKUP(Enfermedades_Mundiales[[#This Row],[Filtro Integrado]],Estructura!$M$4:$O$367,3,0)</f>
        <v>FI-366</v>
      </c>
      <c r="AA2417" s="32" t="str">
        <f>+VLOOKUP(Enfermedades_Mundiales[[#This Row],[Muestra]],Estructura!$Q$4:$S$194,3,0)</f>
        <v>M-374</v>
      </c>
    </row>
    <row r="2418" spans="1:27" ht="30.6" x14ac:dyDescent="0.3">
      <c r="A2418" s="61" t="s">
        <v>2885</v>
      </c>
      <c r="B2418" s="43">
        <f t="shared" si="528"/>
        <v>360</v>
      </c>
      <c r="C2418" s="44" t="str">
        <f t="shared" si="528"/>
        <v>Enfermedades Mundiales</v>
      </c>
      <c r="D2418" s="44" t="str">
        <f t="shared" si="528"/>
        <v>Salud</v>
      </c>
      <c r="E2418" s="64">
        <v>3304</v>
      </c>
      <c r="F2418" s="44" t="str">
        <f t="shared" si="522"/>
        <v>Paso a Paso y Activos</v>
      </c>
      <c r="G2418" s="27" t="s">
        <v>3568</v>
      </c>
      <c r="H2418" s="60" t="s">
        <v>17</v>
      </c>
      <c r="I2418" s="58" t="s">
        <v>52</v>
      </c>
      <c r="J2418" s="43" t="str">
        <f t="shared" si="527"/>
        <v>Zona</v>
      </c>
      <c r="K2418" s="12" t="str">
        <f t="shared" si="529"/>
        <v>Etapas Históricas -Casos Activos</v>
      </c>
      <c r="L2418" s="43" t="str">
        <f t="shared" si="529"/>
        <v>Periodo 2020-2021</v>
      </c>
      <c r="M2418" s="43" t="str">
        <f t="shared" si="529"/>
        <v>Casos</v>
      </c>
      <c r="N2418" s="49" t="str">
        <f t="shared" si="529"/>
        <v>Ministerio de Ciencias, Tecnología, Conocimiento e Innovación</v>
      </c>
      <c r="O24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Huasco</v>
      </c>
      <c r="P2418" s="68"/>
      <c r="Q2418" s="15" t="str">
        <f t="shared" si="520"/>
        <v>Gráfico Evolución Comparativo</v>
      </c>
      <c r="R2418" s="30"/>
      <c r="S24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https://analytics.zoho.com/open-view/2395394000008156433?ZOHO_CRITERIA=%22Localiza_CL_Poblacion%22.%22Codcom%22%3D3304</v>
      </c>
      <c r="T2418" s="17"/>
      <c r="U2418" s="31" t="str">
        <f t="shared" si="521"/>
        <v>#1774B9</v>
      </c>
      <c r="V2418" s="32" t="str">
        <f>+Enfermedades_Mundiales[[#This Row],[idcoleccion]]&amp;"-"&amp;Enfermedades_Mundiales[[#This Row],[id]]</f>
        <v>360-2408</v>
      </c>
      <c r="W2418" s="21">
        <f>+VLOOKUP(Enfermedades_Mundiales[[#This Row],[Filtro URL]],Estructura!$X$4:$Y$366,2,0)</f>
        <v>36303304</v>
      </c>
      <c r="X2418" s="21" t="str">
        <f>+VLOOKUP(Enfermedades_Mundiales[[#This Row],[tema]],Estructura!$A$4:$C$18,3,0)</f>
        <v>T-369</v>
      </c>
      <c r="Y2418" s="32" t="str">
        <f>+VLOOKUP(Enfermedades_Mundiales[[#This Row],[contenido]],Estructura!$E$4:$G$18,3,0)</f>
        <v>C-364</v>
      </c>
      <c r="Z2418" s="32" t="str">
        <f>+VLOOKUP(Enfermedades_Mundiales[[#This Row],[Filtro Integrado]],Estructura!$M$4:$O$367,3,0)</f>
        <v>FI-366</v>
      </c>
      <c r="AA2418" s="32" t="str">
        <f>+VLOOKUP(Enfermedades_Mundiales[[#This Row],[Muestra]],Estructura!$Q$4:$S$194,3,0)</f>
        <v>M-374</v>
      </c>
    </row>
    <row r="2419" spans="1:27" ht="30.6" x14ac:dyDescent="0.3">
      <c r="A2419" s="61" t="s">
        <v>2886</v>
      </c>
      <c r="B2419" s="43">
        <f t="shared" si="528"/>
        <v>360</v>
      </c>
      <c r="C2419" s="44" t="str">
        <f t="shared" si="528"/>
        <v>Enfermedades Mundiales</v>
      </c>
      <c r="D2419" s="44" t="str">
        <f t="shared" si="528"/>
        <v>Salud</v>
      </c>
      <c r="E2419" s="64">
        <v>4101</v>
      </c>
      <c r="F2419" s="44" t="str">
        <f t="shared" si="522"/>
        <v>Paso a Paso y Activos</v>
      </c>
      <c r="G2419" s="27" t="s">
        <v>3568</v>
      </c>
      <c r="H2419" s="60" t="s">
        <v>17</v>
      </c>
      <c r="I2419" s="58" t="s">
        <v>53</v>
      </c>
      <c r="J2419" s="43" t="str">
        <f t="shared" si="527"/>
        <v>Zona</v>
      </c>
      <c r="K2419" s="12" t="str">
        <f t="shared" si="529"/>
        <v>Etapas Históricas -Casos Activos</v>
      </c>
      <c r="L2419" s="43" t="str">
        <f t="shared" si="529"/>
        <v>Periodo 2020-2021</v>
      </c>
      <c r="M2419" s="43" t="str">
        <f t="shared" si="529"/>
        <v>Casos</v>
      </c>
      <c r="N2419" s="49" t="str">
        <f t="shared" si="529"/>
        <v>Ministerio de Ciencias, Tecnología, Conocimiento e Innovación</v>
      </c>
      <c r="O24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Serena</v>
      </c>
      <c r="P2419" s="68"/>
      <c r="Q2419" s="15" t="str">
        <f t="shared" si="520"/>
        <v>Gráfico Evolución Comparativo</v>
      </c>
      <c r="R2419" s="30"/>
      <c r="S24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https://analytics.zoho.com/open-view/2395394000008156433?ZOHO_CRITERIA=%22Localiza_CL_Poblacion%22.%22Codcom%22%3D4101</v>
      </c>
      <c r="T2419" s="17"/>
      <c r="U2419" s="31" t="str">
        <f t="shared" si="521"/>
        <v>#1774B9</v>
      </c>
      <c r="V2419" s="32" t="str">
        <f>+Enfermedades_Mundiales[[#This Row],[idcoleccion]]&amp;"-"&amp;Enfermedades_Mundiales[[#This Row],[id]]</f>
        <v>360-2409</v>
      </c>
      <c r="W2419" s="21">
        <f>+VLOOKUP(Enfermedades_Mundiales[[#This Row],[Filtro URL]],Estructura!$X$4:$Y$366,2,0)</f>
        <v>36304101</v>
      </c>
      <c r="X2419" s="21" t="str">
        <f>+VLOOKUP(Enfermedades_Mundiales[[#This Row],[tema]],Estructura!$A$4:$C$18,3,0)</f>
        <v>T-369</v>
      </c>
      <c r="Y2419" s="32" t="str">
        <f>+VLOOKUP(Enfermedades_Mundiales[[#This Row],[contenido]],Estructura!$E$4:$G$18,3,0)</f>
        <v>C-364</v>
      </c>
      <c r="Z2419" s="32" t="str">
        <f>+VLOOKUP(Enfermedades_Mundiales[[#This Row],[Filtro Integrado]],Estructura!$M$4:$O$367,3,0)</f>
        <v>FI-366</v>
      </c>
      <c r="AA2419" s="32" t="str">
        <f>+VLOOKUP(Enfermedades_Mundiales[[#This Row],[Muestra]],Estructura!$Q$4:$S$194,3,0)</f>
        <v>M-374</v>
      </c>
    </row>
    <row r="2420" spans="1:27" ht="30.6" x14ac:dyDescent="0.3">
      <c r="A2420" s="61" t="s">
        <v>2887</v>
      </c>
      <c r="B2420" s="43">
        <f t="shared" si="528"/>
        <v>360</v>
      </c>
      <c r="C2420" s="44" t="str">
        <f t="shared" si="528"/>
        <v>Enfermedades Mundiales</v>
      </c>
      <c r="D2420" s="44" t="str">
        <f t="shared" si="528"/>
        <v>Salud</v>
      </c>
      <c r="E2420" s="64">
        <v>4102</v>
      </c>
      <c r="F2420" s="44" t="str">
        <f t="shared" si="522"/>
        <v>Paso a Paso y Activos</v>
      </c>
      <c r="G2420" s="27" t="s">
        <v>3568</v>
      </c>
      <c r="H2420" s="60" t="s">
        <v>17</v>
      </c>
      <c r="I2420" s="58" t="s">
        <v>25</v>
      </c>
      <c r="J2420" s="43" t="str">
        <f t="shared" si="527"/>
        <v>Zona</v>
      </c>
      <c r="K2420" s="12" t="str">
        <f t="shared" si="529"/>
        <v>Etapas Históricas -Casos Activos</v>
      </c>
      <c r="L2420" s="43" t="str">
        <f t="shared" si="529"/>
        <v>Periodo 2020-2021</v>
      </c>
      <c r="M2420" s="43" t="str">
        <f t="shared" si="529"/>
        <v>Casos</v>
      </c>
      <c r="N2420" s="49" t="str">
        <f t="shared" si="529"/>
        <v>Ministerio de Ciencias, Tecnología, Conocimiento e Innovación</v>
      </c>
      <c r="O24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Coquimbo</v>
      </c>
      <c r="P2420" s="68"/>
      <c r="Q2420" s="15" t="str">
        <f t="shared" si="520"/>
        <v>Gráfico Evolución Comparativo</v>
      </c>
      <c r="R2420" s="30"/>
      <c r="S24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https://analytics.zoho.com/open-view/2395394000008156433?ZOHO_CRITERIA=%22Localiza_CL_Poblacion%22.%22Codcom%22%3D4102</v>
      </c>
      <c r="T2420" s="17"/>
      <c r="U2420" s="31" t="str">
        <f t="shared" si="521"/>
        <v>#1774B9</v>
      </c>
      <c r="V2420" s="32" t="str">
        <f>+Enfermedades_Mundiales[[#This Row],[idcoleccion]]&amp;"-"&amp;Enfermedades_Mundiales[[#This Row],[id]]</f>
        <v>360-2410</v>
      </c>
      <c r="W2420" s="21">
        <f>+VLOOKUP(Enfermedades_Mundiales[[#This Row],[Filtro URL]],Estructura!$X$4:$Y$366,2,0)</f>
        <v>36304102</v>
      </c>
      <c r="X2420" s="21" t="str">
        <f>+VLOOKUP(Enfermedades_Mundiales[[#This Row],[tema]],Estructura!$A$4:$C$18,3,0)</f>
        <v>T-369</v>
      </c>
      <c r="Y2420" s="32" t="str">
        <f>+VLOOKUP(Enfermedades_Mundiales[[#This Row],[contenido]],Estructura!$E$4:$G$18,3,0)</f>
        <v>C-364</v>
      </c>
      <c r="Z2420" s="32" t="str">
        <f>+VLOOKUP(Enfermedades_Mundiales[[#This Row],[Filtro Integrado]],Estructura!$M$4:$O$367,3,0)</f>
        <v>FI-366</v>
      </c>
      <c r="AA2420" s="32" t="str">
        <f>+VLOOKUP(Enfermedades_Mundiales[[#This Row],[Muestra]],Estructura!$Q$4:$S$194,3,0)</f>
        <v>M-374</v>
      </c>
    </row>
    <row r="2421" spans="1:27" ht="30.6" x14ac:dyDescent="0.3">
      <c r="A2421" s="61" t="s">
        <v>2888</v>
      </c>
      <c r="B2421" s="43">
        <f t="shared" si="528"/>
        <v>360</v>
      </c>
      <c r="C2421" s="44" t="str">
        <f t="shared" si="528"/>
        <v>Enfermedades Mundiales</v>
      </c>
      <c r="D2421" s="44" t="str">
        <f t="shared" si="528"/>
        <v>Salud</v>
      </c>
      <c r="E2421" s="64">
        <v>4103</v>
      </c>
      <c r="F2421" s="44" t="str">
        <f t="shared" si="522"/>
        <v>Paso a Paso y Activos</v>
      </c>
      <c r="G2421" s="27" t="s">
        <v>3568</v>
      </c>
      <c r="H2421" s="60" t="s">
        <v>17</v>
      </c>
      <c r="I2421" s="58" t="s">
        <v>54</v>
      </c>
      <c r="J2421" s="43" t="str">
        <f t="shared" si="527"/>
        <v>Zona</v>
      </c>
      <c r="K2421" s="12" t="str">
        <f t="shared" si="529"/>
        <v>Etapas Históricas -Casos Activos</v>
      </c>
      <c r="L2421" s="43" t="str">
        <f t="shared" si="529"/>
        <v>Periodo 2020-2021</v>
      </c>
      <c r="M2421" s="43" t="str">
        <f t="shared" si="529"/>
        <v>Casos</v>
      </c>
      <c r="N2421" s="49" t="str">
        <f t="shared" si="529"/>
        <v>Ministerio de Ciencias, Tecnología, Conocimiento e Innovación</v>
      </c>
      <c r="O24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Andacollo</v>
      </c>
      <c r="P2421" s="68"/>
      <c r="Q2421" s="15" t="str">
        <f t="shared" si="520"/>
        <v>Gráfico Evolución Comparativo</v>
      </c>
      <c r="R2421" s="30"/>
      <c r="S24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https://analytics.zoho.com/open-view/2395394000008156433?ZOHO_CRITERIA=%22Localiza_CL_Poblacion%22.%22Codcom%22%3D4103</v>
      </c>
      <c r="T2421" s="17"/>
      <c r="U2421" s="31" t="str">
        <f t="shared" si="521"/>
        <v>#1774B9</v>
      </c>
      <c r="V2421" s="32" t="str">
        <f>+Enfermedades_Mundiales[[#This Row],[idcoleccion]]&amp;"-"&amp;Enfermedades_Mundiales[[#This Row],[id]]</f>
        <v>360-2411</v>
      </c>
      <c r="W2421" s="21">
        <f>+VLOOKUP(Enfermedades_Mundiales[[#This Row],[Filtro URL]],Estructura!$X$4:$Y$366,2,0)</f>
        <v>36304103</v>
      </c>
      <c r="X2421" s="21" t="str">
        <f>+VLOOKUP(Enfermedades_Mundiales[[#This Row],[tema]],Estructura!$A$4:$C$18,3,0)</f>
        <v>T-369</v>
      </c>
      <c r="Y2421" s="32" t="str">
        <f>+VLOOKUP(Enfermedades_Mundiales[[#This Row],[contenido]],Estructura!$E$4:$G$18,3,0)</f>
        <v>C-364</v>
      </c>
      <c r="Z2421" s="32" t="str">
        <f>+VLOOKUP(Enfermedades_Mundiales[[#This Row],[Filtro Integrado]],Estructura!$M$4:$O$367,3,0)</f>
        <v>FI-366</v>
      </c>
      <c r="AA2421" s="32" t="str">
        <f>+VLOOKUP(Enfermedades_Mundiales[[#This Row],[Muestra]],Estructura!$Q$4:$S$194,3,0)</f>
        <v>M-374</v>
      </c>
    </row>
    <row r="2422" spans="1:27" ht="30.6" x14ac:dyDescent="0.3">
      <c r="A2422" s="61" t="s">
        <v>2889</v>
      </c>
      <c r="B2422" s="43">
        <f t="shared" si="528"/>
        <v>360</v>
      </c>
      <c r="C2422" s="44" t="str">
        <f t="shared" si="528"/>
        <v>Enfermedades Mundiales</v>
      </c>
      <c r="D2422" s="44" t="str">
        <f t="shared" si="528"/>
        <v>Salud</v>
      </c>
      <c r="E2422" s="64">
        <v>4104</v>
      </c>
      <c r="F2422" s="44" t="str">
        <f t="shared" si="522"/>
        <v>Paso a Paso y Activos</v>
      </c>
      <c r="G2422" s="27" t="s">
        <v>3568</v>
      </c>
      <c r="H2422" s="60" t="s">
        <v>17</v>
      </c>
      <c r="I2422" s="58" t="s">
        <v>55</v>
      </c>
      <c r="J2422" s="43" t="str">
        <f t="shared" si="527"/>
        <v>Zona</v>
      </c>
      <c r="K2422" s="12" t="str">
        <f t="shared" si="529"/>
        <v>Etapas Históricas -Casos Activos</v>
      </c>
      <c r="L2422" s="43" t="str">
        <f t="shared" si="529"/>
        <v>Periodo 2020-2021</v>
      </c>
      <c r="M2422" s="43" t="str">
        <f t="shared" si="529"/>
        <v>Casos</v>
      </c>
      <c r="N2422" s="49" t="str">
        <f t="shared" si="529"/>
        <v>Ministerio de Ciencias, Tecnología, Conocimiento e Innovación</v>
      </c>
      <c r="O24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Higuera</v>
      </c>
      <c r="P2422" s="68"/>
      <c r="Q2422" s="15" t="str">
        <f t="shared" si="520"/>
        <v>Gráfico Evolución Comparativo</v>
      </c>
      <c r="R2422" s="30"/>
      <c r="S24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https://analytics.zoho.com/open-view/2395394000008156433?ZOHO_CRITERIA=%22Localiza_CL_Poblacion%22.%22Codcom%22%3D4104</v>
      </c>
      <c r="T2422" s="17"/>
      <c r="U2422" s="31" t="str">
        <f t="shared" si="521"/>
        <v>#1774B9</v>
      </c>
      <c r="V2422" s="32" t="str">
        <f>+Enfermedades_Mundiales[[#This Row],[idcoleccion]]&amp;"-"&amp;Enfermedades_Mundiales[[#This Row],[id]]</f>
        <v>360-2412</v>
      </c>
      <c r="W2422" s="21">
        <f>+VLOOKUP(Enfermedades_Mundiales[[#This Row],[Filtro URL]],Estructura!$X$4:$Y$366,2,0)</f>
        <v>36304104</v>
      </c>
      <c r="X2422" s="21" t="str">
        <f>+VLOOKUP(Enfermedades_Mundiales[[#This Row],[tema]],Estructura!$A$4:$C$18,3,0)</f>
        <v>T-369</v>
      </c>
      <c r="Y2422" s="32" t="str">
        <f>+VLOOKUP(Enfermedades_Mundiales[[#This Row],[contenido]],Estructura!$E$4:$G$18,3,0)</f>
        <v>C-364</v>
      </c>
      <c r="Z2422" s="32" t="str">
        <f>+VLOOKUP(Enfermedades_Mundiales[[#This Row],[Filtro Integrado]],Estructura!$M$4:$O$367,3,0)</f>
        <v>FI-366</v>
      </c>
      <c r="AA2422" s="32" t="str">
        <f>+VLOOKUP(Enfermedades_Mundiales[[#This Row],[Muestra]],Estructura!$Q$4:$S$194,3,0)</f>
        <v>M-374</v>
      </c>
    </row>
    <row r="2423" spans="1:27" ht="30.6" x14ac:dyDescent="0.3">
      <c r="A2423" s="61" t="s">
        <v>2890</v>
      </c>
      <c r="B2423" s="43">
        <f t="shared" si="528"/>
        <v>360</v>
      </c>
      <c r="C2423" s="44" t="str">
        <f t="shared" si="528"/>
        <v>Enfermedades Mundiales</v>
      </c>
      <c r="D2423" s="44" t="str">
        <f t="shared" si="528"/>
        <v>Salud</v>
      </c>
      <c r="E2423" s="64">
        <v>4105</v>
      </c>
      <c r="F2423" s="44" t="str">
        <f t="shared" si="522"/>
        <v>Paso a Paso y Activos</v>
      </c>
      <c r="G2423" s="27" t="s">
        <v>3568</v>
      </c>
      <c r="H2423" s="60" t="s">
        <v>17</v>
      </c>
      <c r="I2423" s="58" t="s">
        <v>56</v>
      </c>
      <c r="J2423" s="43" t="str">
        <f t="shared" si="527"/>
        <v>Zona</v>
      </c>
      <c r="K2423" s="12" t="str">
        <f t="shared" si="529"/>
        <v>Etapas Históricas -Casos Activos</v>
      </c>
      <c r="L2423" s="43" t="str">
        <f t="shared" si="529"/>
        <v>Periodo 2020-2021</v>
      </c>
      <c r="M2423" s="43" t="str">
        <f t="shared" si="529"/>
        <v>Casos</v>
      </c>
      <c r="N2423" s="49" t="str">
        <f t="shared" si="529"/>
        <v>Ministerio de Ciencias, Tecnología, Conocimiento e Innovación</v>
      </c>
      <c r="O24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Paiguano</v>
      </c>
      <c r="P2423" s="68"/>
      <c r="Q2423" s="15" t="str">
        <f t="shared" si="520"/>
        <v>Gráfico Evolución Comparativo</v>
      </c>
      <c r="R2423" s="30"/>
      <c r="S24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https://analytics.zoho.com/open-view/2395394000008156433?ZOHO_CRITERIA=%22Localiza_CL_Poblacion%22.%22Codcom%22%3D4105</v>
      </c>
      <c r="T2423" s="17"/>
      <c r="U2423" s="31" t="str">
        <f t="shared" si="521"/>
        <v>#1774B9</v>
      </c>
      <c r="V2423" s="32" t="str">
        <f>+Enfermedades_Mundiales[[#This Row],[idcoleccion]]&amp;"-"&amp;Enfermedades_Mundiales[[#This Row],[id]]</f>
        <v>360-2413</v>
      </c>
      <c r="W2423" s="21">
        <f>+VLOOKUP(Enfermedades_Mundiales[[#This Row],[Filtro URL]],Estructura!$X$4:$Y$366,2,0)</f>
        <v>36304105</v>
      </c>
      <c r="X2423" s="21" t="str">
        <f>+VLOOKUP(Enfermedades_Mundiales[[#This Row],[tema]],Estructura!$A$4:$C$18,3,0)</f>
        <v>T-369</v>
      </c>
      <c r="Y2423" s="32" t="str">
        <f>+VLOOKUP(Enfermedades_Mundiales[[#This Row],[contenido]],Estructura!$E$4:$G$18,3,0)</f>
        <v>C-364</v>
      </c>
      <c r="Z2423" s="32" t="str">
        <f>+VLOOKUP(Enfermedades_Mundiales[[#This Row],[Filtro Integrado]],Estructura!$M$4:$O$367,3,0)</f>
        <v>FI-366</v>
      </c>
      <c r="AA2423" s="32" t="str">
        <f>+VLOOKUP(Enfermedades_Mundiales[[#This Row],[Muestra]],Estructura!$Q$4:$S$194,3,0)</f>
        <v>M-374</v>
      </c>
    </row>
    <row r="2424" spans="1:27" ht="30.6" x14ac:dyDescent="0.3">
      <c r="A2424" s="61" t="s">
        <v>2891</v>
      </c>
      <c r="B2424" s="43">
        <f t="shared" si="528"/>
        <v>360</v>
      </c>
      <c r="C2424" s="44" t="str">
        <f t="shared" si="528"/>
        <v>Enfermedades Mundiales</v>
      </c>
      <c r="D2424" s="44" t="str">
        <f t="shared" si="528"/>
        <v>Salud</v>
      </c>
      <c r="E2424" s="64">
        <v>4106</v>
      </c>
      <c r="F2424" s="44" t="str">
        <f t="shared" si="522"/>
        <v>Paso a Paso y Activos</v>
      </c>
      <c r="G2424" s="27" t="s">
        <v>3568</v>
      </c>
      <c r="H2424" s="60" t="s">
        <v>17</v>
      </c>
      <c r="I2424" s="58" t="s">
        <v>57</v>
      </c>
      <c r="J2424" s="43" t="str">
        <f t="shared" si="527"/>
        <v>Zona</v>
      </c>
      <c r="K2424" s="12" t="str">
        <f t="shared" si="529"/>
        <v>Etapas Históricas -Casos Activos</v>
      </c>
      <c r="L2424" s="43" t="str">
        <f t="shared" si="529"/>
        <v>Periodo 2020-2021</v>
      </c>
      <c r="M2424" s="43" t="str">
        <f t="shared" si="529"/>
        <v>Casos</v>
      </c>
      <c r="N2424" s="49" t="str">
        <f t="shared" si="529"/>
        <v>Ministerio de Ciencias, Tecnología, Conocimiento e Innovación</v>
      </c>
      <c r="O24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Vicuña</v>
      </c>
      <c r="P2424" s="68"/>
      <c r="Q2424" s="15" t="str">
        <f t="shared" si="520"/>
        <v>Gráfico Evolución Comparativo</v>
      </c>
      <c r="R2424" s="30"/>
      <c r="S24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https://analytics.zoho.com/open-view/2395394000008156433?ZOHO_CRITERIA=%22Localiza_CL_Poblacion%22.%22Codcom%22%3D4106</v>
      </c>
      <c r="T2424" s="17"/>
      <c r="U2424" s="31" t="str">
        <f t="shared" si="521"/>
        <v>#1774B9</v>
      </c>
      <c r="V2424" s="32" t="str">
        <f>+Enfermedades_Mundiales[[#This Row],[idcoleccion]]&amp;"-"&amp;Enfermedades_Mundiales[[#This Row],[id]]</f>
        <v>360-2414</v>
      </c>
      <c r="W2424" s="21">
        <f>+VLOOKUP(Enfermedades_Mundiales[[#This Row],[Filtro URL]],Estructura!$X$4:$Y$366,2,0)</f>
        <v>36304106</v>
      </c>
      <c r="X2424" s="21" t="str">
        <f>+VLOOKUP(Enfermedades_Mundiales[[#This Row],[tema]],Estructura!$A$4:$C$18,3,0)</f>
        <v>T-369</v>
      </c>
      <c r="Y2424" s="32" t="str">
        <f>+VLOOKUP(Enfermedades_Mundiales[[#This Row],[contenido]],Estructura!$E$4:$G$18,3,0)</f>
        <v>C-364</v>
      </c>
      <c r="Z2424" s="32" t="str">
        <f>+VLOOKUP(Enfermedades_Mundiales[[#This Row],[Filtro Integrado]],Estructura!$M$4:$O$367,3,0)</f>
        <v>FI-366</v>
      </c>
      <c r="AA2424" s="32" t="str">
        <f>+VLOOKUP(Enfermedades_Mundiales[[#This Row],[Muestra]],Estructura!$Q$4:$S$194,3,0)</f>
        <v>M-374</v>
      </c>
    </row>
    <row r="2425" spans="1:27" ht="30.6" x14ac:dyDescent="0.3">
      <c r="A2425" s="61" t="s">
        <v>2892</v>
      </c>
      <c r="B2425" s="43">
        <f t="shared" si="528"/>
        <v>360</v>
      </c>
      <c r="C2425" s="44" t="str">
        <f t="shared" si="528"/>
        <v>Enfermedades Mundiales</v>
      </c>
      <c r="D2425" s="44" t="str">
        <f t="shared" si="528"/>
        <v>Salud</v>
      </c>
      <c r="E2425" s="64">
        <v>4201</v>
      </c>
      <c r="F2425" s="44" t="str">
        <f t="shared" si="522"/>
        <v>Paso a Paso y Activos</v>
      </c>
      <c r="G2425" s="27" t="s">
        <v>3568</v>
      </c>
      <c r="H2425" s="60" t="s">
        <v>17</v>
      </c>
      <c r="I2425" s="58" t="s">
        <v>58</v>
      </c>
      <c r="J2425" s="43" t="str">
        <f t="shared" si="527"/>
        <v>Zona</v>
      </c>
      <c r="K2425" s="12" t="str">
        <f t="shared" si="529"/>
        <v>Etapas Históricas -Casos Activos</v>
      </c>
      <c r="L2425" s="43" t="str">
        <f t="shared" si="529"/>
        <v>Periodo 2020-2021</v>
      </c>
      <c r="M2425" s="43" t="str">
        <f t="shared" si="529"/>
        <v>Casos</v>
      </c>
      <c r="N2425" s="49" t="str">
        <f t="shared" si="529"/>
        <v>Ministerio de Ciencias, Tecnología, Conocimiento e Innovación</v>
      </c>
      <c r="O24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Illapel</v>
      </c>
      <c r="P2425" s="68"/>
      <c r="Q2425" s="15" t="str">
        <f t="shared" si="520"/>
        <v>Gráfico Evolución Comparativo</v>
      </c>
      <c r="R2425" s="30"/>
      <c r="S24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https://analytics.zoho.com/open-view/2395394000008156433?ZOHO_CRITERIA=%22Localiza_CL_Poblacion%22.%22Codcom%22%3D4201</v>
      </c>
      <c r="T2425" s="17"/>
      <c r="U2425" s="31" t="str">
        <f t="shared" si="521"/>
        <v>#1774B9</v>
      </c>
      <c r="V2425" s="32" t="str">
        <f>+Enfermedades_Mundiales[[#This Row],[idcoleccion]]&amp;"-"&amp;Enfermedades_Mundiales[[#This Row],[id]]</f>
        <v>360-2415</v>
      </c>
      <c r="W2425" s="21">
        <f>+VLOOKUP(Enfermedades_Mundiales[[#This Row],[Filtro URL]],Estructura!$X$4:$Y$366,2,0)</f>
        <v>36304201</v>
      </c>
      <c r="X2425" s="21" t="str">
        <f>+VLOOKUP(Enfermedades_Mundiales[[#This Row],[tema]],Estructura!$A$4:$C$18,3,0)</f>
        <v>T-369</v>
      </c>
      <c r="Y2425" s="32" t="str">
        <f>+VLOOKUP(Enfermedades_Mundiales[[#This Row],[contenido]],Estructura!$E$4:$G$18,3,0)</f>
        <v>C-364</v>
      </c>
      <c r="Z2425" s="32" t="str">
        <f>+VLOOKUP(Enfermedades_Mundiales[[#This Row],[Filtro Integrado]],Estructura!$M$4:$O$367,3,0)</f>
        <v>FI-366</v>
      </c>
      <c r="AA2425" s="32" t="str">
        <f>+VLOOKUP(Enfermedades_Mundiales[[#This Row],[Muestra]],Estructura!$Q$4:$S$194,3,0)</f>
        <v>M-374</v>
      </c>
    </row>
    <row r="2426" spans="1:27" ht="30.6" x14ac:dyDescent="0.3">
      <c r="A2426" s="61" t="s">
        <v>2893</v>
      </c>
      <c r="B2426" s="43">
        <f t="shared" ref="B2426:D2441" si="530">+B2425</f>
        <v>360</v>
      </c>
      <c r="C2426" s="44" t="str">
        <f t="shared" si="530"/>
        <v>Enfermedades Mundiales</v>
      </c>
      <c r="D2426" s="44" t="str">
        <f t="shared" si="530"/>
        <v>Salud</v>
      </c>
      <c r="E2426" s="64">
        <v>4202</v>
      </c>
      <c r="F2426" s="44" t="str">
        <f t="shared" si="522"/>
        <v>Paso a Paso y Activos</v>
      </c>
      <c r="G2426" s="27" t="s">
        <v>3568</v>
      </c>
      <c r="H2426" s="60" t="s">
        <v>17</v>
      </c>
      <c r="I2426" s="58" t="s">
        <v>59</v>
      </c>
      <c r="J2426" s="43" t="str">
        <f t="shared" si="527"/>
        <v>Zona</v>
      </c>
      <c r="K2426" s="12" t="str">
        <f t="shared" si="529"/>
        <v>Etapas Históricas -Casos Activos</v>
      </c>
      <c r="L2426" s="43" t="str">
        <f t="shared" si="529"/>
        <v>Periodo 2020-2021</v>
      </c>
      <c r="M2426" s="43" t="str">
        <f t="shared" si="529"/>
        <v>Casos</v>
      </c>
      <c r="N2426" s="49" t="str">
        <f t="shared" si="529"/>
        <v>Ministerio de Ciencias, Tecnología, Conocimiento e Innovación</v>
      </c>
      <c r="O24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Canela</v>
      </c>
      <c r="P2426" s="68"/>
      <c r="Q2426" s="15" t="str">
        <f t="shared" si="520"/>
        <v>Gráfico Evolución Comparativo</v>
      </c>
      <c r="R2426" s="30"/>
      <c r="S24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https://analytics.zoho.com/open-view/2395394000008156433?ZOHO_CRITERIA=%22Localiza_CL_Poblacion%22.%22Codcom%22%3D4202</v>
      </c>
      <c r="T2426" s="17"/>
      <c r="U2426" s="31" t="str">
        <f t="shared" si="521"/>
        <v>#1774B9</v>
      </c>
      <c r="V2426" s="32" t="str">
        <f>+Enfermedades_Mundiales[[#This Row],[idcoleccion]]&amp;"-"&amp;Enfermedades_Mundiales[[#This Row],[id]]</f>
        <v>360-2416</v>
      </c>
      <c r="W2426" s="21">
        <f>+VLOOKUP(Enfermedades_Mundiales[[#This Row],[Filtro URL]],Estructura!$X$4:$Y$366,2,0)</f>
        <v>36304202</v>
      </c>
      <c r="X2426" s="21" t="str">
        <f>+VLOOKUP(Enfermedades_Mundiales[[#This Row],[tema]],Estructura!$A$4:$C$18,3,0)</f>
        <v>T-369</v>
      </c>
      <c r="Y2426" s="32" t="str">
        <f>+VLOOKUP(Enfermedades_Mundiales[[#This Row],[contenido]],Estructura!$E$4:$G$18,3,0)</f>
        <v>C-364</v>
      </c>
      <c r="Z2426" s="32" t="str">
        <f>+VLOOKUP(Enfermedades_Mundiales[[#This Row],[Filtro Integrado]],Estructura!$M$4:$O$367,3,0)</f>
        <v>FI-366</v>
      </c>
      <c r="AA2426" s="32" t="str">
        <f>+VLOOKUP(Enfermedades_Mundiales[[#This Row],[Muestra]],Estructura!$Q$4:$S$194,3,0)</f>
        <v>M-374</v>
      </c>
    </row>
    <row r="2427" spans="1:27" ht="30.6" x14ac:dyDescent="0.3">
      <c r="A2427" s="61" t="s">
        <v>2894</v>
      </c>
      <c r="B2427" s="43">
        <f t="shared" si="530"/>
        <v>360</v>
      </c>
      <c r="C2427" s="44" t="str">
        <f t="shared" si="530"/>
        <v>Enfermedades Mundiales</v>
      </c>
      <c r="D2427" s="44" t="str">
        <f t="shared" si="530"/>
        <v>Salud</v>
      </c>
      <c r="E2427" s="64">
        <v>4203</v>
      </c>
      <c r="F2427" s="44" t="str">
        <f t="shared" si="522"/>
        <v>Paso a Paso y Activos</v>
      </c>
      <c r="G2427" s="27" t="s">
        <v>3568</v>
      </c>
      <c r="H2427" s="60" t="s">
        <v>17</v>
      </c>
      <c r="I2427" s="58" t="s">
        <v>60</v>
      </c>
      <c r="J2427" s="43" t="str">
        <f t="shared" si="527"/>
        <v>Zona</v>
      </c>
      <c r="K2427" s="12" t="str">
        <f t="shared" ref="K2427:N2442" si="531">+K2426</f>
        <v>Etapas Históricas -Casos Activos</v>
      </c>
      <c r="L2427" s="43" t="str">
        <f t="shared" si="531"/>
        <v>Periodo 2020-2021</v>
      </c>
      <c r="M2427" s="43" t="str">
        <f t="shared" si="531"/>
        <v>Casos</v>
      </c>
      <c r="N2427" s="49" t="str">
        <f t="shared" si="531"/>
        <v>Ministerio de Ciencias, Tecnología, Conocimiento e Innovación</v>
      </c>
      <c r="O24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Vilos</v>
      </c>
      <c r="P2427" s="68"/>
      <c r="Q2427" s="15" t="str">
        <f t="shared" si="520"/>
        <v>Gráfico Evolución Comparativo</v>
      </c>
      <c r="R2427" s="30"/>
      <c r="S24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https://analytics.zoho.com/open-view/2395394000008156433?ZOHO_CRITERIA=%22Localiza_CL_Poblacion%22.%22Codcom%22%3D4203</v>
      </c>
      <c r="T2427" s="17"/>
      <c r="U2427" s="31" t="str">
        <f t="shared" si="521"/>
        <v>#1774B9</v>
      </c>
      <c r="V2427" s="32" t="str">
        <f>+Enfermedades_Mundiales[[#This Row],[idcoleccion]]&amp;"-"&amp;Enfermedades_Mundiales[[#This Row],[id]]</f>
        <v>360-2417</v>
      </c>
      <c r="W2427" s="21">
        <f>+VLOOKUP(Enfermedades_Mundiales[[#This Row],[Filtro URL]],Estructura!$X$4:$Y$366,2,0)</f>
        <v>36304203</v>
      </c>
      <c r="X2427" s="21" t="str">
        <f>+VLOOKUP(Enfermedades_Mundiales[[#This Row],[tema]],Estructura!$A$4:$C$18,3,0)</f>
        <v>T-369</v>
      </c>
      <c r="Y2427" s="32" t="str">
        <f>+VLOOKUP(Enfermedades_Mundiales[[#This Row],[contenido]],Estructura!$E$4:$G$18,3,0)</f>
        <v>C-364</v>
      </c>
      <c r="Z2427" s="32" t="str">
        <f>+VLOOKUP(Enfermedades_Mundiales[[#This Row],[Filtro Integrado]],Estructura!$M$4:$O$367,3,0)</f>
        <v>FI-366</v>
      </c>
      <c r="AA2427" s="32" t="str">
        <f>+VLOOKUP(Enfermedades_Mundiales[[#This Row],[Muestra]],Estructura!$Q$4:$S$194,3,0)</f>
        <v>M-374</v>
      </c>
    </row>
    <row r="2428" spans="1:27" ht="30.6" x14ac:dyDescent="0.3">
      <c r="A2428" s="61" t="s">
        <v>2895</v>
      </c>
      <c r="B2428" s="43">
        <f t="shared" si="530"/>
        <v>360</v>
      </c>
      <c r="C2428" s="44" t="str">
        <f t="shared" si="530"/>
        <v>Enfermedades Mundiales</v>
      </c>
      <c r="D2428" s="44" t="str">
        <f t="shared" si="530"/>
        <v>Salud</v>
      </c>
      <c r="E2428" s="64">
        <v>4204</v>
      </c>
      <c r="F2428" s="44" t="str">
        <f t="shared" si="522"/>
        <v>Paso a Paso y Activos</v>
      </c>
      <c r="G2428" s="27" t="s">
        <v>3568</v>
      </c>
      <c r="H2428" s="60" t="s">
        <v>17</v>
      </c>
      <c r="I2428" s="58" t="s">
        <v>61</v>
      </c>
      <c r="J2428" s="43" t="str">
        <f t="shared" si="527"/>
        <v>Zona</v>
      </c>
      <c r="K2428" s="12" t="str">
        <f t="shared" si="531"/>
        <v>Etapas Históricas -Casos Activos</v>
      </c>
      <c r="L2428" s="43" t="str">
        <f t="shared" si="531"/>
        <v>Periodo 2020-2021</v>
      </c>
      <c r="M2428" s="43" t="str">
        <f t="shared" si="531"/>
        <v>Casos</v>
      </c>
      <c r="N2428" s="49" t="str">
        <f t="shared" si="531"/>
        <v>Ministerio de Ciencias, Tecnología, Conocimiento e Innovación</v>
      </c>
      <c r="O24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Salamanca</v>
      </c>
      <c r="P2428" s="68"/>
      <c r="Q2428" s="15" t="str">
        <f t="shared" si="520"/>
        <v>Gráfico Evolución Comparativo</v>
      </c>
      <c r="R2428" s="30"/>
      <c r="S24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https://analytics.zoho.com/open-view/2395394000008156433?ZOHO_CRITERIA=%22Localiza_CL_Poblacion%22.%22Codcom%22%3D4204</v>
      </c>
      <c r="T2428" s="17"/>
      <c r="U2428" s="31" t="str">
        <f t="shared" si="521"/>
        <v>#1774B9</v>
      </c>
      <c r="V2428" s="32" t="str">
        <f>+Enfermedades_Mundiales[[#This Row],[idcoleccion]]&amp;"-"&amp;Enfermedades_Mundiales[[#This Row],[id]]</f>
        <v>360-2418</v>
      </c>
      <c r="W2428" s="21">
        <f>+VLOOKUP(Enfermedades_Mundiales[[#This Row],[Filtro URL]],Estructura!$X$4:$Y$366,2,0)</f>
        <v>36304204</v>
      </c>
      <c r="X2428" s="21" t="str">
        <f>+VLOOKUP(Enfermedades_Mundiales[[#This Row],[tema]],Estructura!$A$4:$C$18,3,0)</f>
        <v>T-369</v>
      </c>
      <c r="Y2428" s="32" t="str">
        <f>+VLOOKUP(Enfermedades_Mundiales[[#This Row],[contenido]],Estructura!$E$4:$G$18,3,0)</f>
        <v>C-364</v>
      </c>
      <c r="Z2428" s="32" t="str">
        <f>+VLOOKUP(Enfermedades_Mundiales[[#This Row],[Filtro Integrado]],Estructura!$M$4:$O$367,3,0)</f>
        <v>FI-366</v>
      </c>
      <c r="AA2428" s="32" t="str">
        <f>+VLOOKUP(Enfermedades_Mundiales[[#This Row],[Muestra]],Estructura!$Q$4:$S$194,3,0)</f>
        <v>M-374</v>
      </c>
    </row>
    <row r="2429" spans="1:27" ht="30.6" x14ac:dyDescent="0.3">
      <c r="A2429" s="61" t="s">
        <v>2896</v>
      </c>
      <c r="B2429" s="43">
        <f t="shared" si="530"/>
        <v>360</v>
      </c>
      <c r="C2429" s="44" t="str">
        <f t="shared" si="530"/>
        <v>Enfermedades Mundiales</v>
      </c>
      <c r="D2429" s="44" t="str">
        <f t="shared" si="530"/>
        <v>Salud</v>
      </c>
      <c r="E2429" s="64">
        <v>4301</v>
      </c>
      <c r="F2429" s="44" t="str">
        <f t="shared" si="522"/>
        <v>Paso a Paso y Activos</v>
      </c>
      <c r="G2429" s="27" t="s">
        <v>3568</v>
      </c>
      <c r="H2429" s="60" t="s">
        <v>17</v>
      </c>
      <c r="I2429" s="58" t="s">
        <v>21</v>
      </c>
      <c r="J2429" s="43" t="str">
        <f t="shared" si="527"/>
        <v>Zona</v>
      </c>
      <c r="K2429" s="12" t="str">
        <f t="shared" si="531"/>
        <v>Etapas Históricas -Casos Activos</v>
      </c>
      <c r="L2429" s="43" t="str">
        <f t="shared" si="531"/>
        <v>Periodo 2020-2021</v>
      </c>
      <c r="M2429" s="43" t="str">
        <f t="shared" si="531"/>
        <v>Casos</v>
      </c>
      <c r="N2429" s="49" t="str">
        <f t="shared" si="531"/>
        <v>Ministerio de Ciencias, Tecnología, Conocimiento e Innovación</v>
      </c>
      <c r="O24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Ovalle</v>
      </c>
      <c r="P2429" s="68"/>
      <c r="Q2429" s="15" t="str">
        <f t="shared" si="520"/>
        <v>Gráfico Evolución Comparativo</v>
      </c>
      <c r="R2429" s="30"/>
      <c r="S24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https://analytics.zoho.com/open-view/2395394000008156433?ZOHO_CRITERIA=%22Localiza_CL_Poblacion%22.%22Codcom%22%3D4301</v>
      </c>
      <c r="T2429" s="17"/>
      <c r="U2429" s="31" t="str">
        <f t="shared" si="521"/>
        <v>#1774B9</v>
      </c>
      <c r="V2429" s="32" t="str">
        <f>+Enfermedades_Mundiales[[#This Row],[idcoleccion]]&amp;"-"&amp;Enfermedades_Mundiales[[#This Row],[id]]</f>
        <v>360-2419</v>
      </c>
      <c r="W2429" s="21">
        <f>+VLOOKUP(Enfermedades_Mundiales[[#This Row],[Filtro URL]],Estructura!$X$4:$Y$366,2,0)</f>
        <v>36304301</v>
      </c>
      <c r="X2429" s="21" t="str">
        <f>+VLOOKUP(Enfermedades_Mundiales[[#This Row],[tema]],Estructura!$A$4:$C$18,3,0)</f>
        <v>T-369</v>
      </c>
      <c r="Y2429" s="32" t="str">
        <f>+VLOOKUP(Enfermedades_Mundiales[[#This Row],[contenido]],Estructura!$E$4:$G$18,3,0)</f>
        <v>C-364</v>
      </c>
      <c r="Z2429" s="32" t="str">
        <f>+VLOOKUP(Enfermedades_Mundiales[[#This Row],[Filtro Integrado]],Estructura!$M$4:$O$367,3,0)</f>
        <v>FI-366</v>
      </c>
      <c r="AA2429" s="32" t="str">
        <f>+VLOOKUP(Enfermedades_Mundiales[[#This Row],[Muestra]],Estructura!$Q$4:$S$194,3,0)</f>
        <v>M-374</v>
      </c>
    </row>
    <row r="2430" spans="1:27" ht="30.6" x14ac:dyDescent="0.3">
      <c r="A2430" s="61" t="s">
        <v>2897</v>
      </c>
      <c r="B2430" s="43">
        <f t="shared" si="530"/>
        <v>360</v>
      </c>
      <c r="C2430" s="44" t="str">
        <f t="shared" si="530"/>
        <v>Enfermedades Mundiales</v>
      </c>
      <c r="D2430" s="44" t="str">
        <f t="shared" si="530"/>
        <v>Salud</v>
      </c>
      <c r="E2430" s="64">
        <v>4302</v>
      </c>
      <c r="F2430" s="44" t="str">
        <f t="shared" si="522"/>
        <v>Paso a Paso y Activos</v>
      </c>
      <c r="G2430" s="27" t="s">
        <v>3568</v>
      </c>
      <c r="H2430" s="60" t="s">
        <v>17</v>
      </c>
      <c r="I2430" s="58" t="s">
        <v>62</v>
      </c>
      <c r="J2430" s="43" t="str">
        <f t="shared" si="527"/>
        <v>Zona</v>
      </c>
      <c r="K2430" s="12" t="str">
        <f t="shared" si="531"/>
        <v>Etapas Históricas -Casos Activos</v>
      </c>
      <c r="L2430" s="43" t="str">
        <f t="shared" si="531"/>
        <v>Periodo 2020-2021</v>
      </c>
      <c r="M2430" s="43" t="str">
        <f t="shared" si="531"/>
        <v>Casos</v>
      </c>
      <c r="N2430" s="49" t="str">
        <f t="shared" si="531"/>
        <v>Ministerio de Ciencias, Tecnología, Conocimiento e Innovación</v>
      </c>
      <c r="O24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Combarbalá</v>
      </c>
      <c r="P2430" s="68"/>
      <c r="Q2430" s="15" t="str">
        <f t="shared" si="520"/>
        <v>Gráfico Evolución Comparativo</v>
      </c>
      <c r="R2430" s="30"/>
      <c r="S24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https://analytics.zoho.com/open-view/2395394000008156433?ZOHO_CRITERIA=%22Localiza_CL_Poblacion%22.%22Codcom%22%3D4302</v>
      </c>
      <c r="T2430" s="17"/>
      <c r="U2430" s="31" t="str">
        <f t="shared" si="521"/>
        <v>#1774B9</v>
      </c>
      <c r="V2430" s="32" t="str">
        <f>+Enfermedades_Mundiales[[#This Row],[idcoleccion]]&amp;"-"&amp;Enfermedades_Mundiales[[#This Row],[id]]</f>
        <v>360-2420</v>
      </c>
      <c r="W2430" s="21">
        <f>+VLOOKUP(Enfermedades_Mundiales[[#This Row],[Filtro URL]],Estructura!$X$4:$Y$366,2,0)</f>
        <v>36304302</v>
      </c>
      <c r="X2430" s="21" t="str">
        <f>+VLOOKUP(Enfermedades_Mundiales[[#This Row],[tema]],Estructura!$A$4:$C$18,3,0)</f>
        <v>T-369</v>
      </c>
      <c r="Y2430" s="32" t="str">
        <f>+VLOOKUP(Enfermedades_Mundiales[[#This Row],[contenido]],Estructura!$E$4:$G$18,3,0)</f>
        <v>C-364</v>
      </c>
      <c r="Z2430" s="32" t="str">
        <f>+VLOOKUP(Enfermedades_Mundiales[[#This Row],[Filtro Integrado]],Estructura!$M$4:$O$367,3,0)</f>
        <v>FI-366</v>
      </c>
      <c r="AA2430" s="32" t="str">
        <f>+VLOOKUP(Enfermedades_Mundiales[[#This Row],[Muestra]],Estructura!$Q$4:$S$194,3,0)</f>
        <v>M-374</v>
      </c>
    </row>
    <row r="2431" spans="1:27" ht="30.6" x14ac:dyDescent="0.3">
      <c r="A2431" s="61" t="s">
        <v>2898</v>
      </c>
      <c r="B2431" s="43">
        <f t="shared" si="530"/>
        <v>360</v>
      </c>
      <c r="C2431" s="44" t="str">
        <f t="shared" si="530"/>
        <v>Enfermedades Mundiales</v>
      </c>
      <c r="D2431" s="44" t="str">
        <f t="shared" si="530"/>
        <v>Salud</v>
      </c>
      <c r="E2431" s="64">
        <v>4303</v>
      </c>
      <c r="F2431" s="44" t="str">
        <f t="shared" si="522"/>
        <v>Paso a Paso y Activos</v>
      </c>
      <c r="G2431" s="27" t="s">
        <v>3568</v>
      </c>
      <c r="H2431" s="60" t="s">
        <v>17</v>
      </c>
      <c r="I2431" s="58" t="s">
        <v>63</v>
      </c>
      <c r="J2431" s="43" t="str">
        <f t="shared" si="527"/>
        <v>Zona</v>
      </c>
      <c r="K2431" s="12" t="str">
        <f t="shared" si="531"/>
        <v>Etapas Históricas -Casos Activos</v>
      </c>
      <c r="L2431" s="43" t="str">
        <f t="shared" si="531"/>
        <v>Periodo 2020-2021</v>
      </c>
      <c r="M2431" s="43" t="str">
        <f t="shared" si="531"/>
        <v>Casos</v>
      </c>
      <c r="N2431" s="49" t="str">
        <f t="shared" si="531"/>
        <v>Ministerio de Ciencias, Tecnología, Conocimiento e Innovación</v>
      </c>
      <c r="O24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Monte Patria</v>
      </c>
      <c r="P2431" s="68"/>
      <c r="Q2431" s="15" t="str">
        <f t="shared" si="520"/>
        <v>Gráfico Evolución Comparativo</v>
      </c>
      <c r="R2431" s="30"/>
      <c r="S24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https://analytics.zoho.com/open-view/2395394000008156433?ZOHO_CRITERIA=%22Localiza_CL_Poblacion%22.%22Codcom%22%3D4303</v>
      </c>
      <c r="T2431" s="17"/>
      <c r="U2431" s="31" t="str">
        <f t="shared" si="521"/>
        <v>#1774B9</v>
      </c>
      <c r="V2431" s="32" t="str">
        <f>+Enfermedades_Mundiales[[#This Row],[idcoleccion]]&amp;"-"&amp;Enfermedades_Mundiales[[#This Row],[id]]</f>
        <v>360-2421</v>
      </c>
      <c r="W2431" s="21">
        <f>+VLOOKUP(Enfermedades_Mundiales[[#This Row],[Filtro URL]],Estructura!$X$4:$Y$366,2,0)</f>
        <v>36304303</v>
      </c>
      <c r="X2431" s="21" t="str">
        <f>+VLOOKUP(Enfermedades_Mundiales[[#This Row],[tema]],Estructura!$A$4:$C$18,3,0)</f>
        <v>T-369</v>
      </c>
      <c r="Y2431" s="32" t="str">
        <f>+VLOOKUP(Enfermedades_Mundiales[[#This Row],[contenido]],Estructura!$E$4:$G$18,3,0)</f>
        <v>C-364</v>
      </c>
      <c r="Z2431" s="32" t="str">
        <f>+VLOOKUP(Enfermedades_Mundiales[[#This Row],[Filtro Integrado]],Estructura!$M$4:$O$367,3,0)</f>
        <v>FI-366</v>
      </c>
      <c r="AA2431" s="32" t="str">
        <f>+VLOOKUP(Enfermedades_Mundiales[[#This Row],[Muestra]],Estructura!$Q$4:$S$194,3,0)</f>
        <v>M-374</v>
      </c>
    </row>
    <row r="2432" spans="1:27" ht="30.6" x14ac:dyDescent="0.3">
      <c r="A2432" s="61" t="s">
        <v>2899</v>
      </c>
      <c r="B2432" s="43">
        <f t="shared" si="530"/>
        <v>360</v>
      </c>
      <c r="C2432" s="44" t="str">
        <f t="shared" si="530"/>
        <v>Enfermedades Mundiales</v>
      </c>
      <c r="D2432" s="44" t="str">
        <f t="shared" si="530"/>
        <v>Salud</v>
      </c>
      <c r="E2432" s="64">
        <v>4304</v>
      </c>
      <c r="F2432" s="44" t="str">
        <f t="shared" si="522"/>
        <v>Paso a Paso y Activos</v>
      </c>
      <c r="G2432" s="27" t="s">
        <v>3568</v>
      </c>
      <c r="H2432" s="60" t="s">
        <v>17</v>
      </c>
      <c r="I2432" s="58" t="s">
        <v>64</v>
      </c>
      <c r="J2432" s="43" t="str">
        <f t="shared" si="527"/>
        <v>Zona</v>
      </c>
      <c r="K2432" s="12" t="str">
        <f t="shared" si="531"/>
        <v>Etapas Históricas -Casos Activos</v>
      </c>
      <c r="L2432" s="43" t="str">
        <f t="shared" si="531"/>
        <v>Periodo 2020-2021</v>
      </c>
      <c r="M2432" s="43" t="str">
        <f t="shared" si="531"/>
        <v>Casos</v>
      </c>
      <c r="N2432" s="49" t="str">
        <f t="shared" si="531"/>
        <v>Ministerio de Ciencias, Tecnología, Conocimiento e Innovación</v>
      </c>
      <c r="O24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Punitaqui</v>
      </c>
      <c r="P2432" s="68"/>
      <c r="Q2432" s="15" t="str">
        <f t="shared" si="520"/>
        <v>Gráfico Evolución Comparativo</v>
      </c>
      <c r="R2432" s="30"/>
      <c r="S24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https://analytics.zoho.com/open-view/2395394000008156433?ZOHO_CRITERIA=%22Localiza_CL_Poblacion%22.%22Codcom%22%3D4304</v>
      </c>
      <c r="T2432" s="17"/>
      <c r="U2432" s="31" t="str">
        <f t="shared" si="521"/>
        <v>#1774B9</v>
      </c>
      <c r="V2432" s="32" t="str">
        <f>+Enfermedades_Mundiales[[#This Row],[idcoleccion]]&amp;"-"&amp;Enfermedades_Mundiales[[#This Row],[id]]</f>
        <v>360-2422</v>
      </c>
      <c r="W2432" s="21">
        <f>+VLOOKUP(Enfermedades_Mundiales[[#This Row],[Filtro URL]],Estructura!$X$4:$Y$366,2,0)</f>
        <v>36304304</v>
      </c>
      <c r="X2432" s="21" t="str">
        <f>+VLOOKUP(Enfermedades_Mundiales[[#This Row],[tema]],Estructura!$A$4:$C$18,3,0)</f>
        <v>T-369</v>
      </c>
      <c r="Y2432" s="32" t="str">
        <f>+VLOOKUP(Enfermedades_Mundiales[[#This Row],[contenido]],Estructura!$E$4:$G$18,3,0)</f>
        <v>C-364</v>
      </c>
      <c r="Z2432" s="32" t="str">
        <f>+VLOOKUP(Enfermedades_Mundiales[[#This Row],[Filtro Integrado]],Estructura!$M$4:$O$367,3,0)</f>
        <v>FI-366</v>
      </c>
      <c r="AA2432" s="32" t="str">
        <f>+VLOOKUP(Enfermedades_Mundiales[[#This Row],[Muestra]],Estructura!$Q$4:$S$194,3,0)</f>
        <v>M-374</v>
      </c>
    </row>
    <row r="2433" spans="1:27" ht="30.6" x14ac:dyDescent="0.3">
      <c r="A2433" s="61" t="s">
        <v>2900</v>
      </c>
      <c r="B2433" s="43">
        <f t="shared" si="530"/>
        <v>360</v>
      </c>
      <c r="C2433" s="44" t="str">
        <f t="shared" si="530"/>
        <v>Enfermedades Mundiales</v>
      </c>
      <c r="D2433" s="44" t="str">
        <f t="shared" si="530"/>
        <v>Salud</v>
      </c>
      <c r="E2433" s="64">
        <v>4305</v>
      </c>
      <c r="F2433" s="44" t="str">
        <f t="shared" si="522"/>
        <v>Paso a Paso y Activos</v>
      </c>
      <c r="G2433" s="27" t="s">
        <v>3568</v>
      </c>
      <c r="H2433" s="60" t="s">
        <v>17</v>
      </c>
      <c r="I2433" s="58" t="s">
        <v>65</v>
      </c>
      <c r="J2433" s="43" t="str">
        <f t="shared" si="527"/>
        <v>Zona</v>
      </c>
      <c r="K2433" s="12" t="str">
        <f t="shared" si="531"/>
        <v>Etapas Históricas -Casos Activos</v>
      </c>
      <c r="L2433" s="43" t="str">
        <f t="shared" si="531"/>
        <v>Periodo 2020-2021</v>
      </c>
      <c r="M2433" s="43" t="str">
        <f t="shared" si="531"/>
        <v>Casos</v>
      </c>
      <c r="N2433" s="49" t="str">
        <f t="shared" si="531"/>
        <v>Ministerio de Ciencias, Tecnología, Conocimiento e Innovación</v>
      </c>
      <c r="O24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Hurtado</v>
      </c>
      <c r="P2433" s="68"/>
      <c r="Q2433" s="15" t="str">
        <f t="shared" si="520"/>
        <v>Gráfico Evolución Comparativo</v>
      </c>
      <c r="R2433" s="30"/>
      <c r="S24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https://analytics.zoho.com/open-view/2395394000008156433?ZOHO_CRITERIA=%22Localiza_CL_Poblacion%22.%22Codcom%22%3D4305</v>
      </c>
      <c r="T2433" s="17"/>
      <c r="U2433" s="31" t="str">
        <f t="shared" si="521"/>
        <v>#1774B9</v>
      </c>
      <c r="V2433" s="32" t="str">
        <f>+Enfermedades_Mundiales[[#This Row],[idcoleccion]]&amp;"-"&amp;Enfermedades_Mundiales[[#This Row],[id]]</f>
        <v>360-2423</v>
      </c>
      <c r="W2433" s="21">
        <f>+VLOOKUP(Enfermedades_Mundiales[[#This Row],[Filtro URL]],Estructura!$X$4:$Y$366,2,0)</f>
        <v>36304305</v>
      </c>
      <c r="X2433" s="21" t="str">
        <f>+VLOOKUP(Enfermedades_Mundiales[[#This Row],[tema]],Estructura!$A$4:$C$18,3,0)</f>
        <v>T-369</v>
      </c>
      <c r="Y2433" s="32" t="str">
        <f>+VLOOKUP(Enfermedades_Mundiales[[#This Row],[contenido]],Estructura!$E$4:$G$18,3,0)</f>
        <v>C-364</v>
      </c>
      <c r="Z2433" s="32" t="str">
        <f>+VLOOKUP(Enfermedades_Mundiales[[#This Row],[Filtro Integrado]],Estructura!$M$4:$O$367,3,0)</f>
        <v>FI-366</v>
      </c>
      <c r="AA2433" s="32" t="str">
        <f>+VLOOKUP(Enfermedades_Mundiales[[#This Row],[Muestra]],Estructura!$Q$4:$S$194,3,0)</f>
        <v>M-374</v>
      </c>
    </row>
    <row r="2434" spans="1:27" ht="30.6" x14ac:dyDescent="0.3">
      <c r="A2434" s="61" t="s">
        <v>2901</v>
      </c>
      <c r="B2434" s="43">
        <f t="shared" si="530"/>
        <v>360</v>
      </c>
      <c r="C2434" s="44" t="str">
        <f t="shared" si="530"/>
        <v>Enfermedades Mundiales</v>
      </c>
      <c r="D2434" s="44" t="str">
        <f t="shared" si="530"/>
        <v>Salud</v>
      </c>
      <c r="E2434" s="64">
        <v>5101</v>
      </c>
      <c r="F2434" s="44" t="str">
        <f t="shared" si="522"/>
        <v>Paso a Paso y Activos</v>
      </c>
      <c r="G2434" s="27" t="s">
        <v>3568</v>
      </c>
      <c r="H2434" s="60" t="s">
        <v>17</v>
      </c>
      <c r="I2434" s="58" t="s">
        <v>26</v>
      </c>
      <c r="J2434" s="43" t="str">
        <f t="shared" si="527"/>
        <v>Zona</v>
      </c>
      <c r="K2434" s="12" t="str">
        <f t="shared" si="531"/>
        <v>Etapas Históricas -Casos Activos</v>
      </c>
      <c r="L2434" s="43" t="str">
        <f t="shared" si="531"/>
        <v>Periodo 2020-2021</v>
      </c>
      <c r="M2434" s="43" t="str">
        <f t="shared" si="531"/>
        <v>Casos</v>
      </c>
      <c r="N2434" s="49" t="str">
        <f t="shared" si="531"/>
        <v>Ministerio de Ciencias, Tecnología, Conocimiento e Innovación</v>
      </c>
      <c r="O24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Valparaíso</v>
      </c>
      <c r="P2434" s="68"/>
      <c r="Q2434" s="15" t="str">
        <f t="shared" si="520"/>
        <v>Gráfico Evolución Comparativo</v>
      </c>
      <c r="R2434" s="30"/>
      <c r="S24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https://analytics.zoho.com/open-view/2395394000008156433?ZOHO_CRITERIA=%22Localiza_CL_Poblacion%22.%22Codcom%22%3D5101</v>
      </c>
      <c r="T2434" s="17"/>
      <c r="U2434" s="31" t="str">
        <f t="shared" si="521"/>
        <v>#1774B9</v>
      </c>
      <c r="V2434" s="32" t="str">
        <f>+Enfermedades_Mundiales[[#This Row],[idcoleccion]]&amp;"-"&amp;Enfermedades_Mundiales[[#This Row],[id]]</f>
        <v>360-2424</v>
      </c>
      <c r="W2434" s="21">
        <f>+VLOOKUP(Enfermedades_Mundiales[[#This Row],[Filtro URL]],Estructura!$X$4:$Y$366,2,0)</f>
        <v>36305101</v>
      </c>
      <c r="X2434" s="21" t="str">
        <f>+VLOOKUP(Enfermedades_Mundiales[[#This Row],[tema]],Estructura!$A$4:$C$18,3,0)</f>
        <v>T-369</v>
      </c>
      <c r="Y2434" s="32" t="str">
        <f>+VLOOKUP(Enfermedades_Mundiales[[#This Row],[contenido]],Estructura!$E$4:$G$18,3,0)</f>
        <v>C-364</v>
      </c>
      <c r="Z2434" s="32" t="str">
        <f>+VLOOKUP(Enfermedades_Mundiales[[#This Row],[Filtro Integrado]],Estructura!$M$4:$O$367,3,0)</f>
        <v>FI-366</v>
      </c>
      <c r="AA2434" s="32" t="str">
        <f>+VLOOKUP(Enfermedades_Mundiales[[#This Row],[Muestra]],Estructura!$Q$4:$S$194,3,0)</f>
        <v>M-374</v>
      </c>
    </row>
    <row r="2435" spans="1:27" ht="30.6" x14ac:dyDescent="0.3">
      <c r="A2435" s="61" t="s">
        <v>2902</v>
      </c>
      <c r="B2435" s="43">
        <f t="shared" si="530"/>
        <v>360</v>
      </c>
      <c r="C2435" s="44" t="str">
        <f t="shared" si="530"/>
        <v>Enfermedades Mundiales</v>
      </c>
      <c r="D2435" s="44" t="str">
        <f t="shared" si="530"/>
        <v>Salud</v>
      </c>
      <c r="E2435" s="64">
        <v>5102</v>
      </c>
      <c r="F2435" s="44" t="str">
        <f t="shared" si="522"/>
        <v>Paso a Paso y Activos</v>
      </c>
      <c r="G2435" s="27" t="s">
        <v>3568</v>
      </c>
      <c r="H2435" s="60" t="s">
        <v>17</v>
      </c>
      <c r="I2435" s="58" t="s">
        <v>66</v>
      </c>
      <c r="J2435" s="43" t="str">
        <f t="shared" si="527"/>
        <v>Zona</v>
      </c>
      <c r="K2435" s="12" t="str">
        <f t="shared" si="531"/>
        <v>Etapas Históricas -Casos Activos</v>
      </c>
      <c r="L2435" s="43" t="str">
        <f t="shared" si="531"/>
        <v>Periodo 2020-2021</v>
      </c>
      <c r="M2435" s="43" t="str">
        <f t="shared" si="531"/>
        <v>Casos</v>
      </c>
      <c r="N2435" s="49" t="str">
        <f t="shared" si="531"/>
        <v>Ministerio de Ciencias, Tecnología, Conocimiento e Innovación</v>
      </c>
      <c r="O24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Casablanca</v>
      </c>
      <c r="P2435" s="68"/>
      <c r="Q2435" s="15" t="str">
        <f t="shared" si="520"/>
        <v>Gráfico Evolución Comparativo</v>
      </c>
      <c r="R2435" s="30"/>
      <c r="S24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https://analytics.zoho.com/open-view/2395394000008156433?ZOHO_CRITERIA=%22Localiza_CL_Poblacion%22.%22Codcom%22%3D5102</v>
      </c>
      <c r="T2435" s="17"/>
      <c r="U2435" s="31" t="str">
        <f t="shared" si="521"/>
        <v>#1774B9</v>
      </c>
      <c r="V2435" s="32" t="str">
        <f>+Enfermedades_Mundiales[[#This Row],[idcoleccion]]&amp;"-"&amp;Enfermedades_Mundiales[[#This Row],[id]]</f>
        <v>360-2425</v>
      </c>
      <c r="W2435" s="21">
        <f>+VLOOKUP(Enfermedades_Mundiales[[#This Row],[Filtro URL]],Estructura!$X$4:$Y$366,2,0)</f>
        <v>36305102</v>
      </c>
      <c r="X2435" s="21" t="str">
        <f>+VLOOKUP(Enfermedades_Mundiales[[#This Row],[tema]],Estructura!$A$4:$C$18,3,0)</f>
        <v>T-369</v>
      </c>
      <c r="Y2435" s="32" t="str">
        <f>+VLOOKUP(Enfermedades_Mundiales[[#This Row],[contenido]],Estructura!$E$4:$G$18,3,0)</f>
        <v>C-364</v>
      </c>
      <c r="Z2435" s="32" t="str">
        <f>+VLOOKUP(Enfermedades_Mundiales[[#This Row],[Filtro Integrado]],Estructura!$M$4:$O$367,3,0)</f>
        <v>FI-366</v>
      </c>
      <c r="AA2435" s="32" t="str">
        <f>+VLOOKUP(Enfermedades_Mundiales[[#This Row],[Muestra]],Estructura!$Q$4:$S$194,3,0)</f>
        <v>M-374</v>
      </c>
    </row>
    <row r="2436" spans="1:27" ht="30.6" x14ac:dyDescent="0.3">
      <c r="A2436" s="61" t="s">
        <v>2903</v>
      </c>
      <c r="B2436" s="43">
        <f t="shared" si="530"/>
        <v>360</v>
      </c>
      <c r="C2436" s="44" t="str">
        <f t="shared" si="530"/>
        <v>Enfermedades Mundiales</v>
      </c>
      <c r="D2436" s="44" t="str">
        <f t="shared" si="530"/>
        <v>Salud</v>
      </c>
      <c r="E2436" s="64">
        <v>5103</v>
      </c>
      <c r="F2436" s="44" t="str">
        <f t="shared" si="522"/>
        <v>Paso a Paso y Activos</v>
      </c>
      <c r="G2436" s="27" t="s">
        <v>3568</v>
      </c>
      <c r="H2436" s="60" t="s">
        <v>17</v>
      </c>
      <c r="I2436" s="58" t="s">
        <v>67</v>
      </c>
      <c r="J2436" s="43" t="str">
        <f t="shared" si="527"/>
        <v>Zona</v>
      </c>
      <c r="K2436" s="12" t="str">
        <f t="shared" si="531"/>
        <v>Etapas Históricas -Casos Activos</v>
      </c>
      <c r="L2436" s="43" t="str">
        <f t="shared" si="531"/>
        <v>Periodo 2020-2021</v>
      </c>
      <c r="M2436" s="43" t="str">
        <f t="shared" si="531"/>
        <v>Casos</v>
      </c>
      <c r="N2436" s="49" t="str">
        <f t="shared" si="531"/>
        <v>Ministerio de Ciencias, Tecnología, Conocimiento e Innovación</v>
      </c>
      <c r="O24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Concón</v>
      </c>
      <c r="P2436" s="68"/>
      <c r="Q2436" s="15" t="str">
        <f t="shared" si="520"/>
        <v>Gráfico Evolución Comparativo</v>
      </c>
      <c r="R2436" s="30"/>
      <c r="S24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https://analytics.zoho.com/open-view/2395394000008156433?ZOHO_CRITERIA=%22Localiza_CL_Poblacion%22.%22Codcom%22%3D5103</v>
      </c>
      <c r="T2436" s="17"/>
      <c r="U2436" s="31" t="str">
        <f t="shared" si="521"/>
        <v>#1774B9</v>
      </c>
      <c r="V2436" s="32" t="str">
        <f>+Enfermedades_Mundiales[[#This Row],[idcoleccion]]&amp;"-"&amp;Enfermedades_Mundiales[[#This Row],[id]]</f>
        <v>360-2426</v>
      </c>
      <c r="W2436" s="21">
        <f>+VLOOKUP(Enfermedades_Mundiales[[#This Row],[Filtro URL]],Estructura!$X$4:$Y$366,2,0)</f>
        <v>36305103</v>
      </c>
      <c r="X2436" s="21" t="str">
        <f>+VLOOKUP(Enfermedades_Mundiales[[#This Row],[tema]],Estructura!$A$4:$C$18,3,0)</f>
        <v>T-369</v>
      </c>
      <c r="Y2436" s="32" t="str">
        <f>+VLOOKUP(Enfermedades_Mundiales[[#This Row],[contenido]],Estructura!$E$4:$G$18,3,0)</f>
        <v>C-364</v>
      </c>
      <c r="Z2436" s="32" t="str">
        <f>+VLOOKUP(Enfermedades_Mundiales[[#This Row],[Filtro Integrado]],Estructura!$M$4:$O$367,3,0)</f>
        <v>FI-366</v>
      </c>
      <c r="AA2436" s="32" t="str">
        <f>+VLOOKUP(Enfermedades_Mundiales[[#This Row],[Muestra]],Estructura!$Q$4:$S$194,3,0)</f>
        <v>M-374</v>
      </c>
    </row>
    <row r="2437" spans="1:27" ht="30.6" x14ac:dyDescent="0.3">
      <c r="A2437" s="61" t="s">
        <v>2904</v>
      </c>
      <c r="B2437" s="43">
        <f t="shared" si="530"/>
        <v>360</v>
      </c>
      <c r="C2437" s="44" t="str">
        <f t="shared" si="530"/>
        <v>Enfermedades Mundiales</v>
      </c>
      <c r="D2437" s="44" t="str">
        <f t="shared" si="530"/>
        <v>Salud</v>
      </c>
      <c r="E2437" s="64">
        <v>5104</v>
      </c>
      <c r="F2437" s="44" t="str">
        <f t="shared" si="522"/>
        <v>Paso a Paso y Activos</v>
      </c>
      <c r="G2437" s="27" t="s">
        <v>3568</v>
      </c>
      <c r="H2437" s="60" t="s">
        <v>17</v>
      </c>
      <c r="I2437" s="58" t="s">
        <v>68</v>
      </c>
      <c r="J2437" s="43" t="str">
        <f t="shared" si="527"/>
        <v>Zona</v>
      </c>
      <c r="K2437" s="12" t="str">
        <f t="shared" si="531"/>
        <v>Etapas Históricas -Casos Activos</v>
      </c>
      <c r="L2437" s="43" t="str">
        <f t="shared" si="531"/>
        <v>Periodo 2020-2021</v>
      </c>
      <c r="M2437" s="43" t="str">
        <f t="shared" si="531"/>
        <v>Casos</v>
      </c>
      <c r="N2437" s="49" t="str">
        <f t="shared" si="531"/>
        <v>Ministerio de Ciencias, Tecnología, Conocimiento e Innovación</v>
      </c>
      <c r="O24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Juan Fernández</v>
      </c>
      <c r="P2437" s="68"/>
      <c r="Q2437" s="15" t="str">
        <f t="shared" si="520"/>
        <v>Gráfico Evolución Comparativo</v>
      </c>
      <c r="R2437" s="30"/>
      <c r="S24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https://analytics.zoho.com/open-view/2395394000008156433?ZOHO_CRITERIA=%22Localiza_CL_Poblacion%22.%22Codcom%22%3D5104</v>
      </c>
      <c r="T2437" s="17"/>
      <c r="U2437" s="31" t="str">
        <f t="shared" si="521"/>
        <v>#1774B9</v>
      </c>
      <c r="V2437" s="32" t="str">
        <f>+Enfermedades_Mundiales[[#This Row],[idcoleccion]]&amp;"-"&amp;Enfermedades_Mundiales[[#This Row],[id]]</f>
        <v>360-2427</v>
      </c>
      <c r="W2437" s="21">
        <f>+VLOOKUP(Enfermedades_Mundiales[[#This Row],[Filtro URL]],Estructura!$X$4:$Y$366,2,0)</f>
        <v>36305104</v>
      </c>
      <c r="X2437" s="21" t="str">
        <f>+VLOOKUP(Enfermedades_Mundiales[[#This Row],[tema]],Estructura!$A$4:$C$18,3,0)</f>
        <v>T-369</v>
      </c>
      <c r="Y2437" s="32" t="str">
        <f>+VLOOKUP(Enfermedades_Mundiales[[#This Row],[contenido]],Estructura!$E$4:$G$18,3,0)</f>
        <v>C-364</v>
      </c>
      <c r="Z2437" s="32" t="str">
        <f>+VLOOKUP(Enfermedades_Mundiales[[#This Row],[Filtro Integrado]],Estructura!$M$4:$O$367,3,0)</f>
        <v>FI-366</v>
      </c>
      <c r="AA2437" s="32" t="str">
        <f>+VLOOKUP(Enfermedades_Mundiales[[#This Row],[Muestra]],Estructura!$Q$4:$S$194,3,0)</f>
        <v>M-374</v>
      </c>
    </row>
    <row r="2438" spans="1:27" ht="30.6" x14ac:dyDescent="0.3">
      <c r="A2438" s="61" t="s">
        <v>2905</v>
      </c>
      <c r="B2438" s="43">
        <f t="shared" si="530"/>
        <v>360</v>
      </c>
      <c r="C2438" s="44" t="str">
        <f t="shared" si="530"/>
        <v>Enfermedades Mundiales</v>
      </c>
      <c r="D2438" s="44" t="str">
        <f t="shared" si="530"/>
        <v>Salud</v>
      </c>
      <c r="E2438" s="64">
        <v>5105</v>
      </c>
      <c r="F2438" s="44" t="str">
        <f t="shared" si="522"/>
        <v>Paso a Paso y Activos</v>
      </c>
      <c r="G2438" s="27" t="s">
        <v>3568</v>
      </c>
      <c r="H2438" s="60" t="s">
        <v>17</v>
      </c>
      <c r="I2438" s="58" t="s">
        <v>69</v>
      </c>
      <c r="J2438" s="43" t="str">
        <f t="shared" si="527"/>
        <v>Zona</v>
      </c>
      <c r="K2438" s="12" t="str">
        <f t="shared" si="531"/>
        <v>Etapas Históricas -Casos Activos</v>
      </c>
      <c r="L2438" s="43" t="str">
        <f t="shared" si="531"/>
        <v>Periodo 2020-2021</v>
      </c>
      <c r="M2438" s="43" t="str">
        <f t="shared" si="531"/>
        <v>Casos</v>
      </c>
      <c r="N2438" s="49" t="str">
        <f t="shared" si="531"/>
        <v>Ministerio de Ciencias, Tecnología, Conocimiento e Innovación</v>
      </c>
      <c r="O24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Puchuncaví</v>
      </c>
      <c r="P2438" s="68"/>
      <c r="Q2438" s="15" t="str">
        <f t="shared" si="520"/>
        <v>Gráfico Evolución Comparativo</v>
      </c>
      <c r="R2438" s="30"/>
      <c r="S24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https://analytics.zoho.com/open-view/2395394000008156433?ZOHO_CRITERIA=%22Localiza_CL_Poblacion%22.%22Codcom%22%3D5105</v>
      </c>
      <c r="T2438" s="17"/>
      <c r="U2438" s="31" t="str">
        <f t="shared" si="521"/>
        <v>#1774B9</v>
      </c>
      <c r="V2438" s="32" t="str">
        <f>+Enfermedades_Mundiales[[#This Row],[idcoleccion]]&amp;"-"&amp;Enfermedades_Mundiales[[#This Row],[id]]</f>
        <v>360-2428</v>
      </c>
      <c r="W2438" s="21">
        <f>+VLOOKUP(Enfermedades_Mundiales[[#This Row],[Filtro URL]],Estructura!$X$4:$Y$366,2,0)</f>
        <v>36305105</v>
      </c>
      <c r="X2438" s="21" t="str">
        <f>+VLOOKUP(Enfermedades_Mundiales[[#This Row],[tema]],Estructura!$A$4:$C$18,3,0)</f>
        <v>T-369</v>
      </c>
      <c r="Y2438" s="32" t="str">
        <f>+VLOOKUP(Enfermedades_Mundiales[[#This Row],[contenido]],Estructura!$E$4:$G$18,3,0)</f>
        <v>C-364</v>
      </c>
      <c r="Z2438" s="32" t="str">
        <f>+VLOOKUP(Enfermedades_Mundiales[[#This Row],[Filtro Integrado]],Estructura!$M$4:$O$367,3,0)</f>
        <v>FI-366</v>
      </c>
      <c r="AA2438" s="32" t="str">
        <f>+VLOOKUP(Enfermedades_Mundiales[[#This Row],[Muestra]],Estructura!$Q$4:$S$194,3,0)</f>
        <v>M-374</v>
      </c>
    </row>
    <row r="2439" spans="1:27" ht="30.6" x14ac:dyDescent="0.3">
      <c r="A2439" s="61" t="s">
        <v>2906</v>
      </c>
      <c r="B2439" s="43">
        <f t="shared" si="530"/>
        <v>360</v>
      </c>
      <c r="C2439" s="44" t="str">
        <f t="shared" si="530"/>
        <v>Enfermedades Mundiales</v>
      </c>
      <c r="D2439" s="44" t="str">
        <f t="shared" si="530"/>
        <v>Salud</v>
      </c>
      <c r="E2439" s="64">
        <v>5107</v>
      </c>
      <c r="F2439" s="44" t="str">
        <f t="shared" si="522"/>
        <v>Paso a Paso y Activos</v>
      </c>
      <c r="G2439" s="27" t="s">
        <v>3568</v>
      </c>
      <c r="H2439" s="60" t="s">
        <v>17</v>
      </c>
      <c r="I2439" s="58" t="s">
        <v>70</v>
      </c>
      <c r="J2439" s="43" t="str">
        <f t="shared" si="527"/>
        <v>Zona</v>
      </c>
      <c r="K2439" s="12" t="str">
        <f t="shared" si="531"/>
        <v>Etapas Históricas -Casos Activos</v>
      </c>
      <c r="L2439" s="43" t="str">
        <f t="shared" si="531"/>
        <v>Periodo 2020-2021</v>
      </c>
      <c r="M2439" s="43" t="str">
        <f t="shared" si="531"/>
        <v>Casos</v>
      </c>
      <c r="N2439" s="49" t="str">
        <f t="shared" si="531"/>
        <v>Ministerio de Ciencias, Tecnología, Conocimiento e Innovación</v>
      </c>
      <c r="O243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Quintero</v>
      </c>
      <c r="P2439" s="68"/>
      <c r="Q2439" s="15" t="str">
        <f t="shared" si="520"/>
        <v>Gráfico Evolución Comparativo</v>
      </c>
      <c r="R2439" s="30"/>
      <c r="S243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https://analytics.zoho.com/open-view/2395394000008156433?ZOHO_CRITERIA=%22Localiza_CL_Poblacion%22.%22Codcom%22%3D5107</v>
      </c>
      <c r="T2439" s="17"/>
      <c r="U2439" s="31" t="str">
        <f t="shared" si="521"/>
        <v>#1774B9</v>
      </c>
      <c r="V2439" s="32" t="str">
        <f>+Enfermedades_Mundiales[[#This Row],[idcoleccion]]&amp;"-"&amp;Enfermedades_Mundiales[[#This Row],[id]]</f>
        <v>360-2429</v>
      </c>
      <c r="W2439" s="21">
        <f>+VLOOKUP(Enfermedades_Mundiales[[#This Row],[Filtro URL]],Estructura!$X$4:$Y$366,2,0)</f>
        <v>36305107</v>
      </c>
      <c r="X2439" s="21" t="str">
        <f>+VLOOKUP(Enfermedades_Mundiales[[#This Row],[tema]],Estructura!$A$4:$C$18,3,0)</f>
        <v>T-369</v>
      </c>
      <c r="Y2439" s="32" t="str">
        <f>+VLOOKUP(Enfermedades_Mundiales[[#This Row],[contenido]],Estructura!$E$4:$G$18,3,0)</f>
        <v>C-364</v>
      </c>
      <c r="Z2439" s="32" t="str">
        <f>+VLOOKUP(Enfermedades_Mundiales[[#This Row],[Filtro Integrado]],Estructura!$M$4:$O$367,3,0)</f>
        <v>FI-366</v>
      </c>
      <c r="AA2439" s="32" t="str">
        <f>+VLOOKUP(Enfermedades_Mundiales[[#This Row],[Muestra]],Estructura!$Q$4:$S$194,3,0)</f>
        <v>M-374</v>
      </c>
    </row>
    <row r="2440" spans="1:27" ht="30.6" x14ac:dyDescent="0.3">
      <c r="A2440" s="61" t="s">
        <v>2907</v>
      </c>
      <c r="B2440" s="43">
        <f t="shared" si="530"/>
        <v>360</v>
      </c>
      <c r="C2440" s="44" t="str">
        <f t="shared" si="530"/>
        <v>Enfermedades Mundiales</v>
      </c>
      <c r="D2440" s="44" t="str">
        <f t="shared" si="530"/>
        <v>Salud</v>
      </c>
      <c r="E2440" s="64">
        <v>5109</v>
      </c>
      <c r="F2440" s="44" t="str">
        <f t="shared" si="522"/>
        <v>Paso a Paso y Activos</v>
      </c>
      <c r="G2440" s="27" t="s">
        <v>3568</v>
      </c>
      <c r="H2440" s="60" t="s">
        <v>17</v>
      </c>
      <c r="I2440" s="58" t="s">
        <v>71</v>
      </c>
      <c r="J2440" s="43" t="str">
        <f t="shared" si="527"/>
        <v>Zona</v>
      </c>
      <c r="K2440" s="12" t="str">
        <f t="shared" si="531"/>
        <v>Etapas Históricas -Casos Activos</v>
      </c>
      <c r="L2440" s="43" t="str">
        <f t="shared" si="531"/>
        <v>Periodo 2020-2021</v>
      </c>
      <c r="M2440" s="43" t="str">
        <f t="shared" si="531"/>
        <v>Casos</v>
      </c>
      <c r="N2440" s="49" t="str">
        <f t="shared" si="531"/>
        <v>Ministerio de Ciencias, Tecnología, Conocimiento e Innovación</v>
      </c>
      <c r="O244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Viña del Mar</v>
      </c>
      <c r="P2440" s="68"/>
      <c r="Q2440" s="15" t="str">
        <f t="shared" si="520"/>
        <v>Gráfico Evolución Comparativo</v>
      </c>
      <c r="R2440" s="30"/>
      <c r="S244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https://analytics.zoho.com/open-view/2395394000008156433?ZOHO_CRITERIA=%22Localiza_CL_Poblacion%22.%22Codcom%22%3D5109</v>
      </c>
      <c r="T2440" s="17"/>
      <c r="U2440" s="31" t="str">
        <f t="shared" si="521"/>
        <v>#1774B9</v>
      </c>
      <c r="V2440" s="32" t="str">
        <f>+Enfermedades_Mundiales[[#This Row],[idcoleccion]]&amp;"-"&amp;Enfermedades_Mundiales[[#This Row],[id]]</f>
        <v>360-2430</v>
      </c>
      <c r="W2440" s="21">
        <f>+VLOOKUP(Enfermedades_Mundiales[[#This Row],[Filtro URL]],Estructura!$X$4:$Y$366,2,0)</f>
        <v>36305109</v>
      </c>
      <c r="X2440" s="21" t="str">
        <f>+VLOOKUP(Enfermedades_Mundiales[[#This Row],[tema]],Estructura!$A$4:$C$18,3,0)</f>
        <v>T-369</v>
      </c>
      <c r="Y2440" s="32" t="str">
        <f>+VLOOKUP(Enfermedades_Mundiales[[#This Row],[contenido]],Estructura!$E$4:$G$18,3,0)</f>
        <v>C-364</v>
      </c>
      <c r="Z2440" s="32" t="str">
        <f>+VLOOKUP(Enfermedades_Mundiales[[#This Row],[Filtro Integrado]],Estructura!$M$4:$O$367,3,0)</f>
        <v>FI-366</v>
      </c>
      <c r="AA2440" s="32" t="str">
        <f>+VLOOKUP(Enfermedades_Mundiales[[#This Row],[Muestra]],Estructura!$Q$4:$S$194,3,0)</f>
        <v>M-374</v>
      </c>
    </row>
    <row r="2441" spans="1:27" ht="30.6" x14ac:dyDescent="0.3">
      <c r="A2441" s="61" t="s">
        <v>2908</v>
      </c>
      <c r="B2441" s="43">
        <f t="shared" si="530"/>
        <v>360</v>
      </c>
      <c r="C2441" s="44" t="str">
        <f t="shared" si="530"/>
        <v>Enfermedades Mundiales</v>
      </c>
      <c r="D2441" s="44" t="str">
        <f t="shared" si="530"/>
        <v>Salud</v>
      </c>
      <c r="E2441" s="64">
        <v>5201</v>
      </c>
      <c r="F2441" s="44" t="str">
        <f t="shared" si="522"/>
        <v>Paso a Paso y Activos</v>
      </c>
      <c r="G2441" s="27" t="s">
        <v>3568</v>
      </c>
      <c r="H2441" s="60" t="s">
        <v>17</v>
      </c>
      <c r="I2441" s="58" t="s">
        <v>72</v>
      </c>
      <c r="J2441" s="43" t="str">
        <f t="shared" si="527"/>
        <v>Zona</v>
      </c>
      <c r="K2441" s="12" t="str">
        <f t="shared" si="531"/>
        <v>Etapas Históricas -Casos Activos</v>
      </c>
      <c r="L2441" s="43" t="str">
        <f t="shared" si="531"/>
        <v>Periodo 2020-2021</v>
      </c>
      <c r="M2441" s="43" t="str">
        <f t="shared" si="531"/>
        <v>Casos</v>
      </c>
      <c r="N2441" s="49" t="str">
        <f t="shared" si="531"/>
        <v>Ministerio de Ciencias, Tecnología, Conocimiento e Innovación</v>
      </c>
      <c r="O244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Isla de Pascua</v>
      </c>
      <c r="P2441" s="68"/>
      <c r="Q2441" s="15" t="str">
        <f t="shared" si="520"/>
        <v>Gráfico Evolución Comparativo</v>
      </c>
      <c r="R2441" s="30"/>
      <c r="S244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https://analytics.zoho.com/open-view/2395394000008156433?ZOHO_CRITERIA=%22Localiza_CL_Poblacion%22.%22Codcom%22%3D5201</v>
      </c>
      <c r="T2441" s="17"/>
      <c r="U2441" s="31" t="str">
        <f t="shared" si="521"/>
        <v>#1774B9</v>
      </c>
      <c r="V2441" s="32" t="str">
        <f>+Enfermedades_Mundiales[[#This Row],[idcoleccion]]&amp;"-"&amp;Enfermedades_Mundiales[[#This Row],[id]]</f>
        <v>360-2431</v>
      </c>
      <c r="W2441" s="21">
        <f>+VLOOKUP(Enfermedades_Mundiales[[#This Row],[Filtro URL]],Estructura!$X$4:$Y$366,2,0)</f>
        <v>36305201</v>
      </c>
      <c r="X2441" s="21" t="str">
        <f>+VLOOKUP(Enfermedades_Mundiales[[#This Row],[tema]],Estructura!$A$4:$C$18,3,0)</f>
        <v>T-369</v>
      </c>
      <c r="Y2441" s="32" t="str">
        <f>+VLOOKUP(Enfermedades_Mundiales[[#This Row],[contenido]],Estructura!$E$4:$G$18,3,0)</f>
        <v>C-364</v>
      </c>
      <c r="Z2441" s="32" t="str">
        <f>+VLOOKUP(Enfermedades_Mundiales[[#This Row],[Filtro Integrado]],Estructura!$M$4:$O$367,3,0)</f>
        <v>FI-366</v>
      </c>
      <c r="AA2441" s="32" t="str">
        <f>+VLOOKUP(Enfermedades_Mundiales[[#This Row],[Muestra]],Estructura!$Q$4:$S$194,3,0)</f>
        <v>M-374</v>
      </c>
    </row>
    <row r="2442" spans="1:27" ht="30.6" x14ac:dyDescent="0.3">
      <c r="A2442" s="61" t="s">
        <v>2909</v>
      </c>
      <c r="B2442" s="43">
        <f t="shared" ref="B2442:D2457" si="532">+B2441</f>
        <v>360</v>
      </c>
      <c r="C2442" s="44" t="str">
        <f t="shared" si="532"/>
        <v>Enfermedades Mundiales</v>
      </c>
      <c r="D2442" s="44" t="str">
        <f t="shared" si="532"/>
        <v>Salud</v>
      </c>
      <c r="E2442" s="64">
        <v>5301</v>
      </c>
      <c r="F2442" s="44" t="str">
        <f t="shared" si="522"/>
        <v>Paso a Paso y Activos</v>
      </c>
      <c r="G2442" s="27" t="s">
        <v>3568</v>
      </c>
      <c r="H2442" s="60" t="s">
        <v>17</v>
      </c>
      <c r="I2442" s="58" t="s">
        <v>73</v>
      </c>
      <c r="J2442" s="43" t="str">
        <f t="shared" si="527"/>
        <v>Zona</v>
      </c>
      <c r="K2442" s="12" t="str">
        <f t="shared" si="531"/>
        <v>Etapas Históricas -Casos Activos</v>
      </c>
      <c r="L2442" s="43" t="str">
        <f t="shared" si="531"/>
        <v>Periodo 2020-2021</v>
      </c>
      <c r="M2442" s="43" t="str">
        <f t="shared" si="531"/>
        <v>Casos</v>
      </c>
      <c r="N2442" s="49" t="str">
        <f t="shared" si="531"/>
        <v>Ministerio de Ciencias, Tecnología, Conocimiento e Innovación</v>
      </c>
      <c r="O244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Andes</v>
      </c>
      <c r="P2442" s="68"/>
      <c r="Q2442" s="15" t="str">
        <f t="shared" ref="Q2442:Q2505" si="533">+Q2441</f>
        <v>Gráfico Evolución Comparativo</v>
      </c>
      <c r="R2442" s="30"/>
      <c r="S244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https://analytics.zoho.com/open-view/2395394000008156433?ZOHO_CRITERIA=%22Localiza_CL_Poblacion%22.%22Codcom%22%3D5301</v>
      </c>
      <c r="T2442" s="17"/>
      <c r="U2442" s="31" t="str">
        <f t="shared" ref="U2442:U2505" si="534">+U2441</f>
        <v>#1774B9</v>
      </c>
      <c r="V2442" s="32" t="str">
        <f>+Enfermedades_Mundiales[[#This Row],[idcoleccion]]&amp;"-"&amp;Enfermedades_Mundiales[[#This Row],[id]]</f>
        <v>360-2432</v>
      </c>
      <c r="W2442" s="21">
        <f>+VLOOKUP(Enfermedades_Mundiales[[#This Row],[Filtro URL]],Estructura!$X$4:$Y$366,2,0)</f>
        <v>36305301</v>
      </c>
      <c r="X2442" s="21" t="str">
        <f>+VLOOKUP(Enfermedades_Mundiales[[#This Row],[tema]],Estructura!$A$4:$C$18,3,0)</f>
        <v>T-369</v>
      </c>
      <c r="Y2442" s="32" t="str">
        <f>+VLOOKUP(Enfermedades_Mundiales[[#This Row],[contenido]],Estructura!$E$4:$G$18,3,0)</f>
        <v>C-364</v>
      </c>
      <c r="Z2442" s="32" t="str">
        <f>+VLOOKUP(Enfermedades_Mundiales[[#This Row],[Filtro Integrado]],Estructura!$M$4:$O$367,3,0)</f>
        <v>FI-366</v>
      </c>
      <c r="AA2442" s="32" t="str">
        <f>+VLOOKUP(Enfermedades_Mundiales[[#This Row],[Muestra]],Estructura!$Q$4:$S$194,3,0)</f>
        <v>M-374</v>
      </c>
    </row>
    <row r="2443" spans="1:27" ht="30.6" x14ac:dyDescent="0.3">
      <c r="A2443" s="61" t="s">
        <v>2910</v>
      </c>
      <c r="B2443" s="43">
        <f t="shared" si="532"/>
        <v>360</v>
      </c>
      <c r="C2443" s="44" t="str">
        <f t="shared" si="532"/>
        <v>Enfermedades Mundiales</v>
      </c>
      <c r="D2443" s="44" t="str">
        <f t="shared" si="532"/>
        <v>Salud</v>
      </c>
      <c r="E2443" s="64">
        <v>5302</v>
      </c>
      <c r="F2443" s="44" t="str">
        <f t="shared" ref="F2443:F2506" si="535">+F2442</f>
        <v>Paso a Paso y Activos</v>
      </c>
      <c r="G2443" s="27" t="s">
        <v>3568</v>
      </c>
      <c r="H2443" s="60" t="s">
        <v>17</v>
      </c>
      <c r="I2443" s="58" t="s">
        <v>74</v>
      </c>
      <c r="J2443" s="43" t="str">
        <f t="shared" si="527"/>
        <v>Zona</v>
      </c>
      <c r="K2443" s="12" t="str">
        <f t="shared" ref="K2443:N2458" si="536">+K2442</f>
        <v>Etapas Históricas -Casos Activos</v>
      </c>
      <c r="L2443" s="43" t="str">
        <f t="shared" si="536"/>
        <v>Periodo 2020-2021</v>
      </c>
      <c r="M2443" s="43" t="str">
        <f t="shared" si="536"/>
        <v>Casos</v>
      </c>
      <c r="N2443" s="49" t="str">
        <f t="shared" si="536"/>
        <v>Ministerio de Ciencias, Tecnología, Conocimiento e Innovación</v>
      </c>
      <c r="O244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Calle Larga</v>
      </c>
      <c r="P2443" s="68"/>
      <c r="Q2443" s="15" t="str">
        <f t="shared" si="533"/>
        <v>Gráfico Evolución Comparativo</v>
      </c>
      <c r="R2443" s="30"/>
      <c r="S244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https://analytics.zoho.com/open-view/2395394000008156433?ZOHO_CRITERIA=%22Localiza_CL_Poblacion%22.%22Codcom%22%3D5302</v>
      </c>
      <c r="T2443" s="17"/>
      <c r="U2443" s="31" t="str">
        <f t="shared" si="534"/>
        <v>#1774B9</v>
      </c>
      <c r="V2443" s="32" t="str">
        <f>+Enfermedades_Mundiales[[#This Row],[idcoleccion]]&amp;"-"&amp;Enfermedades_Mundiales[[#This Row],[id]]</f>
        <v>360-2433</v>
      </c>
      <c r="W2443" s="21">
        <f>+VLOOKUP(Enfermedades_Mundiales[[#This Row],[Filtro URL]],Estructura!$X$4:$Y$366,2,0)</f>
        <v>36305302</v>
      </c>
      <c r="X2443" s="21" t="str">
        <f>+VLOOKUP(Enfermedades_Mundiales[[#This Row],[tema]],Estructura!$A$4:$C$18,3,0)</f>
        <v>T-369</v>
      </c>
      <c r="Y2443" s="32" t="str">
        <f>+VLOOKUP(Enfermedades_Mundiales[[#This Row],[contenido]],Estructura!$E$4:$G$18,3,0)</f>
        <v>C-364</v>
      </c>
      <c r="Z2443" s="32" t="str">
        <f>+VLOOKUP(Enfermedades_Mundiales[[#This Row],[Filtro Integrado]],Estructura!$M$4:$O$367,3,0)</f>
        <v>FI-366</v>
      </c>
      <c r="AA2443" s="32" t="str">
        <f>+VLOOKUP(Enfermedades_Mundiales[[#This Row],[Muestra]],Estructura!$Q$4:$S$194,3,0)</f>
        <v>M-374</v>
      </c>
    </row>
    <row r="2444" spans="1:27" ht="30.6" x14ac:dyDescent="0.3">
      <c r="A2444" s="61" t="s">
        <v>2911</v>
      </c>
      <c r="B2444" s="43">
        <f t="shared" si="532"/>
        <v>360</v>
      </c>
      <c r="C2444" s="44" t="str">
        <f t="shared" si="532"/>
        <v>Enfermedades Mundiales</v>
      </c>
      <c r="D2444" s="44" t="str">
        <f t="shared" si="532"/>
        <v>Salud</v>
      </c>
      <c r="E2444" s="64">
        <v>5303</v>
      </c>
      <c r="F2444" s="44" t="str">
        <f t="shared" si="535"/>
        <v>Paso a Paso y Activos</v>
      </c>
      <c r="G2444" s="27" t="s">
        <v>3568</v>
      </c>
      <c r="H2444" s="60" t="s">
        <v>17</v>
      </c>
      <c r="I2444" s="58" t="s">
        <v>75</v>
      </c>
      <c r="J2444" s="43" t="str">
        <f t="shared" si="527"/>
        <v>Zona</v>
      </c>
      <c r="K2444" s="12" t="str">
        <f t="shared" si="536"/>
        <v>Etapas Históricas -Casos Activos</v>
      </c>
      <c r="L2444" s="43" t="str">
        <f t="shared" si="536"/>
        <v>Periodo 2020-2021</v>
      </c>
      <c r="M2444" s="43" t="str">
        <f t="shared" si="536"/>
        <v>Casos</v>
      </c>
      <c r="N2444" s="49" t="str">
        <f t="shared" si="536"/>
        <v>Ministerio de Ciencias, Tecnología, Conocimiento e Innovación</v>
      </c>
      <c r="O244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Rinconada</v>
      </c>
      <c r="P2444" s="68"/>
      <c r="Q2444" s="15" t="str">
        <f t="shared" si="533"/>
        <v>Gráfico Evolución Comparativo</v>
      </c>
      <c r="R2444" s="30"/>
      <c r="S244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https://analytics.zoho.com/open-view/2395394000008156433?ZOHO_CRITERIA=%22Localiza_CL_Poblacion%22.%22Codcom%22%3D5303</v>
      </c>
      <c r="T2444" s="17"/>
      <c r="U2444" s="31" t="str">
        <f t="shared" si="534"/>
        <v>#1774B9</v>
      </c>
      <c r="V2444" s="32" t="str">
        <f>+Enfermedades_Mundiales[[#This Row],[idcoleccion]]&amp;"-"&amp;Enfermedades_Mundiales[[#This Row],[id]]</f>
        <v>360-2434</v>
      </c>
      <c r="W2444" s="21">
        <f>+VLOOKUP(Enfermedades_Mundiales[[#This Row],[Filtro URL]],Estructura!$X$4:$Y$366,2,0)</f>
        <v>36305303</v>
      </c>
      <c r="X2444" s="21" t="str">
        <f>+VLOOKUP(Enfermedades_Mundiales[[#This Row],[tema]],Estructura!$A$4:$C$18,3,0)</f>
        <v>T-369</v>
      </c>
      <c r="Y2444" s="32" t="str">
        <f>+VLOOKUP(Enfermedades_Mundiales[[#This Row],[contenido]],Estructura!$E$4:$G$18,3,0)</f>
        <v>C-364</v>
      </c>
      <c r="Z2444" s="32" t="str">
        <f>+VLOOKUP(Enfermedades_Mundiales[[#This Row],[Filtro Integrado]],Estructura!$M$4:$O$367,3,0)</f>
        <v>FI-366</v>
      </c>
      <c r="AA2444" s="32" t="str">
        <f>+VLOOKUP(Enfermedades_Mundiales[[#This Row],[Muestra]],Estructura!$Q$4:$S$194,3,0)</f>
        <v>M-374</v>
      </c>
    </row>
    <row r="2445" spans="1:27" ht="30.6" x14ac:dyDescent="0.3">
      <c r="A2445" s="61" t="s">
        <v>2912</v>
      </c>
      <c r="B2445" s="43">
        <f t="shared" si="532"/>
        <v>360</v>
      </c>
      <c r="C2445" s="44" t="str">
        <f t="shared" si="532"/>
        <v>Enfermedades Mundiales</v>
      </c>
      <c r="D2445" s="44" t="str">
        <f t="shared" si="532"/>
        <v>Salud</v>
      </c>
      <c r="E2445" s="64">
        <v>5304</v>
      </c>
      <c r="F2445" s="44" t="str">
        <f t="shared" si="535"/>
        <v>Paso a Paso y Activos</v>
      </c>
      <c r="G2445" s="27" t="s">
        <v>3568</v>
      </c>
      <c r="H2445" s="60" t="s">
        <v>17</v>
      </c>
      <c r="I2445" s="58" t="s">
        <v>76</v>
      </c>
      <c r="J2445" s="43" t="str">
        <f t="shared" si="527"/>
        <v>Zona</v>
      </c>
      <c r="K2445" s="12" t="str">
        <f t="shared" si="536"/>
        <v>Etapas Históricas -Casos Activos</v>
      </c>
      <c r="L2445" s="43" t="str">
        <f t="shared" si="536"/>
        <v>Periodo 2020-2021</v>
      </c>
      <c r="M2445" s="43" t="str">
        <f t="shared" si="536"/>
        <v>Casos</v>
      </c>
      <c r="N2445" s="49" t="str">
        <f t="shared" si="536"/>
        <v>Ministerio de Ciencias, Tecnología, Conocimiento e Innovación</v>
      </c>
      <c r="O244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Esteban</v>
      </c>
      <c r="P2445" s="68"/>
      <c r="Q2445" s="15" t="str">
        <f t="shared" si="533"/>
        <v>Gráfico Evolución Comparativo</v>
      </c>
      <c r="R2445" s="30"/>
      <c r="S244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https://analytics.zoho.com/open-view/2395394000008156433?ZOHO_CRITERIA=%22Localiza_CL_Poblacion%22.%22Codcom%22%3D5304</v>
      </c>
      <c r="T2445" s="17"/>
      <c r="U2445" s="31" t="str">
        <f t="shared" si="534"/>
        <v>#1774B9</v>
      </c>
      <c r="V2445" s="32" t="str">
        <f>+Enfermedades_Mundiales[[#This Row],[idcoleccion]]&amp;"-"&amp;Enfermedades_Mundiales[[#This Row],[id]]</f>
        <v>360-2435</v>
      </c>
      <c r="W2445" s="21">
        <f>+VLOOKUP(Enfermedades_Mundiales[[#This Row],[Filtro URL]],Estructura!$X$4:$Y$366,2,0)</f>
        <v>36305304</v>
      </c>
      <c r="X2445" s="21" t="str">
        <f>+VLOOKUP(Enfermedades_Mundiales[[#This Row],[tema]],Estructura!$A$4:$C$18,3,0)</f>
        <v>T-369</v>
      </c>
      <c r="Y2445" s="32" t="str">
        <f>+VLOOKUP(Enfermedades_Mundiales[[#This Row],[contenido]],Estructura!$E$4:$G$18,3,0)</f>
        <v>C-364</v>
      </c>
      <c r="Z2445" s="32" t="str">
        <f>+VLOOKUP(Enfermedades_Mundiales[[#This Row],[Filtro Integrado]],Estructura!$M$4:$O$367,3,0)</f>
        <v>FI-366</v>
      </c>
      <c r="AA2445" s="32" t="str">
        <f>+VLOOKUP(Enfermedades_Mundiales[[#This Row],[Muestra]],Estructura!$Q$4:$S$194,3,0)</f>
        <v>M-374</v>
      </c>
    </row>
    <row r="2446" spans="1:27" ht="30.6" x14ac:dyDescent="0.3">
      <c r="A2446" s="61" t="s">
        <v>2913</v>
      </c>
      <c r="B2446" s="43">
        <f t="shared" si="532"/>
        <v>360</v>
      </c>
      <c r="C2446" s="44" t="str">
        <f t="shared" si="532"/>
        <v>Enfermedades Mundiales</v>
      </c>
      <c r="D2446" s="44" t="str">
        <f t="shared" si="532"/>
        <v>Salud</v>
      </c>
      <c r="E2446" s="64">
        <v>5401</v>
      </c>
      <c r="F2446" s="44" t="str">
        <f t="shared" si="535"/>
        <v>Paso a Paso y Activos</v>
      </c>
      <c r="G2446" s="27" t="s">
        <v>3568</v>
      </c>
      <c r="H2446" s="60" t="s">
        <v>17</v>
      </c>
      <c r="I2446" s="58" t="s">
        <v>77</v>
      </c>
      <c r="J2446" s="43" t="str">
        <f t="shared" si="527"/>
        <v>Zona</v>
      </c>
      <c r="K2446" s="12" t="str">
        <f t="shared" si="536"/>
        <v>Etapas Históricas -Casos Activos</v>
      </c>
      <c r="L2446" s="43" t="str">
        <f t="shared" si="536"/>
        <v>Periodo 2020-2021</v>
      </c>
      <c r="M2446" s="43" t="str">
        <f t="shared" si="536"/>
        <v>Casos</v>
      </c>
      <c r="N2446" s="49" t="str">
        <f t="shared" si="536"/>
        <v>Ministerio de Ciencias, Tecnología, Conocimiento e Innovación</v>
      </c>
      <c r="O244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Ligua</v>
      </c>
      <c r="P2446" s="68"/>
      <c r="Q2446" s="15" t="str">
        <f t="shared" si="533"/>
        <v>Gráfico Evolución Comparativo</v>
      </c>
      <c r="R2446" s="30"/>
      <c r="S244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https://analytics.zoho.com/open-view/2395394000008156433?ZOHO_CRITERIA=%22Localiza_CL_Poblacion%22.%22Codcom%22%3D5401</v>
      </c>
      <c r="T2446" s="17"/>
      <c r="U2446" s="31" t="str">
        <f t="shared" si="534"/>
        <v>#1774B9</v>
      </c>
      <c r="V2446" s="32" t="str">
        <f>+Enfermedades_Mundiales[[#This Row],[idcoleccion]]&amp;"-"&amp;Enfermedades_Mundiales[[#This Row],[id]]</f>
        <v>360-2436</v>
      </c>
      <c r="W2446" s="21">
        <f>+VLOOKUP(Enfermedades_Mundiales[[#This Row],[Filtro URL]],Estructura!$X$4:$Y$366,2,0)</f>
        <v>36305401</v>
      </c>
      <c r="X2446" s="21" t="str">
        <f>+VLOOKUP(Enfermedades_Mundiales[[#This Row],[tema]],Estructura!$A$4:$C$18,3,0)</f>
        <v>T-369</v>
      </c>
      <c r="Y2446" s="32" t="str">
        <f>+VLOOKUP(Enfermedades_Mundiales[[#This Row],[contenido]],Estructura!$E$4:$G$18,3,0)</f>
        <v>C-364</v>
      </c>
      <c r="Z2446" s="32" t="str">
        <f>+VLOOKUP(Enfermedades_Mundiales[[#This Row],[Filtro Integrado]],Estructura!$M$4:$O$367,3,0)</f>
        <v>FI-366</v>
      </c>
      <c r="AA2446" s="32" t="str">
        <f>+VLOOKUP(Enfermedades_Mundiales[[#This Row],[Muestra]],Estructura!$Q$4:$S$194,3,0)</f>
        <v>M-374</v>
      </c>
    </row>
    <row r="2447" spans="1:27" ht="30.6" x14ac:dyDescent="0.3">
      <c r="A2447" s="61" t="s">
        <v>2914</v>
      </c>
      <c r="B2447" s="43">
        <f t="shared" si="532"/>
        <v>360</v>
      </c>
      <c r="C2447" s="44" t="str">
        <f t="shared" si="532"/>
        <v>Enfermedades Mundiales</v>
      </c>
      <c r="D2447" s="44" t="str">
        <f t="shared" si="532"/>
        <v>Salud</v>
      </c>
      <c r="E2447" s="64">
        <v>5402</v>
      </c>
      <c r="F2447" s="44" t="str">
        <f t="shared" si="535"/>
        <v>Paso a Paso y Activos</v>
      </c>
      <c r="G2447" s="27" t="s">
        <v>3568</v>
      </c>
      <c r="H2447" s="60" t="s">
        <v>17</v>
      </c>
      <c r="I2447" s="58" t="s">
        <v>78</v>
      </c>
      <c r="J2447" s="43" t="str">
        <f t="shared" si="527"/>
        <v>Zona</v>
      </c>
      <c r="K2447" s="12" t="str">
        <f t="shared" si="536"/>
        <v>Etapas Históricas -Casos Activos</v>
      </c>
      <c r="L2447" s="43" t="str">
        <f t="shared" si="536"/>
        <v>Periodo 2020-2021</v>
      </c>
      <c r="M2447" s="43" t="str">
        <f t="shared" si="536"/>
        <v>Casos</v>
      </c>
      <c r="N2447" s="49" t="str">
        <f t="shared" si="536"/>
        <v>Ministerio de Ciencias, Tecnología, Conocimiento e Innovación</v>
      </c>
      <c r="O244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Cabildo</v>
      </c>
      <c r="P2447" s="68"/>
      <c r="Q2447" s="15" t="str">
        <f t="shared" si="533"/>
        <v>Gráfico Evolución Comparativo</v>
      </c>
      <c r="R2447" s="30"/>
      <c r="S244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https://analytics.zoho.com/open-view/2395394000008156433?ZOHO_CRITERIA=%22Localiza_CL_Poblacion%22.%22Codcom%22%3D5402</v>
      </c>
      <c r="T2447" s="17"/>
      <c r="U2447" s="31" t="str">
        <f t="shared" si="534"/>
        <v>#1774B9</v>
      </c>
      <c r="V2447" s="32" t="str">
        <f>+Enfermedades_Mundiales[[#This Row],[idcoleccion]]&amp;"-"&amp;Enfermedades_Mundiales[[#This Row],[id]]</f>
        <v>360-2437</v>
      </c>
      <c r="W2447" s="21">
        <f>+VLOOKUP(Enfermedades_Mundiales[[#This Row],[Filtro URL]],Estructura!$X$4:$Y$366,2,0)</f>
        <v>36305402</v>
      </c>
      <c r="X2447" s="21" t="str">
        <f>+VLOOKUP(Enfermedades_Mundiales[[#This Row],[tema]],Estructura!$A$4:$C$18,3,0)</f>
        <v>T-369</v>
      </c>
      <c r="Y2447" s="32" t="str">
        <f>+VLOOKUP(Enfermedades_Mundiales[[#This Row],[contenido]],Estructura!$E$4:$G$18,3,0)</f>
        <v>C-364</v>
      </c>
      <c r="Z2447" s="32" t="str">
        <f>+VLOOKUP(Enfermedades_Mundiales[[#This Row],[Filtro Integrado]],Estructura!$M$4:$O$367,3,0)</f>
        <v>FI-366</v>
      </c>
      <c r="AA2447" s="32" t="str">
        <f>+VLOOKUP(Enfermedades_Mundiales[[#This Row],[Muestra]],Estructura!$Q$4:$S$194,3,0)</f>
        <v>M-374</v>
      </c>
    </row>
    <row r="2448" spans="1:27" ht="30.6" x14ac:dyDescent="0.3">
      <c r="A2448" s="61" t="s">
        <v>2915</v>
      </c>
      <c r="B2448" s="43">
        <f t="shared" si="532"/>
        <v>360</v>
      </c>
      <c r="C2448" s="44" t="str">
        <f t="shared" si="532"/>
        <v>Enfermedades Mundiales</v>
      </c>
      <c r="D2448" s="44" t="str">
        <f t="shared" si="532"/>
        <v>Salud</v>
      </c>
      <c r="E2448" s="64">
        <v>5403</v>
      </c>
      <c r="F2448" s="44" t="str">
        <f t="shared" si="535"/>
        <v>Paso a Paso y Activos</v>
      </c>
      <c r="G2448" s="27" t="s">
        <v>3568</v>
      </c>
      <c r="H2448" s="60" t="s">
        <v>17</v>
      </c>
      <c r="I2448" s="58" t="s">
        <v>79</v>
      </c>
      <c r="J2448" s="43" t="str">
        <f t="shared" si="527"/>
        <v>Zona</v>
      </c>
      <c r="K2448" s="12" t="str">
        <f t="shared" si="536"/>
        <v>Etapas Históricas -Casos Activos</v>
      </c>
      <c r="L2448" s="43" t="str">
        <f t="shared" si="536"/>
        <v>Periodo 2020-2021</v>
      </c>
      <c r="M2448" s="43" t="str">
        <f t="shared" si="536"/>
        <v>Casos</v>
      </c>
      <c r="N2448" s="49" t="str">
        <f t="shared" si="536"/>
        <v>Ministerio de Ciencias, Tecnología, Conocimiento e Innovación</v>
      </c>
      <c r="O244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Papudo</v>
      </c>
      <c r="P2448" s="68"/>
      <c r="Q2448" s="15" t="str">
        <f t="shared" si="533"/>
        <v>Gráfico Evolución Comparativo</v>
      </c>
      <c r="R2448" s="30"/>
      <c r="S244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https://analytics.zoho.com/open-view/2395394000008156433?ZOHO_CRITERIA=%22Localiza_CL_Poblacion%22.%22Codcom%22%3D5403</v>
      </c>
      <c r="T2448" s="17"/>
      <c r="U2448" s="31" t="str">
        <f t="shared" si="534"/>
        <v>#1774B9</v>
      </c>
      <c r="V2448" s="32" t="str">
        <f>+Enfermedades_Mundiales[[#This Row],[idcoleccion]]&amp;"-"&amp;Enfermedades_Mundiales[[#This Row],[id]]</f>
        <v>360-2438</v>
      </c>
      <c r="W2448" s="21">
        <f>+VLOOKUP(Enfermedades_Mundiales[[#This Row],[Filtro URL]],Estructura!$X$4:$Y$366,2,0)</f>
        <v>36305403</v>
      </c>
      <c r="X2448" s="21" t="str">
        <f>+VLOOKUP(Enfermedades_Mundiales[[#This Row],[tema]],Estructura!$A$4:$C$18,3,0)</f>
        <v>T-369</v>
      </c>
      <c r="Y2448" s="32" t="str">
        <f>+VLOOKUP(Enfermedades_Mundiales[[#This Row],[contenido]],Estructura!$E$4:$G$18,3,0)</f>
        <v>C-364</v>
      </c>
      <c r="Z2448" s="32" t="str">
        <f>+VLOOKUP(Enfermedades_Mundiales[[#This Row],[Filtro Integrado]],Estructura!$M$4:$O$367,3,0)</f>
        <v>FI-366</v>
      </c>
      <c r="AA2448" s="32" t="str">
        <f>+VLOOKUP(Enfermedades_Mundiales[[#This Row],[Muestra]],Estructura!$Q$4:$S$194,3,0)</f>
        <v>M-374</v>
      </c>
    </row>
    <row r="2449" spans="1:27" ht="30.6" x14ac:dyDescent="0.3">
      <c r="A2449" s="61" t="s">
        <v>2916</v>
      </c>
      <c r="B2449" s="43">
        <f t="shared" si="532"/>
        <v>360</v>
      </c>
      <c r="C2449" s="44" t="str">
        <f t="shared" si="532"/>
        <v>Enfermedades Mundiales</v>
      </c>
      <c r="D2449" s="44" t="str">
        <f t="shared" si="532"/>
        <v>Salud</v>
      </c>
      <c r="E2449" s="64">
        <v>5404</v>
      </c>
      <c r="F2449" s="44" t="str">
        <f t="shared" si="535"/>
        <v>Paso a Paso y Activos</v>
      </c>
      <c r="G2449" s="27" t="s">
        <v>3568</v>
      </c>
      <c r="H2449" s="60" t="s">
        <v>17</v>
      </c>
      <c r="I2449" s="58" t="s">
        <v>80</v>
      </c>
      <c r="J2449" s="43" t="str">
        <f t="shared" si="527"/>
        <v>Zona</v>
      </c>
      <c r="K2449" s="12" t="str">
        <f t="shared" si="536"/>
        <v>Etapas Históricas -Casos Activos</v>
      </c>
      <c r="L2449" s="43" t="str">
        <f t="shared" si="536"/>
        <v>Periodo 2020-2021</v>
      </c>
      <c r="M2449" s="43" t="str">
        <f t="shared" si="536"/>
        <v>Casos</v>
      </c>
      <c r="N2449" s="49" t="str">
        <f t="shared" si="536"/>
        <v>Ministerio de Ciencias, Tecnología, Conocimiento e Innovación</v>
      </c>
      <c r="O244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Petorca</v>
      </c>
      <c r="P2449" s="68"/>
      <c r="Q2449" s="15" t="str">
        <f t="shared" si="533"/>
        <v>Gráfico Evolución Comparativo</v>
      </c>
      <c r="R2449" s="30"/>
      <c r="S244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https://analytics.zoho.com/open-view/2395394000008156433?ZOHO_CRITERIA=%22Localiza_CL_Poblacion%22.%22Codcom%22%3D5404</v>
      </c>
      <c r="T2449" s="17"/>
      <c r="U2449" s="31" t="str">
        <f t="shared" si="534"/>
        <v>#1774B9</v>
      </c>
      <c r="V2449" s="32" t="str">
        <f>+Enfermedades_Mundiales[[#This Row],[idcoleccion]]&amp;"-"&amp;Enfermedades_Mundiales[[#This Row],[id]]</f>
        <v>360-2439</v>
      </c>
      <c r="W2449" s="21">
        <f>+VLOOKUP(Enfermedades_Mundiales[[#This Row],[Filtro URL]],Estructura!$X$4:$Y$366,2,0)</f>
        <v>36305404</v>
      </c>
      <c r="X2449" s="21" t="str">
        <f>+VLOOKUP(Enfermedades_Mundiales[[#This Row],[tema]],Estructura!$A$4:$C$18,3,0)</f>
        <v>T-369</v>
      </c>
      <c r="Y2449" s="32" t="str">
        <f>+VLOOKUP(Enfermedades_Mundiales[[#This Row],[contenido]],Estructura!$E$4:$G$18,3,0)</f>
        <v>C-364</v>
      </c>
      <c r="Z2449" s="32" t="str">
        <f>+VLOOKUP(Enfermedades_Mundiales[[#This Row],[Filtro Integrado]],Estructura!$M$4:$O$367,3,0)</f>
        <v>FI-366</v>
      </c>
      <c r="AA2449" s="32" t="str">
        <f>+VLOOKUP(Enfermedades_Mundiales[[#This Row],[Muestra]],Estructura!$Q$4:$S$194,3,0)</f>
        <v>M-374</v>
      </c>
    </row>
    <row r="2450" spans="1:27" ht="30.6" x14ac:dyDescent="0.3">
      <c r="A2450" s="61" t="s">
        <v>2917</v>
      </c>
      <c r="B2450" s="43">
        <f t="shared" si="532"/>
        <v>360</v>
      </c>
      <c r="C2450" s="44" t="str">
        <f t="shared" si="532"/>
        <v>Enfermedades Mundiales</v>
      </c>
      <c r="D2450" s="44" t="str">
        <f t="shared" si="532"/>
        <v>Salud</v>
      </c>
      <c r="E2450" s="64">
        <v>5405</v>
      </c>
      <c r="F2450" s="44" t="str">
        <f t="shared" si="535"/>
        <v>Paso a Paso y Activos</v>
      </c>
      <c r="G2450" s="27" t="s">
        <v>3568</v>
      </c>
      <c r="H2450" s="60" t="s">
        <v>17</v>
      </c>
      <c r="I2450" s="58" t="s">
        <v>81</v>
      </c>
      <c r="J2450" s="43" t="str">
        <f t="shared" si="527"/>
        <v>Zona</v>
      </c>
      <c r="K2450" s="12" t="str">
        <f t="shared" si="536"/>
        <v>Etapas Históricas -Casos Activos</v>
      </c>
      <c r="L2450" s="43" t="str">
        <f t="shared" si="536"/>
        <v>Periodo 2020-2021</v>
      </c>
      <c r="M2450" s="43" t="str">
        <f t="shared" si="536"/>
        <v>Casos</v>
      </c>
      <c r="N2450" s="49" t="str">
        <f t="shared" si="536"/>
        <v>Ministerio de Ciencias, Tecnología, Conocimiento e Innovación</v>
      </c>
      <c r="O245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Zapallar</v>
      </c>
      <c r="P2450" s="68"/>
      <c r="Q2450" s="15" t="str">
        <f t="shared" si="533"/>
        <v>Gráfico Evolución Comparativo</v>
      </c>
      <c r="R2450" s="30"/>
      <c r="S245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https://analytics.zoho.com/open-view/2395394000008156433?ZOHO_CRITERIA=%22Localiza_CL_Poblacion%22.%22Codcom%22%3D5405</v>
      </c>
      <c r="T2450" s="17"/>
      <c r="U2450" s="31" t="str">
        <f t="shared" si="534"/>
        <v>#1774B9</v>
      </c>
      <c r="V2450" s="32" t="str">
        <f>+Enfermedades_Mundiales[[#This Row],[idcoleccion]]&amp;"-"&amp;Enfermedades_Mundiales[[#This Row],[id]]</f>
        <v>360-2440</v>
      </c>
      <c r="W2450" s="21">
        <f>+VLOOKUP(Enfermedades_Mundiales[[#This Row],[Filtro URL]],Estructura!$X$4:$Y$366,2,0)</f>
        <v>36305405</v>
      </c>
      <c r="X2450" s="21" t="str">
        <f>+VLOOKUP(Enfermedades_Mundiales[[#This Row],[tema]],Estructura!$A$4:$C$18,3,0)</f>
        <v>T-369</v>
      </c>
      <c r="Y2450" s="32" t="str">
        <f>+VLOOKUP(Enfermedades_Mundiales[[#This Row],[contenido]],Estructura!$E$4:$G$18,3,0)</f>
        <v>C-364</v>
      </c>
      <c r="Z2450" s="32" t="str">
        <f>+VLOOKUP(Enfermedades_Mundiales[[#This Row],[Filtro Integrado]],Estructura!$M$4:$O$367,3,0)</f>
        <v>FI-366</v>
      </c>
      <c r="AA2450" s="32" t="str">
        <f>+VLOOKUP(Enfermedades_Mundiales[[#This Row],[Muestra]],Estructura!$Q$4:$S$194,3,0)</f>
        <v>M-374</v>
      </c>
    </row>
    <row r="2451" spans="1:27" ht="30.6" x14ac:dyDescent="0.3">
      <c r="A2451" s="61" t="s">
        <v>2918</v>
      </c>
      <c r="B2451" s="43">
        <f t="shared" si="532"/>
        <v>360</v>
      </c>
      <c r="C2451" s="44" t="str">
        <f t="shared" si="532"/>
        <v>Enfermedades Mundiales</v>
      </c>
      <c r="D2451" s="44" t="str">
        <f t="shared" si="532"/>
        <v>Salud</v>
      </c>
      <c r="E2451" s="64">
        <v>5501</v>
      </c>
      <c r="F2451" s="44" t="str">
        <f t="shared" si="535"/>
        <v>Paso a Paso y Activos</v>
      </c>
      <c r="G2451" s="27" t="s">
        <v>3568</v>
      </c>
      <c r="H2451" s="60" t="s">
        <v>17</v>
      </c>
      <c r="I2451" s="58" t="s">
        <v>82</v>
      </c>
      <c r="J2451" s="43" t="str">
        <f t="shared" si="527"/>
        <v>Zona</v>
      </c>
      <c r="K2451" s="12" t="str">
        <f t="shared" si="536"/>
        <v>Etapas Históricas -Casos Activos</v>
      </c>
      <c r="L2451" s="43" t="str">
        <f t="shared" si="536"/>
        <v>Periodo 2020-2021</v>
      </c>
      <c r="M2451" s="43" t="str">
        <f t="shared" si="536"/>
        <v>Casos</v>
      </c>
      <c r="N2451" s="49" t="str">
        <f t="shared" si="536"/>
        <v>Ministerio de Ciencias, Tecnología, Conocimiento e Innovación</v>
      </c>
      <c r="O245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Quillota</v>
      </c>
      <c r="P2451" s="68"/>
      <c r="Q2451" s="15" t="str">
        <f t="shared" si="533"/>
        <v>Gráfico Evolución Comparativo</v>
      </c>
      <c r="R2451" s="30"/>
      <c r="S245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https://analytics.zoho.com/open-view/2395394000008156433?ZOHO_CRITERIA=%22Localiza_CL_Poblacion%22.%22Codcom%22%3D5501</v>
      </c>
      <c r="T2451" s="17"/>
      <c r="U2451" s="31" t="str">
        <f t="shared" si="534"/>
        <v>#1774B9</v>
      </c>
      <c r="V2451" s="32" t="str">
        <f>+Enfermedades_Mundiales[[#This Row],[idcoleccion]]&amp;"-"&amp;Enfermedades_Mundiales[[#This Row],[id]]</f>
        <v>360-2441</v>
      </c>
      <c r="W2451" s="21">
        <f>+VLOOKUP(Enfermedades_Mundiales[[#This Row],[Filtro URL]],Estructura!$X$4:$Y$366,2,0)</f>
        <v>36305501</v>
      </c>
      <c r="X2451" s="21" t="str">
        <f>+VLOOKUP(Enfermedades_Mundiales[[#This Row],[tema]],Estructura!$A$4:$C$18,3,0)</f>
        <v>T-369</v>
      </c>
      <c r="Y2451" s="32" t="str">
        <f>+VLOOKUP(Enfermedades_Mundiales[[#This Row],[contenido]],Estructura!$E$4:$G$18,3,0)</f>
        <v>C-364</v>
      </c>
      <c r="Z2451" s="32" t="str">
        <f>+VLOOKUP(Enfermedades_Mundiales[[#This Row],[Filtro Integrado]],Estructura!$M$4:$O$367,3,0)</f>
        <v>FI-366</v>
      </c>
      <c r="AA2451" s="32" t="str">
        <f>+VLOOKUP(Enfermedades_Mundiales[[#This Row],[Muestra]],Estructura!$Q$4:$S$194,3,0)</f>
        <v>M-374</v>
      </c>
    </row>
    <row r="2452" spans="1:27" ht="30.6" x14ac:dyDescent="0.3">
      <c r="A2452" s="61" t="s">
        <v>2919</v>
      </c>
      <c r="B2452" s="43">
        <f t="shared" si="532"/>
        <v>360</v>
      </c>
      <c r="C2452" s="44" t="str">
        <f t="shared" si="532"/>
        <v>Enfermedades Mundiales</v>
      </c>
      <c r="D2452" s="44" t="str">
        <f t="shared" si="532"/>
        <v>Salud</v>
      </c>
      <c r="E2452" s="64">
        <v>5502</v>
      </c>
      <c r="F2452" s="44" t="str">
        <f t="shared" si="535"/>
        <v>Paso a Paso y Activos</v>
      </c>
      <c r="G2452" s="27" t="s">
        <v>3568</v>
      </c>
      <c r="H2452" s="60" t="s">
        <v>17</v>
      </c>
      <c r="I2452" s="58" t="s">
        <v>83</v>
      </c>
      <c r="J2452" s="43" t="str">
        <f t="shared" si="527"/>
        <v>Zona</v>
      </c>
      <c r="K2452" s="12" t="str">
        <f t="shared" si="536"/>
        <v>Etapas Históricas -Casos Activos</v>
      </c>
      <c r="L2452" s="43" t="str">
        <f t="shared" si="536"/>
        <v>Periodo 2020-2021</v>
      </c>
      <c r="M2452" s="43" t="str">
        <f t="shared" si="536"/>
        <v>Casos</v>
      </c>
      <c r="N2452" s="49" t="str">
        <f t="shared" si="536"/>
        <v>Ministerio de Ciencias, Tecnología, Conocimiento e Innovación</v>
      </c>
      <c r="O245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Calera</v>
      </c>
      <c r="P2452" s="68"/>
      <c r="Q2452" s="15" t="str">
        <f t="shared" si="533"/>
        <v>Gráfico Evolución Comparativo</v>
      </c>
      <c r="R2452" s="30"/>
      <c r="S245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https://analytics.zoho.com/open-view/2395394000008156433?ZOHO_CRITERIA=%22Localiza_CL_Poblacion%22.%22Codcom%22%3D5502</v>
      </c>
      <c r="T2452" s="17"/>
      <c r="U2452" s="31" t="str">
        <f t="shared" si="534"/>
        <v>#1774B9</v>
      </c>
      <c r="V2452" s="32" t="str">
        <f>+Enfermedades_Mundiales[[#This Row],[idcoleccion]]&amp;"-"&amp;Enfermedades_Mundiales[[#This Row],[id]]</f>
        <v>360-2442</v>
      </c>
      <c r="W2452" s="21">
        <f>+VLOOKUP(Enfermedades_Mundiales[[#This Row],[Filtro URL]],Estructura!$X$4:$Y$366,2,0)</f>
        <v>36305502</v>
      </c>
      <c r="X2452" s="21" t="str">
        <f>+VLOOKUP(Enfermedades_Mundiales[[#This Row],[tema]],Estructura!$A$4:$C$18,3,0)</f>
        <v>T-369</v>
      </c>
      <c r="Y2452" s="32" t="str">
        <f>+VLOOKUP(Enfermedades_Mundiales[[#This Row],[contenido]],Estructura!$E$4:$G$18,3,0)</f>
        <v>C-364</v>
      </c>
      <c r="Z2452" s="32" t="str">
        <f>+VLOOKUP(Enfermedades_Mundiales[[#This Row],[Filtro Integrado]],Estructura!$M$4:$O$367,3,0)</f>
        <v>FI-366</v>
      </c>
      <c r="AA2452" s="32" t="str">
        <f>+VLOOKUP(Enfermedades_Mundiales[[#This Row],[Muestra]],Estructura!$Q$4:$S$194,3,0)</f>
        <v>M-374</v>
      </c>
    </row>
    <row r="2453" spans="1:27" ht="30.6" x14ac:dyDescent="0.3">
      <c r="A2453" s="61" t="s">
        <v>2920</v>
      </c>
      <c r="B2453" s="43">
        <f t="shared" si="532"/>
        <v>360</v>
      </c>
      <c r="C2453" s="44" t="str">
        <f t="shared" si="532"/>
        <v>Enfermedades Mundiales</v>
      </c>
      <c r="D2453" s="44" t="str">
        <f t="shared" si="532"/>
        <v>Salud</v>
      </c>
      <c r="E2453" s="64">
        <v>5503</v>
      </c>
      <c r="F2453" s="44" t="str">
        <f t="shared" si="535"/>
        <v>Paso a Paso y Activos</v>
      </c>
      <c r="G2453" s="27" t="s">
        <v>3568</v>
      </c>
      <c r="H2453" s="60" t="s">
        <v>17</v>
      </c>
      <c r="I2453" s="58" t="s">
        <v>84</v>
      </c>
      <c r="J2453" s="43" t="str">
        <f t="shared" si="527"/>
        <v>Zona</v>
      </c>
      <c r="K2453" s="12" t="str">
        <f t="shared" si="536"/>
        <v>Etapas Históricas -Casos Activos</v>
      </c>
      <c r="L2453" s="43" t="str">
        <f t="shared" si="536"/>
        <v>Periodo 2020-2021</v>
      </c>
      <c r="M2453" s="43" t="str">
        <f t="shared" si="536"/>
        <v>Casos</v>
      </c>
      <c r="N2453" s="49" t="str">
        <f t="shared" si="536"/>
        <v>Ministerio de Ciencias, Tecnología, Conocimiento e Innovación</v>
      </c>
      <c r="O245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Hijuelas</v>
      </c>
      <c r="P2453" s="68"/>
      <c r="Q2453" s="15" t="str">
        <f t="shared" si="533"/>
        <v>Gráfico Evolución Comparativo</v>
      </c>
      <c r="R2453" s="30"/>
      <c r="S245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https://analytics.zoho.com/open-view/2395394000008156433?ZOHO_CRITERIA=%22Localiza_CL_Poblacion%22.%22Codcom%22%3D5503</v>
      </c>
      <c r="T2453" s="17"/>
      <c r="U2453" s="31" t="str">
        <f t="shared" si="534"/>
        <v>#1774B9</v>
      </c>
      <c r="V2453" s="32" t="str">
        <f>+Enfermedades_Mundiales[[#This Row],[idcoleccion]]&amp;"-"&amp;Enfermedades_Mundiales[[#This Row],[id]]</f>
        <v>360-2443</v>
      </c>
      <c r="W2453" s="21">
        <f>+VLOOKUP(Enfermedades_Mundiales[[#This Row],[Filtro URL]],Estructura!$X$4:$Y$366,2,0)</f>
        <v>36305503</v>
      </c>
      <c r="X2453" s="21" t="str">
        <f>+VLOOKUP(Enfermedades_Mundiales[[#This Row],[tema]],Estructura!$A$4:$C$18,3,0)</f>
        <v>T-369</v>
      </c>
      <c r="Y2453" s="32" t="str">
        <f>+VLOOKUP(Enfermedades_Mundiales[[#This Row],[contenido]],Estructura!$E$4:$G$18,3,0)</f>
        <v>C-364</v>
      </c>
      <c r="Z2453" s="32" t="str">
        <f>+VLOOKUP(Enfermedades_Mundiales[[#This Row],[Filtro Integrado]],Estructura!$M$4:$O$367,3,0)</f>
        <v>FI-366</v>
      </c>
      <c r="AA2453" s="32" t="str">
        <f>+VLOOKUP(Enfermedades_Mundiales[[#This Row],[Muestra]],Estructura!$Q$4:$S$194,3,0)</f>
        <v>M-374</v>
      </c>
    </row>
    <row r="2454" spans="1:27" ht="30.6" x14ac:dyDescent="0.3">
      <c r="A2454" s="61" t="s">
        <v>2921</v>
      </c>
      <c r="B2454" s="43">
        <f t="shared" si="532"/>
        <v>360</v>
      </c>
      <c r="C2454" s="44" t="str">
        <f t="shared" si="532"/>
        <v>Enfermedades Mundiales</v>
      </c>
      <c r="D2454" s="44" t="str">
        <f t="shared" si="532"/>
        <v>Salud</v>
      </c>
      <c r="E2454" s="64">
        <v>5504</v>
      </c>
      <c r="F2454" s="44" t="str">
        <f t="shared" si="535"/>
        <v>Paso a Paso y Activos</v>
      </c>
      <c r="G2454" s="27" t="s">
        <v>3568</v>
      </c>
      <c r="H2454" s="60" t="s">
        <v>17</v>
      </c>
      <c r="I2454" s="58" t="s">
        <v>85</v>
      </c>
      <c r="J2454" s="43" t="str">
        <f t="shared" si="527"/>
        <v>Zona</v>
      </c>
      <c r="K2454" s="12" t="str">
        <f t="shared" si="536"/>
        <v>Etapas Históricas -Casos Activos</v>
      </c>
      <c r="L2454" s="43" t="str">
        <f t="shared" si="536"/>
        <v>Periodo 2020-2021</v>
      </c>
      <c r="M2454" s="43" t="str">
        <f t="shared" si="536"/>
        <v>Casos</v>
      </c>
      <c r="N2454" s="49" t="str">
        <f t="shared" si="536"/>
        <v>Ministerio de Ciencias, Tecnología, Conocimiento e Innovación</v>
      </c>
      <c r="O245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Cruz</v>
      </c>
      <c r="P2454" s="68"/>
      <c r="Q2454" s="15" t="str">
        <f t="shared" si="533"/>
        <v>Gráfico Evolución Comparativo</v>
      </c>
      <c r="R2454" s="30"/>
      <c r="S245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https://analytics.zoho.com/open-view/2395394000008156433?ZOHO_CRITERIA=%22Localiza_CL_Poblacion%22.%22Codcom%22%3D5504</v>
      </c>
      <c r="T2454" s="17"/>
      <c r="U2454" s="31" t="str">
        <f t="shared" si="534"/>
        <v>#1774B9</v>
      </c>
      <c r="V2454" s="32" t="str">
        <f>+Enfermedades_Mundiales[[#This Row],[idcoleccion]]&amp;"-"&amp;Enfermedades_Mundiales[[#This Row],[id]]</f>
        <v>360-2444</v>
      </c>
      <c r="W2454" s="21">
        <f>+VLOOKUP(Enfermedades_Mundiales[[#This Row],[Filtro URL]],Estructura!$X$4:$Y$366,2,0)</f>
        <v>36305504</v>
      </c>
      <c r="X2454" s="21" t="str">
        <f>+VLOOKUP(Enfermedades_Mundiales[[#This Row],[tema]],Estructura!$A$4:$C$18,3,0)</f>
        <v>T-369</v>
      </c>
      <c r="Y2454" s="32" t="str">
        <f>+VLOOKUP(Enfermedades_Mundiales[[#This Row],[contenido]],Estructura!$E$4:$G$18,3,0)</f>
        <v>C-364</v>
      </c>
      <c r="Z2454" s="32" t="str">
        <f>+VLOOKUP(Enfermedades_Mundiales[[#This Row],[Filtro Integrado]],Estructura!$M$4:$O$367,3,0)</f>
        <v>FI-366</v>
      </c>
      <c r="AA2454" s="32" t="str">
        <f>+VLOOKUP(Enfermedades_Mundiales[[#This Row],[Muestra]],Estructura!$Q$4:$S$194,3,0)</f>
        <v>M-374</v>
      </c>
    </row>
    <row r="2455" spans="1:27" ht="30.6" x14ac:dyDescent="0.3">
      <c r="A2455" s="61" t="s">
        <v>2922</v>
      </c>
      <c r="B2455" s="43">
        <f t="shared" si="532"/>
        <v>360</v>
      </c>
      <c r="C2455" s="44" t="str">
        <f t="shared" si="532"/>
        <v>Enfermedades Mundiales</v>
      </c>
      <c r="D2455" s="44" t="str">
        <f t="shared" si="532"/>
        <v>Salud</v>
      </c>
      <c r="E2455" s="64">
        <v>5506</v>
      </c>
      <c r="F2455" s="44" t="str">
        <f t="shared" si="535"/>
        <v>Paso a Paso y Activos</v>
      </c>
      <c r="G2455" s="27" t="s">
        <v>3568</v>
      </c>
      <c r="H2455" s="60" t="s">
        <v>17</v>
      </c>
      <c r="I2455" s="58" t="s">
        <v>86</v>
      </c>
      <c r="J2455" s="43" t="str">
        <f t="shared" si="527"/>
        <v>Zona</v>
      </c>
      <c r="K2455" s="12" t="str">
        <f t="shared" si="536"/>
        <v>Etapas Históricas -Casos Activos</v>
      </c>
      <c r="L2455" s="43" t="str">
        <f t="shared" si="536"/>
        <v>Periodo 2020-2021</v>
      </c>
      <c r="M2455" s="43" t="str">
        <f t="shared" si="536"/>
        <v>Casos</v>
      </c>
      <c r="N2455" s="49" t="str">
        <f t="shared" si="536"/>
        <v>Ministerio de Ciencias, Tecnología, Conocimiento e Innovación</v>
      </c>
      <c r="O245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Nogales</v>
      </c>
      <c r="P2455" s="68"/>
      <c r="Q2455" s="15" t="str">
        <f t="shared" si="533"/>
        <v>Gráfico Evolución Comparativo</v>
      </c>
      <c r="R2455" s="30"/>
      <c r="S245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https://analytics.zoho.com/open-view/2395394000008156433?ZOHO_CRITERIA=%22Localiza_CL_Poblacion%22.%22Codcom%22%3D5506</v>
      </c>
      <c r="T2455" s="17"/>
      <c r="U2455" s="31" t="str">
        <f t="shared" si="534"/>
        <v>#1774B9</v>
      </c>
      <c r="V2455" s="32" t="str">
        <f>+Enfermedades_Mundiales[[#This Row],[idcoleccion]]&amp;"-"&amp;Enfermedades_Mundiales[[#This Row],[id]]</f>
        <v>360-2445</v>
      </c>
      <c r="W2455" s="21">
        <f>+VLOOKUP(Enfermedades_Mundiales[[#This Row],[Filtro URL]],Estructura!$X$4:$Y$366,2,0)</f>
        <v>36305506</v>
      </c>
      <c r="X2455" s="21" t="str">
        <f>+VLOOKUP(Enfermedades_Mundiales[[#This Row],[tema]],Estructura!$A$4:$C$18,3,0)</f>
        <v>T-369</v>
      </c>
      <c r="Y2455" s="32" t="str">
        <f>+VLOOKUP(Enfermedades_Mundiales[[#This Row],[contenido]],Estructura!$E$4:$G$18,3,0)</f>
        <v>C-364</v>
      </c>
      <c r="Z2455" s="32" t="str">
        <f>+VLOOKUP(Enfermedades_Mundiales[[#This Row],[Filtro Integrado]],Estructura!$M$4:$O$367,3,0)</f>
        <v>FI-366</v>
      </c>
      <c r="AA2455" s="32" t="str">
        <f>+VLOOKUP(Enfermedades_Mundiales[[#This Row],[Muestra]],Estructura!$Q$4:$S$194,3,0)</f>
        <v>M-374</v>
      </c>
    </row>
    <row r="2456" spans="1:27" ht="30.6" x14ac:dyDescent="0.3">
      <c r="A2456" s="61" t="s">
        <v>2923</v>
      </c>
      <c r="B2456" s="43">
        <f t="shared" si="532"/>
        <v>360</v>
      </c>
      <c r="C2456" s="44" t="str">
        <f t="shared" si="532"/>
        <v>Enfermedades Mundiales</v>
      </c>
      <c r="D2456" s="44" t="str">
        <f t="shared" si="532"/>
        <v>Salud</v>
      </c>
      <c r="E2456" s="64">
        <v>5601</v>
      </c>
      <c r="F2456" s="44" t="str">
        <f t="shared" si="535"/>
        <v>Paso a Paso y Activos</v>
      </c>
      <c r="G2456" s="27" t="s">
        <v>3568</v>
      </c>
      <c r="H2456" s="60" t="s">
        <v>17</v>
      </c>
      <c r="I2456" s="58" t="s">
        <v>87</v>
      </c>
      <c r="J2456" s="43" t="str">
        <f t="shared" si="527"/>
        <v>Zona</v>
      </c>
      <c r="K2456" s="12" t="str">
        <f t="shared" si="536"/>
        <v>Etapas Históricas -Casos Activos</v>
      </c>
      <c r="L2456" s="43" t="str">
        <f t="shared" si="536"/>
        <v>Periodo 2020-2021</v>
      </c>
      <c r="M2456" s="43" t="str">
        <f t="shared" si="536"/>
        <v>Casos</v>
      </c>
      <c r="N2456" s="49" t="str">
        <f t="shared" si="536"/>
        <v>Ministerio de Ciencias, Tecnología, Conocimiento e Innovación</v>
      </c>
      <c r="O245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Antonio</v>
      </c>
      <c r="P2456" s="68"/>
      <c r="Q2456" s="15" t="str">
        <f t="shared" si="533"/>
        <v>Gráfico Evolución Comparativo</v>
      </c>
      <c r="R2456" s="30"/>
      <c r="S245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https://analytics.zoho.com/open-view/2395394000008156433?ZOHO_CRITERIA=%22Localiza_CL_Poblacion%22.%22Codcom%22%3D5601</v>
      </c>
      <c r="T2456" s="17"/>
      <c r="U2456" s="31" t="str">
        <f t="shared" si="534"/>
        <v>#1774B9</v>
      </c>
      <c r="V2456" s="32" t="str">
        <f>+Enfermedades_Mundiales[[#This Row],[idcoleccion]]&amp;"-"&amp;Enfermedades_Mundiales[[#This Row],[id]]</f>
        <v>360-2446</v>
      </c>
      <c r="W2456" s="21">
        <f>+VLOOKUP(Enfermedades_Mundiales[[#This Row],[Filtro URL]],Estructura!$X$4:$Y$366,2,0)</f>
        <v>36305601</v>
      </c>
      <c r="X2456" s="21" t="str">
        <f>+VLOOKUP(Enfermedades_Mundiales[[#This Row],[tema]],Estructura!$A$4:$C$18,3,0)</f>
        <v>T-369</v>
      </c>
      <c r="Y2456" s="32" t="str">
        <f>+VLOOKUP(Enfermedades_Mundiales[[#This Row],[contenido]],Estructura!$E$4:$G$18,3,0)</f>
        <v>C-364</v>
      </c>
      <c r="Z2456" s="32" t="str">
        <f>+VLOOKUP(Enfermedades_Mundiales[[#This Row],[Filtro Integrado]],Estructura!$M$4:$O$367,3,0)</f>
        <v>FI-366</v>
      </c>
      <c r="AA2456" s="32" t="str">
        <f>+VLOOKUP(Enfermedades_Mundiales[[#This Row],[Muestra]],Estructura!$Q$4:$S$194,3,0)</f>
        <v>M-374</v>
      </c>
    </row>
    <row r="2457" spans="1:27" ht="30.6" x14ac:dyDescent="0.3">
      <c r="A2457" s="61" t="s">
        <v>2924</v>
      </c>
      <c r="B2457" s="43">
        <f t="shared" si="532"/>
        <v>360</v>
      </c>
      <c r="C2457" s="44" t="str">
        <f t="shared" si="532"/>
        <v>Enfermedades Mundiales</v>
      </c>
      <c r="D2457" s="44" t="str">
        <f t="shared" si="532"/>
        <v>Salud</v>
      </c>
      <c r="E2457" s="64">
        <v>5602</v>
      </c>
      <c r="F2457" s="44" t="str">
        <f t="shared" si="535"/>
        <v>Paso a Paso y Activos</v>
      </c>
      <c r="G2457" s="27" t="s">
        <v>3568</v>
      </c>
      <c r="H2457" s="60" t="s">
        <v>17</v>
      </c>
      <c r="I2457" s="58" t="s">
        <v>88</v>
      </c>
      <c r="J2457" s="43" t="str">
        <f t="shared" si="527"/>
        <v>Zona</v>
      </c>
      <c r="K2457" s="12" t="str">
        <f t="shared" si="536"/>
        <v>Etapas Históricas -Casos Activos</v>
      </c>
      <c r="L2457" s="43" t="str">
        <f t="shared" si="536"/>
        <v>Periodo 2020-2021</v>
      </c>
      <c r="M2457" s="43" t="str">
        <f t="shared" si="536"/>
        <v>Casos</v>
      </c>
      <c r="N2457" s="49" t="str">
        <f t="shared" si="536"/>
        <v>Ministerio de Ciencias, Tecnología, Conocimiento e Innovación</v>
      </c>
      <c r="O245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Algarrobo</v>
      </c>
      <c r="P2457" s="68"/>
      <c r="Q2457" s="15" t="str">
        <f t="shared" si="533"/>
        <v>Gráfico Evolución Comparativo</v>
      </c>
      <c r="R2457" s="30"/>
      <c r="S245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https://analytics.zoho.com/open-view/2395394000008156433?ZOHO_CRITERIA=%22Localiza_CL_Poblacion%22.%22Codcom%22%3D5602</v>
      </c>
      <c r="T2457" s="17"/>
      <c r="U2457" s="31" t="str">
        <f t="shared" si="534"/>
        <v>#1774B9</v>
      </c>
      <c r="V2457" s="32" t="str">
        <f>+Enfermedades_Mundiales[[#This Row],[idcoleccion]]&amp;"-"&amp;Enfermedades_Mundiales[[#This Row],[id]]</f>
        <v>360-2447</v>
      </c>
      <c r="W2457" s="21">
        <f>+VLOOKUP(Enfermedades_Mundiales[[#This Row],[Filtro URL]],Estructura!$X$4:$Y$366,2,0)</f>
        <v>36305602</v>
      </c>
      <c r="X2457" s="21" t="str">
        <f>+VLOOKUP(Enfermedades_Mundiales[[#This Row],[tema]],Estructura!$A$4:$C$18,3,0)</f>
        <v>T-369</v>
      </c>
      <c r="Y2457" s="32" t="str">
        <f>+VLOOKUP(Enfermedades_Mundiales[[#This Row],[contenido]],Estructura!$E$4:$G$18,3,0)</f>
        <v>C-364</v>
      </c>
      <c r="Z2457" s="32" t="str">
        <f>+VLOOKUP(Enfermedades_Mundiales[[#This Row],[Filtro Integrado]],Estructura!$M$4:$O$367,3,0)</f>
        <v>FI-366</v>
      </c>
      <c r="AA2457" s="32" t="str">
        <f>+VLOOKUP(Enfermedades_Mundiales[[#This Row],[Muestra]],Estructura!$Q$4:$S$194,3,0)</f>
        <v>M-374</v>
      </c>
    </row>
    <row r="2458" spans="1:27" ht="30.6" x14ac:dyDescent="0.3">
      <c r="A2458" s="61" t="s">
        <v>2925</v>
      </c>
      <c r="B2458" s="43">
        <f t="shared" ref="B2458:D2473" si="537">+B2457</f>
        <v>360</v>
      </c>
      <c r="C2458" s="44" t="str">
        <f t="shared" si="537"/>
        <v>Enfermedades Mundiales</v>
      </c>
      <c r="D2458" s="44" t="str">
        <f t="shared" si="537"/>
        <v>Salud</v>
      </c>
      <c r="E2458" s="64">
        <v>5603</v>
      </c>
      <c r="F2458" s="44" t="str">
        <f t="shared" si="535"/>
        <v>Paso a Paso y Activos</v>
      </c>
      <c r="G2458" s="27" t="s">
        <v>3568</v>
      </c>
      <c r="H2458" s="60" t="s">
        <v>17</v>
      </c>
      <c r="I2458" s="58" t="s">
        <v>89</v>
      </c>
      <c r="J2458" s="43" t="str">
        <f t="shared" si="527"/>
        <v>Zona</v>
      </c>
      <c r="K2458" s="12" t="str">
        <f t="shared" si="536"/>
        <v>Etapas Históricas -Casos Activos</v>
      </c>
      <c r="L2458" s="43" t="str">
        <f t="shared" si="536"/>
        <v>Periodo 2020-2021</v>
      </c>
      <c r="M2458" s="43" t="str">
        <f t="shared" si="536"/>
        <v>Casos</v>
      </c>
      <c r="N2458" s="49" t="str">
        <f t="shared" si="536"/>
        <v>Ministerio de Ciencias, Tecnología, Conocimiento e Innovación</v>
      </c>
      <c r="O245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Cartagena</v>
      </c>
      <c r="P2458" s="68"/>
      <c r="Q2458" s="15" t="str">
        <f t="shared" si="533"/>
        <v>Gráfico Evolución Comparativo</v>
      </c>
      <c r="R2458" s="30"/>
      <c r="S245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https://analytics.zoho.com/open-view/2395394000008156433?ZOHO_CRITERIA=%22Localiza_CL_Poblacion%22.%22Codcom%22%3D5603</v>
      </c>
      <c r="T2458" s="17"/>
      <c r="U2458" s="31" t="str">
        <f t="shared" si="534"/>
        <v>#1774B9</v>
      </c>
      <c r="V2458" s="32" t="str">
        <f>+Enfermedades_Mundiales[[#This Row],[idcoleccion]]&amp;"-"&amp;Enfermedades_Mundiales[[#This Row],[id]]</f>
        <v>360-2448</v>
      </c>
      <c r="W2458" s="21">
        <f>+VLOOKUP(Enfermedades_Mundiales[[#This Row],[Filtro URL]],Estructura!$X$4:$Y$366,2,0)</f>
        <v>36305603</v>
      </c>
      <c r="X2458" s="21" t="str">
        <f>+VLOOKUP(Enfermedades_Mundiales[[#This Row],[tema]],Estructura!$A$4:$C$18,3,0)</f>
        <v>T-369</v>
      </c>
      <c r="Y2458" s="32" t="str">
        <f>+VLOOKUP(Enfermedades_Mundiales[[#This Row],[contenido]],Estructura!$E$4:$G$18,3,0)</f>
        <v>C-364</v>
      </c>
      <c r="Z2458" s="32" t="str">
        <f>+VLOOKUP(Enfermedades_Mundiales[[#This Row],[Filtro Integrado]],Estructura!$M$4:$O$367,3,0)</f>
        <v>FI-366</v>
      </c>
      <c r="AA2458" s="32" t="str">
        <f>+VLOOKUP(Enfermedades_Mundiales[[#This Row],[Muestra]],Estructura!$Q$4:$S$194,3,0)</f>
        <v>M-374</v>
      </c>
    </row>
    <row r="2459" spans="1:27" ht="30.6" x14ac:dyDescent="0.3">
      <c r="A2459" s="61" t="s">
        <v>2926</v>
      </c>
      <c r="B2459" s="43">
        <f t="shared" si="537"/>
        <v>360</v>
      </c>
      <c r="C2459" s="44" t="str">
        <f t="shared" si="537"/>
        <v>Enfermedades Mundiales</v>
      </c>
      <c r="D2459" s="44" t="str">
        <f t="shared" si="537"/>
        <v>Salud</v>
      </c>
      <c r="E2459" s="64">
        <v>5604</v>
      </c>
      <c r="F2459" s="44" t="str">
        <f t="shared" si="535"/>
        <v>Paso a Paso y Activos</v>
      </c>
      <c r="G2459" s="27" t="s">
        <v>3568</v>
      </c>
      <c r="H2459" s="60" t="s">
        <v>17</v>
      </c>
      <c r="I2459" s="58" t="s">
        <v>90</v>
      </c>
      <c r="J2459" s="43" t="str">
        <f t="shared" si="527"/>
        <v>Zona</v>
      </c>
      <c r="K2459" s="12" t="str">
        <f t="shared" ref="K2459:N2474" si="538">+K2458</f>
        <v>Etapas Históricas -Casos Activos</v>
      </c>
      <c r="L2459" s="43" t="str">
        <f t="shared" si="538"/>
        <v>Periodo 2020-2021</v>
      </c>
      <c r="M2459" s="43" t="str">
        <f t="shared" si="538"/>
        <v>Casos</v>
      </c>
      <c r="N2459" s="49" t="str">
        <f t="shared" si="538"/>
        <v>Ministerio de Ciencias, Tecnología, Conocimiento e Innovación</v>
      </c>
      <c r="O245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Quisco</v>
      </c>
      <c r="P2459" s="68"/>
      <c r="Q2459" s="15" t="str">
        <f t="shared" si="533"/>
        <v>Gráfico Evolución Comparativo</v>
      </c>
      <c r="R2459" s="30"/>
      <c r="S245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https://analytics.zoho.com/open-view/2395394000008156433?ZOHO_CRITERIA=%22Localiza_CL_Poblacion%22.%22Codcom%22%3D5604</v>
      </c>
      <c r="T2459" s="17"/>
      <c r="U2459" s="31" t="str">
        <f t="shared" si="534"/>
        <v>#1774B9</v>
      </c>
      <c r="V2459" s="32" t="str">
        <f>+Enfermedades_Mundiales[[#This Row],[idcoleccion]]&amp;"-"&amp;Enfermedades_Mundiales[[#This Row],[id]]</f>
        <v>360-2449</v>
      </c>
      <c r="W2459" s="21">
        <f>+VLOOKUP(Enfermedades_Mundiales[[#This Row],[Filtro URL]],Estructura!$X$4:$Y$366,2,0)</f>
        <v>36305604</v>
      </c>
      <c r="X2459" s="21" t="str">
        <f>+VLOOKUP(Enfermedades_Mundiales[[#This Row],[tema]],Estructura!$A$4:$C$18,3,0)</f>
        <v>T-369</v>
      </c>
      <c r="Y2459" s="32" t="str">
        <f>+VLOOKUP(Enfermedades_Mundiales[[#This Row],[contenido]],Estructura!$E$4:$G$18,3,0)</f>
        <v>C-364</v>
      </c>
      <c r="Z2459" s="32" t="str">
        <f>+VLOOKUP(Enfermedades_Mundiales[[#This Row],[Filtro Integrado]],Estructura!$M$4:$O$367,3,0)</f>
        <v>FI-366</v>
      </c>
      <c r="AA2459" s="32" t="str">
        <f>+VLOOKUP(Enfermedades_Mundiales[[#This Row],[Muestra]],Estructura!$Q$4:$S$194,3,0)</f>
        <v>M-374</v>
      </c>
    </row>
    <row r="2460" spans="1:27" ht="30.6" x14ac:dyDescent="0.3">
      <c r="A2460" s="61" t="s">
        <v>2927</v>
      </c>
      <c r="B2460" s="43">
        <f t="shared" si="537"/>
        <v>360</v>
      </c>
      <c r="C2460" s="44" t="str">
        <f t="shared" si="537"/>
        <v>Enfermedades Mundiales</v>
      </c>
      <c r="D2460" s="44" t="str">
        <f t="shared" si="537"/>
        <v>Salud</v>
      </c>
      <c r="E2460" s="64">
        <v>5605</v>
      </c>
      <c r="F2460" s="44" t="str">
        <f t="shared" si="535"/>
        <v>Paso a Paso y Activos</v>
      </c>
      <c r="G2460" s="27" t="s">
        <v>3568</v>
      </c>
      <c r="H2460" s="60" t="s">
        <v>17</v>
      </c>
      <c r="I2460" s="58" t="s">
        <v>91</v>
      </c>
      <c r="J2460" s="43" t="str">
        <f t="shared" ref="J2460:J2523" si="539">+J2459</f>
        <v>Zona</v>
      </c>
      <c r="K2460" s="12" t="str">
        <f t="shared" si="538"/>
        <v>Etapas Históricas -Casos Activos</v>
      </c>
      <c r="L2460" s="43" t="str">
        <f t="shared" si="538"/>
        <v>Periodo 2020-2021</v>
      </c>
      <c r="M2460" s="43" t="str">
        <f t="shared" si="538"/>
        <v>Casos</v>
      </c>
      <c r="N2460" s="49" t="str">
        <f t="shared" si="538"/>
        <v>Ministerio de Ciencias, Tecnología, Conocimiento e Innovación</v>
      </c>
      <c r="O246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Tabo</v>
      </c>
      <c r="P2460" s="68"/>
      <c r="Q2460" s="15" t="str">
        <f t="shared" si="533"/>
        <v>Gráfico Evolución Comparativo</v>
      </c>
      <c r="R2460" s="30"/>
      <c r="S246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https://analytics.zoho.com/open-view/2395394000008156433?ZOHO_CRITERIA=%22Localiza_CL_Poblacion%22.%22Codcom%22%3D5605</v>
      </c>
      <c r="T2460" s="17"/>
      <c r="U2460" s="31" t="str">
        <f t="shared" si="534"/>
        <v>#1774B9</v>
      </c>
      <c r="V2460" s="32" t="str">
        <f>+Enfermedades_Mundiales[[#This Row],[idcoleccion]]&amp;"-"&amp;Enfermedades_Mundiales[[#This Row],[id]]</f>
        <v>360-2450</v>
      </c>
      <c r="W2460" s="21">
        <f>+VLOOKUP(Enfermedades_Mundiales[[#This Row],[Filtro URL]],Estructura!$X$4:$Y$366,2,0)</f>
        <v>36305605</v>
      </c>
      <c r="X2460" s="21" t="str">
        <f>+VLOOKUP(Enfermedades_Mundiales[[#This Row],[tema]],Estructura!$A$4:$C$18,3,0)</f>
        <v>T-369</v>
      </c>
      <c r="Y2460" s="32" t="str">
        <f>+VLOOKUP(Enfermedades_Mundiales[[#This Row],[contenido]],Estructura!$E$4:$G$18,3,0)</f>
        <v>C-364</v>
      </c>
      <c r="Z2460" s="32" t="str">
        <f>+VLOOKUP(Enfermedades_Mundiales[[#This Row],[Filtro Integrado]],Estructura!$M$4:$O$367,3,0)</f>
        <v>FI-366</v>
      </c>
      <c r="AA2460" s="32" t="str">
        <f>+VLOOKUP(Enfermedades_Mundiales[[#This Row],[Muestra]],Estructura!$Q$4:$S$194,3,0)</f>
        <v>M-374</v>
      </c>
    </row>
    <row r="2461" spans="1:27" ht="30.6" x14ac:dyDescent="0.3">
      <c r="A2461" s="61" t="s">
        <v>2928</v>
      </c>
      <c r="B2461" s="43">
        <f t="shared" si="537"/>
        <v>360</v>
      </c>
      <c r="C2461" s="44" t="str">
        <f t="shared" si="537"/>
        <v>Enfermedades Mundiales</v>
      </c>
      <c r="D2461" s="44" t="str">
        <f t="shared" si="537"/>
        <v>Salud</v>
      </c>
      <c r="E2461" s="64">
        <v>5606</v>
      </c>
      <c r="F2461" s="44" t="str">
        <f t="shared" si="535"/>
        <v>Paso a Paso y Activos</v>
      </c>
      <c r="G2461" s="27" t="s">
        <v>3568</v>
      </c>
      <c r="H2461" s="60" t="s">
        <v>17</v>
      </c>
      <c r="I2461" s="58" t="s">
        <v>92</v>
      </c>
      <c r="J2461" s="43" t="str">
        <f t="shared" si="539"/>
        <v>Zona</v>
      </c>
      <c r="K2461" s="12" t="str">
        <f t="shared" si="538"/>
        <v>Etapas Históricas -Casos Activos</v>
      </c>
      <c r="L2461" s="43" t="str">
        <f t="shared" si="538"/>
        <v>Periodo 2020-2021</v>
      </c>
      <c r="M2461" s="43" t="str">
        <f t="shared" si="538"/>
        <v>Casos</v>
      </c>
      <c r="N2461" s="49" t="str">
        <f t="shared" si="538"/>
        <v>Ministerio de Ciencias, Tecnología, Conocimiento e Innovación</v>
      </c>
      <c r="O246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Santo Domingo</v>
      </c>
      <c r="P2461" s="68"/>
      <c r="Q2461" s="15" t="str">
        <f t="shared" si="533"/>
        <v>Gráfico Evolución Comparativo</v>
      </c>
      <c r="R2461" s="30"/>
      <c r="S246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https://analytics.zoho.com/open-view/2395394000008156433?ZOHO_CRITERIA=%22Localiza_CL_Poblacion%22.%22Codcom%22%3D5606</v>
      </c>
      <c r="T2461" s="17"/>
      <c r="U2461" s="31" t="str">
        <f t="shared" si="534"/>
        <v>#1774B9</v>
      </c>
      <c r="V2461" s="32" t="str">
        <f>+Enfermedades_Mundiales[[#This Row],[idcoleccion]]&amp;"-"&amp;Enfermedades_Mundiales[[#This Row],[id]]</f>
        <v>360-2451</v>
      </c>
      <c r="W2461" s="21">
        <f>+VLOOKUP(Enfermedades_Mundiales[[#This Row],[Filtro URL]],Estructura!$X$4:$Y$366,2,0)</f>
        <v>36305606</v>
      </c>
      <c r="X2461" s="21" t="str">
        <f>+VLOOKUP(Enfermedades_Mundiales[[#This Row],[tema]],Estructura!$A$4:$C$18,3,0)</f>
        <v>T-369</v>
      </c>
      <c r="Y2461" s="32" t="str">
        <f>+VLOOKUP(Enfermedades_Mundiales[[#This Row],[contenido]],Estructura!$E$4:$G$18,3,0)</f>
        <v>C-364</v>
      </c>
      <c r="Z2461" s="32" t="str">
        <f>+VLOOKUP(Enfermedades_Mundiales[[#This Row],[Filtro Integrado]],Estructura!$M$4:$O$367,3,0)</f>
        <v>FI-366</v>
      </c>
      <c r="AA2461" s="32" t="str">
        <f>+VLOOKUP(Enfermedades_Mundiales[[#This Row],[Muestra]],Estructura!$Q$4:$S$194,3,0)</f>
        <v>M-374</v>
      </c>
    </row>
    <row r="2462" spans="1:27" ht="30.6" x14ac:dyDescent="0.3">
      <c r="A2462" s="61" t="s">
        <v>2929</v>
      </c>
      <c r="B2462" s="43">
        <f t="shared" si="537"/>
        <v>360</v>
      </c>
      <c r="C2462" s="44" t="str">
        <f t="shared" si="537"/>
        <v>Enfermedades Mundiales</v>
      </c>
      <c r="D2462" s="44" t="str">
        <f t="shared" si="537"/>
        <v>Salud</v>
      </c>
      <c r="E2462" s="64">
        <v>5701</v>
      </c>
      <c r="F2462" s="44" t="str">
        <f t="shared" si="535"/>
        <v>Paso a Paso y Activos</v>
      </c>
      <c r="G2462" s="27" t="s">
        <v>3568</v>
      </c>
      <c r="H2462" s="60" t="s">
        <v>17</v>
      </c>
      <c r="I2462" s="58" t="s">
        <v>93</v>
      </c>
      <c r="J2462" s="43" t="str">
        <f t="shared" si="539"/>
        <v>Zona</v>
      </c>
      <c r="K2462" s="12" t="str">
        <f t="shared" si="538"/>
        <v>Etapas Históricas -Casos Activos</v>
      </c>
      <c r="L2462" s="43" t="str">
        <f t="shared" si="538"/>
        <v>Periodo 2020-2021</v>
      </c>
      <c r="M2462" s="43" t="str">
        <f t="shared" si="538"/>
        <v>Casos</v>
      </c>
      <c r="N2462" s="49" t="str">
        <f t="shared" si="538"/>
        <v>Ministerio de Ciencias, Tecnología, Conocimiento e Innovación</v>
      </c>
      <c r="O246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Felipe</v>
      </c>
      <c r="P2462" s="68"/>
      <c r="Q2462" s="15" t="str">
        <f t="shared" si="533"/>
        <v>Gráfico Evolución Comparativo</v>
      </c>
      <c r="R2462" s="30"/>
      <c r="S246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https://analytics.zoho.com/open-view/2395394000008156433?ZOHO_CRITERIA=%22Localiza_CL_Poblacion%22.%22Codcom%22%3D5701</v>
      </c>
      <c r="T2462" s="17"/>
      <c r="U2462" s="31" t="str">
        <f t="shared" si="534"/>
        <v>#1774B9</v>
      </c>
      <c r="V2462" s="32" t="str">
        <f>+Enfermedades_Mundiales[[#This Row],[idcoleccion]]&amp;"-"&amp;Enfermedades_Mundiales[[#This Row],[id]]</f>
        <v>360-2452</v>
      </c>
      <c r="W2462" s="21">
        <f>+VLOOKUP(Enfermedades_Mundiales[[#This Row],[Filtro URL]],Estructura!$X$4:$Y$366,2,0)</f>
        <v>36305701</v>
      </c>
      <c r="X2462" s="21" t="str">
        <f>+VLOOKUP(Enfermedades_Mundiales[[#This Row],[tema]],Estructura!$A$4:$C$18,3,0)</f>
        <v>T-369</v>
      </c>
      <c r="Y2462" s="32" t="str">
        <f>+VLOOKUP(Enfermedades_Mundiales[[#This Row],[contenido]],Estructura!$E$4:$G$18,3,0)</f>
        <v>C-364</v>
      </c>
      <c r="Z2462" s="32" t="str">
        <f>+VLOOKUP(Enfermedades_Mundiales[[#This Row],[Filtro Integrado]],Estructura!$M$4:$O$367,3,0)</f>
        <v>FI-366</v>
      </c>
      <c r="AA2462" s="32" t="str">
        <f>+VLOOKUP(Enfermedades_Mundiales[[#This Row],[Muestra]],Estructura!$Q$4:$S$194,3,0)</f>
        <v>M-374</v>
      </c>
    </row>
    <row r="2463" spans="1:27" ht="30.6" x14ac:dyDescent="0.3">
      <c r="A2463" s="61" t="s">
        <v>2930</v>
      </c>
      <c r="B2463" s="43">
        <f t="shared" si="537"/>
        <v>360</v>
      </c>
      <c r="C2463" s="44" t="str">
        <f t="shared" si="537"/>
        <v>Enfermedades Mundiales</v>
      </c>
      <c r="D2463" s="44" t="str">
        <f t="shared" si="537"/>
        <v>Salud</v>
      </c>
      <c r="E2463" s="64">
        <v>5702</v>
      </c>
      <c r="F2463" s="44" t="str">
        <f t="shared" si="535"/>
        <v>Paso a Paso y Activos</v>
      </c>
      <c r="G2463" s="27" t="s">
        <v>3568</v>
      </c>
      <c r="H2463" s="60" t="s">
        <v>17</v>
      </c>
      <c r="I2463" s="58" t="s">
        <v>94</v>
      </c>
      <c r="J2463" s="43" t="str">
        <f t="shared" si="539"/>
        <v>Zona</v>
      </c>
      <c r="K2463" s="12" t="str">
        <f t="shared" si="538"/>
        <v>Etapas Históricas -Casos Activos</v>
      </c>
      <c r="L2463" s="43" t="str">
        <f t="shared" si="538"/>
        <v>Periodo 2020-2021</v>
      </c>
      <c r="M2463" s="43" t="str">
        <f t="shared" si="538"/>
        <v>Casos</v>
      </c>
      <c r="N2463" s="49" t="str">
        <f t="shared" si="538"/>
        <v>Ministerio de Ciencias, Tecnología, Conocimiento e Innovación</v>
      </c>
      <c r="O246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Catemu</v>
      </c>
      <c r="P2463" s="68"/>
      <c r="Q2463" s="15" t="str">
        <f t="shared" si="533"/>
        <v>Gráfico Evolución Comparativo</v>
      </c>
      <c r="R2463" s="30"/>
      <c r="S246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https://analytics.zoho.com/open-view/2395394000008156433?ZOHO_CRITERIA=%22Localiza_CL_Poblacion%22.%22Codcom%22%3D5702</v>
      </c>
      <c r="T2463" s="17"/>
      <c r="U2463" s="31" t="str">
        <f t="shared" si="534"/>
        <v>#1774B9</v>
      </c>
      <c r="V2463" s="32" t="str">
        <f>+Enfermedades_Mundiales[[#This Row],[idcoleccion]]&amp;"-"&amp;Enfermedades_Mundiales[[#This Row],[id]]</f>
        <v>360-2453</v>
      </c>
      <c r="W2463" s="21">
        <f>+VLOOKUP(Enfermedades_Mundiales[[#This Row],[Filtro URL]],Estructura!$X$4:$Y$366,2,0)</f>
        <v>36305702</v>
      </c>
      <c r="X2463" s="21" t="str">
        <f>+VLOOKUP(Enfermedades_Mundiales[[#This Row],[tema]],Estructura!$A$4:$C$18,3,0)</f>
        <v>T-369</v>
      </c>
      <c r="Y2463" s="32" t="str">
        <f>+VLOOKUP(Enfermedades_Mundiales[[#This Row],[contenido]],Estructura!$E$4:$G$18,3,0)</f>
        <v>C-364</v>
      </c>
      <c r="Z2463" s="32" t="str">
        <f>+VLOOKUP(Enfermedades_Mundiales[[#This Row],[Filtro Integrado]],Estructura!$M$4:$O$367,3,0)</f>
        <v>FI-366</v>
      </c>
      <c r="AA2463" s="32" t="str">
        <f>+VLOOKUP(Enfermedades_Mundiales[[#This Row],[Muestra]],Estructura!$Q$4:$S$194,3,0)</f>
        <v>M-374</v>
      </c>
    </row>
    <row r="2464" spans="1:27" ht="30.6" x14ac:dyDescent="0.3">
      <c r="A2464" s="61" t="s">
        <v>2931</v>
      </c>
      <c r="B2464" s="43">
        <f t="shared" si="537"/>
        <v>360</v>
      </c>
      <c r="C2464" s="44" t="str">
        <f t="shared" si="537"/>
        <v>Enfermedades Mundiales</v>
      </c>
      <c r="D2464" s="44" t="str">
        <f t="shared" si="537"/>
        <v>Salud</v>
      </c>
      <c r="E2464" s="64">
        <v>5703</v>
      </c>
      <c r="F2464" s="44" t="str">
        <f t="shared" si="535"/>
        <v>Paso a Paso y Activos</v>
      </c>
      <c r="G2464" s="27" t="s">
        <v>3568</v>
      </c>
      <c r="H2464" s="60" t="s">
        <v>17</v>
      </c>
      <c r="I2464" s="58" t="s">
        <v>95</v>
      </c>
      <c r="J2464" s="43" t="str">
        <f t="shared" si="539"/>
        <v>Zona</v>
      </c>
      <c r="K2464" s="12" t="str">
        <f t="shared" si="538"/>
        <v>Etapas Históricas -Casos Activos</v>
      </c>
      <c r="L2464" s="43" t="str">
        <f t="shared" si="538"/>
        <v>Periodo 2020-2021</v>
      </c>
      <c r="M2464" s="43" t="str">
        <f t="shared" si="538"/>
        <v>Casos</v>
      </c>
      <c r="N2464" s="49" t="str">
        <f t="shared" si="538"/>
        <v>Ministerio de Ciencias, Tecnología, Conocimiento e Innovación</v>
      </c>
      <c r="O246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Llaillay</v>
      </c>
      <c r="P2464" s="68"/>
      <c r="Q2464" s="15" t="str">
        <f t="shared" si="533"/>
        <v>Gráfico Evolución Comparativo</v>
      </c>
      <c r="R2464" s="30"/>
      <c r="S246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https://analytics.zoho.com/open-view/2395394000008156433?ZOHO_CRITERIA=%22Localiza_CL_Poblacion%22.%22Codcom%22%3D5703</v>
      </c>
      <c r="T2464" s="17"/>
      <c r="U2464" s="31" t="str">
        <f t="shared" si="534"/>
        <v>#1774B9</v>
      </c>
      <c r="V2464" s="32" t="str">
        <f>+Enfermedades_Mundiales[[#This Row],[idcoleccion]]&amp;"-"&amp;Enfermedades_Mundiales[[#This Row],[id]]</f>
        <v>360-2454</v>
      </c>
      <c r="W2464" s="21">
        <f>+VLOOKUP(Enfermedades_Mundiales[[#This Row],[Filtro URL]],Estructura!$X$4:$Y$366,2,0)</f>
        <v>36305703</v>
      </c>
      <c r="X2464" s="21" t="str">
        <f>+VLOOKUP(Enfermedades_Mundiales[[#This Row],[tema]],Estructura!$A$4:$C$18,3,0)</f>
        <v>T-369</v>
      </c>
      <c r="Y2464" s="32" t="str">
        <f>+VLOOKUP(Enfermedades_Mundiales[[#This Row],[contenido]],Estructura!$E$4:$G$18,3,0)</f>
        <v>C-364</v>
      </c>
      <c r="Z2464" s="32" t="str">
        <f>+VLOOKUP(Enfermedades_Mundiales[[#This Row],[Filtro Integrado]],Estructura!$M$4:$O$367,3,0)</f>
        <v>FI-366</v>
      </c>
      <c r="AA2464" s="32" t="str">
        <f>+VLOOKUP(Enfermedades_Mundiales[[#This Row],[Muestra]],Estructura!$Q$4:$S$194,3,0)</f>
        <v>M-374</v>
      </c>
    </row>
    <row r="2465" spans="1:27" ht="30.6" x14ac:dyDescent="0.3">
      <c r="A2465" s="61" t="s">
        <v>2932</v>
      </c>
      <c r="B2465" s="43">
        <f t="shared" si="537"/>
        <v>360</v>
      </c>
      <c r="C2465" s="44" t="str">
        <f t="shared" si="537"/>
        <v>Enfermedades Mundiales</v>
      </c>
      <c r="D2465" s="44" t="str">
        <f t="shared" si="537"/>
        <v>Salud</v>
      </c>
      <c r="E2465" s="64">
        <v>5704</v>
      </c>
      <c r="F2465" s="44" t="str">
        <f t="shared" si="535"/>
        <v>Paso a Paso y Activos</v>
      </c>
      <c r="G2465" s="27" t="s">
        <v>3568</v>
      </c>
      <c r="H2465" s="60" t="s">
        <v>17</v>
      </c>
      <c r="I2465" s="58" t="s">
        <v>96</v>
      </c>
      <c r="J2465" s="43" t="str">
        <f t="shared" si="539"/>
        <v>Zona</v>
      </c>
      <c r="K2465" s="12" t="str">
        <f t="shared" si="538"/>
        <v>Etapas Históricas -Casos Activos</v>
      </c>
      <c r="L2465" s="43" t="str">
        <f t="shared" si="538"/>
        <v>Periodo 2020-2021</v>
      </c>
      <c r="M2465" s="43" t="str">
        <f t="shared" si="538"/>
        <v>Casos</v>
      </c>
      <c r="N2465" s="49" t="str">
        <f t="shared" si="538"/>
        <v>Ministerio de Ciencias, Tecnología, Conocimiento e Innovación</v>
      </c>
      <c r="O246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Panquehue</v>
      </c>
      <c r="P2465" s="68"/>
      <c r="Q2465" s="15" t="str">
        <f t="shared" si="533"/>
        <v>Gráfico Evolución Comparativo</v>
      </c>
      <c r="R2465" s="30"/>
      <c r="S246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https://analytics.zoho.com/open-view/2395394000008156433?ZOHO_CRITERIA=%22Localiza_CL_Poblacion%22.%22Codcom%22%3D5704</v>
      </c>
      <c r="T2465" s="17"/>
      <c r="U2465" s="31" t="str">
        <f t="shared" si="534"/>
        <v>#1774B9</v>
      </c>
      <c r="V2465" s="32" t="str">
        <f>+Enfermedades_Mundiales[[#This Row],[idcoleccion]]&amp;"-"&amp;Enfermedades_Mundiales[[#This Row],[id]]</f>
        <v>360-2455</v>
      </c>
      <c r="W2465" s="21">
        <f>+VLOOKUP(Enfermedades_Mundiales[[#This Row],[Filtro URL]],Estructura!$X$4:$Y$366,2,0)</f>
        <v>36305704</v>
      </c>
      <c r="X2465" s="21" t="str">
        <f>+VLOOKUP(Enfermedades_Mundiales[[#This Row],[tema]],Estructura!$A$4:$C$18,3,0)</f>
        <v>T-369</v>
      </c>
      <c r="Y2465" s="32" t="str">
        <f>+VLOOKUP(Enfermedades_Mundiales[[#This Row],[contenido]],Estructura!$E$4:$G$18,3,0)</f>
        <v>C-364</v>
      </c>
      <c r="Z2465" s="32" t="str">
        <f>+VLOOKUP(Enfermedades_Mundiales[[#This Row],[Filtro Integrado]],Estructura!$M$4:$O$367,3,0)</f>
        <v>FI-366</v>
      </c>
      <c r="AA2465" s="32" t="str">
        <f>+VLOOKUP(Enfermedades_Mundiales[[#This Row],[Muestra]],Estructura!$Q$4:$S$194,3,0)</f>
        <v>M-374</v>
      </c>
    </row>
    <row r="2466" spans="1:27" ht="30.6" x14ac:dyDescent="0.3">
      <c r="A2466" s="61" t="s">
        <v>2933</v>
      </c>
      <c r="B2466" s="43">
        <f t="shared" si="537"/>
        <v>360</v>
      </c>
      <c r="C2466" s="44" t="str">
        <f t="shared" si="537"/>
        <v>Enfermedades Mundiales</v>
      </c>
      <c r="D2466" s="44" t="str">
        <f t="shared" si="537"/>
        <v>Salud</v>
      </c>
      <c r="E2466" s="64">
        <v>5705</v>
      </c>
      <c r="F2466" s="44" t="str">
        <f t="shared" si="535"/>
        <v>Paso a Paso y Activos</v>
      </c>
      <c r="G2466" s="27" t="s">
        <v>3568</v>
      </c>
      <c r="H2466" s="60" t="s">
        <v>17</v>
      </c>
      <c r="I2466" s="58" t="s">
        <v>97</v>
      </c>
      <c r="J2466" s="43" t="str">
        <f t="shared" si="539"/>
        <v>Zona</v>
      </c>
      <c r="K2466" s="12" t="str">
        <f t="shared" si="538"/>
        <v>Etapas Históricas -Casos Activos</v>
      </c>
      <c r="L2466" s="43" t="str">
        <f t="shared" si="538"/>
        <v>Periodo 2020-2021</v>
      </c>
      <c r="M2466" s="43" t="str">
        <f t="shared" si="538"/>
        <v>Casos</v>
      </c>
      <c r="N2466" s="49" t="str">
        <f t="shared" si="538"/>
        <v>Ministerio de Ciencias, Tecnología, Conocimiento e Innovación</v>
      </c>
      <c r="O246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Putaendo</v>
      </c>
      <c r="P2466" s="68"/>
      <c r="Q2466" s="15" t="str">
        <f t="shared" si="533"/>
        <v>Gráfico Evolución Comparativo</v>
      </c>
      <c r="R2466" s="30"/>
      <c r="S246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https://analytics.zoho.com/open-view/2395394000008156433?ZOHO_CRITERIA=%22Localiza_CL_Poblacion%22.%22Codcom%22%3D5705</v>
      </c>
      <c r="T2466" s="17"/>
      <c r="U2466" s="31" t="str">
        <f t="shared" si="534"/>
        <v>#1774B9</v>
      </c>
      <c r="V2466" s="32" t="str">
        <f>+Enfermedades_Mundiales[[#This Row],[idcoleccion]]&amp;"-"&amp;Enfermedades_Mundiales[[#This Row],[id]]</f>
        <v>360-2456</v>
      </c>
      <c r="W2466" s="21">
        <f>+VLOOKUP(Enfermedades_Mundiales[[#This Row],[Filtro URL]],Estructura!$X$4:$Y$366,2,0)</f>
        <v>36305705</v>
      </c>
      <c r="X2466" s="21" t="str">
        <f>+VLOOKUP(Enfermedades_Mundiales[[#This Row],[tema]],Estructura!$A$4:$C$18,3,0)</f>
        <v>T-369</v>
      </c>
      <c r="Y2466" s="32" t="str">
        <f>+VLOOKUP(Enfermedades_Mundiales[[#This Row],[contenido]],Estructura!$E$4:$G$18,3,0)</f>
        <v>C-364</v>
      </c>
      <c r="Z2466" s="32" t="str">
        <f>+VLOOKUP(Enfermedades_Mundiales[[#This Row],[Filtro Integrado]],Estructura!$M$4:$O$367,3,0)</f>
        <v>FI-366</v>
      </c>
      <c r="AA2466" s="32" t="str">
        <f>+VLOOKUP(Enfermedades_Mundiales[[#This Row],[Muestra]],Estructura!$Q$4:$S$194,3,0)</f>
        <v>M-374</v>
      </c>
    </row>
    <row r="2467" spans="1:27" ht="30.6" x14ac:dyDescent="0.3">
      <c r="A2467" s="61" t="s">
        <v>2934</v>
      </c>
      <c r="B2467" s="43">
        <f t="shared" si="537"/>
        <v>360</v>
      </c>
      <c r="C2467" s="44" t="str">
        <f t="shared" si="537"/>
        <v>Enfermedades Mundiales</v>
      </c>
      <c r="D2467" s="44" t="str">
        <f t="shared" si="537"/>
        <v>Salud</v>
      </c>
      <c r="E2467" s="64">
        <v>5706</v>
      </c>
      <c r="F2467" s="44" t="str">
        <f t="shared" si="535"/>
        <v>Paso a Paso y Activos</v>
      </c>
      <c r="G2467" s="27" t="s">
        <v>3568</v>
      </c>
      <c r="H2467" s="60" t="s">
        <v>17</v>
      </c>
      <c r="I2467" s="58" t="s">
        <v>98</v>
      </c>
      <c r="J2467" s="43" t="str">
        <f t="shared" si="539"/>
        <v>Zona</v>
      </c>
      <c r="K2467" s="12" t="str">
        <f t="shared" si="538"/>
        <v>Etapas Históricas -Casos Activos</v>
      </c>
      <c r="L2467" s="43" t="str">
        <f t="shared" si="538"/>
        <v>Periodo 2020-2021</v>
      </c>
      <c r="M2467" s="43" t="str">
        <f t="shared" si="538"/>
        <v>Casos</v>
      </c>
      <c r="N2467" s="49" t="str">
        <f t="shared" si="538"/>
        <v>Ministerio de Ciencias, Tecnología, Conocimiento e Innovación</v>
      </c>
      <c r="O246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María</v>
      </c>
      <c r="P2467" s="68"/>
      <c r="Q2467" s="15" t="str">
        <f t="shared" si="533"/>
        <v>Gráfico Evolución Comparativo</v>
      </c>
      <c r="R2467" s="30"/>
      <c r="S246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https://analytics.zoho.com/open-view/2395394000008156433?ZOHO_CRITERIA=%22Localiza_CL_Poblacion%22.%22Codcom%22%3D5706</v>
      </c>
      <c r="T2467" s="17"/>
      <c r="U2467" s="31" t="str">
        <f t="shared" si="534"/>
        <v>#1774B9</v>
      </c>
      <c r="V2467" s="32" t="str">
        <f>+Enfermedades_Mundiales[[#This Row],[idcoleccion]]&amp;"-"&amp;Enfermedades_Mundiales[[#This Row],[id]]</f>
        <v>360-2457</v>
      </c>
      <c r="W2467" s="21">
        <f>+VLOOKUP(Enfermedades_Mundiales[[#This Row],[Filtro URL]],Estructura!$X$4:$Y$366,2,0)</f>
        <v>36305706</v>
      </c>
      <c r="X2467" s="21" t="str">
        <f>+VLOOKUP(Enfermedades_Mundiales[[#This Row],[tema]],Estructura!$A$4:$C$18,3,0)</f>
        <v>T-369</v>
      </c>
      <c r="Y2467" s="32" t="str">
        <f>+VLOOKUP(Enfermedades_Mundiales[[#This Row],[contenido]],Estructura!$E$4:$G$18,3,0)</f>
        <v>C-364</v>
      </c>
      <c r="Z2467" s="32" t="str">
        <f>+VLOOKUP(Enfermedades_Mundiales[[#This Row],[Filtro Integrado]],Estructura!$M$4:$O$367,3,0)</f>
        <v>FI-366</v>
      </c>
      <c r="AA2467" s="32" t="str">
        <f>+VLOOKUP(Enfermedades_Mundiales[[#This Row],[Muestra]],Estructura!$Q$4:$S$194,3,0)</f>
        <v>M-374</v>
      </c>
    </row>
    <row r="2468" spans="1:27" ht="30.6" x14ac:dyDescent="0.3">
      <c r="A2468" s="61" t="s">
        <v>2935</v>
      </c>
      <c r="B2468" s="43">
        <f t="shared" si="537"/>
        <v>360</v>
      </c>
      <c r="C2468" s="44" t="str">
        <f t="shared" si="537"/>
        <v>Enfermedades Mundiales</v>
      </c>
      <c r="D2468" s="44" t="str">
        <f t="shared" si="537"/>
        <v>Salud</v>
      </c>
      <c r="E2468" s="64">
        <v>5801</v>
      </c>
      <c r="F2468" s="44" t="str">
        <f t="shared" si="535"/>
        <v>Paso a Paso y Activos</v>
      </c>
      <c r="G2468" s="27" t="s">
        <v>3568</v>
      </c>
      <c r="H2468" s="60" t="s">
        <v>17</v>
      </c>
      <c r="I2468" s="58" t="s">
        <v>99</v>
      </c>
      <c r="J2468" s="43" t="str">
        <f t="shared" si="539"/>
        <v>Zona</v>
      </c>
      <c r="K2468" s="12" t="str">
        <f t="shared" si="538"/>
        <v>Etapas Históricas -Casos Activos</v>
      </c>
      <c r="L2468" s="43" t="str">
        <f t="shared" si="538"/>
        <v>Periodo 2020-2021</v>
      </c>
      <c r="M2468" s="43" t="str">
        <f t="shared" si="538"/>
        <v>Casos</v>
      </c>
      <c r="N2468" s="49" t="str">
        <f t="shared" si="538"/>
        <v>Ministerio de Ciencias, Tecnología, Conocimiento e Innovación</v>
      </c>
      <c r="O246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Quilpué</v>
      </c>
      <c r="P2468" s="68"/>
      <c r="Q2468" s="15" t="str">
        <f t="shared" si="533"/>
        <v>Gráfico Evolución Comparativo</v>
      </c>
      <c r="R2468" s="30"/>
      <c r="S246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https://analytics.zoho.com/open-view/2395394000008156433?ZOHO_CRITERIA=%22Localiza_CL_Poblacion%22.%22Codcom%22%3D5801</v>
      </c>
      <c r="T2468" s="17"/>
      <c r="U2468" s="31" t="str">
        <f t="shared" si="534"/>
        <v>#1774B9</v>
      </c>
      <c r="V2468" s="32" t="str">
        <f>+Enfermedades_Mundiales[[#This Row],[idcoleccion]]&amp;"-"&amp;Enfermedades_Mundiales[[#This Row],[id]]</f>
        <v>360-2458</v>
      </c>
      <c r="W2468" s="21">
        <f>+VLOOKUP(Enfermedades_Mundiales[[#This Row],[Filtro URL]],Estructura!$X$4:$Y$366,2,0)</f>
        <v>36305801</v>
      </c>
      <c r="X2468" s="21" t="str">
        <f>+VLOOKUP(Enfermedades_Mundiales[[#This Row],[tema]],Estructura!$A$4:$C$18,3,0)</f>
        <v>T-369</v>
      </c>
      <c r="Y2468" s="32" t="str">
        <f>+VLOOKUP(Enfermedades_Mundiales[[#This Row],[contenido]],Estructura!$E$4:$G$18,3,0)</f>
        <v>C-364</v>
      </c>
      <c r="Z2468" s="32" t="str">
        <f>+VLOOKUP(Enfermedades_Mundiales[[#This Row],[Filtro Integrado]],Estructura!$M$4:$O$367,3,0)</f>
        <v>FI-366</v>
      </c>
      <c r="AA2468" s="32" t="str">
        <f>+VLOOKUP(Enfermedades_Mundiales[[#This Row],[Muestra]],Estructura!$Q$4:$S$194,3,0)</f>
        <v>M-374</v>
      </c>
    </row>
    <row r="2469" spans="1:27" ht="30.6" x14ac:dyDescent="0.3">
      <c r="A2469" s="61" t="s">
        <v>2936</v>
      </c>
      <c r="B2469" s="43">
        <f t="shared" si="537"/>
        <v>360</v>
      </c>
      <c r="C2469" s="44" t="str">
        <f t="shared" si="537"/>
        <v>Enfermedades Mundiales</v>
      </c>
      <c r="D2469" s="44" t="str">
        <f t="shared" si="537"/>
        <v>Salud</v>
      </c>
      <c r="E2469" s="64">
        <v>5802</v>
      </c>
      <c r="F2469" s="44" t="str">
        <f t="shared" si="535"/>
        <v>Paso a Paso y Activos</v>
      </c>
      <c r="G2469" s="27" t="s">
        <v>3568</v>
      </c>
      <c r="H2469" s="60" t="s">
        <v>17</v>
      </c>
      <c r="I2469" s="58" t="s">
        <v>100</v>
      </c>
      <c r="J2469" s="43" t="str">
        <f t="shared" si="539"/>
        <v>Zona</v>
      </c>
      <c r="K2469" s="12" t="str">
        <f t="shared" si="538"/>
        <v>Etapas Históricas -Casos Activos</v>
      </c>
      <c r="L2469" s="43" t="str">
        <f t="shared" si="538"/>
        <v>Periodo 2020-2021</v>
      </c>
      <c r="M2469" s="43" t="str">
        <f t="shared" si="538"/>
        <v>Casos</v>
      </c>
      <c r="N2469" s="49" t="str">
        <f t="shared" si="538"/>
        <v>Ministerio de Ciencias, Tecnología, Conocimiento e Innovación</v>
      </c>
      <c r="O246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Limache</v>
      </c>
      <c r="P2469" s="68"/>
      <c r="Q2469" s="15" t="str">
        <f t="shared" si="533"/>
        <v>Gráfico Evolución Comparativo</v>
      </c>
      <c r="R2469" s="30"/>
      <c r="S246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https://analytics.zoho.com/open-view/2395394000008156433?ZOHO_CRITERIA=%22Localiza_CL_Poblacion%22.%22Codcom%22%3D5802</v>
      </c>
      <c r="T2469" s="17"/>
      <c r="U2469" s="31" t="str">
        <f t="shared" si="534"/>
        <v>#1774B9</v>
      </c>
      <c r="V2469" s="32" t="str">
        <f>+Enfermedades_Mundiales[[#This Row],[idcoleccion]]&amp;"-"&amp;Enfermedades_Mundiales[[#This Row],[id]]</f>
        <v>360-2459</v>
      </c>
      <c r="W2469" s="21">
        <f>+VLOOKUP(Enfermedades_Mundiales[[#This Row],[Filtro URL]],Estructura!$X$4:$Y$366,2,0)</f>
        <v>36305802</v>
      </c>
      <c r="X2469" s="21" t="str">
        <f>+VLOOKUP(Enfermedades_Mundiales[[#This Row],[tema]],Estructura!$A$4:$C$18,3,0)</f>
        <v>T-369</v>
      </c>
      <c r="Y2469" s="32" t="str">
        <f>+VLOOKUP(Enfermedades_Mundiales[[#This Row],[contenido]],Estructura!$E$4:$G$18,3,0)</f>
        <v>C-364</v>
      </c>
      <c r="Z2469" s="32" t="str">
        <f>+VLOOKUP(Enfermedades_Mundiales[[#This Row],[Filtro Integrado]],Estructura!$M$4:$O$367,3,0)</f>
        <v>FI-366</v>
      </c>
      <c r="AA2469" s="32" t="str">
        <f>+VLOOKUP(Enfermedades_Mundiales[[#This Row],[Muestra]],Estructura!$Q$4:$S$194,3,0)</f>
        <v>M-374</v>
      </c>
    </row>
    <row r="2470" spans="1:27" ht="30.6" x14ac:dyDescent="0.3">
      <c r="A2470" s="61" t="s">
        <v>2937</v>
      </c>
      <c r="B2470" s="43">
        <f t="shared" si="537"/>
        <v>360</v>
      </c>
      <c r="C2470" s="44" t="str">
        <f t="shared" si="537"/>
        <v>Enfermedades Mundiales</v>
      </c>
      <c r="D2470" s="44" t="str">
        <f t="shared" si="537"/>
        <v>Salud</v>
      </c>
      <c r="E2470" s="64">
        <v>5803</v>
      </c>
      <c r="F2470" s="44" t="str">
        <f t="shared" si="535"/>
        <v>Paso a Paso y Activos</v>
      </c>
      <c r="G2470" s="27" t="s">
        <v>3568</v>
      </c>
      <c r="H2470" s="60" t="s">
        <v>17</v>
      </c>
      <c r="I2470" s="58" t="s">
        <v>101</v>
      </c>
      <c r="J2470" s="43" t="str">
        <f t="shared" si="539"/>
        <v>Zona</v>
      </c>
      <c r="K2470" s="12" t="str">
        <f t="shared" si="538"/>
        <v>Etapas Históricas -Casos Activos</v>
      </c>
      <c r="L2470" s="43" t="str">
        <f t="shared" si="538"/>
        <v>Periodo 2020-2021</v>
      </c>
      <c r="M2470" s="43" t="str">
        <f t="shared" si="538"/>
        <v>Casos</v>
      </c>
      <c r="N2470" s="49" t="str">
        <f t="shared" si="538"/>
        <v>Ministerio de Ciencias, Tecnología, Conocimiento e Innovación</v>
      </c>
      <c r="O247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Olmué</v>
      </c>
      <c r="P2470" s="68"/>
      <c r="Q2470" s="15" t="str">
        <f t="shared" si="533"/>
        <v>Gráfico Evolución Comparativo</v>
      </c>
      <c r="R2470" s="30"/>
      <c r="S247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https://analytics.zoho.com/open-view/2395394000008156433?ZOHO_CRITERIA=%22Localiza_CL_Poblacion%22.%22Codcom%22%3D5803</v>
      </c>
      <c r="T2470" s="17"/>
      <c r="U2470" s="31" t="str">
        <f t="shared" si="534"/>
        <v>#1774B9</v>
      </c>
      <c r="V2470" s="32" t="str">
        <f>+Enfermedades_Mundiales[[#This Row],[idcoleccion]]&amp;"-"&amp;Enfermedades_Mundiales[[#This Row],[id]]</f>
        <v>360-2460</v>
      </c>
      <c r="W2470" s="21">
        <f>+VLOOKUP(Enfermedades_Mundiales[[#This Row],[Filtro URL]],Estructura!$X$4:$Y$366,2,0)</f>
        <v>36305803</v>
      </c>
      <c r="X2470" s="21" t="str">
        <f>+VLOOKUP(Enfermedades_Mundiales[[#This Row],[tema]],Estructura!$A$4:$C$18,3,0)</f>
        <v>T-369</v>
      </c>
      <c r="Y2470" s="32" t="str">
        <f>+VLOOKUP(Enfermedades_Mundiales[[#This Row],[contenido]],Estructura!$E$4:$G$18,3,0)</f>
        <v>C-364</v>
      </c>
      <c r="Z2470" s="32" t="str">
        <f>+VLOOKUP(Enfermedades_Mundiales[[#This Row],[Filtro Integrado]],Estructura!$M$4:$O$367,3,0)</f>
        <v>FI-366</v>
      </c>
      <c r="AA2470" s="32" t="str">
        <f>+VLOOKUP(Enfermedades_Mundiales[[#This Row],[Muestra]],Estructura!$Q$4:$S$194,3,0)</f>
        <v>M-374</v>
      </c>
    </row>
    <row r="2471" spans="1:27" ht="30.6" x14ac:dyDescent="0.3">
      <c r="A2471" s="61" t="s">
        <v>2938</v>
      </c>
      <c r="B2471" s="43">
        <f t="shared" si="537"/>
        <v>360</v>
      </c>
      <c r="C2471" s="44" t="str">
        <f t="shared" si="537"/>
        <v>Enfermedades Mundiales</v>
      </c>
      <c r="D2471" s="44" t="str">
        <f t="shared" si="537"/>
        <v>Salud</v>
      </c>
      <c r="E2471" s="64">
        <v>5804</v>
      </c>
      <c r="F2471" s="44" t="str">
        <f t="shared" si="535"/>
        <v>Paso a Paso y Activos</v>
      </c>
      <c r="G2471" s="27" t="s">
        <v>3568</v>
      </c>
      <c r="H2471" s="60" t="s">
        <v>17</v>
      </c>
      <c r="I2471" s="58" t="s">
        <v>102</v>
      </c>
      <c r="J2471" s="43" t="str">
        <f t="shared" si="539"/>
        <v>Zona</v>
      </c>
      <c r="K2471" s="12" t="str">
        <f t="shared" si="538"/>
        <v>Etapas Históricas -Casos Activos</v>
      </c>
      <c r="L2471" s="43" t="str">
        <f t="shared" si="538"/>
        <v>Periodo 2020-2021</v>
      </c>
      <c r="M2471" s="43" t="str">
        <f t="shared" si="538"/>
        <v>Casos</v>
      </c>
      <c r="N2471" s="49" t="str">
        <f t="shared" si="538"/>
        <v>Ministerio de Ciencias, Tecnología, Conocimiento e Innovación</v>
      </c>
      <c r="O247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Villa Alemana</v>
      </c>
      <c r="P2471" s="68"/>
      <c r="Q2471" s="15" t="str">
        <f t="shared" si="533"/>
        <v>Gráfico Evolución Comparativo</v>
      </c>
      <c r="R2471" s="30"/>
      <c r="S247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https://analytics.zoho.com/open-view/2395394000008156433?ZOHO_CRITERIA=%22Localiza_CL_Poblacion%22.%22Codcom%22%3D5804</v>
      </c>
      <c r="T2471" s="17"/>
      <c r="U2471" s="31" t="str">
        <f t="shared" si="534"/>
        <v>#1774B9</v>
      </c>
      <c r="V2471" s="32" t="str">
        <f>+Enfermedades_Mundiales[[#This Row],[idcoleccion]]&amp;"-"&amp;Enfermedades_Mundiales[[#This Row],[id]]</f>
        <v>360-2461</v>
      </c>
      <c r="W2471" s="21">
        <f>+VLOOKUP(Enfermedades_Mundiales[[#This Row],[Filtro URL]],Estructura!$X$4:$Y$366,2,0)</f>
        <v>36305804</v>
      </c>
      <c r="X2471" s="21" t="str">
        <f>+VLOOKUP(Enfermedades_Mundiales[[#This Row],[tema]],Estructura!$A$4:$C$18,3,0)</f>
        <v>T-369</v>
      </c>
      <c r="Y2471" s="32" t="str">
        <f>+VLOOKUP(Enfermedades_Mundiales[[#This Row],[contenido]],Estructura!$E$4:$G$18,3,0)</f>
        <v>C-364</v>
      </c>
      <c r="Z2471" s="32" t="str">
        <f>+VLOOKUP(Enfermedades_Mundiales[[#This Row],[Filtro Integrado]],Estructura!$M$4:$O$367,3,0)</f>
        <v>FI-366</v>
      </c>
      <c r="AA2471" s="32" t="str">
        <f>+VLOOKUP(Enfermedades_Mundiales[[#This Row],[Muestra]],Estructura!$Q$4:$S$194,3,0)</f>
        <v>M-374</v>
      </c>
    </row>
    <row r="2472" spans="1:27" ht="30.6" x14ac:dyDescent="0.3">
      <c r="A2472" s="61" t="s">
        <v>2939</v>
      </c>
      <c r="B2472" s="43">
        <f t="shared" si="537"/>
        <v>360</v>
      </c>
      <c r="C2472" s="44" t="str">
        <f t="shared" si="537"/>
        <v>Enfermedades Mundiales</v>
      </c>
      <c r="D2472" s="44" t="str">
        <f t="shared" si="537"/>
        <v>Salud</v>
      </c>
      <c r="E2472" s="64">
        <v>6101</v>
      </c>
      <c r="F2472" s="44" t="str">
        <f t="shared" si="535"/>
        <v>Paso a Paso y Activos</v>
      </c>
      <c r="G2472" s="27" t="s">
        <v>3568</v>
      </c>
      <c r="H2472" s="60" t="s">
        <v>17</v>
      </c>
      <c r="I2472" s="58" t="s">
        <v>103</v>
      </c>
      <c r="J2472" s="43" t="str">
        <f t="shared" si="539"/>
        <v>Zona</v>
      </c>
      <c r="K2472" s="12" t="str">
        <f t="shared" si="538"/>
        <v>Etapas Históricas -Casos Activos</v>
      </c>
      <c r="L2472" s="43" t="str">
        <f t="shared" si="538"/>
        <v>Periodo 2020-2021</v>
      </c>
      <c r="M2472" s="43" t="str">
        <f t="shared" si="538"/>
        <v>Casos</v>
      </c>
      <c r="N2472" s="49" t="str">
        <f t="shared" si="538"/>
        <v>Ministerio de Ciencias, Tecnología, Conocimiento e Innovación</v>
      </c>
      <c r="O247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Rancagua</v>
      </c>
      <c r="P2472" s="68"/>
      <c r="Q2472" s="15" t="str">
        <f t="shared" si="533"/>
        <v>Gráfico Evolución Comparativo</v>
      </c>
      <c r="R2472" s="30"/>
      <c r="S247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https://analytics.zoho.com/open-view/2395394000008156433?ZOHO_CRITERIA=%22Localiza_CL_Poblacion%22.%22Codcom%22%3D6101</v>
      </c>
      <c r="T2472" s="17"/>
      <c r="U2472" s="31" t="str">
        <f t="shared" si="534"/>
        <v>#1774B9</v>
      </c>
      <c r="V2472" s="32" t="str">
        <f>+Enfermedades_Mundiales[[#This Row],[idcoleccion]]&amp;"-"&amp;Enfermedades_Mundiales[[#This Row],[id]]</f>
        <v>360-2462</v>
      </c>
      <c r="W2472" s="21">
        <f>+VLOOKUP(Enfermedades_Mundiales[[#This Row],[Filtro URL]],Estructura!$X$4:$Y$366,2,0)</f>
        <v>36306101</v>
      </c>
      <c r="X2472" s="21" t="str">
        <f>+VLOOKUP(Enfermedades_Mundiales[[#This Row],[tema]],Estructura!$A$4:$C$18,3,0)</f>
        <v>T-369</v>
      </c>
      <c r="Y2472" s="32" t="str">
        <f>+VLOOKUP(Enfermedades_Mundiales[[#This Row],[contenido]],Estructura!$E$4:$G$18,3,0)</f>
        <v>C-364</v>
      </c>
      <c r="Z2472" s="32" t="str">
        <f>+VLOOKUP(Enfermedades_Mundiales[[#This Row],[Filtro Integrado]],Estructura!$M$4:$O$367,3,0)</f>
        <v>FI-366</v>
      </c>
      <c r="AA2472" s="32" t="str">
        <f>+VLOOKUP(Enfermedades_Mundiales[[#This Row],[Muestra]],Estructura!$Q$4:$S$194,3,0)</f>
        <v>M-374</v>
      </c>
    </row>
    <row r="2473" spans="1:27" ht="30.6" x14ac:dyDescent="0.3">
      <c r="A2473" s="61" t="s">
        <v>2940</v>
      </c>
      <c r="B2473" s="43">
        <f t="shared" si="537"/>
        <v>360</v>
      </c>
      <c r="C2473" s="44" t="str">
        <f t="shared" si="537"/>
        <v>Enfermedades Mundiales</v>
      </c>
      <c r="D2473" s="44" t="str">
        <f t="shared" si="537"/>
        <v>Salud</v>
      </c>
      <c r="E2473" s="64">
        <v>6102</v>
      </c>
      <c r="F2473" s="44" t="str">
        <f t="shared" si="535"/>
        <v>Paso a Paso y Activos</v>
      </c>
      <c r="G2473" s="27" t="s">
        <v>3568</v>
      </c>
      <c r="H2473" s="60" t="s">
        <v>17</v>
      </c>
      <c r="I2473" s="58" t="s">
        <v>104</v>
      </c>
      <c r="J2473" s="43" t="str">
        <f t="shared" si="539"/>
        <v>Zona</v>
      </c>
      <c r="K2473" s="12" t="str">
        <f t="shared" si="538"/>
        <v>Etapas Históricas -Casos Activos</v>
      </c>
      <c r="L2473" s="43" t="str">
        <f t="shared" si="538"/>
        <v>Periodo 2020-2021</v>
      </c>
      <c r="M2473" s="43" t="str">
        <f t="shared" si="538"/>
        <v>Casos</v>
      </c>
      <c r="N2473" s="49" t="str">
        <f t="shared" si="538"/>
        <v>Ministerio de Ciencias, Tecnología, Conocimiento e Innovación</v>
      </c>
      <c r="O247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Codegua</v>
      </c>
      <c r="P2473" s="68"/>
      <c r="Q2473" s="15" t="str">
        <f t="shared" si="533"/>
        <v>Gráfico Evolución Comparativo</v>
      </c>
      <c r="R2473" s="30"/>
      <c r="S247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https://analytics.zoho.com/open-view/2395394000008156433?ZOHO_CRITERIA=%22Localiza_CL_Poblacion%22.%22Codcom%22%3D6102</v>
      </c>
      <c r="T2473" s="17"/>
      <c r="U2473" s="31" t="str">
        <f t="shared" si="534"/>
        <v>#1774B9</v>
      </c>
      <c r="V2473" s="32" t="str">
        <f>+Enfermedades_Mundiales[[#This Row],[idcoleccion]]&amp;"-"&amp;Enfermedades_Mundiales[[#This Row],[id]]</f>
        <v>360-2463</v>
      </c>
      <c r="W2473" s="21">
        <f>+VLOOKUP(Enfermedades_Mundiales[[#This Row],[Filtro URL]],Estructura!$X$4:$Y$366,2,0)</f>
        <v>36306102</v>
      </c>
      <c r="X2473" s="21" t="str">
        <f>+VLOOKUP(Enfermedades_Mundiales[[#This Row],[tema]],Estructura!$A$4:$C$18,3,0)</f>
        <v>T-369</v>
      </c>
      <c r="Y2473" s="32" t="str">
        <f>+VLOOKUP(Enfermedades_Mundiales[[#This Row],[contenido]],Estructura!$E$4:$G$18,3,0)</f>
        <v>C-364</v>
      </c>
      <c r="Z2473" s="32" t="str">
        <f>+VLOOKUP(Enfermedades_Mundiales[[#This Row],[Filtro Integrado]],Estructura!$M$4:$O$367,3,0)</f>
        <v>FI-366</v>
      </c>
      <c r="AA2473" s="32" t="str">
        <f>+VLOOKUP(Enfermedades_Mundiales[[#This Row],[Muestra]],Estructura!$Q$4:$S$194,3,0)</f>
        <v>M-374</v>
      </c>
    </row>
    <row r="2474" spans="1:27" ht="30.6" x14ac:dyDescent="0.3">
      <c r="A2474" s="61" t="s">
        <v>2941</v>
      </c>
      <c r="B2474" s="43">
        <f t="shared" ref="B2474:D2489" si="540">+B2473</f>
        <v>360</v>
      </c>
      <c r="C2474" s="44" t="str">
        <f t="shared" si="540"/>
        <v>Enfermedades Mundiales</v>
      </c>
      <c r="D2474" s="44" t="str">
        <f t="shared" si="540"/>
        <v>Salud</v>
      </c>
      <c r="E2474" s="64">
        <v>6103</v>
      </c>
      <c r="F2474" s="44" t="str">
        <f t="shared" si="535"/>
        <v>Paso a Paso y Activos</v>
      </c>
      <c r="G2474" s="27" t="s">
        <v>3568</v>
      </c>
      <c r="H2474" s="60" t="s">
        <v>17</v>
      </c>
      <c r="I2474" s="58" t="s">
        <v>105</v>
      </c>
      <c r="J2474" s="43" t="str">
        <f t="shared" si="539"/>
        <v>Zona</v>
      </c>
      <c r="K2474" s="12" t="str">
        <f t="shared" si="538"/>
        <v>Etapas Históricas -Casos Activos</v>
      </c>
      <c r="L2474" s="43" t="str">
        <f t="shared" si="538"/>
        <v>Periodo 2020-2021</v>
      </c>
      <c r="M2474" s="43" t="str">
        <f t="shared" si="538"/>
        <v>Casos</v>
      </c>
      <c r="N2474" s="49" t="str">
        <f t="shared" si="538"/>
        <v>Ministerio de Ciencias, Tecnología, Conocimiento e Innovación</v>
      </c>
      <c r="O247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Coinco</v>
      </c>
      <c r="P2474" s="68"/>
      <c r="Q2474" s="15" t="str">
        <f t="shared" si="533"/>
        <v>Gráfico Evolución Comparativo</v>
      </c>
      <c r="R2474" s="30"/>
      <c r="S247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https://analytics.zoho.com/open-view/2395394000008156433?ZOHO_CRITERIA=%22Localiza_CL_Poblacion%22.%22Codcom%22%3D6103</v>
      </c>
      <c r="T2474" s="17"/>
      <c r="U2474" s="31" t="str">
        <f t="shared" si="534"/>
        <v>#1774B9</v>
      </c>
      <c r="V2474" s="32" t="str">
        <f>+Enfermedades_Mundiales[[#This Row],[idcoleccion]]&amp;"-"&amp;Enfermedades_Mundiales[[#This Row],[id]]</f>
        <v>360-2464</v>
      </c>
      <c r="W2474" s="21">
        <f>+VLOOKUP(Enfermedades_Mundiales[[#This Row],[Filtro URL]],Estructura!$X$4:$Y$366,2,0)</f>
        <v>36306103</v>
      </c>
      <c r="X2474" s="21" t="str">
        <f>+VLOOKUP(Enfermedades_Mundiales[[#This Row],[tema]],Estructura!$A$4:$C$18,3,0)</f>
        <v>T-369</v>
      </c>
      <c r="Y2474" s="32" t="str">
        <f>+VLOOKUP(Enfermedades_Mundiales[[#This Row],[contenido]],Estructura!$E$4:$G$18,3,0)</f>
        <v>C-364</v>
      </c>
      <c r="Z2474" s="32" t="str">
        <f>+VLOOKUP(Enfermedades_Mundiales[[#This Row],[Filtro Integrado]],Estructura!$M$4:$O$367,3,0)</f>
        <v>FI-366</v>
      </c>
      <c r="AA2474" s="32" t="str">
        <f>+VLOOKUP(Enfermedades_Mundiales[[#This Row],[Muestra]],Estructura!$Q$4:$S$194,3,0)</f>
        <v>M-374</v>
      </c>
    </row>
    <row r="2475" spans="1:27" ht="30.6" x14ac:dyDescent="0.3">
      <c r="A2475" s="61" t="s">
        <v>2942</v>
      </c>
      <c r="B2475" s="43">
        <f t="shared" si="540"/>
        <v>360</v>
      </c>
      <c r="C2475" s="44" t="str">
        <f t="shared" si="540"/>
        <v>Enfermedades Mundiales</v>
      </c>
      <c r="D2475" s="44" t="str">
        <f t="shared" si="540"/>
        <v>Salud</v>
      </c>
      <c r="E2475" s="64">
        <v>6104</v>
      </c>
      <c r="F2475" s="44" t="str">
        <f t="shared" si="535"/>
        <v>Paso a Paso y Activos</v>
      </c>
      <c r="G2475" s="27" t="s">
        <v>3568</v>
      </c>
      <c r="H2475" s="60" t="s">
        <v>17</v>
      </c>
      <c r="I2475" s="58" t="s">
        <v>106</v>
      </c>
      <c r="J2475" s="43" t="str">
        <f t="shared" si="539"/>
        <v>Zona</v>
      </c>
      <c r="K2475" s="12" t="str">
        <f t="shared" ref="K2475:N2490" si="541">+K2474</f>
        <v>Etapas Históricas -Casos Activos</v>
      </c>
      <c r="L2475" s="43" t="str">
        <f t="shared" si="541"/>
        <v>Periodo 2020-2021</v>
      </c>
      <c r="M2475" s="43" t="str">
        <f t="shared" si="541"/>
        <v>Casos</v>
      </c>
      <c r="N2475" s="49" t="str">
        <f t="shared" si="541"/>
        <v>Ministerio de Ciencias, Tecnología, Conocimiento e Innovación</v>
      </c>
      <c r="O247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Coltauco</v>
      </c>
      <c r="P2475" s="68"/>
      <c r="Q2475" s="15" t="str">
        <f t="shared" si="533"/>
        <v>Gráfico Evolución Comparativo</v>
      </c>
      <c r="R2475" s="30"/>
      <c r="S247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https://analytics.zoho.com/open-view/2395394000008156433?ZOHO_CRITERIA=%22Localiza_CL_Poblacion%22.%22Codcom%22%3D6104</v>
      </c>
      <c r="T2475" s="17"/>
      <c r="U2475" s="31" t="str">
        <f t="shared" si="534"/>
        <v>#1774B9</v>
      </c>
      <c r="V2475" s="32" t="str">
        <f>+Enfermedades_Mundiales[[#This Row],[idcoleccion]]&amp;"-"&amp;Enfermedades_Mundiales[[#This Row],[id]]</f>
        <v>360-2465</v>
      </c>
      <c r="W2475" s="21">
        <f>+VLOOKUP(Enfermedades_Mundiales[[#This Row],[Filtro URL]],Estructura!$X$4:$Y$366,2,0)</f>
        <v>36306104</v>
      </c>
      <c r="X2475" s="21" t="str">
        <f>+VLOOKUP(Enfermedades_Mundiales[[#This Row],[tema]],Estructura!$A$4:$C$18,3,0)</f>
        <v>T-369</v>
      </c>
      <c r="Y2475" s="32" t="str">
        <f>+VLOOKUP(Enfermedades_Mundiales[[#This Row],[contenido]],Estructura!$E$4:$G$18,3,0)</f>
        <v>C-364</v>
      </c>
      <c r="Z2475" s="32" t="str">
        <f>+VLOOKUP(Enfermedades_Mundiales[[#This Row],[Filtro Integrado]],Estructura!$M$4:$O$367,3,0)</f>
        <v>FI-366</v>
      </c>
      <c r="AA2475" s="32" t="str">
        <f>+VLOOKUP(Enfermedades_Mundiales[[#This Row],[Muestra]],Estructura!$Q$4:$S$194,3,0)</f>
        <v>M-374</v>
      </c>
    </row>
    <row r="2476" spans="1:27" ht="30.6" x14ac:dyDescent="0.3">
      <c r="A2476" s="61" t="s">
        <v>2943</v>
      </c>
      <c r="B2476" s="43">
        <f t="shared" si="540"/>
        <v>360</v>
      </c>
      <c r="C2476" s="44" t="str">
        <f t="shared" si="540"/>
        <v>Enfermedades Mundiales</v>
      </c>
      <c r="D2476" s="44" t="str">
        <f t="shared" si="540"/>
        <v>Salud</v>
      </c>
      <c r="E2476" s="64">
        <v>6105</v>
      </c>
      <c r="F2476" s="44" t="str">
        <f t="shared" si="535"/>
        <v>Paso a Paso y Activos</v>
      </c>
      <c r="G2476" s="27" t="s">
        <v>3568</v>
      </c>
      <c r="H2476" s="60" t="s">
        <v>17</v>
      </c>
      <c r="I2476" s="58" t="s">
        <v>107</v>
      </c>
      <c r="J2476" s="43" t="str">
        <f t="shared" si="539"/>
        <v>Zona</v>
      </c>
      <c r="K2476" s="12" t="str">
        <f t="shared" si="541"/>
        <v>Etapas Históricas -Casos Activos</v>
      </c>
      <c r="L2476" s="43" t="str">
        <f t="shared" si="541"/>
        <v>Periodo 2020-2021</v>
      </c>
      <c r="M2476" s="43" t="str">
        <f t="shared" si="541"/>
        <v>Casos</v>
      </c>
      <c r="N2476" s="49" t="str">
        <f t="shared" si="541"/>
        <v>Ministerio de Ciencias, Tecnología, Conocimiento e Innovación</v>
      </c>
      <c r="O247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Doñihue</v>
      </c>
      <c r="P2476" s="68"/>
      <c r="Q2476" s="15" t="str">
        <f t="shared" si="533"/>
        <v>Gráfico Evolución Comparativo</v>
      </c>
      <c r="R2476" s="30"/>
      <c r="S247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https://analytics.zoho.com/open-view/2395394000008156433?ZOHO_CRITERIA=%22Localiza_CL_Poblacion%22.%22Codcom%22%3D6105</v>
      </c>
      <c r="T2476" s="17"/>
      <c r="U2476" s="31" t="str">
        <f t="shared" si="534"/>
        <v>#1774B9</v>
      </c>
      <c r="V2476" s="32" t="str">
        <f>+Enfermedades_Mundiales[[#This Row],[idcoleccion]]&amp;"-"&amp;Enfermedades_Mundiales[[#This Row],[id]]</f>
        <v>360-2466</v>
      </c>
      <c r="W2476" s="21">
        <f>+VLOOKUP(Enfermedades_Mundiales[[#This Row],[Filtro URL]],Estructura!$X$4:$Y$366,2,0)</f>
        <v>36306105</v>
      </c>
      <c r="X2476" s="21" t="str">
        <f>+VLOOKUP(Enfermedades_Mundiales[[#This Row],[tema]],Estructura!$A$4:$C$18,3,0)</f>
        <v>T-369</v>
      </c>
      <c r="Y2476" s="32" t="str">
        <f>+VLOOKUP(Enfermedades_Mundiales[[#This Row],[contenido]],Estructura!$E$4:$G$18,3,0)</f>
        <v>C-364</v>
      </c>
      <c r="Z2476" s="32" t="str">
        <f>+VLOOKUP(Enfermedades_Mundiales[[#This Row],[Filtro Integrado]],Estructura!$M$4:$O$367,3,0)</f>
        <v>FI-366</v>
      </c>
      <c r="AA2476" s="32" t="str">
        <f>+VLOOKUP(Enfermedades_Mundiales[[#This Row],[Muestra]],Estructura!$Q$4:$S$194,3,0)</f>
        <v>M-374</v>
      </c>
    </row>
    <row r="2477" spans="1:27" ht="30.6" x14ac:dyDescent="0.3">
      <c r="A2477" s="61" t="s">
        <v>2944</v>
      </c>
      <c r="B2477" s="43">
        <f t="shared" si="540"/>
        <v>360</v>
      </c>
      <c r="C2477" s="44" t="str">
        <f t="shared" si="540"/>
        <v>Enfermedades Mundiales</v>
      </c>
      <c r="D2477" s="44" t="str">
        <f t="shared" si="540"/>
        <v>Salud</v>
      </c>
      <c r="E2477" s="64">
        <v>6106</v>
      </c>
      <c r="F2477" s="44" t="str">
        <f t="shared" si="535"/>
        <v>Paso a Paso y Activos</v>
      </c>
      <c r="G2477" s="27" t="s">
        <v>3568</v>
      </c>
      <c r="H2477" s="60" t="s">
        <v>17</v>
      </c>
      <c r="I2477" s="58" t="s">
        <v>108</v>
      </c>
      <c r="J2477" s="43" t="str">
        <f t="shared" si="539"/>
        <v>Zona</v>
      </c>
      <c r="K2477" s="12" t="str">
        <f t="shared" si="541"/>
        <v>Etapas Históricas -Casos Activos</v>
      </c>
      <c r="L2477" s="43" t="str">
        <f t="shared" si="541"/>
        <v>Periodo 2020-2021</v>
      </c>
      <c r="M2477" s="43" t="str">
        <f t="shared" si="541"/>
        <v>Casos</v>
      </c>
      <c r="N2477" s="49" t="str">
        <f t="shared" si="541"/>
        <v>Ministerio de Ciencias, Tecnología, Conocimiento e Innovación</v>
      </c>
      <c r="O247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Graneros</v>
      </c>
      <c r="P2477" s="68"/>
      <c r="Q2477" s="15" t="str">
        <f t="shared" si="533"/>
        <v>Gráfico Evolución Comparativo</v>
      </c>
      <c r="R2477" s="30"/>
      <c r="S247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https://analytics.zoho.com/open-view/2395394000008156433?ZOHO_CRITERIA=%22Localiza_CL_Poblacion%22.%22Codcom%22%3D6106</v>
      </c>
      <c r="T2477" s="17"/>
      <c r="U2477" s="31" t="str">
        <f t="shared" si="534"/>
        <v>#1774B9</v>
      </c>
      <c r="V2477" s="32" t="str">
        <f>+Enfermedades_Mundiales[[#This Row],[idcoleccion]]&amp;"-"&amp;Enfermedades_Mundiales[[#This Row],[id]]</f>
        <v>360-2467</v>
      </c>
      <c r="W2477" s="21">
        <f>+VLOOKUP(Enfermedades_Mundiales[[#This Row],[Filtro URL]],Estructura!$X$4:$Y$366,2,0)</f>
        <v>36306106</v>
      </c>
      <c r="X2477" s="21" t="str">
        <f>+VLOOKUP(Enfermedades_Mundiales[[#This Row],[tema]],Estructura!$A$4:$C$18,3,0)</f>
        <v>T-369</v>
      </c>
      <c r="Y2477" s="32" t="str">
        <f>+VLOOKUP(Enfermedades_Mundiales[[#This Row],[contenido]],Estructura!$E$4:$G$18,3,0)</f>
        <v>C-364</v>
      </c>
      <c r="Z2477" s="32" t="str">
        <f>+VLOOKUP(Enfermedades_Mundiales[[#This Row],[Filtro Integrado]],Estructura!$M$4:$O$367,3,0)</f>
        <v>FI-366</v>
      </c>
      <c r="AA2477" s="32" t="str">
        <f>+VLOOKUP(Enfermedades_Mundiales[[#This Row],[Muestra]],Estructura!$Q$4:$S$194,3,0)</f>
        <v>M-374</v>
      </c>
    </row>
    <row r="2478" spans="1:27" ht="30.6" x14ac:dyDescent="0.3">
      <c r="A2478" s="61" t="s">
        <v>2945</v>
      </c>
      <c r="B2478" s="43">
        <f t="shared" si="540"/>
        <v>360</v>
      </c>
      <c r="C2478" s="44" t="str">
        <f t="shared" si="540"/>
        <v>Enfermedades Mundiales</v>
      </c>
      <c r="D2478" s="44" t="str">
        <f t="shared" si="540"/>
        <v>Salud</v>
      </c>
      <c r="E2478" s="64">
        <v>6107</v>
      </c>
      <c r="F2478" s="44" t="str">
        <f t="shared" si="535"/>
        <v>Paso a Paso y Activos</v>
      </c>
      <c r="G2478" s="27" t="s">
        <v>3568</v>
      </c>
      <c r="H2478" s="60" t="s">
        <v>17</v>
      </c>
      <c r="I2478" s="58" t="s">
        <v>109</v>
      </c>
      <c r="J2478" s="43" t="str">
        <f t="shared" si="539"/>
        <v>Zona</v>
      </c>
      <c r="K2478" s="12" t="str">
        <f t="shared" si="541"/>
        <v>Etapas Históricas -Casos Activos</v>
      </c>
      <c r="L2478" s="43" t="str">
        <f t="shared" si="541"/>
        <v>Periodo 2020-2021</v>
      </c>
      <c r="M2478" s="43" t="str">
        <f t="shared" si="541"/>
        <v>Casos</v>
      </c>
      <c r="N2478" s="49" t="str">
        <f t="shared" si="541"/>
        <v>Ministerio de Ciencias, Tecnología, Conocimiento e Innovación</v>
      </c>
      <c r="O247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Las Cabras</v>
      </c>
      <c r="P2478" s="68"/>
      <c r="Q2478" s="15" t="str">
        <f t="shared" si="533"/>
        <v>Gráfico Evolución Comparativo</v>
      </c>
      <c r="R2478" s="30"/>
      <c r="S247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https://analytics.zoho.com/open-view/2395394000008156433?ZOHO_CRITERIA=%22Localiza_CL_Poblacion%22.%22Codcom%22%3D6107</v>
      </c>
      <c r="T2478" s="17"/>
      <c r="U2478" s="31" t="str">
        <f t="shared" si="534"/>
        <v>#1774B9</v>
      </c>
      <c r="V2478" s="32" t="str">
        <f>+Enfermedades_Mundiales[[#This Row],[idcoleccion]]&amp;"-"&amp;Enfermedades_Mundiales[[#This Row],[id]]</f>
        <v>360-2468</v>
      </c>
      <c r="W2478" s="21">
        <f>+VLOOKUP(Enfermedades_Mundiales[[#This Row],[Filtro URL]],Estructura!$X$4:$Y$366,2,0)</f>
        <v>36306107</v>
      </c>
      <c r="X2478" s="21" t="str">
        <f>+VLOOKUP(Enfermedades_Mundiales[[#This Row],[tema]],Estructura!$A$4:$C$18,3,0)</f>
        <v>T-369</v>
      </c>
      <c r="Y2478" s="32" t="str">
        <f>+VLOOKUP(Enfermedades_Mundiales[[#This Row],[contenido]],Estructura!$E$4:$G$18,3,0)</f>
        <v>C-364</v>
      </c>
      <c r="Z2478" s="32" t="str">
        <f>+VLOOKUP(Enfermedades_Mundiales[[#This Row],[Filtro Integrado]],Estructura!$M$4:$O$367,3,0)</f>
        <v>FI-366</v>
      </c>
      <c r="AA2478" s="32" t="str">
        <f>+VLOOKUP(Enfermedades_Mundiales[[#This Row],[Muestra]],Estructura!$Q$4:$S$194,3,0)</f>
        <v>M-374</v>
      </c>
    </row>
    <row r="2479" spans="1:27" ht="30.6" x14ac:dyDescent="0.3">
      <c r="A2479" s="61" t="s">
        <v>2946</v>
      </c>
      <c r="B2479" s="43">
        <f t="shared" si="540"/>
        <v>360</v>
      </c>
      <c r="C2479" s="44" t="str">
        <f t="shared" si="540"/>
        <v>Enfermedades Mundiales</v>
      </c>
      <c r="D2479" s="44" t="str">
        <f t="shared" si="540"/>
        <v>Salud</v>
      </c>
      <c r="E2479" s="64">
        <v>6108</v>
      </c>
      <c r="F2479" s="44" t="str">
        <f t="shared" si="535"/>
        <v>Paso a Paso y Activos</v>
      </c>
      <c r="G2479" s="27" t="s">
        <v>3568</v>
      </c>
      <c r="H2479" s="60" t="s">
        <v>17</v>
      </c>
      <c r="I2479" s="58" t="s">
        <v>110</v>
      </c>
      <c r="J2479" s="43" t="str">
        <f t="shared" si="539"/>
        <v>Zona</v>
      </c>
      <c r="K2479" s="12" t="str">
        <f t="shared" si="541"/>
        <v>Etapas Históricas -Casos Activos</v>
      </c>
      <c r="L2479" s="43" t="str">
        <f t="shared" si="541"/>
        <v>Periodo 2020-2021</v>
      </c>
      <c r="M2479" s="43" t="str">
        <f t="shared" si="541"/>
        <v>Casos</v>
      </c>
      <c r="N2479" s="49" t="str">
        <f t="shared" si="541"/>
        <v>Ministerio de Ciencias, Tecnología, Conocimiento e Innovación</v>
      </c>
      <c r="O247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Machalí</v>
      </c>
      <c r="P2479" s="68"/>
      <c r="Q2479" s="15" t="str">
        <f t="shared" si="533"/>
        <v>Gráfico Evolución Comparativo</v>
      </c>
      <c r="R2479" s="30"/>
      <c r="S247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https://analytics.zoho.com/open-view/2395394000008156433?ZOHO_CRITERIA=%22Localiza_CL_Poblacion%22.%22Codcom%22%3D6108</v>
      </c>
      <c r="T2479" s="17"/>
      <c r="U2479" s="31" t="str">
        <f t="shared" si="534"/>
        <v>#1774B9</v>
      </c>
      <c r="V2479" s="32" t="str">
        <f>+Enfermedades_Mundiales[[#This Row],[idcoleccion]]&amp;"-"&amp;Enfermedades_Mundiales[[#This Row],[id]]</f>
        <v>360-2469</v>
      </c>
      <c r="W2479" s="21">
        <f>+VLOOKUP(Enfermedades_Mundiales[[#This Row],[Filtro URL]],Estructura!$X$4:$Y$366,2,0)</f>
        <v>36306108</v>
      </c>
      <c r="X2479" s="21" t="str">
        <f>+VLOOKUP(Enfermedades_Mundiales[[#This Row],[tema]],Estructura!$A$4:$C$18,3,0)</f>
        <v>T-369</v>
      </c>
      <c r="Y2479" s="32" t="str">
        <f>+VLOOKUP(Enfermedades_Mundiales[[#This Row],[contenido]],Estructura!$E$4:$G$18,3,0)</f>
        <v>C-364</v>
      </c>
      <c r="Z2479" s="32" t="str">
        <f>+VLOOKUP(Enfermedades_Mundiales[[#This Row],[Filtro Integrado]],Estructura!$M$4:$O$367,3,0)</f>
        <v>FI-366</v>
      </c>
      <c r="AA2479" s="32" t="str">
        <f>+VLOOKUP(Enfermedades_Mundiales[[#This Row],[Muestra]],Estructura!$Q$4:$S$194,3,0)</f>
        <v>M-374</v>
      </c>
    </row>
    <row r="2480" spans="1:27" ht="30.6" x14ac:dyDescent="0.3">
      <c r="A2480" s="61" t="s">
        <v>2947</v>
      </c>
      <c r="B2480" s="43">
        <f t="shared" si="540"/>
        <v>360</v>
      </c>
      <c r="C2480" s="44" t="str">
        <f t="shared" si="540"/>
        <v>Enfermedades Mundiales</v>
      </c>
      <c r="D2480" s="44" t="str">
        <f t="shared" si="540"/>
        <v>Salud</v>
      </c>
      <c r="E2480" s="64">
        <v>6109</v>
      </c>
      <c r="F2480" s="44" t="str">
        <f t="shared" si="535"/>
        <v>Paso a Paso y Activos</v>
      </c>
      <c r="G2480" s="27" t="s">
        <v>3568</v>
      </c>
      <c r="H2480" s="60" t="s">
        <v>17</v>
      </c>
      <c r="I2480" s="58" t="s">
        <v>111</v>
      </c>
      <c r="J2480" s="43" t="str">
        <f t="shared" si="539"/>
        <v>Zona</v>
      </c>
      <c r="K2480" s="12" t="str">
        <f t="shared" si="541"/>
        <v>Etapas Históricas -Casos Activos</v>
      </c>
      <c r="L2480" s="43" t="str">
        <f t="shared" si="541"/>
        <v>Periodo 2020-2021</v>
      </c>
      <c r="M2480" s="43" t="str">
        <f t="shared" si="541"/>
        <v>Casos</v>
      </c>
      <c r="N2480" s="49" t="str">
        <f t="shared" si="541"/>
        <v>Ministerio de Ciencias, Tecnología, Conocimiento e Innovación</v>
      </c>
      <c r="O248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Malloa</v>
      </c>
      <c r="P2480" s="68"/>
      <c r="Q2480" s="15" t="str">
        <f t="shared" si="533"/>
        <v>Gráfico Evolución Comparativo</v>
      </c>
      <c r="R2480" s="30"/>
      <c r="S248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https://analytics.zoho.com/open-view/2395394000008156433?ZOHO_CRITERIA=%22Localiza_CL_Poblacion%22.%22Codcom%22%3D6109</v>
      </c>
      <c r="T2480" s="17"/>
      <c r="U2480" s="31" t="str">
        <f t="shared" si="534"/>
        <v>#1774B9</v>
      </c>
      <c r="V2480" s="32" t="str">
        <f>+Enfermedades_Mundiales[[#This Row],[idcoleccion]]&amp;"-"&amp;Enfermedades_Mundiales[[#This Row],[id]]</f>
        <v>360-2470</v>
      </c>
      <c r="W2480" s="21">
        <f>+VLOOKUP(Enfermedades_Mundiales[[#This Row],[Filtro URL]],Estructura!$X$4:$Y$366,2,0)</f>
        <v>36306109</v>
      </c>
      <c r="X2480" s="21" t="str">
        <f>+VLOOKUP(Enfermedades_Mundiales[[#This Row],[tema]],Estructura!$A$4:$C$18,3,0)</f>
        <v>T-369</v>
      </c>
      <c r="Y2480" s="32" t="str">
        <f>+VLOOKUP(Enfermedades_Mundiales[[#This Row],[contenido]],Estructura!$E$4:$G$18,3,0)</f>
        <v>C-364</v>
      </c>
      <c r="Z2480" s="32" t="str">
        <f>+VLOOKUP(Enfermedades_Mundiales[[#This Row],[Filtro Integrado]],Estructura!$M$4:$O$367,3,0)</f>
        <v>FI-366</v>
      </c>
      <c r="AA2480" s="32" t="str">
        <f>+VLOOKUP(Enfermedades_Mundiales[[#This Row],[Muestra]],Estructura!$Q$4:$S$194,3,0)</f>
        <v>M-374</v>
      </c>
    </row>
    <row r="2481" spans="1:27" ht="30.6" x14ac:dyDescent="0.3">
      <c r="A2481" s="61" t="s">
        <v>2948</v>
      </c>
      <c r="B2481" s="43">
        <f t="shared" si="540"/>
        <v>360</v>
      </c>
      <c r="C2481" s="44" t="str">
        <f t="shared" si="540"/>
        <v>Enfermedades Mundiales</v>
      </c>
      <c r="D2481" s="44" t="str">
        <f t="shared" si="540"/>
        <v>Salud</v>
      </c>
      <c r="E2481" s="64">
        <v>6110</v>
      </c>
      <c r="F2481" s="44" t="str">
        <f t="shared" si="535"/>
        <v>Paso a Paso y Activos</v>
      </c>
      <c r="G2481" s="27" t="s">
        <v>3568</v>
      </c>
      <c r="H2481" s="60" t="s">
        <v>17</v>
      </c>
      <c r="I2481" s="58" t="s">
        <v>112</v>
      </c>
      <c r="J2481" s="43" t="str">
        <f t="shared" si="539"/>
        <v>Zona</v>
      </c>
      <c r="K2481" s="12" t="str">
        <f t="shared" si="541"/>
        <v>Etapas Históricas -Casos Activos</v>
      </c>
      <c r="L2481" s="43" t="str">
        <f t="shared" si="541"/>
        <v>Periodo 2020-2021</v>
      </c>
      <c r="M2481" s="43" t="str">
        <f t="shared" si="541"/>
        <v>Casos</v>
      </c>
      <c r="N2481" s="49" t="str">
        <f t="shared" si="541"/>
        <v>Ministerio de Ciencias, Tecnología, Conocimiento e Innovación</v>
      </c>
      <c r="O248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Mostazal</v>
      </c>
      <c r="P2481" s="68"/>
      <c r="Q2481" s="15" t="str">
        <f t="shared" si="533"/>
        <v>Gráfico Evolución Comparativo</v>
      </c>
      <c r="R2481" s="30"/>
      <c r="S248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https://analytics.zoho.com/open-view/2395394000008156433?ZOHO_CRITERIA=%22Localiza_CL_Poblacion%22.%22Codcom%22%3D6110</v>
      </c>
      <c r="T2481" s="17"/>
      <c r="U2481" s="31" t="str">
        <f t="shared" si="534"/>
        <v>#1774B9</v>
      </c>
      <c r="V2481" s="32" t="str">
        <f>+Enfermedades_Mundiales[[#This Row],[idcoleccion]]&amp;"-"&amp;Enfermedades_Mundiales[[#This Row],[id]]</f>
        <v>360-2471</v>
      </c>
      <c r="W2481" s="21">
        <f>+VLOOKUP(Enfermedades_Mundiales[[#This Row],[Filtro URL]],Estructura!$X$4:$Y$366,2,0)</f>
        <v>36306110</v>
      </c>
      <c r="X2481" s="21" t="str">
        <f>+VLOOKUP(Enfermedades_Mundiales[[#This Row],[tema]],Estructura!$A$4:$C$18,3,0)</f>
        <v>T-369</v>
      </c>
      <c r="Y2481" s="32" t="str">
        <f>+VLOOKUP(Enfermedades_Mundiales[[#This Row],[contenido]],Estructura!$E$4:$G$18,3,0)</f>
        <v>C-364</v>
      </c>
      <c r="Z2481" s="32" t="str">
        <f>+VLOOKUP(Enfermedades_Mundiales[[#This Row],[Filtro Integrado]],Estructura!$M$4:$O$367,3,0)</f>
        <v>FI-366</v>
      </c>
      <c r="AA2481" s="32" t="str">
        <f>+VLOOKUP(Enfermedades_Mundiales[[#This Row],[Muestra]],Estructura!$Q$4:$S$194,3,0)</f>
        <v>M-374</v>
      </c>
    </row>
    <row r="2482" spans="1:27" ht="30.6" x14ac:dyDescent="0.3">
      <c r="A2482" s="61" t="s">
        <v>2949</v>
      </c>
      <c r="B2482" s="43">
        <f t="shared" si="540"/>
        <v>360</v>
      </c>
      <c r="C2482" s="44" t="str">
        <f t="shared" si="540"/>
        <v>Enfermedades Mundiales</v>
      </c>
      <c r="D2482" s="44" t="str">
        <f t="shared" si="540"/>
        <v>Salud</v>
      </c>
      <c r="E2482" s="64">
        <v>6111</v>
      </c>
      <c r="F2482" s="44" t="str">
        <f t="shared" si="535"/>
        <v>Paso a Paso y Activos</v>
      </c>
      <c r="G2482" s="27" t="s">
        <v>3568</v>
      </c>
      <c r="H2482" s="60" t="s">
        <v>17</v>
      </c>
      <c r="I2482" s="58" t="s">
        <v>113</v>
      </c>
      <c r="J2482" s="43" t="str">
        <f t="shared" si="539"/>
        <v>Zona</v>
      </c>
      <c r="K2482" s="12" t="str">
        <f t="shared" si="541"/>
        <v>Etapas Históricas -Casos Activos</v>
      </c>
      <c r="L2482" s="43" t="str">
        <f t="shared" si="541"/>
        <v>Periodo 2020-2021</v>
      </c>
      <c r="M2482" s="43" t="str">
        <f t="shared" si="541"/>
        <v>Casos</v>
      </c>
      <c r="N2482" s="49" t="str">
        <f t="shared" si="541"/>
        <v>Ministerio de Ciencias, Tecnología, Conocimiento e Innovación</v>
      </c>
      <c r="O248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Olivar</v>
      </c>
      <c r="P2482" s="68"/>
      <c r="Q2482" s="15" t="str">
        <f t="shared" si="533"/>
        <v>Gráfico Evolución Comparativo</v>
      </c>
      <c r="R2482" s="30"/>
      <c r="S248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https://analytics.zoho.com/open-view/2395394000008156433?ZOHO_CRITERIA=%22Localiza_CL_Poblacion%22.%22Codcom%22%3D6111</v>
      </c>
      <c r="T2482" s="17"/>
      <c r="U2482" s="31" t="str">
        <f t="shared" si="534"/>
        <v>#1774B9</v>
      </c>
      <c r="V2482" s="32" t="str">
        <f>+Enfermedades_Mundiales[[#This Row],[idcoleccion]]&amp;"-"&amp;Enfermedades_Mundiales[[#This Row],[id]]</f>
        <v>360-2472</v>
      </c>
      <c r="W2482" s="21">
        <f>+VLOOKUP(Enfermedades_Mundiales[[#This Row],[Filtro URL]],Estructura!$X$4:$Y$366,2,0)</f>
        <v>36306111</v>
      </c>
      <c r="X2482" s="21" t="str">
        <f>+VLOOKUP(Enfermedades_Mundiales[[#This Row],[tema]],Estructura!$A$4:$C$18,3,0)</f>
        <v>T-369</v>
      </c>
      <c r="Y2482" s="32" t="str">
        <f>+VLOOKUP(Enfermedades_Mundiales[[#This Row],[contenido]],Estructura!$E$4:$G$18,3,0)</f>
        <v>C-364</v>
      </c>
      <c r="Z2482" s="32" t="str">
        <f>+VLOOKUP(Enfermedades_Mundiales[[#This Row],[Filtro Integrado]],Estructura!$M$4:$O$367,3,0)</f>
        <v>FI-366</v>
      </c>
      <c r="AA2482" s="32" t="str">
        <f>+VLOOKUP(Enfermedades_Mundiales[[#This Row],[Muestra]],Estructura!$Q$4:$S$194,3,0)</f>
        <v>M-374</v>
      </c>
    </row>
    <row r="2483" spans="1:27" ht="30.6" x14ac:dyDescent="0.3">
      <c r="A2483" s="61" t="s">
        <v>2950</v>
      </c>
      <c r="B2483" s="43">
        <f t="shared" si="540"/>
        <v>360</v>
      </c>
      <c r="C2483" s="44" t="str">
        <f t="shared" si="540"/>
        <v>Enfermedades Mundiales</v>
      </c>
      <c r="D2483" s="44" t="str">
        <f t="shared" si="540"/>
        <v>Salud</v>
      </c>
      <c r="E2483" s="64">
        <v>6112</v>
      </c>
      <c r="F2483" s="44" t="str">
        <f t="shared" si="535"/>
        <v>Paso a Paso y Activos</v>
      </c>
      <c r="G2483" s="27" t="s">
        <v>3568</v>
      </c>
      <c r="H2483" s="60" t="s">
        <v>17</v>
      </c>
      <c r="I2483" s="58" t="s">
        <v>114</v>
      </c>
      <c r="J2483" s="43" t="str">
        <f t="shared" si="539"/>
        <v>Zona</v>
      </c>
      <c r="K2483" s="12" t="str">
        <f t="shared" si="541"/>
        <v>Etapas Históricas -Casos Activos</v>
      </c>
      <c r="L2483" s="43" t="str">
        <f t="shared" si="541"/>
        <v>Periodo 2020-2021</v>
      </c>
      <c r="M2483" s="43" t="str">
        <f t="shared" si="541"/>
        <v>Casos</v>
      </c>
      <c r="N2483" s="49" t="str">
        <f t="shared" si="541"/>
        <v>Ministerio de Ciencias, Tecnología, Conocimiento e Innovación</v>
      </c>
      <c r="O248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Peumo</v>
      </c>
      <c r="P2483" s="68"/>
      <c r="Q2483" s="15" t="str">
        <f t="shared" si="533"/>
        <v>Gráfico Evolución Comparativo</v>
      </c>
      <c r="R2483" s="30"/>
      <c r="S248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https://analytics.zoho.com/open-view/2395394000008156433?ZOHO_CRITERIA=%22Localiza_CL_Poblacion%22.%22Codcom%22%3D6112</v>
      </c>
      <c r="T2483" s="17"/>
      <c r="U2483" s="31" t="str">
        <f t="shared" si="534"/>
        <v>#1774B9</v>
      </c>
      <c r="V2483" s="32" t="str">
        <f>+Enfermedades_Mundiales[[#This Row],[idcoleccion]]&amp;"-"&amp;Enfermedades_Mundiales[[#This Row],[id]]</f>
        <v>360-2473</v>
      </c>
      <c r="W2483" s="21">
        <f>+VLOOKUP(Enfermedades_Mundiales[[#This Row],[Filtro URL]],Estructura!$X$4:$Y$366,2,0)</f>
        <v>36306112</v>
      </c>
      <c r="X2483" s="21" t="str">
        <f>+VLOOKUP(Enfermedades_Mundiales[[#This Row],[tema]],Estructura!$A$4:$C$18,3,0)</f>
        <v>T-369</v>
      </c>
      <c r="Y2483" s="32" t="str">
        <f>+VLOOKUP(Enfermedades_Mundiales[[#This Row],[contenido]],Estructura!$E$4:$G$18,3,0)</f>
        <v>C-364</v>
      </c>
      <c r="Z2483" s="32" t="str">
        <f>+VLOOKUP(Enfermedades_Mundiales[[#This Row],[Filtro Integrado]],Estructura!$M$4:$O$367,3,0)</f>
        <v>FI-366</v>
      </c>
      <c r="AA2483" s="32" t="str">
        <f>+VLOOKUP(Enfermedades_Mundiales[[#This Row],[Muestra]],Estructura!$Q$4:$S$194,3,0)</f>
        <v>M-374</v>
      </c>
    </row>
    <row r="2484" spans="1:27" ht="30.6" x14ac:dyDescent="0.3">
      <c r="A2484" s="61" t="s">
        <v>2951</v>
      </c>
      <c r="B2484" s="43">
        <f t="shared" si="540"/>
        <v>360</v>
      </c>
      <c r="C2484" s="44" t="str">
        <f t="shared" si="540"/>
        <v>Enfermedades Mundiales</v>
      </c>
      <c r="D2484" s="44" t="str">
        <f t="shared" si="540"/>
        <v>Salud</v>
      </c>
      <c r="E2484" s="64">
        <v>6113</v>
      </c>
      <c r="F2484" s="44" t="str">
        <f t="shared" si="535"/>
        <v>Paso a Paso y Activos</v>
      </c>
      <c r="G2484" s="27" t="s">
        <v>3568</v>
      </c>
      <c r="H2484" s="60" t="s">
        <v>17</v>
      </c>
      <c r="I2484" s="58" t="s">
        <v>115</v>
      </c>
      <c r="J2484" s="43" t="str">
        <f t="shared" si="539"/>
        <v>Zona</v>
      </c>
      <c r="K2484" s="12" t="str">
        <f t="shared" si="541"/>
        <v>Etapas Históricas -Casos Activos</v>
      </c>
      <c r="L2484" s="43" t="str">
        <f t="shared" si="541"/>
        <v>Periodo 2020-2021</v>
      </c>
      <c r="M2484" s="43" t="str">
        <f t="shared" si="541"/>
        <v>Casos</v>
      </c>
      <c r="N2484" s="49" t="str">
        <f t="shared" si="541"/>
        <v>Ministerio de Ciencias, Tecnología, Conocimiento e Innovación</v>
      </c>
      <c r="O248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Pichidegua</v>
      </c>
      <c r="P2484" s="68"/>
      <c r="Q2484" s="15" t="str">
        <f t="shared" si="533"/>
        <v>Gráfico Evolución Comparativo</v>
      </c>
      <c r="R2484" s="30"/>
      <c r="S248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https://analytics.zoho.com/open-view/2395394000008156433?ZOHO_CRITERIA=%22Localiza_CL_Poblacion%22.%22Codcom%22%3D6113</v>
      </c>
      <c r="T2484" s="17"/>
      <c r="U2484" s="31" t="str">
        <f t="shared" si="534"/>
        <v>#1774B9</v>
      </c>
      <c r="V2484" s="32" t="str">
        <f>+Enfermedades_Mundiales[[#This Row],[idcoleccion]]&amp;"-"&amp;Enfermedades_Mundiales[[#This Row],[id]]</f>
        <v>360-2474</v>
      </c>
      <c r="W2484" s="21">
        <f>+VLOOKUP(Enfermedades_Mundiales[[#This Row],[Filtro URL]],Estructura!$X$4:$Y$366,2,0)</f>
        <v>36306113</v>
      </c>
      <c r="X2484" s="21" t="str">
        <f>+VLOOKUP(Enfermedades_Mundiales[[#This Row],[tema]],Estructura!$A$4:$C$18,3,0)</f>
        <v>T-369</v>
      </c>
      <c r="Y2484" s="32" t="str">
        <f>+VLOOKUP(Enfermedades_Mundiales[[#This Row],[contenido]],Estructura!$E$4:$G$18,3,0)</f>
        <v>C-364</v>
      </c>
      <c r="Z2484" s="32" t="str">
        <f>+VLOOKUP(Enfermedades_Mundiales[[#This Row],[Filtro Integrado]],Estructura!$M$4:$O$367,3,0)</f>
        <v>FI-366</v>
      </c>
      <c r="AA2484" s="32" t="str">
        <f>+VLOOKUP(Enfermedades_Mundiales[[#This Row],[Muestra]],Estructura!$Q$4:$S$194,3,0)</f>
        <v>M-374</v>
      </c>
    </row>
    <row r="2485" spans="1:27" ht="30.6" x14ac:dyDescent="0.3">
      <c r="A2485" s="61" t="s">
        <v>2952</v>
      </c>
      <c r="B2485" s="43">
        <f t="shared" si="540"/>
        <v>360</v>
      </c>
      <c r="C2485" s="44" t="str">
        <f t="shared" si="540"/>
        <v>Enfermedades Mundiales</v>
      </c>
      <c r="D2485" s="44" t="str">
        <f t="shared" si="540"/>
        <v>Salud</v>
      </c>
      <c r="E2485" s="64">
        <v>6114</v>
      </c>
      <c r="F2485" s="44" t="str">
        <f t="shared" si="535"/>
        <v>Paso a Paso y Activos</v>
      </c>
      <c r="G2485" s="27" t="s">
        <v>3568</v>
      </c>
      <c r="H2485" s="60" t="s">
        <v>17</v>
      </c>
      <c r="I2485" s="58" t="s">
        <v>116</v>
      </c>
      <c r="J2485" s="43" t="str">
        <f t="shared" si="539"/>
        <v>Zona</v>
      </c>
      <c r="K2485" s="12" t="str">
        <f t="shared" si="541"/>
        <v>Etapas Históricas -Casos Activos</v>
      </c>
      <c r="L2485" s="43" t="str">
        <f t="shared" si="541"/>
        <v>Periodo 2020-2021</v>
      </c>
      <c r="M2485" s="43" t="str">
        <f t="shared" si="541"/>
        <v>Casos</v>
      </c>
      <c r="N2485" s="49" t="str">
        <f t="shared" si="541"/>
        <v>Ministerio de Ciencias, Tecnología, Conocimiento e Innovación</v>
      </c>
      <c r="O248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Quinta de Tilcoco</v>
      </c>
      <c r="P2485" s="68"/>
      <c r="Q2485" s="15" t="str">
        <f t="shared" si="533"/>
        <v>Gráfico Evolución Comparativo</v>
      </c>
      <c r="R2485" s="30"/>
      <c r="S248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https://analytics.zoho.com/open-view/2395394000008156433?ZOHO_CRITERIA=%22Localiza_CL_Poblacion%22.%22Codcom%22%3D6114</v>
      </c>
      <c r="T2485" s="17"/>
      <c r="U2485" s="31" t="str">
        <f t="shared" si="534"/>
        <v>#1774B9</v>
      </c>
      <c r="V2485" s="32" t="str">
        <f>+Enfermedades_Mundiales[[#This Row],[idcoleccion]]&amp;"-"&amp;Enfermedades_Mundiales[[#This Row],[id]]</f>
        <v>360-2475</v>
      </c>
      <c r="W2485" s="21">
        <f>+VLOOKUP(Enfermedades_Mundiales[[#This Row],[Filtro URL]],Estructura!$X$4:$Y$366,2,0)</f>
        <v>36306114</v>
      </c>
      <c r="X2485" s="21" t="str">
        <f>+VLOOKUP(Enfermedades_Mundiales[[#This Row],[tema]],Estructura!$A$4:$C$18,3,0)</f>
        <v>T-369</v>
      </c>
      <c r="Y2485" s="32" t="str">
        <f>+VLOOKUP(Enfermedades_Mundiales[[#This Row],[contenido]],Estructura!$E$4:$G$18,3,0)</f>
        <v>C-364</v>
      </c>
      <c r="Z2485" s="32" t="str">
        <f>+VLOOKUP(Enfermedades_Mundiales[[#This Row],[Filtro Integrado]],Estructura!$M$4:$O$367,3,0)</f>
        <v>FI-366</v>
      </c>
      <c r="AA2485" s="32" t="str">
        <f>+VLOOKUP(Enfermedades_Mundiales[[#This Row],[Muestra]],Estructura!$Q$4:$S$194,3,0)</f>
        <v>M-374</v>
      </c>
    </row>
    <row r="2486" spans="1:27" ht="30.6" x14ac:dyDescent="0.3">
      <c r="A2486" s="61" t="s">
        <v>2953</v>
      </c>
      <c r="B2486" s="43">
        <f t="shared" si="540"/>
        <v>360</v>
      </c>
      <c r="C2486" s="44" t="str">
        <f t="shared" si="540"/>
        <v>Enfermedades Mundiales</v>
      </c>
      <c r="D2486" s="44" t="str">
        <f t="shared" si="540"/>
        <v>Salud</v>
      </c>
      <c r="E2486" s="64">
        <v>6115</v>
      </c>
      <c r="F2486" s="44" t="str">
        <f t="shared" si="535"/>
        <v>Paso a Paso y Activos</v>
      </c>
      <c r="G2486" s="27" t="s">
        <v>3568</v>
      </c>
      <c r="H2486" s="60" t="s">
        <v>17</v>
      </c>
      <c r="I2486" s="58" t="s">
        <v>117</v>
      </c>
      <c r="J2486" s="43" t="str">
        <f t="shared" si="539"/>
        <v>Zona</v>
      </c>
      <c r="K2486" s="12" t="str">
        <f t="shared" si="541"/>
        <v>Etapas Históricas -Casos Activos</v>
      </c>
      <c r="L2486" s="43" t="str">
        <f t="shared" si="541"/>
        <v>Periodo 2020-2021</v>
      </c>
      <c r="M2486" s="43" t="str">
        <f t="shared" si="541"/>
        <v>Casos</v>
      </c>
      <c r="N2486" s="49" t="str">
        <f t="shared" si="541"/>
        <v>Ministerio de Ciencias, Tecnología, Conocimiento e Innovación</v>
      </c>
      <c r="O248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Rengo</v>
      </c>
      <c r="P2486" s="68"/>
      <c r="Q2486" s="15" t="str">
        <f t="shared" si="533"/>
        <v>Gráfico Evolución Comparativo</v>
      </c>
      <c r="R2486" s="30"/>
      <c r="S248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https://analytics.zoho.com/open-view/2395394000008156433?ZOHO_CRITERIA=%22Localiza_CL_Poblacion%22.%22Codcom%22%3D6115</v>
      </c>
      <c r="T2486" s="17"/>
      <c r="U2486" s="31" t="str">
        <f t="shared" si="534"/>
        <v>#1774B9</v>
      </c>
      <c r="V2486" s="32" t="str">
        <f>+Enfermedades_Mundiales[[#This Row],[idcoleccion]]&amp;"-"&amp;Enfermedades_Mundiales[[#This Row],[id]]</f>
        <v>360-2476</v>
      </c>
      <c r="W2486" s="21">
        <f>+VLOOKUP(Enfermedades_Mundiales[[#This Row],[Filtro URL]],Estructura!$X$4:$Y$366,2,0)</f>
        <v>36306115</v>
      </c>
      <c r="X2486" s="21" t="str">
        <f>+VLOOKUP(Enfermedades_Mundiales[[#This Row],[tema]],Estructura!$A$4:$C$18,3,0)</f>
        <v>T-369</v>
      </c>
      <c r="Y2486" s="32" t="str">
        <f>+VLOOKUP(Enfermedades_Mundiales[[#This Row],[contenido]],Estructura!$E$4:$G$18,3,0)</f>
        <v>C-364</v>
      </c>
      <c r="Z2486" s="32" t="str">
        <f>+VLOOKUP(Enfermedades_Mundiales[[#This Row],[Filtro Integrado]],Estructura!$M$4:$O$367,3,0)</f>
        <v>FI-366</v>
      </c>
      <c r="AA2486" s="32" t="str">
        <f>+VLOOKUP(Enfermedades_Mundiales[[#This Row],[Muestra]],Estructura!$Q$4:$S$194,3,0)</f>
        <v>M-374</v>
      </c>
    </row>
    <row r="2487" spans="1:27" ht="30.6" x14ac:dyDescent="0.3">
      <c r="A2487" s="61" t="s">
        <v>2954</v>
      </c>
      <c r="B2487" s="43">
        <f t="shared" si="540"/>
        <v>360</v>
      </c>
      <c r="C2487" s="44" t="str">
        <f t="shared" si="540"/>
        <v>Enfermedades Mundiales</v>
      </c>
      <c r="D2487" s="44" t="str">
        <f t="shared" si="540"/>
        <v>Salud</v>
      </c>
      <c r="E2487" s="64">
        <v>6116</v>
      </c>
      <c r="F2487" s="44" t="str">
        <f t="shared" si="535"/>
        <v>Paso a Paso y Activos</v>
      </c>
      <c r="G2487" s="27" t="s">
        <v>3568</v>
      </c>
      <c r="H2487" s="60" t="s">
        <v>17</v>
      </c>
      <c r="I2487" s="58" t="s">
        <v>118</v>
      </c>
      <c r="J2487" s="43" t="str">
        <f t="shared" si="539"/>
        <v>Zona</v>
      </c>
      <c r="K2487" s="12" t="str">
        <f t="shared" si="541"/>
        <v>Etapas Históricas -Casos Activos</v>
      </c>
      <c r="L2487" s="43" t="str">
        <f t="shared" si="541"/>
        <v>Periodo 2020-2021</v>
      </c>
      <c r="M2487" s="43" t="str">
        <f t="shared" si="541"/>
        <v>Casos</v>
      </c>
      <c r="N2487" s="49" t="str">
        <f t="shared" si="541"/>
        <v>Ministerio de Ciencias, Tecnología, Conocimiento e Innovación</v>
      </c>
      <c r="O248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Requínoa</v>
      </c>
      <c r="P2487" s="68"/>
      <c r="Q2487" s="15" t="str">
        <f t="shared" si="533"/>
        <v>Gráfico Evolución Comparativo</v>
      </c>
      <c r="R2487" s="30"/>
      <c r="S248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https://analytics.zoho.com/open-view/2395394000008156433?ZOHO_CRITERIA=%22Localiza_CL_Poblacion%22.%22Codcom%22%3D6116</v>
      </c>
      <c r="T2487" s="17"/>
      <c r="U2487" s="31" t="str">
        <f t="shared" si="534"/>
        <v>#1774B9</v>
      </c>
      <c r="V2487" s="32" t="str">
        <f>+Enfermedades_Mundiales[[#This Row],[idcoleccion]]&amp;"-"&amp;Enfermedades_Mundiales[[#This Row],[id]]</f>
        <v>360-2477</v>
      </c>
      <c r="W2487" s="21">
        <f>+VLOOKUP(Enfermedades_Mundiales[[#This Row],[Filtro URL]],Estructura!$X$4:$Y$366,2,0)</f>
        <v>36306116</v>
      </c>
      <c r="X2487" s="21" t="str">
        <f>+VLOOKUP(Enfermedades_Mundiales[[#This Row],[tema]],Estructura!$A$4:$C$18,3,0)</f>
        <v>T-369</v>
      </c>
      <c r="Y2487" s="32" t="str">
        <f>+VLOOKUP(Enfermedades_Mundiales[[#This Row],[contenido]],Estructura!$E$4:$G$18,3,0)</f>
        <v>C-364</v>
      </c>
      <c r="Z2487" s="32" t="str">
        <f>+VLOOKUP(Enfermedades_Mundiales[[#This Row],[Filtro Integrado]],Estructura!$M$4:$O$367,3,0)</f>
        <v>FI-366</v>
      </c>
      <c r="AA2487" s="32" t="str">
        <f>+VLOOKUP(Enfermedades_Mundiales[[#This Row],[Muestra]],Estructura!$Q$4:$S$194,3,0)</f>
        <v>M-374</v>
      </c>
    </row>
    <row r="2488" spans="1:27" ht="30.6" x14ac:dyDescent="0.3">
      <c r="A2488" s="61" t="s">
        <v>2955</v>
      </c>
      <c r="B2488" s="43">
        <f t="shared" si="540"/>
        <v>360</v>
      </c>
      <c r="C2488" s="44" t="str">
        <f t="shared" si="540"/>
        <v>Enfermedades Mundiales</v>
      </c>
      <c r="D2488" s="44" t="str">
        <f t="shared" si="540"/>
        <v>Salud</v>
      </c>
      <c r="E2488" s="64">
        <v>6117</v>
      </c>
      <c r="F2488" s="44" t="str">
        <f t="shared" si="535"/>
        <v>Paso a Paso y Activos</v>
      </c>
      <c r="G2488" s="27" t="s">
        <v>3568</v>
      </c>
      <c r="H2488" s="60" t="s">
        <v>17</v>
      </c>
      <c r="I2488" s="58" t="s">
        <v>119</v>
      </c>
      <c r="J2488" s="43" t="str">
        <f t="shared" si="539"/>
        <v>Zona</v>
      </c>
      <c r="K2488" s="12" t="str">
        <f t="shared" si="541"/>
        <v>Etapas Históricas -Casos Activos</v>
      </c>
      <c r="L2488" s="43" t="str">
        <f t="shared" si="541"/>
        <v>Periodo 2020-2021</v>
      </c>
      <c r="M2488" s="43" t="str">
        <f t="shared" si="541"/>
        <v>Casos</v>
      </c>
      <c r="N2488" s="49" t="str">
        <f t="shared" si="541"/>
        <v>Ministerio de Ciencias, Tecnología, Conocimiento e Innovación</v>
      </c>
      <c r="O248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Vicente</v>
      </c>
      <c r="P2488" s="68"/>
      <c r="Q2488" s="15" t="str">
        <f t="shared" si="533"/>
        <v>Gráfico Evolución Comparativo</v>
      </c>
      <c r="R2488" s="30"/>
      <c r="S248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https://analytics.zoho.com/open-view/2395394000008156433?ZOHO_CRITERIA=%22Localiza_CL_Poblacion%22.%22Codcom%22%3D6117</v>
      </c>
      <c r="T2488" s="17"/>
      <c r="U2488" s="31" t="str">
        <f t="shared" si="534"/>
        <v>#1774B9</v>
      </c>
      <c r="V2488" s="32" t="str">
        <f>+Enfermedades_Mundiales[[#This Row],[idcoleccion]]&amp;"-"&amp;Enfermedades_Mundiales[[#This Row],[id]]</f>
        <v>360-2478</v>
      </c>
      <c r="W2488" s="21">
        <f>+VLOOKUP(Enfermedades_Mundiales[[#This Row],[Filtro URL]],Estructura!$X$4:$Y$366,2,0)</f>
        <v>36306117</v>
      </c>
      <c r="X2488" s="21" t="str">
        <f>+VLOOKUP(Enfermedades_Mundiales[[#This Row],[tema]],Estructura!$A$4:$C$18,3,0)</f>
        <v>T-369</v>
      </c>
      <c r="Y2488" s="32" t="str">
        <f>+VLOOKUP(Enfermedades_Mundiales[[#This Row],[contenido]],Estructura!$E$4:$G$18,3,0)</f>
        <v>C-364</v>
      </c>
      <c r="Z2488" s="32" t="str">
        <f>+VLOOKUP(Enfermedades_Mundiales[[#This Row],[Filtro Integrado]],Estructura!$M$4:$O$367,3,0)</f>
        <v>FI-366</v>
      </c>
      <c r="AA2488" s="32" t="str">
        <f>+VLOOKUP(Enfermedades_Mundiales[[#This Row],[Muestra]],Estructura!$Q$4:$S$194,3,0)</f>
        <v>M-374</v>
      </c>
    </row>
    <row r="2489" spans="1:27" ht="30.6" x14ac:dyDescent="0.3">
      <c r="A2489" s="61" t="s">
        <v>2956</v>
      </c>
      <c r="B2489" s="43">
        <f t="shared" si="540"/>
        <v>360</v>
      </c>
      <c r="C2489" s="44" t="str">
        <f t="shared" si="540"/>
        <v>Enfermedades Mundiales</v>
      </c>
      <c r="D2489" s="44" t="str">
        <f t="shared" si="540"/>
        <v>Salud</v>
      </c>
      <c r="E2489" s="64">
        <v>6201</v>
      </c>
      <c r="F2489" s="44" t="str">
        <f t="shared" si="535"/>
        <v>Paso a Paso y Activos</v>
      </c>
      <c r="G2489" s="27" t="s">
        <v>3568</v>
      </c>
      <c r="H2489" s="60" t="s">
        <v>17</v>
      </c>
      <c r="I2489" s="58" t="s">
        <v>120</v>
      </c>
      <c r="J2489" s="43" t="str">
        <f t="shared" si="539"/>
        <v>Zona</v>
      </c>
      <c r="K2489" s="12" t="str">
        <f t="shared" si="541"/>
        <v>Etapas Históricas -Casos Activos</v>
      </c>
      <c r="L2489" s="43" t="str">
        <f t="shared" si="541"/>
        <v>Periodo 2020-2021</v>
      </c>
      <c r="M2489" s="43" t="str">
        <f t="shared" si="541"/>
        <v>Casos</v>
      </c>
      <c r="N2489" s="49" t="str">
        <f t="shared" si="541"/>
        <v>Ministerio de Ciencias, Tecnología, Conocimiento e Innovación</v>
      </c>
      <c r="O248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Pichilemu</v>
      </c>
      <c r="P2489" s="68"/>
      <c r="Q2489" s="15" t="str">
        <f t="shared" si="533"/>
        <v>Gráfico Evolución Comparativo</v>
      </c>
      <c r="R2489" s="30"/>
      <c r="S248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https://analytics.zoho.com/open-view/2395394000008156433?ZOHO_CRITERIA=%22Localiza_CL_Poblacion%22.%22Codcom%22%3D6201</v>
      </c>
      <c r="T2489" s="17"/>
      <c r="U2489" s="31" t="str">
        <f t="shared" si="534"/>
        <v>#1774B9</v>
      </c>
      <c r="V2489" s="32" t="str">
        <f>+Enfermedades_Mundiales[[#This Row],[idcoleccion]]&amp;"-"&amp;Enfermedades_Mundiales[[#This Row],[id]]</f>
        <v>360-2479</v>
      </c>
      <c r="W2489" s="21">
        <f>+VLOOKUP(Enfermedades_Mundiales[[#This Row],[Filtro URL]],Estructura!$X$4:$Y$366,2,0)</f>
        <v>36306201</v>
      </c>
      <c r="X2489" s="21" t="str">
        <f>+VLOOKUP(Enfermedades_Mundiales[[#This Row],[tema]],Estructura!$A$4:$C$18,3,0)</f>
        <v>T-369</v>
      </c>
      <c r="Y2489" s="32" t="str">
        <f>+VLOOKUP(Enfermedades_Mundiales[[#This Row],[contenido]],Estructura!$E$4:$G$18,3,0)</f>
        <v>C-364</v>
      </c>
      <c r="Z2489" s="32" t="str">
        <f>+VLOOKUP(Enfermedades_Mundiales[[#This Row],[Filtro Integrado]],Estructura!$M$4:$O$367,3,0)</f>
        <v>FI-366</v>
      </c>
      <c r="AA2489" s="32" t="str">
        <f>+VLOOKUP(Enfermedades_Mundiales[[#This Row],[Muestra]],Estructura!$Q$4:$S$194,3,0)</f>
        <v>M-374</v>
      </c>
    </row>
    <row r="2490" spans="1:27" ht="30.6" x14ac:dyDescent="0.3">
      <c r="A2490" s="61" t="s">
        <v>2957</v>
      </c>
      <c r="B2490" s="43">
        <f t="shared" ref="B2490:D2505" si="542">+B2489</f>
        <v>360</v>
      </c>
      <c r="C2490" s="44" t="str">
        <f t="shared" si="542"/>
        <v>Enfermedades Mundiales</v>
      </c>
      <c r="D2490" s="44" t="str">
        <f t="shared" si="542"/>
        <v>Salud</v>
      </c>
      <c r="E2490" s="64">
        <v>6202</v>
      </c>
      <c r="F2490" s="44" t="str">
        <f t="shared" si="535"/>
        <v>Paso a Paso y Activos</v>
      </c>
      <c r="G2490" s="27" t="s">
        <v>3568</v>
      </c>
      <c r="H2490" s="60" t="s">
        <v>17</v>
      </c>
      <c r="I2490" s="58" t="s">
        <v>121</v>
      </c>
      <c r="J2490" s="43" t="str">
        <f t="shared" si="539"/>
        <v>Zona</v>
      </c>
      <c r="K2490" s="12" t="str">
        <f t="shared" si="541"/>
        <v>Etapas Históricas -Casos Activos</v>
      </c>
      <c r="L2490" s="43" t="str">
        <f t="shared" si="541"/>
        <v>Periodo 2020-2021</v>
      </c>
      <c r="M2490" s="43" t="str">
        <f t="shared" si="541"/>
        <v>Casos</v>
      </c>
      <c r="N2490" s="49" t="str">
        <f t="shared" si="541"/>
        <v>Ministerio de Ciencias, Tecnología, Conocimiento e Innovación</v>
      </c>
      <c r="O249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Estrella</v>
      </c>
      <c r="P2490" s="68"/>
      <c r="Q2490" s="15" t="str">
        <f t="shared" si="533"/>
        <v>Gráfico Evolución Comparativo</v>
      </c>
      <c r="R2490" s="30"/>
      <c r="S249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https://analytics.zoho.com/open-view/2395394000008156433?ZOHO_CRITERIA=%22Localiza_CL_Poblacion%22.%22Codcom%22%3D6202</v>
      </c>
      <c r="T2490" s="17"/>
      <c r="U2490" s="31" t="str">
        <f t="shared" si="534"/>
        <v>#1774B9</v>
      </c>
      <c r="V2490" s="32" t="str">
        <f>+Enfermedades_Mundiales[[#This Row],[idcoleccion]]&amp;"-"&amp;Enfermedades_Mundiales[[#This Row],[id]]</f>
        <v>360-2480</v>
      </c>
      <c r="W2490" s="21">
        <f>+VLOOKUP(Enfermedades_Mundiales[[#This Row],[Filtro URL]],Estructura!$X$4:$Y$366,2,0)</f>
        <v>36306202</v>
      </c>
      <c r="X2490" s="21" t="str">
        <f>+VLOOKUP(Enfermedades_Mundiales[[#This Row],[tema]],Estructura!$A$4:$C$18,3,0)</f>
        <v>T-369</v>
      </c>
      <c r="Y2490" s="32" t="str">
        <f>+VLOOKUP(Enfermedades_Mundiales[[#This Row],[contenido]],Estructura!$E$4:$G$18,3,0)</f>
        <v>C-364</v>
      </c>
      <c r="Z2490" s="32" t="str">
        <f>+VLOOKUP(Enfermedades_Mundiales[[#This Row],[Filtro Integrado]],Estructura!$M$4:$O$367,3,0)</f>
        <v>FI-366</v>
      </c>
      <c r="AA2490" s="32" t="str">
        <f>+VLOOKUP(Enfermedades_Mundiales[[#This Row],[Muestra]],Estructura!$Q$4:$S$194,3,0)</f>
        <v>M-374</v>
      </c>
    </row>
    <row r="2491" spans="1:27" ht="30.6" x14ac:dyDescent="0.3">
      <c r="A2491" s="61" t="s">
        <v>2958</v>
      </c>
      <c r="B2491" s="43">
        <f t="shared" si="542"/>
        <v>360</v>
      </c>
      <c r="C2491" s="44" t="str">
        <f t="shared" si="542"/>
        <v>Enfermedades Mundiales</v>
      </c>
      <c r="D2491" s="44" t="str">
        <f t="shared" si="542"/>
        <v>Salud</v>
      </c>
      <c r="E2491" s="64">
        <v>6203</v>
      </c>
      <c r="F2491" s="44" t="str">
        <f t="shared" si="535"/>
        <v>Paso a Paso y Activos</v>
      </c>
      <c r="G2491" s="27" t="s">
        <v>3568</v>
      </c>
      <c r="H2491" s="60" t="s">
        <v>17</v>
      </c>
      <c r="I2491" s="58" t="s">
        <v>122</v>
      </c>
      <c r="J2491" s="43" t="str">
        <f t="shared" si="539"/>
        <v>Zona</v>
      </c>
      <c r="K2491" s="12" t="str">
        <f t="shared" ref="K2491:N2506" si="543">+K2490</f>
        <v>Etapas Históricas -Casos Activos</v>
      </c>
      <c r="L2491" s="43" t="str">
        <f t="shared" si="543"/>
        <v>Periodo 2020-2021</v>
      </c>
      <c r="M2491" s="43" t="str">
        <f t="shared" si="543"/>
        <v>Casos</v>
      </c>
      <c r="N2491" s="49" t="str">
        <f t="shared" si="543"/>
        <v>Ministerio de Ciencias, Tecnología, Conocimiento e Innovación</v>
      </c>
      <c r="O249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Litueche</v>
      </c>
      <c r="P2491" s="68"/>
      <c r="Q2491" s="15" t="str">
        <f t="shared" si="533"/>
        <v>Gráfico Evolución Comparativo</v>
      </c>
      <c r="R2491" s="30"/>
      <c r="S249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https://analytics.zoho.com/open-view/2395394000008156433?ZOHO_CRITERIA=%22Localiza_CL_Poblacion%22.%22Codcom%22%3D6203</v>
      </c>
      <c r="T2491" s="17"/>
      <c r="U2491" s="31" t="str">
        <f t="shared" si="534"/>
        <v>#1774B9</v>
      </c>
      <c r="V2491" s="32" t="str">
        <f>+Enfermedades_Mundiales[[#This Row],[idcoleccion]]&amp;"-"&amp;Enfermedades_Mundiales[[#This Row],[id]]</f>
        <v>360-2481</v>
      </c>
      <c r="W2491" s="21">
        <f>+VLOOKUP(Enfermedades_Mundiales[[#This Row],[Filtro URL]],Estructura!$X$4:$Y$366,2,0)</f>
        <v>36306203</v>
      </c>
      <c r="X2491" s="21" t="str">
        <f>+VLOOKUP(Enfermedades_Mundiales[[#This Row],[tema]],Estructura!$A$4:$C$18,3,0)</f>
        <v>T-369</v>
      </c>
      <c r="Y2491" s="32" t="str">
        <f>+VLOOKUP(Enfermedades_Mundiales[[#This Row],[contenido]],Estructura!$E$4:$G$18,3,0)</f>
        <v>C-364</v>
      </c>
      <c r="Z2491" s="32" t="str">
        <f>+VLOOKUP(Enfermedades_Mundiales[[#This Row],[Filtro Integrado]],Estructura!$M$4:$O$367,3,0)</f>
        <v>FI-366</v>
      </c>
      <c r="AA2491" s="32" t="str">
        <f>+VLOOKUP(Enfermedades_Mundiales[[#This Row],[Muestra]],Estructura!$Q$4:$S$194,3,0)</f>
        <v>M-374</v>
      </c>
    </row>
    <row r="2492" spans="1:27" ht="30.6" x14ac:dyDescent="0.3">
      <c r="A2492" s="61" t="s">
        <v>2959</v>
      </c>
      <c r="B2492" s="43">
        <f t="shared" si="542"/>
        <v>360</v>
      </c>
      <c r="C2492" s="44" t="str">
        <f t="shared" si="542"/>
        <v>Enfermedades Mundiales</v>
      </c>
      <c r="D2492" s="44" t="str">
        <f t="shared" si="542"/>
        <v>Salud</v>
      </c>
      <c r="E2492" s="64">
        <v>6204</v>
      </c>
      <c r="F2492" s="44" t="str">
        <f t="shared" si="535"/>
        <v>Paso a Paso y Activos</v>
      </c>
      <c r="G2492" s="27" t="s">
        <v>3568</v>
      </c>
      <c r="H2492" s="60" t="s">
        <v>17</v>
      </c>
      <c r="I2492" s="58" t="s">
        <v>123</v>
      </c>
      <c r="J2492" s="43" t="str">
        <f t="shared" si="539"/>
        <v>Zona</v>
      </c>
      <c r="K2492" s="12" t="str">
        <f t="shared" si="543"/>
        <v>Etapas Históricas -Casos Activos</v>
      </c>
      <c r="L2492" s="43" t="str">
        <f t="shared" si="543"/>
        <v>Periodo 2020-2021</v>
      </c>
      <c r="M2492" s="43" t="str">
        <f t="shared" si="543"/>
        <v>Casos</v>
      </c>
      <c r="N2492" s="49" t="str">
        <f t="shared" si="543"/>
        <v>Ministerio de Ciencias, Tecnología, Conocimiento e Innovación</v>
      </c>
      <c r="O249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Marchihue</v>
      </c>
      <c r="P2492" s="68"/>
      <c r="Q2492" s="15" t="str">
        <f t="shared" si="533"/>
        <v>Gráfico Evolución Comparativo</v>
      </c>
      <c r="R2492" s="30"/>
      <c r="S249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https://analytics.zoho.com/open-view/2395394000008156433?ZOHO_CRITERIA=%22Localiza_CL_Poblacion%22.%22Codcom%22%3D6204</v>
      </c>
      <c r="T2492" s="17"/>
      <c r="U2492" s="31" t="str">
        <f t="shared" si="534"/>
        <v>#1774B9</v>
      </c>
      <c r="V2492" s="32" t="str">
        <f>+Enfermedades_Mundiales[[#This Row],[idcoleccion]]&amp;"-"&amp;Enfermedades_Mundiales[[#This Row],[id]]</f>
        <v>360-2482</v>
      </c>
      <c r="W2492" s="21">
        <f>+VLOOKUP(Enfermedades_Mundiales[[#This Row],[Filtro URL]],Estructura!$X$4:$Y$366,2,0)</f>
        <v>36306204</v>
      </c>
      <c r="X2492" s="21" t="str">
        <f>+VLOOKUP(Enfermedades_Mundiales[[#This Row],[tema]],Estructura!$A$4:$C$18,3,0)</f>
        <v>T-369</v>
      </c>
      <c r="Y2492" s="32" t="str">
        <f>+VLOOKUP(Enfermedades_Mundiales[[#This Row],[contenido]],Estructura!$E$4:$G$18,3,0)</f>
        <v>C-364</v>
      </c>
      <c r="Z2492" s="32" t="str">
        <f>+VLOOKUP(Enfermedades_Mundiales[[#This Row],[Filtro Integrado]],Estructura!$M$4:$O$367,3,0)</f>
        <v>FI-366</v>
      </c>
      <c r="AA2492" s="32" t="str">
        <f>+VLOOKUP(Enfermedades_Mundiales[[#This Row],[Muestra]],Estructura!$Q$4:$S$194,3,0)</f>
        <v>M-374</v>
      </c>
    </row>
    <row r="2493" spans="1:27" ht="30.6" x14ac:dyDescent="0.3">
      <c r="A2493" s="61" t="s">
        <v>2960</v>
      </c>
      <c r="B2493" s="43">
        <f t="shared" si="542"/>
        <v>360</v>
      </c>
      <c r="C2493" s="44" t="str">
        <f t="shared" si="542"/>
        <v>Enfermedades Mundiales</v>
      </c>
      <c r="D2493" s="44" t="str">
        <f t="shared" si="542"/>
        <v>Salud</v>
      </c>
      <c r="E2493" s="64">
        <v>6205</v>
      </c>
      <c r="F2493" s="44" t="str">
        <f t="shared" si="535"/>
        <v>Paso a Paso y Activos</v>
      </c>
      <c r="G2493" s="27" t="s">
        <v>3568</v>
      </c>
      <c r="H2493" s="60" t="s">
        <v>17</v>
      </c>
      <c r="I2493" s="58" t="s">
        <v>124</v>
      </c>
      <c r="J2493" s="43" t="str">
        <f t="shared" si="539"/>
        <v>Zona</v>
      </c>
      <c r="K2493" s="12" t="str">
        <f t="shared" si="543"/>
        <v>Etapas Históricas -Casos Activos</v>
      </c>
      <c r="L2493" s="43" t="str">
        <f t="shared" si="543"/>
        <v>Periodo 2020-2021</v>
      </c>
      <c r="M2493" s="43" t="str">
        <f t="shared" si="543"/>
        <v>Casos</v>
      </c>
      <c r="N2493" s="49" t="str">
        <f t="shared" si="543"/>
        <v>Ministerio de Ciencias, Tecnología, Conocimiento e Innovación</v>
      </c>
      <c r="O249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Navidad</v>
      </c>
      <c r="P2493" s="68"/>
      <c r="Q2493" s="15" t="str">
        <f t="shared" si="533"/>
        <v>Gráfico Evolución Comparativo</v>
      </c>
      <c r="R2493" s="30"/>
      <c r="S249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https://analytics.zoho.com/open-view/2395394000008156433?ZOHO_CRITERIA=%22Localiza_CL_Poblacion%22.%22Codcom%22%3D6205</v>
      </c>
      <c r="T2493" s="17"/>
      <c r="U2493" s="31" t="str">
        <f t="shared" si="534"/>
        <v>#1774B9</v>
      </c>
      <c r="V2493" s="32" t="str">
        <f>+Enfermedades_Mundiales[[#This Row],[idcoleccion]]&amp;"-"&amp;Enfermedades_Mundiales[[#This Row],[id]]</f>
        <v>360-2483</v>
      </c>
      <c r="W2493" s="21">
        <f>+VLOOKUP(Enfermedades_Mundiales[[#This Row],[Filtro URL]],Estructura!$X$4:$Y$366,2,0)</f>
        <v>36306205</v>
      </c>
      <c r="X2493" s="21" t="str">
        <f>+VLOOKUP(Enfermedades_Mundiales[[#This Row],[tema]],Estructura!$A$4:$C$18,3,0)</f>
        <v>T-369</v>
      </c>
      <c r="Y2493" s="32" t="str">
        <f>+VLOOKUP(Enfermedades_Mundiales[[#This Row],[contenido]],Estructura!$E$4:$G$18,3,0)</f>
        <v>C-364</v>
      </c>
      <c r="Z2493" s="32" t="str">
        <f>+VLOOKUP(Enfermedades_Mundiales[[#This Row],[Filtro Integrado]],Estructura!$M$4:$O$367,3,0)</f>
        <v>FI-366</v>
      </c>
      <c r="AA2493" s="32" t="str">
        <f>+VLOOKUP(Enfermedades_Mundiales[[#This Row],[Muestra]],Estructura!$Q$4:$S$194,3,0)</f>
        <v>M-374</v>
      </c>
    </row>
    <row r="2494" spans="1:27" ht="30.6" x14ac:dyDescent="0.3">
      <c r="A2494" s="61" t="s">
        <v>2961</v>
      </c>
      <c r="B2494" s="43">
        <f t="shared" si="542"/>
        <v>360</v>
      </c>
      <c r="C2494" s="44" t="str">
        <f t="shared" si="542"/>
        <v>Enfermedades Mundiales</v>
      </c>
      <c r="D2494" s="44" t="str">
        <f t="shared" si="542"/>
        <v>Salud</v>
      </c>
      <c r="E2494" s="64">
        <v>6206</v>
      </c>
      <c r="F2494" s="44" t="str">
        <f t="shared" si="535"/>
        <v>Paso a Paso y Activos</v>
      </c>
      <c r="G2494" s="27" t="s">
        <v>3568</v>
      </c>
      <c r="H2494" s="60" t="s">
        <v>17</v>
      </c>
      <c r="I2494" s="58" t="s">
        <v>125</v>
      </c>
      <c r="J2494" s="43" t="str">
        <f t="shared" si="539"/>
        <v>Zona</v>
      </c>
      <c r="K2494" s="12" t="str">
        <f t="shared" si="543"/>
        <v>Etapas Históricas -Casos Activos</v>
      </c>
      <c r="L2494" s="43" t="str">
        <f t="shared" si="543"/>
        <v>Periodo 2020-2021</v>
      </c>
      <c r="M2494" s="43" t="str">
        <f t="shared" si="543"/>
        <v>Casos</v>
      </c>
      <c r="N2494" s="49" t="str">
        <f t="shared" si="543"/>
        <v>Ministerio de Ciencias, Tecnología, Conocimiento e Innovación</v>
      </c>
      <c r="O24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Paredones</v>
      </c>
      <c r="P2494" s="68"/>
      <c r="Q2494" s="15" t="str">
        <f t="shared" si="533"/>
        <v>Gráfico Evolución Comparativo</v>
      </c>
      <c r="R2494" s="30"/>
      <c r="S24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https://analytics.zoho.com/open-view/2395394000008156433?ZOHO_CRITERIA=%22Localiza_CL_Poblacion%22.%22Codcom%22%3D6206</v>
      </c>
      <c r="T2494" s="17"/>
      <c r="U2494" s="31" t="str">
        <f t="shared" si="534"/>
        <v>#1774B9</v>
      </c>
      <c r="V2494" s="32" t="str">
        <f>+Enfermedades_Mundiales[[#This Row],[idcoleccion]]&amp;"-"&amp;Enfermedades_Mundiales[[#This Row],[id]]</f>
        <v>360-2484</v>
      </c>
      <c r="W2494" s="21">
        <f>+VLOOKUP(Enfermedades_Mundiales[[#This Row],[Filtro URL]],Estructura!$X$4:$Y$366,2,0)</f>
        <v>36306206</v>
      </c>
      <c r="X2494" s="21" t="str">
        <f>+VLOOKUP(Enfermedades_Mundiales[[#This Row],[tema]],Estructura!$A$4:$C$18,3,0)</f>
        <v>T-369</v>
      </c>
      <c r="Y2494" s="32" t="str">
        <f>+VLOOKUP(Enfermedades_Mundiales[[#This Row],[contenido]],Estructura!$E$4:$G$18,3,0)</f>
        <v>C-364</v>
      </c>
      <c r="Z2494" s="32" t="str">
        <f>+VLOOKUP(Enfermedades_Mundiales[[#This Row],[Filtro Integrado]],Estructura!$M$4:$O$367,3,0)</f>
        <v>FI-366</v>
      </c>
      <c r="AA2494" s="32" t="str">
        <f>+VLOOKUP(Enfermedades_Mundiales[[#This Row],[Muestra]],Estructura!$Q$4:$S$194,3,0)</f>
        <v>M-374</v>
      </c>
    </row>
    <row r="2495" spans="1:27" ht="30.6" x14ac:dyDescent="0.3">
      <c r="A2495" s="61" t="s">
        <v>2962</v>
      </c>
      <c r="B2495" s="43">
        <f t="shared" si="542"/>
        <v>360</v>
      </c>
      <c r="C2495" s="44" t="str">
        <f t="shared" si="542"/>
        <v>Enfermedades Mundiales</v>
      </c>
      <c r="D2495" s="44" t="str">
        <f t="shared" si="542"/>
        <v>Salud</v>
      </c>
      <c r="E2495" s="64">
        <v>6301</v>
      </c>
      <c r="F2495" s="44" t="str">
        <f t="shared" si="535"/>
        <v>Paso a Paso y Activos</v>
      </c>
      <c r="G2495" s="27" t="s">
        <v>3568</v>
      </c>
      <c r="H2495" s="60" t="s">
        <v>17</v>
      </c>
      <c r="I2495" s="58" t="s">
        <v>126</v>
      </c>
      <c r="J2495" s="43" t="str">
        <f t="shared" si="539"/>
        <v>Zona</v>
      </c>
      <c r="K2495" s="12" t="str">
        <f t="shared" si="543"/>
        <v>Etapas Históricas -Casos Activos</v>
      </c>
      <c r="L2495" s="43" t="str">
        <f t="shared" si="543"/>
        <v>Periodo 2020-2021</v>
      </c>
      <c r="M2495" s="43" t="str">
        <f t="shared" si="543"/>
        <v>Casos</v>
      </c>
      <c r="N2495" s="49" t="str">
        <f t="shared" si="543"/>
        <v>Ministerio de Ciencias, Tecnología, Conocimiento e Innovación</v>
      </c>
      <c r="O24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Fernando</v>
      </c>
      <c r="P2495" s="68"/>
      <c r="Q2495" s="15" t="str">
        <f t="shared" si="533"/>
        <v>Gráfico Evolución Comparativo</v>
      </c>
      <c r="R2495" s="30"/>
      <c r="S24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https://analytics.zoho.com/open-view/2395394000008156433?ZOHO_CRITERIA=%22Localiza_CL_Poblacion%22.%22Codcom%22%3D6301</v>
      </c>
      <c r="T2495" s="17"/>
      <c r="U2495" s="31" t="str">
        <f t="shared" si="534"/>
        <v>#1774B9</v>
      </c>
      <c r="V2495" s="32" t="str">
        <f>+Enfermedades_Mundiales[[#This Row],[idcoleccion]]&amp;"-"&amp;Enfermedades_Mundiales[[#This Row],[id]]</f>
        <v>360-2485</v>
      </c>
      <c r="W2495" s="21">
        <f>+VLOOKUP(Enfermedades_Mundiales[[#This Row],[Filtro URL]],Estructura!$X$4:$Y$366,2,0)</f>
        <v>36306301</v>
      </c>
      <c r="X2495" s="21" t="str">
        <f>+VLOOKUP(Enfermedades_Mundiales[[#This Row],[tema]],Estructura!$A$4:$C$18,3,0)</f>
        <v>T-369</v>
      </c>
      <c r="Y2495" s="32" t="str">
        <f>+VLOOKUP(Enfermedades_Mundiales[[#This Row],[contenido]],Estructura!$E$4:$G$18,3,0)</f>
        <v>C-364</v>
      </c>
      <c r="Z2495" s="32" t="str">
        <f>+VLOOKUP(Enfermedades_Mundiales[[#This Row],[Filtro Integrado]],Estructura!$M$4:$O$367,3,0)</f>
        <v>FI-366</v>
      </c>
      <c r="AA2495" s="32" t="str">
        <f>+VLOOKUP(Enfermedades_Mundiales[[#This Row],[Muestra]],Estructura!$Q$4:$S$194,3,0)</f>
        <v>M-374</v>
      </c>
    </row>
    <row r="2496" spans="1:27" ht="30.6" x14ac:dyDescent="0.3">
      <c r="A2496" s="61" t="s">
        <v>2963</v>
      </c>
      <c r="B2496" s="43">
        <f t="shared" si="542"/>
        <v>360</v>
      </c>
      <c r="C2496" s="44" t="str">
        <f t="shared" si="542"/>
        <v>Enfermedades Mundiales</v>
      </c>
      <c r="D2496" s="44" t="str">
        <f t="shared" si="542"/>
        <v>Salud</v>
      </c>
      <c r="E2496" s="64">
        <v>6302</v>
      </c>
      <c r="F2496" s="44" t="str">
        <f t="shared" si="535"/>
        <v>Paso a Paso y Activos</v>
      </c>
      <c r="G2496" s="27" t="s">
        <v>3568</v>
      </c>
      <c r="H2496" s="60" t="s">
        <v>17</v>
      </c>
      <c r="I2496" s="58" t="s">
        <v>127</v>
      </c>
      <c r="J2496" s="43" t="str">
        <f t="shared" si="539"/>
        <v>Zona</v>
      </c>
      <c r="K2496" s="12" t="str">
        <f t="shared" si="543"/>
        <v>Etapas Históricas -Casos Activos</v>
      </c>
      <c r="L2496" s="43" t="str">
        <f t="shared" si="543"/>
        <v>Periodo 2020-2021</v>
      </c>
      <c r="M2496" s="43" t="str">
        <f t="shared" si="543"/>
        <v>Casos</v>
      </c>
      <c r="N2496" s="49" t="str">
        <f t="shared" si="543"/>
        <v>Ministerio de Ciencias, Tecnología, Conocimiento e Innovación</v>
      </c>
      <c r="O24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Chépica</v>
      </c>
      <c r="P2496" s="68"/>
      <c r="Q2496" s="15" t="str">
        <f t="shared" si="533"/>
        <v>Gráfico Evolución Comparativo</v>
      </c>
      <c r="R2496" s="30"/>
      <c r="S24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https://analytics.zoho.com/open-view/2395394000008156433?ZOHO_CRITERIA=%22Localiza_CL_Poblacion%22.%22Codcom%22%3D6302</v>
      </c>
      <c r="T2496" s="17"/>
      <c r="U2496" s="31" t="str">
        <f t="shared" si="534"/>
        <v>#1774B9</v>
      </c>
      <c r="V2496" s="32" t="str">
        <f>+Enfermedades_Mundiales[[#This Row],[idcoleccion]]&amp;"-"&amp;Enfermedades_Mundiales[[#This Row],[id]]</f>
        <v>360-2486</v>
      </c>
      <c r="W2496" s="21">
        <f>+VLOOKUP(Enfermedades_Mundiales[[#This Row],[Filtro URL]],Estructura!$X$4:$Y$366,2,0)</f>
        <v>36306302</v>
      </c>
      <c r="X2496" s="21" t="str">
        <f>+VLOOKUP(Enfermedades_Mundiales[[#This Row],[tema]],Estructura!$A$4:$C$18,3,0)</f>
        <v>T-369</v>
      </c>
      <c r="Y2496" s="32" t="str">
        <f>+VLOOKUP(Enfermedades_Mundiales[[#This Row],[contenido]],Estructura!$E$4:$G$18,3,0)</f>
        <v>C-364</v>
      </c>
      <c r="Z2496" s="32" t="str">
        <f>+VLOOKUP(Enfermedades_Mundiales[[#This Row],[Filtro Integrado]],Estructura!$M$4:$O$367,3,0)</f>
        <v>FI-366</v>
      </c>
      <c r="AA2496" s="32" t="str">
        <f>+VLOOKUP(Enfermedades_Mundiales[[#This Row],[Muestra]],Estructura!$Q$4:$S$194,3,0)</f>
        <v>M-374</v>
      </c>
    </row>
    <row r="2497" spans="1:27" ht="30.6" x14ac:dyDescent="0.3">
      <c r="A2497" s="61" t="s">
        <v>2964</v>
      </c>
      <c r="B2497" s="43">
        <f t="shared" si="542"/>
        <v>360</v>
      </c>
      <c r="C2497" s="44" t="str">
        <f t="shared" si="542"/>
        <v>Enfermedades Mundiales</v>
      </c>
      <c r="D2497" s="44" t="str">
        <f t="shared" si="542"/>
        <v>Salud</v>
      </c>
      <c r="E2497" s="64">
        <v>6303</v>
      </c>
      <c r="F2497" s="44" t="str">
        <f t="shared" si="535"/>
        <v>Paso a Paso y Activos</v>
      </c>
      <c r="G2497" s="27" t="s">
        <v>3568</v>
      </c>
      <c r="H2497" s="60" t="s">
        <v>17</v>
      </c>
      <c r="I2497" s="58" t="s">
        <v>128</v>
      </c>
      <c r="J2497" s="43" t="str">
        <f t="shared" si="539"/>
        <v>Zona</v>
      </c>
      <c r="K2497" s="12" t="str">
        <f t="shared" si="543"/>
        <v>Etapas Históricas -Casos Activos</v>
      </c>
      <c r="L2497" s="43" t="str">
        <f t="shared" si="543"/>
        <v>Periodo 2020-2021</v>
      </c>
      <c r="M2497" s="43" t="str">
        <f t="shared" si="543"/>
        <v>Casos</v>
      </c>
      <c r="N2497" s="49" t="str">
        <f t="shared" si="543"/>
        <v>Ministerio de Ciencias, Tecnología, Conocimiento e Innovación</v>
      </c>
      <c r="O24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Chimbarongo</v>
      </c>
      <c r="P2497" s="68"/>
      <c r="Q2497" s="15" t="str">
        <f t="shared" si="533"/>
        <v>Gráfico Evolución Comparativo</v>
      </c>
      <c r="R2497" s="30"/>
      <c r="S24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https://analytics.zoho.com/open-view/2395394000008156433?ZOHO_CRITERIA=%22Localiza_CL_Poblacion%22.%22Codcom%22%3D6303</v>
      </c>
      <c r="T2497" s="17"/>
      <c r="U2497" s="31" t="str">
        <f t="shared" si="534"/>
        <v>#1774B9</v>
      </c>
      <c r="V2497" s="32" t="str">
        <f>+Enfermedades_Mundiales[[#This Row],[idcoleccion]]&amp;"-"&amp;Enfermedades_Mundiales[[#This Row],[id]]</f>
        <v>360-2487</v>
      </c>
      <c r="W2497" s="21">
        <f>+VLOOKUP(Enfermedades_Mundiales[[#This Row],[Filtro URL]],Estructura!$X$4:$Y$366,2,0)</f>
        <v>36306303</v>
      </c>
      <c r="X2497" s="21" t="str">
        <f>+VLOOKUP(Enfermedades_Mundiales[[#This Row],[tema]],Estructura!$A$4:$C$18,3,0)</f>
        <v>T-369</v>
      </c>
      <c r="Y2497" s="32" t="str">
        <f>+VLOOKUP(Enfermedades_Mundiales[[#This Row],[contenido]],Estructura!$E$4:$G$18,3,0)</f>
        <v>C-364</v>
      </c>
      <c r="Z2497" s="32" t="str">
        <f>+VLOOKUP(Enfermedades_Mundiales[[#This Row],[Filtro Integrado]],Estructura!$M$4:$O$367,3,0)</f>
        <v>FI-366</v>
      </c>
      <c r="AA2497" s="32" t="str">
        <f>+VLOOKUP(Enfermedades_Mundiales[[#This Row],[Muestra]],Estructura!$Q$4:$S$194,3,0)</f>
        <v>M-374</v>
      </c>
    </row>
    <row r="2498" spans="1:27" ht="30.6" x14ac:dyDescent="0.3">
      <c r="A2498" s="61" t="s">
        <v>2965</v>
      </c>
      <c r="B2498" s="43">
        <f t="shared" si="542"/>
        <v>360</v>
      </c>
      <c r="C2498" s="44" t="str">
        <f t="shared" si="542"/>
        <v>Enfermedades Mundiales</v>
      </c>
      <c r="D2498" s="44" t="str">
        <f t="shared" si="542"/>
        <v>Salud</v>
      </c>
      <c r="E2498" s="64">
        <v>6304</v>
      </c>
      <c r="F2498" s="44" t="str">
        <f t="shared" si="535"/>
        <v>Paso a Paso y Activos</v>
      </c>
      <c r="G2498" s="27" t="s">
        <v>3568</v>
      </c>
      <c r="H2498" s="60" t="s">
        <v>17</v>
      </c>
      <c r="I2498" s="58" t="s">
        <v>129</v>
      </c>
      <c r="J2498" s="43" t="str">
        <f t="shared" si="539"/>
        <v>Zona</v>
      </c>
      <c r="K2498" s="12" t="str">
        <f t="shared" si="543"/>
        <v>Etapas Históricas -Casos Activos</v>
      </c>
      <c r="L2498" s="43" t="str">
        <f t="shared" si="543"/>
        <v>Periodo 2020-2021</v>
      </c>
      <c r="M2498" s="43" t="str">
        <f t="shared" si="543"/>
        <v>Casos</v>
      </c>
      <c r="N2498" s="49" t="str">
        <f t="shared" si="543"/>
        <v>Ministerio de Ciencias, Tecnología, Conocimiento e Innovación</v>
      </c>
      <c r="O24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Lolol</v>
      </c>
      <c r="P2498" s="68"/>
      <c r="Q2498" s="15" t="str">
        <f t="shared" si="533"/>
        <v>Gráfico Evolución Comparativo</v>
      </c>
      <c r="R2498" s="30"/>
      <c r="S24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https://analytics.zoho.com/open-view/2395394000008156433?ZOHO_CRITERIA=%22Localiza_CL_Poblacion%22.%22Codcom%22%3D6304</v>
      </c>
      <c r="T2498" s="17"/>
      <c r="U2498" s="31" t="str">
        <f t="shared" si="534"/>
        <v>#1774B9</v>
      </c>
      <c r="V2498" s="32" t="str">
        <f>+Enfermedades_Mundiales[[#This Row],[idcoleccion]]&amp;"-"&amp;Enfermedades_Mundiales[[#This Row],[id]]</f>
        <v>360-2488</v>
      </c>
      <c r="W2498" s="21">
        <f>+VLOOKUP(Enfermedades_Mundiales[[#This Row],[Filtro URL]],Estructura!$X$4:$Y$366,2,0)</f>
        <v>36306304</v>
      </c>
      <c r="X2498" s="21" t="str">
        <f>+VLOOKUP(Enfermedades_Mundiales[[#This Row],[tema]],Estructura!$A$4:$C$18,3,0)</f>
        <v>T-369</v>
      </c>
      <c r="Y2498" s="32" t="str">
        <f>+VLOOKUP(Enfermedades_Mundiales[[#This Row],[contenido]],Estructura!$E$4:$G$18,3,0)</f>
        <v>C-364</v>
      </c>
      <c r="Z2498" s="32" t="str">
        <f>+VLOOKUP(Enfermedades_Mundiales[[#This Row],[Filtro Integrado]],Estructura!$M$4:$O$367,3,0)</f>
        <v>FI-366</v>
      </c>
      <c r="AA2498" s="32" t="str">
        <f>+VLOOKUP(Enfermedades_Mundiales[[#This Row],[Muestra]],Estructura!$Q$4:$S$194,3,0)</f>
        <v>M-374</v>
      </c>
    </row>
    <row r="2499" spans="1:27" ht="30.6" x14ac:dyDescent="0.3">
      <c r="A2499" s="61" t="s">
        <v>2966</v>
      </c>
      <c r="B2499" s="43">
        <f t="shared" si="542"/>
        <v>360</v>
      </c>
      <c r="C2499" s="44" t="str">
        <f t="shared" si="542"/>
        <v>Enfermedades Mundiales</v>
      </c>
      <c r="D2499" s="44" t="str">
        <f t="shared" si="542"/>
        <v>Salud</v>
      </c>
      <c r="E2499" s="64">
        <v>6305</v>
      </c>
      <c r="F2499" s="44" t="str">
        <f t="shared" si="535"/>
        <v>Paso a Paso y Activos</v>
      </c>
      <c r="G2499" s="27" t="s">
        <v>3568</v>
      </c>
      <c r="H2499" s="60" t="s">
        <v>17</v>
      </c>
      <c r="I2499" s="58" t="s">
        <v>130</v>
      </c>
      <c r="J2499" s="43" t="str">
        <f t="shared" si="539"/>
        <v>Zona</v>
      </c>
      <c r="K2499" s="12" t="str">
        <f t="shared" si="543"/>
        <v>Etapas Históricas -Casos Activos</v>
      </c>
      <c r="L2499" s="43" t="str">
        <f t="shared" si="543"/>
        <v>Periodo 2020-2021</v>
      </c>
      <c r="M2499" s="43" t="str">
        <f t="shared" si="543"/>
        <v>Casos</v>
      </c>
      <c r="N2499" s="49" t="str">
        <f t="shared" si="543"/>
        <v>Ministerio de Ciencias, Tecnología, Conocimiento e Innovación</v>
      </c>
      <c r="O24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Nancagua</v>
      </c>
      <c r="P2499" s="68"/>
      <c r="Q2499" s="15" t="str">
        <f t="shared" si="533"/>
        <v>Gráfico Evolución Comparativo</v>
      </c>
      <c r="R2499" s="30"/>
      <c r="S24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https://analytics.zoho.com/open-view/2395394000008156433?ZOHO_CRITERIA=%22Localiza_CL_Poblacion%22.%22Codcom%22%3D6305</v>
      </c>
      <c r="T2499" s="17"/>
      <c r="U2499" s="31" t="str">
        <f t="shared" si="534"/>
        <v>#1774B9</v>
      </c>
      <c r="V2499" s="32" t="str">
        <f>+Enfermedades_Mundiales[[#This Row],[idcoleccion]]&amp;"-"&amp;Enfermedades_Mundiales[[#This Row],[id]]</f>
        <v>360-2489</v>
      </c>
      <c r="W2499" s="21">
        <f>+VLOOKUP(Enfermedades_Mundiales[[#This Row],[Filtro URL]],Estructura!$X$4:$Y$366,2,0)</f>
        <v>36306305</v>
      </c>
      <c r="X2499" s="21" t="str">
        <f>+VLOOKUP(Enfermedades_Mundiales[[#This Row],[tema]],Estructura!$A$4:$C$18,3,0)</f>
        <v>T-369</v>
      </c>
      <c r="Y2499" s="32" t="str">
        <f>+VLOOKUP(Enfermedades_Mundiales[[#This Row],[contenido]],Estructura!$E$4:$G$18,3,0)</f>
        <v>C-364</v>
      </c>
      <c r="Z2499" s="32" t="str">
        <f>+VLOOKUP(Enfermedades_Mundiales[[#This Row],[Filtro Integrado]],Estructura!$M$4:$O$367,3,0)</f>
        <v>FI-366</v>
      </c>
      <c r="AA2499" s="32" t="str">
        <f>+VLOOKUP(Enfermedades_Mundiales[[#This Row],[Muestra]],Estructura!$Q$4:$S$194,3,0)</f>
        <v>M-374</v>
      </c>
    </row>
    <row r="2500" spans="1:27" ht="30.6" x14ac:dyDescent="0.3">
      <c r="A2500" s="61" t="s">
        <v>2967</v>
      </c>
      <c r="B2500" s="43">
        <f t="shared" si="542"/>
        <v>360</v>
      </c>
      <c r="C2500" s="44" t="str">
        <f t="shared" si="542"/>
        <v>Enfermedades Mundiales</v>
      </c>
      <c r="D2500" s="44" t="str">
        <f t="shared" si="542"/>
        <v>Salud</v>
      </c>
      <c r="E2500" s="64">
        <v>6306</v>
      </c>
      <c r="F2500" s="44" t="str">
        <f t="shared" si="535"/>
        <v>Paso a Paso y Activos</v>
      </c>
      <c r="G2500" s="27" t="s">
        <v>3568</v>
      </c>
      <c r="H2500" s="60" t="s">
        <v>17</v>
      </c>
      <c r="I2500" s="58" t="s">
        <v>131</v>
      </c>
      <c r="J2500" s="43" t="str">
        <f t="shared" si="539"/>
        <v>Zona</v>
      </c>
      <c r="K2500" s="12" t="str">
        <f t="shared" si="543"/>
        <v>Etapas Históricas -Casos Activos</v>
      </c>
      <c r="L2500" s="43" t="str">
        <f t="shared" si="543"/>
        <v>Periodo 2020-2021</v>
      </c>
      <c r="M2500" s="43" t="str">
        <f t="shared" si="543"/>
        <v>Casos</v>
      </c>
      <c r="N2500" s="49" t="str">
        <f t="shared" si="543"/>
        <v>Ministerio de Ciencias, Tecnología, Conocimiento e Innovación</v>
      </c>
      <c r="O25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Palmilla</v>
      </c>
      <c r="P2500" s="68"/>
      <c r="Q2500" s="15" t="str">
        <f t="shared" si="533"/>
        <v>Gráfico Evolución Comparativo</v>
      </c>
      <c r="R2500" s="30"/>
      <c r="S25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https://analytics.zoho.com/open-view/2395394000008156433?ZOHO_CRITERIA=%22Localiza_CL_Poblacion%22.%22Codcom%22%3D6306</v>
      </c>
      <c r="T2500" s="17"/>
      <c r="U2500" s="31" t="str">
        <f t="shared" si="534"/>
        <v>#1774B9</v>
      </c>
      <c r="V2500" s="32" t="str">
        <f>+Enfermedades_Mundiales[[#This Row],[idcoleccion]]&amp;"-"&amp;Enfermedades_Mundiales[[#This Row],[id]]</f>
        <v>360-2490</v>
      </c>
      <c r="W2500" s="21">
        <f>+VLOOKUP(Enfermedades_Mundiales[[#This Row],[Filtro URL]],Estructura!$X$4:$Y$366,2,0)</f>
        <v>36306306</v>
      </c>
      <c r="X2500" s="21" t="str">
        <f>+VLOOKUP(Enfermedades_Mundiales[[#This Row],[tema]],Estructura!$A$4:$C$18,3,0)</f>
        <v>T-369</v>
      </c>
      <c r="Y2500" s="32" t="str">
        <f>+VLOOKUP(Enfermedades_Mundiales[[#This Row],[contenido]],Estructura!$E$4:$G$18,3,0)</f>
        <v>C-364</v>
      </c>
      <c r="Z2500" s="32" t="str">
        <f>+VLOOKUP(Enfermedades_Mundiales[[#This Row],[Filtro Integrado]],Estructura!$M$4:$O$367,3,0)</f>
        <v>FI-366</v>
      </c>
      <c r="AA2500" s="32" t="str">
        <f>+VLOOKUP(Enfermedades_Mundiales[[#This Row],[Muestra]],Estructura!$Q$4:$S$194,3,0)</f>
        <v>M-374</v>
      </c>
    </row>
    <row r="2501" spans="1:27" ht="30.6" x14ac:dyDescent="0.3">
      <c r="A2501" s="61" t="s">
        <v>2968</v>
      </c>
      <c r="B2501" s="43">
        <f t="shared" si="542"/>
        <v>360</v>
      </c>
      <c r="C2501" s="44" t="str">
        <f t="shared" si="542"/>
        <v>Enfermedades Mundiales</v>
      </c>
      <c r="D2501" s="44" t="str">
        <f t="shared" si="542"/>
        <v>Salud</v>
      </c>
      <c r="E2501" s="64">
        <v>6307</v>
      </c>
      <c r="F2501" s="44" t="str">
        <f t="shared" si="535"/>
        <v>Paso a Paso y Activos</v>
      </c>
      <c r="G2501" s="27" t="s">
        <v>3568</v>
      </c>
      <c r="H2501" s="60" t="s">
        <v>17</v>
      </c>
      <c r="I2501" s="58" t="s">
        <v>132</v>
      </c>
      <c r="J2501" s="43" t="str">
        <f t="shared" si="539"/>
        <v>Zona</v>
      </c>
      <c r="K2501" s="12" t="str">
        <f t="shared" si="543"/>
        <v>Etapas Históricas -Casos Activos</v>
      </c>
      <c r="L2501" s="43" t="str">
        <f t="shared" si="543"/>
        <v>Periodo 2020-2021</v>
      </c>
      <c r="M2501" s="43" t="str">
        <f t="shared" si="543"/>
        <v>Casos</v>
      </c>
      <c r="N2501" s="49" t="str">
        <f t="shared" si="543"/>
        <v>Ministerio de Ciencias, Tecnología, Conocimiento e Innovación</v>
      </c>
      <c r="O25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Peralillo</v>
      </c>
      <c r="P2501" s="68"/>
      <c r="Q2501" s="15" t="str">
        <f t="shared" si="533"/>
        <v>Gráfico Evolución Comparativo</v>
      </c>
      <c r="R2501" s="30"/>
      <c r="S25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https://analytics.zoho.com/open-view/2395394000008156433?ZOHO_CRITERIA=%22Localiza_CL_Poblacion%22.%22Codcom%22%3D6307</v>
      </c>
      <c r="T2501" s="17"/>
      <c r="U2501" s="31" t="str">
        <f t="shared" si="534"/>
        <v>#1774B9</v>
      </c>
      <c r="V2501" s="32" t="str">
        <f>+Enfermedades_Mundiales[[#This Row],[idcoleccion]]&amp;"-"&amp;Enfermedades_Mundiales[[#This Row],[id]]</f>
        <v>360-2491</v>
      </c>
      <c r="W2501" s="21">
        <f>+VLOOKUP(Enfermedades_Mundiales[[#This Row],[Filtro URL]],Estructura!$X$4:$Y$366,2,0)</f>
        <v>36306307</v>
      </c>
      <c r="X2501" s="21" t="str">
        <f>+VLOOKUP(Enfermedades_Mundiales[[#This Row],[tema]],Estructura!$A$4:$C$18,3,0)</f>
        <v>T-369</v>
      </c>
      <c r="Y2501" s="32" t="str">
        <f>+VLOOKUP(Enfermedades_Mundiales[[#This Row],[contenido]],Estructura!$E$4:$G$18,3,0)</f>
        <v>C-364</v>
      </c>
      <c r="Z2501" s="32" t="str">
        <f>+VLOOKUP(Enfermedades_Mundiales[[#This Row],[Filtro Integrado]],Estructura!$M$4:$O$367,3,0)</f>
        <v>FI-366</v>
      </c>
      <c r="AA2501" s="32" t="str">
        <f>+VLOOKUP(Enfermedades_Mundiales[[#This Row],[Muestra]],Estructura!$Q$4:$S$194,3,0)</f>
        <v>M-374</v>
      </c>
    </row>
    <row r="2502" spans="1:27" ht="30.6" x14ac:dyDescent="0.3">
      <c r="A2502" s="61" t="s">
        <v>2969</v>
      </c>
      <c r="B2502" s="43">
        <f t="shared" si="542"/>
        <v>360</v>
      </c>
      <c r="C2502" s="44" t="str">
        <f t="shared" si="542"/>
        <v>Enfermedades Mundiales</v>
      </c>
      <c r="D2502" s="44" t="str">
        <f t="shared" si="542"/>
        <v>Salud</v>
      </c>
      <c r="E2502" s="64">
        <v>6308</v>
      </c>
      <c r="F2502" s="44" t="str">
        <f t="shared" si="535"/>
        <v>Paso a Paso y Activos</v>
      </c>
      <c r="G2502" s="27" t="s">
        <v>3568</v>
      </c>
      <c r="H2502" s="60" t="s">
        <v>17</v>
      </c>
      <c r="I2502" s="58" t="s">
        <v>133</v>
      </c>
      <c r="J2502" s="43" t="str">
        <f t="shared" si="539"/>
        <v>Zona</v>
      </c>
      <c r="K2502" s="12" t="str">
        <f t="shared" si="543"/>
        <v>Etapas Históricas -Casos Activos</v>
      </c>
      <c r="L2502" s="43" t="str">
        <f t="shared" si="543"/>
        <v>Periodo 2020-2021</v>
      </c>
      <c r="M2502" s="43" t="str">
        <f t="shared" si="543"/>
        <v>Casos</v>
      </c>
      <c r="N2502" s="49" t="str">
        <f t="shared" si="543"/>
        <v>Ministerio de Ciencias, Tecnología, Conocimiento e Innovación</v>
      </c>
      <c r="O25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Placilla</v>
      </c>
      <c r="P2502" s="68"/>
      <c r="Q2502" s="15" t="str">
        <f t="shared" si="533"/>
        <v>Gráfico Evolución Comparativo</v>
      </c>
      <c r="R2502" s="30"/>
      <c r="S25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https://analytics.zoho.com/open-view/2395394000008156433?ZOHO_CRITERIA=%22Localiza_CL_Poblacion%22.%22Codcom%22%3D6308</v>
      </c>
      <c r="T2502" s="17"/>
      <c r="U2502" s="31" t="str">
        <f t="shared" si="534"/>
        <v>#1774B9</v>
      </c>
      <c r="V2502" s="32" t="str">
        <f>+Enfermedades_Mundiales[[#This Row],[idcoleccion]]&amp;"-"&amp;Enfermedades_Mundiales[[#This Row],[id]]</f>
        <v>360-2492</v>
      </c>
      <c r="W2502" s="21">
        <f>+VLOOKUP(Enfermedades_Mundiales[[#This Row],[Filtro URL]],Estructura!$X$4:$Y$366,2,0)</f>
        <v>36306308</v>
      </c>
      <c r="X2502" s="21" t="str">
        <f>+VLOOKUP(Enfermedades_Mundiales[[#This Row],[tema]],Estructura!$A$4:$C$18,3,0)</f>
        <v>T-369</v>
      </c>
      <c r="Y2502" s="32" t="str">
        <f>+VLOOKUP(Enfermedades_Mundiales[[#This Row],[contenido]],Estructura!$E$4:$G$18,3,0)</f>
        <v>C-364</v>
      </c>
      <c r="Z2502" s="32" t="str">
        <f>+VLOOKUP(Enfermedades_Mundiales[[#This Row],[Filtro Integrado]],Estructura!$M$4:$O$367,3,0)</f>
        <v>FI-366</v>
      </c>
      <c r="AA2502" s="32" t="str">
        <f>+VLOOKUP(Enfermedades_Mundiales[[#This Row],[Muestra]],Estructura!$Q$4:$S$194,3,0)</f>
        <v>M-374</v>
      </c>
    </row>
    <row r="2503" spans="1:27" ht="30.6" x14ac:dyDescent="0.3">
      <c r="A2503" s="61" t="s">
        <v>2970</v>
      </c>
      <c r="B2503" s="43">
        <f t="shared" si="542"/>
        <v>360</v>
      </c>
      <c r="C2503" s="44" t="str">
        <f t="shared" si="542"/>
        <v>Enfermedades Mundiales</v>
      </c>
      <c r="D2503" s="44" t="str">
        <f t="shared" si="542"/>
        <v>Salud</v>
      </c>
      <c r="E2503" s="64">
        <v>6309</v>
      </c>
      <c r="F2503" s="44" t="str">
        <f t="shared" si="535"/>
        <v>Paso a Paso y Activos</v>
      </c>
      <c r="G2503" s="27" t="s">
        <v>3568</v>
      </c>
      <c r="H2503" s="60" t="s">
        <v>17</v>
      </c>
      <c r="I2503" s="58" t="s">
        <v>134</v>
      </c>
      <c r="J2503" s="43" t="str">
        <f t="shared" si="539"/>
        <v>Zona</v>
      </c>
      <c r="K2503" s="12" t="str">
        <f t="shared" si="543"/>
        <v>Etapas Históricas -Casos Activos</v>
      </c>
      <c r="L2503" s="43" t="str">
        <f t="shared" si="543"/>
        <v>Periodo 2020-2021</v>
      </c>
      <c r="M2503" s="43" t="str">
        <f t="shared" si="543"/>
        <v>Casos</v>
      </c>
      <c r="N2503" s="49" t="str">
        <f t="shared" si="543"/>
        <v>Ministerio de Ciencias, Tecnología, Conocimiento e Innovación</v>
      </c>
      <c r="O25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Pumanque</v>
      </c>
      <c r="P2503" s="68"/>
      <c r="Q2503" s="15" t="str">
        <f t="shared" si="533"/>
        <v>Gráfico Evolución Comparativo</v>
      </c>
      <c r="R2503" s="30"/>
      <c r="S25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https://analytics.zoho.com/open-view/2395394000008156433?ZOHO_CRITERIA=%22Localiza_CL_Poblacion%22.%22Codcom%22%3D6309</v>
      </c>
      <c r="T2503" s="17"/>
      <c r="U2503" s="31" t="str">
        <f t="shared" si="534"/>
        <v>#1774B9</v>
      </c>
      <c r="V2503" s="32" t="str">
        <f>+Enfermedades_Mundiales[[#This Row],[idcoleccion]]&amp;"-"&amp;Enfermedades_Mundiales[[#This Row],[id]]</f>
        <v>360-2493</v>
      </c>
      <c r="W2503" s="21">
        <f>+VLOOKUP(Enfermedades_Mundiales[[#This Row],[Filtro URL]],Estructura!$X$4:$Y$366,2,0)</f>
        <v>36306309</v>
      </c>
      <c r="X2503" s="21" t="str">
        <f>+VLOOKUP(Enfermedades_Mundiales[[#This Row],[tema]],Estructura!$A$4:$C$18,3,0)</f>
        <v>T-369</v>
      </c>
      <c r="Y2503" s="32" t="str">
        <f>+VLOOKUP(Enfermedades_Mundiales[[#This Row],[contenido]],Estructura!$E$4:$G$18,3,0)</f>
        <v>C-364</v>
      </c>
      <c r="Z2503" s="32" t="str">
        <f>+VLOOKUP(Enfermedades_Mundiales[[#This Row],[Filtro Integrado]],Estructura!$M$4:$O$367,3,0)</f>
        <v>FI-366</v>
      </c>
      <c r="AA2503" s="32" t="str">
        <f>+VLOOKUP(Enfermedades_Mundiales[[#This Row],[Muestra]],Estructura!$Q$4:$S$194,3,0)</f>
        <v>M-374</v>
      </c>
    </row>
    <row r="2504" spans="1:27" ht="30.6" x14ac:dyDescent="0.3">
      <c r="A2504" s="61" t="s">
        <v>2971</v>
      </c>
      <c r="B2504" s="43">
        <f t="shared" si="542"/>
        <v>360</v>
      </c>
      <c r="C2504" s="44" t="str">
        <f t="shared" si="542"/>
        <v>Enfermedades Mundiales</v>
      </c>
      <c r="D2504" s="44" t="str">
        <f t="shared" si="542"/>
        <v>Salud</v>
      </c>
      <c r="E2504" s="64">
        <v>6310</v>
      </c>
      <c r="F2504" s="44" t="str">
        <f t="shared" si="535"/>
        <v>Paso a Paso y Activos</v>
      </c>
      <c r="G2504" s="27" t="s">
        <v>3568</v>
      </c>
      <c r="H2504" s="60" t="s">
        <v>17</v>
      </c>
      <c r="I2504" s="58" t="s">
        <v>135</v>
      </c>
      <c r="J2504" s="43" t="str">
        <f t="shared" si="539"/>
        <v>Zona</v>
      </c>
      <c r="K2504" s="12" t="str">
        <f t="shared" si="543"/>
        <v>Etapas Históricas -Casos Activos</v>
      </c>
      <c r="L2504" s="43" t="str">
        <f t="shared" si="543"/>
        <v>Periodo 2020-2021</v>
      </c>
      <c r="M2504" s="43" t="str">
        <f t="shared" si="543"/>
        <v>Casos</v>
      </c>
      <c r="N2504" s="49" t="str">
        <f t="shared" si="543"/>
        <v>Ministerio de Ciencias, Tecnología, Conocimiento e Innovación</v>
      </c>
      <c r="O25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Cruz</v>
      </c>
      <c r="P2504" s="68"/>
      <c r="Q2504" s="15" t="str">
        <f t="shared" si="533"/>
        <v>Gráfico Evolución Comparativo</v>
      </c>
      <c r="R2504" s="30"/>
      <c r="S25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https://analytics.zoho.com/open-view/2395394000008156433?ZOHO_CRITERIA=%22Localiza_CL_Poblacion%22.%22Codcom%22%3D6310</v>
      </c>
      <c r="T2504" s="17"/>
      <c r="U2504" s="31" t="str">
        <f t="shared" si="534"/>
        <v>#1774B9</v>
      </c>
      <c r="V2504" s="32" t="str">
        <f>+Enfermedades_Mundiales[[#This Row],[idcoleccion]]&amp;"-"&amp;Enfermedades_Mundiales[[#This Row],[id]]</f>
        <v>360-2494</v>
      </c>
      <c r="W2504" s="21">
        <f>+VLOOKUP(Enfermedades_Mundiales[[#This Row],[Filtro URL]],Estructura!$X$4:$Y$366,2,0)</f>
        <v>36306310</v>
      </c>
      <c r="X2504" s="21" t="str">
        <f>+VLOOKUP(Enfermedades_Mundiales[[#This Row],[tema]],Estructura!$A$4:$C$18,3,0)</f>
        <v>T-369</v>
      </c>
      <c r="Y2504" s="32" t="str">
        <f>+VLOOKUP(Enfermedades_Mundiales[[#This Row],[contenido]],Estructura!$E$4:$G$18,3,0)</f>
        <v>C-364</v>
      </c>
      <c r="Z2504" s="32" t="str">
        <f>+VLOOKUP(Enfermedades_Mundiales[[#This Row],[Filtro Integrado]],Estructura!$M$4:$O$367,3,0)</f>
        <v>FI-366</v>
      </c>
      <c r="AA2504" s="32" t="str">
        <f>+VLOOKUP(Enfermedades_Mundiales[[#This Row],[Muestra]],Estructura!$Q$4:$S$194,3,0)</f>
        <v>M-374</v>
      </c>
    </row>
    <row r="2505" spans="1:27" ht="30.6" x14ac:dyDescent="0.3">
      <c r="A2505" s="61" t="s">
        <v>2972</v>
      </c>
      <c r="B2505" s="43">
        <f t="shared" si="542"/>
        <v>360</v>
      </c>
      <c r="C2505" s="44" t="str">
        <f t="shared" si="542"/>
        <v>Enfermedades Mundiales</v>
      </c>
      <c r="D2505" s="44" t="str">
        <f t="shared" si="542"/>
        <v>Salud</v>
      </c>
      <c r="E2505" s="64">
        <v>7101</v>
      </c>
      <c r="F2505" s="44" t="str">
        <f t="shared" si="535"/>
        <v>Paso a Paso y Activos</v>
      </c>
      <c r="G2505" s="27" t="s">
        <v>3568</v>
      </c>
      <c r="H2505" s="60" t="s">
        <v>17</v>
      </c>
      <c r="I2505" s="58" t="s">
        <v>136</v>
      </c>
      <c r="J2505" s="43" t="str">
        <f t="shared" si="539"/>
        <v>Zona</v>
      </c>
      <c r="K2505" s="12" t="str">
        <f t="shared" si="543"/>
        <v>Etapas Históricas -Casos Activos</v>
      </c>
      <c r="L2505" s="43" t="str">
        <f t="shared" si="543"/>
        <v>Periodo 2020-2021</v>
      </c>
      <c r="M2505" s="43" t="str">
        <f t="shared" si="543"/>
        <v>Casos</v>
      </c>
      <c r="N2505" s="49" t="str">
        <f t="shared" si="543"/>
        <v>Ministerio de Ciencias, Tecnología, Conocimiento e Innovación</v>
      </c>
      <c r="O25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Talca</v>
      </c>
      <c r="P2505" s="68"/>
      <c r="Q2505" s="15" t="str">
        <f t="shared" si="533"/>
        <v>Gráfico Evolución Comparativo</v>
      </c>
      <c r="R2505" s="30"/>
      <c r="S25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https://analytics.zoho.com/open-view/2395394000008156433?ZOHO_CRITERIA=%22Localiza_CL_Poblacion%22.%22Codcom%22%3D7101</v>
      </c>
      <c r="T2505" s="17"/>
      <c r="U2505" s="31" t="str">
        <f t="shared" si="534"/>
        <v>#1774B9</v>
      </c>
      <c r="V2505" s="32" t="str">
        <f>+Enfermedades_Mundiales[[#This Row],[idcoleccion]]&amp;"-"&amp;Enfermedades_Mundiales[[#This Row],[id]]</f>
        <v>360-2495</v>
      </c>
      <c r="W2505" s="21">
        <f>+VLOOKUP(Enfermedades_Mundiales[[#This Row],[Filtro URL]],Estructura!$X$4:$Y$366,2,0)</f>
        <v>36307101</v>
      </c>
      <c r="X2505" s="21" t="str">
        <f>+VLOOKUP(Enfermedades_Mundiales[[#This Row],[tema]],Estructura!$A$4:$C$18,3,0)</f>
        <v>T-369</v>
      </c>
      <c r="Y2505" s="32" t="str">
        <f>+VLOOKUP(Enfermedades_Mundiales[[#This Row],[contenido]],Estructura!$E$4:$G$18,3,0)</f>
        <v>C-364</v>
      </c>
      <c r="Z2505" s="32" t="str">
        <f>+VLOOKUP(Enfermedades_Mundiales[[#This Row],[Filtro Integrado]],Estructura!$M$4:$O$367,3,0)</f>
        <v>FI-366</v>
      </c>
      <c r="AA2505" s="32" t="str">
        <f>+VLOOKUP(Enfermedades_Mundiales[[#This Row],[Muestra]],Estructura!$Q$4:$S$194,3,0)</f>
        <v>M-374</v>
      </c>
    </row>
    <row r="2506" spans="1:27" ht="30.6" x14ac:dyDescent="0.3">
      <c r="A2506" s="61" t="s">
        <v>2973</v>
      </c>
      <c r="B2506" s="43">
        <f t="shared" ref="B2506:D2521" si="544">+B2505</f>
        <v>360</v>
      </c>
      <c r="C2506" s="44" t="str">
        <f t="shared" si="544"/>
        <v>Enfermedades Mundiales</v>
      </c>
      <c r="D2506" s="44" t="str">
        <f t="shared" si="544"/>
        <v>Salud</v>
      </c>
      <c r="E2506" s="64">
        <v>7102</v>
      </c>
      <c r="F2506" s="44" t="str">
        <f t="shared" si="535"/>
        <v>Paso a Paso y Activos</v>
      </c>
      <c r="G2506" s="27" t="s">
        <v>3568</v>
      </c>
      <c r="H2506" s="60" t="s">
        <v>17</v>
      </c>
      <c r="I2506" s="58" t="s">
        <v>137</v>
      </c>
      <c r="J2506" s="43" t="str">
        <f t="shared" si="539"/>
        <v>Zona</v>
      </c>
      <c r="K2506" s="12" t="str">
        <f t="shared" si="543"/>
        <v>Etapas Históricas -Casos Activos</v>
      </c>
      <c r="L2506" s="43" t="str">
        <f t="shared" si="543"/>
        <v>Periodo 2020-2021</v>
      </c>
      <c r="M2506" s="43" t="str">
        <f t="shared" si="543"/>
        <v>Casos</v>
      </c>
      <c r="N2506" s="49" t="str">
        <f t="shared" si="543"/>
        <v>Ministerio de Ciencias, Tecnología, Conocimiento e Innovación</v>
      </c>
      <c r="O25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Constitución</v>
      </c>
      <c r="P2506" s="68"/>
      <c r="Q2506" s="15" t="str">
        <f t="shared" ref="Q2506:Q2569" si="545">+Q2505</f>
        <v>Gráfico Evolución Comparativo</v>
      </c>
      <c r="R2506" s="30"/>
      <c r="S25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https://analytics.zoho.com/open-view/2395394000008156433?ZOHO_CRITERIA=%22Localiza_CL_Poblacion%22.%22Codcom%22%3D7102</v>
      </c>
      <c r="T2506" s="17"/>
      <c r="U2506" s="31" t="str">
        <f t="shared" ref="U2506:U2569" si="546">+U2505</f>
        <v>#1774B9</v>
      </c>
      <c r="V2506" s="32" t="str">
        <f>+Enfermedades_Mundiales[[#This Row],[idcoleccion]]&amp;"-"&amp;Enfermedades_Mundiales[[#This Row],[id]]</f>
        <v>360-2496</v>
      </c>
      <c r="W2506" s="21">
        <f>+VLOOKUP(Enfermedades_Mundiales[[#This Row],[Filtro URL]],Estructura!$X$4:$Y$366,2,0)</f>
        <v>36307102</v>
      </c>
      <c r="X2506" s="21" t="str">
        <f>+VLOOKUP(Enfermedades_Mundiales[[#This Row],[tema]],Estructura!$A$4:$C$18,3,0)</f>
        <v>T-369</v>
      </c>
      <c r="Y2506" s="32" t="str">
        <f>+VLOOKUP(Enfermedades_Mundiales[[#This Row],[contenido]],Estructura!$E$4:$G$18,3,0)</f>
        <v>C-364</v>
      </c>
      <c r="Z2506" s="32" t="str">
        <f>+VLOOKUP(Enfermedades_Mundiales[[#This Row],[Filtro Integrado]],Estructura!$M$4:$O$367,3,0)</f>
        <v>FI-366</v>
      </c>
      <c r="AA2506" s="32" t="str">
        <f>+VLOOKUP(Enfermedades_Mundiales[[#This Row],[Muestra]],Estructura!$Q$4:$S$194,3,0)</f>
        <v>M-374</v>
      </c>
    </row>
    <row r="2507" spans="1:27" ht="30.6" x14ac:dyDescent="0.3">
      <c r="A2507" s="61" t="s">
        <v>2974</v>
      </c>
      <c r="B2507" s="43">
        <f t="shared" si="544"/>
        <v>360</v>
      </c>
      <c r="C2507" s="44" t="str">
        <f t="shared" si="544"/>
        <v>Enfermedades Mundiales</v>
      </c>
      <c r="D2507" s="44" t="str">
        <f t="shared" si="544"/>
        <v>Salud</v>
      </c>
      <c r="E2507" s="64">
        <v>7103</v>
      </c>
      <c r="F2507" s="44" t="str">
        <f t="shared" ref="F2507:F2570" si="547">+F2506</f>
        <v>Paso a Paso y Activos</v>
      </c>
      <c r="G2507" s="27" t="s">
        <v>3568</v>
      </c>
      <c r="H2507" s="60" t="s">
        <v>17</v>
      </c>
      <c r="I2507" s="58" t="s">
        <v>138</v>
      </c>
      <c r="J2507" s="43" t="str">
        <f t="shared" si="539"/>
        <v>Zona</v>
      </c>
      <c r="K2507" s="12" t="str">
        <f t="shared" ref="K2507:N2522" si="548">+K2506</f>
        <v>Etapas Históricas -Casos Activos</v>
      </c>
      <c r="L2507" s="43" t="str">
        <f t="shared" si="548"/>
        <v>Periodo 2020-2021</v>
      </c>
      <c r="M2507" s="43" t="str">
        <f t="shared" si="548"/>
        <v>Casos</v>
      </c>
      <c r="N2507" s="49" t="str">
        <f t="shared" si="548"/>
        <v>Ministerio de Ciencias, Tecnología, Conocimiento e Innovación</v>
      </c>
      <c r="O25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Curepto</v>
      </c>
      <c r="P2507" s="68"/>
      <c r="Q2507" s="15" t="str">
        <f t="shared" si="545"/>
        <v>Gráfico Evolución Comparativo</v>
      </c>
      <c r="R2507" s="30"/>
      <c r="S25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https://analytics.zoho.com/open-view/2395394000008156433?ZOHO_CRITERIA=%22Localiza_CL_Poblacion%22.%22Codcom%22%3D7103</v>
      </c>
      <c r="T2507" s="17"/>
      <c r="U2507" s="31" t="str">
        <f t="shared" si="546"/>
        <v>#1774B9</v>
      </c>
      <c r="V2507" s="32" t="str">
        <f>+Enfermedades_Mundiales[[#This Row],[idcoleccion]]&amp;"-"&amp;Enfermedades_Mundiales[[#This Row],[id]]</f>
        <v>360-2497</v>
      </c>
      <c r="W2507" s="21">
        <f>+VLOOKUP(Enfermedades_Mundiales[[#This Row],[Filtro URL]],Estructura!$X$4:$Y$366,2,0)</f>
        <v>36307103</v>
      </c>
      <c r="X2507" s="21" t="str">
        <f>+VLOOKUP(Enfermedades_Mundiales[[#This Row],[tema]],Estructura!$A$4:$C$18,3,0)</f>
        <v>T-369</v>
      </c>
      <c r="Y2507" s="32" t="str">
        <f>+VLOOKUP(Enfermedades_Mundiales[[#This Row],[contenido]],Estructura!$E$4:$G$18,3,0)</f>
        <v>C-364</v>
      </c>
      <c r="Z2507" s="32" t="str">
        <f>+VLOOKUP(Enfermedades_Mundiales[[#This Row],[Filtro Integrado]],Estructura!$M$4:$O$367,3,0)</f>
        <v>FI-366</v>
      </c>
      <c r="AA2507" s="32" t="str">
        <f>+VLOOKUP(Enfermedades_Mundiales[[#This Row],[Muestra]],Estructura!$Q$4:$S$194,3,0)</f>
        <v>M-374</v>
      </c>
    </row>
    <row r="2508" spans="1:27" ht="30.6" x14ac:dyDescent="0.3">
      <c r="A2508" s="61" t="s">
        <v>2975</v>
      </c>
      <c r="B2508" s="43">
        <f t="shared" si="544"/>
        <v>360</v>
      </c>
      <c r="C2508" s="44" t="str">
        <f t="shared" si="544"/>
        <v>Enfermedades Mundiales</v>
      </c>
      <c r="D2508" s="44" t="str">
        <f t="shared" si="544"/>
        <v>Salud</v>
      </c>
      <c r="E2508" s="64">
        <v>7104</v>
      </c>
      <c r="F2508" s="44" t="str">
        <f t="shared" si="547"/>
        <v>Paso a Paso y Activos</v>
      </c>
      <c r="G2508" s="27" t="s">
        <v>3568</v>
      </c>
      <c r="H2508" s="60" t="s">
        <v>17</v>
      </c>
      <c r="I2508" s="58" t="s">
        <v>139</v>
      </c>
      <c r="J2508" s="43" t="str">
        <f t="shared" si="539"/>
        <v>Zona</v>
      </c>
      <c r="K2508" s="12" t="str">
        <f t="shared" si="548"/>
        <v>Etapas Históricas -Casos Activos</v>
      </c>
      <c r="L2508" s="43" t="str">
        <f t="shared" si="548"/>
        <v>Periodo 2020-2021</v>
      </c>
      <c r="M2508" s="43" t="str">
        <f t="shared" si="548"/>
        <v>Casos</v>
      </c>
      <c r="N2508" s="49" t="str">
        <f t="shared" si="548"/>
        <v>Ministerio de Ciencias, Tecnología, Conocimiento e Innovación</v>
      </c>
      <c r="O25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Empedrado</v>
      </c>
      <c r="P2508" s="68"/>
      <c r="Q2508" s="15" t="str">
        <f t="shared" si="545"/>
        <v>Gráfico Evolución Comparativo</v>
      </c>
      <c r="R2508" s="30"/>
      <c r="S25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https://analytics.zoho.com/open-view/2395394000008156433?ZOHO_CRITERIA=%22Localiza_CL_Poblacion%22.%22Codcom%22%3D7104</v>
      </c>
      <c r="T2508" s="17"/>
      <c r="U2508" s="31" t="str">
        <f t="shared" si="546"/>
        <v>#1774B9</v>
      </c>
      <c r="V2508" s="32" t="str">
        <f>+Enfermedades_Mundiales[[#This Row],[idcoleccion]]&amp;"-"&amp;Enfermedades_Mundiales[[#This Row],[id]]</f>
        <v>360-2498</v>
      </c>
      <c r="W2508" s="21">
        <f>+VLOOKUP(Enfermedades_Mundiales[[#This Row],[Filtro URL]],Estructura!$X$4:$Y$366,2,0)</f>
        <v>36307104</v>
      </c>
      <c r="X2508" s="21" t="str">
        <f>+VLOOKUP(Enfermedades_Mundiales[[#This Row],[tema]],Estructura!$A$4:$C$18,3,0)</f>
        <v>T-369</v>
      </c>
      <c r="Y2508" s="32" t="str">
        <f>+VLOOKUP(Enfermedades_Mundiales[[#This Row],[contenido]],Estructura!$E$4:$G$18,3,0)</f>
        <v>C-364</v>
      </c>
      <c r="Z2508" s="32" t="str">
        <f>+VLOOKUP(Enfermedades_Mundiales[[#This Row],[Filtro Integrado]],Estructura!$M$4:$O$367,3,0)</f>
        <v>FI-366</v>
      </c>
      <c r="AA2508" s="32" t="str">
        <f>+VLOOKUP(Enfermedades_Mundiales[[#This Row],[Muestra]],Estructura!$Q$4:$S$194,3,0)</f>
        <v>M-374</v>
      </c>
    </row>
    <row r="2509" spans="1:27" ht="30.6" x14ac:dyDescent="0.3">
      <c r="A2509" s="61" t="s">
        <v>2976</v>
      </c>
      <c r="B2509" s="43">
        <f t="shared" si="544"/>
        <v>360</v>
      </c>
      <c r="C2509" s="44" t="str">
        <f t="shared" si="544"/>
        <v>Enfermedades Mundiales</v>
      </c>
      <c r="D2509" s="44" t="str">
        <f t="shared" si="544"/>
        <v>Salud</v>
      </c>
      <c r="E2509" s="64">
        <v>7105</v>
      </c>
      <c r="F2509" s="44" t="str">
        <f t="shared" si="547"/>
        <v>Paso a Paso y Activos</v>
      </c>
      <c r="G2509" s="27" t="s">
        <v>3568</v>
      </c>
      <c r="H2509" s="60" t="s">
        <v>17</v>
      </c>
      <c r="I2509" s="58" t="s">
        <v>27</v>
      </c>
      <c r="J2509" s="43" t="str">
        <f t="shared" si="539"/>
        <v>Zona</v>
      </c>
      <c r="K2509" s="12" t="str">
        <f t="shared" si="548"/>
        <v>Etapas Históricas -Casos Activos</v>
      </c>
      <c r="L2509" s="43" t="str">
        <f t="shared" si="548"/>
        <v>Periodo 2020-2021</v>
      </c>
      <c r="M2509" s="43" t="str">
        <f t="shared" si="548"/>
        <v>Casos</v>
      </c>
      <c r="N2509" s="49" t="str">
        <f t="shared" si="548"/>
        <v>Ministerio de Ciencias, Tecnología, Conocimiento e Innovación</v>
      </c>
      <c r="O25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Maule</v>
      </c>
      <c r="P2509" s="68"/>
      <c r="Q2509" s="15" t="str">
        <f t="shared" si="545"/>
        <v>Gráfico Evolución Comparativo</v>
      </c>
      <c r="R2509" s="30"/>
      <c r="S25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https://analytics.zoho.com/open-view/2395394000008156433?ZOHO_CRITERIA=%22Localiza_CL_Poblacion%22.%22Codcom%22%3D7105</v>
      </c>
      <c r="T2509" s="17"/>
      <c r="U2509" s="31" t="str">
        <f t="shared" si="546"/>
        <v>#1774B9</v>
      </c>
      <c r="V2509" s="32" t="str">
        <f>+Enfermedades_Mundiales[[#This Row],[idcoleccion]]&amp;"-"&amp;Enfermedades_Mundiales[[#This Row],[id]]</f>
        <v>360-2499</v>
      </c>
      <c r="W2509" s="21">
        <f>+VLOOKUP(Enfermedades_Mundiales[[#This Row],[Filtro URL]],Estructura!$X$4:$Y$366,2,0)</f>
        <v>36307105</v>
      </c>
      <c r="X2509" s="21" t="str">
        <f>+VLOOKUP(Enfermedades_Mundiales[[#This Row],[tema]],Estructura!$A$4:$C$18,3,0)</f>
        <v>T-369</v>
      </c>
      <c r="Y2509" s="32" t="str">
        <f>+VLOOKUP(Enfermedades_Mundiales[[#This Row],[contenido]],Estructura!$E$4:$G$18,3,0)</f>
        <v>C-364</v>
      </c>
      <c r="Z2509" s="32" t="str">
        <f>+VLOOKUP(Enfermedades_Mundiales[[#This Row],[Filtro Integrado]],Estructura!$M$4:$O$367,3,0)</f>
        <v>FI-366</v>
      </c>
      <c r="AA2509" s="32" t="str">
        <f>+VLOOKUP(Enfermedades_Mundiales[[#This Row],[Muestra]],Estructura!$Q$4:$S$194,3,0)</f>
        <v>M-374</v>
      </c>
    </row>
    <row r="2510" spans="1:27" ht="30.6" x14ac:dyDescent="0.3">
      <c r="A2510" s="61" t="s">
        <v>2977</v>
      </c>
      <c r="B2510" s="43">
        <f t="shared" si="544"/>
        <v>360</v>
      </c>
      <c r="C2510" s="44" t="str">
        <f t="shared" si="544"/>
        <v>Enfermedades Mundiales</v>
      </c>
      <c r="D2510" s="44" t="str">
        <f t="shared" si="544"/>
        <v>Salud</v>
      </c>
      <c r="E2510" s="64">
        <v>7106</v>
      </c>
      <c r="F2510" s="44" t="str">
        <f t="shared" si="547"/>
        <v>Paso a Paso y Activos</v>
      </c>
      <c r="G2510" s="27" t="s">
        <v>3568</v>
      </c>
      <c r="H2510" s="60" t="s">
        <v>17</v>
      </c>
      <c r="I2510" s="58" t="s">
        <v>140</v>
      </c>
      <c r="J2510" s="43" t="str">
        <f t="shared" si="539"/>
        <v>Zona</v>
      </c>
      <c r="K2510" s="12" t="str">
        <f t="shared" si="548"/>
        <v>Etapas Históricas -Casos Activos</v>
      </c>
      <c r="L2510" s="43" t="str">
        <f t="shared" si="548"/>
        <v>Periodo 2020-2021</v>
      </c>
      <c r="M2510" s="43" t="str">
        <f t="shared" si="548"/>
        <v>Casos</v>
      </c>
      <c r="N2510" s="49" t="str">
        <f t="shared" si="548"/>
        <v>Ministerio de Ciencias, Tecnología, Conocimiento e Innovación</v>
      </c>
      <c r="O25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Pelarco</v>
      </c>
      <c r="P2510" s="68"/>
      <c r="Q2510" s="15" t="str">
        <f t="shared" si="545"/>
        <v>Gráfico Evolución Comparativo</v>
      </c>
      <c r="R2510" s="30"/>
      <c r="S25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https://analytics.zoho.com/open-view/2395394000008156433?ZOHO_CRITERIA=%22Localiza_CL_Poblacion%22.%22Codcom%22%3D7106</v>
      </c>
      <c r="T2510" s="17"/>
      <c r="U2510" s="31" t="str">
        <f t="shared" si="546"/>
        <v>#1774B9</v>
      </c>
      <c r="V2510" s="32" t="str">
        <f>+Enfermedades_Mundiales[[#This Row],[idcoleccion]]&amp;"-"&amp;Enfermedades_Mundiales[[#This Row],[id]]</f>
        <v>360-2500</v>
      </c>
      <c r="W2510" s="21">
        <f>+VLOOKUP(Enfermedades_Mundiales[[#This Row],[Filtro URL]],Estructura!$X$4:$Y$366,2,0)</f>
        <v>36307106</v>
      </c>
      <c r="X2510" s="21" t="str">
        <f>+VLOOKUP(Enfermedades_Mundiales[[#This Row],[tema]],Estructura!$A$4:$C$18,3,0)</f>
        <v>T-369</v>
      </c>
      <c r="Y2510" s="32" t="str">
        <f>+VLOOKUP(Enfermedades_Mundiales[[#This Row],[contenido]],Estructura!$E$4:$G$18,3,0)</f>
        <v>C-364</v>
      </c>
      <c r="Z2510" s="32" t="str">
        <f>+VLOOKUP(Enfermedades_Mundiales[[#This Row],[Filtro Integrado]],Estructura!$M$4:$O$367,3,0)</f>
        <v>FI-366</v>
      </c>
      <c r="AA2510" s="32" t="str">
        <f>+VLOOKUP(Enfermedades_Mundiales[[#This Row],[Muestra]],Estructura!$Q$4:$S$194,3,0)</f>
        <v>M-374</v>
      </c>
    </row>
    <row r="2511" spans="1:27" ht="30.6" x14ac:dyDescent="0.3">
      <c r="A2511" s="61" t="s">
        <v>2978</v>
      </c>
      <c r="B2511" s="43">
        <f t="shared" si="544"/>
        <v>360</v>
      </c>
      <c r="C2511" s="44" t="str">
        <f t="shared" si="544"/>
        <v>Enfermedades Mundiales</v>
      </c>
      <c r="D2511" s="44" t="str">
        <f t="shared" si="544"/>
        <v>Salud</v>
      </c>
      <c r="E2511" s="64">
        <v>7107</v>
      </c>
      <c r="F2511" s="44" t="str">
        <f t="shared" si="547"/>
        <v>Paso a Paso y Activos</v>
      </c>
      <c r="G2511" s="27" t="s">
        <v>3568</v>
      </c>
      <c r="H2511" s="60" t="s">
        <v>17</v>
      </c>
      <c r="I2511" s="58" t="s">
        <v>141</v>
      </c>
      <c r="J2511" s="43" t="str">
        <f t="shared" si="539"/>
        <v>Zona</v>
      </c>
      <c r="K2511" s="12" t="str">
        <f t="shared" si="548"/>
        <v>Etapas Históricas -Casos Activos</v>
      </c>
      <c r="L2511" s="43" t="str">
        <f t="shared" si="548"/>
        <v>Periodo 2020-2021</v>
      </c>
      <c r="M2511" s="43" t="str">
        <f t="shared" si="548"/>
        <v>Casos</v>
      </c>
      <c r="N2511" s="49" t="str">
        <f t="shared" si="548"/>
        <v>Ministerio de Ciencias, Tecnología, Conocimiento e Innovación</v>
      </c>
      <c r="O25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Pencahue</v>
      </c>
      <c r="P2511" s="68"/>
      <c r="Q2511" s="15" t="str">
        <f t="shared" si="545"/>
        <v>Gráfico Evolución Comparativo</v>
      </c>
      <c r="R2511" s="30"/>
      <c r="S25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https://analytics.zoho.com/open-view/2395394000008156433?ZOHO_CRITERIA=%22Localiza_CL_Poblacion%22.%22Codcom%22%3D7107</v>
      </c>
      <c r="T2511" s="17"/>
      <c r="U2511" s="31" t="str">
        <f t="shared" si="546"/>
        <v>#1774B9</v>
      </c>
      <c r="V2511" s="32" t="str">
        <f>+Enfermedades_Mundiales[[#This Row],[idcoleccion]]&amp;"-"&amp;Enfermedades_Mundiales[[#This Row],[id]]</f>
        <v>360-2501</v>
      </c>
      <c r="W2511" s="21">
        <f>+VLOOKUP(Enfermedades_Mundiales[[#This Row],[Filtro URL]],Estructura!$X$4:$Y$366,2,0)</f>
        <v>36307107</v>
      </c>
      <c r="X2511" s="21" t="str">
        <f>+VLOOKUP(Enfermedades_Mundiales[[#This Row],[tema]],Estructura!$A$4:$C$18,3,0)</f>
        <v>T-369</v>
      </c>
      <c r="Y2511" s="32" t="str">
        <f>+VLOOKUP(Enfermedades_Mundiales[[#This Row],[contenido]],Estructura!$E$4:$G$18,3,0)</f>
        <v>C-364</v>
      </c>
      <c r="Z2511" s="32" t="str">
        <f>+VLOOKUP(Enfermedades_Mundiales[[#This Row],[Filtro Integrado]],Estructura!$M$4:$O$367,3,0)</f>
        <v>FI-366</v>
      </c>
      <c r="AA2511" s="32" t="str">
        <f>+VLOOKUP(Enfermedades_Mundiales[[#This Row],[Muestra]],Estructura!$Q$4:$S$194,3,0)</f>
        <v>M-374</v>
      </c>
    </row>
    <row r="2512" spans="1:27" ht="30.6" x14ac:dyDescent="0.3">
      <c r="A2512" s="61" t="s">
        <v>2979</v>
      </c>
      <c r="B2512" s="43">
        <f t="shared" si="544"/>
        <v>360</v>
      </c>
      <c r="C2512" s="44" t="str">
        <f t="shared" si="544"/>
        <v>Enfermedades Mundiales</v>
      </c>
      <c r="D2512" s="44" t="str">
        <f t="shared" si="544"/>
        <v>Salud</v>
      </c>
      <c r="E2512" s="64">
        <v>7108</v>
      </c>
      <c r="F2512" s="44" t="str">
        <f t="shared" si="547"/>
        <v>Paso a Paso y Activos</v>
      </c>
      <c r="G2512" s="27" t="s">
        <v>3568</v>
      </c>
      <c r="H2512" s="60" t="s">
        <v>17</v>
      </c>
      <c r="I2512" s="58" t="s">
        <v>142</v>
      </c>
      <c r="J2512" s="43" t="str">
        <f t="shared" si="539"/>
        <v>Zona</v>
      </c>
      <c r="K2512" s="12" t="str">
        <f t="shared" si="548"/>
        <v>Etapas Históricas -Casos Activos</v>
      </c>
      <c r="L2512" s="43" t="str">
        <f t="shared" si="548"/>
        <v>Periodo 2020-2021</v>
      </c>
      <c r="M2512" s="43" t="str">
        <f t="shared" si="548"/>
        <v>Casos</v>
      </c>
      <c r="N2512" s="49" t="str">
        <f t="shared" si="548"/>
        <v>Ministerio de Ciencias, Tecnología, Conocimiento e Innovación</v>
      </c>
      <c r="O25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Claro</v>
      </c>
      <c r="P2512" s="68"/>
      <c r="Q2512" s="15" t="str">
        <f t="shared" si="545"/>
        <v>Gráfico Evolución Comparativo</v>
      </c>
      <c r="R2512" s="30"/>
      <c r="S25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https://analytics.zoho.com/open-view/2395394000008156433?ZOHO_CRITERIA=%22Localiza_CL_Poblacion%22.%22Codcom%22%3D7108</v>
      </c>
      <c r="T2512" s="17"/>
      <c r="U2512" s="31" t="str">
        <f t="shared" si="546"/>
        <v>#1774B9</v>
      </c>
      <c r="V2512" s="32" t="str">
        <f>+Enfermedades_Mundiales[[#This Row],[idcoleccion]]&amp;"-"&amp;Enfermedades_Mundiales[[#This Row],[id]]</f>
        <v>360-2502</v>
      </c>
      <c r="W2512" s="21">
        <f>+VLOOKUP(Enfermedades_Mundiales[[#This Row],[Filtro URL]],Estructura!$X$4:$Y$366,2,0)</f>
        <v>36307108</v>
      </c>
      <c r="X2512" s="21" t="str">
        <f>+VLOOKUP(Enfermedades_Mundiales[[#This Row],[tema]],Estructura!$A$4:$C$18,3,0)</f>
        <v>T-369</v>
      </c>
      <c r="Y2512" s="32" t="str">
        <f>+VLOOKUP(Enfermedades_Mundiales[[#This Row],[contenido]],Estructura!$E$4:$G$18,3,0)</f>
        <v>C-364</v>
      </c>
      <c r="Z2512" s="32" t="str">
        <f>+VLOOKUP(Enfermedades_Mundiales[[#This Row],[Filtro Integrado]],Estructura!$M$4:$O$367,3,0)</f>
        <v>FI-366</v>
      </c>
      <c r="AA2512" s="32" t="str">
        <f>+VLOOKUP(Enfermedades_Mundiales[[#This Row],[Muestra]],Estructura!$Q$4:$S$194,3,0)</f>
        <v>M-374</v>
      </c>
    </row>
    <row r="2513" spans="1:27" ht="30.6" x14ac:dyDescent="0.3">
      <c r="A2513" s="61" t="s">
        <v>2980</v>
      </c>
      <c r="B2513" s="43">
        <f t="shared" si="544"/>
        <v>360</v>
      </c>
      <c r="C2513" s="44" t="str">
        <f t="shared" si="544"/>
        <v>Enfermedades Mundiales</v>
      </c>
      <c r="D2513" s="44" t="str">
        <f t="shared" si="544"/>
        <v>Salud</v>
      </c>
      <c r="E2513" s="64">
        <v>7109</v>
      </c>
      <c r="F2513" s="44" t="str">
        <f t="shared" si="547"/>
        <v>Paso a Paso y Activos</v>
      </c>
      <c r="G2513" s="27" t="s">
        <v>3568</v>
      </c>
      <c r="H2513" s="60" t="s">
        <v>17</v>
      </c>
      <c r="I2513" s="58" t="s">
        <v>143</v>
      </c>
      <c r="J2513" s="43" t="str">
        <f t="shared" si="539"/>
        <v>Zona</v>
      </c>
      <c r="K2513" s="12" t="str">
        <f t="shared" si="548"/>
        <v>Etapas Históricas -Casos Activos</v>
      </c>
      <c r="L2513" s="43" t="str">
        <f t="shared" si="548"/>
        <v>Periodo 2020-2021</v>
      </c>
      <c r="M2513" s="43" t="str">
        <f t="shared" si="548"/>
        <v>Casos</v>
      </c>
      <c r="N2513" s="49" t="str">
        <f t="shared" si="548"/>
        <v>Ministerio de Ciencias, Tecnología, Conocimiento e Innovación</v>
      </c>
      <c r="O25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Clemente</v>
      </c>
      <c r="P2513" s="68"/>
      <c r="Q2513" s="15" t="str">
        <f t="shared" si="545"/>
        <v>Gráfico Evolución Comparativo</v>
      </c>
      <c r="R2513" s="30"/>
      <c r="S25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https://analytics.zoho.com/open-view/2395394000008156433?ZOHO_CRITERIA=%22Localiza_CL_Poblacion%22.%22Codcom%22%3D7109</v>
      </c>
      <c r="T2513" s="17"/>
      <c r="U2513" s="31" t="str">
        <f t="shared" si="546"/>
        <v>#1774B9</v>
      </c>
      <c r="V2513" s="32" t="str">
        <f>+Enfermedades_Mundiales[[#This Row],[idcoleccion]]&amp;"-"&amp;Enfermedades_Mundiales[[#This Row],[id]]</f>
        <v>360-2503</v>
      </c>
      <c r="W2513" s="21">
        <f>+VLOOKUP(Enfermedades_Mundiales[[#This Row],[Filtro URL]],Estructura!$X$4:$Y$366,2,0)</f>
        <v>36307109</v>
      </c>
      <c r="X2513" s="21" t="str">
        <f>+VLOOKUP(Enfermedades_Mundiales[[#This Row],[tema]],Estructura!$A$4:$C$18,3,0)</f>
        <v>T-369</v>
      </c>
      <c r="Y2513" s="32" t="str">
        <f>+VLOOKUP(Enfermedades_Mundiales[[#This Row],[contenido]],Estructura!$E$4:$G$18,3,0)</f>
        <v>C-364</v>
      </c>
      <c r="Z2513" s="32" t="str">
        <f>+VLOOKUP(Enfermedades_Mundiales[[#This Row],[Filtro Integrado]],Estructura!$M$4:$O$367,3,0)</f>
        <v>FI-366</v>
      </c>
      <c r="AA2513" s="32" t="str">
        <f>+VLOOKUP(Enfermedades_Mundiales[[#This Row],[Muestra]],Estructura!$Q$4:$S$194,3,0)</f>
        <v>M-374</v>
      </c>
    </row>
    <row r="2514" spans="1:27" ht="30.6" x14ac:dyDescent="0.3">
      <c r="A2514" s="61" t="s">
        <v>2981</v>
      </c>
      <c r="B2514" s="43">
        <f t="shared" si="544"/>
        <v>360</v>
      </c>
      <c r="C2514" s="44" t="str">
        <f t="shared" si="544"/>
        <v>Enfermedades Mundiales</v>
      </c>
      <c r="D2514" s="44" t="str">
        <f t="shared" si="544"/>
        <v>Salud</v>
      </c>
      <c r="E2514" s="64">
        <v>7110</v>
      </c>
      <c r="F2514" s="44" t="str">
        <f t="shared" si="547"/>
        <v>Paso a Paso y Activos</v>
      </c>
      <c r="G2514" s="27" t="s">
        <v>3568</v>
      </c>
      <c r="H2514" s="60" t="s">
        <v>17</v>
      </c>
      <c r="I2514" s="58" t="s">
        <v>144</v>
      </c>
      <c r="J2514" s="43" t="str">
        <f t="shared" si="539"/>
        <v>Zona</v>
      </c>
      <c r="K2514" s="12" t="str">
        <f t="shared" si="548"/>
        <v>Etapas Históricas -Casos Activos</v>
      </c>
      <c r="L2514" s="43" t="str">
        <f t="shared" si="548"/>
        <v>Periodo 2020-2021</v>
      </c>
      <c r="M2514" s="43" t="str">
        <f t="shared" si="548"/>
        <v>Casos</v>
      </c>
      <c r="N2514" s="49" t="str">
        <f t="shared" si="548"/>
        <v>Ministerio de Ciencias, Tecnología, Conocimiento e Innovación</v>
      </c>
      <c r="O25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Rafael</v>
      </c>
      <c r="P2514" s="68"/>
      <c r="Q2514" s="15" t="str">
        <f t="shared" si="545"/>
        <v>Gráfico Evolución Comparativo</v>
      </c>
      <c r="R2514" s="30"/>
      <c r="S25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https://analytics.zoho.com/open-view/2395394000008156433?ZOHO_CRITERIA=%22Localiza_CL_Poblacion%22.%22Codcom%22%3D7110</v>
      </c>
      <c r="T2514" s="17"/>
      <c r="U2514" s="31" t="str">
        <f t="shared" si="546"/>
        <v>#1774B9</v>
      </c>
      <c r="V2514" s="32" t="str">
        <f>+Enfermedades_Mundiales[[#This Row],[idcoleccion]]&amp;"-"&amp;Enfermedades_Mundiales[[#This Row],[id]]</f>
        <v>360-2504</v>
      </c>
      <c r="W2514" s="21">
        <f>+VLOOKUP(Enfermedades_Mundiales[[#This Row],[Filtro URL]],Estructura!$X$4:$Y$366,2,0)</f>
        <v>36307110</v>
      </c>
      <c r="X2514" s="21" t="str">
        <f>+VLOOKUP(Enfermedades_Mundiales[[#This Row],[tema]],Estructura!$A$4:$C$18,3,0)</f>
        <v>T-369</v>
      </c>
      <c r="Y2514" s="32" t="str">
        <f>+VLOOKUP(Enfermedades_Mundiales[[#This Row],[contenido]],Estructura!$E$4:$G$18,3,0)</f>
        <v>C-364</v>
      </c>
      <c r="Z2514" s="32" t="str">
        <f>+VLOOKUP(Enfermedades_Mundiales[[#This Row],[Filtro Integrado]],Estructura!$M$4:$O$367,3,0)</f>
        <v>FI-366</v>
      </c>
      <c r="AA2514" s="32" t="str">
        <f>+VLOOKUP(Enfermedades_Mundiales[[#This Row],[Muestra]],Estructura!$Q$4:$S$194,3,0)</f>
        <v>M-374</v>
      </c>
    </row>
    <row r="2515" spans="1:27" ht="30.6" x14ac:dyDescent="0.3">
      <c r="A2515" s="61" t="s">
        <v>2982</v>
      </c>
      <c r="B2515" s="43">
        <f t="shared" si="544"/>
        <v>360</v>
      </c>
      <c r="C2515" s="44" t="str">
        <f t="shared" si="544"/>
        <v>Enfermedades Mundiales</v>
      </c>
      <c r="D2515" s="44" t="str">
        <f t="shared" si="544"/>
        <v>Salud</v>
      </c>
      <c r="E2515" s="64">
        <v>7201</v>
      </c>
      <c r="F2515" s="44" t="str">
        <f t="shared" si="547"/>
        <v>Paso a Paso y Activos</v>
      </c>
      <c r="G2515" s="27" t="s">
        <v>3568</v>
      </c>
      <c r="H2515" s="60" t="s">
        <v>17</v>
      </c>
      <c r="I2515" s="58" t="s">
        <v>145</v>
      </c>
      <c r="J2515" s="43" t="str">
        <f t="shared" si="539"/>
        <v>Zona</v>
      </c>
      <c r="K2515" s="12" t="str">
        <f t="shared" si="548"/>
        <v>Etapas Históricas -Casos Activos</v>
      </c>
      <c r="L2515" s="43" t="str">
        <f t="shared" si="548"/>
        <v>Periodo 2020-2021</v>
      </c>
      <c r="M2515" s="43" t="str">
        <f t="shared" si="548"/>
        <v>Casos</v>
      </c>
      <c r="N2515" s="49" t="str">
        <f t="shared" si="548"/>
        <v>Ministerio de Ciencias, Tecnología, Conocimiento e Innovación</v>
      </c>
      <c r="O25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Cauquenes</v>
      </c>
      <c r="P2515" s="68"/>
      <c r="Q2515" s="15" t="str">
        <f t="shared" si="545"/>
        <v>Gráfico Evolución Comparativo</v>
      </c>
      <c r="R2515" s="30"/>
      <c r="S25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https://analytics.zoho.com/open-view/2395394000008156433?ZOHO_CRITERIA=%22Localiza_CL_Poblacion%22.%22Codcom%22%3D7201</v>
      </c>
      <c r="T2515" s="17"/>
      <c r="U2515" s="31" t="str">
        <f t="shared" si="546"/>
        <v>#1774B9</v>
      </c>
      <c r="V2515" s="32" t="str">
        <f>+Enfermedades_Mundiales[[#This Row],[idcoleccion]]&amp;"-"&amp;Enfermedades_Mundiales[[#This Row],[id]]</f>
        <v>360-2505</v>
      </c>
      <c r="W2515" s="21">
        <f>+VLOOKUP(Enfermedades_Mundiales[[#This Row],[Filtro URL]],Estructura!$X$4:$Y$366,2,0)</f>
        <v>36307201</v>
      </c>
      <c r="X2515" s="21" t="str">
        <f>+VLOOKUP(Enfermedades_Mundiales[[#This Row],[tema]],Estructura!$A$4:$C$18,3,0)</f>
        <v>T-369</v>
      </c>
      <c r="Y2515" s="32" t="str">
        <f>+VLOOKUP(Enfermedades_Mundiales[[#This Row],[contenido]],Estructura!$E$4:$G$18,3,0)</f>
        <v>C-364</v>
      </c>
      <c r="Z2515" s="32" t="str">
        <f>+VLOOKUP(Enfermedades_Mundiales[[#This Row],[Filtro Integrado]],Estructura!$M$4:$O$367,3,0)</f>
        <v>FI-366</v>
      </c>
      <c r="AA2515" s="32" t="str">
        <f>+VLOOKUP(Enfermedades_Mundiales[[#This Row],[Muestra]],Estructura!$Q$4:$S$194,3,0)</f>
        <v>M-374</v>
      </c>
    </row>
    <row r="2516" spans="1:27" ht="30.6" x14ac:dyDescent="0.3">
      <c r="A2516" s="61" t="s">
        <v>2983</v>
      </c>
      <c r="B2516" s="43">
        <f t="shared" si="544"/>
        <v>360</v>
      </c>
      <c r="C2516" s="44" t="str">
        <f t="shared" si="544"/>
        <v>Enfermedades Mundiales</v>
      </c>
      <c r="D2516" s="44" t="str">
        <f t="shared" si="544"/>
        <v>Salud</v>
      </c>
      <c r="E2516" s="64">
        <v>7202</v>
      </c>
      <c r="F2516" s="44" t="str">
        <f t="shared" si="547"/>
        <v>Paso a Paso y Activos</v>
      </c>
      <c r="G2516" s="27" t="s">
        <v>3568</v>
      </c>
      <c r="H2516" s="60" t="s">
        <v>17</v>
      </c>
      <c r="I2516" s="58" t="s">
        <v>146</v>
      </c>
      <c r="J2516" s="43" t="str">
        <f t="shared" si="539"/>
        <v>Zona</v>
      </c>
      <c r="K2516" s="12" t="str">
        <f t="shared" si="548"/>
        <v>Etapas Históricas -Casos Activos</v>
      </c>
      <c r="L2516" s="43" t="str">
        <f t="shared" si="548"/>
        <v>Periodo 2020-2021</v>
      </c>
      <c r="M2516" s="43" t="str">
        <f t="shared" si="548"/>
        <v>Casos</v>
      </c>
      <c r="N2516" s="49" t="str">
        <f t="shared" si="548"/>
        <v>Ministerio de Ciencias, Tecnología, Conocimiento e Innovación</v>
      </c>
      <c r="O25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Chanco</v>
      </c>
      <c r="P2516" s="68"/>
      <c r="Q2516" s="15" t="str">
        <f t="shared" si="545"/>
        <v>Gráfico Evolución Comparativo</v>
      </c>
      <c r="R2516" s="30"/>
      <c r="S25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https://analytics.zoho.com/open-view/2395394000008156433?ZOHO_CRITERIA=%22Localiza_CL_Poblacion%22.%22Codcom%22%3D7202</v>
      </c>
      <c r="T2516" s="17"/>
      <c r="U2516" s="31" t="str">
        <f t="shared" si="546"/>
        <v>#1774B9</v>
      </c>
      <c r="V2516" s="32" t="str">
        <f>+Enfermedades_Mundiales[[#This Row],[idcoleccion]]&amp;"-"&amp;Enfermedades_Mundiales[[#This Row],[id]]</f>
        <v>360-2506</v>
      </c>
      <c r="W2516" s="21">
        <f>+VLOOKUP(Enfermedades_Mundiales[[#This Row],[Filtro URL]],Estructura!$X$4:$Y$366,2,0)</f>
        <v>36307202</v>
      </c>
      <c r="X2516" s="21" t="str">
        <f>+VLOOKUP(Enfermedades_Mundiales[[#This Row],[tema]],Estructura!$A$4:$C$18,3,0)</f>
        <v>T-369</v>
      </c>
      <c r="Y2516" s="32" t="str">
        <f>+VLOOKUP(Enfermedades_Mundiales[[#This Row],[contenido]],Estructura!$E$4:$G$18,3,0)</f>
        <v>C-364</v>
      </c>
      <c r="Z2516" s="32" t="str">
        <f>+VLOOKUP(Enfermedades_Mundiales[[#This Row],[Filtro Integrado]],Estructura!$M$4:$O$367,3,0)</f>
        <v>FI-366</v>
      </c>
      <c r="AA2516" s="32" t="str">
        <f>+VLOOKUP(Enfermedades_Mundiales[[#This Row],[Muestra]],Estructura!$Q$4:$S$194,3,0)</f>
        <v>M-374</v>
      </c>
    </row>
    <row r="2517" spans="1:27" ht="30.6" x14ac:dyDescent="0.3">
      <c r="A2517" s="61" t="s">
        <v>2984</v>
      </c>
      <c r="B2517" s="43">
        <f t="shared" si="544"/>
        <v>360</v>
      </c>
      <c r="C2517" s="44" t="str">
        <f t="shared" si="544"/>
        <v>Enfermedades Mundiales</v>
      </c>
      <c r="D2517" s="44" t="str">
        <f t="shared" si="544"/>
        <v>Salud</v>
      </c>
      <c r="E2517" s="64">
        <v>7203</v>
      </c>
      <c r="F2517" s="44" t="str">
        <f t="shared" si="547"/>
        <v>Paso a Paso y Activos</v>
      </c>
      <c r="G2517" s="27" t="s">
        <v>3568</v>
      </c>
      <c r="H2517" s="60" t="s">
        <v>17</v>
      </c>
      <c r="I2517" s="58" t="s">
        <v>147</v>
      </c>
      <c r="J2517" s="43" t="str">
        <f t="shared" si="539"/>
        <v>Zona</v>
      </c>
      <c r="K2517" s="12" t="str">
        <f t="shared" si="548"/>
        <v>Etapas Históricas -Casos Activos</v>
      </c>
      <c r="L2517" s="43" t="str">
        <f t="shared" si="548"/>
        <v>Periodo 2020-2021</v>
      </c>
      <c r="M2517" s="43" t="str">
        <f t="shared" si="548"/>
        <v>Casos</v>
      </c>
      <c r="N2517" s="49" t="str">
        <f t="shared" si="548"/>
        <v>Ministerio de Ciencias, Tecnología, Conocimiento e Innovación</v>
      </c>
      <c r="O25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Pelluhue</v>
      </c>
      <c r="P2517" s="68"/>
      <c r="Q2517" s="15" t="str">
        <f t="shared" si="545"/>
        <v>Gráfico Evolución Comparativo</v>
      </c>
      <c r="R2517" s="30"/>
      <c r="S25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https://analytics.zoho.com/open-view/2395394000008156433?ZOHO_CRITERIA=%22Localiza_CL_Poblacion%22.%22Codcom%22%3D7203</v>
      </c>
      <c r="T2517" s="17"/>
      <c r="U2517" s="31" t="str">
        <f t="shared" si="546"/>
        <v>#1774B9</v>
      </c>
      <c r="V2517" s="32" t="str">
        <f>+Enfermedades_Mundiales[[#This Row],[idcoleccion]]&amp;"-"&amp;Enfermedades_Mundiales[[#This Row],[id]]</f>
        <v>360-2507</v>
      </c>
      <c r="W2517" s="21">
        <f>+VLOOKUP(Enfermedades_Mundiales[[#This Row],[Filtro URL]],Estructura!$X$4:$Y$366,2,0)</f>
        <v>36307203</v>
      </c>
      <c r="X2517" s="21" t="str">
        <f>+VLOOKUP(Enfermedades_Mundiales[[#This Row],[tema]],Estructura!$A$4:$C$18,3,0)</f>
        <v>T-369</v>
      </c>
      <c r="Y2517" s="32" t="str">
        <f>+VLOOKUP(Enfermedades_Mundiales[[#This Row],[contenido]],Estructura!$E$4:$G$18,3,0)</f>
        <v>C-364</v>
      </c>
      <c r="Z2517" s="32" t="str">
        <f>+VLOOKUP(Enfermedades_Mundiales[[#This Row],[Filtro Integrado]],Estructura!$M$4:$O$367,3,0)</f>
        <v>FI-366</v>
      </c>
      <c r="AA2517" s="32" t="str">
        <f>+VLOOKUP(Enfermedades_Mundiales[[#This Row],[Muestra]],Estructura!$Q$4:$S$194,3,0)</f>
        <v>M-374</v>
      </c>
    </row>
    <row r="2518" spans="1:27" ht="30.6" x14ac:dyDescent="0.3">
      <c r="A2518" s="61" t="s">
        <v>2985</v>
      </c>
      <c r="B2518" s="43">
        <f t="shared" si="544"/>
        <v>360</v>
      </c>
      <c r="C2518" s="44" t="str">
        <f t="shared" si="544"/>
        <v>Enfermedades Mundiales</v>
      </c>
      <c r="D2518" s="44" t="str">
        <f t="shared" si="544"/>
        <v>Salud</v>
      </c>
      <c r="E2518" s="64">
        <v>7301</v>
      </c>
      <c r="F2518" s="44" t="str">
        <f t="shared" si="547"/>
        <v>Paso a Paso y Activos</v>
      </c>
      <c r="G2518" s="27" t="s">
        <v>3568</v>
      </c>
      <c r="H2518" s="60" t="s">
        <v>17</v>
      </c>
      <c r="I2518" s="58" t="s">
        <v>148</v>
      </c>
      <c r="J2518" s="43" t="str">
        <f t="shared" si="539"/>
        <v>Zona</v>
      </c>
      <c r="K2518" s="12" t="str">
        <f t="shared" si="548"/>
        <v>Etapas Históricas -Casos Activos</v>
      </c>
      <c r="L2518" s="43" t="str">
        <f t="shared" si="548"/>
        <v>Periodo 2020-2021</v>
      </c>
      <c r="M2518" s="43" t="str">
        <f t="shared" si="548"/>
        <v>Casos</v>
      </c>
      <c r="N2518" s="49" t="str">
        <f t="shared" si="548"/>
        <v>Ministerio de Ciencias, Tecnología, Conocimiento e Innovación</v>
      </c>
      <c r="O25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Curicó</v>
      </c>
      <c r="P2518" s="68"/>
      <c r="Q2518" s="15" t="str">
        <f t="shared" si="545"/>
        <v>Gráfico Evolución Comparativo</v>
      </c>
      <c r="R2518" s="30"/>
      <c r="S25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https://analytics.zoho.com/open-view/2395394000008156433?ZOHO_CRITERIA=%22Localiza_CL_Poblacion%22.%22Codcom%22%3D7301</v>
      </c>
      <c r="T2518" s="17"/>
      <c r="U2518" s="31" t="str">
        <f t="shared" si="546"/>
        <v>#1774B9</v>
      </c>
      <c r="V2518" s="32" t="str">
        <f>+Enfermedades_Mundiales[[#This Row],[idcoleccion]]&amp;"-"&amp;Enfermedades_Mundiales[[#This Row],[id]]</f>
        <v>360-2508</v>
      </c>
      <c r="W2518" s="21">
        <f>+VLOOKUP(Enfermedades_Mundiales[[#This Row],[Filtro URL]],Estructura!$X$4:$Y$366,2,0)</f>
        <v>36307301</v>
      </c>
      <c r="X2518" s="21" t="str">
        <f>+VLOOKUP(Enfermedades_Mundiales[[#This Row],[tema]],Estructura!$A$4:$C$18,3,0)</f>
        <v>T-369</v>
      </c>
      <c r="Y2518" s="32" t="str">
        <f>+VLOOKUP(Enfermedades_Mundiales[[#This Row],[contenido]],Estructura!$E$4:$G$18,3,0)</f>
        <v>C-364</v>
      </c>
      <c r="Z2518" s="32" t="str">
        <f>+VLOOKUP(Enfermedades_Mundiales[[#This Row],[Filtro Integrado]],Estructura!$M$4:$O$367,3,0)</f>
        <v>FI-366</v>
      </c>
      <c r="AA2518" s="32" t="str">
        <f>+VLOOKUP(Enfermedades_Mundiales[[#This Row],[Muestra]],Estructura!$Q$4:$S$194,3,0)</f>
        <v>M-374</v>
      </c>
    </row>
    <row r="2519" spans="1:27" ht="30.6" x14ac:dyDescent="0.3">
      <c r="A2519" s="61" t="s">
        <v>2986</v>
      </c>
      <c r="B2519" s="43">
        <f t="shared" si="544"/>
        <v>360</v>
      </c>
      <c r="C2519" s="44" t="str">
        <f t="shared" si="544"/>
        <v>Enfermedades Mundiales</v>
      </c>
      <c r="D2519" s="44" t="str">
        <f t="shared" si="544"/>
        <v>Salud</v>
      </c>
      <c r="E2519" s="64">
        <v>7302</v>
      </c>
      <c r="F2519" s="44" t="str">
        <f t="shared" si="547"/>
        <v>Paso a Paso y Activos</v>
      </c>
      <c r="G2519" s="27" t="s">
        <v>3568</v>
      </c>
      <c r="H2519" s="60" t="s">
        <v>17</v>
      </c>
      <c r="I2519" s="58" t="s">
        <v>149</v>
      </c>
      <c r="J2519" s="43" t="str">
        <f t="shared" si="539"/>
        <v>Zona</v>
      </c>
      <c r="K2519" s="12" t="str">
        <f t="shared" si="548"/>
        <v>Etapas Históricas -Casos Activos</v>
      </c>
      <c r="L2519" s="43" t="str">
        <f t="shared" si="548"/>
        <v>Periodo 2020-2021</v>
      </c>
      <c r="M2519" s="43" t="str">
        <f t="shared" si="548"/>
        <v>Casos</v>
      </c>
      <c r="N2519" s="49" t="str">
        <f t="shared" si="548"/>
        <v>Ministerio de Ciencias, Tecnología, Conocimiento e Innovación</v>
      </c>
      <c r="O25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Hualañé</v>
      </c>
      <c r="P2519" s="68"/>
      <c r="Q2519" s="15" t="str">
        <f t="shared" si="545"/>
        <v>Gráfico Evolución Comparativo</v>
      </c>
      <c r="R2519" s="30"/>
      <c r="S25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https://analytics.zoho.com/open-view/2395394000008156433?ZOHO_CRITERIA=%22Localiza_CL_Poblacion%22.%22Codcom%22%3D7302</v>
      </c>
      <c r="T2519" s="17"/>
      <c r="U2519" s="31" t="str">
        <f t="shared" si="546"/>
        <v>#1774B9</v>
      </c>
      <c r="V2519" s="32" t="str">
        <f>+Enfermedades_Mundiales[[#This Row],[idcoleccion]]&amp;"-"&amp;Enfermedades_Mundiales[[#This Row],[id]]</f>
        <v>360-2509</v>
      </c>
      <c r="W2519" s="21">
        <f>+VLOOKUP(Enfermedades_Mundiales[[#This Row],[Filtro URL]],Estructura!$X$4:$Y$366,2,0)</f>
        <v>36307302</v>
      </c>
      <c r="X2519" s="21" t="str">
        <f>+VLOOKUP(Enfermedades_Mundiales[[#This Row],[tema]],Estructura!$A$4:$C$18,3,0)</f>
        <v>T-369</v>
      </c>
      <c r="Y2519" s="32" t="str">
        <f>+VLOOKUP(Enfermedades_Mundiales[[#This Row],[contenido]],Estructura!$E$4:$G$18,3,0)</f>
        <v>C-364</v>
      </c>
      <c r="Z2519" s="32" t="str">
        <f>+VLOOKUP(Enfermedades_Mundiales[[#This Row],[Filtro Integrado]],Estructura!$M$4:$O$367,3,0)</f>
        <v>FI-366</v>
      </c>
      <c r="AA2519" s="32" t="str">
        <f>+VLOOKUP(Enfermedades_Mundiales[[#This Row],[Muestra]],Estructura!$Q$4:$S$194,3,0)</f>
        <v>M-374</v>
      </c>
    </row>
    <row r="2520" spans="1:27" ht="30.6" x14ac:dyDescent="0.3">
      <c r="A2520" s="61" t="s">
        <v>2987</v>
      </c>
      <c r="B2520" s="43">
        <f t="shared" si="544"/>
        <v>360</v>
      </c>
      <c r="C2520" s="44" t="str">
        <f t="shared" si="544"/>
        <v>Enfermedades Mundiales</v>
      </c>
      <c r="D2520" s="44" t="str">
        <f t="shared" si="544"/>
        <v>Salud</v>
      </c>
      <c r="E2520" s="64">
        <v>7303</v>
      </c>
      <c r="F2520" s="44" t="str">
        <f t="shared" si="547"/>
        <v>Paso a Paso y Activos</v>
      </c>
      <c r="G2520" s="27" t="s">
        <v>3568</v>
      </c>
      <c r="H2520" s="60" t="s">
        <v>17</v>
      </c>
      <c r="I2520" s="58" t="s">
        <v>150</v>
      </c>
      <c r="J2520" s="43" t="str">
        <f t="shared" si="539"/>
        <v>Zona</v>
      </c>
      <c r="K2520" s="12" t="str">
        <f t="shared" si="548"/>
        <v>Etapas Históricas -Casos Activos</v>
      </c>
      <c r="L2520" s="43" t="str">
        <f t="shared" si="548"/>
        <v>Periodo 2020-2021</v>
      </c>
      <c r="M2520" s="43" t="str">
        <f t="shared" si="548"/>
        <v>Casos</v>
      </c>
      <c r="N2520" s="49" t="str">
        <f t="shared" si="548"/>
        <v>Ministerio de Ciencias, Tecnología, Conocimiento e Innovación</v>
      </c>
      <c r="O25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Licantén</v>
      </c>
      <c r="P2520" s="68"/>
      <c r="Q2520" s="15" t="str">
        <f t="shared" si="545"/>
        <v>Gráfico Evolución Comparativo</v>
      </c>
      <c r="R2520" s="30"/>
      <c r="S25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https://analytics.zoho.com/open-view/2395394000008156433?ZOHO_CRITERIA=%22Localiza_CL_Poblacion%22.%22Codcom%22%3D7303</v>
      </c>
      <c r="T2520" s="17"/>
      <c r="U2520" s="31" t="str">
        <f t="shared" si="546"/>
        <v>#1774B9</v>
      </c>
      <c r="V2520" s="32" t="str">
        <f>+Enfermedades_Mundiales[[#This Row],[idcoleccion]]&amp;"-"&amp;Enfermedades_Mundiales[[#This Row],[id]]</f>
        <v>360-2510</v>
      </c>
      <c r="W2520" s="21">
        <f>+VLOOKUP(Enfermedades_Mundiales[[#This Row],[Filtro URL]],Estructura!$X$4:$Y$366,2,0)</f>
        <v>36307303</v>
      </c>
      <c r="X2520" s="21" t="str">
        <f>+VLOOKUP(Enfermedades_Mundiales[[#This Row],[tema]],Estructura!$A$4:$C$18,3,0)</f>
        <v>T-369</v>
      </c>
      <c r="Y2520" s="32" t="str">
        <f>+VLOOKUP(Enfermedades_Mundiales[[#This Row],[contenido]],Estructura!$E$4:$G$18,3,0)</f>
        <v>C-364</v>
      </c>
      <c r="Z2520" s="32" t="str">
        <f>+VLOOKUP(Enfermedades_Mundiales[[#This Row],[Filtro Integrado]],Estructura!$M$4:$O$367,3,0)</f>
        <v>FI-366</v>
      </c>
      <c r="AA2520" s="32" t="str">
        <f>+VLOOKUP(Enfermedades_Mundiales[[#This Row],[Muestra]],Estructura!$Q$4:$S$194,3,0)</f>
        <v>M-374</v>
      </c>
    </row>
    <row r="2521" spans="1:27" ht="30.6" x14ac:dyDescent="0.3">
      <c r="A2521" s="61" t="s">
        <v>2988</v>
      </c>
      <c r="B2521" s="43">
        <f t="shared" si="544"/>
        <v>360</v>
      </c>
      <c r="C2521" s="44" t="str">
        <f t="shared" si="544"/>
        <v>Enfermedades Mundiales</v>
      </c>
      <c r="D2521" s="44" t="str">
        <f t="shared" si="544"/>
        <v>Salud</v>
      </c>
      <c r="E2521" s="64">
        <v>7304</v>
      </c>
      <c r="F2521" s="44" t="str">
        <f t="shared" si="547"/>
        <v>Paso a Paso y Activos</v>
      </c>
      <c r="G2521" s="27" t="s">
        <v>3568</v>
      </c>
      <c r="H2521" s="60" t="s">
        <v>17</v>
      </c>
      <c r="I2521" s="58" t="s">
        <v>151</v>
      </c>
      <c r="J2521" s="43" t="str">
        <f t="shared" si="539"/>
        <v>Zona</v>
      </c>
      <c r="K2521" s="12" t="str">
        <f t="shared" si="548"/>
        <v>Etapas Históricas -Casos Activos</v>
      </c>
      <c r="L2521" s="43" t="str">
        <f t="shared" si="548"/>
        <v>Periodo 2020-2021</v>
      </c>
      <c r="M2521" s="43" t="str">
        <f t="shared" si="548"/>
        <v>Casos</v>
      </c>
      <c r="N2521" s="49" t="str">
        <f t="shared" si="548"/>
        <v>Ministerio de Ciencias, Tecnología, Conocimiento e Innovación</v>
      </c>
      <c r="O25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Molina</v>
      </c>
      <c r="P2521" s="68"/>
      <c r="Q2521" s="15" t="str">
        <f t="shared" si="545"/>
        <v>Gráfico Evolución Comparativo</v>
      </c>
      <c r="R2521" s="30"/>
      <c r="S25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https://analytics.zoho.com/open-view/2395394000008156433?ZOHO_CRITERIA=%22Localiza_CL_Poblacion%22.%22Codcom%22%3D7304</v>
      </c>
      <c r="T2521" s="17"/>
      <c r="U2521" s="31" t="str">
        <f t="shared" si="546"/>
        <v>#1774B9</v>
      </c>
      <c r="V2521" s="32" t="str">
        <f>+Enfermedades_Mundiales[[#This Row],[idcoleccion]]&amp;"-"&amp;Enfermedades_Mundiales[[#This Row],[id]]</f>
        <v>360-2511</v>
      </c>
      <c r="W2521" s="21">
        <f>+VLOOKUP(Enfermedades_Mundiales[[#This Row],[Filtro URL]],Estructura!$X$4:$Y$366,2,0)</f>
        <v>36307304</v>
      </c>
      <c r="X2521" s="21" t="str">
        <f>+VLOOKUP(Enfermedades_Mundiales[[#This Row],[tema]],Estructura!$A$4:$C$18,3,0)</f>
        <v>T-369</v>
      </c>
      <c r="Y2521" s="32" t="str">
        <f>+VLOOKUP(Enfermedades_Mundiales[[#This Row],[contenido]],Estructura!$E$4:$G$18,3,0)</f>
        <v>C-364</v>
      </c>
      <c r="Z2521" s="32" t="str">
        <f>+VLOOKUP(Enfermedades_Mundiales[[#This Row],[Filtro Integrado]],Estructura!$M$4:$O$367,3,0)</f>
        <v>FI-366</v>
      </c>
      <c r="AA2521" s="32" t="str">
        <f>+VLOOKUP(Enfermedades_Mundiales[[#This Row],[Muestra]],Estructura!$Q$4:$S$194,3,0)</f>
        <v>M-374</v>
      </c>
    </row>
    <row r="2522" spans="1:27" ht="30.6" x14ac:dyDescent="0.3">
      <c r="A2522" s="61" t="s">
        <v>2989</v>
      </c>
      <c r="B2522" s="43">
        <f t="shared" ref="B2522:D2537" si="549">+B2521</f>
        <v>360</v>
      </c>
      <c r="C2522" s="44" t="str">
        <f t="shared" si="549"/>
        <v>Enfermedades Mundiales</v>
      </c>
      <c r="D2522" s="44" t="str">
        <f t="shared" si="549"/>
        <v>Salud</v>
      </c>
      <c r="E2522" s="64">
        <v>7305</v>
      </c>
      <c r="F2522" s="44" t="str">
        <f t="shared" si="547"/>
        <v>Paso a Paso y Activos</v>
      </c>
      <c r="G2522" s="27" t="s">
        <v>3568</v>
      </c>
      <c r="H2522" s="60" t="s">
        <v>17</v>
      </c>
      <c r="I2522" s="58" t="s">
        <v>152</v>
      </c>
      <c r="J2522" s="43" t="str">
        <f t="shared" si="539"/>
        <v>Zona</v>
      </c>
      <c r="K2522" s="12" t="str">
        <f t="shared" si="548"/>
        <v>Etapas Históricas -Casos Activos</v>
      </c>
      <c r="L2522" s="43" t="str">
        <f t="shared" si="548"/>
        <v>Periodo 2020-2021</v>
      </c>
      <c r="M2522" s="43" t="str">
        <f t="shared" si="548"/>
        <v>Casos</v>
      </c>
      <c r="N2522" s="49" t="str">
        <f t="shared" si="548"/>
        <v>Ministerio de Ciencias, Tecnología, Conocimiento e Innovación</v>
      </c>
      <c r="O25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Rauco</v>
      </c>
      <c r="P2522" s="68"/>
      <c r="Q2522" s="15" t="str">
        <f t="shared" si="545"/>
        <v>Gráfico Evolución Comparativo</v>
      </c>
      <c r="R2522" s="30"/>
      <c r="S25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https://analytics.zoho.com/open-view/2395394000008156433?ZOHO_CRITERIA=%22Localiza_CL_Poblacion%22.%22Codcom%22%3D7305</v>
      </c>
      <c r="T2522" s="17"/>
      <c r="U2522" s="31" t="str">
        <f t="shared" si="546"/>
        <v>#1774B9</v>
      </c>
      <c r="V2522" s="32" t="str">
        <f>+Enfermedades_Mundiales[[#This Row],[idcoleccion]]&amp;"-"&amp;Enfermedades_Mundiales[[#This Row],[id]]</f>
        <v>360-2512</v>
      </c>
      <c r="W2522" s="21">
        <f>+VLOOKUP(Enfermedades_Mundiales[[#This Row],[Filtro URL]],Estructura!$X$4:$Y$366,2,0)</f>
        <v>36307305</v>
      </c>
      <c r="X2522" s="21" t="str">
        <f>+VLOOKUP(Enfermedades_Mundiales[[#This Row],[tema]],Estructura!$A$4:$C$18,3,0)</f>
        <v>T-369</v>
      </c>
      <c r="Y2522" s="32" t="str">
        <f>+VLOOKUP(Enfermedades_Mundiales[[#This Row],[contenido]],Estructura!$E$4:$G$18,3,0)</f>
        <v>C-364</v>
      </c>
      <c r="Z2522" s="32" t="str">
        <f>+VLOOKUP(Enfermedades_Mundiales[[#This Row],[Filtro Integrado]],Estructura!$M$4:$O$367,3,0)</f>
        <v>FI-366</v>
      </c>
      <c r="AA2522" s="32" t="str">
        <f>+VLOOKUP(Enfermedades_Mundiales[[#This Row],[Muestra]],Estructura!$Q$4:$S$194,3,0)</f>
        <v>M-374</v>
      </c>
    </row>
    <row r="2523" spans="1:27" ht="30.6" x14ac:dyDescent="0.3">
      <c r="A2523" s="61" t="s">
        <v>2990</v>
      </c>
      <c r="B2523" s="43">
        <f t="shared" si="549"/>
        <v>360</v>
      </c>
      <c r="C2523" s="44" t="str">
        <f t="shared" si="549"/>
        <v>Enfermedades Mundiales</v>
      </c>
      <c r="D2523" s="44" t="str">
        <f t="shared" si="549"/>
        <v>Salud</v>
      </c>
      <c r="E2523" s="64">
        <v>7306</v>
      </c>
      <c r="F2523" s="44" t="str">
        <f t="shared" si="547"/>
        <v>Paso a Paso y Activos</v>
      </c>
      <c r="G2523" s="27" t="s">
        <v>3568</v>
      </c>
      <c r="H2523" s="60" t="s">
        <v>17</v>
      </c>
      <c r="I2523" s="58" t="s">
        <v>153</v>
      </c>
      <c r="J2523" s="43" t="str">
        <f t="shared" si="539"/>
        <v>Zona</v>
      </c>
      <c r="K2523" s="12" t="str">
        <f t="shared" ref="K2523:N2538" si="550">+K2522</f>
        <v>Etapas Históricas -Casos Activos</v>
      </c>
      <c r="L2523" s="43" t="str">
        <f t="shared" si="550"/>
        <v>Periodo 2020-2021</v>
      </c>
      <c r="M2523" s="43" t="str">
        <f t="shared" si="550"/>
        <v>Casos</v>
      </c>
      <c r="N2523" s="49" t="str">
        <f t="shared" si="550"/>
        <v>Ministerio de Ciencias, Tecnología, Conocimiento e Innovación</v>
      </c>
      <c r="O25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Romeral</v>
      </c>
      <c r="P2523" s="68"/>
      <c r="Q2523" s="15" t="str">
        <f t="shared" si="545"/>
        <v>Gráfico Evolución Comparativo</v>
      </c>
      <c r="R2523" s="30"/>
      <c r="S25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https://analytics.zoho.com/open-view/2395394000008156433?ZOHO_CRITERIA=%22Localiza_CL_Poblacion%22.%22Codcom%22%3D7306</v>
      </c>
      <c r="T2523" s="17"/>
      <c r="U2523" s="31" t="str">
        <f t="shared" si="546"/>
        <v>#1774B9</v>
      </c>
      <c r="V2523" s="32" t="str">
        <f>+Enfermedades_Mundiales[[#This Row],[idcoleccion]]&amp;"-"&amp;Enfermedades_Mundiales[[#This Row],[id]]</f>
        <v>360-2513</v>
      </c>
      <c r="W2523" s="21">
        <f>+VLOOKUP(Enfermedades_Mundiales[[#This Row],[Filtro URL]],Estructura!$X$4:$Y$366,2,0)</f>
        <v>36307306</v>
      </c>
      <c r="X2523" s="21" t="str">
        <f>+VLOOKUP(Enfermedades_Mundiales[[#This Row],[tema]],Estructura!$A$4:$C$18,3,0)</f>
        <v>T-369</v>
      </c>
      <c r="Y2523" s="32" t="str">
        <f>+VLOOKUP(Enfermedades_Mundiales[[#This Row],[contenido]],Estructura!$E$4:$G$18,3,0)</f>
        <v>C-364</v>
      </c>
      <c r="Z2523" s="32" t="str">
        <f>+VLOOKUP(Enfermedades_Mundiales[[#This Row],[Filtro Integrado]],Estructura!$M$4:$O$367,3,0)</f>
        <v>FI-366</v>
      </c>
      <c r="AA2523" s="32" t="str">
        <f>+VLOOKUP(Enfermedades_Mundiales[[#This Row],[Muestra]],Estructura!$Q$4:$S$194,3,0)</f>
        <v>M-374</v>
      </c>
    </row>
    <row r="2524" spans="1:27" ht="30.6" x14ac:dyDescent="0.3">
      <c r="A2524" s="61" t="s">
        <v>2991</v>
      </c>
      <c r="B2524" s="43">
        <f t="shared" si="549"/>
        <v>360</v>
      </c>
      <c r="C2524" s="44" t="str">
        <f t="shared" si="549"/>
        <v>Enfermedades Mundiales</v>
      </c>
      <c r="D2524" s="44" t="str">
        <f t="shared" si="549"/>
        <v>Salud</v>
      </c>
      <c r="E2524" s="64">
        <v>7307</v>
      </c>
      <c r="F2524" s="44" t="str">
        <f t="shared" si="547"/>
        <v>Paso a Paso y Activos</v>
      </c>
      <c r="G2524" s="27" t="s">
        <v>3568</v>
      </c>
      <c r="H2524" s="60" t="s">
        <v>17</v>
      </c>
      <c r="I2524" s="58" t="s">
        <v>154</v>
      </c>
      <c r="J2524" s="43" t="str">
        <f t="shared" ref="J2524:J2587" si="551">+J2523</f>
        <v>Zona</v>
      </c>
      <c r="K2524" s="12" t="str">
        <f t="shared" si="550"/>
        <v>Etapas Históricas -Casos Activos</v>
      </c>
      <c r="L2524" s="43" t="str">
        <f t="shared" si="550"/>
        <v>Periodo 2020-2021</v>
      </c>
      <c r="M2524" s="43" t="str">
        <f t="shared" si="550"/>
        <v>Casos</v>
      </c>
      <c r="N2524" s="49" t="str">
        <f t="shared" si="550"/>
        <v>Ministerio de Ciencias, Tecnología, Conocimiento e Innovación</v>
      </c>
      <c r="O25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Sagrada Familia</v>
      </c>
      <c r="P2524" s="68"/>
      <c r="Q2524" s="15" t="str">
        <f t="shared" si="545"/>
        <v>Gráfico Evolución Comparativo</v>
      </c>
      <c r="R2524" s="30"/>
      <c r="S25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https://analytics.zoho.com/open-view/2395394000008156433?ZOHO_CRITERIA=%22Localiza_CL_Poblacion%22.%22Codcom%22%3D7307</v>
      </c>
      <c r="T2524" s="17"/>
      <c r="U2524" s="31" t="str">
        <f t="shared" si="546"/>
        <v>#1774B9</v>
      </c>
      <c r="V2524" s="32" t="str">
        <f>+Enfermedades_Mundiales[[#This Row],[idcoleccion]]&amp;"-"&amp;Enfermedades_Mundiales[[#This Row],[id]]</f>
        <v>360-2514</v>
      </c>
      <c r="W2524" s="21">
        <f>+VLOOKUP(Enfermedades_Mundiales[[#This Row],[Filtro URL]],Estructura!$X$4:$Y$366,2,0)</f>
        <v>36307307</v>
      </c>
      <c r="X2524" s="21" t="str">
        <f>+VLOOKUP(Enfermedades_Mundiales[[#This Row],[tema]],Estructura!$A$4:$C$18,3,0)</f>
        <v>T-369</v>
      </c>
      <c r="Y2524" s="32" t="str">
        <f>+VLOOKUP(Enfermedades_Mundiales[[#This Row],[contenido]],Estructura!$E$4:$G$18,3,0)</f>
        <v>C-364</v>
      </c>
      <c r="Z2524" s="32" t="str">
        <f>+VLOOKUP(Enfermedades_Mundiales[[#This Row],[Filtro Integrado]],Estructura!$M$4:$O$367,3,0)</f>
        <v>FI-366</v>
      </c>
      <c r="AA2524" s="32" t="str">
        <f>+VLOOKUP(Enfermedades_Mundiales[[#This Row],[Muestra]],Estructura!$Q$4:$S$194,3,0)</f>
        <v>M-374</v>
      </c>
    </row>
    <row r="2525" spans="1:27" ht="30.6" x14ac:dyDescent="0.3">
      <c r="A2525" s="61" t="s">
        <v>2992</v>
      </c>
      <c r="B2525" s="43">
        <f t="shared" si="549"/>
        <v>360</v>
      </c>
      <c r="C2525" s="44" t="str">
        <f t="shared" si="549"/>
        <v>Enfermedades Mundiales</v>
      </c>
      <c r="D2525" s="44" t="str">
        <f t="shared" si="549"/>
        <v>Salud</v>
      </c>
      <c r="E2525" s="64">
        <v>7308</v>
      </c>
      <c r="F2525" s="44" t="str">
        <f t="shared" si="547"/>
        <v>Paso a Paso y Activos</v>
      </c>
      <c r="G2525" s="27" t="s">
        <v>3568</v>
      </c>
      <c r="H2525" s="60" t="s">
        <v>17</v>
      </c>
      <c r="I2525" s="58" t="s">
        <v>155</v>
      </c>
      <c r="J2525" s="43" t="str">
        <f t="shared" si="551"/>
        <v>Zona</v>
      </c>
      <c r="K2525" s="12" t="str">
        <f t="shared" si="550"/>
        <v>Etapas Históricas -Casos Activos</v>
      </c>
      <c r="L2525" s="43" t="str">
        <f t="shared" si="550"/>
        <v>Periodo 2020-2021</v>
      </c>
      <c r="M2525" s="43" t="str">
        <f t="shared" si="550"/>
        <v>Casos</v>
      </c>
      <c r="N2525" s="49" t="str">
        <f t="shared" si="550"/>
        <v>Ministerio de Ciencias, Tecnología, Conocimiento e Innovación</v>
      </c>
      <c r="O25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Teno</v>
      </c>
      <c r="P2525" s="68"/>
      <c r="Q2525" s="15" t="str">
        <f t="shared" si="545"/>
        <v>Gráfico Evolución Comparativo</v>
      </c>
      <c r="R2525" s="30"/>
      <c r="S25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https://analytics.zoho.com/open-view/2395394000008156433?ZOHO_CRITERIA=%22Localiza_CL_Poblacion%22.%22Codcom%22%3D7308</v>
      </c>
      <c r="T2525" s="17"/>
      <c r="U2525" s="31" t="str">
        <f t="shared" si="546"/>
        <v>#1774B9</v>
      </c>
      <c r="V2525" s="32" t="str">
        <f>+Enfermedades_Mundiales[[#This Row],[idcoleccion]]&amp;"-"&amp;Enfermedades_Mundiales[[#This Row],[id]]</f>
        <v>360-2515</v>
      </c>
      <c r="W2525" s="21">
        <f>+VLOOKUP(Enfermedades_Mundiales[[#This Row],[Filtro URL]],Estructura!$X$4:$Y$366,2,0)</f>
        <v>36307308</v>
      </c>
      <c r="X2525" s="21" t="str">
        <f>+VLOOKUP(Enfermedades_Mundiales[[#This Row],[tema]],Estructura!$A$4:$C$18,3,0)</f>
        <v>T-369</v>
      </c>
      <c r="Y2525" s="32" t="str">
        <f>+VLOOKUP(Enfermedades_Mundiales[[#This Row],[contenido]],Estructura!$E$4:$G$18,3,0)</f>
        <v>C-364</v>
      </c>
      <c r="Z2525" s="32" t="str">
        <f>+VLOOKUP(Enfermedades_Mundiales[[#This Row],[Filtro Integrado]],Estructura!$M$4:$O$367,3,0)</f>
        <v>FI-366</v>
      </c>
      <c r="AA2525" s="32" t="str">
        <f>+VLOOKUP(Enfermedades_Mundiales[[#This Row],[Muestra]],Estructura!$Q$4:$S$194,3,0)</f>
        <v>M-374</v>
      </c>
    </row>
    <row r="2526" spans="1:27" ht="30.6" x14ac:dyDescent="0.3">
      <c r="A2526" s="61" t="s">
        <v>2993</v>
      </c>
      <c r="B2526" s="43">
        <f t="shared" si="549"/>
        <v>360</v>
      </c>
      <c r="C2526" s="44" t="str">
        <f t="shared" si="549"/>
        <v>Enfermedades Mundiales</v>
      </c>
      <c r="D2526" s="44" t="str">
        <f t="shared" si="549"/>
        <v>Salud</v>
      </c>
      <c r="E2526" s="64">
        <v>7309</v>
      </c>
      <c r="F2526" s="44" t="str">
        <f t="shared" si="547"/>
        <v>Paso a Paso y Activos</v>
      </c>
      <c r="G2526" s="27" t="s">
        <v>3568</v>
      </c>
      <c r="H2526" s="60" t="s">
        <v>17</v>
      </c>
      <c r="I2526" s="58" t="s">
        <v>156</v>
      </c>
      <c r="J2526" s="43" t="str">
        <f t="shared" si="551"/>
        <v>Zona</v>
      </c>
      <c r="K2526" s="12" t="str">
        <f t="shared" si="550"/>
        <v>Etapas Históricas -Casos Activos</v>
      </c>
      <c r="L2526" s="43" t="str">
        <f t="shared" si="550"/>
        <v>Periodo 2020-2021</v>
      </c>
      <c r="M2526" s="43" t="str">
        <f t="shared" si="550"/>
        <v>Casos</v>
      </c>
      <c r="N2526" s="49" t="str">
        <f t="shared" si="550"/>
        <v>Ministerio de Ciencias, Tecnología, Conocimiento e Innovación</v>
      </c>
      <c r="O25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Vichuquén</v>
      </c>
      <c r="P2526" s="68"/>
      <c r="Q2526" s="15" t="str">
        <f t="shared" si="545"/>
        <v>Gráfico Evolución Comparativo</v>
      </c>
      <c r="R2526" s="30"/>
      <c r="S25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https://analytics.zoho.com/open-view/2395394000008156433?ZOHO_CRITERIA=%22Localiza_CL_Poblacion%22.%22Codcom%22%3D7309</v>
      </c>
      <c r="T2526" s="17"/>
      <c r="U2526" s="31" t="str">
        <f t="shared" si="546"/>
        <v>#1774B9</v>
      </c>
      <c r="V2526" s="32" t="str">
        <f>+Enfermedades_Mundiales[[#This Row],[idcoleccion]]&amp;"-"&amp;Enfermedades_Mundiales[[#This Row],[id]]</f>
        <v>360-2516</v>
      </c>
      <c r="W2526" s="21">
        <f>+VLOOKUP(Enfermedades_Mundiales[[#This Row],[Filtro URL]],Estructura!$X$4:$Y$366,2,0)</f>
        <v>36307309</v>
      </c>
      <c r="X2526" s="21" t="str">
        <f>+VLOOKUP(Enfermedades_Mundiales[[#This Row],[tema]],Estructura!$A$4:$C$18,3,0)</f>
        <v>T-369</v>
      </c>
      <c r="Y2526" s="32" t="str">
        <f>+VLOOKUP(Enfermedades_Mundiales[[#This Row],[contenido]],Estructura!$E$4:$G$18,3,0)</f>
        <v>C-364</v>
      </c>
      <c r="Z2526" s="32" t="str">
        <f>+VLOOKUP(Enfermedades_Mundiales[[#This Row],[Filtro Integrado]],Estructura!$M$4:$O$367,3,0)</f>
        <v>FI-366</v>
      </c>
      <c r="AA2526" s="32" t="str">
        <f>+VLOOKUP(Enfermedades_Mundiales[[#This Row],[Muestra]],Estructura!$Q$4:$S$194,3,0)</f>
        <v>M-374</v>
      </c>
    </row>
    <row r="2527" spans="1:27" ht="30.6" x14ac:dyDescent="0.3">
      <c r="A2527" s="61" t="s">
        <v>2994</v>
      </c>
      <c r="B2527" s="43">
        <f t="shared" si="549"/>
        <v>360</v>
      </c>
      <c r="C2527" s="44" t="str">
        <f t="shared" si="549"/>
        <v>Enfermedades Mundiales</v>
      </c>
      <c r="D2527" s="44" t="str">
        <f t="shared" si="549"/>
        <v>Salud</v>
      </c>
      <c r="E2527" s="64">
        <v>7401</v>
      </c>
      <c r="F2527" s="44" t="str">
        <f t="shared" si="547"/>
        <v>Paso a Paso y Activos</v>
      </c>
      <c r="G2527" s="27" t="s">
        <v>3568</v>
      </c>
      <c r="H2527" s="60" t="s">
        <v>17</v>
      </c>
      <c r="I2527" s="58" t="s">
        <v>157</v>
      </c>
      <c r="J2527" s="43" t="str">
        <f t="shared" si="551"/>
        <v>Zona</v>
      </c>
      <c r="K2527" s="12" t="str">
        <f t="shared" si="550"/>
        <v>Etapas Históricas -Casos Activos</v>
      </c>
      <c r="L2527" s="43" t="str">
        <f t="shared" si="550"/>
        <v>Periodo 2020-2021</v>
      </c>
      <c r="M2527" s="43" t="str">
        <f t="shared" si="550"/>
        <v>Casos</v>
      </c>
      <c r="N2527" s="49" t="str">
        <f t="shared" si="550"/>
        <v>Ministerio de Ciencias, Tecnología, Conocimiento e Innovación</v>
      </c>
      <c r="O25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Linares</v>
      </c>
      <c r="P2527" s="68"/>
      <c r="Q2527" s="15" t="str">
        <f t="shared" si="545"/>
        <v>Gráfico Evolución Comparativo</v>
      </c>
      <c r="R2527" s="30"/>
      <c r="S25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https://analytics.zoho.com/open-view/2395394000008156433?ZOHO_CRITERIA=%22Localiza_CL_Poblacion%22.%22Codcom%22%3D7401</v>
      </c>
      <c r="T2527" s="17"/>
      <c r="U2527" s="31" t="str">
        <f t="shared" si="546"/>
        <v>#1774B9</v>
      </c>
      <c r="V2527" s="32" t="str">
        <f>+Enfermedades_Mundiales[[#This Row],[idcoleccion]]&amp;"-"&amp;Enfermedades_Mundiales[[#This Row],[id]]</f>
        <v>360-2517</v>
      </c>
      <c r="W2527" s="21">
        <f>+VLOOKUP(Enfermedades_Mundiales[[#This Row],[Filtro URL]],Estructura!$X$4:$Y$366,2,0)</f>
        <v>36307401</v>
      </c>
      <c r="X2527" s="21" t="str">
        <f>+VLOOKUP(Enfermedades_Mundiales[[#This Row],[tema]],Estructura!$A$4:$C$18,3,0)</f>
        <v>T-369</v>
      </c>
      <c r="Y2527" s="32" t="str">
        <f>+VLOOKUP(Enfermedades_Mundiales[[#This Row],[contenido]],Estructura!$E$4:$G$18,3,0)</f>
        <v>C-364</v>
      </c>
      <c r="Z2527" s="32" t="str">
        <f>+VLOOKUP(Enfermedades_Mundiales[[#This Row],[Filtro Integrado]],Estructura!$M$4:$O$367,3,0)</f>
        <v>FI-366</v>
      </c>
      <c r="AA2527" s="32" t="str">
        <f>+VLOOKUP(Enfermedades_Mundiales[[#This Row],[Muestra]],Estructura!$Q$4:$S$194,3,0)</f>
        <v>M-374</v>
      </c>
    </row>
    <row r="2528" spans="1:27" ht="30.6" x14ac:dyDescent="0.3">
      <c r="A2528" s="61" t="s">
        <v>2995</v>
      </c>
      <c r="B2528" s="43">
        <f t="shared" si="549"/>
        <v>360</v>
      </c>
      <c r="C2528" s="44" t="str">
        <f t="shared" si="549"/>
        <v>Enfermedades Mundiales</v>
      </c>
      <c r="D2528" s="44" t="str">
        <f t="shared" si="549"/>
        <v>Salud</v>
      </c>
      <c r="E2528" s="64">
        <v>7402</v>
      </c>
      <c r="F2528" s="44" t="str">
        <f t="shared" si="547"/>
        <v>Paso a Paso y Activos</v>
      </c>
      <c r="G2528" s="27" t="s">
        <v>3568</v>
      </c>
      <c r="H2528" s="60" t="s">
        <v>17</v>
      </c>
      <c r="I2528" s="58" t="s">
        <v>158</v>
      </c>
      <c r="J2528" s="43" t="str">
        <f t="shared" si="551"/>
        <v>Zona</v>
      </c>
      <c r="K2528" s="12" t="str">
        <f t="shared" si="550"/>
        <v>Etapas Históricas -Casos Activos</v>
      </c>
      <c r="L2528" s="43" t="str">
        <f t="shared" si="550"/>
        <v>Periodo 2020-2021</v>
      </c>
      <c r="M2528" s="43" t="str">
        <f t="shared" si="550"/>
        <v>Casos</v>
      </c>
      <c r="N2528" s="49" t="str">
        <f t="shared" si="550"/>
        <v>Ministerio de Ciencias, Tecnología, Conocimiento e Innovación</v>
      </c>
      <c r="O25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Colbún</v>
      </c>
      <c r="P2528" s="68"/>
      <c r="Q2528" s="15" t="str">
        <f t="shared" si="545"/>
        <v>Gráfico Evolución Comparativo</v>
      </c>
      <c r="R2528" s="30"/>
      <c r="S25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https://analytics.zoho.com/open-view/2395394000008156433?ZOHO_CRITERIA=%22Localiza_CL_Poblacion%22.%22Codcom%22%3D7402</v>
      </c>
      <c r="T2528" s="17"/>
      <c r="U2528" s="31" t="str">
        <f t="shared" si="546"/>
        <v>#1774B9</v>
      </c>
      <c r="V2528" s="32" t="str">
        <f>+Enfermedades_Mundiales[[#This Row],[idcoleccion]]&amp;"-"&amp;Enfermedades_Mundiales[[#This Row],[id]]</f>
        <v>360-2518</v>
      </c>
      <c r="W2528" s="21">
        <f>+VLOOKUP(Enfermedades_Mundiales[[#This Row],[Filtro URL]],Estructura!$X$4:$Y$366,2,0)</f>
        <v>36307402</v>
      </c>
      <c r="X2528" s="21" t="str">
        <f>+VLOOKUP(Enfermedades_Mundiales[[#This Row],[tema]],Estructura!$A$4:$C$18,3,0)</f>
        <v>T-369</v>
      </c>
      <c r="Y2528" s="32" t="str">
        <f>+VLOOKUP(Enfermedades_Mundiales[[#This Row],[contenido]],Estructura!$E$4:$G$18,3,0)</f>
        <v>C-364</v>
      </c>
      <c r="Z2528" s="32" t="str">
        <f>+VLOOKUP(Enfermedades_Mundiales[[#This Row],[Filtro Integrado]],Estructura!$M$4:$O$367,3,0)</f>
        <v>FI-366</v>
      </c>
      <c r="AA2528" s="32" t="str">
        <f>+VLOOKUP(Enfermedades_Mundiales[[#This Row],[Muestra]],Estructura!$Q$4:$S$194,3,0)</f>
        <v>M-374</v>
      </c>
    </row>
    <row r="2529" spans="1:27" ht="30.6" x14ac:dyDescent="0.3">
      <c r="A2529" s="61" t="s">
        <v>2996</v>
      </c>
      <c r="B2529" s="43">
        <f t="shared" si="549"/>
        <v>360</v>
      </c>
      <c r="C2529" s="44" t="str">
        <f t="shared" si="549"/>
        <v>Enfermedades Mundiales</v>
      </c>
      <c r="D2529" s="44" t="str">
        <f t="shared" si="549"/>
        <v>Salud</v>
      </c>
      <c r="E2529" s="64">
        <v>7403</v>
      </c>
      <c r="F2529" s="44" t="str">
        <f t="shared" si="547"/>
        <v>Paso a Paso y Activos</v>
      </c>
      <c r="G2529" s="27" t="s">
        <v>3568</v>
      </c>
      <c r="H2529" s="60" t="s">
        <v>17</v>
      </c>
      <c r="I2529" s="58" t="s">
        <v>159</v>
      </c>
      <c r="J2529" s="43" t="str">
        <f t="shared" si="551"/>
        <v>Zona</v>
      </c>
      <c r="K2529" s="12" t="str">
        <f t="shared" si="550"/>
        <v>Etapas Históricas -Casos Activos</v>
      </c>
      <c r="L2529" s="43" t="str">
        <f t="shared" si="550"/>
        <v>Periodo 2020-2021</v>
      </c>
      <c r="M2529" s="43" t="str">
        <f t="shared" si="550"/>
        <v>Casos</v>
      </c>
      <c r="N2529" s="49" t="str">
        <f t="shared" si="550"/>
        <v>Ministerio de Ciencias, Tecnología, Conocimiento e Innovación</v>
      </c>
      <c r="O25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Longaví</v>
      </c>
      <c r="P2529" s="68"/>
      <c r="Q2529" s="15" t="str">
        <f t="shared" si="545"/>
        <v>Gráfico Evolución Comparativo</v>
      </c>
      <c r="R2529" s="30"/>
      <c r="S25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https://analytics.zoho.com/open-view/2395394000008156433?ZOHO_CRITERIA=%22Localiza_CL_Poblacion%22.%22Codcom%22%3D7403</v>
      </c>
      <c r="T2529" s="17"/>
      <c r="U2529" s="31" t="str">
        <f t="shared" si="546"/>
        <v>#1774B9</v>
      </c>
      <c r="V2529" s="32" t="str">
        <f>+Enfermedades_Mundiales[[#This Row],[idcoleccion]]&amp;"-"&amp;Enfermedades_Mundiales[[#This Row],[id]]</f>
        <v>360-2519</v>
      </c>
      <c r="W2529" s="21">
        <f>+VLOOKUP(Enfermedades_Mundiales[[#This Row],[Filtro URL]],Estructura!$X$4:$Y$366,2,0)</f>
        <v>36307403</v>
      </c>
      <c r="X2529" s="21" t="str">
        <f>+VLOOKUP(Enfermedades_Mundiales[[#This Row],[tema]],Estructura!$A$4:$C$18,3,0)</f>
        <v>T-369</v>
      </c>
      <c r="Y2529" s="32" t="str">
        <f>+VLOOKUP(Enfermedades_Mundiales[[#This Row],[contenido]],Estructura!$E$4:$G$18,3,0)</f>
        <v>C-364</v>
      </c>
      <c r="Z2529" s="32" t="str">
        <f>+VLOOKUP(Enfermedades_Mundiales[[#This Row],[Filtro Integrado]],Estructura!$M$4:$O$367,3,0)</f>
        <v>FI-366</v>
      </c>
      <c r="AA2529" s="32" t="str">
        <f>+VLOOKUP(Enfermedades_Mundiales[[#This Row],[Muestra]],Estructura!$Q$4:$S$194,3,0)</f>
        <v>M-374</v>
      </c>
    </row>
    <row r="2530" spans="1:27" ht="30.6" x14ac:dyDescent="0.3">
      <c r="A2530" s="61" t="s">
        <v>2997</v>
      </c>
      <c r="B2530" s="43">
        <f t="shared" si="549"/>
        <v>360</v>
      </c>
      <c r="C2530" s="44" t="str">
        <f t="shared" si="549"/>
        <v>Enfermedades Mundiales</v>
      </c>
      <c r="D2530" s="44" t="str">
        <f t="shared" si="549"/>
        <v>Salud</v>
      </c>
      <c r="E2530" s="64">
        <v>7404</v>
      </c>
      <c r="F2530" s="44" t="str">
        <f t="shared" si="547"/>
        <v>Paso a Paso y Activos</v>
      </c>
      <c r="G2530" s="27" t="s">
        <v>3568</v>
      </c>
      <c r="H2530" s="60" t="s">
        <v>17</v>
      </c>
      <c r="I2530" s="58" t="s">
        <v>160</v>
      </c>
      <c r="J2530" s="43" t="str">
        <f t="shared" si="551"/>
        <v>Zona</v>
      </c>
      <c r="K2530" s="12" t="str">
        <f t="shared" si="550"/>
        <v>Etapas Históricas -Casos Activos</v>
      </c>
      <c r="L2530" s="43" t="str">
        <f t="shared" si="550"/>
        <v>Periodo 2020-2021</v>
      </c>
      <c r="M2530" s="43" t="str">
        <f t="shared" si="550"/>
        <v>Casos</v>
      </c>
      <c r="N2530" s="49" t="str">
        <f t="shared" si="550"/>
        <v>Ministerio de Ciencias, Tecnología, Conocimiento e Innovación</v>
      </c>
      <c r="O25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Parral</v>
      </c>
      <c r="P2530" s="68"/>
      <c r="Q2530" s="15" t="str">
        <f t="shared" si="545"/>
        <v>Gráfico Evolución Comparativo</v>
      </c>
      <c r="R2530" s="30"/>
      <c r="S25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https://analytics.zoho.com/open-view/2395394000008156433?ZOHO_CRITERIA=%22Localiza_CL_Poblacion%22.%22Codcom%22%3D7404</v>
      </c>
      <c r="T2530" s="17"/>
      <c r="U2530" s="31" t="str">
        <f t="shared" si="546"/>
        <v>#1774B9</v>
      </c>
      <c r="V2530" s="32" t="str">
        <f>+Enfermedades_Mundiales[[#This Row],[idcoleccion]]&amp;"-"&amp;Enfermedades_Mundiales[[#This Row],[id]]</f>
        <v>360-2520</v>
      </c>
      <c r="W2530" s="21">
        <f>+VLOOKUP(Enfermedades_Mundiales[[#This Row],[Filtro URL]],Estructura!$X$4:$Y$366,2,0)</f>
        <v>36307404</v>
      </c>
      <c r="X2530" s="21" t="str">
        <f>+VLOOKUP(Enfermedades_Mundiales[[#This Row],[tema]],Estructura!$A$4:$C$18,3,0)</f>
        <v>T-369</v>
      </c>
      <c r="Y2530" s="32" t="str">
        <f>+VLOOKUP(Enfermedades_Mundiales[[#This Row],[contenido]],Estructura!$E$4:$G$18,3,0)</f>
        <v>C-364</v>
      </c>
      <c r="Z2530" s="32" t="str">
        <f>+VLOOKUP(Enfermedades_Mundiales[[#This Row],[Filtro Integrado]],Estructura!$M$4:$O$367,3,0)</f>
        <v>FI-366</v>
      </c>
      <c r="AA2530" s="32" t="str">
        <f>+VLOOKUP(Enfermedades_Mundiales[[#This Row],[Muestra]],Estructura!$Q$4:$S$194,3,0)</f>
        <v>M-374</v>
      </c>
    </row>
    <row r="2531" spans="1:27" ht="30.6" x14ac:dyDescent="0.3">
      <c r="A2531" s="61" t="s">
        <v>2998</v>
      </c>
      <c r="B2531" s="43">
        <f t="shared" si="549"/>
        <v>360</v>
      </c>
      <c r="C2531" s="44" t="str">
        <f t="shared" si="549"/>
        <v>Enfermedades Mundiales</v>
      </c>
      <c r="D2531" s="44" t="str">
        <f t="shared" si="549"/>
        <v>Salud</v>
      </c>
      <c r="E2531" s="64">
        <v>7405</v>
      </c>
      <c r="F2531" s="44" t="str">
        <f t="shared" si="547"/>
        <v>Paso a Paso y Activos</v>
      </c>
      <c r="G2531" s="27" t="s">
        <v>3568</v>
      </c>
      <c r="H2531" s="60" t="s">
        <v>17</v>
      </c>
      <c r="I2531" s="58" t="s">
        <v>161</v>
      </c>
      <c r="J2531" s="43" t="str">
        <f t="shared" si="551"/>
        <v>Zona</v>
      </c>
      <c r="K2531" s="12" t="str">
        <f t="shared" si="550"/>
        <v>Etapas Históricas -Casos Activos</v>
      </c>
      <c r="L2531" s="43" t="str">
        <f t="shared" si="550"/>
        <v>Periodo 2020-2021</v>
      </c>
      <c r="M2531" s="43" t="str">
        <f t="shared" si="550"/>
        <v>Casos</v>
      </c>
      <c r="N2531" s="49" t="str">
        <f t="shared" si="550"/>
        <v>Ministerio de Ciencias, Tecnología, Conocimiento e Innovación</v>
      </c>
      <c r="O25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Retiro</v>
      </c>
      <c r="P2531" s="68"/>
      <c r="Q2531" s="15" t="str">
        <f t="shared" si="545"/>
        <v>Gráfico Evolución Comparativo</v>
      </c>
      <c r="R2531" s="30"/>
      <c r="S25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https://analytics.zoho.com/open-view/2395394000008156433?ZOHO_CRITERIA=%22Localiza_CL_Poblacion%22.%22Codcom%22%3D7405</v>
      </c>
      <c r="T2531" s="17"/>
      <c r="U2531" s="31" t="str">
        <f t="shared" si="546"/>
        <v>#1774B9</v>
      </c>
      <c r="V2531" s="32" t="str">
        <f>+Enfermedades_Mundiales[[#This Row],[idcoleccion]]&amp;"-"&amp;Enfermedades_Mundiales[[#This Row],[id]]</f>
        <v>360-2521</v>
      </c>
      <c r="W2531" s="21">
        <f>+VLOOKUP(Enfermedades_Mundiales[[#This Row],[Filtro URL]],Estructura!$X$4:$Y$366,2,0)</f>
        <v>36307405</v>
      </c>
      <c r="X2531" s="21" t="str">
        <f>+VLOOKUP(Enfermedades_Mundiales[[#This Row],[tema]],Estructura!$A$4:$C$18,3,0)</f>
        <v>T-369</v>
      </c>
      <c r="Y2531" s="32" t="str">
        <f>+VLOOKUP(Enfermedades_Mundiales[[#This Row],[contenido]],Estructura!$E$4:$G$18,3,0)</f>
        <v>C-364</v>
      </c>
      <c r="Z2531" s="32" t="str">
        <f>+VLOOKUP(Enfermedades_Mundiales[[#This Row],[Filtro Integrado]],Estructura!$M$4:$O$367,3,0)</f>
        <v>FI-366</v>
      </c>
      <c r="AA2531" s="32" t="str">
        <f>+VLOOKUP(Enfermedades_Mundiales[[#This Row],[Muestra]],Estructura!$Q$4:$S$194,3,0)</f>
        <v>M-374</v>
      </c>
    </row>
    <row r="2532" spans="1:27" ht="30.6" x14ac:dyDescent="0.3">
      <c r="A2532" s="61" t="s">
        <v>2999</v>
      </c>
      <c r="B2532" s="43">
        <f t="shared" si="549"/>
        <v>360</v>
      </c>
      <c r="C2532" s="44" t="str">
        <f t="shared" si="549"/>
        <v>Enfermedades Mundiales</v>
      </c>
      <c r="D2532" s="44" t="str">
        <f t="shared" si="549"/>
        <v>Salud</v>
      </c>
      <c r="E2532" s="64">
        <v>7406</v>
      </c>
      <c r="F2532" s="44" t="str">
        <f t="shared" si="547"/>
        <v>Paso a Paso y Activos</v>
      </c>
      <c r="G2532" s="27" t="s">
        <v>3568</v>
      </c>
      <c r="H2532" s="60" t="s">
        <v>17</v>
      </c>
      <c r="I2532" s="58" t="s">
        <v>162</v>
      </c>
      <c r="J2532" s="43" t="str">
        <f t="shared" si="551"/>
        <v>Zona</v>
      </c>
      <c r="K2532" s="12" t="str">
        <f t="shared" si="550"/>
        <v>Etapas Históricas -Casos Activos</v>
      </c>
      <c r="L2532" s="43" t="str">
        <f t="shared" si="550"/>
        <v>Periodo 2020-2021</v>
      </c>
      <c r="M2532" s="43" t="str">
        <f t="shared" si="550"/>
        <v>Casos</v>
      </c>
      <c r="N2532" s="49" t="str">
        <f t="shared" si="550"/>
        <v>Ministerio de Ciencias, Tecnología, Conocimiento e Innovación</v>
      </c>
      <c r="O25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Javier</v>
      </c>
      <c r="P2532" s="68"/>
      <c r="Q2532" s="15" t="str">
        <f t="shared" si="545"/>
        <v>Gráfico Evolución Comparativo</v>
      </c>
      <c r="R2532" s="30"/>
      <c r="S25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https://analytics.zoho.com/open-view/2395394000008156433?ZOHO_CRITERIA=%22Localiza_CL_Poblacion%22.%22Codcom%22%3D7406</v>
      </c>
      <c r="T2532" s="17"/>
      <c r="U2532" s="31" t="str">
        <f t="shared" si="546"/>
        <v>#1774B9</v>
      </c>
      <c r="V2532" s="32" t="str">
        <f>+Enfermedades_Mundiales[[#This Row],[idcoleccion]]&amp;"-"&amp;Enfermedades_Mundiales[[#This Row],[id]]</f>
        <v>360-2522</v>
      </c>
      <c r="W2532" s="21">
        <f>+VLOOKUP(Enfermedades_Mundiales[[#This Row],[Filtro URL]],Estructura!$X$4:$Y$366,2,0)</f>
        <v>36307406</v>
      </c>
      <c r="X2532" s="21" t="str">
        <f>+VLOOKUP(Enfermedades_Mundiales[[#This Row],[tema]],Estructura!$A$4:$C$18,3,0)</f>
        <v>T-369</v>
      </c>
      <c r="Y2532" s="32" t="str">
        <f>+VLOOKUP(Enfermedades_Mundiales[[#This Row],[contenido]],Estructura!$E$4:$G$18,3,0)</f>
        <v>C-364</v>
      </c>
      <c r="Z2532" s="32" t="str">
        <f>+VLOOKUP(Enfermedades_Mundiales[[#This Row],[Filtro Integrado]],Estructura!$M$4:$O$367,3,0)</f>
        <v>FI-366</v>
      </c>
      <c r="AA2532" s="32" t="str">
        <f>+VLOOKUP(Enfermedades_Mundiales[[#This Row],[Muestra]],Estructura!$Q$4:$S$194,3,0)</f>
        <v>M-374</v>
      </c>
    </row>
    <row r="2533" spans="1:27" ht="30.6" x14ac:dyDescent="0.3">
      <c r="A2533" s="61" t="s">
        <v>3000</v>
      </c>
      <c r="B2533" s="43">
        <f t="shared" si="549"/>
        <v>360</v>
      </c>
      <c r="C2533" s="44" t="str">
        <f t="shared" si="549"/>
        <v>Enfermedades Mundiales</v>
      </c>
      <c r="D2533" s="44" t="str">
        <f t="shared" si="549"/>
        <v>Salud</v>
      </c>
      <c r="E2533" s="64">
        <v>7407</v>
      </c>
      <c r="F2533" s="44" t="str">
        <f t="shared" si="547"/>
        <v>Paso a Paso y Activos</v>
      </c>
      <c r="G2533" s="27" t="s">
        <v>3568</v>
      </c>
      <c r="H2533" s="60" t="s">
        <v>17</v>
      </c>
      <c r="I2533" s="58" t="s">
        <v>163</v>
      </c>
      <c r="J2533" s="43" t="str">
        <f t="shared" si="551"/>
        <v>Zona</v>
      </c>
      <c r="K2533" s="12" t="str">
        <f t="shared" si="550"/>
        <v>Etapas Históricas -Casos Activos</v>
      </c>
      <c r="L2533" s="43" t="str">
        <f t="shared" si="550"/>
        <v>Periodo 2020-2021</v>
      </c>
      <c r="M2533" s="43" t="str">
        <f t="shared" si="550"/>
        <v>Casos</v>
      </c>
      <c r="N2533" s="49" t="str">
        <f t="shared" si="550"/>
        <v>Ministerio de Ciencias, Tecnología, Conocimiento e Innovación</v>
      </c>
      <c r="O25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Villa Alegre</v>
      </c>
      <c r="P2533" s="68"/>
      <c r="Q2533" s="15" t="str">
        <f t="shared" si="545"/>
        <v>Gráfico Evolución Comparativo</v>
      </c>
      <c r="R2533" s="30"/>
      <c r="S25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https://analytics.zoho.com/open-view/2395394000008156433?ZOHO_CRITERIA=%22Localiza_CL_Poblacion%22.%22Codcom%22%3D7407</v>
      </c>
      <c r="T2533" s="17"/>
      <c r="U2533" s="31" t="str">
        <f t="shared" si="546"/>
        <v>#1774B9</v>
      </c>
      <c r="V2533" s="32" t="str">
        <f>+Enfermedades_Mundiales[[#This Row],[idcoleccion]]&amp;"-"&amp;Enfermedades_Mundiales[[#This Row],[id]]</f>
        <v>360-2523</v>
      </c>
      <c r="W2533" s="21">
        <f>+VLOOKUP(Enfermedades_Mundiales[[#This Row],[Filtro URL]],Estructura!$X$4:$Y$366,2,0)</f>
        <v>36307407</v>
      </c>
      <c r="X2533" s="21" t="str">
        <f>+VLOOKUP(Enfermedades_Mundiales[[#This Row],[tema]],Estructura!$A$4:$C$18,3,0)</f>
        <v>T-369</v>
      </c>
      <c r="Y2533" s="32" t="str">
        <f>+VLOOKUP(Enfermedades_Mundiales[[#This Row],[contenido]],Estructura!$E$4:$G$18,3,0)</f>
        <v>C-364</v>
      </c>
      <c r="Z2533" s="32" t="str">
        <f>+VLOOKUP(Enfermedades_Mundiales[[#This Row],[Filtro Integrado]],Estructura!$M$4:$O$367,3,0)</f>
        <v>FI-366</v>
      </c>
      <c r="AA2533" s="32" t="str">
        <f>+VLOOKUP(Enfermedades_Mundiales[[#This Row],[Muestra]],Estructura!$Q$4:$S$194,3,0)</f>
        <v>M-374</v>
      </c>
    </row>
    <row r="2534" spans="1:27" ht="30.6" x14ac:dyDescent="0.3">
      <c r="A2534" s="61" t="s">
        <v>3001</v>
      </c>
      <c r="B2534" s="43">
        <f t="shared" si="549"/>
        <v>360</v>
      </c>
      <c r="C2534" s="44" t="str">
        <f t="shared" si="549"/>
        <v>Enfermedades Mundiales</v>
      </c>
      <c r="D2534" s="44" t="str">
        <f t="shared" si="549"/>
        <v>Salud</v>
      </c>
      <c r="E2534" s="64">
        <v>7408</v>
      </c>
      <c r="F2534" s="44" t="str">
        <f t="shared" si="547"/>
        <v>Paso a Paso y Activos</v>
      </c>
      <c r="G2534" s="27" t="s">
        <v>3568</v>
      </c>
      <c r="H2534" s="60" t="s">
        <v>17</v>
      </c>
      <c r="I2534" s="58" t="s">
        <v>164</v>
      </c>
      <c r="J2534" s="43" t="str">
        <f t="shared" si="551"/>
        <v>Zona</v>
      </c>
      <c r="K2534" s="12" t="str">
        <f t="shared" si="550"/>
        <v>Etapas Históricas -Casos Activos</v>
      </c>
      <c r="L2534" s="43" t="str">
        <f t="shared" si="550"/>
        <v>Periodo 2020-2021</v>
      </c>
      <c r="M2534" s="43" t="str">
        <f t="shared" si="550"/>
        <v>Casos</v>
      </c>
      <c r="N2534" s="49" t="str">
        <f t="shared" si="550"/>
        <v>Ministerio de Ciencias, Tecnología, Conocimiento e Innovación</v>
      </c>
      <c r="O25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Yerbas Buenas</v>
      </c>
      <c r="P2534" s="68"/>
      <c r="Q2534" s="15" t="str">
        <f t="shared" si="545"/>
        <v>Gráfico Evolución Comparativo</v>
      </c>
      <c r="R2534" s="30"/>
      <c r="S25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https://analytics.zoho.com/open-view/2395394000008156433?ZOHO_CRITERIA=%22Localiza_CL_Poblacion%22.%22Codcom%22%3D7408</v>
      </c>
      <c r="T2534" s="17"/>
      <c r="U2534" s="31" t="str">
        <f t="shared" si="546"/>
        <v>#1774B9</v>
      </c>
      <c r="V2534" s="32" t="str">
        <f>+Enfermedades_Mundiales[[#This Row],[idcoleccion]]&amp;"-"&amp;Enfermedades_Mundiales[[#This Row],[id]]</f>
        <v>360-2524</v>
      </c>
      <c r="W2534" s="21">
        <f>+VLOOKUP(Enfermedades_Mundiales[[#This Row],[Filtro URL]],Estructura!$X$4:$Y$366,2,0)</f>
        <v>36307408</v>
      </c>
      <c r="X2534" s="21" t="str">
        <f>+VLOOKUP(Enfermedades_Mundiales[[#This Row],[tema]],Estructura!$A$4:$C$18,3,0)</f>
        <v>T-369</v>
      </c>
      <c r="Y2534" s="32" t="str">
        <f>+VLOOKUP(Enfermedades_Mundiales[[#This Row],[contenido]],Estructura!$E$4:$G$18,3,0)</f>
        <v>C-364</v>
      </c>
      <c r="Z2534" s="32" t="str">
        <f>+VLOOKUP(Enfermedades_Mundiales[[#This Row],[Filtro Integrado]],Estructura!$M$4:$O$367,3,0)</f>
        <v>FI-366</v>
      </c>
      <c r="AA2534" s="32" t="str">
        <f>+VLOOKUP(Enfermedades_Mundiales[[#This Row],[Muestra]],Estructura!$Q$4:$S$194,3,0)</f>
        <v>M-374</v>
      </c>
    </row>
    <row r="2535" spans="1:27" ht="30.6" x14ac:dyDescent="0.3">
      <c r="A2535" s="61" t="s">
        <v>3002</v>
      </c>
      <c r="B2535" s="43">
        <f t="shared" si="549"/>
        <v>360</v>
      </c>
      <c r="C2535" s="44" t="str">
        <f t="shared" si="549"/>
        <v>Enfermedades Mundiales</v>
      </c>
      <c r="D2535" s="44" t="str">
        <f t="shared" si="549"/>
        <v>Salud</v>
      </c>
      <c r="E2535" s="64">
        <v>8101</v>
      </c>
      <c r="F2535" s="44" t="str">
        <f t="shared" si="547"/>
        <v>Paso a Paso y Activos</v>
      </c>
      <c r="G2535" s="27" t="s">
        <v>3568</v>
      </c>
      <c r="H2535" s="60" t="s">
        <v>17</v>
      </c>
      <c r="I2535" s="58" t="s">
        <v>165</v>
      </c>
      <c r="J2535" s="43" t="str">
        <f t="shared" si="551"/>
        <v>Zona</v>
      </c>
      <c r="K2535" s="12" t="str">
        <f t="shared" si="550"/>
        <v>Etapas Históricas -Casos Activos</v>
      </c>
      <c r="L2535" s="43" t="str">
        <f t="shared" si="550"/>
        <v>Periodo 2020-2021</v>
      </c>
      <c r="M2535" s="43" t="str">
        <f t="shared" si="550"/>
        <v>Casos</v>
      </c>
      <c r="N2535" s="49" t="str">
        <f t="shared" si="550"/>
        <v>Ministerio de Ciencias, Tecnología, Conocimiento e Innovación</v>
      </c>
      <c r="O25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Concepción</v>
      </c>
      <c r="P2535" s="68"/>
      <c r="Q2535" s="15" t="str">
        <f t="shared" si="545"/>
        <v>Gráfico Evolución Comparativo</v>
      </c>
      <c r="R2535" s="30"/>
      <c r="S25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https://analytics.zoho.com/open-view/2395394000008156433?ZOHO_CRITERIA=%22Localiza_CL_Poblacion%22.%22Codcom%22%3D8101</v>
      </c>
      <c r="T2535" s="17"/>
      <c r="U2535" s="31" t="str">
        <f t="shared" si="546"/>
        <v>#1774B9</v>
      </c>
      <c r="V2535" s="32" t="str">
        <f>+Enfermedades_Mundiales[[#This Row],[idcoleccion]]&amp;"-"&amp;Enfermedades_Mundiales[[#This Row],[id]]</f>
        <v>360-2525</v>
      </c>
      <c r="W2535" s="21">
        <f>+VLOOKUP(Enfermedades_Mundiales[[#This Row],[Filtro URL]],Estructura!$X$4:$Y$366,2,0)</f>
        <v>36308101</v>
      </c>
      <c r="X2535" s="21" t="str">
        <f>+VLOOKUP(Enfermedades_Mundiales[[#This Row],[tema]],Estructura!$A$4:$C$18,3,0)</f>
        <v>T-369</v>
      </c>
      <c r="Y2535" s="32" t="str">
        <f>+VLOOKUP(Enfermedades_Mundiales[[#This Row],[contenido]],Estructura!$E$4:$G$18,3,0)</f>
        <v>C-364</v>
      </c>
      <c r="Z2535" s="32" t="str">
        <f>+VLOOKUP(Enfermedades_Mundiales[[#This Row],[Filtro Integrado]],Estructura!$M$4:$O$367,3,0)</f>
        <v>FI-366</v>
      </c>
      <c r="AA2535" s="32" t="str">
        <f>+VLOOKUP(Enfermedades_Mundiales[[#This Row],[Muestra]],Estructura!$Q$4:$S$194,3,0)</f>
        <v>M-374</v>
      </c>
    </row>
    <row r="2536" spans="1:27" ht="30.6" x14ac:dyDescent="0.3">
      <c r="A2536" s="61" t="s">
        <v>3003</v>
      </c>
      <c r="B2536" s="43">
        <f t="shared" si="549"/>
        <v>360</v>
      </c>
      <c r="C2536" s="44" t="str">
        <f t="shared" si="549"/>
        <v>Enfermedades Mundiales</v>
      </c>
      <c r="D2536" s="44" t="str">
        <f t="shared" si="549"/>
        <v>Salud</v>
      </c>
      <c r="E2536" s="64">
        <v>8102</v>
      </c>
      <c r="F2536" s="44" t="str">
        <f t="shared" si="547"/>
        <v>Paso a Paso y Activos</v>
      </c>
      <c r="G2536" s="27" t="s">
        <v>3568</v>
      </c>
      <c r="H2536" s="60" t="s">
        <v>17</v>
      </c>
      <c r="I2536" s="58" t="s">
        <v>166</v>
      </c>
      <c r="J2536" s="43" t="str">
        <f t="shared" si="551"/>
        <v>Zona</v>
      </c>
      <c r="K2536" s="12" t="str">
        <f t="shared" si="550"/>
        <v>Etapas Históricas -Casos Activos</v>
      </c>
      <c r="L2536" s="43" t="str">
        <f t="shared" si="550"/>
        <v>Periodo 2020-2021</v>
      </c>
      <c r="M2536" s="43" t="str">
        <f t="shared" si="550"/>
        <v>Casos</v>
      </c>
      <c r="N2536" s="49" t="str">
        <f t="shared" si="550"/>
        <v>Ministerio de Ciencias, Tecnología, Conocimiento e Innovación</v>
      </c>
      <c r="O25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Coronel</v>
      </c>
      <c r="P2536" s="68"/>
      <c r="Q2536" s="15" t="str">
        <f t="shared" si="545"/>
        <v>Gráfico Evolución Comparativo</v>
      </c>
      <c r="R2536" s="30"/>
      <c r="S25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https://analytics.zoho.com/open-view/2395394000008156433?ZOHO_CRITERIA=%22Localiza_CL_Poblacion%22.%22Codcom%22%3D8102</v>
      </c>
      <c r="T2536" s="17"/>
      <c r="U2536" s="31" t="str">
        <f t="shared" si="546"/>
        <v>#1774B9</v>
      </c>
      <c r="V2536" s="32" t="str">
        <f>+Enfermedades_Mundiales[[#This Row],[idcoleccion]]&amp;"-"&amp;Enfermedades_Mundiales[[#This Row],[id]]</f>
        <v>360-2526</v>
      </c>
      <c r="W2536" s="21">
        <f>+VLOOKUP(Enfermedades_Mundiales[[#This Row],[Filtro URL]],Estructura!$X$4:$Y$366,2,0)</f>
        <v>36308102</v>
      </c>
      <c r="X2536" s="21" t="str">
        <f>+VLOOKUP(Enfermedades_Mundiales[[#This Row],[tema]],Estructura!$A$4:$C$18,3,0)</f>
        <v>T-369</v>
      </c>
      <c r="Y2536" s="32" t="str">
        <f>+VLOOKUP(Enfermedades_Mundiales[[#This Row],[contenido]],Estructura!$E$4:$G$18,3,0)</f>
        <v>C-364</v>
      </c>
      <c r="Z2536" s="32" t="str">
        <f>+VLOOKUP(Enfermedades_Mundiales[[#This Row],[Filtro Integrado]],Estructura!$M$4:$O$367,3,0)</f>
        <v>FI-366</v>
      </c>
      <c r="AA2536" s="32" t="str">
        <f>+VLOOKUP(Enfermedades_Mundiales[[#This Row],[Muestra]],Estructura!$Q$4:$S$194,3,0)</f>
        <v>M-374</v>
      </c>
    </row>
    <row r="2537" spans="1:27" ht="30.6" x14ac:dyDescent="0.3">
      <c r="A2537" s="61" t="s">
        <v>3004</v>
      </c>
      <c r="B2537" s="43">
        <f t="shared" si="549"/>
        <v>360</v>
      </c>
      <c r="C2537" s="44" t="str">
        <f t="shared" si="549"/>
        <v>Enfermedades Mundiales</v>
      </c>
      <c r="D2537" s="44" t="str">
        <f t="shared" si="549"/>
        <v>Salud</v>
      </c>
      <c r="E2537" s="64">
        <v>8103</v>
      </c>
      <c r="F2537" s="44" t="str">
        <f t="shared" si="547"/>
        <v>Paso a Paso y Activos</v>
      </c>
      <c r="G2537" s="27" t="s">
        <v>3568</v>
      </c>
      <c r="H2537" s="60" t="s">
        <v>17</v>
      </c>
      <c r="I2537" s="58" t="s">
        <v>167</v>
      </c>
      <c r="J2537" s="43" t="str">
        <f t="shared" si="551"/>
        <v>Zona</v>
      </c>
      <c r="K2537" s="12" t="str">
        <f t="shared" si="550"/>
        <v>Etapas Históricas -Casos Activos</v>
      </c>
      <c r="L2537" s="43" t="str">
        <f t="shared" si="550"/>
        <v>Periodo 2020-2021</v>
      </c>
      <c r="M2537" s="43" t="str">
        <f t="shared" si="550"/>
        <v>Casos</v>
      </c>
      <c r="N2537" s="49" t="str">
        <f t="shared" si="550"/>
        <v>Ministerio de Ciencias, Tecnología, Conocimiento e Innovación</v>
      </c>
      <c r="O25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Chiguayante</v>
      </c>
      <c r="P2537" s="68"/>
      <c r="Q2537" s="15" t="str">
        <f t="shared" si="545"/>
        <v>Gráfico Evolución Comparativo</v>
      </c>
      <c r="R2537" s="30"/>
      <c r="S25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https://analytics.zoho.com/open-view/2395394000008156433?ZOHO_CRITERIA=%22Localiza_CL_Poblacion%22.%22Codcom%22%3D8103</v>
      </c>
      <c r="T2537" s="17"/>
      <c r="U2537" s="31" t="str">
        <f t="shared" si="546"/>
        <v>#1774B9</v>
      </c>
      <c r="V2537" s="32" t="str">
        <f>+Enfermedades_Mundiales[[#This Row],[idcoleccion]]&amp;"-"&amp;Enfermedades_Mundiales[[#This Row],[id]]</f>
        <v>360-2527</v>
      </c>
      <c r="W2537" s="21">
        <f>+VLOOKUP(Enfermedades_Mundiales[[#This Row],[Filtro URL]],Estructura!$X$4:$Y$366,2,0)</f>
        <v>36308103</v>
      </c>
      <c r="X2537" s="21" t="str">
        <f>+VLOOKUP(Enfermedades_Mundiales[[#This Row],[tema]],Estructura!$A$4:$C$18,3,0)</f>
        <v>T-369</v>
      </c>
      <c r="Y2537" s="32" t="str">
        <f>+VLOOKUP(Enfermedades_Mundiales[[#This Row],[contenido]],Estructura!$E$4:$G$18,3,0)</f>
        <v>C-364</v>
      </c>
      <c r="Z2537" s="32" t="str">
        <f>+VLOOKUP(Enfermedades_Mundiales[[#This Row],[Filtro Integrado]],Estructura!$M$4:$O$367,3,0)</f>
        <v>FI-366</v>
      </c>
      <c r="AA2537" s="32" t="str">
        <f>+VLOOKUP(Enfermedades_Mundiales[[#This Row],[Muestra]],Estructura!$Q$4:$S$194,3,0)</f>
        <v>M-374</v>
      </c>
    </row>
    <row r="2538" spans="1:27" ht="30.6" x14ac:dyDescent="0.3">
      <c r="A2538" s="61" t="s">
        <v>3005</v>
      </c>
      <c r="B2538" s="43">
        <f t="shared" ref="B2538:D2553" si="552">+B2537</f>
        <v>360</v>
      </c>
      <c r="C2538" s="44" t="str">
        <f t="shared" si="552"/>
        <v>Enfermedades Mundiales</v>
      </c>
      <c r="D2538" s="44" t="str">
        <f t="shared" si="552"/>
        <v>Salud</v>
      </c>
      <c r="E2538" s="64">
        <v>8104</v>
      </c>
      <c r="F2538" s="44" t="str">
        <f t="shared" si="547"/>
        <v>Paso a Paso y Activos</v>
      </c>
      <c r="G2538" s="27" t="s">
        <v>3568</v>
      </c>
      <c r="H2538" s="60" t="s">
        <v>17</v>
      </c>
      <c r="I2538" s="58" t="s">
        <v>168</v>
      </c>
      <c r="J2538" s="43" t="str">
        <f t="shared" si="551"/>
        <v>Zona</v>
      </c>
      <c r="K2538" s="12" t="str">
        <f t="shared" si="550"/>
        <v>Etapas Históricas -Casos Activos</v>
      </c>
      <c r="L2538" s="43" t="str">
        <f t="shared" si="550"/>
        <v>Periodo 2020-2021</v>
      </c>
      <c r="M2538" s="43" t="str">
        <f t="shared" si="550"/>
        <v>Casos</v>
      </c>
      <c r="N2538" s="49" t="str">
        <f t="shared" si="550"/>
        <v>Ministerio de Ciencias, Tecnología, Conocimiento e Innovación</v>
      </c>
      <c r="O25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Florida</v>
      </c>
      <c r="P2538" s="68"/>
      <c r="Q2538" s="15" t="str">
        <f t="shared" si="545"/>
        <v>Gráfico Evolución Comparativo</v>
      </c>
      <c r="R2538" s="30"/>
      <c r="S25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https://analytics.zoho.com/open-view/2395394000008156433?ZOHO_CRITERIA=%22Localiza_CL_Poblacion%22.%22Codcom%22%3D8104</v>
      </c>
      <c r="T2538" s="17"/>
      <c r="U2538" s="31" t="str">
        <f t="shared" si="546"/>
        <v>#1774B9</v>
      </c>
      <c r="V2538" s="32" t="str">
        <f>+Enfermedades_Mundiales[[#This Row],[idcoleccion]]&amp;"-"&amp;Enfermedades_Mundiales[[#This Row],[id]]</f>
        <v>360-2528</v>
      </c>
      <c r="W2538" s="21">
        <f>+VLOOKUP(Enfermedades_Mundiales[[#This Row],[Filtro URL]],Estructura!$X$4:$Y$366,2,0)</f>
        <v>36308104</v>
      </c>
      <c r="X2538" s="21" t="str">
        <f>+VLOOKUP(Enfermedades_Mundiales[[#This Row],[tema]],Estructura!$A$4:$C$18,3,0)</f>
        <v>T-369</v>
      </c>
      <c r="Y2538" s="32" t="str">
        <f>+VLOOKUP(Enfermedades_Mundiales[[#This Row],[contenido]],Estructura!$E$4:$G$18,3,0)</f>
        <v>C-364</v>
      </c>
      <c r="Z2538" s="32" t="str">
        <f>+VLOOKUP(Enfermedades_Mundiales[[#This Row],[Filtro Integrado]],Estructura!$M$4:$O$367,3,0)</f>
        <v>FI-366</v>
      </c>
      <c r="AA2538" s="32" t="str">
        <f>+VLOOKUP(Enfermedades_Mundiales[[#This Row],[Muestra]],Estructura!$Q$4:$S$194,3,0)</f>
        <v>M-374</v>
      </c>
    </row>
    <row r="2539" spans="1:27" ht="30.6" x14ac:dyDescent="0.3">
      <c r="A2539" s="61" t="s">
        <v>3006</v>
      </c>
      <c r="B2539" s="43">
        <f t="shared" si="552"/>
        <v>360</v>
      </c>
      <c r="C2539" s="44" t="str">
        <f t="shared" si="552"/>
        <v>Enfermedades Mundiales</v>
      </c>
      <c r="D2539" s="44" t="str">
        <f t="shared" si="552"/>
        <v>Salud</v>
      </c>
      <c r="E2539" s="64">
        <v>8105</v>
      </c>
      <c r="F2539" s="44" t="str">
        <f t="shared" si="547"/>
        <v>Paso a Paso y Activos</v>
      </c>
      <c r="G2539" s="27" t="s">
        <v>3568</v>
      </c>
      <c r="H2539" s="60" t="s">
        <v>17</v>
      </c>
      <c r="I2539" s="58" t="s">
        <v>169</v>
      </c>
      <c r="J2539" s="43" t="str">
        <f t="shared" si="551"/>
        <v>Zona</v>
      </c>
      <c r="K2539" s="12" t="str">
        <f t="shared" ref="K2539:N2554" si="553">+K2538</f>
        <v>Etapas Históricas -Casos Activos</v>
      </c>
      <c r="L2539" s="43" t="str">
        <f t="shared" si="553"/>
        <v>Periodo 2020-2021</v>
      </c>
      <c r="M2539" s="43" t="str">
        <f t="shared" si="553"/>
        <v>Casos</v>
      </c>
      <c r="N2539" s="49" t="str">
        <f t="shared" si="553"/>
        <v>Ministerio de Ciencias, Tecnología, Conocimiento e Innovación</v>
      </c>
      <c r="O253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Hualqui</v>
      </c>
      <c r="P2539" s="68"/>
      <c r="Q2539" s="15" t="str">
        <f t="shared" si="545"/>
        <v>Gráfico Evolución Comparativo</v>
      </c>
      <c r="R2539" s="30"/>
      <c r="S253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https://analytics.zoho.com/open-view/2395394000008156433?ZOHO_CRITERIA=%22Localiza_CL_Poblacion%22.%22Codcom%22%3D8105</v>
      </c>
      <c r="T2539" s="17"/>
      <c r="U2539" s="31" t="str">
        <f t="shared" si="546"/>
        <v>#1774B9</v>
      </c>
      <c r="V2539" s="32" t="str">
        <f>+Enfermedades_Mundiales[[#This Row],[idcoleccion]]&amp;"-"&amp;Enfermedades_Mundiales[[#This Row],[id]]</f>
        <v>360-2529</v>
      </c>
      <c r="W2539" s="21">
        <f>+VLOOKUP(Enfermedades_Mundiales[[#This Row],[Filtro URL]],Estructura!$X$4:$Y$366,2,0)</f>
        <v>36308105</v>
      </c>
      <c r="X2539" s="21" t="str">
        <f>+VLOOKUP(Enfermedades_Mundiales[[#This Row],[tema]],Estructura!$A$4:$C$18,3,0)</f>
        <v>T-369</v>
      </c>
      <c r="Y2539" s="32" t="str">
        <f>+VLOOKUP(Enfermedades_Mundiales[[#This Row],[contenido]],Estructura!$E$4:$G$18,3,0)</f>
        <v>C-364</v>
      </c>
      <c r="Z2539" s="32" t="str">
        <f>+VLOOKUP(Enfermedades_Mundiales[[#This Row],[Filtro Integrado]],Estructura!$M$4:$O$367,3,0)</f>
        <v>FI-366</v>
      </c>
      <c r="AA2539" s="32" t="str">
        <f>+VLOOKUP(Enfermedades_Mundiales[[#This Row],[Muestra]],Estructura!$Q$4:$S$194,3,0)</f>
        <v>M-374</v>
      </c>
    </row>
    <row r="2540" spans="1:27" ht="30.6" x14ac:dyDescent="0.3">
      <c r="A2540" s="61" t="s">
        <v>3007</v>
      </c>
      <c r="B2540" s="43">
        <f t="shared" si="552"/>
        <v>360</v>
      </c>
      <c r="C2540" s="44" t="str">
        <f t="shared" si="552"/>
        <v>Enfermedades Mundiales</v>
      </c>
      <c r="D2540" s="44" t="str">
        <f t="shared" si="552"/>
        <v>Salud</v>
      </c>
      <c r="E2540" s="64">
        <v>8106</v>
      </c>
      <c r="F2540" s="44" t="str">
        <f t="shared" si="547"/>
        <v>Paso a Paso y Activos</v>
      </c>
      <c r="G2540" s="27" t="s">
        <v>3568</v>
      </c>
      <c r="H2540" s="60" t="s">
        <v>17</v>
      </c>
      <c r="I2540" s="58" t="s">
        <v>170</v>
      </c>
      <c r="J2540" s="43" t="str">
        <f t="shared" si="551"/>
        <v>Zona</v>
      </c>
      <c r="K2540" s="12" t="str">
        <f t="shared" si="553"/>
        <v>Etapas Históricas -Casos Activos</v>
      </c>
      <c r="L2540" s="43" t="str">
        <f t="shared" si="553"/>
        <v>Periodo 2020-2021</v>
      </c>
      <c r="M2540" s="43" t="str">
        <f t="shared" si="553"/>
        <v>Casos</v>
      </c>
      <c r="N2540" s="49" t="str">
        <f t="shared" si="553"/>
        <v>Ministerio de Ciencias, Tecnología, Conocimiento e Innovación</v>
      </c>
      <c r="O254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Lota</v>
      </c>
      <c r="P2540" s="68"/>
      <c r="Q2540" s="15" t="str">
        <f t="shared" si="545"/>
        <v>Gráfico Evolución Comparativo</v>
      </c>
      <c r="R2540" s="30"/>
      <c r="S254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https://analytics.zoho.com/open-view/2395394000008156433?ZOHO_CRITERIA=%22Localiza_CL_Poblacion%22.%22Codcom%22%3D8106</v>
      </c>
      <c r="T2540" s="17"/>
      <c r="U2540" s="31" t="str">
        <f t="shared" si="546"/>
        <v>#1774B9</v>
      </c>
      <c r="V2540" s="32" t="str">
        <f>+Enfermedades_Mundiales[[#This Row],[idcoleccion]]&amp;"-"&amp;Enfermedades_Mundiales[[#This Row],[id]]</f>
        <v>360-2530</v>
      </c>
      <c r="W2540" s="21">
        <f>+VLOOKUP(Enfermedades_Mundiales[[#This Row],[Filtro URL]],Estructura!$X$4:$Y$366,2,0)</f>
        <v>36308106</v>
      </c>
      <c r="X2540" s="21" t="str">
        <f>+VLOOKUP(Enfermedades_Mundiales[[#This Row],[tema]],Estructura!$A$4:$C$18,3,0)</f>
        <v>T-369</v>
      </c>
      <c r="Y2540" s="32" t="str">
        <f>+VLOOKUP(Enfermedades_Mundiales[[#This Row],[contenido]],Estructura!$E$4:$G$18,3,0)</f>
        <v>C-364</v>
      </c>
      <c r="Z2540" s="32" t="str">
        <f>+VLOOKUP(Enfermedades_Mundiales[[#This Row],[Filtro Integrado]],Estructura!$M$4:$O$367,3,0)</f>
        <v>FI-366</v>
      </c>
      <c r="AA2540" s="32" t="str">
        <f>+VLOOKUP(Enfermedades_Mundiales[[#This Row],[Muestra]],Estructura!$Q$4:$S$194,3,0)</f>
        <v>M-374</v>
      </c>
    </row>
    <row r="2541" spans="1:27" ht="30.6" x14ac:dyDescent="0.3">
      <c r="A2541" s="61" t="s">
        <v>3008</v>
      </c>
      <c r="B2541" s="43">
        <f t="shared" si="552"/>
        <v>360</v>
      </c>
      <c r="C2541" s="44" t="str">
        <f t="shared" si="552"/>
        <v>Enfermedades Mundiales</v>
      </c>
      <c r="D2541" s="44" t="str">
        <f t="shared" si="552"/>
        <v>Salud</v>
      </c>
      <c r="E2541" s="64">
        <v>8107</v>
      </c>
      <c r="F2541" s="44" t="str">
        <f t="shared" si="547"/>
        <v>Paso a Paso y Activos</v>
      </c>
      <c r="G2541" s="27" t="s">
        <v>3568</v>
      </c>
      <c r="H2541" s="60" t="s">
        <v>17</v>
      </c>
      <c r="I2541" s="58" t="s">
        <v>171</v>
      </c>
      <c r="J2541" s="43" t="str">
        <f t="shared" si="551"/>
        <v>Zona</v>
      </c>
      <c r="K2541" s="12" t="str">
        <f t="shared" si="553"/>
        <v>Etapas Históricas -Casos Activos</v>
      </c>
      <c r="L2541" s="43" t="str">
        <f t="shared" si="553"/>
        <v>Periodo 2020-2021</v>
      </c>
      <c r="M2541" s="43" t="str">
        <f t="shared" si="553"/>
        <v>Casos</v>
      </c>
      <c r="N2541" s="49" t="str">
        <f t="shared" si="553"/>
        <v>Ministerio de Ciencias, Tecnología, Conocimiento e Innovación</v>
      </c>
      <c r="O254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Penco</v>
      </c>
      <c r="P2541" s="68"/>
      <c r="Q2541" s="15" t="str">
        <f t="shared" si="545"/>
        <v>Gráfico Evolución Comparativo</v>
      </c>
      <c r="R2541" s="30"/>
      <c r="S254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https://analytics.zoho.com/open-view/2395394000008156433?ZOHO_CRITERIA=%22Localiza_CL_Poblacion%22.%22Codcom%22%3D8107</v>
      </c>
      <c r="T2541" s="17"/>
      <c r="U2541" s="31" t="str">
        <f t="shared" si="546"/>
        <v>#1774B9</v>
      </c>
      <c r="V2541" s="32" t="str">
        <f>+Enfermedades_Mundiales[[#This Row],[idcoleccion]]&amp;"-"&amp;Enfermedades_Mundiales[[#This Row],[id]]</f>
        <v>360-2531</v>
      </c>
      <c r="W2541" s="21">
        <f>+VLOOKUP(Enfermedades_Mundiales[[#This Row],[Filtro URL]],Estructura!$X$4:$Y$366,2,0)</f>
        <v>36308107</v>
      </c>
      <c r="X2541" s="21" t="str">
        <f>+VLOOKUP(Enfermedades_Mundiales[[#This Row],[tema]],Estructura!$A$4:$C$18,3,0)</f>
        <v>T-369</v>
      </c>
      <c r="Y2541" s="32" t="str">
        <f>+VLOOKUP(Enfermedades_Mundiales[[#This Row],[contenido]],Estructura!$E$4:$G$18,3,0)</f>
        <v>C-364</v>
      </c>
      <c r="Z2541" s="32" t="str">
        <f>+VLOOKUP(Enfermedades_Mundiales[[#This Row],[Filtro Integrado]],Estructura!$M$4:$O$367,3,0)</f>
        <v>FI-366</v>
      </c>
      <c r="AA2541" s="32" t="str">
        <f>+VLOOKUP(Enfermedades_Mundiales[[#This Row],[Muestra]],Estructura!$Q$4:$S$194,3,0)</f>
        <v>M-374</v>
      </c>
    </row>
    <row r="2542" spans="1:27" ht="30.6" x14ac:dyDescent="0.3">
      <c r="A2542" s="61" t="s">
        <v>3009</v>
      </c>
      <c r="B2542" s="43">
        <f t="shared" si="552"/>
        <v>360</v>
      </c>
      <c r="C2542" s="44" t="str">
        <f t="shared" si="552"/>
        <v>Enfermedades Mundiales</v>
      </c>
      <c r="D2542" s="44" t="str">
        <f t="shared" si="552"/>
        <v>Salud</v>
      </c>
      <c r="E2542" s="64">
        <v>8108</v>
      </c>
      <c r="F2542" s="44" t="str">
        <f t="shared" si="547"/>
        <v>Paso a Paso y Activos</v>
      </c>
      <c r="G2542" s="27" t="s">
        <v>3568</v>
      </c>
      <c r="H2542" s="60" t="s">
        <v>17</v>
      </c>
      <c r="I2542" s="58" t="s">
        <v>172</v>
      </c>
      <c r="J2542" s="43" t="str">
        <f t="shared" si="551"/>
        <v>Zona</v>
      </c>
      <c r="K2542" s="12" t="str">
        <f t="shared" si="553"/>
        <v>Etapas Históricas -Casos Activos</v>
      </c>
      <c r="L2542" s="43" t="str">
        <f t="shared" si="553"/>
        <v>Periodo 2020-2021</v>
      </c>
      <c r="M2542" s="43" t="str">
        <f t="shared" si="553"/>
        <v>Casos</v>
      </c>
      <c r="N2542" s="49" t="str">
        <f t="shared" si="553"/>
        <v>Ministerio de Ciencias, Tecnología, Conocimiento e Innovación</v>
      </c>
      <c r="O254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Pedro de la Paz</v>
      </c>
      <c r="P2542" s="68"/>
      <c r="Q2542" s="15" t="str">
        <f t="shared" si="545"/>
        <v>Gráfico Evolución Comparativo</v>
      </c>
      <c r="R2542" s="30"/>
      <c r="S254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https://analytics.zoho.com/open-view/2395394000008156433?ZOHO_CRITERIA=%22Localiza_CL_Poblacion%22.%22Codcom%22%3D8108</v>
      </c>
      <c r="T2542" s="17"/>
      <c r="U2542" s="31" t="str">
        <f t="shared" si="546"/>
        <v>#1774B9</v>
      </c>
      <c r="V2542" s="32" t="str">
        <f>+Enfermedades_Mundiales[[#This Row],[idcoleccion]]&amp;"-"&amp;Enfermedades_Mundiales[[#This Row],[id]]</f>
        <v>360-2532</v>
      </c>
      <c r="W2542" s="21">
        <f>+VLOOKUP(Enfermedades_Mundiales[[#This Row],[Filtro URL]],Estructura!$X$4:$Y$366,2,0)</f>
        <v>36308108</v>
      </c>
      <c r="X2542" s="21" t="str">
        <f>+VLOOKUP(Enfermedades_Mundiales[[#This Row],[tema]],Estructura!$A$4:$C$18,3,0)</f>
        <v>T-369</v>
      </c>
      <c r="Y2542" s="32" t="str">
        <f>+VLOOKUP(Enfermedades_Mundiales[[#This Row],[contenido]],Estructura!$E$4:$G$18,3,0)</f>
        <v>C-364</v>
      </c>
      <c r="Z2542" s="32" t="str">
        <f>+VLOOKUP(Enfermedades_Mundiales[[#This Row],[Filtro Integrado]],Estructura!$M$4:$O$367,3,0)</f>
        <v>FI-366</v>
      </c>
      <c r="AA2542" s="32" t="str">
        <f>+VLOOKUP(Enfermedades_Mundiales[[#This Row],[Muestra]],Estructura!$Q$4:$S$194,3,0)</f>
        <v>M-374</v>
      </c>
    </row>
    <row r="2543" spans="1:27" ht="30.6" x14ac:dyDescent="0.3">
      <c r="A2543" s="61" t="s">
        <v>3010</v>
      </c>
      <c r="B2543" s="43">
        <f t="shared" si="552"/>
        <v>360</v>
      </c>
      <c r="C2543" s="44" t="str">
        <f t="shared" si="552"/>
        <v>Enfermedades Mundiales</v>
      </c>
      <c r="D2543" s="44" t="str">
        <f t="shared" si="552"/>
        <v>Salud</v>
      </c>
      <c r="E2543" s="64">
        <v>8109</v>
      </c>
      <c r="F2543" s="44" t="str">
        <f t="shared" si="547"/>
        <v>Paso a Paso y Activos</v>
      </c>
      <c r="G2543" s="27" t="s">
        <v>3568</v>
      </c>
      <c r="H2543" s="60" t="s">
        <v>17</v>
      </c>
      <c r="I2543" s="58" t="s">
        <v>173</v>
      </c>
      <c r="J2543" s="43" t="str">
        <f t="shared" si="551"/>
        <v>Zona</v>
      </c>
      <c r="K2543" s="12" t="str">
        <f t="shared" si="553"/>
        <v>Etapas Históricas -Casos Activos</v>
      </c>
      <c r="L2543" s="43" t="str">
        <f t="shared" si="553"/>
        <v>Periodo 2020-2021</v>
      </c>
      <c r="M2543" s="43" t="str">
        <f t="shared" si="553"/>
        <v>Casos</v>
      </c>
      <c r="N2543" s="49" t="str">
        <f t="shared" si="553"/>
        <v>Ministerio de Ciencias, Tecnología, Conocimiento e Innovación</v>
      </c>
      <c r="O254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Juana</v>
      </c>
      <c r="P2543" s="68"/>
      <c r="Q2543" s="15" t="str">
        <f t="shared" si="545"/>
        <v>Gráfico Evolución Comparativo</v>
      </c>
      <c r="R2543" s="30"/>
      <c r="S254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https://analytics.zoho.com/open-view/2395394000008156433?ZOHO_CRITERIA=%22Localiza_CL_Poblacion%22.%22Codcom%22%3D8109</v>
      </c>
      <c r="T2543" s="17"/>
      <c r="U2543" s="31" t="str">
        <f t="shared" si="546"/>
        <v>#1774B9</v>
      </c>
      <c r="V2543" s="32" t="str">
        <f>+Enfermedades_Mundiales[[#This Row],[idcoleccion]]&amp;"-"&amp;Enfermedades_Mundiales[[#This Row],[id]]</f>
        <v>360-2533</v>
      </c>
      <c r="W2543" s="21">
        <f>+VLOOKUP(Enfermedades_Mundiales[[#This Row],[Filtro URL]],Estructura!$X$4:$Y$366,2,0)</f>
        <v>36308109</v>
      </c>
      <c r="X2543" s="21" t="str">
        <f>+VLOOKUP(Enfermedades_Mundiales[[#This Row],[tema]],Estructura!$A$4:$C$18,3,0)</f>
        <v>T-369</v>
      </c>
      <c r="Y2543" s="32" t="str">
        <f>+VLOOKUP(Enfermedades_Mundiales[[#This Row],[contenido]],Estructura!$E$4:$G$18,3,0)</f>
        <v>C-364</v>
      </c>
      <c r="Z2543" s="32" t="str">
        <f>+VLOOKUP(Enfermedades_Mundiales[[#This Row],[Filtro Integrado]],Estructura!$M$4:$O$367,3,0)</f>
        <v>FI-366</v>
      </c>
      <c r="AA2543" s="32" t="str">
        <f>+VLOOKUP(Enfermedades_Mundiales[[#This Row],[Muestra]],Estructura!$Q$4:$S$194,3,0)</f>
        <v>M-374</v>
      </c>
    </row>
    <row r="2544" spans="1:27" ht="30.6" x14ac:dyDescent="0.3">
      <c r="A2544" s="61" t="s">
        <v>3011</v>
      </c>
      <c r="B2544" s="43">
        <f t="shared" si="552"/>
        <v>360</v>
      </c>
      <c r="C2544" s="44" t="str">
        <f t="shared" si="552"/>
        <v>Enfermedades Mundiales</v>
      </c>
      <c r="D2544" s="44" t="str">
        <f t="shared" si="552"/>
        <v>Salud</v>
      </c>
      <c r="E2544" s="64">
        <v>8110</v>
      </c>
      <c r="F2544" s="44" t="str">
        <f t="shared" si="547"/>
        <v>Paso a Paso y Activos</v>
      </c>
      <c r="G2544" s="27" t="s">
        <v>3568</v>
      </c>
      <c r="H2544" s="60" t="s">
        <v>17</v>
      </c>
      <c r="I2544" s="58" t="s">
        <v>174</v>
      </c>
      <c r="J2544" s="43" t="str">
        <f t="shared" si="551"/>
        <v>Zona</v>
      </c>
      <c r="K2544" s="12" t="str">
        <f t="shared" si="553"/>
        <v>Etapas Históricas -Casos Activos</v>
      </c>
      <c r="L2544" s="43" t="str">
        <f t="shared" si="553"/>
        <v>Periodo 2020-2021</v>
      </c>
      <c r="M2544" s="43" t="str">
        <f t="shared" si="553"/>
        <v>Casos</v>
      </c>
      <c r="N2544" s="49" t="str">
        <f t="shared" si="553"/>
        <v>Ministerio de Ciencias, Tecnología, Conocimiento e Innovación</v>
      </c>
      <c r="O254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Talcahuano</v>
      </c>
      <c r="P2544" s="68"/>
      <c r="Q2544" s="15" t="str">
        <f t="shared" si="545"/>
        <v>Gráfico Evolución Comparativo</v>
      </c>
      <c r="R2544" s="30"/>
      <c r="S254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https://analytics.zoho.com/open-view/2395394000008156433?ZOHO_CRITERIA=%22Localiza_CL_Poblacion%22.%22Codcom%22%3D8110</v>
      </c>
      <c r="T2544" s="17"/>
      <c r="U2544" s="31" t="str">
        <f t="shared" si="546"/>
        <v>#1774B9</v>
      </c>
      <c r="V2544" s="32" t="str">
        <f>+Enfermedades_Mundiales[[#This Row],[idcoleccion]]&amp;"-"&amp;Enfermedades_Mundiales[[#This Row],[id]]</f>
        <v>360-2534</v>
      </c>
      <c r="W2544" s="21">
        <f>+VLOOKUP(Enfermedades_Mundiales[[#This Row],[Filtro URL]],Estructura!$X$4:$Y$366,2,0)</f>
        <v>36308110</v>
      </c>
      <c r="X2544" s="21" t="str">
        <f>+VLOOKUP(Enfermedades_Mundiales[[#This Row],[tema]],Estructura!$A$4:$C$18,3,0)</f>
        <v>T-369</v>
      </c>
      <c r="Y2544" s="32" t="str">
        <f>+VLOOKUP(Enfermedades_Mundiales[[#This Row],[contenido]],Estructura!$E$4:$G$18,3,0)</f>
        <v>C-364</v>
      </c>
      <c r="Z2544" s="32" t="str">
        <f>+VLOOKUP(Enfermedades_Mundiales[[#This Row],[Filtro Integrado]],Estructura!$M$4:$O$367,3,0)</f>
        <v>FI-366</v>
      </c>
      <c r="AA2544" s="32" t="str">
        <f>+VLOOKUP(Enfermedades_Mundiales[[#This Row],[Muestra]],Estructura!$Q$4:$S$194,3,0)</f>
        <v>M-374</v>
      </c>
    </row>
    <row r="2545" spans="1:27" ht="30.6" x14ac:dyDescent="0.3">
      <c r="A2545" s="61" t="s">
        <v>3012</v>
      </c>
      <c r="B2545" s="43">
        <f t="shared" si="552"/>
        <v>360</v>
      </c>
      <c r="C2545" s="44" t="str">
        <f t="shared" si="552"/>
        <v>Enfermedades Mundiales</v>
      </c>
      <c r="D2545" s="44" t="str">
        <f t="shared" si="552"/>
        <v>Salud</v>
      </c>
      <c r="E2545" s="64">
        <v>8111</v>
      </c>
      <c r="F2545" s="44" t="str">
        <f t="shared" si="547"/>
        <v>Paso a Paso y Activos</v>
      </c>
      <c r="G2545" s="27" t="s">
        <v>3568</v>
      </c>
      <c r="H2545" s="60" t="s">
        <v>17</v>
      </c>
      <c r="I2545" s="58" t="s">
        <v>175</v>
      </c>
      <c r="J2545" s="43" t="str">
        <f t="shared" si="551"/>
        <v>Zona</v>
      </c>
      <c r="K2545" s="12" t="str">
        <f t="shared" si="553"/>
        <v>Etapas Históricas -Casos Activos</v>
      </c>
      <c r="L2545" s="43" t="str">
        <f t="shared" si="553"/>
        <v>Periodo 2020-2021</v>
      </c>
      <c r="M2545" s="43" t="str">
        <f t="shared" si="553"/>
        <v>Casos</v>
      </c>
      <c r="N2545" s="49" t="str">
        <f t="shared" si="553"/>
        <v>Ministerio de Ciencias, Tecnología, Conocimiento e Innovación</v>
      </c>
      <c r="O254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Tomé</v>
      </c>
      <c r="P2545" s="68"/>
      <c r="Q2545" s="15" t="str">
        <f t="shared" si="545"/>
        <v>Gráfico Evolución Comparativo</v>
      </c>
      <c r="R2545" s="30"/>
      <c r="S254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https://analytics.zoho.com/open-view/2395394000008156433?ZOHO_CRITERIA=%22Localiza_CL_Poblacion%22.%22Codcom%22%3D8111</v>
      </c>
      <c r="T2545" s="17"/>
      <c r="U2545" s="31" t="str">
        <f t="shared" si="546"/>
        <v>#1774B9</v>
      </c>
      <c r="V2545" s="32" t="str">
        <f>+Enfermedades_Mundiales[[#This Row],[idcoleccion]]&amp;"-"&amp;Enfermedades_Mundiales[[#This Row],[id]]</f>
        <v>360-2535</v>
      </c>
      <c r="W2545" s="21">
        <f>+VLOOKUP(Enfermedades_Mundiales[[#This Row],[Filtro URL]],Estructura!$X$4:$Y$366,2,0)</f>
        <v>36308111</v>
      </c>
      <c r="X2545" s="21" t="str">
        <f>+VLOOKUP(Enfermedades_Mundiales[[#This Row],[tema]],Estructura!$A$4:$C$18,3,0)</f>
        <v>T-369</v>
      </c>
      <c r="Y2545" s="32" t="str">
        <f>+VLOOKUP(Enfermedades_Mundiales[[#This Row],[contenido]],Estructura!$E$4:$G$18,3,0)</f>
        <v>C-364</v>
      </c>
      <c r="Z2545" s="32" t="str">
        <f>+VLOOKUP(Enfermedades_Mundiales[[#This Row],[Filtro Integrado]],Estructura!$M$4:$O$367,3,0)</f>
        <v>FI-366</v>
      </c>
      <c r="AA2545" s="32" t="str">
        <f>+VLOOKUP(Enfermedades_Mundiales[[#This Row],[Muestra]],Estructura!$Q$4:$S$194,3,0)</f>
        <v>M-374</v>
      </c>
    </row>
    <row r="2546" spans="1:27" ht="30.6" x14ac:dyDescent="0.3">
      <c r="A2546" s="61" t="s">
        <v>3013</v>
      </c>
      <c r="B2546" s="43">
        <f t="shared" si="552"/>
        <v>360</v>
      </c>
      <c r="C2546" s="44" t="str">
        <f t="shared" si="552"/>
        <v>Enfermedades Mundiales</v>
      </c>
      <c r="D2546" s="44" t="str">
        <f t="shared" si="552"/>
        <v>Salud</v>
      </c>
      <c r="E2546" s="64">
        <v>8112</v>
      </c>
      <c r="F2546" s="44" t="str">
        <f t="shared" si="547"/>
        <v>Paso a Paso y Activos</v>
      </c>
      <c r="G2546" s="27" t="s">
        <v>3568</v>
      </c>
      <c r="H2546" s="60" t="s">
        <v>17</v>
      </c>
      <c r="I2546" s="58" t="s">
        <v>176</v>
      </c>
      <c r="J2546" s="43" t="str">
        <f t="shared" si="551"/>
        <v>Zona</v>
      </c>
      <c r="K2546" s="12" t="str">
        <f t="shared" si="553"/>
        <v>Etapas Históricas -Casos Activos</v>
      </c>
      <c r="L2546" s="43" t="str">
        <f t="shared" si="553"/>
        <v>Periodo 2020-2021</v>
      </c>
      <c r="M2546" s="43" t="str">
        <f t="shared" si="553"/>
        <v>Casos</v>
      </c>
      <c r="N2546" s="49" t="str">
        <f t="shared" si="553"/>
        <v>Ministerio de Ciencias, Tecnología, Conocimiento e Innovación</v>
      </c>
      <c r="O254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Hualpén</v>
      </c>
      <c r="P2546" s="68"/>
      <c r="Q2546" s="15" t="str">
        <f t="shared" si="545"/>
        <v>Gráfico Evolución Comparativo</v>
      </c>
      <c r="R2546" s="30"/>
      <c r="S254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https://analytics.zoho.com/open-view/2395394000008156433?ZOHO_CRITERIA=%22Localiza_CL_Poblacion%22.%22Codcom%22%3D8112</v>
      </c>
      <c r="T2546" s="17"/>
      <c r="U2546" s="31" t="str">
        <f t="shared" si="546"/>
        <v>#1774B9</v>
      </c>
      <c r="V2546" s="32" t="str">
        <f>+Enfermedades_Mundiales[[#This Row],[idcoleccion]]&amp;"-"&amp;Enfermedades_Mundiales[[#This Row],[id]]</f>
        <v>360-2536</v>
      </c>
      <c r="W2546" s="21">
        <f>+VLOOKUP(Enfermedades_Mundiales[[#This Row],[Filtro URL]],Estructura!$X$4:$Y$366,2,0)</f>
        <v>36308112</v>
      </c>
      <c r="X2546" s="21" t="str">
        <f>+VLOOKUP(Enfermedades_Mundiales[[#This Row],[tema]],Estructura!$A$4:$C$18,3,0)</f>
        <v>T-369</v>
      </c>
      <c r="Y2546" s="32" t="str">
        <f>+VLOOKUP(Enfermedades_Mundiales[[#This Row],[contenido]],Estructura!$E$4:$G$18,3,0)</f>
        <v>C-364</v>
      </c>
      <c r="Z2546" s="32" t="str">
        <f>+VLOOKUP(Enfermedades_Mundiales[[#This Row],[Filtro Integrado]],Estructura!$M$4:$O$367,3,0)</f>
        <v>FI-366</v>
      </c>
      <c r="AA2546" s="32" t="str">
        <f>+VLOOKUP(Enfermedades_Mundiales[[#This Row],[Muestra]],Estructura!$Q$4:$S$194,3,0)</f>
        <v>M-374</v>
      </c>
    </row>
    <row r="2547" spans="1:27" ht="30.6" x14ac:dyDescent="0.3">
      <c r="A2547" s="61" t="s">
        <v>3014</v>
      </c>
      <c r="B2547" s="43">
        <f t="shared" si="552"/>
        <v>360</v>
      </c>
      <c r="C2547" s="44" t="str">
        <f t="shared" si="552"/>
        <v>Enfermedades Mundiales</v>
      </c>
      <c r="D2547" s="44" t="str">
        <f t="shared" si="552"/>
        <v>Salud</v>
      </c>
      <c r="E2547" s="64">
        <v>8201</v>
      </c>
      <c r="F2547" s="44" t="str">
        <f t="shared" si="547"/>
        <v>Paso a Paso y Activos</v>
      </c>
      <c r="G2547" s="27" t="s">
        <v>3568</v>
      </c>
      <c r="H2547" s="60" t="s">
        <v>17</v>
      </c>
      <c r="I2547" s="58" t="s">
        <v>177</v>
      </c>
      <c r="J2547" s="43" t="str">
        <f t="shared" si="551"/>
        <v>Zona</v>
      </c>
      <c r="K2547" s="12" t="str">
        <f t="shared" si="553"/>
        <v>Etapas Históricas -Casos Activos</v>
      </c>
      <c r="L2547" s="43" t="str">
        <f t="shared" si="553"/>
        <v>Periodo 2020-2021</v>
      </c>
      <c r="M2547" s="43" t="str">
        <f t="shared" si="553"/>
        <v>Casos</v>
      </c>
      <c r="N2547" s="49" t="str">
        <f t="shared" si="553"/>
        <v>Ministerio de Ciencias, Tecnología, Conocimiento e Innovación</v>
      </c>
      <c r="O254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Lebu</v>
      </c>
      <c r="P2547" s="68"/>
      <c r="Q2547" s="15" t="str">
        <f t="shared" si="545"/>
        <v>Gráfico Evolución Comparativo</v>
      </c>
      <c r="R2547" s="30"/>
      <c r="S254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https://analytics.zoho.com/open-view/2395394000008156433?ZOHO_CRITERIA=%22Localiza_CL_Poblacion%22.%22Codcom%22%3D8201</v>
      </c>
      <c r="T2547" s="17"/>
      <c r="U2547" s="31" t="str">
        <f t="shared" si="546"/>
        <v>#1774B9</v>
      </c>
      <c r="V2547" s="32" t="str">
        <f>+Enfermedades_Mundiales[[#This Row],[idcoleccion]]&amp;"-"&amp;Enfermedades_Mundiales[[#This Row],[id]]</f>
        <v>360-2537</v>
      </c>
      <c r="W2547" s="21">
        <f>+VLOOKUP(Enfermedades_Mundiales[[#This Row],[Filtro URL]],Estructura!$X$4:$Y$366,2,0)</f>
        <v>36308201</v>
      </c>
      <c r="X2547" s="21" t="str">
        <f>+VLOOKUP(Enfermedades_Mundiales[[#This Row],[tema]],Estructura!$A$4:$C$18,3,0)</f>
        <v>T-369</v>
      </c>
      <c r="Y2547" s="32" t="str">
        <f>+VLOOKUP(Enfermedades_Mundiales[[#This Row],[contenido]],Estructura!$E$4:$G$18,3,0)</f>
        <v>C-364</v>
      </c>
      <c r="Z2547" s="32" t="str">
        <f>+VLOOKUP(Enfermedades_Mundiales[[#This Row],[Filtro Integrado]],Estructura!$M$4:$O$367,3,0)</f>
        <v>FI-366</v>
      </c>
      <c r="AA2547" s="32" t="str">
        <f>+VLOOKUP(Enfermedades_Mundiales[[#This Row],[Muestra]],Estructura!$Q$4:$S$194,3,0)</f>
        <v>M-374</v>
      </c>
    </row>
    <row r="2548" spans="1:27" ht="30.6" x14ac:dyDescent="0.3">
      <c r="A2548" s="61" t="s">
        <v>3015</v>
      </c>
      <c r="B2548" s="43">
        <f t="shared" si="552"/>
        <v>360</v>
      </c>
      <c r="C2548" s="44" t="str">
        <f t="shared" si="552"/>
        <v>Enfermedades Mundiales</v>
      </c>
      <c r="D2548" s="44" t="str">
        <f t="shared" si="552"/>
        <v>Salud</v>
      </c>
      <c r="E2548" s="64">
        <v>8202</v>
      </c>
      <c r="F2548" s="44" t="str">
        <f t="shared" si="547"/>
        <v>Paso a Paso y Activos</v>
      </c>
      <c r="G2548" s="27" t="s">
        <v>3568</v>
      </c>
      <c r="H2548" s="60" t="s">
        <v>17</v>
      </c>
      <c r="I2548" s="58" t="s">
        <v>178</v>
      </c>
      <c r="J2548" s="43" t="str">
        <f t="shared" si="551"/>
        <v>Zona</v>
      </c>
      <c r="K2548" s="12" t="str">
        <f t="shared" si="553"/>
        <v>Etapas Históricas -Casos Activos</v>
      </c>
      <c r="L2548" s="43" t="str">
        <f t="shared" si="553"/>
        <v>Periodo 2020-2021</v>
      </c>
      <c r="M2548" s="43" t="str">
        <f t="shared" si="553"/>
        <v>Casos</v>
      </c>
      <c r="N2548" s="49" t="str">
        <f t="shared" si="553"/>
        <v>Ministerio de Ciencias, Tecnología, Conocimiento e Innovación</v>
      </c>
      <c r="O254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Arauco</v>
      </c>
      <c r="P2548" s="68"/>
      <c r="Q2548" s="15" t="str">
        <f t="shared" si="545"/>
        <v>Gráfico Evolución Comparativo</v>
      </c>
      <c r="R2548" s="30"/>
      <c r="S254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https://analytics.zoho.com/open-view/2395394000008156433?ZOHO_CRITERIA=%22Localiza_CL_Poblacion%22.%22Codcom%22%3D8202</v>
      </c>
      <c r="T2548" s="17"/>
      <c r="U2548" s="31" t="str">
        <f t="shared" si="546"/>
        <v>#1774B9</v>
      </c>
      <c r="V2548" s="32" t="str">
        <f>+Enfermedades_Mundiales[[#This Row],[idcoleccion]]&amp;"-"&amp;Enfermedades_Mundiales[[#This Row],[id]]</f>
        <v>360-2538</v>
      </c>
      <c r="W2548" s="21">
        <f>+VLOOKUP(Enfermedades_Mundiales[[#This Row],[Filtro URL]],Estructura!$X$4:$Y$366,2,0)</f>
        <v>36308202</v>
      </c>
      <c r="X2548" s="21" t="str">
        <f>+VLOOKUP(Enfermedades_Mundiales[[#This Row],[tema]],Estructura!$A$4:$C$18,3,0)</f>
        <v>T-369</v>
      </c>
      <c r="Y2548" s="32" t="str">
        <f>+VLOOKUP(Enfermedades_Mundiales[[#This Row],[contenido]],Estructura!$E$4:$G$18,3,0)</f>
        <v>C-364</v>
      </c>
      <c r="Z2548" s="32" t="str">
        <f>+VLOOKUP(Enfermedades_Mundiales[[#This Row],[Filtro Integrado]],Estructura!$M$4:$O$367,3,0)</f>
        <v>FI-366</v>
      </c>
      <c r="AA2548" s="32" t="str">
        <f>+VLOOKUP(Enfermedades_Mundiales[[#This Row],[Muestra]],Estructura!$Q$4:$S$194,3,0)</f>
        <v>M-374</v>
      </c>
    </row>
    <row r="2549" spans="1:27" ht="30.6" x14ac:dyDescent="0.3">
      <c r="A2549" s="61" t="s">
        <v>3016</v>
      </c>
      <c r="B2549" s="43">
        <f t="shared" si="552"/>
        <v>360</v>
      </c>
      <c r="C2549" s="44" t="str">
        <f t="shared" si="552"/>
        <v>Enfermedades Mundiales</v>
      </c>
      <c r="D2549" s="44" t="str">
        <f t="shared" si="552"/>
        <v>Salud</v>
      </c>
      <c r="E2549" s="64">
        <v>8203</v>
      </c>
      <c r="F2549" s="44" t="str">
        <f t="shared" si="547"/>
        <v>Paso a Paso y Activos</v>
      </c>
      <c r="G2549" s="27" t="s">
        <v>3568</v>
      </c>
      <c r="H2549" s="60" t="s">
        <v>17</v>
      </c>
      <c r="I2549" s="58" t="s">
        <v>179</v>
      </c>
      <c r="J2549" s="43" t="str">
        <f t="shared" si="551"/>
        <v>Zona</v>
      </c>
      <c r="K2549" s="12" t="str">
        <f t="shared" si="553"/>
        <v>Etapas Históricas -Casos Activos</v>
      </c>
      <c r="L2549" s="43" t="str">
        <f t="shared" si="553"/>
        <v>Periodo 2020-2021</v>
      </c>
      <c r="M2549" s="43" t="str">
        <f t="shared" si="553"/>
        <v>Casos</v>
      </c>
      <c r="N2549" s="49" t="str">
        <f t="shared" si="553"/>
        <v>Ministerio de Ciencias, Tecnología, Conocimiento e Innovación</v>
      </c>
      <c r="O254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Cañete</v>
      </c>
      <c r="P2549" s="68"/>
      <c r="Q2549" s="15" t="str">
        <f t="shared" si="545"/>
        <v>Gráfico Evolución Comparativo</v>
      </c>
      <c r="R2549" s="30"/>
      <c r="S254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https://analytics.zoho.com/open-view/2395394000008156433?ZOHO_CRITERIA=%22Localiza_CL_Poblacion%22.%22Codcom%22%3D8203</v>
      </c>
      <c r="T2549" s="17"/>
      <c r="U2549" s="31" t="str">
        <f t="shared" si="546"/>
        <v>#1774B9</v>
      </c>
      <c r="V2549" s="32" t="str">
        <f>+Enfermedades_Mundiales[[#This Row],[idcoleccion]]&amp;"-"&amp;Enfermedades_Mundiales[[#This Row],[id]]</f>
        <v>360-2539</v>
      </c>
      <c r="W2549" s="21">
        <f>+VLOOKUP(Enfermedades_Mundiales[[#This Row],[Filtro URL]],Estructura!$X$4:$Y$366,2,0)</f>
        <v>36308203</v>
      </c>
      <c r="X2549" s="21" t="str">
        <f>+VLOOKUP(Enfermedades_Mundiales[[#This Row],[tema]],Estructura!$A$4:$C$18,3,0)</f>
        <v>T-369</v>
      </c>
      <c r="Y2549" s="32" t="str">
        <f>+VLOOKUP(Enfermedades_Mundiales[[#This Row],[contenido]],Estructura!$E$4:$G$18,3,0)</f>
        <v>C-364</v>
      </c>
      <c r="Z2549" s="32" t="str">
        <f>+VLOOKUP(Enfermedades_Mundiales[[#This Row],[Filtro Integrado]],Estructura!$M$4:$O$367,3,0)</f>
        <v>FI-366</v>
      </c>
      <c r="AA2549" s="32" t="str">
        <f>+VLOOKUP(Enfermedades_Mundiales[[#This Row],[Muestra]],Estructura!$Q$4:$S$194,3,0)</f>
        <v>M-374</v>
      </c>
    </row>
    <row r="2550" spans="1:27" ht="30.6" x14ac:dyDescent="0.3">
      <c r="A2550" s="61" t="s">
        <v>3017</v>
      </c>
      <c r="B2550" s="43">
        <f t="shared" si="552"/>
        <v>360</v>
      </c>
      <c r="C2550" s="44" t="str">
        <f t="shared" si="552"/>
        <v>Enfermedades Mundiales</v>
      </c>
      <c r="D2550" s="44" t="str">
        <f t="shared" si="552"/>
        <v>Salud</v>
      </c>
      <c r="E2550" s="64">
        <v>8204</v>
      </c>
      <c r="F2550" s="44" t="str">
        <f t="shared" si="547"/>
        <v>Paso a Paso y Activos</v>
      </c>
      <c r="G2550" s="27" t="s">
        <v>3568</v>
      </c>
      <c r="H2550" s="60" t="s">
        <v>17</v>
      </c>
      <c r="I2550" s="58" t="s">
        <v>180</v>
      </c>
      <c r="J2550" s="43" t="str">
        <f t="shared" si="551"/>
        <v>Zona</v>
      </c>
      <c r="K2550" s="12" t="str">
        <f t="shared" si="553"/>
        <v>Etapas Históricas -Casos Activos</v>
      </c>
      <c r="L2550" s="43" t="str">
        <f t="shared" si="553"/>
        <v>Periodo 2020-2021</v>
      </c>
      <c r="M2550" s="43" t="str">
        <f t="shared" si="553"/>
        <v>Casos</v>
      </c>
      <c r="N2550" s="49" t="str">
        <f t="shared" si="553"/>
        <v>Ministerio de Ciencias, Tecnología, Conocimiento e Innovación</v>
      </c>
      <c r="O255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Contulmo</v>
      </c>
      <c r="P2550" s="68"/>
      <c r="Q2550" s="15" t="str">
        <f t="shared" si="545"/>
        <v>Gráfico Evolución Comparativo</v>
      </c>
      <c r="R2550" s="30"/>
      <c r="S255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https://analytics.zoho.com/open-view/2395394000008156433?ZOHO_CRITERIA=%22Localiza_CL_Poblacion%22.%22Codcom%22%3D8204</v>
      </c>
      <c r="T2550" s="17"/>
      <c r="U2550" s="31" t="str">
        <f t="shared" si="546"/>
        <v>#1774B9</v>
      </c>
      <c r="V2550" s="32" t="str">
        <f>+Enfermedades_Mundiales[[#This Row],[idcoleccion]]&amp;"-"&amp;Enfermedades_Mundiales[[#This Row],[id]]</f>
        <v>360-2540</v>
      </c>
      <c r="W2550" s="21">
        <f>+VLOOKUP(Enfermedades_Mundiales[[#This Row],[Filtro URL]],Estructura!$X$4:$Y$366,2,0)</f>
        <v>36308204</v>
      </c>
      <c r="X2550" s="21" t="str">
        <f>+VLOOKUP(Enfermedades_Mundiales[[#This Row],[tema]],Estructura!$A$4:$C$18,3,0)</f>
        <v>T-369</v>
      </c>
      <c r="Y2550" s="32" t="str">
        <f>+VLOOKUP(Enfermedades_Mundiales[[#This Row],[contenido]],Estructura!$E$4:$G$18,3,0)</f>
        <v>C-364</v>
      </c>
      <c r="Z2550" s="32" t="str">
        <f>+VLOOKUP(Enfermedades_Mundiales[[#This Row],[Filtro Integrado]],Estructura!$M$4:$O$367,3,0)</f>
        <v>FI-366</v>
      </c>
      <c r="AA2550" s="32" t="str">
        <f>+VLOOKUP(Enfermedades_Mundiales[[#This Row],[Muestra]],Estructura!$Q$4:$S$194,3,0)</f>
        <v>M-374</v>
      </c>
    </row>
    <row r="2551" spans="1:27" ht="30.6" x14ac:dyDescent="0.3">
      <c r="A2551" s="61" t="s">
        <v>3018</v>
      </c>
      <c r="B2551" s="43">
        <f t="shared" si="552"/>
        <v>360</v>
      </c>
      <c r="C2551" s="44" t="str">
        <f t="shared" si="552"/>
        <v>Enfermedades Mundiales</v>
      </c>
      <c r="D2551" s="44" t="str">
        <f t="shared" si="552"/>
        <v>Salud</v>
      </c>
      <c r="E2551" s="64">
        <v>8205</v>
      </c>
      <c r="F2551" s="44" t="str">
        <f t="shared" si="547"/>
        <v>Paso a Paso y Activos</v>
      </c>
      <c r="G2551" s="27" t="s">
        <v>3568</v>
      </c>
      <c r="H2551" s="60" t="s">
        <v>17</v>
      </c>
      <c r="I2551" s="58" t="s">
        <v>181</v>
      </c>
      <c r="J2551" s="43" t="str">
        <f t="shared" si="551"/>
        <v>Zona</v>
      </c>
      <c r="K2551" s="12" t="str">
        <f t="shared" si="553"/>
        <v>Etapas Históricas -Casos Activos</v>
      </c>
      <c r="L2551" s="43" t="str">
        <f t="shared" si="553"/>
        <v>Periodo 2020-2021</v>
      </c>
      <c r="M2551" s="43" t="str">
        <f t="shared" si="553"/>
        <v>Casos</v>
      </c>
      <c r="N2551" s="49" t="str">
        <f t="shared" si="553"/>
        <v>Ministerio de Ciencias, Tecnología, Conocimiento e Innovación</v>
      </c>
      <c r="O255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Curanilahue</v>
      </c>
      <c r="P2551" s="68"/>
      <c r="Q2551" s="15" t="str">
        <f t="shared" si="545"/>
        <v>Gráfico Evolución Comparativo</v>
      </c>
      <c r="R2551" s="30"/>
      <c r="S255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https://analytics.zoho.com/open-view/2395394000008156433?ZOHO_CRITERIA=%22Localiza_CL_Poblacion%22.%22Codcom%22%3D8205</v>
      </c>
      <c r="T2551" s="17"/>
      <c r="U2551" s="31" t="str">
        <f t="shared" si="546"/>
        <v>#1774B9</v>
      </c>
      <c r="V2551" s="32" t="str">
        <f>+Enfermedades_Mundiales[[#This Row],[idcoleccion]]&amp;"-"&amp;Enfermedades_Mundiales[[#This Row],[id]]</f>
        <v>360-2541</v>
      </c>
      <c r="W2551" s="21">
        <f>+VLOOKUP(Enfermedades_Mundiales[[#This Row],[Filtro URL]],Estructura!$X$4:$Y$366,2,0)</f>
        <v>36308205</v>
      </c>
      <c r="X2551" s="21" t="str">
        <f>+VLOOKUP(Enfermedades_Mundiales[[#This Row],[tema]],Estructura!$A$4:$C$18,3,0)</f>
        <v>T-369</v>
      </c>
      <c r="Y2551" s="32" t="str">
        <f>+VLOOKUP(Enfermedades_Mundiales[[#This Row],[contenido]],Estructura!$E$4:$G$18,3,0)</f>
        <v>C-364</v>
      </c>
      <c r="Z2551" s="32" t="str">
        <f>+VLOOKUP(Enfermedades_Mundiales[[#This Row],[Filtro Integrado]],Estructura!$M$4:$O$367,3,0)</f>
        <v>FI-366</v>
      </c>
      <c r="AA2551" s="32" t="str">
        <f>+VLOOKUP(Enfermedades_Mundiales[[#This Row],[Muestra]],Estructura!$Q$4:$S$194,3,0)</f>
        <v>M-374</v>
      </c>
    </row>
    <row r="2552" spans="1:27" ht="30.6" x14ac:dyDescent="0.3">
      <c r="A2552" s="61" t="s">
        <v>3019</v>
      </c>
      <c r="B2552" s="43">
        <f t="shared" si="552"/>
        <v>360</v>
      </c>
      <c r="C2552" s="44" t="str">
        <f t="shared" si="552"/>
        <v>Enfermedades Mundiales</v>
      </c>
      <c r="D2552" s="44" t="str">
        <f t="shared" si="552"/>
        <v>Salud</v>
      </c>
      <c r="E2552" s="64">
        <v>8206</v>
      </c>
      <c r="F2552" s="44" t="str">
        <f t="shared" si="547"/>
        <v>Paso a Paso y Activos</v>
      </c>
      <c r="G2552" s="27" t="s">
        <v>3568</v>
      </c>
      <c r="H2552" s="60" t="s">
        <v>17</v>
      </c>
      <c r="I2552" s="58" t="s">
        <v>182</v>
      </c>
      <c r="J2552" s="43" t="str">
        <f t="shared" si="551"/>
        <v>Zona</v>
      </c>
      <c r="K2552" s="12" t="str">
        <f t="shared" si="553"/>
        <v>Etapas Históricas -Casos Activos</v>
      </c>
      <c r="L2552" s="43" t="str">
        <f t="shared" si="553"/>
        <v>Periodo 2020-2021</v>
      </c>
      <c r="M2552" s="43" t="str">
        <f t="shared" si="553"/>
        <v>Casos</v>
      </c>
      <c r="N2552" s="49" t="str">
        <f t="shared" si="553"/>
        <v>Ministerio de Ciencias, Tecnología, Conocimiento e Innovación</v>
      </c>
      <c r="O255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Alamos</v>
      </c>
      <c r="P2552" s="68"/>
      <c r="Q2552" s="15" t="str">
        <f t="shared" si="545"/>
        <v>Gráfico Evolución Comparativo</v>
      </c>
      <c r="R2552" s="30"/>
      <c r="S255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https://analytics.zoho.com/open-view/2395394000008156433?ZOHO_CRITERIA=%22Localiza_CL_Poblacion%22.%22Codcom%22%3D8206</v>
      </c>
      <c r="T2552" s="17"/>
      <c r="U2552" s="31" t="str">
        <f t="shared" si="546"/>
        <v>#1774B9</v>
      </c>
      <c r="V2552" s="32" t="str">
        <f>+Enfermedades_Mundiales[[#This Row],[idcoleccion]]&amp;"-"&amp;Enfermedades_Mundiales[[#This Row],[id]]</f>
        <v>360-2542</v>
      </c>
      <c r="W2552" s="21">
        <f>+VLOOKUP(Enfermedades_Mundiales[[#This Row],[Filtro URL]],Estructura!$X$4:$Y$366,2,0)</f>
        <v>36308206</v>
      </c>
      <c r="X2552" s="21" t="str">
        <f>+VLOOKUP(Enfermedades_Mundiales[[#This Row],[tema]],Estructura!$A$4:$C$18,3,0)</f>
        <v>T-369</v>
      </c>
      <c r="Y2552" s="32" t="str">
        <f>+VLOOKUP(Enfermedades_Mundiales[[#This Row],[contenido]],Estructura!$E$4:$G$18,3,0)</f>
        <v>C-364</v>
      </c>
      <c r="Z2552" s="32" t="str">
        <f>+VLOOKUP(Enfermedades_Mundiales[[#This Row],[Filtro Integrado]],Estructura!$M$4:$O$367,3,0)</f>
        <v>FI-366</v>
      </c>
      <c r="AA2552" s="32" t="str">
        <f>+VLOOKUP(Enfermedades_Mundiales[[#This Row],[Muestra]],Estructura!$Q$4:$S$194,3,0)</f>
        <v>M-374</v>
      </c>
    </row>
    <row r="2553" spans="1:27" ht="30.6" x14ac:dyDescent="0.3">
      <c r="A2553" s="61" t="s">
        <v>3020</v>
      </c>
      <c r="B2553" s="43">
        <f t="shared" si="552"/>
        <v>360</v>
      </c>
      <c r="C2553" s="44" t="str">
        <f t="shared" si="552"/>
        <v>Enfermedades Mundiales</v>
      </c>
      <c r="D2553" s="44" t="str">
        <f t="shared" si="552"/>
        <v>Salud</v>
      </c>
      <c r="E2553" s="64">
        <v>8207</v>
      </c>
      <c r="F2553" s="44" t="str">
        <f t="shared" si="547"/>
        <v>Paso a Paso y Activos</v>
      </c>
      <c r="G2553" s="27" t="s">
        <v>3568</v>
      </c>
      <c r="H2553" s="60" t="s">
        <v>17</v>
      </c>
      <c r="I2553" s="58" t="s">
        <v>183</v>
      </c>
      <c r="J2553" s="43" t="str">
        <f t="shared" si="551"/>
        <v>Zona</v>
      </c>
      <c r="K2553" s="12" t="str">
        <f t="shared" si="553"/>
        <v>Etapas Históricas -Casos Activos</v>
      </c>
      <c r="L2553" s="43" t="str">
        <f t="shared" si="553"/>
        <v>Periodo 2020-2021</v>
      </c>
      <c r="M2553" s="43" t="str">
        <f t="shared" si="553"/>
        <v>Casos</v>
      </c>
      <c r="N2553" s="49" t="str">
        <f t="shared" si="553"/>
        <v>Ministerio de Ciencias, Tecnología, Conocimiento e Innovación</v>
      </c>
      <c r="O255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Tirúa</v>
      </c>
      <c r="P2553" s="68"/>
      <c r="Q2553" s="15" t="str">
        <f t="shared" si="545"/>
        <v>Gráfico Evolución Comparativo</v>
      </c>
      <c r="R2553" s="30"/>
      <c r="S255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https://analytics.zoho.com/open-view/2395394000008156433?ZOHO_CRITERIA=%22Localiza_CL_Poblacion%22.%22Codcom%22%3D8207</v>
      </c>
      <c r="T2553" s="17"/>
      <c r="U2553" s="31" t="str">
        <f t="shared" si="546"/>
        <v>#1774B9</v>
      </c>
      <c r="V2553" s="32" t="str">
        <f>+Enfermedades_Mundiales[[#This Row],[idcoleccion]]&amp;"-"&amp;Enfermedades_Mundiales[[#This Row],[id]]</f>
        <v>360-2543</v>
      </c>
      <c r="W2553" s="21">
        <f>+VLOOKUP(Enfermedades_Mundiales[[#This Row],[Filtro URL]],Estructura!$X$4:$Y$366,2,0)</f>
        <v>36308207</v>
      </c>
      <c r="X2553" s="21" t="str">
        <f>+VLOOKUP(Enfermedades_Mundiales[[#This Row],[tema]],Estructura!$A$4:$C$18,3,0)</f>
        <v>T-369</v>
      </c>
      <c r="Y2553" s="32" t="str">
        <f>+VLOOKUP(Enfermedades_Mundiales[[#This Row],[contenido]],Estructura!$E$4:$G$18,3,0)</f>
        <v>C-364</v>
      </c>
      <c r="Z2553" s="32" t="str">
        <f>+VLOOKUP(Enfermedades_Mundiales[[#This Row],[Filtro Integrado]],Estructura!$M$4:$O$367,3,0)</f>
        <v>FI-366</v>
      </c>
      <c r="AA2553" s="32" t="str">
        <f>+VLOOKUP(Enfermedades_Mundiales[[#This Row],[Muestra]],Estructura!$Q$4:$S$194,3,0)</f>
        <v>M-374</v>
      </c>
    </row>
    <row r="2554" spans="1:27" ht="30.6" x14ac:dyDescent="0.3">
      <c r="A2554" s="61" t="s">
        <v>3021</v>
      </c>
      <c r="B2554" s="43">
        <f t="shared" ref="B2554:D2569" si="554">+B2553</f>
        <v>360</v>
      </c>
      <c r="C2554" s="44" t="str">
        <f t="shared" si="554"/>
        <v>Enfermedades Mundiales</v>
      </c>
      <c r="D2554" s="44" t="str">
        <f t="shared" si="554"/>
        <v>Salud</v>
      </c>
      <c r="E2554" s="64">
        <v>8301</v>
      </c>
      <c r="F2554" s="44" t="str">
        <f t="shared" si="547"/>
        <v>Paso a Paso y Activos</v>
      </c>
      <c r="G2554" s="27" t="s">
        <v>3568</v>
      </c>
      <c r="H2554" s="60" t="s">
        <v>17</v>
      </c>
      <c r="I2554" s="58" t="s">
        <v>184</v>
      </c>
      <c r="J2554" s="43" t="str">
        <f t="shared" si="551"/>
        <v>Zona</v>
      </c>
      <c r="K2554" s="12" t="str">
        <f t="shared" si="553"/>
        <v>Etapas Históricas -Casos Activos</v>
      </c>
      <c r="L2554" s="43" t="str">
        <f t="shared" si="553"/>
        <v>Periodo 2020-2021</v>
      </c>
      <c r="M2554" s="43" t="str">
        <f t="shared" si="553"/>
        <v>Casos</v>
      </c>
      <c r="N2554" s="49" t="str">
        <f t="shared" si="553"/>
        <v>Ministerio de Ciencias, Tecnología, Conocimiento e Innovación</v>
      </c>
      <c r="O255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Angeles</v>
      </c>
      <c r="P2554" s="68"/>
      <c r="Q2554" s="15" t="str">
        <f t="shared" si="545"/>
        <v>Gráfico Evolución Comparativo</v>
      </c>
      <c r="R2554" s="30"/>
      <c r="S255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https://analytics.zoho.com/open-view/2395394000008156433?ZOHO_CRITERIA=%22Localiza_CL_Poblacion%22.%22Codcom%22%3D8301</v>
      </c>
      <c r="T2554" s="17"/>
      <c r="U2554" s="31" t="str">
        <f t="shared" si="546"/>
        <v>#1774B9</v>
      </c>
      <c r="V2554" s="32" t="str">
        <f>+Enfermedades_Mundiales[[#This Row],[idcoleccion]]&amp;"-"&amp;Enfermedades_Mundiales[[#This Row],[id]]</f>
        <v>360-2544</v>
      </c>
      <c r="W2554" s="21">
        <f>+VLOOKUP(Enfermedades_Mundiales[[#This Row],[Filtro URL]],Estructura!$X$4:$Y$366,2,0)</f>
        <v>36308301</v>
      </c>
      <c r="X2554" s="21" t="str">
        <f>+VLOOKUP(Enfermedades_Mundiales[[#This Row],[tema]],Estructura!$A$4:$C$18,3,0)</f>
        <v>T-369</v>
      </c>
      <c r="Y2554" s="32" t="str">
        <f>+VLOOKUP(Enfermedades_Mundiales[[#This Row],[contenido]],Estructura!$E$4:$G$18,3,0)</f>
        <v>C-364</v>
      </c>
      <c r="Z2554" s="32" t="str">
        <f>+VLOOKUP(Enfermedades_Mundiales[[#This Row],[Filtro Integrado]],Estructura!$M$4:$O$367,3,0)</f>
        <v>FI-366</v>
      </c>
      <c r="AA2554" s="32" t="str">
        <f>+VLOOKUP(Enfermedades_Mundiales[[#This Row],[Muestra]],Estructura!$Q$4:$S$194,3,0)</f>
        <v>M-374</v>
      </c>
    </row>
    <row r="2555" spans="1:27" ht="30.6" x14ac:dyDescent="0.3">
      <c r="A2555" s="61" t="s">
        <v>3022</v>
      </c>
      <c r="B2555" s="43">
        <f t="shared" si="554"/>
        <v>360</v>
      </c>
      <c r="C2555" s="44" t="str">
        <f t="shared" si="554"/>
        <v>Enfermedades Mundiales</v>
      </c>
      <c r="D2555" s="44" t="str">
        <f t="shared" si="554"/>
        <v>Salud</v>
      </c>
      <c r="E2555" s="64">
        <v>8302</v>
      </c>
      <c r="F2555" s="44" t="str">
        <f t="shared" si="547"/>
        <v>Paso a Paso y Activos</v>
      </c>
      <c r="G2555" s="27" t="s">
        <v>3568</v>
      </c>
      <c r="H2555" s="60" t="s">
        <v>17</v>
      </c>
      <c r="I2555" s="58" t="s">
        <v>185</v>
      </c>
      <c r="J2555" s="43" t="str">
        <f t="shared" si="551"/>
        <v>Zona</v>
      </c>
      <c r="K2555" s="12" t="str">
        <f t="shared" ref="K2555:N2570" si="555">+K2554</f>
        <v>Etapas Históricas -Casos Activos</v>
      </c>
      <c r="L2555" s="43" t="str">
        <f t="shared" si="555"/>
        <v>Periodo 2020-2021</v>
      </c>
      <c r="M2555" s="43" t="str">
        <f t="shared" si="555"/>
        <v>Casos</v>
      </c>
      <c r="N2555" s="49" t="str">
        <f t="shared" si="555"/>
        <v>Ministerio de Ciencias, Tecnología, Conocimiento e Innovación</v>
      </c>
      <c r="O255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Antuco</v>
      </c>
      <c r="P2555" s="68"/>
      <c r="Q2555" s="15" t="str">
        <f t="shared" si="545"/>
        <v>Gráfico Evolución Comparativo</v>
      </c>
      <c r="R2555" s="30"/>
      <c r="S255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https://analytics.zoho.com/open-view/2395394000008156433?ZOHO_CRITERIA=%22Localiza_CL_Poblacion%22.%22Codcom%22%3D8302</v>
      </c>
      <c r="T2555" s="17"/>
      <c r="U2555" s="31" t="str">
        <f t="shared" si="546"/>
        <v>#1774B9</v>
      </c>
      <c r="V2555" s="32" t="str">
        <f>+Enfermedades_Mundiales[[#This Row],[idcoleccion]]&amp;"-"&amp;Enfermedades_Mundiales[[#This Row],[id]]</f>
        <v>360-2545</v>
      </c>
      <c r="W2555" s="21">
        <f>+VLOOKUP(Enfermedades_Mundiales[[#This Row],[Filtro URL]],Estructura!$X$4:$Y$366,2,0)</f>
        <v>36308302</v>
      </c>
      <c r="X2555" s="21" t="str">
        <f>+VLOOKUP(Enfermedades_Mundiales[[#This Row],[tema]],Estructura!$A$4:$C$18,3,0)</f>
        <v>T-369</v>
      </c>
      <c r="Y2555" s="32" t="str">
        <f>+VLOOKUP(Enfermedades_Mundiales[[#This Row],[contenido]],Estructura!$E$4:$G$18,3,0)</f>
        <v>C-364</v>
      </c>
      <c r="Z2555" s="32" t="str">
        <f>+VLOOKUP(Enfermedades_Mundiales[[#This Row],[Filtro Integrado]],Estructura!$M$4:$O$367,3,0)</f>
        <v>FI-366</v>
      </c>
      <c r="AA2555" s="32" t="str">
        <f>+VLOOKUP(Enfermedades_Mundiales[[#This Row],[Muestra]],Estructura!$Q$4:$S$194,3,0)</f>
        <v>M-374</v>
      </c>
    </row>
    <row r="2556" spans="1:27" ht="30.6" x14ac:dyDescent="0.3">
      <c r="A2556" s="61" t="s">
        <v>3023</v>
      </c>
      <c r="B2556" s="43">
        <f t="shared" si="554"/>
        <v>360</v>
      </c>
      <c r="C2556" s="44" t="str">
        <f t="shared" si="554"/>
        <v>Enfermedades Mundiales</v>
      </c>
      <c r="D2556" s="44" t="str">
        <f t="shared" si="554"/>
        <v>Salud</v>
      </c>
      <c r="E2556" s="64">
        <v>8303</v>
      </c>
      <c r="F2556" s="44" t="str">
        <f t="shared" si="547"/>
        <v>Paso a Paso y Activos</v>
      </c>
      <c r="G2556" s="27" t="s">
        <v>3568</v>
      </c>
      <c r="H2556" s="60" t="s">
        <v>17</v>
      </c>
      <c r="I2556" s="58" t="s">
        <v>186</v>
      </c>
      <c r="J2556" s="43" t="str">
        <f t="shared" si="551"/>
        <v>Zona</v>
      </c>
      <c r="K2556" s="12" t="str">
        <f t="shared" si="555"/>
        <v>Etapas Históricas -Casos Activos</v>
      </c>
      <c r="L2556" s="43" t="str">
        <f t="shared" si="555"/>
        <v>Periodo 2020-2021</v>
      </c>
      <c r="M2556" s="43" t="str">
        <f t="shared" si="555"/>
        <v>Casos</v>
      </c>
      <c r="N2556" s="49" t="str">
        <f t="shared" si="555"/>
        <v>Ministerio de Ciencias, Tecnología, Conocimiento e Innovación</v>
      </c>
      <c r="O255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Cabrero</v>
      </c>
      <c r="P2556" s="68"/>
      <c r="Q2556" s="15" t="str">
        <f t="shared" si="545"/>
        <v>Gráfico Evolución Comparativo</v>
      </c>
      <c r="R2556" s="30"/>
      <c r="S255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https://analytics.zoho.com/open-view/2395394000008156433?ZOHO_CRITERIA=%22Localiza_CL_Poblacion%22.%22Codcom%22%3D8303</v>
      </c>
      <c r="T2556" s="17"/>
      <c r="U2556" s="31" t="str">
        <f t="shared" si="546"/>
        <v>#1774B9</v>
      </c>
      <c r="V2556" s="32" t="str">
        <f>+Enfermedades_Mundiales[[#This Row],[idcoleccion]]&amp;"-"&amp;Enfermedades_Mundiales[[#This Row],[id]]</f>
        <v>360-2546</v>
      </c>
      <c r="W2556" s="21">
        <f>+VLOOKUP(Enfermedades_Mundiales[[#This Row],[Filtro URL]],Estructura!$X$4:$Y$366,2,0)</f>
        <v>36308303</v>
      </c>
      <c r="X2556" s="21" t="str">
        <f>+VLOOKUP(Enfermedades_Mundiales[[#This Row],[tema]],Estructura!$A$4:$C$18,3,0)</f>
        <v>T-369</v>
      </c>
      <c r="Y2556" s="32" t="str">
        <f>+VLOOKUP(Enfermedades_Mundiales[[#This Row],[contenido]],Estructura!$E$4:$G$18,3,0)</f>
        <v>C-364</v>
      </c>
      <c r="Z2556" s="32" t="str">
        <f>+VLOOKUP(Enfermedades_Mundiales[[#This Row],[Filtro Integrado]],Estructura!$M$4:$O$367,3,0)</f>
        <v>FI-366</v>
      </c>
      <c r="AA2556" s="32" t="str">
        <f>+VLOOKUP(Enfermedades_Mundiales[[#This Row],[Muestra]],Estructura!$Q$4:$S$194,3,0)</f>
        <v>M-374</v>
      </c>
    </row>
    <row r="2557" spans="1:27" ht="30.6" x14ac:dyDescent="0.3">
      <c r="A2557" s="61" t="s">
        <v>3024</v>
      </c>
      <c r="B2557" s="43">
        <f t="shared" si="554"/>
        <v>360</v>
      </c>
      <c r="C2557" s="44" t="str">
        <f t="shared" si="554"/>
        <v>Enfermedades Mundiales</v>
      </c>
      <c r="D2557" s="44" t="str">
        <f t="shared" si="554"/>
        <v>Salud</v>
      </c>
      <c r="E2557" s="64">
        <v>8304</v>
      </c>
      <c r="F2557" s="44" t="str">
        <f t="shared" si="547"/>
        <v>Paso a Paso y Activos</v>
      </c>
      <c r="G2557" s="27" t="s">
        <v>3568</v>
      </c>
      <c r="H2557" s="60" t="s">
        <v>17</v>
      </c>
      <c r="I2557" s="58" t="s">
        <v>187</v>
      </c>
      <c r="J2557" s="43" t="str">
        <f t="shared" si="551"/>
        <v>Zona</v>
      </c>
      <c r="K2557" s="12" t="str">
        <f t="shared" si="555"/>
        <v>Etapas Históricas -Casos Activos</v>
      </c>
      <c r="L2557" s="43" t="str">
        <f t="shared" si="555"/>
        <v>Periodo 2020-2021</v>
      </c>
      <c r="M2557" s="43" t="str">
        <f t="shared" si="555"/>
        <v>Casos</v>
      </c>
      <c r="N2557" s="49" t="str">
        <f t="shared" si="555"/>
        <v>Ministerio de Ciencias, Tecnología, Conocimiento e Innovación</v>
      </c>
      <c r="O255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Laja</v>
      </c>
      <c r="P2557" s="68"/>
      <c r="Q2557" s="15" t="str">
        <f t="shared" si="545"/>
        <v>Gráfico Evolución Comparativo</v>
      </c>
      <c r="R2557" s="30"/>
      <c r="S255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https://analytics.zoho.com/open-view/2395394000008156433?ZOHO_CRITERIA=%22Localiza_CL_Poblacion%22.%22Codcom%22%3D8304</v>
      </c>
      <c r="T2557" s="17"/>
      <c r="U2557" s="31" t="str">
        <f t="shared" si="546"/>
        <v>#1774B9</v>
      </c>
      <c r="V2557" s="32" t="str">
        <f>+Enfermedades_Mundiales[[#This Row],[idcoleccion]]&amp;"-"&amp;Enfermedades_Mundiales[[#This Row],[id]]</f>
        <v>360-2547</v>
      </c>
      <c r="W2557" s="21">
        <f>+VLOOKUP(Enfermedades_Mundiales[[#This Row],[Filtro URL]],Estructura!$X$4:$Y$366,2,0)</f>
        <v>36308304</v>
      </c>
      <c r="X2557" s="21" t="str">
        <f>+VLOOKUP(Enfermedades_Mundiales[[#This Row],[tema]],Estructura!$A$4:$C$18,3,0)</f>
        <v>T-369</v>
      </c>
      <c r="Y2557" s="32" t="str">
        <f>+VLOOKUP(Enfermedades_Mundiales[[#This Row],[contenido]],Estructura!$E$4:$G$18,3,0)</f>
        <v>C-364</v>
      </c>
      <c r="Z2557" s="32" t="str">
        <f>+VLOOKUP(Enfermedades_Mundiales[[#This Row],[Filtro Integrado]],Estructura!$M$4:$O$367,3,0)</f>
        <v>FI-366</v>
      </c>
      <c r="AA2557" s="32" t="str">
        <f>+VLOOKUP(Enfermedades_Mundiales[[#This Row],[Muestra]],Estructura!$Q$4:$S$194,3,0)</f>
        <v>M-374</v>
      </c>
    </row>
    <row r="2558" spans="1:27" ht="30.6" x14ac:dyDescent="0.3">
      <c r="A2558" s="61" t="s">
        <v>3025</v>
      </c>
      <c r="B2558" s="43">
        <f t="shared" si="554"/>
        <v>360</v>
      </c>
      <c r="C2558" s="44" t="str">
        <f t="shared" si="554"/>
        <v>Enfermedades Mundiales</v>
      </c>
      <c r="D2558" s="44" t="str">
        <f t="shared" si="554"/>
        <v>Salud</v>
      </c>
      <c r="E2558" s="64">
        <v>8305</v>
      </c>
      <c r="F2558" s="44" t="str">
        <f t="shared" si="547"/>
        <v>Paso a Paso y Activos</v>
      </c>
      <c r="G2558" s="27" t="s">
        <v>3568</v>
      </c>
      <c r="H2558" s="60" t="s">
        <v>17</v>
      </c>
      <c r="I2558" s="58" t="s">
        <v>188</v>
      </c>
      <c r="J2558" s="43" t="str">
        <f t="shared" si="551"/>
        <v>Zona</v>
      </c>
      <c r="K2558" s="12" t="str">
        <f t="shared" si="555"/>
        <v>Etapas Históricas -Casos Activos</v>
      </c>
      <c r="L2558" s="43" t="str">
        <f t="shared" si="555"/>
        <v>Periodo 2020-2021</v>
      </c>
      <c r="M2558" s="43" t="str">
        <f t="shared" si="555"/>
        <v>Casos</v>
      </c>
      <c r="N2558" s="49" t="str">
        <f t="shared" si="555"/>
        <v>Ministerio de Ciencias, Tecnología, Conocimiento e Innovación</v>
      </c>
      <c r="O255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Mulchén</v>
      </c>
      <c r="P2558" s="68"/>
      <c r="Q2558" s="15" t="str">
        <f t="shared" si="545"/>
        <v>Gráfico Evolución Comparativo</v>
      </c>
      <c r="R2558" s="30"/>
      <c r="S255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https://analytics.zoho.com/open-view/2395394000008156433?ZOHO_CRITERIA=%22Localiza_CL_Poblacion%22.%22Codcom%22%3D8305</v>
      </c>
      <c r="T2558" s="17"/>
      <c r="U2558" s="31" t="str">
        <f t="shared" si="546"/>
        <v>#1774B9</v>
      </c>
      <c r="V2558" s="32" t="str">
        <f>+Enfermedades_Mundiales[[#This Row],[idcoleccion]]&amp;"-"&amp;Enfermedades_Mundiales[[#This Row],[id]]</f>
        <v>360-2548</v>
      </c>
      <c r="W2558" s="21">
        <f>+VLOOKUP(Enfermedades_Mundiales[[#This Row],[Filtro URL]],Estructura!$X$4:$Y$366,2,0)</f>
        <v>36308305</v>
      </c>
      <c r="X2558" s="21" t="str">
        <f>+VLOOKUP(Enfermedades_Mundiales[[#This Row],[tema]],Estructura!$A$4:$C$18,3,0)</f>
        <v>T-369</v>
      </c>
      <c r="Y2558" s="32" t="str">
        <f>+VLOOKUP(Enfermedades_Mundiales[[#This Row],[contenido]],Estructura!$E$4:$G$18,3,0)</f>
        <v>C-364</v>
      </c>
      <c r="Z2558" s="32" t="str">
        <f>+VLOOKUP(Enfermedades_Mundiales[[#This Row],[Filtro Integrado]],Estructura!$M$4:$O$367,3,0)</f>
        <v>FI-366</v>
      </c>
      <c r="AA2558" s="32" t="str">
        <f>+VLOOKUP(Enfermedades_Mundiales[[#This Row],[Muestra]],Estructura!$Q$4:$S$194,3,0)</f>
        <v>M-374</v>
      </c>
    </row>
    <row r="2559" spans="1:27" ht="30.6" x14ac:dyDescent="0.3">
      <c r="A2559" s="61" t="s">
        <v>3026</v>
      </c>
      <c r="B2559" s="43">
        <f t="shared" si="554"/>
        <v>360</v>
      </c>
      <c r="C2559" s="44" t="str">
        <f t="shared" si="554"/>
        <v>Enfermedades Mundiales</v>
      </c>
      <c r="D2559" s="44" t="str">
        <f t="shared" si="554"/>
        <v>Salud</v>
      </c>
      <c r="E2559" s="64">
        <v>8306</v>
      </c>
      <c r="F2559" s="44" t="str">
        <f t="shared" si="547"/>
        <v>Paso a Paso y Activos</v>
      </c>
      <c r="G2559" s="27" t="s">
        <v>3568</v>
      </c>
      <c r="H2559" s="60" t="s">
        <v>17</v>
      </c>
      <c r="I2559" s="58" t="s">
        <v>189</v>
      </c>
      <c r="J2559" s="43" t="str">
        <f t="shared" si="551"/>
        <v>Zona</v>
      </c>
      <c r="K2559" s="12" t="str">
        <f t="shared" si="555"/>
        <v>Etapas Históricas -Casos Activos</v>
      </c>
      <c r="L2559" s="43" t="str">
        <f t="shared" si="555"/>
        <v>Periodo 2020-2021</v>
      </c>
      <c r="M2559" s="43" t="str">
        <f t="shared" si="555"/>
        <v>Casos</v>
      </c>
      <c r="N2559" s="49" t="str">
        <f t="shared" si="555"/>
        <v>Ministerio de Ciencias, Tecnología, Conocimiento e Innovación</v>
      </c>
      <c r="O255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Nacimiento</v>
      </c>
      <c r="P2559" s="68"/>
      <c r="Q2559" s="15" t="str">
        <f t="shared" si="545"/>
        <v>Gráfico Evolución Comparativo</v>
      </c>
      <c r="R2559" s="30"/>
      <c r="S255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https://analytics.zoho.com/open-view/2395394000008156433?ZOHO_CRITERIA=%22Localiza_CL_Poblacion%22.%22Codcom%22%3D8306</v>
      </c>
      <c r="T2559" s="17"/>
      <c r="U2559" s="31" t="str">
        <f t="shared" si="546"/>
        <v>#1774B9</v>
      </c>
      <c r="V2559" s="32" t="str">
        <f>+Enfermedades_Mundiales[[#This Row],[idcoleccion]]&amp;"-"&amp;Enfermedades_Mundiales[[#This Row],[id]]</f>
        <v>360-2549</v>
      </c>
      <c r="W2559" s="21">
        <f>+VLOOKUP(Enfermedades_Mundiales[[#This Row],[Filtro URL]],Estructura!$X$4:$Y$366,2,0)</f>
        <v>36308306</v>
      </c>
      <c r="X2559" s="21" t="str">
        <f>+VLOOKUP(Enfermedades_Mundiales[[#This Row],[tema]],Estructura!$A$4:$C$18,3,0)</f>
        <v>T-369</v>
      </c>
      <c r="Y2559" s="32" t="str">
        <f>+VLOOKUP(Enfermedades_Mundiales[[#This Row],[contenido]],Estructura!$E$4:$G$18,3,0)</f>
        <v>C-364</v>
      </c>
      <c r="Z2559" s="32" t="str">
        <f>+VLOOKUP(Enfermedades_Mundiales[[#This Row],[Filtro Integrado]],Estructura!$M$4:$O$367,3,0)</f>
        <v>FI-366</v>
      </c>
      <c r="AA2559" s="32" t="str">
        <f>+VLOOKUP(Enfermedades_Mundiales[[#This Row],[Muestra]],Estructura!$Q$4:$S$194,3,0)</f>
        <v>M-374</v>
      </c>
    </row>
    <row r="2560" spans="1:27" ht="30.6" x14ac:dyDescent="0.3">
      <c r="A2560" s="61" t="s">
        <v>3027</v>
      </c>
      <c r="B2560" s="43">
        <f t="shared" si="554"/>
        <v>360</v>
      </c>
      <c r="C2560" s="44" t="str">
        <f t="shared" si="554"/>
        <v>Enfermedades Mundiales</v>
      </c>
      <c r="D2560" s="44" t="str">
        <f t="shared" si="554"/>
        <v>Salud</v>
      </c>
      <c r="E2560" s="64">
        <v>8307</v>
      </c>
      <c r="F2560" s="44" t="str">
        <f t="shared" si="547"/>
        <v>Paso a Paso y Activos</v>
      </c>
      <c r="G2560" s="27" t="s">
        <v>3568</v>
      </c>
      <c r="H2560" s="60" t="s">
        <v>17</v>
      </c>
      <c r="I2560" s="58" t="s">
        <v>190</v>
      </c>
      <c r="J2560" s="43" t="str">
        <f t="shared" si="551"/>
        <v>Zona</v>
      </c>
      <c r="K2560" s="12" t="str">
        <f t="shared" si="555"/>
        <v>Etapas Históricas -Casos Activos</v>
      </c>
      <c r="L2560" s="43" t="str">
        <f t="shared" si="555"/>
        <v>Periodo 2020-2021</v>
      </c>
      <c r="M2560" s="43" t="str">
        <f t="shared" si="555"/>
        <v>Casos</v>
      </c>
      <c r="N2560" s="49" t="str">
        <f t="shared" si="555"/>
        <v>Ministerio de Ciencias, Tecnología, Conocimiento e Innovación</v>
      </c>
      <c r="O256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Negrete</v>
      </c>
      <c r="P2560" s="68"/>
      <c r="Q2560" s="15" t="str">
        <f t="shared" si="545"/>
        <v>Gráfico Evolución Comparativo</v>
      </c>
      <c r="R2560" s="30"/>
      <c r="S256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https://analytics.zoho.com/open-view/2395394000008156433?ZOHO_CRITERIA=%22Localiza_CL_Poblacion%22.%22Codcom%22%3D8307</v>
      </c>
      <c r="T2560" s="17"/>
      <c r="U2560" s="31" t="str">
        <f t="shared" si="546"/>
        <v>#1774B9</v>
      </c>
      <c r="V2560" s="32" t="str">
        <f>+Enfermedades_Mundiales[[#This Row],[idcoleccion]]&amp;"-"&amp;Enfermedades_Mundiales[[#This Row],[id]]</f>
        <v>360-2550</v>
      </c>
      <c r="W2560" s="21">
        <f>+VLOOKUP(Enfermedades_Mundiales[[#This Row],[Filtro URL]],Estructura!$X$4:$Y$366,2,0)</f>
        <v>36308307</v>
      </c>
      <c r="X2560" s="21" t="str">
        <f>+VLOOKUP(Enfermedades_Mundiales[[#This Row],[tema]],Estructura!$A$4:$C$18,3,0)</f>
        <v>T-369</v>
      </c>
      <c r="Y2560" s="32" t="str">
        <f>+VLOOKUP(Enfermedades_Mundiales[[#This Row],[contenido]],Estructura!$E$4:$G$18,3,0)</f>
        <v>C-364</v>
      </c>
      <c r="Z2560" s="32" t="str">
        <f>+VLOOKUP(Enfermedades_Mundiales[[#This Row],[Filtro Integrado]],Estructura!$M$4:$O$367,3,0)</f>
        <v>FI-366</v>
      </c>
      <c r="AA2560" s="32" t="str">
        <f>+VLOOKUP(Enfermedades_Mundiales[[#This Row],[Muestra]],Estructura!$Q$4:$S$194,3,0)</f>
        <v>M-374</v>
      </c>
    </row>
    <row r="2561" spans="1:27" ht="30.6" x14ac:dyDescent="0.3">
      <c r="A2561" s="61" t="s">
        <v>3028</v>
      </c>
      <c r="B2561" s="43">
        <f t="shared" si="554"/>
        <v>360</v>
      </c>
      <c r="C2561" s="44" t="str">
        <f t="shared" si="554"/>
        <v>Enfermedades Mundiales</v>
      </c>
      <c r="D2561" s="44" t="str">
        <f t="shared" si="554"/>
        <v>Salud</v>
      </c>
      <c r="E2561" s="64">
        <v>8308</v>
      </c>
      <c r="F2561" s="44" t="str">
        <f t="shared" si="547"/>
        <v>Paso a Paso y Activos</v>
      </c>
      <c r="G2561" s="27" t="s">
        <v>3568</v>
      </c>
      <c r="H2561" s="60" t="s">
        <v>17</v>
      </c>
      <c r="I2561" s="58" t="s">
        <v>191</v>
      </c>
      <c r="J2561" s="43" t="str">
        <f t="shared" si="551"/>
        <v>Zona</v>
      </c>
      <c r="K2561" s="12" t="str">
        <f t="shared" si="555"/>
        <v>Etapas Históricas -Casos Activos</v>
      </c>
      <c r="L2561" s="43" t="str">
        <f t="shared" si="555"/>
        <v>Periodo 2020-2021</v>
      </c>
      <c r="M2561" s="43" t="str">
        <f t="shared" si="555"/>
        <v>Casos</v>
      </c>
      <c r="N2561" s="49" t="str">
        <f t="shared" si="555"/>
        <v>Ministerio de Ciencias, Tecnología, Conocimiento e Innovación</v>
      </c>
      <c r="O256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Quilaco</v>
      </c>
      <c r="P2561" s="68"/>
      <c r="Q2561" s="15" t="str">
        <f t="shared" si="545"/>
        <v>Gráfico Evolución Comparativo</v>
      </c>
      <c r="R2561" s="30"/>
      <c r="S256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https://analytics.zoho.com/open-view/2395394000008156433?ZOHO_CRITERIA=%22Localiza_CL_Poblacion%22.%22Codcom%22%3D8308</v>
      </c>
      <c r="T2561" s="17"/>
      <c r="U2561" s="31" t="str">
        <f t="shared" si="546"/>
        <v>#1774B9</v>
      </c>
      <c r="V2561" s="32" t="str">
        <f>+Enfermedades_Mundiales[[#This Row],[idcoleccion]]&amp;"-"&amp;Enfermedades_Mundiales[[#This Row],[id]]</f>
        <v>360-2551</v>
      </c>
      <c r="W2561" s="21">
        <f>+VLOOKUP(Enfermedades_Mundiales[[#This Row],[Filtro URL]],Estructura!$X$4:$Y$366,2,0)</f>
        <v>36308308</v>
      </c>
      <c r="X2561" s="21" t="str">
        <f>+VLOOKUP(Enfermedades_Mundiales[[#This Row],[tema]],Estructura!$A$4:$C$18,3,0)</f>
        <v>T-369</v>
      </c>
      <c r="Y2561" s="32" t="str">
        <f>+VLOOKUP(Enfermedades_Mundiales[[#This Row],[contenido]],Estructura!$E$4:$G$18,3,0)</f>
        <v>C-364</v>
      </c>
      <c r="Z2561" s="32" t="str">
        <f>+VLOOKUP(Enfermedades_Mundiales[[#This Row],[Filtro Integrado]],Estructura!$M$4:$O$367,3,0)</f>
        <v>FI-366</v>
      </c>
      <c r="AA2561" s="32" t="str">
        <f>+VLOOKUP(Enfermedades_Mundiales[[#This Row],[Muestra]],Estructura!$Q$4:$S$194,3,0)</f>
        <v>M-374</v>
      </c>
    </row>
    <row r="2562" spans="1:27" ht="30.6" x14ac:dyDescent="0.3">
      <c r="A2562" s="61" t="s">
        <v>3029</v>
      </c>
      <c r="B2562" s="43">
        <f t="shared" si="554"/>
        <v>360</v>
      </c>
      <c r="C2562" s="44" t="str">
        <f t="shared" si="554"/>
        <v>Enfermedades Mundiales</v>
      </c>
      <c r="D2562" s="44" t="str">
        <f t="shared" si="554"/>
        <v>Salud</v>
      </c>
      <c r="E2562" s="64">
        <v>8309</v>
      </c>
      <c r="F2562" s="44" t="str">
        <f t="shared" si="547"/>
        <v>Paso a Paso y Activos</v>
      </c>
      <c r="G2562" s="27" t="s">
        <v>3568</v>
      </c>
      <c r="H2562" s="60" t="s">
        <v>17</v>
      </c>
      <c r="I2562" s="58" t="s">
        <v>192</v>
      </c>
      <c r="J2562" s="43" t="str">
        <f t="shared" si="551"/>
        <v>Zona</v>
      </c>
      <c r="K2562" s="12" t="str">
        <f t="shared" si="555"/>
        <v>Etapas Históricas -Casos Activos</v>
      </c>
      <c r="L2562" s="43" t="str">
        <f t="shared" si="555"/>
        <v>Periodo 2020-2021</v>
      </c>
      <c r="M2562" s="43" t="str">
        <f t="shared" si="555"/>
        <v>Casos</v>
      </c>
      <c r="N2562" s="49" t="str">
        <f t="shared" si="555"/>
        <v>Ministerio de Ciencias, Tecnología, Conocimiento e Innovación</v>
      </c>
      <c r="O256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Quilleco</v>
      </c>
      <c r="P2562" s="68"/>
      <c r="Q2562" s="15" t="str">
        <f t="shared" si="545"/>
        <v>Gráfico Evolución Comparativo</v>
      </c>
      <c r="R2562" s="30"/>
      <c r="S256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https://analytics.zoho.com/open-view/2395394000008156433?ZOHO_CRITERIA=%22Localiza_CL_Poblacion%22.%22Codcom%22%3D8309</v>
      </c>
      <c r="T2562" s="17"/>
      <c r="U2562" s="31" t="str">
        <f t="shared" si="546"/>
        <v>#1774B9</v>
      </c>
      <c r="V2562" s="32" t="str">
        <f>+Enfermedades_Mundiales[[#This Row],[idcoleccion]]&amp;"-"&amp;Enfermedades_Mundiales[[#This Row],[id]]</f>
        <v>360-2552</v>
      </c>
      <c r="W2562" s="21">
        <f>+VLOOKUP(Enfermedades_Mundiales[[#This Row],[Filtro URL]],Estructura!$X$4:$Y$366,2,0)</f>
        <v>36308309</v>
      </c>
      <c r="X2562" s="21" t="str">
        <f>+VLOOKUP(Enfermedades_Mundiales[[#This Row],[tema]],Estructura!$A$4:$C$18,3,0)</f>
        <v>T-369</v>
      </c>
      <c r="Y2562" s="32" t="str">
        <f>+VLOOKUP(Enfermedades_Mundiales[[#This Row],[contenido]],Estructura!$E$4:$G$18,3,0)</f>
        <v>C-364</v>
      </c>
      <c r="Z2562" s="32" t="str">
        <f>+VLOOKUP(Enfermedades_Mundiales[[#This Row],[Filtro Integrado]],Estructura!$M$4:$O$367,3,0)</f>
        <v>FI-366</v>
      </c>
      <c r="AA2562" s="32" t="str">
        <f>+VLOOKUP(Enfermedades_Mundiales[[#This Row],[Muestra]],Estructura!$Q$4:$S$194,3,0)</f>
        <v>M-374</v>
      </c>
    </row>
    <row r="2563" spans="1:27" ht="30.6" x14ac:dyDescent="0.3">
      <c r="A2563" s="61" t="s">
        <v>3030</v>
      </c>
      <c r="B2563" s="43">
        <f t="shared" si="554"/>
        <v>360</v>
      </c>
      <c r="C2563" s="44" t="str">
        <f t="shared" si="554"/>
        <v>Enfermedades Mundiales</v>
      </c>
      <c r="D2563" s="44" t="str">
        <f t="shared" si="554"/>
        <v>Salud</v>
      </c>
      <c r="E2563" s="64">
        <v>8310</v>
      </c>
      <c r="F2563" s="44" t="str">
        <f t="shared" si="547"/>
        <v>Paso a Paso y Activos</v>
      </c>
      <c r="G2563" s="27" t="s">
        <v>3568</v>
      </c>
      <c r="H2563" s="60" t="s">
        <v>17</v>
      </c>
      <c r="I2563" s="58" t="s">
        <v>193</v>
      </c>
      <c r="J2563" s="43" t="str">
        <f t="shared" si="551"/>
        <v>Zona</v>
      </c>
      <c r="K2563" s="12" t="str">
        <f t="shared" si="555"/>
        <v>Etapas Históricas -Casos Activos</v>
      </c>
      <c r="L2563" s="43" t="str">
        <f t="shared" si="555"/>
        <v>Periodo 2020-2021</v>
      </c>
      <c r="M2563" s="43" t="str">
        <f t="shared" si="555"/>
        <v>Casos</v>
      </c>
      <c r="N2563" s="49" t="str">
        <f t="shared" si="555"/>
        <v>Ministerio de Ciencias, Tecnología, Conocimiento e Innovación</v>
      </c>
      <c r="O256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Rosendo</v>
      </c>
      <c r="P2563" s="68"/>
      <c r="Q2563" s="15" t="str">
        <f t="shared" si="545"/>
        <v>Gráfico Evolución Comparativo</v>
      </c>
      <c r="R2563" s="30"/>
      <c r="S256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https://analytics.zoho.com/open-view/2395394000008156433?ZOHO_CRITERIA=%22Localiza_CL_Poblacion%22.%22Codcom%22%3D8310</v>
      </c>
      <c r="T2563" s="17"/>
      <c r="U2563" s="31" t="str">
        <f t="shared" si="546"/>
        <v>#1774B9</v>
      </c>
      <c r="V2563" s="32" t="str">
        <f>+Enfermedades_Mundiales[[#This Row],[idcoleccion]]&amp;"-"&amp;Enfermedades_Mundiales[[#This Row],[id]]</f>
        <v>360-2553</v>
      </c>
      <c r="W2563" s="21">
        <f>+VLOOKUP(Enfermedades_Mundiales[[#This Row],[Filtro URL]],Estructura!$X$4:$Y$366,2,0)</f>
        <v>36308310</v>
      </c>
      <c r="X2563" s="21" t="str">
        <f>+VLOOKUP(Enfermedades_Mundiales[[#This Row],[tema]],Estructura!$A$4:$C$18,3,0)</f>
        <v>T-369</v>
      </c>
      <c r="Y2563" s="32" t="str">
        <f>+VLOOKUP(Enfermedades_Mundiales[[#This Row],[contenido]],Estructura!$E$4:$G$18,3,0)</f>
        <v>C-364</v>
      </c>
      <c r="Z2563" s="32" t="str">
        <f>+VLOOKUP(Enfermedades_Mundiales[[#This Row],[Filtro Integrado]],Estructura!$M$4:$O$367,3,0)</f>
        <v>FI-366</v>
      </c>
      <c r="AA2563" s="32" t="str">
        <f>+VLOOKUP(Enfermedades_Mundiales[[#This Row],[Muestra]],Estructura!$Q$4:$S$194,3,0)</f>
        <v>M-374</v>
      </c>
    </row>
    <row r="2564" spans="1:27" ht="30.6" x14ac:dyDescent="0.3">
      <c r="A2564" s="61" t="s">
        <v>3031</v>
      </c>
      <c r="B2564" s="43">
        <f t="shared" si="554"/>
        <v>360</v>
      </c>
      <c r="C2564" s="44" t="str">
        <f t="shared" si="554"/>
        <v>Enfermedades Mundiales</v>
      </c>
      <c r="D2564" s="44" t="str">
        <f t="shared" si="554"/>
        <v>Salud</v>
      </c>
      <c r="E2564" s="64">
        <v>8311</v>
      </c>
      <c r="F2564" s="44" t="str">
        <f t="shared" si="547"/>
        <v>Paso a Paso y Activos</v>
      </c>
      <c r="G2564" s="27" t="s">
        <v>3568</v>
      </c>
      <c r="H2564" s="60" t="s">
        <v>17</v>
      </c>
      <c r="I2564" s="58" t="s">
        <v>194</v>
      </c>
      <c r="J2564" s="43" t="str">
        <f t="shared" si="551"/>
        <v>Zona</v>
      </c>
      <c r="K2564" s="12" t="str">
        <f t="shared" si="555"/>
        <v>Etapas Históricas -Casos Activos</v>
      </c>
      <c r="L2564" s="43" t="str">
        <f t="shared" si="555"/>
        <v>Periodo 2020-2021</v>
      </c>
      <c r="M2564" s="43" t="str">
        <f t="shared" si="555"/>
        <v>Casos</v>
      </c>
      <c r="N2564" s="49" t="str">
        <f t="shared" si="555"/>
        <v>Ministerio de Ciencias, Tecnología, Conocimiento e Innovación</v>
      </c>
      <c r="O256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Santa Bárbara</v>
      </c>
      <c r="P2564" s="68"/>
      <c r="Q2564" s="15" t="str">
        <f t="shared" si="545"/>
        <v>Gráfico Evolución Comparativo</v>
      </c>
      <c r="R2564" s="30"/>
      <c r="S256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https://analytics.zoho.com/open-view/2395394000008156433?ZOHO_CRITERIA=%22Localiza_CL_Poblacion%22.%22Codcom%22%3D8311</v>
      </c>
      <c r="T2564" s="17"/>
      <c r="U2564" s="31" t="str">
        <f t="shared" si="546"/>
        <v>#1774B9</v>
      </c>
      <c r="V2564" s="32" t="str">
        <f>+Enfermedades_Mundiales[[#This Row],[idcoleccion]]&amp;"-"&amp;Enfermedades_Mundiales[[#This Row],[id]]</f>
        <v>360-2554</v>
      </c>
      <c r="W2564" s="21">
        <f>+VLOOKUP(Enfermedades_Mundiales[[#This Row],[Filtro URL]],Estructura!$X$4:$Y$366,2,0)</f>
        <v>36308311</v>
      </c>
      <c r="X2564" s="21" t="str">
        <f>+VLOOKUP(Enfermedades_Mundiales[[#This Row],[tema]],Estructura!$A$4:$C$18,3,0)</f>
        <v>T-369</v>
      </c>
      <c r="Y2564" s="32" t="str">
        <f>+VLOOKUP(Enfermedades_Mundiales[[#This Row],[contenido]],Estructura!$E$4:$G$18,3,0)</f>
        <v>C-364</v>
      </c>
      <c r="Z2564" s="32" t="str">
        <f>+VLOOKUP(Enfermedades_Mundiales[[#This Row],[Filtro Integrado]],Estructura!$M$4:$O$367,3,0)</f>
        <v>FI-366</v>
      </c>
      <c r="AA2564" s="32" t="str">
        <f>+VLOOKUP(Enfermedades_Mundiales[[#This Row],[Muestra]],Estructura!$Q$4:$S$194,3,0)</f>
        <v>M-374</v>
      </c>
    </row>
    <row r="2565" spans="1:27" ht="30.6" x14ac:dyDescent="0.3">
      <c r="A2565" s="61" t="s">
        <v>3032</v>
      </c>
      <c r="B2565" s="43">
        <f t="shared" si="554"/>
        <v>360</v>
      </c>
      <c r="C2565" s="44" t="str">
        <f t="shared" si="554"/>
        <v>Enfermedades Mundiales</v>
      </c>
      <c r="D2565" s="44" t="str">
        <f t="shared" si="554"/>
        <v>Salud</v>
      </c>
      <c r="E2565" s="64">
        <v>8312</v>
      </c>
      <c r="F2565" s="44" t="str">
        <f t="shared" si="547"/>
        <v>Paso a Paso y Activos</v>
      </c>
      <c r="G2565" s="27" t="s">
        <v>3568</v>
      </c>
      <c r="H2565" s="60" t="s">
        <v>17</v>
      </c>
      <c r="I2565" s="58" t="s">
        <v>195</v>
      </c>
      <c r="J2565" s="43" t="str">
        <f t="shared" si="551"/>
        <v>Zona</v>
      </c>
      <c r="K2565" s="12" t="str">
        <f t="shared" si="555"/>
        <v>Etapas Históricas -Casos Activos</v>
      </c>
      <c r="L2565" s="43" t="str">
        <f t="shared" si="555"/>
        <v>Periodo 2020-2021</v>
      </c>
      <c r="M2565" s="43" t="str">
        <f t="shared" si="555"/>
        <v>Casos</v>
      </c>
      <c r="N2565" s="49" t="str">
        <f t="shared" si="555"/>
        <v>Ministerio de Ciencias, Tecnología, Conocimiento e Innovación</v>
      </c>
      <c r="O256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Tucapel</v>
      </c>
      <c r="P2565" s="68"/>
      <c r="Q2565" s="15" t="str">
        <f t="shared" si="545"/>
        <v>Gráfico Evolución Comparativo</v>
      </c>
      <c r="R2565" s="30"/>
      <c r="S256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https://analytics.zoho.com/open-view/2395394000008156433?ZOHO_CRITERIA=%22Localiza_CL_Poblacion%22.%22Codcom%22%3D8312</v>
      </c>
      <c r="T2565" s="17"/>
      <c r="U2565" s="31" t="str">
        <f t="shared" si="546"/>
        <v>#1774B9</v>
      </c>
      <c r="V2565" s="32" t="str">
        <f>+Enfermedades_Mundiales[[#This Row],[idcoleccion]]&amp;"-"&amp;Enfermedades_Mundiales[[#This Row],[id]]</f>
        <v>360-2555</v>
      </c>
      <c r="W2565" s="21">
        <f>+VLOOKUP(Enfermedades_Mundiales[[#This Row],[Filtro URL]],Estructura!$X$4:$Y$366,2,0)</f>
        <v>36308312</v>
      </c>
      <c r="X2565" s="21" t="str">
        <f>+VLOOKUP(Enfermedades_Mundiales[[#This Row],[tema]],Estructura!$A$4:$C$18,3,0)</f>
        <v>T-369</v>
      </c>
      <c r="Y2565" s="32" t="str">
        <f>+VLOOKUP(Enfermedades_Mundiales[[#This Row],[contenido]],Estructura!$E$4:$G$18,3,0)</f>
        <v>C-364</v>
      </c>
      <c r="Z2565" s="32" t="str">
        <f>+VLOOKUP(Enfermedades_Mundiales[[#This Row],[Filtro Integrado]],Estructura!$M$4:$O$367,3,0)</f>
        <v>FI-366</v>
      </c>
      <c r="AA2565" s="32" t="str">
        <f>+VLOOKUP(Enfermedades_Mundiales[[#This Row],[Muestra]],Estructura!$Q$4:$S$194,3,0)</f>
        <v>M-374</v>
      </c>
    </row>
    <row r="2566" spans="1:27" ht="30.6" x14ac:dyDescent="0.3">
      <c r="A2566" s="61" t="s">
        <v>3033</v>
      </c>
      <c r="B2566" s="43">
        <f t="shared" si="554"/>
        <v>360</v>
      </c>
      <c r="C2566" s="44" t="str">
        <f t="shared" si="554"/>
        <v>Enfermedades Mundiales</v>
      </c>
      <c r="D2566" s="44" t="str">
        <f t="shared" si="554"/>
        <v>Salud</v>
      </c>
      <c r="E2566" s="64">
        <v>8313</v>
      </c>
      <c r="F2566" s="44" t="str">
        <f t="shared" si="547"/>
        <v>Paso a Paso y Activos</v>
      </c>
      <c r="G2566" s="27" t="s">
        <v>3568</v>
      </c>
      <c r="H2566" s="60" t="s">
        <v>17</v>
      </c>
      <c r="I2566" s="58" t="s">
        <v>196</v>
      </c>
      <c r="J2566" s="43" t="str">
        <f t="shared" si="551"/>
        <v>Zona</v>
      </c>
      <c r="K2566" s="12" t="str">
        <f t="shared" si="555"/>
        <v>Etapas Históricas -Casos Activos</v>
      </c>
      <c r="L2566" s="43" t="str">
        <f t="shared" si="555"/>
        <v>Periodo 2020-2021</v>
      </c>
      <c r="M2566" s="43" t="str">
        <f t="shared" si="555"/>
        <v>Casos</v>
      </c>
      <c r="N2566" s="49" t="str">
        <f t="shared" si="555"/>
        <v>Ministerio de Ciencias, Tecnología, Conocimiento e Innovación</v>
      </c>
      <c r="O256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Yumbel</v>
      </c>
      <c r="P2566" s="68"/>
      <c r="Q2566" s="15" t="str">
        <f t="shared" si="545"/>
        <v>Gráfico Evolución Comparativo</v>
      </c>
      <c r="R2566" s="30"/>
      <c r="S256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https://analytics.zoho.com/open-view/2395394000008156433?ZOHO_CRITERIA=%22Localiza_CL_Poblacion%22.%22Codcom%22%3D8313</v>
      </c>
      <c r="T2566" s="17"/>
      <c r="U2566" s="31" t="str">
        <f t="shared" si="546"/>
        <v>#1774B9</v>
      </c>
      <c r="V2566" s="32" t="str">
        <f>+Enfermedades_Mundiales[[#This Row],[idcoleccion]]&amp;"-"&amp;Enfermedades_Mundiales[[#This Row],[id]]</f>
        <v>360-2556</v>
      </c>
      <c r="W2566" s="21">
        <f>+VLOOKUP(Enfermedades_Mundiales[[#This Row],[Filtro URL]],Estructura!$X$4:$Y$366,2,0)</f>
        <v>36308313</v>
      </c>
      <c r="X2566" s="21" t="str">
        <f>+VLOOKUP(Enfermedades_Mundiales[[#This Row],[tema]],Estructura!$A$4:$C$18,3,0)</f>
        <v>T-369</v>
      </c>
      <c r="Y2566" s="32" t="str">
        <f>+VLOOKUP(Enfermedades_Mundiales[[#This Row],[contenido]],Estructura!$E$4:$G$18,3,0)</f>
        <v>C-364</v>
      </c>
      <c r="Z2566" s="32" t="str">
        <f>+VLOOKUP(Enfermedades_Mundiales[[#This Row],[Filtro Integrado]],Estructura!$M$4:$O$367,3,0)</f>
        <v>FI-366</v>
      </c>
      <c r="AA2566" s="32" t="str">
        <f>+VLOOKUP(Enfermedades_Mundiales[[#This Row],[Muestra]],Estructura!$Q$4:$S$194,3,0)</f>
        <v>M-374</v>
      </c>
    </row>
    <row r="2567" spans="1:27" ht="30.6" x14ac:dyDescent="0.3">
      <c r="A2567" s="61" t="s">
        <v>3034</v>
      </c>
      <c r="B2567" s="43">
        <f t="shared" si="554"/>
        <v>360</v>
      </c>
      <c r="C2567" s="44" t="str">
        <f t="shared" si="554"/>
        <v>Enfermedades Mundiales</v>
      </c>
      <c r="D2567" s="44" t="str">
        <f t="shared" si="554"/>
        <v>Salud</v>
      </c>
      <c r="E2567" s="64">
        <v>8314</v>
      </c>
      <c r="F2567" s="44" t="str">
        <f t="shared" si="547"/>
        <v>Paso a Paso y Activos</v>
      </c>
      <c r="G2567" s="27" t="s">
        <v>3568</v>
      </c>
      <c r="H2567" s="60" t="s">
        <v>17</v>
      </c>
      <c r="I2567" s="58" t="s">
        <v>197</v>
      </c>
      <c r="J2567" s="43" t="str">
        <f t="shared" si="551"/>
        <v>Zona</v>
      </c>
      <c r="K2567" s="12" t="str">
        <f t="shared" si="555"/>
        <v>Etapas Históricas -Casos Activos</v>
      </c>
      <c r="L2567" s="43" t="str">
        <f t="shared" si="555"/>
        <v>Periodo 2020-2021</v>
      </c>
      <c r="M2567" s="43" t="str">
        <f t="shared" si="555"/>
        <v>Casos</v>
      </c>
      <c r="N2567" s="49" t="str">
        <f t="shared" si="555"/>
        <v>Ministerio de Ciencias, Tecnología, Conocimiento e Innovación</v>
      </c>
      <c r="O256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Alto Biobío</v>
      </c>
      <c r="P2567" s="68"/>
      <c r="Q2567" s="15" t="str">
        <f t="shared" si="545"/>
        <v>Gráfico Evolución Comparativo</v>
      </c>
      <c r="R2567" s="30"/>
      <c r="S256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https://analytics.zoho.com/open-view/2395394000008156433?ZOHO_CRITERIA=%22Localiza_CL_Poblacion%22.%22Codcom%22%3D8314</v>
      </c>
      <c r="T2567" s="17"/>
      <c r="U2567" s="31" t="str">
        <f t="shared" si="546"/>
        <v>#1774B9</v>
      </c>
      <c r="V2567" s="32" t="str">
        <f>+Enfermedades_Mundiales[[#This Row],[idcoleccion]]&amp;"-"&amp;Enfermedades_Mundiales[[#This Row],[id]]</f>
        <v>360-2557</v>
      </c>
      <c r="W2567" s="21">
        <f>+VLOOKUP(Enfermedades_Mundiales[[#This Row],[Filtro URL]],Estructura!$X$4:$Y$366,2,0)</f>
        <v>36308314</v>
      </c>
      <c r="X2567" s="21" t="str">
        <f>+VLOOKUP(Enfermedades_Mundiales[[#This Row],[tema]],Estructura!$A$4:$C$18,3,0)</f>
        <v>T-369</v>
      </c>
      <c r="Y2567" s="32" t="str">
        <f>+VLOOKUP(Enfermedades_Mundiales[[#This Row],[contenido]],Estructura!$E$4:$G$18,3,0)</f>
        <v>C-364</v>
      </c>
      <c r="Z2567" s="32" t="str">
        <f>+VLOOKUP(Enfermedades_Mundiales[[#This Row],[Filtro Integrado]],Estructura!$M$4:$O$367,3,0)</f>
        <v>FI-366</v>
      </c>
      <c r="AA2567" s="32" t="str">
        <f>+VLOOKUP(Enfermedades_Mundiales[[#This Row],[Muestra]],Estructura!$Q$4:$S$194,3,0)</f>
        <v>M-374</v>
      </c>
    </row>
    <row r="2568" spans="1:27" ht="30.6" x14ac:dyDescent="0.3">
      <c r="A2568" s="61" t="s">
        <v>3035</v>
      </c>
      <c r="B2568" s="43">
        <f t="shared" si="554"/>
        <v>360</v>
      </c>
      <c r="C2568" s="44" t="str">
        <f t="shared" si="554"/>
        <v>Enfermedades Mundiales</v>
      </c>
      <c r="D2568" s="44" t="str">
        <f t="shared" si="554"/>
        <v>Salud</v>
      </c>
      <c r="E2568" s="64">
        <v>16101</v>
      </c>
      <c r="F2568" s="44" t="str">
        <f t="shared" si="547"/>
        <v>Paso a Paso y Activos</v>
      </c>
      <c r="G2568" s="27" t="s">
        <v>3568</v>
      </c>
      <c r="H2568" s="60" t="s">
        <v>17</v>
      </c>
      <c r="I2568" s="58" t="s">
        <v>198</v>
      </c>
      <c r="J2568" s="43" t="str">
        <f t="shared" si="551"/>
        <v>Zona</v>
      </c>
      <c r="K2568" s="12" t="str">
        <f t="shared" si="555"/>
        <v>Etapas Históricas -Casos Activos</v>
      </c>
      <c r="L2568" s="43" t="str">
        <f t="shared" si="555"/>
        <v>Periodo 2020-2021</v>
      </c>
      <c r="M2568" s="43" t="str">
        <f t="shared" si="555"/>
        <v>Casos</v>
      </c>
      <c r="N2568" s="49" t="str">
        <f t="shared" si="555"/>
        <v>Ministerio de Ciencias, Tecnología, Conocimiento e Innovación</v>
      </c>
      <c r="O256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Chillán</v>
      </c>
      <c r="P2568" s="68"/>
      <c r="Q2568" s="15" t="str">
        <f t="shared" si="545"/>
        <v>Gráfico Evolución Comparativo</v>
      </c>
      <c r="R2568" s="30"/>
      <c r="S256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https://analytics.zoho.com/open-view/2395394000008156433?ZOHO_CRITERIA=%22Localiza_CL_Poblacion%22.%22Codcom%22%3D16101</v>
      </c>
      <c r="T2568" s="17"/>
      <c r="U2568" s="31" t="str">
        <f t="shared" si="546"/>
        <v>#1774B9</v>
      </c>
      <c r="V2568" s="32" t="str">
        <f>+Enfermedades_Mundiales[[#This Row],[idcoleccion]]&amp;"-"&amp;Enfermedades_Mundiales[[#This Row],[id]]</f>
        <v>360-2558</v>
      </c>
      <c r="W2568" s="21">
        <f>+VLOOKUP(Enfermedades_Mundiales[[#This Row],[Filtro URL]],Estructura!$X$4:$Y$366,2,0)</f>
        <v>36316101</v>
      </c>
      <c r="X2568" s="21" t="str">
        <f>+VLOOKUP(Enfermedades_Mundiales[[#This Row],[tema]],Estructura!$A$4:$C$18,3,0)</f>
        <v>T-369</v>
      </c>
      <c r="Y2568" s="32" t="str">
        <f>+VLOOKUP(Enfermedades_Mundiales[[#This Row],[contenido]],Estructura!$E$4:$G$18,3,0)</f>
        <v>C-364</v>
      </c>
      <c r="Z2568" s="32" t="str">
        <f>+VLOOKUP(Enfermedades_Mundiales[[#This Row],[Filtro Integrado]],Estructura!$M$4:$O$367,3,0)</f>
        <v>FI-366</v>
      </c>
      <c r="AA2568" s="32" t="str">
        <f>+VLOOKUP(Enfermedades_Mundiales[[#This Row],[Muestra]],Estructura!$Q$4:$S$194,3,0)</f>
        <v>M-374</v>
      </c>
    </row>
    <row r="2569" spans="1:27" ht="30.6" x14ac:dyDescent="0.3">
      <c r="A2569" s="61" t="s">
        <v>3036</v>
      </c>
      <c r="B2569" s="43">
        <f t="shared" si="554"/>
        <v>360</v>
      </c>
      <c r="C2569" s="44" t="str">
        <f t="shared" si="554"/>
        <v>Enfermedades Mundiales</v>
      </c>
      <c r="D2569" s="44" t="str">
        <f t="shared" si="554"/>
        <v>Salud</v>
      </c>
      <c r="E2569" s="64">
        <v>16102</v>
      </c>
      <c r="F2569" s="44" t="str">
        <f t="shared" si="547"/>
        <v>Paso a Paso y Activos</v>
      </c>
      <c r="G2569" s="27" t="s">
        <v>3568</v>
      </c>
      <c r="H2569" s="60" t="s">
        <v>17</v>
      </c>
      <c r="I2569" s="58" t="s">
        <v>199</v>
      </c>
      <c r="J2569" s="43" t="str">
        <f t="shared" si="551"/>
        <v>Zona</v>
      </c>
      <c r="K2569" s="12" t="str">
        <f t="shared" si="555"/>
        <v>Etapas Históricas -Casos Activos</v>
      </c>
      <c r="L2569" s="43" t="str">
        <f t="shared" si="555"/>
        <v>Periodo 2020-2021</v>
      </c>
      <c r="M2569" s="43" t="str">
        <f t="shared" si="555"/>
        <v>Casos</v>
      </c>
      <c r="N2569" s="49" t="str">
        <f t="shared" si="555"/>
        <v>Ministerio de Ciencias, Tecnología, Conocimiento e Innovación</v>
      </c>
      <c r="O256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Bulnes</v>
      </c>
      <c r="P2569" s="68"/>
      <c r="Q2569" s="15" t="str">
        <f t="shared" si="545"/>
        <v>Gráfico Evolución Comparativo</v>
      </c>
      <c r="R2569" s="30"/>
      <c r="S256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https://analytics.zoho.com/open-view/2395394000008156433?ZOHO_CRITERIA=%22Localiza_CL_Poblacion%22.%22Codcom%22%3D16102</v>
      </c>
      <c r="T2569" s="17"/>
      <c r="U2569" s="31" t="str">
        <f t="shared" si="546"/>
        <v>#1774B9</v>
      </c>
      <c r="V2569" s="32" t="str">
        <f>+Enfermedades_Mundiales[[#This Row],[idcoleccion]]&amp;"-"&amp;Enfermedades_Mundiales[[#This Row],[id]]</f>
        <v>360-2559</v>
      </c>
      <c r="W2569" s="21">
        <f>+VLOOKUP(Enfermedades_Mundiales[[#This Row],[Filtro URL]],Estructura!$X$4:$Y$366,2,0)</f>
        <v>36316102</v>
      </c>
      <c r="X2569" s="21" t="str">
        <f>+VLOOKUP(Enfermedades_Mundiales[[#This Row],[tema]],Estructura!$A$4:$C$18,3,0)</f>
        <v>T-369</v>
      </c>
      <c r="Y2569" s="32" t="str">
        <f>+VLOOKUP(Enfermedades_Mundiales[[#This Row],[contenido]],Estructura!$E$4:$G$18,3,0)</f>
        <v>C-364</v>
      </c>
      <c r="Z2569" s="32" t="str">
        <f>+VLOOKUP(Enfermedades_Mundiales[[#This Row],[Filtro Integrado]],Estructura!$M$4:$O$367,3,0)</f>
        <v>FI-366</v>
      </c>
      <c r="AA2569" s="32" t="str">
        <f>+VLOOKUP(Enfermedades_Mundiales[[#This Row],[Muestra]],Estructura!$Q$4:$S$194,3,0)</f>
        <v>M-374</v>
      </c>
    </row>
    <row r="2570" spans="1:27" ht="30.6" x14ac:dyDescent="0.3">
      <c r="A2570" s="61" t="s">
        <v>3037</v>
      </c>
      <c r="B2570" s="43">
        <f t="shared" ref="B2570:D2585" si="556">+B2569</f>
        <v>360</v>
      </c>
      <c r="C2570" s="44" t="str">
        <f t="shared" si="556"/>
        <v>Enfermedades Mundiales</v>
      </c>
      <c r="D2570" s="44" t="str">
        <f t="shared" si="556"/>
        <v>Salud</v>
      </c>
      <c r="E2570" s="64">
        <v>16202</v>
      </c>
      <c r="F2570" s="44" t="str">
        <f t="shared" si="547"/>
        <v>Paso a Paso y Activos</v>
      </c>
      <c r="G2570" s="27" t="s">
        <v>3568</v>
      </c>
      <c r="H2570" s="60" t="s">
        <v>17</v>
      </c>
      <c r="I2570" s="58" t="s">
        <v>200</v>
      </c>
      <c r="J2570" s="43" t="str">
        <f t="shared" si="551"/>
        <v>Zona</v>
      </c>
      <c r="K2570" s="12" t="str">
        <f t="shared" si="555"/>
        <v>Etapas Históricas -Casos Activos</v>
      </c>
      <c r="L2570" s="43" t="str">
        <f t="shared" si="555"/>
        <v>Periodo 2020-2021</v>
      </c>
      <c r="M2570" s="43" t="str">
        <f t="shared" si="555"/>
        <v>Casos</v>
      </c>
      <c r="N2570" s="49" t="str">
        <f t="shared" si="555"/>
        <v>Ministerio de Ciencias, Tecnología, Conocimiento e Innovación</v>
      </c>
      <c r="O257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Cobquecura</v>
      </c>
      <c r="P2570" s="68"/>
      <c r="Q2570" s="15" t="str">
        <f t="shared" ref="Q2570:Q2633" si="557">+Q2569</f>
        <v>Gráfico Evolución Comparativo</v>
      </c>
      <c r="R2570" s="30"/>
      <c r="S257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https://analytics.zoho.com/open-view/2395394000008156433?ZOHO_CRITERIA=%22Localiza_CL_Poblacion%22.%22Codcom%22%3D16202</v>
      </c>
      <c r="T2570" s="17"/>
      <c r="U2570" s="31" t="str">
        <f t="shared" ref="U2570:U2633" si="558">+U2569</f>
        <v>#1774B9</v>
      </c>
      <c r="V2570" s="32" t="str">
        <f>+Enfermedades_Mundiales[[#This Row],[idcoleccion]]&amp;"-"&amp;Enfermedades_Mundiales[[#This Row],[id]]</f>
        <v>360-2560</v>
      </c>
      <c r="W2570" s="21">
        <f>+VLOOKUP(Enfermedades_Mundiales[[#This Row],[Filtro URL]],Estructura!$X$4:$Y$366,2,0)</f>
        <v>36316202</v>
      </c>
      <c r="X2570" s="21" t="str">
        <f>+VLOOKUP(Enfermedades_Mundiales[[#This Row],[tema]],Estructura!$A$4:$C$18,3,0)</f>
        <v>T-369</v>
      </c>
      <c r="Y2570" s="32" t="str">
        <f>+VLOOKUP(Enfermedades_Mundiales[[#This Row],[contenido]],Estructura!$E$4:$G$18,3,0)</f>
        <v>C-364</v>
      </c>
      <c r="Z2570" s="32" t="str">
        <f>+VLOOKUP(Enfermedades_Mundiales[[#This Row],[Filtro Integrado]],Estructura!$M$4:$O$367,3,0)</f>
        <v>FI-366</v>
      </c>
      <c r="AA2570" s="32" t="str">
        <f>+VLOOKUP(Enfermedades_Mundiales[[#This Row],[Muestra]],Estructura!$Q$4:$S$194,3,0)</f>
        <v>M-374</v>
      </c>
    </row>
    <row r="2571" spans="1:27" ht="30.6" x14ac:dyDescent="0.3">
      <c r="A2571" s="61" t="s">
        <v>3038</v>
      </c>
      <c r="B2571" s="43">
        <f t="shared" si="556"/>
        <v>360</v>
      </c>
      <c r="C2571" s="44" t="str">
        <f t="shared" si="556"/>
        <v>Enfermedades Mundiales</v>
      </c>
      <c r="D2571" s="44" t="str">
        <f t="shared" si="556"/>
        <v>Salud</v>
      </c>
      <c r="E2571" s="64">
        <v>16203</v>
      </c>
      <c r="F2571" s="44" t="str">
        <f t="shared" ref="F2571:F2634" si="559">+F2570</f>
        <v>Paso a Paso y Activos</v>
      </c>
      <c r="G2571" s="27" t="s">
        <v>3568</v>
      </c>
      <c r="H2571" s="60" t="s">
        <v>17</v>
      </c>
      <c r="I2571" s="58" t="s">
        <v>201</v>
      </c>
      <c r="J2571" s="43" t="str">
        <f t="shared" si="551"/>
        <v>Zona</v>
      </c>
      <c r="K2571" s="12" t="str">
        <f t="shared" ref="K2571:N2586" si="560">+K2570</f>
        <v>Etapas Históricas -Casos Activos</v>
      </c>
      <c r="L2571" s="43" t="str">
        <f t="shared" si="560"/>
        <v>Periodo 2020-2021</v>
      </c>
      <c r="M2571" s="43" t="str">
        <f t="shared" si="560"/>
        <v>Casos</v>
      </c>
      <c r="N2571" s="49" t="str">
        <f t="shared" si="560"/>
        <v>Ministerio de Ciencias, Tecnología, Conocimiento e Innovación</v>
      </c>
      <c r="O257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Coelemu</v>
      </c>
      <c r="P2571" s="68"/>
      <c r="Q2571" s="15" t="str">
        <f t="shared" si="557"/>
        <v>Gráfico Evolución Comparativo</v>
      </c>
      <c r="R2571" s="30"/>
      <c r="S257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https://analytics.zoho.com/open-view/2395394000008156433?ZOHO_CRITERIA=%22Localiza_CL_Poblacion%22.%22Codcom%22%3D16203</v>
      </c>
      <c r="T2571" s="17"/>
      <c r="U2571" s="31" t="str">
        <f t="shared" si="558"/>
        <v>#1774B9</v>
      </c>
      <c r="V2571" s="32" t="str">
        <f>+Enfermedades_Mundiales[[#This Row],[idcoleccion]]&amp;"-"&amp;Enfermedades_Mundiales[[#This Row],[id]]</f>
        <v>360-2561</v>
      </c>
      <c r="W2571" s="21">
        <f>+VLOOKUP(Enfermedades_Mundiales[[#This Row],[Filtro URL]],Estructura!$X$4:$Y$366,2,0)</f>
        <v>36316203</v>
      </c>
      <c r="X2571" s="21" t="str">
        <f>+VLOOKUP(Enfermedades_Mundiales[[#This Row],[tema]],Estructura!$A$4:$C$18,3,0)</f>
        <v>T-369</v>
      </c>
      <c r="Y2571" s="32" t="str">
        <f>+VLOOKUP(Enfermedades_Mundiales[[#This Row],[contenido]],Estructura!$E$4:$G$18,3,0)</f>
        <v>C-364</v>
      </c>
      <c r="Z2571" s="32" t="str">
        <f>+VLOOKUP(Enfermedades_Mundiales[[#This Row],[Filtro Integrado]],Estructura!$M$4:$O$367,3,0)</f>
        <v>FI-366</v>
      </c>
      <c r="AA2571" s="32" t="str">
        <f>+VLOOKUP(Enfermedades_Mundiales[[#This Row],[Muestra]],Estructura!$Q$4:$S$194,3,0)</f>
        <v>M-374</v>
      </c>
    </row>
    <row r="2572" spans="1:27" ht="30.6" x14ac:dyDescent="0.3">
      <c r="A2572" s="61" t="s">
        <v>3039</v>
      </c>
      <c r="B2572" s="43">
        <f t="shared" si="556"/>
        <v>360</v>
      </c>
      <c r="C2572" s="44" t="str">
        <f t="shared" si="556"/>
        <v>Enfermedades Mundiales</v>
      </c>
      <c r="D2572" s="44" t="str">
        <f t="shared" si="556"/>
        <v>Salud</v>
      </c>
      <c r="E2572" s="64">
        <v>16302</v>
      </c>
      <c r="F2572" s="44" t="str">
        <f t="shared" si="559"/>
        <v>Paso a Paso y Activos</v>
      </c>
      <c r="G2572" s="27" t="s">
        <v>3568</v>
      </c>
      <c r="H2572" s="60" t="s">
        <v>17</v>
      </c>
      <c r="I2572" s="58" t="s">
        <v>202</v>
      </c>
      <c r="J2572" s="43" t="str">
        <f t="shared" si="551"/>
        <v>Zona</v>
      </c>
      <c r="K2572" s="12" t="str">
        <f t="shared" si="560"/>
        <v>Etapas Históricas -Casos Activos</v>
      </c>
      <c r="L2572" s="43" t="str">
        <f t="shared" si="560"/>
        <v>Periodo 2020-2021</v>
      </c>
      <c r="M2572" s="43" t="str">
        <f t="shared" si="560"/>
        <v>Casos</v>
      </c>
      <c r="N2572" s="49" t="str">
        <f t="shared" si="560"/>
        <v>Ministerio de Ciencias, Tecnología, Conocimiento e Innovación</v>
      </c>
      <c r="O257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Coihueco</v>
      </c>
      <c r="P2572" s="68"/>
      <c r="Q2572" s="15" t="str">
        <f t="shared" si="557"/>
        <v>Gráfico Evolución Comparativo</v>
      </c>
      <c r="R2572" s="30"/>
      <c r="S257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https://analytics.zoho.com/open-view/2395394000008156433?ZOHO_CRITERIA=%22Localiza_CL_Poblacion%22.%22Codcom%22%3D16302</v>
      </c>
      <c r="T2572" s="17"/>
      <c r="U2572" s="31" t="str">
        <f t="shared" si="558"/>
        <v>#1774B9</v>
      </c>
      <c r="V2572" s="32" t="str">
        <f>+Enfermedades_Mundiales[[#This Row],[idcoleccion]]&amp;"-"&amp;Enfermedades_Mundiales[[#This Row],[id]]</f>
        <v>360-2562</v>
      </c>
      <c r="W2572" s="21">
        <f>+VLOOKUP(Enfermedades_Mundiales[[#This Row],[Filtro URL]],Estructura!$X$4:$Y$366,2,0)</f>
        <v>36316302</v>
      </c>
      <c r="X2572" s="21" t="str">
        <f>+VLOOKUP(Enfermedades_Mundiales[[#This Row],[tema]],Estructura!$A$4:$C$18,3,0)</f>
        <v>T-369</v>
      </c>
      <c r="Y2572" s="32" t="str">
        <f>+VLOOKUP(Enfermedades_Mundiales[[#This Row],[contenido]],Estructura!$E$4:$G$18,3,0)</f>
        <v>C-364</v>
      </c>
      <c r="Z2572" s="32" t="str">
        <f>+VLOOKUP(Enfermedades_Mundiales[[#This Row],[Filtro Integrado]],Estructura!$M$4:$O$367,3,0)</f>
        <v>FI-366</v>
      </c>
      <c r="AA2572" s="32" t="str">
        <f>+VLOOKUP(Enfermedades_Mundiales[[#This Row],[Muestra]],Estructura!$Q$4:$S$194,3,0)</f>
        <v>M-374</v>
      </c>
    </row>
    <row r="2573" spans="1:27" ht="30.6" x14ac:dyDescent="0.3">
      <c r="A2573" s="61" t="s">
        <v>3040</v>
      </c>
      <c r="B2573" s="43">
        <f t="shared" si="556"/>
        <v>360</v>
      </c>
      <c r="C2573" s="44" t="str">
        <f t="shared" si="556"/>
        <v>Enfermedades Mundiales</v>
      </c>
      <c r="D2573" s="44" t="str">
        <f t="shared" si="556"/>
        <v>Salud</v>
      </c>
      <c r="E2573" s="64">
        <v>16103</v>
      </c>
      <c r="F2573" s="44" t="str">
        <f t="shared" si="559"/>
        <v>Paso a Paso y Activos</v>
      </c>
      <c r="G2573" s="27" t="s">
        <v>3568</v>
      </c>
      <c r="H2573" s="60" t="s">
        <v>17</v>
      </c>
      <c r="I2573" s="58" t="s">
        <v>203</v>
      </c>
      <c r="J2573" s="43" t="str">
        <f t="shared" si="551"/>
        <v>Zona</v>
      </c>
      <c r="K2573" s="12" t="str">
        <f t="shared" si="560"/>
        <v>Etapas Históricas -Casos Activos</v>
      </c>
      <c r="L2573" s="43" t="str">
        <f t="shared" si="560"/>
        <v>Periodo 2020-2021</v>
      </c>
      <c r="M2573" s="43" t="str">
        <f t="shared" si="560"/>
        <v>Casos</v>
      </c>
      <c r="N2573" s="49" t="str">
        <f t="shared" si="560"/>
        <v>Ministerio de Ciencias, Tecnología, Conocimiento e Innovación</v>
      </c>
      <c r="O257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Chillán Viejo</v>
      </c>
      <c r="P2573" s="68"/>
      <c r="Q2573" s="15" t="str">
        <f t="shared" si="557"/>
        <v>Gráfico Evolución Comparativo</v>
      </c>
      <c r="R2573" s="30"/>
      <c r="S257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https://analytics.zoho.com/open-view/2395394000008156433?ZOHO_CRITERIA=%22Localiza_CL_Poblacion%22.%22Codcom%22%3D16103</v>
      </c>
      <c r="T2573" s="17"/>
      <c r="U2573" s="31" t="str">
        <f t="shared" si="558"/>
        <v>#1774B9</v>
      </c>
      <c r="V2573" s="32" t="str">
        <f>+Enfermedades_Mundiales[[#This Row],[idcoleccion]]&amp;"-"&amp;Enfermedades_Mundiales[[#This Row],[id]]</f>
        <v>360-2563</v>
      </c>
      <c r="W2573" s="21">
        <f>+VLOOKUP(Enfermedades_Mundiales[[#This Row],[Filtro URL]],Estructura!$X$4:$Y$366,2,0)</f>
        <v>36316103</v>
      </c>
      <c r="X2573" s="21" t="str">
        <f>+VLOOKUP(Enfermedades_Mundiales[[#This Row],[tema]],Estructura!$A$4:$C$18,3,0)</f>
        <v>T-369</v>
      </c>
      <c r="Y2573" s="32" t="str">
        <f>+VLOOKUP(Enfermedades_Mundiales[[#This Row],[contenido]],Estructura!$E$4:$G$18,3,0)</f>
        <v>C-364</v>
      </c>
      <c r="Z2573" s="32" t="str">
        <f>+VLOOKUP(Enfermedades_Mundiales[[#This Row],[Filtro Integrado]],Estructura!$M$4:$O$367,3,0)</f>
        <v>FI-366</v>
      </c>
      <c r="AA2573" s="32" t="str">
        <f>+VLOOKUP(Enfermedades_Mundiales[[#This Row],[Muestra]],Estructura!$Q$4:$S$194,3,0)</f>
        <v>M-374</v>
      </c>
    </row>
    <row r="2574" spans="1:27" ht="30.6" x14ac:dyDescent="0.3">
      <c r="A2574" s="61" t="s">
        <v>3041</v>
      </c>
      <c r="B2574" s="43">
        <f t="shared" si="556"/>
        <v>360</v>
      </c>
      <c r="C2574" s="44" t="str">
        <f t="shared" si="556"/>
        <v>Enfermedades Mundiales</v>
      </c>
      <c r="D2574" s="44" t="str">
        <f t="shared" si="556"/>
        <v>Salud</v>
      </c>
      <c r="E2574" s="64">
        <v>16104</v>
      </c>
      <c r="F2574" s="44" t="str">
        <f t="shared" si="559"/>
        <v>Paso a Paso y Activos</v>
      </c>
      <c r="G2574" s="27" t="s">
        <v>3568</v>
      </c>
      <c r="H2574" s="60" t="s">
        <v>17</v>
      </c>
      <c r="I2574" s="58" t="s">
        <v>204</v>
      </c>
      <c r="J2574" s="43" t="str">
        <f t="shared" si="551"/>
        <v>Zona</v>
      </c>
      <c r="K2574" s="12" t="str">
        <f t="shared" si="560"/>
        <v>Etapas Históricas -Casos Activos</v>
      </c>
      <c r="L2574" s="43" t="str">
        <f t="shared" si="560"/>
        <v>Periodo 2020-2021</v>
      </c>
      <c r="M2574" s="43" t="str">
        <f t="shared" si="560"/>
        <v>Casos</v>
      </c>
      <c r="N2574" s="49" t="str">
        <f t="shared" si="560"/>
        <v>Ministerio de Ciencias, Tecnología, Conocimiento e Innovación</v>
      </c>
      <c r="O257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Carmen</v>
      </c>
      <c r="P2574" s="68"/>
      <c r="Q2574" s="15" t="str">
        <f t="shared" si="557"/>
        <v>Gráfico Evolución Comparativo</v>
      </c>
      <c r="R2574" s="30"/>
      <c r="S257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https://analytics.zoho.com/open-view/2395394000008156433?ZOHO_CRITERIA=%22Localiza_CL_Poblacion%22.%22Codcom%22%3D16104</v>
      </c>
      <c r="T2574" s="17"/>
      <c r="U2574" s="31" t="str">
        <f t="shared" si="558"/>
        <v>#1774B9</v>
      </c>
      <c r="V2574" s="32" t="str">
        <f>+Enfermedades_Mundiales[[#This Row],[idcoleccion]]&amp;"-"&amp;Enfermedades_Mundiales[[#This Row],[id]]</f>
        <v>360-2564</v>
      </c>
      <c r="W2574" s="21">
        <f>+VLOOKUP(Enfermedades_Mundiales[[#This Row],[Filtro URL]],Estructura!$X$4:$Y$366,2,0)</f>
        <v>36316104</v>
      </c>
      <c r="X2574" s="21" t="str">
        <f>+VLOOKUP(Enfermedades_Mundiales[[#This Row],[tema]],Estructura!$A$4:$C$18,3,0)</f>
        <v>T-369</v>
      </c>
      <c r="Y2574" s="32" t="str">
        <f>+VLOOKUP(Enfermedades_Mundiales[[#This Row],[contenido]],Estructura!$E$4:$G$18,3,0)</f>
        <v>C-364</v>
      </c>
      <c r="Z2574" s="32" t="str">
        <f>+VLOOKUP(Enfermedades_Mundiales[[#This Row],[Filtro Integrado]],Estructura!$M$4:$O$367,3,0)</f>
        <v>FI-366</v>
      </c>
      <c r="AA2574" s="32" t="str">
        <f>+VLOOKUP(Enfermedades_Mundiales[[#This Row],[Muestra]],Estructura!$Q$4:$S$194,3,0)</f>
        <v>M-374</v>
      </c>
    </row>
    <row r="2575" spans="1:27" ht="30.6" x14ac:dyDescent="0.3">
      <c r="A2575" s="61" t="s">
        <v>3042</v>
      </c>
      <c r="B2575" s="43">
        <f t="shared" si="556"/>
        <v>360</v>
      </c>
      <c r="C2575" s="44" t="str">
        <f t="shared" si="556"/>
        <v>Enfermedades Mundiales</v>
      </c>
      <c r="D2575" s="44" t="str">
        <f t="shared" si="556"/>
        <v>Salud</v>
      </c>
      <c r="E2575" s="64">
        <v>16204</v>
      </c>
      <c r="F2575" s="44" t="str">
        <f t="shared" si="559"/>
        <v>Paso a Paso y Activos</v>
      </c>
      <c r="G2575" s="27" t="s">
        <v>3568</v>
      </c>
      <c r="H2575" s="60" t="s">
        <v>17</v>
      </c>
      <c r="I2575" s="58" t="s">
        <v>205</v>
      </c>
      <c r="J2575" s="43" t="str">
        <f t="shared" si="551"/>
        <v>Zona</v>
      </c>
      <c r="K2575" s="12" t="str">
        <f t="shared" si="560"/>
        <v>Etapas Históricas -Casos Activos</v>
      </c>
      <c r="L2575" s="43" t="str">
        <f t="shared" si="560"/>
        <v>Periodo 2020-2021</v>
      </c>
      <c r="M2575" s="43" t="str">
        <f t="shared" si="560"/>
        <v>Casos</v>
      </c>
      <c r="N2575" s="49" t="str">
        <f t="shared" si="560"/>
        <v>Ministerio de Ciencias, Tecnología, Conocimiento e Innovación</v>
      </c>
      <c r="O257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Ninhue</v>
      </c>
      <c r="P2575" s="68"/>
      <c r="Q2575" s="15" t="str">
        <f t="shared" si="557"/>
        <v>Gráfico Evolución Comparativo</v>
      </c>
      <c r="R2575" s="30"/>
      <c r="S257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https://analytics.zoho.com/open-view/2395394000008156433?ZOHO_CRITERIA=%22Localiza_CL_Poblacion%22.%22Codcom%22%3D16204</v>
      </c>
      <c r="T2575" s="17"/>
      <c r="U2575" s="31" t="str">
        <f t="shared" si="558"/>
        <v>#1774B9</v>
      </c>
      <c r="V2575" s="32" t="str">
        <f>+Enfermedades_Mundiales[[#This Row],[idcoleccion]]&amp;"-"&amp;Enfermedades_Mundiales[[#This Row],[id]]</f>
        <v>360-2565</v>
      </c>
      <c r="W2575" s="21">
        <f>+VLOOKUP(Enfermedades_Mundiales[[#This Row],[Filtro URL]],Estructura!$X$4:$Y$366,2,0)</f>
        <v>36316204</v>
      </c>
      <c r="X2575" s="21" t="str">
        <f>+VLOOKUP(Enfermedades_Mundiales[[#This Row],[tema]],Estructura!$A$4:$C$18,3,0)</f>
        <v>T-369</v>
      </c>
      <c r="Y2575" s="32" t="str">
        <f>+VLOOKUP(Enfermedades_Mundiales[[#This Row],[contenido]],Estructura!$E$4:$G$18,3,0)</f>
        <v>C-364</v>
      </c>
      <c r="Z2575" s="32" t="str">
        <f>+VLOOKUP(Enfermedades_Mundiales[[#This Row],[Filtro Integrado]],Estructura!$M$4:$O$367,3,0)</f>
        <v>FI-366</v>
      </c>
      <c r="AA2575" s="32" t="str">
        <f>+VLOOKUP(Enfermedades_Mundiales[[#This Row],[Muestra]],Estructura!$Q$4:$S$194,3,0)</f>
        <v>M-374</v>
      </c>
    </row>
    <row r="2576" spans="1:27" ht="30.6" x14ac:dyDescent="0.3">
      <c r="A2576" s="61" t="s">
        <v>3043</v>
      </c>
      <c r="B2576" s="43">
        <f t="shared" si="556"/>
        <v>360</v>
      </c>
      <c r="C2576" s="44" t="str">
        <f t="shared" si="556"/>
        <v>Enfermedades Mundiales</v>
      </c>
      <c r="D2576" s="44" t="str">
        <f t="shared" si="556"/>
        <v>Salud</v>
      </c>
      <c r="E2576" s="64">
        <v>16303</v>
      </c>
      <c r="F2576" s="44" t="str">
        <f t="shared" si="559"/>
        <v>Paso a Paso y Activos</v>
      </c>
      <c r="G2576" s="27" t="s">
        <v>3568</v>
      </c>
      <c r="H2576" s="60" t="s">
        <v>17</v>
      </c>
      <c r="I2576" s="58" t="s">
        <v>206</v>
      </c>
      <c r="J2576" s="43" t="str">
        <f t="shared" si="551"/>
        <v>Zona</v>
      </c>
      <c r="K2576" s="12" t="str">
        <f t="shared" si="560"/>
        <v>Etapas Históricas -Casos Activos</v>
      </c>
      <c r="L2576" s="43" t="str">
        <f t="shared" si="560"/>
        <v>Periodo 2020-2021</v>
      </c>
      <c r="M2576" s="43" t="str">
        <f t="shared" si="560"/>
        <v>Casos</v>
      </c>
      <c r="N2576" s="49" t="str">
        <f t="shared" si="560"/>
        <v>Ministerio de Ciencias, Tecnología, Conocimiento e Innovación</v>
      </c>
      <c r="O257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Ñiquén</v>
      </c>
      <c r="P2576" s="68"/>
      <c r="Q2576" s="15" t="str">
        <f t="shared" si="557"/>
        <v>Gráfico Evolución Comparativo</v>
      </c>
      <c r="R2576" s="30"/>
      <c r="S257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https://analytics.zoho.com/open-view/2395394000008156433?ZOHO_CRITERIA=%22Localiza_CL_Poblacion%22.%22Codcom%22%3D16303</v>
      </c>
      <c r="T2576" s="17"/>
      <c r="U2576" s="31" t="str">
        <f t="shared" si="558"/>
        <v>#1774B9</v>
      </c>
      <c r="V2576" s="32" t="str">
        <f>+Enfermedades_Mundiales[[#This Row],[idcoleccion]]&amp;"-"&amp;Enfermedades_Mundiales[[#This Row],[id]]</f>
        <v>360-2566</v>
      </c>
      <c r="W2576" s="21">
        <f>+VLOOKUP(Enfermedades_Mundiales[[#This Row],[Filtro URL]],Estructura!$X$4:$Y$366,2,0)</f>
        <v>36316303</v>
      </c>
      <c r="X2576" s="21" t="str">
        <f>+VLOOKUP(Enfermedades_Mundiales[[#This Row],[tema]],Estructura!$A$4:$C$18,3,0)</f>
        <v>T-369</v>
      </c>
      <c r="Y2576" s="32" t="str">
        <f>+VLOOKUP(Enfermedades_Mundiales[[#This Row],[contenido]],Estructura!$E$4:$G$18,3,0)</f>
        <v>C-364</v>
      </c>
      <c r="Z2576" s="32" t="str">
        <f>+VLOOKUP(Enfermedades_Mundiales[[#This Row],[Filtro Integrado]],Estructura!$M$4:$O$367,3,0)</f>
        <v>FI-366</v>
      </c>
      <c r="AA2576" s="32" t="str">
        <f>+VLOOKUP(Enfermedades_Mundiales[[#This Row],[Muestra]],Estructura!$Q$4:$S$194,3,0)</f>
        <v>M-374</v>
      </c>
    </row>
    <row r="2577" spans="1:27" ht="30.6" x14ac:dyDescent="0.3">
      <c r="A2577" s="61" t="s">
        <v>3044</v>
      </c>
      <c r="B2577" s="43">
        <f t="shared" si="556"/>
        <v>360</v>
      </c>
      <c r="C2577" s="44" t="str">
        <f t="shared" si="556"/>
        <v>Enfermedades Mundiales</v>
      </c>
      <c r="D2577" s="44" t="str">
        <f t="shared" si="556"/>
        <v>Salud</v>
      </c>
      <c r="E2577" s="64">
        <v>16105</v>
      </c>
      <c r="F2577" s="44" t="str">
        <f t="shared" si="559"/>
        <v>Paso a Paso y Activos</v>
      </c>
      <c r="G2577" s="27" t="s">
        <v>3568</v>
      </c>
      <c r="H2577" s="60" t="s">
        <v>17</v>
      </c>
      <c r="I2577" s="58" t="s">
        <v>207</v>
      </c>
      <c r="J2577" s="43" t="str">
        <f t="shared" si="551"/>
        <v>Zona</v>
      </c>
      <c r="K2577" s="12" t="str">
        <f t="shared" si="560"/>
        <v>Etapas Históricas -Casos Activos</v>
      </c>
      <c r="L2577" s="43" t="str">
        <f t="shared" si="560"/>
        <v>Periodo 2020-2021</v>
      </c>
      <c r="M2577" s="43" t="str">
        <f t="shared" si="560"/>
        <v>Casos</v>
      </c>
      <c r="N2577" s="49" t="str">
        <f t="shared" si="560"/>
        <v>Ministerio de Ciencias, Tecnología, Conocimiento e Innovación</v>
      </c>
      <c r="O257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Pemuco</v>
      </c>
      <c r="P2577" s="68"/>
      <c r="Q2577" s="15" t="str">
        <f t="shared" si="557"/>
        <v>Gráfico Evolución Comparativo</v>
      </c>
      <c r="R2577" s="30"/>
      <c r="S257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https://analytics.zoho.com/open-view/2395394000008156433?ZOHO_CRITERIA=%22Localiza_CL_Poblacion%22.%22Codcom%22%3D16105</v>
      </c>
      <c r="T2577" s="17"/>
      <c r="U2577" s="31" t="str">
        <f t="shared" si="558"/>
        <v>#1774B9</v>
      </c>
      <c r="V2577" s="32" t="str">
        <f>+Enfermedades_Mundiales[[#This Row],[idcoleccion]]&amp;"-"&amp;Enfermedades_Mundiales[[#This Row],[id]]</f>
        <v>360-2567</v>
      </c>
      <c r="W2577" s="21">
        <f>+VLOOKUP(Enfermedades_Mundiales[[#This Row],[Filtro URL]],Estructura!$X$4:$Y$366,2,0)</f>
        <v>36316105</v>
      </c>
      <c r="X2577" s="21" t="str">
        <f>+VLOOKUP(Enfermedades_Mundiales[[#This Row],[tema]],Estructura!$A$4:$C$18,3,0)</f>
        <v>T-369</v>
      </c>
      <c r="Y2577" s="32" t="str">
        <f>+VLOOKUP(Enfermedades_Mundiales[[#This Row],[contenido]],Estructura!$E$4:$G$18,3,0)</f>
        <v>C-364</v>
      </c>
      <c r="Z2577" s="32" t="str">
        <f>+VLOOKUP(Enfermedades_Mundiales[[#This Row],[Filtro Integrado]],Estructura!$M$4:$O$367,3,0)</f>
        <v>FI-366</v>
      </c>
      <c r="AA2577" s="32" t="str">
        <f>+VLOOKUP(Enfermedades_Mundiales[[#This Row],[Muestra]],Estructura!$Q$4:$S$194,3,0)</f>
        <v>M-374</v>
      </c>
    </row>
    <row r="2578" spans="1:27" ht="30.6" x14ac:dyDescent="0.3">
      <c r="A2578" s="61" t="s">
        <v>3045</v>
      </c>
      <c r="B2578" s="43">
        <f t="shared" si="556"/>
        <v>360</v>
      </c>
      <c r="C2578" s="44" t="str">
        <f t="shared" si="556"/>
        <v>Enfermedades Mundiales</v>
      </c>
      <c r="D2578" s="44" t="str">
        <f t="shared" si="556"/>
        <v>Salud</v>
      </c>
      <c r="E2578" s="64">
        <v>16106</v>
      </c>
      <c r="F2578" s="44" t="str">
        <f t="shared" si="559"/>
        <v>Paso a Paso y Activos</v>
      </c>
      <c r="G2578" s="27" t="s">
        <v>3568</v>
      </c>
      <c r="H2578" s="60" t="s">
        <v>17</v>
      </c>
      <c r="I2578" s="58" t="s">
        <v>208</v>
      </c>
      <c r="J2578" s="43" t="str">
        <f t="shared" si="551"/>
        <v>Zona</v>
      </c>
      <c r="K2578" s="12" t="str">
        <f t="shared" si="560"/>
        <v>Etapas Históricas -Casos Activos</v>
      </c>
      <c r="L2578" s="43" t="str">
        <f t="shared" si="560"/>
        <v>Periodo 2020-2021</v>
      </c>
      <c r="M2578" s="43" t="str">
        <f t="shared" si="560"/>
        <v>Casos</v>
      </c>
      <c r="N2578" s="49" t="str">
        <f t="shared" si="560"/>
        <v>Ministerio de Ciencias, Tecnología, Conocimiento e Innovación</v>
      </c>
      <c r="O257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Pinto</v>
      </c>
      <c r="P2578" s="68"/>
      <c r="Q2578" s="15" t="str">
        <f t="shared" si="557"/>
        <v>Gráfico Evolución Comparativo</v>
      </c>
      <c r="R2578" s="30"/>
      <c r="S257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https://analytics.zoho.com/open-view/2395394000008156433?ZOHO_CRITERIA=%22Localiza_CL_Poblacion%22.%22Codcom%22%3D16106</v>
      </c>
      <c r="T2578" s="17"/>
      <c r="U2578" s="31" t="str">
        <f t="shared" si="558"/>
        <v>#1774B9</v>
      </c>
      <c r="V2578" s="32" t="str">
        <f>+Enfermedades_Mundiales[[#This Row],[idcoleccion]]&amp;"-"&amp;Enfermedades_Mundiales[[#This Row],[id]]</f>
        <v>360-2568</v>
      </c>
      <c r="W2578" s="21">
        <f>+VLOOKUP(Enfermedades_Mundiales[[#This Row],[Filtro URL]],Estructura!$X$4:$Y$366,2,0)</f>
        <v>36316106</v>
      </c>
      <c r="X2578" s="21" t="str">
        <f>+VLOOKUP(Enfermedades_Mundiales[[#This Row],[tema]],Estructura!$A$4:$C$18,3,0)</f>
        <v>T-369</v>
      </c>
      <c r="Y2578" s="32" t="str">
        <f>+VLOOKUP(Enfermedades_Mundiales[[#This Row],[contenido]],Estructura!$E$4:$G$18,3,0)</f>
        <v>C-364</v>
      </c>
      <c r="Z2578" s="32" t="str">
        <f>+VLOOKUP(Enfermedades_Mundiales[[#This Row],[Filtro Integrado]],Estructura!$M$4:$O$367,3,0)</f>
        <v>FI-366</v>
      </c>
      <c r="AA2578" s="32" t="str">
        <f>+VLOOKUP(Enfermedades_Mundiales[[#This Row],[Muestra]],Estructura!$Q$4:$S$194,3,0)</f>
        <v>M-374</v>
      </c>
    </row>
    <row r="2579" spans="1:27" ht="30.6" x14ac:dyDescent="0.3">
      <c r="A2579" s="61" t="s">
        <v>3046</v>
      </c>
      <c r="B2579" s="43">
        <f t="shared" si="556"/>
        <v>360</v>
      </c>
      <c r="C2579" s="44" t="str">
        <f t="shared" si="556"/>
        <v>Enfermedades Mundiales</v>
      </c>
      <c r="D2579" s="44" t="str">
        <f t="shared" si="556"/>
        <v>Salud</v>
      </c>
      <c r="E2579" s="64">
        <v>16205</v>
      </c>
      <c r="F2579" s="44" t="str">
        <f t="shared" si="559"/>
        <v>Paso a Paso y Activos</v>
      </c>
      <c r="G2579" s="27" t="s">
        <v>3568</v>
      </c>
      <c r="H2579" s="60" t="s">
        <v>17</v>
      </c>
      <c r="I2579" s="58" t="s">
        <v>209</v>
      </c>
      <c r="J2579" s="43" t="str">
        <f t="shared" si="551"/>
        <v>Zona</v>
      </c>
      <c r="K2579" s="12" t="str">
        <f t="shared" si="560"/>
        <v>Etapas Históricas -Casos Activos</v>
      </c>
      <c r="L2579" s="43" t="str">
        <f t="shared" si="560"/>
        <v>Periodo 2020-2021</v>
      </c>
      <c r="M2579" s="43" t="str">
        <f t="shared" si="560"/>
        <v>Casos</v>
      </c>
      <c r="N2579" s="49" t="str">
        <f t="shared" si="560"/>
        <v>Ministerio de Ciencias, Tecnología, Conocimiento e Innovación</v>
      </c>
      <c r="O257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Portezuelo</v>
      </c>
      <c r="P2579" s="68"/>
      <c r="Q2579" s="15" t="str">
        <f t="shared" si="557"/>
        <v>Gráfico Evolución Comparativo</v>
      </c>
      <c r="R2579" s="30"/>
      <c r="S257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https://analytics.zoho.com/open-view/2395394000008156433?ZOHO_CRITERIA=%22Localiza_CL_Poblacion%22.%22Codcom%22%3D16205</v>
      </c>
      <c r="T2579" s="17"/>
      <c r="U2579" s="31" t="str">
        <f t="shared" si="558"/>
        <v>#1774B9</v>
      </c>
      <c r="V2579" s="32" t="str">
        <f>+Enfermedades_Mundiales[[#This Row],[idcoleccion]]&amp;"-"&amp;Enfermedades_Mundiales[[#This Row],[id]]</f>
        <v>360-2569</v>
      </c>
      <c r="W2579" s="21">
        <f>+VLOOKUP(Enfermedades_Mundiales[[#This Row],[Filtro URL]],Estructura!$X$4:$Y$366,2,0)</f>
        <v>36316205</v>
      </c>
      <c r="X2579" s="21" t="str">
        <f>+VLOOKUP(Enfermedades_Mundiales[[#This Row],[tema]],Estructura!$A$4:$C$18,3,0)</f>
        <v>T-369</v>
      </c>
      <c r="Y2579" s="32" t="str">
        <f>+VLOOKUP(Enfermedades_Mundiales[[#This Row],[contenido]],Estructura!$E$4:$G$18,3,0)</f>
        <v>C-364</v>
      </c>
      <c r="Z2579" s="32" t="str">
        <f>+VLOOKUP(Enfermedades_Mundiales[[#This Row],[Filtro Integrado]],Estructura!$M$4:$O$367,3,0)</f>
        <v>FI-366</v>
      </c>
      <c r="AA2579" s="32" t="str">
        <f>+VLOOKUP(Enfermedades_Mundiales[[#This Row],[Muestra]],Estructura!$Q$4:$S$194,3,0)</f>
        <v>M-374</v>
      </c>
    </row>
    <row r="2580" spans="1:27" ht="30.6" x14ac:dyDescent="0.3">
      <c r="A2580" s="61" t="s">
        <v>3047</v>
      </c>
      <c r="B2580" s="43">
        <f t="shared" si="556"/>
        <v>360</v>
      </c>
      <c r="C2580" s="44" t="str">
        <f t="shared" si="556"/>
        <v>Enfermedades Mundiales</v>
      </c>
      <c r="D2580" s="44" t="str">
        <f t="shared" si="556"/>
        <v>Salud</v>
      </c>
      <c r="E2580" s="64">
        <v>16107</v>
      </c>
      <c r="F2580" s="44" t="str">
        <f t="shared" si="559"/>
        <v>Paso a Paso y Activos</v>
      </c>
      <c r="G2580" s="27" t="s">
        <v>3568</v>
      </c>
      <c r="H2580" s="60" t="s">
        <v>17</v>
      </c>
      <c r="I2580" s="58" t="s">
        <v>210</v>
      </c>
      <c r="J2580" s="43" t="str">
        <f t="shared" si="551"/>
        <v>Zona</v>
      </c>
      <c r="K2580" s="12" t="str">
        <f t="shared" si="560"/>
        <v>Etapas Históricas -Casos Activos</v>
      </c>
      <c r="L2580" s="43" t="str">
        <f t="shared" si="560"/>
        <v>Periodo 2020-2021</v>
      </c>
      <c r="M2580" s="43" t="str">
        <f t="shared" si="560"/>
        <v>Casos</v>
      </c>
      <c r="N2580" s="49" t="str">
        <f t="shared" si="560"/>
        <v>Ministerio de Ciencias, Tecnología, Conocimiento e Innovación</v>
      </c>
      <c r="O258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Quillón</v>
      </c>
      <c r="P2580" s="68"/>
      <c r="Q2580" s="15" t="str">
        <f t="shared" si="557"/>
        <v>Gráfico Evolución Comparativo</v>
      </c>
      <c r="R2580" s="30"/>
      <c r="S258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https://analytics.zoho.com/open-view/2395394000008156433?ZOHO_CRITERIA=%22Localiza_CL_Poblacion%22.%22Codcom%22%3D16107</v>
      </c>
      <c r="T2580" s="17"/>
      <c r="U2580" s="31" t="str">
        <f t="shared" si="558"/>
        <v>#1774B9</v>
      </c>
      <c r="V2580" s="32" t="str">
        <f>+Enfermedades_Mundiales[[#This Row],[idcoleccion]]&amp;"-"&amp;Enfermedades_Mundiales[[#This Row],[id]]</f>
        <v>360-2570</v>
      </c>
      <c r="W2580" s="21">
        <f>+VLOOKUP(Enfermedades_Mundiales[[#This Row],[Filtro URL]],Estructura!$X$4:$Y$366,2,0)</f>
        <v>36316107</v>
      </c>
      <c r="X2580" s="21" t="str">
        <f>+VLOOKUP(Enfermedades_Mundiales[[#This Row],[tema]],Estructura!$A$4:$C$18,3,0)</f>
        <v>T-369</v>
      </c>
      <c r="Y2580" s="32" t="str">
        <f>+VLOOKUP(Enfermedades_Mundiales[[#This Row],[contenido]],Estructura!$E$4:$G$18,3,0)</f>
        <v>C-364</v>
      </c>
      <c r="Z2580" s="32" t="str">
        <f>+VLOOKUP(Enfermedades_Mundiales[[#This Row],[Filtro Integrado]],Estructura!$M$4:$O$367,3,0)</f>
        <v>FI-366</v>
      </c>
      <c r="AA2580" s="32" t="str">
        <f>+VLOOKUP(Enfermedades_Mundiales[[#This Row],[Muestra]],Estructura!$Q$4:$S$194,3,0)</f>
        <v>M-374</v>
      </c>
    </row>
    <row r="2581" spans="1:27" ht="30.6" x14ac:dyDescent="0.3">
      <c r="A2581" s="61" t="s">
        <v>3048</v>
      </c>
      <c r="B2581" s="43">
        <f t="shared" si="556"/>
        <v>360</v>
      </c>
      <c r="C2581" s="44" t="str">
        <f t="shared" si="556"/>
        <v>Enfermedades Mundiales</v>
      </c>
      <c r="D2581" s="44" t="str">
        <f t="shared" si="556"/>
        <v>Salud</v>
      </c>
      <c r="E2581" s="64">
        <v>16201</v>
      </c>
      <c r="F2581" s="44" t="str">
        <f t="shared" si="559"/>
        <v>Paso a Paso y Activos</v>
      </c>
      <c r="G2581" s="27" t="s">
        <v>3568</v>
      </c>
      <c r="H2581" s="60" t="s">
        <v>17</v>
      </c>
      <c r="I2581" s="58" t="s">
        <v>211</v>
      </c>
      <c r="J2581" s="43" t="str">
        <f t="shared" si="551"/>
        <v>Zona</v>
      </c>
      <c r="K2581" s="12" t="str">
        <f t="shared" si="560"/>
        <v>Etapas Históricas -Casos Activos</v>
      </c>
      <c r="L2581" s="43" t="str">
        <f t="shared" si="560"/>
        <v>Periodo 2020-2021</v>
      </c>
      <c r="M2581" s="43" t="str">
        <f t="shared" si="560"/>
        <v>Casos</v>
      </c>
      <c r="N2581" s="49" t="str">
        <f t="shared" si="560"/>
        <v>Ministerio de Ciencias, Tecnología, Conocimiento e Innovación</v>
      </c>
      <c r="O258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Quirihue</v>
      </c>
      <c r="P2581" s="68"/>
      <c r="Q2581" s="15" t="str">
        <f t="shared" si="557"/>
        <v>Gráfico Evolución Comparativo</v>
      </c>
      <c r="R2581" s="30"/>
      <c r="S258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https://analytics.zoho.com/open-view/2395394000008156433?ZOHO_CRITERIA=%22Localiza_CL_Poblacion%22.%22Codcom%22%3D16201</v>
      </c>
      <c r="T2581" s="17"/>
      <c r="U2581" s="31" t="str">
        <f t="shared" si="558"/>
        <v>#1774B9</v>
      </c>
      <c r="V2581" s="32" t="str">
        <f>+Enfermedades_Mundiales[[#This Row],[idcoleccion]]&amp;"-"&amp;Enfermedades_Mundiales[[#This Row],[id]]</f>
        <v>360-2571</v>
      </c>
      <c r="W2581" s="21">
        <f>+VLOOKUP(Enfermedades_Mundiales[[#This Row],[Filtro URL]],Estructura!$X$4:$Y$366,2,0)</f>
        <v>36316201</v>
      </c>
      <c r="X2581" s="21" t="str">
        <f>+VLOOKUP(Enfermedades_Mundiales[[#This Row],[tema]],Estructura!$A$4:$C$18,3,0)</f>
        <v>T-369</v>
      </c>
      <c r="Y2581" s="32" t="str">
        <f>+VLOOKUP(Enfermedades_Mundiales[[#This Row],[contenido]],Estructura!$E$4:$G$18,3,0)</f>
        <v>C-364</v>
      </c>
      <c r="Z2581" s="32" t="str">
        <f>+VLOOKUP(Enfermedades_Mundiales[[#This Row],[Filtro Integrado]],Estructura!$M$4:$O$367,3,0)</f>
        <v>FI-366</v>
      </c>
      <c r="AA2581" s="32" t="str">
        <f>+VLOOKUP(Enfermedades_Mundiales[[#This Row],[Muestra]],Estructura!$Q$4:$S$194,3,0)</f>
        <v>M-374</v>
      </c>
    </row>
    <row r="2582" spans="1:27" ht="30.6" x14ac:dyDescent="0.3">
      <c r="A2582" s="61" t="s">
        <v>3049</v>
      </c>
      <c r="B2582" s="43">
        <f t="shared" si="556"/>
        <v>360</v>
      </c>
      <c r="C2582" s="44" t="str">
        <f t="shared" si="556"/>
        <v>Enfermedades Mundiales</v>
      </c>
      <c r="D2582" s="44" t="str">
        <f t="shared" si="556"/>
        <v>Salud</v>
      </c>
      <c r="E2582" s="64">
        <v>16206</v>
      </c>
      <c r="F2582" s="44" t="str">
        <f t="shared" si="559"/>
        <v>Paso a Paso y Activos</v>
      </c>
      <c r="G2582" s="27" t="s">
        <v>3568</v>
      </c>
      <c r="H2582" s="60" t="s">
        <v>17</v>
      </c>
      <c r="I2582" s="58" t="s">
        <v>212</v>
      </c>
      <c r="J2582" s="43" t="str">
        <f t="shared" si="551"/>
        <v>Zona</v>
      </c>
      <c r="K2582" s="12" t="str">
        <f t="shared" si="560"/>
        <v>Etapas Históricas -Casos Activos</v>
      </c>
      <c r="L2582" s="43" t="str">
        <f t="shared" si="560"/>
        <v>Periodo 2020-2021</v>
      </c>
      <c r="M2582" s="43" t="str">
        <f t="shared" si="560"/>
        <v>Casos</v>
      </c>
      <c r="N2582" s="49" t="str">
        <f t="shared" si="560"/>
        <v>Ministerio de Ciencias, Tecnología, Conocimiento e Innovación</v>
      </c>
      <c r="O258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Ránquil</v>
      </c>
      <c r="P2582" s="68"/>
      <c r="Q2582" s="15" t="str">
        <f t="shared" si="557"/>
        <v>Gráfico Evolución Comparativo</v>
      </c>
      <c r="R2582" s="30"/>
      <c r="S258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https://analytics.zoho.com/open-view/2395394000008156433?ZOHO_CRITERIA=%22Localiza_CL_Poblacion%22.%22Codcom%22%3D16206</v>
      </c>
      <c r="T2582" s="17"/>
      <c r="U2582" s="31" t="str">
        <f t="shared" si="558"/>
        <v>#1774B9</v>
      </c>
      <c r="V2582" s="32" t="str">
        <f>+Enfermedades_Mundiales[[#This Row],[idcoleccion]]&amp;"-"&amp;Enfermedades_Mundiales[[#This Row],[id]]</f>
        <v>360-2572</v>
      </c>
      <c r="W2582" s="21">
        <f>+VLOOKUP(Enfermedades_Mundiales[[#This Row],[Filtro URL]],Estructura!$X$4:$Y$366,2,0)</f>
        <v>36316206</v>
      </c>
      <c r="X2582" s="21" t="str">
        <f>+VLOOKUP(Enfermedades_Mundiales[[#This Row],[tema]],Estructura!$A$4:$C$18,3,0)</f>
        <v>T-369</v>
      </c>
      <c r="Y2582" s="32" t="str">
        <f>+VLOOKUP(Enfermedades_Mundiales[[#This Row],[contenido]],Estructura!$E$4:$G$18,3,0)</f>
        <v>C-364</v>
      </c>
      <c r="Z2582" s="32" t="str">
        <f>+VLOOKUP(Enfermedades_Mundiales[[#This Row],[Filtro Integrado]],Estructura!$M$4:$O$367,3,0)</f>
        <v>FI-366</v>
      </c>
      <c r="AA2582" s="32" t="str">
        <f>+VLOOKUP(Enfermedades_Mundiales[[#This Row],[Muestra]],Estructura!$Q$4:$S$194,3,0)</f>
        <v>M-374</v>
      </c>
    </row>
    <row r="2583" spans="1:27" ht="30.6" x14ac:dyDescent="0.3">
      <c r="A2583" s="61" t="s">
        <v>3050</v>
      </c>
      <c r="B2583" s="43">
        <f t="shared" si="556"/>
        <v>360</v>
      </c>
      <c r="C2583" s="44" t="str">
        <f t="shared" si="556"/>
        <v>Enfermedades Mundiales</v>
      </c>
      <c r="D2583" s="44" t="str">
        <f t="shared" si="556"/>
        <v>Salud</v>
      </c>
      <c r="E2583" s="64">
        <v>16301</v>
      </c>
      <c r="F2583" s="44" t="str">
        <f t="shared" si="559"/>
        <v>Paso a Paso y Activos</v>
      </c>
      <c r="G2583" s="27" t="s">
        <v>3568</v>
      </c>
      <c r="H2583" s="60" t="s">
        <v>17</v>
      </c>
      <c r="I2583" s="58" t="s">
        <v>213</v>
      </c>
      <c r="J2583" s="43" t="str">
        <f t="shared" si="551"/>
        <v>Zona</v>
      </c>
      <c r="K2583" s="12" t="str">
        <f t="shared" si="560"/>
        <v>Etapas Históricas -Casos Activos</v>
      </c>
      <c r="L2583" s="43" t="str">
        <f t="shared" si="560"/>
        <v>Periodo 2020-2021</v>
      </c>
      <c r="M2583" s="43" t="str">
        <f t="shared" si="560"/>
        <v>Casos</v>
      </c>
      <c r="N2583" s="49" t="str">
        <f t="shared" si="560"/>
        <v>Ministerio de Ciencias, Tecnología, Conocimiento e Innovación</v>
      </c>
      <c r="O258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Carlos</v>
      </c>
      <c r="P2583" s="68"/>
      <c r="Q2583" s="15" t="str">
        <f t="shared" si="557"/>
        <v>Gráfico Evolución Comparativo</v>
      </c>
      <c r="R2583" s="30"/>
      <c r="S258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https://analytics.zoho.com/open-view/2395394000008156433?ZOHO_CRITERIA=%22Localiza_CL_Poblacion%22.%22Codcom%22%3D16301</v>
      </c>
      <c r="T2583" s="17"/>
      <c r="U2583" s="31" t="str">
        <f t="shared" si="558"/>
        <v>#1774B9</v>
      </c>
      <c r="V2583" s="32" t="str">
        <f>+Enfermedades_Mundiales[[#This Row],[idcoleccion]]&amp;"-"&amp;Enfermedades_Mundiales[[#This Row],[id]]</f>
        <v>360-2573</v>
      </c>
      <c r="W2583" s="21">
        <f>+VLOOKUP(Enfermedades_Mundiales[[#This Row],[Filtro URL]],Estructura!$X$4:$Y$366,2,0)</f>
        <v>36316301</v>
      </c>
      <c r="X2583" s="21" t="str">
        <f>+VLOOKUP(Enfermedades_Mundiales[[#This Row],[tema]],Estructura!$A$4:$C$18,3,0)</f>
        <v>T-369</v>
      </c>
      <c r="Y2583" s="32" t="str">
        <f>+VLOOKUP(Enfermedades_Mundiales[[#This Row],[contenido]],Estructura!$E$4:$G$18,3,0)</f>
        <v>C-364</v>
      </c>
      <c r="Z2583" s="32" t="str">
        <f>+VLOOKUP(Enfermedades_Mundiales[[#This Row],[Filtro Integrado]],Estructura!$M$4:$O$367,3,0)</f>
        <v>FI-366</v>
      </c>
      <c r="AA2583" s="32" t="str">
        <f>+VLOOKUP(Enfermedades_Mundiales[[#This Row],[Muestra]],Estructura!$Q$4:$S$194,3,0)</f>
        <v>M-374</v>
      </c>
    </row>
    <row r="2584" spans="1:27" ht="30.6" x14ac:dyDescent="0.3">
      <c r="A2584" s="61" t="s">
        <v>3051</v>
      </c>
      <c r="B2584" s="43">
        <f t="shared" si="556"/>
        <v>360</v>
      </c>
      <c r="C2584" s="44" t="str">
        <f t="shared" si="556"/>
        <v>Enfermedades Mundiales</v>
      </c>
      <c r="D2584" s="44" t="str">
        <f t="shared" si="556"/>
        <v>Salud</v>
      </c>
      <c r="E2584" s="64">
        <v>16304</v>
      </c>
      <c r="F2584" s="44" t="str">
        <f t="shared" si="559"/>
        <v>Paso a Paso y Activos</v>
      </c>
      <c r="G2584" s="27" t="s">
        <v>3568</v>
      </c>
      <c r="H2584" s="60" t="s">
        <v>17</v>
      </c>
      <c r="I2584" s="58" t="s">
        <v>214</v>
      </c>
      <c r="J2584" s="43" t="str">
        <f t="shared" si="551"/>
        <v>Zona</v>
      </c>
      <c r="K2584" s="12" t="str">
        <f t="shared" si="560"/>
        <v>Etapas Históricas -Casos Activos</v>
      </c>
      <c r="L2584" s="43" t="str">
        <f t="shared" si="560"/>
        <v>Periodo 2020-2021</v>
      </c>
      <c r="M2584" s="43" t="str">
        <f t="shared" si="560"/>
        <v>Casos</v>
      </c>
      <c r="N2584" s="49" t="str">
        <f t="shared" si="560"/>
        <v>Ministerio de Ciencias, Tecnología, Conocimiento e Innovación</v>
      </c>
      <c r="O258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Fabián</v>
      </c>
      <c r="P2584" s="68"/>
      <c r="Q2584" s="15" t="str">
        <f t="shared" si="557"/>
        <v>Gráfico Evolución Comparativo</v>
      </c>
      <c r="R2584" s="30"/>
      <c r="S258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https://analytics.zoho.com/open-view/2395394000008156433?ZOHO_CRITERIA=%22Localiza_CL_Poblacion%22.%22Codcom%22%3D16304</v>
      </c>
      <c r="T2584" s="17"/>
      <c r="U2584" s="31" t="str">
        <f t="shared" si="558"/>
        <v>#1774B9</v>
      </c>
      <c r="V2584" s="32" t="str">
        <f>+Enfermedades_Mundiales[[#This Row],[idcoleccion]]&amp;"-"&amp;Enfermedades_Mundiales[[#This Row],[id]]</f>
        <v>360-2574</v>
      </c>
      <c r="W2584" s="21">
        <f>+VLOOKUP(Enfermedades_Mundiales[[#This Row],[Filtro URL]],Estructura!$X$4:$Y$366,2,0)</f>
        <v>36316304</v>
      </c>
      <c r="X2584" s="21" t="str">
        <f>+VLOOKUP(Enfermedades_Mundiales[[#This Row],[tema]],Estructura!$A$4:$C$18,3,0)</f>
        <v>T-369</v>
      </c>
      <c r="Y2584" s="32" t="str">
        <f>+VLOOKUP(Enfermedades_Mundiales[[#This Row],[contenido]],Estructura!$E$4:$G$18,3,0)</f>
        <v>C-364</v>
      </c>
      <c r="Z2584" s="32" t="str">
        <f>+VLOOKUP(Enfermedades_Mundiales[[#This Row],[Filtro Integrado]],Estructura!$M$4:$O$367,3,0)</f>
        <v>FI-366</v>
      </c>
      <c r="AA2584" s="32" t="str">
        <f>+VLOOKUP(Enfermedades_Mundiales[[#This Row],[Muestra]],Estructura!$Q$4:$S$194,3,0)</f>
        <v>M-374</v>
      </c>
    </row>
    <row r="2585" spans="1:27" ht="30.6" x14ac:dyDescent="0.3">
      <c r="A2585" s="61" t="s">
        <v>3052</v>
      </c>
      <c r="B2585" s="43">
        <f t="shared" si="556"/>
        <v>360</v>
      </c>
      <c r="C2585" s="44" t="str">
        <f t="shared" si="556"/>
        <v>Enfermedades Mundiales</v>
      </c>
      <c r="D2585" s="44" t="str">
        <f t="shared" si="556"/>
        <v>Salud</v>
      </c>
      <c r="E2585" s="64">
        <v>16108</v>
      </c>
      <c r="F2585" s="44" t="str">
        <f t="shared" si="559"/>
        <v>Paso a Paso y Activos</v>
      </c>
      <c r="G2585" s="27" t="s">
        <v>3568</v>
      </c>
      <c r="H2585" s="60" t="s">
        <v>17</v>
      </c>
      <c r="I2585" s="58" t="s">
        <v>215</v>
      </c>
      <c r="J2585" s="43" t="str">
        <f t="shared" si="551"/>
        <v>Zona</v>
      </c>
      <c r="K2585" s="12" t="str">
        <f t="shared" si="560"/>
        <v>Etapas Históricas -Casos Activos</v>
      </c>
      <c r="L2585" s="43" t="str">
        <f t="shared" si="560"/>
        <v>Periodo 2020-2021</v>
      </c>
      <c r="M2585" s="43" t="str">
        <f t="shared" si="560"/>
        <v>Casos</v>
      </c>
      <c r="N2585" s="49" t="str">
        <f t="shared" si="560"/>
        <v>Ministerio de Ciencias, Tecnología, Conocimiento e Innovación</v>
      </c>
      <c r="O258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Ignacio</v>
      </c>
      <c r="P2585" s="68"/>
      <c r="Q2585" s="15" t="str">
        <f t="shared" si="557"/>
        <v>Gráfico Evolución Comparativo</v>
      </c>
      <c r="R2585" s="30"/>
      <c r="S258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https://analytics.zoho.com/open-view/2395394000008156433?ZOHO_CRITERIA=%22Localiza_CL_Poblacion%22.%22Codcom%22%3D16108</v>
      </c>
      <c r="T2585" s="17"/>
      <c r="U2585" s="31" t="str">
        <f t="shared" si="558"/>
        <v>#1774B9</v>
      </c>
      <c r="V2585" s="32" t="str">
        <f>+Enfermedades_Mundiales[[#This Row],[idcoleccion]]&amp;"-"&amp;Enfermedades_Mundiales[[#This Row],[id]]</f>
        <v>360-2575</v>
      </c>
      <c r="W2585" s="21">
        <f>+VLOOKUP(Enfermedades_Mundiales[[#This Row],[Filtro URL]],Estructura!$X$4:$Y$366,2,0)</f>
        <v>36316108</v>
      </c>
      <c r="X2585" s="21" t="str">
        <f>+VLOOKUP(Enfermedades_Mundiales[[#This Row],[tema]],Estructura!$A$4:$C$18,3,0)</f>
        <v>T-369</v>
      </c>
      <c r="Y2585" s="32" t="str">
        <f>+VLOOKUP(Enfermedades_Mundiales[[#This Row],[contenido]],Estructura!$E$4:$G$18,3,0)</f>
        <v>C-364</v>
      </c>
      <c r="Z2585" s="32" t="str">
        <f>+VLOOKUP(Enfermedades_Mundiales[[#This Row],[Filtro Integrado]],Estructura!$M$4:$O$367,3,0)</f>
        <v>FI-366</v>
      </c>
      <c r="AA2585" s="32" t="str">
        <f>+VLOOKUP(Enfermedades_Mundiales[[#This Row],[Muestra]],Estructura!$Q$4:$S$194,3,0)</f>
        <v>M-374</v>
      </c>
    </row>
    <row r="2586" spans="1:27" ht="30.6" x14ac:dyDescent="0.3">
      <c r="A2586" s="61" t="s">
        <v>3053</v>
      </c>
      <c r="B2586" s="43">
        <f t="shared" ref="B2586:D2601" si="561">+B2585</f>
        <v>360</v>
      </c>
      <c r="C2586" s="44" t="str">
        <f t="shared" si="561"/>
        <v>Enfermedades Mundiales</v>
      </c>
      <c r="D2586" s="44" t="str">
        <f t="shared" si="561"/>
        <v>Salud</v>
      </c>
      <c r="E2586" s="64">
        <v>16305</v>
      </c>
      <c r="F2586" s="44" t="str">
        <f t="shared" si="559"/>
        <v>Paso a Paso y Activos</v>
      </c>
      <c r="G2586" s="27" t="s">
        <v>3568</v>
      </c>
      <c r="H2586" s="60" t="s">
        <v>17</v>
      </c>
      <c r="I2586" s="58" t="s">
        <v>216</v>
      </c>
      <c r="J2586" s="43" t="str">
        <f t="shared" si="551"/>
        <v>Zona</v>
      </c>
      <c r="K2586" s="12" t="str">
        <f t="shared" si="560"/>
        <v>Etapas Históricas -Casos Activos</v>
      </c>
      <c r="L2586" s="43" t="str">
        <f t="shared" si="560"/>
        <v>Periodo 2020-2021</v>
      </c>
      <c r="M2586" s="43" t="str">
        <f t="shared" si="560"/>
        <v>Casos</v>
      </c>
      <c r="N2586" s="49" t="str">
        <f t="shared" si="560"/>
        <v>Ministerio de Ciencias, Tecnología, Conocimiento e Innovación</v>
      </c>
      <c r="O258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Nicolás</v>
      </c>
      <c r="P2586" s="68"/>
      <c r="Q2586" s="15" t="str">
        <f t="shared" si="557"/>
        <v>Gráfico Evolución Comparativo</v>
      </c>
      <c r="R2586" s="30"/>
      <c r="S258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https://analytics.zoho.com/open-view/2395394000008156433?ZOHO_CRITERIA=%22Localiza_CL_Poblacion%22.%22Codcom%22%3D16305</v>
      </c>
      <c r="T2586" s="17"/>
      <c r="U2586" s="31" t="str">
        <f t="shared" si="558"/>
        <v>#1774B9</v>
      </c>
      <c r="V2586" s="32" t="str">
        <f>+Enfermedades_Mundiales[[#This Row],[idcoleccion]]&amp;"-"&amp;Enfermedades_Mundiales[[#This Row],[id]]</f>
        <v>360-2576</v>
      </c>
      <c r="W2586" s="21">
        <f>+VLOOKUP(Enfermedades_Mundiales[[#This Row],[Filtro URL]],Estructura!$X$4:$Y$366,2,0)</f>
        <v>36316305</v>
      </c>
      <c r="X2586" s="21" t="str">
        <f>+VLOOKUP(Enfermedades_Mundiales[[#This Row],[tema]],Estructura!$A$4:$C$18,3,0)</f>
        <v>T-369</v>
      </c>
      <c r="Y2586" s="32" t="str">
        <f>+VLOOKUP(Enfermedades_Mundiales[[#This Row],[contenido]],Estructura!$E$4:$G$18,3,0)</f>
        <v>C-364</v>
      </c>
      <c r="Z2586" s="32" t="str">
        <f>+VLOOKUP(Enfermedades_Mundiales[[#This Row],[Filtro Integrado]],Estructura!$M$4:$O$367,3,0)</f>
        <v>FI-366</v>
      </c>
      <c r="AA2586" s="32" t="str">
        <f>+VLOOKUP(Enfermedades_Mundiales[[#This Row],[Muestra]],Estructura!$Q$4:$S$194,3,0)</f>
        <v>M-374</v>
      </c>
    </row>
    <row r="2587" spans="1:27" ht="30.6" x14ac:dyDescent="0.3">
      <c r="A2587" s="61" t="s">
        <v>3054</v>
      </c>
      <c r="B2587" s="43">
        <f t="shared" si="561"/>
        <v>360</v>
      </c>
      <c r="C2587" s="44" t="str">
        <f t="shared" si="561"/>
        <v>Enfermedades Mundiales</v>
      </c>
      <c r="D2587" s="44" t="str">
        <f t="shared" si="561"/>
        <v>Salud</v>
      </c>
      <c r="E2587" s="64">
        <v>16207</v>
      </c>
      <c r="F2587" s="44" t="str">
        <f t="shared" si="559"/>
        <v>Paso a Paso y Activos</v>
      </c>
      <c r="G2587" s="27" t="s">
        <v>3568</v>
      </c>
      <c r="H2587" s="60" t="s">
        <v>17</v>
      </c>
      <c r="I2587" s="58" t="s">
        <v>217</v>
      </c>
      <c r="J2587" s="43" t="str">
        <f t="shared" si="551"/>
        <v>Zona</v>
      </c>
      <c r="K2587" s="12" t="str">
        <f t="shared" ref="K2587:N2602" si="562">+K2586</f>
        <v>Etapas Históricas -Casos Activos</v>
      </c>
      <c r="L2587" s="43" t="str">
        <f t="shared" si="562"/>
        <v>Periodo 2020-2021</v>
      </c>
      <c r="M2587" s="43" t="str">
        <f t="shared" si="562"/>
        <v>Casos</v>
      </c>
      <c r="N2587" s="49" t="str">
        <f t="shared" si="562"/>
        <v>Ministerio de Ciencias, Tecnología, Conocimiento e Innovación</v>
      </c>
      <c r="O258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Treguaco</v>
      </c>
      <c r="P2587" s="68"/>
      <c r="Q2587" s="15" t="str">
        <f t="shared" si="557"/>
        <v>Gráfico Evolución Comparativo</v>
      </c>
      <c r="R2587" s="30"/>
      <c r="S258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https://analytics.zoho.com/open-view/2395394000008156433?ZOHO_CRITERIA=%22Localiza_CL_Poblacion%22.%22Codcom%22%3D16207</v>
      </c>
      <c r="T2587" s="17"/>
      <c r="U2587" s="31" t="str">
        <f t="shared" si="558"/>
        <v>#1774B9</v>
      </c>
      <c r="V2587" s="32" t="str">
        <f>+Enfermedades_Mundiales[[#This Row],[idcoleccion]]&amp;"-"&amp;Enfermedades_Mundiales[[#This Row],[id]]</f>
        <v>360-2577</v>
      </c>
      <c r="W2587" s="21">
        <f>+VLOOKUP(Enfermedades_Mundiales[[#This Row],[Filtro URL]],Estructura!$X$4:$Y$366,2,0)</f>
        <v>36316207</v>
      </c>
      <c r="X2587" s="21" t="str">
        <f>+VLOOKUP(Enfermedades_Mundiales[[#This Row],[tema]],Estructura!$A$4:$C$18,3,0)</f>
        <v>T-369</v>
      </c>
      <c r="Y2587" s="32" t="str">
        <f>+VLOOKUP(Enfermedades_Mundiales[[#This Row],[contenido]],Estructura!$E$4:$G$18,3,0)</f>
        <v>C-364</v>
      </c>
      <c r="Z2587" s="32" t="str">
        <f>+VLOOKUP(Enfermedades_Mundiales[[#This Row],[Filtro Integrado]],Estructura!$M$4:$O$367,3,0)</f>
        <v>FI-366</v>
      </c>
      <c r="AA2587" s="32" t="str">
        <f>+VLOOKUP(Enfermedades_Mundiales[[#This Row],[Muestra]],Estructura!$Q$4:$S$194,3,0)</f>
        <v>M-374</v>
      </c>
    </row>
    <row r="2588" spans="1:27" ht="30.6" x14ac:dyDescent="0.3">
      <c r="A2588" s="61" t="s">
        <v>3055</v>
      </c>
      <c r="B2588" s="43">
        <f t="shared" si="561"/>
        <v>360</v>
      </c>
      <c r="C2588" s="44" t="str">
        <f t="shared" si="561"/>
        <v>Enfermedades Mundiales</v>
      </c>
      <c r="D2588" s="44" t="str">
        <f t="shared" si="561"/>
        <v>Salud</v>
      </c>
      <c r="E2588" s="64">
        <v>16109</v>
      </c>
      <c r="F2588" s="44" t="str">
        <f t="shared" si="559"/>
        <v>Paso a Paso y Activos</v>
      </c>
      <c r="G2588" s="27" t="s">
        <v>3568</v>
      </c>
      <c r="H2588" s="60" t="s">
        <v>17</v>
      </c>
      <c r="I2588" s="58" t="s">
        <v>218</v>
      </c>
      <c r="J2588" s="43" t="str">
        <f t="shared" ref="J2588:J2651" si="563">+J2587</f>
        <v>Zona</v>
      </c>
      <c r="K2588" s="12" t="str">
        <f t="shared" si="562"/>
        <v>Etapas Históricas -Casos Activos</v>
      </c>
      <c r="L2588" s="43" t="str">
        <f t="shared" si="562"/>
        <v>Periodo 2020-2021</v>
      </c>
      <c r="M2588" s="43" t="str">
        <f t="shared" si="562"/>
        <v>Casos</v>
      </c>
      <c r="N2588" s="49" t="str">
        <f t="shared" si="562"/>
        <v>Ministerio de Ciencias, Tecnología, Conocimiento e Innovación</v>
      </c>
      <c r="O258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Yungay</v>
      </c>
      <c r="P2588" s="68"/>
      <c r="Q2588" s="15" t="str">
        <f t="shared" si="557"/>
        <v>Gráfico Evolución Comparativo</v>
      </c>
      <c r="R2588" s="30"/>
      <c r="S258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https://analytics.zoho.com/open-view/2395394000008156433?ZOHO_CRITERIA=%22Localiza_CL_Poblacion%22.%22Codcom%22%3D16109</v>
      </c>
      <c r="T2588" s="17"/>
      <c r="U2588" s="31" t="str">
        <f t="shared" si="558"/>
        <v>#1774B9</v>
      </c>
      <c r="V2588" s="32" t="str">
        <f>+Enfermedades_Mundiales[[#This Row],[idcoleccion]]&amp;"-"&amp;Enfermedades_Mundiales[[#This Row],[id]]</f>
        <v>360-2578</v>
      </c>
      <c r="W2588" s="21">
        <f>+VLOOKUP(Enfermedades_Mundiales[[#This Row],[Filtro URL]],Estructura!$X$4:$Y$366,2,0)</f>
        <v>36316109</v>
      </c>
      <c r="X2588" s="21" t="str">
        <f>+VLOOKUP(Enfermedades_Mundiales[[#This Row],[tema]],Estructura!$A$4:$C$18,3,0)</f>
        <v>T-369</v>
      </c>
      <c r="Y2588" s="32" t="str">
        <f>+VLOOKUP(Enfermedades_Mundiales[[#This Row],[contenido]],Estructura!$E$4:$G$18,3,0)</f>
        <v>C-364</v>
      </c>
      <c r="Z2588" s="32" t="str">
        <f>+VLOOKUP(Enfermedades_Mundiales[[#This Row],[Filtro Integrado]],Estructura!$M$4:$O$367,3,0)</f>
        <v>FI-366</v>
      </c>
      <c r="AA2588" s="32" t="str">
        <f>+VLOOKUP(Enfermedades_Mundiales[[#This Row],[Muestra]],Estructura!$Q$4:$S$194,3,0)</f>
        <v>M-374</v>
      </c>
    </row>
    <row r="2589" spans="1:27" ht="30.6" x14ac:dyDescent="0.3">
      <c r="A2589" s="61" t="s">
        <v>3056</v>
      </c>
      <c r="B2589" s="43">
        <f t="shared" si="561"/>
        <v>360</v>
      </c>
      <c r="C2589" s="44" t="str">
        <f t="shared" si="561"/>
        <v>Enfermedades Mundiales</v>
      </c>
      <c r="D2589" s="44" t="str">
        <f t="shared" si="561"/>
        <v>Salud</v>
      </c>
      <c r="E2589" s="64">
        <v>9101</v>
      </c>
      <c r="F2589" s="44" t="str">
        <f t="shared" si="559"/>
        <v>Paso a Paso y Activos</v>
      </c>
      <c r="G2589" s="27" t="s">
        <v>3568</v>
      </c>
      <c r="H2589" s="60" t="s">
        <v>17</v>
      </c>
      <c r="I2589" s="58" t="s">
        <v>219</v>
      </c>
      <c r="J2589" s="43" t="str">
        <f t="shared" si="563"/>
        <v>Zona</v>
      </c>
      <c r="K2589" s="12" t="str">
        <f t="shared" si="562"/>
        <v>Etapas Históricas -Casos Activos</v>
      </c>
      <c r="L2589" s="43" t="str">
        <f t="shared" si="562"/>
        <v>Periodo 2020-2021</v>
      </c>
      <c r="M2589" s="43" t="str">
        <f t="shared" si="562"/>
        <v>Casos</v>
      </c>
      <c r="N2589" s="49" t="str">
        <f t="shared" si="562"/>
        <v>Ministerio de Ciencias, Tecnología, Conocimiento e Innovación</v>
      </c>
      <c r="O258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Temuco</v>
      </c>
      <c r="P2589" s="68"/>
      <c r="Q2589" s="15" t="str">
        <f t="shared" si="557"/>
        <v>Gráfico Evolución Comparativo</v>
      </c>
      <c r="R2589" s="30"/>
      <c r="S258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https://analytics.zoho.com/open-view/2395394000008156433?ZOHO_CRITERIA=%22Localiza_CL_Poblacion%22.%22Codcom%22%3D9101</v>
      </c>
      <c r="T2589" s="17"/>
      <c r="U2589" s="31" t="str">
        <f t="shared" si="558"/>
        <v>#1774B9</v>
      </c>
      <c r="V2589" s="32" t="str">
        <f>+Enfermedades_Mundiales[[#This Row],[idcoleccion]]&amp;"-"&amp;Enfermedades_Mundiales[[#This Row],[id]]</f>
        <v>360-2579</v>
      </c>
      <c r="W2589" s="21">
        <f>+VLOOKUP(Enfermedades_Mundiales[[#This Row],[Filtro URL]],Estructura!$X$4:$Y$366,2,0)</f>
        <v>36309101</v>
      </c>
      <c r="X2589" s="21" t="str">
        <f>+VLOOKUP(Enfermedades_Mundiales[[#This Row],[tema]],Estructura!$A$4:$C$18,3,0)</f>
        <v>T-369</v>
      </c>
      <c r="Y2589" s="32" t="str">
        <f>+VLOOKUP(Enfermedades_Mundiales[[#This Row],[contenido]],Estructura!$E$4:$G$18,3,0)</f>
        <v>C-364</v>
      </c>
      <c r="Z2589" s="32" t="str">
        <f>+VLOOKUP(Enfermedades_Mundiales[[#This Row],[Filtro Integrado]],Estructura!$M$4:$O$367,3,0)</f>
        <v>FI-366</v>
      </c>
      <c r="AA2589" s="32" t="str">
        <f>+VLOOKUP(Enfermedades_Mundiales[[#This Row],[Muestra]],Estructura!$Q$4:$S$194,3,0)</f>
        <v>M-374</v>
      </c>
    </row>
    <row r="2590" spans="1:27" ht="30.6" x14ac:dyDescent="0.3">
      <c r="A2590" s="61" t="s">
        <v>3057</v>
      </c>
      <c r="B2590" s="43">
        <f t="shared" si="561"/>
        <v>360</v>
      </c>
      <c r="C2590" s="44" t="str">
        <f t="shared" si="561"/>
        <v>Enfermedades Mundiales</v>
      </c>
      <c r="D2590" s="44" t="str">
        <f t="shared" si="561"/>
        <v>Salud</v>
      </c>
      <c r="E2590" s="64">
        <v>9102</v>
      </c>
      <c r="F2590" s="44" t="str">
        <f t="shared" si="559"/>
        <v>Paso a Paso y Activos</v>
      </c>
      <c r="G2590" s="27" t="s">
        <v>3568</v>
      </c>
      <c r="H2590" s="60" t="s">
        <v>17</v>
      </c>
      <c r="I2590" s="58" t="s">
        <v>220</v>
      </c>
      <c r="J2590" s="43" t="str">
        <f t="shared" si="563"/>
        <v>Zona</v>
      </c>
      <c r="K2590" s="12" t="str">
        <f t="shared" si="562"/>
        <v>Etapas Históricas -Casos Activos</v>
      </c>
      <c r="L2590" s="43" t="str">
        <f t="shared" si="562"/>
        <v>Periodo 2020-2021</v>
      </c>
      <c r="M2590" s="43" t="str">
        <f t="shared" si="562"/>
        <v>Casos</v>
      </c>
      <c r="N2590" s="49" t="str">
        <f t="shared" si="562"/>
        <v>Ministerio de Ciencias, Tecnología, Conocimiento e Innovación</v>
      </c>
      <c r="O259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Carahue</v>
      </c>
      <c r="P2590" s="68"/>
      <c r="Q2590" s="15" t="str">
        <f t="shared" si="557"/>
        <v>Gráfico Evolución Comparativo</v>
      </c>
      <c r="R2590" s="30"/>
      <c r="S259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https://analytics.zoho.com/open-view/2395394000008156433?ZOHO_CRITERIA=%22Localiza_CL_Poblacion%22.%22Codcom%22%3D9102</v>
      </c>
      <c r="T2590" s="17"/>
      <c r="U2590" s="31" t="str">
        <f t="shared" si="558"/>
        <v>#1774B9</v>
      </c>
      <c r="V2590" s="32" t="str">
        <f>+Enfermedades_Mundiales[[#This Row],[idcoleccion]]&amp;"-"&amp;Enfermedades_Mundiales[[#This Row],[id]]</f>
        <v>360-2580</v>
      </c>
      <c r="W2590" s="21">
        <f>+VLOOKUP(Enfermedades_Mundiales[[#This Row],[Filtro URL]],Estructura!$X$4:$Y$366,2,0)</f>
        <v>36309102</v>
      </c>
      <c r="X2590" s="21" t="str">
        <f>+VLOOKUP(Enfermedades_Mundiales[[#This Row],[tema]],Estructura!$A$4:$C$18,3,0)</f>
        <v>T-369</v>
      </c>
      <c r="Y2590" s="32" t="str">
        <f>+VLOOKUP(Enfermedades_Mundiales[[#This Row],[contenido]],Estructura!$E$4:$G$18,3,0)</f>
        <v>C-364</v>
      </c>
      <c r="Z2590" s="32" t="str">
        <f>+VLOOKUP(Enfermedades_Mundiales[[#This Row],[Filtro Integrado]],Estructura!$M$4:$O$367,3,0)</f>
        <v>FI-366</v>
      </c>
      <c r="AA2590" s="32" t="str">
        <f>+VLOOKUP(Enfermedades_Mundiales[[#This Row],[Muestra]],Estructura!$Q$4:$S$194,3,0)</f>
        <v>M-374</v>
      </c>
    </row>
    <row r="2591" spans="1:27" ht="30.6" x14ac:dyDescent="0.3">
      <c r="A2591" s="61" t="s">
        <v>3058</v>
      </c>
      <c r="B2591" s="43">
        <f t="shared" si="561"/>
        <v>360</v>
      </c>
      <c r="C2591" s="44" t="str">
        <f t="shared" si="561"/>
        <v>Enfermedades Mundiales</v>
      </c>
      <c r="D2591" s="44" t="str">
        <f t="shared" si="561"/>
        <v>Salud</v>
      </c>
      <c r="E2591" s="64">
        <v>9103</v>
      </c>
      <c r="F2591" s="44" t="str">
        <f t="shared" si="559"/>
        <v>Paso a Paso y Activos</v>
      </c>
      <c r="G2591" s="27" t="s">
        <v>3568</v>
      </c>
      <c r="H2591" s="60" t="s">
        <v>17</v>
      </c>
      <c r="I2591" s="58" t="s">
        <v>221</v>
      </c>
      <c r="J2591" s="43" t="str">
        <f t="shared" si="563"/>
        <v>Zona</v>
      </c>
      <c r="K2591" s="12" t="str">
        <f t="shared" si="562"/>
        <v>Etapas Históricas -Casos Activos</v>
      </c>
      <c r="L2591" s="43" t="str">
        <f t="shared" si="562"/>
        <v>Periodo 2020-2021</v>
      </c>
      <c r="M2591" s="43" t="str">
        <f t="shared" si="562"/>
        <v>Casos</v>
      </c>
      <c r="N2591" s="49" t="str">
        <f t="shared" si="562"/>
        <v>Ministerio de Ciencias, Tecnología, Conocimiento e Innovación</v>
      </c>
      <c r="O259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Cunco</v>
      </c>
      <c r="P2591" s="68"/>
      <c r="Q2591" s="15" t="str">
        <f t="shared" si="557"/>
        <v>Gráfico Evolución Comparativo</v>
      </c>
      <c r="R2591" s="30"/>
      <c r="S259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https://analytics.zoho.com/open-view/2395394000008156433?ZOHO_CRITERIA=%22Localiza_CL_Poblacion%22.%22Codcom%22%3D9103</v>
      </c>
      <c r="T2591" s="17"/>
      <c r="U2591" s="31" t="str">
        <f t="shared" si="558"/>
        <v>#1774B9</v>
      </c>
      <c r="V2591" s="32" t="str">
        <f>+Enfermedades_Mundiales[[#This Row],[idcoleccion]]&amp;"-"&amp;Enfermedades_Mundiales[[#This Row],[id]]</f>
        <v>360-2581</v>
      </c>
      <c r="W2591" s="21">
        <f>+VLOOKUP(Enfermedades_Mundiales[[#This Row],[Filtro URL]],Estructura!$X$4:$Y$366,2,0)</f>
        <v>36309103</v>
      </c>
      <c r="X2591" s="21" t="str">
        <f>+VLOOKUP(Enfermedades_Mundiales[[#This Row],[tema]],Estructura!$A$4:$C$18,3,0)</f>
        <v>T-369</v>
      </c>
      <c r="Y2591" s="32" t="str">
        <f>+VLOOKUP(Enfermedades_Mundiales[[#This Row],[contenido]],Estructura!$E$4:$G$18,3,0)</f>
        <v>C-364</v>
      </c>
      <c r="Z2591" s="32" t="str">
        <f>+VLOOKUP(Enfermedades_Mundiales[[#This Row],[Filtro Integrado]],Estructura!$M$4:$O$367,3,0)</f>
        <v>FI-366</v>
      </c>
      <c r="AA2591" s="32" t="str">
        <f>+VLOOKUP(Enfermedades_Mundiales[[#This Row],[Muestra]],Estructura!$Q$4:$S$194,3,0)</f>
        <v>M-374</v>
      </c>
    </row>
    <row r="2592" spans="1:27" ht="30.6" x14ac:dyDescent="0.3">
      <c r="A2592" s="61" t="s">
        <v>3059</v>
      </c>
      <c r="B2592" s="43">
        <f t="shared" si="561"/>
        <v>360</v>
      </c>
      <c r="C2592" s="44" t="str">
        <f t="shared" si="561"/>
        <v>Enfermedades Mundiales</v>
      </c>
      <c r="D2592" s="44" t="str">
        <f t="shared" si="561"/>
        <v>Salud</v>
      </c>
      <c r="E2592" s="64">
        <v>9104</v>
      </c>
      <c r="F2592" s="44" t="str">
        <f t="shared" si="559"/>
        <v>Paso a Paso y Activos</v>
      </c>
      <c r="G2592" s="27" t="s">
        <v>3568</v>
      </c>
      <c r="H2592" s="60" t="s">
        <v>17</v>
      </c>
      <c r="I2592" s="58" t="s">
        <v>222</v>
      </c>
      <c r="J2592" s="43" t="str">
        <f t="shared" si="563"/>
        <v>Zona</v>
      </c>
      <c r="K2592" s="12" t="str">
        <f t="shared" si="562"/>
        <v>Etapas Históricas -Casos Activos</v>
      </c>
      <c r="L2592" s="43" t="str">
        <f t="shared" si="562"/>
        <v>Periodo 2020-2021</v>
      </c>
      <c r="M2592" s="43" t="str">
        <f t="shared" si="562"/>
        <v>Casos</v>
      </c>
      <c r="N2592" s="49" t="str">
        <f t="shared" si="562"/>
        <v>Ministerio de Ciencias, Tecnología, Conocimiento e Innovación</v>
      </c>
      <c r="O259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Curarrehue</v>
      </c>
      <c r="P2592" s="68"/>
      <c r="Q2592" s="15" t="str">
        <f t="shared" si="557"/>
        <v>Gráfico Evolución Comparativo</v>
      </c>
      <c r="R2592" s="30"/>
      <c r="S259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https://analytics.zoho.com/open-view/2395394000008156433?ZOHO_CRITERIA=%22Localiza_CL_Poblacion%22.%22Codcom%22%3D9104</v>
      </c>
      <c r="T2592" s="17"/>
      <c r="U2592" s="31" t="str">
        <f t="shared" si="558"/>
        <v>#1774B9</v>
      </c>
      <c r="V2592" s="32" t="str">
        <f>+Enfermedades_Mundiales[[#This Row],[idcoleccion]]&amp;"-"&amp;Enfermedades_Mundiales[[#This Row],[id]]</f>
        <v>360-2582</v>
      </c>
      <c r="W2592" s="21">
        <f>+VLOOKUP(Enfermedades_Mundiales[[#This Row],[Filtro URL]],Estructura!$X$4:$Y$366,2,0)</f>
        <v>36309104</v>
      </c>
      <c r="X2592" s="21" t="str">
        <f>+VLOOKUP(Enfermedades_Mundiales[[#This Row],[tema]],Estructura!$A$4:$C$18,3,0)</f>
        <v>T-369</v>
      </c>
      <c r="Y2592" s="32" t="str">
        <f>+VLOOKUP(Enfermedades_Mundiales[[#This Row],[contenido]],Estructura!$E$4:$G$18,3,0)</f>
        <v>C-364</v>
      </c>
      <c r="Z2592" s="32" t="str">
        <f>+VLOOKUP(Enfermedades_Mundiales[[#This Row],[Filtro Integrado]],Estructura!$M$4:$O$367,3,0)</f>
        <v>FI-366</v>
      </c>
      <c r="AA2592" s="32" t="str">
        <f>+VLOOKUP(Enfermedades_Mundiales[[#This Row],[Muestra]],Estructura!$Q$4:$S$194,3,0)</f>
        <v>M-374</v>
      </c>
    </row>
    <row r="2593" spans="1:27" ht="30.6" x14ac:dyDescent="0.3">
      <c r="A2593" s="61" t="s">
        <v>3060</v>
      </c>
      <c r="B2593" s="43">
        <f t="shared" si="561"/>
        <v>360</v>
      </c>
      <c r="C2593" s="44" t="str">
        <f t="shared" si="561"/>
        <v>Enfermedades Mundiales</v>
      </c>
      <c r="D2593" s="44" t="str">
        <f t="shared" si="561"/>
        <v>Salud</v>
      </c>
      <c r="E2593" s="64">
        <v>9105</v>
      </c>
      <c r="F2593" s="44" t="str">
        <f t="shared" si="559"/>
        <v>Paso a Paso y Activos</v>
      </c>
      <c r="G2593" s="27" t="s">
        <v>3568</v>
      </c>
      <c r="H2593" s="60" t="s">
        <v>17</v>
      </c>
      <c r="I2593" s="58" t="s">
        <v>223</v>
      </c>
      <c r="J2593" s="43" t="str">
        <f t="shared" si="563"/>
        <v>Zona</v>
      </c>
      <c r="K2593" s="12" t="str">
        <f t="shared" si="562"/>
        <v>Etapas Históricas -Casos Activos</v>
      </c>
      <c r="L2593" s="43" t="str">
        <f t="shared" si="562"/>
        <v>Periodo 2020-2021</v>
      </c>
      <c r="M2593" s="43" t="str">
        <f t="shared" si="562"/>
        <v>Casos</v>
      </c>
      <c r="N2593" s="49" t="str">
        <f t="shared" si="562"/>
        <v>Ministerio de Ciencias, Tecnología, Conocimiento e Innovación</v>
      </c>
      <c r="O259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Freire</v>
      </c>
      <c r="P2593" s="68"/>
      <c r="Q2593" s="15" t="str">
        <f t="shared" si="557"/>
        <v>Gráfico Evolución Comparativo</v>
      </c>
      <c r="R2593" s="30"/>
      <c r="S259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https://analytics.zoho.com/open-view/2395394000008156433?ZOHO_CRITERIA=%22Localiza_CL_Poblacion%22.%22Codcom%22%3D9105</v>
      </c>
      <c r="T2593" s="17"/>
      <c r="U2593" s="31" t="str">
        <f t="shared" si="558"/>
        <v>#1774B9</v>
      </c>
      <c r="V2593" s="32" t="str">
        <f>+Enfermedades_Mundiales[[#This Row],[idcoleccion]]&amp;"-"&amp;Enfermedades_Mundiales[[#This Row],[id]]</f>
        <v>360-2583</v>
      </c>
      <c r="W2593" s="21">
        <f>+VLOOKUP(Enfermedades_Mundiales[[#This Row],[Filtro URL]],Estructura!$X$4:$Y$366,2,0)</f>
        <v>36309105</v>
      </c>
      <c r="X2593" s="21" t="str">
        <f>+VLOOKUP(Enfermedades_Mundiales[[#This Row],[tema]],Estructura!$A$4:$C$18,3,0)</f>
        <v>T-369</v>
      </c>
      <c r="Y2593" s="32" t="str">
        <f>+VLOOKUP(Enfermedades_Mundiales[[#This Row],[contenido]],Estructura!$E$4:$G$18,3,0)</f>
        <v>C-364</v>
      </c>
      <c r="Z2593" s="32" t="str">
        <f>+VLOOKUP(Enfermedades_Mundiales[[#This Row],[Filtro Integrado]],Estructura!$M$4:$O$367,3,0)</f>
        <v>FI-366</v>
      </c>
      <c r="AA2593" s="32" t="str">
        <f>+VLOOKUP(Enfermedades_Mundiales[[#This Row],[Muestra]],Estructura!$Q$4:$S$194,3,0)</f>
        <v>M-374</v>
      </c>
    </row>
    <row r="2594" spans="1:27" ht="30.6" x14ac:dyDescent="0.3">
      <c r="A2594" s="61" t="s">
        <v>3061</v>
      </c>
      <c r="B2594" s="43">
        <f t="shared" si="561"/>
        <v>360</v>
      </c>
      <c r="C2594" s="44" t="str">
        <f t="shared" si="561"/>
        <v>Enfermedades Mundiales</v>
      </c>
      <c r="D2594" s="44" t="str">
        <f t="shared" si="561"/>
        <v>Salud</v>
      </c>
      <c r="E2594" s="64">
        <v>9106</v>
      </c>
      <c r="F2594" s="44" t="str">
        <f t="shared" si="559"/>
        <v>Paso a Paso y Activos</v>
      </c>
      <c r="G2594" s="27" t="s">
        <v>3568</v>
      </c>
      <c r="H2594" s="60" t="s">
        <v>17</v>
      </c>
      <c r="I2594" s="58" t="s">
        <v>224</v>
      </c>
      <c r="J2594" s="43" t="str">
        <f t="shared" si="563"/>
        <v>Zona</v>
      </c>
      <c r="K2594" s="12" t="str">
        <f t="shared" si="562"/>
        <v>Etapas Históricas -Casos Activos</v>
      </c>
      <c r="L2594" s="43" t="str">
        <f t="shared" si="562"/>
        <v>Periodo 2020-2021</v>
      </c>
      <c r="M2594" s="43" t="str">
        <f t="shared" si="562"/>
        <v>Casos</v>
      </c>
      <c r="N2594" s="49" t="str">
        <f t="shared" si="562"/>
        <v>Ministerio de Ciencias, Tecnología, Conocimiento e Innovación</v>
      </c>
      <c r="O25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Galvarino</v>
      </c>
      <c r="P2594" s="68"/>
      <c r="Q2594" s="15" t="str">
        <f t="shared" si="557"/>
        <v>Gráfico Evolución Comparativo</v>
      </c>
      <c r="R2594" s="30"/>
      <c r="S25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https://analytics.zoho.com/open-view/2395394000008156433?ZOHO_CRITERIA=%22Localiza_CL_Poblacion%22.%22Codcom%22%3D9106</v>
      </c>
      <c r="T2594" s="17"/>
      <c r="U2594" s="31" t="str">
        <f t="shared" si="558"/>
        <v>#1774B9</v>
      </c>
      <c r="V2594" s="32" t="str">
        <f>+Enfermedades_Mundiales[[#This Row],[idcoleccion]]&amp;"-"&amp;Enfermedades_Mundiales[[#This Row],[id]]</f>
        <v>360-2584</v>
      </c>
      <c r="W2594" s="21">
        <f>+VLOOKUP(Enfermedades_Mundiales[[#This Row],[Filtro URL]],Estructura!$X$4:$Y$366,2,0)</f>
        <v>36309106</v>
      </c>
      <c r="X2594" s="21" t="str">
        <f>+VLOOKUP(Enfermedades_Mundiales[[#This Row],[tema]],Estructura!$A$4:$C$18,3,0)</f>
        <v>T-369</v>
      </c>
      <c r="Y2594" s="32" t="str">
        <f>+VLOOKUP(Enfermedades_Mundiales[[#This Row],[contenido]],Estructura!$E$4:$G$18,3,0)</f>
        <v>C-364</v>
      </c>
      <c r="Z2594" s="32" t="str">
        <f>+VLOOKUP(Enfermedades_Mundiales[[#This Row],[Filtro Integrado]],Estructura!$M$4:$O$367,3,0)</f>
        <v>FI-366</v>
      </c>
      <c r="AA2594" s="32" t="str">
        <f>+VLOOKUP(Enfermedades_Mundiales[[#This Row],[Muestra]],Estructura!$Q$4:$S$194,3,0)</f>
        <v>M-374</v>
      </c>
    </row>
    <row r="2595" spans="1:27" ht="30.6" x14ac:dyDescent="0.3">
      <c r="A2595" s="61" t="s">
        <v>3062</v>
      </c>
      <c r="B2595" s="43">
        <f t="shared" si="561"/>
        <v>360</v>
      </c>
      <c r="C2595" s="44" t="str">
        <f t="shared" si="561"/>
        <v>Enfermedades Mundiales</v>
      </c>
      <c r="D2595" s="44" t="str">
        <f t="shared" si="561"/>
        <v>Salud</v>
      </c>
      <c r="E2595" s="64">
        <v>9107</v>
      </c>
      <c r="F2595" s="44" t="str">
        <f t="shared" si="559"/>
        <v>Paso a Paso y Activos</v>
      </c>
      <c r="G2595" s="27" t="s">
        <v>3568</v>
      </c>
      <c r="H2595" s="60" t="s">
        <v>17</v>
      </c>
      <c r="I2595" s="58" t="s">
        <v>225</v>
      </c>
      <c r="J2595" s="43" t="str">
        <f t="shared" si="563"/>
        <v>Zona</v>
      </c>
      <c r="K2595" s="12" t="str">
        <f t="shared" si="562"/>
        <v>Etapas Históricas -Casos Activos</v>
      </c>
      <c r="L2595" s="43" t="str">
        <f t="shared" si="562"/>
        <v>Periodo 2020-2021</v>
      </c>
      <c r="M2595" s="43" t="str">
        <f t="shared" si="562"/>
        <v>Casos</v>
      </c>
      <c r="N2595" s="49" t="str">
        <f t="shared" si="562"/>
        <v>Ministerio de Ciencias, Tecnología, Conocimiento e Innovación</v>
      </c>
      <c r="O25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Gorbea</v>
      </c>
      <c r="P2595" s="68"/>
      <c r="Q2595" s="15" t="str">
        <f t="shared" si="557"/>
        <v>Gráfico Evolución Comparativo</v>
      </c>
      <c r="R2595" s="30"/>
      <c r="S25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https://analytics.zoho.com/open-view/2395394000008156433?ZOHO_CRITERIA=%22Localiza_CL_Poblacion%22.%22Codcom%22%3D9107</v>
      </c>
      <c r="T2595" s="17"/>
      <c r="U2595" s="31" t="str">
        <f t="shared" si="558"/>
        <v>#1774B9</v>
      </c>
      <c r="V2595" s="32" t="str">
        <f>+Enfermedades_Mundiales[[#This Row],[idcoleccion]]&amp;"-"&amp;Enfermedades_Mundiales[[#This Row],[id]]</f>
        <v>360-2585</v>
      </c>
      <c r="W2595" s="21">
        <f>+VLOOKUP(Enfermedades_Mundiales[[#This Row],[Filtro URL]],Estructura!$X$4:$Y$366,2,0)</f>
        <v>36309107</v>
      </c>
      <c r="X2595" s="21" t="str">
        <f>+VLOOKUP(Enfermedades_Mundiales[[#This Row],[tema]],Estructura!$A$4:$C$18,3,0)</f>
        <v>T-369</v>
      </c>
      <c r="Y2595" s="32" t="str">
        <f>+VLOOKUP(Enfermedades_Mundiales[[#This Row],[contenido]],Estructura!$E$4:$G$18,3,0)</f>
        <v>C-364</v>
      </c>
      <c r="Z2595" s="32" t="str">
        <f>+VLOOKUP(Enfermedades_Mundiales[[#This Row],[Filtro Integrado]],Estructura!$M$4:$O$367,3,0)</f>
        <v>FI-366</v>
      </c>
      <c r="AA2595" s="32" t="str">
        <f>+VLOOKUP(Enfermedades_Mundiales[[#This Row],[Muestra]],Estructura!$Q$4:$S$194,3,0)</f>
        <v>M-374</v>
      </c>
    </row>
    <row r="2596" spans="1:27" ht="30.6" x14ac:dyDescent="0.3">
      <c r="A2596" s="61" t="s">
        <v>3063</v>
      </c>
      <c r="B2596" s="43">
        <f t="shared" si="561"/>
        <v>360</v>
      </c>
      <c r="C2596" s="44" t="str">
        <f t="shared" si="561"/>
        <v>Enfermedades Mundiales</v>
      </c>
      <c r="D2596" s="44" t="str">
        <f t="shared" si="561"/>
        <v>Salud</v>
      </c>
      <c r="E2596" s="64">
        <v>9108</v>
      </c>
      <c r="F2596" s="44" t="str">
        <f t="shared" si="559"/>
        <v>Paso a Paso y Activos</v>
      </c>
      <c r="G2596" s="27" t="s">
        <v>3568</v>
      </c>
      <c r="H2596" s="60" t="s">
        <v>17</v>
      </c>
      <c r="I2596" s="58" t="s">
        <v>226</v>
      </c>
      <c r="J2596" s="43" t="str">
        <f t="shared" si="563"/>
        <v>Zona</v>
      </c>
      <c r="K2596" s="12" t="str">
        <f t="shared" si="562"/>
        <v>Etapas Históricas -Casos Activos</v>
      </c>
      <c r="L2596" s="43" t="str">
        <f t="shared" si="562"/>
        <v>Periodo 2020-2021</v>
      </c>
      <c r="M2596" s="43" t="str">
        <f t="shared" si="562"/>
        <v>Casos</v>
      </c>
      <c r="N2596" s="49" t="str">
        <f t="shared" si="562"/>
        <v>Ministerio de Ciencias, Tecnología, Conocimiento e Innovación</v>
      </c>
      <c r="O25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Lautaro</v>
      </c>
      <c r="P2596" s="68"/>
      <c r="Q2596" s="15" t="str">
        <f t="shared" si="557"/>
        <v>Gráfico Evolución Comparativo</v>
      </c>
      <c r="R2596" s="30"/>
      <c r="S25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https://analytics.zoho.com/open-view/2395394000008156433?ZOHO_CRITERIA=%22Localiza_CL_Poblacion%22.%22Codcom%22%3D9108</v>
      </c>
      <c r="T2596" s="17"/>
      <c r="U2596" s="31" t="str">
        <f t="shared" si="558"/>
        <v>#1774B9</v>
      </c>
      <c r="V2596" s="32" t="str">
        <f>+Enfermedades_Mundiales[[#This Row],[idcoleccion]]&amp;"-"&amp;Enfermedades_Mundiales[[#This Row],[id]]</f>
        <v>360-2586</v>
      </c>
      <c r="W2596" s="21">
        <f>+VLOOKUP(Enfermedades_Mundiales[[#This Row],[Filtro URL]],Estructura!$X$4:$Y$366,2,0)</f>
        <v>36309108</v>
      </c>
      <c r="X2596" s="21" t="str">
        <f>+VLOOKUP(Enfermedades_Mundiales[[#This Row],[tema]],Estructura!$A$4:$C$18,3,0)</f>
        <v>T-369</v>
      </c>
      <c r="Y2596" s="32" t="str">
        <f>+VLOOKUP(Enfermedades_Mundiales[[#This Row],[contenido]],Estructura!$E$4:$G$18,3,0)</f>
        <v>C-364</v>
      </c>
      <c r="Z2596" s="32" t="str">
        <f>+VLOOKUP(Enfermedades_Mundiales[[#This Row],[Filtro Integrado]],Estructura!$M$4:$O$367,3,0)</f>
        <v>FI-366</v>
      </c>
      <c r="AA2596" s="32" t="str">
        <f>+VLOOKUP(Enfermedades_Mundiales[[#This Row],[Muestra]],Estructura!$Q$4:$S$194,3,0)</f>
        <v>M-374</v>
      </c>
    </row>
    <row r="2597" spans="1:27" ht="30.6" x14ac:dyDescent="0.3">
      <c r="A2597" s="61" t="s">
        <v>3064</v>
      </c>
      <c r="B2597" s="43">
        <f t="shared" si="561"/>
        <v>360</v>
      </c>
      <c r="C2597" s="44" t="str">
        <f t="shared" si="561"/>
        <v>Enfermedades Mundiales</v>
      </c>
      <c r="D2597" s="44" t="str">
        <f t="shared" si="561"/>
        <v>Salud</v>
      </c>
      <c r="E2597" s="64">
        <v>9109</v>
      </c>
      <c r="F2597" s="44" t="str">
        <f t="shared" si="559"/>
        <v>Paso a Paso y Activos</v>
      </c>
      <c r="G2597" s="27" t="s">
        <v>3568</v>
      </c>
      <c r="H2597" s="60" t="s">
        <v>17</v>
      </c>
      <c r="I2597" s="58" t="s">
        <v>227</v>
      </c>
      <c r="J2597" s="43" t="str">
        <f t="shared" si="563"/>
        <v>Zona</v>
      </c>
      <c r="K2597" s="12" t="str">
        <f t="shared" si="562"/>
        <v>Etapas Históricas -Casos Activos</v>
      </c>
      <c r="L2597" s="43" t="str">
        <f t="shared" si="562"/>
        <v>Periodo 2020-2021</v>
      </c>
      <c r="M2597" s="43" t="str">
        <f t="shared" si="562"/>
        <v>Casos</v>
      </c>
      <c r="N2597" s="49" t="str">
        <f t="shared" si="562"/>
        <v>Ministerio de Ciencias, Tecnología, Conocimiento e Innovación</v>
      </c>
      <c r="O25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Loncoche</v>
      </c>
      <c r="P2597" s="68"/>
      <c r="Q2597" s="15" t="str">
        <f t="shared" si="557"/>
        <v>Gráfico Evolución Comparativo</v>
      </c>
      <c r="R2597" s="30"/>
      <c r="S25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https://analytics.zoho.com/open-view/2395394000008156433?ZOHO_CRITERIA=%22Localiza_CL_Poblacion%22.%22Codcom%22%3D9109</v>
      </c>
      <c r="T2597" s="17"/>
      <c r="U2597" s="31" t="str">
        <f t="shared" si="558"/>
        <v>#1774B9</v>
      </c>
      <c r="V2597" s="32" t="str">
        <f>+Enfermedades_Mundiales[[#This Row],[idcoleccion]]&amp;"-"&amp;Enfermedades_Mundiales[[#This Row],[id]]</f>
        <v>360-2587</v>
      </c>
      <c r="W2597" s="21">
        <f>+VLOOKUP(Enfermedades_Mundiales[[#This Row],[Filtro URL]],Estructura!$X$4:$Y$366,2,0)</f>
        <v>36309109</v>
      </c>
      <c r="X2597" s="21" t="str">
        <f>+VLOOKUP(Enfermedades_Mundiales[[#This Row],[tema]],Estructura!$A$4:$C$18,3,0)</f>
        <v>T-369</v>
      </c>
      <c r="Y2597" s="32" t="str">
        <f>+VLOOKUP(Enfermedades_Mundiales[[#This Row],[contenido]],Estructura!$E$4:$G$18,3,0)</f>
        <v>C-364</v>
      </c>
      <c r="Z2597" s="32" t="str">
        <f>+VLOOKUP(Enfermedades_Mundiales[[#This Row],[Filtro Integrado]],Estructura!$M$4:$O$367,3,0)</f>
        <v>FI-366</v>
      </c>
      <c r="AA2597" s="32" t="str">
        <f>+VLOOKUP(Enfermedades_Mundiales[[#This Row],[Muestra]],Estructura!$Q$4:$S$194,3,0)</f>
        <v>M-374</v>
      </c>
    </row>
    <row r="2598" spans="1:27" ht="30.6" x14ac:dyDescent="0.3">
      <c r="A2598" s="61" t="s">
        <v>3065</v>
      </c>
      <c r="B2598" s="43">
        <f t="shared" si="561"/>
        <v>360</v>
      </c>
      <c r="C2598" s="44" t="str">
        <f t="shared" si="561"/>
        <v>Enfermedades Mundiales</v>
      </c>
      <c r="D2598" s="44" t="str">
        <f t="shared" si="561"/>
        <v>Salud</v>
      </c>
      <c r="E2598" s="64">
        <v>9110</v>
      </c>
      <c r="F2598" s="44" t="str">
        <f t="shared" si="559"/>
        <v>Paso a Paso y Activos</v>
      </c>
      <c r="G2598" s="27" t="s">
        <v>3568</v>
      </c>
      <c r="H2598" s="60" t="s">
        <v>17</v>
      </c>
      <c r="I2598" s="58" t="s">
        <v>228</v>
      </c>
      <c r="J2598" s="43" t="str">
        <f t="shared" si="563"/>
        <v>Zona</v>
      </c>
      <c r="K2598" s="12" t="str">
        <f t="shared" si="562"/>
        <v>Etapas Históricas -Casos Activos</v>
      </c>
      <c r="L2598" s="43" t="str">
        <f t="shared" si="562"/>
        <v>Periodo 2020-2021</v>
      </c>
      <c r="M2598" s="43" t="str">
        <f t="shared" si="562"/>
        <v>Casos</v>
      </c>
      <c r="N2598" s="49" t="str">
        <f t="shared" si="562"/>
        <v>Ministerio de Ciencias, Tecnología, Conocimiento e Innovación</v>
      </c>
      <c r="O25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Melipeuco</v>
      </c>
      <c r="P2598" s="68"/>
      <c r="Q2598" s="15" t="str">
        <f t="shared" si="557"/>
        <v>Gráfico Evolución Comparativo</v>
      </c>
      <c r="R2598" s="30"/>
      <c r="S25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https://analytics.zoho.com/open-view/2395394000008156433?ZOHO_CRITERIA=%22Localiza_CL_Poblacion%22.%22Codcom%22%3D9110</v>
      </c>
      <c r="T2598" s="17"/>
      <c r="U2598" s="31" t="str">
        <f t="shared" si="558"/>
        <v>#1774B9</v>
      </c>
      <c r="V2598" s="32" t="str">
        <f>+Enfermedades_Mundiales[[#This Row],[idcoleccion]]&amp;"-"&amp;Enfermedades_Mundiales[[#This Row],[id]]</f>
        <v>360-2588</v>
      </c>
      <c r="W2598" s="21">
        <f>+VLOOKUP(Enfermedades_Mundiales[[#This Row],[Filtro URL]],Estructura!$X$4:$Y$366,2,0)</f>
        <v>36309110</v>
      </c>
      <c r="X2598" s="21" t="str">
        <f>+VLOOKUP(Enfermedades_Mundiales[[#This Row],[tema]],Estructura!$A$4:$C$18,3,0)</f>
        <v>T-369</v>
      </c>
      <c r="Y2598" s="32" t="str">
        <f>+VLOOKUP(Enfermedades_Mundiales[[#This Row],[contenido]],Estructura!$E$4:$G$18,3,0)</f>
        <v>C-364</v>
      </c>
      <c r="Z2598" s="32" t="str">
        <f>+VLOOKUP(Enfermedades_Mundiales[[#This Row],[Filtro Integrado]],Estructura!$M$4:$O$367,3,0)</f>
        <v>FI-366</v>
      </c>
      <c r="AA2598" s="32" t="str">
        <f>+VLOOKUP(Enfermedades_Mundiales[[#This Row],[Muestra]],Estructura!$Q$4:$S$194,3,0)</f>
        <v>M-374</v>
      </c>
    </row>
    <row r="2599" spans="1:27" ht="30.6" x14ac:dyDescent="0.3">
      <c r="A2599" s="61" t="s">
        <v>3066</v>
      </c>
      <c r="B2599" s="43">
        <f t="shared" si="561"/>
        <v>360</v>
      </c>
      <c r="C2599" s="44" t="str">
        <f t="shared" si="561"/>
        <v>Enfermedades Mundiales</v>
      </c>
      <c r="D2599" s="44" t="str">
        <f t="shared" si="561"/>
        <v>Salud</v>
      </c>
      <c r="E2599" s="64">
        <v>9111</v>
      </c>
      <c r="F2599" s="44" t="str">
        <f t="shared" si="559"/>
        <v>Paso a Paso y Activos</v>
      </c>
      <c r="G2599" s="27" t="s">
        <v>3568</v>
      </c>
      <c r="H2599" s="60" t="s">
        <v>17</v>
      </c>
      <c r="I2599" s="58" t="s">
        <v>229</v>
      </c>
      <c r="J2599" s="43" t="str">
        <f t="shared" si="563"/>
        <v>Zona</v>
      </c>
      <c r="K2599" s="12" t="str">
        <f t="shared" si="562"/>
        <v>Etapas Históricas -Casos Activos</v>
      </c>
      <c r="L2599" s="43" t="str">
        <f t="shared" si="562"/>
        <v>Periodo 2020-2021</v>
      </c>
      <c r="M2599" s="43" t="str">
        <f t="shared" si="562"/>
        <v>Casos</v>
      </c>
      <c r="N2599" s="49" t="str">
        <f t="shared" si="562"/>
        <v>Ministerio de Ciencias, Tecnología, Conocimiento e Innovación</v>
      </c>
      <c r="O25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Nueva Imperial</v>
      </c>
      <c r="P2599" s="68"/>
      <c r="Q2599" s="15" t="str">
        <f t="shared" si="557"/>
        <v>Gráfico Evolución Comparativo</v>
      </c>
      <c r="R2599" s="30"/>
      <c r="S25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https://analytics.zoho.com/open-view/2395394000008156433?ZOHO_CRITERIA=%22Localiza_CL_Poblacion%22.%22Codcom%22%3D9111</v>
      </c>
      <c r="T2599" s="17"/>
      <c r="U2599" s="31" t="str">
        <f t="shared" si="558"/>
        <v>#1774B9</v>
      </c>
      <c r="V2599" s="32" t="str">
        <f>+Enfermedades_Mundiales[[#This Row],[idcoleccion]]&amp;"-"&amp;Enfermedades_Mundiales[[#This Row],[id]]</f>
        <v>360-2589</v>
      </c>
      <c r="W2599" s="21">
        <f>+VLOOKUP(Enfermedades_Mundiales[[#This Row],[Filtro URL]],Estructura!$X$4:$Y$366,2,0)</f>
        <v>36309111</v>
      </c>
      <c r="X2599" s="21" t="str">
        <f>+VLOOKUP(Enfermedades_Mundiales[[#This Row],[tema]],Estructura!$A$4:$C$18,3,0)</f>
        <v>T-369</v>
      </c>
      <c r="Y2599" s="32" t="str">
        <f>+VLOOKUP(Enfermedades_Mundiales[[#This Row],[contenido]],Estructura!$E$4:$G$18,3,0)</f>
        <v>C-364</v>
      </c>
      <c r="Z2599" s="32" t="str">
        <f>+VLOOKUP(Enfermedades_Mundiales[[#This Row],[Filtro Integrado]],Estructura!$M$4:$O$367,3,0)</f>
        <v>FI-366</v>
      </c>
      <c r="AA2599" s="32" t="str">
        <f>+VLOOKUP(Enfermedades_Mundiales[[#This Row],[Muestra]],Estructura!$Q$4:$S$194,3,0)</f>
        <v>M-374</v>
      </c>
    </row>
    <row r="2600" spans="1:27" ht="30.6" x14ac:dyDescent="0.3">
      <c r="A2600" s="61" t="s">
        <v>3067</v>
      </c>
      <c r="B2600" s="43">
        <f t="shared" si="561"/>
        <v>360</v>
      </c>
      <c r="C2600" s="44" t="str">
        <f t="shared" si="561"/>
        <v>Enfermedades Mundiales</v>
      </c>
      <c r="D2600" s="44" t="str">
        <f t="shared" si="561"/>
        <v>Salud</v>
      </c>
      <c r="E2600" s="64">
        <v>9112</v>
      </c>
      <c r="F2600" s="44" t="str">
        <f t="shared" si="559"/>
        <v>Paso a Paso y Activos</v>
      </c>
      <c r="G2600" s="27" t="s">
        <v>3568</v>
      </c>
      <c r="H2600" s="60" t="s">
        <v>17</v>
      </c>
      <c r="I2600" s="58" t="s">
        <v>230</v>
      </c>
      <c r="J2600" s="43" t="str">
        <f t="shared" si="563"/>
        <v>Zona</v>
      </c>
      <c r="K2600" s="12" t="str">
        <f t="shared" si="562"/>
        <v>Etapas Históricas -Casos Activos</v>
      </c>
      <c r="L2600" s="43" t="str">
        <f t="shared" si="562"/>
        <v>Periodo 2020-2021</v>
      </c>
      <c r="M2600" s="43" t="str">
        <f t="shared" si="562"/>
        <v>Casos</v>
      </c>
      <c r="N2600" s="49" t="str">
        <f t="shared" si="562"/>
        <v>Ministerio de Ciencias, Tecnología, Conocimiento e Innovación</v>
      </c>
      <c r="O26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Padre las Casas</v>
      </c>
      <c r="P2600" s="68"/>
      <c r="Q2600" s="15" t="str">
        <f t="shared" si="557"/>
        <v>Gráfico Evolución Comparativo</v>
      </c>
      <c r="R2600" s="30"/>
      <c r="S26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https://analytics.zoho.com/open-view/2395394000008156433?ZOHO_CRITERIA=%22Localiza_CL_Poblacion%22.%22Codcom%22%3D9112</v>
      </c>
      <c r="T2600" s="17"/>
      <c r="U2600" s="31" t="str">
        <f t="shared" si="558"/>
        <v>#1774B9</v>
      </c>
      <c r="V2600" s="32" t="str">
        <f>+Enfermedades_Mundiales[[#This Row],[idcoleccion]]&amp;"-"&amp;Enfermedades_Mundiales[[#This Row],[id]]</f>
        <v>360-2590</v>
      </c>
      <c r="W2600" s="21">
        <f>+VLOOKUP(Enfermedades_Mundiales[[#This Row],[Filtro URL]],Estructura!$X$4:$Y$366,2,0)</f>
        <v>36309112</v>
      </c>
      <c r="X2600" s="21" t="str">
        <f>+VLOOKUP(Enfermedades_Mundiales[[#This Row],[tema]],Estructura!$A$4:$C$18,3,0)</f>
        <v>T-369</v>
      </c>
      <c r="Y2600" s="32" t="str">
        <f>+VLOOKUP(Enfermedades_Mundiales[[#This Row],[contenido]],Estructura!$E$4:$G$18,3,0)</f>
        <v>C-364</v>
      </c>
      <c r="Z2600" s="32" t="str">
        <f>+VLOOKUP(Enfermedades_Mundiales[[#This Row],[Filtro Integrado]],Estructura!$M$4:$O$367,3,0)</f>
        <v>FI-366</v>
      </c>
      <c r="AA2600" s="32" t="str">
        <f>+VLOOKUP(Enfermedades_Mundiales[[#This Row],[Muestra]],Estructura!$Q$4:$S$194,3,0)</f>
        <v>M-374</v>
      </c>
    </row>
    <row r="2601" spans="1:27" ht="30.6" x14ac:dyDescent="0.3">
      <c r="A2601" s="61" t="s">
        <v>3068</v>
      </c>
      <c r="B2601" s="43">
        <f t="shared" si="561"/>
        <v>360</v>
      </c>
      <c r="C2601" s="44" t="str">
        <f t="shared" si="561"/>
        <v>Enfermedades Mundiales</v>
      </c>
      <c r="D2601" s="44" t="str">
        <f t="shared" si="561"/>
        <v>Salud</v>
      </c>
      <c r="E2601" s="64">
        <v>9113</v>
      </c>
      <c r="F2601" s="44" t="str">
        <f t="shared" si="559"/>
        <v>Paso a Paso y Activos</v>
      </c>
      <c r="G2601" s="27" t="s">
        <v>3568</v>
      </c>
      <c r="H2601" s="60" t="s">
        <v>17</v>
      </c>
      <c r="I2601" s="58" t="s">
        <v>231</v>
      </c>
      <c r="J2601" s="43" t="str">
        <f t="shared" si="563"/>
        <v>Zona</v>
      </c>
      <c r="K2601" s="12" t="str">
        <f t="shared" si="562"/>
        <v>Etapas Históricas -Casos Activos</v>
      </c>
      <c r="L2601" s="43" t="str">
        <f t="shared" si="562"/>
        <v>Periodo 2020-2021</v>
      </c>
      <c r="M2601" s="43" t="str">
        <f t="shared" si="562"/>
        <v>Casos</v>
      </c>
      <c r="N2601" s="49" t="str">
        <f t="shared" si="562"/>
        <v>Ministerio de Ciencias, Tecnología, Conocimiento e Innovación</v>
      </c>
      <c r="O26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Perquenco</v>
      </c>
      <c r="P2601" s="68"/>
      <c r="Q2601" s="15" t="str">
        <f t="shared" si="557"/>
        <v>Gráfico Evolución Comparativo</v>
      </c>
      <c r="R2601" s="30"/>
      <c r="S26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https://analytics.zoho.com/open-view/2395394000008156433?ZOHO_CRITERIA=%22Localiza_CL_Poblacion%22.%22Codcom%22%3D9113</v>
      </c>
      <c r="T2601" s="17"/>
      <c r="U2601" s="31" t="str">
        <f t="shared" si="558"/>
        <v>#1774B9</v>
      </c>
      <c r="V2601" s="32" t="str">
        <f>+Enfermedades_Mundiales[[#This Row],[idcoleccion]]&amp;"-"&amp;Enfermedades_Mundiales[[#This Row],[id]]</f>
        <v>360-2591</v>
      </c>
      <c r="W2601" s="21">
        <f>+VLOOKUP(Enfermedades_Mundiales[[#This Row],[Filtro URL]],Estructura!$X$4:$Y$366,2,0)</f>
        <v>36309113</v>
      </c>
      <c r="X2601" s="21" t="str">
        <f>+VLOOKUP(Enfermedades_Mundiales[[#This Row],[tema]],Estructura!$A$4:$C$18,3,0)</f>
        <v>T-369</v>
      </c>
      <c r="Y2601" s="32" t="str">
        <f>+VLOOKUP(Enfermedades_Mundiales[[#This Row],[contenido]],Estructura!$E$4:$G$18,3,0)</f>
        <v>C-364</v>
      </c>
      <c r="Z2601" s="32" t="str">
        <f>+VLOOKUP(Enfermedades_Mundiales[[#This Row],[Filtro Integrado]],Estructura!$M$4:$O$367,3,0)</f>
        <v>FI-366</v>
      </c>
      <c r="AA2601" s="32" t="str">
        <f>+VLOOKUP(Enfermedades_Mundiales[[#This Row],[Muestra]],Estructura!$Q$4:$S$194,3,0)</f>
        <v>M-374</v>
      </c>
    </row>
    <row r="2602" spans="1:27" ht="30.6" x14ac:dyDescent="0.3">
      <c r="A2602" s="61" t="s">
        <v>3069</v>
      </c>
      <c r="B2602" s="43">
        <f t="shared" ref="B2602:D2617" si="564">+B2601</f>
        <v>360</v>
      </c>
      <c r="C2602" s="44" t="str">
        <f t="shared" si="564"/>
        <v>Enfermedades Mundiales</v>
      </c>
      <c r="D2602" s="44" t="str">
        <f t="shared" si="564"/>
        <v>Salud</v>
      </c>
      <c r="E2602" s="64">
        <v>9114</v>
      </c>
      <c r="F2602" s="44" t="str">
        <f t="shared" si="559"/>
        <v>Paso a Paso y Activos</v>
      </c>
      <c r="G2602" s="27" t="s">
        <v>3568</v>
      </c>
      <c r="H2602" s="60" t="s">
        <v>17</v>
      </c>
      <c r="I2602" s="58" t="s">
        <v>232</v>
      </c>
      <c r="J2602" s="43" t="str">
        <f t="shared" si="563"/>
        <v>Zona</v>
      </c>
      <c r="K2602" s="12" t="str">
        <f t="shared" si="562"/>
        <v>Etapas Históricas -Casos Activos</v>
      </c>
      <c r="L2602" s="43" t="str">
        <f t="shared" si="562"/>
        <v>Periodo 2020-2021</v>
      </c>
      <c r="M2602" s="43" t="str">
        <f t="shared" si="562"/>
        <v>Casos</v>
      </c>
      <c r="N2602" s="49" t="str">
        <f t="shared" si="562"/>
        <v>Ministerio de Ciencias, Tecnología, Conocimiento e Innovación</v>
      </c>
      <c r="O26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Pitrufquén</v>
      </c>
      <c r="P2602" s="68"/>
      <c r="Q2602" s="15" t="str">
        <f t="shared" si="557"/>
        <v>Gráfico Evolución Comparativo</v>
      </c>
      <c r="R2602" s="30"/>
      <c r="S26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https://analytics.zoho.com/open-view/2395394000008156433?ZOHO_CRITERIA=%22Localiza_CL_Poblacion%22.%22Codcom%22%3D9114</v>
      </c>
      <c r="T2602" s="17"/>
      <c r="U2602" s="31" t="str">
        <f t="shared" si="558"/>
        <v>#1774B9</v>
      </c>
      <c r="V2602" s="32" t="str">
        <f>+Enfermedades_Mundiales[[#This Row],[idcoleccion]]&amp;"-"&amp;Enfermedades_Mundiales[[#This Row],[id]]</f>
        <v>360-2592</v>
      </c>
      <c r="W2602" s="21">
        <f>+VLOOKUP(Enfermedades_Mundiales[[#This Row],[Filtro URL]],Estructura!$X$4:$Y$366,2,0)</f>
        <v>36309114</v>
      </c>
      <c r="X2602" s="21" t="str">
        <f>+VLOOKUP(Enfermedades_Mundiales[[#This Row],[tema]],Estructura!$A$4:$C$18,3,0)</f>
        <v>T-369</v>
      </c>
      <c r="Y2602" s="32" t="str">
        <f>+VLOOKUP(Enfermedades_Mundiales[[#This Row],[contenido]],Estructura!$E$4:$G$18,3,0)</f>
        <v>C-364</v>
      </c>
      <c r="Z2602" s="32" t="str">
        <f>+VLOOKUP(Enfermedades_Mundiales[[#This Row],[Filtro Integrado]],Estructura!$M$4:$O$367,3,0)</f>
        <v>FI-366</v>
      </c>
      <c r="AA2602" s="32" t="str">
        <f>+VLOOKUP(Enfermedades_Mundiales[[#This Row],[Muestra]],Estructura!$Q$4:$S$194,3,0)</f>
        <v>M-374</v>
      </c>
    </row>
    <row r="2603" spans="1:27" ht="30.6" x14ac:dyDescent="0.3">
      <c r="A2603" s="61" t="s">
        <v>3070</v>
      </c>
      <c r="B2603" s="43">
        <f t="shared" si="564"/>
        <v>360</v>
      </c>
      <c r="C2603" s="44" t="str">
        <f t="shared" si="564"/>
        <v>Enfermedades Mundiales</v>
      </c>
      <c r="D2603" s="44" t="str">
        <f t="shared" si="564"/>
        <v>Salud</v>
      </c>
      <c r="E2603" s="64">
        <v>9115</v>
      </c>
      <c r="F2603" s="44" t="str">
        <f t="shared" si="559"/>
        <v>Paso a Paso y Activos</v>
      </c>
      <c r="G2603" s="27" t="s">
        <v>3568</v>
      </c>
      <c r="H2603" s="60" t="s">
        <v>17</v>
      </c>
      <c r="I2603" s="58" t="s">
        <v>233</v>
      </c>
      <c r="J2603" s="43" t="str">
        <f t="shared" si="563"/>
        <v>Zona</v>
      </c>
      <c r="K2603" s="12" t="str">
        <f t="shared" ref="K2603:N2618" si="565">+K2602</f>
        <v>Etapas Históricas -Casos Activos</v>
      </c>
      <c r="L2603" s="43" t="str">
        <f t="shared" si="565"/>
        <v>Periodo 2020-2021</v>
      </c>
      <c r="M2603" s="43" t="str">
        <f t="shared" si="565"/>
        <v>Casos</v>
      </c>
      <c r="N2603" s="49" t="str">
        <f t="shared" si="565"/>
        <v>Ministerio de Ciencias, Tecnología, Conocimiento e Innovación</v>
      </c>
      <c r="O26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Pucón</v>
      </c>
      <c r="P2603" s="68"/>
      <c r="Q2603" s="15" t="str">
        <f t="shared" si="557"/>
        <v>Gráfico Evolución Comparativo</v>
      </c>
      <c r="R2603" s="30"/>
      <c r="S26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https://analytics.zoho.com/open-view/2395394000008156433?ZOHO_CRITERIA=%22Localiza_CL_Poblacion%22.%22Codcom%22%3D9115</v>
      </c>
      <c r="T2603" s="17"/>
      <c r="U2603" s="31" t="str">
        <f t="shared" si="558"/>
        <v>#1774B9</v>
      </c>
      <c r="V2603" s="32" t="str">
        <f>+Enfermedades_Mundiales[[#This Row],[idcoleccion]]&amp;"-"&amp;Enfermedades_Mundiales[[#This Row],[id]]</f>
        <v>360-2593</v>
      </c>
      <c r="W2603" s="21">
        <f>+VLOOKUP(Enfermedades_Mundiales[[#This Row],[Filtro URL]],Estructura!$X$4:$Y$366,2,0)</f>
        <v>36309115</v>
      </c>
      <c r="X2603" s="21" t="str">
        <f>+VLOOKUP(Enfermedades_Mundiales[[#This Row],[tema]],Estructura!$A$4:$C$18,3,0)</f>
        <v>T-369</v>
      </c>
      <c r="Y2603" s="32" t="str">
        <f>+VLOOKUP(Enfermedades_Mundiales[[#This Row],[contenido]],Estructura!$E$4:$G$18,3,0)</f>
        <v>C-364</v>
      </c>
      <c r="Z2603" s="32" t="str">
        <f>+VLOOKUP(Enfermedades_Mundiales[[#This Row],[Filtro Integrado]],Estructura!$M$4:$O$367,3,0)</f>
        <v>FI-366</v>
      </c>
      <c r="AA2603" s="32" t="str">
        <f>+VLOOKUP(Enfermedades_Mundiales[[#This Row],[Muestra]],Estructura!$Q$4:$S$194,3,0)</f>
        <v>M-374</v>
      </c>
    </row>
    <row r="2604" spans="1:27" ht="30.6" x14ac:dyDescent="0.3">
      <c r="A2604" s="61" t="s">
        <v>3071</v>
      </c>
      <c r="B2604" s="43">
        <f t="shared" si="564"/>
        <v>360</v>
      </c>
      <c r="C2604" s="44" t="str">
        <f t="shared" si="564"/>
        <v>Enfermedades Mundiales</v>
      </c>
      <c r="D2604" s="44" t="str">
        <f t="shared" si="564"/>
        <v>Salud</v>
      </c>
      <c r="E2604" s="64">
        <v>9116</v>
      </c>
      <c r="F2604" s="44" t="str">
        <f t="shared" si="559"/>
        <v>Paso a Paso y Activos</v>
      </c>
      <c r="G2604" s="27" t="s">
        <v>3568</v>
      </c>
      <c r="H2604" s="60" t="s">
        <v>17</v>
      </c>
      <c r="I2604" s="58" t="s">
        <v>234</v>
      </c>
      <c r="J2604" s="43" t="str">
        <f t="shared" si="563"/>
        <v>Zona</v>
      </c>
      <c r="K2604" s="12" t="str">
        <f t="shared" si="565"/>
        <v>Etapas Históricas -Casos Activos</v>
      </c>
      <c r="L2604" s="43" t="str">
        <f t="shared" si="565"/>
        <v>Periodo 2020-2021</v>
      </c>
      <c r="M2604" s="43" t="str">
        <f t="shared" si="565"/>
        <v>Casos</v>
      </c>
      <c r="N2604" s="49" t="str">
        <f t="shared" si="565"/>
        <v>Ministerio de Ciencias, Tecnología, Conocimiento e Innovación</v>
      </c>
      <c r="O26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Saavedra</v>
      </c>
      <c r="P2604" s="68"/>
      <c r="Q2604" s="15" t="str">
        <f t="shared" si="557"/>
        <v>Gráfico Evolución Comparativo</v>
      </c>
      <c r="R2604" s="30"/>
      <c r="S26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https://analytics.zoho.com/open-view/2395394000008156433?ZOHO_CRITERIA=%22Localiza_CL_Poblacion%22.%22Codcom%22%3D9116</v>
      </c>
      <c r="T2604" s="17"/>
      <c r="U2604" s="31" t="str">
        <f t="shared" si="558"/>
        <v>#1774B9</v>
      </c>
      <c r="V2604" s="32" t="str">
        <f>+Enfermedades_Mundiales[[#This Row],[idcoleccion]]&amp;"-"&amp;Enfermedades_Mundiales[[#This Row],[id]]</f>
        <v>360-2594</v>
      </c>
      <c r="W2604" s="21">
        <f>+VLOOKUP(Enfermedades_Mundiales[[#This Row],[Filtro URL]],Estructura!$X$4:$Y$366,2,0)</f>
        <v>36309116</v>
      </c>
      <c r="X2604" s="21" t="str">
        <f>+VLOOKUP(Enfermedades_Mundiales[[#This Row],[tema]],Estructura!$A$4:$C$18,3,0)</f>
        <v>T-369</v>
      </c>
      <c r="Y2604" s="32" t="str">
        <f>+VLOOKUP(Enfermedades_Mundiales[[#This Row],[contenido]],Estructura!$E$4:$G$18,3,0)</f>
        <v>C-364</v>
      </c>
      <c r="Z2604" s="32" t="str">
        <f>+VLOOKUP(Enfermedades_Mundiales[[#This Row],[Filtro Integrado]],Estructura!$M$4:$O$367,3,0)</f>
        <v>FI-366</v>
      </c>
      <c r="AA2604" s="32" t="str">
        <f>+VLOOKUP(Enfermedades_Mundiales[[#This Row],[Muestra]],Estructura!$Q$4:$S$194,3,0)</f>
        <v>M-374</v>
      </c>
    </row>
    <row r="2605" spans="1:27" ht="30.6" x14ac:dyDescent="0.3">
      <c r="A2605" s="61" t="s">
        <v>3072</v>
      </c>
      <c r="B2605" s="43">
        <f t="shared" si="564"/>
        <v>360</v>
      </c>
      <c r="C2605" s="44" t="str">
        <f t="shared" si="564"/>
        <v>Enfermedades Mundiales</v>
      </c>
      <c r="D2605" s="44" t="str">
        <f t="shared" si="564"/>
        <v>Salud</v>
      </c>
      <c r="E2605" s="64">
        <v>9117</v>
      </c>
      <c r="F2605" s="44" t="str">
        <f t="shared" si="559"/>
        <v>Paso a Paso y Activos</v>
      </c>
      <c r="G2605" s="27" t="s">
        <v>3568</v>
      </c>
      <c r="H2605" s="60" t="s">
        <v>17</v>
      </c>
      <c r="I2605" s="58" t="s">
        <v>235</v>
      </c>
      <c r="J2605" s="43" t="str">
        <f t="shared" si="563"/>
        <v>Zona</v>
      </c>
      <c r="K2605" s="12" t="str">
        <f t="shared" si="565"/>
        <v>Etapas Históricas -Casos Activos</v>
      </c>
      <c r="L2605" s="43" t="str">
        <f t="shared" si="565"/>
        <v>Periodo 2020-2021</v>
      </c>
      <c r="M2605" s="43" t="str">
        <f t="shared" si="565"/>
        <v>Casos</v>
      </c>
      <c r="N2605" s="49" t="str">
        <f t="shared" si="565"/>
        <v>Ministerio de Ciencias, Tecnología, Conocimiento e Innovación</v>
      </c>
      <c r="O26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Teodoro Schmidt</v>
      </c>
      <c r="P2605" s="68"/>
      <c r="Q2605" s="15" t="str">
        <f t="shared" si="557"/>
        <v>Gráfico Evolución Comparativo</v>
      </c>
      <c r="R2605" s="30"/>
      <c r="S26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https://analytics.zoho.com/open-view/2395394000008156433?ZOHO_CRITERIA=%22Localiza_CL_Poblacion%22.%22Codcom%22%3D9117</v>
      </c>
      <c r="T2605" s="17"/>
      <c r="U2605" s="31" t="str">
        <f t="shared" si="558"/>
        <v>#1774B9</v>
      </c>
      <c r="V2605" s="32" t="str">
        <f>+Enfermedades_Mundiales[[#This Row],[idcoleccion]]&amp;"-"&amp;Enfermedades_Mundiales[[#This Row],[id]]</f>
        <v>360-2595</v>
      </c>
      <c r="W2605" s="21">
        <f>+VLOOKUP(Enfermedades_Mundiales[[#This Row],[Filtro URL]],Estructura!$X$4:$Y$366,2,0)</f>
        <v>36309117</v>
      </c>
      <c r="X2605" s="21" t="str">
        <f>+VLOOKUP(Enfermedades_Mundiales[[#This Row],[tema]],Estructura!$A$4:$C$18,3,0)</f>
        <v>T-369</v>
      </c>
      <c r="Y2605" s="32" t="str">
        <f>+VLOOKUP(Enfermedades_Mundiales[[#This Row],[contenido]],Estructura!$E$4:$G$18,3,0)</f>
        <v>C-364</v>
      </c>
      <c r="Z2605" s="32" t="str">
        <f>+VLOOKUP(Enfermedades_Mundiales[[#This Row],[Filtro Integrado]],Estructura!$M$4:$O$367,3,0)</f>
        <v>FI-366</v>
      </c>
      <c r="AA2605" s="32" t="str">
        <f>+VLOOKUP(Enfermedades_Mundiales[[#This Row],[Muestra]],Estructura!$Q$4:$S$194,3,0)</f>
        <v>M-374</v>
      </c>
    </row>
    <row r="2606" spans="1:27" ht="30.6" x14ac:dyDescent="0.3">
      <c r="A2606" s="61" t="s">
        <v>3073</v>
      </c>
      <c r="B2606" s="43">
        <f t="shared" si="564"/>
        <v>360</v>
      </c>
      <c r="C2606" s="44" t="str">
        <f t="shared" si="564"/>
        <v>Enfermedades Mundiales</v>
      </c>
      <c r="D2606" s="44" t="str">
        <f t="shared" si="564"/>
        <v>Salud</v>
      </c>
      <c r="E2606" s="64">
        <v>9118</v>
      </c>
      <c r="F2606" s="44" t="str">
        <f t="shared" si="559"/>
        <v>Paso a Paso y Activos</v>
      </c>
      <c r="G2606" s="27" t="s">
        <v>3568</v>
      </c>
      <c r="H2606" s="60" t="s">
        <v>17</v>
      </c>
      <c r="I2606" s="58" t="s">
        <v>236</v>
      </c>
      <c r="J2606" s="43" t="str">
        <f t="shared" si="563"/>
        <v>Zona</v>
      </c>
      <c r="K2606" s="12" t="str">
        <f t="shared" si="565"/>
        <v>Etapas Históricas -Casos Activos</v>
      </c>
      <c r="L2606" s="43" t="str">
        <f t="shared" si="565"/>
        <v>Periodo 2020-2021</v>
      </c>
      <c r="M2606" s="43" t="str">
        <f t="shared" si="565"/>
        <v>Casos</v>
      </c>
      <c r="N2606" s="49" t="str">
        <f t="shared" si="565"/>
        <v>Ministerio de Ciencias, Tecnología, Conocimiento e Innovación</v>
      </c>
      <c r="O26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Toltén</v>
      </c>
      <c r="P2606" s="68"/>
      <c r="Q2606" s="15" t="str">
        <f t="shared" si="557"/>
        <v>Gráfico Evolución Comparativo</v>
      </c>
      <c r="R2606" s="30"/>
      <c r="S26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https://analytics.zoho.com/open-view/2395394000008156433?ZOHO_CRITERIA=%22Localiza_CL_Poblacion%22.%22Codcom%22%3D9118</v>
      </c>
      <c r="T2606" s="17"/>
      <c r="U2606" s="31" t="str">
        <f t="shared" si="558"/>
        <v>#1774B9</v>
      </c>
      <c r="V2606" s="32" t="str">
        <f>+Enfermedades_Mundiales[[#This Row],[idcoleccion]]&amp;"-"&amp;Enfermedades_Mundiales[[#This Row],[id]]</f>
        <v>360-2596</v>
      </c>
      <c r="W2606" s="21">
        <f>+VLOOKUP(Enfermedades_Mundiales[[#This Row],[Filtro URL]],Estructura!$X$4:$Y$366,2,0)</f>
        <v>36309118</v>
      </c>
      <c r="X2606" s="21" t="str">
        <f>+VLOOKUP(Enfermedades_Mundiales[[#This Row],[tema]],Estructura!$A$4:$C$18,3,0)</f>
        <v>T-369</v>
      </c>
      <c r="Y2606" s="32" t="str">
        <f>+VLOOKUP(Enfermedades_Mundiales[[#This Row],[contenido]],Estructura!$E$4:$G$18,3,0)</f>
        <v>C-364</v>
      </c>
      <c r="Z2606" s="32" t="str">
        <f>+VLOOKUP(Enfermedades_Mundiales[[#This Row],[Filtro Integrado]],Estructura!$M$4:$O$367,3,0)</f>
        <v>FI-366</v>
      </c>
      <c r="AA2606" s="32" t="str">
        <f>+VLOOKUP(Enfermedades_Mundiales[[#This Row],[Muestra]],Estructura!$Q$4:$S$194,3,0)</f>
        <v>M-374</v>
      </c>
    </row>
    <row r="2607" spans="1:27" ht="30.6" x14ac:dyDescent="0.3">
      <c r="A2607" s="61" t="s">
        <v>3074</v>
      </c>
      <c r="B2607" s="43">
        <f t="shared" si="564"/>
        <v>360</v>
      </c>
      <c r="C2607" s="44" t="str">
        <f t="shared" si="564"/>
        <v>Enfermedades Mundiales</v>
      </c>
      <c r="D2607" s="44" t="str">
        <f t="shared" si="564"/>
        <v>Salud</v>
      </c>
      <c r="E2607" s="64">
        <v>9119</v>
      </c>
      <c r="F2607" s="44" t="str">
        <f t="shared" si="559"/>
        <v>Paso a Paso y Activos</v>
      </c>
      <c r="G2607" s="27" t="s">
        <v>3568</v>
      </c>
      <c r="H2607" s="60" t="s">
        <v>17</v>
      </c>
      <c r="I2607" s="58" t="s">
        <v>237</v>
      </c>
      <c r="J2607" s="43" t="str">
        <f t="shared" si="563"/>
        <v>Zona</v>
      </c>
      <c r="K2607" s="12" t="str">
        <f t="shared" si="565"/>
        <v>Etapas Históricas -Casos Activos</v>
      </c>
      <c r="L2607" s="43" t="str">
        <f t="shared" si="565"/>
        <v>Periodo 2020-2021</v>
      </c>
      <c r="M2607" s="43" t="str">
        <f t="shared" si="565"/>
        <v>Casos</v>
      </c>
      <c r="N2607" s="49" t="str">
        <f t="shared" si="565"/>
        <v>Ministerio de Ciencias, Tecnología, Conocimiento e Innovación</v>
      </c>
      <c r="O26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Vilcún</v>
      </c>
      <c r="P2607" s="68"/>
      <c r="Q2607" s="15" t="str">
        <f t="shared" si="557"/>
        <v>Gráfico Evolución Comparativo</v>
      </c>
      <c r="R2607" s="30"/>
      <c r="S26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https://analytics.zoho.com/open-view/2395394000008156433?ZOHO_CRITERIA=%22Localiza_CL_Poblacion%22.%22Codcom%22%3D9119</v>
      </c>
      <c r="T2607" s="17"/>
      <c r="U2607" s="31" t="str">
        <f t="shared" si="558"/>
        <v>#1774B9</v>
      </c>
      <c r="V2607" s="32" t="str">
        <f>+Enfermedades_Mundiales[[#This Row],[idcoleccion]]&amp;"-"&amp;Enfermedades_Mundiales[[#This Row],[id]]</f>
        <v>360-2597</v>
      </c>
      <c r="W2607" s="21">
        <f>+VLOOKUP(Enfermedades_Mundiales[[#This Row],[Filtro URL]],Estructura!$X$4:$Y$366,2,0)</f>
        <v>36309119</v>
      </c>
      <c r="X2607" s="21" t="str">
        <f>+VLOOKUP(Enfermedades_Mundiales[[#This Row],[tema]],Estructura!$A$4:$C$18,3,0)</f>
        <v>T-369</v>
      </c>
      <c r="Y2607" s="32" t="str">
        <f>+VLOOKUP(Enfermedades_Mundiales[[#This Row],[contenido]],Estructura!$E$4:$G$18,3,0)</f>
        <v>C-364</v>
      </c>
      <c r="Z2607" s="32" t="str">
        <f>+VLOOKUP(Enfermedades_Mundiales[[#This Row],[Filtro Integrado]],Estructura!$M$4:$O$367,3,0)</f>
        <v>FI-366</v>
      </c>
      <c r="AA2607" s="32" t="str">
        <f>+VLOOKUP(Enfermedades_Mundiales[[#This Row],[Muestra]],Estructura!$Q$4:$S$194,3,0)</f>
        <v>M-374</v>
      </c>
    </row>
    <row r="2608" spans="1:27" ht="30.6" x14ac:dyDescent="0.3">
      <c r="A2608" s="61" t="s">
        <v>3075</v>
      </c>
      <c r="B2608" s="43">
        <f t="shared" si="564"/>
        <v>360</v>
      </c>
      <c r="C2608" s="44" t="str">
        <f t="shared" si="564"/>
        <v>Enfermedades Mundiales</v>
      </c>
      <c r="D2608" s="44" t="str">
        <f t="shared" si="564"/>
        <v>Salud</v>
      </c>
      <c r="E2608" s="64">
        <v>9120</v>
      </c>
      <c r="F2608" s="44" t="str">
        <f t="shared" si="559"/>
        <v>Paso a Paso y Activos</v>
      </c>
      <c r="G2608" s="27" t="s">
        <v>3568</v>
      </c>
      <c r="H2608" s="60" t="s">
        <v>17</v>
      </c>
      <c r="I2608" s="58" t="s">
        <v>238</v>
      </c>
      <c r="J2608" s="43" t="str">
        <f t="shared" si="563"/>
        <v>Zona</v>
      </c>
      <c r="K2608" s="12" t="str">
        <f t="shared" si="565"/>
        <v>Etapas Históricas -Casos Activos</v>
      </c>
      <c r="L2608" s="43" t="str">
        <f t="shared" si="565"/>
        <v>Periodo 2020-2021</v>
      </c>
      <c r="M2608" s="43" t="str">
        <f t="shared" si="565"/>
        <v>Casos</v>
      </c>
      <c r="N2608" s="49" t="str">
        <f t="shared" si="565"/>
        <v>Ministerio de Ciencias, Tecnología, Conocimiento e Innovación</v>
      </c>
      <c r="O26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Villarrica</v>
      </c>
      <c r="P2608" s="68"/>
      <c r="Q2608" s="15" t="str">
        <f t="shared" si="557"/>
        <v>Gráfico Evolución Comparativo</v>
      </c>
      <c r="R2608" s="30"/>
      <c r="S26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https://analytics.zoho.com/open-view/2395394000008156433?ZOHO_CRITERIA=%22Localiza_CL_Poblacion%22.%22Codcom%22%3D9120</v>
      </c>
      <c r="T2608" s="17"/>
      <c r="U2608" s="31" t="str">
        <f t="shared" si="558"/>
        <v>#1774B9</v>
      </c>
      <c r="V2608" s="32" t="str">
        <f>+Enfermedades_Mundiales[[#This Row],[idcoleccion]]&amp;"-"&amp;Enfermedades_Mundiales[[#This Row],[id]]</f>
        <v>360-2598</v>
      </c>
      <c r="W2608" s="21">
        <f>+VLOOKUP(Enfermedades_Mundiales[[#This Row],[Filtro URL]],Estructura!$X$4:$Y$366,2,0)</f>
        <v>36309120</v>
      </c>
      <c r="X2608" s="21" t="str">
        <f>+VLOOKUP(Enfermedades_Mundiales[[#This Row],[tema]],Estructura!$A$4:$C$18,3,0)</f>
        <v>T-369</v>
      </c>
      <c r="Y2608" s="32" t="str">
        <f>+VLOOKUP(Enfermedades_Mundiales[[#This Row],[contenido]],Estructura!$E$4:$G$18,3,0)</f>
        <v>C-364</v>
      </c>
      <c r="Z2608" s="32" t="str">
        <f>+VLOOKUP(Enfermedades_Mundiales[[#This Row],[Filtro Integrado]],Estructura!$M$4:$O$367,3,0)</f>
        <v>FI-366</v>
      </c>
      <c r="AA2608" s="32" t="str">
        <f>+VLOOKUP(Enfermedades_Mundiales[[#This Row],[Muestra]],Estructura!$Q$4:$S$194,3,0)</f>
        <v>M-374</v>
      </c>
    </row>
    <row r="2609" spans="1:27" ht="30.6" x14ac:dyDescent="0.3">
      <c r="A2609" s="61" t="s">
        <v>3076</v>
      </c>
      <c r="B2609" s="43">
        <f t="shared" si="564"/>
        <v>360</v>
      </c>
      <c r="C2609" s="44" t="str">
        <f t="shared" si="564"/>
        <v>Enfermedades Mundiales</v>
      </c>
      <c r="D2609" s="44" t="str">
        <f t="shared" si="564"/>
        <v>Salud</v>
      </c>
      <c r="E2609" s="64">
        <v>9121</v>
      </c>
      <c r="F2609" s="44" t="str">
        <f t="shared" si="559"/>
        <v>Paso a Paso y Activos</v>
      </c>
      <c r="G2609" s="27" t="s">
        <v>3568</v>
      </c>
      <c r="H2609" s="60" t="s">
        <v>17</v>
      </c>
      <c r="I2609" s="58" t="s">
        <v>239</v>
      </c>
      <c r="J2609" s="43" t="str">
        <f t="shared" si="563"/>
        <v>Zona</v>
      </c>
      <c r="K2609" s="12" t="str">
        <f t="shared" si="565"/>
        <v>Etapas Históricas -Casos Activos</v>
      </c>
      <c r="L2609" s="43" t="str">
        <f t="shared" si="565"/>
        <v>Periodo 2020-2021</v>
      </c>
      <c r="M2609" s="43" t="str">
        <f t="shared" si="565"/>
        <v>Casos</v>
      </c>
      <c r="N2609" s="49" t="str">
        <f t="shared" si="565"/>
        <v>Ministerio de Ciencias, Tecnología, Conocimiento e Innovación</v>
      </c>
      <c r="O26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Cholchol</v>
      </c>
      <c r="P2609" s="68"/>
      <c r="Q2609" s="15" t="str">
        <f t="shared" si="557"/>
        <v>Gráfico Evolución Comparativo</v>
      </c>
      <c r="R2609" s="30"/>
      <c r="S26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https://analytics.zoho.com/open-view/2395394000008156433?ZOHO_CRITERIA=%22Localiza_CL_Poblacion%22.%22Codcom%22%3D9121</v>
      </c>
      <c r="T2609" s="17"/>
      <c r="U2609" s="31" t="str">
        <f t="shared" si="558"/>
        <v>#1774B9</v>
      </c>
      <c r="V2609" s="32" t="str">
        <f>+Enfermedades_Mundiales[[#This Row],[idcoleccion]]&amp;"-"&amp;Enfermedades_Mundiales[[#This Row],[id]]</f>
        <v>360-2599</v>
      </c>
      <c r="W2609" s="21">
        <f>+VLOOKUP(Enfermedades_Mundiales[[#This Row],[Filtro URL]],Estructura!$X$4:$Y$366,2,0)</f>
        <v>36309121</v>
      </c>
      <c r="X2609" s="21" t="str">
        <f>+VLOOKUP(Enfermedades_Mundiales[[#This Row],[tema]],Estructura!$A$4:$C$18,3,0)</f>
        <v>T-369</v>
      </c>
      <c r="Y2609" s="32" t="str">
        <f>+VLOOKUP(Enfermedades_Mundiales[[#This Row],[contenido]],Estructura!$E$4:$G$18,3,0)</f>
        <v>C-364</v>
      </c>
      <c r="Z2609" s="32" t="str">
        <f>+VLOOKUP(Enfermedades_Mundiales[[#This Row],[Filtro Integrado]],Estructura!$M$4:$O$367,3,0)</f>
        <v>FI-366</v>
      </c>
      <c r="AA2609" s="32" t="str">
        <f>+VLOOKUP(Enfermedades_Mundiales[[#This Row],[Muestra]],Estructura!$Q$4:$S$194,3,0)</f>
        <v>M-374</v>
      </c>
    </row>
    <row r="2610" spans="1:27" ht="30.6" x14ac:dyDescent="0.3">
      <c r="A2610" s="61" t="s">
        <v>3077</v>
      </c>
      <c r="B2610" s="43">
        <f t="shared" si="564"/>
        <v>360</v>
      </c>
      <c r="C2610" s="44" t="str">
        <f t="shared" si="564"/>
        <v>Enfermedades Mundiales</v>
      </c>
      <c r="D2610" s="44" t="str">
        <f t="shared" si="564"/>
        <v>Salud</v>
      </c>
      <c r="E2610" s="64">
        <v>9201</v>
      </c>
      <c r="F2610" s="44" t="str">
        <f t="shared" si="559"/>
        <v>Paso a Paso y Activos</v>
      </c>
      <c r="G2610" s="27" t="s">
        <v>3568</v>
      </c>
      <c r="H2610" s="60" t="s">
        <v>17</v>
      </c>
      <c r="I2610" s="58" t="s">
        <v>240</v>
      </c>
      <c r="J2610" s="43" t="str">
        <f t="shared" si="563"/>
        <v>Zona</v>
      </c>
      <c r="K2610" s="12" t="str">
        <f t="shared" si="565"/>
        <v>Etapas Históricas -Casos Activos</v>
      </c>
      <c r="L2610" s="43" t="str">
        <f t="shared" si="565"/>
        <v>Periodo 2020-2021</v>
      </c>
      <c r="M2610" s="43" t="str">
        <f t="shared" si="565"/>
        <v>Casos</v>
      </c>
      <c r="N2610" s="49" t="str">
        <f t="shared" si="565"/>
        <v>Ministerio de Ciencias, Tecnología, Conocimiento e Innovación</v>
      </c>
      <c r="O26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Angol</v>
      </c>
      <c r="P2610" s="68"/>
      <c r="Q2610" s="15" t="str">
        <f t="shared" si="557"/>
        <v>Gráfico Evolución Comparativo</v>
      </c>
      <c r="R2610" s="30"/>
      <c r="S26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https://analytics.zoho.com/open-view/2395394000008156433?ZOHO_CRITERIA=%22Localiza_CL_Poblacion%22.%22Codcom%22%3D9201</v>
      </c>
      <c r="T2610" s="17"/>
      <c r="U2610" s="31" t="str">
        <f t="shared" si="558"/>
        <v>#1774B9</v>
      </c>
      <c r="V2610" s="32" t="str">
        <f>+Enfermedades_Mundiales[[#This Row],[idcoleccion]]&amp;"-"&amp;Enfermedades_Mundiales[[#This Row],[id]]</f>
        <v>360-2600</v>
      </c>
      <c r="W2610" s="21">
        <f>+VLOOKUP(Enfermedades_Mundiales[[#This Row],[Filtro URL]],Estructura!$X$4:$Y$366,2,0)</f>
        <v>36309201</v>
      </c>
      <c r="X2610" s="21" t="str">
        <f>+VLOOKUP(Enfermedades_Mundiales[[#This Row],[tema]],Estructura!$A$4:$C$18,3,0)</f>
        <v>T-369</v>
      </c>
      <c r="Y2610" s="32" t="str">
        <f>+VLOOKUP(Enfermedades_Mundiales[[#This Row],[contenido]],Estructura!$E$4:$G$18,3,0)</f>
        <v>C-364</v>
      </c>
      <c r="Z2610" s="32" t="str">
        <f>+VLOOKUP(Enfermedades_Mundiales[[#This Row],[Filtro Integrado]],Estructura!$M$4:$O$367,3,0)</f>
        <v>FI-366</v>
      </c>
      <c r="AA2610" s="32" t="str">
        <f>+VLOOKUP(Enfermedades_Mundiales[[#This Row],[Muestra]],Estructura!$Q$4:$S$194,3,0)</f>
        <v>M-374</v>
      </c>
    </row>
    <row r="2611" spans="1:27" ht="30.6" x14ac:dyDescent="0.3">
      <c r="A2611" s="61" t="s">
        <v>3078</v>
      </c>
      <c r="B2611" s="43">
        <f t="shared" si="564"/>
        <v>360</v>
      </c>
      <c r="C2611" s="44" t="str">
        <f t="shared" si="564"/>
        <v>Enfermedades Mundiales</v>
      </c>
      <c r="D2611" s="44" t="str">
        <f t="shared" si="564"/>
        <v>Salud</v>
      </c>
      <c r="E2611" s="64">
        <v>9202</v>
      </c>
      <c r="F2611" s="44" t="str">
        <f t="shared" si="559"/>
        <v>Paso a Paso y Activos</v>
      </c>
      <c r="G2611" s="27" t="s">
        <v>3568</v>
      </c>
      <c r="H2611" s="60" t="s">
        <v>17</v>
      </c>
      <c r="I2611" s="58" t="s">
        <v>241</v>
      </c>
      <c r="J2611" s="43" t="str">
        <f t="shared" si="563"/>
        <v>Zona</v>
      </c>
      <c r="K2611" s="12" t="str">
        <f t="shared" si="565"/>
        <v>Etapas Históricas -Casos Activos</v>
      </c>
      <c r="L2611" s="43" t="str">
        <f t="shared" si="565"/>
        <v>Periodo 2020-2021</v>
      </c>
      <c r="M2611" s="43" t="str">
        <f t="shared" si="565"/>
        <v>Casos</v>
      </c>
      <c r="N2611" s="49" t="str">
        <f t="shared" si="565"/>
        <v>Ministerio de Ciencias, Tecnología, Conocimiento e Innovación</v>
      </c>
      <c r="O26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Collipulli</v>
      </c>
      <c r="P2611" s="68"/>
      <c r="Q2611" s="15" t="str">
        <f t="shared" si="557"/>
        <v>Gráfico Evolución Comparativo</v>
      </c>
      <c r="R2611" s="30"/>
      <c r="S26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https://analytics.zoho.com/open-view/2395394000008156433?ZOHO_CRITERIA=%22Localiza_CL_Poblacion%22.%22Codcom%22%3D9202</v>
      </c>
      <c r="T2611" s="17"/>
      <c r="U2611" s="31" t="str">
        <f t="shared" si="558"/>
        <v>#1774B9</v>
      </c>
      <c r="V2611" s="32" t="str">
        <f>+Enfermedades_Mundiales[[#This Row],[idcoleccion]]&amp;"-"&amp;Enfermedades_Mundiales[[#This Row],[id]]</f>
        <v>360-2601</v>
      </c>
      <c r="W2611" s="21">
        <f>+VLOOKUP(Enfermedades_Mundiales[[#This Row],[Filtro URL]],Estructura!$X$4:$Y$366,2,0)</f>
        <v>36309202</v>
      </c>
      <c r="X2611" s="21" t="str">
        <f>+VLOOKUP(Enfermedades_Mundiales[[#This Row],[tema]],Estructura!$A$4:$C$18,3,0)</f>
        <v>T-369</v>
      </c>
      <c r="Y2611" s="32" t="str">
        <f>+VLOOKUP(Enfermedades_Mundiales[[#This Row],[contenido]],Estructura!$E$4:$G$18,3,0)</f>
        <v>C-364</v>
      </c>
      <c r="Z2611" s="32" t="str">
        <f>+VLOOKUP(Enfermedades_Mundiales[[#This Row],[Filtro Integrado]],Estructura!$M$4:$O$367,3,0)</f>
        <v>FI-366</v>
      </c>
      <c r="AA2611" s="32" t="str">
        <f>+VLOOKUP(Enfermedades_Mundiales[[#This Row],[Muestra]],Estructura!$Q$4:$S$194,3,0)</f>
        <v>M-374</v>
      </c>
    </row>
    <row r="2612" spans="1:27" ht="30.6" x14ac:dyDescent="0.3">
      <c r="A2612" s="61" t="s">
        <v>3079</v>
      </c>
      <c r="B2612" s="43">
        <f t="shared" si="564"/>
        <v>360</v>
      </c>
      <c r="C2612" s="44" t="str">
        <f t="shared" si="564"/>
        <v>Enfermedades Mundiales</v>
      </c>
      <c r="D2612" s="44" t="str">
        <f t="shared" si="564"/>
        <v>Salud</v>
      </c>
      <c r="E2612" s="64">
        <v>9203</v>
      </c>
      <c r="F2612" s="44" t="str">
        <f t="shared" si="559"/>
        <v>Paso a Paso y Activos</v>
      </c>
      <c r="G2612" s="27" t="s">
        <v>3568</v>
      </c>
      <c r="H2612" s="60" t="s">
        <v>17</v>
      </c>
      <c r="I2612" s="58" t="s">
        <v>242</v>
      </c>
      <c r="J2612" s="43" t="str">
        <f t="shared" si="563"/>
        <v>Zona</v>
      </c>
      <c r="K2612" s="12" t="str">
        <f t="shared" si="565"/>
        <v>Etapas Históricas -Casos Activos</v>
      </c>
      <c r="L2612" s="43" t="str">
        <f t="shared" si="565"/>
        <v>Periodo 2020-2021</v>
      </c>
      <c r="M2612" s="43" t="str">
        <f t="shared" si="565"/>
        <v>Casos</v>
      </c>
      <c r="N2612" s="49" t="str">
        <f t="shared" si="565"/>
        <v>Ministerio de Ciencias, Tecnología, Conocimiento e Innovación</v>
      </c>
      <c r="O26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Curacautín</v>
      </c>
      <c r="P2612" s="68"/>
      <c r="Q2612" s="15" t="str">
        <f t="shared" si="557"/>
        <v>Gráfico Evolución Comparativo</v>
      </c>
      <c r="R2612" s="30"/>
      <c r="S26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https://analytics.zoho.com/open-view/2395394000008156433?ZOHO_CRITERIA=%22Localiza_CL_Poblacion%22.%22Codcom%22%3D9203</v>
      </c>
      <c r="T2612" s="17"/>
      <c r="U2612" s="31" t="str">
        <f t="shared" si="558"/>
        <v>#1774B9</v>
      </c>
      <c r="V2612" s="32" t="str">
        <f>+Enfermedades_Mundiales[[#This Row],[idcoleccion]]&amp;"-"&amp;Enfermedades_Mundiales[[#This Row],[id]]</f>
        <v>360-2602</v>
      </c>
      <c r="W2612" s="21">
        <f>+VLOOKUP(Enfermedades_Mundiales[[#This Row],[Filtro URL]],Estructura!$X$4:$Y$366,2,0)</f>
        <v>36309203</v>
      </c>
      <c r="X2612" s="21" t="str">
        <f>+VLOOKUP(Enfermedades_Mundiales[[#This Row],[tema]],Estructura!$A$4:$C$18,3,0)</f>
        <v>T-369</v>
      </c>
      <c r="Y2612" s="32" t="str">
        <f>+VLOOKUP(Enfermedades_Mundiales[[#This Row],[contenido]],Estructura!$E$4:$G$18,3,0)</f>
        <v>C-364</v>
      </c>
      <c r="Z2612" s="32" t="str">
        <f>+VLOOKUP(Enfermedades_Mundiales[[#This Row],[Filtro Integrado]],Estructura!$M$4:$O$367,3,0)</f>
        <v>FI-366</v>
      </c>
      <c r="AA2612" s="32" t="str">
        <f>+VLOOKUP(Enfermedades_Mundiales[[#This Row],[Muestra]],Estructura!$Q$4:$S$194,3,0)</f>
        <v>M-374</v>
      </c>
    </row>
    <row r="2613" spans="1:27" ht="30.6" x14ac:dyDescent="0.3">
      <c r="A2613" s="61" t="s">
        <v>3080</v>
      </c>
      <c r="B2613" s="43">
        <f t="shared" si="564"/>
        <v>360</v>
      </c>
      <c r="C2613" s="44" t="str">
        <f t="shared" si="564"/>
        <v>Enfermedades Mundiales</v>
      </c>
      <c r="D2613" s="44" t="str">
        <f t="shared" si="564"/>
        <v>Salud</v>
      </c>
      <c r="E2613" s="64">
        <v>9204</v>
      </c>
      <c r="F2613" s="44" t="str">
        <f t="shared" si="559"/>
        <v>Paso a Paso y Activos</v>
      </c>
      <c r="G2613" s="27" t="s">
        <v>3568</v>
      </c>
      <c r="H2613" s="60" t="s">
        <v>17</v>
      </c>
      <c r="I2613" s="58" t="s">
        <v>243</v>
      </c>
      <c r="J2613" s="43" t="str">
        <f t="shared" si="563"/>
        <v>Zona</v>
      </c>
      <c r="K2613" s="12" t="str">
        <f t="shared" si="565"/>
        <v>Etapas Históricas -Casos Activos</v>
      </c>
      <c r="L2613" s="43" t="str">
        <f t="shared" si="565"/>
        <v>Periodo 2020-2021</v>
      </c>
      <c r="M2613" s="43" t="str">
        <f t="shared" si="565"/>
        <v>Casos</v>
      </c>
      <c r="N2613" s="49" t="str">
        <f t="shared" si="565"/>
        <v>Ministerio de Ciencias, Tecnología, Conocimiento e Innovación</v>
      </c>
      <c r="O26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Ercilla</v>
      </c>
      <c r="P2613" s="68"/>
      <c r="Q2613" s="15" t="str">
        <f t="shared" si="557"/>
        <v>Gráfico Evolución Comparativo</v>
      </c>
      <c r="R2613" s="30"/>
      <c r="S26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https://analytics.zoho.com/open-view/2395394000008156433?ZOHO_CRITERIA=%22Localiza_CL_Poblacion%22.%22Codcom%22%3D9204</v>
      </c>
      <c r="T2613" s="17"/>
      <c r="U2613" s="31" t="str">
        <f t="shared" si="558"/>
        <v>#1774B9</v>
      </c>
      <c r="V2613" s="32" t="str">
        <f>+Enfermedades_Mundiales[[#This Row],[idcoleccion]]&amp;"-"&amp;Enfermedades_Mundiales[[#This Row],[id]]</f>
        <v>360-2603</v>
      </c>
      <c r="W2613" s="21">
        <f>+VLOOKUP(Enfermedades_Mundiales[[#This Row],[Filtro URL]],Estructura!$X$4:$Y$366,2,0)</f>
        <v>36309204</v>
      </c>
      <c r="X2613" s="21" t="str">
        <f>+VLOOKUP(Enfermedades_Mundiales[[#This Row],[tema]],Estructura!$A$4:$C$18,3,0)</f>
        <v>T-369</v>
      </c>
      <c r="Y2613" s="32" t="str">
        <f>+VLOOKUP(Enfermedades_Mundiales[[#This Row],[contenido]],Estructura!$E$4:$G$18,3,0)</f>
        <v>C-364</v>
      </c>
      <c r="Z2613" s="32" t="str">
        <f>+VLOOKUP(Enfermedades_Mundiales[[#This Row],[Filtro Integrado]],Estructura!$M$4:$O$367,3,0)</f>
        <v>FI-366</v>
      </c>
      <c r="AA2613" s="32" t="str">
        <f>+VLOOKUP(Enfermedades_Mundiales[[#This Row],[Muestra]],Estructura!$Q$4:$S$194,3,0)</f>
        <v>M-374</v>
      </c>
    </row>
    <row r="2614" spans="1:27" ht="30.6" x14ac:dyDescent="0.3">
      <c r="A2614" s="61" t="s">
        <v>3081</v>
      </c>
      <c r="B2614" s="43">
        <f t="shared" si="564"/>
        <v>360</v>
      </c>
      <c r="C2614" s="44" t="str">
        <f t="shared" si="564"/>
        <v>Enfermedades Mundiales</v>
      </c>
      <c r="D2614" s="44" t="str">
        <f t="shared" si="564"/>
        <v>Salud</v>
      </c>
      <c r="E2614" s="64">
        <v>9205</v>
      </c>
      <c r="F2614" s="44" t="str">
        <f t="shared" si="559"/>
        <v>Paso a Paso y Activos</v>
      </c>
      <c r="G2614" s="27" t="s">
        <v>3568</v>
      </c>
      <c r="H2614" s="60" t="s">
        <v>17</v>
      </c>
      <c r="I2614" s="58" t="s">
        <v>244</v>
      </c>
      <c r="J2614" s="43" t="str">
        <f t="shared" si="563"/>
        <v>Zona</v>
      </c>
      <c r="K2614" s="12" t="str">
        <f t="shared" si="565"/>
        <v>Etapas Históricas -Casos Activos</v>
      </c>
      <c r="L2614" s="43" t="str">
        <f t="shared" si="565"/>
        <v>Periodo 2020-2021</v>
      </c>
      <c r="M2614" s="43" t="str">
        <f t="shared" si="565"/>
        <v>Casos</v>
      </c>
      <c r="N2614" s="49" t="str">
        <f t="shared" si="565"/>
        <v>Ministerio de Ciencias, Tecnología, Conocimiento e Innovación</v>
      </c>
      <c r="O26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Lonquimay</v>
      </c>
      <c r="P2614" s="68"/>
      <c r="Q2614" s="15" t="str">
        <f t="shared" si="557"/>
        <v>Gráfico Evolución Comparativo</v>
      </c>
      <c r="R2614" s="30"/>
      <c r="S26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https://analytics.zoho.com/open-view/2395394000008156433?ZOHO_CRITERIA=%22Localiza_CL_Poblacion%22.%22Codcom%22%3D9205</v>
      </c>
      <c r="T2614" s="17"/>
      <c r="U2614" s="31" t="str">
        <f t="shared" si="558"/>
        <v>#1774B9</v>
      </c>
      <c r="V2614" s="32" t="str">
        <f>+Enfermedades_Mundiales[[#This Row],[idcoleccion]]&amp;"-"&amp;Enfermedades_Mundiales[[#This Row],[id]]</f>
        <v>360-2604</v>
      </c>
      <c r="W2614" s="21">
        <f>+VLOOKUP(Enfermedades_Mundiales[[#This Row],[Filtro URL]],Estructura!$X$4:$Y$366,2,0)</f>
        <v>36309205</v>
      </c>
      <c r="X2614" s="21" t="str">
        <f>+VLOOKUP(Enfermedades_Mundiales[[#This Row],[tema]],Estructura!$A$4:$C$18,3,0)</f>
        <v>T-369</v>
      </c>
      <c r="Y2614" s="32" t="str">
        <f>+VLOOKUP(Enfermedades_Mundiales[[#This Row],[contenido]],Estructura!$E$4:$G$18,3,0)</f>
        <v>C-364</v>
      </c>
      <c r="Z2614" s="32" t="str">
        <f>+VLOOKUP(Enfermedades_Mundiales[[#This Row],[Filtro Integrado]],Estructura!$M$4:$O$367,3,0)</f>
        <v>FI-366</v>
      </c>
      <c r="AA2614" s="32" t="str">
        <f>+VLOOKUP(Enfermedades_Mundiales[[#This Row],[Muestra]],Estructura!$Q$4:$S$194,3,0)</f>
        <v>M-374</v>
      </c>
    </row>
    <row r="2615" spans="1:27" ht="30.6" x14ac:dyDescent="0.3">
      <c r="A2615" s="61" t="s">
        <v>3082</v>
      </c>
      <c r="B2615" s="43">
        <f t="shared" si="564"/>
        <v>360</v>
      </c>
      <c r="C2615" s="44" t="str">
        <f t="shared" si="564"/>
        <v>Enfermedades Mundiales</v>
      </c>
      <c r="D2615" s="44" t="str">
        <f t="shared" si="564"/>
        <v>Salud</v>
      </c>
      <c r="E2615" s="64">
        <v>9206</v>
      </c>
      <c r="F2615" s="44" t="str">
        <f t="shared" si="559"/>
        <v>Paso a Paso y Activos</v>
      </c>
      <c r="G2615" s="27" t="s">
        <v>3568</v>
      </c>
      <c r="H2615" s="60" t="s">
        <v>17</v>
      </c>
      <c r="I2615" s="58" t="s">
        <v>245</v>
      </c>
      <c r="J2615" s="43" t="str">
        <f t="shared" si="563"/>
        <v>Zona</v>
      </c>
      <c r="K2615" s="12" t="str">
        <f t="shared" si="565"/>
        <v>Etapas Históricas -Casos Activos</v>
      </c>
      <c r="L2615" s="43" t="str">
        <f t="shared" si="565"/>
        <v>Periodo 2020-2021</v>
      </c>
      <c r="M2615" s="43" t="str">
        <f t="shared" si="565"/>
        <v>Casos</v>
      </c>
      <c r="N2615" s="49" t="str">
        <f t="shared" si="565"/>
        <v>Ministerio de Ciencias, Tecnología, Conocimiento e Innovación</v>
      </c>
      <c r="O26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Sauces</v>
      </c>
      <c r="P2615" s="68"/>
      <c r="Q2615" s="15" t="str">
        <f t="shared" si="557"/>
        <v>Gráfico Evolución Comparativo</v>
      </c>
      <c r="R2615" s="30"/>
      <c r="S26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https://analytics.zoho.com/open-view/2395394000008156433?ZOHO_CRITERIA=%22Localiza_CL_Poblacion%22.%22Codcom%22%3D9206</v>
      </c>
      <c r="T2615" s="17"/>
      <c r="U2615" s="31" t="str">
        <f t="shared" si="558"/>
        <v>#1774B9</v>
      </c>
      <c r="V2615" s="32" t="str">
        <f>+Enfermedades_Mundiales[[#This Row],[idcoleccion]]&amp;"-"&amp;Enfermedades_Mundiales[[#This Row],[id]]</f>
        <v>360-2605</v>
      </c>
      <c r="W2615" s="21">
        <f>+VLOOKUP(Enfermedades_Mundiales[[#This Row],[Filtro URL]],Estructura!$X$4:$Y$366,2,0)</f>
        <v>36309206</v>
      </c>
      <c r="X2615" s="21" t="str">
        <f>+VLOOKUP(Enfermedades_Mundiales[[#This Row],[tema]],Estructura!$A$4:$C$18,3,0)</f>
        <v>T-369</v>
      </c>
      <c r="Y2615" s="32" t="str">
        <f>+VLOOKUP(Enfermedades_Mundiales[[#This Row],[contenido]],Estructura!$E$4:$G$18,3,0)</f>
        <v>C-364</v>
      </c>
      <c r="Z2615" s="32" t="str">
        <f>+VLOOKUP(Enfermedades_Mundiales[[#This Row],[Filtro Integrado]],Estructura!$M$4:$O$367,3,0)</f>
        <v>FI-366</v>
      </c>
      <c r="AA2615" s="32" t="str">
        <f>+VLOOKUP(Enfermedades_Mundiales[[#This Row],[Muestra]],Estructura!$Q$4:$S$194,3,0)</f>
        <v>M-374</v>
      </c>
    </row>
    <row r="2616" spans="1:27" ht="30.6" x14ac:dyDescent="0.3">
      <c r="A2616" s="61" t="s">
        <v>3083</v>
      </c>
      <c r="B2616" s="43">
        <f t="shared" si="564"/>
        <v>360</v>
      </c>
      <c r="C2616" s="44" t="str">
        <f t="shared" si="564"/>
        <v>Enfermedades Mundiales</v>
      </c>
      <c r="D2616" s="44" t="str">
        <f t="shared" si="564"/>
        <v>Salud</v>
      </c>
      <c r="E2616" s="64">
        <v>9207</v>
      </c>
      <c r="F2616" s="44" t="str">
        <f t="shared" si="559"/>
        <v>Paso a Paso y Activos</v>
      </c>
      <c r="G2616" s="27" t="s">
        <v>3568</v>
      </c>
      <c r="H2616" s="60" t="s">
        <v>17</v>
      </c>
      <c r="I2616" s="58" t="s">
        <v>246</v>
      </c>
      <c r="J2616" s="43" t="str">
        <f t="shared" si="563"/>
        <v>Zona</v>
      </c>
      <c r="K2616" s="12" t="str">
        <f t="shared" si="565"/>
        <v>Etapas Históricas -Casos Activos</v>
      </c>
      <c r="L2616" s="43" t="str">
        <f t="shared" si="565"/>
        <v>Periodo 2020-2021</v>
      </c>
      <c r="M2616" s="43" t="str">
        <f t="shared" si="565"/>
        <v>Casos</v>
      </c>
      <c r="N2616" s="49" t="str">
        <f t="shared" si="565"/>
        <v>Ministerio de Ciencias, Tecnología, Conocimiento e Innovación</v>
      </c>
      <c r="O26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Lumaco</v>
      </c>
      <c r="P2616" s="68"/>
      <c r="Q2616" s="15" t="str">
        <f t="shared" si="557"/>
        <v>Gráfico Evolución Comparativo</v>
      </c>
      <c r="R2616" s="30"/>
      <c r="S26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https://analytics.zoho.com/open-view/2395394000008156433?ZOHO_CRITERIA=%22Localiza_CL_Poblacion%22.%22Codcom%22%3D9207</v>
      </c>
      <c r="T2616" s="17"/>
      <c r="U2616" s="31" t="str">
        <f t="shared" si="558"/>
        <v>#1774B9</v>
      </c>
      <c r="V2616" s="32" t="str">
        <f>+Enfermedades_Mundiales[[#This Row],[idcoleccion]]&amp;"-"&amp;Enfermedades_Mundiales[[#This Row],[id]]</f>
        <v>360-2606</v>
      </c>
      <c r="W2616" s="21">
        <f>+VLOOKUP(Enfermedades_Mundiales[[#This Row],[Filtro URL]],Estructura!$X$4:$Y$366,2,0)</f>
        <v>36309207</v>
      </c>
      <c r="X2616" s="21" t="str">
        <f>+VLOOKUP(Enfermedades_Mundiales[[#This Row],[tema]],Estructura!$A$4:$C$18,3,0)</f>
        <v>T-369</v>
      </c>
      <c r="Y2616" s="32" t="str">
        <f>+VLOOKUP(Enfermedades_Mundiales[[#This Row],[contenido]],Estructura!$E$4:$G$18,3,0)</f>
        <v>C-364</v>
      </c>
      <c r="Z2616" s="32" t="str">
        <f>+VLOOKUP(Enfermedades_Mundiales[[#This Row],[Filtro Integrado]],Estructura!$M$4:$O$367,3,0)</f>
        <v>FI-366</v>
      </c>
      <c r="AA2616" s="32" t="str">
        <f>+VLOOKUP(Enfermedades_Mundiales[[#This Row],[Muestra]],Estructura!$Q$4:$S$194,3,0)</f>
        <v>M-374</v>
      </c>
    </row>
    <row r="2617" spans="1:27" ht="30.6" x14ac:dyDescent="0.3">
      <c r="A2617" s="61" t="s">
        <v>3084</v>
      </c>
      <c r="B2617" s="43">
        <f t="shared" si="564"/>
        <v>360</v>
      </c>
      <c r="C2617" s="44" t="str">
        <f t="shared" si="564"/>
        <v>Enfermedades Mundiales</v>
      </c>
      <c r="D2617" s="44" t="str">
        <f t="shared" si="564"/>
        <v>Salud</v>
      </c>
      <c r="E2617" s="64">
        <v>9208</v>
      </c>
      <c r="F2617" s="44" t="str">
        <f t="shared" si="559"/>
        <v>Paso a Paso y Activos</v>
      </c>
      <c r="G2617" s="27" t="s">
        <v>3568</v>
      </c>
      <c r="H2617" s="60" t="s">
        <v>17</v>
      </c>
      <c r="I2617" s="58" t="s">
        <v>247</v>
      </c>
      <c r="J2617" s="43" t="str">
        <f t="shared" si="563"/>
        <v>Zona</v>
      </c>
      <c r="K2617" s="12" t="str">
        <f t="shared" si="565"/>
        <v>Etapas Históricas -Casos Activos</v>
      </c>
      <c r="L2617" s="43" t="str">
        <f t="shared" si="565"/>
        <v>Periodo 2020-2021</v>
      </c>
      <c r="M2617" s="43" t="str">
        <f t="shared" si="565"/>
        <v>Casos</v>
      </c>
      <c r="N2617" s="49" t="str">
        <f t="shared" si="565"/>
        <v>Ministerio de Ciencias, Tecnología, Conocimiento e Innovación</v>
      </c>
      <c r="O26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Purén</v>
      </c>
      <c r="P2617" s="68"/>
      <c r="Q2617" s="15" t="str">
        <f t="shared" si="557"/>
        <v>Gráfico Evolución Comparativo</v>
      </c>
      <c r="R2617" s="30"/>
      <c r="S26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https://analytics.zoho.com/open-view/2395394000008156433?ZOHO_CRITERIA=%22Localiza_CL_Poblacion%22.%22Codcom%22%3D9208</v>
      </c>
      <c r="T2617" s="17"/>
      <c r="U2617" s="31" t="str">
        <f t="shared" si="558"/>
        <v>#1774B9</v>
      </c>
      <c r="V2617" s="32" t="str">
        <f>+Enfermedades_Mundiales[[#This Row],[idcoleccion]]&amp;"-"&amp;Enfermedades_Mundiales[[#This Row],[id]]</f>
        <v>360-2607</v>
      </c>
      <c r="W2617" s="21">
        <f>+VLOOKUP(Enfermedades_Mundiales[[#This Row],[Filtro URL]],Estructura!$X$4:$Y$366,2,0)</f>
        <v>36309208</v>
      </c>
      <c r="X2617" s="21" t="str">
        <f>+VLOOKUP(Enfermedades_Mundiales[[#This Row],[tema]],Estructura!$A$4:$C$18,3,0)</f>
        <v>T-369</v>
      </c>
      <c r="Y2617" s="32" t="str">
        <f>+VLOOKUP(Enfermedades_Mundiales[[#This Row],[contenido]],Estructura!$E$4:$G$18,3,0)</f>
        <v>C-364</v>
      </c>
      <c r="Z2617" s="32" t="str">
        <f>+VLOOKUP(Enfermedades_Mundiales[[#This Row],[Filtro Integrado]],Estructura!$M$4:$O$367,3,0)</f>
        <v>FI-366</v>
      </c>
      <c r="AA2617" s="32" t="str">
        <f>+VLOOKUP(Enfermedades_Mundiales[[#This Row],[Muestra]],Estructura!$Q$4:$S$194,3,0)</f>
        <v>M-374</v>
      </c>
    </row>
    <row r="2618" spans="1:27" ht="30.6" x14ac:dyDescent="0.3">
      <c r="A2618" s="61" t="s">
        <v>3085</v>
      </c>
      <c r="B2618" s="43">
        <f t="shared" ref="B2618:D2633" si="566">+B2617</f>
        <v>360</v>
      </c>
      <c r="C2618" s="44" t="str">
        <f t="shared" si="566"/>
        <v>Enfermedades Mundiales</v>
      </c>
      <c r="D2618" s="44" t="str">
        <f t="shared" si="566"/>
        <v>Salud</v>
      </c>
      <c r="E2618" s="64">
        <v>9209</v>
      </c>
      <c r="F2618" s="44" t="str">
        <f t="shared" si="559"/>
        <v>Paso a Paso y Activos</v>
      </c>
      <c r="G2618" s="27" t="s">
        <v>3568</v>
      </c>
      <c r="H2618" s="60" t="s">
        <v>17</v>
      </c>
      <c r="I2618" s="58" t="s">
        <v>248</v>
      </c>
      <c r="J2618" s="43" t="str">
        <f t="shared" si="563"/>
        <v>Zona</v>
      </c>
      <c r="K2618" s="12" t="str">
        <f t="shared" si="565"/>
        <v>Etapas Históricas -Casos Activos</v>
      </c>
      <c r="L2618" s="43" t="str">
        <f t="shared" si="565"/>
        <v>Periodo 2020-2021</v>
      </c>
      <c r="M2618" s="43" t="str">
        <f t="shared" si="565"/>
        <v>Casos</v>
      </c>
      <c r="N2618" s="49" t="str">
        <f t="shared" si="565"/>
        <v>Ministerio de Ciencias, Tecnología, Conocimiento e Innovación</v>
      </c>
      <c r="O26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Renaico</v>
      </c>
      <c r="P2618" s="68"/>
      <c r="Q2618" s="15" t="str">
        <f t="shared" si="557"/>
        <v>Gráfico Evolución Comparativo</v>
      </c>
      <c r="R2618" s="30"/>
      <c r="S26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https://analytics.zoho.com/open-view/2395394000008156433?ZOHO_CRITERIA=%22Localiza_CL_Poblacion%22.%22Codcom%22%3D9209</v>
      </c>
      <c r="T2618" s="17"/>
      <c r="U2618" s="31" t="str">
        <f t="shared" si="558"/>
        <v>#1774B9</v>
      </c>
      <c r="V2618" s="32" t="str">
        <f>+Enfermedades_Mundiales[[#This Row],[idcoleccion]]&amp;"-"&amp;Enfermedades_Mundiales[[#This Row],[id]]</f>
        <v>360-2608</v>
      </c>
      <c r="W2618" s="21">
        <f>+VLOOKUP(Enfermedades_Mundiales[[#This Row],[Filtro URL]],Estructura!$X$4:$Y$366,2,0)</f>
        <v>36309209</v>
      </c>
      <c r="X2618" s="21" t="str">
        <f>+VLOOKUP(Enfermedades_Mundiales[[#This Row],[tema]],Estructura!$A$4:$C$18,3,0)</f>
        <v>T-369</v>
      </c>
      <c r="Y2618" s="32" t="str">
        <f>+VLOOKUP(Enfermedades_Mundiales[[#This Row],[contenido]],Estructura!$E$4:$G$18,3,0)</f>
        <v>C-364</v>
      </c>
      <c r="Z2618" s="32" t="str">
        <f>+VLOOKUP(Enfermedades_Mundiales[[#This Row],[Filtro Integrado]],Estructura!$M$4:$O$367,3,0)</f>
        <v>FI-366</v>
      </c>
      <c r="AA2618" s="32" t="str">
        <f>+VLOOKUP(Enfermedades_Mundiales[[#This Row],[Muestra]],Estructura!$Q$4:$S$194,3,0)</f>
        <v>M-374</v>
      </c>
    </row>
    <row r="2619" spans="1:27" ht="30.6" x14ac:dyDescent="0.3">
      <c r="A2619" s="61" t="s">
        <v>3086</v>
      </c>
      <c r="B2619" s="43">
        <f t="shared" si="566"/>
        <v>360</v>
      </c>
      <c r="C2619" s="44" t="str">
        <f t="shared" si="566"/>
        <v>Enfermedades Mundiales</v>
      </c>
      <c r="D2619" s="44" t="str">
        <f t="shared" si="566"/>
        <v>Salud</v>
      </c>
      <c r="E2619" s="64">
        <v>9210</v>
      </c>
      <c r="F2619" s="44" t="str">
        <f t="shared" si="559"/>
        <v>Paso a Paso y Activos</v>
      </c>
      <c r="G2619" s="27" t="s">
        <v>3568</v>
      </c>
      <c r="H2619" s="60" t="s">
        <v>17</v>
      </c>
      <c r="I2619" s="58" t="s">
        <v>249</v>
      </c>
      <c r="J2619" s="43" t="str">
        <f t="shared" si="563"/>
        <v>Zona</v>
      </c>
      <c r="K2619" s="12" t="str">
        <f t="shared" ref="K2619:N2634" si="567">+K2618</f>
        <v>Etapas Históricas -Casos Activos</v>
      </c>
      <c r="L2619" s="43" t="str">
        <f t="shared" si="567"/>
        <v>Periodo 2020-2021</v>
      </c>
      <c r="M2619" s="43" t="str">
        <f t="shared" si="567"/>
        <v>Casos</v>
      </c>
      <c r="N2619" s="49" t="str">
        <f t="shared" si="567"/>
        <v>Ministerio de Ciencias, Tecnología, Conocimiento e Innovación</v>
      </c>
      <c r="O26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Traiguén</v>
      </c>
      <c r="P2619" s="68"/>
      <c r="Q2619" s="15" t="str">
        <f t="shared" si="557"/>
        <v>Gráfico Evolución Comparativo</v>
      </c>
      <c r="R2619" s="30"/>
      <c r="S26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https://analytics.zoho.com/open-view/2395394000008156433?ZOHO_CRITERIA=%22Localiza_CL_Poblacion%22.%22Codcom%22%3D9210</v>
      </c>
      <c r="T2619" s="17"/>
      <c r="U2619" s="31" t="str">
        <f t="shared" si="558"/>
        <v>#1774B9</v>
      </c>
      <c r="V2619" s="32" t="str">
        <f>+Enfermedades_Mundiales[[#This Row],[idcoleccion]]&amp;"-"&amp;Enfermedades_Mundiales[[#This Row],[id]]</f>
        <v>360-2609</v>
      </c>
      <c r="W2619" s="21">
        <f>+VLOOKUP(Enfermedades_Mundiales[[#This Row],[Filtro URL]],Estructura!$X$4:$Y$366,2,0)</f>
        <v>36309210</v>
      </c>
      <c r="X2619" s="21" t="str">
        <f>+VLOOKUP(Enfermedades_Mundiales[[#This Row],[tema]],Estructura!$A$4:$C$18,3,0)</f>
        <v>T-369</v>
      </c>
      <c r="Y2619" s="32" t="str">
        <f>+VLOOKUP(Enfermedades_Mundiales[[#This Row],[contenido]],Estructura!$E$4:$G$18,3,0)</f>
        <v>C-364</v>
      </c>
      <c r="Z2619" s="32" t="str">
        <f>+VLOOKUP(Enfermedades_Mundiales[[#This Row],[Filtro Integrado]],Estructura!$M$4:$O$367,3,0)</f>
        <v>FI-366</v>
      </c>
      <c r="AA2619" s="32" t="str">
        <f>+VLOOKUP(Enfermedades_Mundiales[[#This Row],[Muestra]],Estructura!$Q$4:$S$194,3,0)</f>
        <v>M-374</v>
      </c>
    </row>
    <row r="2620" spans="1:27" ht="30.6" x14ac:dyDescent="0.3">
      <c r="A2620" s="61" t="s">
        <v>3087</v>
      </c>
      <c r="B2620" s="43">
        <f t="shared" si="566"/>
        <v>360</v>
      </c>
      <c r="C2620" s="44" t="str">
        <f t="shared" si="566"/>
        <v>Enfermedades Mundiales</v>
      </c>
      <c r="D2620" s="44" t="str">
        <f t="shared" si="566"/>
        <v>Salud</v>
      </c>
      <c r="E2620" s="64">
        <v>9211</v>
      </c>
      <c r="F2620" s="44" t="str">
        <f t="shared" si="559"/>
        <v>Paso a Paso y Activos</v>
      </c>
      <c r="G2620" s="27" t="s">
        <v>3568</v>
      </c>
      <c r="H2620" s="60" t="s">
        <v>17</v>
      </c>
      <c r="I2620" s="58" t="s">
        <v>250</v>
      </c>
      <c r="J2620" s="43" t="str">
        <f t="shared" si="563"/>
        <v>Zona</v>
      </c>
      <c r="K2620" s="12" t="str">
        <f t="shared" si="567"/>
        <v>Etapas Históricas -Casos Activos</v>
      </c>
      <c r="L2620" s="43" t="str">
        <f t="shared" si="567"/>
        <v>Periodo 2020-2021</v>
      </c>
      <c r="M2620" s="43" t="str">
        <f t="shared" si="567"/>
        <v>Casos</v>
      </c>
      <c r="N2620" s="49" t="str">
        <f t="shared" si="567"/>
        <v>Ministerio de Ciencias, Tecnología, Conocimiento e Innovación</v>
      </c>
      <c r="O26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Victoria</v>
      </c>
      <c r="P2620" s="68"/>
      <c r="Q2620" s="15" t="str">
        <f t="shared" si="557"/>
        <v>Gráfico Evolución Comparativo</v>
      </c>
      <c r="R2620" s="30"/>
      <c r="S26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https://analytics.zoho.com/open-view/2395394000008156433?ZOHO_CRITERIA=%22Localiza_CL_Poblacion%22.%22Codcom%22%3D9211</v>
      </c>
      <c r="T2620" s="17"/>
      <c r="U2620" s="31" t="str">
        <f t="shared" si="558"/>
        <v>#1774B9</v>
      </c>
      <c r="V2620" s="32" t="str">
        <f>+Enfermedades_Mundiales[[#This Row],[idcoleccion]]&amp;"-"&amp;Enfermedades_Mundiales[[#This Row],[id]]</f>
        <v>360-2610</v>
      </c>
      <c r="W2620" s="21">
        <f>+VLOOKUP(Enfermedades_Mundiales[[#This Row],[Filtro URL]],Estructura!$X$4:$Y$366,2,0)</f>
        <v>36309211</v>
      </c>
      <c r="X2620" s="21" t="str">
        <f>+VLOOKUP(Enfermedades_Mundiales[[#This Row],[tema]],Estructura!$A$4:$C$18,3,0)</f>
        <v>T-369</v>
      </c>
      <c r="Y2620" s="32" t="str">
        <f>+VLOOKUP(Enfermedades_Mundiales[[#This Row],[contenido]],Estructura!$E$4:$G$18,3,0)</f>
        <v>C-364</v>
      </c>
      <c r="Z2620" s="32" t="str">
        <f>+VLOOKUP(Enfermedades_Mundiales[[#This Row],[Filtro Integrado]],Estructura!$M$4:$O$367,3,0)</f>
        <v>FI-366</v>
      </c>
      <c r="AA2620" s="32" t="str">
        <f>+VLOOKUP(Enfermedades_Mundiales[[#This Row],[Muestra]],Estructura!$Q$4:$S$194,3,0)</f>
        <v>M-374</v>
      </c>
    </row>
    <row r="2621" spans="1:27" ht="30.6" x14ac:dyDescent="0.3">
      <c r="A2621" s="61" t="s">
        <v>3088</v>
      </c>
      <c r="B2621" s="43">
        <f t="shared" si="566"/>
        <v>360</v>
      </c>
      <c r="C2621" s="44" t="str">
        <f t="shared" si="566"/>
        <v>Enfermedades Mundiales</v>
      </c>
      <c r="D2621" s="44" t="str">
        <f t="shared" si="566"/>
        <v>Salud</v>
      </c>
      <c r="E2621" s="64">
        <v>10101</v>
      </c>
      <c r="F2621" s="44" t="str">
        <f t="shared" si="559"/>
        <v>Paso a Paso y Activos</v>
      </c>
      <c r="G2621" s="27" t="s">
        <v>3568</v>
      </c>
      <c r="H2621" s="60" t="s">
        <v>17</v>
      </c>
      <c r="I2621" s="58" t="s">
        <v>251</v>
      </c>
      <c r="J2621" s="43" t="str">
        <f t="shared" si="563"/>
        <v>Zona</v>
      </c>
      <c r="K2621" s="12" t="str">
        <f t="shared" si="567"/>
        <v>Etapas Históricas -Casos Activos</v>
      </c>
      <c r="L2621" s="43" t="str">
        <f t="shared" si="567"/>
        <v>Periodo 2020-2021</v>
      </c>
      <c r="M2621" s="43" t="str">
        <f t="shared" si="567"/>
        <v>Casos</v>
      </c>
      <c r="N2621" s="49" t="str">
        <f t="shared" si="567"/>
        <v>Ministerio de Ciencias, Tecnología, Conocimiento e Innovación</v>
      </c>
      <c r="O26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Puerto Montt</v>
      </c>
      <c r="P2621" s="68"/>
      <c r="Q2621" s="15" t="str">
        <f t="shared" si="557"/>
        <v>Gráfico Evolución Comparativo</v>
      </c>
      <c r="R2621" s="30"/>
      <c r="S26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https://analytics.zoho.com/open-view/2395394000008156433?ZOHO_CRITERIA=%22Localiza_CL_Poblacion%22.%22Codcom%22%3D10101</v>
      </c>
      <c r="T2621" s="17"/>
      <c r="U2621" s="31" t="str">
        <f t="shared" si="558"/>
        <v>#1774B9</v>
      </c>
      <c r="V2621" s="32" t="str">
        <f>+Enfermedades_Mundiales[[#This Row],[idcoleccion]]&amp;"-"&amp;Enfermedades_Mundiales[[#This Row],[id]]</f>
        <v>360-2611</v>
      </c>
      <c r="W2621" s="21">
        <f>+VLOOKUP(Enfermedades_Mundiales[[#This Row],[Filtro URL]],Estructura!$X$4:$Y$366,2,0)</f>
        <v>36310101</v>
      </c>
      <c r="X2621" s="21" t="str">
        <f>+VLOOKUP(Enfermedades_Mundiales[[#This Row],[tema]],Estructura!$A$4:$C$18,3,0)</f>
        <v>T-369</v>
      </c>
      <c r="Y2621" s="32" t="str">
        <f>+VLOOKUP(Enfermedades_Mundiales[[#This Row],[contenido]],Estructura!$E$4:$G$18,3,0)</f>
        <v>C-364</v>
      </c>
      <c r="Z2621" s="32" t="str">
        <f>+VLOOKUP(Enfermedades_Mundiales[[#This Row],[Filtro Integrado]],Estructura!$M$4:$O$367,3,0)</f>
        <v>FI-366</v>
      </c>
      <c r="AA2621" s="32" t="str">
        <f>+VLOOKUP(Enfermedades_Mundiales[[#This Row],[Muestra]],Estructura!$Q$4:$S$194,3,0)</f>
        <v>M-374</v>
      </c>
    </row>
    <row r="2622" spans="1:27" ht="30.6" x14ac:dyDescent="0.3">
      <c r="A2622" s="61" t="s">
        <v>3089</v>
      </c>
      <c r="B2622" s="43">
        <f t="shared" si="566"/>
        <v>360</v>
      </c>
      <c r="C2622" s="44" t="str">
        <f t="shared" si="566"/>
        <v>Enfermedades Mundiales</v>
      </c>
      <c r="D2622" s="44" t="str">
        <f t="shared" si="566"/>
        <v>Salud</v>
      </c>
      <c r="E2622" s="64">
        <v>10102</v>
      </c>
      <c r="F2622" s="44" t="str">
        <f t="shared" si="559"/>
        <v>Paso a Paso y Activos</v>
      </c>
      <c r="G2622" s="27" t="s">
        <v>3568</v>
      </c>
      <c r="H2622" s="60" t="s">
        <v>17</v>
      </c>
      <c r="I2622" s="58" t="s">
        <v>252</v>
      </c>
      <c r="J2622" s="43" t="str">
        <f t="shared" si="563"/>
        <v>Zona</v>
      </c>
      <c r="K2622" s="12" t="str">
        <f t="shared" si="567"/>
        <v>Etapas Históricas -Casos Activos</v>
      </c>
      <c r="L2622" s="43" t="str">
        <f t="shared" si="567"/>
        <v>Periodo 2020-2021</v>
      </c>
      <c r="M2622" s="43" t="str">
        <f t="shared" si="567"/>
        <v>Casos</v>
      </c>
      <c r="N2622" s="49" t="str">
        <f t="shared" si="567"/>
        <v>Ministerio de Ciencias, Tecnología, Conocimiento e Innovación</v>
      </c>
      <c r="O26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Calbuco</v>
      </c>
      <c r="P2622" s="68"/>
      <c r="Q2622" s="15" t="str">
        <f t="shared" si="557"/>
        <v>Gráfico Evolución Comparativo</v>
      </c>
      <c r="R2622" s="30"/>
      <c r="S26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https://analytics.zoho.com/open-view/2395394000008156433?ZOHO_CRITERIA=%22Localiza_CL_Poblacion%22.%22Codcom%22%3D10102</v>
      </c>
      <c r="T2622" s="17"/>
      <c r="U2622" s="31" t="str">
        <f t="shared" si="558"/>
        <v>#1774B9</v>
      </c>
      <c r="V2622" s="32" t="str">
        <f>+Enfermedades_Mundiales[[#This Row],[idcoleccion]]&amp;"-"&amp;Enfermedades_Mundiales[[#This Row],[id]]</f>
        <v>360-2612</v>
      </c>
      <c r="W2622" s="21">
        <f>+VLOOKUP(Enfermedades_Mundiales[[#This Row],[Filtro URL]],Estructura!$X$4:$Y$366,2,0)</f>
        <v>36310102</v>
      </c>
      <c r="X2622" s="21" t="str">
        <f>+VLOOKUP(Enfermedades_Mundiales[[#This Row],[tema]],Estructura!$A$4:$C$18,3,0)</f>
        <v>T-369</v>
      </c>
      <c r="Y2622" s="32" t="str">
        <f>+VLOOKUP(Enfermedades_Mundiales[[#This Row],[contenido]],Estructura!$E$4:$G$18,3,0)</f>
        <v>C-364</v>
      </c>
      <c r="Z2622" s="32" t="str">
        <f>+VLOOKUP(Enfermedades_Mundiales[[#This Row],[Filtro Integrado]],Estructura!$M$4:$O$367,3,0)</f>
        <v>FI-366</v>
      </c>
      <c r="AA2622" s="32" t="str">
        <f>+VLOOKUP(Enfermedades_Mundiales[[#This Row],[Muestra]],Estructura!$Q$4:$S$194,3,0)</f>
        <v>M-374</v>
      </c>
    </row>
    <row r="2623" spans="1:27" ht="30.6" x14ac:dyDescent="0.3">
      <c r="A2623" s="61" t="s">
        <v>3090</v>
      </c>
      <c r="B2623" s="43">
        <f t="shared" si="566"/>
        <v>360</v>
      </c>
      <c r="C2623" s="44" t="str">
        <f t="shared" si="566"/>
        <v>Enfermedades Mundiales</v>
      </c>
      <c r="D2623" s="44" t="str">
        <f t="shared" si="566"/>
        <v>Salud</v>
      </c>
      <c r="E2623" s="64">
        <v>10103</v>
      </c>
      <c r="F2623" s="44" t="str">
        <f t="shared" si="559"/>
        <v>Paso a Paso y Activos</v>
      </c>
      <c r="G2623" s="27" t="s">
        <v>3568</v>
      </c>
      <c r="H2623" s="60" t="s">
        <v>17</v>
      </c>
      <c r="I2623" s="58" t="s">
        <v>253</v>
      </c>
      <c r="J2623" s="43" t="str">
        <f t="shared" si="563"/>
        <v>Zona</v>
      </c>
      <c r="K2623" s="12" t="str">
        <f t="shared" si="567"/>
        <v>Etapas Históricas -Casos Activos</v>
      </c>
      <c r="L2623" s="43" t="str">
        <f t="shared" si="567"/>
        <v>Periodo 2020-2021</v>
      </c>
      <c r="M2623" s="43" t="str">
        <f t="shared" si="567"/>
        <v>Casos</v>
      </c>
      <c r="N2623" s="49" t="str">
        <f t="shared" si="567"/>
        <v>Ministerio de Ciencias, Tecnología, Conocimiento e Innovación</v>
      </c>
      <c r="O26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Cochamó</v>
      </c>
      <c r="P2623" s="68"/>
      <c r="Q2623" s="15" t="str">
        <f t="shared" si="557"/>
        <v>Gráfico Evolución Comparativo</v>
      </c>
      <c r="R2623" s="30"/>
      <c r="S26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https://analytics.zoho.com/open-view/2395394000008156433?ZOHO_CRITERIA=%22Localiza_CL_Poblacion%22.%22Codcom%22%3D10103</v>
      </c>
      <c r="T2623" s="17"/>
      <c r="U2623" s="31" t="str">
        <f t="shared" si="558"/>
        <v>#1774B9</v>
      </c>
      <c r="V2623" s="32" t="str">
        <f>+Enfermedades_Mundiales[[#This Row],[idcoleccion]]&amp;"-"&amp;Enfermedades_Mundiales[[#This Row],[id]]</f>
        <v>360-2613</v>
      </c>
      <c r="W2623" s="21">
        <f>+VLOOKUP(Enfermedades_Mundiales[[#This Row],[Filtro URL]],Estructura!$X$4:$Y$366,2,0)</f>
        <v>36310103</v>
      </c>
      <c r="X2623" s="21" t="str">
        <f>+VLOOKUP(Enfermedades_Mundiales[[#This Row],[tema]],Estructura!$A$4:$C$18,3,0)</f>
        <v>T-369</v>
      </c>
      <c r="Y2623" s="32" t="str">
        <f>+VLOOKUP(Enfermedades_Mundiales[[#This Row],[contenido]],Estructura!$E$4:$G$18,3,0)</f>
        <v>C-364</v>
      </c>
      <c r="Z2623" s="32" t="str">
        <f>+VLOOKUP(Enfermedades_Mundiales[[#This Row],[Filtro Integrado]],Estructura!$M$4:$O$367,3,0)</f>
        <v>FI-366</v>
      </c>
      <c r="AA2623" s="32" t="str">
        <f>+VLOOKUP(Enfermedades_Mundiales[[#This Row],[Muestra]],Estructura!$Q$4:$S$194,3,0)</f>
        <v>M-374</v>
      </c>
    </row>
    <row r="2624" spans="1:27" ht="30.6" x14ac:dyDescent="0.3">
      <c r="A2624" s="61" t="s">
        <v>3091</v>
      </c>
      <c r="B2624" s="43">
        <f t="shared" si="566"/>
        <v>360</v>
      </c>
      <c r="C2624" s="44" t="str">
        <f t="shared" si="566"/>
        <v>Enfermedades Mundiales</v>
      </c>
      <c r="D2624" s="44" t="str">
        <f t="shared" si="566"/>
        <v>Salud</v>
      </c>
      <c r="E2624" s="64">
        <v>10104</v>
      </c>
      <c r="F2624" s="44" t="str">
        <f t="shared" si="559"/>
        <v>Paso a Paso y Activos</v>
      </c>
      <c r="G2624" s="27" t="s">
        <v>3568</v>
      </c>
      <c r="H2624" s="60" t="s">
        <v>17</v>
      </c>
      <c r="I2624" s="58" t="s">
        <v>254</v>
      </c>
      <c r="J2624" s="43" t="str">
        <f t="shared" si="563"/>
        <v>Zona</v>
      </c>
      <c r="K2624" s="12" t="str">
        <f t="shared" si="567"/>
        <v>Etapas Históricas -Casos Activos</v>
      </c>
      <c r="L2624" s="43" t="str">
        <f t="shared" si="567"/>
        <v>Periodo 2020-2021</v>
      </c>
      <c r="M2624" s="43" t="str">
        <f t="shared" si="567"/>
        <v>Casos</v>
      </c>
      <c r="N2624" s="49" t="str">
        <f t="shared" si="567"/>
        <v>Ministerio de Ciencias, Tecnología, Conocimiento e Innovación</v>
      </c>
      <c r="O26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Fresia</v>
      </c>
      <c r="P2624" s="68"/>
      <c r="Q2624" s="15" t="str">
        <f t="shared" si="557"/>
        <v>Gráfico Evolución Comparativo</v>
      </c>
      <c r="R2624" s="30"/>
      <c r="S26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https://analytics.zoho.com/open-view/2395394000008156433?ZOHO_CRITERIA=%22Localiza_CL_Poblacion%22.%22Codcom%22%3D10104</v>
      </c>
      <c r="T2624" s="17"/>
      <c r="U2624" s="31" t="str">
        <f t="shared" si="558"/>
        <v>#1774B9</v>
      </c>
      <c r="V2624" s="32" t="str">
        <f>+Enfermedades_Mundiales[[#This Row],[idcoleccion]]&amp;"-"&amp;Enfermedades_Mundiales[[#This Row],[id]]</f>
        <v>360-2614</v>
      </c>
      <c r="W2624" s="21">
        <f>+VLOOKUP(Enfermedades_Mundiales[[#This Row],[Filtro URL]],Estructura!$X$4:$Y$366,2,0)</f>
        <v>36310104</v>
      </c>
      <c r="X2624" s="21" t="str">
        <f>+VLOOKUP(Enfermedades_Mundiales[[#This Row],[tema]],Estructura!$A$4:$C$18,3,0)</f>
        <v>T-369</v>
      </c>
      <c r="Y2624" s="32" t="str">
        <f>+VLOOKUP(Enfermedades_Mundiales[[#This Row],[contenido]],Estructura!$E$4:$G$18,3,0)</f>
        <v>C-364</v>
      </c>
      <c r="Z2624" s="32" t="str">
        <f>+VLOOKUP(Enfermedades_Mundiales[[#This Row],[Filtro Integrado]],Estructura!$M$4:$O$367,3,0)</f>
        <v>FI-366</v>
      </c>
      <c r="AA2624" s="32" t="str">
        <f>+VLOOKUP(Enfermedades_Mundiales[[#This Row],[Muestra]],Estructura!$Q$4:$S$194,3,0)</f>
        <v>M-374</v>
      </c>
    </row>
    <row r="2625" spans="1:27" ht="30.6" x14ac:dyDescent="0.3">
      <c r="A2625" s="61" t="s">
        <v>3092</v>
      </c>
      <c r="B2625" s="43">
        <f t="shared" si="566"/>
        <v>360</v>
      </c>
      <c r="C2625" s="44" t="str">
        <f t="shared" si="566"/>
        <v>Enfermedades Mundiales</v>
      </c>
      <c r="D2625" s="44" t="str">
        <f t="shared" si="566"/>
        <v>Salud</v>
      </c>
      <c r="E2625" s="64">
        <v>10105</v>
      </c>
      <c r="F2625" s="44" t="str">
        <f t="shared" si="559"/>
        <v>Paso a Paso y Activos</v>
      </c>
      <c r="G2625" s="27" t="s">
        <v>3568</v>
      </c>
      <c r="H2625" s="60" t="s">
        <v>17</v>
      </c>
      <c r="I2625" s="58" t="s">
        <v>255</v>
      </c>
      <c r="J2625" s="43" t="str">
        <f t="shared" si="563"/>
        <v>Zona</v>
      </c>
      <c r="K2625" s="12" t="str">
        <f t="shared" si="567"/>
        <v>Etapas Históricas -Casos Activos</v>
      </c>
      <c r="L2625" s="43" t="str">
        <f t="shared" si="567"/>
        <v>Periodo 2020-2021</v>
      </c>
      <c r="M2625" s="43" t="str">
        <f t="shared" si="567"/>
        <v>Casos</v>
      </c>
      <c r="N2625" s="49" t="str">
        <f t="shared" si="567"/>
        <v>Ministerio de Ciencias, Tecnología, Conocimiento e Innovación</v>
      </c>
      <c r="O26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Frutillar</v>
      </c>
      <c r="P2625" s="68"/>
      <c r="Q2625" s="15" t="str">
        <f t="shared" si="557"/>
        <v>Gráfico Evolución Comparativo</v>
      </c>
      <c r="R2625" s="30"/>
      <c r="S26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https://analytics.zoho.com/open-view/2395394000008156433?ZOHO_CRITERIA=%22Localiza_CL_Poblacion%22.%22Codcom%22%3D10105</v>
      </c>
      <c r="T2625" s="17"/>
      <c r="U2625" s="31" t="str">
        <f t="shared" si="558"/>
        <v>#1774B9</v>
      </c>
      <c r="V2625" s="32" t="str">
        <f>+Enfermedades_Mundiales[[#This Row],[idcoleccion]]&amp;"-"&amp;Enfermedades_Mundiales[[#This Row],[id]]</f>
        <v>360-2615</v>
      </c>
      <c r="W2625" s="21">
        <f>+VLOOKUP(Enfermedades_Mundiales[[#This Row],[Filtro URL]],Estructura!$X$4:$Y$366,2,0)</f>
        <v>36310105</v>
      </c>
      <c r="X2625" s="21" t="str">
        <f>+VLOOKUP(Enfermedades_Mundiales[[#This Row],[tema]],Estructura!$A$4:$C$18,3,0)</f>
        <v>T-369</v>
      </c>
      <c r="Y2625" s="32" t="str">
        <f>+VLOOKUP(Enfermedades_Mundiales[[#This Row],[contenido]],Estructura!$E$4:$G$18,3,0)</f>
        <v>C-364</v>
      </c>
      <c r="Z2625" s="32" t="str">
        <f>+VLOOKUP(Enfermedades_Mundiales[[#This Row],[Filtro Integrado]],Estructura!$M$4:$O$367,3,0)</f>
        <v>FI-366</v>
      </c>
      <c r="AA2625" s="32" t="str">
        <f>+VLOOKUP(Enfermedades_Mundiales[[#This Row],[Muestra]],Estructura!$Q$4:$S$194,3,0)</f>
        <v>M-374</v>
      </c>
    </row>
    <row r="2626" spans="1:27" ht="30.6" x14ac:dyDescent="0.3">
      <c r="A2626" s="61" t="s">
        <v>3093</v>
      </c>
      <c r="B2626" s="43">
        <f t="shared" si="566"/>
        <v>360</v>
      </c>
      <c r="C2626" s="44" t="str">
        <f t="shared" si="566"/>
        <v>Enfermedades Mundiales</v>
      </c>
      <c r="D2626" s="44" t="str">
        <f t="shared" si="566"/>
        <v>Salud</v>
      </c>
      <c r="E2626" s="64">
        <v>10106</v>
      </c>
      <c r="F2626" s="44" t="str">
        <f t="shared" si="559"/>
        <v>Paso a Paso y Activos</v>
      </c>
      <c r="G2626" s="27" t="s">
        <v>3568</v>
      </c>
      <c r="H2626" s="60" t="s">
        <v>17</v>
      </c>
      <c r="I2626" s="58" t="s">
        <v>256</v>
      </c>
      <c r="J2626" s="43" t="str">
        <f t="shared" si="563"/>
        <v>Zona</v>
      </c>
      <c r="K2626" s="12" t="str">
        <f t="shared" si="567"/>
        <v>Etapas Históricas -Casos Activos</v>
      </c>
      <c r="L2626" s="43" t="str">
        <f t="shared" si="567"/>
        <v>Periodo 2020-2021</v>
      </c>
      <c r="M2626" s="43" t="str">
        <f t="shared" si="567"/>
        <v>Casos</v>
      </c>
      <c r="N2626" s="49" t="str">
        <f t="shared" si="567"/>
        <v>Ministerio de Ciencias, Tecnología, Conocimiento e Innovación</v>
      </c>
      <c r="O26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Muermos</v>
      </c>
      <c r="P2626" s="68"/>
      <c r="Q2626" s="15" t="str">
        <f t="shared" si="557"/>
        <v>Gráfico Evolución Comparativo</v>
      </c>
      <c r="R2626" s="30"/>
      <c r="S26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https://analytics.zoho.com/open-view/2395394000008156433?ZOHO_CRITERIA=%22Localiza_CL_Poblacion%22.%22Codcom%22%3D10106</v>
      </c>
      <c r="T2626" s="17"/>
      <c r="U2626" s="31" t="str">
        <f t="shared" si="558"/>
        <v>#1774B9</v>
      </c>
      <c r="V2626" s="32" t="str">
        <f>+Enfermedades_Mundiales[[#This Row],[idcoleccion]]&amp;"-"&amp;Enfermedades_Mundiales[[#This Row],[id]]</f>
        <v>360-2616</v>
      </c>
      <c r="W2626" s="21">
        <f>+VLOOKUP(Enfermedades_Mundiales[[#This Row],[Filtro URL]],Estructura!$X$4:$Y$366,2,0)</f>
        <v>36310106</v>
      </c>
      <c r="X2626" s="21" t="str">
        <f>+VLOOKUP(Enfermedades_Mundiales[[#This Row],[tema]],Estructura!$A$4:$C$18,3,0)</f>
        <v>T-369</v>
      </c>
      <c r="Y2626" s="32" t="str">
        <f>+VLOOKUP(Enfermedades_Mundiales[[#This Row],[contenido]],Estructura!$E$4:$G$18,3,0)</f>
        <v>C-364</v>
      </c>
      <c r="Z2626" s="32" t="str">
        <f>+VLOOKUP(Enfermedades_Mundiales[[#This Row],[Filtro Integrado]],Estructura!$M$4:$O$367,3,0)</f>
        <v>FI-366</v>
      </c>
      <c r="AA2626" s="32" t="str">
        <f>+VLOOKUP(Enfermedades_Mundiales[[#This Row],[Muestra]],Estructura!$Q$4:$S$194,3,0)</f>
        <v>M-374</v>
      </c>
    </row>
    <row r="2627" spans="1:27" ht="30.6" x14ac:dyDescent="0.3">
      <c r="A2627" s="61" t="s">
        <v>3094</v>
      </c>
      <c r="B2627" s="43">
        <f t="shared" si="566"/>
        <v>360</v>
      </c>
      <c r="C2627" s="44" t="str">
        <f t="shared" si="566"/>
        <v>Enfermedades Mundiales</v>
      </c>
      <c r="D2627" s="44" t="str">
        <f t="shared" si="566"/>
        <v>Salud</v>
      </c>
      <c r="E2627" s="64">
        <v>10107</v>
      </c>
      <c r="F2627" s="44" t="str">
        <f t="shared" si="559"/>
        <v>Paso a Paso y Activos</v>
      </c>
      <c r="G2627" s="27" t="s">
        <v>3568</v>
      </c>
      <c r="H2627" s="60" t="s">
        <v>17</v>
      </c>
      <c r="I2627" s="58" t="s">
        <v>257</v>
      </c>
      <c r="J2627" s="43" t="str">
        <f t="shared" si="563"/>
        <v>Zona</v>
      </c>
      <c r="K2627" s="12" t="str">
        <f t="shared" si="567"/>
        <v>Etapas Históricas -Casos Activos</v>
      </c>
      <c r="L2627" s="43" t="str">
        <f t="shared" si="567"/>
        <v>Periodo 2020-2021</v>
      </c>
      <c r="M2627" s="43" t="str">
        <f t="shared" si="567"/>
        <v>Casos</v>
      </c>
      <c r="N2627" s="49" t="str">
        <f t="shared" si="567"/>
        <v>Ministerio de Ciencias, Tecnología, Conocimiento e Innovación</v>
      </c>
      <c r="O26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Llanquihue</v>
      </c>
      <c r="P2627" s="68"/>
      <c r="Q2627" s="15" t="str">
        <f t="shared" si="557"/>
        <v>Gráfico Evolución Comparativo</v>
      </c>
      <c r="R2627" s="30"/>
      <c r="S26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https://analytics.zoho.com/open-view/2395394000008156433?ZOHO_CRITERIA=%22Localiza_CL_Poblacion%22.%22Codcom%22%3D10107</v>
      </c>
      <c r="T2627" s="17"/>
      <c r="U2627" s="31" t="str">
        <f t="shared" si="558"/>
        <v>#1774B9</v>
      </c>
      <c r="V2627" s="32" t="str">
        <f>+Enfermedades_Mundiales[[#This Row],[idcoleccion]]&amp;"-"&amp;Enfermedades_Mundiales[[#This Row],[id]]</f>
        <v>360-2617</v>
      </c>
      <c r="W2627" s="21">
        <f>+VLOOKUP(Enfermedades_Mundiales[[#This Row],[Filtro URL]],Estructura!$X$4:$Y$366,2,0)</f>
        <v>36310107</v>
      </c>
      <c r="X2627" s="21" t="str">
        <f>+VLOOKUP(Enfermedades_Mundiales[[#This Row],[tema]],Estructura!$A$4:$C$18,3,0)</f>
        <v>T-369</v>
      </c>
      <c r="Y2627" s="32" t="str">
        <f>+VLOOKUP(Enfermedades_Mundiales[[#This Row],[contenido]],Estructura!$E$4:$G$18,3,0)</f>
        <v>C-364</v>
      </c>
      <c r="Z2627" s="32" t="str">
        <f>+VLOOKUP(Enfermedades_Mundiales[[#This Row],[Filtro Integrado]],Estructura!$M$4:$O$367,3,0)</f>
        <v>FI-366</v>
      </c>
      <c r="AA2627" s="32" t="str">
        <f>+VLOOKUP(Enfermedades_Mundiales[[#This Row],[Muestra]],Estructura!$Q$4:$S$194,3,0)</f>
        <v>M-374</v>
      </c>
    </row>
    <row r="2628" spans="1:27" ht="30.6" x14ac:dyDescent="0.3">
      <c r="A2628" s="61" t="s">
        <v>3095</v>
      </c>
      <c r="B2628" s="43">
        <f t="shared" si="566"/>
        <v>360</v>
      </c>
      <c r="C2628" s="44" t="str">
        <f t="shared" si="566"/>
        <v>Enfermedades Mundiales</v>
      </c>
      <c r="D2628" s="44" t="str">
        <f t="shared" si="566"/>
        <v>Salud</v>
      </c>
      <c r="E2628" s="64">
        <v>10108</v>
      </c>
      <c r="F2628" s="44" t="str">
        <f t="shared" si="559"/>
        <v>Paso a Paso y Activos</v>
      </c>
      <c r="G2628" s="27" t="s">
        <v>3568</v>
      </c>
      <c r="H2628" s="60" t="s">
        <v>17</v>
      </c>
      <c r="I2628" s="58" t="s">
        <v>258</v>
      </c>
      <c r="J2628" s="43" t="str">
        <f t="shared" si="563"/>
        <v>Zona</v>
      </c>
      <c r="K2628" s="12" t="str">
        <f t="shared" si="567"/>
        <v>Etapas Históricas -Casos Activos</v>
      </c>
      <c r="L2628" s="43" t="str">
        <f t="shared" si="567"/>
        <v>Periodo 2020-2021</v>
      </c>
      <c r="M2628" s="43" t="str">
        <f t="shared" si="567"/>
        <v>Casos</v>
      </c>
      <c r="N2628" s="49" t="str">
        <f t="shared" si="567"/>
        <v>Ministerio de Ciencias, Tecnología, Conocimiento e Innovación</v>
      </c>
      <c r="O26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Maullín</v>
      </c>
      <c r="P2628" s="68"/>
      <c r="Q2628" s="15" t="str">
        <f t="shared" si="557"/>
        <v>Gráfico Evolución Comparativo</v>
      </c>
      <c r="R2628" s="30"/>
      <c r="S26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https://analytics.zoho.com/open-view/2395394000008156433?ZOHO_CRITERIA=%22Localiza_CL_Poblacion%22.%22Codcom%22%3D10108</v>
      </c>
      <c r="T2628" s="17"/>
      <c r="U2628" s="31" t="str">
        <f t="shared" si="558"/>
        <v>#1774B9</v>
      </c>
      <c r="V2628" s="32" t="str">
        <f>+Enfermedades_Mundiales[[#This Row],[idcoleccion]]&amp;"-"&amp;Enfermedades_Mundiales[[#This Row],[id]]</f>
        <v>360-2618</v>
      </c>
      <c r="W2628" s="21">
        <f>+VLOOKUP(Enfermedades_Mundiales[[#This Row],[Filtro URL]],Estructura!$X$4:$Y$366,2,0)</f>
        <v>36310108</v>
      </c>
      <c r="X2628" s="21" t="str">
        <f>+VLOOKUP(Enfermedades_Mundiales[[#This Row],[tema]],Estructura!$A$4:$C$18,3,0)</f>
        <v>T-369</v>
      </c>
      <c r="Y2628" s="32" t="str">
        <f>+VLOOKUP(Enfermedades_Mundiales[[#This Row],[contenido]],Estructura!$E$4:$G$18,3,0)</f>
        <v>C-364</v>
      </c>
      <c r="Z2628" s="32" t="str">
        <f>+VLOOKUP(Enfermedades_Mundiales[[#This Row],[Filtro Integrado]],Estructura!$M$4:$O$367,3,0)</f>
        <v>FI-366</v>
      </c>
      <c r="AA2628" s="32" t="str">
        <f>+VLOOKUP(Enfermedades_Mundiales[[#This Row],[Muestra]],Estructura!$Q$4:$S$194,3,0)</f>
        <v>M-374</v>
      </c>
    </row>
    <row r="2629" spans="1:27" ht="30.6" x14ac:dyDescent="0.3">
      <c r="A2629" s="61" t="s">
        <v>3096</v>
      </c>
      <c r="B2629" s="43">
        <f t="shared" si="566"/>
        <v>360</v>
      </c>
      <c r="C2629" s="44" t="str">
        <f t="shared" si="566"/>
        <v>Enfermedades Mundiales</v>
      </c>
      <c r="D2629" s="44" t="str">
        <f t="shared" si="566"/>
        <v>Salud</v>
      </c>
      <c r="E2629" s="64">
        <v>10109</v>
      </c>
      <c r="F2629" s="44" t="str">
        <f t="shared" si="559"/>
        <v>Paso a Paso y Activos</v>
      </c>
      <c r="G2629" s="27" t="s">
        <v>3568</v>
      </c>
      <c r="H2629" s="60" t="s">
        <v>17</v>
      </c>
      <c r="I2629" s="58" t="s">
        <v>259</v>
      </c>
      <c r="J2629" s="43" t="str">
        <f t="shared" si="563"/>
        <v>Zona</v>
      </c>
      <c r="K2629" s="12" t="str">
        <f t="shared" si="567"/>
        <v>Etapas Históricas -Casos Activos</v>
      </c>
      <c r="L2629" s="43" t="str">
        <f t="shared" si="567"/>
        <v>Periodo 2020-2021</v>
      </c>
      <c r="M2629" s="43" t="str">
        <f t="shared" si="567"/>
        <v>Casos</v>
      </c>
      <c r="N2629" s="49" t="str">
        <f t="shared" si="567"/>
        <v>Ministerio de Ciencias, Tecnología, Conocimiento e Innovación</v>
      </c>
      <c r="O26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Puerto Varas</v>
      </c>
      <c r="P2629" s="68"/>
      <c r="Q2629" s="15" t="str">
        <f t="shared" si="557"/>
        <v>Gráfico Evolución Comparativo</v>
      </c>
      <c r="R2629" s="30"/>
      <c r="S26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https://analytics.zoho.com/open-view/2395394000008156433?ZOHO_CRITERIA=%22Localiza_CL_Poblacion%22.%22Codcom%22%3D10109</v>
      </c>
      <c r="T2629" s="17"/>
      <c r="U2629" s="31" t="str">
        <f t="shared" si="558"/>
        <v>#1774B9</v>
      </c>
      <c r="V2629" s="32" t="str">
        <f>+Enfermedades_Mundiales[[#This Row],[idcoleccion]]&amp;"-"&amp;Enfermedades_Mundiales[[#This Row],[id]]</f>
        <v>360-2619</v>
      </c>
      <c r="W2629" s="21">
        <f>+VLOOKUP(Enfermedades_Mundiales[[#This Row],[Filtro URL]],Estructura!$X$4:$Y$366,2,0)</f>
        <v>36310109</v>
      </c>
      <c r="X2629" s="21" t="str">
        <f>+VLOOKUP(Enfermedades_Mundiales[[#This Row],[tema]],Estructura!$A$4:$C$18,3,0)</f>
        <v>T-369</v>
      </c>
      <c r="Y2629" s="32" t="str">
        <f>+VLOOKUP(Enfermedades_Mundiales[[#This Row],[contenido]],Estructura!$E$4:$G$18,3,0)</f>
        <v>C-364</v>
      </c>
      <c r="Z2629" s="32" t="str">
        <f>+VLOOKUP(Enfermedades_Mundiales[[#This Row],[Filtro Integrado]],Estructura!$M$4:$O$367,3,0)</f>
        <v>FI-366</v>
      </c>
      <c r="AA2629" s="32" t="str">
        <f>+VLOOKUP(Enfermedades_Mundiales[[#This Row],[Muestra]],Estructura!$Q$4:$S$194,3,0)</f>
        <v>M-374</v>
      </c>
    </row>
    <row r="2630" spans="1:27" ht="30.6" x14ac:dyDescent="0.3">
      <c r="A2630" s="61" t="s">
        <v>3097</v>
      </c>
      <c r="B2630" s="43">
        <f t="shared" si="566"/>
        <v>360</v>
      </c>
      <c r="C2630" s="44" t="str">
        <f t="shared" si="566"/>
        <v>Enfermedades Mundiales</v>
      </c>
      <c r="D2630" s="44" t="str">
        <f t="shared" si="566"/>
        <v>Salud</v>
      </c>
      <c r="E2630" s="64">
        <v>10201</v>
      </c>
      <c r="F2630" s="44" t="str">
        <f t="shared" si="559"/>
        <v>Paso a Paso y Activos</v>
      </c>
      <c r="G2630" s="27" t="s">
        <v>3568</v>
      </c>
      <c r="H2630" s="60" t="s">
        <v>17</v>
      </c>
      <c r="I2630" s="58" t="s">
        <v>260</v>
      </c>
      <c r="J2630" s="43" t="str">
        <f t="shared" si="563"/>
        <v>Zona</v>
      </c>
      <c r="K2630" s="12" t="str">
        <f t="shared" si="567"/>
        <v>Etapas Históricas -Casos Activos</v>
      </c>
      <c r="L2630" s="43" t="str">
        <f t="shared" si="567"/>
        <v>Periodo 2020-2021</v>
      </c>
      <c r="M2630" s="43" t="str">
        <f t="shared" si="567"/>
        <v>Casos</v>
      </c>
      <c r="N2630" s="49" t="str">
        <f t="shared" si="567"/>
        <v>Ministerio de Ciencias, Tecnología, Conocimiento e Innovación</v>
      </c>
      <c r="O26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Castro</v>
      </c>
      <c r="P2630" s="68"/>
      <c r="Q2630" s="15" t="str">
        <f t="shared" si="557"/>
        <v>Gráfico Evolución Comparativo</v>
      </c>
      <c r="R2630" s="30"/>
      <c r="S26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https://analytics.zoho.com/open-view/2395394000008156433?ZOHO_CRITERIA=%22Localiza_CL_Poblacion%22.%22Codcom%22%3D10201</v>
      </c>
      <c r="T2630" s="17"/>
      <c r="U2630" s="31" t="str">
        <f t="shared" si="558"/>
        <v>#1774B9</v>
      </c>
      <c r="V2630" s="32" t="str">
        <f>+Enfermedades_Mundiales[[#This Row],[idcoleccion]]&amp;"-"&amp;Enfermedades_Mundiales[[#This Row],[id]]</f>
        <v>360-2620</v>
      </c>
      <c r="W2630" s="21">
        <f>+VLOOKUP(Enfermedades_Mundiales[[#This Row],[Filtro URL]],Estructura!$X$4:$Y$366,2,0)</f>
        <v>36310201</v>
      </c>
      <c r="X2630" s="21" t="str">
        <f>+VLOOKUP(Enfermedades_Mundiales[[#This Row],[tema]],Estructura!$A$4:$C$18,3,0)</f>
        <v>T-369</v>
      </c>
      <c r="Y2630" s="32" t="str">
        <f>+VLOOKUP(Enfermedades_Mundiales[[#This Row],[contenido]],Estructura!$E$4:$G$18,3,0)</f>
        <v>C-364</v>
      </c>
      <c r="Z2630" s="32" t="str">
        <f>+VLOOKUP(Enfermedades_Mundiales[[#This Row],[Filtro Integrado]],Estructura!$M$4:$O$367,3,0)</f>
        <v>FI-366</v>
      </c>
      <c r="AA2630" s="32" t="str">
        <f>+VLOOKUP(Enfermedades_Mundiales[[#This Row],[Muestra]],Estructura!$Q$4:$S$194,3,0)</f>
        <v>M-374</v>
      </c>
    </row>
    <row r="2631" spans="1:27" ht="30.6" x14ac:dyDescent="0.3">
      <c r="A2631" s="61" t="s">
        <v>3098</v>
      </c>
      <c r="B2631" s="43">
        <f t="shared" si="566"/>
        <v>360</v>
      </c>
      <c r="C2631" s="44" t="str">
        <f t="shared" si="566"/>
        <v>Enfermedades Mundiales</v>
      </c>
      <c r="D2631" s="44" t="str">
        <f t="shared" si="566"/>
        <v>Salud</v>
      </c>
      <c r="E2631" s="64">
        <v>10202</v>
      </c>
      <c r="F2631" s="44" t="str">
        <f t="shared" si="559"/>
        <v>Paso a Paso y Activos</v>
      </c>
      <c r="G2631" s="27" t="s">
        <v>3568</v>
      </c>
      <c r="H2631" s="60" t="s">
        <v>17</v>
      </c>
      <c r="I2631" s="58" t="s">
        <v>261</v>
      </c>
      <c r="J2631" s="43" t="str">
        <f t="shared" si="563"/>
        <v>Zona</v>
      </c>
      <c r="K2631" s="12" t="str">
        <f t="shared" si="567"/>
        <v>Etapas Históricas -Casos Activos</v>
      </c>
      <c r="L2631" s="43" t="str">
        <f t="shared" si="567"/>
        <v>Periodo 2020-2021</v>
      </c>
      <c r="M2631" s="43" t="str">
        <f t="shared" si="567"/>
        <v>Casos</v>
      </c>
      <c r="N2631" s="49" t="str">
        <f t="shared" si="567"/>
        <v>Ministerio de Ciencias, Tecnología, Conocimiento e Innovación</v>
      </c>
      <c r="O26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Ancud</v>
      </c>
      <c r="P2631" s="68"/>
      <c r="Q2631" s="15" t="str">
        <f t="shared" si="557"/>
        <v>Gráfico Evolución Comparativo</v>
      </c>
      <c r="R2631" s="30"/>
      <c r="S26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https://analytics.zoho.com/open-view/2395394000008156433?ZOHO_CRITERIA=%22Localiza_CL_Poblacion%22.%22Codcom%22%3D10202</v>
      </c>
      <c r="T2631" s="17"/>
      <c r="U2631" s="31" t="str">
        <f t="shared" si="558"/>
        <v>#1774B9</v>
      </c>
      <c r="V2631" s="32" t="str">
        <f>+Enfermedades_Mundiales[[#This Row],[idcoleccion]]&amp;"-"&amp;Enfermedades_Mundiales[[#This Row],[id]]</f>
        <v>360-2621</v>
      </c>
      <c r="W2631" s="21">
        <f>+VLOOKUP(Enfermedades_Mundiales[[#This Row],[Filtro URL]],Estructura!$X$4:$Y$366,2,0)</f>
        <v>36310202</v>
      </c>
      <c r="X2631" s="21" t="str">
        <f>+VLOOKUP(Enfermedades_Mundiales[[#This Row],[tema]],Estructura!$A$4:$C$18,3,0)</f>
        <v>T-369</v>
      </c>
      <c r="Y2631" s="32" t="str">
        <f>+VLOOKUP(Enfermedades_Mundiales[[#This Row],[contenido]],Estructura!$E$4:$G$18,3,0)</f>
        <v>C-364</v>
      </c>
      <c r="Z2631" s="32" t="str">
        <f>+VLOOKUP(Enfermedades_Mundiales[[#This Row],[Filtro Integrado]],Estructura!$M$4:$O$367,3,0)</f>
        <v>FI-366</v>
      </c>
      <c r="AA2631" s="32" t="str">
        <f>+VLOOKUP(Enfermedades_Mundiales[[#This Row],[Muestra]],Estructura!$Q$4:$S$194,3,0)</f>
        <v>M-374</v>
      </c>
    </row>
    <row r="2632" spans="1:27" ht="30.6" x14ac:dyDescent="0.3">
      <c r="A2632" s="61" t="s">
        <v>3099</v>
      </c>
      <c r="B2632" s="43">
        <f t="shared" si="566"/>
        <v>360</v>
      </c>
      <c r="C2632" s="44" t="str">
        <f t="shared" si="566"/>
        <v>Enfermedades Mundiales</v>
      </c>
      <c r="D2632" s="44" t="str">
        <f t="shared" si="566"/>
        <v>Salud</v>
      </c>
      <c r="E2632" s="64">
        <v>10203</v>
      </c>
      <c r="F2632" s="44" t="str">
        <f t="shared" si="559"/>
        <v>Paso a Paso y Activos</v>
      </c>
      <c r="G2632" s="27" t="s">
        <v>3568</v>
      </c>
      <c r="H2632" s="60" t="s">
        <v>17</v>
      </c>
      <c r="I2632" s="58" t="s">
        <v>262</v>
      </c>
      <c r="J2632" s="43" t="str">
        <f t="shared" si="563"/>
        <v>Zona</v>
      </c>
      <c r="K2632" s="12" t="str">
        <f t="shared" si="567"/>
        <v>Etapas Históricas -Casos Activos</v>
      </c>
      <c r="L2632" s="43" t="str">
        <f t="shared" si="567"/>
        <v>Periodo 2020-2021</v>
      </c>
      <c r="M2632" s="43" t="str">
        <f t="shared" si="567"/>
        <v>Casos</v>
      </c>
      <c r="N2632" s="49" t="str">
        <f t="shared" si="567"/>
        <v>Ministerio de Ciencias, Tecnología, Conocimiento e Innovación</v>
      </c>
      <c r="O26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Chonchi</v>
      </c>
      <c r="P2632" s="68"/>
      <c r="Q2632" s="15" t="str">
        <f t="shared" si="557"/>
        <v>Gráfico Evolución Comparativo</v>
      </c>
      <c r="R2632" s="30"/>
      <c r="S26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https://analytics.zoho.com/open-view/2395394000008156433?ZOHO_CRITERIA=%22Localiza_CL_Poblacion%22.%22Codcom%22%3D10203</v>
      </c>
      <c r="T2632" s="17"/>
      <c r="U2632" s="31" t="str">
        <f t="shared" si="558"/>
        <v>#1774B9</v>
      </c>
      <c r="V2632" s="32" t="str">
        <f>+Enfermedades_Mundiales[[#This Row],[idcoleccion]]&amp;"-"&amp;Enfermedades_Mundiales[[#This Row],[id]]</f>
        <v>360-2622</v>
      </c>
      <c r="W2632" s="21">
        <f>+VLOOKUP(Enfermedades_Mundiales[[#This Row],[Filtro URL]],Estructura!$X$4:$Y$366,2,0)</f>
        <v>36310203</v>
      </c>
      <c r="X2632" s="21" t="str">
        <f>+VLOOKUP(Enfermedades_Mundiales[[#This Row],[tema]],Estructura!$A$4:$C$18,3,0)</f>
        <v>T-369</v>
      </c>
      <c r="Y2632" s="32" t="str">
        <f>+VLOOKUP(Enfermedades_Mundiales[[#This Row],[contenido]],Estructura!$E$4:$G$18,3,0)</f>
        <v>C-364</v>
      </c>
      <c r="Z2632" s="32" t="str">
        <f>+VLOOKUP(Enfermedades_Mundiales[[#This Row],[Filtro Integrado]],Estructura!$M$4:$O$367,3,0)</f>
        <v>FI-366</v>
      </c>
      <c r="AA2632" s="32" t="str">
        <f>+VLOOKUP(Enfermedades_Mundiales[[#This Row],[Muestra]],Estructura!$Q$4:$S$194,3,0)</f>
        <v>M-374</v>
      </c>
    </row>
    <row r="2633" spans="1:27" ht="30.6" x14ac:dyDescent="0.3">
      <c r="A2633" s="61" t="s">
        <v>3100</v>
      </c>
      <c r="B2633" s="43">
        <f t="shared" si="566"/>
        <v>360</v>
      </c>
      <c r="C2633" s="44" t="str">
        <f t="shared" si="566"/>
        <v>Enfermedades Mundiales</v>
      </c>
      <c r="D2633" s="44" t="str">
        <f t="shared" si="566"/>
        <v>Salud</v>
      </c>
      <c r="E2633" s="64">
        <v>10204</v>
      </c>
      <c r="F2633" s="44" t="str">
        <f t="shared" si="559"/>
        <v>Paso a Paso y Activos</v>
      </c>
      <c r="G2633" s="27" t="s">
        <v>3568</v>
      </c>
      <c r="H2633" s="60" t="s">
        <v>17</v>
      </c>
      <c r="I2633" s="58" t="s">
        <v>263</v>
      </c>
      <c r="J2633" s="43" t="str">
        <f t="shared" si="563"/>
        <v>Zona</v>
      </c>
      <c r="K2633" s="12" t="str">
        <f t="shared" si="567"/>
        <v>Etapas Históricas -Casos Activos</v>
      </c>
      <c r="L2633" s="43" t="str">
        <f t="shared" si="567"/>
        <v>Periodo 2020-2021</v>
      </c>
      <c r="M2633" s="43" t="str">
        <f t="shared" si="567"/>
        <v>Casos</v>
      </c>
      <c r="N2633" s="49" t="str">
        <f t="shared" si="567"/>
        <v>Ministerio de Ciencias, Tecnología, Conocimiento e Innovación</v>
      </c>
      <c r="O26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Curaco de Vélez</v>
      </c>
      <c r="P2633" s="68"/>
      <c r="Q2633" s="15" t="str">
        <f t="shared" si="557"/>
        <v>Gráfico Evolución Comparativo</v>
      </c>
      <c r="R2633" s="30"/>
      <c r="S26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https://analytics.zoho.com/open-view/2395394000008156433?ZOHO_CRITERIA=%22Localiza_CL_Poblacion%22.%22Codcom%22%3D10204</v>
      </c>
      <c r="T2633" s="17"/>
      <c r="U2633" s="31" t="str">
        <f t="shared" si="558"/>
        <v>#1774B9</v>
      </c>
      <c r="V2633" s="32" t="str">
        <f>+Enfermedades_Mundiales[[#This Row],[idcoleccion]]&amp;"-"&amp;Enfermedades_Mundiales[[#This Row],[id]]</f>
        <v>360-2623</v>
      </c>
      <c r="W2633" s="21">
        <f>+VLOOKUP(Enfermedades_Mundiales[[#This Row],[Filtro URL]],Estructura!$X$4:$Y$366,2,0)</f>
        <v>36310204</v>
      </c>
      <c r="X2633" s="21" t="str">
        <f>+VLOOKUP(Enfermedades_Mundiales[[#This Row],[tema]],Estructura!$A$4:$C$18,3,0)</f>
        <v>T-369</v>
      </c>
      <c r="Y2633" s="32" t="str">
        <f>+VLOOKUP(Enfermedades_Mundiales[[#This Row],[contenido]],Estructura!$E$4:$G$18,3,0)</f>
        <v>C-364</v>
      </c>
      <c r="Z2633" s="32" t="str">
        <f>+VLOOKUP(Enfermedades_Mundiales[[#This Row],[Filtro Integrado]],Estructura!$M$4:$O$367,3,0)</f>
        <v>FI-366</v>
      </c>
      <c r="AA2633" s="32" t="str">
        <f>+VLOOKUP(Enfermedades_Mundiales[[#This Row],[Muestra]],Estructura!$Q$4:$S$194,3,0)</f>
        <v>M-374</v>
      </c>
    </row>
    <row r="2634" spans="1:27" ht="30.6" x14ac:dyDescent="0.3">
      <c r="A2634" s="61" t="s">
        <v>3101</v>
      </c>
      <c r="B2634" s="43">
        <f t="shared" ref="B2634:D2649" si="568">+B2633</f>
        <v>360</v>
      </c>
      <c r="C2634" s="44" t="str">
        <f t="shared" si="568"/>
        <v>Enfermedades Mundiales</v>
      </c>
      <c r="D2634" s="44" t="str">
        <f t="shared" si="568"/>
        <v>Salud</v>
      </c>
      <c r="E2634" s="64">
        <v>10205</v>
      </c>
      <c r="F2634" s="44" t="str">
        <f t="shared" si="559"/>
        <v>Paso a Paso y Activos</v>
      </c>
      <c r="G2634" s="27" t="s">
        <v>3568</v>
      </c>
      <c r="H2634" s="60" t="s">
        <v>17</v>
      </c>
      <c r="I2634" s="58" t="s">
        <v>264</v>
      </c>
      <c r="J2634" s="43" t="str">
        <f t="shared" si="563"/>
        <v>Zona</v>
      </c>
      <c r="K2634" s="12" t="str">
        <f t="shared" si="567"/>
        <v>Etapas Históricas -Casos Activos</v>
      </c>
      <c r="L2634" s="43" t="str">
        <f t="shared" si="567"/>
        <v>Periodo 2020-2021</v>
      </c>
      <c r="M2634" s="43" t="str">
        <f t="shared" si="567"/>
        <v>Casos</v>
      </c>
      <c r="N2634" s="49" t="str">
        <f t="shared" si="567"/>
        <v>Ministerio de Ciencias, Tecnología, Conocimiento e Innovación</v>
      </c>
      <c r="O26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Dalcahue</v>
      </c>
      <c r="P2634" s="68"/>
      <c r="Q2634" s="15" t="str">
        <f t="shared" ref="Q2634:Q2697" si="569">+Q2633</f>
        <v>Gráfico Evolución Comparativo</v>
      </c>
      <c r="R2634" s="30"/>
      <c r="S26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https://analytics.zoho.com/open-view/2395394000008156433?ZOHO_CRITERIA=%22Localiza_CL_Poblacion%22.%22Codcom%22%3D10205</v>
      </c>
      <c r="T2634" s="17"/>
      <c r="U2634" s="31" t="str">
        <f t="shared" ref="U2634:U2697" si="570">+U2633</f>
        <v>#1774B9</v>
      </c>
      <c r="V2634" s="32" t="str">
        <f>+Enfermedades_Mundiales[[#This Row],[idcoleccion]]&amp;"-"&amp;Enfermedades_Mundiales[[#This Row],[id]]</f>
        <v>360-2624</v>
      </c>
      <c r="W2634" s="21">
        <f>+VLOOKUP(Enfermedades_Mundiales[[#This Row],[Filtro URL]],Estructura!$X$4:$Y$366,2,0)</f>
        <v>36310205</v>
      </c>
      <c r="X2634" s="21" t="str">
        <f>+VLOOKUP(Enfermedades_Mundiales[[#This Row],[tema]],Estructura!$A$4:$C$18,3,0)</f>
        <v>T-369</v>
      </c>
      <c r="Y2634" s="32" t="str">
        <f>+VLOOKUP(Enfermedades_Mundiales[[#This Row],[contenido]],Estructura!$E$4:$G$18,3,0)</f>
        <v>C-364</v>
      </c>
      <c r="Z2634" s="32" t="str">
        <f>+VLOOKUP(Enfermedades_Mundiales[[#This Row],[Filtro Integrado]],Estructura!$M$4:$O$367,3,0)</f>
        <v>FI-366</v>
      </c>
      <c r="AA2634" s="32" t="str">
        <f>+VLOOKUP(Enfermedades_Mundiales[[#This Row],[Muestra]],Estructura!$Q$4:$S$194,3,0)</f>
        <v>M-374</v>
      </c>
    </row>
    <row r="2635" spans="1:27" ht="30.6" x14ac:dyDescent="0.3">
      <c r="A2635" s="61" t="s">
        <v>3102</v>
      </c>
      <c r="B2635" s="43">
        <f t="shared" si="568"/>
        <v>360</v>
      </c>
      <c r="C2635" s="44" t="str">
        <f t="shared" si="568"/>
        <v>Enfermedades Mundiales</v>
      </c>
      <c r="D2635" s="44" t="str">
        <f t="shared" si="568"/>
        <v>Salud</v>
      </c>
      <c r="E2635" s="64">
        <v>10206</v>
      </c>
      <c r="F2635" s="44" t="str">
        <f t="shared" ref="F2635:F2698" si="571">+F2634</f>
        <v>Paso a Paso y Activos</v>
      </c>
      <c r="G2635" s="27" t="s">
        <v>3568</v>
      </c>
      <c r="H2635" s="60" t="s">
        <v>17</v>
      </c>
      <c r="I2635" s="58" t="s">
        <v>265</v>
      </c>
      <c r="J2635" s="43" t="str">
        <f t="shared" si="563"/>
        <v>Zona</v>
      </c>
      <c r="K2635" s="12" t="str">
        <f t="shared" ref="K2635:N2650" si="572">+K2634</f>
        <v>Etapas Históricas -Casos Activos</v>
      </c>
      <c r="L2635" s="43" t="str">
        <f t="shared" si="572"/>
        <v>Periodo 2020-2021</v>
      </c>
      <c r="M2635" s="43" t="str">
        <f t="shared" si="572"/>
        <v>Casos</v>
      </c>
      <c r="N2635" s="49" t="str">
        <f t="shared" si="572"/>
        <v>Ministerio de Ciencias, Tecnología, Conocimiento e Innovación</v>
      </c>
      <c r="O26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Puqueldón</v>
      </c>
      <c r="P2635" s="68"/>
      <c r="Q2635" s="15" t="str">
        <f t="shared" si="569"/>
        <v>Gráfico Evolución Comparativo</v>
      </c>
      <c r="R2635" s="30"/>
      <c r="S26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https://analytics.zoho.com/open-view/2395394000008156433?ZOHO_CRITERIA=%22Localiza_CL_Poblacion%22.%22Codcom%22%3D10206</v>
      </c>
      <c r="T2635" s="17"/>
      <c r="U2635" s="31" t="str">
        <f t="shared" si="570"/>
        <v>#1774B9</v>
      </c>
      <c r="V2635" s="32" t="str">
        <f>+Enfermedades_Mundiales[[#This Row],[idcoleccion]]&amp;"-"&amp;Enfermedades_Mundiales[[#This Row],[id]]</f>
        <v>360-2625</v>
      </c>
      <c r="W2635" s="21">
        <f>+VLOOKUP(Enfermedades_Mundiales[[#This Row],[Filtro URL]],Estructura!$X$4:$Y$366,2,0)</f>
        <v>36310206</v>
      </c>
      <c r="X2635" s="21" t="str">
        <f>+VLOOKUP(Enfermedades_Mundiales[[#This Row],[tema]],Estructura!$A$4:$C$18,3,0)</f>
        <v>T-369</v>
      </c>
      <c r="Y2635" s="32" t="str">
        <f>+VLOOKUP(Enfermedades_Mundiales[[#This Row],[contenido]],Estructura!$E$4:$G$18,3,0)</f>
        <v>C-364</v>
      </c>
      <c r="Z2635" s="32" t="str">
        <f>+VLOOKUP(Enfermedades_Mundiales[[#This Row],[Filtro Integrado]],Estructura!$M$4:$O$367,3,0)</f>
        <v>FI-366</v>
      </c>
      <c r="AA2635" s="32" t="str">
        <f>+VLOOKUP(Enfermedades_Mundiales[[#This Row],[Muestra]],Estructura!$Q$4:$S$194,3,0)</f>
        <v>M-374</v>
      </c>
    </row>
    <row r="2636" spans="1:27" ht="30.6" x14ac:dyDescent="0.3">
      <c r="A2636" s="61" t="s">
        <v>3103</v>
      </c>
      <c r="B2636" s="43">
        <f t="shared" si="568"/>
        <v>360</v>
      </c>
      <c r="C2636" s="44" t="str">
        <f t="shared" si="568"/>
        <v>Enfermedades Mundiales</v>
      </c>
      <c r="D2636" s="44" t="str">
        <f t="shared" si="568"/>
        <v>Salud</v>
      </c>
      <c r="E2636" s="64">
        <v>10207</v>
      </c>
      <c r="F2636" s="44" t="str">
        <f t="shared" si="571"/>
        <v>Paso a Paso y Activos</v>
      </c>
      <c r="G2636" s="27" t="s">
        <v>3568</v>
      </c>
      <c r="H2636" s="60" t="s">
        <v>17</v>
      </c>
      <c r="I2636" s="58" t="s">
        <v>266</v>
      </c>
      <c r="J2636" s="43" t="str">
        <f t="shared" si="563"/>
        <v>Zona</v>
      </c>
      <c r="K2636" s="12" t="str">
        <f t="shared" si="572"/>
        <v>Etapas Históricas -Casos Activos</v>
      </c>
      <c r="L2636" s="43" t="str">
        <f t="shared" si="572"/>
        <v>Periodo 2020-2021</v>
      </c>
      <c r="M2636" s="43" t="str">
        <f t="shared" si="572"/>
        <v>Casos</v>
      </c>
      <c r="N2636" s="49" t="str">
        <f t="shared" si="572"/>
        <v>Ministerio de Ciencias, Tecnología, Conocimiento e Innovación</v>
      </c>
      <c r="O26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Queilén</v>
      </c>
      <c r="P2636" s="68"/>
      <c r="Q2636" s="15" t="str">
        <f t="shared" si="569"/>
        <v>Gráfico Evolución Comparativo</v>
      </c>
      <c r="R2636" s="30"/>
      <c r="S26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https://analytics.zoho.com/open-view/2395394000008156433?ZOHO_CRITERIA=%22Localiza_CL_Poblacion%22.%22Codcom%22%3D10207</v>
      </c>
      <c r="T2636" s="17"/>
      <c r="U2636" s="31" t="str">
        <f t="shared" si="570"/>
        <v>#1774B9</v>
      </c>
      <c r="V2636" s="32" t="str">
        <f>+Enfermedades_Mundiales[[#This Row],[idcoleccion]]&amp;"-"&amp;Enfermedades_Mundiales[[#This Row],[id]]</f>
        <v>360-2626</v>
      </c>
      <c r="W2636" s="21">
        <f>+VLOOKUP(Enfermedades_Mundiales[[#This Row],[Filtro URL]],Estructura!$X$4:$Y$366,2,0)</f>
        <v>36310207</v>
      </c>
      <c r="X2636" s="21" t="str">
        <f>+VLOOKUP(Enfermedades_Mundiales[[#This Row],[tema]],Estructura!$A$4:$C$18,3,0)</f>
        <v>T-369</v>
      </c>
      <c r="Y2636" s="32" t="str">
        <f>+VLOOKUP(Enfermedades_Mundiales[[#This Row],[contenido]],Estructura!$E$4:$G$18,3,0)</f>
        <v>C-364</v>
      </c>
      <c r="Z2636" s="32" t="str">
        <f>+VLOOKUP(Enfermedades_Mundiales[[#This Row],[Filtro Integrado]],Estructura!$M$4:$O$367,3,0)</f>
        <v>FI-366</v>
      </c>
      <c r="AA2636" s="32" t="str">
        <f>+VLOOKUP(Enfermedades_Mundiales[[#This Row],[Muestra]],Estructura!$Q$4:$S$194,3,0)</f>
        <v>M-374</v>
      </c>
    </row>
    <row r="2637" spans="1:27" ht="30.6" x14ac:dyDescent="0.3">
      <c r="A2637" s="61" t="s">
        <v>3104</v>
      </c>
      <c r="B2637" s="43">
        <f t="shared" si="568"/>
        <v>360</v>
      </c>
      <c r="C2637" s="44" t="str">
        <f t="shared" si="568"/>
        <v>Enfermedades Mundiales</v>
      </c>
      <c r="D2637" s="44" t="str">
        <f t="shared" si="568"/>
        <v>Salud</v>
      </c>
      <c r="E2637" s="64">
        <v>10208</v>
      </c>
      <c r="F2637" s="44" t="str">
        <f t="shared" si="571"/>
        <v>Paso a Paso y Activos</v>
      </c>
      <c r="G2637" s="27" t="s">
        <v>3568</v>
      </c>
      <c r="H2637" s="60" t="s">
        <v>17</v>
      </c>
      <c r="I2637" s="58" t="s">
        <v>267</v>
      </c>
      <c r="J2637" s="43" t="str">
        <f t="shared" si="563"/>
        <v>Zona</v>
      </c>
      <c r="K2637" s="12" t="str">
        <f t="shared" si="572"/>
        <v>Etapas Históricas -Casos Activos</v>
      </c>
      <c r="L2637" s="43" t="str">
        <f t="shared" si="572"/>
        <v>Periodo 2020-2021</v>
      </c>
      <c r="M2637" s="43" t="str">
        <f t="shared" si="572"/>
        <v>Casos</v>
      </c>
      <c r="N2637" s="49" t="str">
        <f t="shared" si="572"/>
        <v>Ministerio de Ciencias, Tecnología, Conocimiento e Innovación</v>
      </c>
      <c r="O26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Quellón</v>
      </c>
      <c r="P2637" s="68"/>
      <c r="Q2637" s="15" t="str">
        <f t="shared" si="569"/>
        <v>Gráfico Evolución Comparativo</v>
      </c>
      <c r="R2637" s="30"/>
      <c r="S26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https://analytics.zoho.com/open-view/2395394000008156433?ZOHO_CRITERIA=%22Localiza_CL_Poblacion%22.%22Codcom%22%3D10208</v>
      </c>
      <c r="T2637" s="17"/>
      <c r="U2637" s="31" t="str">
        <f t="shared" si="570"/>
        <v>#1774B9</v>
      </c>
      <c r="V2637" s="32" t="str">
        <f>+Enfermedades_Mundiales[[#This Row],[idcoleccion]]&amp;"-"&amp;Enfermedades_Mundiales[[#This Row],[id]]</f>
        <v>360-2627</v>
      </c>
      <c r="W2637" s="21">
        <f>+VLOOKUP(Enfermedades_Mundiales[[#This Row],[Filtro URL]],Estructura!$X$4:$Y$366,2,0)</f>
        <v>36310208</v>
      </c>
      <c r="X2637" s="21" t="str">
        <f>+VLOOKUP(Enfermedades_Mundiales[[#This Row],[tema]],Estructura!$A$4:$C$18,3,0)</f>
        <v>T-369</v>
      </c>
      <c r="Y2637" s="32" t="str">
        <f>+VLOOKUP(Enfermedades_Mundiales[[#This Row],[contenido]],Estructura!$E$4:$G$18,3,0)</f>
        <v>C-364</v>
      </c>
      <c r="Z2637" s="32" t="str">
        <f>+VLOOKUP(Enfermedades_Mundiales[[#This Row],[Filtro Integrado]],Estructura!$M$4:$O$367,3,0)</f>
        <v>FI-366</v>
      </c>
      <c r="AA2637" s="32" t="str">
        <f>+VLOOKUP(Enfermedades_Mundiales[[#This Row],[Muestra]],Estructura!$Q$4:$S$194,3,0)</f>
        <v>M-374</v>
      </c>
    </row>
    <row r="2638" spans="1:27" ht="30.6" x14ac:dyDescent="0.3">
      <c r="A2638" s="61" t="s">
        <v>3105</v>
      </c>
      <c r="B2638" s="43">
        <f t="shared" si="568"/>
        <v>360</v>
      </c>
      <c r="C2638" s="44" t="str">
        <f t="shared" si="568"/>
        <v>Enfermedades Mundiales</v>
      </c>
      <c r="D2638" s="44" t="str">
        <f t="shared" si="568"/>
        <v>Salud</v>
      </c>
      <c r="E2638" s="64">
        <v>10209</v>
      </c>
      <c r="F2638" s="44" t="str">
        <f t="shared" si="571"/>
        <v>Paso a Paso y Activos</v>
      </c>
      <c r="G2638" s="27" t="s">
        <v>3568</v>
      </c>
      <c r="H2638" s="60" t="s">
        <v>17</v>
      </c>
      <c r="I2638" s="58" t="s">
        <v>268</v>
      </c>
      <c r="J2638" s="43" t="str">
        <f t="shared" si="563"/>
        <v>Zona</v>
      </c>
      <c r="K2638" s="12" t="str">
        <f t="shared" si="572"/>
        <v>Etapas Históricas -Casos Activos</v>
      </c>
      <c r="L2638" s="43" t="str">
        <f t="shared" si="572"/>
        <v>Periodo 2020-2021</v>
      </c>
      <c r="M2638" s="43" t="str">
        <f t="shared" si="572"/>
        <v>Casos</v>
      </c>
      <c r="N2638" s="49" t="str">
        <f t="shared" si="572"/>
        <v>Ministerio de Ciencias, Tecnología, Conocimiento e Innovación</v>
      </c>
      <c r="O26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Quemchi</v>
      </c>
      <c r="P2638" s="68"/>
      <c r="Q2638" s="15" t="str">
        <f t="shared" si="569"/>
        <v>Gráfico Evolución Comparativo</v>
      </c>
      <c r="R2638" s="30"/>
      <c r="S26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https://analytics.zoho.com/open-view/2395394000008156433?ZOHO_CRITERIA=%22Localiza_CL_Poblacion%22.%22Codcom%22%3D10209</v>
      </c>
      <c r="T2638" s="17"/>
      <c r="U2638" s="31" t="str">
        <f t="shared" si="570"/>
        <v>#1774B9</v>
      </c>
      <c r="V2638" s="32" t="str">
        <f>+Enfermedades_Mundiales[[#This Row],[idcoleccion]]&amp;"-"&amp;Enfermedades_Mundiales[[#This Row],[id]]</f>
        <v>360-2628</v>
      </c>
      <c r="W2638" s="21">
        <f>+VLOOKUP(Enfermedades_Mundiales[[#This Row],[Filtro URL]],Estructura!$X$4:$Y$366,2,0)</f>
        <v>36310209</v>
      </c>
      <c r="X2638" s="21" t="str">
        <f>+VLOOKUP(Enfermedades_Mundiales[[#This Row],[tema]],Estructura!$A$4:$C$18,3,0)</f>
        <v>T-369</v>
      </c>
      <c r="Y2638" s="32" t="str">
        <f>+VLOOKUP(Enfermedades_Mundiales[[#This Row],[contenido]],Estructura!$E$4:$G$18,3,0)</f>
        <v>C-364</v>
      </c>
      <c r="Z2638" s="32" t="str">
        <f>+VLOOKUP(Enfermedades_Mundiales[[#This Row],[Filtro Integrado]],Estructura!$M$4:$O$367,3,0)</f>
        <v>FI-366</v>
      </c>
      <c r="AA2638" s="32" t="str">
        <f>+VLOOKUP(Enfermedades_Mundiales[[#This Row],[Muestra]],Estructura!$Q$4:$S$194,3,0)</f>
        <v>M-374</v>
      </c>
    </row>
    <row r="2639" spans="1:27" ht="30.6" x14ac:dyDescent="0.3">
      <c r="A2639" s="61" t="s">
        <v>3106</v>
      </c>
      <c r="B2639" s="43">
        <f t="shared" si="568"/>
        <v>360</v>
      </c>
      <c r="C2639" s="44" t="str">
        <f t="shared" si="568"/>
        <v>Enfermedades Mundiales</v>
      </c>
      <c r="D2639" s="44" t="str">
        <f t="shared" si="568"/>
        <v>Salud</v>
      </c>
      <c r="E2639" s="64">
        <v>10210</v>
      </c>
      <c r="F2639" s="44" t="str">
        <f t="shared" si="571"/>
        <v>Paso a Paso y Activos</v>
      </c>
      <c r="G2639" s="27" t="s">
        <v>3568</v>
      </c>
      <c r="H2639" s="60" t="s">
        <v>17</v>
      </c>
      <c r="I2639" s="58" t="s">
        <v>269</v>
      </c>
      <c r="J2639" s="43" t="str">
        <f t="shared" si="563"/>
        <v>Zona</v>
      </c>
      <c r="K2639" s="12" t="str">
        <f t="shared" si="572"/>
        <v>Etapas Históricas -Casos Activos</v>
      </c>
      <c r="L2639" s="43" t="str">
        <f t="shared" si="572"/>
        <v>Periodo 2020-2021</v>
      </c>
      <c r="M2639" s="43" t="str">
        <f t="shared" si="572"/>
        <v>Casos</v>
      </c>
      <c r="N2639" s="49" t="str">
        <f t="shared" si="572"/>
        <v>Ministerio de Ciencias, Tecnología, Conocimiento e Innovación</v>
      </c>
      <c r="O263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Quinchao</v>
      </c>
      <c r="P2639" s="68"/>
      <c r="Q2639" s="15" t="str">
        <f t="shared" si="569"/>
        <v>Gráfico Evolución Comparativo</v>
      </c>
      <c r="R2639" s="30"/>
      <c r="S263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https://analytics.zoho.com/open-view/2395394000008156433?ZOHO_CRITERIA=%22Localiza_CL_Poblacion%22.%22Codcom%22%3D10210</v>
      </c>
      <c r="T2639" s="17"/>
      <c r="U2639" s="31" t="str">
        <f t="shared" si="570"/>
        <v>#1774B9</v>
      </c>
      <c r="V2639" s="32" t="str">
        <f>+Enfermedades_Mundiales[[#This Row],[idcoleccion]]&amp;"-"&amp;Enfermedades_Mundiales[[#This Row],[id]]</f>
        <v>360-2629</v>
      </c>
      <c r="W2639" s="21">
        <f>+VLOOKUP(Enfermedades_Mundiales[[#This Row],[Filtro URL]],Estructura!$X$4:$Y$366,2,0)</f>
        <v>36310210</v>
      </c>
      <c r="X2639" s="21" t="str">
        <f>+VLOOKUP(Enfermedades_Mundiales[[#This Row],[tema]],Estructura!$A$4:$C$18,3,0)</f>
        <v>T-369</v>
      </c>
      <c r="Y2639" s="32" t="str">
        <f>+VLOOKUP(Enfermedades_Mundiales[[#This Row],[contenido]],Estructura!$E$4:$G$18,3,0)</f>
        <v>C-364</v>
      </c>
      <c r="Z2639" s="32" t="str">
        <f>+VLOOKUP(Enfermedades_Mundiales[[#This Row],[Filtro Integrado]],Estructura!$M$4:$O$367,3,0)</f>
        <v>FI-366</v>
      </c>
      <c r="AA2639" s="32" t="str">
        <f>+VLOOKUP(Enfermedades_Mundiales[[#This Row],[Muestra]],Estructura!$Q$4:$S$194,3,0)</f>
        <v>M-374</v>
      </c>
    </row>
    <row r="2640" spans="1:27" ht="30.6" x14ac:dyDescent="0.3">
      <c r="A2640" s="61" t="s">
        <v>3107</v>
      </c>
      <c r="B2640" s="43">
        <f t="shared" si="568"/>
        <v>360</v>
      </c>
      <c r="C2640" s="44" t="str">
        <f t="shared" si="568"/>
        <v>Enfermedades Mundiales</v>
      </c>
      <c r="D2640" s="44" t="str">
        <f t="shared" si="568"/>
        <v>Salud</v>
      </c>
      <c r="E2640" s="64">
        <v>10301</v>
      </c>
      <c r="F2640" s="44" t="str">
        <f t="shared" si="571"/>
        <v>Paso a Paso y Activos</v>
      </c>
      <c r="G2640" s="27" t="s">
        <v>3568</v>
      </c>
      <c r="H2640" s="60" t="s">
        <v>17</v>
      </c>
      <c r="I2640" s="58" t="s">
        <v>270</v>
      </c>
      <c r="J2640" s="43" t="str">
        <f t="shared" si="563"/>
        <v>Zona</v>
      </c>
      <c r="K2640" s="12" t="str">
        <f t="shared" si="572"/>
        <v>Etapas Históricas -Casos Activos</v>
      </c>
      <c r="L2640" s="43" t="str">
        <f t="shared" si="572"/>
        <v>Periodo 2020-2021</v>
      </c>
      <c r="M2640" s="43" t="str">
        <f t="shared" si="572"/>
        <v>Casos</v>
      </c>
      <c r="N2640" s="49" t="str">
        <f t="shared" si="572"/>
        <v>Ministerio de Ciencias, Tecnología, Conocimiento e Innovación</v>
      </c>
      <c r="O264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Osorno</v>
      </c>
      <c r="P2640" s="68"/>
      <c r="Q2640" s="15" t="str">
        <f t="shared" si="569"/>
        <v>Gráfico Evolución Comparativo</v>
      </c>
      <c r="R2640" s="30"/>
      <c r="S264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https://analytics.zoho.com/open-view/2395394000008156433?ZOHO_CRITERIA=%22Localiza_CL_Poblacion%22.%22Codcom%22%3D10301</v>
      </c>
      <c r="T2640" s="17"/>
      <c r="U2640" s="31" t="str">
        <f t="shared" si="570"/>
        <v>#1774B9</v>
      </c>
      <c r="V2640" s="32" t="str">
        <f>+Enfermedades_Mundiales[[#This Row],[idcoleccion]]&amp;"-"&amp;Enfermedades_Mundiales[[#This Row],[id]]</f>
        <v>360-2630</v>
      </c>
      <c r="W2640" s="21">
        <f>+VLOOKUP(Enfermedades_Mundiales[[#This Row],[Filtro URL]],Estructura!$X$4:$Y$366,2,0)</f>
        <v>36310301</v>
      </c>
      <c r="X2640" s="21" t="str">
        <f>+VLOOKUP(Enfermedades_Mundiales[[#This Row],[tema]],Estructura!$A$4:$C$18,3,0)</f>
        <v>T-369</v>
      </c>
      <c r="Y2640" s="32" t="str">
        <f>+VLOOKUP(Enfermedades_Mundiales[[#This Row],[contenido]],Estructura!$E$4:$G$18,3,0)</f>
        <v>C-364</v>
      </c>
      <c r="Z2640" s="32" t="str">
        <f>+VLOOKUP(Enfermedades_Mundiales[[#This Row],[Filtro Integrado]],Estructura!$M$4:$O$367,3,0)</f>
        <v>FI-366</v>
      </c>
      <c r="AA2640" s="32" t="str">
        <f>+VLOOKUP(Enfermedades_Mundiales[[#This Row],[Muestra]],Estructura!$Q$4:$S$194,3,0)</f>
        <v>M-374</v>
      </c>
    </row>
    <row r="2641" spans="1:27" ht="30.6" x14ac:dyDescent="0.3">
      <c r="A2641" s="61" t="s">
        <v>3108</v>
      </c>
      <c r="B2641" s="43">
        <f t="shared" si="568"/>
        <v>360</v>
      </c>
      <c r="C2641" s="44" t="str">
        <f t="shared" si="568"/>
        <v>Enfermedades Mundiales</v>
      </c>
      <c r="D2641" s="44" t="str">
        <f t="shared" si="568"/>
        <v>Salud</v>
      </c>
      <c r="E2641" s="64">
        <v>10302</v>
      </c>
      <c r="F2641" s="44" t="str">
        <f t="shared" si="571"/>
        <v>Paso a Paso y Activos</v>
      </c>
      <c r="G2641" s="27" t="s">
        <v>3568</v>
      </c>
      <c r="H2641" s="60" t="s">
        <v>17</v>
      </c>
      <c r="I2641" s="58" t="s">
        <v>271</v>
      </c>
      <c r="J2641" s="43" t="str">
        <f t="shared" si="563"/>
        <v>Zona</v>
      </c>
      <c r="K2641" s="12" t="str">
        <f t="shared" si="572"/>
        <v>Etapas Históricas -Casos Activos</v>
      </c>
      <c r="L2641" s="43" t="str">
        <f t="shared" si="572"/>
        <v>Periodo 2020-2021</v>
      </c>
      <c r="M2641" s="43" t="str">
        <f t="shared" si="572"/>
        <v>Casos</v>
      </c>
      <c r="N2641" s="49" t="str">
        <f t="shared" si="572"/>
        <v>Ministerio de Ciencias, Tecnología, Conocimiento e Innovación</v>
      </c>
      <c r="O264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Puerto Octay</v>
      </c>
      <c r="P2641" s="68"/>
      <c r="Q2641" s="15" t="str">
        <f t="shared" si="569"/>
        <v>Gráfico Evolución Comparativo</v>
      </c>
      <c r="R2641" s="30"/>
      <c r="S264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https://analytics.zoho.com/open-view/2395394000008156433?ZOHO_CRITERIA=%22Localiza_CL_Poblacion%22.%22Codcom%22%3D10302</v>
      </c>
      <c r="T2641" s="17"/>
      <c r="U2641" s="31" t="str">
        <f t="shared" si="570"/>
        <v>#1774B9</v>
      </c>
      <c r="V2641" s="32" t="str">
        <f>+Enfermedades_Mundiales[[#This Row],[idcoleccion]]&amp;"-"&amp;Enfermedades_Mundiales[[#This Row],[id]]</f>
        <v>360-2631</v>
      </c>
      <c r="W2641" s="21">
        <f>+VLOOKUP(Enfermedades_Mundiales[[#This Row],[Filtro URL]],Estructura!$X$4:$Y$366,2,0)</f>
        <v>36310302</v>
      </c>
      <c r="X2641" s="21" t="str">
        <f>+VLOOKUP(Enfermedades_Mundiales[[#This Row],[tema]],Estructura!$A$4:$C$18,3,0)</f>
        <v>T-369</v>
      </c>
      <c r="Y2641" s="32" t="str">
        <f>+VLOOKUP(Enfermedades_Mundiales[[#This Row],[contenido]],Estructura!$E$4:$G$18,3,0)</f>
        <v>C-364</v>
      </c>
      <c r="Z2641" s="32" t="str">
        <f>+VLOOKUP(Enfermedades_Mundiales[[#This Row],[Filtro Integrado]],Estructura!$M$4:$O$367,3,0)</f>
        <v>FI-366</v>
      </c>
      <c r="AA2641" s="32" t="str">
        <f>+VLOOKUP(Enfermedades_Mundiales[[#This Row],[Muestra]],Estructura!$Q$4:$S$194,3,0)</f>
        <v>M-374</v>
      </c>
    </row>
    <row r="2642" spans="1:27" ht="30.6" x14ac:dyDescent="0.3">
      <c r="A2642" s="61" t="s">
        <v>3109</v>
      </c>
      <c r="B2642" s="43">
        <f t="shared" si="568"/>
        <v>360</v>
      </c>
      <c r="C2642" s="44" t="str">
        <f t="shared" si="568"/>
        <v>Enfermedades Mundiales</v>
      </c>
      <c r="D2642" s="44" t="str">
        <f t="shared" si="568"/>
        <v>Salud</v>
      </c>
      <c r="E2642" s="64">
        <v>10303</v>
      </c>
      <c r="F2642" s="44" t="str">
        <f t="shared" si="571"/>
        <v>Paso a Paso y Activos</v>
      </c>
      <c r="G2642" s="27" t="s">
        <v>3568</v>
      </c>
      <c r="H2642" s="60" t="s">
        <v>17</v>
      </c>
      <c r="I2642" s="58" t="s">
        <v>272</v>
      </c>
      <c r="J2642" s="43" t="str">
        <f t="shared" si="563"/>
        <v>Zona</v>
      </c>
      <c r="K2642" s="12" t="str">
        <f t="shared" si="572"/>
        <v>Etapas Históricas -Casos Activos</v>
      </c>
      <c r="L2642" s="43" t="str">
        <f t="shared" si="572"/>
        <v>Periodo 2020-2021</v>
      </c>
      <c r="M2642" s="43" t="str">
        <f t="shared" si="572"/>
        <v>Casos</v>
      </c>
      <c r="N2642" s="49" t="str">
        <f t="shared" si="572"/>
        <v>Ministerio de Ciencias, Tecnología, Conocimiento e Innovación</v>
      </c>
      <c r="O264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Purranque</v>
      </c>
      <c r="P2642" s="68"/>
      <c r="Q2642" s="15" t="str">
        <f t="shared" si="569"/>
        <v>Gráfico Evolución Comparativo</v>
      </c>
      <c r="R2642" s="30"/>
      <c r="S264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https://analytics.zoho.com/open-view/2395394000008156433?ZOHO_CRITERIA=%22Localiza_CL_Poblacion%22.%22Codcom%22%3D10303</v>
      </c>
      <c r="T2642" s="17"/>
      <c r="U2642" s="31" t="str">
        <f t="shared" si="570"/>
        <v>#1774B9</v>
      </c>
      <c r="V2642" s="32" t="str">
        <f>+Enfermedades_Mundiales[[#This Row],[idcoleccion]]&amp;"-"&amp;Enfermedades_Mundiales[[#This Row],[id]]</f>
        <v>360-2632</v>
      </c>
      <c r="W2642" s="21">
        <f>+VLOOKUP(Enfermedades_Mundiales[[#This Row],[Filtro URL]],Estructura!$X$4:$Y$366,2,0)</f>
        <v>36310303</v>
      </c>
      <c r="X2642" s="21" t="str">
        <f>+VLOOKUP(Enfermedades_Mundiales[[#This Row],[tema]],Estructura!$A$4:$C$18,3,0)</f>
        <v>T-369</v>
      </c>
      <c r="Y2642" s="32" t="str">
        <f>+VLOOKUP(Enfermedades_Mundiales[[#This Row],[contenido]],Estructura!$E$4:$G$18,3,0)</f>
        <v>C-364</v>
      </c>
      <c r="Z2642" s="32" t="str">
        <f>+VLOOKUP(Enfermedades_Mundiales[[#This Row],[Filtro Integrado]],Estructura!$M$4:$O$367,3,0)</f>
        <v>FI-366</v>
      </c>
      <c r="AA2642" s="32" t="str">
        <f>+VLOOKUP(Enfermedades_Mundiales[[#This Row],[Muestra]],Estructura!$Q$4:$S$194,3,0)</f>
        <v>M-374</v>
      </c>
    </row>
    <row r="2643" spans="1:27" ht="30.6" x14ac:dyDescent="0.3">
      <c r="A2643" s="61" t="s">
        <v>3110</v>
      </c>
      <c r="B2643" s="43">
        <f t="shared" si="568"/>
        <v>360</v>
      </c>
      <c r="C2643" s="44" t="str">
        <f t="shared" si="568"/>
        <v>Enfermedades Mundiales</v>
      </c>
      <c r="D2643" s="44" t="str">
        <f t="shared" si="568"/>
        <v>Salud</v>
      </c>
      <c r="E2643" s="64">
        <v>10304</v>
      </c>
      <c r="F2643" s="44" t="str">
        <f t="shared" si="571"/>
        <v>Paso a Paso y Activos</v>
      </c>
      <c r="G2643" s="27" t="s">
        <v>3568</v>
      </c>
      <c r="H2643" s="60" t="s">
        <v>17</v>
      </c>
      <c r="I2643" s="58" t="s">
        <v>273</v>
      </c>
      <c r="J2643" s="43" t="str">
        <f t="shared" si="563"/>
        <v>Zona</v>
      </c>
      <c r="K2643" s="12" t="str">
        <f t="shared" si="572"/>
        <v>Etapas Históricas -Casos Activos</v>
      </c>
      <c r="L2643" s="43" t="str">
        <f t="shared" si="572"/>
        <v>Periodo 2020-2021</v>
      </c>
      <c r="M2643" s="43" t="str">
        <f t="shared" si="572"/>
        <v>Casos</v>
      </c>
      <c r="N2643" s="49" t="str">
        <f t="shared" si="572"/>
        <v>Ministerio de Ciencias, Tecnología, Conocimiento e Innovación</v>
      </c>
      <c r="O264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Puyehue</v>
      </c>
      <c r="P2643" s="68"/>
      <c r="Q2643" s="15" t="str">
        <f t="shared" si="569"/>
        <v>Gráfico Evolución Comparativo</v>
      </c>
      <c r="R2643" s="30"/>
      <c r="S264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https://analytics.zoho.com/open-view/2395394000008156433?ZOHO_CRITERIA=%22Localiza_CL_Poblacion%22.%22Codcom%22%3D10304</v>
      </c>
      <c r="T2643" s="17"/>
      <c r="U2643" s="31" t="str">
        <f t="shared" si="570"/>
        <v>#1774B9</v>
      </c>
      <c r="V2643" s="32" t="str">
        <f>+Enfermedades_Mundiales[[#This Row],[idcoleccion]]&amp;"-"&amp;Enfermedades_Mundiales[[#This Row],[id]]</f>
        <v>360-2633</v>
      </c>
      <c r="W2643" s="21">
        <f>+VLOOKUP(Enfermedades_Mundiales[[#This Row],[Filtro URL]],Estructura!$X$4:$Y$366,2,0)</f>
        <v>36310304</v>
      </c>
      <c r="X2643" s="21" t="str">
        <f>+VLOOKUP(Enfermedades_Mundiales[[#This Row],[tema]],Estructura!$A$4:$C$18,3,0)</f>
        <v>T-369</v>
      </c>
      <c r="Y2643" s="32" t="str">
        <f>+VLOOKUP(Enfermedades_Mundiales[[#This Row],[contenido]],Estructura!$E$4:$G$18,3,0)</f>
        <v>C-364</v>
      </c>
      <c r="Z2643" s="32" t="str">
        <f>+VLOOKUP(Enfermedades_Mundiales[[#This Row],[Filtro Integrado]],Estructura!$M$4:$O$367,3,0)</f>
        <v>FI-366</v>
      </c>
      <c r="AA2643" s="32" t="str">
        <f>+VLOOKUP(Enfermedades_Mundiales[[#This Row],[Muestra]],Estructura!$Q$4:$S$194,3,0)</f>
        <v>M-374</v>
      </c>
    </row>
    <row r="2644" spans="1:27" ht="30.6" x14ac:dyDescent="0.3">
      <c r="A2644" s="61" t="s">
        <v>3111</v>
      </c>
      <c r="B2644" s="43">
        <f t="shared" si="568"/>
        <v>360</v>
      </c>
      <c r="C2644" s="44" t="str">
        <f t="shared" si="568"/>
        <v>Enfermedades Mundiales</v>
      </c>
      <c r="D2644" s="44" t="str">
        <f t="shared" si="568"/>
        <v>Salud</v>
      </c>
      <c r="E2644" s="64">
        <v>10305</v>
      </c>
      <c r="F2644" s="44" t="str">
        <f t="shared" si="571"/>
        <v>Paso a Paso y Activos</v>
      </c>
      <c r="G2644" s="27" t="s">
        <v>3568</v>
      </c>
      <c r="H2644" s="60" t="s">
        <v>17</v>
      </c>
      <c r="I2644" s="58" t="s">
        <v>274</v>
      </c>
      <c r="J2644" s="43" t="str">
        <f t="shared" si="563"/>
        <v>Zona</v>
      </c>
      <c r="K2644" s="12" t="str">
        <f t="shared" si="572"/>
        <v>Etapas Históricas -Casos Activos</v>
      </c>
      <c r="L2644" s="43" t="str">
        <f t="shared" si="572"/>
        <v>Periodo 2020-2021</v>
      </c>
      <c r="M2644" s="43" t="str">
        <f t="shared" si="572"/>
        <v>Casos</v>
      </c>
      <c r="N2644" s="49" t="str">
        <f t="shared" si="572"/>
        <v>Ministerio de Ciencias, Tecnología, Conocimiento e Innovación</v>
      </c>
      <c r="O264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Negro</v>
      </c>
      <c r="P2644" s="68"/>
      <c r="Q2644" s="15" t="str">
        <f t="shared" si="569"/>
        <v>Gráfico Evolución Comparativo</v>
      </c>
      <c r="R2644" s="30"/>
      <c r="S264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https://analytics.zoho.com/open-view/2395394000008156433?ZOHO_CRITERIA=%22Localiza_CL_Poblacion%22.%22Codcom%22%3D10305</v>
      </c>
      <c r="T2644" s="17"/>
      <c r="U2644" s="31" t="str">
        <f t="shared" si="570"/>
        <v>#1774B9</v>
      </c>
      <c r="V2644" s="32" t="str">
        <f>+Enfermedades_Mundiales[[#This Row],[idcoleccion]]&amp;"-"&amp;Enfermedades_Mundiales[[#This Row],[id]]</f>
        <v>360-2634</v>
      </c>
      <c r="W2644" s="21">
        <f>+VLOOKUP(Enfermedades_Mundiales[[#This Row],[Filtro URL]],Estructura!$X$4:$Y$366,2,0)</f>
        <v>36310305</v>
      </c>
      <c r="X2644" s="21" t="str">
        <f>+VLOOKUP(Enfermedades_Mundiales[[#This Row],[tema]],Estructura!$A$4:$C$18,3,0)</f>
        <v>T-369</v>
      </c>
      <c r="Y2644" s="32" t="str">
        <f>+VLOOKUP(Enfermedades_Mundiales[[#This Row],[contenido]],Estructura!$E$4:$G$18,3,0)</f>
        <v>C-364</v>
      </c>
      <c r="Z2644" s="32" t="str">
        <f>+VLOOKUP(Enfermedades_Mundiales[[#This Row],[Filtro Integrado]],Estructura!$M$4:$O$367,3,0)</f>
        <v>FI-366</v>
      </c>
      <c r="AA2644" s="32" t="str">
        <f>+VLOOKUP(Enfermedades_Mundiales[[#This Row],[Muestra]],Estructura!$Q$4:$S$194,3,0)</f>
        <v>M-374</v>
      </c>
    </row>
    <row r="2645" spans="1:27" ht="30.6" x14ac:dyDescent="0.3">
      <c r="A2645" s="61" t="s">
        <v>3112</v>
      </c>
      <c r="B2645" s="43">
        <f t="shared" si="568"/>
        <v>360</v>
      </c>
      <c r="C2645" s="44" t="str">
        <f t="shared" si="568"/>
        <v>Enfermedades Mundiales</v>
      </c>
      <c r="D2645" s="44" t="str">
        <f t="shared" si="568"/>
        <v>Salud</v>
      </c>
      <c r="E2645" s="64">
        <v>10306</v>
      </c>
      <c r="F2645" s="44" t="str">
        <f t="shared" si="571"/>
        <v>Paso a Paso y Activos</v>
      </c>
      <c r="G2645" s="27" t="s">
        <v>3568</v>
      </c>
      <c r="H2645" s="60" t="s">
        <v>17</v>
      </c>
      <c r="I2645" s="58" t="s">
        <v>275</v>
      </c>
      <c r="J2645" s="43" t="str">
        <f t="shared" si="563"/>
        <v>Zona</v>
      </c>
      <c r="K2645" s="12" t="str">
        <f t="shared" si="572"/>
        <v>Etapas Históricas -Casos Activos</v>
      </c>
      <c r="L2645" s="43" t="str">
        <f t="shared" si="572"/>
        <v>Periodo 2020-2021</v>
      </c>
      <c r="M2645" s="43" t="str">
        <f t="shared" si="572"/>
        <v>Casos</v>
      </c>
      <c r="N2645" s="49" t="str">
        <f t="shared" si="572"/>
        <v>Ministerio de Ciencias, Tecnología, Conocimiento e Innovación</v>
      </c>
      <c r="O264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Juan de La Costa</v>
      </c>
      <c r="P2645" s="68"/>
      <c r="Q2645" s="15" t="str">
        <f t="shared" si="569"/>
        <v>Gráfico Evolución Comparativo</v>
      </c>
      <c r="R2645" s="30"/>
      <c r="S264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https://analytics.zoho.com/open-view/2395394000008156433?ZOHO_CRITERIA=%22Localiza_CL_Poblacion%22.%22Codcom%22%3D10306</v>
      </c>
      <c r="T2645" s="17"/>
      <c r="U2645" s="31" t="str">
        <f t="shared" si="570"/>
        <v>#1774B9</v>
      </c>
      <c r="V2645" s="32" t="str">
        <f>+Enfermedades_Mundiales[[#This Row],[idcoleccion]]&amp;"-"&amp;Enfermedades_Mundiales[[#This Row],[id]]</f>
        <v>360-2635</v>
      </c>
      <c r="W2645" s="21">
        <f>+VLOOKUP(Enfermedades_Mundiales[[#This Row],[Filtro URL]],Estructura!$X$4:$Y$366,2,0)</f>
        <v>36310306</v>
      </c>
      <c r="X2645" s="21" t="str">
        <f>+VLOOKUP(Enfermedades_Mundiales[[#This Row],[tema]],Estructura!$A$4:$C$18,3,0)</f>
        <v>T-369</v>
      </c>
      <c r="Y2645" s="32" t="str">
        <f>+VLOOKUP(Enfermedades_Mundiales[[#This Row],[contenido]],Estructura!$E$4:$G$18,3,0)</f>
        <v>C-364</v>
      </c>
      <c r="Z2645" s="32" t="str">
        <f>+VLOOKUP(Enfermedades_Mundiales[[#This Row],[Filtro Integrado]],Estructura!$M$4:$O$367,3,0)</f>
        <v>FI-366</v>
      </c>
      <c r="AA2645" s="32" t="str">
        <f>+VLOOKUP(Enfermedades_Mundiales[[#This Row],[Muestra]],Estructura!$Q$4:$S$194,3,0)</f>
        <v>M-374</v>
      </c>
    </row>
    <row r="2646" spans="1:27" ht="30.6" x14ac:dyDescent="0.3">
      <c r="A2646" s="61" t="s">
        <v>3113</v>
      </c>
      <c r="B2646" s="43">
        <f t="shared" si="568"/>
        <v>360</v>
      </c>
      <c r="C2646" s="44" t="str">
        <f t="shared" si="568"/>
        <v>Enfermedades Mundiales</v>
      </c>
      <c r="D2646" s="44" t="str">
        <f t="shared" si="568"/>
        <v>Salud</v>
      </c>
      <c r="E2646" s="64">
        <v>10307</v>
      </c>
      <c r="F2646" s="44" t="str">
        <f t="shared" si="571"/>
        <v>Paso a Paso y Activos</v>
      </c>
      <c r="G2646" s="27" t="s">
        <v>3568</v>
      </c>
      <c r="H2646" s="60" t="s">
        <v>17</v>
      </c>
      <c r="I2646" s="58" t="s">
        <v>276</v>
      </c>
      <c r="J2646" s="43" t="str">
        <f t="shared" si="563"/>
        <v>Zona</v>
      </c>
      <c r="K2646" s="12" t="str">
        <f t="shared" si="572"/>
        <v>Etapas Históricas -Casos Activos</v>
      </c>
      <c r="L2646" s="43" t="str">
        <f t="shared" si="572"/>
        <v>Periodo 2020-2021</v>
      </c>
      <c r="M2646" s="43" t="str">
        <f t="shared" si="572"/>
        <v>Casos</v>
      </c>
      <c r="N2646" s="49" t="str">
        <f t="shared" si="572"/>
        <v>Ministerio de Ciencias, Tecnología, Conocimiento e Innovación</v>
      </c>
      <c r="O264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Pablo</v>
      </c>
      <c r="P2646" s="68"/>
      <c r="Q2646" s="15" t="str">
        <f t="shared" si="569"/>
        <v>Gráfico Evolución Comparativo</v>
      </c>
      <c r="R2646" s="30"/>
      <c r="S264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https://analytics.zoho.com/open-view/2395394000008156433?ZOHO_CRITERIA=%22Localiza_CL_Poblacion%22.%22Codcom%22%3D10307</v>
      </c>
      <c r="T2646" s="17"/>
      <c r="U2646" s="31" t="str">
        <f t="shared" si="570"/>
        <v>#1774B9</v>
      </c>
      <c r="V2646" s="32" t="str">
        <f>+Enfermedades_Mundiales[[#This Row],[idcoleccion]]&amp;"-"&amp;Enfermedades_Mundiales[[#This Row],[id]]</f>
        <v>360-2636</v>
      </c>
      <c r="W2646" s="21">
        <f>+VLOOKUP(Enfermedades_Mundiales[[#This Row],[Filtro URL]],Estructura!$X$4:$Y$366,2,0)</f>
        <v>36310307</v>
      </c>
      <c r="X2646" s="21" t="str">
        <f>+VLOOKUP(Enfermedades_Mundiales[[#This Row],[tema]],Estructura!$A$4:$C$18,3,0)</f>
        <v>T-369</v>
      </c>
      <c r="Y2646" s="32" t="str">
        <f>+VLOOKUP(Enfermedades_Mundiales[[#This Row],[contenido]],Estructura!$E$4:$G$18,3,0)</f>
        <v>C-364</v>
      </c>
      <c r="Z2646" s="32" t="str">
        <f>+VLOOKUP(Enfermedades_Mundiales[[#This Row],[Filtro Integrado]],Estructura!$M$4:$O$367,3,0)</f>
        <v>FI-366</v>
      </c>
      <c r="AA2646" s="32" t="str">
        <f>+VLOOKUP(Enfermedades_Mundiales[[#This Row],[Muestra]],Estructura!$Q$4:$S$194,3,0)</f>
        <v>M-374</v>
      </c>
    </row>
    <row r="2647" spans="1:27" ht="30.6" x14ac:dyDescent="0.3">
      <c r="A2647" s="61" t="s">
        <v>3114</v>
      </c>
      <c r="B2647" s="43">
        <f t="shared" si="568"/>
        <v>360</v>
      </c>
      <c r="C2647" s="44" t="str">
        <f t="shared" si="568"/>
        <v>Enfermedades Mundiales</v>
      </c>
      <c r="D2647" s="44" t="str">
        <f t="shared" si="568"/>
        <v>Salud</v>
      </c>
      <c r="E2647" s="64">
        <v>10401</v>
      </c>
      <c r="F2647" s="44" t="str">
        <f t="shared" si="571"/>
        <v>Paso a Paso y Activos</v>
      </c>
      <c r="G2647" s="27" t="s">
        <v>3568</v>
      </c>
      <c r="H2647" s="60" t="s">
        <v>17</v>
      </c>
      <c r="I2647" s="58" t="s">
        <v>277</v>
      </c>
      <c r="J2647" s="43" t="str">
        <f t="shared" si="563"/>
        <v>Zona</v>
      </c>
      <c r="K2647" s="12" t="str">
        <f t="shared" si="572"/>
        <v>Etapas Históricas -Casos Activos</v>
      </c>
      <c r="L2647" s="43" t="str">
        <f t="shared" si="572"/>
        <v>Periodo 2020-2021</v>
      </c>
      <c r="M2647" s="43" t="str">
        <f t="shared" si="572"/>
        <v>Casos</v>
      </c>
      <c r="N2647" s="49" t="str">
        <f t="shared" si="572"/>
        <v>Ministerio de Ciencias, Tecnología, Conocimiento e Innovación</v>
      </c>
      <c r="O264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Chaitén</v>
      </c>
      <c r="P2647" s="68"/>
      <c r="Q2647" s="15" t="str">
        <f t="shared" si="569"/>
        <v>Gráfico Evolución Comparativo</v>
      </c>
      <c r="R2647" s="30"/>
      <c r="S264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https://analytics.zoho.com/open-view/2395394000008156433?ZOHO_CRITERIA=%22Localiza_CL_Poblacion%22.%22Codcom%22%3D10401</v>
      </c>
      <c r="T2647" s="17"/>
      <c r="U2647" s="31" t="str">
        <f t="shared" si="570"/>
        <v>#1774B9</v>
      </c>
      <c r="V2647" s="32" t="str">
        <f>+Enfermedades_Mundiales[[#This Row],[idcoleccion]]&amp;"-"&amp;Enfermedades_Mundiales[[#This Row],[id]]</f>
        <v>360-2637</v>
      </c>
      <c r="W2647" s="21">
        <f>+VLOOKUP(Enfermedades_Mundiales[[#This Row],[Filtro URL]],Estructura!$X$4:$Y$366,2,0)</f>
        <v>36310401</v>
      </c>
      <c r="X2647" s="21" t="str">
        <f>+VLOOKUP(Enfermedades_Mundiales[[#This Row],[tema]],Estructura!$A$4:$C$18,3,0)</f>
        <v>T-369</v>
      </c>
      <c r="Y2647" s="32" t="str">
        <f>+VLOOKUP(Enfermedades_Mundiales[[#This Row],[contenido]],Estructura!$E$4:$G$18,3,0)</f>
        <v>C-364</v>
      </c>
      <c r="Z2647" s="32" t="str">
        <f>+VLOOKUP(Enfermedades_Mundiales[[#This Row],[Filtro Integrado]],Estructura!$M$4:$O$367,3,0)</f>
        <v>FI-366</v>
      </c>
      <c r="AA2647" s="32" t="str">
        <f>+VLOOKUP(Enfermedades_Mundiales[[#This Row],[Muestra]],Estructura!$Q$4:$S$194,3,0)</f>
        <v>M-374</v>
      </c>
    </row>
    <row r="2648" spans="1:27" ht="30.6" x14ac:dyDescent="0.3">
      <c r="A2648" s="61" t="s">
        <v>3115</v>
      </c>
      <c r="B2648" s="43">
        <f t="shared" si="568"/>
        <v>360</v>
      </c>
      <c r="C2648" s="44" t="str">
        <f t="shared" si="568"/>
        <v>Enfermedades Mundiales</v>
      </c>
      <c r="D2648" s="44" t="str">
        <f t="shared" si="568"/>
        <v>Salud</v>
      </c>
      <c r="E2648" s="64">
        <v>10402</v>
      </c>
      <c r="F2648" s="44" t="str">
        <f t="shared" si="571"/>
        <v>Paso a Paso y Activos</v>
      </c>
      <c r="G2648" s="27" t="s">
        <v>3568</v>
      </c>
      <c r="H2648" s="60" t="s">
        <v>17</v>
      </c>
      <c r="I2648" s="58" t="s">
        <v>278</v>
      </c>
      <c r="J2648" s="43" t="str">
        <f t="shared" si="563"/>
        <v>Zona</v>
      </c>
      <c r="K2648" s="12" t="str">
        <f t="shared" si="572"/>
        <v>Etapas Históricas -Casos Activos</v>
      </c>
      <c r="L2648" s="43" t="str">
        <f t="shared" si="572"/>
        <v>Periodo 2020-2021</v>
      </c>
      <c r="M2648" s="43" t="str">
        <f t="shared" si="572"/>
        <v>Casos</v>
      </c>
      <c r="N2648" s="49" t="str">
        <f t="shared" si="572"/>
        <v>Ministerio de Ciencias, Tecnología, Conocimiento e Innovación</v>
      </c>
      <c r="O264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Futaleufú</v>
      </c>
      <c r="P2648" s="68"/>
      <c r="Q2648" s="15" t="str">
        <f t="shared" si="569"/>
        <v>Gráfico Evolución Comparativo</v>
      </c>
      <c r="R2648" s="30"/>
      <c r="S264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https://analytics.zoho.com/open-view/2395394000008156433?ZOHO_CRITERIA=%22Localiza_CL_Poblacion%22.%22Codcom%22%3D10402</v>
      </c>
      <c r="T2648" s="17"/>
      <c r="U2648" s="31" t="str">
        <f t="shared" si="570"/>
        <v>#1774B9</v>
      </c>
      <c r="V2648" s="32" t="str">
        <f>+Enfermedades_Mundiales[[#This Row],[idcoleccion]]&amp;"-"&amp;Enfermedades_Mundiales[[#This Row],[id]]</f>
        <v>360-2638</v>
      </c>
      <c r="W2648" s="21">
        <f>+VLOOKUP(Enfermedades_Mundiales[[#This Row],[Filtro URL]],Estructura!$X$4:$Y$366,2,0)</f>
        <v>36310402</v>
      </c>
      <c r="X2648" s="21" t="str">
        <f>+VLOOKUP(Enfermedades_Mundiales[[#This Row],[tema]],Estructura!$A$4:$C$18,3,0)</f>
        <v>T-369</v>
      </c>
      <c r="Y2648" s="32" t="str">
        <f>+VLOOKUP(Enfermedades_Mundiales[[#This Row],[contenido]],Estructura!$E$4:$G$18,3,0)</f>
        <v>C-364</v>
      </c>
      <c r="Z2648" s="32" t="str">
        <f>+VLOOKUP(Enfermedades_Mundiales[[#This Row],[Filtro Integrado]],Estructura!$M$4:$O$367,3,0)</f>
        <v>FI-366</v>
      </c>
      <c r="AA2648" s="32" t="str">
        <f>+VLOOKUP(Enfermedades_Mundiales[[#This Row],[Muestra]],Estructura!$Q$4:$S$194,3,0)</f>
        <v>M-374</v>
      </c>
    </row>
    <row r="2649" spans="1:27" ht="30.6" x14ac:dyDescent="0.3">
      <c r="A2649" s="61" t="s">
        <v>3116</v>
      </c>
      <c r="B2649" s="43">
        <f t="shared" si="568"/>
        <v>360</v>
      </c>
      <c r="C2649" s="44" t="str">
        <f t="shared" si="568"/>
        <v>Enfermedades Mundiales</v>
      </c>
      <c r="D2649" s="44" t="str">
        <f t="shared" si="568"/>
        <v>Salud</v>
      </c>
      <c r="E2649" s="64">
        <v>10403</v>
      </c>
      <c r="F2649" s="44" t="str">
        <f t="shared" si="571"/>
        <v>Paso a Paso y Activos</v>
      </c>
      <c r="G2649" s="27" t="s">
        <v>3568</v>
      </c>
      <c r="H2649" s="60" t="s">
        <v>17</v>
      </c>
      <c r="I2649" s="58" t="s">
        <v>279</v>
      </c>
      <c r="J2649" s="43" t="str">
        <f t="shared" si="563"/>
        <v>Zona</v>
      </c>
      <c r="K2649" s="12" t="str">
        <f t="shared" si="572"/>
        <v>Etapas Históricas -Casos Activos</v>
      </c>
      <c r="L2649" s="43" t="str">
        <f t="shared" si="572"/>
        <v>Periodo 2020-2021</v>
      </c>
      <c r="M2649" s="43" t="str">
        <f t="shared" si="572"/>
        <v>Casos</v>
      </c>
      <c r="N2649" s="49" t="str">
        <f t="shared" si="572"/>
        <v>Ministerio de Ciencias, Tecnología, Conocimiento e Innovación</v>
      </c>
      <c r="O264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Hualaihué</v>
      </c>
      <c r="P2649" s="68"/>
      <c r="Q2649" s="15" t="str">
        <f t="shared" si="569"/>
        <v>Gráfico Evolución Comparativo</v>
      </c>
      <c r="R2649" s="30"/>
      <c r="S264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https://analytics.zoho.com/open-view/2395394000008156433?ZOHO_CRITERIA=%22Localiza_CL_Poblacion%22.%22Codcom%22%3D10403</v>
      </c>
      <c r="T2649" s="17"/>
      <c r="U2649" s="31" t="str">
        <f t="shared" si="570"/>
        <v>#1774B9</v>
      </c>
      <c r="V2649" s="32" t="str">
        <f>+Enfermedades_Mundiales[[#This Row],[idcoleccion]]&amp;"-"&amp;Enfermedades_Mundiales[[#This Row],[id]]</f>
        <v>360-2639</v>
      </c>
      <c r="W2649" s="21">
        <f>+VLOOKUP(Enfermedades_Mundiales[[#This Row],[Filtro URL]],Estructura!$X$4:$Y$366,2,0)</f>
        <v>36310403</v>
      </c>
      <c r="X2649" s="21" t="str">
        <f>+VLOOKUP(Enfermedades_Mundiales[[#This Row],[tema]],Estructura!$A$4:$C$18,3,0)</f>
        <v>T-369</v>
      </c>
      <c r="Y2649" s="32" t="str">
        <f>+VLOOKUP(Enfermedades_Mundiales[[#This Row],[contenido]],Estructura!$E$4:$G$18,3,0)</f>
        <v>C-364</v>
      </c>
      <c r="Z2649" s="32" t="str">
        <f>+VLOOKUP(Enfermedades_Mundiales[[#This Row],[Filtro Integrado]],Estructura!$M$4:$O$367,3,0)</f>
        <v>FI-366</v>
      </c>
      <c r="AA2649" s="32" t="str">
        <f>+VLOOKUP(Enfermedades_Mundiales[[#This Row],[Muestra]],Estructura!$Q$4:$S$194,3,0)</f>
        <v>M-374</v>
      </c>
    </row>
    <row r="2650" spans="1:27" ht="30.6" x14ac:dyDescent="0.3">
      <c r="A2650" s="61" t="s">
        <v>3117</v>
      </c>
      <c r="B2650" s="43">
        <f t="shared" ref="B2650:D2665" si="573">+B2649</f>
        <v>360</v>
      </c>
      <c r="C2650" s="44" t="str">
        <f t="shared" si="573"/>
        <v>Enfermedades Mundiales</v>
      </c>
      <c r="D2650" s="44" t="str">
        <f t="shared" si="573"/>
        <v>Salud</v>
      </c>
      <c r="E2650" s="64">
        <v>10404</v>
      </c>
      <c r="F2650" s="44" t="str">
        <f t="shared" si="571"/>
        <v>Paso a Paso y Activos</v>
      </c>
      <c r="G2650" s="27" t="s">
        <v>3568</v>
      </c>
      <c r="H2650" s="60" t="s">
        <v>17</v>
      </c>
      <c r="I2650" s="58" t="s">
        <v>280</v>
      </c>
      <c r="J2650" s="43" t="str">
        <f t="shared" si="563"/>
        <v>Zona</v>
      </c>
      <c r="K2650" s="12" t="str">
        <f t="shared" si="572"/>
        <v>Etapas Históricas -Casos Activos</v>
      </c>
      <c r="L2650" s="43" t="str">
        <f t="shared" si="572"/>
        <v>Periodo 2020-2021</v>
      </c>
      <c r="M2650" s="43" t="str">
        <f t="shared" si="572"/>
        <v>Casos</v>
      </c>
      <c r="N2650" s="49" t="str">
        <f t="shared" si="572"/>
        <v>Ministerio de Ciencias, Tecnología, Conocimiento e Innovación</v>
      </c>
      <c r="O265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Palena</v>
      </c>
      <c r="P2650" s="68"/>
      <c r="Q2650" s="15" t="str">
        <f t="shared" si="569"/>
        <v>Gráfico Evolución Comparativo</v>
      </c>
      <c r="R2650" s="30"/>
      <c r="S265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https://analytics.zoho.com/open-view/2395394000008156433?ZOHO_CRITERIA=%22Localiza_CL_Poblacion%22.%22Codcom%22%3D10404</v>
      </c>
      <c r="T2650" s="17"/>
      <c r="U2650" s="31" t="str">
        <f t="shared" si="570"/>
        <v>#1774B9</v>
      </c>
      <c r="V2650" s="32" t="str">
        <f>+Enfermedades_Mundiales[[#This Row],[idcoleccion]]&amp;"-"&amp;Enfermedades_Mundiales[[#This Row],[id]]</f>
        <v>360-2640</v>
      </c>
      <c r="W2650" s="21">
        <f>+VLOOKUP(Enfermedades_Mundiales[[#This Row],[Filtro URL]],Estructura!$X$4:$Y$366,2,0)</f>
        <v>36310404</v>
      </c>
      <c r="X2650" s="21" t="str">
        <f>+VLOOKUP(Enfermedades_Mundiales[[#This Row],[tema]],Estructura!$A$4:$C$18,3,0)</f>
        <v>T-369</v>
      </c>
      <c r="Y2650" s="32" t="str">
        <f>+VLOOKUP(Enfermedades_Mundiales[[#This Row],[contenido]],Estructura!$E$4:$G$18,3,0)</f>
        <v>C-364</v>
      </c>
      <c r="Z2650" s="32" t="str">
        <f>+VLOOKUP(Enfermedades_Mundiales[[#This Row],[Filtro Integrado]],Estructura!$M$4:$O$367,3,0)</f>
        <v>FI-366</v>
      </c>
      <c r="AA2650" s="32" t="str">
        <f>+VLOOKUP(Enfermedades_Mundiales[[#This Row],[Muestra]],Estructura!$Q$4:$S$194,3,0)</f>
        <v>M-374</v>
      </c>
    </row>
    <row r="2651" spans="1:27" ht="30.6" x14ac:dyDescent="0.3">
      <c r="A2651" s="61" t="s">
        <v>3118</v>
      </c>
      <c r="B2651" s="43">
        <f t="shared" si="573"/>
        <v>360</v>
      </c>
      <c r="C2651" s="44" t="str">
        <f t="shared" si="573"/>
        <v>Enfermedades Mundiales</v>
      </c>
      <c r="D2651" s="44" t="str">
        <f t="shared" si="573"/>
        <v>Salud</v>
      </c>
      <c r="E2651" s="64">
        <v>11101</v>
      </c>
      <c r="F2651" s="44" t="str">
        <f t="shared" si="571"/>
        <v>Paso a Paso y Activos</v>
      </c>
      <c r="G2651" s="27" t="s">
        <v>3568</v>
      </c>
      <c r="H2651" s="60" t="s">
        <v>17</v>
      </c>
      <c r="I2651" s="58" t="s">
        <v>281</v>
      </c>
      <c r="J2651" s="43" t="str">
        <f t="shared" si="563"/>
        <v>Zona</v>
      </c>
      <c r="K2651" s="12" t="str">
        <f t="shared" ref="K2651:N2666" si="574">+K2650</f>
        <v>Etapas Históricas -Casos Activos</v>
      </c>
      <c r="L2651" s="43" t="str">
        <f t="shared" si="574"/>
        <v>Periodo 2020-2021</v>
      </c>
      <c r="M2651" s="43" t="str">
        <f t="shared" si="574"/>
        <v>Casos</v>
      </c>
      <c r="N2651" s="49" t="str">
        <f t="shared" si="574"/>
        <v>Ministerio de Ciencias, Tecnología, Conocimiento e Innovación</v>
      </c>
      <c r="O265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Coihaique</v>
      </c>
      <c r="P2651" s="68"/>
      <c r="Q2651" s="15" t="str">
        <f t="shared" si="569"/>
        <v>Gráfico Evolución Comparativo</v>
      </c>
      <c r="R2651" s="30"/>
      <c r="S265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https://analytics.zoho.com/open-view/2395394000008156433?ZOHO_CRITERIA=%22Localiza_CL_Poblacion%22.%22Codcom%22%3D11101</v>
      </c>
      <c r="T2651" s="17"/>
      <c r="U2651" s="31" t="str">
        <f t="shared" si="570"/>
        <v>#1774B9</v>
      </c>
      <c r="V2651" s="32" t="str">
        <f>+Enfermedades_Mundiales[[#This Row],[idcoleccion]]&amp;"-"&amp;Enfermedades_Mundiales[[#This Row],[id]]</f>
        <v>360-2641</v>
      </c>
      <c r="W2651" s="21">
        <f>+VLOOKUP(Enfermedades_Mundiales[[#This Row],[Filtro URL]],Estructura!$X$4:$Y$366,2,0)</f>
        <v>36311101</v>
      </c>
      <c r="X2651" s="21" t="str">
        <f>+VLOOKUP(Enfermedades_Mundiales[[#This Row],[tema]],Estructura!$A$4:$C$18,3,0)</f>
        <v>T-369</v>
      </c>
      <c r="Y2651" s="32" t="str">
        <f>+VLOOKUP(Enfermedades_Mundiales[[#This Row],[contenido]],Estructura!$E$4:$G$18,3,0)</f>
        <v>C-364</v>
      </c>
      <c r="Z2651" s="32" t="str">
        <f>+VLOOKUP(Enfermedades_Mundiales[[#This Row],[Filtro Integrado]],Estructura!$M$4:$O$367,3,0)</f>
        <v>FI-366</v>
      </c>
      <c r="AA2651" s="32" t="str">
        <f>+VLOOKUP(Enfermedades_Mundiales[[#This Row],[Muestra]],Estructura!$Q$4:$S$194,3,0)</f>
        <v>M-374</v>
      </c>
    </row>
    <row r="2652" spans="1:27" ht="30.6" x14ac:dyDescent="0.3">
      <c r="A2652" s="61" t="s">
        <v>3119</v>
      </c>
      <c r="B2652" s="43">
        <f t="shared" si="573"/>
        <v>360</v>
      </c>
      <c r="C2652" s="44" t="str">
        <f t="shared" si="573"/>
        <v>Enfermedades Mundiales</v>
      </c>
      <c r="D2652" s="44" t="str">
        <f t="shared" si="573"/>
        <v>Salud</v>
      </c>
      <c r="E2652" s="64">
        <v>11102</v>
      </c>
      <c r="F2652" s="44" t="str">
        <f t="shared" si="571"/>
        <v>Paso a Paso y Activos</v>
      </c>
      <c r="G2652" s="27" t="s">
        <v>3568</v>
      </c>
      <c r="H2652" s="60" t="s">
        <v>17</v>
      </c>
      <c r="I2652" s="58" t="s">
        <v>282</v>
      </c>
      <c r="J2652" s="43" t="str">
        <f t="shared" ref="J2652:J2715" si="575">+J2651</f>
        <v>Zona</v>
      </c>
      <c r="K2652" s="12" t="str">
        <f t="shared" si="574"/>
        <v>Etapas Históricas -Casos Activos</v>
      </c>
      <c r="L2652" s="43" t="str">
        <f t="shared" si="574"/>
        <v>Periodo 2020-2021</v>
      </c>
      <c r="M2652" s="43" t="str">
        <f t="shared" si="574"/>
        <v>Casos</v>
      </c>
      <c r="N2652" s="49" t="str">
        <f t="shared" si="574"/>
        <v>Ministerio de Ciencias, Tecnología, Conocimiento e Innovación</v>
      </c>
      <c r="O265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Lago Verde</v>
      </c>
      <c r="P2652" s="68"/>
      <c r="Q2652" s="15" t="str">
        <f t="shared" si="569"/>
        <v>Gráfico Evolución Comparativo</v>
      </c>
      <c r="R2652" s="30"/>
      <c r="S265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https://analytics.zoho.com/open-view/2395394000008156433?ZOHO_CRITERIA=%22Localiza_CL_Poblacion%22.%22Codcom%22%3D11102</v>
      </c>
      <c r="T2652" s="17"/>
      <c r="U2652" s="31" t="str">
        <f t="shared" si="570"/>
        <v>#1774B9</v>
      </c>
      <c r="V2652" s="32" t="str">
        <f>+Enfermedades_Mundiales[[#This Row],[idcoleccion]]&amp;"-"&amp;Enfermedades_Mundiales[[#This Row],[id]]</f>
        <v>360-2642</v>
      </c>
      <c r="W2652" s="21">
        <f>+VLOOKUP(Enfermedades_Mundiales[[#This Row],[Filtro URL]],Estructura!$X$4:$Y$366,2,0)</f>
        <v>36311102</v>
      </c>
      <c r="X2652" s="21" t="str">
        <f>+VLOOKUP(Enfermedades_Mundiales[[#This Row],[tema]],Estructura!$A$4:$C$18,3,0)</f>
        <v>T-369</v>
      </c>
      <c r="Y2652" s="32" t="str">
        <f>+VLOOKUP(Enfermedades_Mundiales[[#This Row],[contenido]],Estructura!$E$4:$G$18,3,0)</f>
        <v>C-364</v>
      </c>
      <c r="Z2652" s="32" t="str">
        <f>+VLOOKUP(Enfermedades_Mundiales[[#This Row],[Filtro Integrado]],Estructura!$M$4:$O$367,3,0)</f>
        <v>FI-366</v>
      </c>
      <c r="AA2652" s="32" t="str">
        <f>+VLOOKUP(Enfermedades_Mundiales[[#This Row],[Muestra]],Estructura!$Q$4:$S$194,3,0)</f>
        <v>M-374</v>
      </c>
    </row>
    <row r="2653" spans="1:27" ht="30.6" x14ac:dyDescent="0.3">
      <c r="A2653" s="61" t="s">
        <v>3120</v>
      </c>
      <c r="B2653" s="43">
        <f t="shared" si="573"/>
        <v>360</v>
      </c>
      <c r="C2653" s="44" t="str">
        <f t="shared" si="573"/>
        <v>Enfermedades Mundiales</v>
      </c>
      <c r="D2653" s="44" t="str">
        <f t="shared" si="573"/>
        <v>Salud</v>
      </c>
      <c r="E2653" s="64">
        <v>11201</v>
      </c>
      <c r="F2653" s="44" t="str">
        <f t="shared" si="571"/>
        <v>Paso a Paso y Activos</v>
      </c>
      <c r="G2653" s="27" t="s">
        <v>3568</v>
      </c>
      <c r="H2653" s="60" t="s">
        <v>17</v>
      </c>
      <c r="I2653" s="58" t="s">
        <v>283</v>
      </c>
      <c r="J2653" s="43" t="str">
        <f t="shared" si="575"/>
        <v>Zona</v>
      </c>
      <c r="K2653" s="12" t="str">
        <f t="shared" si="574"/>
        <v>Etapas Históricas -Casos Activos</v>
      </c>
      <c r="L2653" s="43" t="str">
        <f t="shared" si="574"/>
        <v>Periodo 2020-2021</v>
      </c>
      <c r="M2653" s="43" t="str">
        <f t="shared" si="574"/>
        <v>Casos</v>
      </c>
      <c r="N2653" s="49" t="str">
        <f t="shared" si="574"/>
        <v>Ministerio de Ciencias, Tecnología, Conocimiento e Innovación</v>
      </c>
      <c r="O265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Aisén</v>
      </c>
      <c r="P2653" s="68"/>
      <c r="Q2653" s="15" t="str">
        <f t="shared" si="569"/>
        <v>Gráfico Evolución Comparativo</v>
      </c>
      <c r="R2653" s="30"/>
      <c r="S265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https://analytics.zoho.com/open-view/2395394000008156433?ZOHO_CRITERIA=%22Localiza_CL_Poblacion%22.%22Codcom%22%3D11201</v>
      </c>
      <c r="T2653" s="17"/>
      <c r="U2653" s="31" t="str">
        <f t="shared" si="570"/>
        <v>#1774B9</v>
      </c>
      <c r="V2653" s="32" t="str">
        <f>+Enfermedades_Mundiales[[#This Row],[idcoleccion]]&amp;"-"&amp;Enfermedades_Mundiales[[#This Row],[id]]</f>
        <v>360-2643</v>
      </c>
      <c r="W2653" s="21">
        <f>+VLOOKUP(Enfermedades_Mundiales[[#This Row],[Filtro URL]],Estructura!$X$4:$Y$366,2,0)</f>
        <v>36311201</v>
      </c>
      <c r="X2653" s="21" t="str">
        <f>+VLOOKUP(Enfermedades_Mundiales[[#This Row],[tema]],Estructura!$A$4:$C$18,3,0)</f>
        <v>T-369</v>
      </c>
      <c r="Y2653" s="32" t="str">
        <f>+VLOOKUP(Enfermedades_Mundiales[[#This Row],[contenido]],Estructura!$E$4:$G$18,3,0)</f>
        <v>C-364</v>
      </c>
      <c r="Z2653" s="32" t="str">
        <f>+VLOOKUP(Enfermedades_Mundiales[[#This Row],[Filtro Integrado]],Estructura!$M$4:$O$367,3,0)</f>
        <v>FI-366</v>
      </c>
      <c r="AA2653" s="32" t="str">
        <f>+VLOOKUP(Enfermedades_Mundiales[[#This Row],[Muestra]],Estructura!$Q$4:$S$194,3,0)</f>
        <v>M-374</v>
      </c>
    </row>
    <row r="2654" spans="1:27" ht="30.6" x14ac:dyDescent="0.3">
      <c r="A2654" s="61" t="s">
        <v>3121</v>
      </c>
      <c r="B2654" s="43">
        <f t="shared" si="573"/>
        <v>360</v>
      </c>
      <c r="C2654" s="44" t="str">
        <f t="shared" si="573"/>
        <v>Enfermedades Mundiales</v>
      </c>
      <c r="D2654" s="44" t="str">
        <f t="shared" si="573"/>
        <v>Salud</v>
      </c>
      <c r="E2654" s="64">
        <v>11202</v>
      </c>
      <c r="F2654" s="44" t="str">
        <f t="shared" si="571"/>
        <v>Paso a Paso y Activos</v>
      </c>
      <c r="G2654" s="27" t="s">
        <v>3568</v>
      </c>
      <c r="H2654" s="60" t="s">
        <v>17</v>
      </c>
      <c r="I2654" s="58" t="s">
        <v>284</v>
      </c>
      <c r="J2654" s="43" t="str">
        <f t="shared" si="575"/>
        <v>Zona</v>
      </c>
      <c r="K2654" s="12" t="str">
        <f t="shared" si="574"/>
        <v>Etapas Históricas -Casos Activos</v>
      </c>
      <c r="L2654" s="43" t="str">
        <f t="shared" si="574"/>
        <v>Periodo 2020-2021</v>
      </c>
      <c r="M2654" s="43" t="str">
        <f t="shared" si="574"/>
        <v>Casos</v>
      </c>
      <c r="N2654" s="49" t="str">
        <f t="shared" si="574"/>
        <v>Ministerio de Ciencias, Tecnología, Conocimiento e Innovación</v>
      </c>
      <c r="O265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Cisnes</v>
      </c>
      <c r="P2654" s="68"/>
      <c r="Q2654" s="15" t="str">
        <f t="shared" si="569"/>
        <v>Gráfico Evolución Comparativo</v>
      </c>
      <c r="R2654" s="30"/>
      <c r="S265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https://analytics.zoho.com/open-view/2395394000008156433?ZOHO_CRITERIA=%22Localiza_CL_Poblacion%22.%22Codcom%22%3D11202</v>
      </c>
      <c r="T2654" s="17"/>
      <c r="U2654" s="31" t="str">
        <f t="shared" si="570"/>
        <v>#1774B9</v>
      </c>
      <c r="V2654" s="32" t="str">
        <f>+Enfermedades_Mundiales[[#This Row],[idcoleccion]]&amp;"-"&amp;Enfermedades_Mundiales[[#This Row],[id]]</f>
        <v>360-2644</v>
      </c>
      <c r="W2654" s="21">
        <f>+VLOOKUP(Enfermedades_Mundiales[[#This Row],[Filtro URL]],Estructura!$X$4:$Y$366,2,0)</f>
        <v>36311202</v>
      </c>
      <c r="X2654" s="21" t="str">
        <f>+VLOOKUP(Enfermedades_Mundiales[[#This Row],[tema]],Estructura!$A$4:$C$18,3,0)</f>
        <v>T-369</v>
      </c>
      <c r="Y2654" s="32" t="str">
        <f>+VLOOKUP(Enfermedades_Mundiales[[#This Row],[contenido]],Estructura!$E$4:$G$18,3,0)</f>
        <v>C-364</v>
      </c>
      <c r="Z2654" s="32" t="str">
        <f>+VLOOKUP(Enfermedades_Mundiales[[#This Row],[Filtro Integrado]],Estructura!$M$4:$O$367,3,0)</f>
        <v>FI-366</v>
      </c>
      <c r="AA2654" s="32" t="str">
        <f>+VLOOKUP(Enfermedades_Mundiales[[#This Row],[Muestra]],Estructura!$Q$4:$S$194,3,0)</f>
        <v>M-374</v>
      </c>
    </row>
    <row r="2655" spans="1:27" ht="30.6" x14ac:dyDescent="0.3">
      <c r="A2655" s="61" t="s">
        <v>3122</v>
      </c>
      <c r="B2655" s="43">
        <f t="shared" si="573"/>
        <v>360</v>
      </c>
      <c r="C2655" s="44" t="str">
        <f t="shared" si="573"/>
        <v>Enfermedades Mundiales</v>
      </c>
      <c r="D2655" s="44" t="str">
        <f t="shared" si="573"/>
        <v>Salud</v>
      </c>
      <c r="E2655" s="64">
        <v>11203</v>
      </c>
      <c r="F2655" s="44" t="str">
        <f t="shared" si="571"/>
        <v>Paso a Paso y Activos</v>
      </c>
      <c r="G2655" s="27" t="s">
        <v>3568</v>
      </c>
      <c r="H2655" s="60" t="s">
        <v>17</v>
      </c>
      <c r="I2655" s="58" t="s">
        <v>285</v>
      </c>
      <c r="J2655" s="43" t="str">
        <f t="shared" si="575"/>
        <v>Zona</v>
      </c>
      <c r="K2655" s="12" t="str">
        <f t="shared" si="574"/>
        <v>Etapas Históricas -Casos Activos</v>
      </c>
      <c r="L2655" s="43" t="str">
        <f t="shared" si="574"/>
        <v>Periodo 2020-2021</v>
      </c>
      <c r="M2655" s="43" t="str">
        <f t="shared" si="574"/>
        <v>Casos</v>
      </c>
      <c r="N2655" s="49" t="str">
        <f t="shared" si="574"/>
        <v>Ministerio de Ciencias, Tecnología, Conocimiento e Innovación</v>
      </c>
      <c r="O265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Guaitecas</v>
      </c>
      <c r="P2655" s="68"/>
      <c r="Q2655" s="15" t="str">
        <f t="shared" si="569"/>
        <v>Gráfico Evolución Comparativo</v>
      </c>
      <c r="R2655" s="30"/>
      <c r="S265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https://analytics.zoho.com/open-view/2395394000008156433?ZOHO_CRITERIA=%22Localiza_CL_Poblacion%22.%22Codcom%22%3D11203</v>
      </c>
      <c r="T2655" s="17"/>
      <c r="U2655" s="31" t="str">
        <f t="shared" si="570"/>
        <v>#1774B9</v>
      </c>
      <c r="V2655" s="32" t="str">
        <f>+Enfermedades_Mundiales[[#This Row],[idcoleccion]]&amp;"-"&amp;Enfermedades_Mundiales[[#This Row],[id]]</f>
        <v>360-2645</v>
      </c>
      <c r="W2655" s="21">
        <f>+VLOOKUP(Enfermedades_Mundiales[[#This Row],[Filtro URL]],Estructura!$X$4:$Y$366,2,0)</f>
        <v>36311203</v>
      </c>
      <c r="X2655" s="21" t="str">
        <f>+VLOOKUP(Enfermedades_Mundiales[[#This Row],[tema]],Estructura!$A$4:$C$18,3,0)</f>
        <v>T-369</v>
      </c>
      <c r="Y2655" s="32" t="str">
        <f>+VLOOKUP(Enfermedades_Mundiales[[#This Row],[contenido]],Estructura!$E$4:$G$18,3,0)</f>
        <v>C-364</v>
      </c>
      <c r="Z2655" s="32" t="str">
        <f>+VLOOKUP(Enfermedades_Mundiales[[#This Row],[Filtro Integrado]],Estructura!$M$4:$O$367,3,0)</f>
        <v>FI-366</v>
      </c>
      <c r="AA2655" s="32" t="str">
        <f>+VLOOKUP(Enfermedades_Mundiales[[#This Row],[Muestra]],Estructura!$Q$4:$S$194,3,0)</f>
        <v>M-374</v>
      </c>
    </row>
    <row r="2656" spans="1:27" ht="30.6" x14ac:dyDescent="0.3">
      <c r="A2656" s="61" t="s">
        <v>3123</v>
      </c>
      <c r="B2656" s="43">
        <f t="shared" si="573"/>
        <v>360</v>
      </c>
      <c r="C2656" s="44" t="str">
        <f t="shared" si="573"/>
        <v>Enfermedades Mundiales</v>
      </c>
      <c r="D2656" s="44" t="str">
        <f t="shared" si="573"/>
        <v>Salud</v>
      </c>
      <c r="E2656" s="64">
        <v>11301</v>
      </c>
      <c r="F2656" s="44" t="str">
        <f t="shared" si="571"/>
        <v>Paso a Paso y Activos</v>
      </c>
      <c r="G2656" s="27" t="s">
        <v>3568</v>
      </c>
      <c r="H2656" s="60" t="s">
        <v>17</v>
      </c>
      <c r="I2656" s="58" t="s">
        <v>286</v>
      </c>
      <c r="J2656" s="43" t="str">
        <f t="shared" si="575"/>
        <v>Zona</v>
      </c>
      <c r="K2656" s="12" t="str">
        <f t="shared" si="574"/>
        <v>Etapas Históricas -Casos Activos</v>
      </c>
      <c r="L2656" s="43" t="str">
        <f t="shared" si="574"/>
        <v>Periodo 2020-2021</v>
      </c>
      <c r="M2656" s="43" t="str">
        <f t="shared" si="574"/>
        <v>Casos</v>
      </c>
      <c r="N2656" s="49" t="str">
        <f t="shared" si="574"/>
        <v>Ministerio de Ciencias, Tecnología, Conocimiento e Innovación</v>
      </c>
      <c r="O265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Cochrane</v>
      </c>
      <c r="P2656" s="68"/>
      <c r="Q2656" s="15" t="str">
        <f t="shared" si="569"/>
        <v>Gráfico Evolución Comparativo</v>
      </c>
      <c r="R2656" s="30"/>
      <c r="S265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https://analytics.zoho.com/open-view/2395394000008156433?ZOHO_CRITERIA=%22Localiza_CL_Poblacion%22.%22Codcom%22%3D11301</v>
      </c>
      <c r="T2656" s="17"/>
      <c r="U2656" s="31" t="str">
        <f t="shared" si="570"/>
        <v>#1774B9</v>
      </c>
      <c r="V2656" s="32" t="str">
        <f>+Enfermedades_Mundiales[[#This Row],[idcoleccion]]&amp;"-"&amp;Enfermedades_Mundiales[[#This Row],[id]]</f>
        <v>360-2646</v>
      </c>
      <c r="W2656" s="21">
        <f>+VLOOKUP(Enfermedades_Mundiales[[#This Row],[Filtro URL]],Estructura!$X$4:$Y$366,2,0)</f>
        <v>36311301</v>
      </c>
      <c r="X2656" s="21" t="str">
        <f>+VLOOKUP(Enfermedades_Mundiales[[#This Row],[tema]],Estructura!$A$4:$C$18,3,0)</f>
        <v>T-369</v>
      </c>
      <c r="Y2656" s="32" t="str">
        <f>+VLOOKUP(Enfermedades_Mundiales[[#This Row],[contenido]],Estructura!$E$4:$G$18,3,0)</f>
        <v>C-364</v>
      </c>
      <c r="Z2656" s="32" t="str">
        <f>+VLOOKUP(Enfermedades_Mundiales[[#This Row],[Filtro Integrado]],Estructura!$M$4:$O$367,3,0)</f>
        <v>FI-366</v>
      </c>
      <c r="AA2656" s="32" t="str">
        <f>+VLOOKUP(Enfermedades_Mundiales[[#This Row],[Muestra]],Estructura!$Q$4:$S$194,3,0)</f>
        <v>M-374</v>
      </c>
    </row>
    <row r="2657" spans="1:27" ht="30.6" x14ac:dyDescent="0.3">
      <c r="A2657" s="61" t="s">
        <v>3124</v>
      </c>
      <c r="B2657" s="43">
        <f t="shared" si="573"/>
        <v>360</v>
      </c>
      <c r="C2657" s="44" t="str">
        <f t="shared" si="573"/>
        <v>Enfermedades Mundiales</v>
      </c>
      <c r="D2657" s="44" t="str">
        <f t="shared" si="573"/>
        <v>Salud</v>
      </c>
      <c r="E2657" s="64">
        <v>11302</v>
      </c>
      <c r="F2657" s="44" t="str">
        <f t="shared" si="571"/>
        <v>Paso a Paso y Activos</v>
      </c>
      <c r="G2657" s="27" t="s">
        <v>3568</v>
      </c>
      <c r="H2657" s="60" t="s">
        <v>17</v>
      </c>
      <c r="I2657" s="58" t="s">
        <v>22</v>
      </c>
      <c r="J2657" s="43" t="str">
        <f t="shared" si="575"/>
        <v>Zona</v>
      </c>
      <c r="K2657" s="12" t="str">
        <f t="shared" si="574"/>
        <v>Etapas Históricas -Casos Activos</v>
      </c>
      <c r="L2657" s="43" t="str">
        <f t="shared" si="574"/>
        <v>Periodo 2020-2021</v>
      </c>
      <c r="M2657" s="43" t="str">
        <f t="shared" si="574"/>
        <v>Casos</v>
      </c>
      <c r="N2657" s="49" t="str">
        <f t="shared" si="574"/>
        <v>Ministerio de Ciencias, Tecnología, Conocimiento e Innovación</v>
      </c>
      <c r="O265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O'Higgins</v>
      </c>
      <c r="P2657" s="68"/>
      <c r="Q2657" s="15" t="str">
        <f t="shared" si="569"/>
        <v>Gráfico Evolución Comparativo</v>
      </c>
      <c r="R2657" s="30"/>
      <c r="S265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https://analytics.zoho.com/open-view/2395394000008156433?ZOHO_CRITERIA=%22Localiza_CL_Poblacion%22.%22Codcom%22%3D11302</v>
      </c>
      <c r="T2657" s="17"/>
      <c r="U2657" s="31" t="str">
        <f t="shared" si="570"/>
        <v>#1774B9</v>
      </c>
      <c r="V2657" s="32" t="str">
        <f>+Enfermedades_Mundiales[[#This Row],[idcoleccion]]&amp;"-"&amp;Enfermedades_Mundiales[[#This Row],[id]]</f>
        <v>360-2647</v>
      </c>
      <c r="W2657" s="21">
        <f>+VLOOKUP(Enfermedades_Mundiales[[#This Row],[Filtro URL]],Estructura!$X$4:$Y$366,2,0)</f>
        <v>36311302</v>
      </c>
      <c r="X2657" s="21" t="str">
        <f>+VLOOKUP(Enfermedades_Mundiales[[#This Row],[tema]],Estructura!$A$4:$C$18,3,0)</f>
        <v>T-369</v>
      </c>
      <c r="Y2657" s="32" t="str">
        <f>+VLOOKUP(Enfermedades_Mundiales[[#This Row],[contenido]],Estructura!$E$4:$G$18,3,0)</f>
        <v>C-364</v>
      </c>
      <c r="Z2657" s="32" t="str">
        <f>+VLOOKUP(Enfermedades_Mundiales[[#This Row],[Filtro Integrado]],Estructura!$M$4:$O$367,3,0)</f>
        <v>FI-366</v>
      </c>
      <c r="AA2657" s="32" t="str">
        <f>+VLOOKUP(Enfermedades_Mundiales[[#This Row],[Muestra]],Estructura!$Q$4:$S$194,3,0)</f>
        <v>M-374</v>
      </c>
    </row>
    <row r="2658" spans="1:27" ht="30.6" x14ac:dyDescent="0.3">
      <c r="A2658" s="61" t="s">
        <v>3125</v>
      </c>
      <c r="B2658" s="43">
        <f t="shared" si="573"/>
        <v>360</v>
      </c>
      <c r="C2658" s="44" t="str">
        <f t="shared" si="573"/>
        <v>Enfermedades Mundiales</v>
      </c>
      <c r="D2658" s="44" t="str">
        <f t="shared" si="573"/>
        <v>Salud</v>
      </c>
      <c r="E2658" s="64">
        <v>11303</v>
      </c>
      <c r="F2658" s="44" t="str">
        <f t="shared" si="571"/>
        <v>Paso a Paso y Activos</v>
      </c>
      <c r="G2658" s="27" t="s">
        <v>3568</v>
      </c>
      <c r="H2658" s="60" t="s">
        <v>17</v>
      </c>
      <c r="I2658" s="58" t="s">
        <v>287</v>
      </c>
      <c r="J2658" s="43" t="str">
        <f t="shared" si="575"/>
        <v>Zona</v>
      </c>
      <c r="K2658" s="12" t="str">
        <f t="shared" si="574"/>
        <v>Etapas Históricas -Casos Activos</v>
      </c>
      <c r="L2658" s="43" t="str">
        <f t="shared" si="574"/>
        <v>Periodo 2020-2021</v>
      </c>
      <c r="M2658" s="43" t="str">
        <f t="shared" si="574"/>
        <v>Casos</v>
      </c>
      <c r="N2658" s="49" t="str">
        <f t="shared" si="574"/>
        <v>Ministerio de Ciencias, Tecnología, Conocimiento e Innovación</v>
      </c>
      <c r="O265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Tortel</v>
      </c>
      <c r="P2658" s="68"/>
      <c r="Q2658" s="15" t="str">
        <f t="shared" si="569"/>
        <v>Gráfico Evolución Comparativo</v>
      </c>
      <c r="R2658" s="30"/>
      <c r="S265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https://analytics.zoho.com/open-view/2395394000008156433?ZOHO_CRITERIA=%22Localiza_CL_Poblacion%22.%22Codcom%22%3D11303</v>
      </c>
      <c r="T2658" s="17"/>
      <c r="U2658" s="31" t="str">
        <f t="shared" si="570"/>
        <v>#1774B9</v>
      </c>
      <c r="V2658" s="32" t="str">
        <f>+Enfermedades_Mundiales[[#This Row],[idcoleccion]]&amp;"-"&amp;Enfermedades_Mundiales[[#This Row],[id]]</f>
        <v>360-2648</v>
      </c>
      <c r="W2658" s="21">
        <f>+VLOOKUP(Enfermedades_Mundiales[[#This Row],[Filtro URL]],Estructura!$X$4:$Y$366,2,0)</f>
        <v>36311303</v>
      </c>
      <c r="X2658" s="21" t="str">
        <f>+VLOOKUP(Enfermedades_Mundiales[[#This Row],[tema]],Estructura!$A$4:$C$18,3,0)</f>
        <v>T-369</v>
      </c>
      <c r="Y2658" s="32" t="str">
        <f>+VLOOKUP(Enfermedades_Mundiales[[#This Row],[contenido]],Estructura!$E$4:$G$18,3,0)</f>
        <v>C-364</v>
      </c>
      <c r="Z2658" s="32" t="str">
        <f>+VLOOKUP(Enfermedades_Mundiales[[#This Row],[Filtro Integrado]],Estructura!$M$4:$O$367,3,0)</f>
        <v>FI-366</v>
      </c>
      <c r="AA2658" s="32" t="str">
        <f>+VLOOKUP(Enfermedades_Mundiales[[#This Row],[Muestra]],Estructura!$Q$4:$S$194,3,0)</f>
        <v>M-374</v>
      </c>
    </row>
    <row r="2659" spans="1:27" ht="30.6" x14ac:dyDescent="0.3">
      <c r="A2659" s="61" t="s">
        <v>3126</v>
      </c>
      <c r="B2659" s="43">
        <f t="shared" si="573"/>
        <v>360</v>
      </c>
      <c r="C2659" s="44" t="str">
        <f t="shared" si="573"/>
        <v>Enfermedades Mundiales</v>
      </c>
      <c r="D2659" s="44" t="str">
        <f t="shared" si="573"/>
        <v>Salud</v>
      </c>
      <c r="E2659" s="64">
        <v>11401</v>
      </c>
      <c r="F2659" s="44" t="str">
        <f t="shared" si="571"/>
        <v>Paso a Paso y Activos</v>
      </c>
      <c r="G2659" s="27" t="s">
        <v>3568</v>
      </c>
      <c r="H2659" s="60" t="s">
        <v>17</v>
      </c>
      <c r="I2659" s="58" t="s">
        <v>288</v>
      </c>
      <c r="J2659" s="43" t="str">
        <f t="shared" si="575"/>
        <v>Zona</v>
      </c>
      <c r="K2659" s="12" t="str">
        <f t="shared" si="574"/>
        <v>Etapas Históricas -Casos Activos</v>
      </c>
      <c r="L2659" s="43" t="str">
        <f t="shared" si="574"/>
        <v>Periodo 2020-2021</v>
      </c>
      <c r="M2659" s="43" t="str">
        <f t="shared" si="574"/>
        <v>Casos</v>
      </c>
      <c r="N2659" s="49" t="str">
        <f t="shared" si="574"/>
        <v>Ministerio de Ciencias, Tecnología, Conocimiento e Innovación</v>
      </c>
      <c r="O265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Chile Chico</v>
      </c>
      <c r="P2659" s="68"/>
      <c r="Q2659" s="15" t="str">
        <f t="shared" si="569"/>
        <v>Gráfico Evolución Comparativo</v>
      </c>
      <c r="R2659" s="30"/>
      <c r="S265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https://analytics.zoho.com/open-view/2395394000008156433?ZOHO_CRITERIA=%22Localiza_CL_Poblacion%22.%22Codcom%22%3D11401</v>
      </c>
      <c r="T2659" s="17"/>
      <c r="U2659" s="31" t="str">
        <f t="shared" si="570"/>
        <v>#1774B9</v>
      </c>
      <c r="V2659" s="32" t="str">
        <f>+Enfermedades_Mundiales[[#This Row],[idcoleccion]]&amp;"-"&amp;Enfermedades_Mundiales[[#This Row],[id]]</f>
        <v>360-2649</v>
      </c>
      <c r="W2659" s="21">
        <f>+VLOOKUP(Enfermedades_Mundiales[[#This Row],[Filtro URL]],Estructura!$X$4:$Y$366,2,0)</f>
        <v>36311401</v>
      </c>
      <c r="X2659" s="21" t="str">
        <f>+VLOOKUP(Enfermedades_Mundiales[[#This Row],[tema]],Estructura!$A$4:$C$18,3,0)</f>
        <v>T-369</v>
      </c>
      <c r="Y2659" s="32" t="str">
        <f>+VLOOKUP(Enfermedades_Mundiales[[#This Row],[contenido]],Estructura!$E$4:$G$18,3,0)</f>
        <v>C-364</v>
      </c>
      <c r="Z2659" s="32" t="str">
        <f>+VLOOKUP(Enfermedades_Mundiales[[#This Row],[Filtro Integrado]],Estructura!$M$4:$O$367,3,0)</f>
        <v>FI-366</v>
      </c>
      <c r="AA2659" s="32" t="str">
        <f>+VLOOKUP(Enfermedades_Mundiales[[#This Row],[Muestra]],Estructura!$Q$4:$S$194,3,0)</f>
        <v>M-374</v>
      </c>
    </row>
    <row r="2660" spans="1:27" ht="30.6" x14ac:dyDescent="0.3">
      <c r="A2660" s="61" t="s">
        <v>3127</v>
      </c>
      <c r="B2660" s="43">
        <f t="shared" si="573"/>
        <v>360</v>
      </c>
      <c r="C2660" s="44" t="str">
        <f t="shared" si="573"/>
        <v>Enfermedades Mundiales</v>
      </c>
      <c r="D2660" s="44" t="str">
        <f t="shared" si="573"/>
        <v>Salud</v>
      </c>
      <c r="E2660" s="64">
        <v>11402</v>
      </c>
      <c r="F2660" s="44" t="str">
        <f t="shared" si="571"/>
        <v>Paso a Paso y Activos</v>
      </c>
      <c r="G2660" s="27" t="s">
        <v>3568</v>
      </c>
      <c r="H2660" s="60" t="s">
        <v>17</v>
      </c>
      <c r="I2660" s="58" t="s">
        <v>289</v>
      </c>
      <c r="J2660" s="43" t="str">
        <f t="shared" si="575"/>
        <v>Zona</v>
      </c>
      <c r="K2660" s="12" t="str">
        <f t="shared" si="574"/>
        <v>Etapas Históricas -Casos Activos</v>
      </c>
      <c r="L2660" s="43" t="str">
        <f t="shared" si="574"/>
        <v>Periodo 2020-2021</v>
      </c>
      <c r="M2660" s="43" t="str">
        <f t="shared" si="574"/>
        <v>Casos</v>
      </c>
      <c r="N2660" s="49" t="str">
        <f t="shared" si="574"/>
        <v>Ministerio de Ciencias, Tecnología, Conocimiento e Innovación</v>
      </c>
      <c r="O266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Ibáñez</v>
      </c>
      <c r="P2660" s="68"/>
      <c r="Q2660" s="15" t="str">
        <f t="shared" si="569"/>
        <v>Gráfico Evolución Comparativo</v>
      </c>
      <c r="R2660" s="30"/>
      <c r="S266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https://analytics.zoho.com/open-view/2395394000008156433?ZOHO_CRITERIA=%22Localiza_CL_Poblacion%22.%22Codcom%22%3D11402</v>
      </c>
      <c r="T2660" s="17"/>
      <c r="U2660" s="31" t="str">
        <f t="shared" si="570"/>
        <v>#1774B9</v>
      </c>
      <c r="V2660" s="32" t="str">
        <f>+Enfermedades_Mundiales[[#This Row],[idcoleccion]]&amp;"-"&amp;Enfermedades_Mundiales[[#This Row],[id]]</f>
        <v>360-2650</v>
      </c>
      <c r="W2660" s="21">
        <f>+VLOOKUP(Enfermedades_Mundiales[[#This Row],[Filtro URL]],Estructura!$X$4:$Y$366,2,0)</f>
        <v>36311402</v>
      </c>
      <c r="X2660" s="21" t="str">
        <f>+VLOOKUP(Enfermedades_Mundiales[[#This Row],[tema]],Estructura!$A$4:$C$18,3,0)</f>
        <v>T-369</v>
      </c>
      <c r="Y2660" s="32" t="str">
        <f>+VLOOKUP(Enfermedades_Mundiales[[#This Row],[contenido]],Estructura!$E$4:$G$18,3,0)</f>
        <v>C-364</v>
      </c>
      <c r="Z2660" s="32" t="str">
        <f>+VLOOKUP(Enfermedades_Mundiales[[#This Row],[Filtro Integrado]],Estructura!$M$4:$O$367,3,0)</f>
        <v>FI-366</v>
      </c>
      <c r="AA2660" s="32" t="str">
        <f>+VLOOKUP(Enfermedades_Mundiales[[#This Row],[Muestra]],Estructura!$Q$4:$S$194,3,0)</f>
        <v>M-374</v>
      </c>
    </row>
    <row r="2661" spans="1:27" ht="30.6" x14ac:dyDescent="0.3">
      <c r="A2661" s="61" t="s">
        <v>3128</v>
      </c>
      <c r="B2661" s="43">
        <f t="shared" si="573"/>
        <v>360</v>
      </c>
      <c r="C2661" s="44" t="str">
        <f t="shared" si="573"/>
        <v>Enfermedades Mundiales</v>
      </c>
      <c r="D2661" s="44" t="str">
        <f t="shared" si="573"/>
        <v>Salud</v>
      </c>
      <c r="E2661" s="64">
        <v>12101</v>
      </c>
      <c r="F2661" s="44" t="str">
        <f t="shared" si="571"/>
        <v>Paso a Paso y Activos</v>
      </c>
      <c r="G2661" s="27" t="s">
        <v>3568</v>
      </c>
      <c r="H2661" s="60" t="s">
        <v>17</v>
      </c>
      <c r="I2661" s="58" t="s">
        <v>290</v>
      </c>
      <c r="J2661" s="43" t="str">
        <f t="shared" si="575"/>
        <v>Zona</v>
      </c>
      <c r="K2661" s="12" t="str">
        <f t="shared" si="574"/>
        <v>Etapas Históricas -Casos Activos</v>
      </c>
      <c r="L2661" s="43" t="str">
        <f t="shared" si="574"/>
        <v>Periodo 2020-2021</v>
      </c>
      <c r="M2661" s="43" t="str">
        <f t="shared" si="574"/>
        <v>Casos</v>
      </c>
      <c r="N2661" s="49" t="str">
        <f t="shared" si="574"/>
        <v>Ministerio de Ciencias, Tecnología, Conocimiento e Innovación</v>
      </c>
      <c r="O266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Punta Arenas</v>
      </c>
      <c r="P2661" s="68"/>
      <c r="Q2661" s="15" t="str">
        <f t="shared" si="569"/>
        <v>Gráfico Evolución Comparativo</v>
      </c>
      <c r="R2661" s="30"/>
      <c r="S266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https://analytics.zoho.com/open-view/2395394000008156433?ZOHO_CRITERIA=%22Localiza_CL_Poblacion%22.%22Codcom%22%3D12101</v>
      </c>
      <c r="T2661" s="17"/>
      <c r="U2661" s="31" t="str">
        <f t="shared" si="570"/>
        <v>#1774B9</v>
      </c>
      <c r="V2661" s="32" t="str">
        <f>+Enfermedades_Mundiales[[#This Row],[idcoleccion]]&amp;"-"&amp;Enfermedades_Mundiales[[#This Row],[id]]</f>
        <v>360-2651</v>
      </c>
      <c r="W2661" s="21">
        <f>+VLOOKUP(Enfermedades_Mundiales[[#This Row],[Filtro URL]],Estructura!$X$4:$Y$366,2,0)</f>
        <v>36312101</v>
      </c>
      <c r="X2661" s="21" t="str">
        <f>+VLOOKUP(Enfermedades_Mundiales[[#This Row],[tema]],Estructura!$A$4:$C$18,3,0)</f>
        <v>T-369</v>
      </c>
      <c r="Y2661" s="32" t="str">
        <f>+VLOOKUP(Enfermedades_Mundiales[[#This Row],[contenido]],Estructura!$E$4:$G$18,3,0)</f>
        <v>C-364</v>
      </c>
      <c r="Z2661" s="32" t="str">
        <f>+VLOOKUP(Enfermedades_Mundiales[[#This Row],[Filtro Integrado]],Estructura!$M$4:$O$367,3,0)</f>
        <v>FI-366</v>
      </c>
      <c r="AA2661" s="32" t="str">
        <f>+VLOOKUP(Enfermedades_Mundiales[[#This Row],[Muestra]],Estructura!$Q$4:$S$194,3,0)</f>
        <v>M-374</v>
      </c>
    </row>
    <row r="2662" spans="1:27" ht="30.6" x14ac:dyDescent="0.3">
      <c r="A2662" s="61" t="s">
        <v>3129</v>
      </c>
      <c r="B2662" s="43">
        <f t="shared" si="573"/>
        <v>360</v>
      </c>
      <c r="C2662" s="44" t="str">
        <f t="shared" si="573"/>
        <v>Enfermedades Mundiales</v>
      </c>
      <c r="D2662" s="44" t="str">
        <f t="shared" si="573"/>
        <v>Salud</v>
      </c>
      <c r="E2662" s="64">
        <v>12102</v>
      </c>
      <c r="F2662" s="44" t="str">
        <f t="shared" si="571"/>
        <v>Paso a Paso y Activos</v>
      </c>
      <c r="G2662" s="27" t="s">
        <v>3568</v>
      </c>
      <c r="H2662" s="60" t="s">
        <v>17</v>
      </c>
      <c r="I2662" s="58" t="s">
        <v>291</v>
      </c>
      <c r="J2662" s="43" t="str">
        <f t="shared" si="575"/>
        <v>Zona</v>
      </c>
      <c r="K2662" s="12" t="str">
        <f t="shared" si="574"/>
        <v>Etapas Históricas -Casos Activos</v>
      </c>
      <c r="L2662" s="43" t="str">
        <f t="shared" si="574"/>
        <v>Periodo 2020-2021</v>
      </c>
      <c r="M2662" s="43" t="str">
        <f t="shared" si="574"/>
        <v>Casos</v>
      </c>
      <c r="N2662" s="49" t="str">
        <f t="shared" si="574"/>
        <v>Ministerio de Ciencias, Tecnología, Conocimiento e Innovación</v>
      </c>
      <c r="O266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Laguna Blanca</v>
      </c>
      <c r="P2662" s="68"/>
      <c r="Q2662" s="15" t="str">
        <f t="shared" si="569"/>
        <v>Gráfico Evolución Comparativo</v>
      </c>
      <c r="R2662" s="30"/>
      <c r="S266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https://analytics.zoho.com/open-view/2395394000008156433?ZOHO_CRITERIA=%22Localiza_CL_Poblacion%22.%22Codcom%22%3D12102</v>
      </c>
      <c r="T2662" s="17"/>
      <c r="U2662" s="31" t="str">
        <f t="shared" si="570"/>
        <v>#1774B9</v>
      </c>
      <c r="V2662" s="32" t="str">
        <f>+Enfermedades_Mundiales[[#This Row],[idcoleccion]]&amp;"-"&amp;Enfermedades_Mundiales[[#This Row],[id]]</f>
        <v>360-2652</v>
      </c>
      <c r="W2662" s="21">
        <f>+VLOOKUP(Enfermedades_Mundiales[[#This Row],[Filtro URL]],Estructura!$X$4:$Y$366,2,0)</f>
        <v>36312102</v>
      </c>
      <c r="X2662" s="21" t="str">
        <f>+VLOOKUP(Enfermedades_Mundiales[[#This Row],[tema]],Estructura!$A$4:$C$18,3,0)</f>
        <v>T-369</v>
      </c>
      <c r="Y2662" s="32" t="str">
        <f>+VLOOKUP(Enfermedades_Mundiales[[#This Row],[contenido]],Estructura!$E$4:$G$18,3,0)</f>
        <v>C-364</v>
      </c>
      <c r="Z2662" s="32" t="str">
        <f>+VLOOKUP(Enfermedades_Mundiales[[#This Row],[Filtro Integrado]],Estructura!$M$4:$O$367,3,0)</f>
        <v>FI-366</v>
      </c>
      <c r="AA2662" s="32" t="str">
        <f>+VLOOKUP(Enfermedades_Mundiales[[#This Row],[Muestra]],Estructura!$Q$4:$S$194,3,0)</f>
        <v>M-374</v>
      </c>
    </row>
    <row r="2663" spans="1:27" ht="30.6" x14ac:dyDescent="0.3">
      <c r="A2663" s="61" t="s">
        <v>3130</v>
      </c>
      <c r="B2663" s="43">
        <f t="shared" si="573"/>
        <v>360</v>
      </c>
      <c r="C2663" s="44" t="str">
        <f t="shared" si="573"/>
        <v>Enfermedades Mundiales</v>
      </c>
      <c r="D2663" s="44" t="str">
        <f t="shared" si="573"/>
        <v>Salud</v>
      </c>
      <c r="E2663" s="64">
        <v>12103</v>
      </c>
      <c r="F2663" s="44" t="str">
        <f t="shared" si="571"/>
        <v>Paso a Paso y Activos</v>
      </c>
      <c r="G2663" s="27" t="s">
        <v>3568</v>
      </c>
      <c r="H2663" s="60" t="s">
        <v>17</v>
      </c>
      <c r="I2663" s="58" t="s">
        <v>292</v>
      </c>
      <c r="J2663" s="43" t="str">
        <f t="shared" si="575"/>
        <v>Zona</v>
      </c>
      <c r="K2663" s="12" t="str">
        <f t="shared" si="574"/>
        <v>Etapas Históricas -Casos Activos</v>
      </c>
      <c r="L2663" s="43" t="str">
        <f t="shared" si="574"/>
        <v>Periodo 2020-2021</v>
      </c>
      <c r="M2663" s="43" t="str">
        <f t="shared" si="574"/>
        <v>Casos</v>
      </c>
      <c r="N2663" s="49" t="str">
        <f t="shared" si="574"/>
        <v>Ministerio de Ciencias, Tecnología, Conocimiento e Innovación</v>
      </c>
      <c r="O266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Verde</v>
      </c>
      <c r="P2663" s="68"/>
      <c r="Q2663" s="15" t="str">
        <f t="shared" si="569"/>
        <v>Gráfico Evolución Comparativo</v>
      </c>
      <c r="R2663" s="30"/>
      <c r="S266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https://analytics.zoho.com/open-view/2395394000008156433?ZOHO_CRITERIA=%22Localiza_CL_Poblacion%22.%22Codcom%22%3D12103</v>
      </c>
      <c r="T2663" s="17"/>
      <c r="U2663" s="31" t="str">
        <f t="shared" si="570"/>
        <v>#1774B9</v>
      </c>
      <c r="V2663" s="32" t="str">
        <f>+Enfermedades_Mundiales[[#This Row],[idcoleccion]]&amp;"-"&amp;Enfermedades_Mundiales[[#This Row],[id]]</f>
        <v>360-2653</v>
      </c>
      <c r="W2663" s="21">
        <f>+VLOOKUP(Enfermedades_Mundiales[[#This Row],[Filtro URL]],Estructura!$X$4:$Y$366,2,0)</f>
        <v>36312103</v>
      </c>
      <c r="X2663" s="21" t="str">
        <f>+VLOOKUP(Enfermedades_Mundiales[[#This Row],[tema]],Estructura!$A$4:$C$18,3,0)</f>
        <v>T-369</v>
      </c>
      <c r="Y2663" s="32" t="str">
        <f>+VLOOKUP(Enfermedades_Mundiales[[#This Row],[contenido]],Estructura!$E$4:$G$18,3,0)</f>
        <v>C-364</v>
      </c>
      <c r="Z2663" s="32" t="str">
        <f>+VLOOKUP(Enfermedades_Mundiales[[#This Row],[Filtro Integrado]],Estructura!$M$4:$O$367,3,0)</f>
        <v>FI-366</v>
      </c>
      <c r="AA2663" s="32" t="str">
        <f>+VLOOKUP(Enfermedades_Mundiales[[#This Row],[Muestra]],Estructura!$Q$4:$S$194,3,0)</f>
        <v>M-374</v>
      </c>
    </row>
    <row r="2664" spans="1:27" ht="30.6" x14ac:dyDescent="0.3">
      <c r="A2664" s="61" t="s">
        <v>3131</v>
      </c>
      <c r="B2664" s="43">
        <f t="shared" si="573"/>
        <v>360</v>
      </c>
      <c r="C2664" s="44" t="str">
        <f t="shared" si="573"/>
        <v>Enfermedades Mundiales</v>
      </c>
      <c r="D2664" s="44" t="str">
        <f t="shared" si="573"/>
        <v>Salud</v>
      </c>
      <c r="E2664" s="64">
        <v>12104</v>
      </c>
      <c r="F2664" s="44" t="str">
        <f t="shared" si="571"/>
        <v>Paso a Paso y Activos</v>
      </c>
      <c r="G2664" s="27" t="s">
        <v>3568</v>
      </c>
      <c r="H2664" s="60" t="s">
        <v>17</v>
      </c>
      <c r="I2664" s="58" t="s">
        <v>293</v>
      </c>
      <c r="J2664" s="43" t="str">
        <f t="shared" si="575"/>
        <v>Zona</v>
      </c>
      <c r="K2664" s="12" t="str">
        <f t="shared" si="574"/>
        <v>Etapas Históricas -Casos Activos</v>
      </c>
      <c r="L2664" s="43" t="str">
        <f t="shared" si="574"/>
        <v>Periodo 2020-2021</v>
      </c>
      <c r="M2664" s="43" t="str">
        <f t="shared" si="574"/>
        <v>Casos</v>
      </c>
      <c r="N2664" s="49" t="str">
        <f t="shared" si="574"/>
        <v>Ministerio de Ciencias, Tecnología, Conocimiento e Innovación</v>
      </c>
      <c r="O266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Gregorio</v>
      </c>
      <c r="P2664" s="68"/>
      <c r="Q2664" s="15" t="str">
        <f t="shared" si="569"/>
        <v>Gráfico Evolución Comparativo</v>
      </c>
      <c r="R2664" s="30"/>
      <c r="S266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https://analytics.zoho.com/open-view/2395394000008156433?ZOHO_CRITERIA=%22Localiza_CL_Poblacion%22.%22Codcom%22%3D12104</v>
      </c>
      <c r="T2664" s="17"/>
      <c r="U2664" s="31" t="str">
        <f t="shared" si="570"/>
        <v>#1774B9</v>
      </c>
      <c r="V2664" s="32" t="str">
        <f>+Enfermedades_Mundiales[[#This Row],[idcoleccion]]&amp;"-"&amp;Enfermedades_Mundiales[[#This Row],[id]]</f>
        <v>360-2654</v>
      </c>
      <c r="W2664" s="21">
        <f>+VLOOKUP(Enfermedades_Mundiales[[#This Row],[Filtro URL]],Estructura!$X$4:$Y$366,2,0)</f>
        <v>36312104</v>
      </c>
      <c r="X2664" s="21" t="str">
        <f>+VLOOKUP(Enfermedades_Mundiales[[#This Row],[tema]],Estructura!$A$4:$C$18,3,0)</f>
        <v>T-369</v>
      </c>
      <c r="Y2664" s="32" t="str">
        <f>+VLOOKUP(Enfermedades_Mundiales[[#This Row],[contenido]],Estructura!$E$4:$G$18,3,0)</f>
        <v>C-364</v>
      </c>
      <c r="Z2664" s="32" t="str">
        <f>+VLOOKUP(Enfermedades_Mundiales[[#This Row],[Filtro Integrado]],Estructura!$M$4:$O$367,3,0)</f>
        <v>FI-366</v>
      </c>
      <c r="AA2664" s="32" t="str">
        <f>+VLOOKUP(Enfermedades_Mundiales[[#This Row],[Muestra]],Estructura!$Q$4:$S$194,3,0)</f>
        <v>M-374</v>
      </c>
    </row>
    <row r="2665" spans="1:27" ht="30.6" x14ac:dyDescent="0.3">
      <c r="A2665" s="61" t="s">
        <v>3132</v>
      </c>
      <c r="B2665" s="43">
        <f t="shared" si="573"/>
        <v>360</v>
      </c>
      <c r="C2665" s="44" t="str">
        <f t="shared" si="573"/>
        <v>Enfermedades Mundiales</v>
      </c>
      <c r="D2665" s="44" t="str">
        <f t="shared" si="573"/>
        <v>Salud</v>
      </c>
      <c r="E2665" s="64">
        <v>12201</v>
      </c>
      <c r="F2665" s="44" t="str">
        <f t="shared" si="571"/>
        <v>Paso a Paso y Activos</v>
      </c>
      <c r="G2665" s="27" t="s">
        <v>3568</v>
      </c>
      <c r="H2665" s="60" t="s">
        <v>17</v>
      </c>
      <c r="I2665" s="58" t="s">
        <v>294</v>
      </c>
      <c r="J2665" s="43" t="str">
        <f t="shared" si="575"/>
        <v>Zona</v>
      </c>
      <c r="K2665" s="12" t="str">
        <f t="shared" si="574"/>
        <v>Etapas Históricas -Casos Activos</v>
      </c>
      <c r="L2665" s="43" t="str">
        <f t="shared" si="574"/>
        <v>Periodo 2020-2021</v>
      </c>
      <c r="M2665" s="43" t="str">
        <f t="shared" si="574"/>
        <v>Casos</v>
      </c>
      <c r="N2665" s="49" t="str">
        <f t="shared" si="574"/>
        <v>Ministerio de Ciencias, Tecnología, Conocimiento e Innovación</v>
      </c>
      <c r="O266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Cabo de Hornos</v>
      </c>
      <c r="P2665" s="68"/>
      <c r="Q2665" s="15" t="str">
        <f t="shared" si="569"/>
        <v>Gráfico Evolución Comparativo</v>
      </c>
      <c r="R2665" s="30"/>
      <c r="S266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https://analytics.zoho.com/open-view/2395394000008156433?ZOHO_CRITERIA=%22Localiza_CL_Poblacion%22.%22Codcom%22%3D12201</v>
      </c>
      <c r="T2665" s="17"/>
      <c r="U2665" s="31" t="str">
        <f t="shared" si="570"/>
        <v>#1774B9</v>
      </c>
      <c r="V2665" s="32" t="str">
        <f>+Enfermedades_Mundiales[[#This Row],[idcoleccion]]&amp;"-"&amp;Enfermedades_Mundiales[[#This Row],[id]]</f>
        <v>360-2655</v>
      </c>
      <c r="W2665" s="21">
        <f>+VLOOKUP(Enfermedades_Mundiales[[#This Row],[Filtro URL]],Estructura!$X$4:$Y$366,2,0)</f>
        <v>36312201</v>
      </c>
      <c r="X2665" s="21" t="str">
        <f>+VLOOKUP(Enfermedades_Mundiales[[#This Row],[tema]],Estructura!$A$4:$C$18,3,0)</f>
        <v>T-369</v>
      </c>
      <c r="Y2665" s="32" t="str">
        <f>+VLOOKUP(Enfermedades_Mundiales[[#This Row],[contenido]],Estructura!$E$4:$G$18,3,0)</f>
        <v>C-364</v>
      </c>
      <c r="Z2665" s="32" t="str">
        <f>+VLOOKUP(Enfermedades_Mundiales[[#This Row],[Filtro Integrado]],Estructura!$M$4:$O$367,3,0)</f>
        <v>FI-366</v>
      </c>
      <c r="AA2665" s="32" t="str">
        <f>+VLOOKUP(Enfermedades_Mundiales[[#This Row],[Muestra]],Estructura!$Q$4:$S$194,3,0)</f>
        <v>M-374</v>
      </c>
    </row>
    <row r="2666" spans="1:27" ht="30.6" x14ac:dyDescent="0.3">
      <c r="A2666" s="61" t="s">
        <v>3133</v>
      </c>
      <c r="B2666" s="43">
        <f t="shared" ref="B2666:D2681" si="576">+B2665</f>
        <v>360</v>
      </c>
      <c r="C2666" s="44" t="str">
        <f t="shared" si="576"/>
        <v>Enfermedades Mundiales</v>
      </c>
      <c r="D2666" s="44" t="str">
        <f t="shared" si="576"/>
        <v>Salud</v>
      </c>
      <c r="E2666" s="64">
        <v>12301</v>
      </c>
      <c r="F2666" s="44" t="str">
        <f t="shared" si="571"/>
        <v>Paso a Paso y Activos</v>
      </c>
      <c r="G2666" s="27" t="s">
        <v>3568</v>
      </c>
      <c r="H2666" s="60" t="s">
        <v>17</v>
      </c>
      <c r="I2666" s="58" t="s">
        <v>295</v>
      </c>
      <c r="J2666" s="43" t="str">
        <f t="shared" si="575"/>
        <v>Zona</v>
      </c>
      <c r="K2666" s="12" t="str">
        <f t="shared" si="574"/>
        <v>Etapas Históricas -Casos Activos</v>
      </c>
      <c r="L2666" s="43" t="str">
        <f t="shared" si="574"/>
        <v>Periodo 2020-2021</v>
      </c>
      <c r="M2666" s="43" t="str">
        <f t="shared" si="574"/>
        <v>Casos</v>
      </c>
      <c r="N2666" s="49" t="str">
        <f t="shared" si="574"/>
        <v>Ministerio de Ciencias, Tecnología, Conocimiento e Innovación</v>
      </c>
      <c r="O266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Porvenir</v>
      </c>
      <c r="P2666" s="68"/>
      <c r="Q2666" s="15" t="str">
        <f t="shared" si="569"/>
        <v>Gráfico Evolución Comparativo</v>
      </c>
      <c r="R2666" s="30"/>
      <c r="S266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https://analytics.zoho.com/open-view/2395394000008156433?ZOHO_CRITERIA=%22Localiza_CL_Poblacion%22.%22Codcom%22%3D12301</v>
      </c>
      <c r="T2666" s="17"/>
      <c r="U2666" s="31" t="str">
        <f t="shared" si="570"/>
        <v>#1774B9</v>
      </c>
      <c r="V2666" s="32" t="str">
        <f>+Enfermedades_Mundiales[[#This Row],[idcoleccion]]&amp;"-"&amp;Enfermedades_Mundiales[[#This Row],[id]]</f>
        <v>360-2656</v>
      </c>
      <c r="W2666" s="21">
        <f>+VLOOKUP(Enfermedades_Mundiales[[#This Row],[Filtro URL]],Estructura!$X$4:$Y$366,2,0)</f>
        <v>36312301</v>
      </c>
      <c r="X2666" s="21" t="str">
        <f>+VLOOKUP(Enfermedades_Mundiales[[#This Row],[tema]],Estructura!$A$4:$C$18,3,0)</f>
        <v>T-369</v>
      </c>
      <c r="Y2666" s="32" t="str">
        <f>+VLOOKUP(Enfermedades_Mundiales[[#This Row],[contenido]],Estructura!$E$4:$G$18,3,0)</f>
        <v>C-364</v>
      </c>
      <c r="Z2666" s="32" t="str">
        <f>+VLOOKUP(Enfermedades_Mundiales[[#This Row],[Filtro Integrado]],Estructura!$M$4:$O$367,3,0)</f>
        <v>FI-366</v>
      </c>
      <c r="AA2666" s="32" t="str">
        <f>+VLOOKUP(Enfermedades_Mundiales[[#This Row],[Muestra]],Estructura!$Q$4:$S$194,3,0)</f>
        <v>M-374</v>
      </c>
    </row>
    <row r="2667" spans="1:27" ht="30.6" x14ac:dyDescent="0.3">
      <c r="A2667" s="61" t="s">
        <v>3134</v>
      </c>
      <c r="B2667" s="43">
        <f t="shared" si="576"/>
        <v>360</v>
      </c>
      <c r="C2667" s="44" t="str">
        <f t="shared" si="576"/>
        <v>Enfermedades Mundiales</v>
      </c>
      <c r="D2667" s="44" t="str">
        <f t="shared" si="576"/>
        <v>Salud</v>
      </c>
      <c r="E2667" s="64">
        <v>12302</v>
      </c>
      <c r="F2667" s="44" t="str">
        <f t="shared" si="571"/>
        <v>Paso a Paso y Activos</v>
      </c>
      <c r="G2667" s="27" t="s">
        <v>3568</v>
      </c>
      <c r="H2667" s="60" t="s">
        <v>17</v>
      </c>
      <c r="I2667" s="58" t="s">
        <v>296</v>
      </c>
      <c r="J2667" s="43" t="str">
        <f t="shared" si="575"/>
        <v>Zona</v>
      </c>
      <c r="K2667" s="12" t="str">
        <f t="shared" ref="K2667:N2682" si="577">+K2666</f>
        <v>Etapas Históricas -Casos Activos</v>
      </c>
      <c r="L2667" s="43" t="str">
        <f t="shared" si="577"/>
        <v>Periodo 2020-2021</v>
      </c>
      <c r="M2667" s="43" t="str">
        <f t="shared" si="577"/>
        <v>Casos</v>
      </c>
      <c r="N2667" s="49" t="str">
        <f t="shared" si="577"/>
        <v>Ministerio de Ciencias, Tecnología, Conocimiento e Innovación</v>
      </c>
      <c r="O266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Primavera</v>
      </c>
      <c r="P2667" s="68"/>
      <c r="Q2667" s="15" t="str">
        <f t="shared" si="569"/>
        <v>Gráfico Evolución Comparativo</v>
      </c>
      <c r="R2667" s="30"/>
      <c r="S266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https://analytics.zoho.com/open-view/2395394000008156433?ZOHO_CRITERIA=%22Localiza_CL_Poblacion%22.%22Codcom%22%3D12302</v>
      </c>
      <c r="T2667" s="17"/>
      <c r="U2667" s="31" t="str">
        <f t="shared" si="570"/>
        <v>#1774B9</v>
      </c>
      <c r="V2667" s="32" t="str">
        <f>+Enfermedades_Mundiales[[#This Row],[idcoleccion]]&amp;"-"&amp;Enfermedades_Mundiales[[#This Row],[id]]</f>
        <v>360-2657</v>
      </c>
      <c r="W2667" s="21">
        <f>+VLOOKUP(Enfermedades_Mundiales[[#This Row],[Filtro URL]],Estructura!$X$4:$Y$366,2,0)</f>
        <v>36312302</v>
      </c>
      <c r="X2667" s="21" t="str">
        <f>+VLOOKUP(Enfermedades_Mundiales[[#This Row],[tema]],Estructura!$A$4:$C$18,3,0)</f>
        <v>T-369</v>
      </c>
      <c r="Y2667" s="32" t="str">
        <f>+VLOOKUP(Enfermedades_Mundiales[[#This Row],[contenido]],Estructura!$E$4:$G$18,3,0)</f>
        <v>C-364</v>
      </c>
      <c r="Z2667" s="32" t="str">
        <f>+VLOOKUP(Enfermedades_Mundiales[[#This Row],[Filtro Integrado]],Estructura!$M$4:$O$367,3,0)</f>
        <v>FI-366</v>
      </c>
      <c r="AA2667" s="32" t="str">
        <f>+VLOOKUP(Enfermedades_Mundiales[[#This Row],[Muestra]],Estructura!$Q$4:$S$194,3,0)</f>
        <v>M-374</v>
      </c>
    </row>
    <row r="2668" spans="1:27" ht="30.6" x14ac:dyDescent="0.3">
      <c r="A2668" s="61" t="s">
        <v>3135</v>
      </c>
      <c r="B2668" s="43">
        <f t="shared" si="576"/>
        <v>360</v>
      </c>
      <c r="C2668" s="44" t="str">
        <f t="shared" si="576"/>
        <v>Enfermedades Mundiales</v>
      </c>
      <c r="D2668" s="44" t="str">
        <f t="shared" si="576"/>
        <v>Salud</v>
      </c>
      <c r="E2668" s="64">
        <v>12303</v>
      </c>
      <c r="F2668" s="44" t="str">
        <f t="shared" si="571"/>
        <v>Paso a Paso y Activos</v>
      </c>
      <c r="G2668" s="27" t="s">
        <v>3568</v>
      </c>
      <c r="H2668" s="60" t="s">
        <v>17</v>
      </c>
      <c r="I2668" s="58" t="s">
        <v>297</v>
      </c>
      <c r="J2668" s="43" t="str">
        <f t="shared" si="575"/>
        <v>Zona</v>
      </c>
      <c r="K2668" s="12" t="str">
        <f t="shared" si="577"/>
        <v>Etapas Históricas -Casos Activos</v>
      </c>
      <c r="L2668" s="43" t="str">
        <f t="shared" si="577"/>
        <v>Periodo 2020-2021</v>
      </c>
      <c r="M2668" s="43" t="str">
        <f t="shared" si="577"/>
        <v>Casos</v>
      </c>
      <c r="N2668" s="49" t="str">
        <f t="shared" si="577"/>
        <v>Ministerio de Ciencias, Tecnología, Conocimiento e Innovación</v>
      </c>
      <c r="O266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Timaukel</v>
      </c>
      <c r="P2668" s="68"/>
      <c r="Q2668" s="15" t="str">
        <f t="shared" si="569"/>
        <v>Gráfico Evolución Comparativo</v>
      </c>
      <c r="R2668" s="30"/>
      <c r="S266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https://analytics.zoho.com/open-view/2395394000008156433?ZOHO_CRITERIA=%22Localiza_CL_Poblacion%22.%22Codcom%22%3D12303</v>
      </c>
      <c r="T2668" s="17"/>
      <c r="U2668" s="31" t="str">
        <f t="shared" si="570"/>
        <v>#1774B9</v>
      </c>
      <c r="V2668" s="32" t="str">
        <f>+Enfermedades_Mundiales[[#This Row],[idcoleccion]]&amp;"-"&amp;Enfermedades_Mundiales[[#This Row],[id]]</f>
        <v>360-2658</v>
      </c>
      <c r="W2668" s="21">
        <f>+VLOOKUP(Enfermedades_Mundiales[[#This Row],[Filtro URL]],Estructura!$X$4:$Y$366,2,0)</f>
        <v>36312303</v>
      </c>
      <c r="X2668" s="21" t="str">
        <f>+VLOOKUP(Enfermedades_Mundiales[[#This Row],[tema]],Estructura!$A$4:$C$18,3,0)</f>
        <v>T-369</v>
      </c>
      <c r="Y2668" s="32" t="str">
        <f>+VLOOKUP(Enfermedades_Mundiales[[#This Row],[contenido]],Estructura!$E$4:$G$18,3,0)</f>
        <v>C-364</v>
      </c>
      <c r="Z2668" s="32" t="str">
        <f>+VLOOKUP(Enfermedades_Mundiales[[#This Row],[Filtro Integrado]],Estructura!$M$4:$O$367,3,0)</f>
        <v>FI-366</v>
      </c>
      <c r="AA2668" s="32" t="str">
        <f>+VLOOKUP(Enfermedades_Mundiales[[#This Row],[Muestra]],Estructura!$Q$4:$S$194,3,0)</f>
        <v>M-374</v>
      </c>
    </row>
    <row r="2669" spans="1:27" ht="30.6" x14ac:dyDescent="0.3">
      <c r="A2669" s="61" t="s">
        <v>3136</v>
      </c>
      <c r="B2669" s="43">
        <f t="shared" si="576"/>
        <v>360</v>
      </c>
      <c r="C2669" s="44" t="str">
        <f t="shared" si="576"/>
        <v>Enfermedades Mundiales</v>
      </c>
      <c r="D2669" s="44" t="str">
        <f t="shared" si="576"/>
        <v>Salud</v>
      </c>
      <c r="E2669" s="64">
        <v>12401</v>
      </c>
      <c r="F2669" s="44" t="str">
        <f t="shared" si="571"/>
        <v>Paso a Paso y Activos</v>
      </c>
      <c r="G2669" s="27" t="s">
        <v>3568</v>
      </c>
      <c r="H2669" s="60" t="s">
        <v>17</v>
      </c>
      <c r="I2669" s="58" t="s">
        <v>298</v>
      </c>
      <c r="J2669" s="43" t="str">
        <f t="shared" si="575"/>
        <v>Zona</v>
      </c>
      <c r="K2669" s="12" t="str">
        <f t="shared" si="577"/>
        <v>Etapas Históricas -Casos Activos</v>
      </c>
      <c r="L2669" s="43" t="str">
        <f t="shared" si="577"/>
        <v>Periodo 2020-2021</v>
      </c>
      <c r="M2669" s="43" t="str">
        <f t="shared" si="577"/>
        <v>Casos</v>
      </c>
      <c r="N2669" s="49" t="str">
        <f t="shared" si="577"/>
        <v>Ministerio de Ciencias, Tecnología, Conocimiento e Innovación</v>
      </c>
      <c r="O266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Natales</v>
      </c>
      <c r="P2669" s="68"/>
      <c r="Q2669" s="15" t="str">
        <f t="shared" si="569"/>
        <v>Gráfico Evolución Comparativo</v>
      </c>
      <c r="R2669" s="30"/>
      <c r="S266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https://analytics.zoho.com/open-view/2395394000008156433?ZOHO_CRITERIA=%22Localiza_CL_Poblacion%22.%22Codcom%22%3D12401</v>
      </c>
      <c r="T2669" s="17"/>
      <c r="U2669" s="31" t="str">
        <f t="shared" si="570"/>
        <v>#1774B9</v>
      </c>
      <c r="V2669" s="32" t="str">
        <f>+Enfermedades_Mundiales[[#This Row],[idcoleccion]]&amp;"-"&amp;Enfermedades_Mundiales[[#This Row],[id]]</f>
        <v>360-2659</v>
      </c>
      <c r="W2669" s="21">
        <f>+VLOOKUP(Enfermedades_Mundiales[[#This Row],[Filtro URL]],Estructura!$X$4:$Y$366,2,0)</f>
        <v>36312401</v>
      </c>
      <c r="X2669" s="21" t="str">
        <f>+VLOOKUP(Enfermedades_Mundiales[[#This Row],[tema]],Estructura!$A$4:$C$18,3,0)</f>
        <v>T-369</v>
      </c>
      <c r="Y2669" s="32" t="str">
        <f>+VLOOKUP(Enfermedades_Mundiales[[#This Row],[contenido]],Estructura!$E$4:$G$18,3,0)</f>
        <v>C-364</v>
      </c>
      <c r="Z2669" s="32" t="str">
        <f>+VLOOKUP(Enfermedades_Mundiales[[#This Row],[Filtro Integrado]],Estructura!$M$4:$O$367,3,0)</f>
        <v>FI-366</v>
      </c>
      <c r="AA2669" s="32" t="str">
        <f>+VLOOKUP(Enfermedades_Mundiales[[#This Row],[Muestra]],Estructura!$Q$4:$S$194,3,0)</f>
        <v>M-374</v>
      </c>
    </row>
    <row r="2670" spans="1:27" ht="30.6" x14ac:dyDescent="0.3">
      <c r="A2670" s="61" t="s">
        <v>3137</v>
      </c>
      <c r="B2670" s="43">
        <f t="shared" si="576"/>
        <v>360</v>
      </c>
      <c r="C2670" s="44" t="str">
        <f t="shared" si="576"/>
        <v>Enfermedades Mundiales</v>
      </c>
      <c r="D2670" s="44" t="str">
        <f t="shared" si="576"/>
        <v>Salud</v>
      </c>
      <c r="E2670" s="64">
        <v>12402</v>
      </c>
      <c r="F2670" s="44" t="str">
        <f t="shared" si="571"/>
        <v>Paso a Paso y Activos</v>
      </c>
      <c r="G2670" s="27" t="s">
        <v>3568</v>
      </c>
      <c r="H2670" s="60" t="s">
        <v>17</v>
      </c>
      <c r="I2670" s="58" t="s">
        <v>299</v>
      </c>
      <c r="J2670" s="43" t="str">
        <f t="shared" si="575"/>
        <v>Zona</v>
      </c>
      <c r="K2670" s="12" t="str">
        <f t="shared" si="577"/>
        <v>Etapas Históricas -Casos Activos</v>
      </c>
      <c r="L2670" s="43" t="str">
        <f t="shared" si="577"/>
        <v>Periodo 2020-2021</v>
      </c>
      <c r="M2670" s="43" t="str">
        <f t="shared" si="577"/>
        <v>Casos</v>
      </c>
      <c r="N2670" s="49" t="str">
        <f t="shared" si="577"/>
        <v>Ministerio de Ciencias, Tecnología, Conocimiento e Innovación</v>
      </c>
      <c r="O267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Torres del Paine</v>
      </c>
      <c r="P2670" s="68"/>
      <c r="Q2670" s="15" t="str">
        <f t="shared" si="569"/>
        <v>Gráfico Evolución Comparativo</v>
      </c>
      <c r="R2670" s="30"/>
      <c r="S267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https://analytics.zoho.com/open-view/2395394000008156433?ZOHO_CRITERIA=%22Localiza_CL_Poblacion%22.%22Codcom%22%3D12402</v>
      </c>
      <c r="T2670" s="17"/>
      <c r="U2670" s="31" t="str">
        <f t="shared" si="570"/>
        <v>#1774B9</v>
      </c>
      <c r="V2670" s="32" t="str">
        <f>+Enfermedades_Mundiales[[#This Row],[idcoleccion]]&amp;"-"&amp;Enfermedades_Mundiales[[#This Row],[id]]</f>
        <v>360-2660</v>
      </c>
      <c r="W2670" s="21">
        <f>+VLOOKUP(Enfermedades_Mundiales[[#This Row],[Filtro URL]],Estructura!$X$4:$Y$366,2,0)</f>
        <v>36312402</v>
      </c>
      <c r="X2670" s="21" t="str">
        <f>+VLOOKUP(Enfermedades_Mundiales[[#This Row],[tema]],Estructura!$A$4:$C$18,3,0)</f>
        <v>T-369</v>
      </c>
      <c r="Y2670" s="32" t="str">
        <f>+VLOOKUP(Enfermedades_Mundiales[[#This Row],[contenido]],Estructura!$E$4:$G$18,3,0)</f>
        <v>C-364</v>
      </c>
      <c r="Z2670" s="32" t="str">
        <f>+VLOOKUP(Enfermedades_Mundiales[[#This Row],[Filtro Integrado]],Estructura!$M$4:$O$367,3,0)</f>
        <v>FI-366</v>
      </c>
      <c r="AA2670" s="32" t="str">
        <f>+VLOOKUP(Enfermedades_Mundiales[[#This Row],[Muestra]],Estructura!$Q$4:$S$194,3,0)</f>
        <v>M-374</v>
      </c>
    </row>
    <row r="2671" spans="1:27" ht="30.6" x14ac:dyDescent="0.3">
      <c r="A2671" s="61" t="s">
        <v>3138</v>
      </c>
      <c r="B2671" s="43">
        <f t="shared" si="576"/>
        <v>360</v>
      </c>
      <c r="C2671" s="44" t="str">
        <f t="shared" si="576"/>
        <v>Enfermedades Mundiales</v>
      </c>
      <c r="D2671" s="44" t="str">
        <f t="shared" si="576"/>
        <v>Salud</v>
      </c>
      <c r="E2671" s="64">
        <v>13101</v>
      </c>
      <c r="F2671" s="44" t="str">
        <f t="shared" si="571"/>
        <v>Paso a Paso y Activos</v>
      </c>
      <c r="G2671" s="27" t="s">
        <v>3568</v>
      </c>
      <c r="H2671" s="60" t="s">
        <v>17</v>
      </c>
      <c r="I2671" s="58" t="s">
        <v>300</v>
      </c>
      <c r="J2671" s="43" t="str">
        <f t="shared" si="575"/>
        <v>Zona</v>
      </c>
      <c r="K2671" s="12" t="str">
        <f t="shared" si="577"/>
        <v>Etapas Históricas -Casos Activos</v>
      </c>
      <c r="L2671" s="43" t="str">
        <f t="shared" si="577"/>
        <v>Periodo 2020-2021</v>
      </c>
      <c r="M2671" s="43" t="str">
        <f t="shared" si="577"/>
        <v>Casos</v>
      </c>
      <c r="N2671" s="49" t="str">
        <f t="shared" si="577"/>
        <v>Ministerio de Ciencias, Tecnología, Conocimiento e Innovación</v>
      </c>
      <c r="O267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Santiago</v>
      </c>
      <c r="P2671" s="68"/>
      <c r="Q2671" s="15" t="str">
        <f t="shared" si="569"/>
        <v>Gráfico Evolución Comparativo</v>
      </c>
      <c r="R2671" s="30"/>
      <c r="S267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https://analytics.zoho.com/open-view/2395394000008156433?ZOHO_CRITERIA=%22Localiza_CL_Poblacion%22.%22Codcom%22%3D13101</v>
      </c>
      <c r="T2671" s="17"/>
      <c r="U2671" s="31" t="str">
        <f t="shared" si="570"/>
        <v>#1774B9</v>
      </c>
      <c r="V2671" s="32" t="str">
        <f>+Enfermedades_Mundiales[[#This Row],[idcoleccion]]&amp;"-"&amp;Enfermedades_Mundiales[[#This Row],[id]]</f>
        <v>360-2661</v>
      </c>
      <c r="W2671" s="21">
        <f>+VLOOKUP(Enfermedades_Mundiales[[#This Row],[Filtro URL]],Estructura!$X$4:$Y$366,2,0)</f>
        <v>36313101</v>
      </c>
      <c r="X2671" s="21" t="str">
        <f>+VLOOKUP(Enfermedades_Mundiales[[#This Row],[tema]],Estructura!$A$4:$C$18,3,0)</f>
        <v>T-369</v>
      </c>
      <c r="Y2671" s="32" t="str">
        <f>+VLOOKUP(Enfermedades_Mundiales[[#This Row],[contenido]],Estructura!$E$4:$G$18,3,0)</f>
        <v>C-364</v>
      </c>
      <c r="Z2671" s="32" t="str">
        <f>+VLOOKUP(Enfermedades_Mundiales[[#This Row],[Filtro Integrado]],Estructura!$M$4:$O$367,3,0)</f>
        <v>FI-366</v>
      </c>
      <c r="AA2671" s="32" t="str">
        <f>+VLOOKUP(Enfermedades_Mundiales[[#This Row],[Muestra]],Estructura!$Q$4:$S$194,3,0)</f>
        <v>M-374</v>
      </c>
    </row>
    <row r="2672" spans="1:27" ht="30.6" x14ac:dyDescent="0.3">
      <c r="A2672" s="61" t="s">
        <v>3139</v>
      </c>
      <c r="B2672" s="43">
        <f t="shared" si="576"/>
        <v>360</v>
      </c>
      <c r="C2672" s="44" t="str">
        <f t="shared" si="576"/>
        <v>Enfermedades Mundiales</v>
      </c>
      <c r="D2672" s="44" t="str">
        <f t="shared" si="576"/>
        <v>Salud</v>
      </c>
      <c r="E2672" s="64">
        <v>13102</v>
      </c>
      <c r="F2672" s="44" t="str">
        <f t="shared" si="571"/>
        <v>Paso a Paso y Activos</v>
      </c>
      <c r="G2672" s="27" t="s">
        <v>3568</v>
      </c>
      <c r="H2672" s="60" t="s">
        <v>17</v>
      </c>
      <c r="I2672" s="58" t="s">
        <v>301</v>
      </c>
      <c r="J2672" s="43" t="str">
        <f t="shared" si="575"/>
        <v>Zona</v>
      </c>
      <c r="K2672" s="12" t="str">
        <f t="shared" si="577"/>
        <v>Etapas Históricas -Casos Activos</v>
      </c>
      <c r="L2672" s="43" t="str">
        <f t="shared" si="577"/>
        <v>Periodo 2020-2021</v>
      </c>
      <c r="M2672" s="43" t="str">
        <f t="shared" si="577"/>
        <v>Casos</v>
      </c>
      <c r="N2672" s="49" t="str">
        <f t="shared" si="577"/>
        <v>Ministerio de Ciencias, Tecnología, Conocimiento e Innovación</v>
      </c>
      <c r="O267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Cerrillos</v>
      </c>
      <c r="P2672" s="68"/>
      <c r="Q2672" s="15" t="str">
        <f t="shared" si="569"/>
        <v>Gráfico Evolución Comparativo</v>
      </c>
      <c r="R2672" s="30"/>
      <c r="S267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https://analytics.zoho.com/open-view/2395394000008156433?ZOHO_CRITERIA=%22Localiza_CL_Poblacion%22.%22Codcom%22%3D13102</v>
      </c>
      <c r="T2672" s="17"/>
      <c r="U2672" s="31" t="str">
        <f t="shared" si="570"/>
        <v>#1774B9</v>
      </c>
      <c r="V2672" s="32" t="str">
        <f>+Enfermedades_Mundiales[[#This Row],[idcoleccion]]&amp;"-"&amp;Enfermedades_Mundiales[[#This Row],[id]]</f>
        <v>360-2662</v>
      </c>
      <c r="W2672" s="21">
        <f>+VLOOKUP(Enfermedades_Mundiales[[#This Row],[Filtro URL]],Estructura!$X$4:$Y$366,2,0)</f>
        <v>36313102</v>
      </c>
      <c r="X2672" s="21" t="str">
        <f>+VLOOKUP(Enfermedades_Mundiales[[#This Row],[tema]],Estructura!$A$4:$C$18,3,0)</f>
        <v>T-369</v>
      </c>
      <c r="Y2672" s="32" t="str">
        <f>+VLOOKUP(Enfermedades_Mundiales[[#This Row],[contenido]],Estructura!$E$4:$G$18,3,0)</f>
        <v>C-364</v>
      </c>
      <c r="Z2672" s="32" t="str">
        <f>+VLOOKUP(Enfermedades_Mundiales[[#This Row],[Filtro Integrado]],Estructura!$M$4:$O$367,3,0)</f>
        <v>FI-366</v>
      </c>
      <c r="AA2672" s="32" t="str">
        <f>+VLOOKUP(Enfermedades_Mundiales[[#This Row],[Muestra]],Estructura!$Q$4:$S$194,3,0)</f>
        <v>M-374</v>
      </c>
    </row>
    <row r="2673" spans="1:27" ht="30.6" x14ac:dyDescent="0.3">
      <c r="A2673" s="61" t="s">
        <v>3140</v>
      </c>
      <c r="B2673" s="43">
        <f t="shared" si="576"/>
        <v>360</v>
      </c>
      <c r="C2673" s="44" t="str">
        <f t="shared" si="576"/>
        <v>Enfermedades Mundiales</v>
      </c>
      <c r="D2673" s="44" t="str">
        <f t="shared" si="576"/>
        <v>Salud</v>
      </c>
      <c r="E2673" s="64">
        <v>13103</v>
      </c>
      <c r="F2673" s="44" t="str">
        <f t="shared" si="571"/>
        <v>Paso a Paso y Activos</v>
      </c>
      <c r="G2673" s="27" t="s">
        <v>3568</v>
      </c>
      <c r="H2673" s="60" t="s">
        <v>17</v>
      </c>
      <c r="I2673" s="58" t="s">
        <v>302</v>
      </c>
      <c r="J2673" s="43" t="str">
        <f t="shared" si="575"/>
        <v>Zona</v>
      </c>
      <c r="K2673" s="12" t="str">
        <f t="shared" si="577"/>
        <v>Etapas Históricas -Casos Activos</v>
      </c>
      <c r="L2673" s="43" t="str">
        <f t="shared" si="577"/>
        <v>Periodo 2020-2021</v>
      </c>
      <c r="M2673" s="43" t="str">
        <f t="shared" si="577"/>
        <v>Casos</v>
      </c>
      <c r="N2673" s="49" t="str">
        <f t="shared" si="577"/>
        <v>Ministerio de Ciencias, Tecnología, Conocimiento e Innovación</v>
      </c>
      <c r="O267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Cerro Navia</v>
      </c>
      <c r="P2673" s="68"/>
      <c r="Q2673" s="15" t="str">
        <f t="shared" si="569"/>
        <v>Gráfico Evolución Comparativo</v>
      </c>
      <c r="R2673" s="30"/>
      <c r="S267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https://analytics.zoho.com/open-view/2395394000008156433?ZOHO_CRITERIA=%22Localiza_CL_Poblacion%22.%22Codcom%22%3D13103</v>
      </c>
      <c r="T2673" s="17"/>
      <c r="U2673" s="31" t="str">
        <f t="shared" si="570"/>
        <v>#1774B9</v>
      </c>
      <c r="V2673" s="32" t="str">
        <f>+Enfermedades_Mundiales[[#This Row],[idcoleccion]]&amp;"-"&amp;Enfermedades_Mundiales[[#This Row],[id]]</f>
        <v>360-2663</v>
      </c>
      <c r="W2673" s="21">
        <f>+VLOOKUP(Enfermedades_Mundiales[[#This Row],[Filtro URL]],Estructura!$X$4:$Y$366,2,0)</f>
        <v>36313103</v>
      </c>
      <c r="X2673" s="21" t="str">
        <f>+VLOOKUP(Enfermedades_Mundiales[[#This Row],[tema]],Estructura!$A$4:$C$18,3,0)</f>
        <v>T-369</v>
      </c>
      <c r="Y2673" s="32" t="str">
        <f>+VLOOKUP(Enfermedades_Mundiales[[#This Row],[contenido]],Estructura!$E$4:$G$18,3,0)</f>
        <v>C-364</v>
      </c>
      <c r="Z2673" s="32" t="str">
        <f>+VLOOKUP(Enfermedades_Mundiales[[#This Row],[Filtro Integrado]],Estructura!$M$4:$O$367,3,0)</f>
        <v>FI-366</v>
      </c>
      <c r="AA2673" s="32" t="str">
        <f>+VLOOKUP(Enfermedades_Mundiales[[#This Row],[Muestra]],Estructura!$Q$4:$S$194,3,0)</f>
        <v>M-374</v>
      </c>
    </row>
    <row r="2674" spans="1:27" ht="30.6" x14ac:dyDescent="0.3">
      <c r="A2674" s="61" t="s">
        <v>3141</v>
      </c>
      <c r="B2674" s="43">
        <f t="shared" si="576"/>
        <v>360</v>
      </c>
      <c r="C2674" s="44" t="str">
        <f t="shared" si="576"/>
        <v>Enfermedades Mundiales</v>
      </c>
      <c r="D2674" s="44" t="str">
        <f t="shared" si="576"/>
        <v>Salud</v>
      </c>
      <c r="E2674" s="64">
        <v>13104</v>
      </c>
      <c r="F2674" s="44" t="str">
        <f t="shared" si="571"/>
        <v>Paso a Paso y Activos</v>
      </c>
      <c r="G2674" s="27" t="s">
        <v>3568</v>
      </c>
      <c r="H2674" s="60" t="s">
        <v>17</v>
      </c>
      <c r="I2674" s="58" t="s">
        <v>303</v>
      </c>
      <c r="J2674" s="43" t="str">
        <f t="shared" si="575"/>
        <v>Zona</v>
      </c>
      <c r="K2674" s="12" t="str">
        <f t="shared" si="577"/>
        <v>Etapas Históricas -Casos Activos</v>
      </c>
      <c r="L2674" s="43" t="str">
        <f t="shared" si="577"/>
        <v>Periodo 2020-2021</v>
      </c>
      <c r="M2674" s="43" t="str">
        <f t="shared" si="577"/>
        <v>Casos</v>
      </c>
      <c r="N2674" s="49" t="str">
        <f t="shared" si="577"/>
        <v>Ministerio de Ciencias, Tecnología, Conocimiento e Innovación</v>
      </c>
      <c r="O267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Conchalí</v>
      </c>
      <c r="P2674" s="68"/>
      <c r="Q2674" s="15" t="str">
        <f t="shared" si="569"/>
        <v>Gráfico Evolución Comparativo</v>
      </c>
      <c r="R2674" s="30"/>
      <c r="S267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https://analytics.zoho.com/open-view/2395394000008156433?ZOHO_CRITERIA=%22Localiza_CL_Poblacion%22.%22Codcom%22%3D13104</v>
      </c>
      <c r="T2674" s="17"/>
      <c r="U2674" s="31" t="str">
        <f t="shared" si="570"/>
        <v>#1774B9</v>
      </c>
      <c r="V2674" s="32" t="str">
        <f>+Enfermedades_Mundiales[[#This Row],[idcoleccion]]&amp;"-"&amp;Enfermedades_Mundiales[[#This Row],[id]]</f>
        <v>360-2664</v>
      </c>
      <c r="W2674" s="21">
        <f>+VLOOKUP(Enfermedades_Mundiales[[#This Row],[Filtro URL]],Estructura!$X$4:$Y$366,2,0)</f>
        <v>36313104</v>
      </c>
      <c r="X2674" s="21" t="str">
        <f>+VLOOKUP(Enfermedades_Mundiales[[#This Row],[tema]],Estructura!$A$4:$C$18,3,0)</f>
        <v>T-369</v>
      </c>
      <c r="Y2674" s="32" t="str">
        <f>+VLOOKUP(Enfermedades_Mundiales[[#This Row],[contenido]],Estructura!$E$4:$G$18,3,0)</f>
        <v>C-364</v>
      </c>
      <c r="Z2674" s="32" t="str">
        <f>+VLOOKUP(Enfermedades_Mundiales[[#This Row],[Filtro Integrado]],Estructura!$M$4:$O$367,3,0)</f>
        <v>FI-366</v>
      </c>
      <c r="AA2674" s="32" t="str">
        <f>+VLOOKUP(Enfermedades_Mundiales[[#This Row],[Muestra]],Estructura!$Q$4:$S$194,3,0)</f>
        <v>M-374</v>
      </c>
    </row>
    <row r="2675" spans="1:27" ht="30.6" x14ac:dyDescent="0.3">
      <c r="A2675" s="61" t="s">
        <v>3142</v>
      </c>
      <c r="B2675" s="43">
        <f t="shared" si="576"/>
        <v>360</v>
      </c>
      <c r="C2675" s="44" t="str">
        <f t="shared" si="576"/>
        <v>Enfermedades Mundiales</v>
      </c>
      <c r="D2675" s="44" t="str">
        <f t="shared" si="576"/>
        <v>Salud</v>
      </c>
      <c r="E2675" s="64">
        <v>13105</v>
      </c>
      <c r="F2675" s="44" t="str">
        <f t="shared" si="571"/>
        <v>Paso a Paso y Activos</v>
      </c>
      <c r="G2675" s="27" t="s">
        <v>3568</v>
      </c>
      <c r="H2675" s="60" t="s">
        <v>17</v>
      </c>
      <c r="I2675" s="58" t="s">
        <v>304</v>
      </c>
      <c r="J2675" s="43" t="str">
        <f t="shared" si="575"/>
        <v>Zona</v>
      </c>
      <c r="K2675" s="12" t="str">
        <f t="shared" si="577"/>
        <v>Etapas Históricas -Casos Activos</v>
      </c>
      <c r="L2675" s="43" t="str">
        <f t="shared" si="577"/>
        <v>Periodo 2020-2021</v>
      </c>
      <c r="M2675" s="43" t="str">
        <f t="shared" si="577"/>
        <v>Casos</v>
      </c>
      <c r="N2675" s="49" t="str">
        <f t="shared" si="577"/>
        <v>Ministerio de Ciencias, Tecnología, Conocimiento e Innovación</v>
      </c>
      <c r="O267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Bosque</v>
      </c>
      <c r="P2675" s="68"/>
      <c r="Q2675" s="15" t="str">
        <f t="shared" si="569"/>
        <v>Gráfico Evolución Comparativo</v>
      </c>
      <c r="R2675" s="30"/>
      <c r="S267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https://analytics.zoho.com/open-view/2395394000008156433?ZOHO_CRITERIA=%22Localiza_CL_Poblacion%22.%22Codcom%22%3D13105</v>
      </c>
      <c r="T2675" s="17"/>
      <c r="U2675" s="31" t="str">
        <f t="shared" si="570"/>
        <v>#1774B9</v>
      </c>
      <c r="V2675" s="32" t="str">
        <f>+Enfermedades_Mundiales[[#This Row],[idcoleccion]]&amp;"-"&amp;Enfermedades_Mundiales[[#This Row],[id]]</f>
        <v>360-2665</v>
      </c>
      <c r="W2675" s="21">
        <f>+VLOOKUP(Enfermedades_Mundiales[[#This Row],[Filtro URL]],Estructura!$X$4:$Y$366,2,0)</f>
        <v>36313105</v>
      </c>
      <c r="X2675" s="21" t="str">
        <f>+VLOOKUP(Enfermedades_Mundiales[[#This Row],[tema]],Estructura!$A$4:$C$18,3,0)</f>
        <v>T-369</v>
      </c>
      <c r="Y2675" s="32" t="str">
        <f>+VLOOKUP(Enfermedades_Mundiales[[#This Row],[contenido]],Estructura!$E$4:$G$18,3,0)</f>
        <v>C-364</v>
      </c>
      <c r="Z2675" s="32" t="str">
        <f>+VLOOKUP(Enfermedades_Mundiales[[#This Row],[Filtro Integrado]],Estructura!$M$4:$O$367,3,0)</f>
        <v>FI-366</v>
      </c>
      <c r="AA2675" s="32" t="str">
        <f>+VLOOKUP(Enfermedades_Mundiales[[#This Row],[Muestra]],Estructura!$Q$4:$S$194,3,0)</f>
        <v>M-374</v>
      </c>
    </row>
    <row r="2676" spans="1:27" ht="30.6" x14ac:dyDescent="0.3">
      <c r="A2676" s="61" t="s">
        <v>3143</v>
      </c>
      <c r="B2676" s="43">
        <f t="shared" si="576"/>
        <v>360</v>
      </c>
      <c r="C2676" s="44" t="str">
        <f t="shared" si="576"/>
        <v>Enfermedades Mundiales</v>
      </c>
      <c r="D2676" s="44" t="str">
        <f t="shared" si="576"/>
        <v>Salud</v>
      </c>
      <c r="E2676" s="64">
        <v>13106</v>
      </c>
      <c r="F2676" s="44" t="str">
        <f t="shared" si="571"/>
        <v>Paso a Paso y Activos</v>
      </c>
      <c r="G2676" s="27" t="s">
        <v>3568</v>
      </c>
      <c r="H2676" s="60" t="s">
        <v>17</v>
      </c>
      <c r="I2676" s="58" t="s">
        <v>305</v>
      </c>
      <c r="J2676" s="43" t="str">
        <f t="shared" si="575"/>
        <v>Zona</v>
      </c>
      <c r="K2676" s="12" t="str">
        <f t="shared" si="577"/>
        <v>Etapas Históricas -Casos Activos</v>
      </c>
      <c r="L2676" s="43" t="str">
        <f t="shared" si="577"/>
        <v>Periodo 2020-2021</v>
      </c>
      <c r="M2676" s="43" t="str">
        <f t="shared" si="577"/>
        <v>Casos</v>
      </c>
      <c r="N2676" s="49" t="str">
        <f t="shared" si="577"/>
        <v>Ministerio de Ciencias, Tecnología, Conocimiento e Innovación</v>
      </c>
      <c r="O267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Estación Central</v>
      </c>
      <c r="P2676" s="68"/>
      <c r="Q2676" s="15" t="str">
        <f t="shared" si="569"/>
        <v>Gráfico Evolución Comparativo</v>
      </c>
      <c r="R2676" s="30"/>
      <c r="S267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https://analytics.zoho.com/open-view/2395394000008156433?ZOHO_CRITERIA=%22Localiza_CL_Poblacion%22.%22Codcom%22%3D13106</v>
      </c>
      <c r="T2676" s="17"/>
      <c r="U2676" s="31" t="str">
        <f t="shared" si="570"/>
        <v>#1774B9</v>
      </c>
      <c r="V2676" s="32" t="str">
        <f>+Enfermedades_Mundiales[[#This Row],[idcoleccion]]&amp;"-"&amp;Enfermedades_Mundiales[[#This Row],[id]]</f>
        <v>360-2666</v>
      </c>
      <c r="W2676" s="21">
        <f>+VLOOKUP(Enfermedades_Mundiales[[#This Row],[Filtro URL]],Estructura!$X$4:$Y$366,2,0)</f>
        <v>36313106</v>
      </c>
      <c r="X2676" s="21" t="str">
        <f>+VLOOKUP(Enfermedades_Mundiales[[#This Row],[tema]],Estructura!$A$4:$C$18,3,0)</f>
        <v>T-369</v>
      </c>
      <c r="Y2676" s="32" t="str">
        <f>+VLOOKUP(Enfermedades_Mundiales[[#This Row],[contenido]],Estructura!$E$4:$G$18,3,0)</f>
        <v>C-364</v>
      </c>
      <c r="Z2676" s="32" t="str">
        <f>+VLOOKUP(Enfermedades_Mundiales[[#This Row],[Filtro Integrado]],Estructura!$M$4:$O$367,3,0)</f>
        <v>FI-366</v>
      </c>
      <c r="AA2676" s="32" t="str">
        <f>+VLOOKUP(Enfermedades_Mundiales[[#This Row],[Muestra]],Estructura!$Q$4:$S$194,3,0)</f>
        <v>M-374</v>
      </c>
    </row>
    <row r="2677" spans="1:27" ht="30.6" x14ac:dyDescent="0.3">
      <c r="A2677" s="61" t="s">
        <v>3144</v>
      </c>
      <c r="B2677" s="43">
        <f t="shared" si="576"/>
        <v>360</v>
      </c>
      <c r="C2677" s="44" t="str">
        <f t="shared" si="576"/>
        <v>Enfermedades Mundiales</v>
      </c>
      <c r="D2677" s="44" t="str">
        <f t="shared" si="576"/>
        <v>Salud</v>
      </c>
      <c r="E2677" s="64">
        <v>13107</v>
      </c>
      <c r="F2677" s="44" t="str">
        <f t="shared" si="571"/>
        <v>Paso a Paso y Activos</v>
      </c>
      <c r="G2677" s="27" t="s">
        <v>3568</v>
      </c>
      <c r="H2677" s="60" t="s">
        <v>17</v>
      </c>
      <c r="I2677" s="58" t="s">
        <v>306</v>
      </c>
      <c r="J2677" s="43" t="str">
        <f t="shared" si="575"/>
        <v>Zona</v>
      </c>
      <c r="K2677" s="12" t="str">
        <f t="shared" si="577"/>
        <v>Etapas Históricas -Casos Activos</v>
      </c>
      <c r="L2677" s="43" t="str">
        <f t="shared" si="577"/>
        <v>Periodo 2020-2021</v>
      </c>
      <c r="M2677" s="43" t="str">
        <f t="shared" si="577"/>
        <v>Casos</v>
      </c>
      <c r="N2677" s="49" t="str">
        <f t="shared" si="577"/>
        <v>Ministerio de Ciencias, Tecnología, Conocimiento e Innovación</v>
      </c>
      <c r="O267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Huechuraba</v>
      </c>
      <c r="P2677" s="68"/>
      <c r="Q2677" s="15" t="str">
        <f t="shared" si="569"/>
        <v>Gráfico Evolución Comparativo</v>
      </c>
      <c r="R2677" s="30"/>
      <c r="S267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https://analytics.zoho.com/open-view/2395394000008156433?ZOHO_CRITERIA=%22Localiza_CL_Poblacion%22.%22Codcom%22%3D13107</v>
      </c>
      <c r="T2677" s="17"/>
      <c r="U2677" s="31" t="str">
        <f t="shared" si="570"/>
        <v>#1774B9</v>
      </c>
      <c r="V2677" s="32" t="str">
        <f>+Enfermedades_Mundiales[[#This Row],[idcoleccion]]&amp;"-"&amp;Enfermedades_Mundiales[[#This Row],[id]]</f>
        <v>360-2667</v>
      </c>
      <c r="W2677" s="21">
        <f>+VLOOKUP(Enfermedades_Mundiales[[#This Row],[Filtro URL]],Estructura!$X$4:$Y$366,2,0)</f>
        <v>36313107</v>
      </c>
      <c r="X2677" s="21" t="str">
        <f>+VLOOKUP(Enfermedades_Mundiales[[#This Row],[tema]],Estructura!$A$4:$C$18,3,0)</f>
        <v>T-369</v>
      </c>
      <c r="Y2677" s="32" t="str">
        <f>+VLOOKUP(Enfermedades_Mundiales[[#This Row],[contenido]],Estructura!$E$4:$G$18,3,0)</f>
        <v>C-364</v>
      </c>
      <c r="Z2677" s="32" t="str">
        <f>+VLOOKUP(Enfermedades_Mundiales[[#This Row],[Filtro Integrado]],Estructura!$M$4:$O$367,3,0)</f>
        <v>FI-366</v>
      </c>
      <c r="AA2677" s="32" t="str">
        <f>+VLOOKUP(Enfermedades_Mundiales[[#This Row],[Muestra]],Estructura!$Q$4:$S$194,3,0)</f>
        <v>M-374</v>
      </c>
    </row>
    <row r="2678" spans="1:27" ht="30.6" x14ac:dyDescent="0.3">
      <c r="A2678" s="61" t="s">
        <v>3145</v>
      </c>
      <c r="B2678" s="43">
        <f t="shared" si="576"/>
        <v>360</v>
      </c>
      <c r="C2678" s="44" t="str">
        <f t="shared" si="576"/>
        <v>Enfermedades Mundiales</v>
      </c>
      <c r="D2678" s="44" t="str">
        <f t="shared" si="576"/>
        <v>Salud</v>
      </c>
      <c r="E2678" s="64">
        <v>13108</v>
      </c>
      <c r="F2678" s="44" t="str">
        <f t="shared" si="571"/>
        <v>Paso a Paso y Activos</v>
      </c>
      <c r="G2678" s="27" t="s">
        <v>3568</v>
      </c>
      <c r="H2678" s="60" t="s">
        <v>17</v>
      </c>
      <c r="I2678" s="58" t="s">
        <v>307</v>
      </c>
      <c r="J2678" s="43" t="str">
        <f t="shared" si="575"/>
        <v>Zona</v>
      </c>
      <c r="K2678" s="12" t="str">
        <f t="shared" si="577"/>
        <v>Etapas Históricas -Casos Activos</v>
      </c>
      <c r="L2678" s="43" t="str">
        <f t="shared" si="577"/>
        <v>Periodo 2020-2021</v>
      </c>
      <c r="M2678" s="43" t="str">
        <f t="shared" si="577"/>
        <v>Casos</v>
      </c>
      <c r="N2678" s="49" t="str">
        <f t="shared" si="577"/>
        <v>Ministerio de Ciencias, Tecnología, Conocimiento e Innovación</v>
      </c>
      <c r="O267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Independencia</v>
      </c>
      <c r="P2678" s="68"/>
      <c r="Q2678" s="15" t="str">
        <f t="shared" si="569"/>
        <v>Gráfico Evolución Comparativo</v>
      </c>
      <c r="R2678" s="30"/>
      <c r="S267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https://analytics.zoho.com/open-view/2395394000008156433?ZOHO_CRITERIA=%22Localiza_CL_Poblacion%22.%22Codcom%22%3D13108</v>
      </c>
      <c r="T2678" s="17"/>
      <c r="U2678" s="31" t="str">
        <f t="shared" si="570"/>
        <v>#1774B9</v>
      </c>
      <c r="V2678" s="32" t="str">
        <f>+Enfermedades_Mundiales[[#This Row],[idcoleccion]]&amp;"-"&amp;Enfermedades_Mundiales[[#This Row],[id]]</f>
        <v>360-2668</v>
      </c>
      <c r="W2678" s="21">
        <f>+VLOOKUP(Enfermedades_Mundiales[[#This Row],[Filtro URL]],Estructura!$X$4:$Y$366,2,0)</f>
        <v>36313108</v>
      </c>
      <c r="X2678" s="21" t="str">
        <f>+VLOOKUP(Enfermedades_Mundiales[[#This Row],[tema]],Estructura!$A$4:$C$18,3,0)</f>
        <v>T-369</v>
      </c>
      <c r="Y2678" s="32" t="str">
        <f>+VLOOKUP(Enfermedades_Mundiales[[#This Row],[contenido]],Estructura!$E$4:$G$18,3,0)</f>
        <v>C-364</v>
      </c>
      <c r="Z2678" s="32" t="str">
        <f>+VLOOKUP(Enfermedades_Mundiales[[#This Row],[Filtro Integrado]],Estructura!$M$4:$O$367,3,0)</f>
        <v>FI-366</v>
      </c>
      <c r="AA2678" s="32" t="str">
        <f>+VLOOKUP(Enfermedades_Mundiales[[#This Row],[Muestra]],Estructura!$Q$4:$S$194,3,0)</f>
        <v>M-374</v>
      </c>
    </row>
    <row r="2679" spans="1:27" ht="30.6" x14ac:dyDescent="0.3">
      <c r="A2679" s="61" t="s">
        <v>3146</v>
      </c>
      <c r="B2679" s="43">
        <f t="shared" si="576"/>
        <v>360</v>
      </c>
      <c r="C2679" s="44" t="str">
        <f t="shared" si="576"/>
        <v>Enfermedades Mundiales</v>
      </c>
      <c r="D2679" s="44" t="str">
        <f t="shared" si="576"/>
        <v>Salud</v>
      </c>
      <c r="E2679" s="64">
        <v>13109</v>
      </c>
      <c r="F2679" s="44" t="str">
        <f t="shared" si="571"/>
        <v>Paso a Paso y Activos</v>
      </c>
      <c r="G2679" s="27" t="s">
        <v>3568</v>
      </c>
      <c r="H2679" s="60" t="s">
        <v>17</v>
      </c>
      <c r="I2679" s="58" t="s">
        <v>308</v>
      </c>
      <c r="J2679" s="43" t="str">
        <f t="shared" si="575"/>
        <v>Zona</v>
      </c>
      <c r="K2679" s="12" t="str">
        <f t="shared" si="577"/>
        <v>Etapas Históricas -Casos Activos</v>
      </c>
      <c r="L2679" s="43" t="str">
        <f t="shared" si="577"/>
        <v>Periodo 2020-2021</v>
      </c>
      <c r="M2679" s="43" t="str">
        <f t="shared" si="577"/>
        <v>Casos</v>
      </c>
      <c r="N2679" s="49" t="str">
        <f t="shared" si="577"/>
        <v>Ministerio de Ciencias, Tecnología, Conocimiento e Innovación</v>
      </c>
      <c r="O267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Cisterna</v>
      </c>
      <c r="P2679" s="68"/>
      <c r="Q2679" s="15" t="str">
        <f t="shared" si="569"/>
        <v>Gráfico Evolución Comparativo</v>
      </c>
      <c r="R2679" s="30"/>
      <c r="S267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https://analytics.zoho.com/open-view/2395394000008156433?ZOHO_CRITERIA=%22Localiza_CL_Poblacion%22.%22Codcom%22%3D13109</v>
      </c>
      <c r="T2679" s="17"/>
      <c r="U2679" s="31" t="str">
        <f t="shared" si="570"/>
        <v>#1774B9</v>
      </c>
      <c r="V2679" s="32" t="str">
        <f>+Enfermedades_Mundiales[[#This Row],[idcoleccion]]&amp;"-"&amp;Enfermedades_Mundiales[[#This Row],[id]]</f>
        <v>360-2669</v>
      </c>
      <c r="W2679" s="21">
        <f>+VLOOKUP(Enfermedades_Mundiales[[#This Row],[Filtro URL]],Estructura!$X$4:$Y$366,2,0)</f>
        <v>36313109</v>
      </c>
      <c r="X2679" s="21" t="str">
        <f>+VLOOKUP(Enfermedades_Mundiales[[#This Row],[tema]],Estructura!$A$4:$C$18,3,0)</f>
        <v>T-369</v>
      </c>
      <c r="Y2679" s="32" t="str">
        <f>+VLOOKUP(Enfermedades_Mundiales[[#This Row],[contenido]],Estructura!$E$4:$G$18,3,0)</f>
        <v>C-364</v>
      </c>
      <c r="Z2679" s="32" t="str">
        <f>+VLOOKUP(Enfermedades_Mundiales[[#This Row],[Filtro Integrado]],Estructura!$M$4:$O$367,3,0)</f>
        <v>FI-366</v>
      </c>
      <c r="AA2679" s="32" t="str">
        <f>+VLOOKUP(Enfermedades_Mundiales[[#This Row],[Muestra]],Estructura!$Q$4:$S$194,3,0)</f>
        <v>M-374</v>
      </c>
    </row>
    <row r="2680" spans="1:27" ht="30.6" x14ac:dyDescent="0.3">
      <c r="A2680" s="61" t="s">
        <v>3147</v>
      </c>
      <c r="B2680" s="43">
        <f t="shared" si="576"/>
        <v>360</v>
      </c>
      <c r="C2680" s="44" t="str">
        <f t="shared" si="576"/>
        <v>Enfermedades Mundiales</v>
      </c>
      <c r="D2680" s="44" t="str">
        <f t="shared" si="576"/>
        <v>Salud</v>
      </c>
      <c r="E2680" s="64">
        <v>13110</v>
      </c>
      <c r="F2680" s="44" t="str">
        <f t="shared" si="571"/>
        <v>Paso a Paso y Activos</v>
      </c>
      <c r="G2680" s="27" t="s">
        <v>3568</v>
      </c>
      <c r="H2680" s="60" t="s">
        <v>17</v>
      </c>
      <c r="I2680" s="58" t="s">
        <v>309</v>
      </c>
      <c r="J2680" s="43" t="str">
        <f t="shared" si="575"/>
        <v>Zona</v>
      </c>
      <c r="K2680" s="12" t="str">
        <f t="shared" si="577"/>
        <v>Etapas Históricas -Casos Activos</v>
      </c>
      <c r="L2680" s="43" t="str">
        <f t="shared" si="577"/>
        <v>Periodo 2020-2021</v>
      </c>
      <c r="M2680" s="43" t="str">
        <f t="shared" si="577"/>
        <v>Casos</v>
      </c>
      <c r="N2680" s="49" t="str">
        <f t="shared" si="577"/>
        <v>Ministerio de Ciencias, Tecnología, Conocimiento e Innovación</v>
      </c>
      <c r="O268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Florida</v>
      </c>
      <c r="P2680" s="68"/>
      <c r="Q2680" s="15" t="str">
        <f t="shared" si="569"/>
        <v>Gráfico Evolución Comparativo</v>
      </c>
      <c r="R2680" s="30"/>
      <c r="S268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https://analytics.zoho.com/open-view/2395394000008156433?ZOHO_CRITERIA=%22Localiza_CL_Poblacion%22.%22Codcom%22%3D13110</v>
      </c>
      <c r="T2680" s="17"/>
      <c r="U2680" s="31" t="str">
        <f t="shared" si="570"/>
        <v>#1774B9</v>
      </c>
      <c r="V2680" s="32" t="str">
        <f>+Enfermedades_Mundiales[[#This Row],[idcoleccion]]&amp;"-"&amp;Enfermedades_Mundiales[[#This Row],[id]]</f>
        <v>360-2670</v>
      </c>
      <c r="W2680" s="21">
        <f>+VLOOKUP(Enfermedades_Mundiales[[#This Row],[Filtro URL]],Estructura!$X$4:$Y$366,2,0)</f>
        <v>36313110</v>
      </c>
      <c r="X2680" s="21" t="str">
        <f>+VLOOKUP(Enfermedades_Mundiales[[#This Row],[tema]],Estructura!$A$4:$C$18,3,0)</f>
        <v>T-369</v>
      </c>
      <c r="Y2680" s="32" t="str">
        <f>+VLOOKUP(Enfermedades_Mundiales[[#This Row],[contenido]],Estructura!$E$4:$G$18,3,0)</f>
        <v>C-364</v>
      </c>
      <c r="Z2680" s="32" t="str">
        <f>+VLOOKUP(Enfermedades_Mundiales[[#This Row],[Filtro Integrado]],Estructura!$M$4:$O$367,3,0)</f>
        <v>FI-366</v>
      </c>
      <c r="AA2680" s="32" t="str">
        <f>+VLOOKUP(Enfermedades_Mundiales[[#This Row],[Muestra]],Estructura!$Q$4:$S$194,3,0)</f>
        <v>M-374</v>
      </c>
    </row>
    <row r="2681" spans="1:27" ht="30.6" x14ac:dyDescent="0.3">
      <c r="A2681" s="61" t="s">
        <v>3148</v>
      </c>
      <c r="B2681" s="43">
        <f t="shared" si="576"/>
        <v>360</v>
      </c>
      <c r="C2681" s="44" t="str">
        <f t="shared" si="576"/>
        <v>Enfermedades Mundiales</v>
      </c>
      <c r="D2681" s="44" t="str">
        <f t="shared" si="576"/>
        <v>Salud</v>
      </c>
      <c r="E2681" s="64">
        <v>13111</v>
      </c>
      <c r="F2681" s="44" t="str">
        <f t="shared" si="571"/>
        <v>Paso a Paso y Activos</v>
      </c>
      <c r="G2681" s="27" t="s">
        <v>3568</v>
      </c>
      <c r="H2681" s="60" t="s">
        <v>17</v>
      </c>
      <c r="I2681" s="58" t="s">
        <v>310</v>
      </c>
      <c r="J2681" s="43" t="str">
        <f t="shared" si="575"/>
        <v>Zona</v>
      </c>
      <c r="K2681" s="12" t="str">
        <f t="shared" si="577"/>
        <v>Etapas Históricas -Casos Activos</v>
      </c>
      <c r="L2681" s="43" t="str">
        <f t="shared" si="577"/>
        <v>Periodo 2020-2021</v>
      </c>
      <c r="M2681" s="43" t="str">
        <f t="shared" si="577"/>
        <v>Casos</v>
      </c>
      <c r="N2681" s="49" t="str">
        <f t="shared" si="577"/>
        <v>Ministerio de Ciencias, Tecnología, Conocimiento e Innovación</v>
      </c>
      <c r="O268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Granja</v>
      </c>
      <c r="P2681" s="68"/>
      <c r="Q2681" s="15" t="str">
        <f t="shared" si="569"/>
        <v>Gráfico Evolución Comparativo</v>
      </c>
      <c r="R2681" s="30"/>
      <c r="S268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https://analytics.zoho.com/open-view/2395394000008156433?ZOHO_CRITERIA=%22Localiza_CL_Poblacion%22.%22Codcom%22%3D13111</v>
      </c>
      <c r="T2681" s="17"/>
      <c r="U2681" s="31" t="str">
        <f t="shared" si="570"/>
        <v>#1774B9</v>
      </c>
      <c r="V2681" s="32" t="str">
        <f>+Enfermedades_Mundiales[[#This Row],[idcoleccion]]&amp;"-"&amp;Enfermedades_Mundiales[[#This Row],[id]]</f>
        <v>360-2671</v>
      </c>
      <c r="W2681" s="21">
        <f>+VLOOKUP(Enfermedades_Mundiales[[#This Row],[Filtro URL]],Estructura!$X$4:$Y$366,2,0)</f>
        <v>36313111</v>
      </c>
      <c r="X2681" s="21" t="str">
        <f>+VLOOKUP(Enfermedades_Mundiales[[#This Row],[tema]],Estructura!$A$4:$C$18,3,0)</f>
        <v>T-369</v>
      </c>
      <c r="Y2681" s="32" t="str">
        <f>+VLOOKUP(Enfermedades_Mundiales[[#This Row],[contenido]],Estructura!$E$4:$G$18,3,0)</f>
        <v>C-364</v>
      </c>
      <c r="Z2681" s="32" t="str">
        <f>+VLOOKUP(Enfermedades_Mundiales[[#This Row],[Filtro Integrado]],Estructura!$M$4:$O$367,3,0)</f>
        <v>FI-366</v>
      </c>
      <c r="AA2681" s="32" t="str">
        <f>+VLOOKUP(Enfermedades_Mundiales[[#This Row],[Muestra]],Estructura!$Q$4:$S$194,3,0)</f>
        <v>M-374</v>
      </c>
    </row>
    <row r="2682" spans="1:27" ht="30.6" x14ac:dyDescent="0.3">
      <c r="A2682" s="61" t="s">
        <v>3149</v>
      </c>
      <c r="B2682" s="43">
        <f t="shared" ref="B2682:D2697" si="578">+B2681</f>
        <v>360</v>
      </c>
      <c r="C2682" s="44" t="str">
        <f t="shared" si="578"/>
        <v>Enfermedades Mundiales</v>
      </c>
      <c r="D2682" s="44" t="str">
        <f t="shared" si="578"/>
        <v>Salud</v>
      </c>
      <c r="E2682" s="64">
        <v>13112</v>
      </c>
      <c r="F2682" s="44" t="str">
        <f t="shared" si="571"/>
        <v>Paso a Paso y Activos</v>
      </c>
      <c r="G2682" s="27" t="s">
        <v>3568</v>
      </c>
      <c r="H2682" s="60" t="s">
        <v>17</v>
      </c>
      <c r="I2682" s="58" t="s">
        <v>311</v>
      </c>
      <c r="J2682" s="43" t="str">
        <f t="shared" si="575"/>
        <v>Zona</v>
      </c>
      <c r="K2682" s="12" t="str">
        <f t="shared" si="577"/>
        <v>Etapas Históricas -Casos Activos</v>
      </c>
      <c r="L2682" s="43" t="str">
        <f t="shared" si="577"/>
        <v>Periodo 2020-2021</v>
      </c>
      <c r="M2682" s="43" t="str">
        <f t="shared" si="577"/>
        <v>Casos</v>
      </c>
      <c r="N2682" s="49" t="str">
        <f t="shared" si="577"/>
        <v>Ministerio de Ciencias, Tecnología, Conocimiento e Innovación</v>
      </c>
      <c r="O268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Pintana</v>
      </c>
      <c r="P2682" s="68"/>
      <c r="Q2682" s="15" t="str">
        <f t="shared" si="569"/>
        <v>Gráfico Evolución Comparativo</v>
      </c>
      <c r="R2682" s="30"/>
      <c r="S268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https://analytics.zoho.com/open-view/2395394000008156433?ZOHO_CRITERIA=%22Localiza_CL_Poblacion%22.%22Codcom%22%3D13112</v>
      </c>
      <c r="T2682" s="17"/>
      <c r="U2682" s="31" t="str">
        <f t="shared" si="570"/>
        <v>#1774B9</v>
      </c>
      <c r="V2682" s="32" t="str">
        <f>+Enfermedades_Mundiales[[#This Row],[idcoleccion]]&amp;"-"&amp;Enfermedades_Mundiales[[#This Row],[id]]</f>
        <v>360-2672</v>
      </c>
      <c r="W2682" s="21">
        <f>+VLOOKUP(Enfermedades_Mundiales[[#This Row],[Filtro URL]],Estructura!$X$4:$Y$366,2,0)</f>
        <v>36313112</v>
      </c>
      <c r="X2682" s="21" t="str">
        <f>+VLOOKUP(Enfermedades_Mundiales[[#This Row],[tema]],Estructura!$A$4:$C$18,3,0)</f>
        <v>T-369</v>
      </c>
      <c r="Y2682" s="32" t="str">
        <f>+VLOOKUP(Enfermedades_Mundiales[[#This Row],[contenido]],Estructura!$E$4:$G$18,3,0)</f>
        <v>C-364</v>
      </c>
      <c r="Z2682" s="32" t="str">
        <f>+VLOOKUP(Enfermedades_Mundiales[[#This Row],[Filtro Integrado]],Estructura!$M$4:$O$367,3,0)</f>
        <v>FI-366</v>
      </c>
      <c r="AA2682" s="32" t="str">
        <f>+VLOOKUP(Enfermedades_Mundiales[[#This Row],[Muestra]],Estructura!$Q$4:$S$194,3,0)</f>
        <v>M-374</v>
      </c>
    </row>
    <row r="2683" spans="1:27" ht="30.6" x14ac:dyDescent="0.3">
      <c r="A2683" s="61" t="s">
        <v>3150</v>
      </c>
      <c r="B2683" s="43">
        <f t="shared" si="578"/>
        <v>360</v>
      </c>
      <c r="C2683" s="44" t="str">
        <f t="shared" si="578"/>
        <v>Enfermedades Mundiales</v>
      </c>
      <c r="D2683" s="44" t="str">
        <f t="shared" si="578"/>
        <v>Salud</v>
      </c>
      <c r="E2683" s="64">
        <v>13113</v>
      </c>
      <c r="F2683" s="44" t="str">
        <f t="shared" si="571"/>
        <v>Paso a Paso y Activos</v>
      </c>
      <c r="G2683" s="27" t="s">
        <v>3568</v>
      </c>
      <c r="H2683" s="60" t="s">
        <v>17</v>
      </c>
      <c r="I2683" s="58" t="s">
        <v>312</v>
      </c>
      <c r="J2683" s="43" t="str">
        <f t="shared" si="575"/>
        <v>Zona</v>
      </c>
      <c r="K2683" s="12" t="str">
        <f t="shared" ref="K2683:N2698" si="579">+K2682</f>
        <v>Etapas Históricas -Casos Activos</v>
      </c>
      <c r="L2683" s="43" t="str">
        <f t="shared" si="579"/>
        <v>Periodo 2020-2021</v>
      </c>
      <c r="M2683" s="43" t="str">
        <f t="shared" si="579"/>
        <v>Casos</v>
      </c>
      <c r="N2683" s="49" t="str">
        <f t="shared" si="579"/>
        <v>Ministerio de Ciencias, Tecnología, Conocimiento e Innovación</v>
      </c>
      <c r="O268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Reina</v>
      </c>
      <c r="P2683" s="68"/>
      <c r="Q2683" s="15" t="str">
        <f t="shared" si="569"/>
        <v>Gráfico Evolución Comparativo</v>
      </c>
      <c r="R2683" s="30"/>
      <c r="S268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https://analytics.zoho.com/open-view/2395394000008156433?ZOHO_CRITERIA=%22Localiza_CL_Poblacion%22.%22Codcom%22%3D13113</v>
      </c>
      <c r="T2683" s="17"/>
      <c r="U2683" s="31" t="str">
        <f t="shared" si="570"/>
        <v>#1774B9</v>
      </c>
      <c r="V2683" s="32" t="str">
        <f>+Enfermedades_Mundiales[[#This Row],[idcoleccion]]&amp;"-"&amp;Enfermedades_Mundiales[[#This Row],[id]]</f>
        <v>360-2673</v>
      </c>
      <c r="W2683" s="21">
        <f>+VLOOKUP(Enfermedades_Mundiales[[#This Row],[Filtro URL]],Estructura!$X$4:$Y$366,2,0)</f>
        <v>36313113</v>
      </c>
      <c r="X2683" s="21" t="str">
        <f>+VLOOKUP(Enfermedades_Mundiales[[#This Row],[tema]],Estructura!$A$4:$C$18,3,0)</f>
        <v>T-369</v>
      </c>
      <c r="Y2683" s="32" t="str">
        <f>+VLOOKUP(Enfermedades_Mundiales[[#This Row],[contenido]],Estructura!$E$4:$G$18,3,0)</f>
        <v>C-364</v>
      </c>
      <c r="Z2683" s="32" t="str">
        <f>+VLOOKUP(Enfermedades_Mundiales[[#This Row],[Filtro Integrado]],Estructura!$M$4:$O$367,3,0)</f>
        <v>FI-366</v>
      </c>
      <c r="AA2683" s="32" t="str">
        <f>+VLOOKUP(Enfermedades_Mundiales[[#This Row],[Muestra]],Estructura!$Q$4:$S$194,3,0)</f>
        <v>M-374</v>
      </c>
    </row>
    <row r="2684" spans="1:27" ht="30.6" x14ac:dyDescent="0.3">
      <c r="A2684" s="61" t="s">
        <v>3151</v>
      </c>
      <c r="B2684" s="43">
        <f t="shared" si="578"/>
        <v>360</v>
      </c>
      <c r="C2684" s="44" t="str">
        <f t="shared" si="578"/>
        <v>Enfermedades Mundiales</v>
      </c>
      <c r="D2684" s="44" t="str">
        <f t="shared" si="578"/>
        <v>Salud</v>
      </c>
      <c r="E2684" s="64">
        <v>13114</v>
      </c>
      <c r="F2684" s="44" t="str">
        <f t="shared" si="571"/>
        <v>Paso a Paso y Activos</v>
      </c>
      <c r="G2684" s="27" t="s">
        <v>3568</v>
      </c>
      <c r="H2684" s="60" t="s">
        <v>17</v>
      </c>
      <c r="I2684" s="58" t="s">
        <v>313</v>
      </c>
      <c r="J2684" s="43" t="str">
        <f t="shared" si="575"/>
        <v>Zona</v>
      </c>
      <c r="K2684" s="12" t="str">
        <f t="shared" si="579"/>
        <v>Etapas Históricas -Casos Activos</v>
      </c>
      <c r="L2684" s="43" t="str">
        <f t="shared" si="579"/>
        <v>Periodo 2020-2021</v>
      </c>
      <c r="M2684" s="43" t="str">
        <f t="shared" si="579"/>
        <v>Casos</v>
      </c>
      <c r="N2684" s="49" t="str">
        <f t="shared" si="579"/>
        <v>Ministerio de Ciencias, Tecnología, Conocimiento e Innovación</v>
      </c>
      <c r="O268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Las Condes</v>
      </c>
      <c r="P2684" s="68"/>
      <c r="Q2684" s="15" t="str">
        <f t="shared" si="569"/>
        <v>Gráfico Evolución Comparativo</v>
      </c>
      <c r="R2684" s="30"/>
      <c r="S268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https://analytics.zoho.com/open-view/2395394000008156433?ZOHO_CRITERIA=%22Localiza_CL_Poblacion%22.%22Codcom%22%3D13114</v>
      </c>
      <c r="T2684" s="17"/>
      <c r="U2684" s="31" t="str">
        <f t="shared" si="570"/>
        <v>#1774B9</v>
      </c>
      <c r="V2684" s="32" t="str">
        <f>+Enfermedades_Mundiales[[#This Row],[idcoleccion]]&amp;"-"&amp;Enfermedades_Mundiales[[#This Row],[id]]</f>
        <v>360-2674</v>
      </c>
      <c r="W2684" s="21">
        <f>+VLOOKUP(Enfermedades_Mundiales[[#This Row],[Filtro URL]],Estructura!$X$4:$Y$366,2,0)</f>
        <v>36313114</v>
      </c>
      <c r="X2684" s="21" t="str">
        <f>+VLOOKUP(Enfermedades_Mundiales[[#This Row],[tema]],Estructura!$A$4:$C$18,3,0)</f>
        <v>T-369</v>
      </c>
      <c r="Y2684" s="32" t="str">
        <f>+VLOOKUP(Enfermedades_Mundiales[[#This Row],[contenido]],Estructura!$E$4:$G$18,3,0)</f>
        <v>C-364</v>
      </c>
      <c r="Z2684" s="32" t="str">
        <f>+VLOOKUP(Enfermedades_Mundiales[[#This Row],[Filtro Integrado]],Estructura!$M$4:$O$367,3,0)</f>
        <v>FI-366</v>
      </c>
      <c r="AA2684" s="32" t="str">
        <f>+VLOOKUP(Enfermedades_Mundiales[[#This Row],[Muestra]],Estructura!$Q$4:$S$194,3,0)</f>
        <v>M-374</v>
      </c>
    </row>
    <row r="2685" spans="1:27" ht="30.6" x14ac:dyDescent="0.3">
      <c r="A2685" s="61" t="s">
        <v>3152</v>
      </c>
      <c r="B2685" s="43">
        <f t="shared" si="578"/>
        <v>360</v>
      </c>
      <c r="C2685" s="44" t="str">
        <f t="shared" si="578"/>
        <v>Enfermedades Mundiales</v>
      </c>
      <c r="D2685" s="44" t="str">
        <f t="shared" si="578"/>
        <v>Salud</v>
      </c>
      <c r="E2685" s="64">
        <v>13115</v>
      </c>
      <c r="F2685" s="44" t="str">
        <f t="shared" si="571"/>
        <v>Paso a Paso y Activos</v>
      </c>
      <c r="G2685" s="27" t="s">
        <v>3568</v>
      </c>
      <c r="H2685" s="60" t="s">
        <v>17</v>
      </c>
      <c r="I2685" s="58" t="s">
        <v>314</v>
      </c>
      <c r="J2685" s="43" t="str">
        <f t="shared" si="575"/>
        <v>Zona</v>
      </c>
      <c r="K2685" s="12" t="str">
        <f t="shared" si="579"/>
        <v>Etapas Históricas -Casos Activos</v>
      </c>
      <c r="L2685" s="43" t="str">
        <f t="shared" si="579"/>
        <v>Periodo 2020-2021</v>
      </c>
      <c r="M2685" s="43" t="str">
        <f t="shared" si="579"/>
        <v>Casos</v>
      </c>
      <c r="N2685" s="49" t="str">
        <f t="shared" si="579"/>
        <v>Ministerio de Ciencias, Tecnología, Conocimiento e Innovación</v>
      </c>
      <c r="O268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 Barnechea</v>
      </c>
      <c r="P2685" s="68"/>
      <c r="Q2685" s="15" t="str">
        <f t="shared" si="569"/>
        <v>Gráfico Evolución Comparativo</v>
      </c>
      <c r="R2685" s="30"/>
      <c r="S268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https://analytics.zoho.com/open-view/2395394000008156433?ZOHO_CRITERIA=%22Localiza_CL_Poblacion%22.%22Codcom%22%3D13115</v>
      </c>
      <c r="T2685" s="17"/>
      <c r="U2685" s="31" t="str">
        <f t="shared" si="570"/>
        <v>#1774B9</v>
      </c>
      <c r="V2685" s="32" t="str">
        <f>+Enfermedades_Mundiales[[#This Row],[idcoleccion]]&amp;"-"&amp;Enfermedades_Mundiales[[#This Row],[id]]</f>
        <v>360-2675</v>
      </c>
      <c r="W2685" s="21">
        <f>+VLOOKUP(Enfermedades_Mundiales[[#This Row],[Filtro URL]],Estructura!$X$4:$Y$366,2,0)</f>
        <v>36313115</v>
      </c>
      <c r="X2685" s="21" t="str">
        <f>+VLOOKUP(Enfermedades_Mundiales[[#This Row],[tema]],Estructura!$A$4:$C$18,3,0)</f>
        <v>T-369</v>
      </c>
      <c r="Y2685" s="32" t="str">
        <f>+VLOOKUP(Enfermedades_Mundiales[[#This Row],[contenido]],Estructura!$E$4:$G$18,3,0)</f>
        <v>C-364</v>
      </c>
      <c r="Z2685" s="32" t="str">
        <f>+VLOOKUP(Enfermedades_Mundiales[[#This Row],[Filtro Integrado]],Estructura!$M$4:$O$367,3,0)</f>
        <v>FI-366</v>
      </c>
      <c r="AA2685" s="32" t="str">
        <f>+VLOOKUP(Enfermedades_Mundiales[[#This Row],[Muestra]],Estructura!$Q$4:$S$194,3,0)</f>
        <v>M-374</v>
      </c>
    </row>
    <row r="2686" spans="1:27" ht="30.6" x14ac:dyDescent="0.3">
      <c r="A2686" s="61" t="s">
        <v>3153</v>
      </c>
      <c r="B2686" s="43">
        <f t="shared" si="578"/>
        <v>360</v>
      </c>
      <c r="C2686" s="44" t="str">
        <f t="shared" si="578"/>
        <v>Enfermedades Mundiales</v>
      </c>
      <c r="D2686" s="44" t="str">
        <f t="shared" si="578"/>
        <v>Salud</v>
      </c>
      <c r="E2686" s="64">
        <v>13116</v>
      </c>
      <c r="F2686" s="44" t="str">
        <f t="shared" si="571"/>
        <v>Paso a Paso y Activos</v>
      </c>
      <c r="G2686" s="27" t="s">
        <v>3568</v>
      </c>
      <c r="H2686" s="60" t="s">
        <v>17</v>
      </c>
      <c r="I2686" s="58" t="s">
        <v>315</v>
      </c>
      <c r="J2686" s="43" t="str">
        <f t="shared" si="575"/>
        <v>Zona</v>
      </c>
      <c r="K2686" s="12" t="str">
        <f t="shared" si="579"/>
        <v>Etapas Históricas -Casos Activos</v>
      </c>
      <c r="L2686" s="43" t="str">
        <f t="shared" si="579"/>
        <v>Periodo 2020-2021</v>
      </c>
      <c r="M2686" s="43" t="str">
        <f t="shared" si="579"/>
        <v>Casos</v>
      </c>
      <c r="N2686" s="49" t="str">
        <f t="shared" si="579"/>
        <v>Ministerio de Ciencias, Tecnología, Conocimiento e Innovación</v>
      </c>
      <c r="O268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 Espejo</v>
      </c>
      <c r="P2686" s="68"/>
      <c r="Q2686" s="15" t="str">
        <f t="shared" si="569"/>
        <v>Gráfico Evolución Comparativo</v>
      </c>
      <c r="R2686" s="30"/>
      <c r="S268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https://analytics.zoho.com/open-view/2395394000008156433?ZOHO_CRITERIA=%22Localiza_CL_Poblacion%22.%22Codcom%22%3D13116</v>
      </c>
      <c r="T2686" s="17"/>
      <c r="U2686" s="31" t="str">
        <f t="shared" si="570"/>
        <v>#1774B9</v>
      </c>
      <c r="V2686" s="32" t="str">
        <f>+Enfermedades_Mundiales[[#This Row],[idcoleccion]]&amp;"-"&amp;Enfermedades_Mundiales[[#This Row],[id]]</f>
        <v>360-2676</v>
      </c>
      <c r="W2686" s="21">
        <f>+VLOOKUP(Enfermedades_Mundiales[[#This Row],[Filtro URL]],Estructura!$X$4:$Y$366,2,0)</f>
        <v>36313116</v>
      </c>
      <c r="X2686" s="21" t="str">
        <f>+VLOOKUP(Enfermedades_Mundiales[[#This Row],[tema]],Estructura!$A$4:$C$18,3,0)</f>
        <v>T-369</v>
      </c>
      <c r="Y2686" s="32" t="str">
        <f>+VLOOKUP(Enfermedades_Mundiales[[#This Row],[contenido]],Estructura!$E$4:$G$18,3,0)</f>
        <v>C-364</v>
      </c>
      <c r="Z2686" s="32" t="str">
        <f>+VLOOKUP(Enfermedades_Mundiales[[#This Row],[Filtro Integrado]],Estructura!$M$4:$O$367,3,0)</f>
        <v>FI-366</v>
      </c>
      <c r="AA2686" s="32" t="str">
        <f>+VLOOKUP(Enfermedades_Mundiales[[#This Row],[Muestra]],Estructura!$Q$4:$S$194,3,0)</f>
        <v>M-374</v>
      </c>
    </row>
    <row r="2687" spans="1:27" ht="30.6" x14ac:dyDescent="0.3">
      <c r="A2687" s="61" t="s">
        <v>3154</v>
      </c>
      <c r="B2687" s="43">
        <f t="shared" si="578"/>
        <v>360</v>
      </c>
      <c r="C2687" s="44" t="str">
        <f t="shared" si="578"/>
        <v>Enfermedades Mundiales</v>
      </c>
      <c r="D2687" s="44" t="str">
        <f t="shared" si="578"/>
        <v>Salud</v>
      </c>
      <c r="E2687" s="64">
        <v>13117</v>
      </c>
      <c r="F2687" s="44" t="str">
        <f t="shared" si="571"/>
        <v>Paso a Paso y Activos</v>
      </c>
      <c r="G2687" s="27" t="s">
        <v>3568</v>
      </c>
      <c r="H2687" s="60" t="s">
        <v>17</v>
      </c>
      <c r="I2687" s="58" t="s">
        <v>316</v>
      </c>
      <c r="J2687" s="43" t="str">
        <f t="shared" si="575"/>
        <v>Zona</v>
      </c>
      <c r="K2687" s="12" t="str">
        <f t="shared" si="579"/>
        <v>Etapas Históricas -Casos Activos</v>
      </c>
      <c r="L2687" s="43" t="str">
        <f t="shared" si="579"/>
        <v>Periodo 2020-2021</v>
      </c>
      <c r="M2687" s="43" t="str">
        <f t="shared" si="579"/>
        <v>Casos</v>
      </c>
      <c r="N2687" s="49" t="str">
        <f t="shared" si="579"/>
        <v>Ministerio de Ciencias, Tecnología, Conocimiento e Innovación</v>
      </c>
      <c r="O268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 Prado</v>
      </c>
      <c r="P2687" s="68"/>
      <c r="Q2687" s="15" t="str">
        <f t="shared" si="569"/>
        <v>Gráfico Evolución Comparativo</v>
      </c>
      <c r="R2687" s="30"/>
      <c r="S268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https://analytics.zoho.com/open-view/2395394000008156433?ZOHO_CRITERIA=%22Localiza_CL_Poblacion%22.%22Codcom%22%3D13117</v>
      </c>
      <c r="T2687" s="17"/>
      <c r="U2687" s="31" t="str">
        <f t="shared" si="570"/>
        <v>#1774B9</v>
      </c>
      <c r="V2687" s="32" t="str">
        <f>+Enfermedades_Mundiales[[#This Row],[idcoleccion]]&amp;"-"&amp;Enfermedades_Mundiales[[#This Row],[id]]</f>
        <v>360-2677</v>
      </c>
      <c r="W2687" s="21">
        <f>+VLOOKUP(Enfermedades_Mundiales[[#This Row],[Filtro URL]],Estructura!$X$4:$Y$366,2,0)</f>
        <v>36313117</v>
      </c>
      <c r="X2687" s="21" t="str">
        <f>+VLOOKUP(Enfermedades_Mundiales[[#This Row],[tema]],Estructura!$A$4:$C$18,3,0)</f>
        <v>T-369</v>
      </c>
      <c r="Y2687" s="32" t="str">
        <f>+VLOOKUP(Enfermedades_Mundiales[[#This Row],[contenido]],Estructura!$E$4:$G$18,3,0)</f>
        <v>C-364</v>
      </c>
      <c r="Z2687" s="32" t="str">
        <f>+VLOOKUP(Enfermedades_Mundiales[[#This Row],[Filtro Integrado]],Estructura!$M$4:$O$367,3,0)</f>
        <v>FI-366</v>
      </c>
      <c r="AA2687" s="32" t="str">
        <f>+VLOOKUP(Enfermedades_Mundiales[[#This Row],[Muestra]],Estructura!$Q$4:$S$194,3,0)</f>
        <v>M-374</v>
      </c>
    </row>
    <row r="2688" spans="1:27" ht="30.6" x14ac:dyDescent="0.3">
      <c r="A2688" s="61" t="s">
        <v>3155</v>
      </c>
      <c r="B2688" s="43">
        <f t="shared" si="578"/>
        <v>360</v>
      </c>
      <c r="C2688" s="44" t="str">
        <f t="shared" si="578"/>
        <v>Enfermedades Mundiales</v>
      </c>
      <c r="D2688" s="44" t="str">
        <f t="shared" si="578"/>
        <v>Salud</v>
      </c>
      <c r="E2688" s="64">
        <v>13118</v>
      </c>
      <c r="F2688" s="44" t="str">
        <f t="shared" si="571"/>
        <v>Paso a Paso y Activos</v>
      </c>
      <c r="G2688" s="27" t="s">
        <v>3568</v>
      </c>
      <c r="H2688" s="60" t="s">
        <v>17</v>
      </c>
      <c r="I2688" s="58" t="s">
        <v>317</v>
      </c>
      <c r="J2688" s="43" t="str">
        <f t="shared" si="575"/>
        <v>Zona</v>
      </c>
      <c r="K2688" s="12" t="str">
        <f t="shared" si="579"/>
        <v>Etapas Históricas -Casos Activos</v>
      </c>
      <c r="L2688" s="43" t="str">
        <f t="shared" si="579"/>
        <v>Periodo 2020-2021</v>
      </c>
      <c r="M2688" s="43" t="str">
        <f t="shared" si="579"/>
        <v>Casos</v>
      </c>
      <c r="N2688" s="49" t="str">
        <f t="shared" si="579"/>
        <v>Ministerio de Ciencias, Tecnología, Conocimiento e Innovación</v>
      </c>
      <c r="O268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Macul</v>
      </c>
      <c r="P2688" s="68"/>
      <c r="Q2688" s="15" t="str">
        <f t="shared" si="569"/>
        <v>Gráfico Evolución Comparativo</v>
      </c>
      <c r="R2688" s="30"/>
      <c r="S268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https://analytics.zoho.com/open-view/2395394000008156433?ZOHO_CRITERIA=%22Localiza_CL_Poblacion%22.%22Codcom%22%3D13118</v>
      </c>
      <c r="T2688" s="17"/>
      <c r="U2688" s="31" t="str">
        <f t="shared" si="570"/>
        <v>#1774B9</v>
      </c>
      <c r="V2688" s="32" t="str">
        <f>+Enfermedades_Mundiales[[#This Row],[idcoleccion]]&amp;"-"&amp;Enfermedades_Mundiales[[#This Row],[id]]</f>
        <v>360-2678</v>
      </c>
      <c r="W2688" s="21">
        <f>+VLOOKUP(Enfermedades_Mundiales[[#This Row],[Filtro URL]],Estructura!$X$4:$Y$366,2,0)</f>
        <v>36313118</v>
      </c>
      <c r="X2688" s="21" t="str">
        <f>+VLOOKUP(Enfermedades_Mundiales[[#This Row],[tema]],Estructura!$A$4:$C$18,3,0)</f>
        <v>T-369</v>
      </c>
      <c r="Y2688" s="32" t="str">
        <f>+VLOOKUP(Enfermedades_Mundiales[[#This Row],[contenido]],Estructura!$E$4:$G$18,3,0)</f>
        <v>C-364</v>
      </c>
      <c r="Z2688" s="32" t="str">
        <f>+VLOOKUP(Enfermedades_Mundiales[[#This Row],[Filtro Integrado]],Estructura!$M$4:$O$367,3,0)</f>
        <v>FI-366</v>
      </c>
      <c r="AA2688" s="32" t="str">
        <f>+VLOOKUP(Enfermedades_Mundiales[[#This Row],[Muestra]],Estructura!$Q$4:$S$194,3,0)</f>
        <v>M-374</v>
      </c>
    </row>
    <row r="2689" spans="1:27" ht="30.6" x14ac:dyDescent="0.3">
      <c r="A2689" s="61" t="s">
        <v>3156</v>
      </c>
      <c r="B2689" s="43">
        <f t="shared" si="578"/>
        <v>360</v>
      </c>
      <c r="C2689" s="44" t="str">
        <f t="shared" si="578"/>
        <v>Enfermedades Mundiales</v>
      </c>
      <c r="D2689" s="44" t="str">
        <f t="shared" si="578"/>
        <v>Salud</v>
      </c>
      <c r="E2689" s="64">
        <v>13119</v>
      </c>
      <c r="F2689" s="44" t="str">
        <f t="shared" si="571"/>
        <v>Paso a Paso y Activos</v>
      </c>
      <c r="G2689" s="27" t="s">
        <v>3568</v>
      </c>
      <c r="H2689" s="60" t="s">
        <v>17</v>
      </c>
      <c r="I2689" s="58" t="s">
        <v>318</v>
      </c>
      <c r="J2689" s="43" t="str">
        <f t="shared" si="575"/>
        <v>Zona</v>
      </c>
      <c r="K2689" s="12" t="str">
        <f t="shared" si="579"/>
        <v>Etapas Históricas -Casos Activos</v>
      </c>
      <c r="L2689" s="43" t="str">
        <f t="shared" si="579"/>
        <v>Periodo 2020-2021</v>
      </c>
      <c r="M2689" s="43" t="str">
        <f t="shared" si="579"/>
        <v>Casos</v>
      </c>
      <c r="N2689" s="49" t="str">
        <f t="shared" si="579"/>
        <v>Ministerio de Ciencias, Tecnología, Conocimiento e Innovación</v>
      </c>
      <c r="O268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Maipú</v>
      </c>
      <c r="P2689" s="68"/>
      <c r="Q2689" s="15" t="str">
        <f t="shared" si="569"/>
        <v>Gráfico Evolución Comparativo</v>
      </c>
      <c r="R2689" s="30"/>
      <c r="S268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https://analytics.zoho.com/open-view/2395394000008156433?ZOHO_CRITERIA=%22Localiza_CL_Poblacion%22.%22Codcom%22%3D13119</v>
      </c>
      <c r="T2689" s="17"/>
      <c r="U2689" s="31" t="str">
        <f t="shared" si="570"/>
        <v>#1774B9</v>
      </c>
      <c r="V2689" s="32" t="str">
        <f>+Enfermedades_Mundiales[[#This Row],[idcoleccion]]&amp;"-"&amp;Enfermedades_Mundiales[[#This Row],[id]]</f>
        <v>360-2679</v>
      </c>
      <c r="W2689" s="21">
        <f>+VLOOKUP(Enfermedades_Mundiales[[#This Row],[Filtro URL]],Estructura!$X$4:$Y$366,2,0)</f>
        <v>36313119</v>
      </c>
      <c r="X2689" s="21" t="str">
        <f>+VLOOKUP(Enfermedades_Mundiales[[#This Row],[tema]],Estructura!$A$4:$C$18,3,0)</f>
        <v>T-369</v>
      </c>
      <c r="Y2689" s="32" t="str">
        <f>+VLOOKUP(Enfermedades_Mundiales[[#This Row],[contenido]],Estructura!$E$4:$G$18,3,0)</f>
        <v>C-364</v>
      </c>
      <c r="Z2689" s="32" t="str">
        <f>+VLOOKUP(Enfermedades_Mundiales[[#This Row],[Filtro Integrado]],Estructura!$M$4:$O$367,3,0)</f>
        <v>FI-366</v>
      </c>
      <c r="AA2689" s="32" t="str">
        <f>+VLOOKUP(Enfermedades_Mundiales[[#This Row],[Muestra]],Estructura!$Q$4:$S$194,3,0)</f>
        <v>M-374</v>
      </c>
    </row>
    <row r="2690" spans="1:27" ht="30.6" x14ac:dyDescent="0.3">
      <c r="A2690" s="61" t="s">
        <v>3157</v>
      </c>
      <c r="B2690" s="43">
        <f t="shared" si="578"/>
        <v>360</v>
      </c>
      <c r="C2690" s="44" t="str">
        <f t="shared" si="578"/>
        <v>Enfermedades Mundiales</v>
      </c>
      <c r="D2690" s="44" t="str">
        <f t="shared" si="578"/>
        <v>Salud</v>
      </c>
      <c r="E2690" s="64">
        <v>13120</v>
      </c>
      <c r="F2690" s="44" t="str">
        <f t="shared" si="571"/>
        <v>Paso a Paso y Activos</v>
      </c>
      <c r="G2690" s="27" t="s">
        <v>3568</v>
      </c>
      <c r="H2690" s="60" t="s">
        <v>17</v>
      </c>
      <c r="I2690" s="58" t="s">
        <v>319</v>
      </c>
      <c r="J2690" s="43" t="str">
        <f t="shared" si="575"/>
        <v>Zona</v>
      </c>
      <c r="K2690" s="12" t="str">
        <f t="shared" si="579"/>
        <v>Etapas Históricas -Casos Activos</v>
      </c>
      <c r="L2690" s="43" t="str">
        <f t="shared" si="579"/>
        <v>Periodo 2020-2021</v>
      </c>
      <c r="M2690" s="43" t="str">
        <f t="shared" si="579"/>
        <v>Casos</v>
      </c>
      <c r="N2690" s="49" t="str">
        <f t="shared" si="579"/>
        <v>Ministerio de Ciencias, Tecnología, Conocimiento e Innovación</v>
      </c>
      <c r="O269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Ñuñoa</v>
      </c>
      <c r="P2690" s="68"/>
      <c r="Q2690" s="15" t="str">
        <f t="shared" si="569"/>
        <v>Gráfico Evolución Comparativo</v>
      </c>
      <c r="R2690" s="30"/>
      <c r="S269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https://analytics.zoho.com/open-view/2395394000008156433?ZOHO_CRITERIA=%22Localiza_CL_Poblacion%22.%22Codcom%22%3D13120</v>
      </c>
      <c r="T2690" s="17"/>
      <c r="U2690" s="31" t="str">
        <f t="shared" si="570"/>
        <v>#1774B9</v>
      </c>
      <c r="V2690" s="32" t="str">
        <f>+Enfermedades_Mundiales[[#This Row],[idcoleccion]]&amp;"-"&amp;Enfermedades_Mundiales[[#This Row],[id]]</f>
        <v>360-2680</v>
      </c>
      <c r="W2690" s="21">
        <f>+VLOOKUP(Enfermedades_Mundiales[[#This Row],[Filtro URL]],Estructura!$X$4:$Y$366,2,0)</f>
        <v>36313120</v>
      </c>
      <c r="X2690" s="21" t="str">
        <f>+VLOOKUP(Enfermedades_Mundiales[[#This Row],[tema]],Estructura!$A$4:$C$18,3,0)</f>
        <v>T-369</v>
      </c>
      <c r="Y2690" s="32" t="str">
        <f>+VLOOKUP(Enfermedades_Mundiales[[#This Row],[contenido]],Estructura!$E$4:$G$18,3,0)</f>
        <v>C-364</v>
      </c>
      <c r="Z2690" s="32" t="str">
        <f>+VLOOKUP(Enfermedades_Mundiales[[#This Row],[Filtro Integrado]],Estructura!$M$4:$O$367,3,0)</f>
        <v>FI-366</v>
      </c>
      <c r="AA2690" s="32" t="str">
        <f>+VLOOKUP(Enfermedades_Mundiales[[#This Row],[Muestra]],Estructura!$Q$4:$S$194,3,0)</f>
        <v>M-374</v>
      </c>
    </row>
    <row r="2691" spans="1:27" ht="30.6" x14ac:dyDescent="0.3">
      <c r="A2691" s="61" t="s">
        <v>3158</v>
      </c>
      <c r="B2691" s="43">
        <f t="shared" si="578"/>
        <v>360</v>
      </c>
      <c r="C2691" s="44" t="str">
        <f t="shared" si="578"/>
        <v>Enfermedades Mundiales</v>
      </c>
      <c r="D2691" s="44" t="str">
        <f t="shared" si="578"/>
        <v>Salud</v>
      </c>
      <c r="E2691" s="64">
        <v>13121</v>
      </c>
      <c r="F2691" s="44" t="str">
        <f t="shared" si="571"/>
        <v>Paso a Paso y Activos</v>
      </c>
      <c r="G2691" s="27" t="s">
        <v>3568</v>
      </c>
      <c r="H2691" s="60" t="s">
        <v>17</v>
      </c>
      <c r="I2691" s="58" t="s">
        <v>320</v>
      </c>
      <c r="J2691" s="43" t="str">
        <f t="shared" si="575"/>
        <v>Zona</v>
      </c>
      <c r="K2691" s="12" t="str">
        <f t="shared" si="579"/>
        <v>Etapas Históricas -Casos Activos</v>
      </c>
      <c r="L2691" s="43" t="str">
        <f t="shared" si="579"/>
        <v>Periodo 2020-2021</v>
      </c>
      <c r="M2691" s="43" t="str">
        <f t="shared" si="579"/>
        <v>Casos</v>
      </c>
      <c r="N2691" s="49" t="str">
        <f t="shared" si="579"/>
        <v>Ministerio de Ciencias, Tecnología, Conocimiento e Innovación</v>
      </c>
      <c r="O269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Pedro Aguirre Cerda</v>
      </c>
      <c r="P2691" s="68"/>
      <c r="Q2691" s="15" t="str">
        <f t="shared" si="569"/>
        <v>Gráfico Evolución Comparativo</v>
      </c>
      <c r="R2691" s="30"/>
      <c r="S269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https://analytics.zoho.com/open-view/2395394000008156433?ZOHO_CRITERIA=%22Localiza_CL_Poblacion%22.%22Codcom%22%3D13121</v>
      </c>
      <c r="T2691" s="17"/>
      <c r="U2691" s="31" t="str">
        <f t="shared" si="570"/>
        <v>#1774B9</v>
      </c>
      <c r="V2691" s="32" t="str">
        <f>+Enfermedades_Mundiales[[#This Row],[idcoleccion]]&amp;"-"&amp;Enfermedades_Mundiales[[#This Row],[id]]</f>
        <v>360-2681</v>
      </c>
      <c r="W2691" s="21">
        <f>+VLOOKUP(Enfermedades_Mundiales[[#This Row],[Filtro URL]],Estructura!$X$4:$Y$366,2,0)</f>
        <v>36313121</v>
      </c>
      <c r="X2691" s="21" t="str">
        <f>+VLOOKUP(Enfermedades_Mundiales[[#This Row],[tema]],Estructura!$A$4:$C$18,3,0)</f>
        <v>T-369</v>
      </c>
      <c r="Y2691" s="32" t="str">
        <f>+VLOOKUP(Enfermedades_Mundiales[[#This Row],[contenido]],Estructura!$E$4:$G$18,3,0)</f>
        <v>C-364</v>
      </c>
      <c r="Z2691" s="32" t="str">
        <f>+VLOOKUP(Enfermedades_Mundiales[[#This Row],[Filtro Integrado]],Estructura!$M$4:$O$367,3,0)</f>
        <v>FI-366</v>
      </c>
      <c r="AA2691" s="32" t="str">
        <f>+VLOOKUP(Enfermedades_Mundiales[[#This Row],[Muestra]],Estructura!$Q$4:$S$194,3,0)</f>
        <v>M-374</v>
      </c>
    </row>
    <row r="2692" spans="1:27" ht="30.6" x14ac:dyDescent="0.3">
      <c r="A2692" s="61" t="s">
        <v>3159</v>
      </c>
      <c r="B2692" s="43">
        <f t="shared" si="578"/>
        <v>360</v>
      </c>
      <c r="C2692" s="44" t="str">
        <f t="shared" si="578"/>
        <v>Enfermedades Mundiales</v>
      </c>
      <c r="D2692" s="44" t="str">
        <f t="shared" si="578"/>
        <v>Salud</v>
      </c>
      <c r="E2692" s="64">
        <v>13122</v>
      </c>
      <c r="F2692" s="44" t="str">
        <f t="shared" si="571"/>
        <v>Paso a Paso y Activos</v>
      </c>
      <c r="G2692" s="27" t="s">
        <v>3568</v>
      </c>
      <c r="H2692" s="60" t="s">
        <v>17</v>
      </c>
      <c r="I2692" s="58" t="s">
        <v>321</v>
      </c>
      <c r="J2692" s="43" t="str">
        <f t="shared" si="575"/>
        <v>Zona</v>
      </c>
      <c r="K2692" s="12" t="str">
        <f t="shared" si="579"/>
        <v>Etapas Históricas -Casos Activos</v>
      </c>
      <c r="L2692" s="43" t="str">
        <f t="shared" si="579"/>
        <v>Periodo 2020-2021</v>
      </c>
      <c r="M2692" s="43" t="str">
        <f t="shared" si="579"/>
        <v>Casos</v>
      </c>
      <c r="N2692" s="49" t="str">
        <f t="shared" si="579"/>
        <v>Ministerio de Ciencias, Tecnología, Conocimiento e Innovación</v>
      </c>
      <c r="O269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Peñalolén</v>
      </c>
      <c r="P2692" s="68"/>
      <c r="Q2692" s="15" t="str">
        <f t="shared" si="569"/>
        <v>Gráfico Evolución Comparativo</v>
      </c>
      <c r="R2692" s="30"/>
      <c r="S269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https://analytics.zoho.com/open-view/2395394000008156433?ZOHO_CRITERIA=%22Localiza_CL_Poblacion%22.%22Codcom%22%3D13122</v>
      </c>
      <c r="T2692" s="17"/>
      <c r="U2692" s="31" t="str">
        <f t="shared" si="570"/>
        <v>#1774B9</v>
      </c>
      <c r="V2692" s="32" t="str">
        <f>+Enfermedades_Mundiales[[#This Row],[idcoleccion]]&amp;"-"&amp;Enfermedades_Mundiales[[#This Row],[id]]</f>
        <v>360-2682</v>
      </c>
      <c r="W2692" s="21">
        <f>+VLOOKUP(Enfermedades_Mundiales[[#This Row],[Filtro URL]],Estructura!$X$4:$Y$366,2,0)</f>
        <v>36313122</v>
      </c>
      <c r="X2692" s="21" t="str">
        <f>+VLOOKUP(Enfermedades_Mundiales[[#This Row],[tema]],Estructura!$A$4:$C$18,3,0)</f>
        <v>T-369</v>
      </c>
      <c r="Y2692" s="32" t="str">
        <f>+VLOOKUP(Enfermedades_Mundiales[[#This Row],[contenido]],Estructura!$E$4:$G$18,3,0)</f>
        <v>C-364</v>
      </c>
      <c r="Z2692" s="32" t="str">
        <f>+VLOOKUP(Enfermedades_Mundiales[[#This Row],[Filtro Integrado]],Estructura!$M$4:$O$367,3,0)</f>
        <v>FI-366</v>
      </c>
      <c r="AA2692" s="32" t="str">
        <f>+VLOOKUP(Enfermedades_Mundiales[[#This Row],[Muestra]],Estructura!$Q$4:$S$194,3,0)</f>
        <v>M-374</v>
      </c>
    </row>
    <row r="2693" spans="1:27" ht="30.6" x14ac:dyDescent="0.3">
      <c r="A2693" s="61" t="s">
        <v>3160</v>
      </c>
      <c r="B2693" s="43">
        <f t="shared" si="578"/>
        <v>360</v>
      </c>
      <c r="C2693" s="44" t="str">
        <f t="shared" si="578"/>
        <v>Enfermedades Mundiales</v>
      </c>
      <c r="D2693" s="44" t="str">
        <f t="shared" si="578"/>
        <v>Salud</v>
      </c>
      <c r="E2693" s="64">
        <v>13123</v>
      </c>
      <c r="F2693" s="44" t="str">
        <f t="shared" si="571"/>
        <v>Paso a Paso y Activos</v>
      </c>
      <c r="G2693" s="27" t="s">
        <v>3568</v>
      </c>
      <c r="H2693" s="60" t="s">
        <v>17</v>
      </c>
      <c r="I2693" s="58" t="s">
        <v>322</v>
      </c>
      <c r="J2693" s="43" t="str">
        <f t="shared" si="575"/>
        <v>Zona</v>
      </c>
      <c r="K2693" s="12" t="str">
        <f t="shared" si="579"/>
        <v>Etapas Históricas -Casos Activos</v>
      </c>
      <c r="L2693" s="43" t="str">
        <f t="shared" si="579"/>
        <v>Periodo 2020-2021</v>
      </c>
      <c r="M2693" s="43" t="str">
        <f t="shared" si="579"/>
        <v>Casos</v>
      </c>
      <c r="N2693" s="49" t="str">
        <f t="shared" si="579"/>
        <v>Ministerio de Ciencias, Tecnología, Conocimiento e Innovación</v>
      </c>
      <c r="O269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Providencia</v>
      </c>
      <c r="P2693" s="68"/>
      <c r="Q2693" s="15" t="str">
        <f t="shared" si="569"/>
        <v>Gráfico Evolución Comparativo</v>
      </c>
      <c r="R2693" s="30"/>
      <c r="S269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https://analytics.zoho.com/open-view/2395394000008156433?ZOHO_CRITERIA=%22Localiza_CL_Poblacion%22.%22Codcom%22%3D13123</v>
      </c>
      <c r="T2693" s="17"/>
      <c r="U2693" s="31" t="str">
        <f t="shared" si="570"/>
        <v>#1774B9</v>
      </c>
      <c r="V2693" s="32" t="str">
        <f>+Enfermedades_Mundiales[[#This Row],[idcoleccion]]&amp;"-"&amp;Enfermedades_Mundiales[[#This Row],[id]]</f>
        <v>360-2683</v>
      </c>
      <c r="W2693" s="21">
        <f>+VLOOKUP(Enfermedades_Mundiales[[#This Row],[Filtro URL]],Estructura!$X$4:$Y$366,2,0)</f>
        <v>36313123</v>
      </c>
      <c r="X2693" s="21" t="str">
        <f>+VLOOKUP(Enfermedades_Mundiales[[#This Row],[tema]],Estructura!$A$4:$C$18,3,0)</f>
        <v>T-369</v>
      </c>
      <c r="Y2693" s="32" t="str">
        <f>+VLOOKUP(Enfermedades_Mundiales[[#This Row],[contenido]],Estructura!$E$4:$G$18,3,0)</f>
        <v>C-364</v>
      </c>
      <c r="Z2693" s="32" t="str">
        <f>+VLOOKUP(Enfermedades_Mundiales[[#This Row],[Filtro Integrado]],Estructura!$M$4:$O$367,3,0)</f>
        <v>FI-366</v>
      </c>
      <c r="AA2693" s="32" t="str">
        <f>+VLOOKUP(Enfermedades_Mundiales[[#This Row],[Muestra]],Estructura!$Q$4:$S$194,3,0)</f>
        <v>M-374</v>
      </c>
    </row>
    <row r="2694" spans="1:27" ht="30.6" x14ac:dyDescent="0.3">
      <c r="A2694" s="61" t="s">
        <v>3161</v>
      </c>
      <c r="B2694" s="43">
        <f t="shared" si="578"/>
        <v>360</v>
      </c>
      <c r="C2694" s="44" t="str">
        <f t="shared" si="578"/>
        <v>Enfermedades Mundiales</v>
      </c>
      <c r="D2694" s="44" t="str">
        <f t="shared" si="578"/>
        <v>Salud</v>
      </c>
      <c r="E2694" s="64">
        <v>13124</v>
      </c>
      <c r="F2694" s="44" t="str">
        <f t="shared" si="571"/>
        <v>Paso a Paso y Activos</v>
      </c>
      <c r="G2694" s="27" t="s">
        <v>3568</v>
      </c>
      <c r="H2694" s="60" t="s">
        <v>17</v>
      </c>
      <c r="I2694" s="58" t="s">
        <v>323</v>
      </c>
      <c r="J2694" s="43" t="str">
        <f t="shared" si="575"/>
        <v>Zona</v>
      </c>
      <c r="K2694" s="12" t="str">
        <f t="shared" si="579"/>
        <v>Etapas Históricas -Casos Activos</v>
      </c>
      <c r="L2694" s="43" t="str">
        <f t="shared" si="579"/>
        <v>Periodo 2020-2021</v>
      </c>
      <c r="M2694" s="43" t="str">
        <f t="shared" si="579"/>
        <v>Casos</v>
      </c>
      <c r="N2694" s="49" t="str">
        <f t="shared" si="579"/>
        <v>Ministerio de Ciencias, Tecnología, Conocimiento e Innovación</v>
      </c>
      <c r="O269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Pudahuel</v>
      </c>
      <c r="P2694" s="68"/>
      <c r="Q2694" s="15" t="str">
        <f t="shared" si="569"/>
        <v>Gráfico Evolución Comparativo</v>
      </c>
      <c r="R2694" s="30"/>
      <c r="S269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https://analytics.zoho.com/open-view/2395394000008156433?ZOHO_CRITERIA=%22Localiza_CL_Poblacion%22.%22Codcom%22%3D13124</v>
      </c>
      <c r="T2694" s="17"/>
      <c r="U2694" s="31" t="str">
        <f t="shared" si="570"/>
        <v>#1774B9</v>
      </c>
      <c r="V2694" s="32" t="str">
        <f>+Enfermedades_Mundiales[[#This Row],[idcoleccion]]&amp;"-"&amp;Enfermedades_Mundiales[[#This Row],[id]]</f>
        <v>360-2684</v>
      </c>
      <c r="W2694" s="21">
        <f>+VLOOKUP(Enfermedades_Mundiales[[#This Row],[Filtro URL]],Estructura!$X$4:$Y$366,2,0)</f>
        <v>36313124</v>
      </c>
      <c r="X2694" s="21" t="str">
        <f>+VLOOKUP(Enfermedades_Mundiales[[#This Row],[tema]],Estructura!$A$4:$C$18,3,0)</f>
        <v>T-369</v>
      </c>
      <c r="Y2694" s="32" t="str">
        <f>+VLOOKUP(Enfermedades_Mundiales[[#This Row],[contenido]],Estructura!$E$4:$G$18,3,0)</f>
        <v>C-364</v>
      </c>
      <c r="Z2694" s="32" t="str">
        <f>+VLOOKUP(Enfermedades_Mundiales[[#This Row],[Filtro Integrado]],Estructura!$M$4:$O$367,3,0)</f>
        <v>FI-366</v>
      </c>
      <c r="AA2694" s="32" t="str">
        <f>+VLOOKUP(Enfermedades_Mundiales[[#This Row],[Muestra]],Estructura!$Q$4:$S$194,3,0)</f>
        <v>M-374</v>
      </c>
    </row>
    <row r="2695" spans="1:27" ht="30.6" x14ac:dyDescent="0.3">
      <c r="A2695" s="61" t="s">
        <v>3162</v>
      </c>
      <c r="B2695" s="43">
        <f t="shared" si="578"/>
        <v>360</v>
      </c>
      <c r="C2695" s="44" t="str">
        <f t="shared" si="578"/>
        <v>Enfermedades Mundiales</v>
      </c>
      <c r="D2695" s="44" t="str">
        <f t="shared" si="578"/>
        <v>Salud</v>
      </c>
      <c r="E2695" s="64">
        <v>13125</v>
      </c>
      <c r="F2695" s="44" t="str">
        <f t="shared" si="571"/>
        <v>Paso a Paso y Activos</v>
      </c>
      <c r="G2695" s="27" t="s">
        <v>3568</v>
      </c>
      <c r="H2695" s="60" t="s">
        <v>17</v>
      </c>
      <c r="I2695" s="58" t="s">
        <v>324</v>
      </c>
      <c r="J2695" s="43" t="str">
        <f t="shared" si="575"/>
        <v>Zona</v>
      </c>
      <c r="K2695" s="12" t="str">
        <f t="shared" si="579"/>
        <v>Etapas Históricas -Casos Activos</v>
      </c>
      <c r="L2695" s="43" t="str">
        <f t="shared" si="579"/>
        <v>Periodo 2020-2021</v>
      </c>
      <c r="M2695" s="43" t="str">
        <f t="shared" si="579"/>
        <v>Casos</v>
      </c>
      <c r="N2695" s="49" t="str">
        <f t="shared" si="579"/>
        <v>Ministerio de Ciencias, Tecnología, Conocimiento e Innovación</v>
      </c>
      <c r="O269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Quilicura</v>
      </c>
      <c r="P2695" s="68"/>
      <c r="Q2695" s="15" t="str">
        <f t="shared" si="569"/>
        <v>Gráfico Evolución Comparativo</v>
      </c>
      <c r="R2695" s="30"/>
      <c r="S269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https://analytics.zoho.com/open-view/2395394000008156433?ZOHO_CRITERIA=%22Localiza_CL_Poblacion%22.%22Codcom%22%3D13125</v>
      </c>
      <c r="T2695" s="17"/>
      <c r="U2695" s="31" t="str">
        <f t="shared" si="570"/>
        <v>#1774B9</v>
      </c>
      <c r="V2695" s="32" t="str">
        <f>+Enfermedades_Mundiales[[#This Row],[idcoleccion]]&amp;"-"&amp;Enfermedades_Mundiales[[#This Row],[id]]</f>
        <v>360-2685</v>
      </c>
      <c r="W2695" s="21">
        <f>+VLOOKUP(Enfermedades_Mundiales[[#This Row],[Filtro URL]],Estructura!$X$4:$Y$366,2,0)</f>
        <v>36313125</v>
      </c>
      <c r="X2695" s="21" t="str">
        <f>+VLOOKUP(Enfermedades_Mundiales[[#This Row],[tema]],Estructura!$A$4:$C$18,3,0)</f>
        <v>T-369</v>
      </c>
      <c r="Y2695" s="32" t="str">
        <f>+VLOOKUP(Enfermedades_Mundiales[[#This Row],[contenido]],Estructura!$E$4:$G$18,3,0)</f>
        <v>C-364</v>
      </c>
      <c r="Z2695" s="32" t="str">
        <f>+VLOOKUP(Enfermedades_Mundiales[[#This Row],[Filtro Integrado]],Estructura!$M$4:$O$367,3,0)</f>
        <v>FI-366</v>
      </c>
      <c r="AA2695" s="32" t="str">
        <f>+VLOOKUP(Enfermedades_Mundiales[[#This Row],[Muestra]],Estructura!$Q$4:$S$194,3,0)</f>
        <v>M-374</v>
      </c>
    </row>
    <row r="2696" spans="1:27" ht="30.6" x14ac:dyDescent="0.3">
      <c r="A2696" s="61" t="s">
        <v>3163</v>
      </c>
      <c r="B2696" s="43">
        <f t="shared" si="578"/>
        <v>360</v>
      </c>
      <c r="C2696" s="44" t="str">
        <f t="shared" si="578"/>
        <v>Enfermedades Mundiales</v>
      </c>
      <c r="D2696" s="44" t="str">
        <f t="shared" si="578"/>
        <v>Salud</v>
      </c>
      <c r="E2696" s="64">
        <v>13126</v>
      </c>
      <c r="F2696" s="44" t="str">
        <f t="shared" si="571"/>
        <v>Paso a Paso y Activos</v>
      </c>
      <c r="G2696" s="27" t="s">
        <v>3568</v>
      </c>
      <c r="H2696" s="60" t="s">
        <v>17</v>
      </c>
      <c r="I2696" s="58" t="s">
        <v>325</v>
      </c>
      <c r="J2696" s="43" t="str">
        <f t="shared" si="575"/>
        <v>Zona</v>
      </c>
      <c r="K2696" s="12" t="str">
        <f t="shared" si="579"/>
        <v>Etapas Históricas -Casos Activos</v>
      </c>
      <c r="L2696" s="43" t="str">
        <f t="shared" si="579"/>
        <v>Periodo 2020-2021</v>
      </c>
      <c r="M2696" s="43" t="str">
        <f t="shared" si="579"/>
        <v>Casos</v>
      </c>
      <c r="N2696" s="49" t="str">
        <f t="shared" si="579"/>
        <v>Ministerio de Ciencias, Tecnología, Conocimiento e Innovación</v>
      </c>
      <c r="O269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Quinta Normal</v>
      </c>
      <c r="P2696" s="68"/>
      <c r="Q2696" s="15" t="str">
        <f t="shared" si="569"/>
        <v>Gráfico Evolución Comparativo</v>
      </c>
      <c r="R2696" s="30"/>
      <c r="S269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https://analytics.zoho.com/open-view/2395394000008156433?ZOHO_CRITERIA=%22Localiza_CL_Poblacion%22.%22Codcom%22%3D13126</v>
      </c>
      <c r="T2696" s="17"/>
      <c r="U2696" s="31" t="str">
        <f t="shared" si="570"/>
        <v>#1774B9</v>
      </c>
      <c r="V2696" s="32" t="str">
        <f>+Enfermedades_Mundiales[[#This Row],[idcoleccion]]&amp;"-"&amp;Enfermedades_Mundiales[[#This Row],[id]]</f>
        <v>360-2686</v>
      </c>
      <c r="W2696" s="21">
        <f>+VLOOKUP(Enfermedades_Mundiales[[#This Row],[Filtro URL]],Estructura!$X$4:$Y$366,2,0)</f>
        <v>36313126</v>
      </c>
      <c r="X2696" s="21" t="str">
        <f>+VLOOKUP(Enfermedades_Mundiales[[#This Row],[tema]],Estructura!$A$4:$C$18,3,0)</f>
        <v>T-369</v>
      </c>
      <c r="Y2696" s="32" t="str">
        <f>+VLOOKUP(Enfermedades_Mundiales[[#This Row],[contenido]],Estructura!$E$4:$G$18,3,0)</f>
        <v>C-364</v>
      </c>
      <c r="Z2696" s="32" t="str">
        <f>+VLOOKUP(Enfermedades_Mundiales[[#This Row],[Filtro Integrado]],Estructura!$M$4:$O$367,3,0)</f>
        <v>FI-366</v>
      </c>
      <c r="AA2696" s="32" t="str">
        <f>+VLOOKUP(Enfermedades_Mundiales[[#This Row],[Muestra]],Estructura!$Q$4:$S$194,3,0)</f>
        <v>M-374</v>
      </c>
    </row>
    <row r="2697" spans="1:27" ht="30.6" x14ac:dyDescent="0.3">
      <c r="A2697" s="61" t="s">
        <v>3164</v>
      </c>
      <c r="B2697" s="43">
        <f t="shared" si="578"/>
        <v>360</v>
      </c>
      <c r="C2697" s="44" t="str">
        <f t="shared" si="578"/>
        <v>Enfermedades Mundiales</v>
      </c>
      <c r="D2697" s="44" t="str">
        <f t="shared" si="578"/>
        <v>Salud</v>
      </c>
      <c r="E2697" s="64">
        <v>13127</v>
      </c>
      <c r="F2697" s="44" t="str">
        <f t="shared" si="571"/>
        <v>Paso a Paso y Activos</v>
      </c>
      <c r="G2697" s="27" t="s">
        <v>3568</v>
      </c>
      <c r="H2697" s="60" t="s">
        <v>17</v>
      </c>
      <c r="I2697" s="58" t="s">
        <v>18</v>
      </c>
      <c r="J2697" s="43" t="str">
        <f t="shared" si="575"/>
        <v>Zona</v>
      </c>
      <c r="K2697" s="12" t="str">
        <f t="shared" si="579"/>
        <v>Etapas Históricas -Casos Activos</v>
      </c>
      <c r="L2697" s="43" t="str">
        <f t="shared" si="579"/>
        <v>Periodo 2020-2021</v>
      </c>
      <c r="M2697" s="43" t="str">
        <f t="shared" si="579"/>
        <v>Casos</v>
      </c>
      <c r="N2697" s="49" t="str">
        <f t="shared" si="579"/>
        <v>Ministerio de Ciencias, Tecnología, Conocimiento e Innovación</v>
      </c>
      <c r="O269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Recoleta</v>
      </c>
      <c r="P2697" s="68"/>
      <c r="Q2697" s="15" t="str">
        <f t="shared" si="569"/>
        <v>Gráfico Evolución Comparativo</v>
      </c>
      <c r="R2697" s="30"/>
      <c r="S269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https://analytics.zoho.com/open-view/2395394000008156433?ZOHO_CRITERIA=%22Localiza_CL_Poblacion%22.%22Codcom%22%3D13127</v>
      </c>
      <c r="T2697" s="17"/>
      <c r="U2697" s="31" t="str">
        <f t="shared" si="570"/>
        <v>#1774B9</v>
      </c>
      <c r="V2697" s="32" t="str">
        <f>+Enfermedades_Mundiales[[#This Row],[idcoleccion]]&amp;"-"&amp;Enfermedades_Mundiales[[#This Row],[id]]</f>
        <v>360-2687</v>
      </c>
      <c r="W2697" s="21">
        <f>+VLOOKUP(Enfermedades_Mundiales[[#This Row],[Filtro URL]],Estructura!$X$4:$Y$366,2,0)</f>
        <v>36313127</v>
      </c>
      <c r="X2697" s="21" t="str">
        <f>+VLOOKUP(Enfermedades_Mundiales[[#This Row],[tema]],Estructura!$A$4:$C$18,3,0)</f>
        <v>T-369</v>
      </c>
      <c r="Y2697" s="32" t="str">
        <f>+VLOOKUP(Enfermedades_Mundiales[[#This Row],[contenido]],Estructura!$E$4:$G$18,3,0)</f>
        <v>C-364</v>
      </c>
      <c r="Z2697" s="32" t="str">
        <f>+VLOOKUP(Enfermedades_Mundiales[[#This Row],[Filtro Integrado]],Estructura!$M$4:$O$367,3,0)</f>
        <v>FI-366</v>
      </c>
      <c r="AA2697" s="32" t="str">
        <f>+VLOOKUP(Enfermedades_Mundiales[[#This Row],[Muestra]],Estructura!$Q$4:$S$194,3,0)</f>
        <v>M-374</v>
      </c>
    </row>
    <row r="2698" spans="1:27" ht="30.6" x14ac:dyDescent="0.3">
      <c r="A2698" s="61" t="s">
        <v>3165</v>
      </c>
      <c r="B2698" s="43">
        <f t="shared" ref="B2698:D2713" si="580">+B2697</f>
        <v>360</v>
      </c>
      <c r="C2698" s="44" t="str">
        <f t="shared" si="580"/>
        <v>Enfermedades Mundiales</v>
      </c>
      <c r="D2698" s="44" t="str">
        <f t="shared" si="580"/>
        <v>Salud</v>
      </c>
      <c r="E2698" s="64">
        <v>13128</v>
      </c>
      <c r="F2698" s="44" t="str">
        <f t="shared" si="571"/>
        <v>Paso a Paso y Activos</v>
      </c>
      <c r="G2698" s="27" t="s">
        <v>3568</v>
      </c>
      <c r="H2698" s="60" t="s">
        <v>17</v>
      </c>
      <c r="I2698" s="58" t="s">
        <v>326</v>
      </c>
      <c r="J2698" s="43" t="str">
        <f t="shared" si="575"/>
        <v>Zona</v>
      </c>
      <c r="K2698" s="12" t="str">
        <f t="shared" si="579"/>
        <v>Etapas Históricas -Casos Activos</v>
      </c>
      <c r="L2698" s="43" t="str">
        <f t="shared" si="579"/>
        <v>Periodo 2020-2021</v>
      </c>
      <c r="M2698" s="43" t="str">
        <f t="shared" si="579"/>
        <v>Casos</v>
      </c>
      <c r="N2698" s="49" t="str">
        <f t="shared" si="579"/>
        <v>Ministerio de Ciencias, Tecnología, Conocimiento e Innovación</v>
      </c>
      <c r="O269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Renca</v>
      </c>
      <c r="P2698" s="68"/>
      <c r="Q2698" s="15" t="str">
        <f t="shared" ref="Q2698:Q2738" si="581">+Q2697</f>
        <v>Gráfico Evolución Comparativo</v>
      </c>
      <c r="R2698" s="30"/>
      <c r="S269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https://analytics.zoho.com/open-view/2395394000008156433?ZOHO_CRITERIA=%22Localiza_CL_Poblacion%22.%22Codcom%22%3D13128</v>
      </c>
      <c r="T2698" s="17"/>
      <c r="U2698" s="31" t="str">
        <f t="shared" ref="U2698:U2738" si="582">+U2697</f>
        <v>#1774B9</v>
      </c>
      <c r="V2698" s="32" t="str">
        <f>+Enfermedades_Mundiales[[#This Row],[idcoleccion]]&amp;"-"&amp;Enfermedades_Mundiales[[#This Row],[id]]</f>
        <v>360-2688</v>
      </c>
      <c r="W2698" s="21">
        <f>+VLOOKUP(Enfermedades_Mundiales[[#This Row],[Filtro URL]],Estructura!$X$4:$Y$366,2,0)</f>
        <v>36313128</v>
      </c>
      <c r="X2698" s="21" t="str">
        <f>+VLOOKUP(Enfermedades_Mundiales[[#This Row],[tema]],Estructura!$A$4:$C$18,3,0)</f>
        <v>T-369</v>
      </c>
      <c r="Y2698" s="32" t="str">
        <f>+VLOOKUP(Enfermedades_Mundiales[[#This Row],[contenido]],Estructura!$E$4:$G$18,3,0)</f>
        <v>C-364</v>
      </c>
      <c r="Z2698" s="32" t="str">
        <f>+VLOOKUP(Enfermedades_Mundiales[[#This Row],[Filtro Integrado]],Estructura!$M$4:$O$367,3,0)</f>
        <v>FI-366</v>
      </c>
      <c r="AA2698" s="32" t="str">
        <f>+VLOOKUP(Enfermedades_Mundiales[[#This Row],[Muestra]],Estructura!$Q$4:$S$194,3,0)</f>
        <v>M-374</v>
      </c>
    </row>
    <row r="2699" spans="1:27" ht="30.6" x14ac:dyDescent="0.3">
      <c r="A2699" s="61" t="s">
        <v>3166</v>
      </c>
      <c r="B2699" s="43">
        <f t="shared" si="580"/>
        <v>360</v>
      </c>
      <c r="C2699" s="44" t="str">
        <f t="shared" si="580"/>
        <v>Enfermedades Mundiales</v>
      </c>
      <c r="D2699" s="44" t="str">
        <f t="shared" si="580"/>
        <v>Salud</v>
      </c>
      <c r="E2699" s="64">
        <v>13129</v>
      </c>
      <c r="F2699" s="44" t="str">
        <f t="shared" ref="F2699:F2738" si="583">+F2698</f>
        <v>Paso a Paso y Activos</v>
      </c>
      <c r="G2699" s="27" t="s">
        <v>3568</v>
      </c>
      <c r="H2699" s="60" t="s">
        <v>17</v>
      </c>
      <c r="I2699" s="58" t="s">
        <v>327</v>
      </c>
      <c r="J2699" s="43" t="str">
        <f t="shared" si="575"/>
        <v>Zona</v>
      </c>
      <c r="K2699" s="12" t="str">
        <f t="shared" ref="K2699:N2714" si="584">+K2698</f>
        <v>Etapas Históricas -Casos Activos</v>
      </c>
      <c r="L2699" s="43" t="str">
        <f t="shared" si="584"/>
        <v>Periodo 2020-2021</v>
      </c>
      <c r="M2699" s="43" t="str">
        <f t="shared" si="584"/>
        <v>Casos</v>
      </c>
      <c r="N2699" s="49" t="str">
        <f t="shared" si="584"/>
        <v>Ministerio de Ciencias, Tecnología, Conocimiento e Innovación</v>
      </c>
      <c r="O269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Joaquín</v>
      </c>
      <c r="P2699" s="68"/>
      <c r="Q2699" s="15" t="str">
        <f t="shared" si="581"/>
        <v>Gráfico Evolución Comparativo</v>
      </c>
      <c r="R2699" s="30"/>
      <c r="S269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https://analytics.zoho.com/open-view/2395394000008156433?ZOHO_CRITERIA=%22Localiza_CL_Poblacion%22.%22Codcom%22%3D13129</v>
      </c>
      <c r="T2699" s="17"/>
      <c r="U2699" s="31" t="str">
        <f t="shared" si="582"/>
        <v>#1774B9</v>
      </c>
      <c r="V2699" s="32" t="str">
        <f>+Enfermedades_Mundiales[[#This Row],[idcoleccion]]&amp;"-"&amp;Enfermedades_Mundiales[[#This Row],[id]]</f>
        <v>360-2689</v>
      </c>
      <c r="W2699" s="21">
        <f>+VLOOKUP(Enfermedades_Mundiales[[#This Row],[Filtro URL]],Estructura!$X$4:$Y$366,2,0)</f>
        <v>36313129</v>
      </c>
      <c r="X2699" s="21" t="str">
        <f>+VLOOKUP(Enfermedades_Mundiales[[#This Row],[tema]],Estructura!$A$4:$C$18,3,0)</f>
        <v>T-369</v>
      </c>
      <c r="Y2699" s="32" t="str">
        <f>+VLOOKUP(Enfermedades_Mundiales[[#This Row],[contenido]],Estructura!$E$4:$G$18,3,0)</f>
        <v>C-364</v>
      </c>
      <c r="Z2699" s="32" t="str">
        <f>+VLOOKUP(Enfermedades_Mundiales[[#This Row],[Filtro Integrado]],Estructura!$M$4:$O$367,3,0)</f>
        <v>FI-366</v>
      </c>
      <c r="AA2699" s="32" t="str">
        <f>+VLOOKUP(Enfermedades_Mundiales[[#This Row],[Muestra]],Estructura!$Q$4:$S$194,3,0)</f>
        <v>M-374</v>
      </c>
    </row>
    <row r="2700" spans="1:27" ht="30.6" x14ac:dyDescent="0.3">
      <c r="A2700" s="61" t="s">
        <v>3167</v>
      </c>
      <c r="B2700" s="43">
        <f t="shared" si="580"/>
        <v>360</v>
      </c>
      <c r="C2700" s="44" t="str">
        <f t="shared" si="580"/>
        <v>Enfermedades Mundiales</v>
      </c>
      <c r="D2700" s="44" t="str">
        <f t="shared" si="580"/>
        <v>Salud</v>
      </c>
      <c r="E2700" s="64">
        <v>13130</v>
      </c>
      <c r="F2700" s="44" t="str">
        <f t="shared" si="583"/>
        <v>Paso a Paso y Activos</v>
      </c>
      <c r="G2700" s="27" t="s">
        <v>3568</v>
      </c>
      <c r="H2700" s="60" t="s">
        <v>17</v>
      </c>
      <c r="I2700" s="58" t="s">
        <v>328</v>
      </c>
      <c r="J2700" s="43" t="str">
        <f t="shared" si="575"/>
        <v>Zona</v>
      </c>
      <c r="K2700" s="12" t="str">
        <f t="shared" si="584"/>
        <v>Etapas Históricas -Casos Activos</v>
      </c>
      <c r="L2700" s="43" t="str">
        <f t="shared" si="584"/>
        <v>Periodo 2020-2021</v>
      </c>
      <c r="M2700" s="43" t="str">
        <f t="shared" si="584"/>
        <v>Casos</v>
      </c>
      <c r="N2700" s="49" t="str">
        <f t="shared" si="584"/>
        <v>Ministerio de Ciencias, Tecnología, Conocimiento e Innovación</v>
      </c>
      <c r="O270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Miguel</v>
      </c>
      <c r="P2700" s="68"/>
      <c r="Q2700" s="15" t="str">
        <f t="shared" si="581"/>
        <v>Gráfico Evolución Comparativo</v>
      </c>
      <c r="R2700" s="30"/>
      <c r="S270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https://analytics.zoho.com/open-view/2395394000008156433?ZOHO_CRITERIA=%22Localiza_CL_Poblacion%22.%22Codcom%22%3D13130</v>
      </c>
      <c r="T2700" s="17"/>
      <c r="U2700" s="31" t="str">
        <f t="shared" si="582"/>
        <v>#1774B9</v>
      </c>
      <c r="V2700" s="32" t="str">
        <f>+Enfermedades_Mundiales[[#This Row],[idcoleccion]]&amp;"-"&amp;Enfermedades_Mundiales[[#This Row],[id]]</f>
        <v>360-2690</v>
      </c>
      <c r="W2700" s="21">
        <f>+VLOOKUP(Enfermedades_Mundiales[[#This Row],[Filtro URL]],Estructura!$X$4:$Y$366,2,0)</f>
        <v>36313130</v>
      </c>
      <c r="X2700" s="21" t="str">
        <f>+VLOOKUP(Enfermedades_Mundiales[[#This Row],[tema]],Estructura!$A$4:$C$18,3,0)</f>
        <v>T-369</v>
      </c>
      <c r="Y2700" s="32" t="str">
        <f>+VLOOKUP(Enfermedades_Mundiales[[#This Row],[contenido]],Estructura!$E$4:$G$18,3,0)</f>
        <v>C-364</v>
      </c>
      <c r="Z2700" s="32" t="str">
        <f>+VLOOKUP(Enfermedades_Mundiales[[#This Row],[Filtro Integrado]],Estructura!$M$4:$O$367,3,0)</f>
        <v>FI-366</v>
      </c>
      <c r="AA2700" s="32" t="str">
        <f>+VLOOKUP(Enfermedades_Mundiales[[#This Row],[Muestra]],Estructura!$Q$4:$S$194,3,0)</f>
        <v>M-374</v>
      </c>
    </row>
    <row r="2701" spans="1:27" ht="30.6" x14ac:dyDescent="0.3">
      <c r="A2701" s="61" t="s">
        <v>3168</v>
      </c>
      <c r="B2701" s="43">
        <f t="shared" si="580"/>
        <v>360</v>
      </c>
      <c r="C2701" s="44" t="str">
        <f t="shared" si="580"/>
        <v>Enfermedades Mundiales</v>
      </c>
      <c r="D2701" s="44" t="str">
        <f t="shared" si="580"/>
        <v>Salud</v>
      </c>
      <c r="E2701" s="64">
        <v>13131</v>
      </c>
      <c r="F2701" s="44" t="str">
        <f t="shared" si="583"/>
        <v>Paso a Paso y Activos</v>
      </c>
      <c r="G2701" s="27" t="s">
        <v>3568</v>
      </c>
      <c r="H2701" s="60" t="s">
        <v>17</v>
      </c>
      <c r="I2701" s="58" t="s">
        <v>329</v>
      </c>
      <c r="J2701" s="43" t="str">
        <f t="shared" si="575"/>
        <v>Zona</v>
      </c>
      <c r="K2701" s="12" t="str">
        <f t="shared" si="584"/>
        <v>Etapas Históricas -Casos Activos</v>
      </c>
      <c r="L2701" s="43" t="str">
        <f t="shared" si="584"/>
        <v>Periodo 2020-2021</v>
      </c>
      <c r="M2701" s="43" t="str">
        <f t="shared" si="584"/>
        <v>Casos</v>
      </c>
      <c r="N2701" s="49" t="str">
        <f t="shared" si="584"/>
        <v>Ministerio de Ciencias, Tecnología, Conocimiento e Innovación</v>
      </c>
      <c r="O270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Ramón</v>
      </c>
      <c r="P2701" s="68"/>
      <c r="Q2701" s="15" t="str">
        <f t="shared" si="581"/>
        <v>Gráfico Evolución Comparativo</v>
      </c>
      <c r="R2701" s="30"/>
      <c r="S270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https://analytics.zoho.com/open-view/2395394000008156433?ZOHO_CRITERIA=%22Localiza_CL_Poblacion%22.%22Codcom%22%3D13131</v>
      </c>
      <c r="T2701" s="17"/>
      <c r="U2701" s="31" t="str">
        <f t="shared" si="582"/>
        <v>#1774B9</v>
      </c>
      <c r="V2701" s="32" t="str">
        <f>+Enfermedades_Mundiales[[#This Row],[idcoleccion]]&amp;"-"&amp;Enfermedades_Mundiales[[#This Row],[id]]</f>
        <v>360-2691</v>
      </c>
      <c r="W2701" s="21">
        <f>+VLOOKUP(Enfermedades_Mundiales[[#This Row],[Filtro URL]],Estructura!$X$4:$Y$366,2,0)</f>
        <v>36313131</v>
      </c>
      <c r="X2701" s="21" t="str">
        <f>+VLOOKUP(Enfermedades_Mundiales[[#This Row],[tema]],Estructura!$A$4:$C$18,3,0)</f>
        <v>T-369</v>
      </c>
      <c r="Y2701" s="32" t="str">
        <f>+VLOOKUP(Enfermedades_Mundiales[[#This Row],[contenido]],Estructura!$E$4:$G$18,3,0)</f>
        <v>C-364</v>
      </c>
      <c r="Z2701" s="32" t="str">
        <f>+VLOOKUP(Enfermedades_Mundiales[[#This Row],[Filtro Integrado]],Estructura!$M$4:$O$367,3,0)</f>
        <v>FI-366</v>
      </c>
      <c r="AA2701" s="32" t="str">
        <f>+VLOOKUP(Enfermedades_Mundiales[[#This Row],[Muestra]],Estructura!$Q$4:$S$194,3,0)</f>
        <v>M-374</v>
      </c>
    </row>
    <row r="2702" spans="1:27" ht="30.6" x14ac:dyDescent="0.3">
      <c r="A2702" s="61" t="s">
        <v>3169</v>
      </c>
      <c r="B2702" s="43">
        <f t="shared" si="580"/>
        <v>360</v>
      </c>
      <c r="C2702" s="44" t="str">
        <f t="shared" si="580"/>
        <v>Enfermedades Mundiales</v>
      </c>
      <c r="D2702" s="44" t="str">
        <f t="shared" si="580"/>
        <v>Salud</v>
      </c>
      <c r="E2702" s="64">
        <v>13132</v>
      </c>
      <c r="F2702" s="44" t="str">
        <f t="shared" si="583"/>
        <v>Paso a Paso y Activos</v>
      </c>
      <c r="G2702" s="27" t="s">
        <v>3568</v>
      </c>
      <c r="H2702" s="60" t="s">
        <v>17</v>
      </c>
      <c r="I2702" s="58" t="s">
        <v>330</v>
      </c>
      <c r="J2702" s="43" t="str">
        <f t="shared" si="575"/>
        <v>Zona</v>
      </c>
      <c r="K2702" s="12" t="str">
        <f t="shared" si="584"/>
        <v>Etapas Históricas -Casos Activos</v>
      </c>
      <c r="L2702" s="43" t="str">
        <f t="shared" si="584"/>
        <v>Periodo 2020-2021</v>
      </c>
      <c r="M2702" s="43" t="str">
        <f t="shared" si="584"/>
        <v>Casos</v>
      </c>
      <c r="N2702" s="49" t="str">
        <f t="shared" si="584"/>
        <v>Ministerio de Ciencias, Tecnología, Conocimiento e Innovación</v>
      </c>
      <c r="O270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Vitacura</v>
      </c>
      <c r="P2702" s="68"/>
      <c r="Q2702" s="15" t="str">
        <f t="shared" si="581"/>
        <v>Gráfico Evolución Comparativo</v>
      </c>
      <c r="R2702" s="30"/>
      <c r="S270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https://analytics.zoho.com/open-view/2395394000008156433?ZOHO_CRITERIA=%22Localiza_CL_Poblacion%22.%22Codcom%22%3D13132</v>
      </c>
      <c r="T2702" s="17"/>
      <c r="U2702" s="31" t="str">
        <f t="shared" si="582"/>
        <v>#1774B9</v>
      </c>
      <c r="V2702" s="32" t="str">
        <f>+Enfermedades_Mundiales[[#This Row],[idcoleccion]]&amp;"-"&amp;Enfermedades_Mundiales[[#This Row],[id]]</f>
        <v>360-2692</v>
      </c>
      <c r="W2702" s="21">
        <f>+VLOOKUP(Enfermedades_Mundiales[[#This Row],[Filtro URL]],Estructura!$X$4:$Y$366,2,0)</f>
        <v>36313132</v>
      </c>
      <c r="X2702" s="21" t="str">
        <f>+VLOOKUP(Enfermedades_Mundiales[[#This Row],[tema]],Estructura!$A$4:$C$18,3,0)</f>
        <v>T-369</v>
      </c>
      <c r="Y2702" s="32" t="str">
        <f>+VLOOKUP(Enfermedades_Mundiales[[#This Row],[contenido]],Estructura!$E$4:$G$18,3,0)</f>
        <v>C-364</v>
      </c>
      <c r="Z2702" s="32" t="str">
        <f>+VLOOKUP(Enfermedades_Mundiales[[#This Row],[Filtro Integrado]],Estructura!$M$4:$O$367,3,0)</f>
        <v>FI-366</v>
      </c>
      <c r="AA2702" s="32" t="str">
        <f>+VLOOKUP(Enfermedades_Mundiales[[#This Row],[Muestra]],Estructura!$Q$4:$S$194,3,0)</f>
        <v>M-374</v>
      </c>
    </row>
    <row r="2703" spans="1:27" ht="30.6" x14ac:dyDescent="0.3">
      <c r="A2703" s="61" t="s">
        <v>3170</v>
      </c>
      <c r="B2703" s="43">
        <f t="shared" si="580"/>
        <v>360</v>
      </c>
      <c r="C2703" s="44" t="str">
        <f t="shared" si="580"/>
        <v>Enfermedades Mundiales</v>
      </c>
      <c r="D2703" s="44" t="str">
        <f t="shared" si="580"/>
        <v>Salud</v>
      </c>
      <c r="E2703" s="64">
        <v>13201</v>
      </c>
      <c r="F2703" s="44" t="str">
        <f t="shared" si="583"/>
        <v>Paso a Paso y Activos</v>
      </c>
      <c r="G2703" s="27" t="s">
        <v>3568</v>
      </c>
      <c r="H2703" s="60" t="s">
        <v>17</v>
      </c>
      <c r="I2703" s="58" t="s">
        <v>331</v>
      </c>
      <c r="J2703" s="43" t="str">
        <f t="shared" si="575"/>
        <v>Zona</v>
      </c>
      <c r="K2703" s="12" t="str">
        <f t="shared" si="584"/>
        <v>Etapas Históricas -Casos Activos</v>
      </c>
      <c r="L2703" s="43" t="str">
        <f t="shared" si="584"/>
        <v>Periodo 2020-2021</v>
      </c>
      <c r="M2703" s="43" t="str">
        <f t="shared" si="584"/>
        <v>Casos</v>
      </c>
      <c r="N2703" s="49" t="str">
        <f t="shared" si="584"/>
        <v>Ministerio de Ciencias, Tecnología, Conocimiento e Innovación</v>
      </c>
      <c r="O270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Puente Alto</v>
      </c>
      <c r="P2703" s="68"/>
      <c r="Q2703" s="15" t="str">
        <f t="shared" si="581"/>
        <v>Gráfico Evolución Comparativo</v>
      </c>
      <c r="R2703" s="30"/>
      <c r="S270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https://analytics.zoho.com/open-view/2395394000008156433?ZOHO_CRITERIA=%22Localiza_CL_Poblacion%22.%22Codcom%22%3D13201</v>
      </c>
      <c r="T2703" s="17"/>
      <c r="U2703" s="31" t="str">
        <f t="shared" si="582"/>
        <v>#1774B9</v>
      </c>
      <c r="V2703" s="32" t="str">
        <f>+Enfermedades_Mundiales[[#This Row],[idcoleccion]]&amp;"-"&amp;Enfermedades_Mundiales[[#This Row],[id]]</f>
        <v>360-2693</v>
      </c>
      <c r="W2703" s="21">
        <f>+VLOOKUP(Enfermedades_Mundiales[[#This Row],[Filtro URL]],Estructura!$X$4:$Y$366,2,0)</f>
        <v>36313201</v>
      </c>
      <c r="X2703" s="21" t="str">
        <f>+VLOOKUP(Enfermedades_Mundiales[[#This Row],[tema]],Estructura!$A$4:$C$18,3,0)</f>
        <v>T-369</v>
      </c>
      <c r="Y2703" s="32" t="str">
        <f>+VLOOKUP(Enfermedades_Mundiales[[#This Row],[contenido]],Estructura!$E$4:$G$18,3,0)</f>
        <v>C-364</v>
      </c>
      <c r="Z2703" s="32" t="str">
        <f>+VLOOKUP(Enfermedades_Mundiales[[#This Row],[Filtro Integrado]],Estructura!$M$4:$O$367,3,0)</f>
        <v>FI-366</v>
      </c>
      <c r="AA2703" s="32" t="str">
        <f>+VLOOKUP(Enfermedades_Mundiales[[#This Row],[Muestra]],Estructura!$Q$4:$S$194,3,0)</f>
        <v>M-374</v>
      </c>
    </row>
    <row r="2704" spans="1:27" ht="30.6" x14ac:dyDescent="0.3">
      <c r="A2704" s="61" t="s">
        <v>3171</v>
      </c>
      <c r="B2704" s="43">
        <f t="shared" si="580"/>
        <v>360</v>
      </c>
      <c r="C2704" s="44" t="str">
        <f t="shared" si="580"/>
        <v>Enfermedades Mundiales</v>
      </c>
      <c r="D2704" s="44" t="str">
        <f t="shared" si="580"/>
        <v>Salud</v>
      </c>
      <c r="E2704" s="64">
        <v>13202</v>
      </c>
      <c r="F2704" s="44" t="str">
        <f t="shared" si="583"/>
        <v>Paso a Paso y Activos</v>
      </c>
      <c r="G2704" s="27" t="s">
        <v>3568</v>
      </c>
      <c r="H2704" s="60" t="s">
        <v>17</v>
      </c>
      <c r="I2704" s="58" t="s">
        <v>332</v>
      </c>
      <c r="J2704" s="43" t="str">
        <f t="shared" si="575"/>
        <v>Zona</v>
      </c>
      <c r="K2704" s="12" t="str">
        <f t="shared" si="584"/>
        <v>Etapas Históricas -Casos Activos</v>
      </c>
      <c r="L2704" s="43" t="str">
        <f t="shared" si="584"/>
        <v>Periodo 2020-2021</v>
      </c>
      <c r="M2704" s="43" t="str">
        <f t="shared" si="584"/>
        <v>Casos</v>
      </c>
      <c r="N2704" s="49" t="str">
        <f t="shared" si="584"/>
        <v>Ministerio de Ciencias, Tecnología, Conocimiento e Innovación</v>
      </c>
      <c r="O270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Pirque</v>
      </c>
      <c r="P2704" s="68"/>
      <c r="Q2704" s="15" t="str">
        <f t="shared" si="581"/>
        <v>Gráfico Evolución Comparativo</v>
      </c>
      <c r="R2704" s="30"/>
      <c r="S270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https://analytics.zoho.com/open-view/2395394000008156433?ZOHO_CRITERIA=%22Localiza_CL_Poblacion%22.%22Codcom%22%3D13202</v>
      </c>
      <c r="T2704" s="17"/>
      <c r="U2704" s="31" t="str">
        <f t="shared" si="582"/>
        <v>#1774B9</v>
      </c>
      <c r="V2704" s="32" t="str">
        <f>+Enfermedades_Mundiales[[#This Row],[idcoleccion]]&amp;"-"&amp;Enfermedades_Mundiales[[#This Row],[id]]</f>
        <v>360-2694</v>
      </c>
      <c r="W2704" s="21">
        <f>+VLOOKUP(Enfermedades_Mundiales[[#This Row],[Filtro URL]],Estructura!$X$4:$Y$366,2,0)</f>
        <v>36313202</v>
      </c>
      <c r="X2704" s="21" t="str">
        <f>+VLOOKUP(Enfermedades_Mundiales[[#This Row],[tema]],Estructura!$A$4:$C$18,3,0)</f>
        <v>T-369</v>
      </c>
      <c r="Y2704" s="32" t="str">
        <f>+VLOOKUP(Enfermedades_Mundiales[[#This Row],[contenido]],Estructura!$E$4:$G$18,3,0)</f>
        <v>C-364</v>
      </c>
      <c r="Z2704" s="32" t="str">
        <f>+VLOOKUP(Enfermedades_Mundiales[[#This Row],[Filtro Integrado]],Estructura!$M$4:$O$367,3,0)</f>
        <v>FI-366</v>
      </c>
      <c r="AA2704" s="32" t="str">
        <f>+VLOOKUP(Enfermedades_Mundiales[[#This Row],[Muestra]],Estructura!$Q$4:$S$194,3,0)</f>
        <v>M-374</v>
      </c>
    </row>
    <row r="2705" spans="1:27" ht="30.6" x14ac:dyDescent="0.3">
      <c r="A2705" s="61" t="s">
        <v>3172</v>
      </c>
      <c r="B2705" s="43">
        <f t="shared" si="580"/>
        <v>360</v>
      </c>
      <c r="C2705" s="44" t="str">
        <f t="shared" si="580"/>
        <v>Enfermedades Mundiales</v>
      </c>
      <c r="D2705" s="44" t="str">
        <f t="shared" si="580"/>
        <v>Salud</v>
      </c>
      <c r="E2705" s="64">
        <v>13203</v>
      </c>
      <c r="F2705" s="44" t="str">
        <f t="shared" si="583"/>
        <v>Paso a Paso y Activos</v>
      </c>
      <c r="G2705" s="27" t="s">
        <v>3568</v>
      </c>
      <c r="H2705" s="60" t="s">
        <v>17</v>
      </c>
      <c r="I2705" s="58" t="s">
        <v>333</v>
      </c>
      <c r="J2705" s="43" t="str">
        <f t="shared" si="575"/>
        <v>Zona</v>
      </c>
      <c r="K2705" s="12" t="str">
        <f t="shared" si="584"/>
        <v>Etapas Históricas -Casos Activos</v>
      </c>
      <c r="L2705" s="43" t="str">
        <f t="shared" si="584"/>
        <v>Periodo 2020-2021</v>
      </c>
      <c r="M2705" s="43" t="str">
        <f t="shared" si="584"/>
        <v>Casos</v>
      </c>
      <c r="N2705" s="49" t="str">
        <f t="shared" si="584"/>
        <v>Ministerio de Ciencias, Tecnología, Conocimiento e Innovación</v>
      </c>
      <c r="O270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José de Maipo</v>
      </c>
      <c r="P2705" s="68"/>
      <c r="Q2705" s="15" t="str">
        <f t="shared" si="581"/>
        <v>Gráfico Evolución Comparativo</v>
      </c>
      <c r="R2705" s="30"/>
      <c r="S270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https://analytics.zoho.com/open-view/2395394000008156433?ZOHO_CRITERIA=%22Localiza_CL_Poblacion%22.%22Codcom%22%3D13203</v>
      </c>
      <c r="T2705" s="17"/>
      <c r="U2705" s="31" t="str">
        <f t="shared" si="582"/>
        <v>#1774B9</v>
      </c>
      <c r="V2705" s="32" t="str">
        <f>+Enfermedades_Mundiales[[#This Row],[idcoleccion]]&amp;"-"&amp;Enfermedades_Mundiales[[#This Row],[id]]</f>
        <v>360-2695</v>
      </c>
      <c r="W2705" s="21">
        <f>+VLOOKUP(Enfermedades_Mundiales[[#This Row],[Filtro URL]],Estructura!$X$4:$Y$366,2,0)</f>
        <v>36313203</v>
      </c>
      <c r="X2705" s="21" t="str">
        <f>+VLOOKUP(Enfermedades_Mundiales[[#This Row],[tema]],Estructura!$A$4:$C$18,3,0)</f>
        <v>T-369</v>
      </c>
      <c r="Y2705" s="32" t="str">
        <f>+VLOOKUP(Enfermedades_Mundiales[[#This Row],[contenido]],Estructura!$E$4:$G$18,3,0)</f>
        <v>C-364</v>
      </c>
      <c r="Z2705" s="32" t="str">
        <f>+VLOOKUP(Enfermedades_Mundiales[[#This Row],[Filtro Integrado]],Estructura!$M$4:$O$367,3,0)</f>
        <v>FI-366</v>
      </c>
      <c r="AA2705" s="32" t="str">
        <f>+VLOOKUP(Enfermedades_Mundiales[[#This Row],[Muestra]],Estructura!$Q$4:$S$194,3,0)</f>
        <v>M-374</v>
      </c>
    </row>
    <row r="2706" spans="1:27" ht="30.6" x14ac:dyDescent="0.3">
      <c r="A2706" s="61" t="s">
        <v>3173</v>
      </c>
      <c r="B2706" s="43">
        <f t="shared" si="580"/>
        <v>360</v>
      </c>
      <c r="C2706" s="44" t="str">
        <f t="shared" si="580"/>
        <v>Enfermedades Mundiales</v>
      </c>
      <c r="D2706" s="44" t="str">
        <f t="shared" si="580"/>
        <v>Salud</v>
      </c>
      <c r="E2706" s="64">
        <v>13301</v>
      </c>
      <c r="F2706" s="44" t="str">
        <f t="shared" si="583"/>
        <v>Paso a Paso y Activos</v>
      </c>
      <c r="G2706" s="27" t="s">
        <v>3568</v>
      </c>
      <c r="H2706" s="60" t="s">
        <v>17</v>
      </c>
      <c r="I2706" s="58" t="s">
        <v>334</v>
      </c>
      <c r="J2706" s="43" t="str">
        <f t="shared" si="575"/>
        <v>Zona</v>
      </c>
      <c r="K2706" s="12" t="str">
        <f t="shared" si="584"/>
        <v>Etapas Históricas -Casos Activos</v>
      </c>
      <c r="L2706" s="43" t="str">
        <f t="shared" si="584"/>
        <v>Periodo 2020-2021</v>
      </c>
      <c r="M2706" s="43" t="str">
        <f t="shared" si="584"/>
        <v>Casos</v>
      </c>
      <c r="N2706" s="49" t="str">
        <f t="shared" si="584"/>
        <v>Ministerio de Ciencias, Tecnología, Conocimiento e Innovación</v>
      </c>
      <c r="O270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Colina</v>
      </c>
      <c r="P2706" s="68"/>
      <c r="Q2706" s="15" t="str">
        <f t="shared" si="581"/>
        <v>Gráfico Evolución Comparativo</v>
      </c>
      <c r="R2706" s="30"/>
      <c r="S270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https://analytics.zoho.com/open-view/2395394000008156433?ZOHO_CRITERIA=%22Localiza_CL_Poblacion%22.%22Codcom%22%3D13301</v>
      </c>
      <c r="T2706" s="17"/>
      <c r="U2706" s="31" t="str">
        <f t="shared" si="582"/>
        <v>#1774B9</v>
      </c>
      <c r="V2706" s="32" t="str">
        <f>+Enfermedades_Mundiales[[#This Row],[idcoleccion]]&amp;"-"&amp;Enfermedades_Mundiales[[#This Row],[id]]</f>
        <v>360-2696</v>
      </c>
      <c r="W2706" s="21">
        <f>+VLOOKUP(Enfermedades_Mundiales[[#This Row],[Filtro URL]],Estructura!$X$4:$Y$366,2,0)</f>
        <v>36313301</v>
      </c>
      <c r="X2706" s="21" t="str">
        <f>+VLOOKUP(Enfermedades_Mundiales[[#This Row],[tema]],Estructura!$A$4:$C$18,3,0)</f>
        <v>T-369</v>
      </c>
      <c r="Y2706" s="32" t="str">
        <f>+VLOOKUP(Enfermedades_Mundiales[[#This Row],[contenido]],Estructura!$E$4:$G$18,3,0)</f>
        <v>C-364</v>
      </c>
      <c r="Z2706" s="32" t="str">
        <f>+VLOOKUP(Enfermedades_Mundiales[[#This Row],[Filtro Integrado]],Estructura!$M$4:$O$367,3,0)</f>
        <v>FI-366</v>
      </c>
      <c r="AA2706" s="32" t="str">
        <f>+VLOOKUP(Enfermedades_Mundiales[[#This Row],[Muestra]],Estructura!$Q$4:$S$194,3,0)</f>
        <v>M-374</v>
      </c>
    </row>
    <row r="2707" spans="1:27" ht="30.6" x14ac:dyDescent="0.3">
      <c r="A2707" s="61" t="s">
        <v>3174</v>
      </c>
      <c r="B2707" s="43">
        <f t="shared" si="580"/>
        <v>360</v>
      </c>
      <c r="C2707" s="44" t="str">
        <f t="shared" si="580"/>
        <v>Enfermedades Mundiales</v>
      </c>
      <c r="D2707" s="44" t="str">
        <f t="shared" si="580"/>
        <v>Salud</v>
      </c>
      <c r="E2707" s="64">
        <v>13302</v>
      </c>
      <c r="F2707" s="44" t="str">
        <f t="shared" si="583"/>
        <v>Paso a Paso y Activos</v>
      </c>
      <c r="G2707" s="27" t="s">
        <v>3568</v>
      </c>
      <c r="H2707" s="60" t="s">
        <v>17</v>
      </c>
      <c r="I2707" s="58" t="s">
        <v>335</v>
      </c>
      <c r="J2707" s="43" t="str">
        <f t="shared" si="575"/>
        <v>Zona</v>
      </c>
      <c r="K2707" s="12" t="str">
        <f t="shared" si="584"/>
        <v>Etapas Históricas -Casos Activos</v>
      </c>
      <c r="L2707" s="43" t="str">
        <f t="shared" si="584"/>
        <v>Periodo 2020-2021</v>
      </c>
      <c r="M2707" s="43" t="str">
        <f t="shared" si="584"/>
        <v>Casos</v>
      </c>
      <c r="N2707" s="49" t="str">
        <f t="shared" si="584"/>
        <v>Ministerio de Ciencias, Tecnología, Conocimiento e Innovación</v>
      </c>
      <c r="O270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Lampa</v>
      </c>
      <c r="P2707" s="68"/>
      <c r="Q2707" s="15" t="str">
        <f t="shared" si="581"/>
        <v>Gráfico Evolución Comparativo</v>
      </c>
      <c r="R2707" s="30"/>
      <c r="S270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https://analytics.zoho.com/open-view/2395394000008156433?ZOHO_CRITERIA=%22Localiza_CL_Poblacion%22.%22Codcom%22%3D13302</v>
      </c>
      <c r="T2707" s="17"/>
      <c r="U2707" s="31" t="str">
        <f t="shared" si="582"/>
        <v>#1774B9</v>
      </c>
      <c r="V2707" s="32" t="str">
        <f>+Enfermedades_Mundiales[[#This Row],[idcoleccion]]&amp;"-"&amp;Enfermedades_Mundiales[[#This Row],[id]]</f>
        <v>360-2697</v>
      </c>
      <c r="W2707" s="21">
        <f>+VLOOKUP(Enfermedades_Mundiales[[#This Row],[Filtro URL]],Estructura!$X$4:$Y$366,2,0)</f>
        <v>36313302</v>
      </c>
      <c r="X2707" s="21" t="str">
        <f>+VLOOKUP(Enfermedades_Mundiales[[#This Row],[tema]],Estructura!$A$4:$C$18,3,0)</f>
        <v>T-369</v>
      </c>
      <c r="Y2707" s="32" t="str">
        <f>+VLOOKUP(Enfermedades_Mundiales[[#This Row],[contenido]],Estructura!$E$4:$G$18,3,0)</f>
        <v>C-364</v>
      </c>
      <c r="Z2707" s="32" t="str">
        <f>+VLOOKUP(Enfermedades_Mundiales[[#This Row],[Filtro Integrado]],Estructura!$M$4:$O$367,3,0)</f>
        <v>FI-366</v>
      </c>
      <c r="AA2707" s="32" t="str">
        <f>+VLOOKUP(Enfermedades_Mundiales[[#This Row],[Muestra]],Estructura!$Q$4:$S$194,3,0)</f>
        <v>M-374</v>
      </c>
    </row>
    <row r="2708" spans="1:27" ht="30.6" x14ac:dyDescent="0.3">
      <c r="A2708" s="61" t="s">
        <v>3175</v>
      </c>
      <c r="B2708" s="43">
        <f t="shared" si="580"/>
        <v>360</v>
      </c>
      <c r="C2708" s="44" t="str">
        <f t="shared" si="580"/>
        <v>Enfermedades Mundiales</v>
      </c>
      <c r="D2708" s="44" t="str">
        <f t="shared" si="580"/>
        <v>Salud</v>
      </c>
      <c r="E2708" s="64">
        <v>13303</v>
      </c>
      <c r="F2708" s="44" t="str">
        <f t="shared" si="583"/>
        <v>Paso a Paso y Activos</v>
      </c>
      <c r="G2708" s="27" t="s">
        <v>3568</v>
      </c>
      <c r="H2708" s="60" t="s">
        <v>17</v>
      </c>
      <c r="I2708" s="58" t="s">
        <v>336</v>
      </c>
      <c r="J2708" s="43" t="str">
        <f t="shared" si="575"/>
        <v>Zona</v>
      </c>
      <c r="K2708" s="12" t="str">
        <f t="shared" si="584"/>
        <v>Etapas Históricas -Casos Activos</v>
      </c>
      <c r="L2708" s="43" t="str">
        <f t="shared" si="584"/>
        <v>Periodo 2020-2021</v>
      </c>
      <c r="M2708" s="43" t="str">
        <f t="shared" si="584"/>
        <v>Casos</v>
      </c>
      <c r="N2708" s="49" t="str">
        <f t="shared" si="584"/>
        <v>Ministerio de Ciencias, Tecnología, Conocimiento e Innovación</v>
      </c>
      <c r="O270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Tiltil</v>
      </c>
      <c r="P2708" s="68"/>
      <c r="Q2708" s="15" t="str">
        <f t="shared" si="581"/>
        <v>Gráfico Evolución Comparativo</v>
      </c>
      <c r="R2708" s="30"/>
      <c r="S270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https://analytics.zoho.com/open-view/2395394000008156433?ZOHO_CRITERIA=%22Localiza_CL_Poblacion%22.%22Codcom%22%3D13303</v>
      </c>
      <c r="T2708" s="17"/>
      <c r="U2708" s="31" t="str">
        <f t="shared" si="582"/>
        <v>#1774B9</v>
      </c>
      <c r="V2708" s="32" t="str">
        <f>+Enfermedades_Mundiales[[#This Row],[idcoleccion]]&amp;"-"&amp;Enfermedades_Mundiales[[#This Row],[id]]</f>
        <v>360-2698</v>
      </c>
      <c r="W2708" s="21">
        <f>+VLOOKUP(Enfermedades_Mundiales[[#This Row],[Filtro URL]],Estructura!$X$4:$Y$366,2,0)</f>
        <v>36313303</v>
      </c>
      <c r="X2708" s="21" t="str">
        <f>+VLOOKUP(Enfermedades_Mundiales[[#This Row],[tema]],Estructura!$A$4:$C$18,3,0)</f>
        <v>T-369</v>
      </c>
      <c r="Y2708" s="32" t="str">
        <f>+VLOOKUP(Enfermedades_Mundiales[[#This Row],[contenido]],Estructura!$E$4:$G$18,3,0)</f>
        <v>C-364</v>
      </c>
      <c r="Z2708" s="32" t="str">
        <f>+VLOOKUP(Enfermedades_Mundiales[[#This Row],[Filtro Integrado]],Estructura!$M$4:$O$367,3,0)</f>
        <v>FI-366</v>
      </c>
      <c r="AA2708" s="32" t="str">
        <f>+VLOOKUP(Enfermedades_Mundiales[[#This Row],[Muestra]],Estructura!$Q$4:$S$194,3,0)</f>
        <v>M-374</v>
      </c>
    </row>
    <row r="2709" spans="1:27" ht="30.6" x14ac:dyDescent="0.3">
      <c r="A2709" s="61" t="s">
        <v>3176</v>
      </c>
      <c r="B2709" s="43">
        <f t="shared" si="580"/>
        <v>360</v>
      </c>
      <c r="C2709" s="44" t="str">
        <f t="shared" si="580"/>
        <v>Enfermedades Mundiales</v>
      </c>
      <c r="D2709" s="44" t="str">
        <f t="shared" si="580"/>
        <v>Salud</v>
      </c>
      <c r="E2709" s="64">
        <v>13401</v>
      </c>
      <c r="F2709" s="44" t="str">
        <f t="shared" si="583"/>
        <v>Paso a Paso y Activos</v>
      </c>
      <c r="G2709" s="27" t="s">
        <v>3568</v>
      </c>
      <c r="H2709" s="60" t="s">
        <v>17</v>
      </c>
      <c r="I2709" s="58" t="s">
        <v>337</v>
      </c>
      <c r="J2709" s="43" t="str">
        <f t="shared" si="575"/>
        <v>Zona</v>
      </c>
      <c r="K2709" s="12" t="str">
        <f t="shared" si="584"/>
        <v>Etapas Históricas -Casos Activos</v>
      </c>
      <c r="L2709" s="43" t="str">
        <f t="shared" si="584"/>
        <v>Periodo 2020-2021</v>
      </c>
      <c r="M2709" s="43" t="str">
        <f t="shared" si="584"/>
        <v>Casos</v>
      </c>
      <c r="N2709" s="49" t="str">
        <f t="shared" si="584"/>
        <v>Ministerio de Ciencias, Tecnología, Conocimiento e Innovación</v>
      </c>
      <c r="O270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Bernardo</v>
      </c>
      <c r="P2709" s="68"/>
      <c r="Q2709" s="15" t="str">
        <f t="shared" si="581"/>
        <v>Gráfico Evolución Comparativo</v>
      </c>
      <c r="R2709" s="30"/>
      <c r="S270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https://analytics.zoho.com/open-view/2395394000008156433?ZOHO_CRITERIA=%22Localiza_CL_Poblacion%22.%22Codcom%22%3D13401</v>
      </c>
      <c r="T2709" s="17"/>
      <c r="U2709" s="31" t="str">
        <f t="shared" si="582"/>
        <v>#1774B9</v>
      </c>
      <c r="V2709" s="32" t="str">
        <f>+Enfermedades_Mundiales[[#This Row],[idcoleccion]]&amp;"-"&amp;Enfermedades_Mundiales[[#This Row],[id]]</f>
        <v>360-2699</v>
      </c>
      <c r="W2709" s="21">
        <f>+VLOOKUP(Enfermedades_Mundiales[[#This Row],[Filtro URL]],Estructura!$X$4:$Y$366,2,0)</f>
        <v>36313401</v>
      </c>
      <c r="X2709" s="21" t="str">
        <f>+VLOOKUP(Enfermedades_Mundiales[[#This Row],[tema]],Estructura!$A$4:$C$18,3,0)</f>
        <v>T-369</v>
      </c>
      <c r="Y2709" s="32" t="str">
        <f>+VLOOKUP(Enfermedades_Mundiales[[#This Row],[contenido]],Estructura!$E$4:$G$18,3,0)</f>
        <v>C-364</v>
      </c>
      <c r="Z2709" s="32" t="str">
        <f>+VLOOKUP(Enfermedades_Mundiales[[#This Row],[Filtro Integrado]],Estructura!$M$4:$O$367,3,0)</f>
        <v>FI-366</v>
      </c>
      <c r="AA2709" s="32" t="str">
        <f>+VLOOKUP(Enfermedades_Mundiales[[#This Row],[Muestra]],Estructura!$Q$4:$S$194,3,0)</f>
        <v>M-374</v>
      </c>
    </row>
    <row r="2710" spans="1:27" ht="30.6" x14ac:dyDescent="0.3">
      <c r="A2710" s="61" t="s">
        <v>3177</v>
      </c>
      <c r="B2710" s="43">
        <f t="shared" si="580"/>
        <v>360</v>
      </c>
      <c r="C2710" s="44" t="str">
        <f t="shared" si="580"/>
        <v>Enfermedades Mundiales</v>
      </c>
      <c r="D2710" s="44" t="str">
        <f t="shared" si="580"/>
        <v>Salud</v>
      </c>
      <c r="E2710" s="64">
        <v>13402</v>
      </c>
      <c r="F2710" s="44" t="str">
        <f t="shared" si="583"/>
        <v>Paso a Paso y Activos</v>
      </c>
      <c r="G2710" s="27" t="s">
        <v>3568</v>
      </c>
      <c r="H2710" s="60" t="s">
        <v>17</v>
      </c>
      <c r="I2710" s="58" t="s">
        <v>338</v>
      </c>
      <c r="J2710" s="43" t="str">
        <f t="shared" si="575"/>
        <v>Zona</v>
      </c>
      <c r="K2710" s="12" t="str">
        <f t="shared" si="584"/>
        <v>Etapas Históricas -Casos Activos</v>
      </c>
      <c r="L2710" s="43" t="str">
        <f t="shared" si="584"/>
        <v>Periodo 2020-2021</v>
      </c>
      <c r="M2710" s="43" t="str">
        <f t="shared" si="584"/>
        <v>Casos</v>
      </c>
      <c r="N2710" s="49" t="str">
        <f t="shared" si="584"/>
        <v>Ministerio de Ciencias, Tecnología, Conocimiento e Innovación</v>
      </c>
      <c r="O271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Buin</v>
      </c>
      <c r="P2710" s="68"/>
      <c r="Q2710" s="15" t="str">
        <f t="shared" si="581"/>
        <v>Gráfico Evolución Comparativo</v>
      </c>
      <c r="R2710" s="30"/>
      <c r="S271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https://analytics.zoho.com/open-view/2395394000008156433?ZOHO_CRITERIA=%22Localiza_CL_Poblacion%22.%22Codcom%22%3D13402</v>
      </c>
      <c r="T2710" s="17"/>
      <c r="U2710" s="31" t="str">
        <f t="shared" si="582"/>
        <v>#1774B9</v>
      </c>
      <c r="V2710" s="32" t="str">
        <f>+Enfermedades_Mundiales[[#This Row],[idcoleccion]]&amp;"-"&amp;Enfermedades_Mundiales[[#This Row],[id]]</f>
        <v>360-2700</v>
      </c>
      <c r="W2710" s="21">
        <f>+VLOOKUP(Enfermedades_Mundiales[[#This Row],[Filtro URL]],Estructura!$X$4:$Y$366,2,0)</f>
        <v>36313402</v>
      </c>
      <c r="X2710" s="21" t="str">
        <f>+VLOOKUP(Enfermedades_Mundiales[[#This Row],[tema]],Estructura!$A$4:$C$18,3,0)</f>
        <v>T-369</v>
      </c>
      <c r="Y2710" s="32" t="str">
        <f>+VLOOKUP(Enfermedades_Mundiales[[#This Row],[contenido]],Estructura!$E$4:$G$18,3,0)</f>
        <v>C-364</v>
      </c>
      <c r="Z2710" s="32" t="str">
        <f>+VLOOKUP(Enfermedades_Mundiales[[#This Row],[Filtro Integrado]],Estructura!$M$4:$O$367,3,0)</f>
        <v>FI-366</v>
      </c>
      <c r="AA2710" s="32" t="str">
        <f>+VLOOKUP(Enfermedades_Mundiales[[#This Row],[Muestra]],Estructura!$Q$4:$S$194,3,0)</f>
        <v>M-374</v>
      </c>
    </row>
    <row r="2711" spans="1:27" ht="30.6" x14ac:dyDescent="0.3">
      <c r="A2711" s="61" t="s">
        <v>3178</v>
      </c>
      <c r="B2711" s="43">
        <f t="shared" si="580"/>
        <v>360</v>
      </c>
      <c r="C2711" s="44" t="str">
        <f t="shared" si="580"/>
        <v>Enfermedades Mundiales</v>
      </c>
      <c r="D2711" s="44" t="str">
        <f t="shared" si="580"/>
        <v>Salud</v>
      </c>
      <c r="E2711" s="64">
        <v>13403</v>
      </c>
      <c r="F2711" s="44" t="str">
        <f t="shared" si="583"/>
        <v>Paso a Paso y Activos</v>
      </c>
      <c r="G2711" s="27" t="s">
        <v>3568</v>
      </c>
      <c r="H2711" s="60" t="s">
        <v>17</v>
      </c>
      <c r="I2711" s="58" t="s">
        <v>339</v>
      </c>
      <c r="J2711" s="43" t="str">
        <f t="shared" si="575"/>
        <v>Zona</v>
      </c>
      <c r="K2711" s="12" t="str">
        <f t="shared" si="584"/>
        <v>Etapas Históricas -Casos Activos</v>
      </c>
      <c r="L2711" s="43" t="str">
        <f t="shared" si="584"/>
        <v>Periodo 2020-2021</v>
      </c>
      <c r="M2711" s="43" t="str">
        <f t="shared" si="584"/>
        <v>Casos</v>
      </c>
      <c r="N2711" s="49" t="str">
        <f t="shared" si="584"/>
        <v>Ministerio de Ciencias, Tecnología, Conocimiento e Innovación</v>
      </c>
      <c r="O271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Calera de Tango</v>
      </c>
      <c r="P2711" s="68"/>
      <c r="Q2711" s="15" t="str">
        <f t="shared" si="581"/>
        <v>Gráfico Evolución Comparativo</v>
      </c>
      <c r="R2711" s="30"/>
      <c r="S271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https://analytics.zoho.com/open-view/2395394000008156433?ZOHO_CRITERIA=%22Localiza_CL_Poblacion%22.%22Codcom%22%3D13403</v>
      </c>
      <c r="T2711" s="17"/>
      <c r="U2711" s="31" t="str">
        <f t="shared" si="582"/>
        <v>#1774B9</v>
      </c>
      <c r="V2711" s="32" t="str">
        <f>+Enfermedades_Mundiales[[#This Row],[idcoleccion]]&amp;"-"&amp;Enfermedades_Mundiales[[#This Row],[id]]</f>
        <v>360-2701</v>
      </c>
      <c r="W2711" s="21">
        <f>+VLOOKUP(Enfermedades_Mundiales[[#This Row],[Filtro URL]],Estructura!$X$4:$Y$366,2,0)</f>
        <v>36313403</v>
      </c>
      <c r="X2711" s="21" t="str">
        <f>+VLOOKUP(Enfermedades_Mundiales[[#This Row],[tema]],Estructura!$A$4:$C$18,3,0)</f>
        <v>T-369</v>
      </c>
      <c r="Y2711" s="32" t="str">
        <f>+VLOOKUP(Enfermedades_Mundiales[[#This Row],[contenido]],Estructura!$E$4:$G$18,3,0)</f>
        <v>C-364</v>
      </c>
      <c r="Z2711" s="32" t="str">
        <f>+VLOOKUP(Enfermedades_Mundiales[[#This Row],[Filtro Integrado]],Estructura!$M$4:$O$367,3,0)</f>
        <v>FI-366</v>
      </c>
      <c r="AA2711" s="32" t="str">
        <f>+VLOOKUP(Enfermedades_Mundiales[[#This Row],[Muestra]],Estructura!$Q$4:$S$194,3,0)</f>
        <v>M-374</v>
      </c>
    </row>
    <row r="2712" spans="1:27" ht="30.6" x14ac:dyDescent="0.3">
      <c r="A2712" s="61" t="s">
        <v>3179</v>
      </c>
      <c r="B2712" s="43">
        <f t="shared" si="580"/>
        <v>360</v>
      </c>
      <c r="C2712" s="44" t="str">
        <f t="shared" si="580"/>
        <v>Enfermedades Mundiales</v>
      </c>
      <c r="D2712" s="44" t="str">
        <f t="shared" si="580"/>
        <v>Salud</v>
      </c>
      <c r="E2712" s="64">
        <v>13404</v>
      </c>
      <c r="F2712" s="44" t="str">
        <f t="shared" si="583"/>
        <v>Paso a Paso y Activos</v>
      </c>
      <c r="G2712" s="27" t="s">
        <v>3568</v>
      </c>
      <c r="H2712" s="60" t="s">
        <v>17</v>
      </c>
      <c r="I2712" s="58" t="s">
        <v>340</v>
      </c>
      <c r="J2712" s="43" t="str">
        <f t="shared" si="575"/>
        <v>Zona</v>
      </c>
      <c r="K2712" s="12" t="str">
        <f t="shared" si="584"/>
        <v>Etapas Históricas -Casos Activos</v>
      </c>
      <c r="L2712" s="43" t="str">
        <f t="shared" si="584"/>
        <v>Periodo 2020-2021</v>
      </c>
      <c r="M2712" s="43" t="str">
        <f t="shared" si="584"/>
        <v>Casos</v>
      </c>
      <c r="N2712" s="49" t="str">
        <f t="shared" si="584"/>
        <v>Ministerio de Ciencias, Tecnología, Conocimiento e Innovación</v>
      </c>
      <c r="O271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Paine</v>
      </c>
      <c r="P2712" s="68"/>
      <c r="Q2712" s="15" t="str">
        <f t="shared" si="581"/>
        <v>Gráfico Evolución Comparativo</v>
      </c>
      <c r="R2712" s="30"/>
      <c r="S271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https://analytics.zoho.com/open-view/2395394000008156433?ZOHO_CRITERIA=%22Localiza_CL_Poblacion%22.%22Codcom%22%3D13404</v>
      </c>
      <c r="T2712" s="17"/>
      <c r="U2712" s="31" t="str">
        <f t="shared" si="582"/>
        <v>#1774B9</v>
      </c>
      <c r="V2712" s="32" t="str">
        <f>+Enfermedades_Mundiales[[#This Row],[idcoleccion]]&amp;"-"&amp;Enfermedades_Mundiales[[#This Row],[id]]</f>
        <v>360-2702</v>
      </c>
      <c r="W2712" s="21">
        <f>+VLOOKUP(Enfermedades_Mundiales[[#This Row],[Filtro URL]],Estructura!$X$4:$Y$366,2,0)</f>
        <v>36313404</v>
      </c>
      <c r="X2712" s="21" t="str">
        <f>+VLOOKUP(Enfermedades_Mundiales[[#This Row],[tema]],Estructura!$A$4:$C$18,3,0)</f>
        <v>T-369</v>
      </c>
      <c r="Y2712" s="32" t="str">
        <f>+VLOOKUP(Enfermedades_Mundiales[[#This Row],[contenido]],Estructura!$E$4:$G$18,3,0)</f>
        <v>C-364</v>
      </c>
      <c r="Z2712" s="32" t="str">
        <f>+VLOOKUP(Enfermedades_Mundiales[[#This Row],[Filtro Integrado]],Estructura!$M$4:$O$367,3,0)</f>
        <v>FI-366</v>
      </c>
      <c r="AA2712" s="32" t="str">
        <f>+VLOOKUP(Enfermedades_Mundiales[[#This Row],[Muestra]],Estructura!$Q$4:$S$194,3,0)</f>
        <v>M-374</v>
      </c>
    </row>
    <row r="2713" spans="1:27" ht="30.6" x14ac:dyDescent="0.3">
      <c r="A2713" s="61" t="s">
        <v>3180</v>
      </c>
      <c r="B2713" s="43">
        <f t="shared" si="580"/>
        <v>360</v>
      </c>
      <c r="C2713" s="44" t="str">
        <f t="shared" si="580"/>
        <v>Enfermedades Mundiales</v>
      </c>
      <c r="D2713" s="44" t="str">
        <f t="shared" si="580"/>
        <v>Salud</v>
      </c>
      <c r="E2713" s="64">
        <v>13501</v>
      </c>
      <c r="F2713" s="44" t="str">
        <f t="shared" si="583"/>
        <v>Paso a Paso y Activos</v>
      </c>
      <c r="G2713" s="27" t="s">
        <v>3568</v>
      </c>
      <c r="H2713" s="60" t="s">
        <v>17</v>
      </c>
      <c r="I2713" s="58" t="s">
        <v>341</v>
      </c>
      <c r="J2713" s="43" t="str">
        <f t="shared" si="575"/>
        <v>Zona</v>
      </c>
      <c r="K2713" s="12" t="str">
        <f t="shared" si="584"/>
        <v>Etapas Históricas -Casos Activos</v>
      </c>
      <c r="L2713" s="43" t="str">
        <f t="shared" si="584"/>
        <v>Periodo 2020-2021</v>
      </c>
      <c r="M2713" s="43" t="str">
        <f t="shared" si="584"/>
        <v>Casos</v>
      </c>
      <c r="N2713" s="49" t="str">
        <f t="shared" si="584"/>
        <v>Ministerio de Ciencias, Tecnología, Conocimiento e Innovación</v>
      </c>
      <c r="O271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Melipilla</v>
      </c>
      <c r="P2713" s="68"/>
      <c r="Q2713" s="15" t="str">
        <f t="shared" si="581"/>
        <v>Gráfico Evolución Comparativo</v>
      </c>
      <c r="R2713" s="30"/>
      <c r="S271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https://analytics.zoho.com/open-view/2395394000008156433?ZOHO_CRITERIA=%22Localiza_CL_Poblacion%22.%22Codcom%22%3D13501</v>
      </c>
      <c r="T2713" s="17"/>
      <c r="U2713" s="31" t="str">
        <f t="shared" si="582"/>
        <v>#1774B9</v>
      </c>
      <c r="V2713" s="32" t="str">
        <f>+Enfermedades_Mundiales[[#This Row],[idcoleccion]]&amp;"-"&amp;Enfermedades_Mundiales[[#This Row],[id]]</f>
        <v>360-2703</v>
      </c>
      <c r="W2713" s="21">
        <f>+VLOOKUP(Enfermedades_Mundiales[[#This Row],[Filtro URL]],Estructura!$X$4:$Y$366,2,0)</f>
        <v>36313501</v>
      </c>
      <c r="X2713" s="21" t="str">
        <f>+VLOOKUP(Enfermedades_Mundiales[[#This Row],[tema]],Estructura!$A$4:$C$18,3,0)</f>
        <v>T-369</v>
      </c>
      <c r="Y2713" s="32" t="str">
        <f>+VLOOKUP(Enfermedades_Mundiales[[#This Row],[contenido]],Estructura!$E$4:$G$18,3,0)</f>
        <v>C-364</v>
      </c>
      <c r="Z2713" s="32" t="str">
        <f>+VLOOKUP(Enfermedades_Mundiales[[#This Row],[Filtro Integrado]],Estructura!$M$4:$O$367,3,0)</f>
        <v>FI-366</v>
      </c>
      <c r="AA2713" s="32" t="str">
        <f>+VLOOKUP(Enfermedades_Mundiales[[#This Row],[Muestra]],Estructura!$Q$4:$S$194,3,0)</f>
        <v>M-374</v>
      </c>
    </row>
    <row r="2714" spans="1:27" ht="30.6" x14ac:dyDescent="0.3">
      <c r="A2714" s="61" t="s">
        <v>3181</v>
      </c>
      <c r="B2714" s="43">
        <f t="shared" ref="B2714:D2729" si="585">+B2713</f>
        <v>360</v>
      </c>
      <c r="C2714" s="44" t="str">
        <f t="shared" si="585"/>
        <v>Enfermedades Mundiales</v>
      </c>
      <c r="D2714" s="44" t="str">
        <f t="shared" si="585"/>
        <v>Salud</v>
      </c>
      <c r="E2714" s="64">
        <v>13502</v>
      </c>
      <c r="F2714" s="44" t="str">
        <f t="shared" si="583"/>
        <v>Paso a Paso y Activos</v>
      </c>
      <c r="G2714" s="27" t="s">
        <v>3568</v>
      </c>
      <c r="H2714" s="60" t="s">
        <v>17</v>
      </c>
      <c r="I2714" s="58" t="s">
        <v>342</v>
      </c>
      <c r="J2714" s="43" t="str">
        <f t="shared" si="575"/>
        <v>Zona</v>
      </c>
      <c r="K2714" s="12" t="str">
        <f t="shared" si="584"/>
        <v>Etapas Históricas -Casos Activos</v>
      </c>
      <c r="L2714" s="43" t="str">
        <f t="shared" si="584"/>
        <v>Periodo 2020-2021</v>
      </c>
      <c r="M2714" s="43" t="str">
        <f t="shared" si="584"/>
        <v>Casos</v>
      </c>
      <c r="N2714" s="49" t="str">
        <f t="shared" si="584"/>
        <v>Ministerio de Ciencias, Tecnología, Conocimiento e Innovación</v>
      </c>
      <c r="O271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Alhué</v>
      </c>
      <c r="P2714" s="68"/>
      <c r="Q2714" s="15" t="str">
        <f t="shared" si="581"/>
        <v>Gráfico Evolución Comparativo</v>
      </c>
      <c r="R2714" s="30"/>
      <c r="S271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https://analytics.zoho.com/open-view/2395394000008156433?ZOHO_CRITERIA=%22Localiza_CL_Poblacion%22.%22Codcom%22%3D13502</v>
      </c>
      <c r="T2714" s="17"/>
      <c r="U2714" s="31" t="str">
        <f t="shared" si="582"/>
        <v>#1774B9</v>
      </c>
      <c r="V2714" s="32" t="str">
        <f>+Enfermedades_Mundiales[[#This Row],[idcoleccion]]&amp;"-"&amp;Enfermedades_Mundiales[[#This Row],[id]]</f>
        <v>360-2704</v>
      </c>
      <c r="W2714" s="21">
        <f>+VLOOKUP(Enfermedades_Mundiales[[#This Row],[Filtro URL]],Estructura!$X$4:$Y$366,2,0)</f>
        <v>36313502</v>
      </c>
      <c r="X2714" s="21" t="str">
        <f>+VLOOKUP(Enfermedades_Mundiales[[#This Row],[tema]],Estructura!$A$4:$C$18,3,0)</f>
        <v>T-369</v>
      </c>
      <c r="Y2714" s="32" t="str">
        <f>+VLOOKUP(Enfermedades_Mundiales[[#This Row],[contenido]],Estructura!$E$4:$G$18,3,0)</f>
        <v>C-364</v>
      </c>
      <c r="Z2714" s="32" t="str">
        <f>+VLOOKUP(Enfermedades_Mundiales[[#This Row],[Filtro Integrado]],Estructura!$M$4:$O$367,3,0)</f>
        <v>FI-366</v>
      </c>
      <c r="AA2714" s="32" t="str">
        <f>+VLOOKUP(Enfermedades_Mundiales[[#This Row],[Muestra]],Estructura!$Q$4:$S$194,3,0)</f>
        <v>M-374</v>
      </c>
    </row>
    <row r="2715" spans="1:27" ht="30.6" x14ac:dyDescent="0.3">
      <c r="A2715" s="61" t="s">
        <v>3182</v>
      </c>
      <c r="B2715" s="43">
        <f t="shared" si="585"/>
        <v>360</v>
      </c>
      <c r="C2715" s="44" t="str">
        <f t="shared" si="585"/>
        <v>Enfermedades Mundiales</v>
      </c>
      <c r="D2715" s="44" t="str">
        <f t="shared" si="585"/>
        <v>Salud</v>
      </c>
      <c r="E2715" s="64">
        <v>13503</v>
      </c>
      <c r="F2715" s="44" t="str">
        <f t="shared" si="583"/>
        <v>Paso a Paso y Activos</v>
      </c>
      <c r="G2715" s="27" t="s">
        <v>3568</v>
      </c>
      <c r="H2715" s="60" t="s">
        <v>17</v>
      </c>
      <c r="I2715" s="58" t="s">
        <v>343</v>
      </c>
      <c r="J2715" s="43" t="str">
        <f t="shared" si="575"/>
        <v>Zona</v>
      </c>
      <c r="K2715" s="12" t="str">
        <f t="shared" ref="K2715:N2730" si="586">+K2714</f>
        <v>Etapas Históricas -Casos Activos</v>
      </c>
      <c r="L2715" s="43" t="str">
        <f t="shared" si="586"/>
        <v>Periodo 2020-2021</v>
      </c>
      <c r="M2715" s="43" t="str">
        <f t="shared" si="586"/>
        <v>Casos</v>
      </c>
      <c r="N2715" s="49" t="str">
        <f t="shared" si="586"/>
        <v>Ministerio de Ciencias, Tecnología, Conocimiento e Innovación</v>
      </c>
      <c r="O271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Curacaví</v>
      </c>
      <c r="P2715" s="68"/>
      <c r="Q2715" s="15" t="str">
        <f t="shared" si="581"/>
        <v>Gráfico Evolución Comparativo</v>
      </c>
      <c r="R2715" s="30"/>
      <c r="S271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https://analytics.zoho.com/open-view/2395394000008156433?ZOHO_CRITERIA=%22Localiza_CL_Poblacion%22.%22Codcom%22%3D13503</v>
      </c>
      <c r="T2715" s="17"/>
      <c r="U2715" s="31" t="str">
        <f t="shared" si="582"/>
        <v>#1774B9</v>
      </c>
      <c r="V2715" s="32" t="str">
        <f>+Enfermedades_Mundiales[[#This Row],[idcoleccion]]&amp;"-"&amp;Enfermedades_Mundiales[[#This Row],[id]]</f>
        <v>360-2705</v>
      </c>
      <c r="W2715" s="21">
        <f>+VLOOKUP(Enfermedades_Mundiales[[#This Row],[Filtro URL]],Estructura!$X$4:$Y$366,2,0)</f>
        <v>36313503</v>
      </c>
      <c r="X2715" s="21" t="str">
        <f>+VLOOKUP(Enfermedades_Mundiales[[#This Row],[tema]],Estructura!$A$4:$C$18,3,0)</f>
        <v>T-369</v>
      </c>
      <c r="Y2715" s="32" t="str">
        <f>+VLOOKUP(Enfermedades_Mundiales[[#This Row],[contenido]],Estructura!$E$4:$G$18,3,0)</f>
        <v>C-364</v>
      </c>
      <c r="Z2715" s="32" t="str">
        <f>+VLOOKUP(Enfermedades_Mundiales[[#This Row],[Filtro Integrado]],Estructura!$M$4:$O$367,3,0)</f>
        <v>FI-366</v>
      </c>
      <c r="AA2715" s="32" t="str">
        <f>+VLOOKUP(Enfermedades_Mundiales[[#This Row],[Muestra]],Estructura!$Q$4:$S$194,3,0)</f>
        <v>M-374</v>
      </c>
    </row>
    <row r="2716" spans="1:27" ht="30.6" x14ac:dyDescent="0.3">
      <c r="A2716" s="61" t="s">
        <v>3183</v>
      </c>
      <c r="B2716" s="43">
        <f t="shared" si="585"/>
        <v>360</v>
      </c>
      <c r="C2716" s="44" t="str">
        <f t="shared" si="585"/>
        <v>Enfermedades Mundiales</v>
      </c>
      <c r="D2716" s="44" t="str">
        <f t="shared" si="585"/>
        <v>Salud</v>
      </c>
      <c r="E2716" s="64">
        <v>13504</v>
      </c>
      <c r="F2716" s="44" t="str">
        <f t="shared" si="583"/>
        <v>Paso a Paso y Activos</v>
      </c>
      <c r="G2716" s="27" t="s">
        <v>3568</v>
      </c>
      <c r="H2716" s="60" t="s">
        <v>17</v>
      </c>
      <c r="I2716" s="58" t="s">
        <v>344</v>
      </c>
      <c r="J2716" s="43" t="str">
        <f t="shared" ref="J2716:J2738" si="587">+J2715</f>
        <v>Zona</v>
      </c>
      <c r="K2716" s="12" t="str">
        <f t="shared" si="586"/>
        <v>Etapas Históricas -Casos Activos</v>
      </c>
      <c r="L2716" s="43" t="str">
        <f t="shared" si="586"/>
        <v>Periodo 2020-2021</v>
      </c>
      <c r="M2716" s="43" t="str">
        <f t="shared" si="586"/>
        <v>Casos</v>
      </c>
      <c r="N2716" s="49" t="str">
        <f t="shared" si="586"/>
        <v>Ministerio de Ciencias, Tecnología, Conocimiento e Innovación</v>
      </c>
      <c r="O271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María Pinto</v>
      </c>
      <c r="P2716" s="68"/>
      <c r="Q2716" s="15" t="str">
        <f t="shared" si="581"/>
        <v>Gráfico Evolución Comparativo</v>
      </c>
      <c r="R2716" s="30"/>
      <c r="S271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https://analytics.zoho.com/open-view/2395394000008156433?ZOHO_CRITERIA=%22Localiza_CL_Poblacion%22.%22Codcom%22%3D13504</v>
      </c>
      <c r="T2716" s="17"/>
      <c r="U2716" s="31" t="str">
        <f t="shared" si="582"/>
        <v>#1774B9</v>
      </c>
      <c r="V2716" s="32" t="str">
        <f>+Enfermedades_Mundiales[[#This Row],[idcoleccion]]&amp;"-"&amp;Enfermedades_Mundiales[[#This Row],[id]]</f>
        <v>360-2706</v>
      </c>
      <c r="W2716" s="21">
        <f>+VLOOKUP(Enfermedades_Mundiales[[#This Row],[Filtro URL]],Estructura!$X$4:$Y$366,2,0)</f>
        <v>36313504</v>
      </c>
      <c r="X2716" s="21" t="str">
        <f>+VLOOKUP(Enfermedades_Mundiales[[#This Row],[tema]],Estructura!$A$4:$C$18,3,0)</f>
        <v>T-369</v>
      </c>
      <c r="Y2716" s="32" t="str">
        <f>+VLOOKUP(Enfermedades_Mundiales[[#This Row],[contenido]],Estructura!$E$4:$G$18,3,0)</f>
        <v>C-364</v>
      </c>
      <c r="Z2716" s="32" t="str">
        <f>+VLOOKUP(Enfermedades_Mundiales[[#This Row],[Filtro Integrado]],Estructura!$M$4:$O$367,3,0)</f>
        <v>FI-366</v>
      </c>
      <c r="AA2716" s="32" t="str">
        <f>+VLOOKUP(Enfermedades_Mundiales[[#This Row],[Muestra]],Estructura!$Q$4:$S$194,3,0)</f>
        <v>M-374</v>
      </c>
    </row>
    <row r="2717" spans="1:27" ht="30.6" x14ac:dyDescent="0.3">
      <c r="A2717" s="61" t="s">
        <v>3184</v>
      </c>
      <c r="B2717" s="43">
        <f t="shared" si="585"/>
        <v>360</v>
      </c>
      <c r="C2717" s="44" t="str">
        <f t="shared" si="585"/>
        <v>Enfermedades Mundiales</v>
      </c>
      <c r="D2717" s="44" t="str">
        <f t="shared" si="585"/>
        <v>Salud</v>
      </c>
      <c r="E2717" s="64">
        <v>13505</v>
      </c>
      <c r="F2717" s="44" t="str">
        <f t="shared" si="583"/>
        <v>Paso a Paso y Activos</v>
      </c>
      <c r="G2717" s="27" t="s">
        <v>3568</v>
      </c>
      <c r="H2717" s="60" t="s">
        <v>17</v>
      </c>
      <c r="I2717" s="58" t="s">
        <v>345</v>
      </c>
      <c r="J2717" s="43" t="str">
        <f t="shared" si="587"/>
        <v>Zona</v>
      </c>
      <c r="K2717" s="12" t="str">
        <f t="shared" si="586"/>
        <v>Etapas Históricas -Casos Activos</v>
      </c>
      <c r="L2717" s="43" t="str">
        <f t="shared" si="586"/>
        <v>Periodo 2020-2021</v>
      </c>
      <c r="M2717" s="43" t="str">
        <f t="shared" si="586"/>
        <v>Casos</v>
      </c>
      <c r="N2717" s="49" t="str">
        <f t="shared" si="586"/>
        <v>Ministerio de Ciencias, Tecnología, Conocimiento e Innovación</v>
      </c>
      <c r="O271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San Pedro</v>
      </c>
      <c r="P2717" s="68"/>
      <c r="Q2717" s="15" t="str">
        <f t="shared" si="581"/>
        <v>Gráfico Evolución Comparativo</v>
      </c>
      <c r="R2717" s="30"/>
      <c r="S271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https://analytics.zoho.com/open-view/2395394000008156433?ZOHO_CRITERIA=%22Localiza_CL_Poblacion%22.%22Codcom%22%3D13505</v>
      </c>
      <c r="T2717" s="17"/>
      <c r="U2717" s="31" t="str">
        <f t="shared" si="582"/>
        <v>#1774B9</v>
      </c>
      <c r="V2717" s="32" t="str">
        <f>+Enfermedades_Mundiales[[#This Row],[idcoleccion]]&amp;"-"&amp;Enfermedades_Mundiales[[#This Row],[id]]</f>
        <v>360-2707</v>
      </c>
      <c r="W2717" s="21">
        <f>+VLOOKUP(Enfermedades_Mundiales[[#This Row],[Filtro URL]],Estructura!$X$4:$Y$366,2,0)</f>
        <v>36313505</v>
      </c>
      <c r="X2717" s="21" t="str">
        <f>+VLOOKUP(Enfermedades_Mundiales[[#This Row],[tema]],Estructura!$A$4:$C$18,3,0)</f>
        <v>T-369</v>
      </c>
      <c r="Y2717" s="32" t="str">
        <f>+VLOOKUP(Enfermedades_Mundiales[[#This Row],[contenido]],Estructura!$E$4:$G$18,3,0)</f>
        <v>C-364</v>
      </c>
      <c r="Z2717" s="32" t="str">
        <f>+VLOOKUP(Enfermedades_Mundiales[[#This Row],[Filtro Integrado]],Estructura!$M$4:$O$367,3,0)</f>
        <v>FI-366</v>
      </c>
      <c r="AA2717" s="32" t="str">
        <f>+VLOOKUP(Enfermedades_Mundiales[[#This Row],[Muestra]],Estructura!$Q$4:$S$194,3,0)</f>
        <v>M-374</v>
      </c>
    </row>
    <row r="2718" spans="1:27" ht="30.6" x14ac:dyDescent="0.3">
      <c r="A2718" s="61" t="s">
        <v>3185</v>
      </c>
      <c r="B2718" s="43">
        <f t="shared" si="585"/>
        <v>360</v>
      </c>
      <c r="C2718" s="44" t="str">
        <f t="shared" si="585"/>
        <v>Enfermedades Mundiales</v>
      </c>
      <c r="D2718" s="44" t="str">
        <f t="shared" si="585"/>
        <v>Salud</v>
      </c>
      <c r="E2718" s="64">
        <v>13601</v>
      </c>
      <c r="F2718" s="44" t="str">
        <f t="shared" si="583"/>
        <v>Paso a Paso y Activos</v>
      </c>
      <c r="G2718" s="27" t="s">
        <v>3568</v>
      </c>
      <c r="H2718" s="60" t="s">
        <v>17</v>
      </c>
      <c r="I2718" s="58" t="s">
        <v>346</v>
      </c>
      <c r="J2718" s="43" t="str">
        <f t="shared" si="587"/>
        <v>Zona</v>
      </c>
      <c r="K2718" s="12" t="str">
        <f t="shared" si="586"/>
        <v>Etapas Históricas -Casos Activos</v>
      </c>
      <c r="L2718" s="43" t="str">
        <f t="shared" si="586"/>
        <v>Periodo 2020-2021</v>
      </c>
      <c r="M2718" s="43" t="str">
        <f t="shared" si="586"/>
        <v>Casos</v>
      </c>
      <c r="N2718" s="49" t="str">
        <f t="shared" si="586"/>
        <v>Ministerio de Ciencias, Tecnología, Conocimiento e Innovación</v>
      </c>
      <c r="O271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Talagante</v>
      </c>
      <c r="P2718" s="68"/>
      <c r="Q2718" s="15" t="str">
        <f t="shared" si="581"/>
        <v>Gráfico Evolución Comparativo</v>
      </c>
      <c r="R2718" s="30"/>
      <c r="S271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https://analytics.zoho.com/open-view/2395394000008156433?ZOHO_CRITERIA=%22Localiza_CL_Poblacion%22.%22Codcom%22%3D13601</v>
      </c>
      <c r="T2718" s="17"/>
      <c r="U2718" s="31" t="str">
        <f t="shared" si="582"/>
        <v>#1774B9</v>
      </c>
      <c r="V2718" s="32" t="str">
        <f>+Enfermedades_Mundiales[[#This Row],[idcoleccion]]&amp;"-"&amp;Enfermedades_Mundiales[[#This Row],[id]]</f>
        <v>360-2708</v>
      </c>
      <c r="W2718" s="21">
        <f>+VLOOKUP(Enfermedades_Mundiales[[#This Row],[Filtro URL]],Estructura!$X$4:$Y$366,2,0)</f>
        <v>36313601</v>
      </c>
      <c r="X2718" s="21" t="str">
        <f>+VLOOKUP(Enfermedades_Mundiales[[#This Row],[tema]],Estructura!$A$4:$C$18,3,0)</f>
        <v>T-369</v>
      </c>
      <c r="Y2718" s="32" t="str">
        <f>+VLOOKUP(Enfermedades_Mundiales[[#This Row],[contenido]],Estructura!$E$4:$G$18,3,0)</f>
        <v>C-364</v>
      </c>
      <c r="Z2718" s="32" t="str">
        <f>+VLOOKUP(Enfermedades_Mundiales[[#This Row],[Filtro Integrado]],Estructura!$M$4:$O$367,3,0)</f>
        <v>FI-366</v>
      </c>
      <c r="AA2718" s="32" t="str">
        <f>+VLOOKUP(Enfermedades_Mundiales[[#This Row],[Muestra]],Estructura!$Q$4:$S$194,3,0)</f>
        <v>M-374</v>
      </c>
    </row>
    <row r="2719" spans="1:27" ht="30.6" x14ac:dyDescent="0.3">
      <c r="A2719" s="61" t="s">
        <v>3186</v>
      </c>
      <c r="B2719" s="43">
        <f t="shared" si="585"/>
        <v>360</v>
      </c>
      <c r="C2719" s="44" t="str">
        <f t="shared" si="585"/>
        <v>Enfermedades Mundiales</v>
      </c>
      <c r="D2719" s="44" t="str">
        <f t="shared" si="585"/>
        <v>Salud</v>
      </c>
      <c r="E2719" s="64">
        <v>13602</v>
      </c>
      <c r="F2719" s="44" t="str">
        <f t="shared" si="583"/>
        <v>Paso a Paso y Activos</v>
      </c>
      <c r="G2719" s="27" t="s">
        <v>3568</v>
      </c>
      <c r="H2719" s="60" t="s">
        <v>17</v>
      </c>
      <c r="I2719" s="58" t="s">
        <v>347</v>
      </c>
      <c r="J2719" s="43" t="str">
        <f t="shared" si="587"/>
        <v>Zona</v>
      </c>
      <c r="K2719" s="12" t="str">
        <f t="shared" si="586"/>
        <v>Etapas Históricas -Casos Activos</v>
      </c>
      <c r="L2719" s="43" t="str">
        <f t="shared" si="586"/>
        <v>Periodo 2020-2021</v>
      </c>
      <c r="M2719" s="43" t="str">
        <f t="shared" si="586"/>
        <v>Casos</v>
      </c>
      <c r="N2719" s="49" t="str">
        <f t="shared" si="586"/>
        <v>Ministerio de Ciencias, Tecnología, Conocimiento e Innovación</v>
      </c>
      <c r="O271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El Monte</v>
      </c>
      <c r="P2719" s="68"/>
      <c r="Q2719" s="15" t="str">
        <f t="shared" si="581"/>
        <v>Gráfico Evolución Comparativo</v>
      </c>
      <c r="R2719" s="30"/>
      <c r="S271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https://analytics.zoho.com/open-view/2395394000008156433?ZOHO_CRITERIA=%22Localiza_CL_Poblacion%22.%22Codcom%22%3D13602</v>
      </c>
      <c r="T2719" s="17"/>
      <c r="U2719" s="31" t="str">
        <f t="shared" si="582"/>
        <v>#1774B9</v>
      </c>
      <c r="V2719" s="32" t="str">
        <f>+Enfermedades_Mundiales[[#This Row],[idcoleccion]]&amp;"-"&amp;Enfermedades_Mundiales[[#This Row],[id]]</f>
        <v>360-2709</v>
      </c>
      <c r="W2719" s="21">
        <f>+VLOOKUP(Enfermedades_Mundiales[[#This Row],[Filtro URL]],Estructura!$X$4:$Y$366,2,0)</f>
        <v>36313602</v>
      </c>
      <c r="X2719" s="21" t="str">
        <f>+VLOOKUP(Enfermedades_Mundiales[[#This Row],[tema]],Estructura!$A$4:$C$18,3,0)</f>
        <v>T-369</v>
      </c>
      <c r="Y2719" s="32" t="str">
        <f>+VLOOKUP(Enfermedades_Mundiales[[#This Row],[contenido]],Estructura!$E$4:$G$18,3,0)</f>
        <v>C-364</v>
      </c>
      <c r="Z2719" s="32" t="str">
        <f>+VLOOKUP(Enfermedades_Mundiales[[#This Row],[Filtro Integrado]],Estructura!$M$4:$O$367,3,0)</f>
        <v>FI-366</v>
      </c>
      <c r="AA2719" s="32" t="str">
        <f>+VLOOKUP(Enfermedades_Mundiales[[#This Row],[Muestra]],Estructura!$Q$4:$S$194,3,0)</f>
        <v>M-374</v>
      </c>
    </row>
    <row r="2720" spans="1:27" ht="30.6" x14ac:dyDescent="0.3">
      <c r="A2720" s="61" t="s">
        <v>3187</v>
      </c>
      <c r="B2720" s="43">
        <f t="shared" si="585"/>
        <v>360</v>
      </c>
      <c r="C2720" s="44" t="str">
        <f t="shared" si="585"/>
        <v>Enfermedades Mundiales</v>
      </c>
      <c r="D2720" s="44" t="str">
        <f t="shared" si="585"/>
        <v>Salud</v>
      </c>
      <c r="E2720" s="64">
        <v>13603</v>
      </c>
      <c r="F2720" s="44" t="str">
        <f t="shared" si="583"/>
        <v>Paso a Paso y Activos</v>
      </c>
      <c r="G2720" s="27" t="s">
        <v>3568</v>
      </c>
      <c r="H2720" s="60" t="s">
        <v>17</v>
      </c>
      <c r="I2720" s="58" t="s">
        <v>348</v>
      </c>
      <c r="J2720" s="43" t="str">
        <f t="shared" si="587"/>
        <v>Zona</v>
      </c>
      <c r="K2720" s="12" t="str">
        <f t="shared" si="586"/>
        <v>Etapas Históricas -Casos Activos</v>
      </c>
      <c r="L2720" s="43" t="str">
        <f t="shared" si="586"/>
        <v>Periodo 2020-2021</v>
      </c>
      <c r="M2720" s="43" t="str">
        <f t="shared" si="586"/>
        <v>Casos</v>
      </c>
      <c r="N2720" s="49" t="str">
        <f t="shared" si="586"/>
        <v>Ministerio de Ciencias, Tecnología, Conocimiento e Innovación</v>
      </c>
      <c r="O272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Isla de Maipo</v>
      </c>
      <c r="P2720" s="68"/>
      <c r="Q2720" s="15" t="str">
        <f t="shared" si="581"/>
        <v>Gráfico Evolución Comparativo</v>
      </c>
      <c r="R2720" s="30"/>
      <c r="S272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https://analytics.zoho.com/open-view/2395394000008156433?ZOHO_CRITERIA=%22Localiza_CL_Poblacion%22.%22Codcom%22%3D13603</v>
      </c>
      <c r="T2720" s="17"/>
      <c r="U2720" s="31" t="str">
        <f t="shared" si="582"/>
        <v>#1774B9</v>
      </c>
      <c r="V2720" s="32" t="str">
        <f>+Enfermedades_Mundiales[[#This Row],[idcoleccion]]&amp;"-"&amp;Enfermedades_Mundiales[[#This Row],[id]]</f>
        <v>360-2710</v>
      </c>
      <c r="W2720" s="21">
        <f>+VLOOKUP(Enfermedades_Mundiales[[#This Row],[Filtro URL]],Estructura!$X$4:$Y$366,2,0)</f>
        <v>36313603</v>
      </c>
      <c r="X2720" s="21" t="str">
        <f>+VLOOKUP(Enfermedades_Mundiales[[#This Row],[tema]],Estructura!$A$4:$C$18,3,0)</f>
        <v>T-369</v>
      </c>
      <c r="Y2720" s="32" t="str">
        <f>+VLOOKUP(Enfermedades_Mundiales[[#This Row],[contenido]],Estructura!$E$4:$G$18,3,0)</f>
        <v>C-364</v>
      </c>
      <c r="Z2720" s="32" t="str">
        <f>+VLOOKUP(Enfermedades_Mundiales[[#This Row],[Filtro Integrado]],Estructura!$M$4:$O$367,3,0)</f>
        <v>FI-366</v>
      </c>
      <c r="AA2720" s="32" t="str">
        <f>+VLOOKUP(Enfermedades_Mundiales[[#This Row],[Muestra]],Estructura!$Q$4:$S$194,3,0)</f>
        <v>M-374</v>
      </c>
    </row>
    <row r="2721" spans="1:27" ht="30.6" x14ac:dyDescent="0.3">
      <c r="A2721" s="61" t="s">
        <v>3188</v>
      </c>
      <c r="B2721" s="43">
        <f t="shared" si="585"/>
        <v>360</v>
      </c>
      <c r="C2721" s="44" t="str">
        <f t="shared" si="585"/>
        <v>Enfermedades Mundiales</v>
      </c>
      <c r="D2721" s="44" t="str">
        <f t="shared" si="585"/>
        <v>Salud</v>
      </c>
      <c r="E2721" s="64">
        <v>13604</v>
      </c>
      <c r="F2721" s="44" t="str">
        <f t="shared" si="583"/>
        <v>Paso a Paso y Activos</v>
      </c>
      <c r="G2721" s="27" t="s">
        <v>3568</v>
      </c>
      <c r="H2721" s="60" t="s">
        <v>17</v>
      </c>
      <c r="I2721" s="58" t="s">
        <v>349</v>
      </c>
      <c r="J2721" s="43" t="str">
        <f t="shared" si="587"/>
        <v>Zona</v>
      </c>
      <c r="K2721" s="12" t="str">
        <f t="shared" si="586"/>
        <v>Etapas Históricas -Casos Activos</v>
      </c>
      <c r="L2721" s="43" t="str">
        <f t="shared" si="586"/>
        <v>Periodo 2020-2021</v>
      </c>
      <c r="M2721" s="43" t="str">
        <f t="shared" si="586"/>
        <v>Casos</v>
      </c>
      <c r="N2721" s="49" t="str">
        <f t="shared" si="586"/>
        <v>Ministerio de Ciencias, Tecnología, Conocimiento e Innovación</v>
      </c>
      <c r="O272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Padre Hurtado</v>
      </c>
      <c r="P2721" s="68"/>
      <c r="Q2721" s="15" t="str">
        <f t="shared" si="581"/>
        <v>Gráfico Evolución Comparativo</v>
      </c>
      <c r="R2721" s="30"/>
      <c r="S272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https://analytics.zoho.com/open-view/2395394000008156433?ZOHO_CRITERIA=%22Localiza_CL_Poblacion%22.%22Codcom%22%3D13604</v>
      </c>
      <c r="T2721" s="17"/>
      <c r="U2721" s="31" t="str">
        <f t="shared" si="582"/>
        <v>#1774B9</v>
      </c>
      <c r="V2721" s="32" t="str">
        <f>+Enfermedades_Mundiales[[#This Row],[idcoleccion]]&amp;"-"&amp;Enfermedades_Mundiales[[#This Row],[id]]</f>
        <v>360-2711</v>
      </c>
      <c r="W2721" s="21">
        <f>+VLOOKUP(Enfermedades_Mundiales[[#This Row],[Filtro URL]],Estructura!$X$4:$Y$366,2,0)</f>
        <v>36313604</v>
      </c>
      <c r="X2721" s="21" t="str">
        <f>+VLOOKUP(Enfermedades_Mundiales[[#This Row],[tema]],Estructura!$A$4:$C$18,3,0)</f>
        <v>T-369</v>
      </c>
      <c r="Y2721" s="32" t="str">
        <f>+VLOOKUP(Enfermedades_Mundiales[[#This Row],[contenido]],Estructura!$E$4:$G$18,3,0)</f>
        <v>C-364</v>
      </c>
      <c r="Z2721" s="32" t="str">
        <f>+VLOOKUP(Enfermedades_Mundiales[[#This Row],[Filtro Integrado]],Estructura!$M$4:$O$367,3,0)</f>
        <v>FI-366</v>
      </c>
      <c r="AA2721" s="32" t="str">
        <f>+VLOOKUP(Enfermedades_Mundiales[[#This Row],[Muestra]],Estructura!$Q$4:$S$194,3,0)</f>
        <v>M-374</v>
      </c>
    </row>
    <row r="2722" spans="1:27" ht="30.6" x14ac:dyDescent="0.3">
      <c r="A2722" s="61" t="s">
        <v>3189</v>
      </c>
      <c r="B2722" s="43">
        <f t="shared" si="585"/>
        <v>360</v>
      </c>
      <c r="C2722" s="44" t="str">
        <f t="shared" si="585"/>
        <v>Enfermedades Mundiales</v>
      </c>
      <c r="D2722" s="44" t="str">
        <f t="shared" si="585"/>
        <v>Salud</v>
      </c>
      <c r="E2722" s="64">
        <v>13605</v>
      </c>
      <c r="F2722" s="44" t="str">
        <f t="shared" si="583"/>
        <v>Paso a Paso y Activos</v>
      </c>
      <c r="G2722" s="27" t="s">
        <v>3568</v>
      </c>
      <c r="H2722" s="60" t="s">
        <v>17</v>
      </c>
      <c r="I2722" s="58" t="s">
        <v>350</v>
      </c>
      <c r="J2722" s="43" t="str">
        <f t="shared" si="587"/>
        <v>Zona</v>
      </c>
      <c r="K2722" s="12" t="str">
        <f t="shared" si="586"/>
        <v>Etapas Históricas -Casos Activos</v>
      </c>
      <c r="L2722" s="43" t="str">
        <f t="shared" si="586"/>
        <v>Periodo 2020-2021</v>
      </c>
      <c r="M2722" s="43" t="str">
        <f t="shared" si="586"/>
        <v>Casos</v>
      </c>
      <c r="N2722" s="49" t="str">
        <f t="shared" si="586"/>
        <v>Ministerio de Ciencias, Tecnología, Conocimiento e Innovación</v>
      </c>
      <c r="O272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Peñaflor</v>
      </c>
      <c r="P2722" s="68"/>
      <c r="Q2722" s="15" t="str">
        <f t="shared" si="581"/>
        <v>Gráfico Evolución Comparativo</v>
      </c>
      <c r="R2722" s="30"/>
      <c r="S272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https://analytics.zoho.com/open-view/2395394000008156433?ZOHO_CRITERIA=%22Localiza_CL_Poblacion%22.%22Codcom%22%3D13605</v>
      </c>
      <c r="T2722" s="17"/>
      <c r="U2722" s="31" t="str">
        <f t="shared" si="582"/>
        <v>#1774B9</v>
      </c>
      <c r="V2722" s="32" t="str">
        <f>+Enfermedades_Mundiales[[#This Row],[idcoleccion]]&amp;"-"&amp;Enfermedades_Mundiales[[#This Row],[id]]</f>
        <v>360-2712</v>
      </c>
      <c r="W2722" s="21">
        <f>+VLOOKUP(Enfermedades_Mundiales[[#This Row],[Filtro URL]],Estructura!$X$4:$Y$366,2,0)</f>
        <v>36313605</v>
      </c>
      <c r="X2722" s="21" t="str">
        <f>+VLOOKUP(Enfermedades_Mundiales[[#This Row],[tema]],Estructura!$A$4:$C$18,3,0)</f>
        <v>T-369</v>
      </c>
      <c r="Y2722" s="32" t="str">
        <f>+VLOOKUP(Enfermedades_Mundiales[[#This Row],[contenido]],Estructura!$E$4:$G$18,3,0)</f>
        <v>C-364</v>
      </c>
      <c r="Z2722" s="32" t="str">
        <f>+VLOOKUP(Enfermedades_Mundiales[[#This Row],[Filtro Integrado]],Estructura!$M$4:$O$367,3,0)</f>
        <v>FI-366</v>
      </c>
      <c r="AA2722" s="32" t="str">
        <f>+VLOOKUP(Enfermedades_Mundiales[[#This Row],[Muestra]],Estructura!$Q$4:$S$194,3,0)</f>
        <v>M-374</v>
      </c>
    </row>
    <row r="2723" spans="1:27" ht="30.6" x14ac:dyDescent="0.3">
      <c r="A2723" s="61" t="s">
        <v>3190</v>
      </c>
      <c r="B2723" s="43">
        <f t="shared" si="585"/>
        <v>360</v>
      </c>
      <c r="C2723" s="44" t="str">
        <f t="shared" si="585"/>
        <v>Enfermedades Mundiales</v>
      </c>
      <c r="D2723" s="44" t="str">
        <f t="shared" si="585"/>
        <v>Salud</v>
      </c>
      <c r="E2723" s="64">
        <v>14101</v>
      </c>
      <c r="F2723" s="44" t="str">
        <f t="shared" si="583"/>
        <v>Paso a Paso y Activos</v>
      </c>
      <c r="G2723" s="27" t="s">
        <v>3568</v>
      </c>
      <c r="H2723" s="60" t="s">
        <v>17</v>
      </c>
      <c r="I2723" s="58" t="s">
        <v>351</v>
      </c>
      <c r="J2723" s="43" t="str">
        <f t="shared" si="587"/>
        <v>Zona</v>
      </c>
      <c r="K2723" s="12" t="str">
        <f t="shared" si="586"/>
        <v>Etapas Históricas -Casos Activos</v>
      </c>
      <c r="L2723" s="43" t="str">
        <f t="shared" si="586"/>
        <v>Periodo 2020-2021</v>
      </c>
      <c r="M2723" s="43" t="str">
        <f t="shared" si="586"/>
        <v>Casos</v>
      </c>
      <c r="N2723" s="49" t="str">
        <f t="shared" si="586"/>
        <v>Ministerio de Ciencias, Tecnología, Conocimiento e Innovación</v>
      </c>
      <c r="O272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Valdivia</v>
      </c>
      <c r="P2723" s="68"/>
      <c r="Q2723" s="15" t="str">
        <f t="shared" si="581"/>
        <v>Gráfico Evolución Comparativo</v>
      </c>
      <c r="R2723" s="30"/>
      <c r="S272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https://analytics.zoho.com/open-view/2395394000008156433?ZOHO_CRITERIA=%22Localiza_CL_Poblacion%22.%22Codcom%22%3D14101</v>
      </c>
      <c r="T2723" s="17"/>
      <c r="U2723" s="31" t="str">
        <f t="shared" si="582"/>
        <v>#1774B9</v>
      </c>
      <c r="V2723" s="32" t="str">
        <f>+Enfermedades_Mundiales[[#This Row],[idcoleccion]]&amp;"-"&amp;Enfermedades_Mundiales[[#This Row],[id]]</f>
        <v>360-2713</v>
      </c>
      <c r="W2723" s="21">
        <f>+VLOOKUP(Enfermedades_Mundiales[[#This Row],[Filtro URL]],Estructura!$X$4:$Y$366,2,0)</f>
        <v>36314101</v>
      </c>
      <c r="X2723" s="21" t="str">
        <f>+VLOOKUP(Enfermedades_Mundiales[[#This Row],[tema]],Estructura!$A$4:$C$18,3,0)</f>
        <v>T-369</v>
      </c>
      <c r="Y2723" s="32" t="str">
        <f>+VLOOKUP(Enfermedades_Mundiales[[#This Row],[contenido]],Estructura!$E$4:$G$18,3,0)</f>
        <v>C-364</v>
      </c>
      <c r="Z2723" s="32" t="str">
        <f>+VLOOKUP(Enfermedades_Mundiales[[#This Row],[Filtro Integrado]],Estructura!$M$4:$O$367,3,0)</f>
        <v>FI-366</v>
      </c>
      <c r="AA2723" s="32" t="str">
        <f>+VLOOKUP(Enfermedades_Mundiales[[#This Row],[Muestra]],Estructura!$Q$4:$S$194,3,0)</f>
        <v>M-374</v>
      </c>
    </row>
    <row r="2724" spans="1:27" ht="30.6" x14ac:dyDescent="0.3">
      <c r="A2724" s="61" t="s">
        <v>3191</v>
      </c>
      <c r="B2724" s="43">
        <f t="shared" si="585"/>
        <v>360</v>
      </c>
      <c r="C2724" s="44" t="str">
        <f t="shared" si="585"/>
        <v>Enfermedades Mundiales</v>
      </c>
      <c r="D2724" s="44" t="str">
        <f t="shared" si="585"/>
        <v>Salud</v>
      </c>
      <c r="E2724" s="64">
        <v>14102</v>
      </c>
      <c r="F2724" s="44" t="str">
        <f t="shared" si="583"/>
        <v>Paso a Paso y Activos</v>
      </c>
      <c r="G2724" s="27" t="s">
        <v>3568</v>
      </c>
      <c r="H2724" s="60" t="s">
        <v>17</v>
      </c>
      <c r="I2724" s="58" t="s">
        <v>352</v>
      </c>
      <c r="J2724" s="43" t="str">
        <f t="shared" si="587"/>
        <v>Zona</v>
      </c>
      <c r="K2724" s="12" t="str">
        <f t="shared" si="586"/>
        <v>Etapas Históricas -Casos Activos</v>
      </c>
      <c r="L2724" s="43" t="str">
        <f t="shared" si="586"/>
        <v>Periodo 2020-2021</v>
      </c>
      <c r="M2724" s="43" t="str">
        <f t="shared" si="586"/>
        <v>Casos</v>
      </c>
      <c r="N2724" s="49" t="str">
        <f t="shared" si="586"/>
        <v>Ministerio de Ciencias, Tecnología, Conocimiento e Innovación</v>
      </c>
      <c r="O272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Corral</v>
      </c>
      <c r="P2724" s="68"/>
      <c r="Q2724" s="15" t="str">
        <f t="shared" si="581"/>
        <v>Gráfico Evolución Comparativo</v>
      </c>
      <c r="R2724" s="30"/>
      <c r="S272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https://analytics.zoho.com/open-view/2395394000008156433?ZOHO_CRITERIA=%22Localiza_CL_Poblacion%22.%22Codcom%22%3D14102</v>
      </c>
      <c r="T2724" s="17"/>
      <c r="U2724" s="31" t="str">
        <f t="shared" si="582"/>
        <v>#1774B9</v>
      </c>
      <c r="V2724" s="32" t="str">
        <f>+Enfermedades_Mundiales[[#This Row],[idcoleccion]]&amp;"-"&amp;Enfermedades_Mundiales[[#This Row],[id]]</f>
        <v>360-2714</v>
      </c>
      <c r="W2724" s="21">
        <f>+VLOOKUP(Enfermedades_Mundiales[[#This Row],[Filtro URL]],Estructura!$X$4:$Y$366,2,0)</f>
        <v>36314102</v>
      </c>
      <c r="X2724" s="21" t="str">
        <f>+VLOOKUP(Enfermedades_Mundiales[[#This Row],[tema]],Estructura!$A$4:$C$18,3,0)</f>
        <v>T-369</v>
      </c>
      <c r="Y2724" s="32" t="str">
        <f>+VLOOKUP(Enfermedades_Mundiales[[#This Row],[contenido]],Estructura!$E$4:$G$18,3,0)</f>
        <v>C-364</v>
      </c>
      <c r="Z2724" s="32" t="str">
        <f>+VLOOKUP(Enfermedades_Mundiales[[#This Row],[Filtro Integrado]],Estructura!$M$4:$O$367,3,0)</f>
        <v>FI-366</v>
      </c>
      <c r="AA2724" s="32" t="str">
        <f>+VLOOKUP(Enfermedades_Mundiales[[#This Row],[Muestra]],Estructura!$Q$4:$S$194,3,0)</f>
        <v>M-374</v>
      </c>
    </row>
    <row r="2725" spans="1:27" ht="30.6" x14ac:dyDescent="0.3">
      <c r="A2725" s="61" t="s">
        <v>3192</v>
      </c>
      <c r="B2725" s="43">
        <f t="shared" si="585"/>
        <v>360</v>
      </c>
      <c r="C2725" s="44" t="str">
        <f t="shared" si="585"/>
        <v>Enfermedades Mundiales</v>
      </c>
      <c r="D2725" s="44" t="str">
        <f t="shared" si="585"/>
        <v>Salud</v>
      </c>
      <c r="E2725" s="64">
        <v>14103</v>
      </c>
      <c r="F2725" s="44" t="str">
        <f t="shared" si="583"/>
        <v>Paso a Paso y Activos</v>
      </c>
      <c r="G2725" s="27" t="s">
        <v>3568</v>
      </c>
      <c r="H2725" s="60" t="s">
        <v>17</v>
      </c>
      <c r="I2725" s="58" t="s">
        <v>353</v>
      </c>
      <c r="J2725" s="43" t="str">
        <f t="shared" si="587"/>
        <v>Zona</v>
      </c>
      <c r="K2725" s="12" t="str">
        <f t="shared" si="586"/>
        <v>Etapas Históricas -Casos Activos</v>
      </c>
      <c r="L2725" s="43" t="str">
        <f t="shared" si="586"/>
        <v>Periodo 2020-2021</v>
      </c>
      <c r="M2725" s="43" t="str">
        <f t="shared" si="586"/>
        <v>Casos</v>
      </c>
      <c r="N2725" s="49" t="str">
        <f t="shared" si="586"/>
        <v>Ministerio de Ciencias, Tecnología, Conocimiento e Innovación</v>
      </c>
      <c r="O272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Lanco</v>
      </c>
      <c r="P2725" s="68"/>
      <c r="Q2725" s="15" t="str">
        <f t="shared" si="581"/>
        <v>Gráfico Evolución Comparativo</v>
      </c>
      <c r="R2725" s="30"/>
      <c r="S272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https://analytics.zoho.com/open-view/2395394000008156433?ZOHO_CRITERIA=%22Localiza_CL_Poblacion%22.%22Codcom%22%3D14103</v>
      </c>
      <c r="T2725" s="17"/>
      <c r="U2725" s="31" t="str">
        <f t="shared" si="582"/>
        <v>#1774B9</v>
      </c>
      <c r="V2725" s="32" t="str">
        <f>+Enfermedades_Mundiales[[#This Row],[idcoleccion]]&amp;"-"&amp;Enfermedades_Mundiales[[#This Row],[id]]</f>
        <v>360-2715</v>
      </c>
      <c r="W2725" s="21">
        <f>+VLOOKUP(Enfermedades_Mundiales[[#This Row],[Filtro URL]],Estructura!$X$4:$Y$366,2,0)</f>
        <v>36314103</v>
      </c>
      <c r="X2725" s="21" t="str">
        <f>+VLOOKUP(Enfermedades_Mundiales[[#This Row],[tema]],Estructura!$A$4:$C$18,3,0)</f>
        <v>T-369</v>
      </c>
      <c r="Y2725" s="32" t="str">
        <f>+VLOOKUP(Enfermedades_Mundiales[[#This Row],[contenido]],Estructura!$E$4:$G$18,3,0)</f>
        <v>C-364</v>
      </c>
      <c r="Z2725" s="32" t="str">
        <f>+VLOOKUP(Enfermedades_Mundiales[[#This Row],[Filtro Integrado]],Estructura!$M$4:$O$367,3,0)</f>
        <v>FI-366</v>
      </c>
      <c r="AA2725" s="32" t="str">
        <f>+VLOOKUP(Enfermedades_Mundiales[[#This Row],[Muestra]],Estructura!$Q$4:$S$194,3,0)</f>
        <v>M-374</v>
      </c>
    </row>
    <row r="2726" spans="1:27" ht="30.6" x14ac:dyDescent="0.3">
      <c r="A2726" s="61" t="s">
        <v>3193</v>
      </c>
      <c r="B2726" s="43">
        <f t="shared" si="585"/>
        <v>360</v>
      </c>
      <c r="C2726" s="44" t="str">
        <f t="shared" si="585"/>
        <v>Enfermedades Mundiales</v>
      </c>
      <c r="D2726" s="44" t="str">
        <f t="shared" si="585"/>
        <v>Salud</v>
      </c>
      <c r="E2726" s="64">
        <v>14104</v>
      </c>
      <c r="F2726" s="44" t="str">
        <f t="shared" si="583"/>
        <v>Paso a Paso y Activos</v>
      </c>
      <c r="G2726" s="27" t="s">
        <v>3568</v>
      </c>
      <c r="H2726" s="60" t="s">
        <v>17</v>
      </c>
      <c r="I2726" s="58" t="s">
        <v>28</v>
      </c>
      <c r="J2726" s="43" t="str">
        <f t="shared" si="587"/>
        <v>Zona</v>
      </c>
      <c r="K2726" s="12" t="str">
        <f t="shared" si="586"/>
        <v>Etapas Históricas -Casos Activos</v>
      </c>
      <c r="L2726" s="43" t="str">
        <f t="shared" si="586"/>
        <v>Periodo 2020-2021</v>
      </c>
      <c r="M2726" s="43" t="str">
        <f t="shared" si="586"/>
        <v>Casos</v>
      </c>
      <c r="N2726" s="49" t="str">
        <f t="shared" si="586"/>
        <v>Ministerio de Ciencias, Tecnología, Conocimiento e Innovación</v>
      </c>
      <c r="O272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Los Lagos</v>
      </c>
      <c r="P2726" s="68"/>
      <c r="Q2726" s="15" t="str">
        <f t="shared" si="581"/>
        <v>Gráfico Evolución Comparativo</v>
      </c>
      <c r="R2726" s="30"/>
      <c r="S272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https://analytics.zoho.com/open-view/2395394000008156433?ZOHO_CRITERIA=%22Localiza_CL_Poblacion%22.%22Codcom%22%3D14104</v>
      </c>
      <c r="T2726" s="17"/>
      <c r="U2726" s="31" t="str">
        <f t="shared" si="582"/>
        <v>#1774B9</v>
      </c>
      <c r="V2726" s="32" t="str">
        <f>+Enfermedades_Mundiales[[#This Row],[idcoleccion]]&amp;"-"&amp;Enfermedades_Mundiales[[#This Row],[id]]</f>
        <v>360-2716</v>
      </c>
      <c r="W2726" s="21">
        <f>+VLOOKUP(Enfermedades_Mundiales[[#This Row],[Filtro URL]],Estructura!$X$4:$Y$366,2,0)</f>
        <v>36314104</v>
      </c>
      <c r="X2726" s="21" t="str">
        <f>+VLOOKUP(Enfermedades_Mundiales[[#This Row],[tema]],Estructura!$A$4:$C$18,3,0)</f>
        <v>T-369</v>
      </c>
      <c r="Y2726" s="32" t="str">
        <f>+VLOOKUP(Enfermedades_Mundiales[[#This Row],[contenido]],Estructura!$E$4:$G$18,3,0)</f>
        <v>C-364</v>
      </c>
      <c r="Z2726" s="32" t="str">
        <f>+VLOOKUP(Enfermedades_Mundiales[[#This Row],[Filtro Integrado]],Estructura!$M$4:$O$367,3,0)</f>
        <v>FI-366</v>
      </c>
      <c r="AA2726" s="32" t="str">
        <f>+VLOOKUP(Enfermedades_Mundiales[[#This Row],[Muestra]],Estructura!$Q$4:$S$194,3,0)</f>
        <v>M-374</v>
      </c>
    </row>
    <row r="2727" spans="1:27" ht="30.6" x14ac:dyDescent="0.3">
      <c r="A2727" s="61" t="s">
        <v>3194</v>
      </c>
      <c r="B2727" s="43">
        <f t="shared" si="585"/>
        <v>360</v>
      </c>
      <c r="C2727" s="44" t="str">
        <f t="shared" si="585"/>
        <v>Enfermedades Mundiales</v>
      </c>
      <c r="D2727" s="44" t="str">
        <f t="shared" si="585"/>
        <v>Salud</v>
      </c>
      <c r="E2727" s="64">
        <v>14105</v>
      </c>
      <c r="F2727" s="44" t="str">
        <f t="shared" si="583"/>
        <v>Paso a Paso y Activos</v>
      </c>
      <c r="G2727" s="27" t="s">
        <v>3568</v>
      </c>
      <c r="H2727" s="60" t="s">
        <v>17</v>
      </c>
      <c r="I2727" s="58" t="s">
        <v>354</v>
      </c>
      <c r="J2727" s="43" t="str">
        <f t="shared" si="587"/>
        <v>Zona</v>
      </c>
      <c r="K2727" s="12" t="str">
        <f t="shared" si="586"/>
        <v>Etapas Históricas -Casos Activos</v>
      </c>
      <c r="L2727" s="43" t="str">
        <f t="shared" si="586"/>
        <v>Periodo 2020-2021</v>
      </c>
      <c r="M2727" s="43" t="str">
        <f t="shared" si="586"/>
        <v>Casos</v>
      </c>
      <c r="N2727" s="49" t="str">
        <f t="shared" si="586"/>
        <v>Ministerio de Ciencias, Tecnología, Conocimiento e Innovación</v>
      </c>
      <c r="O272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Máfil</v>
      </c>
      <c r="P2727" s="68"/>
      <c r="Q2727" s="15" t="str">
        <f t="shared" si="581"/>
        <v>Gráfico Evolución Comparativo</v>
      </c>
      <c r="R2727" s="30"/>
      <c r="S272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https://analytics.zoho.com/open-view/2395394000008156433?ZOHO_CRITERIA=%22Localiza_CL_Poblacion%22.%22Codcom%22%3D14105</v>
      </c>
      <c r="T2727" s="17"/>
      <c r="U2727" s="31" t="str">
        <f t="shared" si="582"/>
        <v>#1774B9</v>
      </c>
      <c r="V2727" s="32" t="str">
        <f>+Enfermedades_Mundiales[[#This Row],[idcoleccion]]&amp;"-"&amp;Enfermedades_Mundiales[[#This Row],[id]]</f>
        <v>360-2717</v>
      </c>
      <c r="W2727" s="21">
        <f>+VLOOKUP(Enfermedades_Mundiales[[#This Row],[Filtro URL]],Estructura!$X$4:$Y$366,2,0)</f>
        <v>36314105</v>
      </c>
      <c r="X2727" s="21" t="str">
        <f>+VLOOKUP(Enfermedades_Mundiales[[#This Row],[tema]],Estructura!$A$4:$C$18,3,0)</f>
        <v>T-369</v>
      </c>
      <c r="Y2727" s="32" t="str">
        <f>+VLOOKUP(Enfermedades_Mundiales[[#This Row],[contenido]],Estructura!$E$4:$G$18,3,0)</f>
        <v>C-364</v>
      </c>
      <c r="Z2727" s="32" t="str">
        <f>+VLOOKUP(Enfermedades_Mundiales[[#This Row],[Filtro Integrado]],Estructura!$M$4:$O$367,3,0)</f>
        <v>FI-366</v>
      </c>
      <c r="AA2727" s="32" t="str">
        <f>+VLOOKUP(Enfermedades_Mundiales[[#This Row],[Muestra]],Estructura!$Q$4:$S$194,3,0)</f>
        <v>M-374</v>
      </c>
    </row>
    <row r="2728" spans="1:27" ht="30.6" x14ac:dyDescent="0.3">
      <c r="A2728" s="61" t="s">
        <v>3195</v>
      </c>
      <c r="B2728" s="43">
        <f t="shared" si="585"/>
        <v>360</v>
      </c>
      <c r="C2728" s="44" t="str">
        <f t="shared" si="585"/>
        <v>Enfermedades Mundiales</v>
      </c>
      <c r="D2728" s="44" t="str">
        <f t="shared" si="585"/>
        <v>Salud</v>
      </c>
      <c r="E2728" s="64">
        <v>14106</v>
      </c>
      <c r="F2728" s="44" t="str">
        <f t="shared" si="583"/>
        <v>Paso a Paso y Activos</v>
      </c>
      <c r="G2728" s="27" t="s">
        <v>3568</v>
      </c>
      <c r="H2728" s="60" t="s">
        <v>17</v>
      </c>
      <c r="I2728" s="58" t="s">
        <v>355</v>
      </c>
      <c r="J2728" s="43" t="str">
        <f t="shared" si="587"/>
        <v>Zona</v>
      </c>
      <c r="K2728" s="12" t="str">
        <f t="shared" si="586"/>
        <v>Etapas Históricas -Casos Activos</v>
      </c>
      <c r="L2728" s="43" t="str">
        <f t="shared" si="586"/>
        <v>Periodo 2020-2021</v>
      </c>
      <c r="M2728" s="43" t="str">
        <f t="shared" si="586"/>
        <v>Casos</v>
      </c>
      <c r="N2728" s="49" t="str">
        <f t="shared" si="586"/>
        <v>Ministerio de Ciencias, Tecnología, Conocimiento e Innovación</v>
      </c>
      <c r="O272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Mariquina</v>
      </c>
      <c r="P2728" s="68"/>
      <c r="Q2728" s="15" t="str">
        <f t="shared" si="581"/>
        <v>Gráfico Evolución Comparativo</v>
      </c>
      <c r="R2728" s="30"/>
      <c r="S272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https://analytics.zoho.com/open-view/2395394000008156433?ZOHO_CRITERIA=%22Localiza_CL_Poblacion%22.%22Codcom%22%3D14106</v>
      </c>
      <c r="T2728" s="17"/>
      <c r="U2728" s="31" t="str">
        <f t="shared" si="582"/>
        <v>#1774B9</v>
      </c>
      <c r="V2728" s="32" t="str">
        <f>+Enfermedades_Mundiales[[#This Row],[idcoleccion]]&amp;"-"&amp;Enfermedades_Mundiales[[#This Row],[id]]</f>
        <v>360-2718</v>
      </c>
      <c r="W2728" s="21">
        <f>+VLOOKUP(Enfermedades_Mundiales[[#This Row],[Filtro URL]],Estructura!$X$4:$Y$366,2,0)</f>
        <v>36314106</v>
      </c>
      <c r="X2728" s="21" t="str">
        <f>+VLOOKUP(Enfermedades_Mundiales[[#This Row],[tema]],Estructura!$A$4:$C$18,3,0)</f>
        <v>T-369</v>
      </c>
      <c r="Y2728" s="32" t="str">
        <f>+VLOOKUP(Enfermedades_Mundiales[[#This Row],[contenido]],Estructura!$E$4:$G$18,3,0)</f>
        <v>C-364</v>
      </c>
      <c r="Z2728" s="32" t="str">
        <f>+VLOOKUP(Enfermedades_Mundiales[[#This Row],[Filtro Integrado]],Estructura!$M$4:$O$367,3,0)</f>
        <v>FI-366</v>
      </c>
      <c r="AA2728" s="32" t="str">
        <f>+VLOOKUP(Enfermedades_Mundiales[[#This Row],[Muestra]],Estructura!$Q$4:$S$194,3,0)</f>
        <v>M-374</v>
      </c>
    </row>
    <row r="2729" spans="1:27" ht="30.6" x14ac:dyDescent="0.3">
      <c r="A2729" s="61" t="s">
        <v>3196</v>
      </c>
      <c r="B2729" s="43">
        <f t="shared" si="585"/>
        <v>360</v>
      </c>
      <c r="C2729" s="44" t="str">
        <f t="shared" si="585"/>
        <v>Enfermedades Mundiales</v>
      </c>
      <c r="D2729" s="44" t="str">
        <f t="shared" si="585"/>
        <v>Salud</v>
      </c>
      <c r="E2729" s="64">
        <v>14107</v>
      </c>
      <c r="F2729" s="44" t="str">
        <f t="shared" si="583"/>
        <v>Paso a Paso y Activos</v>
      </c>
      <c r="G2729" s="27" t="s">
        <v>3568</v>
      </c>
      <c r="H2729" s="60" t="s">
        <v>17</v>
      </c>
      <c r="I2729" s="58" t="s">
        <v>356</v>
      </c>
      <c r="J2729" s="43" t="str">
        <f t="shared" si="587"/>
        <v>Zona</v>
      </c>
      <c r="K2729" s="12" t="str">
        <f t="shared" si="586"/>
        <v>Etapas Históricas -Casos Activos</v>
      </c>
      <c r="L2729" s="43" t="str">
        <f t="shared" si="586"/>
        <v>Periodo 2020-2021</v>
      </c>
      <c r="M2729" s="43" t="str">
        <f t="shared" si="586"/>
        <v>Casos</v>
      </c>
      <c r="N2729" s="49" t="str">
        <f t="shared" si="586"/>
        <v>Ministerio de Ciencias, Tecnología, Conocimiento e Innovación</v>
      </c>
      <c r="O2729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Paillaco</v>
      </c>
      <c r="P2729" s="68"/>
      <c r="Q2729" s="15" t="str">
        <f t="shared" si="581"/>
        <v>Gráfico Evolución Comparativo</v>
      </c>
      <c r="R2729" s="30"/>
      <c r="S2729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https://analytics.zoho.com/open-view/2395394000008156433?ZOHO_CRITERIA=%22Localiza_CL_Poblacion%22.%22Codcom%22%3D14107</v>
      </c>
      <c r="T2729" s="17"/>
      <c r="U2729" s="31" t="str">
        <f t="shared" si="582"/>
        <v>#1774B9</v>
      </c>
      <c r="V2729" s="32" t="str">
        <f>+Enfermedades_Mundiales[[#This Row],[idcoleccion]]&amp;"-"&amp;Enfermedades_Mundiales[[#This Row],[id]]</f>
        <v>360-2719</v>
      </c>
      <c r="W2729" s="21">
        <f>+VLOOKUP(Enfermedades_Mundiales[[#This Row],[Filtro URL]],Estructura!$X$4:$Y$366,2,0)</f>
        <v>36314107</v>
      </c>
      <c r="X2729" s="21" t="str">
        <f>+VLOOKUP(Enfermedades_Mundiales[[#This Row],[tema]],Estructura!$A$4:$C$18,3,0)</f>
        <v>T-369</v>
      </c>
      <c r="Y2729" s="32" t="str">
        <f>+VLOOKUP(Enfermedades_Mundiales[[#This Row],[contenido]],Estructura!$E$4:$G$18,3,0)</f>
        <v>C-364</v>
      </c>
      <c r="Z2729" s="32" t="str">
        <f>+VLOOKUP(Enfermedades_Mundiales[[#This Row],[Filtro Integrado]],Estructura!$M$4:$O$367,3,0)</f>
        <v>FI-366</v>
      </c>
      <c r="AA2729" s="32" t="str">
        <f>+VLOOKUP(Enfermedades_Mundiales[[#This Row],[Muestra]],Estructura!$Q$4:$S$194,3,0)</f>
        <v>M-374</v>
      </c>
    </row>
    <row r="2730" spans="1:27" ht="30.6" x14ac:dyDescent="0.3">
      <c r="A2730" s="61" t="s">
        <v>3197</v>
      </c>
      <c r="B2730" s="43">
        <f t="shared" ref="B2730:D2738" si="588">+B2729</f>
        <v>360</v>
      </c>
      <c r="C2730" s="44" t="str">
        <f t="shared" si="588"/>
        <v>Enfermedades Mundiales</v>
      </c>
      <c r="D2730" s="44" t="str">
        <f t="shared" si="588"/>
        <v>Salud</v>
      </c>
      <c r="E2730" s="64">
        <v>14108</v>
      </c>
      <c r="F2730" s="44" t="str">
        <f t="shared" si="583"/>
        <v>Paso a Paso y Activos</v>
      </c>
      <c r="G2730" s="27" t="s">
        <v>3568</v>
      </c>
      <c r="H2730" s="60" t="s">
        <v>17</v>
      </c>
      <c r="I2730" s="58" t="s">
        <v>357</v>
      </c>
      <c r="J2730" s="43" t="str">
        <f t="shared" si="587"/>
        <v>Zona</v>
      </c>
      <c r="K2730" s="12" t="str">
        <f t="shared" si="586"/>
        <v>Etapas Históricas -Casos Activos</v>
      </c>
      <c r="L2730" s="43" t="str">
        <f t="shared" si="586"/>
        <v>Periodo 2020-2021</v>
      </c>
      <c r="M2730" s="43" t="str">
        <f t="shared" si="586"/>
        <v>Casos</v>
      </c>
      <c r="N2730" s="49" t="str">
        <f t="shared" si="586"/>
        <v>Ministerio de Ciencias, Tecnología, Conocimiento e Innovación</v>
      </c>
      <c r="O2730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Panguipulli</v>
      </c>
      <c r="P2730" s="68"/>
      <c r="Q2730" s="15" t="str">
        <f t="shared" si="581"/>
        <v>Gráfico Evolución Comparativo</v>
      </c>
      <c r="R2730" s="30"/>
      <c r="S2730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https://analytics.zoho.com/open-view/2395394000008156433?ZOHO_CRITERIA=%22Localiza_CL_Poblacion%22.%22Codcom%22%3D14108</v>
      </c>
      <c r="T2730" s="17"/>
      <c r="U2730" s="31" t="str">
        <f t="shared" si="582"/>
        <v>#1774B9</v>
      </c>
      <c r="V2730" s="32" t="str">
        <f>+Enfermedades_Mundiales[[#This Row],[idcoleccion]]&amp;"-"&amp;Enfermedades_Mundiales[[#This Row],[id]]</f>
        <v>360-2720</v>
      </c>
      <c r="W2730" s="21">
        <f>+VLOOKUP(Enfermedades_Mundiales[[#This Row],[Filtro URL]],Estructura!$X$4:$Y$366,2,0)</f>
        <v>36314108</v>
      </c>
      <c r="X2730" s="21" t="str">
        <f>+VLOOKUP(Enfermedades_Mundiales[[#This Row],[tema]],Estructura!$A$4:$C$18,3,0)</f>
        <v>T-369</v>
      </c>
      <c r="Y2730" s="32" t="str">
        <f>+VLOOKUP(Enfermedades_Mundiales[[#This Row],[contenido]],Estructura!$E$4:$G$18,3,0)</f>
        <v>C-364</v>
      </c>
      <c r="Z2730" s="32" t="str">
        <f>+VLOOKUP(Enfermedades_Mundiales[[#This Row],[Filtro Integrado]],Estructura!$M$4:$O$367,3,0)</f>
        <v>FI-366</v>
      </c>
      <c r="AA2730" s="32" t="str">
        <f>+VLOOKUP(Enfermedades_Mundiales[[#This Row],[Muestra]],Estructura!$Q$4:$S$194,3,0)</f>
        <v>M-374</v>
      </c>
    </row>
    <row r="2731" spans="1:27" ht="30.6" x14ac:dyDescent="0.3">
      <c r="A2731" s="61" t="s">
        <v>3198</v>
      </c>
      <c r="B2731" s="43">
        <f t="shared" si="588"/>
        <v>360</v>
      </c>
      <c r="C2731" s="44" t="str">
        <f t="shared" si="588"/>
        <v>Enfermedades Mundiales</v>
      </c>
      <c r="D2731" s="44" t="str">
        <f t="shared" si="588"/>
        <v>Salud</v>
      </c>
      <c r="E2731" s="64">
        <v>14201</v>
      </c>
      <c r="F2731" s="44" t="str">
        <f t="shared" si="583"/>
        <v>Paso a Paso y Activos</v>
      </c>
      <c r="G2731" s="27" t="s">
        <v>3568</v>
      </c>
      <c r="H2731" s="60" t="s">
        <v>17</v>
      </c>
      <c r="I2731" s="58" t="s">
        <v>358</v>
      </c>
      <c r="J2731" s="43" t="str">
        <f t="shared" si="587"/>
        <v>Zona</v>
      </c>
      <c r="K2731" s="12" t="str">
        <f t="shared" ref="K2731:N2738" si="589">+K2730</f>
        <v>Etapas Históricas -Casos Activos</v>
      </c>
      <c r="L2731" s="43" t="str">
        <f t="shared" si="589"/>
        <v>Periodo 2020-2021</v>
      </c>
      <c r="M2731" s="43" t="str">
        <f t="shared" si="589"/>
        <v>Casos</v>
      </c>
      <c r="N2731" s="49" t="str">
        <f t="shared" si="589"/>
        <v>Ministerio de Ciencias, Tecnología, Conocimiento e Innovación</v>
      </c>
      <c r="O2731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 Unión</v>
      </c>
      <c r="P2731" s="68"/>
      <c r="Q2731" s="15" t="str">
        <f t="shared" si="581"/>
        <v>Gráfico Evolución Comparativo</v>
      </c>
      <c r="R2731" s="30"/>
      <c r="S2731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https://analytics.zoho.com/open-view/2395394000008156433?ZOHO_CRITERIA=%22Localiza_CL_Poblacion%22.%22Codcom%22%3D14201</v>
      </c>
      <c r="T2731" s="17"/>
      <c r="U2731" s="31" t="str">
        <f t="shared" si="582"/>
        <v>#1774B9</v>
      </c>
      <c r="V2731" s="32" t="str">
        <f>+Enfermedades_Mundiales[[#This Row],[idcoleccion]]&amp;"-"&amp;Enfermedades_Mundiales[[#This Row],[id]]</f>
        <v>360-2721</v>
      </c>
      <c r="W2731" s="21">
        <f>+VLOOKUP(Enfermedades_Mundiales[[#This Row],[Filtro URL]],Estructura!$X$4:$Y$366,2,0)</f>
        <v>36314201</v>
      </c>
      <c r="X2731" s="21" t="str">
        <f>+VLOOKUP(Enfermedades_Mundiales[[#This Row],[tema]],Estructura!$A$4:$C$18,3,0)</f>
        <v>T-369</v>
      </c>
      <c r="Y2731" s="32" t="str">
        <f>+VLOOKUP(Enfermedades_Mundiales[[#This Row],[contenido]],Estructura!$E$4:$G$18,3,0)</f>
        <v>C-364</v>
      </c>
      <c r="Z2731" s="32" t="str">
        <f>+VLOOKUP(Enfermedades_Mundiales[[#This Row],[Filtro Integrado]],Estructura!$M$4:$O$367,3,0)</f>
        <v>FI-366</v>
      </c>
      <c r="AA2731" s="32" t="str">
        <f>+VLOOKUP(Enfermedades_Mundiales[[#This Row],[Muestra]],Estructura!$Q$4:$S$194,3,0)</f>
        <v>M-374</v>
      </c>
    </row>
    <row r="2732" spans="1:27" ht="30.6" x14ac:dyDescent="0.3">
      <c r="A2732" s="61" t="s">
        <v>3199</v>
      </c>
      <c r="B2732" s="43">
        <f t="shared" si="588"/>
        <v>360</v>
      </c>
      <c r="C2732" s="44" t="str">
        <f t="shared" si="588"/>
        <v>Enfermedades Mundiales</v>
      </c>
      <c r="D2732" s="44" t="str">
        <f t="shared" si="588"/>
        <v>Salud</v>
      </c>
      <c r="E2732" s="64">
        <v>14202</v>
      </c>
      <c r="F2732" s="44" t="str">
        <f t="shared" si="583"/>
        <v>Paso a Paso y Activos</v>
      </c>
      <c r="G2732" s="27" t="s">
        <v>3568</v>
      </c>
      <c r="H2732" s="60" t="s">
        <v>17</v>
      </c>
      <c r="I2732" s="58" t="s">
        <v>359</v>
      </c>
      <c r="J2732" s="43" t="str">
        <f t="shared" si="587"/>
        <v>Zona</v>
      </c>
      <c r="K2732" s="12" t="str">
        <f t="shared" si="589"/>
        <v>Etapas Históricas -Casos Activos</v>
      </c>
      <c r="L2732" s="43" t="str">
        <f t="shared" si="589"/>
        <v>Periodo 2020-2021</v>
      </c>
      <c r="M2732" s="43" t="str">
        <f t="shared" si="589"/>
        <v>Casos</v>
      </c>
      <c r="N2732" s="49" t="str">
        <f t="shared" si="589"/>
        <v>Ministerio de Ciencias, Tecnología, Conocimiento e Innovación</v>
      </c>
      <c r="O2732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Futrono</v>
      </c>
      <c r="P2732" s="68"/>
      <c r="Q2732" s="15" t="str">
        <f t="shared" si="581"/>
        <v>Gráfico Evolución Comparativo</v>
      </c>
      <c r="R2732" s="30"/>
      <c r="S2732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https://analytics.zoho.com/open-view/2395394000008156433?ZOHO_CRITERIA=%22Localiza_CL_Poblacion%22.%22Codcom%22%3D14202</v>
      </c>
      <c r="T2732" s="17"/>
      <c r="U2732" s="31" t="str">
        <f t="shared" si="582"/>
        <v>#1774B9</v>
      </c>
      <c r="V2732" s="32" t="str">
        <f>+Enfermedades_Mundiales[[#This Row],[idcoleccion]]&amp;"-"&amp;Enfermedades_Mundiales[[#This Row],[id]]</f>
        <v>360-2722</v>
      </c>
      <c r="W2732" s="21">
        <f>+VLOOKUP(Enfermedades_Mundiales[[#This Row],[Filtro URL]],Estructura!$X$4:$Y$366,2,0)</f>
        <v>36314202</v>
      </c>
      <c r="X2732" s="21" t="str">
        <f>+VLOOKUP(Enfermedades_Mundiales[[#This Row],[tema]],Estructura!$A$4:$C$18,3,0)</f>
        <v>T-369</v>
      </c>
      <c r="Y2732" s="32" t="str">
        <f>+VLOOKUP(Enfermedades_Mundiales[[#This Row],[contenido]],Estructura!$E$4:$G$18,3,0)</f>
        <v>C-364</v>
      </c>
      <c r="Z2732" s="32" t="str">
        <f>+VLOOKUP(Enfermedades_Mundiales[[#This Row],[Filtro Integrado]],Estructura!$M$4:$O$367,3,0)</f>
        <v>FI-366</v>
      </c>
      <c r="AA2732" s="32" t="str">
        <f>+VLOOKUP(Enfermedades_Mundiales[[#This Row],[Muestra]],Estructura!$Q$4:$S$194,3,0)</f>
        <v>M-374</v>
      </c>
    </row>
    <row r="2733" spans="1:27" ht="30.6" x14ac:dyDescent="0.3">
      <c r="A2733" s="61" t="s">
        <v>3200</v>
      </c>
      <c r="B2733" s="43">
        <f t="shared" si="588"/>
        <v>360</v>
      </c>
      <c r="C2733" s="44" t="str">
        <f t="shared" si="588"/>
        <v>Enfermedades Mundiales</v>
      </c>
      <c r="D2733" s="44" t="str">
        <f t="shared" si="588"/>
        <v>Salud</v>
      </c>
      <c r="E2733" s="64">
        <v>14203</v>
      </c>
      <c r="F2733" s="44" t="str">
        <f t="shared" si="583"/>
        <v>Paso a Paso y Activos</v>
      </c>
      <c r="G2733" s="27" t="s">
        <v>3568</v>
      </c>
      <c r="H2733" s="60" t="s">
        <v>17</v>
      </c>
      <c r="I2733" s="58" t="s">
        <v>360</v>
      </c>
      <c r="J2733" s="43" t="str">
        <f t="shared" si="587"/>
        <v>Zona</v>
      </c>
      <c r="K2733" s="12" t="str">
        <f t="shared" si="589"/>
        <v>Etapas Históricas -Casos Activos</v>
      </c>
      <c r="L2733" s="43" t="str">
        <f t="shared" si="589"/>
        <v>Periodo 2020-2021</v>
      </c>
      <c r="M2733" s="43" t="str">
        <f t="shared" si="589"/>
        <v>Casos</v>
      </c>
      <c r="N2733" s="49" t="str">
        <f t="shared" si="589"/>
        <v>Ministerio de Ciencias, Tecnología, Conocimiento e Innovación</v>
      </c>
      <c r="O2733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Lago Ranco</v>
      </c>
      <c r="P2733" s="68"/>
      <c r="Q2733" s="15" t="str">
        <f t="shared" si="581"/>
        <v>Gráfico Evolución Comparativo</v>
      </c>
      <c r="R2733" s="30"/>
      <c r="S2733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https://analytics.zoho.com/open-view/2395394000008156433?ZOHO_CRITERIA=%22Localiza_CL_Poblacion%22.%22Codcom%22%3D14203</v>
      </c>
      <c r="T2733" s="17"/>
      <c r="U2733" s="31" t="str">
        <f t="shared" si="582"/>
        <v>#1774B9</v>
      </c>
      <c r="V2733" s="32" t="str">
        <f>+Enfermedades_Mundiales[[#This Row],[idcoleccion]]&amp;"-"&amp;Enfermedades_Mundiales[[#This Row],[id]]</f>
        <v>360-2723</v>
      </c>
      <c r="W2733" s="21">
        <f>+VLOOKUP(Enfermedades_Mundiales[[#This Row],[Filtro URL]],Estructura!$X$4:$Y$366,2,0)</f>
        <v>36314203</v>
      </c>
      <c r="X2733" s="21" t="str">
        <f>+VLOOKUP(Enfermedades_Mundiales[[#This Row],[tema]],Estructura!$A$4:$C$18,3,0)</f>
        <v>T-369</v>
      </c>
      <c r="Y2733" s="32" t="str">
        <f>+VLOOKUP(Enfermedades_Mundiales[[#This Row],[contenido]],Estructura!$E$4:$G$18,3,0)</f>
        <v>C-364</v>
      </c>
      <c r="Z2733" s="32" t="str">
        <f>+VLOOKUP(Enfermedades_Mundiales[[#This Row],[Filtro Integrado]],Estructura!$M$4:$O$367,3,0)</f>
        <v>FI-366</v>
      </c>
      <c r="AA2733" s="32" t="str">
        <f>+VLOOKUP(Enfermedades_Mundiales[[#This Row],[Muestra]],Estructura!$Q$4:$S$194,3,0)</f>
        <v>M-374</v>
      </c>
    </row>
    <row r="2734" spans="1:27" ht="30.6" x14ac:dyDescent="0.3">
      <c r="A2734" s="61" t="s">
        <v>3201</v>
      </c>
      <c r="B2734" s="43">
        <f t="shared" si="588"/>
        <v>360</v>
      </c>
      <c r="C2734" s="44" t="str">
        <f t="shared" si="588"/>
        <v>Enfermedades Mundiales</v>
      </c>
      <c r="D2734" s="44" t="str">
        <f t="shared" si="588"/>
        <v>Salud</v>
      </c>
      <c r="E2734" s="64">
        <v>14204</v>
      </c>
      <c r="F2734" s="44" t="str">
        <f t="shared" si="583"/>
        <v>Paso a Paso y Activos</v>
      </c>
      <c r="G2734" s="27" t="s">
        <v>3568</v>
      </c>
      <c r="H2734" s="60" t="s">
        <v>17</v>
      </c>
      <c r="I2734" s="58" t="s">
        <v>361</v>
      </c>
      <c r="J2734" s="43" t="str">
        <f t="shared" si="587"/>
        <v>Zona</v>
      </c>
      <c r="K2734" s="12" t="str">
        <f t="shared" si="589"/>
        <v>Etapas Históricas -Casos Activos</v>
      </c>
      <c r="L2734" s="43" t="str">
        <f t="shared" si="589"/>
        <v>Periodo 2020-2021</v>
      </c>
      <c r="M2734" s="43" t="str">
        <f t="shared" si="589"/>
        <v>Casos</v>
      </c>
      <c r="N2734" s="49" t="str">
        <f t="shared" si="589"/>
        <v>Ministerio de Ciencias, Tecnología, Conocimiento e Innovación</v>
      </c>
      <c r="O2734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Río Bueno</v>
      </c>
      <c r="P2734" s="68"/>
      <c r="Q2734" s="15" t="str">
        <f t="shared" si="581"/>
        <v>Gráfico Evolución Comparativo</v>
      </c>
      <c r="R2734" s="30"/>
      <c r="S2734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https://analytics.zoho.com/open-view/2395394000008156433?ZOHO_CRITERIA=%22Localiza_CL_Poblacion%22.%22Codcom%22%3D14204</v>
      </c>
      <c r="T2734" s="17"/>
      <c r="U2734" s="31" t="str">
        <f t="shared" si="582"/>
        <v>#1774B9</v>
      </c>
      <c r="V2734" s="32" t="str">
        <f>+Enfermedades_Mundiales[[#This Row],[idcoleccion]]&amp;"-"&amp;Enfermedades_Mundiales[[#This Row],[id]]</f>
        <v>360-2724</v>
      </c>
      <c r="W2734" s="21">
        <f>+VLOOKUP(Enfermedades_Mundiales[[#This Row],[Filtro URL]],Estructura!$X$4:$Y$366,2,0)</f>
        <v>36314204</v>
      </c>
      <c r="X2734" s="21" t="str">
        <f>+VLOOKUP(Enfermedades_Mundiales[[#This Row],[tema]],Estructura!$A$4:$C$18,3,0)</f>
        <v>T-369</v>
      </c>
      <c r="Y2734" s="32" t="str">
        <f>+VLOOKUP(Enfermedades_Mundiales[[#This Row],[contenido]],Estructura!$E$4:$G$18,3,0)</f>
        <v>C-364</v>
      </c>
      <c r="Z2734" s="32" t="str">
        <f>+VLOOKUP(Enfermedades_Mundiales[[#This Row],[Filtro Integrado]],Estructura!$M$4:$O$367,3,0)</f>
        <v>FI-366</v>
      </c>
      <c r="AA2734" s="32" t="str">
        <f>+VLOOKUP(Enfermedades_Mundiales[[#This Row],[Muestra]],Estructura!$Q$4:$S$194,3,0)</f>
        <v>M-374</v>
      </c>
    </row>
    <row r="2735" spans="1:27" ht="30.6" x14ac:dyDescent="0.3">
      <c r="A2735" s="61" t="s">
        <v>3202</v>
      </c>
      <c r="B2735" s="43">
        <f t="shared" si="588"/>
        <v>360</v>
      </c>
      <c r="C2735" s="44" t="str">
        <f t="shared" si="588"/>
        <v>Enfermedades Mundiales</v>
      </c>
      <c r="D2735" s="44" t="str">
        <f t="shared" si="588"/>
        <v>Salud</v>
      </c>
      <c r="E2735" s="64">
        <v>15101</v>
      </c>
      <c r="F2735" s="44" t="str">
        <f t="shared" si="583"/>
        <v>Paso a Paso y Activos</v>
      </c>
      <c r="G2735" s="27" t="s">
        <v>3568</v>
      </c>
      <c r="H2735" s="60" t="s">
        <v>17</v>
      </c>
      <c r="I2735" s="58" t="s">
        <v>362</v>
      </c>
      <c r="J2735" s="43" t="str">
        <f t="shared" si="587"/>
        <v>Zona</v>
      </c>
      <c r="K2735" s="12" t="str">
        <f t="shared" si="589"/>
        <v>Etapas Históricas -Casos Activos</v>
      </c>
      <c r="L2735" s="43" t="str">
        <f t="shared" si="589"/>
        <v>Periodo 2020-2021</v>
      </c>
      <c r="M2735" s="43" t="str">
        <f t="shared" si="589"/>
        <v>Casos</v>
      </c>
      <c r="N2735" s="49" t="str">
        <f t="shared" si="589"/>
        <v>Ministerio de Ciencias, Tecnología, Conocimiento e Innovación</v>
      </c>
      <c r="O2735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Arica</v>
      </c>
      <c r="P2735" s="68"/>
      <c r="Q2735" s="15" t="str">
        <f t="shared" si="581"/>
        <v>Gráfico Evolución Comparativo</v>
      </c>
      <c r="R2735" s="30"/>
      <c r="S2735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https://analytics.zoho.com/open-view/2395394000008156433?ZOHO_CRITERIA=%22Localiza_CL_Poblacion%22.%22Codcom%22%3D15101</v>
      </c>
      <c r="T2735" s="17"/>
      <c r="U2735" s="31" t="str">
        <f t="shared" si="582"/>
        <v>#1774B9</v>
      </c>
      <c r="V2735" s="32" t="str">
        <f>+Enfermedades_Mundiales[[#This Row],[idcoleccion]]&amp;"-"&amp;Enfermedades_Mundiales[[#This Row],[id]]</f>
        <v>360-2725</v>
      </c>
      <c r="W2735" s="21">
        <f>+VLOOKUP(Enfermedades_Mundiales[[#This Row],[Filtro URL]],Estructura!$X$4:$Y$366,2,0)</f>
        <v>36315101</v>
      </c>
      <c r="X2735" s="21" t="str">
        <f>+VLOOKUP(Enfermedades_Mundiales[[#This Row],[tema]],Estructura!$A$4:$C$18,3,0)</f>
        <v>T-369</v>
      </c>
      <c r="Y2735" s="32" t="str">
        <f>+VLOOKUP(Enfermedades_Mundiales[[#This Row],[contenido]],Estructura!$E$4:$G$18,3,0)</f>
        <v>C-364</v>
      </c>
      <c r="Z2735" s="32" t="str">
        <f>+VLOOKUP(Enfermedades_Mundiales[[#This Row],[Filtro Integrado]],Estructura!$M$4:$O$367,3,0)</f>
        <v>FI-366</v>
      </c>
      <c r="AA2735" s="32" t="str">
        <f>+VLOOKUP(Enfermedades_Mundiales[[#This Row],[Muestra]],Estructura!$Q$4:$S$194,3,0)</f>
        <v>M-374</v>
      </c>
    </row>
    <row r="2736" spans="1:27" ht="30.6" x14ac:dyDescent="0.3">
      <c r="A2736" s="61" t="s">
        <v>3203</v>
      </c>
      <c r="B2736" s="43">
        <f t="shared" si="588"/>
        <v>360</v>
      </c>
      <c r="C2736" s="44" t="str">
        <f t="shared" si="588"/>
        <v>Enfermedades Mundiales</v>
      </c>
      <c r="D2736" s="44" t="str">
        <f t="shared" si="588"/>
        <v>Salud</v>
      </c>
      <c r="E2736" s="64">
        <v>15102</v>
      </c>
      <c r="F2736" s="44" t="str">
        <f t="shared" si="583"/>
        <v>Paso a Paso y Activos</v>
      </c>
      <c r="G2736" s="27" t="s">
        <v>3568</v>
      </c>
      <c r="H2736" s="60" t="s">
        <v>17</v>
      </c>
      <c r="I2736" s="58" t="s">
        <v>363</v>
      </c>
      <c r="J2736" s="43" t="str">
        <f t="shared" si="587"/>
        <v>Zona</v>
      </c>
      <c r="K2736" s="12" t="str">
        <f t="shared" si="589"/>
        <v>Etapas Históricas -Casos Activos</v>
      </c>
      <c r="L2736" s="43" t="str">
        <f t="shared" si="589"/>
        <v>Periodo 2020-2021</v>
      </c>
      <c r="M2736" s="43" t="str">
        <f t="shared" si="589"/>
        <v>Casos</v>
      </c>
      <c r="N2736" s="49" t="str">
        <f t="shared" si="589"/>
        <v>Ministerio de Ciencias, Tecnología, Conocimiento e Innovación</v>
      </c>
      <c r="O2736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Camarones</v>
      </c>
      <c r="P2736" s="68"/>
      <c r="Q2736" s="15" t="str">
        <f t="shared" si="581"/>
        <v>Gráfico Evolución Comparativo</v>
      </c>
      <c r="R2736" s="30"/>
      <c r="S2736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https://analytics.zoho.com/open-view/2395394000008156433?ZOHO_CRITERIA=%22Localiza_CL_Poblacion%22.%22Codcom%22%3D15102</v>
      </c>
      <c r="T2736" s="17"/>
      <c r="U2736" s="31" t="str">
        <f t="shared" si="582"/>
        <v>#1774B9</v>
      </c>
      <c r="V2736" s="32" t="str">
        <f>+Enfermedades_Mundiales[[#This Row],[idcoleccion]]&amp;"-"&amp;Enfermedades_Mundiales[[#This Row],[id]]</f>
        <v>360-2726</v>
      </c>
      <c r="W2736" s="21">
        <f>+VLOOKUP(Enfermedades_Mundiales[[#This Row],[Filtro URL]],Estructura!$X$4:$Y$366,2,0)</f>
        <v>36315102</v>
      </c>
      <c r="X2736" s="21" t="str">
        <f>+VLOOKUP(Enfermedades_Mundiales[[#This Row],[tema]],Estructura!$A$4:$C$18,3,0)</f>
        <v>T-369</v>
      </c>
      <c r="Y2736" s="32" t="str">
        <f>+VLOOKUP(Enfermedades_Mundiales[[#This Row],[contenido]],Estructura!$E$4:$G$18,3,0)</f>
        <v>C-364</v>
      </c>
      <c r="Z2736" s="32" t="str">
        <f>+VLOOKUP(Enfermedades_Mundiales[[#This Row],[Filtro Integrado]],Estructura!$M$4:$O$367,3,0)</f>
        <v>FI-366</v>
      </c>
      <c r="AA2736" s="32" t="str">
        <f>+VLOOKUP(Enfermedades_Mundiales[[#This Row],[Muestra]],Estructura!$Q$4:$S$194,3,0)</f>
        <v>M-374</v>
      </c>
    </row>
    <row r="2737" spans="1:27" ht="30.6" x14ac:dyDescent="0.3">
      <c r="A2737" s="61" t="s">
        <v>3204</v>
      </c>
      <c r="B2737" s="43">
        <f t="shared" si="588"/>
        <v>360</v>
      </c>
      <c r="C2737" s="44" t="str">
        <f t="shared" si="588"/>
        <v>Enfermedades Mundiales</v>
      </c>
      <c r="D2737" s="44" t="str">
        <f t="shared" si="588"/>
        <v>Salud</v>
      </c>
      <c r="E2737" s="64">
        <v>15201</v>
      </c>
      <c r="F2737" s="44" t="str">
        <f t="shared" si="583"/>
        <v>Paso a Paso y Activos</v>
      </c>
      <c r="G2737" s="27" t="s">
        <v>3568</v>
      </c>
      <c r="H2737" s="60" t="s">
        <v>17</v>
      </c>
      <c r="I2737" s="58" t="s">
        <v>364</v>
      </c>
      <c r="J2737" s="43" t="str">
        <f t="shared" si="587"/>
        <v>Zona</v>
      </c>
      <c r="K2737" s="12" t="str">
        <f t="shared" si="589"/>
        <v>Etapas Históricas -Casos Activos</v>
      </c>
      <c r="L2737" s="43" t="str">
        <f t="shared" si="589"/>
        <v>Periodo 2020-2021</v>
      </c>
      <c r="M2737" s="43" t="str">
        <f t="shared" si="589"/>
        <v>Casos</v>
      </c>
      <c r="N2737" s="49" t="str">
        <f t="shared" si="589"/>
        <v>Ministerio de Ciencias, Tecnología, Conocimiento e Innovación</v>
      </c>
      <c r="O2737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Putre</v>
      </c>
      <c r="P2737" s="68"/>
      <c r="Q2737" s="15" t="str">
        <f t="shared" si="581"/>
        <v>Gráfico Evolución Comparativo</v>
      </c>
      <c r="R2737" s="30"/>
      <c r="S2737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https://analytics.zoho.com/open-view/2395394000008156433?ZOHO_CRITERIA=%22Localiza_CL_Poblacion%22.%22Codcom%22%3D15201</v>
      </c>
      <c r="T2737" s="17"/>
      <c r="U2737" s="31" t="str">
        <f t="shared" si="582"/>
        <v>#1774B9</v>
      </c>
      <c r="V2737" s="32" t="str">
        <f>+Enfermedades_Mundiales[[#This Row],[idcoleccion]]&amp;"-"&amp;Enfermedades_Mundiales[[#This Row],[id]]</f>
        <v>360-2727</v>
      </c>
      <c r="W2737" s="21">
        <f>+VLOOKUP(Enfermedades_Mundiales[[#This Row],[Filtro URL]],Estructura!$X$4:$Y$366,2,0)</f>
        <v>36315201</v>
      </c>
      <c r="X2737" s="21" t="str">
        <f>+VLOOKUP(Enfermedades_Mundiales[[#This Row],[tema]],Estructura!$A$4:$C$18,3,0)</f>
        <v>T-369</v>
      </c>
      <c r="Y2737" s="32" t="str">
        <f>+VLOOKUP(Enfermedades_Mundiales[[#This Row],[contenido]],Estructura!$E$4:$G$18,3,0)</f>
        <v>C-364</v>
      </c>
      <c r="Z2737" s="32" t="str">
        <f>+VLOOKUP(Enfermedades_Mundiales[[#This Row],[Filtro Integrado]],Estructura!$M$4:$O$367,3,0)</f>
        <v>FI-366</v>
      </c>
      <c r="AA2737" s="32" t="str">
        <f>+VLOOKUP(Enfermedades_Mundiales[[#This Row],[Muestra]],Estructura!$Q$4:$S$194,3,0)</f>
        <v>M-374</v>
      </c>
    </row>
    <row r="2738" spans="1:27" ht="30.6" x14ac:dyDescent="0.3">
      <c r="A2738" s="61" t="s">
        <v>3205</v>
      </c>
      <c r="B2738" s="43">
        <f t="shared" si="588"/>
        <v>360</v>
      </c>
      <c r="C2738" s="44" t="str">
        <f t="shared" si="588"/>
        <v>Enfermedades Mundiales</v>
      </c>
      <c r="D2738" s="44" t="str">
        <f t="shared" si="588"/>
        <v>Salud</v>
      </c>
      <c r="E2738" s="64">
        <v>15202</v>
      </c>
      <c r="F2738" s="44" t="str">
        <f t="shared" si="583"/>
        <v>Paso a Paso y Activos</v>
      </c>
      <c r="G2738" s="27" t="s">
        <v>3568</v>
      </c>
      <c r="H2738" s="60" t="s">
        <v>17</v>
      </c>
      <c r="I2738" s="58" t="s">
        <v>365</v>
      </c>
      <c r="J2738" s="43" t="str">
        <f t="shared" si="587"/>
        <v>Zona</v>
      </c>
      <c r="K2738" s="12" t="str">
        <f t="shared" si="589"/>
        <v>Etapas Históricas -Casos Activos</v>
      </c>
      <c r="L2738" s="43" t="str">
        <f t="shared" si="589"/>
        <v>Periodo 2020-2021</v>
      </c>
      <c r="M2738" s="43" t="str">
        <f t="shared" si="589"/>
        <v>Casos</v>
      </c>
      <c r="N2738" s="49" t="str">
        <f t="shared" si="589"/>
        <v>Ministerio de Ciencias, Tecnología, Conocimiento e Innovación</v>
      </c>
      <c r="O2738" s="30" t="str">
        <f>+"Relación entre la Etapa Histórica del Programa Paso a Paso y el número de Casos Activos en la comuna de "&amp;Enfermedades_Mundiales[[#This Row],[territorio]]</f>
        <v>Relación entre la Etapa Histórica del Programa Paso a Paso y el número de Casos Activos en la comuna de General Lagos</v>
      </c>
      <c r="P2738" s="68"/>
      <c r="Q2738" s="15" t="str">
        <f t="shared" si="581"/>
        <v>Gráfico Evolución Comparativo</v>
      </c>
      <c r="R2738" s="30"/>
      <c r="S2738" s="16" t="str">
        <f>"https://analytics.zoho.com/open-view/2395394000008156433?ZOHO_CRITERIA=%22Localiza_CL_Poblacion%22.%22Codcom%22%3D"&amp;Enfermedades_Mundiales[[#This Row],[Filtro URL]]</f>
        <v>https://analytics.zoho.com/open-view/2395394000008156433?ZOHO_CRITERIA=%22Localiza_CL_Poblacion%22.%22Codcom%22%3D15202</v>
      </c>
      <c r="T2738" s="17"/>
      <c r="U2738" s="31" t="str">
        <f t="shared" si="582"/>
        <v>#1774B9</v>
      </c>
      <c r="V2738" s="32" t="str">
        <f>+Enfermedades_Mundiales[[#This Row],[idcoleccion]]&amp;"-"&amp;Enfermedades_Mundiales[[#This Row],[id]]</f>
        <v>360-2728</v>
      </c>
      <c r="W2738" s="21">
        <f>+VLOOKUP(Enfermedades_Mundiales[[#This Row],[Filtro URL]],Estructura!$X$4:$Y$366,2,0)</f>
        <v>36315202</v>
      </c>
      <c r="X2738" s="21" t="str">
        <f>+VLOOKUP(Enfermedades_Mundiales[[#This Row],[tema]],Estructura!$A$4:$C$18,3,0)</f>
        <v>T-369</v>
      </c>
      <c r="Y2738" s="32" t="str">
        <f>+VLOOKUP(Enfermedades_Mundiales[[#This Row],[contenido]],Estructura!$E$4:$G$18,3,0)</f>
        <v>C-364</v>
      </c>
      <c r="Z2738" s="32" t="str">
        <f>+VLOOKUP(Enfermedades_Mundiales[[#This Row],[Filtro Integrado]],Estructura!$M$4:$O$367,3,0)</f>
        <v>FI-366</v>
      </c>
      <c r="AA2738" s="32" t="str">
        <f>+VLOOKUP(Enfermedades_Mundiales[[#This Row],[Muestra]],Estructura!$Q$4:$S$194,3,0)</f>
        <v>M-374</v>
      </c>
    </row>
    <row r="2739" spans="1:27" ht="40.799999999999997" x14ac:dyDescent="0.3">
      <c r="A2739" s="37" t="s">
        <v>3206</v>
      </c>
      <c r="B2739" s="12">
        <f>+B2738</f>
        <v>360</v>
      </c>
      <c r="C2739" s="13" t="str">
        <f>+C2738</f>
        <v>Enfermedades Mundiales</v>
      </c>
      <c r="D2739" s="13" t="str">
        <f>+D2738</f>
        <v>Salud</v>
      </c>
      <c r="E2739" s="20">
        <v>0</v>
      </c>
      <c r="F2739" s="13" t="s">
        <v>3579</v>
      </c>
      <c r="G2739" s="27" t="s">
        <v>3568</v>
      </c>
      <c r="H2739" s="35" t="s">
        <v>19</v>
      </c>
      <c r="I2739" s="36" t="s">
        <v>14</v>
      </c>
      <c r="J2739" s="12" t="s">
        <v>3582</v>
      </c>
      <c r="K2739" s="12" t="s">
        <v>3580</v>
      </c>
      <c r="L2739" s="12" t="str">
        <f>+L2738</f>
        <v>Periodo 2020-2021</v>
      </c>
      <c r="M2739" s="12" t="s">
        <v>1594</v>
      </c>
      <c r="N2739" s="38" t="str">
        <f>+N2738</f>
        <v>Ministerio de Ciencias, Tecnología, Conocimiento e Innovación</v>
      </c>
      <c r="O2739" s="30" t="s">
        <v>3578</v>
      </c>
      <c r="P2739" s="68"/>
      <c r="Q2739" s="15" t="s">
        <v>3588</v>
      </c>
      <c r="R2739" s="30"/>
      <c r="S2739" s="28" t="s">
        <v>3587</v>
      </c>
      <c r="T2739" s="17">
        <v>100200300</v>
      </c>
      <c r="U2739" s="31" t="str">
        <f>+U2738</f>
        <v>#1774B9</v>
      </c>
      <c r="V2739" s="32" t="str">
        <f>+Enfermedades_Mundiales[[#This Row],[idcoleccion]]&amp;"-"&amp;Enfermedades_Mundiales[[#This Row],[id]]</f>
        <v>360-2729</v>
      </c>
      <c r="W2739" s="21">
        <f>+VLOOKUP(Enfermedades_Mundiales[[#This Row],[Filtro URL]],Estructura!$X$4:$Y$366,2,0)</f>
        <v>36100000</v>
      </c>
      <c r="X2739" s="21" t="str">
        <f>+VLOOKUP(Enfermedades_Mundiales[[#This Row],[tema]],Estructura!$A$4:$C$18,3,0)</f>
        <v>T-370</v>
      </c>
      <c r="Y2739" s="32" t="str">
        <f>+VLOOKUP(Enfermedades_Mundiales[[#This Row],[contenido]],Estructura!$E$4:$G$18,3,0)</f>
        <v>C-364</v>
      </c>
      <c r="Z2739" s="32" t="str">
        <f>+VLOOKUP(Enfermedades_Mundiales[[#This Row],[Filtro Integrado]],Estructura!$M$4:$O$367,3,0)</f>
        <v>FI-364</v>
      </c>
      <c r="AA2739" s="32" t="str">
        <f>+VLOOKUP(Enfermedades_Mundiales[[#This Row],[Muestra]],Estructura!$Q$4:$S$194,3,0)</f>
        <v>M-375</v>
      </c>
    </row>
    <row r="2740" spans="1:27" ht="40.799999999999997" x14ac:dyDescent="0.3">
      <c r="A2740" s="42" t="s">
        <v>3207</v>
      </c>
      <c r="B2740" s="12">
        <f t="shared" ref="B2740:D2755" si="590">+B2739</f>
        <v>360</v>
      </c>
      <c r="C2740" s="13" t="str">
        <f t="shared" si="590"/>
        <v>Enfermedades Mundiales</v>
      </c>
      <c r="D2740" s="13" t="str">
        <f t="shared" si="590"/>
        <v>Salud</v>
      </c>
      <c r="E2740" s="29">
        <v>1</v>
      </c>
      <c r="F2740" s="13" t="str">
        <f>+F2739</f>
        <v>Paso a Paso y Vacunación</v>
      </c>
      <c r="G2740" s="27" t="s">
        <v>3568</v>
      </c>
      <c r="H2740" s="34" t="s">
        <v>15</v>
      </c>
      <c r="I2740" s="33" t="s">
        <v>367</v>
      </c>
      <c r="J2740" s="12" t="s">
        <v>3583</v>
      </c>
      <c r="K2740" s="12" t="str">
        <f>+K2739</f>
        <v>Etapas Históricas - Vacunación</v>
      </c>
      <c r="L2740" s="12" t="str">
        <f t="shared" ref="L2740:N2755" si="591">+L2739</f>
        <v>Periodo 2020-2021</v>
      </c>
      <c r="M2740" s="12" t="str">
        <f t="shared" si="591"/>
        <v>Unidades</v>
      </c>
      <c r="N2740" s="38" t="str">
        <f t="shared" si="591"/>
        <v>Ministerio de Ciencias, Tecnología, Conocimiento e Innovación</v>
      </c>
      <c r="O2740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Tarapacá</v>
      </c>
      <c r="P2740" s="68"/>
      <c r="Q2740" s="15" t="str">
        <f t="shared" ref="Q2740:Q2803" si="592">+Q2739</f>
        <v>Gráfico Evolución Comparativo</v>
      </c>
      <c r="R2740" s="30"/>
      <c r="S2740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</v>
      </c>
      <c r="T2740" s="17">
        <v>100200301</v>
      </c>
      <c r="U2740" s="31" t="str">
        <f t="shared" ref="U2740:U2803" si="593">+U2739</f>
        <v>#1774B9</v>
      </c>
      <c r="V2740" s="32" t="str">
        <f>+Enfermedades_Mundiales[[#This Row],[idcoleccion]]&amp;"-"&amp;Enfermedades_Mundiales[[#This Row],[id]]</f>
        <v>360-2730</v>
      </c>
      <c r="W2740" s="21">
        <f>+VLOOKUP(Enfermedades_Mundiales[[#This Row],[Filtro URL]],Estructura!$X$4:$Y$366,2,0)</f>
        <v>36200001</v>
      </c>
      <c r="X2740" s="21" t="str">
        <f>+VLOOKUP(Enfermedades_Mundiales[[#This Row],[tema]],Estructura!$A$4:$C$18,3,0)</f>
        <v>T-370</v>
      </c>
      <c r="Y2740" s="32" t="str">
        <f>+VLOOKUP(Enfermedades_Mundiales[[#This Row],[contenido]],Estructura!$E$4:$G$18,3,0)</f>
        <v>C-364</v>
      </c>
      <c r="Z2740" s="32" t="str">
        <f>+VLOOKUP(Enfermedades_Mundiales[[#This Row],[Filtro Integrado]],Estructura!$M$4:$O$367,3,0)</f>
        <v>FI-365</v>
      </c>
      <c r="AA2740" s="32" t="str">
        <f>+VLOOKUP(Enfermedades_Mundiales[[#This Row],[Muestra]],Estructura!$Q$4:$S$194,3,0)</f>
        <v>M-375</v>
      </c>
    </row>
    <row r="2741" spans="1:27" ht="40.799999999999997" x14ac:dyDescent="0.3">
      <c r="A2741" s="41" t="s">
        <v>3208</v>
      </c>
      <c r="B2741" s="12">
        <f t="shared" si="590"/>
        <v>360</v>
      </c>
      <c r="C2741" s="13" t="str">
        <f t="shared" si="590"/>
        <v>Enfermedades Mundiales</v>
      </c>
      <c r="D2741" s="13" t="str">
        <f t="shared" si="590"/>
        <v>Salud</v>
      </c>
      <c r="E2741" s="29">
        <v>2</v>
      </c>
      <c r="F2741" s="13" t="str">
        <f t="shared" ref="F2741:F2804" si="594">+F2740</f>
        <v>Paso a Paso y Vacunación</v>
      </c>
      <c r="G2741" s="27" t="s">
        <v>3568</v>
      </c>
      <c r="H2741" s="34" t="s">
        <v>15</v>
      </c>
      <c r="I2741" s="33" t="s">
        <v>368</v>
      </c>
      <c r="J2741" s="12" t="str">
        <f>+J2740</f>
        <v>Comuna-Zona</v>
      </c>
      <c r="K2741" s="12" t="str">
        <f t="shared" ref="K2741:N2756" si="595">+K2740</f>
        <v>Etapas Históricas - Vacunación</v>
      </c>
      <c r="L2741" s="12" t="str">
        <f t="shared" si="591"/>
        <v>Periodo 2020-2021</v>
      </c>
      <c r="M2741" s="12" t="str">
        <f t="shared" si="591"/>
        <v>Unidades</v>
      </c>
      <c r="N2741" s="38" t="str">
        <f t="shared" si="591"/>
        <v>Ministerio de Ciencias, Tecnología, Conocimiento e Innovación</v>
      </c>
      <c r="O2741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Antofagasta</v>
      </c>
      <c r="P2741" s="68"/>
      <c r="Q2741" s="15" t="str">
        <f t="shared" si="592"/>
        <v>Gráfico Evolución Comparativo</v>
      </c>
      <c r="R2741" s="30"/>
      <c r="S2741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https://analytics.zoho.com/open-view/2395394000008158089?ZOHO_CRITERIA=%22Localiza_CL_Poblacion%22.%22Codreg%22%3D2</v>
      </c>
      <c r="T2741" s="17">
        <v>100200302</v>
      </c>
      <c r="U2741" s="31" t="str">
        <f t="shared" si="593"/>
        <v>#1774B9</v>
      </c>
      <c r="V2741" s="32" t="str">
        <f>+Enfermedades_Mundiales[[#This Row],[idcoleccion]]&amp;"-"&amp;Enfermedades_Mundiales[[#This Row],[id]]</f>
        <v>360-2731</v>
      </c>
      <c r="W2741" s="21">
        <f>+VLOOKUP(Enfermedades_Mundiales[[#This Row],[Filtro URL]],Estructura!$X$4:$Y$366,2,0)</f>
        <v>36200002</v>
      </c>
      <c r="X2741" s="21" t="str">
        <f>+VLOOKUP(Enfermedades_Mundiales[[#This Row],[tema]],Estructura!$A$4:$C$18,3,0)</f>
        <v>T-370</v>
      </c>
      <c r="Y2741" s="32" t="str">
        <f>+VLOOKUP(Enfermedades_Mundiales[[#This Row],[contenido]],Estructura!$E$4:$G$18,3,0)</f>
        <v>C-364</v>
      </c>
      <c r="Z2741" s="32" t="str">
        <f>+VLOOKUP(Enfermedades_Mundiales[[#This Row],[Filtro Integrado]],Estructura!$M$4:$O$367,3,0)</f>
        <v>FI-365</v>
      </c>
      <c r="AA2741" s="32" t="str">
        <f>+VLOOKUP(Enfermedades_Mundiales[[#This Row],[Muestra]],Estructura!$Q$4:$S$194,3,0)</f>
        <v>M-375</v>
      </c>
    </row>
    <row r="2742" spans="1:27" ht="40.799999999999997" x14ac:dyDescent="0.3">
      <c r="A2742" s="41" t="s">
        <v>3209</v>
      </c>
      <c r="B2742" s="12">
        <f t="shared" si="590"/>
        <v>360</v>
      </c>
      <c r="C2742" s="13" t="str">
        <f t="shared" si="590"/>
        <v>Enfermedades Mundiales</v>
      </c>
      <c r="D2742" s="13" t="str">
        <f t="shared" si="590"/>
        <v>Salud</v>
      </c>
      <c r="E2742" s="29">
        <v>3</v>
      </c>
      <c r="F2742" s="13" t="str">
        <f t="shared" si="594"/>
        <v>Paso a Paso y Vacunación</v>
      </c>
      <c r="G2742" s="27" t="s">
        <v>3568</v>
      </c>
      <c r="H2742" s="34" t="s">
        <v>15</v>
      </c>
      <c r="I2742" s="33" t="s">
        <v>369</v>
      </c>
      <c r="J2742" s="12" t="str">
        <f t="shared" ref="J2742:J2755" si="596">+J2741</f>
        <v>Comuna-Zona</v>
      </c>
      <c r="K2742" s="12" t="str">
        <f t="shared" si="595"/>
        <v>Etapas Históricas - Vacunación</v>
      </c>
      <c r="L2742" s="12" t="str">
        <f t="shared" si="591"/>
        <v>Periodo 2020-2021</v>
      </c>
      <c r="M2742" s="12" t="str">
        <f t="shared" si="591"/>
        <v>Unidades</v>
      </c>
      <c r="N2742" s="38" t="str">
        <f t="shared" si="591"/>
        <v>Ministerio de Ciencias, Tecnología, Conocimiento e Innovación</v>
      </c>
      <c r="O2742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Atacama</v>
      </c>
      <c r="P2742" s="68"/>
      <c r="Q2742" s="15" t="str">
        <f t="shared" si="592"/>
        <v>Gráfico Evolución Comparativo</v>
      </c>
      <c r="R2742" s="30"/>
      <c r="S2742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https://analytics.zoho.com/open-view/2395394000008158089?ZOHO_CRITERIA=%22Localiza_CL_Poblacion%22.%22Codreg%22%3D3</v>
      </c>
      <c r="T2742" s="17"/>
      <c r="U2742" s="31" t="str">
        <f t="shared" si="593"/>
        <v>#1774B9</v>
      </c>
      <c r="V2742" s="32" t="str">
        <f>+Enfermedades_Mundiales[[#This Row],[idcoleccion]]&amp;"-"&amp;Enfermedades_Mundiales[[#This Row],[id]]</f>
        <v>360-2732</v>
      </c>
      <c r="W2742" s="21">
        <f>+VLOOKUP(Enfermedades_Mundiales[[#This Row],[Filtro URL]],Estructura!$X$4:$Y$366,2,0)</f>
        <v>36200003</v>
      </c>
      <c r="X2742" s="21" t="str">
        <f>+VLOOKUP(Enfermedades_Mundiales[[#This Row],[tema]],Estructura!$A$4:$C$18,3,0)</f>
        <v>T-370</v>
      </c>
      <c r="Y2742" s="32" t="str">
        <f>+VLOOKUP(Enfermedades_Mundiales[[#This Row],[contenido]],Estructura!$E$4:$G$18,3,0)</f>
        <v>C-364</v>
      </c>
      <c r="Z2742" s="32" t="str">
        <f>+VLOOKUP(Enfermedades_Mundiales[[#This Row],[Filtro Integrado]],Estructura!$M$4:$O$367,3,0)</f>
        <v>FI-365</v>
      </c>
      <c r="AA2742" s="32" t="str">
        <f>+VLOOKUP(Enfermedades_Mundiales[[#This Row],[Muestra]],Estructura!$Q$4:$S$194,3,0)</f>
        <v>M-375</v>
      </c>
    </row>
    <row r="2743" spans="1:27" ht="40.799999999999997" x14ac:dyDescent="0.3">
      <c r="A2743" s="41" t="s">
        <v>3210</v>
      </c>
      <c r="B2743" s="12">
        <f t="shared" si="590"/>
        <v>360</v>
      </c>
      <c r="C2743" s="13" t="str">
        <f t="shared" si="590"/>
        <v>Enfermedades Mundiales</v>
      </c>
      <c r="D2743" s="13" t="str">
        <f t="shared" si="590"/>
        <v>Salud</v>
      </c>
      <c r="E2743" s="29">
        <v>4</v>
      </c>
      <c r="F2743" s="13" t="str">
        <f t="shared" si="594"/>
        <v>Paso a Paso y Vacunación</v>
      </c>
      <c r="G2743" s="27" t="s">
        <v>3568</v>
      </c>
      <c r="H2743" s="34" t="s">
        <v>15</v>
      </c>
      <c r="I2743" s="33" t="s">
        <v>370</v>
      </c>
      <c r="J2743" s="12" t="str">
        <f t="shared" si="596"/>
        <v>Comuna-Zona</v>
      </c>
      <c r="K2743" s="12" t="str">
        <f t="shared" si="595"/>
        <v>Etapas Históricas - Vacunación</v>
      </c>
      <c r="L2743" s="12" t="str">
        <f t="shared" si="591"/>
        <v>Periodo 2020-2021</v>
      </c>
      <c r="M2743" s="12" t="str">
        <f t="shared" si="591"/>
        <v>Unidades</v>
      </c>
      <c r="N2743" s="38" t="str">
        <f t="shared" si="591"/>
        <v>Ministerio de Ciencias, Tecnología, Conocimiento e Innovación</v>
      </c>
      <c r="O2743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Coquimbo</v>
      </c>
      <c r="P2743" s="68"/>
      <c r="Q2743" s="15" t="str">
        <f t="shared" si="592"/>
        <v>Gráfico Evolución Comparativo</v>
      </c>
      <c r="R2743" s="30"/>
      <c r="S2743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https://analytics.zoho.com/open-view/2395394000008158089?ZOHO_CRITERIA=%22Localiza_CL_Poblacion%22.%22Codreg%22%3D4</v>
      </c>
      <c r="T2743" s="17"/>
      <c r="U2743" s="31" t="str">
        <f t="shared" si="593"/>
        <v>#1774B9</v>
      </c>
      <c r="V2743" s="32" t="str">
        <f>+Enfermedades_Mundiales[[#This Row],[idcoleccion]]&amp;"-"&amp;Enfermedades_Mundiales[[#This Row],[id]]</f>
        <v>360-2733</v>
      </c>
      <c r="W2743" s="21">
        <f>+VLOOKUP(Enfermedades_Mundiales[[#This Row],[Filtro URL]],Estructura!$X$4:$Y$366,2,0)</f>
        <v>36200004</v>
      </c>
      <c r="X2743" s="21" t="str">
        <f>+VLOOKUP(Enfermedades_Mundiales[[#This Row],[tema]],Estructura!$A$4:$C$18,3,0)</f>
        <v>T-370</v>
      </c>
      <c r="Y2743" s="32" t="str">
        <f>+VLOOKUP(Enfermedades_Mundiales[[#This Row],[contenido]],Estructura!$E$4:$G$18,3,0)</f>
        <v>C-364</v>
      </c>
      <c r="Z2743" s="32" t="str">
        <f>+VLOOKUP(Enfermedades_Mundiales[[#This Row],[Filtro Integrado]],Estructura!$M$4:$O$367,3,0)</f>
        <v>FI-365</v>
      </c>
      <c r="AA2743" s="32" t="str">
        <f>+VLOOKUP(Enfermedades_Mundiales[[#This Row],[Muestra]],Estructura!$Q$4:$S$194,3,0)</f>
        <v>M-375</v>
      </c>
    </row>
    <row r="2744" spans="1:27" ht="40.799999999999997" x14ac:dyDescent="0.3">
      <c r="A2744" s="41" t="s">
        <v>3211</v>
      </c>
      <c r="B2744" s="12">
        <f t="shared" si="590"/>
        <v>360</v>
      </c>
      <c r="C2744" s="13" t="str">
        <f t="shared" si="590"/>
        <v>Enfermedades Mundiales</v>
      </c>
      <c r="D2744" s="13" t="str">
        <f t="shared" si="590"/>
        <v>Salud</v>
      </c>
      <c r="E2744" s="29">
        <v>5</v>
      </c>
      <c r="F2744" s="13" t="str">
        <f t="shared" si="594"/>
        <v>Paso a Paso y Vacunación</v>
      </c>
      <c r="G2744" s="27" t="s">
        <v>3568</v>
      </c>
      <c r="H2744" s="34" t="s">
        <v>15</v>
      </c>
      <c r="I2744" s="33" t="s">
        <v>371</v>
      </c>
      <c r="J2744" s="12" t="str">
        <f t="shared" si="596"/>
        <v>Comuna-Zona</v>
      </c>
      <c r="K2744" s="12" t="str">
        <f t="shared" si="595"/>
        <v>Etapas Históricas - Vacunación</v>
      </c>
      <c r="L2744" s="12" t="str">
        <f t="shared" si="591"/>
        <v>Periodo 2020-2021</v>
      </c>
      <c r="M2744" s="12" t="str">
        <f t="shared" si="591"/>
        <v>Unidades</v>
      </c>
      <c r="N2744" s="38" t="str">
        <f t="shared" si="591"/>
        <v>Ministerio de Ciencias, Tecnología, Conocimiento e Innovación</v>
      </c>
      <c r="O2744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Valparaíso</v>
      </c>
      <c r="P2744" s="68"/>
      <c r="Q2744" s="15" t="str">
        <f t="shared" si="592"/>
        <v>Gráfico Evolución Comparativo</v>
      </c>
      <c r="R2744" s="30"/>
      <c r="S2744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https://analytics.zoho.com/open-view/2395394000008158089?ZOHO_CRITERIA=%22Localiza_CL_Poblacion%22.%22Codreg%22%3D5</v>
      </c>
      <c r="T2744" s="17"/>
      <c r="U2744" s="31" t="str">
        <f t="shared" si="593"/>
        <v>#1774B9</v>
      </c>
      <c r="V2744" s="32" t="str">
        <f>+Enfermedades_Mundiales[[#This Row],[idcoleccion]]&amp;"-"&amp;Enfermedades_Mundiales[[#This Row],[id]]</f>
        <v>360-2734</v>
      </c>
      <c r="W2744" s="21">
        <f>+VLOOKUP(Enfermedades_Mundiales[[#This Row],[Filtro URL]],Estructura!$X$4:$Y$366,2,0)</f>
        <v>36200005</v>
      </c>
      <c r="X2744" s="21" t="str">
        <f>+VLOOKUP(Enfermedades_Mundiales[[#This Row],[tema]],Estructura!$A$4:$C$18,3,0)</f>
        <v>T-370</v>
      </c>
      <c r="Y2744" s="32" t="str">
        <f>+VLOOKUP(Enfermedades_Mundiales[[#This Row],[contenido]],Estructura!$E$4:$G$18,3,0)</f>
        <v>C-364</v>
      </c>
      <c r="Z2744" s="32" t="str">
        <f>+VLOOKUP(Enfermedades_Mundiales[[#This Row],[Filtro Integrado]],Estructura!$M$4:$O$367,3,0)</f>
        <v>FI-365</v>
      </c>
      <c r="AA2744" s="32" t="str">
        <f>+VLOOKUP(Enfermedades_Mundiales[[#This Row],[Muestra]],Estructura!$Q$4:$S$194,3,0)</f>
        <v>M-375</v>
      </c>
    </row>
    <row r="2745" spans="1:27" ht="40.799999999999997" x14ac:dyDescent="0.3">
      <c r="A2745" s="41" t="s">
        <v>3212</v>
      </c>
      <c r="B2745" s="12">
        <f t="shared" si="590"/>
        <v>360</v>
      </c>
      <c r="C2745" s="13" t="str">
        <f t="shared" si="590"/>
        <v>Enfermedades Mundiales</v>
      </c>
      <c r="D2745" s="13" t="str">
        <f t="shared" si="590"/>
        <v>Salud</v>
      </c>
      <c r="E2745" s="29">
        <v>6</v>
      </c>
      <c r="F2745" s="13" t="str">
        <f t="shared" si="594"/>
        <v>Paso a Paso y Vacunación</v>
      </c>
      <c r="G2745" s="27" t="s">
        <v>3568</v>
      </c>
      <c r="H2745" s="34" t="s">
        <v>15</v>
      </c>
      <c r="I2745" s="33" t="s">
        <v>372</v>
      </c>
      <c r="J2745" s="12" t="str">
        <f t="shared" si="596"/>
        <v>Comuna-Zona</v>
      </c>
      <c r="K2745" s="12" t="str">
        <f t="shared" si="595"/>
        <v>Etapas Históricas - Vacunación</v>
      </c>
      <c r="L2745" s="12" t="str">
        <f t="shared" si="591"/>
        <v>Periodo 2020-2021</v>
      </c>
      <c r="M2745" s="12" t="str">
        <f t="shared" si="591"/>
        <v>Unidades</v>
      </c>
      <c r="N2745" s="38" t="str">
        <f t="shared" si="591"/>
        <v>Ministerio de Ciencias, Tecnología, Conocimiento e Innovación</v>
      </c>
      <c r="O2745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O'Higgins</v>
      </c>
      <c r="P2745" s="68"/>
      <c r="Q2745" s="15" t="str">
        <f t="shared" si="592"/>
        <v>Gráfico Evolución Comparativo</v>
      </c>
      <c r="R2745" s="30"/>
      <c r="S2745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https://analytics.zoho.com/open-view/2395394000008158089?ZOHO_CRITERIA=%22Localiza_CL_Poblacion%22.%22Codreg%22%3D6</v>
      </c>
      <c r="T2745" s="17"/>
      <c r="U2745" s="31" t="str">
        <f t="shared" si="593"/>
        <v>#1774B9</v>
      </c>
      <c r="V2745" s="32" t="str">
        <f>+Enfermedades_Mundiales[[#This Row],[idcoleccion]]&amp;"-"&amp;Enfermedades_Mundiales[[#This Row],[id]]</f>
        <v>360-2735</v>
      </c>
      <c r="W2745" s="21">
        <f>+VLOOKUP(Enfermedades_Mundiales[[#This Row],[Filtro URL]],Estructura!$X$4:$Y$366,2,0)</f>
        <v>36200006</v>
      </c>
      <c r="X2745" s="21" t="str">
        <f>+VLOOKUP(Enfermedades_Mundiales[[#This Row],[tema]],Estructura!$A$4:$C$18,3,0)</f>
        <v>T-370</v>
      </c>
      <c r="Y2745" s="32" t="str">
        <f>+VLOOKUP(Enfermedades_Mundiales[[#This Row],[contenido]],Estructura!$E$4:$G$18,3,0)</f>
        <v>C-364</v>
      </c>
      <c r="Z2745" s="32" t="str">
        <f>+VLOOKUP(Enfermedades_Mundiales[[#This Row],[Filtro Integrado]],Estructura!$M$4:$O$367,3,0)</f>
        <v>FI-365</v>
      </c>
      <c r="AA2745" s="32" t="str">
        <f>+VLOOKUP(Enfermedades_Mundiales[[#This Row],[Muestra]],Estructura!$Q$4:$S$194,3,0)</f>
        <v>M-375</v>
      </c>
    </row>
    <row r="2746" spans="1:27" ht="40.799999999999997" x14ac:dyDescent="0.3">
      <c r="A2746" s="41" t="s">
        <v>3213</v>
      </c>
      <c r="B2746" s="12">
        <f t="shared" si="590"/>
        <v>360</v>
      </c>
      <c r="C2746" s="13" t="str">
        <f t="shared" si="590"/>
        <v>Enfermedades Mundiales</v>
      </c>
      <c r="D2746" s="13" t="str">
        <f t="shared" si="590"/>
        <v>Salud</v>
      </c>
      <c r="E2746" s="29">
        <v>7</v>
      </c>
      <c r="F2746" s="13" t="str">
        <f t="shared" si="594"/>
        <v>Paso a Paso y Vacunación</v>
      </c>
      <c r="G2746" s="27" t="s">
        <v>3568</v>
      </c>
      <c r="H2746" s="34" t="s">
        <v>15</v>
      </c>
      <c r="I2746" s="33" t="s">
        <v>373</v>
      </c>
      <c r="J2746" s="12" t="str">
        <f t="shared" si="596"/>
        <v>Comuna-Zona</v>
      </c>
      <c r="K2746" s="12" t="str">
        <f t="shared" si="595"/>
        <v>Etapas Históricas - Vacunación</v>
      </c>
      <c r="L2746" s="12" t="str">
        <f t="shared" si="591"/>
        <v>Periodo 2020-2021</v>
      </c>
      <c r="M2746" s="12" t="str">
        <f t="shared" si="591"/>
        <v>Unidades</v>
      </c>
      <c r="N2746" s="38" t="str">
        <f t="shared" si="591"/>
        <v>Ministerio de Ciencias, Tecnología, Conocimiento e Innovación</v>
      </c>
      <c r="O2746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Maule</v>
      </c>
      <c r="P2746" s="68"/>
      <c r="Q2746" s="15" t="str">
        <f t="shared" si="592"/>
        <v>Gráfico Evolución Comparativo</v>
      </c>
      <c r="R2746" s="30"/>
      <c r="S2746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https://analytics.zoho.com/open-view/2395394000008158089?ZOHO_CRITERIA=%22Localiza_CL_Poblacion%22.%22Codreg%22%3D7</v>
      </c>
      <c r="T2746" s="17"/>
      <c r="U2746" s="31" t="str">
        <f t="shared" si="593"/>
        <v>#1774B9</v>
      </c>
      <c r="V2746" s="32" t="str">
        <f>+Enfermedades_Mundiales[[#This Row],[idcoleccion]]&amp;"-"&amp;Enfermedades_Mundiales[[#This Row],[id]]</f>
        <v>360-2736</v>
      </c>
      <c r="W2746" s="21">
        <f>+VLOOKUP(Enfermedades_Mundiales[[#This Row],[Filtro URL]],Estructura!$X$4:$Y$366,2,0)</f>
        <v>36200007</v>
      </c>
      <c r="X2746" s="21" t="str">
        <f>+VLOOKUP(Enfermedades_Mundiales[[#This Row],[tema]],Estructura!$A$4:$C$18,3,0)</f>
        <v>T-370</v>
      </c>
      <c r="Y2746" s="32" t="str">
        <f>+VLOOKUP(Enfermedades_Mundiales[[#This Row],[contenido]],Estructura!$E$4:$G$18,3,0)</f>
        <v>C-364</v>
      </c>
      <c r="Z2746" s="32" t="str">
        <f>+VLOOKUP(Enfermedades_Mundiales[[#This Row],[Filtro Integrado]],Estructura!$M$4:$O$367,3,0)</f>
        <v>FI-365</v>
      </c>
      <c r="AA2746" s="32" t="str">
        <f>+VLOOKUP(Enfermedades_Mundiales[[#This Row],[Muestra]],Estructura!$Q$4:$S$194,3,0)</f>
        <v>M-375</v>
      </c>
    </row>
    <row r="2747" spans="1:27" ht="40.799999999999997" x14ac:dyDescent="0.3">
      <c r="A2747" s="41" t="s">
        <v>3214</v>
      </c>
      <c r="B2747" s="12">
        <f t="shared" si="590"/>
        <v>360</v>
      </c>
      <c r="C2747" s="13" t="str">
        <f t="shared" si="590"/>
        <v>Enfermedades Mundiales</v>
      </c>
      <c r="D2747" s="13" t="str">
        <f t="shared" si="590"/>
        <v>Salud</v>
      </c>
      <c r="E2747" s="29">
        <v>8</v>
      </c>
      <c r="F2747" s="13" t="str">
        <f t="shared" si="594"/>
        <v>Paso a Paso y Vacunación</v>
      </c>
      <c r="G2747" s="27" t="s">
        <v>3568</v>
      </c>
      <c r="H2747" s="34" t="s">
        <v>15</v>
      </c>
      <c r="I2747" s="33" t="s">
        <v>374</v>
      </c>
      <c r="J2747" s="12" t="str">
        <f t="shared" si="596"/>
        <v>Comuna-Zona</v>
      </c>
      <c r="K2747" s="12" t="str">
        <f t="shared" si="595"/>
        <v>Etapas Históricas - Vacunación</v>
      </c>
      <c r="L2747" s="12" t="str">
        <f t="shared" si="591"/>
        <v>Periodo 2020-2021</v>
      </c>
      <c r="M2747" s="12" t="str">
        <f t="shared" si="591"/>
        <v>Unidades</v>
      </c>
      <c r="N2747" s="38" t="str">
        <f t="shared" si="591"/>
        <v>Ministerio de Ciencias, Tecnología, Conocimiento e Innovación</v>
      </c>
      <c r="O2747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del Biobío</v>
      </c>
      <c r="P2747" s="68"/>
      <c r="Q2747" s="15" t="str">
        <f t="shared" si="592"/>
        <v>Gráfico Evolución Comparativo</v>
      </c>
      <c r="R2747" s="30"/>
      <c r="S2747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https://analytics.zoho.com/open-view/2395394000008158089?ZOHO_CRITERIA=%22Localiza_CL_Poblacion%22.%22Codreg%22%3D8</v>
      </c>
      <c r="T2747" s="17"/>
      <c r="U2747" s="31" t="str">
        <f t="shared" si="593"/>
        <v>#1774B9</v>
      </c>
      <c r="V2747" s="32" t="str">
        <f>+Enfermedades_Mundiales[[#This Row],[idcoleccion]]&amp;"-"&amp;Enfermedades_Mundiales[[#This Row],[id]]</f>
        <v>360-2737</v>
      </c>
      <c r="W2747" s="21">
        <f>+VLOOKUP(Enfermedades_Mundiales[[#This Row],[Filtro URL]],Estructura!$X$4:$Y$366,2,0)</f>
        <v>36200008</v>
      </c>
      <c r="X2747" s="21" t="str">
        <f>+VLOOKUP(Enfermedades_Mundiales[[#This Row],[tema]],Estructura!$A$4:$C$18,3,0)</f>
        <v>T-370</v>
      </c>
      <c r="Y2747" s="32" t="str">
        <f>+VLOOKUP(Enfermedades_Mundiales[[#This Row],[contenido]],Estructura!$E$4:$G$18,3,0)</f>
        <v>C-364</v>
      </c>
      <c r="Z2747" s="32" t="str">
        <f>+VLOOKUP(Enfermedades_Mundiales[[#This Row],[Filtro Integrado]],Estructura!$M$4:$O$367,3,0)</f>
        <v>FI-365</v>
      </c>
      <c r="AA2747" s="32" t="str">
        <f>+VLOOKUP(Enfermedades_Mundiales[[#This Row],[Muestra]],Estructura!$Q$4:$S$194,3,0)</f>
        <v>M-375</v>
      </c>
    </row>
    <row r="2748" spans="1:27" ht="40.799999999999997" x14ac:dyDescent="0.3">
      <c r="A2748" s="41" t="s">
        <v>3215</v>
      </c>
      <c r="B2748" s="12">
        <f t="shared" si="590"/>
        <v>360</v>
      </c>
      <c r="C2748" s="13" t="str">
        <f t="shared" si="590"/>
        <v>Enfermedades Mundiales</v>
      </c>
      <c r="D2748" s="13" t="str">
        <f t="shared" si="590"/>
        <v>Salud</v>
      </c>
      <c r="E2748" s="29">
        <v>9</v>
      </c>
      <c r="F2748" s="13" t="str">
        <f t="shared" si="594"/>
        <v>Paso a Paso y Vacunación</v>
      </c>
      <c r="G2748" s="27" t="s">
        <v>3568</v>
      </c>
      <c r="H2748" s="34" t="s">
        <v>15</v>
      </c>
      <c r="I2748" s="33" t="s">
        <v>375</v>
      </c>
      <c r="J2748" s="12" t="str">
        <f t="shared" si="596"/>
        <v>Comuna-Zona</v>
      </c>
      <c r="K2748" s="12" t="str">
        <f t="shared" si="595"/>
        <v>Etapas Históricas - Vacunación</v>
      </c>
      <c r="L2748" s="12" t="str">
        <f t="shared" si="591"/>
        <v>Periodo 2020-2021</v>
      </c>
      <c r="M2748" s="12" t="str">
        <f t="shared" si="591"/>
        <v>Unidades</v>
      </c>
      <c r="N2748" s="38" t="str">
        <f t="shared" si="591"/>
        <v>Ministerio de Ciencias, Tecnología, Conocimiento e Innovación</v>
      </c>
      <c r="O2748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La Araucanía</v>
      </c>
      <c r="P2748" s="68"/>
      <c r="Q2748" s="15" t="str">
        <f t="shared" si="592"/>
        <v>Gráfico Evolución Comparativo</v>
      </c>
      <c r="R2748" s="30"/>
      <c r="S2748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https://analytics.zoho.com/open-view/2395394000008158089?ZOHO_CRITERIA=%22Localiza_CL_Poblacion%22.%22Codreg%22%3D9</v>
      </c>
      <c r="T2748" s="17"/>
      <c r="U2748" s="31" t="str">
        <f t="shared" si="593"/>
        <v>#1774B9</v>
      </c>
      <c r="V2748" s="32" t="str">
        <f>+Enfermedades_Mundiales[[#This Row],[idcoleccion]]&amp;"-"&amp;Enfermedades_Mundiales[[#This Row],[id]]</f>
        <v>360-2738</v>
      </c>
      <c r="W2748" s="21">
        <f>+VLOOKUP(Enfermedades_Mundiales[[#This Row],[Filtro URL]],Estructura!$X$4:$Y$366,2,0)</f>
        <v>36200009</v>
      </c>
      <c r="X2748" s="21" t="str">
        <f>+VLOOKUP(Enfermedades_Mundiales[[#This Row],[tema]],Estructura!$A$4:$C$18,3,0)</f>
        <v>T-370</v>
      </c>
      <c r="Y2748" s="32" t="str">
        <f>+VLOOKUP(Enfermedades_Mundiales[[#This Row],[contenido]],Estructura!$E$4:$G$18,3,0)</f>
        <v>C-364</v>
      </c>
      <c r="Z2748" s="32" t="str">
        <f>+VLOOKUP(Enfermedades_Mundiales[[#This Row],[Filtro Integrado]],Estructura!$M$4:$O$367,3,0)</f>
        <v>FI-365</v>
      </c>
      <c r="AA2748" s="32" t="str">
        <f>+VLOOKUP(Enfermedades_Mundiales[[#This Row],[Muestra]],Estructura!$Q$4:$S$194,3,0)</f>
        <v>M-375</v>
      </c>
    </row>
    <row r="2749" spans="1:27" ht="40.799999999999997" x14ac:dyDescent="0.3">
      <c r="A2749" s="41" t="s">
        <v>3216</v>
      </c>
      <c r="B2749" s="12">
        <f t="shared" si="590"/>
        <v>360</v>
      </c>
      <c r="C2749" s="13" t="str">
        <f t="shared" si="590"/>
        <v>Enfermedades Mundiales</v>
      </c>
      <c r="D2749" s="13" t="str">
        <f t="shared" si="590"/>
        <v>Salud</v>
      </c>
      <c r="E2749" s="29">
        <v>10</v>
      </c>
      <c r="F2749" s="13" t="str">
        <f t="shared" si="594"/>
        <v>Paso a Paso y Vacunación</v>
      </c>
      <c r="G2749" s="27" t="s">
        <v>3568</v>
      </c>
      <c r="H2749" s="34" t="s">
        <v>15</v>
      </c>
      <c r="I2749" s="33" t="s">
        <v>376</v>
      </c>
      <c r="J2749" s="12" t="str">
        <f t="shared" si="596"/>
        <v>Comuna-Zona</v>
      </c>
      <c r="K2749" s="12" t="str">
        <f t="shared" si="595"/>
        <v>Etapas Históricas - Vacunación</v>
      </c>
      <c r="L2749" s="12" t="str">
        <f t="shared" si="591"/>
        <v>Periodo 2020-2021</v>
      </c>
      <c r="M2749" s="12" t="str">
        <f t="shared" si="591"/>
        <v>Unidades</v>
      </c>
      <c r="N2749" s="38" t="str">
        <f t="shared" si="591"/>
        <v>Ministerio de Ciencias, Tecnología, Conocimiento e Innovación</v>
      </c>
      <c r="O2749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Los Lagos</v>
      </c>
      <c r="P2749" s="68"/>
      <c r="Q2749" s="15" t="str">
        <f t="shared" si="592"/>
        <v>Gráfico Evolución Comparativo</v>
      </c>
      <c r="R2749" s="30"/>
      <c r="S2749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https://analytics.zoho.com/open-view/2395394000008158089?ZOHO_CRITERIA=%22Localiza_CL_Poblacion%22.%22Codreg%22%3D10</v>
      </c>
      <c r="T2749" s="17"/>
      <c r="U2749" s="31" t="str">
        <f t="shared" si="593"/>
        <v>#1774B9</v>
      </c>
      <c r="V2749" s="32" t="str">
        <f>+Enfermedades_Mundiales[[#This Row],[idcoleccion]]&amp;"-"&amp;Enfermedades_Mundiales[[#This Row],[id]]</f>
        <v>360-2739</v>
      </c>
      <c r="W2749" s="21">
        <f>+VLOOKUP(Enfermedades_Mundiales[[#This Row],[Filtro URL]],Estructura!$X$4:$Y$366,2,0)</f>
        <v>36200010</v>
      </c>
      <c r="X2749" s="21" t="str">
        <f>+VLOOKUP(Enfermedades_Mundiales[[#This Row],[tema]],Estructura!$A$4:$C$18,3,0)</f>
        <v>T-370</v>
      </c>
      <c r="Y2749" s="32" t="str">
        <f>+VLOOKUP(Enfermedades_Mundiales[[#This Row],[contenido]],Estructura!$E$4:$G$18,3,0)</f>
        <v>C-364</v>
      </c>
      <c r="Z2749" s="32" t="str">
        <f>+VLOOKUP(Enfermedades_Mundiales[[#This Row],[Filtro Integrado]],Estructura!$M$4:$O$367,3,0)</f>
        <v>FI-365</v>
      </c>
      <c r="AA2749" s="32" t="str">
        <f>+VLOOKUP(Enfermedades_Mundiales[[#This Row],[Muestra]],Estructura!$Q$4:$S$194,3,0)</f>
        <v>M-375</v>
      </c>
    </row>
    <row r="2750" spans="1:27" ht="40.799999999999997" x14ac:dyDescent="0.3">
      <c r="A2750" s="41" t="s">
        <v>3217</v>
      </c>
      <c r="B2750" s="12">
        <f t="shared" si="590"/>
        <v>360</v>
      </c>
      <c r="C2750" s="13" t="str">
        <f t="shared" si="590"/>
        <v>Enfermedades Mundiales</v>
      </c>
      <c r="D2750" s="13" t="str">
        <f t="shared" si="590"/>
        <v>Salud</v>
      </c>
      <c r="E2750" s="29">
        <v>11</v>
      </c>
      <c r="F2750" s="13" t="str">
        <f t="shared" si="594"/>
        <v>Paso a Paso y Vacunación</v>
      </c>
      <c r="G2750" s="27" t="s">
        <v>3568</v>
      </c>
      <c r="H2750" s="34" t="s">
        <v>15</v>
      </c>
      <c r="I2750" s="33" t="s">
        <v>377</v>
      </c>
      <c r="J2750" s="12" t="str">
        <f t="shared" si="596"/>
        <v>Comuna-Zona</v>
      </c>
      <c r="K2750" s="12" t="str">
        <f t="shared" si="595"/>
        <v>Etapas Históricas - Vacunación</v>
      </c>
      <c r="L2750" s="12" t="str">
        <f t="shared" si="591"/>
        <v>Periodo 2020-2021</v>
      </c>
      <c r="M2750" s="12" t="str">
        <f t="shared" si="591"/>
        <v>Unidades</v>
      </c>
      <c r="N2750" s="38" t="str">
        <f t="shared" si="591"/>
        <v>Ministerio de Ciencias, Tecnología, Conocimiento e Innovación</v>
      </c>
      <c r="O2750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Aysén</v>
      </c>
      <c r="P2750" s="68"/>
      <c r="Q2750" s="15" t="str">
        <f t="shared" si="592"/>
        <v>Gráfico Evolución Comparativo</v>
      </c>
      <c r="R2750" s="30"/>
      <c r="S2750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https://analytics.zoho.com/open-view/2395394000008158089?ZOHO_CRITERIA=%22Localiza_CL_Poblacion%22.%22Codreg%22%3D11</v>
      </c>
      <c r="T2750" s="17"/>
      <c r="U2750" s="31" t="str">
        <f t="shared" si="593"/>
        <v>#1774B9</v>
      </c>
      <c r="V2750" s="32" t="str">
        <f>+Enfermedades_Mundiales[[#This Row],[idcoleccion]]&amp;"-"&amp;Enfermedades_Mundiales[[#This Row],[id]]</f>
        <v>360-2740</v>
      </c>
      <c r="W2750" s="21">
        <f>+VLOOKUP(Enfermedades_Mundiales[[#This Row],[Filtro URL]],Estructura!$X$4:$Y$366,2,0)</f>
        <v>36200011</v>
      </c>
      <c r="X2750" s="21" t="str">
        <f>+VLOOKUP(Enfermedades_Mundiales[[#This Row],[tema]],Estructura!$A$4:$C$18,3,0)</f>
        <v>T-370</v>
      </c>
      <c r="Y2750" s="32" t="str">
        <f>+VLOOKUP(Enfermedades_Mundiales[[#This Row],[contenido]],Estructura!$E$4:$G$18,3,0)</f>
        <v>C-364</v>
      </c>
      <c r="Z2750" s="32" t="str">
        <f>+VLOOKUP(Enfermedades_Mundiales[[#This Row],[Filtro Integrado]],Estructura!$M$4:$O$367,3,0)</f>
        <v>FI-365</v>
      </c>
      <c r="AA2750" s="32" t="str">
        <f>+VLOOKUP(Enfermedades_Mundiales[[#This Row],[Muestra]],Estructura!$Q$4:$S$194,3,0)</f>
        <v>M-375</v>
      </c>
    </row>
    <row r="2751" spans="1:27" ht="40.799999999999997" x14ac:dyDescent="0.3">
      <c r="A2751" s="41" t="s">
        <v>3218</v>
      </c>
      <c r="B2751" s="12">
        <f t="shared" si="590"/>
        <v>360</v>
      </c>
      <c r="C2751" s="13" t="str">
        <f t="shared" si="590"/>
        <v>Enfermedades Mundiales</v>
      </c>
      <c r="D2751" s="13" t="str">
        <f t="shared" si="590"/>
        <v>Salud</v>
      </c>
      <c r="E2751" s="29">
        <v>12</v>
      </c>
      <c r="F2751" s="13" t="str">
        <f t="shared" si="594"/>
        <v>Paso a Paso y Vacunación</v>
      </c>
      <c r="G2751" s="27" t="s">
        <v>3568</v>
      </c>
      <c r="H2751" s="34" t="s">
        <v>15</v>
      </c>
      <c r="I2751" s="33" t="s">
        <v>378</v>
      </c>
      <c r="J2751" s="12" t="str">
        <f t="shared" si="596"/>
        <v>Comuna-Zona</v>
      </c>
      <c r="K2751" s="12" t="str">
        <f t="shared" si="595"/>
        <v>Etapas Históricas - Vacunación</v>
      </c>
      <c r="L2751" s="12" t="str">
        <f t="shared" si="591"/>
        <v>Periodo 2020-2021</v>
      </c>
      <c r="M2751" s="12" t="str">
        <f t="shared" si="591"/>
        <v>Unidades</v>
      </c>
      <c r="N2751" s="38" t="str">
        <f t="shared" si="591"/>
        <v>Ministerio de Ciencias, Tecnología, Conocimiento e Innovación</v>
      </c>
      <c r="O2751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Magallanes</v>
      </c>
      <c r="P2751" s="68"/>
      <c r="Q2751" s="15" t="str">
        <f t="shared" si="592"/>
        <v>Gráfico Evolución Comparativo</v>
      </c>
      <c r="R2751" s="30"/>
      <c r="S2751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https://analytics.zoho.com/open-view/2395394000008158089?ZOHO_CRITERIA=%22Localiza_CL_Poblacion%22.%22Codreg%22%3D12</v>
      </c>
      <c r="T2751" s="17"/>
      <c r="U2751" s="31" t="str">
        <f t="shared" si="593"/>
        <v>#1774B9</v>
      </c>
      <c r="V2751" s="32" t="str">
        <f>+Enfermedades_Mundiales[[#This Row],[idcoleccion]]&amp;"-"&amp;Enfermedades_Mundiales[[#This Row],[id]]</f>
        <v>360-2741</v>
      </c>
      <c r="W2751" s="21">
        <f>+VLOOKUP(Enfermedades_Mundiales[[#This Row],[Filtro URL]],Estructura!$X$4:$Y$366,2,0)</f>
        <v>36200012</v>
      </c>
      <c r="X2751" s="21" t="str">
        <f>+VLOOKUP(Enfermedades_Mundiales[[#This Row],[tema]],Estructura!$A$4:$C$18,3,0)</f>
        <v>T-370</v>
      </c>
      <c r="Y2751" s="32" t="str">
        <f>+VLOOKUP(Enfermedades_Mundiales[[#This Row],[contenido]],Estructura!$E$4:$G$18,3,0)</f>
        <v>C-364</v>
      </c>
      <c r="Z2751" s="32" t="str">
        <f>+VLOOKUP(Enfermedades_Mundiales[[#This Row],[Filtro Integrado]],Estructura!$M$4:$O$367,3,0)</f>
        <v>FI-365</v>
      </c>
      <c r="AA2751" s="32" t="str">
        <f>+VLOOKUP(Enfermedades_Mundiales[[#This Row],[Muestra]],Estructura!$Q$4:$S$194,3,0)</f>
        <v>M-375</v>
      </c>
    </row>
    <row r="2752" spans="1:27" ht="40.799999999999997" x14ac:dyDescent="0.3">
      <c r="A2752" s="41" t="s">
        <v>3219</v>
      </c>
      <c r="B2752" s="12">
        <f t="shared" si="590"/>
        <v>360</v>
      </c>
      <c r="C2752" s="13" t="str">
        <f t="shared" si="590"/>
        <v>Enfermedades Mundiales</v>
      </c>
      <c r="D2752" s="13" t="str">
        <f t="shared" si="590"/>
        <v>Salud</v>
      </c>
      <c r="E2752" s="29">
        <v>13</v>
      </c>
      <c r="F2752" s="13" t="str">
        <f t="shared" si="594"/>
        <v>Paso a Paso y Vacunación</v>
      </c>
      <c r="G2752" s="27" t="s">
        <v>3568</v>
      </c>
      <c r="H2752" s="34" t="s">
        <v>15</v>
      </c>
      <c r="I2752" s="33" t="s">
        <v>379</v>
      </c>
      <c r="J2752" s="12" t="str">
        <f t="shared" si="596"/>
        <v>Comuna-Zona</v>
      </c>
      <c r="K2752" s="12" t="str">
        <f t="shared" si="595"/>
        <v>Etapas Históricas - Vacunación</v>
      </c>
      <c r="L2752" s="12" t="str">
        <f t="shared" si="591"/>
        <v>Periodo 2020-2021</v>
      </c>
      <c r="M2752" s="12" t="str">
        <f t="shared" si="591"/>
        <v>Unidades</v>
      </c>
      <c r="N2752" s="38" t="str">
        <f t="shared" si="591"/>
        <v>Ministerio de Ciencias, Tecnología, Conocimiento e Innovación</v>
      </c>
      <c r="O2752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Metropolitana</v>
      </c>
      <c r="P2752" s="68"/>
      <c r="Q2752" s="15" t="str">
        <f t="shared" si="592"/>
        <v>Gráfico Evolución Comparativo</v>
      </c>
      <c r="R2752" s="30"/>
      <c r="S2752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https://analytics.zoho.com/open-view/2395394000008158089?ZOHO_CRITERIA=%22Localiza_CL_Poblacion%22.%22Codreg%22%3D13</v>
      </c>
      <c r="T2752" s="17"/>
      <c r="U2752" s="31" t="str">
        <f t="shared" si="593"/>
        <v>#1774B9</v>
      </c>
      <c r="V2752" s="32" t="str">
        <f>+Enfermedades_Mundiales[[#This Row],[idcoleccion]]&amp;"-"&amp;Enfermedades_Mundiales[[#This Row],[id]]</f>
        <v>360-2742</v>
      </c>
      <c r="W2752" s="21">
        <f>+VLOOKUP(Enfermedades_Mundiales[[#This Row],[Filtro URL]],Estructura!$X$4:$Y$366,2,0)</f>
        <v>36200013</v>
      </c>
      <c r="X2752" s="21" t="str">
        <f>+VLOOKUP(Enfermedades_Mundiales[[#This Row],[tema]],Estructura!$A$4:$C$18,3,0)</f>
        <v>T-370</v>
      </c>
      <c r="Y2752" s="32" t="str">
        <f>+VLOOKUP(Enfermedades_Mundiales[[#This Row],[contenido]],Estructura!$E$4:$G$18,3,0)</f>
        <v>C-364</v>
      </c>
      <c r="Z2752" s="32" t="str">
        <f>+VLOOKUP(Enfermedades_Mundiales[[#This Row],[Filtro Integrado]],Estructura!$M$4:$O$367,3,0)</f>
        <v>FI-365</v>
      </c>
      <c r="AA2752" s="32" t="str">
        <f>+VLOOKUP(Enfermedades_Mundiales[[#This Row],[Muestra]],Estructura!$Q$4:$S$194,3,0)</f>
        <v>M-375</v>
      </c>
    </row>
    <row r="2753" spans="1:27" ht="40.799999999999997" x14ac:dyDescent="0.3">
      <c r="A2753" s="41" t="s">
        <v>3220</v>
      </c>
      <c r="B2753" s="12">
        <f t="shared" si="590"/>
        <v>360</v>
      </c>
      <c r="C2753" s="13" t="str">
        <f t="shared" si="590"/>
        <v>Enfermedades Mundiales</v>
      </c>
      <c r="D2753" s="13" t="str">
        <f t="shared" si="590"/>
        <v>Salud</v>
      </c>
      <c r="E2753" s="29">
        <v>14</v>
      </c>
      <c r="F2753" s="13" t="str">
        <f t="shared" si="594"/>
        <v>Paso a Paso y Vacunación</v>
      </c>
      <c r="G2753" s="27" t="s">
        <v>3568</v>
      </c>
      <c r="H2753" s="34" t="s">
        <v>15</v>
      </c>
      <c r="I2753" s="33" t="s">
        <v>380</v>
      </c>
      <c r="J2753" s="12" t="str">
        <f t="shared" si="596"/>
        <v>Comuna-Zona</v>
      </c>
      <c r="K2753" s="12" t="str">
        <f t="shared" si="595"/>
        <v>Etapas Históricas - Vacunación</v>
      </c>
      <c r="L2753" s="12" t="str">
        <f t="shared" si="591"/>
        <v>Periodo 2020-2021</v>
      </c>
      <c r="M2753" s="12" t="str">
        <f t="shared" si="591"/>
        <v>Unidades</v>
      </c>
      <c r="N2753" s="38" t="str">
        <f t="shared" si="591"/>
        <v>Ministerio de Ciencias, Tecnología, Conocimiento e Innovación</v>
      </c>
      <c r="O2753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Los Ríos</v>
      </c>
      <c r="P2753" s="68"/>
      <c r="Q2753" s="15" t="str">
        <f t="shared" si="592"/>
        <v>Gráfico Evolución Comparativo</v>
      </c>
      <c r="R2753" s="30"/>
      <c r="S2753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https://analytics.zoho.com/open-view/2395394000008158089?ZOHO_CRITERIA=%22Localiza_CL_Poblacion%22.%22Codreg%22%3D14</v>
      </c>
      <c r="T2753" s="17"/>
      <c r="U2753" s="31" t="str">
        <f t="shared" si="593"/>
        <v>#1774B9</v>
      </c>
      <c r="V2753" s="32" t="str">
        <f>+Enfermedades_Mundiales[[#This Row],[idcoleccion]]&amp;"-"&amp;Enfermedades_Mundiales[[#This Row],[id]]</f>
        <v>360-2743</v>
      </c>
      <c r="W2753" s="21">
        <f>+VLOOKUP(Enfermedades_Mundiales[[#This Row],[Filtro URL]],Estructura!$X$4:$Y$366,2,0)</f>
        <v>36200014</v>
      </c>
      <c r="X2753" s="21" t="str">
        <f>+VLOOKUP(Enfermedades_Mundiales[[#This Row],[tema]],Estructura!$A$4:$C$18,3,0)</f>
        <v>T-370</v>
      </c>
      <c r="Y2753" s="32" t="str">
        <f>+VLOOKUP(Enfermedades_Mundiales[[#This Row],[contenido]],Estructura!$E$4:$G$18,3,0)</f>
        <v>C-364</v>
      </c>
      <c r="Z2753" s="32" t="str">
        <f>+VLOOKUP(Enfermedades_Mundiales[[#This Row],[Filtro Integrado]],Estructura!$M$4:$O$367,3,0)</f>
        <v>FI-365</v>
      </c>
      <c r="AA2753" s="32" t="str">
        <f>+VLOOKUP(Enfermedades_Mundiales[[#This Row],[Muestra]],Estructura!$Q$4:$S$194,3,0)</f>
        <v>M-375</v>
      </c>
    </row>
    <row r="2754" spans="1:27" ht="40.799999999999997" x14ac:dyDescent="0.3">
      <c r="A2754" s="41" t="s">
        <v>3221</v>
      </c>
      <c r="B2754" s="12">
        <f t="shared" si="590"/>
        <v>360</v>
      </c>
      <c r="C2754" s="13" t="str">
        <f t="shared" si="590"/>
        <v>Enfermedades Mundiales</v>
      </c>
      <c r="D2754" s="13" t="str">
        <f t="shared" si="590"/>
        <v>Salud</v>
      </c>
      <c r="E2754" s="29">
        <v>15</v>
      </c>
      <c r="F2754" s="13" t="str">
        <f t="shared" si="594"/>
        <v>Paso a Paso y Vacunación</v>
      </c>
      <c r="G2754" s="27" t="s">
        <v>3568</v>
      </c>
      <c r="H2754" s="34" t="s">
        <v>15</v>
      </c>
      <c r="I2754" s="33" t="s">
        <v>381</v>
      </c>
      <c r="J2754" s="12" t="str">
        <f t="shared" si="596"/>
        <v>Comuna-Zona</v>
      </c>
      <c r="K2754" s="12" t="str">
        <f t="shared" si="595"/>
        <v>Etapas Históricas - Vacunación</v>
      </c>
      <c r="L2754" s="12" t="str">
        <f t="shared" si="591"/>
        <v>Periodo 2020-2021</v>
      </c>
      <c r="M2754" s="12" t="str">
        <f t="shared" si="591"/>
        <v>Unidades</v>
      </c>
      <c r="N2754" s="38" t="str">
        <f t="shared" si="591"/>
        <v>Ministerio de Ciencias, Tecnología, Conocimiento e Innovación</v>
      </c>
      <c r="O2754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Arica y Parinacota</v>
      </c>
      <c r="P2754" s="68"/>
      <c r="Q2754" s="15" t="str">
        <f t="shared" si="592"/>
        <v>Gráfico Evolución Comparativo</v>
      </c>
      <c r="R2754" s="30"/>
      <c r="S2754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https://analytics.zoho.com/open-view/2395394000008158089?ZOHO_CRITERIA=%22Localiza_CL_Poblacion%22.%22Codreg%22%3D15</v>
      </c>
      <c r="T2754" s="17"/>
      <c r="U2754" s="31" t="str">
        <f t="shared" si="593"/>
        <v>#1774B9</v>
      </c>
      <c r="V2754" s="32" t="str">
        <f>+Enfermedades_Mundiales[[#This Row],[idcoleccion]]&amp;"-"&amp;Enfermedades_Mundiales[[#This Row],[id]]</f>
        <v>360-2744</v>
      </c>
      <c r="W2754" s="21">
        <f>+VLOOKUP(Enfermedades_Mundiales[[#This Row],[Filtro URL]],Estructura!$X$4:$Y$366,2,0)</f>
        <v>36200015</v>
      </c>
      <c r="X2754" s="21" t="str">
        <f>+VLOOKUP(Enfermedades_Mundiales[[#This Row],[tema]],Estructura!$A$4:$C$18,3,0)</f>
        <v>T-370</v>
      </c>
      <c r="Y2754" s="32" t="str">
        <f>+VLOOKUP(Enfermedades_Mundiales[[#This Row],[contenido]],Estructura!$E$4:$G$18,3,0)</f>
        <v>C-364</v>
      </c>
      <c r="Z2754" s="32" t="str">
        <f>+VLOOKUP(Enfermedades_Mundiales[[#This Row],[Filtro Integrado]],Estructura!$M$4:$O$367,3,0)</f>
        <v>FI-365</v>
      </c>
      <c r="AA2754" s="32" t="str">
        <f>+VLOOKUP(Enfermedades_Mundiales[[#This Row],[Muestra]],Estructura!$Q$4:$S$194,3,0)</f>
        <v>M-375</v>
      </c>
    </row>
    <row r="2755" spans="1:27" ht="40.799999999999997" x14ac:dyDescent="0.3">
      <c r="A2755" s="41" t="s">
        <v>3222</v>
      </c>
      <c r="B2755" s="43">
        <f t="shared" si="590"/>
        <v>360</v>
      </c>
      <c r="C2755" s="44" t="str">
        <f t="shared" si="590"/>
        <v>Enfermedades Mundiales</v>
      </c>
      <c r="D2755" s="44" t="str">
        <f t="shared" si="590"/>
        <v>Salud</v>
      </c>
      <c r="E2755" s="45">
        <v>16</v>
      </c>
      <c r="F2755" s="13" t="str">
        <f t="shared" si="594"/>
        <v>Paso a Paso y Vacunación</v>
      </c>
      <c r="G2755" s="27" t="s">
        <v>3568</v>
      </c>
      <c r="H2755" s="34" t="s">
        <v>15</v>
      </c>
      <c r="I2755" s="48" t="s">
        <v>382</v>
      </c>
      <c r="J2755" s="12" t="str">
        <f t="shared" si="596"/>
        <v>Comuna-Zona</v>
      </c>
      <c r="K2755" s="12" t="str">
        <f t="shared" si="595"/>
        <v>Etapas Históricas - Vacunación</v>
      </c>
      <c r="L2755" s="43" t="str">
        <f t="shared" si="591"/>
        <v>Periodo 2020-2021</v>
      </c>
      <c r="M2755" s="43" t="str">
        <f t="shared" si="591"/>
        <v>Unidades</v>
      </c>
      <c r="N2755" s="49" t="str">
        <f t="shared" si="591"/>
        <v>Ministerio de Ciencias, Tecnología, Conocimiento e Innovación</v>
      </c>
      <c r="O2755" s="30" t="str">
        <f>+"Relación entre la Etapa Histórica del Programa Paso a Paso y progreso del proceso de vacunación (2da dosis) por Comuna en la "&amp;Enfermedades_Mundiales[[#This Row],[territorio]]</f>
        <v>Relación entre la Etapa Histórica del Programa Paso a Paso y progreso del proceso de vacunación (2da dosis) por Comuna en la Región de Ñuble</v>
      </c>
      <c r="P2755" s="69"/>
      <c r="Q2755" s="51" t="str">
        <f t="shared" si="592"/>
        <v>Gráfico Evolución Comparativo</v>
      </c>
      <c r="R2755" s="50"/>
      <c r="S2755" s="16" t="str">
        <f>"https://analytics.zoho.com/open-view/2395394000008158089?ZOHO_CRITERIA=%22Localiza_CL_Poblacion%22.%22Codreg%22%3D"&amp;Enfermedades_Mundiales[[#This Row],[Filtro URL]]</f>
        <v>https://analytics.zoho.com/open-view/2395394000008158089?ZOHO_CRITERIA=%22Localiza_CL_Poblacion%22.%22Codreg%22%3D16</v>
      </c>
      <c r="T2755" s="53"/>
      <c r="U2755" s="54" t="str">
        <f t="shared" si="593"/>
        <v>#1774B9</v>
      </c>
      <c r="V2755" s="55" t="str">
        <f>+Enfermedades_Mundiales[[#This Row],[idcoleccion]]&amp;"-"&amp;Enfermedades_Mundiales[[#This Row],[id]]</f>
        <v>360-2745</v>
      </c>
      <c r="W2755" s="21">
        <f>+VLOOKUP(Enfermedades_Mundiales[[#This Row],[Filtro URL]],Estructura!$X$4:$Y$366,2,0)</f>
        <v>36200016</v>
      </c>
      <c r="X2755" s="21" t="str">
        <f>+VLOOKUP(Enfermedades_Mundiales[[#This Row],[tema]],Estructura!$A$4:$C$18,3,0)</f>
        <v>T-370</v>
      </c>
      <c r="Y2755" s="55" t="str">
        <f>+VLOOKUP(Enfermedades_Mundiales[[#This Row],[contenido]],Estructura!$E$4:$G$18,3,0)</f>
        <v>C-364</v>
      </c>
      <c r="Z2755" s="55" t="str">
        <f>+VLOOKUP(Enfermedades_Mundiales[[#This Row],[Filtro Integrado]],Estructura!$M$4:$O$367,3,0)</f>
        <v>FI-365</v>
      </c>
      <c r="AA2755" s="55" t="str">
        <f>+VLOOKUP(Enfermedades_Mundiales[[#This Row],[Muestra]],Estructura!$Q$4:$S$194,3,0)</f>
        <v>M-375</v>
      </c>
    </row>
    <row r="2756" spans="1:27" ht="36" x14ac:dyDescent="0.3">
      <c r="A2756" s="62" t="s">
        <v>3223</v>
      </c>
      <c r="B2756" s="12">
        <f t="shared" ref="B2756:D2771" si="597">+B2755</f>
        <v>360</v>
      </c>
      <c r="C2756" s="13" t="str">
        <f t="shared" si="597"/>
        <v>Enfermedades Mundiales</v>
      </c>
      <c r="D2756" s="13" t="str">
        <f t="shared" si="597"/>
        <v>Salud</v>
      </c>
      <c r="E2756" s="63">
        <v>1101</v>
      </c>
      <c r="F2756" s="13" t="str">
        <f t="shared" si="594"/>
        <v>Paso a Paso y Vacunación</v>
      </c>
      <c r="G2756" s="27" t="s">
        <v>3568</v>
      </c>
      <c r="H2756" s="60" t="s">
        <v>17</v>
      </c>
      <c r="I2756" s="58" t="s">
        <v>29</v>
      </c>
      <c r="J2756" s="12" t="s">
        <v>3581</v>
      </c>
      <c r="K2756" s="12" t="str">
        <f t="shared" si="595"/>
        <v>Etapas Históricas - Vacunación</v>
      </c>
      <c r="L2756" s="12" t="str">
        <f t="shared" si="595"/>
        <v>Periodo 2020-2021</v>
      </c>
      <c r="M2756" s="12" t="str">
        <f t="shared" si="595"/>
        <v>Unidades</v>
      </c>
      <c r="N2756" s="38" t="str">
        <f t="shared" si="595"/>
        <v>Ministerio de Ciencias, Tecnología, Conocimiento e Innovación</v>
      </c>
      <c r="O27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Iquique</v>
      </c>
      <c r="P2756" s="68"/>
      <c r="Q2756" s="15" t="str">
        <f t="shared" si="592"/>
        <v>Gráfico Evolución Comparativo</v>
      </c>
      <c r="R2756" s="30"/>
      <c r="S27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https://analytics.zoho.com/open-view/2395394000008157701?ZOHO_CRITERIA=%22Localiza_CL_Poblacion%22.%22Codcom%22%3D1101</v>
      </c>
      <c r="T2756" s="17"/>
      <c r="U2756" s="31" t="str">
        <f t="shared" si="593"/>
        <v>#1774B9</v>
      </c>
      <c r="V2756" s="32" t="str">
        <f>+Enfermedades_Mundiales[[#This Row],[idcoleccion]]&amp;"-"&amp;Enfermedades_Mundiales[[#This Row],[id]]</f>
        <v>360-2746</v>
      </c>
      <c r="W2756" s="21">
        <f>+VLOOKUP(Enfermedades_Mundiales[[#This Row],[Filtro URL]],Estructura!$X$4:$Y$366,2,0)</f>
        <v>36301101</v>
      </c>
      <c r="X2756" s="21" t="str">
        <f>+VLOOKUP(Enfermedades_Mundiales[[#This Row],[tema]],Estructura!$A$4:$C$18,3,0)</f>
        <v>T-370</v>
      </c>
      <c r="Y2756" s="32" t="str">
        <f>+VLOOKUP(Enfermedades_Mundiales[[#This Row],[contenido]],Estructura!$E$4:$G$18,3,0)</f>
        <v>C-364</v>
      </c>
      <c r="Z2756" s="32" t="str">
        <f>+VLOOKUP(Enfermedades_Mundiales[[#This Row],[Filtro Integrado]],Estructura!$M$4:$O$367,3,0)</f>
        <v>FI-366</v>
      </c>
      <c r="AA2756" s="32" t="str">
        <f>+VLOOKUP(Enfermedades_Mundiales[[#This Row],[Muestra]],Estructura!$Q$4:$S$194,3,0)</f>
        <v>M-375</v>
      </c>
    </row>
    <row r="2757" spans="1:27" ht="40.799999999999997" x14ac:dyDescent="0.3">
      <c r="A2757" s="61" t="s">
        <v>3224</v>
      </c>
      <c r="B2757" s="43">
        <f t="shared" si="597"/>
        <v>360</v>
      </c>
      <c r="C2757" s="44" t="str">
        <f t="shared" si="597"/>
        <v>Enfermedades Mundiales</v>
      </c>
      <c r="D2757" s="44" t="str">
        <f t="shared" si="597"/>
        <v>Salud</v>
      </c>
      <c r="E2757" s="64">
        <v>1107</v>
      </c>
      <c r="F2757" s="44" t="str">
        <f t="shared" si="594"/>
        <v>Paso a Paso y Vacunación</v>
      </c>
      <c r="G2757" s="27" t="s">
        <v>3568</v>
      </c>
      <c r="H2757" s="60" t="s">
        <v>17</v>
      </c>
      <c r="I2757" s="59" t="s">
        <v>30</v>
      </c>
      <c r="J2757" s="43" t="str">
        <f>+J2756</f>
        <v>Zona</v>
      </c>
      <c r="K2757" s="12" t="str">
        <f t="shared" ref="K2757:N2772" si="598">+K2756</f>
        <v>Etapas Históricas - Vacunación</v>
      </c>
      <c r="L2757" s="43" t="str">
        <f t="shared" si="598"/>
        <v>Periodo 2020-2021</v>
      </c>
      <c r="M2757" s="43" t="str">
        <f t="shared" si="598"/>
        <v>Unidades</v>
      </c>
      <c r="N2757" s="49" t="str">
        <f t="shared" si="598"/>
        <v>Ministerio de Ciencias, Tecnología, Conocimiento e Innovación</v>
      </c>
      <c r="O27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Alto Hospicio</v>
      </c>
      <c r="P2757" s="69"/>
      <c r="Q2757" s="51" t="str">
        <f t="shared" si="592"/>
        <v>Gráfico Evolución Comparativo</v>
      </c>
      <c r="R2757" s="50"/>
      <c r="S27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https://analytics.zoho.com/open-view/2395394000008157701?ZOHO_CRITERIA=%22Localiza_CL_Poblacion%22.%22Codcom%22%3D1107</v>
      </c>
      <c r="T2757" s="53"/>
      <c r="U2757" s="54" t="str">
        <f t="shared" si="593"/>
        <v>#1774B9</v>
      </c>
      <c r="V2757" s="55" t="str">
        <f>+Enfermedades_Mundiales[[#This Row],[idcoleccion]]&amp;"-"&amp;Enfermedades_Mundiales[[#This Row],[id]]</f>
        <v>360-2747</v>
      </c>
      <c r="W2757" s="21">
        <f>+VLOOKUP(Enfermedades_Mundiales[[#This Row],[Filtro URL]],Estructura!$X$4:$Y$366,2,0)</f>
        <v>36301107</v>
      </c>
      <c r="X2757" s="21" t="str">
        <f>+VLOOKUP(Enfermedades_Mundiales[[#This Row],[tema]],Estructura!$A$4:$C$18,3,0)</f>
        <v>T-370</v>
      </c>
      <c r="Y2757" s="55" t="str">
        <f>+VLOOKUP(Enfermedades_Mundiales[[#This Row],[contenido]],Estructura!$E$4:$G$18,3,0)</f>
        <v>C-364</v>
      </c>
      <c r="Z2757" s="55" t="str">
        <f>+VLOOKUP(Enfermedades_Mundiales[[#This Row],[Filtro Integrado]],Estructura!$M$4:$O$367,3,0)</f>
        <v>FI-366</v>
      </c>
      <c r="AA2757" s="55" t="str">
        <f>+VLOOKUP(Enfermedades_Mundiales[[#This Row],[Muestra]],Estructura!$Q$4:$S$194,3,0)</f>
        <v>M-375</v>
      </c>
    </row>
    <row r="2758" spans="1:27" ht="40.799999999999997" x14ac:dyDescent="0.3">
      <c r="A2758" s="61" t="s">
        <v>3225</v>
      </c>
      <c r="B2758" s="43">
        <f t="shared" si="597"/>
        <v>360</v>
      </c>
      <c r="C2758" s="44" t="str">
        <f t="shared" si="597"/>
        <v>Enfermedades Mundiales</v>
      </c>
      <c r="D2758" s="44" t="str">
        <f t="shared" si="597"/>
        <v>Salud</v>
      </c>
      <c r="E2758" s="64">
        <v>1401</v>
      </c>
      <c r="F2758" s="44" t="str">
        <f t="shared" si="594"/>
        <v>Paso a Paso y Vacunación</v>
      </c>
      <c r="G2758" s="27" t="s">
        <v>3568</v>
      </c>
      <c r="H2758" s="60" t="s">
        <v>17</v>
      </c>
      <c r="I2758" s="58" t="s">
        <v>31</v>
      </c>
      <c r="J2758" s="43" t="str">
        <f t="shared" ref="J2758:J2821" si="599">+J2757</f>
        <v>Zona</v>
      </c>
      <c r="K2758" s="12" t="str">
        <f t="shared" si="598"/>
        <v>Etapas Históricas - Vacunación</v>
      </c>
      <c r="L2758" s="43" t="str">
        <f t="shared" si="598"/>
        <v>Periodo 2020-2021</v>
      </c>
      <c r="M2758" s="43" t="str">
        <f t="shared" si="598"/>
        <v>Unidades</v>
      </c>
      <c r="N2758" s="49" t="str">
        <f t="shared" si="598"/>
        <v>Ministerio de Ciencias, Tecnología, Conocimiento e Innovación</v>
      </c>
      <c r="O27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Pozo Almonte</v>
      </c>
      <c r="P2758" s="68"/>
      <c r="Q2758" s="15" t="str">
        <f t="shared" si="592"/>
        <v>Gráfico Evolución Comparativo</v>
      </c>
      <c r="R2758" s="30"/>
      <c r="S27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https://analytics.zoho.com/open-view/2395394000008157701?ZOHO_CRITERIA=%22Localiza_CL_Poblacion%22.%22Codcom%22%3D1401</v>
      </c>
      <c r="T2758" s="17"/>
      <c r="U2758" s="31" t="str">
        <f t="shared" si="593"/>
        <v>#1774B9</v>
      </c>
      <c r="V2758" s="32" t="str">
        <f>+Enfermedades_Mundiales[[#This Row],[idcoleccion]]&amp;"-"&amp;Enfermedades_Mundiales[[#This Row],[id]]</f>
        <v>360-2748</v>
      </c>
      <c r="W2758" s="21">
        <f>+VLOOKUP(Enfermedades_Mundiales[[#This Row],[Filtro URL]],Estructura!$X$4:$Y$366,2,0)</f>
        <v>36301401</v>
      </c>
      <c r="X2758" s="21" t="str">
        <f>+VLOOKUP(Enfermedades_Mundiales[[#This Row],[tema]],Estructura!$A$4:$C$18,3,0)</f>
        <v>T-370</v>
      </c>
      <c r="Y2758" s="32" t="str">
        <f>+VLOOKUP(Enfermedades_Mundiales[[#This Row],[contenido]],Estructura!$E$4:$G$18,3,0)</f>
        <v>C-364</v>
      </c>
      <c r="Z2758" s="32" t="str">
        <f>+VLOOKUP(Enfermedades_Mundiales[[#This Row],[Filtro Integrado]],Estructura!$M$4:$O$367,3,0)</f>
        <v>FI-366</v>
      </c>
      <c r="AA2758" s="32" t="str">
        <f>+VLOOKUP(Enfermedades_Mundiales[[#This Row],[Muestra]],Estructura!$Q$4:$S$194,3,0)</f>
        <v>M-375</v>
      </c>
    </row>
    <row r="2759" spans="1:27" ht="36" x14ac:dyDescent="0.3">
      <c r="A2759" s="61" t="s">
        <v>3226</v>
      </c>
      <c r="B2759" s="43">
        <f t="shared" si="597"/>
        <v>360</v>
      </c>
      <c r="C2759" s="44" t="str">
        <f t="shared" si="597"/>
        <v>Enfermedades Mundiales</v>
      </c>
      <c r="D2759" s="44" t="str">
        <f t="shared" si="597"/>
        <v>Salud</v>
      </c>
      <c r="E2759" s="64">
        <v>1402</v>
      </c>
      <c r="F2759" s="44" t="str">
        <f t="shared" si="594"/>
        <v>Paso a Paso y Vacunación</v>
      </c>
      <c r="G2759" s="27" t="s">
        <v>3568</v>
      </c>
      <c r="H2759" s="60" t="s">
        <v>17</v>
      </c>
      <c r="I2759" s="58" t="s">
        <v>32</v>
      </c>
      <c r="J2759" s="43" t="str">
        <f t="shared" si="599"/>
        <v>Zona</v>
      </c>
      <c r="K2759" s="12" t="str">
        <f t="shared" si="598"/>
        <v>Etapas Históricas - Vacunación</v>
      </c>
      <c r="L2759" s="43" t="str">
        <f t="shared" si="598"/>
        <v>Periodo 2020-2021</v>
      </c>
      <c r="M2759" s="43" t="str">
        <f t="shared" si="598"/>
        <v>Unidades</v>
      </c>
      <c r="N2759" s="49" t="str">
        <f t="shared" si="598"/>
        <v>Ministerio de Ciencias, Tecnología, Conocimiento e Innovación</v>
      </c>
      <c r="O27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Camiña</v>
      </c>
      <c r="P2759" s="68"/>
      <c r="Q2759" s="15" t="str">
        <f t="shared" si="592"/>
        <v>Gráfico Evolución Comparativo</v>
      </c>
      <c r="R2759" s="30"/>
      <c r="S27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https://analytics.zoho.com/open-view/2395394000008157701?ZOHO_CRITERIA=%22Localiza_CL_Poblacion%22.%22Codcom%22%3D1402</v>
      </c>
      <c r="T2759" s="17"/>
      <c r="U2759" s="31" t="str">
        <f t="shared" si="593"/>
        <v>#1774B9</v>
      </c>
      <c r="V2759" s="32" t="str">
        <f>+Enfermedades_Mundiales[[#This Row],[idcoleccion]]&amp;"-"&amp;Enfermedades_Mundiales[[#This Row],[id]]</f>
        <v>360-2749</v>
      </c>
      <c r="W2759" s="21">
        <f>+VLOOKUP(Enfermedades_Mundiales[[#This Row],[Filtro URL]],Estructura!$X$4:$Y$366,2,0)</f>
        <v>36301402</v>
      </c>
      <c r="X2759" s="21" t="str">
        <f>+VLOOKUP(Enfermedades_Mundiales[[#This Row],[tema]],Estructura!$A$4:$C$18,3,0)</f>
        <v>T-370</v>
      </c>
      <c r="Y2759" s="32" t="str">
        <f>+VLOOKUP(Enfermedades_Mundiales[[#This Row],[contenido]],Estructura!$E$4:$G$18,3,0)</f>
        <v>C-364</v>
      </c>
      <c r="Z2759" s="32" t="str">
        <f>+VLOOKUP(Enfermedades_Mundiales[[#This Row],[Filtro Integrado]],Estructura!$M$4:$O$367,3,0)</f>
        <v>FI-366</v>
      </c>
      <c r="AA2759" s="32" t="str">
        <f>+VLOOKUP(Enfermedades_Mundiales[[#This Row],[Muestra]],Estructura!$Q$4:$S$194,3,0)</f>
        <v>M-375</v>
      </c>
    </row>
    <row r="2760" spans="1:27" ht="40.799999999999997" x14ac:dyDescent="0.3">
      <c r="A2760" s="61" t="s">
        <v>3227</v>
      </c>
      <c r="B2760" s="43">
        <f t="shared" si="597"/>
        <v>360</v>
      </c>
      <c r="C2760" s="44" t="str">
        <f t="shared" si="597"/>
        <v>Enfermedades Mundiales</v>
      </c>
      <c r="D2760" s="44" t="str">
        <f t="shared" si="597"/>
        <v>Salud</v>
      </c>
      <c r="E2760" s="64">
        <v>1403</v>
      </c>
      <c r="F2760" s="44" t="str">
        <f t="shared" si="594"/>
        <v>Paso a Paso y Vacunación</v>
      </c>
      <c r="G2760" s="27" t="s">
        <v>3568</v>
      </c>
      <c r="H2760" s="60" t="s">
        <v>17</v>
      </c>
      <c r="I2760" s="58" t="s">
        <v>33</v>
      </c>
      <c r="J2760" s="43" t="str">
        <f t="shared" si="599"/>
        <v>Zona</v>
      </c>
      <c r="K2760" s="12" t="str">
        <f t="shared" si="598"/>
        <v>Etapas Históricas - Vacunación</v>
      </c>
      <c r="L2760" s="43" t="str">
        <f t="shared" si="598"/>
        <v>Periodo 2020-2021</v>
      </c>
      <c r="M2760" s="43" t="str">
        <f t="shared" si="598"/>
        <v>Unidades</v>
      </c>
      <c r="N2760" s="49" t="str">
        <f t="shared" si="598"/>
        <v>Ministerio de Ciencias, Tecnología, Conocimiento e Innovación</v>
      </c>
      <c r="O27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Colchane</v>
      </c>
      <c r="P2760" s="68"/>
      <c r="Q2760" s="15" t="str">
        <f t="shared" si="592"/>
        <v>Gráfico Evolución Comparativo</v>
      </c>
      <c r="R2760" s="30"/>
      <c r="S27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https://analytics.zoho.com/open-view/2395394000008157701?ZOHO_CRITERIA=%22Localiza_CL_Poblacion%22.%22Codcom%22%3D1403</v>
      </c>
      <c r="T2760" s="17"/>
      <c r="U2760" s="31" t="str">
        <f t="shared" si="593"/>
        <v>#1774B9</v>
      </c>
      <c r="V2760" s="32" t="str">
        <f>+Enfermedades_Mundiales[[#This Row],[idcoleccion]]&amp;"-"&amp;Enfermedades_Mundiales[[#This Row],[id]]</f>
        <v>360-2750</v>
      </c>
      <c r="W2760" s="21">
        <f>+VLOOKUP(Enfermedades_Mundiales[[#This Row],[Filtro URL]],Estructura!$X$4:$Y$366,2,0)</f>
        <v>36301403</v>
      </c>
      <c r="X2760" s="21" t="str">
        <f>+VLOOKUP(Enfermedades_Mundiales[[#This Row],[tema]],Estructura!$A$4:$C$18,3,0)</f>
        <v>T-370</v>
      </c>
      <c r="Y2760" s="32" t="str">
        <f>+VLOOKUP(Enfermedades_Mundiales[[#This Row],[contenido]],Estructura!$E$4:$G$18,3,0)</f>
        <v>C-364</v>
      </c>
      <c r="Z2760" s="32" t="str">
        <f>+VLOOKUP(Enfermedades_Mundiales[[#This Row],[Filtro Integrado]],Estructura!$M$4:$O$367,3,0)</f>
        <v>FI-366</v>
      </c>
      <c r="AA2760" s="32" t="str">
        <f>+VLOOKUP(Enfermedades_Mundiales[[#This Row],[Muestra]],Estructura!$Q$4:$S$194,3,0)</f>
        <v>M-375</v>
      </c>
    </row>
    <row r="2761" spans="1:27" ht="36" x14ac:dyDescent="0.3">
      <c r="A2761" s="61" t="s">
        <v>3228</v>
      </c>
      <c r="B2761" s="43">
        <f t="shared" si="597"/>
        <v>360</v>
      </c>
      <c r="C2761" s="44" t="str">
        <f t="shared" si="597"/>
        <v>Enfermedades Mundiales</v>
      </c>
      <c r="D2761" s="44" t="str">
        <f t="shared" si="597"/>
        <v>Salud</v>
      </c>
      <c r="E2761" s="64">
        <v>1404</v>
      </c>
      <c r="F2761" s="44" t="str">
        <f t="shared" si="594"/>
        <v>Paso a Paso y Vacunación</v>
      </c>
      <c r="G2761" s="27" t="s">
        <v>3568</v>
      </c>
      <c r="H2761" s="60" t="s">
        <v>17</v>
      </c>
      <c r="I2761" s="58" t="s">
        <v>34</v>
      </c>
      <c r="J2761" s="43" t="str">
        <f t="shared" si="599"/>
        <v>Zona</v>
      </c>
      <c r="K2761" s="12" t="str">
        <f t="shared" si="598"/>
        <v>Etapas Históricas - Vacunación</v>
      </c>
      <c r="L2761" s="43" t="str">
        <f t="shared" si="598"/>
        <v>Periodo 2020-2021</v>
      </c>
      <c r="M2761" s="43" t="str">
        <f t="shared" si="598"/>
        <v>Unidades</v>
      </c>
      <c r="N2761" s="49" t="str">
        <f t="shared" si="598"/>
        <v>Ministerio de Ciencias, Tecnología, Conocimiento e Innovación</v>
      </c>
      <c r="O27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Huara</v>
      </c>
      <c r="P2761" s="68"/>
      <c r="Q2761" s="15" t="str">
        <f t="shared" si="592"/>
        <v>Gráfico Evolución Comparativo</v>
      </c>
      <c r="R2761" s="30"/>
      <c r="S27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https://analytics.zoho.com/open-view/2395394000008157701?ZOHO_CRITERIA=%22Localiza_CL_Poblacion%22.%22Codcom%22%3D1404</v>
      </c>
      <c r="T2761" s="17"/>
      <c r="U2761" s="31" t="str">
        <f t="shared" si="593"/>
        <v>#1774B9</v>
      </c>
      <c r="V2761" s="32" t="str">
        <f>+Enfermedades_Mundiales[[#This Row],[idcoleccion]]&amp;"-"&amp;Enfermedades_Mundiales[[#This Row],[id]]</f>
        <v>360-2751</v>
      </c>
      <c r="W2761" s="21">
        <f>+VLOOKUP(Enfermedades_Mundiales[[#This Row],[Filtro URL]],Estructura!$X$4:$Y$366,2,0)</f>
        <v>36301404</v>
      </c>
      <c r="X2761" s="21" t="str">
        <f>+VLOOKUP(Enfermedades_Mundiales[[#This Row],[tema]],Estructura!$A$4:$C$18,3,0)</f>
        <v>T-370</v>
      </c>
      <c r="Y2761" s="32" t="str">
        <f>+VLOOKUP(Enfermedades_Mundiales[[#This Row],[contenido]],Estructura!$E$4:$G$18,3,0)</f>
        <v>C-364</v>
      </c>
      <c r="Z2761" s="32" t="str">
        <f>+VLOOKUP(Enfermedades_Mundiales[[#This Row],[Filtro Integrado]],Estructura!$M$4:$O$367,3,0)</f>
        <v>FI-366</v>
      </c>
      <c r="AA2761" s="32" t="str">
        <f>+VLOOKUP(Enfermedades_Mundiales[[#This Row],[Muestra]],Estructura!$Q$4:$S$194,3,0)</f>
        <v>M-375</v>
      </c>
    </row>
    <row r="2762" spans="1:27" ht="36" x14ac:dyDescent="0.3">
      <c r="A2762" s="61" t="s">
        <v>3229</v>
      </c>
      <c r="B2762" s="43">
        <f t="shared" si="597"/>
        <v>360</v>
      </c>
      <c r="C2762" s="44" t="str">
        <f t="shared" si="597"/>
        <v>Enfermedades Mundiales</v>
      </c>
      <c r="D2762" s="44" t="str">
        <f t="shared" si="597"/>
        <v>Salud</v>
      </c>
      <c r="E2762" s="64">
        <v>1405</v>
      </c>
      <c r="F2762" s="44" t="str">
        <f t="shared" si="594"/>
        <v>Paso a Paso y Vacunación</v>
      </c>
      <c r="G2762" s="27" t="s">
        <v>3568</v>
      </c>
      <c r="H2762" s="60" t="s">
        <v>17</v>
      </c>
      <c r="I2762" s="58" t="s">
        <v>35</v>
      </c>
      <c r="J2762" s="43" t="str">
        <f t="shared" si="599"/>
        <v>Zona</v>
      </c>
      <c r="K2762" s="12" t="str">
        <f t="shared" si="598"/>
        <v>Etapas Históricas - Vacunación</v>
      </c>
      <c r="L2762" s="43" t="str">
        <f t="shared" si="598"/>
        <v>Periodo 2020-2021</v>
      </c>
      <c r="M2762" s="43" t="str">
        <f t="shared" si="598"/>
        <v>Unidades</v>
      </c>
      <c r="N2762" s="49" t="str">
        <f t="shared" si="598"/>
        <v>Ministerio de Ciencias, Tecnología, Conocimiento e Innovación</v>
      </c>
      <c r="O27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Pica</v>
      </c>
      <c r="P2762" s="68"/>
      <c r="Q2762" s="15" t="str">
        <f t="shared" si="592"/>
        <v>Gráfico Evolución Comparativo</v>
      </c>
      <c r="R2762" s="30"/>
      <c r="S27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https://analytics.zoho.com/open-view/2395394000008157701?ZOHO_CRITERIA=%22Localiza_CL_Poblacion%22.%22Codcom%22%3D1405</v>
      </c>
      <c r="T2762" s="17"/>
      <c r="U2762" s="31" t="str">
        <f t="shared" si="593"/>
        <v>#1774B9</v>
      </c>
      <c r="V2762" s="32" t="str">
        <f>+Enfermedades_Mundiales[[#This Row],[idcoleccion]]&amp;"-"&amp;Enfermedades_Mundiales[[#This Row],[id]]</f>
        <v>360-2752</v>
      </c>
      <c r="W2762" s="21">
        <f>+VLOOKUP(Enfermedades_Mundiales[[#This Row],[Filtro URL]],Estructura!$X$4:$Y$366,2,0)</f>
        <v>36301405</v>
      </c>
      <c r="X2762" s="21" t="str">
        <f>+VLOOKUP(Enfermedades_Mundiales[[#This Row],[tema]],Estructura!$A$4:$C$18,3,0)</f>
        <v>T-370</v>
      </c>
      <c r="Y2762" s="32" t="str">
        <f>+VLOOKUP(Enfermedades_Mundiales[[#This Row],[contenido]],Estructura!$E$4:$G$18,3,0)</f>
        <v>C-364</v>
      </c>
      <c r="Z2762" s="32" t="str">
        <f>+VLOOKUP(Enfermedades_Mundiales[[#This Row],[Filtro Integrado]],Estructura!$M$4:$O$367,3,0)</f>
        <v>FI-366</v>
      </c>
      <c r="AA2762" s="32" t="str">
        <f>+VLOOKUP(Enfermedades_Mundiales[[#This Row],[Muestra]],Estructura!$Q$4:$S$194,3,0)</f>
        <v>M-375</v>
      </c>
    </row>
    <row r="2763" spans="1:27" ht="40.799999999999997" x14ac:dyDescent="0.3">
      <c r="A2763" s="61" t="s">
        <v>3230</v>
      </c>
      <c r="B2763" s="43">
        <f t="shared" si="597"/>
        <v>360</v>
      </c>
      <c r="C2763" s="44" t="str">
        <f t="shared" si="597"/>
        <v>Enfermedades Mundiales</v>
      </c>
      <c r="D2763" s="44" t="str">
        <f t="shared" si="597"/>
        <v>Salud</v>
      </c>
      <c r="E2763" s="64">
        <v>2101</v>
      </c>
      <c r="F2763" s="44" t="str">
        <f t="shared" si="594"/>
        <v>Paso a Paso y Vacunación</v>
      </c>
      <c r="G2763" s="27" t="s">
        <v>3568</v>
      </c>
      <c r="H2763" s="60" t="s">
        <v>17</v>
      </c>
      <c r="I2763" s="58" t="s">
        <v>16</v>
      </c>
      <c r="J2763" s="43" t="str">
        <f t="shared" si="599"/>
        <v>Zona</v>
      </c>
      <c r="K2763" s="12" t="str">
        <f t="shared" si="598"/>
        <v>Etapas Históricas - Vacunación</v>
      </c>
      <c r="L2763" s="43" t="str">
        <f t="shared" si="598"/>
        <v>Periodo 2020-2021</v>
      </c>
      <c r="M2763" s="43" t="str">
        <f t="shared" si="598"/>
        <v>Unidades</v>
      </c>
      <c r="N2763" s="49" t="str">
        <f t="shared" si="598"/>
        <v>Ministerio de Ciencias, Tecnología, Conocimiento e Innovación</v>
      </c>
      <c r="O27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Antofagasta</v>
      </c>
      <c r="P2763" s="68"/>
      <c r="Q2763" s="15" t="str">
        <f t="shared" si="592"/>
        <v>Gráfico Evolución Comparativo</v>
      </c>
      <c r="R2763" s="30"/>
      <c r="S27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https://analytics.zoho.com/open-view/2395394000008157701?ZOHO_CRITERIA=%22Localiza_CL_Poblacion%22.%22Codcom%22%3D2101</v>
      </c>
      <c r="T2763" s="17"/>
      <c r="U2763" s="31" t="str">
        <f t="shared" si="593"/>
        <v>#1774B9</v>
      </c>
      <c r="V2763" s="32" t="str">
        <f>+Enfermedades_Mundiales[[#This Row],[idcoleccion]]&amp;"-"&amp;Enfermedades_Mundiales[[#This Row],[id]]</f>
        <v>360-2753</v>
      </c>
      <c r="W2763" s="21">
        <f>+VLOOKUP(Enfermedades_Mundiales[[#This Row],[Filtro URL]],Estructura!$X$4:$Y$366,2,0)</f>
        <v>36302101</v>
      </c>
      <c r="X2763" s="21" t="str">
        <f>+VLOOKUP(Enfermedades_Mundiales[[#This Row],[tema]],Estructura!$A$4:$C$18,3,0)</f>
        <v>T-370</v>
      </c>
      <c r="Y2763" s="32" t="str">
        <f>+VLOOKUP(Enfermedades_Mundiales[[#This Row],[contenido]],Estructura!$E$4:$G$18,3,0)</f>
        <v>C-364</v>
      </c>
      <c r="Z2763" s="32" t="str">
        <f>+VLOOKUP(Enfermedades_Mundiales[[#This Row],[Filtro Integrado]],Estructura!$M$4:$O$367,3,0)</f>
        <v>FI-366</v>
      </c>
      <c r="AA2763" s="32" t="str">
        <f>+VLOOKUP(Enfermedades_Mundiales[[#This Row],[Muestra]],Estructura!$Q$4:$S$194,3,0)</f>
        <v>M-375</v>
      </c>
    </row>
    <row r="2764" spans="1:27" ht="40.799999999999997" x14ac:dyDescent="0.3">
      <c r="A2764" s="61" t="s">
        <v>3231</v>
      </c>
      <c r="B2764" s="43">
        <f t="shared" si="597"/>
        <v>360</v>
      </c>
      <c r="C2764" s="44" t="str">
        <f t="shared" si="597"/>
        <v>Enfermedades Mundiales</v>
      </c>
      <c r="D2764" s="44" t="str">
        <f t="shared" si="597"/>
        <v>Salud</v>
      </c>
      <c r="E2764" s="64">
        <v>2102</v>
      </c>
      <c r="F2764" s="44" t="str">
        <f t="shared" si="594"/>
        <v>Paso a Paso y Vacunación</v>
      </c>
      <c r="G2764" s="27" t="s">
        <v>3568</v>
      </c>
      <c r="H2764" s="60" t="s">
        <v>17</v>
      </c>
      <c r="I2764" s="58" t="s">
        <v>36</v>
      </c>
      <c r="J2764" s="43" t="str">
        <f t="shared" si="599"/>
        <v>Zona</v>
      </c>
      <c r="K2764" s="12" t="str">
        <f t="shared" si="598"/>
        <v>Etapas Históricas - Vacunación</v>
      </c>
      <c r="L2764" s="43" t="str">
        <f t="shared" si="598"/>
        <v>Periodo 2020-2021</v>
      </c>
      <c r="M2764" s="43" t="str">
        <f t="shared" si="598"/>
        <v>Unidades</v>
      </c>
      <c r="N2764" s="49" t="str">
        <f t="shared" si="598"/>
        <v>Ministerio de Ciencias, Tecnología, Conocimiento e Innovación</v>
      </c>
      <c r="O27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Mejillones</v>
      </c>
      <c r="P2764" s="68"/>
      <c r="Q2764" s="15" t="str">
        <f t="shared" si="592"/>
        <v>Gráfico Evolución Comparativo</v>
      </c>
      <c r="R2764" s="30"/>
      <c r="S27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https://analytics.zoho.com/open-view/2395394000008157701?ZOHO_CRITERIA=%22Localiza_CL_Poblacion%22.%22Codcom%22%3D2102</v>
      </c>
      <c r="T2764" s="17"/>
      <c r="U2764" s="31" t="str">
        <f t="shared" si="593"/>
        <v>#1774B9</v>
      </c>
      <c r="V2764" s="32" t="str">
        <f>+Enfermedades_Mundiales[[#This Row],[idcoleccion]]&amp;"-"&amp;Enfermedades_Mundiales[[#This Row],[id]]</f>
        <v>360-2754</v>
      </c>
      <c r="W2764" s="21">
        <f>+VLOOKUP(Enfermedades_Mundiales[[#This Row],[Filtro URL]],Estructura!$X$4:$Y$366,2,0)</f>
        <v>36302102</v>
      </c>
      <c r="X2764" s="21" t="str">
        <f>+VLOOKUP(Enfermedades_Mundiales[[#This Row],[tema]],Estructura!$A$4:$C$18,3,0)</f>
        <v>T-370</v>
      </c>
      <c r="Y2764" s="32" t="str">
        <f>+VLOOKUP(Enfermedades_Mundiales[[#This Row],[contenido]],Estructura!$E$4:$G$18,3,0)</f>
        <v>C-364</v>
      </c>
      <c r="Z2764" s="32" t="str">
        <f>+VLOOKUP(Enfermedades_Mundiales[[#This Row],[Filtro Integrado]],Estructura!$M$4:$O$367,3,0)</f>
        <v>FI-366</v>
      </c>
      <c r="AA2764" s="32" t="str">
        <f>+VLOOKUP(Enfermedades_Mundiales[[#This Row],[Muestra]],Estructura!$Q$4:$S$194,3,0)</f>
        <v>M-375</v>
      </c>
    </row>
    <row r="2765" spans="1:27" ht="40.799999999999997" x14ac:dyDescent="0.3">
      <c r="A2765" s="61" t="s">
        <v>3232</v>
      </c>
      <c r="B2765" s="43">
        <f t="shared" si="597"/>
        <v>360</v>
      </c>
      <c r="C2765" s="44" t="str">
        <f t="shared" si="597"/>
        <v>Enfermedades Mundiales</v>
      </c>
      <c r="D2765" s="44" t="str">
        <f t="shared" si="597"/>
        <v>Salud</v>
      </c>
      <c r="E2765" s="64">
        <v>2103</v>
      </c>
      <c r="F2765" s="44" t="str">
        <f t="shared" si="594"/>
        <v>Paso a Paso y Vacunación</v>
      </c>
      <c r="G2765" s="27" t="s">
        <v>3568</v>
      </c>
      <c r="H2765" s="60" t="s">
        <v>17</v>
      </c>
      <c r="I2765" s="58" t="s">
        <v>37</v>
      </c>
      <c r="J2765" s="43" t="str">
        <f t="shared" si="599"/>
        <v>Zona</v>
      </c>
      <c r="K2765" s="12" t="str">
        <f t="shared" si="598"/>
        <v>Etapas Históricas - Vacunación</v>
      </c>
      <c r="L2765" s="43" t="str">
        <f t="shared" si="598"/>
        <v>Periodo 2020-2021</v>
      </c>
      <c r="M2765" s="43" t="str">
        <f t="shared" si="598"/>
        <v>Unidades</v>
      </c>
      <c r="N2765" s="49" t="str">
        <f t="shared" si="598"/>
        <v>Ministerio de Ciencias, Tecnología, Conocimiento e Innovación</v>
      </c>
      <c r="O27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Sierra Gorda</v>
      </c>
      <c r="P2765" s="68"/>
      <c r="Q2765" s="15" t="str">
        <f t="shared" si="592"/>
        <v>Gráfico Evolución Comparativo</v>
      </c>
      <c r="R2765" s="30"/>
      <c r="S27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https://analytics.zoho.com/open-view/2395394000008157701?ZOHO_CRITERIA=%22Localiza_CL_Poblacion%22.%22Codcom%22%3D2103</v>
      </c>
      <c r="T2765" s="17"/>
      <c r="U2765" s="31" t="str">
        <f t="shared" si="593"/>
        <v>#1774B9</v>
      </c>
      <c r="V2765" s="32" t="str">
        <f>+Enfermedades_Mundiales[[#This Row],[idcoleccion]]&amp;"-"&amp;Enfermedades_Mundiales[[#This Row],[id]]</f>
        <v>360-2755</v>
      </c>
      <c r="W2765" s="21">
        <f>+VLOOKUP(Enfermedades_Mundiales[[#This Row],[Filtro URL]],Estructura!$X$4:$Y$366,2,0)</f>
        <v>36302103</v>
      </c>
      <c r="X2765" s="21" t="str">
        <f>+VLOOKUP(Enfermedades_Mundiales[[#This Row],[tema]],Estructura!$A$4:$C$18,3,0)</f>
        <v>T-370</v>
      </c>
      <c r="Y2765" s="32" t="str">
        <f>+VLOOKUP(Enfermedades_Mundiales[[#This Row],[contenido]],Estructura!$E$4:$G$18,3,0)</f>
        <v>C-364</v>
      </c>
      <c r="Z2765" s="32" t="str">
        <f>+VLOOKUP(Enfermedades_Mundiales[[#This Row],[Filtro Integrado]],Estructura!$M$4:$O$367,3,0)</f>
        <v>FI-366</v>
      </c>
      <c r="AA2765" s="32" t="str">
        <f>+VLOOKUP(Enfermedades_Mundiales[[#This Row],[Muestra]],Estructura!$Q$4:$S$194,3,0)</f>
        <v>M-375</v>
      </c>
    </row>
    <row r="2766" spans="1:27" ht="36" x14ac:dyDescent="0.3">
      <c r="A2766" s="61" t="s">
        <v>3233</v>
      </c>
      <c r="B2766" s="43">
        <f t="shared" si="597"/>
        <v>360</v>
      </c>
      <c r="C2766" s="44" t="str">
        <f t="shared" si="597"/>
        <v>Enfermedades Mundiales</v>
      </c>
      <c r="D2766" s="44" t="str">
        <f t="shared" si="597"/>
        <v>Salud</v>
      </c>
      <c r="E2766" s="64">
        <v>2104</v>
      </c>
      <c r="F2766" s="44" t="str">
        <f t="shared" si="594"/>
        <v>Paso a Paso y Vacunación</v>
      </c>
      <c r="G2766" s="27" t="s">
        <v>3568</v>
      </c>
      <c r="H2766" s="60" t="s">
        <v>17</v>
      </c>
      <c r="I2766" s="58" t="s">
        <v>38</v>
      </c>
      <c r="J2766" s="43" t="str">
        <f t="shared" si="599"/>
        <v>Zona</v>
      </c>
      <c r="K2766" s="12" t="str">
        <f t="shared" si="598"/>
        <v>Etapas Históricas - Vacunación</v>
      </c>
      <c r="L2766" s="43" t="str">
        <f t="shared" si="598"/>
        <v>Periodo 2020-2021</v>
      </c>
      <c r="M2766" s="43" t="str">
        <f t="shared" si="598"/>
        <v>Unidades</v>
      </c>
      <c r="N2766" s="49" t="str">
        <f t="shared" si="598"/>
        <v>Ministerio de Ciencias, Tecnología, Conocimiento e Innovación</v>
      </c>
      <c r="O27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Taltal</v>
      </c>
      <c r="P2766" s="68"/>
      <c r="Q2766" s="15" t="str">
        <f t="shared" si="592"/>
        <v>Gráfico Evolución Comparativo</v>
      </c>
      <c r="R2766" s="30"/>
      <c r="S27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https://analytics.zoho.com/open-view/2395394000008157701?ZOHO_CRITERIA=%22Localiza_CL_Poblacion%22.%22Codcom%22%3D2104</v>
      </c>
      <c r="T2766" s="17"/>
      <c r="U2766" s="31" t="str">
        <f t="shared" si="593"/>
        <v>#1774B9</v>
      </c>
      <c r="V2766" s="32" t="str">
        <f>+Enfermedades_Mundiales[[#This Row],[idcoleccion]]&amp;"-"&amp;Enfermedades_Mundiales[[#This Row],[id]]</f>
        <v>360-2756</v>
      </c>
      <c r="W2766" s="21">
        <f>+VLOOKUP(Enfermedades_Mundiales[[#This Row],[Filtro URL]],Estructura!$X$4:$Y$366,2,0)</f>
        <v>36302104</v>
      </c>
      <c r="X2766" s="21" t="str">
        <f>+VLOOKUP(Enfermedades_Mundiales[[#This Row],[tema]],Estructura!$A$4:$C$18,3,0)</f>
        <v>T-370</v>
      </c>
      <c r="Y2766" s="32" t="str">
        <f>+VLOOKUP(Enfermedades_Mundiales[[#This Row],[contenido]],Estructura!$E$4:$G$18,3,0)</f>
        <v>C-364</v>
      </c>
      <c r="Z2766" s="32" t="str">
        <f>+VLOOKUP(Enfermedades_Mundiales[[#This Row],[Filtro Integrado]],Estructura!$M$4:$O$367,3,0)</f>
        <v>FI-366</v>
      </c>
      <c r="AA2766" s="32" t="str">
        <f>+VLOOKUP(Enfermedades_Mundiales[[#This Row],[Muestra]],Estructura!$Q$4:$S$194,3,0)</f>
        <v>M-375</v>
      </c>
    </row>
    <row r="2767" spans="1:27" ht="36" x14ac:dyDescent="0.3">
      <c r="A2767" s="61" t="s">
        <v>3234</v>
      </c>
      <c r="B2767" s="43">
        <f t="shared" si="597"/>
        <v>360</v>
      </c>
      <c r="C2767" s="44" t="str">
        <f t="shared" si="597"/>
        <v>Enfermedades Mundiales</v>
      </c>
      <c r="D2767" s="44" t="str">
        <f t="shared" si="597"/>
        <v>Salud</v>
      </c>
      <c r="E2767" s="64">
        <v>2201</v>
      </c>
      <c r="F2767" s="44" t="str">
        <f t="shared" si="594"/>
        <v>Paso a Paso y Vacunación</v>
      </c>
      <c r="G2767" s="27" t="s">
        <v>3568</v>
      </c>
      <c r="H2767" s="60" t="s">
        <v>17</v>
      </c>
      <c r="I2767" s="58" t="s">
        <v>39</v>
      </c>
      <c r="J2767" s="43" t="str">
        <f t="shared" si="599"/>
        <v>Zona</v>
      </c>
      <c r="K2767" s="12" t="str">
        <f t="shared" si="598"/>
        <v>Etapas Históricas - Vacunación</v>
      </c>
      <c r="L2767" s="43" t="str">
        <f t="shared" si="598"/>
        <v>Periodo 2020-2021</v>
      </c>
      <c r="M2767" s="43" t="str">
        <f t="shared" si="598"/>
        <v>Unidades</v>
      </c>
      <c r="N2767" s="49" t="str">
        <f t="shared" si="598"/>
        <v>Ministerio de Ciencias, Tecnología, Conocimiento e Innovación</v>
      </c>
      <c r="O27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Calama</v>
      </c>
      <c r="P2767" s="68"/>
      <c r="Q2767" s="15" t="str">
        <f t="shared" si="592"/>
        <v>Gráfico Evolución Comparativo</v>
      </c>
      <c r="R2767" s="30"/>
      <c r="S27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https://analytics.zoho.com/open-view/2395394000008157701?ZOHO_CRITERIA=%22Localiza_CL_Poblacion%22.%22Codcom%22%3D2201</v>
      </c>
      <c r="T2767" s="17"/>
      <c r="U2767" s="31" t="str">
        <f t="shared" si="593"/>
        <v>#1774B9</v>
      </c>
      <c r="V2767" s="32" t="str">
        <f>+Enfermedades_Mundiales[[#This Row],[idcoleccion]]&amp;"-"&amp;Enfermedades_Mundiales[[#This Row],[id]]</f>
        <v>360-2757</v>
      </c>
      <c r="W2767" s="21">
        <f>+VLOOKUP(Enfermedades_Mundiales[[#This Row],[Filtro URL]],Estructura!$X$4:$Y$366,2,0)</f>
        <v>36302201</v>
      </c>
      <c r="X2767" s="21" t="str">
        <f>+VLOOKUP(Enfermedades_Mundiales[[#This Row],[tema]],Estructura!$A$4:$C$18,3,0)</f>
        <v>T-370</v>
      </c>
      <c r="Y2767" s="32" t="str">
        <f>+VLOOKUP(Enfermedades_Mundiales[[#This Row],[contenido]],Estructura!$E$4:$G$18,3,0)</f>
        <v>C-364</v>
      </c>
      <c r="Z2767" s="32" t="str">
        <f>+VLOOKUP(Enfermedades_Mundiales[[#This Row],[Filtro Integrado]],Estructura!$M$4:$O$367,3,0)</f>
        <v>FI-366</v>
      </c>
      <c r="AA2767" s="32" t="str">
        <f>+VLOOKUP(Enfermedades_Mundiales[[#This Row],[Muestra]],Estructura!$Q$4:$S$194,3,0)</f>
        <v>M-375</v>
      </c>
    </row>
    <row r="2768" spans="1:27" ht="36" x14ac:dyDescent="0.3">
      <c r="A2768" s="61" t="s">
        <v>3235</v>
      </c>
      <c r="B2768" s="43">
        <f t="shared" si="597"/>
        <v>360</v>
      </c>
      <c r="C2768" s="44" t="str">
        <f t="shared" si="597"/>
        <v>Enfermedades Mundiales</v>
      </c>
      <c r="D2768" s="44" t="str">
        <f t="shared" si="597"/>
        <v>Salud</v>
      </c>
      <c r="E2768" s="64">
        <v>2202</v>
      </c>
      <c r="F2768" s="44" t="str">
        <f t="shared" si="594"/>
        <v>Paso a Paso y Vacunación</v>
      </c>
      <c r="G2768" s="27" t="s">
        <v>3568</v>
      </c>
      <c r="H2768" s="60" t="s">
        <v>17</v>
      </c>
      <c r="I2768" s="58" t="s">
        <v>40</v>
      </c>
      <c r="J2768" s="43" t="str">
        <f t="shared" si="599"/>
        <v>Zona</v>
      </c>
      <c r="K2768" s="12" t="str">
        <f t="shared" si="598"/>
        <v>Etapas Históricas - Vacunación</v>
      </c>
      <c r="L2768" s="43" t="str">
        <f t="shared" si="598"/>
        <v>Periodo 2020-2021</v>
      </c>
      <c r="M2768" s="43" t="str">
        <f t="shared" si="598"/>
        <v>Unidades</v>
      </c>
      <c r="N2768" s="49" t="str">
        <f t="shared" si="598"/>
        <v>Ministerio de Ciencias, Tecnología, Conocimiento e Innovación</v>
      </c>
      <c r="O27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Ollagüe</v>
      </c>
      <c r="P2768" s="68"/>
      <c r="Q2768" s="15" t="str">
        <f t="shared" si="592"/>
        <v>Gráfico Evolución Comparativo</v>
      </c>
      <c r="R2768" s="30"/>
      <c r="S27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https://analytics.zoho.com/open-view/2395394000008157701?ZOHO_CRITERIA=%22Localiza_CL_Poblacion%22.%22Codcom%22%3D2202</v>
      </c>
      <c r="T2768" s="17"/>
      <c r="U2768" s="31" t="str">
        <f t="shared" si="593"/>
        <v>#1774B9</v>
      </c>
      <c r="V2768" s="32" t="str">
        <f>+Enfermedades_Mundiales[[#This Row],[idcoleccion]]&amp;"-"&amp;Enfermedades_Mundiales[[#This Row],[id]]</f>
        <v>360-2758</v>
      </c>
      <c r="W2768" s="21">
        <f>+VLOOKUP(Enfermedades_Mundiales[[#This Row],[Filtro URL]],Estructura!$X$4:$Y$366,2,0)</f>
        <v>36302202</v>
      </c>
      <c r="X2768" s="21" t="str">
        <f>+VLOOKUP(Enfermedades_Mundiales[[#This Row],[tema]],Estructura!$A$4:$C$18,3,0)</f>
        <v>T-370</v>
      </c>
      <c r="Y2768" s="32" t="str">
        <f>+VLOOKUP(Enfermedades_Mundiales[[#This Row],[contenido]],Estructura!$E$4:$G$18,3,0)</f>
        <v>C-364</v>
      </c>
      <c r="Z2768" s="32" t="str">
        <f>+VLOOKUP(Enfermedades_Mundiales[[#This Row],[Filtro Integrado]],Estructura!$M$4:$O$367,3,0)</f>
        <v>FI-366</v>
      </c>
      <c r="AA2768" s="32" t="str">
        <f>+VLOOKUP(Enfermedades_Mundiales[[#This Row],[Muestra]],Estructura!$Q$4:$S$194,3,0)</f>
        <v>M-375</v>
      </c>
    </row>
    <row r="2769" spans="1:27" ht="40.799999999999997" x14ac:dyDescent="0.3">
      <c r="A2769" s="61" t="s">
        <v>3236</v>
      </c>
      <c r="B2769" s="43">
        <f t="shared" si="597"/>
        <v>360</v>
      </c>
      <c r="C2769" s="44" t="str">
        <f t="shared" si="597"/>
        <v>Enfermedades Mundiales</v>
      </c>
      <c r="D2769" s="44" t="str">
        <f t="shared" si="597"/>
        <v>Salud</v>
      </c>
      <c r="E2769" s="64">
        <v>2203</v>
      </c>
      <c r="F2769" s="44" t="str">
        <f t="shared" si="594"/>
        <v>Paso a Paso y Vacunación</v>
      </c>
      <c r="G2769" s="27" t="s">
        <v>3568</v>
      </c>
      <c r="H2769" s="60" t="s">
        <v>17</v>
      </c>
      <c r="I2769" s="58" t="s">
        <v>41</v>
      </c>
      <c r="J2769" s="43" t="str">
        <f t="shared" si="599"/>
        <v>Zona</v>
      </c>
      <c r="K2769" s="12" t="str">
        <f t="shared" si="598"/>
        <v>Etapas Históricas - Vacunación</v>
      </c>
      <c r="L2769" s="43" t="str">
        <f t="shared" si="598"/>
        <v>Periodo 2020-2021</v>
      </c>
      <c r="M2769" s="43" t="str">
        <f t="shared" si="598"/>
        <v>Unidades</v>
      </c>
      <c r="N2769" s="49" t="str">
        <f t="shared" si="598"/>
        <v>Ministerio de Ciencias, Tecnología, Conocimiento e Innovación</v>
      </c>
      <c r="O27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Pedro de Atacama</v>
      </c>
      <c r="P2769" s="68"/>
      <c r="Q2769" s="15" t="str">
        <f t="shared" si="592"/>
        <v>Gráfico Evolución Comparativo</v>
      </c>
      <c r="R2769" s="30"/>
      <c r="S27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https://analytics.zoho.com/open-view/2395394000008157701?ZOHO_CRITERIA=%22Localiza_CL_Poblacion%22.%22Codcom%22%3D2203</v>
      </c>
      <c r="T2769" s="17"/>
      <c r="U2769" s="31" t="str">
        <f t="shared" si="593"/>
        <v>#1774B9</v>
      </c>
      <c r="V2769" s="32" t="str">
        <f>+Enfermedades_Mundiales[[#This Row],[idcoleccion]]&amp;"-"&amp;Enfermedades_Mundiales[[#This Row],[id]]</f>
        <v>360-2759</v>
      </c>
      <c r="W2769" s="21">
        <f>+VLOOKUP(Enfermedades_Mundiales[[#This Row],[Filtro URL]],Estructura!$X$4:$Y$366,2,0)</f>
        <v>36302203</v>
      </c>
      <c r="X2769" s="21" t="str">
        <f>+VLOOKUP(Enfermedades_Mundiales[[#This Row],[tema]],Estructura!$A$4:$C$18,3,0)</f>
        <v>T-370</v>
      </c>
      <c r="Y2769" s="32" t="str">
        <f>+VLOOKUP(Enfermedades_Mundiales[[#This Row],[contenido]],Estructura!$E$4:$G$18,3,0)</f>
        <v>C-364</v>
      </c>
      <c r="Z2769" s="32" t="str">
        <f>+VLOOKUP(Enfermedades_Mundiales[[#This Row],[Filtro Integrado]],Estructura!$M$4:$O$367,3,0)</f>
        <v>FI-366</v>
      </c>
      <c r="AA2769" s="32" t="str">
        <f>+VLOOKUP(Enfermedades_Mundiales[[#This Row],[Muestra]],Estructura!$Q$4:$S$194,3,0)</f>
        <v>M-375</v>
      </c>
    </row>
    <row r="2770" spans="1:27" ht="40.799999999999997" x14ac:dyDescent="0.3">
      <c r="A2770" s="61" t="s">
        <v>3237</v>
      </c>
      <c r="B2770" s="43">
        <f t="shared" si="597"/>
        <v>360</v>
      </c>
      <c r="C2770" s="44" t="str">
        <f t="shared" si="597"/>
        <v>Enfermedades Mundiales</v>
      </c>
      <c r="D2770" s="44" t="str">
        <f t="shared" si="597"/>
        <v>Salud</v>
      </c>
      <c r="E2770" s="64">
        <v>2301</v>
      </c>
      <c r="F2770" s="44" t="str">
        <f t="shared" si="594"/>
        <v>Paso a Paso y Vacunación</v>
      </c>
      <c r="G2770" s="27" t="s">
        <v>3568</v>
      </c>
      <c r="H2770" s="60" t="s">
        <v>17</v>
      </c>
      <c r="I2770" s="58" t="s">
        <v>42</v>
      </c>
      <c r="J2770" s="43" t="str">
        <f t="shared" si="599"/>
        <v>Zona</v>
      </c>
      <c r="K2770" s="12" t="str">
        <f t="shared" si="598"/>
        <v>Etapas Históricas - Vacunación</v>
      </c>
      <c r="L2770" s="43" t="str">
        <f t="shared" si="598"/>
        <v>Periodo 2020-2021</v>
      </c>
      <c r="M2770" s="43" t="str">
        <f t="shared" si="598"/>
        <v>Unidades</v>
      </c>
      <c r="N2770" s="49" t="str">
        <f t="shared" si="598"/>
        <v>Ministerio de Ciencias, Tecnología, Conocimiento e Innovación</v>
      </c>
      <c r="O27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Tocopilla</v>
      </c>
      <c r="P2770" s="68"/>
      <c r="Q2770" s="15" t="str">
        <f t="shared" si="592"/>
        <v>Gráfico Evolución Comparativo</v>
      </c>
      <c r="R2770" s="30"/>
      <c r="S27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https://analytics.zoho.com/open-view/2395394000008157701?ZOHO_CRITERIA=%22Localiza_CL_Poblacion%22.%22Codcom%22%3D2301</v>
      </c>
      <c r="T2770" s="17"/>
      <c r="U2770" s="31" t="str">
        <f t="shared" si="593"/>
        <v>#1774B9</v>
      </c>
      <c r="V2770" s="32" t="str">
        <f>+Enfermedades_Mundiales[[#This Row],[idcoleccion]]&amp;"-"&amp;Enfermedades_Mundiales[[#This Row],[id]]</f>
        <v>360-2760</v>
      </c>
      <c r="W2770" s="21">
        <f>+VLOOKUP(Enfermedades_Mundiales[[#This Row],[Filtro URL]],Estructura!$X$4:$Y$366,2,0)</f>
        <v>36302301</v>
      </c>
      <c r="X2770" s="21" t="str">
        <f>+VLOOKUP(Enfermedades_Mundiales[[#This Row],[tema]],Estructura!$A$4:$C$18,3,0)</f>
        <v>T-370</v>
      </c>
      <c r="Y2770" s="32" t="str">
        <f>+VLOOKUP(Enfermedades_Mundiales[[#This Row],[contenido]],Estructura!$E$4:$G$18,3,0)</f>
        <v>C-364</v>
      </c>
      <c r="Z2770" s="32" t="str">
        <f>+VLOOKUP(Enfermedades_Mundiales[[#This Row],[Filtro Integrado]],Estructura!$M$4:$O$367,3,0)</f>
        <v>FI-366</v>
      </c>
      <c r="AA2770" s="32" t="str">
        <f>+VLOOKUP(Enfermedades_Mundiales[[#This Row],[Muestra]],Estructura!$Q$4:$S$194,3,0)</f>
        <v>M-375</v>
      </c>
    </row>
    <row r="2771" spans="1:27" ht="40.799999999999997" x14ac:dyDescent="0.3">
      <c r="A2771" s="61" t="s">
        <v>3238</v>
      </c>
      <c r="B2771" s="43">
        <f t="shared" si="597"/>
        <v>360</v>
      </c>
      <c r="C2771" s="44" t="str">
        <f t="shared" si="597"/>
        <v>Enfermedades Mundiales</v>
      </c>
      <c r="D2771" s="44" t="str">
        <f t="shared" si="597"/>
        <v>Salud</v>
      </c>
      <c r="E2771" s="64">
        <v>2302</v>
      </c>
      <c r="F2771" s="44" t="str">
        <f t="shared" si="594"/>
        <v>Paso a Paso y Vacunación</v>
      </c>
      <c r="G2771" s="27" t="s">
        <v>3568</v>
      </c>
      <c r="H2771" s="60" t="s">
        <v>17</v>
      </c>
      <c r="I2771" s="58" t="s">
        <v>43</v>
      </c>
      <c r="J2771" s="43" t="str">
        <f t="shared" si="599"/>
        <v>Zona</v>
      </c>
      <c r="K2771" s="12" t="str">
        <f t="shared" si="598"/>
        <v>Etapas Históricas - Vacunación</v>
      </c>
      <c r="L2771" s="43" t="str">
        <f t="shared" si="598"/>
        <v>Periodo 2020-2021</v>
      </c>
      <c r="M2771" s="43" t="str">
        <f t="shared" si="598"/>
        <v>Unidades</v>
      </c>
      <c r="N2771" s="49" t="str">
        <f t="shared" si="598"/>
        <v>Ministerio de Ciencias, Tecnología, Conocimiento e Innovación</v>
      </c>
      <c r="O27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María Elena</v>
      </c>
      <c r="P2771" s="68"/>
      <c r="Q2771" s="15" t="str">
        <f t="shared" si="592"/>
        <v>Gráfico Evolución Comparativo</v>
      </c>
      <c r="R2771" s="30"/>
      <c r="S27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https://analytics.zoho.com/open-view/2395394000008157701?ZOHO_CRITERIA=%22Localiza_CL_Poblacion%22.%22Codcom%22%3D2302</v>
      </c>
      <c r="T2771" s="17"/>
      <c r="U2771" s="31" t="str">
        <f t="shared" si="593"/>
        <v>#1774B9</v>
      </c>
      <c r="V2771" s="32" t="str">
        <f>+Enfermedades_Mundiales[[#This Row],[idcoleccion]]&amp;"-"&amp;Enfermedades_Mundiales[[#This Row],[id]]</f>
        <v>360-2761</v>
      </c>
      <c r="W2771" s="21">
        <f>+VLOOKUP(Enfermedades_Mundiales[[#This Row],[Filtro URL]],Estructura!$X$4:$Y$366,2,0)</f>
        <v>36302302</v>
      </c>
      <c r="X2771" s="21" t="str">
        <f>+VLOOKUP(Enfermedades_Mundiales[[#This Row],[tema]],Estructura!$A$4:$C$18,3,0)</f>
        <v>T-370</v>
      </c>
      <c r="Y2771" s="32" t="str">
        <f>+VLOOKUP(Enfermedades_Mundiales[[#This Row],[contenido]],Estructura!$E$4:$G$18,3,0)</f>
        <v>C-364</v>
      </c>
      <c r="Z2771" s="32" t="str">
        <f>+VLOOKUP(Enfermedades_Mundiales[[#This Row],[Filtro Integrado]],Estructura!$M$4:$O$367,3,0)</f>
        <v>FI-366</v>
      </c>
      <c r="AA2771" s="32" t="str">
        <f>+VLOOKUP(Enfermedades_Mundiales[[#This Row],[Muestra]],Estructura!$Q$4:$S$194,3,0)</f>
        <v>M-375</v>
      </c>
    </row>
    <row r="2772" spans="1:27" ht="36" x14ac:dyDescent="0.3">
      <c r="A2772" s="61" t="s">
        <v>3239</v>
      </c>
      <c r="B2772" s="43">
        <f t="shared" ref="B2772:D2787" si="600">+B2771</f>
        <v>360</v>
      </c>
      <c r="C2772" s="44" t="str">
        <f t="shared" si="600"/>
        <v>Enfermedades Mundiales</v>
      </c>
      <c r="D2772" s="44" t="str">
        <f t="shared" si="600"/>
        <v>Salud</v>
      </c>
      <c r="E2772" s="64">
        <v>3101</v>
      </c>
      <c r="F2772" s="44" t="str">
        <f t="shared" si="594"/>
        <v>Paso a Paso y Vacunación</v>
      </c>
      <c r="G2772" s="27" t="s">
        <v>3568</v>
      </c>
      <c r="H2772" s="60" t="s">
        <v>17</v>
      </c>
      <c r="I2772" s="58" t="s">
        <v>44</v>
      </c>
      <c r="J2772" s="43" t="str">
        <f t="shared" si="599"/>
        <v>Zona</v>
      </c>
      <c r="K2772" s="12" t="str">
        <f t="shared" si="598"/>
        <v>Etapas Históricas - Vacunación</v>
      </c>
      <c r="L2772" s="43" t="str">
        <f t="shared" si="598"/>
        <v>Periodo 2020-2021</v>
      </c>
      <c r="M2772" s="43" t="str">
        <f t="shared" si="598"/>
        <v>Unidades</v>
      </c>
      <c r="N2772" s="49" t="str">
        <f t="shared" si="598"/>
        <v>Ministerio de Ciencias, Tecnología, Conocimiento e Innovación</v>
      </c>
      <c r="O27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Copiapó</v>
      </c>
      <c r="P2772" s="68"/>
      <c r="Q2772" s="15" t="str">
        <f t="shared" si="592"/>
        <v>Gráfico Evolución Comparativo</v>
      </c>
      <c r="R2772" s="30"/>
      <c r="S27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https://analytics.zoho.com/open-view/2395394000008157701?ZOHO_CRITERIA=%22Localiza_CL_Poblacion%22.%22Codcom%22%3D3101</v>
      </c>
      <c r="T2772" s="17"/>
      <c r="U2772" s="31" t="str">
        <f t="shared" si="593"/>
        <v>#1774B9</v>
      </c>
      <c r="V2772" s="32" t="str">
        <f>+Enfermedades_Mundiales[[#This Row],[idcoleccion]]&amp;"-"&amp;Enfermedades_Mundiales[[#This Row],[id]]</f>
        <v>360-2762</v>
      </c>
      <c r="W2772" s="21">
        <f>+VLOOKUP(Enfermedades_Mundiales[[#This Row],[Filtro URL]],Estructura!$X$4:$Y$366,2,0)</f>
        <v>36303101</v>
      </c>
      <c r="X2772" s="21" t="str">
        <f>+VLOOKUP(Enfermedades_Mundiales[[#This Row],[tema]],Estructura!$A$4:$C$18,3,0)</f>
        <v>T-370</v>
      </c>
      <c r="Y2772" s="32" t="str">
        <f>+VLOOKUP(Enfermedades_Mundiales[[#This Row],[contenido]],Estructura!$E$4:$G$18,3,0)</f>
        <v>C-364</v>
      </c>
      <c r="Z2772" s="32" t="str">
        <f>+VLOOKUP(Enfermedades_Mundiales[[#This Row],[Filtro Integrado]],Estructura!$M$4:$O$367,3,0)</f>
        <v>FI-366</v>
      </c>
      <c r="AA2772" s="32" t="str">
        <f>+VLOOKUP(Enfermedades_Mundiales[[#This Row],[Muestra]],Estructura!$Q$4:$S$194,3,0)</f>
        <v>M-375</v>
      </c>
    </row>
    <row r="2773" spans="1:27" ht="36" x14ac:dyDescent="0.3">
      <c r="A2773" s="61" t="s">
        <v>3240</v>
      </c>
      <c r="B2773" s="43">
        <f t="shared" si="600"/>
        <v>360</v>
      </c>
      <c r="C2773" s="44" t="str">
        <f t="shared" si="600"/>
        <v>Enfermedades Mundiales</v>
      </c>
      <c r="D2773" s="44" t="str">
        <f t="shared" si="600"/>
        <v>Salud</v>
      </c>
      <c r="E2773" s="64">
        <v>3102</v>
      </c>
      <c r="F2773" s="44" t="str">
        <f t="shared" si="594"/>
        <v>Paso a Paso y Vacunación</v>
      </c>
      <c r="G2773" s="27" t="s">
        <v>3568</v>
      </c>
      <c r="H2773" s="60" t="s">
        <v>17</v>
      </c>
      <c r="I2773" s="58" t="s">
        <v>45</v>
      </c>
      <c r="J2773" s="43" t="str">
        <f t="shared" si="599"/>
        <v>Zona</v>
      </c>
      <c r="K2773" s="12" t="str">
        <f t="shared" ref="K2773:N2788" si="601">+K2772</f>
        <v>Etapas Históricas - Vacunación</v>
      </c>
      <c r="L2773" s="43" t="str">
        <f t="shared" si="601"/>
        <v>Periodo 2020-2021</v>
      </c>
      <c r="M2773" s="43" t="str">
        <f t="shared" si="601"/>
        <v>Unidades</v>
      </c>
      <c r="N2773" s="49" t="str">
        <f t="shared" si="601"/>
        <v>Ministerio de Ciencias, Tecnología, Conocimiento e Innovación</v>
      </c>
      <c r="O27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Caldera</v>
      </c>
      <c r="P2773" s="68"/>
      <c r="Q2773" s="15" t="str">
        <f t="shared" si="592"/>
        <v>Gráfico Evolución Comparativo</v>
      </c>
      <c r="R2773" s="30"/>
      <c r="S27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https://analytics.zoho.com/open-view/2395394000008157701?ZOHO_CRITERIA=%22Localiza_CL_Poblacion%22.%22Codcom%22%3D3102</v>
      </c>
      <c r="T2773" s="17"/>
      <c r="U2773" s="31" t="str">
        <f t="shared" si="593"/>
        <v>#1774B9</v>
      </c>
      <c r="V2773" s="32" t="str">
        <f>+Enfermedades_Mundiales[[#This Row],[idcoleccion]]&amp;"-"&amp;Enfermedades_Mundiales[[#This Row],[id]]</f>
        <v>360-2763</v>
      </c>
      <c r="W2773" s="21">
        <f>+VLOOKUP(Enfermedades_Mundiales[[#This Row],[Filtro URL]],Estructura!$X$4:$Y$366,2,0)</f>
        <v>36303102</v>
      </c>
      <c r="X2773" s="21" t="str">
        <f>+VLOOKUP(Enfermedades_Mundiales[[#This Row],[tema]],Estructura!$A$4:$C$18,3,0)</f>
        <v>T-370</v>
      </c>
      <c r="Y2773" s="32" t="str">
        <f>+VLOOKUP(Enfermedades_Mundiales[[#This Row],[contenido]],Estructura!$E$4:$G$18,3,0)</f>
        <v>C-364</v>
      </c>
      <c r="Z2773" s="32" t="str">
        <f>+VLOOKUP(Enfermedades_Mundiales[[#This Row],[Filtro Integrado]],Estructura!$M$4:$O$367,3,0)</f>
        <v>FI-366</v>
      </c>
      <c r="AA2773" s="32" t="str">
        <f>+VLOOKUP(Enfermedades_Mundiales[[#This Row],[Muestra]],Estructura!$Q$4:$S$194,3,0)</f>
        <v>M-375</v>
      </c>
    </row>
    <row r="2774" spans="1:27" ht="40.799999999999997" x14ac:dyDescent="0.3">
      <c r="A2774" s="61" t="s">
        <v>3241</v>
      </c>
      <c r="B2774" s="43">
        <f t="shared" si="600"/>
        <v>360</v>
      </c>
      <c r="C2774" s="44" t="str">
        <f t="shared" si="600"/>
        <v>Enfermedades Mundiales</v>
      </c>
      <c r="D2774" s="44" t="str">
        <f t="shared" si="600"/>
        <v>Salud</v>
      </c>
      <c r="E2774" s="64">
        <v>3103</v>
      </c>
      <c r="F2774" s="44" t="str">
        <f t="shared" si="594"/>
        <v>Paso a Paso y Vacunación</v>
      </c>
      <c r="G2774" s="27" t="s">
        <v>3568</v>
      </c>
      <c r="H2774" s="60" t="s">
        <v>17</v>
      </c>
      <c r="I2774" s="58" t="s">
        <v>46</v>
      </c>
      <c r="J2774" s="43" t="str">
        <f t="shared" si="599"/>
        <v>Zona</v>
      </c>
      <c r="K2774" s="12" t="str">
        <f t="shared" si="601"/>
        <v>Etapas Históricas - Vacunación</v>
      </c>
      <c r="L2774" s="43" t="str">
        <f t="shared" si="601"/>
        <v>Periodo 2020-2021</v>
      </c>
      <c r="M2774" s="43" t="str">
        <f t="shared" si="601"/>
        <v>Unidades</v>
      </c>
      <c r="N2774" s="49" t="str">
        <f t="shared" si="601"/>
        <v>Ministerio de Ciencias, Tecnología, Conocimiento e Innovación</v>
      </c>
      <c r="O27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Tierra Amarilla</v>
      </c>
      <c r="P2774" s="68"/>
      <c r="Q2774" s="15" t="str">
        <f t="shared" si="592"/>
        <v>Gráfico Evolución Comparativo</v>
      </c>
      <c r="R2774" s="30"/>
      <c r="S27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https://analytics.zoho.com/open-view/2395394000008157701?ZOHO_CRITERIA=%22Localiza_CL_Poblacion%22.%22Codcom%22%3D3103</v>
      </c>
      <c r="T2774" s="17"/>
      <c r="U2774" s="31" t="str">
        <f t="shared" si="593"/>
        <v>#1774B9</v>
      </c>
      <c r="V2774" s="32" t="str">
        <f>+Enfermedades_Mundiales[[#This Row],[idcoleccion]]&amp;"-"&amp;Enfermedades_Mundiales[[#This Row],[id]]</f>
        <v>360-2764</v>
      </c>
      <c r="W2774" s="21">
        <f>+VLOOKUP(Enfermedades_Mundiales[[#This Row],[Filtro URL]],Estructura!$X$4:$Y$366,2,0)</f>
        <v>36303103</v>
      </c>
      <c r="X2774" s="21" t="str">
        <f>+VLOOKUP(Enfermedades_Mundiales[[#This Row],[tema]],Estructura!$A$4:$C$18,3,0)</f>
        <v>T-370</v>
      </c>
      <c r="Y2774" s="32" t="str">
        <f>+VLOOKUP(Enfermedades_Mundiales[[#This Row],[contenido]],Estructura!$E$4:$G$18,3,0)</f>
        <v>C-364</v>
      </c>
      <c r="Z2774" s="32" t="str">
        <f>+VLOOKUP(Enfermedades_Mundiales[[#This Row],[Filtro Integrado]],Estructura!$M$4:$O$367,3,0)</f>
        <v>FI-366</v>
      </c>
      <c r="AA2774" s="32" t="str">
        <f>+VLOOKUP(Enfermedades_Mundiales[[#This Row],[Muestra]],Estructura!$Q$4:$S$194,3,0)</f>
        <v>M-375</v>
      </c>
    </row>
    <row r="2775" spans="1:27" ht="40.799999999999997" x14ac:dyDescent="0.3">
      <c r="A2775" s="61" t="s">
        <v>3242</v>
      </c>
      <c r="B2775" s="43">
        <f t="shared" si="600"/>
        <v>360</v>
      </c>
      <c r="C2775" s="44" t="str">
        <f t="shared" si="600"/>
        <v>Enfermedades Mundiales</v>
      </c>
      <c r="D2775" s="44" t="str">
        <f t="shared" si="600"/>
        <v>Salud</v>
      </c>
      <c r="E2775" s="64">
        <v>3201</v>
      </c>
      <c r="F2775" s="44" t="str">
        <f t="shared" si="594"/>
        <v>Paso a Paso y Vacunación</v>
      </c>
      <c r="G2775" s="27" t="s">
        <v>3568</v>
      </c>
      <c r="H2775" s="60" t="s">
        <v>17</v>
      </c>
      <c r="I2775" s="58" t="s">
        <v>47</v>
      </c>
      <c r="J2775" s="43" t="str">
        <f t="shared" si="599"/>
        <v>Zona</v>
      </c>
      <c r="K2775" s="12" t="str">
        <f t="shared" si="601"/>
        <v>Etapas Históricas - Vacunación</v>
      </c>
      <c r="L2775" s="43" t="str">
        <f t="shared" si="601"/>
        <v>Periodo 2020-2021</v>
      </c>
      <c r="M2775" s="43" t="str">
        <f t="shared" si="601"/>
        <v>Unidades</v>
      </c>
      <c r="N2775" s="49" t="str">
        <f t="shared" si="601"/>
        <v>Ministerio de Ciencias, Tecnología, Conocimiento e Innovación</v>
      </c>
      <c r="O27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Chañaral</v>
      </c>
      <c r="P2775" s="68"/>
      <c r="Q2775" s="15" t="str">
        <f t="shared" si="592"/>
        <v>Gráfico Evolución Comparativo</v>
      </c>
      <c r="R2775" s="30"/>
      <c r="S27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https://analytics.zoho.com/open-view/2395394000008157701?ZOHO_CRITERIA=%22Localiza_CL_Poblacion%22.%22Codcom%22%3D3201</v>
      </c>
      <c r="T2775" s="17"/>
      <c r="U2775" s="31" t="str">
        <f t="shared" si="593"/>
        <v>#1774B9</v>
      </c>
      <c r="V2775" s="32" t="str">
        <f>+Enfermedades_Mundiales[[#This Row],[idcoleccion]]&amp;"-"&amp;Enfermedades_Mundiales[[#This Row],[id]]</f>
        <v>360-2765</v>
      </c>
      <c r="W2775" s="21">
        <f>+VLOOKUP(Enfermedades_Mundiales[[#This Row],[Filtro URL]],Estructura!$X$4:$Y$366,2,0)</f>
        <v>36303201</v>
      </c>
      <c r="X2775" s="21" t="str">
        <f>+VLOOKUP(Enfermedades_Mundiales[[#This Row],[tema]],Estructura!$A$4:$C$18,3,0)</f>
        <v>T-370</v>
      </c>
      <c r="Y2775" s="32" t="str">
        <f>+VLOOKUP(Enfermedades_Mundiales[[#This Row],[contenido]],Estructura!$E$4:$G$18,3,0)</f>
        <v>C-364</v>
      </c>
      <c r="Z2775" s="32" t="str">
        <f>+VLOOKUP(Enfermedades_Mundiales[[#This Row],[Filtro Integrado]],Estructura!$M$4:$O$367,3,0)</f>
        <v>FI-366</v>
      </c>
      <c r="AA2775" s="32" t="str">
        <f>+VLOOKUP(Enfermedades_Mundiales[[#This Row],[Muestra]],Estructura!$Q$4:$S$194,3,0)</f>
        <v>M-375</v>
      </c>
    </row>
    <row r="2776" spans="1:27" ht="40.799999999999997" x14ac:dyDescent="0.3">
      <c r="A2776" s="61" t="s">
        <v>3243</v>
      </c>
      <c r="B2776" s="43">
        <f t="shared" si="600"/>
        <v>360</v>
      </c>
      <c r="C2776" s="44" t="str">
        <f t="shared" si="600"/>
        <v>Enfermedades Mundiales</v>
      </c>
      <c r="D2776" s="44" t="str">
        <f t="shared" si="600"/>
        <v>Salud</v>
      </c>
      <c r="E2776" s="64">
        <v>3202</v>
      </c>
      <c r="F2776" s="44" t="str">
        <f t="shared" si="594"/>
        <v>Paso a Paso y Vacunación</v>
      </c>
      <c r="G2776" s="27" t="s">
        <v>3568</v>
      </c>
      <c r="H2776" s="60" t="s">
        <v>17</v>
      </c>
      <c r="I2776" s="58" t="s">
        <v>48</v>
      </c>
      <c r="J2776" s="43" t="str">
        <f t="shared" si="599"/>
        <v>Zona</v>
      </c>
      <c r="K2776" s="12" t="str">
        <f t="shared" si="601"/>
        <v>Etapas Históricas - Vacunación</v>
      </c>
      <c r="L2776" s="43" t="str">
        <f t="shared" si="601"/>
        <v>Periodo 2020-2021</v>
      </c>
      <c r="M2776" s="43" t="str">
        <f t="shared" si="601"/>
        <v>Unidades</v>
      </c>
      <c r="N2776" s="49" t="str">
        <f t="shared" si="601"/>
        <v>Ministerio de Ciencias, Tecnología, Conocimiento e Innovación</v>
      </c>
      <c r="O27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Diego de Almagro</v>
      </c>
      <c r="P2776" s="68"/>
      <c r="Q2776" s="15" t="str">
        <f t="shared" si="592"/>
        <v>Gráfico Evolución Comparativo</v>
      </c>
      <c r="R2776" s="30"/>
      <c r="S27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https://analytics.zoho.com/open-view/2395394000008157701?ZOHO_CRITERIA=%22Localiza_CL_Poblacion%22.%22Codcom%22%3D3202</v>
      </c>
      <c r="T2776" s="17"/>
      <c r="U2776" s="31" t="str">
        <f t="shared" si="593"/>
        <v>#1774B9</v>
      </c>
      <c r="V2776" s="32" t="str">
        <f>+Enfermedades_Mundiales[[#This Row],[idcoleccion]]&amp;"-"&amp;Enfermedades_Mundiales[[#This Row],[id]]</f>
        <v>360-2766</v>
      </c>
      <c r="W2776" s="21">
        <f>+VLOOKUP(Enfermedades_Mundiales[[#This Row],[Filtro URL]],Estructura!$X$4:$Y$366,2,0)</f>
        <v>36303202</v>
      </c>
      <c r="X2776" s="21" t="str">
        <f>+VLOOKUP(Enfermedades_Mundiales[[#This Row],[tema]],Estructura!$A$4:$C$18,3,0)</f>
        <v>T-370</v>
      </c>
      <c r="Y2776" s="32" t="str">
        <f>+VLOOKUP(Enfermedades_Mundiales[[#This Row],[contenido]],Estructura!$E$4:$G$18,3,0)</f>
        <v>C-364</v>
      </c>
      <c r="Z2776" s="32" t="str">
        <f>+VLOOKUP(Enfermedades_Mundiales[[#This Row],[Filtro Integrado]],Estructura!$M$4:$O$367,3,0)</f>
        <v>FI-366</v>
      </c>
      <c r="AA2776" s="32" t="str">
        <f>+VLOOKUP(Enfermedades_Mundiales[[#This Row],[Muestra]],Estructura!$Q$4:$S$194,3,0)</f>
        <v>M-375</v>
      </c>
    </row>
    <row r="2777" spans="1:27" ht="36" x14ac:dyDescent="0.3">
      <c r="A2777" s="61" t="s">
        <v>3244</v>
      </c>
      <c r="B2777" s="43">
        <f t="shared" si="600"/>
        <v>360</v>
      </c>
      <c r="C2777" s="44" t="str">
        <f t="shared" si="600"/>
        <v>Enfermedades Mundiales</v>
      </c>
      <c r="D2777" s="44" t="str">
        <f t="shared" si="600"/>
        <v>Salud</v>
      </c>
      <c r="E2777" s="64">
        <v>3301</v>
      </c>
      <c r="F2777" s="44" t="str">
        <f t="shared" si="594"/>
        <v>Paso a Paso y Vacunación</v>
      </c>
      <c r="G2777" s="27" t="s">
        <v>3568</v>
      </c>
      <c r="H2777" s="60" t="s">
        <v>17</v>
      </c>
      <c r="I2777" s="58" t="s">
        <v>49</v>
      </c>
      <c r="J2777" s="43" t="str">
        <f t="shared" si="599"/>
        <v>Zona</v>
      </c>
      <c r="K2777" s="12" t="str">
        <f t="shared" si="601"/>
        <v>Etapas Históricas - Vacunación</v>
      </c>
      <c r="L2777" s="43" t="str">
        <f t="shared" si="601"/>
        <v>Periodo 2020-2021</v>
      </c>
      <c r="M2777" s="43" t="str">
        <f t="shared" si="601"/>
        <v>Unidades</v>
      </c>
      <c r="N2777" s="49" t="str">
        <f t="shared" si="601"/>
        <v>Ministerio de Ciencias, Tecnología, Conocimiento e Innovación</v>
      </c>
      <c r="O27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Vallenar</v>
      </c>
      <c r="P2777" s="68"/>
      <c r="Q2777" s="15" t="str">
        <f t="shared" si="592"/>
        <v>Gráfico Evolución Comparativo</v>
      </c>
      <c r="R2777" s="30"/>
      <c r="S27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https://analytics.zoho.com/open-view/2395394000008157701?ZOHO_CRITERIA=%22Localiza_CL_Poblacion%22.%22Codcom%22%3D3301</v>
      </c>
      <c r="T2777" s="17"/>
      <c r="U2777" s="31" t="str">
        <f t="shared" si="593"/>
        <v>#1774B9</v>
      </c>
      <c r="V2777" s="32" t="str">
        <f>+Enfermedades_Mundiales[[#This Row],[idcoleccion]]&amp;"-"&amp;Enfermedades_Mundiales[[#This Row],[id]]</f>
        <v>360-2767</v>
      </c>
      <c r="W2777" s="21">
        <f>+VLOOKUP(Enfermedades_Mundiales[[#This Row],[Filtro URL]],Estructura!$X$4:$Y$366,2,0)</f>
        <v>36303301</v>
      </c>
      <c r="X2777" s="21" t="str">
        <f>+VLOOKUP(Enfermedades_Mundiales[[#This Row],[tema]],Estructura!$A$4:$C$18,3,0)</f>
        <v>T-370</v>
      </c>
      <c r="Y2777" s="32" t="str">
        <f>+VLOOKUP(Enfermedades_Mundiales[[#This Row],[contenido]],Estructura!$E$4:$G$18,3,0)</f>
        <v>C-364</v>
      </c>
      <c r="Z2777" s="32" t="str">
        <f>+VLOOKUP(Enfermedades_Mundiales[[#This Row],[Filtro Integrado]],Estructura!$M$4:$O$367,3,0)</f>
        <v>FI-366</v>
      </c>
      <c r="AA2777" s="32" t="str">
        <f>+VLOOKUP(Enfermedades_Mundiales[[#This Row],[Muestra]],Estructura!$Q$4:$S$194,3,0)</f>
        <v>M-375</v>
      </c>
    </row>
    <row r="2778" spans="1:27" ht="40.799999999999997" x14ac:dyDescent="0.3">
      <c r="A2778" s="61" t="s">
        <v>3245</v>
      </c>
      <c r="B2778" s="43">
        <f t="shared" si="600"/>
        <v>360</v>
      </c>
      <c r="C2778" s="44" t="str">
        <f t="shared" si="600"/>
        <v>Enfermedades Mundiales</v>
      </c>
      <c r="D2778" s="44" t="str">
        <f t="shared" si="600"/>
        <v>Salud</v>
      </c>
      <c r="E2778" s="64">
        <v>3302</v>
      </c>
      <c r="F2778" s="44" t="str">
        <f t="shared" si="594"/>
        <v>Paso a Paso y Vacunación</v>
      </c>
      <c r="G2778" s="27" t="s">
        <v>3568</v>
      </c>
      <c r="H2778" s="60" t="s">
        <v>17</v>
      </c>
      <c r="I2778" s="58" t="s">
        <v>50</v>
      </c>
      <c r="J2778" s="43" t="str">
        <f t="shared" si="599"/>
        <v>Zona</v>
      </c>
      <c r="K2778" s="12" t="str">
        <f t="shared" si="601"/>
        <v>Etapas Históricas - Vacunación</v>
      </c>
      <c r="L2778" s="43" t="str">
        <f t="shared" si="601"/>
        <v>Periodo 2020-2021</v>
      </c>
      <c r="M2778" s="43" t="str">
        <f t="shared" si="601"/>
        <v>Unidades</v>
      </c>
      <c r="N2778" s="49" t="str">
        <f t="shared" si="601"/>
        <v>Ministerio de Ciencias, Tecnología, Conocimiento e Innovación</v>
      </c>
      <c r="O27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Alto del Carmen</v>
      </c>
      <c r="P2778" s="68"/>
      <c r="Q2778" s="15" t="str">
        <f t="shared" si="592"/>
        <v>Gráfico Evolución Comparativo</v>
      </c>
      <c r="R2778" s="30"/>
      <c r="S27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https://analytics.zoho.com/open-view/2395394000008157701?ZOHO_CRITERIA=%22Localiza_CL_Poblacion%22.%22Codcom%22%3D3302</v>
      </c>
      <c r="T2778" s="17"/>
      <c r="U2778" s="31" t="str">
        <f t="shared" si="593"/>
        <v>#1774B9</v>
      </c>
      <c r="V2778" s="32" t="str">
        <f>+Enfermedades_Mundiales[[#This Row],[idcoleccion]]&amp;"-"&amp;Enfermedades_Mundiales[[#This Row],[id]]</f>
        <v>360-2768</v>
      </c>
      <c r="W2778" s="21">
        <f>+VLOOKUP(Enfermedades_Mundiales[[#This Row],[Filtro URL]],Estructura!$X$4:$Y$366,2,0)</f>
        <v>36303302</v>
      </c>
      <c r="X2778" s="21" t="str">
        <f>+VLOOKUP(Enfermedades_Mundiales[[#This Row],[tema]],Estructura!$A$4:$C$18,3,0)</f>
        <v>T-370</v>
      </c>
      <c r="Y2778" s="32" t="str">
        <f>+VLOOKUP(Enfermedades_Mundiales[[#This Row],[contenido]],Estructura!$E$4:$G$18,3,0)</f>
        <v>C-364</v>
      </c>
      <c r="Z2778" s="32" t="str">
        <f>+VLOOKUP(Enfermedades_Mundiales[[#This Row],[Filtro Integrado]],Estructura!$M$4:$O$367,3,0)</f>
        <v>FI-366</v>
      </c>
      <c r="AA2778" s="32" t="str">
        <f>+VLOOKUP(Enfermedades_Mundiales[[#This Row],[Muestra]],Estructura!$Q$4:$S$194,3,0)</f>
        <v>M-375</v>
      </c>
    </row>
    <row r="2779" spans="1:27" ht="36" x14ac:dyDescent="0.3">
      <c r="A2779" s="61" t="s">
        <v>3246</v>
      </c>
      <c r="B2779" s="43">
        <f t="shared" si="600"/>
        <v>360</v>
      </c>
      <c r="C2779" s="44" t="str">
        <f t="shared" si="600"/>
        <v>Enfermedades Mundiales</v>
      </c>
      <c r="D2779" s="44" t="str">
        <f t="shared" si="600"/>
        <v>Salud</v>
      </c>
      <c r="E2779" s="64">
        <v>3303</v>
      </c>
      <c r="F2779" s="44" t="str">
        <f t="shared" si="594"/>
        <v>Paso a Paso y Vacunación</v>
      </c>
      <c r="G2779" s="27" t="s">
        <v>3568</v>
      </c>
      <c r="H2779" s="60" t="s">
        <v>17</v>
      </c>
      <c r="I2779" s="58" t="s">
        <v>51</v>
      </c>
      <c r="J2779" s="43" t="str">
        <f t="shared" si="599"/>
        <v>Zona</v>
      </c>
      <c r="K2779" s="12" t="str">
        <f t="shared" si="601"/>
        <v>Etapas Históricas - Vacunación</v>
      </c>
      <c r="L2779" s="43" t="str">
        <f t="shared" si="601"/>
        <v>Periodo 2020-2021</v>
      </c>
      <c r="M2779" s="43" t="str">
        <f t="shared" si="601"/>
        <v>Unidades</v>
      </c>
      <c r="N2779" s="49" t="str">
        <f t="shared" si="601"/>
        <v>Ministerio de Ciencias, Tecnología, Conocimiento e Innovación</v>
      </c>
      <c r="O27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Freirina</v>
      </c>
      <c r="P2779" s="68"/>
      <c r="Q2779" s="15" t="str">
        <f t="shared" si="592"/>
        <v>Gráfico Evolución Comparativo</v>
      </c>
      <c r="R2779" s="30"/>
      <c r="S27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https://analytics.zoho.com/open-view/2395394000008157701?ZOHO_CRITERIA=%22Localiza_CL_Poblacion%22.%22Codcom%22%3D3303</v>
      </c>
      <c r="T2779" s="17"/>
      <c r="U2779" s="31" t="str">
        <f t="shared" si="593"/>
        <v>#1774B9</v>
      </c>
      <c r="V2779" s="32" t="str">
        <f>+Enfermedades_Mundiales[[#This Row],[idcoleccion]]&amp;"-"&amp;Enfermedades_Mundiales[[#This Row],[id]]</f>
        <v>360-2769</v>
      </c>
      <c r="W2779" s="21">
        <f>+VLOOKUP(Enfermedades_Mundiales[[#This Row],[Filtro URL]],Estructura!$X$4:$Y$366,2,0)</f>
        <v>36303303</v>
      </c>
      <c r="X2779" s="21" t="str">
        <f>+VLOOKUP(Enfermedades_Mundiales[[#This Row],[tema]],Estructura!$A$4:$C$18,3,0)</f>
        <v>T-370</v>
      </c>
      <c r="Y2779" s="32" t="str">
        <f>+VLOOKUP(Enfermedades_Mundiales[[#This Row],[contenido]],Estructura!$E$4:$G$18,3,0)</f>
        <v>C-364</v>
      </c>
      <c r="Z2779" s="32" t="str">
        <f>+VLOOKUP(Enfermedades_Mundiales[[#This Row],[Filtro Integrado]],Estructura!$M$4:$O$367,3,0)</f>
        <v>FI-366</v>
      </c>
      <c r="AA2779" s="32" t="str">
        <f>+VLOOKUP(Enfermedades_Mundiales[[#This Row],[Muestra]],Estructura!$Q$4:$S$194,3,0)</f>
        <v>M-375</v>
      </c>
    </row>
    <row r="2780" spans="1:27" ht="36" x14ac:dyDescent="0.3">
      <c r="A2780" s="61" t="s">
        <v>3247</v>
      </c>
      <c r="B2780" s="43">
        <f t="shared" si="600"/>
        <v>360</v>
      </c>
      <c r="C2780" s="44" t="str">
        <f t="shared" si="600"/>
        <v>Enfermedades Mundiales</v>
      </c>
      <c r="D2780" s="44" t="str">
        <f t="shared" si="600"/>
        <v>Salud</v>
      </c>
      <c r="E2780" s="64">
        <v>3304</v>
      </c>
      <c r="F2780" s="44" t="str">
        <f t="shared" si="594"/>
        <v>Paso a Paso y Vacunación</v>
      </c>
      <c r="G2780" s="27" t="s">
        <v>3568</v>
      </c>
      <c r="H2780" s="60" t="s">
        <v>17</v>
      </c>
      <c r="I2780" s="58" t="s">
        <v>52</v>
      </c>
      <c r="J2780" s="43" t="str">
        <f t="shared" si="599"/>
        <v>Zona</v>
      </c>
      <c r="K2780" s="12" t="str">
        <f t="shared" si="601"/>
        <v>Etapas Históricas - Vacunación</v>
      </c>
      <c r="L2780" s="43" t="str">
        <f t="shared" si="601"/>
        <v>Periodo 2020-2021</v>
      </c>
      <c r="M2780" s="43" t="str">
        <f t="shared" si="601"/>
        <v>Unidades</v>
      </c>
      <c r="N2780" s="49" t="str">
        <f t="shared" si="601"/>
        <v>Ministerio de Ciencias, Tecnología, Conocimiento e Innovación</v>
      </c>
      <c r="O27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Huasco</v>
      </c>
      <c r="P2780" s="68"/>
      <c r="Q2780" s="15" t="str">
        <f t="shared" si="592"/>
        <v>Gráfico Evolución Comparativo</v>
      </c>
      <c r="R2780" s="30"/>
      <c r="S27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https://analytics.zoho.com/open-view/2395394000008157701?ZOHO_CRITERIA=%22Localiza_CL_Poblacion%22.%22Codcom%22%3D3304</v>
      </c>
      <c r="T2780" s="17"/>
      <c r="U2780" s="31" t="str">
        <f t="shared" si="593"/>
        <v>#1774B9</v>
      </c>
      <c r="V2780" s="32" t="str">
        <f>+Enfermedades_Mundiales[[#This Row],[idcoleccion]]&amp;"-"&amp;Enfermedades_Mundiales[[#This Row],[id]]</f>
        <v>360-2770</v>
      </c>
      <c r="W2780" s="21">
        <f>+VLOOKUP(Enfermedades_Mundiales[[#This Row],[Filtro URL]],Estructura!$X$4:$Y$366,2,0)</f>
        <v>36303304</v>
      </c>
      <c r="X2780" s="21" t="str">
        <f>+VLOOKUP(Enfermedades_Mundiales[[#This Row],[tema]],Estructura!$A$4:$C$18,3,0)</f>
        <v>T-370</v>
      </c>
      <c r="Y2780" s="32" t="str">
        <f>+VLOOKUP(Enfermedades_Mundiales[[#This Row],[contenido]],Estructura!$E$4:$G$18,3,0)</f>
        <v>C-364</v>
      </c>
      <c r="Z2780" s="32" t="str">
        <f>+VLOOKUP(Enfermedades_Mundiales[[#This Row],[Filtro Integrado]],Estructura!$M$4:$O$367,3,0)</f>
        <v>FI-366</v>
      </c>
      <c r="AA2780" s="32" t="str">
        <f>+VLOOKUP(Enfermedades_Mundiales[[#This Row],[Muestra]],Estructura!$Q$4:$S$194,3,0)</f>
        <v>M-375</v>
      </c>
    </row>
    <row r="2781" spans="1:27" ht="40.799999999999997" x14ac:dyDescent="0.3">
      <c r="A2781" s="61" t="s">
        <v>3248</v>
      </c>
      <c r="B2781" s="43">
        <f t="shared" si="600"/>
        <v>360</v>
      </c>
      <c r="C2781" s="44" t="str">
        <f t="shared" si="600"/>
        <v>Enfermedades Mundiales</v>
      </c>
      <c r="D2781" s="44" t="str">
        <f t="shared" si="600"/>
        <v>Salud</v>
      </c>
      <c r="E2781" s="64">
        <v>4101</v>
      </c>
      <c r="F2781" s="44" t="str">
        <f t="shared" si="594"/>
        <v>Paso a Paso y Vacunación</v>
      </c>
      <c r="G2781" s="27" t="s">
        <v>3568</v>
      </c>
      <c r="H2781" s="60" t="s">
        <v>17</v>
      </c>
      <c r="I2781" s="58" t="s">
        <v>53</v>
      </c>
      <c r="J2781" s="43" t="str">
        <f t="shared" si="599"/>
        <v>Zona</v>
      </c>
      <c r="K2781" s="12" t="str">
        <f t="shared" si="601"/>
        <v>Etapas Históricas - Vacunación</v>
      </c>
      <c r="L2781" s="43" t="str">
        <f t="shared" si="601"/>
        <v>Periodo 2020-2021</v>
      </c>
      <c r="M2781" s="43" t="str">
        <f t="shared" si="601"/>
        <v>Unidades</v>
      </c>
      <c r="N2781" s="49" t="str">
        <f t="shared" si="601"/>
        <v>Ministerio de Ciencias, Tecnología, Conocimiento e Innovación</v>
      </c>
      <c r="O27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Serena</v>
      </c>
      <c r="P2781" s="68"/>
      <c r="Q2781" s="15" t="str">
        <f t="shared" si="592"/>
        <v>Gráfico Evolución Comparativo</v>
      </c>
      <c r="R2781" s="30"/>
      <c r="S27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https://analytics.zoho.com/open-view/2395394000008157701?ZOHO_CRITERIA=%22Localiza_CL_Poblacion%22.%22Codcom%22%3D4101</v>
      </c>
      <c r="T2781" s="17"/>
      <c r="U2781" s="31" t="str">
        <f t="shared" si="593"/>
        <v>#1774B9</v>
      </c>
      <c r="V2781" s="32" t="str">
        <f>+Enfermedades_Mundiales[[#This Row],[idcoleccion]]&amp;"-"&amp;Enfermedades_Mundiales[[#This Row],[id]]</f>
        <v>360-2771</v>
      </c>
      <c r="W2781" s="21">
        <f>+VLOOKUP(Enfermedades_Mundiales[[#This Row],[Filtro URL]],Estructura!$X$4:$Y$366,2,0)</f>
        <v>36304101</v>
      </c>
      <c r="X2781" s="21" t="str">
        <f>+VLOOKUP(Enfermedades_Mundiales[[#This Row],[tema]],Estructura!$A$4:$C$18,3,0)</f>
        <v>T-370</v>
      </c>
      <c r="Y2781" s="32" t="str">
        <f>+VLOOKUP(Enfermedades_Mundiales[[#This Row],[contenido]],Estructura!$E$4:$G$18,3,0)</f>
        <v>C-364</v>
      </c>
      <c r="Z2781" s="32" t="str">
        <f>+VLOOKUP(Enfermedades_Mundiales[[#This Row],[Filtro Integrado]],Estructura!$M$4:$O$367,3,0)</f>
        <v>FI-366</v>
      </c>
      <c r="AA2781" s="32" t="str">
        <f>+VLOOKUP(Enfermedades_Mundiales[[#This Row],[Muestra]],Estructura!$Q$4:$S$194,3,0)</f>
        <v>M-375</v>
      </c>
    </row>
    <row r="2782" spans="1:27" ht="40.799999999999997" x14ac:dyDescent="0.3">
      <c r="A2782" s="61" t="s">
        <v>3249</v>
      </c>
      <c r="B2782" s="43">
        <f t="shared" si="600"/>
        <v>360</v>
      </c>
      <c r="C2782" s="44" t="str">
        <f t="shared" si="600"/>
        <v>Enfermedades Mundiales</v>
      </c>
      <c r="D2782" s="44" t="str">
        <f t="shared" si="600"/>
        <v>Salud</v>
      </c>
      <c r="E2782" s="64">
        <v>4102</v>
      </c>
      <c r="F2782" s="44" t="str">
        <f t="shared" si="594"/>
        <v>Paso a Paso y Vacunación</v>
      </c>
      <c r="G2782" s="27" t="s">
        <v>3568</v>
      </c>
      <c r="H2782" s="60" t="s">
        <v>17</v>
      </c>
      <c r="I2782" s="58" t="s">
        <v>25</v>
      </c>
      <c r="J2782" s="43" t="str">
        <f t="shared" si="599"/>
        <v>Zona</v>
      </c>
      <c r="K2782" s="12" t="str">
        <f t="shared" si="601"/>
        <v>Etapas Históricas - Vacunación</v>
      </c>
      <c r="L2782" s="43" t="str">
        <f t="shared" si="601"/>
        <v>Periodo 2020-2021</v>
      </c>
      <c r="M2782" s="43" t="str">
        <f t="shared" si="601"/>
        <v>Unidades</v>
      </c>
      <c r="N2782" s="49" t="str">
        <f t="shared" si="601"/>
        <v>Ministerio de Ciencias, Tecnología, Conocimiento e Innovación</v>
      </c>
      <c r="O27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Coquimbo</v>
      </c>
      <c r="P2782" s="68"/>
      <c r="Q2782" s="15" t="str">
        <f t="shared" si="592"/>
        <v>Gráfico Evolución Comparativo</v>
      </c>
      <c r="R2782" s="30"/>
      <c r="S27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https://analytics.zoho.com/open-view/2395394000008157701?ZOHO_CRITERIA=%22Localiza_CL_Poblacion%22.%22Codcom%22%3D4102</v>
      </c>
      <c r="T2782" s="17"/>
      <c r="U2782" s="31" t="str">
        <f t="shared" si="593"/>
        <v>#1774B9</v>
      </c>
      <c r="V2782" s="32" t="str">
        <f>+Enfermedades_Mundiales[[#This Row],[idcoleccion]]&amp;"-"&amp;Enfermedades_Mundiales[[#This Row],[id]]</f>
        <v>360-2772</v>
      </c>
      <c r="W2782" s="21">
        <f>+VLOOKUP(Enfermedades_Mundiales[[#This Row],[Filtro URL]],Estructura!$X$4:$Y$366,2,0)</f>
        <v>36304102</v>
      </c>
      <c r="X2782" s="21" t="str">
        <f>+VLOOKUP(Enfermedades_Mundiales[[#This Row],[tema]],Estructura!$A$4:$C$18,3,0)</f>
        <v>T-370</v>
      </c>
      <c r="Y2782" s="32" t="str">
        <f>+VLOOKUP(Enfermedades_Mundiales[[#This Row],[contenido]],Estructura!$E$4:$G$18,3,0)</f>
        <v>C-364</v>
      </c>
      <c r="Z2782" s="32" t="str">
        <f>+VLOOKUP(Enfermedades_Mundiales[[#This Row],[Filtro Integrado]],Estructura!$M$4:$O$367,3,0)</f>
        <v>FI-366</v>
      </c>
      <c r="AA2782" s="32" t="str">
        <f>+VLOOKUP(Enfermedades_Mundiales[[#This Row],[Muestra]],Estructura!$Q$4:$S$194,3,0)</f>
        <v>M-375</v>
      </c>
    </row>
    <row r="2783" spans="1:27" ht="40.799999999999997" x14ac:dyDescent="0.3">
      <c r="A2783" s="61" t="s">
        <v>3250</v>
      </c>
      <c r="B2783" s="43">
        <f t="shared" si="600"/>
        <v>360</v>
      </c>
      <c r="C2783" s="44" t="str">
        <f t="shared" si="600"/>
        <v>Enfermedades Mundiales</v>
      </c>
      <c r="D2783" s="44" t="str">
        <f t="shared" si="600"/>
        <v>Salud</v>
      </c>
      <c r="E2783" s="64">
        <v>4103</v>
      </c>
      <c r="F2783" s="44" t="str">
        <f t="shared" si="594"/>
        <v>Paso a Paso y Vacunación</v>
      </c>
      <c r="G2783" s="27" t="s">
        <v>3568</v>
      </c>
      <c r="H2783" s="60" t="s">
        <v>17</v>
      </c>
      <c r="I2783" s="58" t="s">
        <v>54</v>
      </c>
      <c r="J2783" s="43" t="str">
        <f t="shared" si="599"/>
        <v>Zona</v>
      </c>
      <c r="K2783" s="12" t="str">
        <f t="shared" si="601"/>
        <v>Etapas Históricas - Vacunación</v>
      </c>
      <c r="L2783" s="43" t="str">
        <f t="shared" si="601"/>
        <v>Periodo 2020-2021</v>
      </c>
      <c r="M2783" s="43" t="str">
        <f t="shared" si="601"/>
        <v>Unidades</v>
      </c>
      <c r="N2783" s="49" t="str">
        <f t="shared" si="601"/>
        <v>Ministerio de Ciencias, Tecnología, Conocimiento e Innovación</v>
      </c>
      <c r="O27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Andacollo</v>
      </c>
      <c r="P2783" s="68"/>
      <c r="Q2783" s="15" t="str">
        <f t="shared" si="592"/>
        <v>Gráfico Evolución Comparativo</v>
      </c>
      <c r="R2783" s="30"/>
      <c r="S27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https://analytics.zoho.com/open-view/2395394000008157701?ZOHO_CRITERIA=%22Localiza_CL_Poblacion%22.%22Codcom%22%3D4103</v>
      </c>
      <c r="T2783" s="17"/>
      <c r="U2783" s="31" t="str">
        <f t="shared" si="593"/>
        <v>#1774B9</v>
      </c>
      <c r="V2783" s="32" t="str">
        <f>+Enfermedades_Mundiales[[#This Row],[idcoleccion]]&amp;"-"&amp;Enfermedades_Mundiales[[#This Row],[id]]</f>
        <v>360-2773</v>
      </c>
      <c r="W2783" s="21">
        <f>+VLOOKUP(Enfermedades_Mundiales[[#This Row],[Filtro URL]],Estructura!$X$4:$Y$366,2,0)</f>
        <v>36304103</v>
      </c>
      <c r="X2783" s="21" t="str">
        <f>+VLOOKUP(Enfermedades_Mundiales[[#This Row],[tema]],Estructura!$A$4:$C$18,3,0)</f>
        <v>T-370</v>
      </c>
      <c r="Y2783" s="32" t="str">
        <f>+VLOOKUP(Enfermedades_Mundiales[[#This Row],[contenido]],Estructura!$E$4:$G$18,3,0)</f>
        <v>C-364</v>
      </c>
      <c r="Z2783" s="32" t="str">
        <f>+VLOOKUP(Enfermedades_Mundiales[[#This Row],[Filtro Integrado]],Estructura!$M$4:$O$367,3,0)</f>
        <v>FI-366</v>
      </c>
      <c r="AA2783" s="32" t="str">
        <f>+VLOOKUP(Enfermedades_Mundiales[[#This Row],[Muestra]],Estructura!$Q$4:$S$194,3,0)</f>
        <v>M-375</v>
      </c>
    </row>
    <row r="2784" spans="1:27" ht="40.799999999999997" x14ac:dyDescent="0.3">
      <c r="A2784" s="61" t="s">
        <v>3251</v>
      </c>
      <c r="B2784" s="43">
        <f t="shared" si="600"/>
        <v>360</v>
      </c>
      <c r="C2784" s="44" t="str">
        <f t="shared" si="600"/>
        <v>Enfermedades Mundiales</v>
      </c>
      <c r="D2784" s="44" t="str">
        <f t="shared" si="600"/>
        <v>Salud</v>
      </c>
      <c r="E2784" s="64">
        <v>4104</v>
      </c>
      <c r="F2784" s="44" t="str">
        <f t="shared" si="594"/>
        <v>Paso a Paso y Vacunación</v>
      </c>
      <c r="G2784" s="27" t="s">
        <v>3568</v>
      </c>
      <c r="H2784" s="60" t="s">
        <v>17</v>
      </c>
      <c r="I2784" s="58" t="s">
        <v>55</v>
      </c>
      <c r="J2784" s="43" t="str">
        <f t="shared" si="599"/>
        <v>Zona</v>
      </c>
      <c r="K2784" s="12" t="str">
        <f t="shared" si="601"/>
        <v>Etapas Históricas - Vacunación</v>
      </c>
      <c r="L2784" s="43" t="str">
        <f t="shared" si="601"/>
        <v>Periodo 2020-2021</v>
      </c>
      <c r="M2784" s="43" t="str">
        <f t="shared" si="601"/>
        <v>Unidades</v>
      </c>
      <c r="N2784" s="49" t="str">
        <f t="shared" si="601"/>
        <v>Ministerio de Ciencias, Tecnología, Conocimiento e Innovación</v>
      </c>
      <c r="O27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Higuera</v>
      </c>
      <c r="P2784" s="68"/>
      <c r="Q2784" s="15" t="str">
        <f t="shared" si="592"/>
        <v>Gráfico Evolución Comparativo</v>
      </c>
      <c r="R2784" s="30"/>
      <c r="S27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https://analytics.zoho.com/open-view/2395394000008157701?ZOHO_CRITERIA=%22Localiza_CL_Poblacion%22.%22Codcom%22%3D4104</v>
      </c>
      <c r="T2784" s="17"/>
      <c r="U2784" s="31" t="str">
        <f t="shared" si="593"/>
        <v>#1774B9</v>
      </c>
      <c r="V2784" s="32" t="str">
        <f>+Enfermedades_Mundiales[[#This Row],[idcoleccion]]&amp;"-"&amp;Enfermedades_Mundiales[[#This Row],[id]]</f>
        <v>360-2774</v>
      </c>
      <c r="W2784" s="21">
        <f>+VLOOKUP(Enfermedades_Mundiales[[#This Row],[Filtro URL]],Estructura!$X$4:$Y$366,2,0)</f>
        <v>36304104</v>
      </c>
      <c r="X2784" s="21" t="str">
        <f>+VLOOKUP(Enfermedades_Mundiales[[#This Row],[tema]],Estructura!$A$4:$C$18,3,0)</f>
        <v>T-370</v>
      </c>
      <c r="Y2784" s="32" t="str">
        <f>+VLOOKUP(Enfermedades_Mundiales[[#This Row],[contenido]],Estructura!$E$4:$G$18,3,0)</f>
        <v>C-364</v>
      </c>
      <c r="Z2784" s="32" t="str">
        <f>+VLOOKUP(Enfermedades_Mundiales[[#This Row],[Filtro Integrado]],Estructura!$M$4:$O$367,3,0)</f>
        <v>FI-366</v>
      </c>
      <c r="AA2784" s="32" t="str">
        <f>+VLOOKUP(Enfermedades_Mundiales[[#This Row],[Muestra]],Estructura!$Q$4:$S$194,3,0)</f>
        <v>M-375</v>
      </c>
    </row>
    <row r="2785" spans="1:27" ht="40.799999999999997" x14ac:dyDescent="0.3">
      <c r="A2785" s="61" t="s">
        <v>3252</v>
      </c>
      <c r="B2785" s="43">
        <f t="shared" si="600"/>
        <v>360</v>
      </c>
      <c r="C2785" s="44" t="str">
        <f t="shared" si="600"/>
        <v>Enfermedades Mundiales</v>
      </c>
      <c r="D2785" s="44" t="str">
        <f t="shared" si="600"/>
        <v>Salud</v>
      </c>
      <c r="E2785" s="64">
        <v>4105</v>
      </c>
      <c r="F2785" s="44" t="str">
        <f t="shared" si="594"/>
        <v>Paso a Paso y Vacunación</v>
      </c>
      <c r="G2785" s="27" t="s">
        <v>3568</v>
      </c>
      <c r="H2785" s="60" t="s">
        <v>17</v>
      </c>
      <c r="I2785" s="58" t="s">
        <v>56</v>
      </c>
      <c r="J2785" s="43" t="str">
        <f t="shared" si="599"/>
        <v>Zona</v>
      </c>
      <c r="K2785" s="12" t="str">
        <f t="shared" si="601"/>
        <v>Etapas Históricas - Vacunación</v>
      </c>
      <c r="L2785" s="43" t="str">
        <f t="shared" si="601"/>
        <v>Periodo 2020-2021</v>
      </c>
      <c r="M2785" s="43" t="str">
        <f t="shared" si="601"/>
        <v>Unidades</v>
      </c>
      <c r="N2785" s="49" t="str">
        <f t="shared" si="601"/>
        <v>Ministerio de Ciencias, Tecnología, Conocimiento e Innovación</v>
      </c>
      <c r="O27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Paiguano</v>
      </c>
      <c r="P2785" s="68"/>
      <c r="Q2785" s="15" t="str">
        <f t="shared" si="592"/>
        <v>Gráfico Evolución Comparativo</v>
      </c>
      <c r="R2785" s="30"/>
      <c r="S27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https://analytics.zoho.com/open-view/2395394000008157701?ZOHO_CRITERIA=%22Localiza_CL_Poblacion%22.%22Codcom%22%3D4105</v>
      </c>
      <c r="T2785" s="17"/>
      <c r="U2785" s="31" t="str">
        <f t="shared" si="593"/>
        <v>#1774B9</v>
      </c>
      <c r="V2785" s="32" t="str">
        <f>+Enfermedades_Mundiales[[#This Row],[idcoleccion]]&amp;"-"&amp;Enfermedades_Mundiales[[#This Row],[id]]</f>
        <v>360-2775</v>
      </c>
      <c r="W2785" s="21">
        <f>+VLOOKUP(Enfermedades_Mundiales[[#This Row],[Filtro URL]],Estructura!$X$4:$Y$366,2,0)</f>
        <v>36304105</v>
      </c>
      <c r="X2785" s="21" t="str">
        <f>+VLOOKUP(Enfermedades_Mundiales[[#This Row],[tema]],Estructura!$A$4:$C$18,3,0)</f>
        <v>T-370</v>
      </c>
      <c r="Y2785" s="32" t="str">
        <f>+VLOOKUP(Enfermedades_Mundiales[[#This Row],[contenido]],Estructura!$E$4:$G$18,3,0)</f>
        <v>C-364</v>
      </c>
      <c r="Z2785" s="32" t="str">
        <f>+VLOOKUP(Enfermedades_Mundiales[[#This Row],[Filtro Integrado]],Estructura!$M$4:$O$367,3,0)</f>
        <v>FI-366</v>
      </c>
      <c r="AA2785" s="32" t="str">
        <f>+VLOOKUP(Enfermedades_Mundiales[[#This Row],[Muestra]],Estructura!$Q$4:$S$194,3,0)</f>
        <v>M-375</v>
      </c>
    </row>
    <row r="2786" spans="1:27" ht="36" x14ac:dyDescent="0.3">
      <c r="A2786" s="61" t="s">
        <v>3253</v>
      </c>
      <c r="B2786" s="43">
        <f t="shared" si="600"/>
        <v>360</v>
      </c>
      <c r="C2786" s="44" t="str">
        <f t="shared" si="600"/>
        <v>Enfermedades Mundiales</v>
      </c>
      <c r="D2786" s="44" t="str">
        <f t="shared" si="600"/>
        <v>Salud</v>
      </c>
      <c r="E2786" s="64">
        <v>4106</v>
      </c>
      <c r="F2786" s="44" t="str">
        <f t="shared" si="594"/>
        <v>Paso a Paso y Vacunación</v>
      </c>
      <c r="G2786" s="27" t="s">
        <v>3568</v>
      </c>
      <c r="H2786" s="60" t="s">
        <v>17</v>
      </c>
      <c r="I2786" s="58" t="s">
        <v>57</v>
      </c>
      <c r="J2786" s="43" t="str">
        <f t="shared" si="599"/>
        <v>Zona</v>
      </c>
      <c r="K2786" s="12" t="str">
        <f t="shared" si="601"/>
        <v>Etapas Históricas - Vacunación</v>
      </c>
      <c r="L2786" s="43" t="str">
        <f t="shared" si="601"/>
        <v>Periodo 2020-2021</v>
      </c>
      <c r="M2786" s="43" t="str">
        <f t="shared" si="601"/>
        <v>Unidades</v>
      </c>
      <c r="N2786" s="49" t="str">
        <f t="shared" si="601"/>
        <v>Ministerio de Ciencias, Tecnología, Conocimiento e Innovación</v>
      </c>
      <c r="O27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Vicuña</v>
      </c>
      <c r="P2786" s="68"/>
      <c r="Q2786" s="15" t="str">
        <f t="shared" si="592"/>
        <v>Gráfico Evolución Comparativo</v>
      </c>
      <c r="R2786" s="30"/>
      <c r="S27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https://analytics.zoho.com/open-view/2395394000008157701?ZOHO_CRITERIA=%22Localiza_CL_Poblacion%22.%22Codcom%22%3D4106</v>
      </c>
      <c r="T2786" s="17"/>
      <c r="U2786" s="31" t="str">
        <f t="shared" si="593"/>
        <v>#1774B9</v>
      </c>
      <c r="V2786" s="32" t="str">
        <f>+Enfermedades_Mundiales[[#This Row],[idcoleccion]]&amp;"-"&amp;Enfermedades_Mundiales[[#This Row],[id]]</f>
        <v>360-2776</v>
      </c>
      <c r="W2786" s="21">
        <f>+VLOOKUP(Enfermedades_Mundiales[[#This Row],[Filtro URL]],Estructura!$X$4:$Y$366,2,0)</f>
        <v>36304106</v>
      </c>
      <c r="X2786" s="21" t="str">
        <f>+VLOOKUP(Enfermedades_Mundiales[[#This Row],[tema]],Estructura!$A$4:$C$18,3,0)</f>
        <v>T-370</v>
      </c>
      <c r="Y2786" s="32" t="str">
        <f>+VLOOKUP(Enfermedades_Mundiales[[#This Row],[contenido]],Estructura!$E$4:$G$18,3,0)</f>
        <v>C-364</v>
      </c>
      <c r="Z2786" s="32" t="str">
        <f>+VLOOKUP(Enfermedades_Mundiales[[#This Row],[Filtro Integrado]],Estructura!$M$4:$O$367,3,0)</f>
        <v>FI-366</v>
      </c>
      <c r="AA2786" s="32" t="str">
        <f>+VLOOKUP(Enfermedades_Mundiales[[#This Row],[Muestra]],Estructura!$Q$4:$S$194,3,0)</f>
        <v>M-375</v>
      </c>
    </row>
    <row r="2787" spans="1:27" ht="36" x14ac:dyDescent="0.3">
      <c r="A2787" s="61" t="s">
        <v>3254</v>
      </c>
      <c r="B2787" s="43">
        <f t="shared" si="600"/>
        <v>360</v>
      </c>
      <c r="C2787" s="44" t="str">
        <f t="shared" si="600"/>
        <v>Enfermedades Mundiales</v>
      </c>
      <c r="D2787" s="44" t="str">
        <f t="shared" si="600"/>
        <v>Salud</v>
      </c>
      <c r="E2787" s="64">
        <v>4201</v>
      </c>
      <c r="F2787" s="44" t="str">
        <f t="shared" si="594"/>
        <v>Paso a Paso y Vacunación</v>
      </c>
      <c r="G2787" s="27" t="s">
        <v>3568</v>
      </c>
      <c r="H2787" s="60" t="s">
        <v>17</v>
      </c>
      <c r="I2787" s="58" t="s">
        <v>58</v>
      </c>
      <c r="J2787" s="43" t="str">
        <f t="shared" si="599"/>
        <v>Zona</v>
      </c>
      <c r="K2787" s="12" t="str">
        <f t="shared" si="601"/>
        <v>Etapas Históricas - Vacunación</v>
      </c>
      <c r="L2787" s="43" t="str">
        <f t="shared" si="601"/>
        <v>Periodo 2020-2021</v>
      </c>
      <c r="M2787" s="43" t="str">
        <f t="shared" si="601"/>
        <v>Unidades</v>
      </c>
      <c r="N2787" s="49" t="str">
        <f t="shared" si="601"/>
        <v>Ministerio de Ciencias, Tecnología, Conocimiento e Innovación</v>
      </c>
      <c r="O27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Illapel</v>
      </c>
      <c r="P2787" s="68"/>
      <c r="Q2787" s="15" t="str">
        <f t="shared" si="592"/>
        <v>Gráfico Evolución Comparativo</v>
      </c>
      <c r="R2787" s="30"/>
      <c r="S27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https://analytics.zoho.com/open-view/2395394000008157701?ZOHO_CRITERIA=%22Localiza_CL_Poblacion%22.%22Codcom%22%3D4201</v>
      </c>
      <c r="T2787" s="17"/>
      <c r="U2787" s="31" t="str">
        <f t="shared" si="593"/>
        <v>#1774B9</v>
      </c>
      <c r="V2787" s="32" t="str">
        <f>+Enfermedades_Mundiales[[#This Row],[idcoleccion]]&amp;"-"&amp;Enfermedades_Mundiales[[#This Row],[id]]</f>
        <v>360-2777</v>
      </c>
      <c r="W2787" s="21">
        <f>+VLOOKUP(Enfermedades_Mundiales[[#This Row],[Filtro URL]],Estructura!$X$4:$Y$366,2,0)</f>
        <v>36304201</v>
      </c>
      <c r="X2787" s="21" t="str">
        <f>+VLOOKUP(Enfermedades_Mundiales[[#This Row],[tema]],Estructura!$A$4:$C$18,3,0)</f>
        <v>T-370</v>
      </c>
      <c r="Y2787" s="32" t="str">
        <f>+VLOOKUP(Enfermedades_Mundiales[[#This Row],[contenido]],Estructura!$E$4:$G$18,3,0)</f>
        <v>C-364</v>
      </c>
      <c r="Z2787" s="32" t="str">
        <f>+VLOOKUP(Enfermedades_Mundiales[[#This Row],[Filtro Integrado]],Estructura!$M$4:$O$367,3,0)</f>
        <v>FI-366</v>
      </c>
      <c r="AA2787" s="32" t="str">
        <f>+VLOOKUP(Enfermedades_Mundiales[[#This Row],[Muestra]],Estructura!$Q$4:$S$194,3,0)</f>
        <v>M-375</v>
      </c>
    </row>
    <row r="2788" spans="1:27" ht="36" x14ac:dyDescent="0.3">
      <c r="A2788" s="61" t="s">
        <v>3255</v>
      </c>
      <c r="B2788" s="43">
        <f t="shared" ref="B2788:D2803" si="602">+B2787</f>
        <v>360</v>
      </c>
      <c r="C2788" s="44" t="str">
        <f t="shared" si="602"/>
        <v>Enfermedades Mundiales</v>
      </c>
      <c r="D2788" s="44" t="str">
        <f t="shared" si="602"/>
        <v>Salud</v>
      </c>
      <c r="E2788" s="64">
        <v>4202</v>
      </c>
      <c r="F2788" s="44" t="str">
        <f t="shared" si="594"/>
        <v>Paso a Paso y Vacunación</v>
      </c>
      <c r="G2788" s="27" t="s">
        <v>3568</v>
      </c>
      <c r="H2788" s="60" t="s">
        <v>17</v>
      </c>
      <c r="I2788" s="58" t="s">
        <v>59</v>
      </c>
      <c r="J2788" s="43" t="str">
        <f t="shared" si="599"/>
        <v>Zona</v>
      </c>
      <c r="K2788" s="12" t="str">
        <f t="shared" si="601"/>
        <v>Etapas Históricas - Vacunación</v>
      </c>
      <c r="L2788" s="43" t="str">
        <f t="shared" si="601"/>
        <v>Periodo 2020-2021</v>
      </c>
      <c r="M2788" s="43" t="str">
        <f t="shared" si="601"/>
        <v>Unidades</v>
      </c>
      <c r="N2788" s="49" t="str">
        <f t="shared" si="601"/>
        <v>Ministerio de Ciencias, Tecnología, Conocimiento e Innovación</v>
      </c>
      <c r="O27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Canela</v>
      </c>
      <c r="P2788" s="68"/>
      <c r="Q2788" s="15" t="str">
        <f t="shared" si="592"/>
        <v>Gráfico Evolución Comparativo</v>
      </c>
      <c r="R2788" s="30"/>
      <c r="S27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https://analytics.zoho.com/open-view/2395394000008157701?ZOHO_CRITERIA=%22Localiza_CL_Poblacion%22.%22Codcom%22%3D4202</v>
      </c>
      <c r="T2788" s="17"/>
      <c r="U2788" s="31" t="str">
        <f t="shared" si="593"/>
        <v>#1774B9</v>
      </c>
      <c r="V2788" s="32" t="str">
        <f>+Enfermedades_Mundiales[[#This Row],[idcoleccion]]&amp;"-"&amp;Enfermedades_Mundiales[[#This Row],[id]]</f>
        <v>360-2778</v>
      </c>
      <c r="W2788" s="21">
        <f>+VLOOKUP(Enfermedades_Mundiales[[#This Row],[Filtro URL]],Estructura!$X$4:$Y$366,2,0)</f>
        <v>36304202</v>
      </c>
      <c r="X2788" s="21" t="str">
        <f>+VLOOKUP(Enfermedades_Mundiales[[#This Row],[tema]],Estructura!$A$4:$C$18,3,0)</f>
        <v>T-370</v>
      </c>
      <c r="Y2788" s="32" t="str">
        <f>+VLOOKUP(Enfermedades_Mundiales[[#This Row],[contenido]],Estructura!$E$4:$G$18,3,0)</f>
        <v>C-364</v>
      </c>
      <c r="Z2788" s="32" t="str">
        <f>+VLOOKUP(Enfermedades_Mundiales[[#This Row],[Filtro Integrado]],Estructura!$M$4:$O$367,3,0)</f>
        <v>FI-366</v>
      </c>
      <c r="AA2788" s="32" t="str">
        <f>+VLOOKUP(Enfermedades_Mundiales[[#This Row],[Muestra]],Estructura!$Q$4:$S$194,3,0)</f>
        <v>M-375</v>
      </c>
    </row>
    <row r="2789" spans="1:27" ht="40.799999999999997" x14ac:dyDescent="0.3">
      <c r="A2789" s="61" t="s">
        <v>3256</v>
      </c>
      <c r="B2789" s="43">
        <f t="shared" si="602"/>
        <v>360</v>
      </c>
      <c r="C2789" s="44" t="str">
        <f t="shared" si="602"/>
        <v>Enfermedades Mundiales</v>
      </c>
      <c r="D2789" s="44" t="str">
        <f t="shared" si="602"/>
        <v>Salud</v>
      </c>
      <c r="E2789" s="64">
        <v>4203</v>
      </c>
      <c r="F2789" s="44" t="str">
        <f t="shared" si="594"/>
        <v>Paso a Paso y Vacunación</v>
      </c>
      <c r="G2789" s="27" t="s">
        <v>3568</v>
      </c>
      <c r="H2789" s="60" t="s">
        <v>17</v>
      </c>
      <c r="I2789" s="58" t="s">
        <v>60</v>
      </c>
      <c r="J2789" s="43" t="str">
        <f t="shared" si="599"/>
        <v>Zona</v>
      </c>
      <c r="K2789" s="12" t="str">
        <f t="shared" ref="K2789:N2804" si="603">+K2788</f>
        <v>Etapas Históricas - Vacunación</v>
      </c>
      <c r="L2789" s="43" t="str">
        <f t="shared" si="603"/>
        <v>Periodo 2020-2021</v>
      </c>
      <c r="M2789" s="43" t="str">
        <f t="shared" si="603"/>
        <v>Unidades</v>
      </c>
      <c r="N2789" s="49" t="str">
        <f t="shared" si="603"/>
        <v>Ministerio de Ciencias, Tecnología, Conocimiento e Innovación</v>
      </c>
      <c r="O27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Vilos</v>
      </c>
      <c r="P2789" s="68"/>
      <c r="Q2789" s="15" t="str">
        <f t="shared" si="592"/>
        <v>Gráfico Evolución Comparativo</v>
      </c>
      <c r="R2789" s="30"/>
      <c r="S27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https://analytics.zoho.com/open-view/2395394000008157701?ZOHO_CRITERIA=%22Localiza_CL_Poblacion%22.%22Codcom%22%3D4203</v>
      </c>
      <c r="T2789" s="17"/>
      <c r="U2789" s="31" t="str">
        <f t="shared" si="593"/>
        <v>#1774B9</v>
      </c>
      <c r="V2789" s="32" t="str">
        <f>+Enfermedades_Mundiales[[#This Row],[idcoleccion]]&amp;"-"&amp;Enfermedades_Mundiales[[#This Row],[id]]</f>
        <v>360-2779</v>
      </c>
      <c r="W2789" s="21">
        <f>+VLOOKUP(Enfermedades_Mundiales[[#This Row],[Filtro URL]],Estructura!$X$4:$Y$366,2,0)</f>
        <v>36304203</v>
      </c>
      <c r="X2789" s="21" t="str">
        <f>+VLOOKUP(Enfermedades_Mundiales[[#This Row],[tema]],Estructura!$A$4:$C$18,3,0)</f>
        <v>T-370</v>
      </c>
      <c r="Y2789" s="32" t="str">
        <f>+VLOOKUP(Enfermedades_Mundiales[[#This Row],[contenido]],Estructura!$E$4:$G$18,3,0)</f>
        <v>C-364</v>
      </c>
      <c r="Z2789" s="32" t="str">
        <f>+VLOOKUP(Enfermedades_Mundiales[[#This Row],[Filtro Integrado]],Estructura!$M$4:$O$367,3,0)</f>
        <v>FI-366</v>
      </c>
      <c r="AA2789" s="32" t="str">
        <f>+VLOOKUP(Enfermedades_Mundiales[[#This Row],[Muestra]],Estructura!$Q$4:$S$194,3,0)</f>
        <v>M-375</v>
      </c>
    </row>
    <row r="2790" spans="1:27" ht="40.799999999999997" x14ac:dyDescent="0.3">
      <c r="A2790" s="61" t="s">
        <v>3257</v>
      </c>
      <c r="B2790" s="43">
        <f t="shared" si="602"/>
        <v>360</v>
      </c>
      <c r="C2790" s="44" t="str">
        <f t="shared" si="602"/>
        <v>Enfermedades Mundiales</v>
      </c>
      <c r="D2790" s="44" t="str">
        <f t="shared" si="602"/>
        <v>Salud</v>
      </c>
      <c r="E2790" s="64">
        <v>4204</v>
      </c>
      <c r="F2790" s="44" t="str">
        <f t="shared" si="594"/>
        <v>Paso a Paso y Vacunación</v>
      </c>
      <c r="G2790" s="27" t="s">
        <v>3568</v>
      </c>
      <c r="H2790" s="60" t="s">
        <v>17</v>
      </c>
      <c r="I2790" s="58" t="s">
        <v>61</v>
      </c>
      <c r="J2790" s="43" t="str">
        <f t="shared" si="599"/>
        <v>Zona</v>
      </c>
      <c r="K2790" s="12" t="str">
        <f t="shared" si="603"/>
        <v>Etapas Históricas - Vacunación</v>
      </c>
      <c r="L2790" s="43" t="str">
        <f t="shared" si="603"/>
        <v>Periodo 2020-2021</v>
      </c>
      <c r="M2790" s="43" t="str">
        <f t="shared" si="603"/>
        <v>Unidades</v>
      </c>
      <c r="N2790" s="49" t="str">
        <f t="shared" si="603"/>
        <v>Ministerio de Ciencias, Tecnología, Conocimiento e Innovación</v>
      </c>
      <c r="O27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Salamanca</v>
      </c>
      <c r="P2790" s="68"/>
      <c r="Q2790" s="15" t="str">
        <f t="shared" si="592"/>
        <v>Gráfico Evolución Comparativo</v>
      </c>
      <c r="R2790" s="30"/>
      <c r="S27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https://analytics.zoho.com/open-view/2395394000008157701?ZOHO_CRITERIA=%22Localiza_CL_Poblacion%22.%22Codcom%22%3D4204</v>
      </c>
      <c r="T2790" s="17"/>
      <c r="U2790" s="31" t="str">
        <f t="shared" si="593"/>
        <v>#1774B9</v>
      </c>
      <c r="V2790" s="32" t="str">
        <f>+Enfermedades_Mundiales[[#This Row],[idcoleccion]]&amp;"-"&amp;Enfermedades_Mundiales[[#This Row],[id]]</f>
        <v>360-2780</v>
      </c>
      <c r="W2790" s="21">
        <f>+VLOOKUP(Enfermedades_Mundiales[[#This Row],[Filtro URL]],Estructura!$X$4:$Y$366,2,0)</f>
        <v>36304204</v>
      </c>
      <c r="X2790" s="21" t="str">
        <f>+VLOOKUP(Enfermedades_Mundiales[[#This Row],[tema]],Estructura!$A$4:$C$18,3,0)</f>
        <v>T-370</v>
      </c>
      <c r="Y2790" s="32" t="str">
        <f>+VLOOKUP(Enfermedades_Mundiales[[#This Row],[contenido]],Estructura!$E$4:$G$18,3,0)</f>
        <v>C-364</v>
      </c>
      <c r="Z2790" s="32" t="str">
        <f>+VLOOKUP(Enfermedades_Mundiales[[#This Row],[Filtro Integrado]],Estructura!$M$4:$O$367,3,0)</f>
        <v>FI-366</v>
      </c>
      <c r="AA2790" s="32" t="str">
        <f>+VLOOKUP(Enfermedades_Mundiales[[#This Row],[Muestra]],Estructura!$Q$4:$S$194,3,0)</f>
        <v>M-375</v>
      </c>
    </row>
    <row r="2791" spans="1:27" ht="36" x14ac:dyDescent="0.3">
      <c r="A2791" s="61" t="s">
        <v>3258</v>
      </c>
      <c r="B2791" s="43">
        <f t="shared" si="602"/>
        <v>360</v>
      </c>
      <c r="C2791" s="44" t="str">
        <f t="shared" si="602"/>
        <v>Enfermedades Mundiales</v>
      </c>
      <c r="D2791" s="44" t="str">
        <f t="shared" si="602"/>
        <v>Salud</v>
      </c>
      <c r="E2791" s="64">
        <v>4301</v>
      </c>
      <c r="F2791" s="44" t="str">
        <f t="shared" si="594"/>
        <v>Paso a Paso y Vacunación</v>
      </c>
      <c r="G2791" s="27" t="s">
        <v>3568</v>
      </c>
      <c r="H2791" s="60" t="s">
        <v>17</v>
      </c>
      <c r="I2791" s="58" t="s">
        <v>21</v>
      </c>
      <c r="J2791" s="43" t="str">
        <f t="shared" si="599"/>
        <v>Zona</v>
      </c>
      <c r="K2791" s="12" t="str">
        <f t="shared" si="603"/>
        <v>Etapas Históricas - Vacunación</v>
      </c>
      <c r="L2791" s="43" t="str">
        <f t="shared" si="603"/>
        <v>Periodo 2020-2021</v>
      </c>
      <c r="M2791" s="43" t="str">
        <f t="shared" si="603"/>
        <v>Unidades</v>
      </c>
      <c r="N2791" s="49" t="str">
        <f t="shared" si="603"/>
        <v>Ministerio de Ciencias, Tecnología, Conocimiento e Innovación</v>
      </c>
      <c r="O27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Ovalle</v>
      </c>
      <c r="P2791" s="68"/>
      <c r="Q2791" s="15" t="str">
        <f t="shared" si="592"/>
        <v>Gráfico Evolución Comparativo</v>
      </c>
      <c r="R2791" s="30"/>
      <c r="S27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https://analytics.zoho.com/open-view/2395394000008157701?ZOHO_CRITERIA=%22Localiza_CL_Poblacion%22.%22Codcom%22%3D4301</v>
      </c>
      <c r="T2791" s="17"/>
      <c r="U2791" s="31" t="str">
        <f t="shared" si="593"/>
        <v>#1774B9</v>
      </c>
      <c r="V2791" s="32" t="str">
        <f>+Enfermedades_Mundiales[[#This Row],[idcoleccion]]&amp;"-"&amp;Enfermedades_Mundiales[[#This Row],[id]]</f>
        <v>360-2781</v>
      </c>
      <c r="W2791" s="21">
        <f>+VLOOKUP(Enfermedades_Mundiales[[#This Row],[Filtro URL]],Estructura!$X$4:$Y$366,2,0)</f>
        <v>36304301</v>
      </c>
      <c r="X2791" s="21" t="str">
        <f>+VLOOKUP(Enfermedades_Mundiales[[#This Row],[tema]],Estructura!$A$4:$C$18,3,0)</f>
        <v>T-370</v>
      </c>
      <c r="Y2791" s="32" t="str">
        <f>+VLOOKUP(Enfermedades_Mundiales[[#This Row],[contenido]],Estructura!$E$4:$G$18,3,0)</f>
        <v>C-364</v>
      </c>
      <c r="Z2791" s="32" t="str">
        <f>+VLOOKUP(Enfermedades_Mundiales[[#This Row],[Filtro Integrado]],Estructura!$M$4:$O$367,3,0)</f>
        <v>FI-366</v>
      </c>
      <c r="AA2791" s="32" t="str">
        <f>+VLOOKUP(Enfermedades_Mundiales[[#This Row],[Muestra]],Estructura!$Q$4:$S$194,3,0)</f>
        <v>M-375</v>
      </c>
    </row>
    <row r="2792" spans="1:27" ht="40.799999999999997" x14ac:dyDescent="0.3">
      <c r="A2792" s="61" t="s">
        <v>3259</v>
      </c>
      <c r="B2792" s="43">
        <f t="shared" si="602"/>
        <v>360</v>
      </c>
      <c r="C2792" s="44" t="str">
        <f t="shared" si="602"/>
        <v>Enfermedades Mundiales</v>
      </c>
      <c r="D2792" s="44" t="str">
        <f t="shared" si="602"/>
        <v>Salud</v>
      </c>
      <c r="E2792" s="64">
        <v>4302</v>
      </c>
      <c r="F2792" s="44" t="str">
        <f t="shared" si="594"/>
        <v>Paso a Paso y Vacunación</v>
      </c>
      <c r="G2792" s="27" t="s">
        <v>3568</v>
      </c>
      <c r="H2792" s="60" t="s">
        <v>17</v>
      </c>
      <c r="I2792" s="58" t="s">
        <v>62</v>
      </c>
      <c r="J2792" s="43" t="str">
        <f t="shared" si="599"/>
        <v>Zona</v>
      </c>
      <c r="K2792" s="12" t="str">
        <f t="shared" si="603"/>
        <v>Etapas Históricas - Vacunación</v>
      </c>
      <c r="L2792" s="43" t="str">
        <f t="shared" si="603"/>
        <v>Periodo 2020-2021</v>
      </c>
      <c r="M2792" s="43" t="str">
        <f t="shared" si="603"/>
        <v>Unidades</v>
      </c>
      <c r="N2792" s="49" t="str">
        <f t="shared" si="603"/>
        <v>Ministerio de Ciencias, Tecnología, Conocimiento e Innovación</v>
      </c>
      <c r="O27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Combarbalá</v>
      </c>
      <c r="P2792" s="68"/>
      <c r="Q2792" s="15" t="str">
        <f t="shared" si="592"/>
        <v>Gráfico Evolución Comparativo</v>
      </c>
      <c r="R2792" s="30"/>
      <c r="S27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https://analytics.zoho.com/open-view/2395394000008157701?ZOHO_CRITERIA=%22Localiza_CL_Poblacion%22.%22Codcom%22%3D4302</v>
      </c>
      <c r="T2792" s="17"/>
      <c r="U2792" s="31" t="str">
        <f t="shared" si="593"/>
        <v>#1774B9</v>
      </c>
      <c r="V2792" s="32" t="str">
        <f>+Enfermedades_Mundiales[[#This Row],[idcoleccion]]&amp;"-"&amp;Enfermedades_Mundiales[[#This Row],[id]]</f>
        <v>360-2782</v>
      </c>
      <c r="W2792" s="21">
        <f>+VLOOKUP(Enfermedades_Mundiales[[#This Row],[Filtro URL]],Estructura!$X$4:$Y$366,2,0)</f>
        <v>36304302</v>
      </c>
      <c r="X2792" s="21" t="str">
        <f>+VLOOKUP(Enfermedades_Mundiales[[#This Row],[tema]],Estructura!$A$4:$C$18,3,0)</f>
        <v>T-370</v>
      </c>
      <c r="Y2792" s="32" t="str">
        <f>+VLOOKUP(Enfermedades_Mundiales[[#This Row],[contenido]],Estructura!$E$4:$G$18,3,0)</f>
        <v>C-364</v>
      </c>
      <c r="Z2792" s="32" t="str">
        <f>+VLOOKUP(Enfermedades_Mundiales[[#This Row],[Filtro Integrado]],Estructura!$M$4:$O$367,3,0)</f>
        <v>FI-366</v>
      </c>
      <c r="AA2792" s="32" t="str">
        <f>+VLOOKUP(Enfermedades_Mundiales[[#This Row],[Muestra]],Estructura!$Q$4:$S$194,3,0)</f>
        <v>M-375</v>
      </c>
    </row>
    <row r="2793" spans="1:27" ht="40.799999999999997" x14ac:dyDescent="0.3">
      <c r="A2793" s="61" t="s">
        <v>3260</v>
      </c>
      <c r="B2793" s="43">
        <f t="shared" si="602"/>
        <v>360</v>
      </c>
      <c r="C2793" s="44" t="str">
        <f t="shared" si="602"/>
        <v>Enfermedades Mundiales</v>
      </c>
      <c r="D2793" s="44" t="str">
        <f t="shared" si="602"/>
        <v>Salud</v>
      </c>
      <c r="E2793" s="64">
        <v>4303</v>
      </c>
      <c r="F2793" s="44" t="str">
        <f t="shared" si="594"/>
        <v>Paso a Paso y Vacunación</v>
      </c>
      <c r="G2793" s="27" t="s">
        <v>3568</v>
      </c>
      <c r="H2793" s="60" t="s">
        <v>17</v>
      </c>
      <c r="I2793" s="58" t="s">
        <v>63</v>
      </c>
      <c r="J2793" s="43" t="str">
        <f t="shared" si="599"/>
        <v>Zona</v>
      </c>
      <c r="K2793" s="12" t="str">
        <f t="shared" si="603"/>
        <v>Etapas Históricas - Vacunación</v>
      </c>
      <c r="L2793" s="43" t="str">
        <f t="shared" si="603"/>
        <v>Periodo 2020-2021</v>
      </c>
      <c r="M2793" s="43" t="str">
        <f t="shared" si="603"/>
        <v>Unidades</v>
      </c>
      <c r="N2793" s="49" t="str">
        <f t="shared" si="603"/>
        <v>Ministerio de Ciencias, Tecnología, Conocimiento e Innovación</v>
      </c>
      <c r="O27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Monte Patria</v>
      </c>
      <c r="P2793" s="68"/>
      <c r="Q2793" s="15" t="str">
        <f t="shared" si="592"/>
        <v>Gráfico Evolución Comparativo</v>
      </c>
      <c r="R2793" s="30"/>
      <c r="S27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https://analytics.zoho.com/open-view/2395394000008157701?ZOHO_CRITERIA=%22Localiza_CL_Poblacion%22.%22Codcom%22%3D4303</v>
      </c>
      <c r="T2793" s="17"/>
      <c r="U2793" s="31" t="str">
        <f t="shared" si="593"/>
        <v>#1774B9</v>
      </c>
      <c r="V2793" s="32" t="str">
        <f>+Enfermedades_Mundiales[[#This Row],[idcoleccion]]&amp;"-"&amp;Enfermedades_Mundiales[[#This Row],[id]]</f>
        <v>360-2783</v>
      </c>
      <c r="W2793" s="21">
        <f>+VLOOKUP(Enfermedades_Mundiales[[#This Row],[Filtro URL]],Estructura!$X$4:$Y$366,2,0)</f>
        <v>36304303</v>
      </c>
      <c r="X2793" s="21" t="str">
        <f>+VLOOKUP(Enfermedades_Mundiales[[#This Row],[tema]],Estructura!$A$4:$C$18,3,0)</f>
        <v>T-370</v>
      </c>
      <c r="Y2793" s="32" t="str">
        <f>+VLOOKUP(Enfermedades_Mundiales[[#This Row],[contenido]],Estructura!$E$4:$G$18,3,0)</f>
        <v>C-364</v>
      </c>
      <c r="Z2793" s="32" t="str">
        <f>+VLOOKUP(Enfermedades_Mundiales[[#This Row],[Filtro Integrado]],Estructura!$M$4:$O$367,3,0)</f>
        <v>FI-366</v>
      </c>
      <c r="AA2793" s="32" t="str">
        <f>+VLOOKUP(Enfermedades_Mundiales[[#This Row],[Muestra]],Estructura!$Q$4:$S$194,3,0)</f>
        <v>M-375</v>
      </c>
    </row>
    <row r="2794" spans="1:27" ht="40.799999999999997" x14ac:dyDescent="0.3">
      <c r="A2794" s="61" t="s">
        <v>3261</v>
      </c>
      <c r="B2794" s="43">
        <f t="shared" si="602"/>
        <v>360</v>
      </c>
      <c r="C2794" s="44" t="str">
        <f t="shared" si="602"/>
        <v>Enfermedades Mundiales</v>
      </c>
      <c r="D2794" s="44" t="str">
        <f t="shared" si="602"/>
        <v>Salud</v>
      </c>
      <c r="E2794" s="64">
        <v>4304</v>
      </c>
      <c r="F2794" s="44" t="str">
        <f t="shared" si="594"/>
        <v>Paso a Paso y Vacunación</v>
      </c>
      <c r="G2794" s="27" t="s">
        <v>3568</v>
      </c>
      <c r="H2794" s="60" t="s">
        <v>17</v>
      </c>
      <c r="I2794" s="58" t="s">
        <v>64</v>
      </c>
      <c r="J2794" s="43" t="str">
        <f t="shared" si="599"/>
        <v>Zona</v>
      </c>
      <c r="K2794" s="12" t="str">
        <f t="shared" si="603"/>
        <v>Etapas Históricas - Vacunación</v>
      </c>
      <c r="L2794" s="43" t="str">
        <f t="shared" si="603"/>
        <v>Periodo 2020-2021</v>
      </c>
      <c r="M2794" s="43" t="str">
        <f t="shared" si="603"/>
        <v>Unidades</v>
      </c>
      <c r="N2794" s="49" t="str">
        <f t="shared" si="603"/>
        <v>Ministerio de Ciencias, Tecnología, Conocimiento e Innovación</v>
      </c>
      <c r="O27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Punitaqui</v>
      </c>
      <c r="P2794" s="68"/>
      <c r="Q2794" s="15" t="str">
        <f t="shared" si="592"/>
        <v>Gráfico Evolución Comparativo</v>
      </c>
      <c r="R2794" s="30"/>
      <c r="S27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https://analytics.zoho.com/open-view/2395394000008157701?ZOHO_CRITERIA=%22Localiza_CL_Poblacion%22.%22Codcom%22%3D4304</v>
      </c>
      <c r="T2794" s="17"/>
      <c r="U2794" s="31" t="str">
        <f t="shared" si="593"/>
        <v>#1774B9</v>
      </c>
      <c r="V2794" s="32" t="str">
        <f>+Enfermedades_Mundiales[[#This Row],[idcoleccion]]&amp;"-"&amp;Enfermedades_Mundiales[[#This Row],[id]]</f>
        <v>360-2784</v>
      </c>
      <c r="W2794" s="21">
        <f>+VLOOKUP(Enfermedades_Mundiales[[#This Row],[Filtro URL]],Estructura!$X$4:$Y$366,2,0)</f>
        <v>36304304</v>
      </c>
      <c r="X2794" s="21" t="str">
        <f>+VLOOKUP(Enfermedades_Mundiales[[#This Row],[tema]],Estructura!$A$4:$C$18,3,0)</f>
        <v>T-370</v>
      </c>
      <c r="Y2794" s="32" t="str">
        <f>+VLOOKUP(Enfermedades_Mundiales[[#This Row],[contenido]],Estructura!$E$4:$G$18,3,0)</f>
        <v>C-364</v>
      </c>
      <c r="Z2794" s="32" t="str">
        <f>+VLOOKUP(Enfermedades_Mundiales[[#This Row],[Filtro Integrado]],Estructura!$M$4:$O$367,3,0)</f>
        <v>FI-366</v>
      </c>
      <c r="AA2794" s="32" t="str">
        <f>+VLOOKUP(Enfermedades_Mundiales[[#This Row],[Muestra]],Estructura!$Q$4:$S$194,3,0)</f>
        <v>M-375</v>
      </c>
    </row>
    <row r="2795" spans="1:27" ht="40.799999999999997" x14ac:dyDescent="0.3">
      <c r="A2795" s="61" t="s">
        <v>3262</v>
      </c>
      <c r="B2795" s="43">
        <f t="shared" si="602"/>
        <v>360</v>
      </c>
      <c r="C2795" s="44" t="str">
        <f t="shared" si="602"/>
        <v>Enfermedades Mundiales</v>
      </c>
      <c r="D2795" s="44" t="str">
        <f t="shared" si="602"/>
        <v>Salud</v>
      </c>
      <c r="E2795" s="64">
        <v>4305</v>
      </c>
      <c r="F2795" s="44" t="str">
        <f t="shared" si="594"/>
        <v>Paso a Paso y Vacunación</v>
      </c>
      <c r="G2795" s="27" t="s">
        <v>3568</v>
      </c>
      <c r="H2795" s="60" t="s">
        <v>17</v>
      </c>
      <c r="I2795" s="58" t="s">
        <v>65</v>
      </c>
      <c r="J2795" s="43" t="str">
        <f t="shared" si="599"/>
        <v>Zona</v>
      </c>
      <c r="K2795" s="12" t="str">
        <f t="shared" si="603"/>
        <v>Etapas Históricas - Vacunación</v>
      </c>
      <c r="L2795" s="43" t="str">
        <f t="shared" si="603"/>
        <v>Periodo 2020-2021</v>
      </c>
      <c r="M2795" s="43" t="str">
        <f t="shared" si="603"/>
        <v>Unidades</v>
      </c>
      <c r="N2795" s="49" t="str">
        <f t="shared" si="603"/>
        <v>Ministerio de Ciencias, Tecnología, Conocimiento e Innovación</v>
      </c>
      <c r="O27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Hurtado</v>
      </c>
      <c r="P2795" s="68"/>
      <c r="Q2795" s="15" t="str">
        <f t="shared" si="592"/>
        <v>Gráfico Evolución Comparativo</v>
      </c>
      <c r="R2795" s="30"/>
      <c r="S27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https://analytics.zoho.com/open-view/2395394000008157701?ZOHO_CRITERIA=%22Localiza_CL_Poblacion%22.%22Codcom%22%3D4305</v>
      </c>
      <c r="T2795" s="17"/>
      <c r="U2795" s="31" t="str">
        <f t="shared" si="593"/>
        <v>#1774B9</v>
      </c>
      <c r="V2795" s="32" t="str">
        <f>+Enfermedades_Mundiales[[#This Row],[idcoleccion]]&amp;"-"&amp;Enfermedades_Mundiales[[#This Row],[id]]</f>
        <v>360-2785</v>
      </c>
      <c r="W2795" s="21">
        <f>+VLOOKUP(Enfermedades_Mundiales[[#This Row],[Filtro URL]],Estructura!$X$4:$Y$366,2,0)</f>
        <v>36304305</v>
      </c>
      <c r="X2795" s="21" t="str">
        <f>+VLOOKUP(Enfermedades_Mundiales[[#This Row],[tema]],Estructura!$A$4:$C$18,3,0)</f>
        <v>T-370</v>
      </c>
      <c r="Y2795" s="32" t="str">
        <f>+VLOOKUP(Enfermedades_Mundiales[[#This Row],[contenido]],Estructura!$E$4:$G$18,3,0)</f>
        <v>C-364</v>
      </c>
      <c r="Z2795" s="32" t="str">
        <f>+VLOOKUP(Enfermedades_Mundiales[[#This Row],[Filtro Integrado]],Estructura!$M$4:$O$367,3,0)</f>
        <v>FI-366</v>
      </c>
      <c r="AA2795" s="32" t="str">
        <f>+VLOOKUP(Enfermedades_Mundiales[[#This Row],[Muestra]],Estructura!$Q$4:$S$194,3,0)</f>
        <v>M-375</v>
      </c>
    </row>
    <row r="2796" spans="1:27" ht="40.799999999999997" x14ac:dyDescent="0.3">
      <c r="A2796" s="61" t="s">
        <v>3263</v>
      </c>
      <c r="B2796" s="43">
        <f t="shared" si="602"/>
        <v>360</v>
      </c>
      <c r="C2796" s="44" t="str">
        <f t="shared" si="602"/>
        <v>Enfermedades Mundiales</v>
      </c>
      <c r="D2796" s="44" t="str">
        <f t="shared" si="602"/>
        <v>Salud</v>
      </c>
      <c r="E2796" s="64">
        <v>5101</v>
      </c>
      <c r="F2796" s="44" t="str">
        <f t="shared" si="594"/>
        <v>Paso a Paso y Vacunación</v>
      </c>
      <c r="G2796" s="27" t="s">
        <v>3568</v>
      </c>
      <c r="H2796" s="60" t="s">
        <v>17</v>
      </c>
      <c r="I2796" s="58" t="s">
        <v>26</v>
      </c>
      <c r="J2796" s="43" t="str">
        <f t="shared" si="599"/>
        <v>Zona</v>
      </c>
      <c r="K2796" s="12" t="str">
        <f t="shared" si="603"/>
        <v>Etapas Históricas - Vacunación</v>
      </c>
      <c r="L2796" s="43" t="str">
        <f t="shared" si="603"/>
        <v>Periodo 2020-2021</v>
      </c>
      <c r="M2796" s="43" t="str">
        <f t="shared" si="603"/>
        <v>Unidades</v>
      </c>
      <c r="N2796" s="49" t="str">
        <f t="shared" si="603"/>
        <v>Ministerio de Ciencias, Tecnología, Conocimiento e Innovación</v>
      </c>
      <c r="O27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Valparaíso</v>
      </c>
      <c r="P2796" s="68"/>
      <c r="Q2796" s="15" t="str">
        <f t="shared" si="592"/>
        <v>Gráfico Evolución Comparativo</v>
      </c>
      <c r="R2796" s="30"/>
      <c r="S27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https://analytics.zoho.com/open-view/2395394000008157701?ZOHO_CRITERIA=%22Localiza_CL_Poblacion%22.%22Codcom%22%3D5101</v>
      </c>
      <c r="T2796" s="17"/>
      <c r="U2796" s="31" t="str">
        <f t="shared" si="593"/>
        <v>#1774B9</v>
      </c>
      <c r="V2796" s="32" t="str">
        <f>+Enfermedades_Mundiales[[#This Row],[idcoleccion]]&amp;"-"&amp;Enfermedades_Mundiales[[#This Row],[id]]</f>
        <v>360-2786</v>
      </c>
      <c r="W2796" s="21">
        <f>+VLOOKUP(Enfermedades_Mundiales[[#This Row],[Filtro URL]],Estructura!$X$4:$Y$366,2,0)</f>
        <v>36305101</v>
      </c>
      <c r="X2796" s="21" t="str">
        <f>+VLOOKUP(Enfermedades_Mundiales[[#This Row],[tema]],Estructura!$A$4:$C$18,3,0)</f>
        <v>T-370</v>
      </c>
      <c r="Y2796" s="32" t="str">
        <f>+VLOOKUP(Enfermedades_Mundiales[[#This Row],[contenido]],Estructura!$E$4:$G$18,3,0)</f>
        <v>C-364</v>
      </c>
      <c r="Z2796" s="32" t="str">
        <f>+VLOOKUP(Enfermedades_Mundiales[[#This Row],[Filtro Integrado]],Estructura!$M$4:$O$367,3,0)</f>
        <v>FI-366</v>
      </c>
      <c r="AA2796" s="32" t="str">
        <f>+VLOOKUP(Enfermedades_Mundiales[[#This Row],[Muestra]],Estructura!$Q$4:$S$194,3,0)</f>
        <v>M-375</v>
      </c>
    </row>
    <row r="2797" spans="1:27" ht="40.799999999999997" x14ac:dyDescent="0.3">
      <c r="A2797" s="61" t="s">
        <v>3264</v>
      </c>
      <c r="B2797" s="43">
        <f t="shared" si="602"/>
        <v>360</v>
      </c>
      <c r="C2797" s="44" t="str">
        <f t="shared" si="602"/>
        <v>Enfermedades Mundiales</v>
      </c>
      <c r="D2797" s="44" t="str">
        <f t="shared" si="602"/>
        <v>Salud</v>
      </c>
      <c r="E2797" s="64">
        <v>5102</v>
      </c>
      <c r="F2797" s="44" t="str">
        <f t="shared" si="594"/>
        <v>Paso a Paso y Vacunación</v>
      </c>
      <c r="G2797" s="27" t="s">
        <v>3568</v>
      </c>
      <c r="H2797" s="60" t="s">
        <v>17</v>
      </c>
      <c r="I2797" s="58" t="s">
        <v>66</v>
      </c>
      <c r="J2797" s="43" t="str">
        <f t="shared" si="599"/>
        <v>Zona</v>
      </c>
      <c r="K2797" s="12" t="str">
        <f t="shared" si="603"/>
        <v>Etapas Históricas - Vacunación</v>
      </c>
      <c r="L2797" s="43" t="str">
        <f t="shared" si="603"/>
        <v>Periodo 2020-2021</v>
      </c>
      <c r="M2797" s="43" t="str">
        <f t="shared" si="603"/>
        <v>Unidades</v>
      </c>
      <c r="N2797" s="49" t="str">
        <f t="shared" si="603"/>
        <v>Ministerio de Ciencias, Tecnología, Conocimiento e Innovación</v>
      </c>
      <c r="O27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Casablanca</v>
      </c>
      <c r="P2797" s="68"/>
      <c r="Q2797" s="15" t="str">
        <f t="shared" si="592"/>
        <v>Gráfico Evolución Comparativo</v>
      </c>
      <c r="R2797" s="30"/>
      <c r="S27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https://analytics.zoho.com/open-view/2395394000008157701?ZOHO_CRITERIA=%22Localiza_CL_Poblacion%22.%22Codcom%22%3D5102</v>
      </c>
      <c r="T2797" s="17"/>
      <c r="U2797" s="31" t="str">
        <f t="shared" si="593"/>
        <v>#1774B9</v>
      </c>
      <c r="V2797" s="32" t="str">
        <f>+Enfermedades_Mundiales[[#This Row],[idcoleccion]]&amp;"-"&amp;Enfermedades_Mundiales[[#This Row],[id]]</f>
        <v>360-2787</v>
      </c>
      <c r="W2797" s="21">
        <f>+VLOOKUP(Enfermedades_Mundiales[[#This Row],[Filtro URL]],Estructura!$X$4:$Y$366,2,0)</f>
        <v>36305102</v>
      </c>
      <c r="X2797" s="21" t="str">
        <f>+VLOOKUP(Enfermedades_Mundiales[[#This Row],[tema]],Estructura!$A$4:$C$18,3,0)</f>
        <v>T-370</v>
      </c>
      <c r="Y2797" s="32" t="str">
        <f>+VLOOKUP(Enfermedades_Mundiales[[#This Row],[contenido]],Estructura!$E$4:$G$18,3,0)</f>
        <v>C-364</v>
      </c>
      <c r="Z2797" s="32" t="str">
        <f>+VLOOKUP(Enfermedades_Mundiales[[#This Row],[Filtro Integrado]],Estructura!$M$4:$O$367,3,0)</f>
        <v>FI-366</v>
      </c>
      <c r="AA2797" s="32" t="str">
        <f>+VLOOKUP(Enfermedades_Mundiales[[#This Row],[Muestra]],Estructura!$Q$4:$S$194,3,0)</f>
        <v>M-375</v>
      </c>
    </row>
    <row r="2798" spans="1:27" ht="36" x14ac:dyDescent="0.3">
      <c r="A2798" s="61" t="s">
        <v>3265</v>
      </c>
      <c r="B2798" s="43">
        <f t="shared" si="602"/>
        <v>360</v>
      </c>
      <c r="C2798" s="44" t="str">
        <f t="shared" si="602"/>
        <v>Enfermedades Mundiales</v>
      </c>
      <c r="D2798" s="44" t="str">
        <f t="shared" si="602"/>
        <v>Salud</v>
      </c>
      <c r="E2798" s="64">
        <v>5103</v>
      </c>
      <c r="F2798" s="44" t="str">
        <f t="shared" si="594"/>
        <v>Paso a Paso y Vacunación</v>
      </c>
      <c r="G2798" s="27" t="s">
        <v>3568</v>
      </c>
      <c r="H2798" s="60" t="s">
        <v>17</v>
      </c>
      <c r="I2798" s="58" t="s">
        <v>67</v>
      </c>
      <c r="J2798" s="43" t="str">
        <f t="shared" si="599"/>
        <v>Zona</v>
      </c>
      <c r="K2798" s="12" t="str">
        <f t="shared" si="603"/>
        <v>Etapas Históricas - Vacunación</v>
      </c>
      <c r="L2798" s="43" t="str">
        <f t="shared" si="603"/>
        <v>Periodo 2020-2021</v>
      </c>
      <c r="M2798" s="43" t="str">
        <f t="shared" si="603"/>
        <v>Unidades</v>
      </c>
      <c r="N2798" s="49" t="str">
        <f t="shared" si="603"/>
        <v>Ministerio de Ciencias, Tecnología, Conocimiento e Innovación</v>
      </c>
      <c r="O27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Concón</v>
      </c>
      <c r="P2798" s="68"/>
      <c r="Q2798" s="15" t="str">
        <f t="shared" si="592"/>
        <v>Gráfico Evolución Comparativo</v>
      </c>
      <c r="R2798" s="30"/>
      <c r="S27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https://analytics.zoho.com/open-view/2395394000008157701?ZOHO_CRITERIA=%22Localiza_CL_Poblacion%22.%22Codcom%22%3D5103</v>
      </c>
      <c r="T2798" s="17"/>
      <c r="U2798" s="31" t="str">
        <f t="shared" si="593"/>
        <v>#1774B9</v>
      </c>
      <c r="V2798" s="32" t="str">
        <f>+Enfermedades_Mundiales[[#This Row],[idcoleccion]]&amp;"-"&amp;Enfermedades_Mundiales[[#This Row],[id]]</f>
        <v>360-2788</v>
      </c>
      <c r="W2798" s="21">
        <f>+VLOOKUP(Enfermedades_Mundiales[[#This Row],[Filtro URL]],Estructura!$X$4:$Y$366,2,0)</f>
        <v>36305103</v>
      </c>
      <c r="X2798" s="21" t="str">
        <f>+VLOOKUP(Enfermedades_Mundiales[[#This Row],[tema]],Estructura!$A$4:$C$18,3,0)</f>
        <v>T-370</v>
      </c>
      <c r="Y2798" s="32" t="str">
        <f>+VLOOKUP(Enfermedades_Mundiales[[#This Row],[contenido]],Estructura!$E$4:$G$18,3,0)</f>
        <v>C-364</v>
      </c>
      <c r="Z2798" s="32" t="str">
        <f>+VLOOKUP(Enfermedades_Mundiales[[#This Row],[Filtro Integrado]],Estructura!$M$4:$O$367,3,0)</f>
        <v>FI-366</v>
      </c>
      <c r="AA2798" s="32" t="str">
        <f>+VLOOKUP(Enfermedades_Mundiales[[#This Row],[Muestra]],Estructura!$Q$4:$S$194,3,0)</f>
        <v>M-375</v>
      </c>
    </row>
    <row r="2799" spans="1:27" ht="40.799999999999997" x14ac:dyDescent="0.3">
      <c r="A2799" s="61" t="s">
        <v>3266</v>
      </c>
      <c r="B2799" s="43">
        <f t="shared" si="602"/>
        <v>360</v>
      </c>
      <c r="C2799" s="44" t="str">
        <f t="shared" si="602"/>
        <v>Enfermedades Mundiales</v>
      </c>
      <c r="D2799" s="44" t="str">
        <f t="shared" si="602"/>
        <v>Salud</v>
      </c>
      <c r="E2799" s="64">
        <v>5104</v>
      </c>
      <c r="F2799" s="44" t="str">
        <f t="shared" si="594"/>
        <v>Paso a Paso y Vacunación</v>
      </c>
      <c r="G2799" s="27" t="s">
        <v>3568</v>
      </c>
      <c r="H2799" s="60" t="s">
        <v>17</v>
      </c>
      <c r="I2799" s="58" t="s">
        <v>68</v>
      </c>
      <c r="J2799" s="43" t="str">
        <f t="shared" si="599"/>
        <v>Zona</v>
      </c>
      <c r="K2799" s="12" t="str">
        <f t="shared" si="603"/>
        <v>Etapas Históricas - Vacunación</v>
      </c>
      <c r="L2799" s="43" t="str">
        <f t="shared" si="603"/>
        <v>Periodo 2020-2021</v>
      </c>
      <c r="M2799" s="43" t="str">
        <f t="shared" si="603"/>
        <v>Unidades</v>
      </c>
      <c r="N2799" s="49" t="str">
        <f t="shared" si="603"/>
        <v>Ministerio de Ciencias, Tecnología, Conocimiento e Innovación</v>
      </c>
      <c r="O27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Juan Fernández</v>
      </c>
      <c r="P2799" s="68"/>
      <c r="Q2799" s="15" t="str">
        <f t="shared" si="592"/>
        <v>Gráfico Evolución Comparativo</v>
      </c>
      <c r="R2799" s="30"/>
      <c r="S27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https://analytics.zoho.com/open-view/2395394000008157701?ZOHO_CRITERIA=%22Localiza_CL_Poblacion%22.%22Codcom%22%3D5104</v>
      </c>
      <c r="T2799" s="17"/>
      <c r="U2799" s="31" t="str">
        <f t="shared" si="593"/>
        <v>#1774B9</v>
      </c>
      <c r="V2799" s="32" t="str">
        <f>+Enfermedades_Mundiales[[#This Row],[idcoleccion]]&amp;"-"&amp;Enfermedades_Mundiales[[#This Row],[id]]</f>
        <v>360-2789</v>
      </c>
      <c r="W2799" s="21">
        <f>+VLOOKUP(Enfermedades_Mundiales[[#This Row],[Filtro URL]],Estructura!$X$4:$Y$366,2,0)</f>
        <v>36305104</v>
      </c>
      <c r="X2799" s="21" t="str">
        <f>+VLOOKUP(Enfermedades_Mundiales[[#This Row],[tema]],Estructura!$A$4:$C$18,3,0)</f>
        <v>T-370</v>
      </c>
      <c r="Y2799" s="32" t="str">
        <f>+VLOOKUP(Enfermedades_Mundiales[[#This Row],[contenido]],Estructura!$E$4:$G$18,3,0)</f>
        <v>C-364</v>
      </c>
      <c r="Z2799" s="32" t="str">
        <f>+VLOOKUP(Enfermedades_Mundiales[[#This Row],[Filtro Integrado]],Estructura!$M$4:$O$367,3,0)</f>
        <v>FI-366</v>
      </c>
      <c r="AA2799" s="32" t="str">
        <f>+VLOOKUP(Enfermedades_Mundiales[[#This Row],[Muestra]],Estructura!$Q$4:$S$194,3,0)</f>
        <v>M-375</v>
      </c>
    </row>
    <row r="2800" spans="1:27" ht="40.799999999999997" x14ac:dyDescent="0.3">
      <c r="A2800" s="61" t="s">
        <v>3267</v>
      </c>
      <c r="B2800" s="43">
        <f t="shared" si="602"/>
        <v>360</v>
      </c>
      <c r="C2800" s="44" t="str">
        <f t="shared" si="602"/>
        <v>Enfermedades Mundiales</v>
      </c>
      <c r="D2800" s="44" t="str">
        <f t="shared" si="602"/>
        <v>Salud</v>
      </c>
      <c r="E2800" s="64">
        <v>5105</v>
      </c>
      <c r="F2800" s="44" t="str">
        <f t="shared" si="594"/>
        <v>Paso a Paso y Vacunación</v>
      </c>
      <c r="G2800" s="27" t="s">
        <v>3568</v>
      </c>
      <c r="H2800" s="60" t="s">
        <v>17</v>
      </c>
      <c r="I2800" s="58" t="s">
        <v>69</v>
      </c>
      <c r="J2800" s="43" t="str">
        <f t="shared" si="599"/>
        <v>Zona</v>
      </c>
      <c r="K2800" s="12" t="str">
        <f t="shared" si="603"/>
        <v>Etapas Históricas - Vacunación</v>
      </c>
      <c r="L2800" s="43" t="str">
        <f t="shared" si="603"/>
        <v>Periodo 2020-2021</v>
      </c>
      <c r="M2800" s="43" t="str">
        <f t="shared" si="603"/>
        <v>Unidades</v>
      </c>
      <c r="N2800" s="49" t="str">
        <f t="shared" si="603"/>
        <v>Ministerio de Ciencias, Tecnología, Conocimiento e Innovación</v>
      </c>
      <c r="O28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Puchuncaví</v>
      </c>
      <c r="P2800" s="68"/>
      <c r="Q2800" s="15" t="str">
        <f t="shared" si="592"/>
        <v>Gráfico Evolución Comparativo</v>
      </c>
      <c r="R2800" s="30"/>
      <c r="S28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https://analytics.zoho.com/open-view/2395394000008157701?ZOHO_CRITERIA=%22Localiza_CL_Poblacion%22.%22Codcom%22%3D5105</v>
      </c>
      <c r="T2800" s="17"/>
      <c r="U2800" s="31" t="str">
        <f t="shared" si="593"/>
        <v>#1774B9</v>
      </c>
      <c r="V2800" s="32" t="str">
        <f>+Enfermedades_Mundiales[[#This Row],[idcoleccion]]&amp;"-"&amp;Enfermedades_Mundiales[[#This Row],[id]]</f>
        <v>360-2790</v>
      </c>
      <c r="W2800" s="21">
        <f>+VLOOKUP(Enfermedades_Mundiales[[#This Row],[Filtro URL]],Estructura!$X$4:$Y$366,2,0)</f>
        <v>36305105</v>
      </c>
      <c r="X2800" s="21" t="str">
        <f>+VLOOKUP(Enfermedades_Mundiales[[#This Row],[tema]],Estructura!$A$4:$C$18,3,0)</f>
        <v>T-370</v>
      </c>
      <c r="Y2800" s="32" t="str">
        <f>+VLOOKUP(Enfermedades_Mundiales[[#This Row],[contenido]],Estructura!$E$4:$G$18,3,0)</f>
        <v>C-364</v>
      </c>
      <c r="Z2800" s="32" t="str">
        <f>+VLOOKUP(Enfermedades_Mundiales[[#This Row],[Filtro Integrado]],Estructura!$M$4:$O$367,3,0)</f>
        <v>FI-366</v>
      </c>
      <c r="AA2800" s="32" t="str">
        <f>+VLOOKUP(Enfermedades_Mundiales[[#This Row],[Muestra]],Estructura!$Q$4:$S$194,3,0)</f>
        <v>M-375</v>
      </c>
    </row>
    <row r="2801" spans="1:27" ht="40.799999999999997" x14ac:dyDescent="0.3">
      <c r="A2801" s="61" t="s">
        <v>3268</v>
      </c>
      <c r="B2801" s="43">
        <f t="shared" si="602"/>
        <v>360</v>
      </c>
      <c r="C2801" s="44" t="str">
        <f t="shared" si="602"/>
        <v>Enfermedades Mundiales</v>
      </c>
      <c r="D2801" s="44" t="str">
        <f t="shared" si="602"/>
        <v>Salud</v>
      </c>
      <c r="E2801" s="64">
        <v>5107</v>
      </c>
      <c r="F2801" s="44" t="str">
        <f t="shared" si="594"/>
        <v>Paso a Paso y Vacunación</v>
      </c>
      <c r="G2801" s="27" t="s">
        <v>3568</v>
      </c>
      <c r="H2801" s="60" t="s">
        <v>17</v>
      </c>
      <c r="I2801" s="58" t="s">
        <v>70</v>
      </c>
      <c r="J2801" s="43" t="str">
        <f t="shared" si="599"/>
        <v>Zona</v>
      </c>
      <c r="K2801" s="12" t="str">
        <f t="shared" si="603"/>
        <v>Etapas Históricas - Vacunación</v>
      </c>
      <c r="L2801" s="43" t="str">
        <f t="shared" si="603"/>
        <v>Periodo 2020-2021</v>
      </c>
      <c r="M2801" s="43" t="str">
        <f t="shared" si="603"/>
        <v>Unidades</v>
      </c>
      <c r="N2801" s="49" t="str">
        <f t="shared" si="603"/>
        <v>Ministerio de Ciencias, Tecnología, Conocimiento e Innovación</v>
      </c>
      <c r="O280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Quintero</v>
      </c>
      <c r="P2801" s="68"/>
      <c r="Q2801" s="15" t="str">
        <f t="shared" si="592"/>
        <v>Gráfico Evolución Comparativo</v>
      </c>
      <c r="R2801" s="30"/>
      <c r="S280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https://analytics.zoho.com/open-view/2395394000008157701?ZOHO_CRITERIA=%22Localiza_CL_Poblacion%22.%22Codcom%22%3D5107</v>
      </c>
      <c r="T2801" s="17"/>
      <c r="U2801" s="31" t="str">
        <f t="shared" si="593"/>
        <v>#1774B9</v>
      </c>
      <c r="V2801" s="32" t="str">
        <f>+Enfermedades_Mundiales[[#This Row],[idcoleccion]]&amp;"-"&amp;Enfermedades_Mundiales[[#This Row],[id]]</f>
        <v>360-2791</v>
      </c>
      <c r="W2801" s="21">
        <f>+VLOOKUP(Enfermedades_Mundiales[[#This Row],[Filtro URL]],Estructura!$X$4:$Y$366,2,0)</f>
        <v>36305107</v>
      </c>
      <c r="X2801" s="21" t="str">
        <f>+VLOOKUP(Enfermedades_Mundiales[[#This Row],[tema]],Estructura!$A$4:$C$18,3,0)</f>
        <v>T-370</v>
      </c>
      <c r="Y2801" s="32" t="str">
        <f>+VLOOKUP(Enfermedades_Mundiales[[#This Row],[contenido]],Estructura!$E$4:$G$18,3,0)</f>
        <v>C-364</v>
      </c>
      <c r="Z2801" s="32" t="str">
        <f>+VLOOKUP(Enfermedades_Mundiales[[#This Row],[Filtro Integrado]],Estructura!$M$4:$O$367,3,0)</f>
        <v>FI-366</v>
      </c>
      <c r="AA2801" s="32" t="str">
        <f>+VLOOKUP(Enfermedades_Mundiales[[#This Row],[Muestra]],Estructura!$Q$4:$S$194,3,0)</f>
        <v>M-375</v>
      </c>
    </row>
    <row r="2802" spans="1:27" ht="40.799999999999997" x14ac:dyDescent="0.3">
      <c r="A2802" s="61" t="s">
        <v>3269</v>
      </c>
      <c r="B2802" s="43">
        <f t="shared" si="602"/>
        <v>360</v>
      </c>
      <c r="C2802" s="44" t="str">
        <f t="shared" si="602"/>
        <v>Enfermedades Mundiales</v>
      </c>
      <c r="D2802" s="44" t="str">
        <f t="shared" si="602"/>
        <v>Salud</v>
      </c>
      <c r="E2802" s="64">
        <v>5109</v>
      </c>
      <c r="F2802" s="44" t="str">
        <f t="shared" si="594"/>
        <v>Paso a Paso y Vacunación</v>
      </c>
      <c r="G2802" s="27" t="s">
        <v>3568</v>
      </c>
      <c r="H2802" s="60" t="s">
        <v>17</v>
      </c>
      <c r="I2802" s="58" t="s">
        <v>71</v>
      </c>
      <c r="J2802" s="43" t="str">
        <f t="shared" si="599"/>
        <v>Zona</v>
      </c>
      <c r="K2802" s="12" t="str">
        <f t="shared" si="603"/>
        <v>Etapas Históricas - Vacunación</v>
      </c>
      <c r="L2802" s="43" t="str">
        <f t="shared" si="603"/>
        <v>Periodo 2020-2021</v>
      </c>
      <c r="M2802" s="43" t="str">
        <f t="shared" si="603"/>
        <v>Unidades</v>
      </c>
      <c r="N2802" s="49" t="str">
        <f t="shared" si="603"/>
        <v>Ministerio de Ciencias, Tecnología, Conocimiento e Innovación</v>
      </c>
      <c r="O280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Viña del Mar</v>
      </c>
      <c r="P2802" s="68"/>
      <c r="Q2802" s="15" t="str">
        <f t="shared" si="592"/>
        <v>Gráfico Evolución Comparativo</v>
      </c>
      <c r="R2802" s="30"/>
      <c r="S280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https://analytics.zoho.com/open-view/2395394000008157701?ZOHO_CRITERIA=%22Localiza_CL_Poblacion%22.%22Codcom%22%3D5109</v>
      </c>
      <c r="T2802" s="17"/>
      <c r="U2802" s="31" t="str">
        <f t="shared" si="593"/>
        <v>#1774B9</v>
      </c>
      <c r="V2802" s="32" t="str">
        <f>+Enfermedades_Mundiales[[#This Row],[idcoleccion]]&amp;"-"&amp;Enfermedades_Mundiales[[#This Row],[id]]</f>
        <v>360-2792</v>
      </c>
      <c r="W2802" s="21">
        <f>+VLOOKUP(Enfermedades_Mundiales[[#This Row],[Filtro URL]],Estructura!$X$4:$Y$366,2,0)</f>
        <v>36305109</v>
      </c>
      <c r="X2802" s="21" t="str">
        <f>+VLOOKUP(Enfermedades_Mundiales[[#This Row],[tema]],Estructura!$A$4:$C$18,3,0)</f>
        <v>T-370</v>
      </c>
      <c r="Y2802" s="32" t="str">
        <f>+VLOOKUP(Enfermedades_Mundiales[[#This Row],[contenido]],Estructura!$E$4:$G$18,3,0)</f>
        <v>C-364</v>
      </c>
      <c r="Z2802" s="32" t="str">
        <f>+VLOOKUP(Enfermedades_Mundiales[[#This Row],[Filtro Integrado]],Estructura!$M$4:$O$367,3,0)</f>
        <v>FI-366</v>
      </c>
      <c r="AA2802" s="32" t="str">
        <f>+VLOOKUP(Enfermedades_Mundiales[[#This Row],[Muestra]],Estructura!$Q$4:$S$194,3,0)</f>
        <v>M-375</v>
      </c>
    </row>
    <row r="2803" spans="1:27" ht="40.799999999999997" x14ac:dyDescent="0.3">
      <c r="A2803" s="61" t="s">
        <v>3270</v>
      </c>
      <c r="B2803" s="43">
        <f t="shared" si="602"/>
        <v>360</v>
      </c>
      <c r="C2803" s="44" t="str">
        <f t="shared" si="602"/>
        <v>Enfermedades Mundiales</v>
      </c>
      <c r="D2803" s="44" t="str">
        <f t="shared" si="602"/>
        <v>Salud</v>
      </c>
      <c r="E2803" s="64">
        <v>5201</v>
      </c>
      <c r="F2803" s="44" t="str">
        <f t="shared" si="594"/>
        <v>Paso a Paso y Vacunación</v>
      </c>
      <c r="G2803" s="27" t="s">
        <v>3568</v>
      </c>
      <c r="H2803" s="60" t="s">
        <v>17</v>
      </c>
      <c r="I2803" s="58" t="s">
        <v>72</v>
      </c>
      <c r="J2803" s="43" t="str">
        <f t="shared" si="599"/>
        <v>Zona</v>
      </c>
      <c r="K2803" s="12" t="str">
        <f t="shared" si="603"/>
        <v>Etapas Históricas - Vacunación</v>
      </c>
      <c r="L2803" s="43" t="str">
        <f t="shared" si="603"/>
        <v>Periodo 2020-2021</v>
      </c>
      <c r="M2803" s="43" t="str">
        <f t="shared" si="603"/>
        <v>Unidades</v>
      </c>
      <c r="N2803" s="49" t="str">
        <f t="shared" si="603"/>
        <v>Ministerio de Ciencias, Tecnología, Conocimiento e Innovación</v>
      </c>
      <c r="O280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Isla de Pascua</v>
      </c>
      <c r="P2803" s="68"/>
      <c r="Q2803" s="15" t="str">
        <f t="shared" si="592"/>
        <v>Gráfico Evolución Comparativo</v>
      </c>
      <c r="R2803" s="30"/>
      <c r="S280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https://analytics.zoho.com/open-view/2395394000008157701?ZOHO_CRITERIA=%22Localiza_CL_Poblacion%22.%22Codcom%22%3D5201</v>
      </c>
      <c r="T2803" s="17"/>
      <c r="U2803" s="31" t="str">
        <f t="shared" si="593"/>
        <v>#1774B9</v>
      </c>
      <c r="V2803" s="32" t="str">
        <f>+Enfermedades_Mundiales[[#This Row],[idcoleccion]]&amp;"-"&amp;Enfermedades_Mundiales[[#This Row],[id]]</f>
        <v>360-2793</v>
      </c>
      <c r="W2803" s="21">
        <f>+VLOOKUP(Enfermedades_Mundiales[[#This Row],[Filtro URL]],Estructura!$X$4:$Y$366,2,0)</f>
        <v>36305201</v>
      </c>
      <c r="X2803" s="21" t="str">
        <f>+VLOOKUP(Enfermedades_Mundiales[[#This Row],[tema]],Estructura!$A$4:$C$18,3,0)</f>
        <v>T-370</v>
      </c>
      <c r="Y2803" s="32" t="str">
        <f>+VLOOKUP(Enfermedades_Mundiales[[#This Row],[contenido]],Estructura!$E$4:$G$18,3,0)</f>
        <v>C-364</v>
      </c>
      <c r="Z2803" s="32" t="str">
        <f>+VLOOKUP(Enfermedades_Mundiales[[#This Row],[Filtro Integrado]],Estructura!$M$4:$O$367,3,0)</f>
        <v>FI-366</v>
      </c>
      <c r="AA2803" s="32" t="str">
        <f>+VLOOKUP(Enfermedades_Mundiales[[#This Row],[Muestra]],Estructura!$Q$4:$S$194,3,0)</f>
        <v>M-375</v>
      </c>
    </row>
    <row r="2804" spans="1:27" ht="40.799999999999997" x14ac:dyDescent="0.3">
      <c r="A2804" s="61" t="s">
        <v>3271</v>
      </c>
      <c r="B2804" s="43">
        <f t="shared" ref="B2804:D2819" si="604">+B2803</f>
        <v>360</v>
      </c>
      <c r="C2804" s="44" t="str">
        <f t="shared" si="604"/>
        <v>Enfermedades Mundiales</v>
      </c>
      <c r="D2804" s="44" t="str">
        <f t="shared" si="604"/>
        <v>Salud</v>
      </c>
      <c r="E2804" s="64">
        <v>5301</v>
      </c>
      <c r="F2804" s="44" t="str">
        <f t="shared" si="594"/>
        <v>Paso a Paso y Vacunación</v>
      </c>
      <c r="G2804" s="27" t="s">
        <v>3568</v>
      </c>
      <c r="H2804" s="60" t="s">
        <v>17</v>
      </c>
      <c r="I2804" s="58" t="s">
        <v>73</v>
      </c>
      <c r="J2804" s="43" t="str">
        <f t="shared" si="599"/>
        <v>Zona</v>
      </c>
      <c r="K2804" s="12" t="str">
        <f t="shared" si="603"/>
        <v>Etapas Históricas - Vacunación</v>
      </c>
      <c r="L2804" s="43" t="str">
        <f t="shared" si="603"/>
        <v>Periodo 2020-2021</v>
      </c>
      <c r="M2804" s="43" t="str">
        <f t="shared" si="603"/>
        <v>Unidades</v>
      </c>
      <c r="N2804" s="49" t="str">
        <f t="shared" si="603"/>
        <v>Ministerio de Ciencias, Tecnología, Conocimiento e Innovación</v>
      </c>
      <c r="O280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Andes</v>
      </c>
      <c r="P2804" s="68"/>
      <c r="Q2804" s="15" t="str">
        <f t="shared" ref="Q2804:Q2867" si="605">+Q2803</f>
        <v>Gráfico Evolución Comparativo</v>
      </c>
      <c r="R2804" s="30"/>
      <c r="S280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https://analytics.zoho.com/open-view/2395394000008157701?ZOHO_CRITERIA=%22Localiza_CL_Poblacion%22.%22Codcom%22%3D5301</v>
      </c>
      <c r="T2804" s="17"/>
      <c r="U2804" s="31" t="str">
        <f t="shared" ref="U2804:U2867" si="606">+U2803</f>
        <v>#1774B9</v>
      </c>
      <c r="V2804" s="32" t="str">
        <f>+Enfermedades_Mundiales[[#This Row],[idcoleccion]]&amp;"-"&amp;Enfermedades_Mundiales[[#This Row],[id]]</f>
        <v>360-2794</v>
      </c>
      <c r="W2804" s="21">
        <f>+VLOOKUP(Enfermedades_Mundiales[[#This Row],[Filtro URL]],Estructura!$X$4:$Y$366,2,0)</f>
        <v>36305301</v>
      </c>
      <c r="X2804" s="21" t="str">
        <f>+VLOOKUP(Enfermedades_Mundiales[[#This Row],[tema]],Estructura!$A$4:$C$18,3,0)</f>
        <v>T-370</v>
      </c>
      <c r="Y2804" s="32" t="str">
        <f>+VLOOKUP(Enfermedades_Mundiales[[#This Row],[contenido]],Estructura!$E$4:$G$18,3,0)</f>
        <v>C-364</v>
      </c>
      <c r="Z2804" s="32" t="str">
        <f>+VLOOKUP(Enfermedades_Mundiales[[#This Row],[Filtro Integrado]],Estructura!$M$4:$O$367,3,0)</f>
        <v>FI-366</v>
      </c>
      <c r="AA2804" s="32" t="str">
        <f>+VLOOKUP(Enfermedades_Mundiales[[#This Row],[Muestra]],Estructura!$Q$4:$S$194,3,0)</f>
        <v>M-375</v>
      </c>
    </row>
    <row r="2805" spans="1:27" ht="40.799999999999997" x14ac:dyDescent="0.3">
      <c r="A2805" s="61" t="s">
        <v>3272</v>
      </c>
      <c r="B2805" s="43">
        <f t="shared" si="604"/>
        <v>360</v>
      </c>
      <c r="C2805" s="44" t="str">
        <f t="shared" si="604"/>
        <v>Enfermedades Mundiales</v>
      </c>
      <c r="D2805" s="44" t="str">
        <f t="shared" si="604"/>
        <v>Salud</v>
      </c>
      <c r="E2805" s="64">
        <v>5302</v>
      </c>
      <c r="F2805" s="44" t="str">
        <f t="shared" ref="F2805:F2868" si="607">+F2804</f>
        <v>Paso a Paso y Vacunación</v>
      </c>
      <c r="G2805" s="27" t="s">
        <v>3568</v>
      </c>
      <c r="H2805" s="60" t="s">
        <v>17</v>
      </c>
      <c r="I2805" s="58" t="s">
        <v>74</v>
      </c>
      <c r="J2805" s="43" t="str">
        <f t="shared" si="599"/>
        <v>Zona</v>
      </c>
      <c r="K2805" s="12" t="str">
        <f t="shared" ref="K2805:N2820" si="608">+K2804</f>
        <v>Etapas Históricas - Vacunación</v>
      </c>
      <c r="L2805" s="43" t="str">
        <f t="shared" si="608"/>
        <v>Periodo 2020-2021</v>
      </c>
      <c r="M2805" s="43" t="str">
        <f t="shared" si="608"/>
        <v>Unidades</v>
      </c>
      <c r="N2805" s="49" t="str">
        <f t="shared" si="608"/>
        <v>Ministerio de Ciencias, Tecnología, Conocimiento e Innovación</v>
      </c>
      <c r="O280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Calle Larga</v>
      </c>
      <c r="P2805" s="68"/>
      <c r="Q2805" s="15" t="str">
        <f t="shared" si="605"/>
        <v>Gráfico Evolución Comparativo</v>
      </c>
      <c r="R2805" s="30"/>
      <c r="S280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https://analytics.zoho.com/open-view/2395394000008157701?ZOHO_CRITERIA=%22Localiza_CL_Poblacion%22.%22Codcom%22%3D5302</v>
      </c>
      <c r="T2805" s="17"/>
      <c r="U2805" s="31" t="str">
        <f t="shared" si="606"/>
        <v>#1774B9</v>
      </c>
      <c r="V2805" s="32" t="str">
        <f>+Enfermedades_Mundiales[[#This Row],[idcoleccion]]&amp;"-"&amp;Enfermedades_Mundiales[[#This Row],[id]]</f>
        <v>360-2795</v>
      </c>
      <c r="W2805" s="21">
        <f>+VLOOKUP(Enfermedades_Mundiales[[#This Row],[Filtro URL]],Estructura!$X$4:$Y$366,2,0)</f>
        <v>36305302</v>
      </c>
      <c r="X2805" s="21" t="str">
        <f>+VLOOKUP(Enfermedades_Mundiales[[#This Row],[tema]],Estructura!$A$4:$C$18,3,0)</f>
        <v>T-370</v>
      </c>
      <c r="Y2805" s="32" t="str">
        <f>+VLOOKUP(Enfermedades_Mundiales[[#This Row],[contenido]],Estructura!$E$4:$G$18,3,0)</f>
        <v>C-364</v>
      </c>
      <c r="Z2805" s="32" t="str">
        <f>+VLOOKUP(Enfermedades_Mundiales[[#This Row],[Filtro Integrado]],Estructura!$M$4:$O$367,3,0)</f>
        <v>FI-366</v>
      </c>
      <c r="AA2805" s="32" t="str">
        <f>+VLOOKUP(Enfermedades_Mundiales[[#This Row],[Muestra]],Estructura!$Q$4:$S$194,3,0)</f>
        <v>M-375</v>
      </c>
    </row>
    <row r="2806" spans="1:27" ht="40.799999999999997" x14ac:dyDescent="0.3">
      <c r="A2806" s="61" t="s">
        <v>3273</v>
      </c>
      <c r="B2806" s="43">
        <f t="shared" si="604"/>
        <v>360</v>
      </c>
      <c r="C2806" s="44" t="str">
        <f t="shared" si="604"/>
        <v>Enfermedades Mundiales</v>
      </c>
      <c r="D2806" s="44" t="str">
        <f t="shared" si="604"/>
        <v>Salud</v>
      </c>
      <c r="E2806" s="64">
        <v>5303</v>
      </c>
      <c r="F2806" s="44" t="str">
        <f t="shared" si="607"/>
        <v>Paso a Paso y Vacunación</v>
      </c>
      <c r="G2806" s="27" t="s">
        <v>3568</v>
      </c>
      <c r="H2806" s="60" t="s">
        <v>17</v>
      </c>
      <c r="I2806" s="58" t="s">
        <v>75</v>
      </c>
      <c r="J2806" s="43" t="str">
        <f t="shared" si="599"/>
        <v>Zona</v>
      </c>
      <c r="K2806" s="12" t="str">
        <f t="shared" si="608"/>
        <v>Etapas Históricas - Vacunación</v>
      </c>
      <c r="L2806" s="43" t="str">
        <f t="shared" si="608"/>
        <v>Periodo 2020-2021</v>
      </c>
      <c r="M2806" s="43" t="str">
        <f t="shared" si="608"/>
        <v>Unidades</v>
      </c>
      <c r="N2806" s="49" t="str">
        <f t="shared" si="608"/>
        <v>Ministerio de Ciencias, Tecnología, Conocimiento e Innovación</v>
      </c>
      <c r="O280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Rinconada</v>
      </c>
      <c r="P2806" s="68"/>
      <c r="Q2806" s="15" t="str">
        <f t="shared" si="605"/>
        <v>Gráfico Evolución Comparativo</v>
      </c>
      <c r="R2806" s="30"/>
      <c r="S280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https://analytics.zoho.com/open-view/2395394000008157701?ZOHO_CRITERIA=%22Localiza_CL_Poblacion%22.%22Codcom%22%3D5303</v>
      </c>
      <c r="T2806" s="17"/>
      <c r="U2806" s="31" t="str">
        <f t="shared" si="606"/>
        <v>#1774B9</v>
      </c>
      <c r="V2806" s="32" t="str">
        <f>+Enfermedades_Mundiales[[#This Row],[idcoleccion]]&amp;"-"&amp;Enfermedades_Mundiales[[#This Row],[id]]</f>
        <v>360-2796</v>
      </c>
      <c r="W2806" s="21">
        <f>+VLOOKUP(Enfermedades_Mundiales[[#This Row],[Filtro URL]],Estructura!$X$4:$Y$366,2,0)</f>
        <v>36305303</v>
      </c>
      <c r="X2806" s="21" t="str">
        <f>+VLOOKUP(Enfermedades_Mundiales[[#This Row],[tema]],Estructura!$A$4:$C$18,3,0)</f>
        <v>T-370</v>
      </c>
      <c r="Y2806" s="32" t="str">
        <f>+VLOOKUP(Enfermedades_Mundiales[[#This Row],[contenido]],Estructura!$E$4:$G$18,3,0)</f>
        <v>C-364</v>
      </c>
      <c r="Z2806" s="32" t="str">
        <f>+VLOOKUP(Enfermedades_Mundiales[[#This Row],[Filtro Integrado]],Estructura!$M$4:$O$367,3,0)</f>
        <v>FI-366</v>
      </c>
      <c r="AA2806" s="32" t="str">
        <f>+VLOOKUP(Enfermedades_Mundiales[[#This Row],[Muestra]],Estructura!$Q$4:$S$194,3,0)</f>
        <v>M-375</v>
      </c>
    </row>
    <row r="2807" spans="1:27" ht="40.799999999999997" x14ac:dyDescent="0.3">
      <c r="A2807" s="61" t="s">
        <v>3274</v>
      </c>
      <c r="B2807" s="43">
        <f t="shared" si="604"/>
        <v>360</v>
      </c>
      <c r="C2807" s="44" t="str">
        <f t="shared" si="604"/>
        <v>Enfermedades Mundiales</v>
      </c>
      <c r="D2807" s="44" t="str">
        <f t="shared" si="604"/>
        <v>Salud</v>
      </c>
      <c r="E2807" s="64">
        <v>5304</v>
      </c>
      <c r="F2807" s="44" t="str">
        <f t="shared" si="607"/>
        <v>Paso a Paso y Vacunación</v>
      </c>
      <c r="G2807" s="27" t="s">
        <v>3568</v>
      </c>
      <c r="H2807" s="60" t="s">
        <v>17</v>
      </c>
      <c r="I2807" s="58" t="s">
        <v>76</v>
      </c>
      <c r="J2807" s="43" t="str">
        <f t="shared" si="599"/>
        <v>Zona</v>
      </c>
      <c r="K2807" s="12" t="str">
        <f t="shared" si="608"/>
        <v>Etapas Históricas - Vacunación</v>
      </c>
      <c r="L2807" s="43" t="str">
        <f t="shared" si="608"/>
        <v>Periodo 2020-2021</v>
      </c>
      <c r="M2807" s="43" t="str">
        <f t="shared" si="608"/>
        <v>Unidades</v>
      </c>
      <c r="N2807" s="49" t="str">
        <f t="shared" si="608"/>
        <v>Ministerio de Ciencias, Tecnología, Conocimiento e Innovación</v>
      </c>
      <c r="O280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Esteban</v>
      </c>
      <c r="P2807" s="68"/>
      <c r="Q2807" s="15" t="str">
        <f t="shared" si="605"/>
        <v>Gráfico Evolución Comparativo</v>
      </c>
      <c r="R2807" s="30"/>
      <c r="S280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https://analytics.zoho.com/open-view/2395394000008157701?ZOHO_CRITERIA=%22Localiza_CL_Poblacion%22.%22Codcom%22%3D5304</v>
      </c>
      <c r="T2807" s="17"/>
      <c r="U2807" s="31" t="str">
        <f t="shared" si="606"/>
        <v>#1774B9</v>
      </c>
      <c r="V2807" s="32" t="str">
        <f>+Enfermedades_Mundiales[[#This Row],[idcoleccion]]&amp;"-"&amp;Enfermedades_Mundiales[[#This Row],[id]]</f>
        <v>360-2797</v>
      </c>
      <c r="W2807" s="21">
        <f>+VLOOKUP(Enfermedades_Mundiales[[#This Row],[Filtro URL]],Estructura!$X$4:$Y$366,2,0)</f>
        <v>36305304</v>
      </c>
      <c r="X2807" s="21" t="str">
        <f>+VLOOKUP(Enfermedades_Mundiales[[#This Row],[tema]],Estructura!$A$4:$C$18,3,0)</f>
        <v>T-370</v>
      </c>
      <c r="Y2807" s="32" t="str">
        <f>+VLOOKUP(Enfermedades_Mundiales[[#This Row],[contenido]],Estructura!$E$4:$G$18,3,0)</f>
        <v>C-364</v>
      </c>
      <c r="Z2807" s="32" t="str">
        <f>+VLOOKUP(Enfermedades_Mundiales[[#This Row],[Filtro Integrado]],Estructura!$M$4:$O$367,3,0)</f>
        <v>FI-366</v>
      </c>
      <c r="AA2807" s="32" t="str">
        <f>+VLOOKUP(Enfermedades_Mundiales[[#This Row],[Muestra]],Estructura!$Q$4:$S$194,3,0)</f>
        <v>M-375</v>
      </c>
    </row>
    <row r="2808" spans="1:27" ht="36" x14ac:dyDescent="0.3">
      <c r="A2808" s="61" t="s">
        <v>3275</v>
      </c>
      <c r="B2808" s="43">
        <f t="shared" si="604"/>
        <v>360</v>
      </c>
      <c r="C2808" s="44" t="str">
        <f t="shared" si="604"/>
        <v>Enfermedades Mundiales</v>
      </c>
      <c r="D2808" s="44" t="str">
        <f t="shared" si="604"/>
        <v>Salud</v>
      </c>
      <c r="E2808" s="64">
        <v>5401</v>
      </c>
      <c r="F2808" s="44" t="str">
        <f t="shared" si="607"/>
        <v>Paso a Paso y Vacunación</v>
      </c>
      <c r="G2808" s="27" t="s">
        <v>3568</v>
      </c>
      <c r="H2808" s="60" t="s">
        <v>17</v>
      </c>
      <c r="I2808" s="58" t="s">
        <v>77</v>
      </c>
      <c r="J2808" s="43" t="str">
        <f t="shared" si="599"/>
        <v>Zona</v>
      </c>
      <c r="K2808" s="12" t="str">
        <f t="shared" si="608"/>
        <v>Etapas Históricas - Vacunación</v>
      </c>
      <c r="L2808" s="43" t="str">
        <f t="shared" si="608"/>
        <v>Periodo 2020-2021</v>
      </c>
      <c r="M2808" s="43" t="str">
        <f t="shared" si="608"/>
        <v>Unidades</v>
      </c>
      <c r="N2808" s="49" t="str">
        <f t="shared" si="608"/>
        <v>Ministerio de Ciencias, Tecnología, Conocimiento e Innovación</v>
      </c>
      <c r="O280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Ligua</v>
      </c>
      <c r="P2808" s="68"/>
      <c r="Q2808" s="15" t="str">
        <f t="shared" si="605"/>
        <v>Gráfico Evolución Comparativo</v>
      </c>
      <c r="R2808" s="30"/>
      <c r="S280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https://analytics.zoho.com/open-view/2395394000008157701?ZOHO_CRITERIA=%22Localiza_CL_Poblacion%22.%22Codcom%22%3D5401</v>
      </c>
      <c r="T2808" s="17"/>
      <c r="U2808" s="31" t="str">
        <f t="shared" si="606"/>
        <v>#1774B9</v>
      </c>
      <c r="V2808" s="32" t="str">
        <f>+Enfermedades_Mundiales[[#This Row],[idcoleccion]]&amp;"-"&amp;Enfermedades_Mundiales[[#This Row],[id]]</f>
        <v>360-2798</v>
      </c>
      <c r="W2808" s="21">
        <f>+VLOOKUP(Enfermedades_Mundiales[[#This Row],[Filtro URL]],Estructura!$X$4:$Y$366,2,0)</f>
        <v>36305401</v>
      </c>
      <c r="X2808" s="21" t="str">
        <f>+VLOOKUP(Enfermedades_Mundiales[[#This Row],[tema]],Estructura!$A$4:$C$18,3,0)</f>
        <v>T-370</v>
      </c>
      <c r="Y2808" s="32" t="str">
        <f>+VLOOKUP(Enfermedades_Mundiales[[#This Row],[contenido]],Estructura!$E$4:$G$18,3,0)</f>
        <v>C-364</v>
      </c>
      <c r="Z2808" s="32" t="str">
        <f>+VLOOKUP(Enfermedades_Mundiales[[#This Row],[Filtro Integrado]],Estructura!$M$4:$O$367,3,0)</f>
        <v>FI-366</v>
      </c>
      <c r="AA2808" s="32" t="str">
        <f>+VLOOKUP(Enfermedades_Mundiales[[#This Row],[Muestra]],Estructura!$Q$4:$S$194,3,0)</f>
        <v>M-375</v>
      </c>
    </row>
    <row r="2809" spans="1:27" ht="36" x14ac:dyDescent="0.3">
      <c r="A2809" s="61" t="s">
        <v>3276</v>
      </c>
      <c r="B2809" s="43">
        <f t="shared" si="604"/>
        <v>360</v>
      </c>
      <c r="C2809" s="44" t="str">
        <f t="shared" si="604"/>
        <v>Enfermedades Mundiales</v>
      </c>
      <c r="D2809" s="44" t="str">
        <f t="shared" si="604"/>
        <v>Salud</v>
      </c>
      <c r="E2809" s="64">
        <v>5402</v>
      </c>
      <c r="F2809" s="44" t="str">
        <f t="shared" si="607"/>
        <v>Paso a Paso y Vacunación</v>
      </c>
      <c r="G2809" s="27" t="s">
        <v>3568</v>
      </c>
      <c r="H2809" s="60" t="s">
        <v>17</v>
      </c>
      <c r="I2809" s="58" t="s">
        <v>78</v>
      </c>
      <c r="J2809" s="43" t="str">
        <f t="shared" si="599"/>
        <v>Zona</v>
      </c>
      <c r="K2809" s="12" t="str">
        <f t="shared" si="608"/>
        <v>Etapas Históricas - Vacunación</v>
      </c>
      <c r="L2809" s="43" t="str">
        <f t="shared" si="608"/>
        <v>Periodo 2020-2021</v>
      </c>
      <c r="M2809" s="43" t="str">
        <f t="shared" si="608"/>
        <v>Unidades</v>
      </c>
      <c r="N2809" s="49" t="str">
        <f t="shared" si="608"/>
        <v>Ministerio de Ciencias, Tecnología, Conocimiento e Innovación</v>
      </c>
      <c r="O280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Cabildo</v>
      </c>
      <c r="P2809" s="68"/>
      <c r="Q2809" s="15" t="str">
        <f t="shared" si="605"/>
        <v>Gráfico Evolución Comparativo</v>
      </c>
      <c r="R2809" s="30"/>
      <c r="S280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https://analytics.zoho.com/open-view/2395394000008157701?ZOHO_CRITERIA=%22Localiza_CL_Poblacion%22.%22Codcom%22%3D5402</v>
      </c>
      <c r="T2809" s="17"/>
      <c r="U2809" s="31" t="str">
        <f t="shared" si="606"/>
        <v>#1774B9</v>
      </c>
      <c r="V2809" s="32" t="str">
        <f>+Enfermedades_Mundiales[[#This Row],[idcoleccion]]&amp;"-"&amp;Enfermedades_Mundiales[[#This Row],[id]]</f>
        <v>360-2799</v>
      </c>
      <c r="W2809" s="21">
        <f>+VLOOKUP(Enfermedades_Mundiales[[#This Row],[Filtro URL]],Estructura!$X$4:$Y$366,2,0)</f>
        <v>36305402</v>
      </c>
      <c r="X2809" s="21" t="str">
        <f>+VLOOKUP(Enfermedades_Mundiales[[#This Row],[tema]],Estructura!$A$4:$C$18,3,0)</f>
        <v>T-370</v>
      </c>
      <c r="Y2809" s="32" t="str">
        <f>+VLOOKUP(Enfermedades_Mundiales[[#This Row],[contenido]],Estructura!$E$4:$G$18,3,0)</f>
        <v>C-364</v>
      </c>
      <c r="Z2809" s="32" t="str">
        <f>+VLOOKUP(Enfermedades_Mundiales[[#This Row],[Filtro Integrado]],Estructura!$M$4:$O$367,3,0)</f>
        <v>FI-366</v>
      </c>
      <c r="AA2809" s="32" t="str">
        <f>+VLOOKUP(Enfermedades_Mundiales[[#This Row],[Muestra]],Estructura!$Q$4:$S$194,3,0)</f>
        <v>M-375</v>
      </c>
    </row>
    <row r="2810" spans="1:27" ht="36" x14ac:dyDescent="0.3">
      <c r="A2810" s="61" t="s">
        <v>3277</v>
      </c>
      <c r="B2810" s="43">
        <f t="shared" si="604"/>
        <v>360</v>
      </c>
      <c r="C2810" s="44" t="str">
        <f t="shared" si="604"/>
        <v>Enfermedades Mundiales</v>
      </c>
      <c r="D2810" s="44" t="str">
        <f t="shared" si="604"/>
        <v>Salud</v>
      </c>
      <c r="E2810" s="64">
        <v>5403</v>
      </c>
      <c r="F2810" s="44" t="str">
        <f t="shared" si="607"/>
        <v>Paso a Paso y Vacunación</v>
      </c>
      <c r="G2810" s="27" t="s">
        <v>3568</v>
      </c>
      <c r="H2810" s="60" t="s">
        <v>17</v>
      </c>
      <c r="I2810" s="58" t="s">
        <v>79</v>
      </c>
      <c r="J2810" s="43" t="str">
        <f t="shared" si="599"/>
        <v>Zona</v>
      </c>
      <c r="K2810" s="12" t="str">
        <f t="shared" si="608"/>
        <v>Etapas Históricas - Vacunación</v>
      </c>
      <c r="L2810" s="43" t="str">
        <f t="shared" si="608"/>
        <v>Periodo 2020-2021</v>
      </c>
      <c r="M2810" s="43" t="str">
        <f t="shared" si="608"/>
        <v>Unidades</v>
      </c>
      <c r="N2810" s="49" t="str">
        <f t="shared" si="608"/>
        <v>Ministerio de Ciencias, Tecnología, Conocimiento e Innovación</v>
      </c>
      <c r="O281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Papudo</v>
      </c>
      <c r="P2810" s="68"/>
      <c r="Q2810" s="15" t="str">
        <f t="shared" si="605"/>
        <v>Gráfico Evolución Comparativo</v>
      </c>
      <c r="R2810" s="30"/>
      <c r="S281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https://analytics.zoho.com/open-view/2395394000008157701?ZOHO_CRITERIA=%22Localiza_CL_Poblacion%22.%22Codcom%22%3D5403</v>
      </c>
      <c r="T2810" s="17"/>
      <c r="U2810" s="31" t="str">
        <f t="shared" si="606"/>
        <v>#1774B9</v>
      </c>
      <c r="V2810" s="32" t="str">
        <f>+Enfermedades_Mundiales[[#This Row],[idcoleccion]]&amp;"-"&amp;Enfermedades_Mundiales[[#This Row],[id]]</f>
        <v>360-2800</v>
      </c>
      <c r="W2810" s="21">
        <f>+VLOOKUP(Enfermedades_Mundiales[[#This Row],[Filtro URL]],Estructura!$X$4:$Y$366,2,0)</f>
        <v>36305403</v>
      </c>
      <c r="X2810" s="21" t="str">
        <f>+VLOOKUP(Enfermedades_Mundiales[[#This Row],[tema]],Estructura!$A$4:$C$18,3,0)</f>
        <v>T-370</v>
      </c>
      <c r="Y2810" s="32" t="str">
        <f>+VLOOKUP(Enfermedades_Mundiales[[#This Row],[contenido]],Estructura!$E$4:$G$18,3,0)</f>
        <v>C-364</v>
      </c>
      <c r="Z2810" s="32" t="str">
        <f>+VLOOKUP(Enfermedades_Mundiales[[#This Row],[Filtro Integrado]],Estructura!$M$4:$O$367,3,0)</f>
        <v>FI-366</v>
      </c>
      <c r="AA2810" s="32" t="str">
        <f>+VLOOKUP(Enfermedades_Mundiales[[#This Row],[Muestra]],Estructura!$Q$4:$S$194,3,0)</f>
        <v>M-375</v>
      </c>
    </row>
    <row r="2811" spans="1:27" ht="36" x14ac:dyDescent="0.3">
      <c r="A2811" s="61" t="s">
        <v>3278</v>
      </c>
      <c r="B2811" s="43">
        <f t="shared" si="604"/>
        <v>360</v>
      </c>
      <c r="C2811" s="44" t="str">
        <f t="shared" si="604"/>
        <v>Enfermedades Mundiales</v>
      </c>
      <c r="D2811" s="44" t="str">
        <f t="shared" si="604"/>
        <v>Salud</v>
      </c>
      <c r="E2811" s="64">
        <v>5404</v>
      </c>
      <c r="F2811" s="44" t="str">
        <f t="shared" si="607"/>
        <v>Paso a Paso y Vacunación</v>
      </c>
      <c r="G2811" s="27" t="s">
        <v>3568</v>
      </c>
      <c r="H2811" s="60" t="s">
        <v>17</v>
      </c>
      <c r="I2811" s="58" t="s">
        <v>80</v>
      </c>
      <c r="J2811" s="43" t="str">
        <f t="shared" si="599"/>
        <v>Zona</v>
      </c>
      <c r="K2811" s="12" t="str">
        <f t="shared" si="608"/>
        <v>Etapas Históricas - Vacunación</v>
      </c>
      <c r="L2811" s="43" t="str">
        <f t="shared" si="608"/>
        <v>Periodo 2020-2021</v>
      </c>
      <c r="M2811" s="43" t="str">
        <f t="shared" si="608"/>
        <v>Unidades</v>
      </c>
      <c r="N2811" s="49" t="str">
        <f t="shared" si="608"/>
        <v>Ministerio de Ciencias, Tecnología, Conocimiento e Innovación</v>
      </c>
      <c r="O281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Petorca</v>
      </c>
      <c r="P2811" s="68"/>
      <c r="Q2811" s="15" t="str">
        <f t="shared" si="605"/>
        <v>Gráfico Evolución Comparativo</v>
      </c>
      <c r="R2811" s="30"/>
      <c r="S281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https://analytics.zoho.com/open-view/2395394000008157701?ZOHO_CRITERIA=%22Localiza_CL_Poblacion%22.%22Codcom%22%3D5404</v>
      </c>
      <c r="T2811" s="17"/>
      <c r="U2811" s="31" t="str">
        <f t="shared" si="606"/>
        <v>#1774B9</v>
      </c>
      <c r="V2811" s="32" t="str">
        <f>+Enfermedades_Mundiales[[#This Row],[idcoleccion]]&amp;"-"&amp;Enfermedades_Mundiales[[#This Row],[id]]</f>
        <v>360-2801</v>
      </c>
      <c r="W2811" s="21">
        <f>+VLOOKUP(Enfermedades_Mundiales[[#This Row],[Filtro URL]],Estructura!$X$4:$Y$366,2,0)</f>
        <v>36305404</v>
      </c>
      <c r="X2811" s="21" t="str">
        <f>+VLOOKUP(Enfermedades_Mundiales[[#This Row],[tema]],Estructura!$A$4:$C$18,3,0)</f>
        <v>T-370</v>
      </c>
      <c r="Y2811" s="32" t="str">
        <f>+VLOOKUP(Enfermedades_Mundiales[[#This Row],[contenido]],Estructura!$E$4:$G$18,3,0)</f>
        <v>C-364</v>
      </c>
      <c r="Z2811" s="32" t="str">
        <f>+VLOOKUP(Enfermedades_Mundiales[[#This Row],[Filtro Integrado]],Estructura!$M$4:$O$367,3,0)</f>
        <v>FI-366</v>
      </c>
      <c r="AA2811" s="32" t="str">
        <f>+VLOOKUP(Enfermedades_Mundiales[[#This Row],[Muestra]],Estructura!$Q$4:$S$194,3,0)</f>
        <v>M-375</v>
      </c>
    </row>
    <row r="2812" spans="1:27" ht="36" x14ac:dyDescent="0.3">
      <c r="A2812" s="61" t="s">
        <v>3279</v>
      </c>
      <c r="B2812" s="43">
        <f t="shared" si="604"/>
        <v>360</v>
      </c>
      <c r="C2812" s="44" t="str">
        <f t="shared" si="604"/>
        <v>Enfermedades Mundiales</v>
      </c>
      <c r="D2812" s="44" t="str">
        <f t="shared" si="604"/>
        <v>Salud</v>
      </c>
      <c r="E2812" s="64">
        <v>5405</v>
      </c>
      <c r="F2812" s="44" t="str">
        <f t="shared" si="607"/>
        <v>Paso a Paso y Vacunación</v>
      </c>
      <c r="G2812" s="27" t="s">
        <v>3568</v>
      </c>
      <c r="H2812" s="60" t="s">
        <v>17</v>
      </c>
      <c r="I2812" s="58" t="s">
        <v>81</v>
      </c>
      <c r="J2812" s="43" t="str">
        <f t="shared" si="599"/>
        <v>Zona</v>
      </c>
      <c r="K2812" s="12" t="str">
        <f t="shared" si="608"/>
        <v>Etapas Históricas - Vacunación</v>
      </c>
      <c r="L2812" s="43" t="str">
        <f t="shared" si="608"/>
        <v>Periodo 2020-2021</v>
      </c>
      <c r="M2812" s="43" t="str">
        <f t="shared" si="608"/>
        <v>Unidades</v>
      </c>
      <c r="N2812" s="49" t="str">
        <f t="shared" si="608"/>
        <v>Ministerio de Ciencias, Tecnología, Conocimiento e Innovación</v>
      </c>
      <c r="O281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Zapallar</v>
      </c>
      <c r="P2812" s="68"/>
      <c r="Q2812" s="15" t="str">
        <f t="shared" si="605"/>
        <v>Gráfico Evolución Comparativo</v>
      </c>
      <c r="R2812" s="30"/>
      <c r="S281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https://analytics.zoho.com/open-view/2395394000008157701?ZOHO_CRITERIA=%22Localiza_CL_Poblacion%22.%22Codcom%22%3D5405</v>
      </c>
      <c r="T2812" s="17"/>
      <c r="U2812" s="31" t="str">
        <f t="shared" si="606"/>
        <v>#1774B9</v>
      </c>
      <c r="V2812" s="32" t="str">
        <f>+Enfermedades_Mundiales[[#This Row],[idcoleccion]]&amp;"-"&amp;Enfermedades_Mundiales[[#This Row],[id]]</f>
        <v>360-2802</v>
      </c>
      <c r="W2812" s="21">
        <f>+VLOOKUP(Enfermedades_Mundiales[[#This Row],[Filtro URL]],Estructura!$X$4:$Y$366,2,0)</f>
        <v>36305405</v>
      </c>
      <c r="X2812" s="21" t="str">
        <f>+VLOOKUP(Enfermedades_Mundiales[[#This Row],[tema]],Estructura!$A$4:$C$18,3,0)</f>
        <v>T-370</v>
      </c>
      <c r="Y2812" s="32" t="str">
        <f>+VLOOKUP(Enfermedades_Mundiales[[#This Row],[contenido]],Estructura!$E$4:$G$18,3,0)</f>
        <v>C-364</v>
      </c>
      <c r="Z2812" s="32" t="str">
        <f>+VLOOKUP(Enfermedades_Mundiales[[#This Row],[Filtro Integrado]],Estructura!$M$4:$O$367,3,0)</f>
        <v>FI-366</v>
      </c>
      <c r="AA2812" s="32" t="str">
        <f>+VLOOKUP(Enfermedades_Mundiales[[#This Row],[Muestra]],Estructura!$Q$4:$S$194,3,0)</f>
        <v>M-375</v>
      </c>
    </row>
    <row r="2813" spans="1:27" ht="36" x14ac:dyDescent="0.3">
      <c r="A2813" s="61" t="s">
        <v>3280</v>
      </c>
      <c r="B2813" s="43">
        <f t="shared" si="604"/>
        <v>360</v>
      </c>
      <c r="C2813" s="44" t="str">
        <f t="shared" si="604"/>
        <v>Enfermedades Mundiales</v>
      </c>
      <c r="D2813" s="44" t="str">
        <f t="shared" si="604"/>
        <v>Salud</v>
      </c>
      <c r="E2813" s="64">
        <v>5501</v>
      </c>
      <c r="F2813" s="44" t="str">
        <f t="shared" si="607"/>
        <v>Paso a Paso y Vacunación</v>
      </c>
      <c r="G2813" s="27" t="s">
        <v>3568</v>
      </c>
      <c r="H2813" s="60" t="s">
        <v>17</v>
      </c>
      <c r="I2813" s="58" t="s">
        <v>82</v>
      </c>
      <c r="J2813" s="43" t="str">
        <f t="shared" si="599"/>
        <v>Zona</v>
      </c>
      <c r="K2813" s="12" t="str">
        <f t="shared" si="608"/>
        <v>Etapas Históricas - Vacunación</v>
      </c>
      <c r="L2813" s="43" t="str">
        <f t="shared" si="608"/>
        <v>Periodo 2020-2021</v>
      </c>
      <c r="M2813" s="43" t="str">
        <f t="shared" si="608"/>
        <v>Unidades</v>
      </c>
      <c r="N2813" s="49" t="str">
        <f t="shared" si="608"/>
        <v>Ministerio de Ciencias, Tecnología, Conocimiento e Innovación</v>
      </c>
      <c r="O281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Quillota</v>
      </c>
      <c r="P2813" s="68"/>
      <c r="Q2813" s="15" t="str">
        <f t="shared" si="605"/>
        <v>Gráfico Evolución Comparativo</v>
      </c>
      <c r="R2813" s="30"/>
      <c r="S281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https://analytics.zoho.com/open-view/2395394000008157701?ZOHO_CRITERIA=%22Localiza_CL_Poblacion%22.%22Codcom%22%3D5501</v>
      </c>
      <c r="T2813" s="17"/>
      <c r="U2813" s="31" t="str">
        <f t="shared" si="606"/>
        <v>#1774B9</v>
      </c>
      <c r="V2813" s="32" t="str">
        <f>+Enfermedades_Mundiales[[#This Row],[idcoleccion]]&amp;"-"&amp;Enfermedades_Mundiales[[#This Row],[id]]</f>
        <v>360-2803</v>
      </c>
      <c r="W2813" s="21">
        <f>+VLOOKUP(Enfermedades_Mundiales[[#This Row],[Filtro URL]],Estructura!$X$4:$Y$366,2,0)</f>
        <v>36305501</v>
      </c>
      <c r="X2813" s="21" t="str">
        <f>+VLOOKUP(Enfermedades_Mundiales[[#This Row],[tema]],Estructura!$A$4:$C$18,3,0)</f>
        <v>T-370</v>
      </c>
      <c r="Y2813" s="32" t="str">
        <f>+VLOOKUP(Enfermedades_Mundiales[[#This Row],[contenido]],Estructura!$E$4:$G$18,3,0)</f>
        <v>C-364</v>
      </c>
      <c r="Z2813" s="32" t="str">
        <f>+VLOOKUP(Enfermedades_Mundiales[[#This Row],[Filtro Integrado]],Estructura!$M$4:$O$367,3,0)</f>
        <v>FI-366</v>
      </c>
      <c r="AA2813" s="32" t="str">
        <f>+VLOOKUP(Enfermedades_Mundiales[[#This Row],[Muestra]],Estructura!$Q$4:$S$194,3,0)</f>
        <v>M-375</v>
      </c>
    </row>
    <row r="2814" spans="1:27" ht="36" x14ac:dyDescent="0.3">
      <c r="A2814" s="61" t="s">
        <v>3281</v>
      </c>
      <c r="B2814" s="43">
        <f t="shared" si="604"/>
        <v>360</v>
      </c>
      <c r="C2814" s="44" t="str">
        <f t="shared" si="604"/>
        <v>Enfermedades Mundiales</v>
      </c>
      <c r="D2814" s="44" t="str">
        <f t="shared" si="604"/>
        <v>Salud</v>
      </c>
      <c r="E2814" s="64">
        <v>5502</v>
      </c>
      <c r="F2814" s="44" t="str">
        <f t="shared" si="607"/>
        <v>Paso a Paso y Vacunación</v>
      </c>
      <c r="G2814" s="27" t="s">
        <v>3568</v>
      </c>
      <c r="H2814" s="60" t="s">
        <v>17</v>
      </c>
      <c r="I2814" s="58" t="s">
        <v>83</v>
      </c>
      <c r="J2814" s="43" t="str">
        <f t="shared" si="599"/>
        <v>Zona</v>
      </c>
      <c r="K2814" s="12" t="str">
        <f t="shared" si="608"/>
        <v>Etapas Históricas - Vacunación</v>
      </c>
      <c r="L2814" s="43" t="str">
        <f t="shared" si="608"/>
        <v>Periodo 2020-2021</v>
      </c>
      <c r="M2814" s="43" t="str">
        <f t="shared" si="608"/>
        <v>Unidades</v>
      </c>
      <c r="N2814" s="49" t="str">
        <f t="shared" si="608"/>
        <v>Ministerio de Ciencias, Tecnología, Conocimiento e Innovación</v>
      </c>
      <c r="O281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Calera</v>
      </c>
      <c r="P2814" s="68"/>
      <c r="Q2814" s="15" t="str">
        <f t="shared" si="605"/>
        <v>Gráfico Evolución Comparativo</v>
      </c>
      <c r="R2814" s="30"/>
      <c r="S281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https://analytics.zoho.com/open-view/2395394000008157701?ZOHO_CRITERIA=%22Localiza_CL_Poblacion%22.%22Codcom%22%3D5502</v>
      </c>
      <c r="T2814" s="17"/>
      <c r="U2814" s="31" t="str">
        <f t="shared" si="606"/>
        <v>#1774B9</v>
      </c>
      <c r="V2814" s="32" t="str">
        <f>+Enfermedades_Mundiales[[#This Row],[idcoleccion]]&amp;"-"&amp;Enfermedades_Mundiales[[#This Row],[id]]</f>
        <v>360-2804</v>
      </c>
      <c r="W2814" s="21">
        <f>+VLOOKUP(Enfermedades_Mundiales[[#This Row],[Filtro URL]],Estructura!$X$4:$Y$366,2,0)</f>
        <v>36305502</v>
      </c>
      <c r="X2814" s="21" t="str">
        <f>+VLOOKUP(Enfermedades_Mundiales[[#This Row],[tema]],Estructura!$A$4:$C$18,3,0)</f>
        <v>T-370</v>
      </c>
      <c r="Y2814" s="32" t="str">
        <f>+VLOOKUP(Enfermedades_Mundiales[[#This Row],[contenido]],Estructura!$E$4:$G$18,3,0)</f>
        <v>C-364</v>
      </c>
      <c r="Z2814" s="32" t="str">
        <f>+VLOOKUP(Enfermedades_Mundiales[[#This Row],[Filtro Integrado]],Estructura!$M$4:$O$367,3,0)</f>
        <v>FI-366</v>
      </c>
      <c r="AA2814" s="32" t="str">
        <f>+VLOOKUP(Enfermedades_Mundiales[[#This Row],[Muestra]],Estructura!$Q$4:$S$194,3,0)</f>
        <v>M-375</v>
      </c>
    </row>
    <row r="2815" spans="1:27" ht="36" x14ac:dyDescent="0.3">
      <c r="A2815" s="61" t="s">
        <v>3282</v>
      </c>
      <c r="B2815" s="43">
        <f t="shared" si="604"/>
        <v>360</v>
      </c>
      <c r="C2815" s="44" t="str">
        <f t="shared" si="604"/>
        <v>Enfermedades Mundiales</v>
      </c>
      <c r="D2815" s="44" t="str">
        <f t="shared" si="604"/>
        <v>Salud</v>
      </c>
      <c r="E2815" s="64">
        <v>5503</v>
      </c>
      <c r="F2815" s="44" t="str">
        <f t="shared" si="607"/>
        <v>Paso a Paso y Vacunación</v>
      </c>
      <c r="G2815" s="27" t="s">
        <v>3568</v>
      </c>
      <c r="H2815" s="60" t="s">
        <v>17</v>
      </c>
      <c r="I2815" s="58" t="s">
        <v>84</v>
      </c>
      <c r="J2815" s="43" t="str">
        <f t="shared" si="599"/>
        <v>Zona</v>
      </c>
      <c r="K2815" s="12" t="str">
        <f t="shared" si="608"/>
        <v>Etapas Históricas - Vacunación</v>
      </c>
      <c r="L2815" s="43" t="str">
        <f t="shared" si="608"/>
        <v>Periodo 2020-2021</v>
      </c>
      <c r="M2815" s="43" t="str">
        <f t="shared" si="608"/>
        <v>Unidades</v>
      </c>
      <c r="N2815" s="49" t="str">
        <f t="shared" si="608"/>
        <v>Ministerio de Ciencias, Tecnología, Conocimiento e Innovación</v>
      </c>
      <c r="O281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Hijuelas</v>
      </c>
      <c r="P2815" s="68"/>
      <c r="Q2815" s="15" t="str">
        <f t="shared" si="605"/>
        <v>Gráfico Evolución Comparativo</v>
      </c>
      <c r="R2815" s="30"/>
      <c r="S281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https://analytics.zoho.com/open-view/2395394000008157701?ZOHO_CRITERIA=%22Localiza_CL_Poblacion%22.%22Codcom%22%3D5503</v>
      </c>
      <c r="T2815" s="17"/>
      <c r="U2815" s="31" t="str">
        <f t="shared" si="606"/>
        <v>#1774B9</v>
      </c>
      <c r="V2815" s="32" t="str">
        <f>+Enfermedades_Mundiales[[#This Row],[idcoleccion]]&amp;"-"&amp;Enfermedades_Mundiales[[#This Row],[id]]</f>
        <v>360-2805</v>
      </c>
      <c r="W2815" s="21">
        <f>+VLOOKUP(Enfermedades_Mundiales[[#This Row],[Filtro URL]],Estructura!$X$4:$Y$366,2,0)</f>
        <v>36305503</v>
      </c>
      <c r="X2815" s="21" t="str">
        <f>+VLOOKUP(Enfermedades_Mundiales[[#This Row],[tema]],Estructura!$A$4:$C$18,3,0)</f>
        <v>T-370</v>
      </c>
      <c r="Y2815" s="32" t="str">
        <f>+VLOOKUP(Enfermedades_Mundiales[[#This Row],[contenido]],Estructura!$E$4:$G$18,3,0)</f>
        <v>C-364</v>
      </c>
      <c r="Z2815" s="32" t="str">
        <f>+VLOOKUP(Enfermedades_Mundiales[[#This Row],[Filtro Integrado]],Estructura!$M$4:$O$367,3,0)</f>
        <v>FI-366</v>
      </c>
      <c r="AA2815" s="32" t="str">
        <f>+VLOOKUP(Enfermedades_Mundiales[[#This Row],[Muestra]],Estructura!$Q$4:$S$194,3,0)</f>
        <v>M-375</v>
      </c>
    </row>
    <row r="2816" spans="1:27" ht="36" x14ac:dyDescent="0.3">
      <c r="A2816" s="61" t="s">
        <v>3283</v>
      </c>
      <c r="B2816" s="43">
        <f t="shared" si="604"/>
        <v>360</v>
      </c>
      <c r="C2816" s="44" t="str">
        <f t="shared" si="604"/>
        <v>Enfermedades Mundiales</v>
      </c>
      <c r="D2816" s="44" t="str">
        <f t="shared" si="604"/>
        <v>Salud</v>
      </c>
      <c r="E2816" s="64">
        <v>5504</v>
      </c>
      <c r="F2816" s="44" t="str">
        <f t="shared" si="607"/>
        <v>Paso a Paso y Vacunación</v>
      </c>
      <c r="G2816" s="27" t="s">
        <v>3568</v>
      </c>
      <c r="H2816" s="60" t="s">
        <v>17</v>
      </c>
      <c r="I2816" s="58" t="s">
        <v>85</v>
      </c>
      <c r="J2816" s="43" t="str">
        <f t="shared" si="599"/>
        <v>Zona</v>
      </c>
      <c r="K2816" s="12" t="str">
        <f t="shared" si="608"/>
        <v>Etapas Históricas - Vacunación</v>
      </c>
      <c r="L2816" s="43" t="str">
        <f t="shared" si="608"/>
        <v>Periodo 2020-2021</v>
      </c>
      <c r="M2816" s="43" t="str">
        <f t="shared" si="608"/>
        <v>Unidades</v>
      </c>
      <c r="N2816" s="49" t="str">
        <f t="shared" si="608"/>
        <v>Ministerio de Ciencias, Tecnología, Conocimiento e Innovación</v>
      </c>
      <c r="O281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Cruz</v>
      </c>
      <c r="P2816" s="68"/>
      <c r="Q2816" s="15" t="str">
        <f t="shared" si="605"/>
        <v>Gráfico Evolución Comparativo</v>
      </c>
      <c r="R2816" s="30"/>
      <c r="S281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https://analytics.zoho.com/open-view/2395394000008157701?ZOHO_CRITERIA=%22Localiza_CL_Poblacion%22.%22Codcom%22%3D5504</v>
      </c>
      <c r="T2816" s="17"/>
      <c r="U2816" s="31" t="str">
        <f t="shared" si="606"/>
        <v>#1774B9</v>
      </c>
      <c r="V2816" s="32" t="str">
        <f>+Enfermedades_Mundiales[[#This Row],[idcoleccion]]&amp;"-"&amp;Enfermedades_Mundiales[[#This Row],[id]]</f>
        <v>360-2806</v>
      </c>
      <c r="W2816" s="21">
        <f>+VLOOKUP(Enfermedades_Mundiales[[#This Row],[Filtro URL]],Estructura!$X$4:$Y$366,2,0)</f>
        <v>36305504</v>
      </c>
      <c r="X2816" s="21" t="str">
        <f>+VLOOKUP(Enfermedades_Mundiales[[#This Row],[tema]],Estructura!$A$4:$C$18,3,0)</f>
        <v>T-370</v>
      </c>
      <c r="Y2816" s="32" t="str">
        <f>+VLOOKUP(Enfermedades_Mundiales[[#This Row],[contenido]],Estructura!$E$4:$G$18,3,0)</f>
        <v>C-364</v>
      </c>
      <c r="Z2816" s="32" t="str">
        <f>+VLOOKUP(Enfermedades_Mundiales[[#This Row],[Filtro Integrado]],Estructura!$M$4:$O$367,3,0)</f>
        <v>FI-366</v>
      </c>
      <c r="AA2816" s="32" t="str">
        <f>+VLOOKUP(Enfermedades_Mundiales[[#This Row],[Muestra]],Estructura!$Q$4:$S$194,3,0)</f>
        <v>M-375</v>
      </c>
    </row>
    <row r="2817" spans="1:27" ht="36" x14ac:dyDescent="0.3">
      <c r="A2817" s="61" t="s">
        <v>3284</v>
      </c>
      <c r="B2817" s="43">
        <f t="shared" si="604"/>
        <v>360</v>
      </c>
      <c r="C2817" s="44" t="str">
        <f t="shared" si="604"/>
        <v>Enfermedades Mundiales</v>
      </c>
      <c r="D2817" s="44" t="str">
        <f t="shared" si="604"/>
        <v>Salud</v>
      </c>
      <c r="E2817" s="64">
        <v>5506</v>
      </c>
      <c r="F2817" s="44" t="str">
        <f t="shared" si="607"/>
        <v>Paso a Paso y Vacunación</v>
      </c>
      <c r="G2817" s="27" t="s">
        <v>3568</v>
      </c>
      <c r="H2817" s="60" t="s">
        <v>17</v>
      </c>
      <c r="I2817" s="58" t="s">
        <v>86</v>
      </c>
      <c r="J2817" s="43" t="str">
        <f t="shared" si="599"/>
        <v>Zona</v>
      </c>
      <c r="K2817" s="12" t="str">
        <f t="shared" si="608"/>
        <v>Etapas Históricas - Vacunación</v>
      </c>
      <c r="L2817" s="43" t="str">
        <f t="shared" si="608"/>
        <v>Periodo 2020-2021</v>
      </c>
      <c r="M2817" s="43" t="str">
        <f t="shared" si="608"/>
        <v>Unidades</v>
      </c>
      <c r="N2817" s="49" t="str">
        <f t="shared" si="608"/>
        <v>Ministerio de Ciencias, Tecnología, Conocimiento e Innovación</v>
      </c>
      <c r="O281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Nogales</v>
      </c>
      <c r="P2817" s="68"/>
      <c r="Q2817" s="15" t="str">
        <f t="shared" si="605"/>
        <v>Gráfico Evolución Comparativo</v>
      </c>
      <c r="R2817" s="30"/>
      <c r="S281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https://analytics.zoho.com/open-view/2395394000008157701?ZOHO_CRITERIA=%22Localiza_CL_Poblacion%22.%22Codcom%22%3D5506</v>
      </c>
      <c r="T2817" s="17"/>
      <c r="U2817" s="31" t="str">
        <f t="shared" si="606"/>
        <v>#1774B9</v>
      </c>
      <c r="V2817" s="32" t="str">
        <f>+Enfermedades_Mundiales[[#This Row],[idcoleccion]]&amp;"-"&amp;Enfermedades_Mundiales[[#This Row],[id]]</f>
        <v>360-2807</v>
      </c>
      <c r="W2817" s="21">
        <f>+VLOOKUP(Enfermedades_Mundiales[[#This Row],[Filtro URL]],Estructura!$X$4:$Y$366,2,0)</f>
        <v>36305506</v>
      </c>
      <c r="X2817" s="21" t="str">
        <f>+VLOOKUP(Enfermedades_Mundiales[[#This Row],[tema]],Estructura!$A$4:$C$18,3,0)</f>
        <v>T-370</v>
      </c>
      <c r="Y2817" s="32" t="str">
        <f>+VLOOKUP(Enfermedades_Mundiales[[#This Row],[contenido]],Estructura!$E$4:$G$18,3,0)</f>
        <v>C-364</v>
      </c>
      <c r="Z2817" s="32" t="str">
        <f>+VLOOKUP(Enfermedades_Mundiales[[#This Row],[Filtro Integrado]],Estructura!$M$4:$O$367,3,0)</f>
        <v>FI-366</v>
      </c>
      <c r="AA2817" s="32" t="str">
        <f>+VLOOKUP(Enfermedades_Mundiales[[#This Row],[Muestra]],Estructura!$Q$4:$S$194,3,0)</f>
        <v>M-375</v>
      </c>
    </row>
    <row r="2818" spans="1:27" ht="40.799999999999997" x14ac:dyDescent="0.3">
      <c r="A2818" s="61" t="s">
        <v>3285</v>
      </c>
      <c r="B2818" s="43">
        <f t="shared" si="604"/>
        <v>360</v>
      </c>
      <c r="C2818" s="44" t="str">
        <f t="shared" si="604"/>
        <v>Enfermedades Mundiales</v>
      </c>
      <c r="D2818" s="44" t="str">
        <f t="shared" si="604"/>
        <v>Salud</v>
      </c>
      <c r="E2818" s="64">
        <v>5601</v>
      </c>
      <c r="F2818" s="44" t="str">
        <f t="shared" si="607"/>
        <v>Paso a Paso y Vacunación</v>
      </c>
      <c r="G2818" s="27" t="s">
        <v>3568</v>
      </c>
      <c r="H2818" s="60" t="s">
        <v>17</v>
      </c>
      <c r="I2818" s="58" t="s">
        <v>87</v>
      </c>
      <c r="J2818" s="43" t="str">
        <f t="shared" si="599"/>
        <v>Zona</v>
      </c>
      <c r="K2818" s="12" t="str">
        <f t="shared" si="608"/>
        <v>Etapas Históricas - Vacunación</v>
      </c>
      <c r="L2818" s="43" t="str">
        <f t="shared" si="608"/>
        <v>Periodo 2020-2021</v>
      </c>
      <c r="M2818" s="43" t="str">
        <f t="shared" si="608"/>
        <v>Unidades</v>
      </c>
      <c r="N2818" s="49" t="str">
        <f t="shared" si="608"/>
        <v>Ministerio de Ciencias, Tecnología, Conocimiento e Innovación</v>
      </c>
      <c r="O281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Antonio</v>
      </c>
      <c r="P2818" s="68"/>
      <c r="Q2818" s="15" t="str">
        <f t="shared" si="605"/>
        <v>Gráfico Evolución Comparativo</v>
      </c>
      <c r="R2818" s="30"/>
      <c r="S281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https://analytics.zoho.com/open-view/2395394000008157701?ZOHO_CRITERIA=%22Localiza_CL_Poblacion%22.%22Codcom%22%3D5601</v>
      </c>
      <c r="T2818" s="17"/>
      <c r="U2818" s="31" t="str">
        <f t="shared" si="606"/>
        <v>#1774B9</v>
      </c>
      <c r="V2818" s="32" t="str">
        <f>+Enfermedades_Mundiales[[#This Row],[idcoleccion]]&amp;"-"&amp;Enfermedades_Mundiales[[#This Row],[id]]</f>
        <v>360-2808</v>
      </c>
      <c r="W2818" s="21">
        <f>+VLOOKUP(Enfermedades_Mundiales[[#This Row],[Filtro URL]],Estructura!$X$4:$Y$366,2,0)</f>
        <v>36305601</v>
      </c>
      <c r="X2818" s="21" t="str">
        <f>+VLOOKUP(Enfermedades_Mundiales[[#This Row],[tema]],Estructura!$A$4:$C$18,3,0)</f>
        <v>T-370</v>
      </c>
      <c r="Y2818" s="32" t="str">
        <f>+VLOOKUP(Enfermedades_Mundiales[[#This Row],[contenido]],Estructura!$E$4:$G$18,3,0)</f>
        <v>C-364</v>
      </c>
      <c r="Z2818" s="32" t="str">
        <f>+VLOOKUP(Enfermedades_Mundiales[[#This Row],[Filtro Integrado]],Estructura!$M$4:$O$367,3,0)</f>
        <v>FI-366</v>
      </c>
      <c r="AA2818" s="32" t="str">
        <f>+VLOOKUP(Enfermedades_Mundiales[[#This Row],[Muestra]],Estructura!$Q$4:$S$194,3,0)</f>
        <v>M-375</v>
      </c>
    </row>
    <row r="2819" spans="1:27" ht="40.799999999999997" x14ac:dyDescent="0.3">
      <c r="A2819" s="61" t="s">
        <v>3286</v>
      </c>
      <c r="B2819" s="43">
        <f t="shared" si="604"/>
        <v>360</v>
      </c>
      <c r="C2819" s="44" t="str">
        <f t="shared" si="604"/>
        <v>Enfermedades Mundiales</v>
      </c>
      <c r="D2819" s="44" t="str">
        <f t="shared" si="604"/>
        <v>Salud</v>
      </c>
      <c r="E2819" s="64">
        <v>5602</v>
      </c>
      <c r="F2819" s="44" t="str">
        <f t="shared" si="607"/>
        <v>Paso a Paso y Vacunación</v>
      </c>
      <c r="G2819" s="27" t="s">
        <v>3568</v>
      </c>
      <c r="H2819" s="60" t="s">
        <v>17</v>
      </c>
      <c r="I2819" s="58" t="s">
        <v>88</v>
      </c>
      <c r="J2819" s="43" t="str">
        <f t="shared" si="599"/>
        <v>Zona</v>
      </c>
      <c r="K2819" s="12" t="str">
        <f t="shared" si="608"/>
        <v>Etapas Históricas - Vacunación</v>
      </c>
      <c r="L2819" s="43" t="str">
        <f t="shared" si="608"/>
        <v>Periodo 2020-2021</v>
      </c>
      <c r="M2819" s="43" t="str">
        <f t="shared" si="608"/>
        <v>Unidades</v>
      </c>
      <c r="N2819" s="49" t="str">
        <f t="shared" si="608"/>
        <v>Ministerio de Ciencias, Tecnología, Conocimiento e Innovación</v>
      </c>
      <c r="O281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Algarrobo</v>
      </c>
      <c r="P2819" s="68"/>
      <c r="Q2819" s="15" t="str">
        <f t="shared" si="605"/>
        <v>Gráfico Evolución Comparativo</v>
      </c>
      <c r="R2819" s="30"/>
      <c r="S281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https://analytics.zoho.com/open-view/2395394000008157701?ZOHO_CRITERIA=%22Localiza_CL_Poblacion%22.%22Codcom%22%3D5602</v>
      </c>
      <c r="T2819" s="17"/>
      <c r="U2819" s="31" t="str">
        <f t="shared" si="606"/>
        <v>#1774B9</v>
      </c>
      <c r="V2819" s="32" t="str">
        <f>+Enfermedades_Mundiales[[#This Row],[idcoleccion]]&amp;"-"&amp;Enfermedades_Mundiales[[#This Row],[id]]</f>
        <v>360-2809</v>
      </c>
      <c r="W2819" s="21">
        <f>+VLOOKUP(Enfermedades_Mundiales[[#This Row],[Filtro URL]],Estructura!$X$4:$Y$366,2,0)</f>
        <v>36305602</v>
      </c>
      <c r="X2819" s="21" t="str">
        <f>+VLOOKUP(Enfermedades_Mundiales[[#This Row],[tema]],Estructura!$A$4:$C$18,3,0)</f>
        <v>T-370</v>
      </c>
      <c r="Y2819" s="32" t="str">
        <f>+VLOOKUP(Enfermedades_Mundiales[[#This Row],[contenido]],Estructura!$E$4:$G$18,3,0)</f>
        <v>C-364</v>
      </c>
      <c r="Z2819" s="32" t="str">
        <f>+VLOOKUP(Enfermedades_Mundiales[[#This Row],[Filtro Integrado]],Estructura!$M$4:$O$367,3,0)</f>
        <v>FI-366</v>
      </c>
      <c r="AA2819" s="32" t="str">
        <f>+VLOOKUP(Enfermedades_Mundiales[[#This Row],[Muestra]],Estructura!$Q$4:$S$194,3,0)</f>
        <v>M-375</v>
      </c>
    </row>
    <row r="2820" spans="1:27" ht="40.799999999999997" x14ac:dyDescent="0.3">
      <c r="A2820" s="61" t="s">
        <v>3287</v>
      </c>
      <c r="B2820" s="43">
        <f t="shared" ref="B2820:D2835" si="609">+B2819</f>
        <v>360</v>
      </c>
      <c r="C2820" s="44" t="str">
        <f t="shared" si="609"/>
        <v>Enfermedades Mundiales</v>
      </c>
      <c r="D2820" s="44" t="str">
        <f t="shared" si="609"/>
        <v>Salud</v>
      </c>
      <c r="E2820" s="64">
        <v>5603</v>
      </c>
      <c r="F2820" s="44" t="str">
        <f t="shared" si="607"/>
        <v>Paso a Paso y Vacunación</v>
      </c>
      <c r="G2820" s="27" t="s">
        <v>3568</v>
      </c>
      <c r="H2820" s="60" t="s">
        <v>17</v>
      </c>
      <c r="I2820" s="58" t="s">
        <v>89</v>
      </c>
      <c r="J2820" s="43" t="str">
        <f t="shared" si="599"/>
        <v>Zona</v>
      </c>
      <c r="K2820" s="12" t="str">
        <f t="shared" si="608"/>
        <v>Etapas Históricas - Vacunación</v>
      </c>
      <c r="L2820" s="43" t="str">
        <f t="shared" si="608"/>
        <v>Periodo 2020-2021</v>
      </c>
      <c r="M2820" s="43" t="str">
        <f t="shared" si="608"/>
        <v>Unidades</v>
      </c>
      <c r="N2820" s="49" t="str">
        <f t="shared" si="608"/>
        <v>Ministerio de Ciencias, Tecnología, Conocimiento e Innovación</v>
      </c>
      <c r="O282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Cartagena</v>
      </c>
      <c r="P2820" s="68"/>
      <c r="Q2820" s="15" t="str">
        <f t="shared" si="605"/>
        <v>Gráfico Evolución Comparativo</v>
      </c>
      <c r="R2820" s="30"/>
      <c r="S282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https://analytics.zoho.com/open-view/2395394000008157701?ZOHO_CRITERIA=%22Localiza_CL_Poblacion%22.%22Codcom%22%3D5603</v>
      </c>
      <c r="T2820" s="17"/>
      <c r="U2820" s="31" t="str">
        <f t="shared" si="606"/>
        <v>#1774B9</v>
      </c>
      <c r="V2820" s="32" t="str">
        <f>+Enfermedades_Mundiales[[#This Row],[idcoleccion]]&amp;"-"&amp;Enfermedades_Mundiales[[#This Row],[id]]</f>
        <v>360-2810</v>
      </c>
      <c r="W2820" s="21">
        <f>+VLOOKUP(Enfermedades_Mundiales[[#This Row],[Filtro URL]],Estructura!$X$4:$Y$366,2,0)</f>
        <v>36305603</v>
      </c>
      <c r="X2820" s="21" t="str">
        <f>+VLOOKUP(Enfermedades_Mundiales[[#This Row],[tema]],Estructura!$A$4:$C$18,3,0)</f>
        <v>T-370</v>
      </c>
      <c r="Y2820" s="32" t="str">
        <f>+VLOOKUP(Enfermedades_Mundiales[[#This Row],[contenido]],Estructura!$E$4:$G$18,3,0)</f>
        <v>C-364</v>
      </c>
      <c r="Z2820" s="32" t="str">
        <f>+VLOOKUP(Enfermedades_Mundiales[[#This Row],[Filtro Integrado]],Estructura!$M$4:$O$367,3,0)</f>
        <v>FI-366</v>
      </c>
      <c r="AA2820" s="32" t="str">
        <f>+VLOOKUP(Enfermedades_Mundiales[[#This Row],[Muestra]],Estructura!$Q$4:$S$194,3,0)</f>
        <v>M-375</v>
      </c>
    </row>
    <row r="2821" spans="1:27" ht="40.799999999999997" x14ac:dyDescent="0.3">
      <c r="A2821" s="61" t="s">
        <v>3288</v>
      </c>
      <c r="B2821" s="43">
        <f t="shared" si="609"/>
        <v>360</v>
      </c>
      <c r="C2821" s="44" t="str">
        <f t="shared" si="609"/>
        <v>Enfermedades Mundiales</v>
      </c>
      <c r="D2821" s="44" t="str">
        <f t="shared" si="609"/>
        <v>Salud</v>
      </c>
      <c r="E2821" s="64">
        <v>5604</v>
      </c>
      <c r="F2821" s="44" t="str">
        <f t="shared" si="607"/>
        <v>Paso a Paso y Vacunación</v>
      </c>
      <c r="G2821" s="27" t="s">
        <v>3568</v>
      </c>
      <c r="H2821" s="60" t="s">
        <v>17</v>
      </c>
      <c r="I2821" s="58" t="s">
        <v>90</v>
      </c>
      <c r="J2821" s="43" t="str">
        <f t="shared" si="599"/>
        <v>Zona</v>
      </c>
      <c r="K2821" s="12" t="str">
        <f t="shared" ref="K2821:N2836" si="610">+K2820</f>
        <v>Etapas Históricas - Vacunación</v>
      </c>
      <c r="L2821" s="43" t="str">
        <f t="shared" si="610"/>
        <v>Periodo 2020-2021</v>
      </c>
      <c r="M2821" s="43" t="str">
        <f t="shared" si="610"/>
        <v>Unidades</v>
      </c>
      <c r="N2821" s="49" t="str">
        <f t="shared" si="610"/>
        <v>Ministerio de Ciencias, Tecnología, Conocimiento e Innovación</v>
      </c>
      <c r="O282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Quisco</v>
      </c>
      <c r="P2821" s="68"/>
      <c r="Q2821" s="15" t="str">
        <f t="shared" si="605"/>
        <v>Gráfico Evolución Comparativo</v>
      </c>
      <c r="R2821" s="30"/>
      <c r="S282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https://analytics.zoho.com/open-view/2395394000008157701?ZOHO_CRITERIA=%22Localiza_CL_Poblacion%22.%22Codcom%22%3D5604</v>
      </c>
      <c r="T2821" s="17"/>
      <c r="U2821" s="31" t="str">
        <f t="shared" si="606"/>
        <v>#1774B9</v>
      </c>
      <c r="V2821" s="32" t="str">
        <f>+Enfermedades_Mundiales[[#This Row],[idcoleccion]]&amp;"-"&amp;Enfermedades_Mundiales[[#This Row],[id]]</f>
        <v>360-2811</v>
      </c>
      <c r="W2821" s="21">
        <f>+VLOOKUP(Enfermedades_Mundiales[[#This Row],[Filtro URL]],Estructura!$X$4:$Y$366,2,0)</f>
        <v>36305604</v>
      </c>
      <c r="X2821" s="21" t="str">
        <f>+VLOOKUP(Enfermedades_Mundiales[[#This Row],[tema]],Estructura!$A$4:$C$18,3,0)</f>
        <v>T-370</v>
      </c>
      <c r="Y2821" s="32" t="str">
        <f>+VLOOKUP(Enfermedades_Mundiales[[#This Row],[contenido]],Estructura!$E$4:$G$18,3,0)</f>
        <v>C-364</v>
      </c>
      <c r="Z2821" s="32" t="str">
        <f>+VLOOKUP(Enfermedades_Mundiales[[#This Row],[Filtro Integrado]],Estructura!$M$4:$O$367,3,0)</f>
        <v>FI-366</v>
      </c>
      <c r="AA2821" s="32" t="str">
        <f>+VLOOKUP(Enfermedades_Mundiales[[#This Row],[Muestra]],Estructura!$Q$4:$S$194,3,0)</f>
        <v>M-375</v>
      </c>
    </row>
    <row r="2822" spans="1:27" ht="36" x14ac:dyDescent="0.3">
      <c r="A2822" s="61" t="s">
        <v>3289</v>
      </c>
      <c r="B2822" s="43">
        <f t="shared" si="609"/>
        <v>360</v>
      </c>
      <c r="C2822" s="44" t="str">
        <f t="shared" si="609"/>
        <v>Enfermedades Mundiales</v>
      </c>
      <c r="D2822" s="44" t="str">
        <f t="shared" si="609"/>
        <v>Salud</v>
      </c>
      <c r="E2822" s="64">
        <v>5605</v>
      </c>
      <c r="F2822" s="44" t="str">
        <f t="shared" si="607"/>
        <v>Paso a Paso y Vacunación</v>
      </c>
      <c r="G2822" s="27" t="s">
        <v>3568</v>
      </c>
      <c r="H2822" s="60" t="s">
        <v>17</v>
      </c>
      <c r="I2822" s="58" t="s">
        <v>91</v>
      </c>
      <c r="J2822" s="43" t="str">
        <f t="shared" ref="J2822:J2885" si="611">+J2821</f>
        <v>Zona</v>
      </c>
      <c r="K2822" s="12" t="str">
        <f t="shared" si="610"/>
        <v>Etapas Históricas - Vacunación</v>
      </c>
      <c r="L2822" s="43" t="str">
        <f t="shared" si="610"/>
        <v>Periodo 2020-2021</v>
      </c>
      <c r="M2822" s="43" t="str">
        <f t="shared" si="610"/>
        <v>Unidades</v>
      </c>
      <c r="N2822" s="49" t="str">
        <f t="shared" si="610"/>
        <v>Ministerio de Ciencias, Tecnología, Conocimiento e Innovación</v>
      </c>
      <c r="O282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Tabo</v>
      </c>
      <c r="P2822" s="68"/>
      <c r="Q2822" s="15" t="str">
        <f t="shared" si="605"/>
        <v>Gráfico Evolución Comparativo</v>
      </c>
      <c r="R2822" s="30"/>
      <c r="S282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https://analytics.zoho.com/open-view/2395394000008157701?ZOHO_CRITERIA=%22Localiza_CL_Poblacion%22.%22Codcom%22%3D5605</v>
      </c>
      <c r="T2822" s="17"/>
      <c r="U2822" s="31" t="str">
        <f t="shared" si="606"/>
        <v>#1774B9</v>
      </c>
      <c r="V2822" s="32" t="str">
        <f>+Enfermedades_Mundiales[[#This Row],[idcoleccion]]&amp;"-"&amp;Enfermedades_Mundiales[[#This Row],[id]]</f>
        <v>360-2812</v>
      </c>
      <c r="W2822" s="21">
        <f>+VLOOKUP(Enfermedades_Mundiales[[#This Row],[Filtro URL]],Estructura!$X$4:$Y$366,2,0)</f>
        <v>36305605</v>
      </c>
      <c r="X2822" s="21" t="str">
        <f>+VLOOKUP(Enfermedades_Mundiales[[#This Row],[tema]],Estructura!$A$4:$C$18,3,0)</f>
        <v>T-370</v>
      </c>
      <c r="Y2822" s="32" t="str">
        <f>+VLOOKUP(Enfermedades_Mundiales[[#This Row],[contenido]],Estructura!$E$4:$G$18,3,0)</f>
        <v>C-364</v>
      </c>
      <c r="Z2822" s="32" t="str">
        <f>+VLOOKUP(Enfermedades_Mundiales[[#This Row],[Filtro Integrado]],Estructura!$M$4:$O$367,3,0)</f>
        <v>FI-366</v>
      </c>
      <c r="AA2822" s="32" t="str">
        <f>+VLOOKUP(Enfermedades_Mundiales[[#This Row],[Muestra]],Estructura!$Q$4:$S$194,3,0)</f>
        <v>M-375</v>
      </c>
    </row>
    <row r="2823" spans="1:27" ht="40.799999999999997" x14ac:dyDescent="0.3">
      <c r="A2823" s="61" t="s">
        <v>3290</v>
      </c>
      <c r="B2823" s="43">
        <f t="shared" si="609"/>
        <v>360</v>
      </c>
      <c r="C2823" s="44" t="str">
        <f t="shared" si="609"/>
        <v>Enfermedades Mundiales</v>
      </c>
      <c r="D2823" s="44" t="str">
        <f t="shared" si="609"/>
        <v>Salud</v>
      </c>
      <c r="E2823" s="64">
        <v>5606</v>
      </c>
      <c r="F2823" s="44" t="str">
        <f t="shared" si="607"/>
        <v>Paso a Paso y Vacunación</v>
      </c>
      <c r="G2823" s="27" t="s">
        <v>3568</v>
      </c>
      <c r="H2823" s="60" t="s">
        <v>17</v>
      </c>
      <c r="I2823" s="58" t="s">
        <v>92</v>
      </c>
      <c r="J2823" s="43" t="str">
        <f t="shared" si="611"/>
        <v>Zona</v>
      </c>
      <c r="K2823" s="12" t="str">
        <f t="shared" si="610"/>
        <v>Etapas Históricas - Vacunación</v>
      </c>
      <c r="L2823" s="43" t="str">
        <f t="shared" si="610"/>
        <v>Periodo 2020-2021</v>
      </c>
      <c r="M2823" s="43" t="str">
        <f t="shared" si="610"/>
        <v>Unidades</v>
      </c>
      <c r="N2823" s="49" t="str">
        <f t="shared" si="610"/>
        <v>Ministerio de Ciencias, Tecnología, Conocimiento e Innovación</v>
      </c>
      <c r="O282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Santo Domingo</v>
      </c>
      <c r="P2823" s="68"/>
      <c r="Q2823" s="15" t="str">
        <f t="shared" si="605"/>
        <v>Gráfico Evolución Comparativo</v>
      </c>
      <c r="R2823" s="30"/>
      <c r="S282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https://analytics.zoho.com/open-view/2395394000008157701?ZOHO_CRITERIA=%22Localiza_CL_Poblacion%22.%22Codcom%22%3D5606</v>
      </c>
      <c r="T2823" s="17"/>
      <c r="U2823" s="31" t="str">
        <f t="shared" si="606"/>
        <v>#1774B9</v>
      </c>
      <c r="V2823" s="32" t="str">
        <f>+Enfermedades_Mundiales[[#This Row],[idcoleccion]]&amp;"-"&amp;Enfermedades_Mundiales[[#This Row],[id]]</f>
        <v>360-2813</v>
      </c>
      <c r="W2823" s="21">
        <f>+VLOOKUP(Enfermedades_Mundiales[[#This Row],[Filtro URL]],Estructura!$X$4:$Y$366,2,0)</f>
        <v>36305606</v>
      </c>
      <c r="X2823" s="21" t="str">
        <f>+VLOOKUP(Enfermedades_Mundiales[[#This Row],[tema]],Estructura!$A$4:$C$18,3,0)</f>
        <v>T-370</v>
      </c>
      <c r="Y2823" s="32" t="str">
        <f>+VLOOKUP(Enfermedades_Mundiales[[#This Row],[contenido]],Estructura!$E$4:$G$18,3,0)</f>
        <v>C-364</v>
      </c>
      <c r="Z2823" s="32" t="str">
        <f>+VLOOKUP(Enfermedades_Mundiales[[#This Row],[Filtro Integrado]],Estructura!$M$4:$O$367,3,0)</f>
        <v>FI-366</v>
      </c>
      <c r="AA2823" s="32" t="str">
        <f>+VLOOKUP(Enfermedades_Mundiales[[#This Row],[Muestra]],Estructura!$Q$4:$S$194,3,0)</f>
        <v>M-375</v>
      </c>
    </row>
    <row r="2824" spans="1:27" ht="40.799999999999997" x14ac:dyDescent="0.3">
      <c r="A2824" s="61" t="s">
        <v>3291</v>
      </c>
      <c r="B2824" s="43">
        <f t="shared" si="609"/>
        <v>360</v>
      </c>
      <c r="C2824" s="44" t="str">
        <f t="shared" si="609"/>
        <v>Enfermedades Mundiales</v>
      </c>
      <c r="D2824" s="44" t="str">
        <f t="shared" si="609"/>
        <v>Salud</v>
      </c>
      <c r="E2824" s="64">
        <v>5701</v>
      </c>
      <c r="F2824" s="44" t="str">
        <f t="shared" si="607"/>
        <v>Paso a Paso y Vacunación</v>
      </c>
      <c r="G2824" s="27" t="s">
        <v>3568</v>
      </c>
      <c r="H2824" s="60" t="s">
        <v>17</v>
      </c>
      <c r="I2824" s="58" t="s">
        <v>93</v>
      </c>
      <c r="J2824" s="43" t="str">
        <f t="shared" si="611"/>
        <v>Zona</v>
      </c>
      <c r="K2824" s="12" t="str">
        <f t="shared" si="610"/>
        <v>Etapas Históricas - Vacunación</v>
      </c>
      <c r="L2824" s="43" t="str">
        <f t="shared" si="610"/>
        <v>Periodo 2020-2021</v>
      </c>
      <c r="M2824" s="43" t="str">
        <f t="shared" si="610"/>
        <v>Unidades</v>
      </c>
      <c r="N2824" s="49" t="str">
        <f t="shared" si="610"/>
        <v>Ministerio de Ciencias, Tecnología, Conocimiento e Innovación</v>
      </c>
      <c r="O282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Felipe</v>
      </c>
      <c r="P2824" s="68"/>
      <c r="Q2824" s="15" t="str">
        <f t="shared" si="605"/>
        <v>Gráfico Evolución Comparativo</v>
      </c>
      <c r="R2824" s="30"/>
      <c r="S282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https://analytics.zoho.com/open-view/2395394000008157701?ZOHO_CRITERIA=%22Localiza_CL_Poblacion%22.%22Codcom%22%3D5701</v>
      </c>
      <c r="T2824" s="17"/>
      <c r="U2824" s="31" t="str">
        <f t="shared" si="606"/>
        <v>#1774B9</v>
      </c>
      <c r="V2824" s="32" t="str">
        <f>+Enfermedades_Mundiales[[#This Row],[idcoleccion]]&amp;"-"&amp;Enfermedades_Mundiales[[#This Row],[id]]</f>
        <v>360-2814</v>
      </c>
      <c r="W2824" s="21">
        <f>+VLOOKUP(Enfermedades_Mundiales[[#This Row],[Filtro URL]],Estructura!$X$4:$Y$366,2,0)</f>
        <v>36305701</v>
      </c>
      <c r="X2824" s="21" t="str">
        <f>+VLOOKUP(Enfermedades_Mundiales[[#This Row],[tema]],Estructura!$A$4:$C$18,3,0)</f>
        <v>T-370</v>
      </c>
      <c r="Y2824" s="32" t="str">
        <f>+VLOOKUP(Enfermedades_Mundiales[[#This Row],[contenido]],Estructura!$E$4:$G$18,3,0)</f>
        <v>C-364</v>
      </c>
      <c r="Z2824" s="32" t="str">
        <f>+VLOOKUP(Enfermedades_Mundiales[[#This Row],[Filtro Integrado]],Estructura!$M$4:$O$367,3,0)</f>
        <v>FI-366</v>
      </c>
      <c r="AA2824" s="32" t="str">
        <f>+VLOOKUP(Enfermedades_Mundiales[[#This Row],[Muestra]],Estructura!$Q$4:$S$194,3,0)</f>
        <v>M-375</v>
      </c>
    </row>
    <row r="2825" spans="1:27" ht="36" x14ac:dyDescent="0.3">
      <c r="A2825" s="61" t="s">
        <v>3292</v>
      </c>
      <c r="B2825" s="43">
        <f t="shared" si="609"/>
        <v>360</v>
      </c>
      <c r="C2825" s="44" t="str">
        <f t="shared" si="609"/>
        <v>Enfermedades Mundiales</v>
      </c>
      <c r="D2825" s="44" t="str">
        <f t="shared" si="609"/>
        <v>Salud</v>
      </c>
      <c r="E2825" s="64">
        <v>5702</v>
      </c>
      <c r="F2825" s="44" t="str">
        <f t="shared" si="607"/>
        <v>Paso a Paso y Vacunación</v>
      </c>
      <c r="G2825" s="27" t="s">
        <v>3568</v>
      </c>
      <c r="H2825" s="60" t="s">
        <v>17</v>
      </c>
      <c r="I2825" s="58" t="s">
        <v>94</v>
      </c>
      <c r="J2825" s="43" t="str">
        <f t="shared" si="611"/>
        <v>Zona</v>
      </c>
      <c r="K2825" s="12" t="str">
        <f t="shared" si="610"/>
        <v>Etapas Históricas - Vacunación</v>
      </c>
      <c r="L2825" s="43" t="str">
        <f t="shared" si="610"/>
        <v>Periodo 2020-2021</v>
      </c>
      <c r="M2825" s="43" t="str">
        <f t="shared" si="610"/>
        <v>Unidades</v>
      </c>
      <c r="N2825" s="49" t="str">
        <f t="shared" si="610"/>
        <v>Ministerio de Ciencias, Tecnología, Conocimiento e Innovación</v>
      </c>
      <c r="O282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Catemu</v>
      </c>
      <c r="P2825" s="68"/>
      <c r="Q2825" s="15" t="str">
        <f t="shared" si="605"/>
        <v>Gráfico Evolución Comparativo</v>
      </c>
      <c r="R2825" s="30"/>
      <c r="S282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https://analytics.zoho.com/open-view/2395394000008157701?ZOHO_CRITERIA=%22Localiza_CL_Poblacion%22.%22Codcom%22%3D5702</v>
      </c>
      <c r="T2825" s="17"/>
      <c r="U2825" s="31" t="str">
        <f t="shared" si="606"/>
        <v>#1774B9</v>
      </c>
      <c r="V2825" s="32" t="str">
        <f>+Enfermedades_Mundiales[[#This Row],[idcoleccion]]&amp;"-"&amp;Enfermedades_Mundiales[[#This Row],[id]]</f>
        <v>360-2815</v>
      </c>
      <c r="W2825" s="21">
        <f>+VLOOKUP(Enfermedades_Mundiales[[#This Row],[Filtro URL]],Estructura!$X$4:$Y$366,2,0)</f>
        <v>36305702</v>
      </c>
      <c r="X2825" s="21" t="str">
        <f>+VLOOKUP(Enfermedades_Mundiales[[#This Row],[tema]],Estructura!$A$4:$C$18,3,0)</f>
        <v>T-370</v>
      </c>
      <c r="Y2825" s="32" t="str">
        <f>+VLOOKUP(Enfermedades_Mundiales[[#This Row],[contenido]],Estructura!$E$4:$G$18,3,0)</f>
        <v>C-364</v>
      </c>
      <c r="Z2825" s="32" t="str">
        <f>+VLOOKUP(Enfermedades_Mundiales[[#This Row],[Filtro Integrado]],Estructura!$M$4:$O$367,3,0)</f>
        <v>FI-366</v>
      </c>
      <c r="AA2825" s="32" t="str">
        <f>+VLOOKUP(Enfermedades_Mundiales[[#This Row],[Muestra]],Estructura!$Q$4:$S$194,3,0)</f>
        <v>M-375</v>
      </c>
    </row>
    <row r="2826" spans="1:27" ht="36" x14ac:dyDescent="0.3">
      <c r="A2826" s="61" t="s">
        <v>3293</v>
      </c>
      <c r="B2826" s="43">
        <f t="shared" si="609"/>
        <v>360</v>
      </c>
      <c r="C2826" s="44" t="str">
        <f t="shared" si="609"/>
        <v>Enfermedades Mundiales</v>
      </c>
      <c r="D2826" s="44" t="str">
        <f t="shared" si="609"/>
        <v>Salud</v>
      </c>
      <c r="E2826" s="64">
        <v>5703</v>
      </c>
      <c r="F2826" s="44" t="str">
        <f t="shared" si="607"/>
        <v>Paso a Paso y Vacunación</v>
      </c>
      <c r="G2826" s="27" t="s">
        <v>3568</v>
      </c>
      <c r="H2826" s="60" t="s">
        <v>17</v>
      </c>
      <c r="I2826" s="58" t="s">
        <v>95</v>
      </c>
      <c r="J2826" s="43" t="str">
        <f t="shared" si="611"/>
        <v>Zona</v>
      </c>
      <c r="K2826" s="12" t="str">
        <f t="shared" si="610"/>
        <v>Etapas Históricas - Vacunación</v>
      </c>
      <c r="L2826" s="43" t="str">
        <f t="shared" si="610"/>
        <v>Periodo 2020-2021</v>
      </c>
      <c r="M2826" s="43" t="str">
        <f t="shared" si="610"/>
        <v>Unidades</v>
      </c>
      <c r="N2826" s="49" t="str">
        <f t="shared" si="610"/>
        <v>Ministerio de Ciencias, Tecnología, Conocimiento e Innovación</v>
      </c>
      <c r="O282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Llaillay</v>
      </c>
      <c r="P2826" s="68"/>
      <c r="Q2826" s="15" t="str">
        <f t="shared" si="605"/>
        <v>Gráfico Evolución Comparativo</v>
      </c>
      <c r="R2826" s="30"/>
      <c r="S282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https://analytics.zoho.com/open-view/2395394000008157701?ZOHO_CRITERIA=%22Localiza_CL_Poblacion%22.%22Codcom%22%3D5703</v>
      </c>
      <c r="T2826" s="17"/>
      <c r="U2826" s="31" t="str">
        <f t="shared" si="606"/>
        <v>#1774B9</v>
      </c>
      <c r="V2826" s="32" t="str">
        <f>+Enfermedades_Mundiales[[#This Row],[idcoleccion]]&amp;"-"&amp;Enfermedades_Mundiales[[#This Row],[id]]</f>
        <v>360-2816</v>
      </c>
      <c r="W2826" s="21">
        <f>+VLOOKUP(Enfermedades_Mundiales[[#This Row],[Filtro URL]],Estructura!$X$4:$Y$366,2,0)</f>
        <v>36305703</v>
      </c>
      <c r="X2826" s="21" t="str">
        <f>+VLOOKUP(Enfermedades_Mundiales[[#This Row],[tema]],Estructura!$A$4:$C$18,3,0)</f>
        <v>T-370</v>
      </c>
      <c r="Y2826" s="32" t="str">
        <f>+VLOOKUP(Enfermedades_Mundiales[[#This Row],[contenido]],Estructura!$E$4:$G$18,3,0)</f>
        <v>C-364</v>
      </c>
      <c r="Z2826" s="32" t="str">
        <f>+VLOOKUP(Enfermedades_Mundiales[[#This Row],[Filtro Integrado]],Estructura!$M$4:$O$367,3,0)</f>
        <v>FI-366</v>
      </c>
      <c r="AA2826" s="32" t="str">
        <f>+VLOOKUP(Enfermedades_Mundiales[[#This Row],[Muestra]],Estructura!$Q$4:$S$194,3,0)</f>
        <v>M-375</v>
      </c>
    </row>
    <row r="2827" spans="1:27" ht="40.799999999999997" x14ac:dyDescent="0.3">
      <c r="A2827" s="61" t="s">
        <v>3294</v>
      </c>
      <c r="B2827" s="43">
        <f t="shared" si="609"/>
        <v>360</v>
      </c>
      <c r="C2827" s="44" t="str">
        <f t="shared" si="609"/>
        <v>Enfermedades Mundiales</v>
      </c>
      <c r="D2827" s="44" t="str">
        <f t="shared" si="609"/>
        <v>Salud</v>
      </c>
      <c r="E2827" s="64">
        <v>5704</v>
      </c>
      <c r="F2827" s="44" t="str">
        <f t="shared" si="607"/>
        <v>Paso a Paso y Vacunación</v>
      </c>
      <c r="G2827" s="27" t="s">
        <v>3568</v>
      </c>
      <c r="H2827" s="60" t="s">
        <v>17</v>
      </c>
      <c r="I2827" s="58" t="s">
        <v>96</v>
      </c>
      <c r="J2827" s="43" t="str">
        <f t="shared" si="611"/>
        <v>Zona</v>
      </c>
      <c r="K2827" s="12" t="str">
        <f t="shared" si="610"/>
        <v>Etapas Históricas - Vacunación</v>
      </c>
      <c r="L2827" s="43" t="str">
        <f t="shared" si="610"/>
        <v>Periodo 2020-2021</v>
      </c>
      <c r="M2827" s="43" t="str">
        <f t="shared" si="610"/>
        <v>Unidades</v>
      </c>
      <c r="N2827" s="49" t="str">
        <f t="shared" si="610"/>
        <v>Ministerio de Ciencias, Tecnología, Conocimiento e Innovación</v>
      </c>
      <c r="O282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Panquehue</v>
      </c>
      <c r="P2827" s="68"/>
      <c r="Q2827" s="15" t="str">
        <f t="shared" si="605"/>
        <v>Gráfico Evolución Comparativo</v>
      </c>
      <c r="R2827" s="30"/>
      <c r="S282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https://analytics.zoho.com/open-view/2395394000008157701?ZOHO_CRITERIA=%22Localiza_CL_Poblacion%22.%22Codcom%22%3D5704</v>
      </c>
      <c r="T2827" s="17"/>
      <c r="U2827" s="31" t="str">
        <f t="shared" si="606"/>
        <v>#1774B9</v>
      </c>
      <c r="V2827" s="32" t="str">
        <f>+Enfermedades_Mundiales[[#This Row],[idcoleccion]]&amp;"-"&amp;Enfermedades_Mundiales[[#This Row],[id]]</f>
        <v>360-2817</v>
      </c>
      <c r="W2827" s="21">
        <f>+VLOOKUP(Enfermedades_Mundiales[[#This Row],[Filtro URL]],Estructura!$X$4:$Y$366,2,0)</f>
        <v>36305704</v>
      </c>
      <c r="X2827" s="21" t="str">
        <f>+VLOOKUP(Enfermedades_Mundiales[[#This Row],[tema]],Estructura!$A$4:$C$18,3,0)</f>
        <v>T-370</v>
      </c>
      <c r="Y2827" s="32" t="str">
        <f>+VLOOKUP(Enfermedades_Mundiales[[#This Row],[contenido]],Estructura!$E$4:$G$18,3,0)</f>
        <v>C-364</v>
      </c>
      <c r="Z2827" s="32" t="str">
        <f>+VLOOKUP(Enfermedades_Mundiales[[#This Row],[Filtro Integrado]],Estructura!$M$4:$O$367,3,0)</f>
        <v>FI-366</v>
      </c>
      <c r="AA2827" s="32" t="str">
        <f>+VLOOKUP(Enfermedades_Mundiales[[#This Row],[Muestra]],Estructura!$Q$4:$S$194,3,0)</f>
        <v>M-375</v>
      </c>
    </row>
    <row r="2828" spans="1:27" ht="40.799999999999997" x14ac:dyDescent="0.3">
      <c r="A2828" s="61" t="s">
        <v>3295</v>
      </c>
      <c r="B2828" s="43">
        <f t="shared" si="609"/>
        <v>360</v>
      </c>
      <c r="C2828" s="44" t="str">
        <f t="shared" si="609"/>
        <v>Enfermedades Mundiales</v>
      </c>
      <c r="D2828" s="44" t="str">
        <f t="shared" si="609"/>
        <v>Salud</v>
      </c>
      <c r="E2828" s="64">
        <v>5705</v>
      </c>
      <c r="F2828" s="44" t="str">
        <f t="shared" si="607"/>
        <v>Paso a Paso y Vacunación</v>
      </c>
      <c r="G2828" s="27" t="s">
        <v>3568</v>
      </c>
      <c r="H2828" s="60" t="s">
        <v>17</v>
      </c>
      <c r="I2828" s="58" t="s">
        <v>97</v>
      </c>
      <c r="J2828" s="43" t="str">
        <f t="shared" si="611"/>
        <v>Zona</v>
      </c>
      <c r="K2828" s="12" t="str">
        <f t="shared" si="610"/>
        <v>Etapas Históricas - Vacunación</v>
      </c>
      <c r="L2828" s="43" t="str">
        <f t="shared" si="610"/>
        <v>Periodo 2020-2021</v>
      </c>
      <c r="M2828" s="43" t="str">
        <f t="shared" si="610"/>
        <v>Unidades</v>
      </c>
      <c r="N2828" s="49" t="str">
        <f t="shared" si="610"/>
        <v>Ministerio de Ciencias, Tecnología, Conocimiento e Innovación</v>
      </c>
      <c r="O282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Putaendo</v>
      </c>
      <c r="P2828" s="68"/>
      <c r="Q2828" s="15" t="str">
        <f t="shared" si="605"/>
        <v>Gráfico Evolución Comparativo</v>
      </c>
      <c r="R2828" s="30"/>
      <c r="S282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https://analytics.zoho.com/open-view/2395394000008157701?ZOHO_CRITERIA=%22Localiza_CL_Poblacion%22.%22Codcom%22%3D5705</v>
      </c>
      <c r="T2828" s="17"/>
      <c r="U2828" s="31" t="str">
        <f t="shared" si="606"/>
        <v>#1774B9</v>
      </c>
      <c r="V2828" s="32" t="str">
        <f>+Enfermedades_Mundiales[[#This Row],[idcoleccion]]&amp;"-"&amp;Enfermedades_Mundiales[[#This Row],[id]]</f>
        <v>360-2818</v>
      </c>
      <c r="W2828" s="21">
        <f>+VLOOKUP(Enfermedades_Mundiales[[#This Row],[Filtro URL]],Estructura!$X$4:$Y$366,2,0)</f>
        <v>36305705</v>
      </c>
      <c r="X2828" s="21" t="str">
        <f>+VLOOKUP(Enfermedades_Mundiales[[#This Row],[tema]],Estructura!$A$4:$C$18,3,0)</f>
        <v>T-370</v>
      </c>
      <c r="Y2828" s="32" t="str">
        <f>+VLOOKUP(Enfermedades_Mundiales[[#This Row],[contenido]],Estructura!$E$4:$G$18,3,0)</f>
        <v>C-364</v>
      </c>
      <c r="Z2828" s="32" t="str">
        <f>+VLOOKUP(Enfermedades_Mundiales[[#This Row],[Filtro Integrado]],Estructura!$M$4:$O$367,3,0)</f>
        <v>FI-366</v>
      </c>
      <c r="AA2828" s="32" t="str">
        <f>+VLOOKUP(Enfermedades_Mundiales[[#This Row],[Muestra]],Estructura!$Q$4:$S$194,3,0)</f>
        <v>M-375</v>
      </c>
    </row>
    <row r="2829" spans="1:27" ht="40.799999999999997" x14ac:dyDescent="0.3">
      <c r="A2829" s="61" t="s">
        <v>3296</v>
      </c>
      <c r="B2829" s="43">
        <f t="shared" si="609"/>
        <v>360</v>
      </c>
      <c r="C2829" s="44" t="str">
        <f t="shared" si="609"/>
        <v>Enfermedades Mundiales</v>
      </c>
      <c r="D2829" s="44" t="str">
        <f t="shared" si="609"/>
        <v>Salud</v>
      </c>
      <c r="E2829" s="64">
        <v>5706</v>
      </c>
      <c r="F2829" s="44" t="str">
        <f t="shared" si="607"/>
        <v>Paso a Paso y Vacunación</v>
      </c>
      <c r="G2829" s="27" t="s">
        <v>3568</v>
      </c>
      <c r="H2829" s="60" t="s">
        <v>17</v>
      </c>
      <c r="I2829" s="58" t="s">
        <v>98</v>
      </c>
      <c r="J2829" s="43" t="str">
        <f t="shared" si="611"/>
        <v>Zona</v>
      </c>
      <c r="K2829" s="12" t="str">
        <f t="shared" si="610"/>
        <v>Etapas Históricas - Vacunación</v>
      </c>
      <c r="L2829" s="43" t="str">
        <f t="shared" si="610"/>
        <v>Periodo 2020-2021</v>
      </c>
      <c r="M2829" s="43" t="str">
        <f t="shared" si="610"/>
        <v>Unidades</v>
      </c>
      <c r="N2829" s="49" t="str">
        <f t="shared" si="610"/>
        <v>Ministerio de Ciencias, Tecnología, Conocimiento e Innovación</v>
      </c>
      <c r="O282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María</v>
      </c>
      <c r="P2829" s="68"/>
      <c r="Q2829" s="15" t="str">
        <f t="shared" si="605"/>
        <v>Gráfico Evolución Comparativo</v>
      </c>
      <c r="R2829" s="30"/>
      <c r="S282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https://analytics.zoho.com/open-view/2395394000008157701?ZOHO_CRITERIA=%22Localiza_CL_Poblacion%22.%22Codcom%22%3D5706</v>
      </c>
      <c r="T2829" s="17"/>
      <c r="U2829" s="31" t="str">
        <f t="shared" si="606"/>
        <v>#1774B9</v>
      </c>
      <c r="V2829" s="32" t="str">
        <f>+Enfermedades_Mundiales[[#This Row],[idcoleccion]]&amp;"-"&amp;Enfermedades_Mundiales[[#This Row],[id]]</f>
        <v>360-2819</v>
      </c>
      <c r="W2829" s="21">
        <f>+VLOOKUP(Enfermedades_Mundiales[[#This Row],[Filtro URL]],Estructura!$X$4:$Y$366,2,0)</f>
        <v>36305706</v>
      </c>
      <c r="X2829" s="21" t="str">
        <f>+VLOOKUP(Enfermedades_Mundiales[[#This Row],[tema]],Estructura!$A$4:$C$18,3,0)</f>
        <v>T-370</v>
      </c>
      <c r="Y2829" s="32" t="str">
        <f>+VLOOKUP(Enfermedades_Mundiales[[#This Row],[contenido]],Estructura!$E$4:$G$18,3,0)</f>
        <v>C-364</v>
      </c>
      <c r="Z2829" s="32" t="str">
        <f>+VLOOKUP(Enfermedades_Mundiales[[#This Row],[Filtro Integrado]],Estructura!$M$4:$O$367,3,0)</f>
        <v>FI-366</v>
      </c>
      <c r="AA2829" s="32" t="str">
        <f>+VLOOKUP(Enfermedades_Mundiales[[#This Row],[Muestra]],Estructura!$Q$4:$S$194,3,0)</f>
        <v>M-375</v>
      </c>
    </row>
    <row r="2830" spans="1:27" ht="36" x14ac:dyDescent="0.3">
      <c r="A2830" s="61" t="s">
        <v>3297</v>
      </c>
      <c r="B2830" s="43">
        <f t="shared" si="609"/>
        <v>360</v>
      </c>
      <c r="C2830" s="44" t="str">
        <f t="shared" si="609"/>
        <v>Enfermedades Mundiales</v>
      </c>
      <c r="D2830" s="44" t="str">
        <f t="shared" si="609"/>
        <v>Salud</v>
      </c>
      <c r="E2830" s="64">
        <v>5801</v>
      </c>
      <c r="F2830" s="44" t="str">
        <f t="shared" si="607"/>
        <v>Paso a Paso y Vacunación</v>
      </c>
      <c r="G2830" s="27" t="s">
        <v>3568</v>
      </c>
      <c r="H2830" s="60" t="s">
        <v>17</v>
      </c>
      <c r="I2830" s="58" t="s">
        <v>99</v>
      </c>
      <c r="J2830" s="43" t="str">
        <f t="shared" si="611"/>
        <v>Zona</v>
      </c>
      <c r="K2830" s="12" t="str">
        <f t="shared" si="610"/>
        <v>Etapas Históricas - Vacunación</v>
      </c>
      <c r="L2830" s="43" t="str">
        <f t="shared" si="610"/>
        <v>Periodo 2020-2021</v>
      </c>
      <c r="M2830" s="43" t="str">
        <f t="shared" si="610"/>
        <v>Unidades</v>
      </c>
      <c r="N2830" s="49" t="str">
        <f t="shared" si="610"/>
        <v>Ministerio de Ciencias, Tecnología, Conocimiento e Innovación</v>
      </c>
      <c r="O283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Quilpué</v>
      </c>
      <c r="P2830" s="68"/>
      <c r="Q2830" s="15" t="str">
        <f t="shared" si="605"/>
        <v>Gráfico Evolución Comparativo</v>
      </c>
      <c r="R2830" s="30"/>
      <c r="S283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https://analytics.zoho.com/open-view/2395394000008157701?ZOHO_CRITERIA=%22Localiza_CL_Poblacion%22.%22Codcom%22%3D5801</v>
      </c>
      <c r="T2830" s="17"/>
      <c r="U2830" s="31" t="str">
        <f t="shared" si="606"/>
        <v>#1774B9</v>
      </c>
      <c r="V2830" s="32" t="str">
        <f>+Enfermedades_Mundiales[[#This Row],[idcoleccion]]&amp;"-"&amp;Enfermedades_Mundiales[[#This Row],[id]]</f>
        <v>360-2820</v>
      </c>
      <c r="W2830" s="21">
        <f>+VLOOKUP(Enfermedades_Mundiales[[#This Row],[Filtro URL]],Estructura!$X$4:$Y$366,2,0)</f>
        <v>36305801</v>
      </c>
      <c r="X2830" s="21" t="str">
        <f>+VLOOKUP(Enfermedades_Mundiales[[#This Row],[tema]],Estructura!$A$4:$C$18,3,0)</f>
        <v>T-370</v>
      </c>
      <c r="Y2830" s="32" t="str">
        <f>+VLOOKUP(Enfermedades_Mundiales[[#This Row],[contenido]],Estructura!$E$4:$G$18,3,0)</f>
        <v>C-364</v>
      </c>
      <c r="Z2830" s="32" t="str">
        <f>+VLOOKUP(Enfermedades_Mundiales[[#This Row],[Filtro Integrado]],Estructura!$M$4:$O$367,3,0)</f>
        <v>FI-366</v>
      </c>
      <c r="AA2830" s="32" t="str">
        <f>+VLOOKUP(Enfermedades_Mundiales[[#This Row],[Muestra]],Estructura!$Q$4:$S$194,3,0)</f>
        <v>M-375</v>
      </c>
    </row>
    <row r="2831" spans="1:27" ht="36" x14ac:dyDescent="0.3">
      <c r="A2831" s="61" t="s">
        <v>3298</v>
      </c>
      <c r="B2831" s="43">
        <f t="shared" si="609"/>
        <v>360</v>
      </c>
      <c r="C2831" s="44" t="str">
        <f t="shared" si="609"/>
        <v>Enfermedades Mundiales</v>
      </c>
      <c r="D2831" s="44" t="str">
        <f t="shared" si="609"/>
        <v>Salud</v>
      </c>
      <c r="E2831" s="64">
        <v>5802</v>
      </c>
      <c r="F2831" s="44" t="str">
        <f t="shared" si="607"/>
        <v>Paso a Paso y Vacunación</v>
      </c>
      <c r="G2831" s="27" t="s">
        <v>3568</v>
      </c>
      <c r="H2831" s="60" t="s">
        <v>17</v>
      </c>
      <c r="I2831" s="58" t="s">
        <v>100</v>
      </c>
      <c r="J2831" s="43" t="str">
        <f t="shared" si="611"/>
        <v>Zona</v>
      </c>
      <c r="K2831" s="12" t="str">
        <f t="shared" si="610"/>
        <v>Etapas Históricas - Vacunación</v>
      </c>
      <c r="L2831" s="43" t="str">
        <f t="shared" si="610"/>
        <v>Periodo 2020-2021</v>
      </c>
      <c r="M2831" s="43" t="str">
        <f t="shared" si="610"/>
        <v>Unidades</v>
      </c>
      <c r="N2831" s="49" t="str">
        <f t="shared" si="610"/>
        <v>Ministerio de Ciencias, Tecnología, Conocimiento e Innovación</v>
      </c>
      <c r="O283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Limache</v>
      </c>
      <c r="P2831" s="68"/>
      <c r="Q2831" s="15" t="str">
        <f t="shared" si="605"/>
        <v>Gráfico Evolución Comparativo</v>
      </c>
      <c r="R2831" s="30"/>
      <c r="S283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https://analytics.zoho.com/open-view/2395394000008157701?ZOHO_CRITERIA=%22Localiza_CL_Poblacion%22.%22Codcom%22%3D5802</v>
      </c>
      <c r="T2831" s="17"/>
      <c r="U2831" s="31" t="str">
        <f t="shared" si="606"/>
        <v>#1774B9</v>
      </c>
      <c r="V2831" s="32" t="str">
        <f>+Enfermedades_Mundiales[[#This Row],[idcoleccion]]&amp;"-"&amp;Enfermedades_Mundiales[[#This Row],[id]]</f>
        <v>360-2821</v>
      </c>
      <c r="W2831" s="21">
        <f>+VLOOKUP(Enfermedades_Mundiales[[#This Row],[Filtro URL]],Estructura!$X$4:$Y$366,2,0)</f>
        <v>36305802</v>
      </c>
      <c r="X2831" s="21" t="str">
        <f>+VLOOKUP(Enfermedades_Mundiales[[#This Row],[tema]],Estructura!$A$4:$C$18,3,0)</f>
        <v>T-370</v>
      </c>
      <c r="Y2831" s="32" t="str">
        <f>+VLOOKUP(Enfermedades_Mundiales[[#This Row],[contenido]],Estructura!$E$4:$G$18,3,0)</f>
        <v>C-364</v>
      </c>
      <c r="Z2831" s="32" t="str">
        <f>+VLOOKUP(Enfermedades_Mundiales[[#This Row],[Filtro Integrado]],Estructura!$M$4:$O$367,3,0)</f>
        <v>FI-366</v>
      </c>
      <c r="AA2831" s="32" t="str">
        <f>+VLOOKUP(Enfermedades_Mundiales[[#This Row],[Muestra]],Estructura!$Q$4:$S$194,3,0)</f>
        <v>M-375</v>
      </c>
    </row>
    <row r="2832" spans="1:27" ht="36" x14ac:dyDescent="0.3">
      <c r="A2832" s="61" t="s">
        <v>3299</v>
      </c>
      <c r="B2832" s="43">
        <f t="shared" si="609"/>
        <v>360</v>
      </c>
      <c r="C2832" s="44" t="str">
        <f t="shared" si="609"/>
        <v>Enfermedades Mundiales</v>
      </c>
      <c r="D2832" s="44" t="str">
        <f t="shared" si="609"/>
        <v>Salud</v>
      </c>
      <c r="E2832" s="64">
        <v>5803</v>
      </c>
      <c r="F2832" s="44" t="str">
        <f t="shared" si="607"/>
        <v>Paso a Paso y Vacunación</v>
      </c>
      <c r="G2832" s="27" t="s">
        <v>3568</v>
      </c>
      <c r="H2832" s="60" t="s">
        <v>17</v>
      </c>
      <c r="I2832" s="58" t="s">
        <v>101</v>
      </c>
      <c r="J2832" s="43" t="str">
        <f t="shared" si="611"/>
        <v>Zona</v>
      </c>
      <c r="K2832" s="12" t="str">
        <f t="shared" si="610"/>
        <v>Etapas Históricas - Vacunación</v>
      </c>
      <c r="L2832" s="43" t="str">
        <f t="shared" si="610"/>
        <v>Periodo 2020-2021</v>
      </c>
      <c r="M2832" s="43" t="str">
        <f t="shared" si="610"/>
        <v>Unidades</v>
      </c>
      <c r="N2832" s="49" t="str">
        <f t="shared" si="610"/>
        <v>Ministerio de Ciencias, Tecnología, Conocimiento e Innovación</v>
      </c>
      <c r="O283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Olmué</v>
      </c>
      <c r="P2832" s="68"/>
      <c r="Q2832" s="15" t="str">
        <f t="shared" si="605"/>
        <v>Gráfico Evolución Comparativo</v>
      </c>
      <c r="R2832" s="30"/>
      <c r="S283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https://analytics.zoho.com/open-view/2395394000008157701?ZOHO_CRITERIA=%22Localiza_CL_Poblacion%22.%22Codcom%22%3D5803</v>
      </c>
      <c r="T2832" s="17"/>
      <c r="U2832" s="31" t="str">
        <f t="shared" si="606"/>
        <v>#1774B9</v>
      </c>
      <c r="V2832" s="32" t="str">
        <f>+Enfermedades_Mundiales[[#This Row],[idcoleccion]]&amp;"-"&amp;Enfermedades_Mundiales[[#This Row],[id]]</f>
        <v>360-2822</v>
      </c>
      <c r="W2832" s="21">
        <f>+VLOOKUP(Enfermedades_Mundiales[[#This Row],[Filtro URL]],Estructura!$X$4:$Y$366,2,0)</f>
        <v>36305803</v>
      </c>
      <c r="X2832" s="21" t="str">
        <f>+VLOOKUP(Enfermedades_Mundiales[[#This Row],[tema]],Estructura!$A$4:$C$18,3,0)</f>
        <v>T-370</v>
      </c>
      <c r="Y2832" s="32" t="str">
        <f>+VLOOKUP(Enfermedades_Mundiales[[#This Row],[contenido]],Estructura!$E$4:$G$18,3,0)</f>
        <v>C-364</v>
      </c>
      <c r="Z2832" s="32" t="str">
        <f>+VLOOKUP(Enfermedades_Mundiales[[#This Row],[Filtro Integrado]],Estructura!$M$4:$O$367,3,0)</f>
        <v>FI-366</v>
      </c>
      <c r="AA2832" s="32" t="str">
        <f>+VLOOKUP(Enfermedades_Mundiales[[#This Row],[Muestra]],Estructura!$Q$4:$S$194,3,0)</f>
        <v>M-375</v>
      </c>
    </row>
    <row r="2833" spans="1:27" ht="40.799999999999997" x14ac:dyDescent="0.3">
      <c r="A2833" s="61" t="s">
        <v>3300</v>
      </c>
      <c r="B2833" s="43">
        <f t="shared" si="609"/>
        <v>360</v>
      </c>
      <c r="C2833" s="44" t="str">
        <f t="shared" si="609"/>
        <v>Enfermedades Mundiales</v>
      </c>
      <c r="D2833" s="44" t="str">
        <f t="shared" si="609"/>
        <v>Salud</v>
      </c>
      <c r="E2833" s="64">
        <v>5804</v>
      </c>
      <c r="F2833" s="44" t="str">
        <f t="shared" si="607"/>
        <v>Paso a Paso y Vacunación</v>
      </c>
      <c r="G2833" s="27" t="s">
        <v>3568</v>
      </c>
      <c r="H2833" s="60" t="s">
        <v>17</v>
      </c>
      <c r="I2833" s="58" t="s">
        <v>102</v>
      </c>
      <c r="J2833" s="43" t="str">
        <f t="shared" si="611"/>
        <v>Zona</v>
      </c>
      <c r="K2833" s="12" t="str">
        <f t="shared" si="610"/>
        <v>Etapas Históricas - Vacunación</v>
      </c>
      <c r="L2833" s="43" t="str">
        <f t="shared" si="610"/>
        <v>Periodo 2020-2021</v>
      </c>
      <c r="M2833" s="43" t="str">
        <f t="shared" si="610"/>
        <v>Unidades</v>
      </c>
      <c r="N2833" s="49" t="str">
        <f t="shared" si="610"/>
        <v>Ministerio de Ciencias, Tecnología, Conocimiento e Innovación</v>
      </c>
      <c r="O283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Villa Alemana</v>
      </c>
      <c r="P2833" s="68"/>
      <c r="Q2833" s="15" t="str">
        <f t="shared" si="605"/>
        <v>Gráfico Evolución Comparativo</v>
      </c>
      <c r="R2833" s="30"/>
      <c r="S283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https://analytics.zoho.com/open-view/2395394000008157701?ZOHO_CRITERIA=%22Localiza_CL_Poblacion%22.%22Codcom%22%3D5804</v>
      </c>
      <c r="T2833" s="17"/>
      <c r="U2833" s="31" t="str">
        <f t="shared" si="606"/>
        <v>#1774B9</v>
      </c>
      <c r="V2833" s="32" t="str">
        <f>+Enfermedades_Mundiales[[#This Row],[idcoleccion]]&amp;"-"&amp;Enfermedades_Mundiales[[#This Row],[id]]</f>
        <v>360-2823</v>
      </c>
      <c r="W2833" s="21">
        <f>+VLOOKUP(Enfermedades_Mundiales[[#This Row],[Filtro URL]],Estructura!$X$4:$Y$366,2,0)</f>
        <v>36305804</v>
      </c>
      <c r="X2833" s="21" t="str">
        <f>+VLOOKUP(Enfermedades_Mundiales[[#This Row],[tema]],Estructura!$A$4:$C$18,3,0)</f>
        <v>T-370</v>
      </c>
      <c r="Y2833" s="32" t="str">
        <f>+VLOOKUP(Enfermedades_Mundiales[[#This Row],[contenido]],Estructura!$E$4:$G$18,3,0)</f>
        <v>C-364</v>
      </c>
      <c r="Z2833" s="32" t="str">
        <f>+VLOOKUP(Enfermedades_Mundiales[[#This Row],[Filtro Integrado]],Estructura!$M$4:$O$367,3,0)</f>
        <v>FI-366</v>
      </c>
      <c r="AA2833" s="32" t="str">
        <f>+VLOOKUP(Enfermedades_Mundiales[[#This Row],[Muestra]],Estructura!$Q$4:$S$194,3,0)</f>
        <v>M-375</v>
      </c>
    </row>
    <row r="2834" spans="1:27" ht="40.799999999999997" x14ac:dyDescent="0.3">
      <c r="A2834" s="61" t="s">
        <v>3301</v>
      </c>
      <c r="B2834" s="43">
        <f t="shared" si="609"/>
        <v>360</v>
      </c>
      <c r="C2834" s="44" t="str">
        <f t="shared" si="609"/>
        <v>Enfermedades Mundiales</v>
      </c>
      <c r="D2834" s="44" t="str">
        <f t="shared" si="609"/>
        <v>Salud</v>
      </c>
      <c r="E2834" s="64">
        <v>6101</v>
      </c>
      <c r="F2834" s="44" t="str">
        <f t="shared" si="607"/>
        <v>Paso a Paso y Vacunación</v>
      </c>
      <c r="G2834" s="27" t="s">
        <v>3568</v>
      </c>
      <c r="H2834" s="60" t="s">
        <v>17</v>
      </c>
      <c r="I2834" s="58" t="s">
        <v>103</v>
      </c>
      <c r="J2834" s="43" t="str">
        <f t="shared" si="611"/>
        <v>Zona</v>
      </c>
      <c r="K2834" s="12" t="str">
        <f t="shared" si="610"/>
        <v>Etapas Históricas - Vacunación</v>
      </c>
      <c r="L2834" s="43" t="str">
        <f t="shared" si="610"/>
        <v>Periodo 2020-2021</v>
      </c>
      <c r="M2834" s="43" t="str">
        <f t="shared" si="610"/>
        <v>Unidades</v>
      </c>
      <c r="N2834" s="49" t="str">
        <f t="shared" si="610"/>
        <v>Ministerio de Ciencias, Tecnología, Conocimiento e Innovación</v>
      </c>
      <c r="O283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Rancagua</v>
      </c>
      <c r="P2834" s="68"/>
      <c r="Q2834" s="15" t="str">
        <f t="shared" si="605"/>
        <v>Gráfico Evolución Comparativo</v>
      </c>
      <c r="R2834" s="30"/>
      <c r="S283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https://analytics.zoho.com/open-view/2395394000008157701?ZOHO_CRITERIA=%22Localiza_CL_Poblacion%22.%22Codcom%22%3D6101</v>
      </c>
      <c r="T2834" s="17"/>
      <c r="U2834" s="31" t="str">
        <f t="shared" si="606"/>
        <v>#1774B9</v>
      </c>
      <c r="V2834" s="32" t="str">
        <f>+Enfermedades_Mundiales[[#This Row],[idcoleccion]]&amp;"-"&amp;Enfermedades_Mundiales[[#This Row],[id]]</f>
        <v>360-2824</v>
      </c>
      <c r="W2834" s="21">
        <f>+VLOOKUP(Enfermedades_Mundiales[[#This Row],[Filtro URL]],Estructura!$X$4:$Y$366,2,0)</f>
        <v>36306101</v>
      </c>
      <c r="X2834" s="21" t="str">
        <f>+VLOOKUP(Enfermedades_Mundiales[[#This Row],[tema]],Estructura!$A$4:$C$18,3,0)</f>
        <v>T-370</v>
      </c>
      <c r="Y2834" s="32" t="str">
        <f>+VLOOKUP(Enfermedades_Mundiales[[#This Row],[contenido]],Estructura!$E$4:$G$18,3,0)</f>
        <v>C-364</v>
      </c>
      <c r="Z2834" s="32" t="str">
        <f>+VLOOKUP(Enfermedades_Mundiales[[#This Row],[Filtro Integrado]],Estructura!$M$4:$O$367,3,0)</f>
        <v>FI-366</v>
      </c>
      <c r="AA2834" s="32" t="str">
        <f>+VLOOKUP(Enfermedades_Mundiales[[#This Row],[Muestra]],Estructura!$Q$4:$S$194,3,0)</f>
        <v>M-375</v>
      </c>
    </row>
    <row r="2835" spans="1:27" ht="36" x14ac:dyDescent="0.3">
      <c r="A2835" s="61" t="s">
        <v>3302</v>
      </c>
      <c r="B2835" s="43">
        <f t="shared" si="609"/>
        <v>360</v>
      </c>
      <c r="C2835" s="44" t="str">
        <f t="shared" si="609"/>
        <v>Enfermedades Mundiales</v>
      </c>
      <c r="D2835" s="44" t="str">
        <f t="shared" si="609"/>
        <v>Salud</v>
      </c>
      <c r="E2835" s="64">
        <v>6102</v>
      </c>
      <c r="F2835" s="44" t="str">
        <f t="shared" si="607"/>
        <v>Paso a Paso y Vacunación</v>
      </c>
      <c r="G2835" s="27" t="s">
        <v>3568</v>
      </c>
      <c r="H2835" s="60" t="s">
        <v>17</v>
      </c>
      <c r="I2835" s="58" t="s">
        <v>104</v>
      </c>
      <c r="J2835" s="43" t="str">
        <f t="shared" si="611"/>
        <v>Zona</v>
      </c>
      <c r="K2835" s="12" t="str">
        <f t="shared" si="610"/>
        <v>Etapas Históricas - Vacunación</v>
      </c>
      <c r="L2835" s="43" t="str">
        <f t="shared" si="610"/>
        <v>Periodo 2020-2021</v>
      </c>
      <c r="M2835" s="43" t="str">
        <f t="shared" si="610"/>
        <v>Unidades</v>
      </c>
      <c r="N2835" s="49" t="str">
        <f t="shared" si="610"/>
        <v>Ministerio de Ciencias, Tecnología, Conocimiento e Innovación</v>
      </c>
      <c r="O283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Codegua</v>
      </c>
      <c r="P2835" s="68"/>
      <c r="Q2835" s="15" t="str">
        <f t="shared" si="605"/>
        <v>Gráfico Evolución Comparativo</v>
      </c>
      <c r="R2835" s="30"/>
      <c r="S283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https://analytics.zoho.com/open-view/2395394000008157701?ZOHO_CRITERIA=%22Localiza_CL_Poblacion%22.%22Codcom%22%3D6102</v>
      </c>
      <c r="T2835" s="17"/>
      <c r="U2835" s="31" t="str">
        <f t="shared" si="606"/>
        <v>#1774B9</v>
      </c>
      <c r="V2835" s="32" t="str">
        <f>+Enfermedades_Mundiales[[#This Row],[idcoleccion]]&amp;"-"&amp;Enfermedades_Mundiales[[#This Row],[id]]</f>
        <v>360-2825</v>
      </c>
      <c r="W2835" s="21">
        <f>+VLOOKUP(Enfermedades_Mundiales[[#This Row],[Filtro URL]],Estructura!$X$4:$Y$366,2,0)</f>
        <v>36306102</v>
      </c>
      <c r="X2835" s="21" t="str">
        <f>+VLOOKUP(Enfermedades_Mundiales[[#This Row],[tema]],Estructura!$A$4:$C$18,3,0)</f>
        <v>T-370</v>
      </c>
      <c r="Y2835" s="32" t="str">
        <f>+VLOOKUP(Enfermedades_Mundiales[[#This Row],[contenido]],Estructura!$E$4:$G$18,3,0)</f>
        <v>C-364</v>
      </c>
      <c r="Z2835" s="32" t="str">
        <f>+VLOOKUP(Enfermedades_Mundiales[[#This Row],[Filtro Integrado]],Estructura!$M$4:$O$367,3,0)</f>
        <v>FI-366</v>
      </c>
      <c r="AA2835" s="32" t="str">
        <f>+VLOOKUP(Enfermedades_Mundiales[[#This Row],[Muestra]],Estructura!$Q$4:$S$194,3,0)</f>
        <v>M-375</v>
      </c>
    </row>
    <row r="2836" spans="1:27" ht="36" x14ac:dyDescent="0.3">
      <c r="A2836" s="61" t="s">
        <v>3303</v>
      </c>
      <c r="B2836" s="43">
        <f t="shared" ref="B2836:D2851" si="612">+B2835</f>
        <v>360</v>
      </c>
      <c r="C2836" s="44" t="str">
        <f t="shared" si="612"/>
        <v>Enfermedades Mundiales</v>
      </c>
      <c r="D2836" s="44" t="str">
        <f t="shared" si="612"/>
        <v>Salud</v>
      </c>
      <c r="E2836" s="64">
        <v>6103</v>
      </c>
      <c r="F2836" s="44" t="str">
        <f t="shared" si="607"/>
        <v>Paso a Paso y Vacunación</v>
      </c>
      <c r="G2836" s="27" t="s">
        <v>3568</v>
      </c>
      <c r="H2836" s="60" t="s">
        <v>17</v>
      </c>
      <c r="I2836" s="58" t="s">
        <v>105</v>
      </c>
      <c r="J2836" s="43" t="str">
        <f t="shared" si="611"/>
        <v>Zona</v>
      </c>
      <c r="K2836" s="12" t="str">
        <f t="shared" si="610"/>
        <v>Etapas Históricas - Vacunación</v>
      </c>
      <c r="L2836" s="43" t="str">
        <f t="shared" si="610"/>
        <v>Periodo 2020-2021</v>
      </c>
      <c r="M2836" s="43" t="str">
        <f t="shared" si="610"/>
        <v>Unidades</v>
      </c>
      <c r="N2836" s="49" t="str">
        <f t="shared" si="610"/>
        <v>Ministerio de Ciencias, Tecnología, Conocimiento e Innovación</v>
      </c>
      <c r="O283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Coinco</v>
      </c>
      <c r="P2836" s="68"/>
      <c r="Q2836" s="15" t="str">
        <f t="shared" si="605"/>
        <v>Gráfico Evolución Comparativo</v>
      </c>
      <c r="R2836" s="30"/>
      <c r="S283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https://analytics.zoho.com/open-view/2395394000008157701?ZOHO_CRITERIA=%22Localiza_CL_Poblacion%22.%22Codcom%22%3D6103</v>
      </c>
      <c r="T2836" s="17"/>
      <c r="U2836" s="31" t="str">
        <f t="shared" si="606"/>
        <v>#1774B9</v>
      </c>
      <c r="V2836" s="32" t="str">
        <f>+Enfermedades_Mundiales[[#This Row],[idcoleccion]]&amp;"-"&amp;Enfermedades_Mundiales[[#This Row],[id]]</f>
        <v>360-2826</v>
      </c>
      <c r="W2836" s="21">
        <f>+VLOOKUP(Enfermedades_Mundiales[[#This Row],[Filtro URL]],Estructura!$X$4:$Y$366,2,0)</f>
        <v>36306103</v>
      </c>
      <c r="X2836" s="21" t="str">
        <f>+VLOOKUP(Enfermedades_Mundiales[[#This Row],[tema]],Estructura!$A$4:$C$18,3,0)</f>
        <v>T-370</v>
      </c>
      <c r="Y2836" s="32" t="str">
        <f>+VLOOKUP(Enfermedades_Mundiales[[#This Row],[contenido]],Estructura!$E$4:$G$18,3,0)</f>
        <v>C-364</v>
      </c>
      <c r="Z2836" s="32" t="str">
        <f>+VLOOKUP(Enfermedades_Mundiales[[#This Row],[Filtro Integrado]],Estructura!$M$4:$O$367,3,0)</f>
        <v>FI-366</v>
      </c>
      <c r="AA2836" s="32" t="str">
        <f>+VLOOKUP(Enfermedades_Mundiales[[#This Row],[Muestra]],Estructura!$Q$4:$S$194,3,0)</f>
        <v>M-375</v>
      </c>
    </row>
    <row r="2837" spans="1:27" ht="40.799999999999997" x14ac:dyDescent="0.3">
      <c r="A2837" s="61" t="s">
        <v>3304</v>
      </c>
      <c r="B2837" s="43">
        <f t="shared" si="612"/>
        <v>360</v>
      </c>
      <c r="C2837" s="44" t="str">
        <f t="shared" si="612"/>
        <v>Enfermedades Mundiales</v>
      </c>
      <c r="D2837" s="44" t="str">
        <f t="shared" si="612"/>
        <v>Salud</v>
      </c>
      <c r="E2837" s="64">
        <v>6104</v>
      </c>
      <c r="F2837" s="44" t="str">
        <f t="shared" si="607"/>
        <v>Paso a Paso y Vacunación</v>
      </c>
      <c r="G2837" s="27" t="s">
        <v>3568</v>
      </c>
      <c r="H2837" s="60" t="s">
        <v>17</v>
      </c>
      <c r="I2837" s="58" t="s">
        <v>106</v>
      </c>
      <c r="J2837" s="43" t="str">
        <f t="shared" si="611"/>
        <v>Zona</v>
      </c>
      <c r="K2837" s="12" t="str">
        <f t="shared" ref="K2837:N2852" si="613">+K2836</f>
        <v>Etapas Históricas - Vacunación</v>
      </c>
      <c r="L2837" s="43" t="str">
        <f t="shared" si="613"/>
        <v>Periodo 2020-2021</v>
      </c>
      <c r="M2837" s="43" t="str">
        <f t="shared" si="613"/>
        <v>Unidades</v>
      </c>
      <c r="N2837" s="49" t="str">
        <f t="shared" si="613"/>
        <v>Ministerio de Ciencias, Tecnología, Conocimiento e Innovación</v>
      </c>
      <c r="O283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Coltauco</v>
      </c>
      <c r="P2837" s="68"/>
      <c r="Q2837" s="15" t="str">
        <f t="shared" si="605"/>
        <v>Gráfico Evolución Comparativo</v>
      </c>
      <c r="R2837" s="30"/>
      <c r="S283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https://analytics.zoho.com/open-view/2395394000008157701?ZOHO_CRITERIA=%22Localiza_CL_Poblacion%22.%22Codcom%22%3D6104</v>
      </c>
      <c r="T2837" s="17"/>
      <c r="U2837" s="31" t="str">
        <f t="shared" si="606"/>
        <v>#1774B9</v>
      </c>
      <c r="V2837" s="32" t="str">
        <f>+Enfermedades_Mundiales[[#This Row],[idcoleccion]]&amp;"-"&amp;Enfermedades_Mundiales[[#This Row],[id]]</f>
        <v>360-2827</v>
      </c>
      <c r="W2837" s="21">
        <f>+VLOOKUP(Enfermedades_Mundiales[[#This Row],[Filtro URL]],Estructura!$X$4:$Y$366,2,0)</f>
        <v>36306104</v>
      </c>
      <c r="X2837" s="21" t="str">
        <f>+VLOOKUP(Enfermedades_Mundiales[[#This Row],[tema]],Estructura!$A$4:$C$18,3,0)</f>
        <v>T-370</v>
      </c>
      <c r="Y2837" s="32" t="str">
        <f>+VLOOKUP(Enfermedades_Mundiales[[#This Row],[contenido]],Estructura!$E$4:$G$18,3,0)</f>
        <v>C-364</v>
      </c>
      <c r="Z2837" s="32" t="str">
        <f>+VLOOKUP(Enfermedades_Mundiales[[#This Row],[Filtro Integrado]],Estructura!$M$4:$O$367,3,0)</f>
        <v>FI-366</v>
      </c>
      <c r="AA2837" s="32" t="str">
        <f>+VLOOKUP(Enfermedades_Mundiales[[#This Row],[Muestra]],Estructura!$Q$4:$S$194,3,0)</f>
        <v>M-375</v>
      </c>
    </row>
    <row r="2838" spans="1:27" ht="36" x14ac:dyDescent="0.3">
      <c r="A2838" s="61" t="s">
        <v>3305</v>
      </c>
      <c r="B2838" s="43">
        <f t="shared" si="612"/>
        <v>360</v>
      </c>
      <c r="C2838" s="44" t="str">
        <f t="shared" si="612"/>
        <v>Enfermedades Mundiales</v>
      </c>
      <c r="D2838" s="44" t="str">
        <f t="shared" si="612"/>
        <v>Salud</v>
      </c>
      <c r="E2838" s="64">
        <v>6105</v>
      </c>
      <c r="F2838" s="44" t="str">
        <f t="shared" si="607"/>
        <v>Paso a Paso y Vacunación</v>
      </c>
      <c r="G2838" s="27" t="s">
        <v>3568</v>
      </c>
      <c r="H2838" s="60" t="s">
        <v>17</v>
      </c>
      <c r="I2838" s="58" t="s">
        <v>107</v>
      </c>
      <c r="J2838" s="43" t="str">
        <f t="shared" si="611"/>
        <v>Zona</v>
      </c>
      <c r="K2838" s="12" t="str">
        <f t="shared" si="613"/>
        <v>Etapas Históricas - Vacunación</v>
      </c>
      <c r="L2838" s="43" t="str">
        <f t="shared" si="613"/>
        <v>Periodo 2020-2021</v>
      </c>
      <c r="M2838" s="43" t="str">
        <f t="shared" si="613"/>
        <v>Unidades</v>
      </c>
      <c r="N2838" s="49" t="str">
        <f t="shared" si="613"/>
        <v>Ministerio de Ciencias, Tecnología, Conocimiento e Innovación</v>
      </c>
      <c r="O283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Doñihue</v>
      </c>
      <c r="P2838" s="68"/>
      <c r="Q2838" s="15" t="str">
        <f t="shared" si="605"/>
        <v>Gráfico Evolución Comparativo</v>
      </c>
      <c r="R2838" s="30"/>
      <c r="S283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https://analytics.zoho.com/open-view/2395394000008157701?ZOHO_CRITERIA=%22Localiza_CL_Poblacion%22.%22Codcom%22%3D6105</v>
      </c>
      <c r="T2838" s="17"/>
      <c r="U2838" s="31" t="str">
        <f t="shared" si="606"/>
        <v>#1774B9</v>
      </c>
      <c r="V2838" s="32" t="str">
        <f>+Enfermedades_Mundiales[[#This Row],[idcoleccion]]&amp;"-"&amp;Enfermedades_Mundiales[[#This Row],[id]]</f>
        <v>360-2828</v>
      </c>
      <c r="W2838" s="21">
        <f>+VLOOKUP(Enfermedades_Mundiales[[#This Row],[Filtro URL]],Estructura!$X$4:$Y$366,2,0)</f>
        <v>36306105</v>
      </c>
      <c r="X2838" s="21" t="str">
        <f>+VLOOKUP(Enfermedades_Mundiales[[#This Row],[tema]],Estructura!$A$4:$C$18,3,0)</f>
        <v>T-370</v>
      </c>
      <c r="Y2838" s="32" t="str">
        <f>+VLOOKUP(Enfermedades_Mundiales[[#This Row],[contenido]],Estructura!$E$4:$G$18,3,0)</f>
        <v>C-364</v>
      </c>
      <c r="Z2838" s="32" t="str">
        <f>+VLOOKUP(Enfermedades_Mundiales[[#This Row],[Filtro Integrado]],Estructura!$M$4:$O$367,3,0)</f>
        <v>FI-366</v>
      </c>
      <c r="AA2838" s="32" t="str">
        <f>+VLOOKUP(Enfermedades_Mundiales[[#This Row],[Muestra]],Estructura!$Q$4:$S$194,3,0)</f>
        <v>M-375</v>
      </c>
    </row>
    <row r="2839" spans="1:27" ht="40.799999999999997" x14ac:dyDescent="0.3">
      <c r="A2839" s="61" t="s">
        <v>3306</v>
      </c>
      <c r="B2839" s="43">
        <f t="shared" si="612"/>
        <v>360</v>
      </c>
      <c r="C2839" s="44" t="str">
        <f t="shared" si="612"/>
        <v>Enfermedades Mundiales</v>
      </c>
      <c r="D2839" s="44" t="str">
        <f t="shared" si="612"/>
        <v>Salud</v>
      </c>
      <c r="E2839" s="64">
        <v>6106</v>
      </c>
      <c r="F2839" s="44" t="str">
        <f t="shared" si="607"/>
        <v>Paso a Paso y Vacunación</v>
      </c>
      <c r="G2839" s="27" t="s">
        <v>3568</v>
      </c>
      <c r="H2839" s="60" t="s">
        <v>17</v>
      </c>
      <c r="I2839" s="58" t="s">
        <v>108</v>
      </c>
      <c r="J2839" s="43" t="str">
        <f t="shared" si="611"/>
        <v>Zona</v>
      </c>
      <c r="K2839" s="12" t="str">
        <f t="shared" si="613"/>
        <v>Etapas Históricas - Vacunación</v>
      </c>
      <c r="L2839" s="43" t="str">
        <f t="shared" si="613"/>
        <v>Periodo 2020-2021</v>
      </c>
      <c r="M2839" s="43" t="str">
        <f t="shared" si="613"/>
        <v>Unidades</v>
      </c>
      <c r="N2839" s="49" t="str">
        <f t="shared" si="613"/>
        <v>Ministerio de Ciencias, Tecnología, Conocimiento e Innovación</v>
      </c>
      <c r="O283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Graneros</v>
      </c>
      <c r="P2839" s="68"/>
      <c r="Q2839" s="15" t="str">
        <f t="shared" si="605"/>
        <v>Gráfico Evolución Comparativo</v>
      </c>
      <c r="R2839" s="30"/>
      <c r="S283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https://analytics.zoho.com/open-view/2395394000008157701?ZOHO_CRITERIA=%22Localiza_CL_Poblacion%22.%22Codcom%22%3D6106</v>
      </c>
      <c r="T2839" s="17"/>
      <c r="U2839" s="31" t="str">
        <f t="shared" si="606"/>
        <v>#1774B9</v>
      </c>
      <c r="V2839" s="32" t="str">
        <f>+Enfermedades_Mundiales[[#This Row],[idcoleccion]]&amp;"-"&amp;Enfermedades_Mundiales[[#This Row],[id]]</f>
        <v>360-2829</v>
      </c>
      <c r="W2839" s="21">
        <f>+VLOOKUP(Enfermedades_Mundiales[[#This Row],[Filtro URL]],Estructura!$X$4:$Y$366,2,0)</f>
        <v>36306106</v>
      </c>
      <c r="X2839" s="21" t="str">
        <f>+VLOOKUP(Enfermedades_Mundiales[[#This Row],[tema]],Estructura!$A$4:$C$18,3,0)</f>
        <v>T-370</v>
      </c>
      <c r="Y2839" s="32" t="str">
        <f>+VLOOKUP(Enfermedades_Mundiales[[#This Row],[contenido]],Estructura!$E$4:$G$18,3,0)</f>
        <v>C-364</v>
      </c>
      <c r="Z2839" s="32" t="str">
        <f>+VLOOKUP(Enfermedades_Mundiales[[#This Row],[Filtro Integrado]],Estructura!$M$4:$O$367,3,0)</f>
        <v>FI-366</v>
      </c>
      <c r="AA2839" s="32" t="str">
        <f>+VLOOKUP(Enfermedades_Mundiales[[#This Row],[Muestra]],Estructura!$Q$4:$S$194,3,0)</f>
        <v>M-375</v>
      </c>
    </row>
    <row r="2840" spans="1:27" ht="40.799999999999997" x14ac:dyDescent="0.3">
      <c r="A2840" s="61" t="s">
        <v>3307</v>
      </c>
      <c r="B2840" s="43">
        <f t="shared" si="612"/>
        <v>360</v>
      </c>
      <c r="C2840" s="44" t="str">
        <f t="shared" si="612"/>
        <v>Enfermedades Mundiales</v>
      </c>
      <c r="D2840" s="44" t="str">
        <f t="shared" si="612"/>
        <v>Salud</v>
      </c>
      <c r="E2840" s="64">
        <v>6107</v>
      </c>
      <c r="F2840" s="44" t="str">
        <f t="shared" si="607"/>
        <v>Paso a Paso y Vacunación</v>
      </c>
      <c r="G2840" s="27" t="s">
        <v>3568</v>
      </c>
      <c r="H2840" s="60" t="s">
        <v>17</v>
      </c>
      <c r="I2840" s="58" t="s">
        <v>109</v>
      </c>
      <c r="J2840" s="43" t="str">
        <f t="shared" si="611"/>
        <v>Zona</v>
      </c>
      <c r="K2840" s="12" t="str">
        <f t="shared" si="613"/>
        <v>Etapas Históricas - Vacunación</v>
      </c>
      <c r="L2840" s="43" t="str">
        <f t="shared" si="613"/>
        <v>Periodo 2020-2021</v>
      </c>
      <c r="M2840" s="43" t="str">
        <f t="shared" si="613"/>
        <v>Unidades</v>
      </c>
      <c r="N2840" s="49" t="str">
        <f t="shared" si="613"/>
        <v>Ministerio de Ciencias, Tecnología, Conocimiento e Innovación</v>
      </c>
      <c r="O284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Las Cabras</v>
      </c>
      <c r="P2840" s="68"/>
      <c r="Q2840" s="15" t="str">
        <f t="shared" si="605"/>
        <v>Gráfico Evolución Comparativo</v>
      </c>
      <c r="R2840" s="30"/>
      <c r="S284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https://analytics.zoho.com/open-view/2395394000008157701?ZOHO_CRITERIA=%22Localiza_CL_Poblacion%22.%22Codcom%22%3D6107</v>
      </c>
      <c r="T2840" s="17"/>
      <c r="U2840" s="31" t="str">
        <f t="shared" si="606"/>
        <v>#1774B9</v>
      </c>
      <c r="V2840" s="32" t="str">
        <f>+Enfermedades_Mundiales[[#This Row],[idcoleccion]]&amp;"-"&amp;Enfermedades_Mundiales[[#This Row],[id]]</f>
        <v>360-2830</v>
      </c>
      <c r="W2840" s="21">
        <f>+VLOOKUP(Enfermedades_Mundiales[[#This Row],[Filtro URL]],Estructura!$X$4:$Y$366,2,0)</f>
        <v>36306107</v>
      </c>
      <c r="X2840" s="21" t="str">
        <f>+VLOOKUP(Enfermedades_Mundiales[[#This Row],[tema]],Estructura!$A$4:$C$18,3,0)</f>
        <v>T-370</v>
      </c>
      <c r="Y2840" s="32" t="str">
        <f>+VLOOKUP(Enfermedades_Mundiales[[#This Row],[contenido]],Estructura!$E$4:$G$18,3,0)</f>
        <v>C-364</v>
      </c>
      <c r="Z2840" s="32" t="str">
        <f>+VLOOKUP(Enfermedades_Mundiales[[#This Row],[Filtro Integrado]],Estructura!$M$4:$O$367,3,0)</f>
        <v>FI-366</v>
      </c>
      <c r="AA2840" s="32" t="str">
        <f>+VLOOKUP(Enfermedades_Mundiales[[#This Row],[Muestra]],Estructura!$Q$4:$S$194,3,0)</f>
        <v>M-375</v>
      </c>
    </row>
    <row r="2841" spans="1:27" ht="36" x14ac:dyDescent="0.3">
      <c r="A2841" s="61" t="s">
        <v>3308</v>
      </c>
      <c r="B2841" s="43">
        <f t="shared" si="612"/>
        <v>360</v>
      </c>
      <c r="C2841" s="44" t="str">
        <f t="shared" si="612"/>
        <v>Enfermedades Mundiales</v>
      </c>
      <c r="D2841" s="44" t="str">
        <f t="shared" si="612"/>
        <v>Salud</v>
      </c>
      <c r="E2841" s="64">
        <v>6108</v>
      </c>
      <c r="F2841" s="44" t="str">
        <f t="shared" si="607"/>
        <v>Paso a Paso y Vacunación</v>
      </c>
      <c r="G2841" s="27" t="s">
        <v>3568</v>
      </c>
      <c r="H2841" s="60" t="s">
        <v>17</v>
      </c>
      <c r="I2841" s="58" t="s">
        <v>110</v>
      </c>
      <c r="J2841" s="43" t="str">
        <f t="shared" si="611"/>
        <v>Zona</v>
      </c>
      <c r="K2841" s="12" t="str">
        <f t="shared" si="613"/>
        <v>Etapas Históricas - Vacunación</v>
      </c>
      <c r="L2841" s="43" t="str">
        <f t="shared" si="613"/>
        <v>Periodo 2020-2021</v>
      </c>
      <c r="M2841" s="43" t="str">
        <f t="shared" si="613"/>
        <v>Unidades</v>
      </c>
      <c r="N2841" s="49" t="str">
        <f t="shared" si="613"/>
        <v>Ministerio de Ciencias, Tecnología, Conocimiento e Innovación</v>
      </c>
      <c r="O284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Machalí</v>
      </c>
      <c r="P2841" s="68"/>
      <c r="Q2841" s="15" t="str">
        <f t="shared" si="605"/>
        <v>Gráfico Evolución Comparativo</v>
      </c>
      <c r="R2841" s="30"/>
      <c r="S284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https://analytics.zoho.com/open-view/2395394000008157701?ZOHO_CRITERIA=%22Localiza_CL_Poblacion%22.%22Codcom%22%3D6108</v>
      </c>
      <c r="T2841" s="17"/>
      <c r="U2841" s="31" t="str">
        <f t="shared" si="606"/>
        <v>#1774B9</v>
      </c>
      <c r="V2841" s="32" t="str">
        <f>+Enfermedades_Mundiales[[#This Row],[idcoleccion]]&amp;"-"&amp;Enfermedades_Mundiales[[#This Row],[id]]</f>
        <v>360-2831</v>
      </c>
      <c r="W2841" s="21">
        <f>+VLOOKUP(Enfermedades_Mundiales[[#This Row],[Filtro URL]],Estructura!$X$4:$Y$366,2,0)</f>
        <v>36306108</v>
      </c>
      <c r="X2841" s="21" t="str">
        <f>+VLOOKUP(Enfermedades_Mundiales[[#This Row],[tema]],Estructura!$A$4:$C$18,3,0)</f>
        <v>T-370</v>
      </c>
      <c r="Y2841" s="32" t="str">
        <f>+VLOOKUP(Enfermedades_Mundiales[[#This Row],[contenido]],Estructura!$E$4:$G$18,3,0)</f>
        <v>C-364</v>
      </c>
      <c r="Z2841" s="32" t="str">
        <f>+VLOOKUP(Enfermedades_Mundiales[[#This Row],[Filtro Integrado]],Estructura!$M$4:$O$367,3,0)</f>
        <v>FI-366</v>
      </c>
      <c r="AA2841" s="32" t="str">
        <f>+VLOOKUP(Enfermedades_Mundiales[[#This Row],[Muestra]],Estructura!$Q$4:$S$194,3,0)</f>
        <v>M-375</v>
      </c>
    </row>
    <row r="2842" spans="1:27" ht="36" x14ac:dyDescent="0.3">
      <c r="A2842" s="61" t="s">
        <v>3309</v>
      </c>
      <c r="B2842" s="43">
        <f t="shared" si="612"/>
        <v>360</v>
      </c>
      <c r="C2842" s="44" t="str">
        <f t="shared" si="612"/>
        <v>Enfermedades Mundiales</v>
      </c>
      <c r="D2842" s="44" t="str">
        <f t="shared" si="612"/>
        <v>Salud</v>
      </c>
      <c r="E2842" s="64">
        <v>6109</v>
      </c>
      <c r="F2842" s="44" t="str">
        <f t="shared" si="607"/>
        <v>Paso a Paso y Vacunación</v>
      </c>
      <c r="G2842" s="27" t="s">
        <v>3568</v>
      </c>
      <c r="H2842" s="60" t="s">
        <v>17</v>
      </c>
      <c r="I2842" s="58" t="s">
        <v>111</v>
      </c>
      <c r="J2842" s="43" t="str">
        <f t="shared" si="611"/>
        <v>Zona</v>
      </c>
      <c r="K2842" s="12" t="str">
        <f t="shared" si="613"/>
        <v>Etapas Históricas - Vacunación</v>
      </c>
      <c r="L2842" s="43" t="str">
        <f t="shared" si="613"/>
        <v>Periodo 2020-2021</v>
      </c>
      <c r="M2842" s="43" t="str">
        <f t="shared" si="613"/>
        <v>Unidades</v>
      </c>
      <c r="N2842" s="49" t="str">
        <f t="shared" si="613"/>
        <v>Ministerio de Ciencias, Tecnología, Conocimiento e Innovación</v>
      </c>
      <c r="O284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Malloa</v>
      </c>
      <c r="P2842" s="68"/>
      <c r="Q2842" s="15" t="str">
        <f t="shared" si="605"/>
        <v>Gráfico Evolución Comparativo</v>
      </c>
      <c r="R2842" s="30"/>
      <c r="S284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https://analytics.zoho.com/open-view/2395394000008157701?ZOHO_CRITERIA=%22Localiza_CL_Poblacion%22.%22Codcom%22%3D6109</v>
      </c>
      <c r="T2842" s="17"/>
      <c r="U2842" s="31" t="str">
        <f t="shared" si="606"/>
        <v>#1774B9</v>
      </c>
      <c r="V2842" s="32" t="str">
        <f>+Enfermedades_Mundiales[[#This Row],[idcoleccion]]&amp;"-"&amp;Enfermedades_Mundiales[[#This Row],[id]]</f>
        <v>360-2832</v>
      </c>
      <c r="W2842" s="21">
        <f>+VLOOKUP(Enfermedades_Mundiales[[#This Row],[Filtro URL]],Estructura!$X$4:$Y$366,2,0)</f>
        <v>36306109</v>
      </c>
      <c r="X2842" s="21" t="str">
        <f>+VLOOKUP(Enfermedades_Mundiales[[#This Row],[tema]],Estructura!$A$4:$C$18,3,0)</f>
        <v>T-370</v>
      </c>
      <c r="Y2842" s="32" t="str">
        <f>+VLOOKUP(Enfermedades_Mundiales[[#This Row],[contenido]],Estructura!$E$4:$G$18,3,0)</f>
        <v>C-364</v>
      </c>
      <c r="Z2842" s="32" t="str">
        <f>+VLOOKUP(Enfermedades_Mundiales[[#This Row],[Filtro Integrado]],Estructura!$M$4:$O$367,3,0)</f>
        <v>FI-366</v>
      </c>
      <c r="AA2842" s="32" t="str">
        <f>+VLOOKUP(Enfermedades_Mundiales[[#This Row],[Muestra]],Estructura!$Q$4:$S$194,3,0)</f>
        <v>M-375</v>
      </c>
    </row>
    <row r="2843" spans="1:27" ht="40.799999999999997" x14ac:dyDescent="0.3">
      <c r="A2843" s="61" t="s">
        <v>3310</v>
      </c>
      <c r="B2843" s="43">
        <f t="shared" si="612"/>
        <v>360</v>
      </c>
      <c r="C2843" s="44" t="str">
        <f t="shared" si="612"/>
        <v>Enfermedades Mundiales</v>
      </c>
      <c r="D2843" s="44" t="str">
        <f t="shared" si="612"/>
        <v>Salud</v>
      </c>
      <c r="E2843" s="64">
        <v>6110</v>
      </c>
      <c r="F2843" s="44" t="str">
        <f t="shared" si="607"/>
        <v>Paso a Paso y Vacunación</v>
      </c>
      <c r="G2843" s="27" t="s">
        <v>3568</v>
      </c>
      <c r="H2843" s="60" t="s">
        <v>17</v>
      </c>
      <c r="I2843" s="58" t="s">
        <v>112</v>
      </c>
      <c r="J2843" s="43" t="str">
        <f t="shared" si="611"/>
        <v>Zona</v>
      </c>
      <c r="K2843" s="12" t="str">
        <f t="shared" si="613"/>
        <v>Etapas Históricas - Vacunación</v>
      </c>
      <c r="L2843" s="43" t="str">
        <f t="shared" si="613"/>
        <v>Periodo 2020-2021</v>
      </c>
      <c r="M2843" s="43" t="str">
        <f t="shared" si="613"/>
        <v>Unidades</v>
      </c>
      <c r="N2843" s="49" t="str">
        <f t="shared" si="613"/>
        <v>Ministerio de Ciencias, Tecnología, Conocimiento e Innovación</v>
      </c>
      <c r="O284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Mostazal</v>
      </c>
      <c r="P2843" s="68"/>
      <c r="Q2843" s="15" t="str">
        <f t="shared" si="605"/>
        <v>Gráfico Evolución Comparativo</v>
      </c>
      <c r="R2843" s="30"/>
      <c r="S284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https://analytics.zoho.com/open-view/2395394000008157701?ZOHO_CRITERIA=%22Localiza_CL_Poblacion%22.%22Codcom%22%3D6110</v>
      </c>
      <c r="T2843" s="17"/>
      <c r="U2843" s="31" t="str">
        <f t="shared" si="606"/>
        <v>#1774B9</v>
      </c>
      <c r="V2843" s="32" t="str">
        <f>+Enfermedades_Mundiales[[#This Row],[idcoleccion]]&amp;"-"&amp;Enfermedades_Mundiales[[#This Row],[id]]</f>
        <v>360-2833</v>
      </c>
      <c r="W2843" s="21">
        <f>+VLOOKUP(Enfermedades_Mundiales[[#This Row],[Filtro URL]],Estructura!$X$4:$Y$366,2,0)</f>
        <v>36306110</v>
      </c>
      <c r="X2843" s="21" t="str">
        <f>+VLOOKUP(Enfermedades_Mundiales[[#This Row],[tema]],Estructura!$A$4:$C$18,3,0)</f>
        <v>T-370</v>
      </c>
      <c r="Y2843" s="32" t="str">
        <f>+VLOOKUP(Enfermedades_Mundiales[[#This Row],[contenido]],Estructura!$E$4:$G$18,3,0)</f>
        <v>C-364</v>
      </c>
      <c r="Z2843" s="32" t="str">
        <f>+VLOOKUP(Enfermedades_Mundiales[[#This Row],[Filtro Integrado]],Estructura!$M$4:$O$367,3,0)</f>
        <v>FI-366</v>
      </c>
      <c r="AA2843" s="32" t="str">
        <f>+VLOOKUP(Enfermedades_Mundiales[[#This Row],[Muestra]],Estructura!$Q$4:$S$194,3,0)</f>
        <v>M-375</v>
      </c>
    </row>
    <row r="2844" spans="1:27" ht="36" x14ac:dyDescent="0.3">
      <c r="A2844" s="61" t="s">
        <v>3311</v>
      </c>
      <c r="B2844" s="43">
        <f t="shared" si="612"/>
        <v>360</v>
      </c>
      <c r="C2844" s="44" t="str">
        <f t="shared" si="612"/>
        <v>Enfermedades Mundiales</v>
      </c>
      <c r="D2844" s="44" t="str">
        <f t="shared" si="612"/>
        <v>Salud</v>
      </c>
      <c r="E2844" s="64">
        <v>6111</v>
      </c>
      <c r="F2844" s="44" t="str">
        <f t="shared" si="607"/>
        <v>Paso a Paso y Vacunación</v>
      </c>
      <c r="G2844" s="27" t="s">
        <v>3568</v>
      </c>
      <c r="H2844" s="60" t="s">
        <v>17</v>
      </c>
      <c r="I2844" s="58" t="s">
        <v>113</v>
      </c>
      <c r="J2844" s="43" t="str">
        <f t="shared" si="611"/>
        <v>Zona</v>
      </c>
      <c r="K2844" s="12" t="str">
        <f t="shared" si="613"/>
        <v>Etapas Históricas - Vacunación</v>
      </c>
      <c r="L2844" s="43" t="str">
        <f t="shared" si="613"/>
        <v>Periodo 2020-2021</v>
      </c>
      <c r="M2844" s="43" t="str">
        <f t="shared" si="613"/>
        <v>Unidades</v>
      </c>
      <c r="N2844" s="49" t="str">
        <f t="shared" si="613"/>
        <v>Ministerio de Ciencias, Tecnología, Conocimiento e Innovación</v>
      </c>
      <c r="O284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Olivar</v>
      </c>
      <c r="P2844" s="68"/>
      <c r="Q2844" s="15" t="str">
        <f t="shared" si="605"/>
        <v>Gráfico Evolución Comparativo</v>
      </c>
      <c r="R2844" s="30"/>
      <c r="S284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https://analytics.zoho.com/open-view/2395394000008157701?ZOHO_CRITERIA=%22Localiza_CL_Poblacion%22.%22Codcom%22%3D6111</v>
      </c>
      <c r="T2844" s="17"/>
      <c r="U2844" s="31" t="str">
        <f t="shared" si="606"/>
        <v>#1774B9</v>
      </c>
      <c r="V2844" s="32" t="str">
        <f>+Enfermedades_Mundiales[[#This Row],[idcoleccion]]&amp;"-"&amp;Enfermedades_Mundiales[[#This Row],[id]]</f>
        <v>360-2834</v>
      </c>
      <c r="W2844" s="21">
        <f>+VLOOKUP(Enfermedades_Mundiales[[#This Row],[Filtro URL]],Estructura!$X$4:$Y$366,2,0)</f>
        <v>36306111</v>
      </c>
      <c r="X2844" s="21" t="str">
        <f>+VLOOKUP(Enfermedades_Mundiales[[#This Row],[tema]],Estructura!$A$4:$C$18,3,0)</f>
        <v>T-370</v>
      </c>
      <c r="Y2844" s="32" t="str">
        <f>+VLOOKUP(Enfermedades_Mundiales[[#This Row],[contenido]],Estructura!$E$4:$G$18,3,0)</f>
        <v>C-364</v>
      </c>
      <c r="Z2844" s="32" t="str">
        <f>+VLOOKUP(Enfermedades_Mundiales[[#This Row],[Filtro Integrado]],Estructura!$M$4:$O$367,3,0)</f>
        <v>FI-366</v>
      </c>
      <c r="AA2844" s="32" t="str">
        <f>+VLOOKUP(Enfermedades_Mundiales[[#This Row],[Muestra]],Estructura!$Q$4:$S$194,3,0)</f>
        <v>M-375</v>
      </c>
    </row>
    <row r="2845" spans="1:27" ht="36" x14ac:dyDescent="0.3">
      <c r="A2845" s="61" t="s">
        <v>3312</v>
      </c>
      <c r="B2845" s="43">
        <f t="shared" si="612"/>
        <v>360</v>
      </c>
      <c r="C2845" s="44" t="str">
        <f t="shared" si="612"/>
        <v>Enfermedades Mundiales</v>
      </c>
      <c r="D2845" s="44" t="str">
        <f t="shared" si="612"/>
        <v>Salud</v>
      </c>
      <c r="E2845" s="64">
        <v>6112</v>
      </c>
      <c r="F2845" s="44" t="str">
        <f t="shared" si="607"/>
        <v>Paso a Paso y Vacunación</v>
      </c>
      <c r="G2845" s="27" t="s">
        <v>3568</v>
      </c>
      <c r="H2845" s="60" t="s">
        <v>17</v>
      </c>
      <c r="I2845" s="58" t="s">
        <v>114</v>
      </c>
      <c r="J2845" s="43" t="str">
        <f t="shared" si="611"/>
        <v>Zona</v>
      </c>
      <c r="K2845" s="12" t="str">
        <f t="shared" si="613"/>
        <v>Etapas Históricas - Vacunación</v>
      </c>
      <c r="L2845" s="43" t="str">
        <f t="shared" si="613"/>
        <v>Periodo 2020-2021</v>
      </c>
      <c r="M2845" s="43" t="str">
        <f t="shared" si="613"/>
        <v>Unidades</v>
      </c>
      <c r="N2845" s="49" t="str">
        <f t="shared" si="613"/>
        <v>Ministerio de Ciencias, Tecnología, Conocimiento e Innovación</v>
      </c>
      <c r="O284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Peumo</v>
      </c>
      <c r="P2845" s="68"/>
      <c r="Q2845" s="15" t="str">
        <f t="shared" si="605"/>
        <v>Gráfico Evolución Comparativo</v>
      </c>
      <c r="R2845" s="30"/>
      <c r="S284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https://analytics.zoho.com/open-view/2395394000008157701?ZOHO_CRITERIA=%22Localiza_CL_Poblacion%22.%22Codcom%22%3D6112</v>
      </c>
      <c r="T2845" s="17"/>
      <c r="U2845" s="31" t="str">
        <f t="shared" si="606"/>
        <v>#1774B9</v>
      </c>
      <c r="V2845" s="32" t="str">
        <f>+Enfermedades_Mundiales[[#This Row],[idcoleccion]]&amp;"-"&amp;Enfermedades_Mundiales[[#This Row],[id]]</f>
        <v>360-2835</v>
      </c>
      <c r="W2845" s="21">
        <f>+VLOOKUP(Enfermedades_Mundiales[[#This Row],[Filtro URL]],Estructura!$X$4:$Y$366,2,0)</f>
        <v>36306112</v>
      </c>
      <c r="X2845" s="21" t="str">
        <f>+VLOOKUP(Enfermedades_Mundiales[[#This Row],[tema]],Estructura!$A$4:$C$18,3,0)</f>
        <v>T-370</v>
      </c>
      <c r="Y2845" s="32" t="str">
        <f>+VLOOKUP(Enfermedades_Mundiales[[#This Row],[contenido]],Estructura!$E$4:$G$18,3,0)</f>
        <v>C-364</v>
      </c>
      <c r="Z2845" s="32" t="str">
        <f>+VLOOKUP(Enfermedades_Mundiales[[#This Row],[Filtro Integrado]],Estructura!$M$4:$O$367,3,0)</f>
        <v>FI-366</v>
      </c>
      <c r="AA2845" s="32" t="str">
        <f>+VLOOKUP(Enfermedades_Mundiales[[#This Row],[Muestra]],Estructura!$Q$4:$S$194,3,0)</f>
        <v>M-375</v>
      </c>
    </row>
    <row r="2846" spans="1:27" ht="40.799999999999997" x14ac:dyDescent="0.3">
      <c r="A2846" s="61" t="s">
        <v>3313</v>
      </c>
      <c r="B2846" s="43">
        <f t="shared" si="612"/>
        <v>360</v>
      </c>
      <c r="C2846" s="44" t="str">
        <f t="shared" si="612"/>
        <v>Enfermedades Mundiales</v>
      </c>
      <c r="D2846" s="44" t="str">
        <f t="shared" si="612"/>
        <v>Salud</v>
      </c>
      <c r="E2846" s="64">
        <v>6113</v>
      </c>
      <c r="F2846" s="44" t="str">
        <f t="shared" si="607"/>
        <v>Paso a Paso y Vacunación</v>
      </c>
      <c r="G2846" s="27" t="s">
        <v>3568</v>
      </c>
      <c r="H2846" s="60" t="s">
        <v>17</v>
      </c>
      <c r="I2846" s="58" t="s">
        <v>115</v>
      </c>
      <c r="J2846" s="43" t="str">
        <f t="shared" si="611"/>
        <v>Zona</v>
      </c>
      <c r="K2846" s="12" t="str">
        <f t="shared" si="613"/>
        <v>Etapas Históricas - Vacunación</v>
      </c>
      <c r="L2846" s="43" t="str">
        <f t="shared" si="613"/>
        <v>Periodo 2020-2021</v>
      </c>
      <c r="M2846" s="43" t="str">
        <f t="shared" si="613"/>
        <v>Unidades</v>
      </c>
      <c r="N2846" s="49" t="str">
        <f t="shared" si="613"/>
        <v>Ministerio de Ciencias, Tecnología, Conocimiento e Innovación</v>
      </c>
      <c r="O284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Pichidegua</v>
      </c>
      <c r="P2846" s="68"/>
      <c r="Q2846" s="15" t="str">
        <f t="shared" si="605"/>
        <v>Gráfico Evolución Comparativo</v>
      </c>
      <c r="R2846" s="30"/>
      <c r="S284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https://analytics.zoho.com/open-view/2395394000008157701?ZOHO_CRITERIA=%22Localiza_CL_Poblacion%22.%22Codcom%22%3D6113</v>
      </c>
      <c r="T2846" s="17"/>
      <c r="U2846" s="31" t="str">
        <f t="shared" si="606"/>
        <v>#1774B9</v>
      </c>
      <c r="V2846" s="32" t="str">
        <f>+Enfermedades_Mundiales[[#This Row],[idcoleccion]]&amp;"-"&amp;Enfermedades_Mundiales[[#This Row],[id]]</f>
        <v>360-2836</v>
      </c>
      <c r="W2846" s="21">
        <f>+VLOOKUP(Enfermedades_Mundiales[[#This Row],[Filtro URL]],Estructura!$X$4:$Y$366,2,0)</f>
        <v>36306113</v>
      </c>
      <c r="X2846" s="21" t="str">
        <f>+VLOOKUP(Enfermedades_Mundiales[[#This Row],[tema]],Estructura!$A$4:$C$18,3,0)</f>
        <v>T-370</v>
      </c>
      <c r="Y2846" s="32" t="str">
        <f>+VLOOKUP(Enfermedades_Mundiales[[#This Row],[contenido]],Estructura!$E$4:$G$18,3,0)</f>
        <v>C-364</v>
      </c>
      <c r="Z2846" s="32" t="str">
        <f>+VLOOKUP(Enfermedades_Mundiales[[#This Row],[Filtro Integrado]],Estructura!$M$4:$O$367,3,0)</f>
        <v>FI-366</v>
      </c>
      <c r="AA2846" s="32" t="str">
        <f>+VLOOKUP(Enfermedades_Mundiales[[#This Row],[Muestra]],Estructura!$Q$4:$S$194,3,0)</f>
        <v>M-375</v>
      </c>
    </row>
    <row r="2847" spans="1:27" ht="40.799999999999997" x14ac:dyDescent="0.3">
      <c r="A2847" s="61" t="s">
        <v>3314</v>
      </c>
      <c r="B2847" s="43">
        <f t="shared" si="612"/>
        <v>360</v>
      </c>
      <c r="C2847" s="44" t="str">
        <f t="shared" si="612"/>
        <v>Enfermedades Mundiales</v>
      </c>
      <c r="D2847" s="44" t="str">
        <f t="shared" si="612"/>
        <v>Salud</v>
      </c>
      <c r="E2847" s="64">
        <v>6114</v>
      </c>
      <c r="F2847" s="44" t="str">
        <f t="shared" si="607"/>
        <v>Paso a Paso y Vacunación</v>
      </c>
      <c r="G2847" s="27" t="s">
        <v>3568</v>
      </c>
      <c r="H2847" s="60" t="s">
        <v>17</v>
      </c>
      <c r="I2847" s="58" t="s">
        <v>116</v>
      </c>
      <c r="J2847" s="43" t="str">
        <f t="shared" si="611"/>
        <v>Zona</v>
      </c>
      <c r="K2847" s="12" t="str">
        <f t="shared" si="613"/>
        <v>Etapas Históricas - Vacunación</v>
      </c>
      <c r="L2847" s="43" t="str">
        <f t="shared" si="613"/>
        <v>Periodo 2020-2021</v>
      </c>
      <c r="M2847" s="43" t="str">
        <f t="shared" si="613"/>
        <v>Unidades</v>
      </c>
      <c r="N2847" s="49" t="str">
        <f t="shared" si="613"/>
        <v>Ministerio de Ciencias, Tecnología, Conocimiento e Innovación</v>
      </c>
      <c r="O284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Quinta de Tilcoco</v>
      </c>
      <c r="P2847" s="68"/>
      <c r="Q2847" s="15" t="str">
        <f t="shared" si="605"/>
        <v>Gráfico Evolución Comparativo</v>
      </c>
      <c r="R2847" s="30"/>
      <c r="S284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https://analytics.zoho.com/open-view/2395394000008157701?ZOHO_CRITERIA=%22Localiza_CL_Poblacion%22.%22Codcom%22%3D6114</v>
      </c>
      <c r="T2847" s="17"/>
      <c r="U2847" s="31" t="str">
        <f t="shared" si="606"/>
        <v>#1774B9</v>
      </c>
      <c r="V2847" s="32" t="str">
        <f>+Enfermedades_Mundiales[[#This Row],[idcoleccion]]&amp;"-"&amp;Enfermedades_Mundiales[[#This Row],[id]]</f>
        <v>360-2837</v>
      </c>
      <c r="W2847" s="21">
        <f>+VLOOKUP(Enfermedades_Mundiales[[#This Row],[Filtro URL]],Estructura!$X$4:$Y$366,2,0)</f>
        <v>36306114</v>
      </c>
      <c r="X2847" s="21" t="str">
        <f>+VLOOKUP(Enfermedades_Mundiales[[#This Row],[tema]],Estructura!$A$4:$C$18,3,0)</f>
        <v>T-370</v>
      </c>
      <c r="Y2847" s="32" t="str">
        <f>+VLOOKUP(Enfermedades_Mundiales[[#This Row],[contenido]],Estructura!$E$4:$G$18,3,0)</f>
        <v>C-364</v>
      </c>
      <c r="Z2847" s="32" t="str">
        <f>+VLOOKUP(Enfermedades_Mundiales[[#This Row],[Filtro Integrado]],Estructura!$M$4:$O$367,3,0)</f>
        <v>FI-366</v>
      </c>
      <c r="AA2847" s="32" t="str">
        <f>+VLOOKUP(Enfermedades_Mundiales[[#This Row],[Muestra]],Estructura!$Q$4:$S$194,3,0)</f>
        <v>M-375</v>
      </c>
    </row>
    <row r="2848" spans="1:27" ht="36" x14ac:dyDescent="0.3">
      <c r="A2848" s="61" t="s">
        <v>3315</v>
      </c>
      <c r="B2848" s="43">
        <f t="shared" si="612"/>
        <v>360</v>
      </c>
      <c r="C2848" s="44" t="str">
        <f t="shared" si="612"/>
        <v>Enfermedades Mundiales</v>
      </c>
      <c r="D2848" s="44" t="str">
        <f t="shared" si="612"/>
        <v>Salud</v>
      </c>
      <c r="E2848" s="64">
        <v>6115</v>
      </c>
      <c r="F2848" s="44" t="str">
        <f t="shared" si="607"/>
        <v>Paso a Paso y Vacunación</v>
      </c>
      <c r="G2848" s="27" t="s">
        <v>3568</v>
      </c>
      <c r="H2848" s="60" t="s">
        <v>17</v>
      </c>
      <c r="I2848" s="58" t="s">
        <v>117</v>
      </c>
      <c r="J2848" s="43" t="str">
        <f t="shared" si="611"/>
        <v>Zona</v>
      </c>
      <c r="K2848" s="12" t="str">
        <f t="shared" si="613"/>
        <v>Etapas Históricas - Vacunación</v>
      </c>
      <c r="L2848" s="43" t="str">
        <f t="shared" si="613"/>
        <v>Periodo 2020-2021</v>
      </c>
      <c r="M2848" s="43" t="str">
        <f t="shared" si="613"/>
        <v>Unidades</v>
      </c>
      <c r="N2848" s="49" t="str">
        <f t="shared" si="613"/>
        <v>Ministerio de Ciencias, Tecnología, Conocimiento e Innovación</v>
      </c>
      <c r="O284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Rengo</v>
      </c>
      <c r="P2848" s="68"/>
      <c r="Q2848" s="15" t="str">
        <f t="shared" si="605"/>
        <v>Gráfico Evolución Comparativo</v>
      </c>
      <c r="R2848" s="30"/>
      <c r="S284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https://analytics.zoho.com/open-view/2395394000008157701?ZOHO_CRITERIA=%22Localiza_CL_Poblacion%22.%22Codcom%22%3D6115</v>
      </c>
      <c r="T2848" s="17"/>
      <c r="U2848" s="31" t="str">
        <f t="shared" si="606"/>
        <v>#1774B9</v>
      </c>
      <c r="V2848" s="32" t="str">
        <f>+Enfermedades_Mundiales[[#This Row],[idcoleccion]]&amp;"-"&amp;Enfermedades_Mundiales[[#This Row],[id]]</f>
        <v>360-2838</v>
      </c>
      <c r="W2848" s="21">
        <f>+VLOOKUP(Enfermedades_Mundiales[[#This Row],[Filtro URL]],Estructura!$X$4:$Y$366,2,0)</f>
        <v>36306115</v>
      </c>
      <c r="X2848" s="21" t="str">
        <f>+VLOOKUP(Enfermedades_Mundiales[[#This Row],[tema]],Estructura!$A$4:$C$18,3,0)</f>
        <v>T-370</v>
      </c>
      <c r="Y2848" s="32" t="str">
        <f>+VLOOKUP(Enfermedades_Mundiales[[#This Row],[contenido]],Estructura!$E$4:$G$18,3,0)</f>
        <v>C-364</v>
      </c>
      <c r="Z2848" s="32" t="str">
        <f>+VLOOKUP(Enfermedades_Mundiales[[#This Row],[Filtro Integrado]],Estructura!$M$4:$O$367,3,0)</f>
        <v>FI-366</v>
      </c>
      <c r="AA2848" s="32" t="str">
        <f>+VLOOKUP(Enfermedades_Mundiales[[#This Row],[Muestra]],Estructura!$Q$4:$S$194,3,0)</f>
        <v>M-375</v>
      </c>
    </row>
    <row r="2849" spans="1:27" ht="40.799999999999997" x14ac:dyDescent="0.3">
      <c r="A2849" s="61" t="s">
        <v>3316</v>
      </c>
      <c r="B2849" s="43">
        <f t="shared" si="612"/>
        <v>360</v>
      </c>
      <c r="C2849" s="44" t="str">
        <f t="shared" si="612"/>
        <v>Enfermedades Mundiales</v>
      </c>
      <c r="D2849" s="44" t="str">
        <f t="shared" si="612"/>
        <v>Salud</v>
      </c>
      <c r="E2849" s="64">
        <v>6116</v>
      </c>
      <c r="F2849" s="44" t="str">
        <f t="shared" si="607"/>
        <v>Paso a Paso y Vacunación</v>
      </c>
      <c r="G2849" s="27" t="s">
        <v>3568</v>
      </c>
      <c r="H2849" s="60" t="s">
        <v>17</v>
      </c>
      <c r="I2849" s="58" t="s">
        <v>118</v>
      </c>
      <c r="J2849" s="43" t="str">
        <f t="shared" si="611"/>
        <v>Zona</v>
      </c>
      <c r="K2849" s="12" t="str">
        <f t="shared" si="613"/>
        <v>Etapas Históricas - Vacunación</v>
      </c>
      <c r="L2849" s="43" t="str">
        <f t="shared" si="613"/>
        <v>Periodo 2020-2021</v>
      </c>
      <c r="M2849" s="43" t="str">
        <f t="shared" si="613"/>
        <v>Unidades</v>
      </c>
      <c r="N2849" s="49" t="str">
        <f t="shared" si="613"/>
        <v>Ministerio de Ciencias, Tecnología, Conocimiento e Innovación</v>
      </c>
      <c r="O284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Requínoa</v>
      </c>
      <c r="P2849" s="68"/>
      <c r="Q2849" s="15" t="str">
        <f t="shared" si="605"/>
        <v>Gráfico Evolución Comparativo</v>
      </c>
      <c r="R2849" s="30"/>
      <c r="S284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https://analytics.zoho.com/open-view/2395394000008157701?ZOHO_CRITERIA=%22Localiza_CL_Poblacion%22.%22Codcom%22%3D6116</v>
      </c>
      <c r="T2849" s="17"/>
      <c r="U2849" s="31" t="str">
        <f t="shared" si="606"/>
        <v>#1774B9</v>
      </c>
      <c r="V2849" s="32" t="str">
        <f>+Enfermedades_Mundiales[[#This Row],[idcoleccion]]&amp;"-"&amp;Enfermedades_Mundiales[[#This Row],[id]]</f>
        <v>360-2839</v>
      </c>
      <c r="W2849" s="21">
        <f>+VLOOKUP(Enfermedades_Mundiales[[#This Row],[Filtro URL]],Estructura!$X$4:$Y$366,2,0)</f>
        <v>36306116</v>
      </c>
      <c r="X2849" s="21" t="str">
        <f>+VLOOKUP(Enfermedades_Mundiales[[#This Row],[tema]],Estructura!$A$4:$C$18,3,0)</f>
        <v>T-370</v>
      </c>
      <c r="Y2849" s="32" t="str">
        <f>+VLOOKUP(Enfermedades_Mundiales[[#This Row],[contenido]],Estructura!$E$4:$G$18,3,0)</f>
        <v>C-364</v>
      </c>
      <c r="Z2849" s="32" t="str">
        <f>+VLOOKUP(Enfermedades_Mundiales[[#This Row],[Filtro Integrado]],Estructura!$M$4:$O$367,3,0)</f>
        <v>FI-366</v>
      </c>
      <c r="AA2849" s="32" t="str">
        <f>+VLOOKUP(Enfermedades_Mundiales[[#This Row],[Muestra]],Estructura!$Q$4:$S$194,3,0)</f>
        <v>M-375</v>
      </c>
    </row>
    <row r="2850" spans="1:27" ht="40.799999999999997" x14ac:dyDescent="0.3">
      <c r="A2850" s="61" t="s">
        <v>3317</v>
      </c>
      <c r="B2850" s="43">
        <f t="shared" si="612"/>
        <v>360</v>
      </c>
      <c r="C2850" s="44" t="str">
        <f t="shared" si="612"/>
        <v>Enfermedades Mundiales</v>
      </c>
      <c r="D2850" s="44" t="str">
        <f t="shared" si="612"/>
        <v>Salud</v>
      </c>
      <c r="E2850" s="64">
        <v>6117</v>
      </c>
      <c r="F2850" s="44" t="str">
        <f t="shared" si="607"/>
        <v>Paso a Paso y Vacunación</v>
      </c>
      <c r="G2850" s="27" t="s">
        <v>3568</v>
      </c>
      <c r="H2850" s="60" t="s">
        <v>17</v>
      </c>
      <c r="I2850" s="58" t="s">
        <v>119</v>
      </c>
      <c r="J2850" s="43" t="str">
        <f t="shared" si="611"/>
        <v>Zona</v>
      </c>
      <c r="K2850" s="12" t="str">
        <f t="shared" si="613"/>
        <v>Etapas Históricas - Vacunación</v>
      </c>
      <c r="L2850" s="43" t="str">
        <f t="shared" si="613"/>
        <v>Periodo 2020-2021</v>
      </c>
      <c r="M2850" s="43" t="str">
        <f t="shared" si="613"/>
        <v>Unidades</v>
      </c>
      <c r="N2850" s="49" t="str">
        <f t="shared" si="613"/>
        <v>Ministerio de Ciencias, Tecnología, Conocimiento e Innovación</v>
      </c>
      <c r="O285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Vicente</v>
      </c>
      <c r="P2850" s="68"/>
      <c r="Q2850" s="15" t="str">
        <f t="shared" si="605"/>
        <v>Gráfico Evolución Comparativo</v>
      </c>
      <c r="R2850" s="30"/>
      <c r="S285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https://analytics.zoho.com/open-view/2395394000008157701?ZOHO_CRITERIA=%22Localiza_CL_Poblacion%22.%22Codcom%22%3D6117</v>
      </c>
      <c r="T2850" s="17"/>
      <c r="U2850" s="31" t="str">
        <f t="shared" si="606"/>
        <v>#1774B9</v>
      </c>
      <c r="V2850" s="32" t="str">
        <f>+Enfermedades_Mundiales[[#This Row],[idcoleccion]]&amp;"-"&amp;Enfermedades_Mundiales[[#This Row],[id]]</f>
        <v>360-2840</v>
      </c>
      <c r="W2850" s="21">
        <f>+VLOOKUP(Enfermedades_Mundiales[[#This Row],[Filtro URL]],Estructura!$X$4:$Y$366,2,0)</f>
        <v>36306117</v>
      </c>
      <c r="X2850" s="21" t="str">
        <f>+VLOOKUP(Enfermedades_Mundiales[[#This Row],[tema]],Estructura!$A$4:$C$18,3,0)</f>
        <v>T-370</v>
      </c>
      <c r="Y2850" s="32" t="str">
        <f>+VLOOKUP(Enfermedades_Mundiales[[#This Row],[contenido]],Estructura!$E$4:$G$18,3,0)</f>
        <v>C-364</v>
      </c>
      <c r="Z2850" s="32" t="str">
        <f>+VLOOKUP(Enfermedades_Mundiales[[#This Row],[Filtro Integrado]],Estructura!$M$4:$O$367,3,0)</f>
        <v>FI-366</v>
      </c>
      <c r="AA2850" s="32" t="str">
        <f>+VLOOKUP(Enfermedades_Mundiales[[#This Row],[Muestra]],Estructura!$Q$4:$S$194,3,0)</f>
        <v>M-375</v>
      </c>
    </row>
    <row r="2851" spans="1:27" ht="40.799999999999997" x14ac:dyDescent="0.3">
      <c r="A2851" s="61" t="s">
        <v>3318</v>
      </c>
      <c r="B2851" s="43">
        <f t="shared" si="612"/>
        <v>360</v>
      </c>
      <c r="C2851" s="44" t="str">
        <f t="shared" si="612"/>
        <v>Enfermedades Mundiales</v>
      </c>
      <c r="D2851" s="44" t="str">
        <f t="shared" si="612"/>
        <v>Salud</v>
      </c>
      <c r="E2851" s="64">
        <v>6201</v>
      </c>
      <c r="F2851" s="44" t="str">
        <f t="shared" si="607"/>
        <v>Paso a Paso y Vacunación</v>
      </c>
      <c r="G2851" s="27" t="s">
        <v>3568</v>
      </c>
      <c r="H2851" s="60" t="s">
        <v>17</v>
      </c>
      <c r="I2851" s="58" t="s">
        <v>120</v>
      </c>
      <c r="J2851" s="43" t="str">
        <f t="shared" si="611"/>
        <v>Zona</v>
      </c>
      <c r="K2851" s="12" t="str">
        <f t="shared" si="613"/>
        <v>Etapas Históricas - Vacunación</v>
      </c>
      <c r="L2851" s="43" t="str">
        <f t="shared" si="613"/>
        <v>Periodo 2020-2021</v>
      </c>
      <c r="M2851" s="43" t="str">
        <f t="shared" si="613"/>
        <v>Unidades</v>
      </c>
      <c r="N2851" s="49" t="str">
        <f t="shared" si="613"/>
        <v>Ministerio de Ciencias, Tecnología, Conocimiento e Innovación</v>
      </c>
      <c r="O285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Pichilemu</v>
      </c>
      <c r="P2851" s="68"/>
      <c r="Q2851" s="15" t="str">
        <f t="shared" si="605"/>
        <v>Gráfico Evolución Comparativo</v>
      </c>
      <c r="R2851" s="30"/>
      <c r="S285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https://analytics.zoho.com/open-view/2395394000008157701?ZOHO_CRITERIA=%22Localiza_CL_Poblacion%22.%22Codcom%22%3D6201</v>
      </c>
      <c r="T2851" s="17"/>
      <c r="U2851" s="31" t="str">
        <f t="shared" si="606"/>
        <v>#1774B9</v>
      </c>
      <c r="V2851" s="32" t="str">
        <f>+Enfermedades_Mundiales[[#This Row],[idcoleccion]]&amp;"-"&amp;Enfermedades_Mundiales[[#This Row],[id]]</f>
        <v>360-2841</v>
      </c>
      <c r="W2851" s="21">
        <f>+VLOOKUP(Enfermedades_Mundiales[[#This Row],[Filtro URL]],Estructura!$X$4:$Y$366,2,0)</f>
        <v>36306201</v>
      </c>
      <c r="X2851" s="21" t="str">
        <f>+VLOOKUP(Enfermedades_Mundiales[[#This Row],[tema]],Estructura!$A$4:$C$18,3,0)</f>
        <v>T-370</v>
      </c>
      <c r="Y2851" s="32" t="str">
        <f>+VLOOKUP(Enfermedades_Mundiales[[#This Row],[contenido]],Estructura!$E$4:$G$18,3,0)</f>
        <v>C-364</v>
      </c>
      <c r="Z2851" s="32" t="str">
        <f>+VLOOKUP(Enfermedades_Mundiales[[#This Row],[Filtro Integrado]],Estructura!$M$4:$O$367,3,0)</f>
        <v>FI-366</v>
      </c>
      <c r="AA2851" s="32" t="str">
        <f>+VLOOKUP(Enfermedades_Mundiales[[#This Row],[Muestra]],Estructura!$Q$4:$S$194,3,0)</f>
        <v>M-375</v>
      </c>
    </row>
    <row r="2852" spans="1:27" ht="40.799999999999997" x14ac:dyDescent="0.3">
      <c r="A2852" s="61" t="s">
        <v>3319</v>
      </c>
      <c r="B2852" s="43">
        <f t="shared" ref="B2852:D2867" si="614">+B2851</f>
        <v>360</v>
      </c>
      <c r="C2852" s="44" t="str">
        <f t="shared" si="614"/>
        <v>Enfermedades Mundiales</v>
      </c>
      <c r="D2852" s="44" t="str">
        <f t="shared" si="614"/>
        <v>Salud</v>
      </c>
      <c r="E2852" s="64">
        <v>6202</v>
      </c>
      <c r="F2852" s="44" t="str">
        <f t="shared" si="607"/>
        <v>Paso a Paso y Vacunación</v>
      </c>
      <c r="G2852" s="27" t="s">
        <v>3568</v>
      </c>
      <c r="H2852" s="60" t="s">
        <v>17</v>
      </c>
      <c r="I2852" s="58" t="s">
        <v>121</v>
      </c>
      <c r="J2852" s="43" t="str">
        <f t="shared" si="611"/>
        <v>Zona</v>
      </c>
      <c r="K2852" s="12" t="str">
        <f t="shared" si="613"/>
        <v>Etapas Históricas - Vacunación</v>
      </c>
      <c r="L2852" s="43" t="str">
        <f t="shared" si="613"/>
        <v>Periodo 2020-2021</v>
      </c>
      <c r="M2852" s="43" t="str">
        <f t="shared" si="613"/>
        <v>Unidades</v>
      </c>
      <c r="N2852" s="49" t="str">
        <f t="shared" si="613"/>
        <v>Ministerio de Ciencias, Tecnología, Conocimiento e Innovación</v>
      </c>
      <c r="O285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Estrella</v>
      </c>
      <c r="P2852" s="68"/>
      <c r="Q2852" s="15" t="str">
        <f t="shared" si="605"/>
        <v>Gráfico Evolución Comparativo</v>
      </c>
      <c r="R2852" s="30"/>
      <c r="S285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https://analytics.zoho.com/open-view/2395394000008157701?ZOHO_CRITERIA=%22Localiza_CL_Poblacion%22.%22Codcom%22%3D6202</v>
      </c>
      <c r="T2852" s="17"/>
      <c r="U2852" s="31" t="str">
        <f t="shared" si="606"/>
        <v>#1774B9</v>
      </c>
      <c r="V2852" s="32" t="str">
        <f>+Enfermedades_Mundiales[[#This Row],[idcoleccion]]&amp;"-"&amp;Enfermedades_Mundiales[[#This Row],[id]]</f>
        <v>360-2842</v>
      </c>
      <c r="W2852" s="21">
        <f>+VLOOKUP(Enfermedades_Mundiales[[#This Row],[Filtro URL]],Estructura!$X$4:$Y$366,2,0)</f>
        <v>36306202</v>
      </c>
      <c r="X2852" s="21" t="str">
        <f>+VLOOKUP(Enfermedades_Mundiales[[#This Row],[tema]],Estructura!$A$4:$C$18,3,0)</f>
        <v>T-370</v>
      </c>
      <c r="Y2852" s="32" t="str">
        <f>+VLOOKUP(Enfermedades_Mundiales[[#This Row],[contenido]],Estructura!$E$4:$G$18,3,0)</f>
        <v>C-364</v>
      </c>
      <c r="Z2852" s="32" t="str">
        <f>+VLOOKUP(Enfermedades_Mundiales[[#This Row],[Filtro Integrado]],Estructura!$M$4:$O$367,3,0)</f>
        <v>FI-366</v>
      </c>
      <c r="AA2852" s="32" t="str">
        <f>+VLOOKUP(Enfermedades_Mundiales[[#This Row],[Muestra]],Estructura!$Q$4:$S$194,3,0)</f>
        <v>M-375</v>
      </c>
    </row>
    <row r="2853" spans="1:27" ht="36" x14ac:dyDescent="0.3">
      <c r="A2853" s="61" t="s">
        <v>3320</v>
      </c>
      <c r="B2853" s="43">
        <f t="shared" si="614"/>
        <v>360</v>
      </c>
      <c r="C2853" s="44" t="str">
        <f t="shared" si="614"/>
        <v>Enfermedades Mundiales</v>
      </c>
      <c r="D2853" s="44" t="str">
        <f t="shared" si="614"/>
        <v>Salud</v>
      </c>
      <c r="E2853" s="64">
        <v>6203</v>
      </c>
      <c r="F2853" s="44" t="str">
        <f t="shared" si="607"/>
        <v>Paso a Paso y Vacunación</v>
      </c>
      <c r="G2853" s="27" t="s">
        <v>3568</v>
      </c>
      <c r="H2853" s="60" t="s">
        <v>17</v>
      </c>
      <c r="I2853" s="58" t="s">
        <v>122</v>
      </c>
      <c r="J2853" s="43" t="str">
        <f t="shared" si="611"/>
        <v>Zona</v>
      </c>
      <c r="K2853" s="12" t="str">
        <f t="shared" ref="K2853:N2868" si="615">+K2852</f>
        <v>Etapas Históricas - Vacunación</v>
      </c>
      <c r="L2853" s="43" t="str">
        <f t="shared" si="615"/>
        <v>Periodo 2020-2021</v>
      </c>
      <c r="M2853" s="43" t="str">
        <f t="shared" si="615"/>
        <v>Unidades</v>
      </c>
      <c r="N2853" s="49" t="str">
        <f t="shared" si="615"/>
        <v>Ministerio de Ciencias, Tecnología, Conocimiento e Innovación</v>
      </c>
      <c r="O285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Litueche</v>
      </c>
      <c r="P2853" s="68"/>
      <c r="Q2853" s="15" t="str">
        <f t="shared" si="605"/>
        <v>Gráfico Evolución Comparativo</v>
      </c>
      <c r="R2853" s="30"/>
      <c r="S285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https://analytics.zoho.com/open-view/2395394000008157701?ZOHO_CRITERIA=%22Localiza_CL_Poblacion%22.%22Codcom%22%3D6203</v>
      </c>
      <c r="T2853" s="17"/>
      <c r="U2853" s="31" t="str">
        <f t="shared" si="606"/>
        <v>#1774B9</v>
      </c>
      <c r="V2853" s="32" t="str">
        <f>+Enfermedades_Mundiales[[#This Row],[idcoleccion]]&amp;"-"&amp;Enfermedades_Mundiales[[#This Row],[id]]</f>
        <v>360-2843</v>
      </c>
      <c r="W2853" s="21">
        <f>+VLOOKUP(Enfermedades_Mundiales[[#This Row],[Filtro URL]],Estructura!$X$4:$Y$366,2,0)</f>
        <v>36306203</v>
      </c>
      <c r="X2853" s="21" t="str">
        <f>+VLOOKUP(Enfermedades_Mundiales[[#This Row],[tema]],Estructura!$A$4:$C$18,3,0)</f>
        <v>T-370</v>
      </c>
      <c r="Y2853" s="32" t="str">
        <f>+VLOOKUP(Enfermedades_Mundiales[[#This Row],[contenido]],Estructura!$E$4:$G$18,3,0)</f>
        <v>C-364</v>
      </c>
      <c r="Z2853" s="32" t="str">
        <f>+VLOOKUP(Enfermedades_Mundiales[[#This Row],[Filtro Integrado]],Estructura!$M$4:$O$367,3,0)</f>
        <v>FI-366</v>
      </c>
      <c r="AA2853" s="32" t="str">
        <f>+VLOOKUP(Enfermedades_Mundiales[[#This Row],[Muestra]],Estructura!$Q$4:$S$194,3,0)</f>
        <v>M-375</v>
      </c>
    </row>
    <row r="2854" spans="1:27" ht="40.799999999999997" x14ac:dyDescent="0.3">
      <c r="A2854" s="61" t="s">
        <v>3321</v>
      </c>
      <c r="B2854" s="43">
        <f t="shared" si="614"/>
        <v>360</v>
      </c>
      <c r="C2854" s="44" t="str">
        <f t="shared" si="614"/>
        <v>Enfermedades Mundiales</v>
      </c>
      <c r="D2854" s="44" t="str">
        <f t="shared" si="614"/>
        <v>Salud</v>
      </c>
      <c r="E2854" s="64">
        <v>6204</v>
      </c>
      <c r="F2854" s="44" t="str">
        <f t="shared" si="607"/>
        <v>Paso a Paso y Vacunación</v>
      </c>
      <c r="G2854" s="27" t="s">
        <v>3568</v>
      </c>
      <c r="H2854" s="60" t="s">
        <v>17</v>
      </c>
      <c r="I2854" s="58" t="s">
        <v>123</v>
      </c>
      <c r="J2854" s="43" t="str">
        <f t="shared" si="611"/>
        <v>Zona</v>
      </c>
      <c r="K2854" s="12" t="str">
        <f t="shared" si="615"/>
        <v>Etapas Históricas - Vacunación</v>
      </c>
      <c r="L2854" s="43" t="str">
        <f t="shared" si="615"/>
        <v>Periodo 2020-2021</v>
      </c>
      <c r="M2854" s="43" t="str">
        <f t="shared" si="615"/>
        <v>Unidades</v>
      </c>
      <c r="N2854" s="49" t="str">
        <f t="shared" si="615"/>
        <v>Ministerio de Ciencias, Tecnología, Conocimiento e Innovación</v>
      </c>
      <c r="O285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Marchihue</v>
      </c>
      <c r="P2854" s="68"/>
      <c r="Q2854" s="15" t="str">
        <f t="shared" si="605"/>
        <v>Gráfico Evolución Comparativo</v>
      </c>
      <c r="R2854" s="30"/>
      <c r="S285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https://analytics.zoho.com/open-view/2395394000008157701?ZOHO_CRITERIA=%22Localiza_CL_Poblacion%22.%22Codcom%22%3D6204</v>
      </c>
      <c r="T2854" s="17"/>
      <c r="U2854" s="31" t="str">
        <f t="shared" si="606"/>
        <v>#1774B9</v>
      </c>
      <c r="V2854" s="32" t="str">
        <f>+Enfermedades_Mundiales[[#This Row],[idcoleccion]]&amp;"-"&amp;Enfermedades_Mundiales[[#This Row],[id]]</f>
        <v>360-2844</v>
      </c>
      <c r="W2854" s="21">
        <f>+VLOOKUP(Enfermedades_Mundiales[[#This Row],[Filtro URL]],Estructura!$X$4:$Y$366,2,0)</f>
        <v>36306204</v>
      </c>
      <c r="X2854" s="21" t="str">
        <f>+VLOOKUP(Enfermedades_Mundiales[[#This Row],[tema]],Estructura!$A$4:$C$18,3,0)</f>
        <v>T-370</v>
      </c>
      <c r="Y2854" s="32" t="str">
        <f>+VLOOKUP(Enfermedades_Mundiales[[#This Row],[contenido]],Estructura!$E$4:$G$18,3,0)</f>
        <v>C-364</v>
      </c>
      <c r="Z2854" s="32" t="str">
        <f>+VLOOKUP(Enfermedades_Mundiales[[#This Row],[Filtro Integrado]],Estructura!$M$4:$O$367,3,0)</f>
        <v>FI-366</v>
      </c>
      <c r="AA2854" s="32" t="str">
        <f>+VLOOKUP(Enfermedades_Mundiales[[#This Row],[Muestra]],Estructura!$Q$4:$S$194,3,0)</f>
        <v>M-375</v>
      </c>
    </row>
    <row r="2855" spans="1:27" ht="36" x14ac:dyDescent="0.3">
      <c r="A2855" s="61" t="s">
        <v>3322</v>
      </c>
      <c r="B2855" s="43">
        <f t="shared" si="614"/>
        <v>360</v>
      </c>
      <c r="C2855" s="44" t="str">
        <f t="shared" si="614"/>
        <v>Enfermedades Mundiales</v>
      </c>
      <c r="D2855" s="44" t="str">
        <f t="shared" si="614"/>
        <v>Salud</v>
      </c>
      <c r="E2855" s="64">
        <v>6205</v>
      </c>
      <c r="F2855" s="44" t="str">
        <f t="shared" si="607"/>
        <v>Paso a Paso y Vacunación</v>
      </c>
      <c r="G2855" s="27" t="s">
        <v>3568</v>
      </c>
      <c r="H2855" s="60" t="s">
        <v>17</v>
      </c>
      <c r="I2855" s="58" t="s">
        <v>124</v>
      </c>
      <c r="J2855" s="43" t="str">
        <f t="shared" si="611"/>
        <v>Zona</v>
      </c>
      <c r="K2855" s="12" t="str">
        <f t="shared" si="615"/>
        <v>Etapas Históricas - Vacunación</v>
      </c>
      <c r="L2855" s="43" t="str">
        <f t="shared" si="615"/>
        <v>Periodo 2020-2021</v>
      </c>
      <c r="M2855" s="43" t="str">
        <f t="shared" si="615"/>
        <v>Unidades</v>
      </c>
      <c r="N2855" s="49" t="str">
        <f t="shared" si="615"/>
        <v>Ministerio de Ciencias, Tecnología, Conocimiento e Innovación</v>
      </c>
      <c r="O285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Navidad</v>
      </c>
      <c r="P2855" s="68"/>
      <c r="Q2855" s="15" t="str">
        <f t="shared" si="605"/>
        <v>Gráfico Evolución Comparativo</v>
      </c>
      <c r="R2855" s="30"/>
      <c r="S285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https://analytics.zoho.com/open-view/2395394000008157701?ZOHO_CRITERIA=%22Localiza_CL_Poblacion%22.%22Codcom%22%3D6205</v>
      </c>
      <c r="T2855" s="17"/>
      <c r="U2855" s="31" t="str">
        <f t="shared" si="606"/>
        <v>#1774B9</v>
      </c>
      <c r="V2855" s="32" t="str">
        <f>+Enfermedades_Mundiales[[#This Row],[idcoleccion]]&amp;"-"&amp;Enfermedades_Mundiales[[#This Row],[id]]</f>
        <v>360-2845</v>
      </c>
      <c r="W2855" s="21">
        <f>+VLOOKUP(Enfermedades_Mundiales[[#This Row],[Filtro URL]],Estructura!$X$4:$Y$366,2,0)</f>
        <v>36306205</v>
      </c>
      <c r="X2855" s="21" t="str">
        <f>+VLOOKUP(Enfermedades_Mundiales[[#This Row],[tema]],Estructura!$A$4:$C$18,3,0)</f>
        <v>T-370</v>
      </c>
      <c r="Y2855" s="32" t="str">
        <f>+VLOOKUP(Enfermedades_Mundiales[[#This Row],[contenido]],Estructura!$E$4:$G$18,3,0)</f>
        <v>C-364</v>
      </c>
      <c r="Z2855" s="32" t="str">
        <f>+VLOOKUP(Enfermedades_Mundiales[[#This Row],[Filtro Integrado]],Estructura!$M$4:$O$367,3,0)</f>
        <v>FI-366</v>
      </c>
      <c r="AA2855" s="32" t="str">
        <f>+VLOOKUP(Enfermedades_Mundiales[[#This Row],[Muestra]],Estructura!$Q$4:$S$194,3,0)</f>
        <v>M-375</v>
      </c>
    </row>
    <row r="2856" spans="1:27" ht="40.799999999999997" x14ac:dyDescent="0.3">
      <c r="A2856" s="61" t="s">
        <v>3323</v>
      </c>
      <c r="B2856" s="43">
        <f t="shared" si="614"/>
        <v>360</v>
      </c>
      <c r="C2856" s="44" t="str">
        <f t="shared" si="614"/>
        <v>Enfermedades Mundiales</v>
      </c>
      <c r="D2856" s="44" t="str">
        <f t="shared" si="614"/>
        <v>Salud</v>
      </c>
      <c r="E2856" s="64">
        <v>6206</v>
      </c>
      <c r="F2856" s="44" t="str">
        <f t="shared" si="607"/>
        <v>Paso a Paso y Vacunación</v>
      </c>
      <c r="G2856" s="27" t="s">
        <v>3568</v>
      </c>
      <c r="H2856" s="60" t="s">
        <v>17</v>
      </c>
      <c r="I2856" s="58" t="s">
        <v>125</v>
      </c>
      <c r="J2856" s="43" t="str">
        <f t="shared" si="611"/>
        <v>Zona</v>
      </c>
      <c r="K2856" s="12" t="str">
        <f t="shared" si="615"/>
        <v>Etapas Históricas - Vacunación</v>
      </c>
      <c r="L2856" s="43" t="str">
        <f t="shared" si="615"/>
        <v>Periodo 2020-2021</v>
      </c>
      <c r="M2856" s="43" t="str">
        <f t="shared" si="615"/>
        <v>Unidades</v>
      </c>
      <c r="N2856" s="49" t="str">
        <f t="shared" si="615"/>
        <v>Ministerio de Ciencias, Tecnología, Conocimiento e Innovación</v>
      </c>
      <c r="O28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Paredones</v>
      </c>
      <c r="P2856" s="68"/>
      <c r="Q2856" s="15" t="str">
        <f t="shared" si="605"/>
        <v>Gráfico Evolución Comparativo</v>
      </c>
      <c r="R2856" s="30"/>
      <c r="S28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https://analytics.zoho.com/open-view/2395394000008157701?ZOHO_CRITERIA=%22Localiza_CL_Poblacion%22.%22Codcom%22%3D6206</v>
      </c>
      <c r="T2856" s="17"/>
      <c r="U2856" s="31" t="str">
        <f t="shared" si="606"/>
        <v>#1774B9</v>
      </c>
      <c r="V2856" s="32" t="str">
        <f>+Enfermedades_Mundiales[[#This Row],[idcoleccion]]&amp;"-"&amp;Enfermedades_Mundiales[[#This Row],[id]]</f>
        <v>360-2846</v>
      </c>
      <c r="W2856" s="21">
        <f>+VLOOKUP(Enfermedades_Mundiales[[#This Row],[Filtro URL]],Estructura!$X$4:$Y$366,2,0)</f>
        <v>36306206</v>
      </c>
      <c r="X2856" s="21" t="str">
        <f>+VLOOKUP(Enfermedades_Mundiales[[#This Row],[tema]],Estructura!$A$4:$C$18,3,0)</f>
        <v>T-370</v>
      </c>
      <c r="Y2856" s="32" t="str">
        <f>+VLOOKUP(Enfermedades_Mundiales[[#This Row],[contenido]],Estructura!$E$4:$G$18,3,0)</f>
        <v>C-364</v>
      </c>
      <c r="Z2856" s="32" t="str">
        <f>+VLOOKUP(Enfermedades_Mundiales[[#This Row],[Filtro Integrado]],Estructura!$M$4:$O$367,3,0)</f>
        <v>FI-366</v>
      </c>
      <c r="AA2856" s="32" t="str">
        <f>+VLOOKUP(Enfermedades_Mundiales[[#This Row],[Muestra]],Estructura!$Q$4:$S$194,3,0)</f>
        <v>M-375</v>
      </c>
    </row>
    <row r="2857" spans="1:27" ht="40.799999999999997" x14ac:dyDescent="0.3">
      <c r="A2857" s="61" t="s">
        <v>3324</v>
      </c>
      <c r="B2857" s="43">
        <f t="shared" si="614"/>
        <v>360</v>
      </c>
      <c r="C2857" s="44" t="str">
        <f t="shared" si="614"/>
        <v>Enfermedades Mundiales</v>
      </c>
      <c r="D2857" s="44" t="str">
        <f t="shared" si="614"/>
        <v>Salud</v>
      </c>
      <c r="E2857" s="64">
        <v>6301</v>
      </c>
      <c r="F2857" s="44" t="str">
        <f t="shared" si="607"/>
        <v>Paso a Paso y Vacunación</v>
      </c>
      <c r="G2857" s="27" t="s">
        <v>3568</v>
      </c>
      <c r="H2857" s="60" t="s">
        <v>17</v>
      </c>
      <c r="I2857" s="58" t="s">
        <v>126</v>
      </c>
      <c r="J2857" s="43" t="str">
        <f t="shared" si="611"/>
        <v>Zona</v>
      </c>
      <c r="K2857" s="12" t="str">
        <f t="shared" si="615"/>
        <v>Etapas Históricas - Vacunación</v>
      </c>
      <c r="L2857" s="43" t="str">
        <f t="shared" si="615"/>
        <v>Periodo 2020-2021</v>
      </c>
      <c r="M2857" s="43" t="str">
        <f t="shared" si="615"/>
        <v>Unidades</v>
      </c>
      <c r="N2857" s="49" t="str">
        <f t="shared" si="615"/>
        <v>Ministerio de Ciencias, Tecnología, Conocimiento e Innovación</v>
      </c>
      <c r="O28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Fernando</v>
      </c>
      <c r="P2857" s="68"/>
      <c r="Q2857" s="15" t="str">
        <f t="shared" si="605"/>
        <v>Gráfico Evolución Comparativo</v>
      </c>
      <c r="R2857" s="30"/>
      <c r="S28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https://analytics.zoho.com/open-view/2395394000008157701?ZOHO_CRITERIA=%22Localiza_CL_Poblacion%22.%22Codcom%22%3D6301</v>
      </c>
      <c r="T2857" s="17"/>
      <c r="U2857" s="31" t="str">
        <f t="shared" si="606"/>
        <v>#1774B9</v>
      </c>
      <c r="V2857" s="32" t="str">
        <f>+Enfermedades_Mundiales[[#This Row],[idcoleccion]]&amp;"-"&amp;Enfermedades_Mundiales[[#This Row],[id]]</f>
        <v>360-2847</v>
      </c>
      <c r="W2857" s="21">
        <f>+VLOOKUP(Enfermedades_Mundiales[[#This Row],[Filtro URL]],Estructura!$X$4:$Y$366,2,0)</f>
        <v>36306301</v>
      </c>
      <c r="X2857" s="21" t="str">
        <f>+VLOOKUP(Enfermedades_Mundiales[[#This Row],[tema]],Estructura!$A$4:$C$18,3,0)</f>
        <v>T-370</v>
      </c>
      <c r="Y2857" s="32" t="str">
        <f>+VLOOKUP(Enfermedades_Mundiales[[#This Row],[contenido]],Estructura!$E$4:$G$18,3,0)</f>
        <v>C-364</v>
      </c>
      <c r="Z2857" s="32" t="str">
        <f>+VLOOKUP(Enfermedades_Mundiales[[#This Row],[Filtro Integrado]],Estructura!$M$4:$O$367,3,0)</f>
        <v>FI-366</v>
      </c>
      <c r="AA2857" s="32" t="str">
        <f>+VLOOKUP(Enfermedades_Mundiales[[#This Row],[Muestra]],Estructura!$Q$4:$S$194,3,0)</f>
        <v>M-375</v>
      </c>
    </row>
    <row r="2858" spans="1:27" ht="36" x14ac:dyDescent="0.3">
      <c r="A2858" s="61" t="s">
        <v>3325</v>
      </c>
      <c r="B2858" s="43">
        <f t="shared" si="614"/>
        <v>360</v>
      </c>
      <c r="C2858" s="44" t="str">
        <f t="shared" si="614"/>
        <v>Enfermedades Mundiales</v>
      </c>
      <c r="D2858" s="44" t="str">
        <f t="shared" si="614"/>
        <v>Salud</v>
      </c>
      <c r="E2858" s="64">
        <v>6302</v>
      </c>
      <c r="F2858" s="44" t="str">
        <f t="shared" si="607"/>
        <v>Paso a Paso y Vacunación</v>
      </c>
      <c r="G2858" s="27" t="s">
        <v>3568</v>
      </c>
      <c r="H2858" s="60" t="s">
        <v>17</v>
      </c>
      <c r="I2858" s="58" t="s">
        <v>127</v>
      </c>
      <c r="J2858" s="43" t="str">
        <f t="shared" si="611"/>
        <v>Zona</v>
      </c>
      <c r="K2858" s="12" t="str">
        <f t="shared" si="615"/>
        <v>Etapas Históricas - Vacunación</v>
      </c>
      <c r="L2858" s="43" t="str">
        <f t="shared" si="615"/>
        <v>Periodo 2020-2021</v>
      </c>
      <c r="M2858" s="43" t="str">
        <f t="shared" si="615"/>
        <v>Unidades</v>
      </c>
      <c r="N2858" s="49" t="str">
        <f t="shared" si="615"/>
        <v>Ministerio de Ciencias, Tecnología, Conocimiento e Innovación</v>
      </c>
      <c r="O28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Chépica</v>
      </c>
      <c r="P2858" s="68"/>
      <c r="Q2858" s="15" t="str">
        <f t="shared" si="605"/>
        <v>Gráfico Evolución Comparativo</v>
      </c>
      <c r="R2858" s="30"/>
      <c r="S28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https://analytics.zoho.com/open-view/2395394000008157701?ZOHO_CRITERIA=%22Localiza_CL_Poblacion%22.%22Codcom%22%3D6302</v>
      </c>
      <c r="T2858" s="17"/>
      <c r="U2858" s="31" t="str">
        <f t="shared" si="606"/>
        <v>#1774B9</v>
      </c>
      <c r="V2858" s="32" t="str">
        <f>+Enfermedades_Mundiales[[#This Row],[idcoleccion]]&amp;"-"&amp;Enfermedades_Mundiales[[#This Row],[id]]</f>
        <v>360-2848</v>
      </c>
      <c r="W2858" s="21">
        <f>+VLOOKUP(Enfermedades_Mundiales[[#This Row],[Filtro URL]],Estructura!$X$4:$Y$366,2,0)</f>
        <v>36306302</v>
      </c>
      <c r="X2858" s="21" t="str">
        <f>+VLOOKUP(Enfermedades_Mundiales[[#This Row],[tema]],Estructura!$A$4:$C$18,3,0)</f>
        <v>T-370</v>
      </c>
      <c r="Y2858" s="32" t="str">
        <f>+VLOOKUP(Enfermedades_Mundiales[[#This Row],[contenido]],Estructura!$E$4:$G$18,3,0)</f>
        <v>C-364</v>
      </c>
      <c r="Z2858" s="32" t="str">
        <f>+VLOOKUP(Enfermedades_Mundiales[[#This Row],[Filtro Integrado]],Estructura!$M$4:$O$367,3,0)</f>
        <v>FI-366</v>
      </c>
      <c r="AA2858" s="32" t="str">
        <f>+VLOOKUP(Enfermedades_Mundiales[[#This Row],[Muestra]],Estructura!$Q$4:$S$194,3,0)</f>
        <v>M-375</v>
      </c>
    </row>
    <row r="2859" spans="1:27" ht="40.799999999999997" x14ac:dyDescent="0.3">
      <c r="A2859" s="61" t="s">
        <v>3326</v>
      </c>
      <c r="B2859" s="43">
        <f t="shared" si="614"/>
        <v>360</v>
      </c>
      <c r="C2859" s="44" t="str">
        <f t="shared" si="614"/>
        <v>Enfermedades Mundiales</v>
      </c>
      <c r="D2859" s="44" t="str">
        <f t="shared" si="614"/>
        <v>Salud</v>
      </c>
      <c r="E2859" s="64">
        <v>6303</v>
      </c>
      <c r="F2859" s="44" t="str">
        <f t="shared" si="607"/>
        <v>Paso a Paso y Vacunación</v>
      </c>
      <c r="G2859" s="27" t="s">
        <v>3568</v>
      </c>
      <c r="H2859" s="60" t="s">
        <v>17</v>
      </c>
      <c r="I2859" s="58" t="s">
        <v>128</v>
      </c>
      <c r="J2859" s="43" t="str">
        <f t="shared" si="611"/>
        <v>Zona</v>
      </c>
      <c r="K2859" s="12" t="str">
        <f t="shared" si="615"/>
        <v>Etapas Históricas - Vacunación</v>
      </c>
      <c r="L2859" s="43" t="str">
        <f t="shared" si="615"/>
        <v>Periodo 2020-2021</v>
      </c>
      <c r="M2859" s="43" t="str">
        <f t="shared" si="615"/>
        <v>Unidades</v>
      </c>
      <c r="N2859" s="49" t="str">
        <f t="shared" si="615"/>
        <v>Ministerio de Ciencias, Tecnología, Conocimiento e Innovación</v>
      </c>
      <c r="O28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Chimbarongo</v>
      </c>
      <c r="P2859" s="68"/>
      <c r="Q2859" s="15" t="str">
        <f t="shared" si="605"/>
        <v>Gráfico Evolución Comparativo</v>
      </c>
      <c r="R2859" s="30"/>
      <c r="S28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https://analytics.zoho.com/open-view/2395394000008157701?ZOHO_CRITERIA=%22Localiza_CL_Poblacion%22.%22Codcom%22%3D6303</v>
      </c>
      <c r="T2859" s="17"/>
      <c r="U2859" s="31" t="str">
        <f t="shared" si="606"/>
        <v>#1774B9</v>
      </c>
      <c r="V2859" s="32" t="str">
        <f>+Enfermedades_Mundiales[[#This Row],[idcoleccion]]&amp;"-"&amp;Enfermedades_Mundiales[[#This Row],[id]]</f>
        <v>360-2849</v>
      </c>
      <c r="W2859" s="21">
        <f>+VLOOKUP(Enfermedades_Mundiales[[#This Row],[Filtro URL]],Estructura!$X$4:$Y$366,2,0)</f>
        <v>36306303</v>
      </c>
      <c r="X2859" s="21" t="str">
        <f>+VLOOKUP(Enfermedades_Mundiales[[#This Row],[tema]],Estructura!$A$4:$C$18,3,0)</f>
        <v>T-370</v>
      </c>
      <c r="Y2859" s="32" t="str">
        <f>+VLOOKUP(Enfermedades_Mundiales[[#This Row],[contenido]],Estructura!$E$4:$G$18,3,0)</f>
        <v>C-364</v>
      </c>
      <c r="Z2859" s="32" t="str">
        <f>+VLOOKUP(Enfermedades_Mundiales[[#This Row],[Filtro Integrado]],Estructura!$M$4:$O$367,3,0)</f>
        <v>FI-366</v>
      </c>
      <c r="AA2859" s="32" t="str">
        <f>+VLOOKUP(Enfermedades_Mundiales[[#This Row],[Muestra]],Estructura!$Q$4:$S$194,3,0)</f>
        <v>M-375</v>
      </c>
    </row>
    <row r="2860" spans="1:27" ht="36" x14ac:dyDescent="0.3">
      <c r="A2860" s="61" t="s">
        <v>3327</v>
      </c>
      <c r="B2860" s="43">
        <f t="shared" si="614"/>
        <v>360</v>
      </c>
      <c r="C2860" s="44" t="str">
        <f t="shared" si="614"/>
        <v>Enfermedades Mundiales</v>
      </c>
      <c r="D2860" s="44" t="str">
        <f t="shared" si="614"/>
        <v>Salud</v>
      </c>
      <c r="E2860" s="64">
        <v>6304</v>
      </c>
      <c r="F2860" s="44" t="str">
        <f t="shared" si="607"/>
        <v>Paso a Paso y Vacunación</v>
      </c>
      <c r="G2860" s="27" t="s">
        <v>3568</v>
      </c>
      <c r="H2860" s="60" t="s">
        <v>17</v>
      </c>
      <c r="I2860" s="58" t="s">
        <v>129</v>
      </c>
      <c r="J2860" s="43" t="str">
        <f t="shared" si="611"/>
        <v>Zona</v>
      </c>
      <c r="K2860" s="12" t="str">
        <f t="shared" si="615"/>
        <v>Etapas Históricas - Vacunación</v>
      </c>
      <c r="L2860" s="43" t="str">
        <f t="shared" si="615"/>
        <v>Periodo 2020-2021</v>
      </c>
      <c r="M2860" s="43" t="str">
        <f t="shared" si="615"/>
        <v>Unidades</v>
      </c>
      <c r="N2860" s="49" t="str">
        <f t="shared" si="615"/>
        <v>Ministerio de Ciencias, Tecnología, Conocimiento e Innovación</v>
      </c>
      <c r="O28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Lolol</v>
      </c>
      <c r="P2860" s="68"/>
      <c r="Q2860" s="15" t="str">
        <f t="shared" si="605"/>
        <v>Gráfico Evolución Comparativo</v>
      </c>
      <c r="R2860" s="30"/>
      <c r="S28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https://analytics.zoho.com/open-view/2395394000008157701?ZOHO_CRITERIA=%22Localiza_CL_Poblacion%22.%22Codcom%22%3D6304</v>
      </c>
      <c r="T2860" s="17"/>
      <c r="U2860" s="31" t="str">
        <f t="shared" si="606"/>
        <v>#1774B9</v>
      </c>
      <c r="V2860" s="32" t="str">
        <f>+Enfermedades_Mundiales[[#This Row],[idcoleccion]]&amp;"-"&amp;Enfermedades_Mundiales[[#This Row],[id]]</f>
        <v>360-2850</v>
      </c>
      <c r="W2860" s="21">
        <f>+VLOOKUP(Enfermedades_Mundiales[[#This Row],[Filtro URL]],Estructura!$X$4:$Y$366,2,0)</f>
        <v>36306304</v>
      </c>
      <c r="X2860" s="21" t="str">
        <f>+VLOOKUP(Enfermedades_Mundiales[[#This Row],[tema]],Estructura!$A$4:$C$18,3,0)</f>
        <v>T-370</v>
      </c>
      <c r="Y2860" s="32" t="str">
        <f>+VLOOKUP(Enfermedades_Mundiales[[#This Row],[contenido]],Estructura!$E$4:$G$18,3,0)</f>
        <v>C-364</v>
      </c>
      <c r="Z2860" s="32" t="str">
        <f>+VLOOKUP(Enfermedades_Mundiales[[#This Row],[Filtro Integrado]],Estructura!$M$4:$O$367,3,0)</f>
        <v>FI-366</v>
      </c>
      <c r="AA2860" s="32" t="str">
        <f>+VLOOKUP(Enfermedades_Mundiales[[#This Row],[Muestra]],Estructura!$Q$4:$S$194,3,0)</f>
        <v>M-375</v>
      </c>
    </row>
    <row r="2861" spans="1:27" ht="40.799999999999997" x14ac:dyDescent="0.3">
      <c r="A2861" s="61" t="s">
        <v>3328</v>
      </c>
      <c r="B2861" s="43">
        <f t="shared" si="614"/>
        <v>360</v>
      </c>
      <c r="C2861" s="44" t="str">
        <f t="shared" si="614"/>
        <v>Enfermedades Mundiales</v>
      </c>
      <c r="D2861" s="44" t="str">
        <f t="shared" si="614"/>
        <v>Salud</v>
      </c>
      <c r="E2861" s="64">
        <v>6305</v>
      </c>
      <c r="F2861" s="44" t="str">
        <f t="shared" si="607"/>
        <v>Paso a Paso y Vacunación</v>
      </c>
      <c r="G2861" s="27" t="s">
        <v>3568</v>
      </c>
      <c r="H2861" s="60" t="s">
        <v>17</v>
      </c>
      <c r="I2861" s="58" t="s">
        <v>130</v>
      </c>
      <c r="J2861" s="43" t="str">
        <f t="shared" si="611"/>
        <v>Zona</v>
      </c>
      <c r="K2861" s="12" t="str">
        <f t="shared" si="615"/>
        <v>Etapas Históricas - Vacunación</v>
      </c>
      <c r="L2861" s="43" t="str">
        <f t="shared" si="615"/>
        <v>Periodo 2020-2021</v>
      </c>
      <c r="M2861" s="43" t="str">
        <f t="shared" si="615"/>
        <v>Unidades</v>
      </c>
      <c r="N2861" s="49" t="str">
        <f t="shared" si="615"/>
        <v>Ministerio de Ciencias, Tecnología, Conocimiento e Innovación</v>
      </c>
      <c r="O28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Nancagua</v>
      </c>
      <c r="P2861" s="68"/>
      <c r="Q2861" s="15" t="str">
        <f t="shared" si="605"/>
        <v>Gráfico Evolución Comparativo</v>
      </c>
      <c r="R2861" s="30"/>
      <c r="S28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https://analytics.zoho.com/open-view/2395394000008157701?ZOHO_CRITERIA=%22Localiza_CL_Poblacion%22.%22Codcom%22%3D6305</v>
      </c>
      <c r="T2861" s="17"/>
      <c r="U2861" s="31" t="str">
        <f t="shared" si="606"/>
        <v>#1774B9</v>
      </c>
      <c r="V2861" s="32" t="str">
        <f>+Enfermedades_Mundiales[[#This Row],[idcoleccion]]&amp;"-"&amp;Enfermedades_Mundiales[[#This Row],[id]]</f>
        <v>360-2851</v>
      </c>
      <c r="W2861" s="21">
        <f>+VLOOKUP(Enfermedades_Mundiales[[#This Row],[Filtro URL]],Estructura!$X$4:$Y$366,2,0)</f>
        <v>36306305</v>
      </c>
      <c r="X2861" s="21" t="str">
        <f>+VLOOKUP(Enfermedades_Mundiales[[#This Row],[tema]],Estructura!$A$4:$C$18,3,0)</f>
        <v>T-370</v>
      </c>
      <c r="Y2861" s="32" t="str">
        <f>+VLOOKUP(Enfermedades_Mundiales[[#This Row],[contenido]],Estructura!$E$4:$G$18,3,0)</f>
        <v>C-364</v>
      </c>
      <c r="Z2861" s="32" t="str">
        <f>+VLOOKUP(Enfermedades_Mundiales[[#This Row],[Filtro Integrado]],Estructura!$M$4:$O$367,3,0)</f>
        <v>FI-366</v>
      </c>
      <c r="AA2861" s="32" t="str">
        <f>+VLOOKUP(Enfermedades_Mundiales[[#This Row],[Muestra]],Estructura!$Q$4:$S$194,3,0)</f>
        <v>M-375</v>
      </c>
    </row>
    <row r="2862" spans="1:27" ht="36" x14ac:dyDescent="0.3">
      <c r="A2862" s="61" t="s">
        <v>3329</v>
      </c>
      <c r="B2862" s="43">
        <f t="shared" si="614"/>
        <v>360</v>
      </c>
      <c r="C2862" s="44" t="str">
        <f t="shared" si="614"/>
        <v>Enfermedades Mundiales</v>
      </c>
      <c r="D2862" s="44" t="str">
        <f t="shared" si="614"/>
        <v>Salud</v>
      </c>
      <c r="E2862" s="64">
        <v>6306</v>
      </c>
      <c r="F2862" s="44" t="str">
        <f t="shared" si="607"/>
        <v>Paso a Paso y Vacunación</v>
      </c>
      <c r="G2862" s="27" t="s">
        <v>3568</v>
      </c>
      <c r="H2862" s="60" t="s">
        <v>17</v>
      </c>
      <c r="I2862" s="58" t="s">
        <v>131</v>
      </c>
      <c r="J2862" s="43" t="str">
        <f t="shared" si="611"/>
        <v>Zona</v>
      </c>
      <c r="K2862" s="12" t="str">
        <f t="shared" si="615"/>
        <v>Etapas Históricas - Vacunación</v>
      </c>
      <c r="L2862" s="43" t="str">
        <f t="shared" si="615"/>
        <v>Periodo 2020-2021</v>
      </c>
      <c r="M2862" s="43" t="str">
        <f t="shared" si="615"/>
        <v>Unidades</v>
      </c>
      <c r="N2862" s="49" t="str">
        <f t="shared" si="615"/>
        <v>Ministerio de Ciencias, Tecnología, Conocimiento e Innovación</v>
      </c>
      <c r="O28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Palmilla</v>
      </c>
      <c r="P2862" s="68"/>
      <c r="Q2862" s="15" t="str">
        <f t="shared" si="605"/>
        <v>Gráfico Evolución Comparativo</v>
      </c>
      <c r="R2862" s="30"/>
      <c r="S28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https://analytics.zoho.com/open-view/2395394000008157701?ZOHO_CRITERIA=%22Localiza_CL_Poblacion%22.%22Codcom%22%3D6306</v>
      </c>
      <c r="T2862" s="17"/>
      <c r="U2862" s="31" t="str">
        <f t="shared" si="606"/>
        <v>#1774B9</v>
      </c>
      <c r="V2862" s="32" t="str">
        <f>+Enfermedades_Mundiales[[#This Row],[idcoleccion]]&amp;"-"&amp;Enfermedades_Mundiales[[#This Row],[id]]</f>
        <v>360-2852</v>
      </c>
      <c r="W2862" s="21">
        <f>+VLOOKUP(Enfermedades_Mundiales[[#This Row],[Filtro URL]],Estructura!$X$4:$Y$366,2,0)</f>
        <v>36306306</v>
      </c>
      <c r="X2862" s="21" t="str">
        <f>+VLOOKUP(Enfermedades_Mundiales[[#This Row],[tema]],Estructura!$A$4:$C$18,3,0)</f>
        <v>T-370</v>
      </c>
      <c r="Y2862" s="32" t="str">
        <f>+VLOOKUP(Enfermedades_Mundiales[[#This Row],[contenido]],Estructura!$E$4:$G$18,3,0)</f>
        <v>C-364</v>
      </c>
      <c r="Z2862" s="32" t="str">
        <f>+VLOOKUP(Enfermedades_Mundiales[[#This Row],[Filtro Integrado]],Estructura!$M$4:$O$367,3,0)</f>
        <v>FI-366</v>
      </c>
      <c r="AA2862" s="32" t="str">
        <f>+VLOOKUP(Enfermedades_Mundiales[[#This Row],[Muestra]],Estructura!$Q$4:$S$194,3,0)</f>
        <v>M-375</v>
      </c>
    </row>
    <row r="2863" spans="1:27" ht="40.799999999999997" x14ac:dyDescent="0.3">
      <c r="A2863" s="61" t="s">
        <v>3330</v>
      </c>
      <c r="B2863" s="43">
        <f t="shared" si="614"/>
        <v>360</v>
      </c>
      <c r="C2863" s="44" t="str">
        <f t="shared" si="614"/>
        <v>Enfermedades Mundiales</v>
      </c>
      <c r="D2863" s="44" t="str">
        <f t="shared" si="614"/>
        <v>Salud</v>
      </c>
      <c r="E2863" s="64">
        <v>6307</v>
      </c>
      <c r="F2863" s="44" t="str">
        <f t="shared" si="607"/>
        <v>Paso a Paso y Vacunación</v>
      </c>
      <c r="G2863" s="27" t="s">
        <v>3568</v>
      </c>
      <c r="H2863" s="60" t="s">
        <v>17</v>
      </c>
      <c r="I2863" s="58" t="s">
        <v>132</v>
      </c>
      <c r="J2863" s="43" t="str">
        <f t="shared" si="611"/>
        <v>Zona</v>
      </c>
      <c r="K2863" s="12" t="str">
        <f t="shared" si="615"/>
        <v>Etapas Históricas - Vacunación</v>
      </c>
      <c r="L2863" s="43" t="str">
        <f t="shared" si="615"/>
        <v>Periodo 2020-2021</v>
      </c>
      <c r="M2863" s="43" t="str">
        <f t="shared" si="615"/>
        <v>Unidades</v>
      </c>
      <c r="N2863" s="49" t="str">
        <f t="shared" si="615"/>
        <v>Ministerio de Ciencias, Tecnología, Conocimiento e Innovación</v>
      </c>
      <c r="O28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Peralillo</v>
      </c>
      <c r="P2863" s="68"/>
      <c r="Q2863" s="15" t="str">
        <f t="shared" si="605"/>
        <v>Gráfico Evolución Comparativo</v>
      </c>
      <c r="R2863" s="30"/>
      <c r="S28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https://analytics.zoho.com/open-view/2395394000008157701?ZOHO_CRITERIA=%22Localiza_CL_Poblacion%22.%22Codcom%22%3D6307</v>
      </c>
      <c r="T2863" s="17"/>
      <c r="U2863" s="31" t="str">
        <f t="shared" si="606"/>
        <v>#1774B9</v>
      </c>
      <c r="V2863" s="32" t="str">
        <f>+Enfermedades_Mundiales[[#This Row],[idcoleccion]]&amp;"-"&amp;Enfermedades_Mundiales[[#This Row],[id]]</f>
        <v>360-2853</v>
      </c>
      <c r="W2863" s="21">
        <f>+VLOOKUP(Enfermedades_Mundiales[[#This Row],[Filtro URL]],Estructura!$X$4:$Y$366,2,0)</f>
        <v>36306307</v>
      </c>
      <c r="X2863" s="21" t="str">
        <f>+VLOOKUP(Enfermedades_Mundiales[[#This Row],[tema]],Estructura!$A$4:$C$18,3,0)</f>
        <v>T-370</v>
      </c>
      <c r="Y2863" s="32" t="str">
        <f>+VLOOKUP(Enfermedades_Mundiales[[#This Row],[contenido]],Estructura!$E$4:$G$18,3,0)</f>
        <v>C-364</v>
      </c>
      <c r="Z2863" s="32" t="str">
        <f>+VLOOKUP(Enfermedades_Mundiales[[#This Row],[Filtro Integrado]],Estructura!$M$4:$O$367,3,0)</f>
        <v>FI-366</v>
      </c>
      <c r="AA2863" s="32" t="str">
        <f>+VLOOKUP(Enfermedades_Mundiales[[#This Row],[Muestra]],Estructura!$Q$4:$S$194,3,0)</f>
        <v>M-375</v>
      </c>
    </row>
    <row r="2864" spans="1:27" ht="36" x14ac:dyDescent="0.3">
      <c r="A2864" s="61" t="s">
        <v>3331</v>
      </c>
      <c r="B2864" s="43">
        <f t="shared" si="614"/>
        <v>360</v>
      </c>
      <c r="C2864" s="44" t="str">
        <f t="shared" si="614"/>
        <v>Enfermedades Mundiales</v>
      </c>
      <c r="D2864" s="44" t="str">
        <f t="shared" si="614"/>
        <v>Salud</v>
      </c>
      <c r="E2864" s="64">
        <v>6308</v>
      </c>
      <c r="F2864" s="44" t="str">
        <f t="shared" si="607"/>
        <v>Paso a Paso y Vacunación</v>
      </c>
      <c r="G2864" s="27" t="s">
        <v>3568</v>
      </c>
      <c r="H2864" s="60" t="s">
        <v>17</v>
      </c>
      <c r="I2864" s="58" t="s">
        <v>133</v>
      </c>
      <c r="J2864" s="43" t="str">
        <f t="shared" si="611"/>
        <v>Zona</v>
      </c>
      <c r="K2864" s="12" t="str">
        <f t="shared" si="615"/>
        <v>Etapas Históricas - Vacunación</v>
      </c>
      <c r="L2864" s="43" t="str">
        <f t="shared" si="615"/>
        <v>Periodo 2020-2021</v>
      </c>
      <c r="M2864" s="43" t="str">
        <f t="shared" si="615"/>
        <v>Unidades</v>
      </c>
      <c r="N2864" s="49" t="str">
        <f t="shared" si="615"/>
        <v>Ministerio de Ciencias, Tecnología, Conocimiento e Innovación</v>
      </c>
      <c r="O28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Placilla</v>
      </c>
      <c r="P2864" s="68"/>
      <c r="Q2864" s="15" t="str">
        <f t="shared" si="605"/>
        <v>Gráfico Evolución Comparativo</v>
      </c>
      <c r="R2864" s="30"/>
      <c r="S28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https://analytics.zoho.com/open-view/2395394000008157701?ZOHO_CRITERIA=%22Localiza_CL_Poblacion%22.%22Codcom%22%3D6308</v>
      </c>
      <c r="T2864" s="17"/>
      <c r="U2864" s="31" t="str">
        <f t="shared" si="606"/>
        <v>#1774B9</v>
      </c>
      <c r="V2864" s="32" t="str">
        <f>+Enfermedades_Mundiales[[#This Row],[idcoleccion]]&amp;"-"&amp;Enfermedades_Mundiales[[#This Row],[id]]</f>
        <v>360-2854</v>
      </c>
      <c r="W2864" s="21">
        <f>+VLOOKUP(Enfermedades_Mundiales[[#This Row],[Filtro URL]],Estructura!$X$4:$Y$366,2,0)</f>
        <v>36306308</v>
      </c>
      <c r="X2864" s="21" t="str">
        <f>+VLOOKUP(Enfermedades_Mundiales[[#This Row],[tema]],Estructura!$A$4:$C$18,3,0)</f>
        <v>T-370</v>
      </c>
      <c r="Y2864" s="32" t="str">
        <f>+VLOOKUP(Enfermedades_Mundiales[[#This Row],[contenido]],Estructura!$E$4:$G$18,3,0)</f>
        <v>C-364</v>
      </c>
      <c r="Z2864" s="32" t="str">
        <f>+VLOOKUP(Enfermedades_Mundiales[[#This Row],[Filtro Integrado]],Estructura!$M$4:$O$367,3,0)</f>
        <v>FI-366</v>
      </c>
      <c r="AA2864" s="32" t="str">
        <f>+VLOOKUP(Enfermedades_Mundiales[[#This Row],[Muestra]],Estructura!$Q$4:$S$194,3,0)</f>
        <v>M-375</v>
      </c>
    </row>
    <row r="2865" spans="1:27" ht="40.799999999999997" x14ac:dyDescent="0.3">
      <c r="A2865" s="61" t="s">
        <v>3332</v>
      </c>
      <c r="B2865" s="43">
        <f t="shared" si="614"/>
        <v>360</v>
      </c>
      <c r="C2865" s="44" t="str">
        <f t="shared" si="614"/>
        <v>Enfermedades Mundiales</v>
      </c>
      <c r="D2865" s="44" t="str">
        <f t="shared" si="614"/>
        <v>Salud</v>
      </c>
      <c r="E2865" s="64">
        <v>6309</v>
      </c>
      <c r="F2865" s="44" t="str">
        <f t="shared" si="607"/>
        <v>Paso a Paso y Vacunación</v>
      </c>
      <c r="G2865" s="27" t="s">
        <v>3568</v>
      </c>
      <c r="H2865" s="60" t="s">
        <v>17</v>
      </c>
      <c r="I2865" s="58" t="s">
        <v>134</v>
      </c>
      <c r="J2865" s="43" t="str">
        <f t="shared" si="611"/>
        <v>Zona</v>
      </c>
      <c r="K2865" s="12" t="str">
        <f t="shared" si="615"/>
        <v>Etapas Históricas - Vacunación</v>
      </c>
      <c r="L2865" s="43" t="str">
        <f t="shared" si="615"/>
        <v>Periodo 2020-2021</v>
      </c>
      <c r="M2865" s="43" t="str">
        <f t="shared" si="615"/>
        <v>Unidades</v>
      </c>
      <c r="N2865" s="49" t="str">
        <f t="shared" si="615"/>
        <v>Ministerio de Ciencias, Tecnología, Conocimiento e Innovación</v>
      </c>
      <c r="O28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Pumanque</v>
      </c>
      <c r="P2865" s="68"/>
      <c r="Q2865" s="15" t="str">
        <f t="shared" si="605"/>
        <v>Gráfico Evolución Comparativo</v>
      </c>
      <c r="R2865" s="30"/>
      <c r="S28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https://analytics.zoho.com/open-view/2395394000008157701?ZOHO_CRITERIA=%22Localiza_CL_Poblacion%22.%22Codcom%22%3D6309</v>
      </c>
      <c r="T2865" s="17"/>
      <c r="U2865" s="31" t="str">
        <f t="shared" si="606"/>
        <v>#1774B9</v>
      </c>
      <c r="V2865" s="32" t="str">
        <f>+Enfermedades_Mundiales[[#This Row],[idcoleccion]]&amp;"-"&amp;Enfermedades_Mundiales[[#This Row],[id]]</f>
        <v>360-2855</v>
      </c>
      <c r="W2865" s="21">
        <f>+VLOOKUP(Enfermedades_Mundiales[[#This Row],[Filtro URL]],Estructura!$X$4:$Y$366,2,0)</f>
        <v>36306309</v>
      </c>
      <c r="X2865" s="21" t="str">
        <f>+VLOOKUP(Enfermedades_Mundiales[[#This Row],[tema]],Estructura!$A$4:$C$18,3,0)</f>
        <v>T-370</v>
      </c>
      <c r="Y2865" s="32" t="str">
        <f>+VLOOKUP(Enfermedades_Mundiales[[#This Row],[contenido]],Estructura!$E$4:$G$18,3,0)</f>
        <v>C-364</v>
      </c>
      <c r="Z2865" s="32" t="str">
        <f>+VLOOKUP(Enfermedades_Mundiales[[#This Row],[Filtro Integrado]],Estructura!$M$4:$O$367,3,0)</f>
        <v>FI-366</v>
      </c>
      <c r="AA2865" s="32" t="str">
        <f>+VLOOKUP(Enfermedades_Mundiales[[#This Row],[Muestra]],Estructura!$Q$4:$S$194,3,0)</f>
        <v>M-375</v>
      </c>
    </row>
    <row r="2866" spans="1:27" ht="40.799999999999997" x14ac:dyDescent="0.3">
      <c r="A2866" s="61" t="s">
        <v>3333</v>
      </c>
      <c r="B2866" s="43">
        <f t="shared" si="614"/>
        <v>360</v>
      </c>
      <c r="C2866" s="44" t="str">
        <f t="shared" si="614"/>
        <v>Enfermedades Mundiales</v>
      </c>
      <c r="D2866" s="44" t="str">
        <f t="shared" si="614"/>
        <v>Salud</v>
      </c>
      <c r="E2866" s="64">
        <v>6310</v>
      </c>
      <c r="F2866" s="44" t="str">
        <f t="shared" si="607"/>
        <v>Paso a Paso y Vacunación</v>
      </c>
      <c r="G2866" s="27" t="s">
        <v>3568</v>
      </c>
      <c r="H2866" s="60" t="s">
        <v>17</v>
      </c>
      <c r="I2866" s="58" t="s">
        <v>135</v>
      </c>
      <c r="J2866" s="43" t="str">
        <f t="shared" si="611"/>
        <v>Zona</v>
      </c>
      <c r="K2866" s="12" t="str">
        <f t="shared" si="615"/>
        <v>Etapas Históricas - Vacunación</v>
      </c>
      <c r="L2866" s="43" t="str">
        <f t="shared" si="615"/>
        <v>Periodo 2020-2021</v>
      </c>
      <c r="M2866" s="43" t="str">
        <f t="shared" si="615"/>
        <v>Unidades</v>
      </c>
      <c r="N2866" s="49" t="str">
        <f t="shared" si="615"/>
        <v>Ministerio de Ciencias, Tecnología, Conocimiento e Innovación</v>
      </c>
      <c r="O28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Cruz</v>
      </c>
      <c r="P2866" s="68"/>
      <c r="Q2866" s="15" t="str">
        <f t="shared" si="605"/>
        <v>Gráfico Evolución Comparativo</v>
      </c>
      <c r="R2866" s="30"/>
      <c r="S28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https://analytics.zoho.com/open-view/2395394000008157701?ZOHO_CRITERIA=%22Localiza_CL_Poblacion%22.%22Codcom%22%3D6310</v>
      </c>
      <c r="T2866" s="17"/>
      <c r="U2866" s="31" t="str">
        <f t="shared" si="606"/>
        <v>#1774B9</v>
      </c>
      <c r="V2866" s="32" t="str">
        <f>+Enfermedades_Mundiales[[#This Row],[idcoleccion]]&amp;"-"&amp;Enfermedades_Mundiales[[#This Row],[id]]</f>
        <v>360-2856</v>
      </c>
      <c r="W2866" s="21">
        <f>+VLOOKUP(Enfermedades_Mundiales[[#This Row],[Filtro URL]],Estructura!$X$4:$Y$366,2,0)</f>
        <v>36306310</v>
      </c>
      <c r="X2866" s="21" t="str">
        <f>+VLOOKUP(Enfermedades_Mundiales[[#This Row],[tema]],Estructura!$A$4:$C$18,3,0)</f>
        <v>T-370</v>
      </c>
      <c r="Y2866" s="32" t="str">
        <f>+VLOOKUP(Enfermedades_Mundiales[[#This Row],[contenido]],Estructura!$E$4:$G$18,3,0)</f>
        <v>C-364</v>
      </c>
      <c r="Z2866" s="32" t="str">
        <f>+VLOOKUP(Enfermedades_Mundiales[[#This Row],[Filtro Integrado]],Estructura!$M$4:$O$367,3,0)</f>
        <v>FI-366</v>
      </c>
      <c r="AA2866" s="32" t="str">
        <f>+VLOOKUP(Enfermedades_Mundiales[[#This Row],[Muestra]],Estructura!$Q$4:$S$194,3,0)</f>
        <v>M-375</v>
      </c>
    </row>
    <row r="2867" spans="1:27" ht="36" x14ac:dyDescent="0.3">
      <c r="A2867" s="61" t="s">
        <v>3334</v>
      </c>
      <c r="B2867" s="43">
        <f t="shared" si="614"/>
        <v>360</v>
      </c>
      <c r="C2867" s="44" t="str">
        <f t="shared" si="614"/>
        <v>Enfermedades Mundiales</v>
      </c>
      <c r="D2867" s="44" t="str">
        <f t="shared" si="614"/>
        <v>Salud</v>
      </c>
      <c r="E2867" s="64">
        <v>7101</v>
      </c>
      <c r="F2867" s="44" t="str">
        <f t="shared" si="607"/>
        <v>Paso a Paso y Vacunación</v>
      </c>
      <c r="G2867" s="27" t="s">
        <v>3568</v>
      </c>
      <c r="H2867" s="60" t="s">
        <v>17</v>
      </c>
      <c r="I2867" s="58" t="s">
        <v>136</v>
      </c>
      <c r="J2867" s="43" t="str">
        <f t="shared" si="611"/>
        <v>Zona</v>
      </c>
      <c r="K2867" s="12" t="str">
        <f t="shared" si="615"/>
        <v>Etapas Históricas - Vacunación</v>
      </c>
      <c r="L2867" s="43" t="str">
        <f t="shared" si="615"/>
        <v>Periodo 2020-2021</v>
      </c>
      <c r="M2867" s="43" t="str">
        <f t="shared" si="615"/>
        <v>Unidades</v>
      </c>
      <c r="N2867" s="49" t="str">
        <f t="shared" si="615"/>
        <v>Ministerio de Ciencias, Tecnología, Conocimiento e Innovación</v>
      </c>
      <c r="O28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Talca</v>
      </c>
      <c r="P2867" s="68"/>
      <c r="Q2867" s="15" t="str">
        <f t="shared" si="605"/>
        <v>Gráfico Evolución Comparativo</v>
      </c>
      <c r="R2867" s="30"/>
      <c r="S28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https://analytics.zoho.com/open-view/2395394000008157701?ZOHO_CRITERIA=%22Localiza_CL_Poblacion%22.%22Codcom%22%3D7101</v>
      </c>
      <c r="T2867" s="17"/>
      <c r="U2867" s="31" t="str">
        <f t="shared" si="606"/>
        <v>#1774B9</v>
      </c>
      <c r="V2867" s="32" t="str">
        <f>+Enfermedades_Mundiales[[#This Row],[idcoleccion]]&amp;"-"&amp;Enfermedades_Mundiales[[#This Row],[id]]</f>
        <v>360-2857</v>
      </c>
      <c r="W2867" s="21">
        <f>+VLOOKUP(Enfermedades_Mundiales[[#This Row],[Filtro URL]],Estructura!$X$4:$Y$366,2,0)</f>
        <v>36307101</v>
      </c>
      <c r="X2867" s="21" t="str">
        <f>+VLOOKUP(Enfermedades_Mundiales[[#This Row],[tema]],Estructura!$A$4:$C$18,3,0)</f>
        <v>T-370</v>
      </c>
      <c r="Y2867" s="32" t="str">
        <f>+VLOOKUP(Enfermedades_Mundiales[[#This Row],[contenido]],Estructura!$E$4:$G$18,3,0)</f>
        <v>C-364</v>
      </c>
      <c r="Z2867" s="32" t="str">
        <f>+VLOOKUP(Enfermedades_Mundiales[[#This Row],[Filtro Integrado]],Estructura!$M$4:$O$367,3,0)</f>
        <v>FI-366</v>
      </c>
      <c r="AA2867" s="32" t="str">
        <f>+VLOOKUP(Enfermedades_Mundiales[[#This Row],[Muestra]],Estructura!$Q$4:$S$194,3,0)</f>
        <v>M-375</v>
      </c>
    </row>
    <row r="2868" spans="1:27" ht="40.799999999999997" x14ac:dyDescent="0.3">
      <c r="A2868" s="61" t="s">
        <v>3335</v>
      </c>
      <c r="B2868" s="43">
        <f t="shared" ref="B2868:D2883" si="616">+B2867</f>
        <v>360</v>
      </c>
      <c r="C2868" s="44" t="str">
        <f t="shared" si="616"/>
        <v>Enfermedades Mundiales</v>
      </c>
      <c r="D2868" s="44" t="str">
        <f t="shared" si="616"/>
        <v>Salud</v>
      </c>
      <c r="E2868" s="64">
        <v>7102</v>
      </c>
      <c r="F2868" s="44" t="str">
        <f t="shared" si="607"/>
        <v>Paso a Paso y Vacunación</v>
      </c>
      <c r="G2868" s="27" t="s">
        <v>3568</v>
      </c>
      <c r="H2868" s="60" t="s">
        <v>17</v>
      </c>
      <c r="I2868" s="58" t="s">
        <v>137</v>
      </c>
      <c r="J2868" s="43" t="str">
        <f t="shared" si="611"/>
        <v>Zona</v>
      </c>
      <c r="K2868" s="12" t="str">
        <f t="shared" si="615"/>
        <v>Etapas Históricas - Vacunación</v>
      </c>
      <c r="L2868" s="43" t="str">
        <f t="shared" si="615"/>
        <v>Periodo 2020-2021</v>
      </c>
      <c r="M2868" s="43" t="str">
        <f t="shared" si="615"/>
        <v>Unidades</v>
      </c>
      <c r="N2868" s="49" t="str">
        <f t="shared" si="615"/>
        <v>Ministerio de Ciencias, Tecnología, Conocimiento e Innovación</v>
      </c>
      <c r="O28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Constitución</v>
      </c>
      <c r="P2868" s="68"/>
      <c r="Q2868" s="15" t="str">
        <f t="shared" ref="Q2868:Q2931" si="617">+Q2867</f>
        <v>Gráfico Evolución Comparativo</v>
      </c>
      <c r="R2868" s="30"/>
      <c r="S28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https://analytics.zoho.com/open-view/2395394000008157701?ZOHO_CRITERIA=%22Localiza_CL_Poblacion%22.%22Codcom%22%3D7102</v>
      </c>
      <c r="T2868" s="17"/>
      <c r="U2868" s="31" t="str">
        <f t="shared" ref="U2868:U2931" si="618">+U2867</f>
        <v>#1774B9</v>
      </c>
      <c r="V2868" s="32" t="str">
        <f>+Enfermedades_Mundiales[[#This Row],[idcoleccion]]&amp;"-"&amp;Enfermedades_Mundiales[[#This Row],[id]]</f>
        <v>360-2858</v>
      </c>
      <c r="W2868" s="21">
        <f>+VLOOKUP(Enfermedades_Mundiales[[#This Row],[Filtro URL]],Estructura!$X$4:$Y$366,2,0)</f>
        <v>36307102</v>
      </c>
      <c r="X2868" s="21" t="str">
        <f>+VLOOKUP(Enfermedades_Mundiales[[#This Row],[tema]],Estructura!$A$4:$C$18,3,0)</f>
        <v>T-370</v>
      </c>
      <c r="Y2868" s="32" t="str">
        <f>+VLOOKUP(Enfermedades_Mundiales[[#This Row],[contenido]],Estructura!$E$4:$G$18,3,0)</f>
        <v>C-364</v>
      </c>
      <c r="Z2868" s="32" t="str">
        <f>+VLOOKUP(Enfermedades_Mundiales[[#This Row],[Filtro Integrado]],Estructura!$M$4:$O$367,3,0)</f>
        <v>FI-366</v>
      </c>
      <c r="AA2868" s="32" t="str">
        <f>+VLOOKUP(Enfermedades_Mundiales[[#This Row],[Muestra]],Estructura!$Q$4:$S$194,3,0)</f>
        <v>M-375</v>
      </c>
    </row>
    <row r="2869" spans="1:27" ht="36" x14ac:dyDescent="0.3">
      <c r="A2869" s="61" t="s">
        <v>3336</v>
      </c>
      <c r="B2869" s="43">
        <f t="shared" si="616"/>
        <v>360</v>
      </c>
      <c r="C2869" s="44" t="str">
        <f t="shared" si="616"/>
        <v>Enfermedades Mundiales</v>
      </c>
      <c r="D2869" s="44" t="str">
        <f t="shared" si="616"/>
        <v>Salud</v>
      </c>
      <c r="E2869" s="64">
        <v>7103</v>
      </c>
      <c r="F2869" s="44" t="str">
        <f t="shared" ref="F2869:F2932" si="619">+F2868</f>
        <v>Paso a Paso y Vacunación</v>
      </c>
      <c r="G2869" s="27" t="s">
        <v>3568</v>
      </c>
      <c r="H2869" s="60" t="s">
        <v>17</v>
      </c>
      <c r="I2869" s="58" t="s">
        <v>138</v>
      </c>
      <c r="J2869" s="43" t="str">
        <f t="shared" si="611"/>
        <v>Zona</v>
      </c>
      <c r="K2869" s="12" t="str">
        <f t="shared" ref="K2869:N2884" si="620">+K2868</f>
        <v>Etapas Históricas - Vacunación</v>
      </c>
      <c r="L2869" s="43" t="str">
        <f t="shared" si="620"/>
        <v>Periodo 2020-2021</v>
      </c>
      <c r="M2869" s="43" t="str">
        <f t="shared" si="620"/>
        <v>Unidades</v>
      </c>
      <c r="N2869" s="49" t="str">
        <f t="shared" si="620"/>
        <v>Ministerio de Ciencias, Tecnología, Conocimiento e Innovación</v>
      </c>
      <c r="O28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Curepto</v>
      </c>
      <c r="P2869" s="68"/>
      <c r="Q2869" s="15" t="str">
        <f t="shared" si="617"/>
        <v>Gráfico Evolución Comparativo</v>
      </c>
      <c r="R2869" s="30"/>
      <c r="S28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https://analytics.zoho.com/open-view/2395394000008157701?ZOHO_CRITERIA=%22Localiza_CL_Poblacion%22.%22Codcom%22%3D7103</v>
      </c>
      <c r="T2869" s="17"/>
      <c r="U2869" s="31" t="str">
        <f t="shared" si="618"/>
        <v>#1774B9</v>
      </c>
      <c r="V2869" s="32" t="str">
        <f>+Enfermedades_Mundiales[[#This Row],[idcoleccion]]&amp;"-"&amp;Enfermedades_Mundiales[[#This Row],[id]]</f>
        <v>360-2859</v>
      </c>
      <c r="W2869" s="21">
        <f>+VLOOKUP(Enfermedades_Mundiales[[#This Row],[Filtro URL]],Estructura!$X$4:$Y$366,2,0)</f>
        <v>36307103</v>
      </c>
      <c r="X2869" s="21" t="str">
        <f>+VLOOKUP(Enfermedades_Mundiales[[#This Row],[tema]],Estructura!$A$4:$C$18,3,0)</f>
        <v>T-370</v>
      </c>
      <c r="Y2869" s="32" t="str">
        <f>+VLOOKUP(Enfermedades_Mundiales[[#This Row],[contenido]],Estructura!$E$4:$G$18,3,0)</f>
        <v>C-364</v>
      </c>
      <c r="Z2869" s="32" t="str">
        <f>+VLOOKUP(Enfermedades_Mundiales[[#This Row],[Filtro Integrado]],Estructura!$M$4:$O$367,3,0)</f>
        <v>FI-366</v>
      </c>
      <c r="AA2869" s="32" t="str">
        <f>+VLOOKUP(Enfermedades_Mundiales[[#This Row],[Muestra]],Estructura!$Q$4:$S$194,3,0)</f>
        <v>M-375</v>
      </c>
    </row>
    <row r="2870" spans="1:27" ht="40.799999999999997" x14ac:dyDescent="0.3">
      <c r="A2870" s="61" t="s">
        <v>3337</v>
      </c>
      <c r="B2870" s="43">
        <f t="shared" si="616"/>
        <v>360</v>
      </c>
      <c r="C2870" s="44" t="str">
        <f t="shared" si="616"/>
        <v>Enfermedades Mundiales</v>
      </c>
      <c r="D2870" s="44" t="str">
        <f t="shared" si="616"/>
        <v>Salud</v>
      </c>
      <c r="E2870" s="64">
        <v>7104</v>
      </c>
      <c r="F2870" s="44" t="str">
        <f t="shared" si="619"/>
        <v>Paso a Paso y Vacunación</v>
      </c>
      <c r="G2870" s="27" t="s">
        <v>3568</v>
      </c>
      <c r="H2870" s="60" t="s">
        <v>17</v>
      </c>
      <c r="I2870" s="58" t="s">
        <v>139</v>
      </c>
      <c r="J2870" s="43" t="str">
        <f t="shared" si="611"/>
        <v>Zona</v>
      </c>
      <c r="K2870" s="12" t="str">
        <f t="shared" si="620"/>
        <v>Etapas Históricas - Vacunación</v>
      </c>
      <c r="L2870" s="43" t="str">
        <f t="shared" si="620"/>
        <v>Periodo 2020-2021</v>
      </c>
      <c r="M2870" s="43" t="str">
        <f t="shared" si="620"/>
        <v>Unidades</v>
      </c>
      <c r="N2870" s="49" t="str">
        <f t="shared" si="620"/>
        <v>Ministerio de Ciencias, Tecnología, Conocimiento e Innovación</v>
      </c>
      <c r="O28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Empedrado</v>
      </c>
      <c r="P2870" s="68"/>
      <c r="Q2870" s="15" t="str">
        <f t="shared" si="617"/>
        <v>Gráfico Evolución Comparativo</v>
      </c>
      <c r="R2870" s="30"/>
      <c r="S28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https://analytics.zoho.com/open-view/2395394000008157701?ZOHO_CRITERIA=%22Localiza_CL_Poblacion%22.%22Codcom%22%3D7104</v>
      </c>
      <c r="T2870" s="17"/>
      <c r="U2870" s="31" t="str">
        <f t="shared" si="618"/>
        <v>#1774B9</v>
      </c>
      <c r="V2870" s="32" t="str">
        <f>+Enfermedades_Mundiales[[#This Row],[idcoleccion]]&amp;"-"&amp;Enfermedades_Mundiales[[#This Row],[id]]</f>
        <v>360-2860</v>
      </c>
      <c r="W2870" s="21">
        <f>+VLOOKUP(Enfermedades_Mundiales[[#This Row],[Filtro URL]],Estructura!$X$4:$Y$366,2,0)</f>
        <v>36307104</v>
      </c>
      <c r="X2870" s="21" t="str">
        <f>+VLOOKUP(Enfermedades_Mundiales[[#This Row],[tema]],Estructura!$A$4:$C$18,3,0)</f>
        <v>T-370</v>
      </c>
      <c r="Y2870" s="32" t="str">
        <f>+VLOOKUP(Enfermedades_Mundiales[[#This Row],[contenido]],Estructura!$E$4:$G$18,3,0)</f>
        <v>C-364</v>
      </c>
      <c r="Z2870" s="32" t="str">
        <f>+VLOOKUP(Enfermedades_Mundiales[[#This Row],[Filtro Integrado]],Estructura!$M$4:$O$367,3,0)</f>
        <v>FI-366</v>
      </c>
      <c r="AA2870" s="32" t="str">
        <f>+VLOOKUP(Enfermedades_Mundiales[[#This Row],[Muestra]],Estructura!$Q$4:$S$194,3,0)</f>
        <v>M-375</v>
      </c>
    </row>
    <row r="2871" spans="1:27" ht="36" x14ac:dyDescent="0.3">
      <c r="A2871" s="61" t="s">
        <v>3338</v>
      </c>
      <c r="B2871" s="43">
        <f t="shared" si="616"/>
        <v>360</v>
      </c>
      <c r="C2871" s="44" t="str">
        <f t="shared" si="616"/>
        <v>Enfermedades Mundiales</v>
      </c>
      <c r="D2871" s="44" t="str">
        <f t="shared" si="616"/>
        <v>Salud</v>
      </c>
      <c r="E2871" s="64">
        <v>7105</v>
      </c>
      <c r="F2871" s="44" t="str">
        <f t="shared" si="619"/>
        <v>Paso a Paso y Vacunación</v>
      </c>
      <c r="G2871" s="27" t="s">
        <v>3568</v>
      </c>
      <c r="H2871" s="60" t="s">
        <v>17</v>
      </c>
      <c r="I2871" s="58" t="s">
        <v>27</v>
      </c>
      <c r="J2871" s="43" t="str">
        <f t="shared" si="611"/>
        <v>Zona</v>
      </c>
      <c r="K2871" s="12" t="str">
        <f t="shared" si="620"/>
        <v>Etapas Históricas - Vacunación</v>
      </c>
      <c r="L2871" s="43" t="str">
        <f t="shared" si="620"/>
        <v>Periodo 2020-2021</v>
      </c>
      <c r="M2871" s="43" t="str">
        <f t="shared" si="620"/>
        <v>Unidades</v>
      </c>
      <c r="N2871" s="49" t="str">
        <f t="shared" si="620"/>
        <v>Ministerio de Ciencias, Tecnología, Conocimiento e Innovación</v>
      </c>
      <c r="O28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Maule</v>
      </c>
      <c r="P2871" s="68"/>
      <c r="Q2871" s="15" t="str">
        <f t="shared" si="617"/>
        <v>Gráfico Evolución Comparativo</v>
      </c>
      <c r="R2871" s="30"/>
      <c r="S28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https://analytics.zoho.com/open-view/2395394000008157701?ZOHO_CRITERIA=%22Localiza_CL_Poblacion%22.%22Codcom%22%3D7105</v>
      </c>
      <c r="T2871" s="17"/>
      <c r="U2871" s="31" t="str">
        <f t="shared" si="618"/>
        <v>#1774B9</v>
      </c>
      <c r="V2871" s="32" t="str">
        <f>+Enfermedades_Mundiales[[#This Row],[idcoleccion]]&amp;"-"&amp;Enfermedades_Mundiales[[#This Row],[id]]</f>
        <v>360-2861</v>
      </c>
      <c r="W2871" s="21">
        <f>+VLOOKUP(Enfermedades_Mundiales[[#This Row],[Filtro URL]],Estructura!$X$4:$Y$366,2,0)</f>
        <v>36307105</v>
      </c>
      <c r="X2871" s="21" t="str">
        <f>+VLOOKUP(Enfermedades_Mundiales[[#This Row],[tema]],Estructura!$A$4:$C$18,3,0)</f>
        <v>T-370</v>
      </c>
      <c r="Y2871" s="32" t="str">
        <f>+VLOOKUP(Enfermedades_Mundiales[[#This Row],[contenido]],Estructura!$E$4:$G$18,3,0)</f>
        <v>C-364</v>
      </c>
      <c r="Z2871" s="32" t="str">
        <f>+VLOOKUP(Enfermedades_Mundiales[[#This Row],[Filtro Integrado]],Estructura!$M$4:$O$367,3,0)</f>
        <v>FI-366</v>
      </c>
      <c r="AA2871" s="32" t="str">
        <f>+VLOOKUP(Enfermedades_Mundiales[[#This Row],[Muestra]],Estructura!$Q$4:$S$194,3,0)</f>
        <v>M-375</v>
      </c>
    </row>
    <row r="2872" spans="1:27" ht="36" x14ac:dyDescent="0.3">
      <c r="A2872" s="61" t="s">
        <v>3339</v>
      </c>
      <c r="B2872" s="43">
        <f t="shared" si="616"/>
        <v>360</v>
      </c>
      <c r="C2872" s="44" t="str">
        <f t="shared" si="616"/>
        <v>Enfermedades Mundiales</v>
      </c>
      <c r="D2872" s="44" t="str">
        <f t="shared" si="616"/>
        <v>Salud</v>
      </c>
      <c r="E2872" s="64">
        <v>7106</v>
      </c>
      <c r="F2872" s="44" t="str">
        <f t="shared" si="619"/>
        <v>Paso a Paso y Vacunación</v>
      </c>
      <c r="G2872" s="27" t="s">
        <v>3568</v>
      </c>
      <c r="H2872" s="60" t="s">
        <v>17</v>
      </c>
      <c r="I2872" s="58" t="s">
        <v>140</v>
      </c>
      <c r="J2872" s="43" t="str">
        <f t="shared" si="611"/>
        <v>Zona</v>
      </c>
      <c r="K2872" s="12" t="str">
        <f t="shared" si="620"/>
        <v>Etapas Históricas - Vacunación</v>
      </c>
      <c r="L2872" s="43" t="str">
        <f t="shared" si="620"/>
        <v>Periodo 2020-2021</v>
      </c>
      <c r="M2872" s="43" t="str">
        <f t="shared" si="620"/>
        <v>Unidades</v>
      </c>
      <c r="N2872" s="49" t="str">
        <f t="shared" si="620"/>
        <v>Ministerio de Ciencias, Tecnología, Conocimiento e Innovación</v>
      </c>
      <c r="O28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Pelarco</v>
      </c>
      <c r="P2872" s="68"/>
      <c r="Q2872" s="15" t="str">
        <f t="shared" si="617"/>
        <v>Gráfico Evolución Comparativo</v>
      </c>
      <c r="R2872" s="30"/>
      <c r="S28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https://analytics.zoho.com/open-view/2395394000008157701?ZOHO_CRITERIA=%22Localiza_CL_Poblacion%22.%22Codcom%22%3D7106</v>
      </c>
      <c r="T2872" s="17"/>
      <c r="U2872" s="31" t="str">
        <f t="shared" si="618"/>
        <v>#1774B9</v>
      </c>
      <c r="V2872" s="32" t="str">
        <f>+Enfermedades_Mundiales[[#This Row],[idcoleccion]]&amp;"-"&amp;Enfermedades_Mundiales[[#This Row],[id]]</f>
        <v>360-2862</v>
      </c>
      <c r="W2872" s="21">
        <f>+VLOOKUP(Enfermedades_Mundiales[[#This Row],[Filtro URL]],Estructura!$X$4:$Y$366,2,0)</f>
        <v>36307106</v>
      </c>
      <c r="X2872" s="21" t="str">
        <f>+VLOOKUP(Enfermedades_Mundiales[[#This Row],[tema]],Estructura!$A$4:$C$18,3,0)</f>
        <v>T-370</v>
      </c>
      <c r="Y2872" s="32" t="str">
        <f>+VLOOKUP(Enfermedades_Mundiales[[#This Row],[contenido]],Estructura!$E$4:$G$18,3,0)</f>
        <v>C-364</v>
      </c>
      <c r="Z2872" s="32" t="str">
        <f>+VLOOKUP(Enfermedades_Mundiales[[#This Row],[Filtro Integrado]],Estructura!$M$4:$O$367,3,0)</f>
        <v>FI-366</v>
      </c>
      <c r="AA2872" s="32" t="str">
        <f>+VLOOKUP(Enfermedades_Mundiales[[#This Row],[Muestra]],Estructura!$Q$4:$S$194,3,0)</f>
        <v>M-375</v>
      </c>
    </row>
    <row r="2873" spans="1:27" ht="40.799999999999997" x14ac:dyDescent="0.3">
      <c r="A2873" s="61" t="s">
        <v>3340</v>
      </c>
      <c r="B2873" s="43">
        <f t="shared" si="616"/>
        <v>360</v>
      </c>
      <c r="C2873" s="44" t="str">
        <f t="shared" si="616"/>
        <v>Enfermedades Mundiales</v>
      </c>
      <c r="D2873" s="44" t="str">
        <f t="shared" si="616"/>
        <v>Salud</v>
      </c>
      <c r="E2873" s="64">
        <v>7107</v>
      </c>
      <c r="F2873" s="44" t="str">
        <f t="shared" si="619"/>
        <v>Paso a Paso y Vacunación</v>
      </c>
      <c r="G2873" s="27" t="s">
        <v>3568</v>
      </c>
      <c r="H2873" s="60" t="s">
        <v>17</v>
      </c>
      <c r="I2873" s="58" t="s">
        <v>141</v>
      </c>
      <c r="J2873" s="43" t="str">
        <f t="shared" si="611"/>
        <v>Zona</v>
      </c>
      <c r="K2873" s="12" t="str">
        <f t="shared" si="620"/>
        <v>Etapas Históricas - Vacunación</v>
      </c>
      <c r="L2873" s="43" t="str">
        <f t="shared" si="620"/>
        <v>Periodo 2020-2021</v>
      </c>
      <c r="M2873" s="43" t="str">
        <f t="shared" si="620"/>
        <v>Unidades</v>
      </c>
      <c r="N2873" s="49" t="str">
        <f t="shared" si="620"/>
        <v>Ministerio de Ciencias, Tecnología, Conocimiento e Innovación</v>
      </c>
      <c r="O28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Pencahue</v>
      </c>
      <c r="P2873" s="68"/>
      <c r="Q2873" s="15" t="str">
        <f t="shared" si="617"/>
        <v>Gráfico Evolución Comparativo</v>
      </c>
      <c r="R2873" s="30"/>
      <c r="S28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https://analytics.zoho.com/open-view/2395394000008157701?ZOHO_CRITERIA=%22Localiza_CL_Poblacion%22.%22Codcom%22%3D7107</v>
      </c>
      <c r="T2873" s="17"/>
      <c r="U2873" s="31" t="str">
        <f t="shared" si="618"/>
        <v>#1774B9</v>
      </c>
      <c r="V2873" s="32" t="str">
        <f>+Enfermedades_Mundiales[[#This Row],[idcoleccion]]&amp;"-"&amp;Enfermedades_Mundiales[[#This Row],[id]]</f>
        <v>360-2863</v>
      </c>
      <c r="W2873" s="21">
        <f>+VLOOKUP(Enfermedades_Mundiales[[#This Row],[Filtro URL]],Estructura!$X$4:$Y$366,2,0)</f>
        <v>36307107</v>
      </c>
      <c r="X2873" s="21" t="str">
        <f>+VLOOKUP(Enfermedades_Mundiales[[#This Row],[tema]],Estructura!$A$4:$C$18,3,0)</f>
        <v>T-370</v>
      </c>
      <c r="Y2873" s="32" t="str">
        <f>+VLOOKUP(Enfermedades_Mundiales[[#This Row],[contenido]],Estructura!$E$4:$G$18,3,0)</f>
        <v>C-364</v>
      </c>
      <c r="Z2873" s="32" t="str">
        <f>+VLOOKUP(Enfermedades_Mundiales[[#This Row],[Filtro Integrado]],Estructura!$M$4:$O$367,3,0)</f>
        <v>FI-366</v>
      </c>
      <c r="AA2873" s="32" t="str">
        <f>+VLOOKUP(Enfermedades_Mundiales[[#This Row],[Muestra]],Estructura!$Q$4:$S$194,3,0)</f>
        <v>M-375</v>
      </c>
    </row>
    <row r="2874" spans="1:27" ht="40.799999999999997" x14ac:dyDescent="0.3">
      <c r="A2874" s="61" t="s">
        <v>3341</v>
      </c>
      <c r="B2874" s="43">
        <f t="shared" si="616"/>
        <v>360</v>
      </c>
      <c r="C2874" s="44" t="str">
        <f t="shared" si="616"/>
        <v>Enfermedades Mundiales</v>
      </c>
      <c r="D2874" s="44" t="str">
        <f t="shared" si="616"/>
        <v>Salud</v>
      </c>
      <c r="E2874" s="64">
        <v>7108</v>
      </c>
      <c r="F2874" s="44" t="str">
        <f t="shared" si="619"/>
        <v>Paso a Paso y Vacunación</v>
      </c>
      <c r="G2874" s="27" t="s">
        <v>3568</v>
      </c>
      <c r="H2874" s="60" t="s">
        <v>17</v>
      </c>
      <c r="I2874" s="58" t="s">
        <v>142</v>
      </c>
      <c r="J2874" s="43" t="str">
        <f t="shared" si="611"/>
        <v>Zona</v>
      </c>
      <c r="K2874" s="12" t="str">
        <f t="shared" si="620"/>
        <v>Etapas Históricas - Vacunación</v>
      </c>
      <c r="L2874" s="43" t="str">
        <f t="shared" si="620"/>
        <v>Periodo 2020-2021</v>
      </c>
      <c r="M2874" s="43" t="str">
        <f t="shared" si="620"/>
        <v>Unidades</v>
      </c>
      <c r="N2874" s="49" t="str">
        <f t="shared" si="620"/>
        <v>Ministerio de Ciencias, Tecnología, Conocimiento e Innovación</v>
      </c>
      <c r="O28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Claro</v>
      </c>
      <c r="P2874" s="68"/>
      <c r="Q2874" s="15" t="str">
        <f t="shared" si="617"/>
        <v>Gráfico Evolución Comparativo</v>
      </c>
      <c r="R2874" s="30"/>
      <c r="S28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https://analytics.zoho.com/open-view/2395394000008157701?ZOHO_CRITERIA=%22Localiza_CL_Poblacion%22.%22Codcom%22%3D7108</v>
      </c>
      <c r="T2874" s="17"/>
      <c r="U2874" s="31" t="str">
        <f t="shared" si="618"/>
        <v>#1774B9</v>
      </c>
      <c r="V2874" s="32" t="str">
        <f>+Enfermedades_Mundiales[[#This Row],[idcoleccion]]&amp;"-"&amp;Enfermedades_Mundiales[[#This Row],[id]]</f>
        <v>360-2864</v>
      </c>
      <c r="W2874" s="21">
        <f>+VLOOKUP(Enfermedades_Mundiales[[#This Row],[Filtro URL]],Estructura!$X$4:$Y$366,2,0)</f>
        <v>36307108</v>
      </c>
      <c r="X2874" s="21" t="str">
        <f>+VLOOKUP(Enfermedades_Mundiales[[#This Row],[tema]],Estructura!$A$4:$C$18,3,0)</f>
        <v>T-370</v>
      </c>
      <c r="Y2874" s="32" t="str">
        <f>+VLOOKUP(Enfermedades_Mundiales[[#This Row],[contenido]],Estructura!$E$4:$G$18,3,0)</f>
        <v>C-364</v>
      </c>
      <c r="Z2874" s="32" t="str">
        <f>+VLOOKUP(Enfermedades_Mundiales[[#This Row],[Filtro Integrado]],Estructura!$M$4:$O$367,3,0)</f>
        <v>FI-366</v>
      </c>
      <c r="AA2874" s="32" t="str">
        <f>+VLOOKUP(Enfermedades_Mundiales[[#This Row],[Muestra]],Estructura!$Q$4:$S$194,3,0)</f>
        <v>M-375</v>
      </c>
    </row>
    <row r="2875" spans="1:27" ht="40.799999999999997" x14ac:dyDescent="0.3">
      <c r="A2875" s="61" t="s">
        <v>3342</v>
      </c>
      <c r="B2875" s="43">
        <f t="shared" si="616"/>
        <v>360</v>
      </c>
      <c r="C2875" s="44" t="str">
        <f t="shared" si="616"/>
        <v>Enfermedades Mundiales</v>
      </c>
      <c r="D2875" s="44" t="str">
        <f t="shared" si="616"/>
        <v>Salud</v>
      </c>
      <c r="E2875" s="64">
        <v>7109</v>
      </c>
      <c r="F2875" s="44" t="str">
        <f t="shared" si="619"/>
        <v>Paso a Paso y Vacunación</v>
      </c>
      <c r="G2875" s="27" t="s">
        <v>3568</v>
      </c>
      <c r="H2875" s="60" t="s">
        <v>17</v>
      </c>
      <c r="I2875" s="58" t="s">
        <v>143</v>
      </c>
      <c r="J2875" s="43" t="str">
        <f t="shared" si="611"/>
        <v>Zona</v>
      </c>
      <c r="K2875" s="12" t="str">
        <f t="shared" si="620"/>
        <v>Etapas Históricas - Vacunación</v>
      </c>
      <c r="L2875" s="43" t="str">
        <f t="shared" si="620"/>
        <v>Periodo 2020-2021</v>
      </c>
      <c r="M2875" s="43" t="str">
        <f t="shared" si="620"/>
        <v>Unidades</v>
      </c>
      <c r="N2875" s="49" t="str">
        <f t="shared" si="620"/>
        <v>Ministerio de Ciencias, Tecnología, Conocimiento e Innovación</v>
      </c>
      <c r="O28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Clemente</v>
      </c>
      <c r="P2875" s="68"/>
      <c r="Q2875" s="15" t="str">
        <f t="shared" si="617"/>
        <v>Gráfico Evolución Comparativo</v>
      </c>
      <c r="R2875" s="30"/>
      <c r="S28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https://analytics.zoho.com/open-view/2395394000008157701?ZOHO_CRITERIA=%22Localiza_CL_Poblacion%22.%22Codcom%22%3D7109</v>
      </c>
      <c r="T2875" s="17"/>
      <c r="U2875" s="31" t="str">
        <f t="shared" si="618"/>
        <v>#1774B9</v>
      </c>
      <c r="V2875" s="32" t="str">
        <f>+Enfermedades_Mundiales[[#This Row],[idcoleccion]]&amp;"-"&amp;Enfermedades_Mundiales[[#This Row],[id]]</f>
        <v>360-2865</v>
      </c>
      <c r="W2875" s="21">
        <f>+VLOOKUP(Enfermedades_Mundiales[[#This Row],[Filtro URL]],Estructura!$X$4:$Y$366,2,0)</f>
        <v>36307109</v>
      </c>
      <c r="X2875" s="21" t="str">
        <f>+VLOOKUP(Enfermedades_Mundiales[[#This Row],[tema]],Estructura!$A$4:$C$18,3,0)</f>
        <v>T-370</v>
      </c>
      <c r="Y2875" s="32" t="str">
        <f>+VLOOKUP(Enfermedades_Mundiales[[#This Row],[contenido]],Estructura!$E$4:$G$18,3,0)</f>
        <v>C-364</v>
      </c>
      <c r="Z2875" s="32" t="str">
        <f>+VLOOKUP(Enfermedades_Mundiales[[#This Row],[Filtro Integrado]],Estructura!$M$4:$O$367,3,0)</f>
        <v>FI-366</v>
      </c>
      <c r="AA2875" s="32" t="str">
        <f>+VLOOKUP(Enfermedades_Mundiales[[#This Row],[Muestra]],Estructura!$Q$4:$S$194,3,0)</f>
        <v>M-375</v>
      </c>
    </row>
    <row r="2876" spans="1:27" ht="40.799999999999997" x14ac:dyDescent="0.3">
      <c r="A2876" s="61" t="s">
        <v>3343</v>
      </c>
      <c r="B2876" s="43">
        <f t="shared" si="616"/>
        <v>360</v>
      </c>
      <c r="C2876" s="44" t="str">
        <f t="shared" si="616"/>
        <v>Enfermedades Mundiales</v>
      </c>
      <c r="D2876" s="44" t="str">
        <f t="shared" si="616"/>
        <v>Salud</v>
      </c>
      <c r="E2876" s="64">
        <v>7110</v>
      </c>
      <c r="F2876" s="44" t="str">
        <f t="shared" si="619"/>
        <v>Paso a Paso y Vacunación</v>
      </c>
      <c r="G2876" s="27" t="s">
        <v>3568</v>
      </c>
      <c r="H2876" s="60" t="s">
        <v>17</v>
      </c>
      <c r="I2876" s="58" t="s">
        <v>144</v>
      </c>
      <c r="J2876" s="43" t="str">
        <f t="shared" si="611"/>
        <v>Zona</v>
      </c>
      <c r="K2876" s="12" t="str">
        <f t="shared" si="620"/>
        <v>Etapas Históricas - Vacunación</v>
      </c>
      <c r="L2876" s="43" t="str">
        <f t="shared" si="620"/>
        <v>Periodo 2020-2021</v>
      </c>
      <c r="M2876" s="43" t="str">
        <f t="shared" si="620"/>
        <v>Unidades</v>
      </c>
      <c r="N2876" s="49" t="str">
        <f t="shared" si="620"/>
        <v>Ministerio de Ciencias, Tecnología, Conocimiento e Innovación</v>
      </c>
      <c r="O28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Rafael</v>
      </c>
      <c r="P2876" s="68"/>
      <c r="Q2876" s="15" t="str">
        <f t="shared" si="617"/>
        <v>Gráfico Evolución Comparativo</v>
      </c>
      <c r="R2876" s="30"/>
      <c r="S28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https://analytics.zoho.com/open-view/2395394000008157701?ZOHO_CRITERIA=%22Localiza_CL_Poblacion%22.%22Codcom%22%3D7110</v>
      </c>
      <c r="T2876" s="17"/>
      <c r="U2876" s="31" t="str">
        <f t="shared" si="618"/>
        <v>#1774B9</v>
      </c>
      <c r="V2876" s="32" t="str">
        <f>+Enfermedades_Mundiales[[#This Row],[idcoleccion]]&amp;"-"&amp;Enfermedades_Mundiales[[#This Row],[id]]</f>
        <v>360-2866</v>
      </c>
      <c r="W2876" s="21">
        <f>+VLOOKUP(Enfermedades_Mundiales[[#This Row],[Filtro URL]],Estructura!$X$4:$Y$366,2,0)</f>
        <v>36307110</v>
      </c>
      <c r="X2876" s="21" t="str">
        <f>+VLOOKUP(Enfermedades_Mundiales[[#This Row],[tema]],Estructura!$A$4:$C$18,3,0)</f>
        <v>T-370</v>
      </c>
      <c r="Y2876" s="32" t="str">
        <f>+VLOOKUP(Enfermedades_Mundiales[[#This Row],[contenido]],Estructura!$E$4:$G$18,3,0)</f>
        <v>C-364</v>
      </c>
      <c r="Z2876" s="32" t="str">
        <f>+VLOOKUP(Enfermedades_Mundiales[[#This Row],[Filtro Integrado]],Estructura!$M$4:$O$367,3,0)</f>
        <v>FI-366</v>
      </c>
      <c r="AA2876" s="32" t="str">
        <f>+VLOOKUP(Enfermedades_Mundiales[[#This Row],[Muestra]],Estructura!$Q$4:$S$194,3,0)</f>
        <v>M-375</v>
      </c>
    </row>
    <row r="2877" spans="1:27" ht="40.799999999999997" x14ac:dyDescent="0.3">
      <c r="A2877" s="61" t="s">
        <v>3344</v>
      </c>
      <c r="B2877" s="43">
        <f t="shared" si="616"/>
        <v>360</v>
      </c>
      <c r="C2877" s="44" t="str">
        <f t="shared" si="616"/>
        <v>Enfermedades Mundiales</v>
      </c>
      <c r="D2877" s="44" t="str">
        <f t="shared" si="616"/>
        <v>Salud</v>
      </c>
      <c r="E2877" s="64">
        <v>7201</v>
      </c>
      <c r="F2877" s="44" t="str">
        <f t="shared" si="619"/>
        <v>Paso a Paso y Vacunación</v>
      </c>
      <c r="G2877" s="27" t="s">
        <v>3568</v>
      </c>
      <c r="H2877" s="60" t="s">
        <v>17</v>
      </c>
      <c r="I2877" s="58" t="s">
        <v>145</v>
      </c>
      <c r="J2877" s="43" t="str">
        <f t="shared" si="611"/>
        <v>Zona</v>
      </c>
      <c r="K2877" s="12" t="str">
        <f t="shared" si="620"/>
        <v>Etapas Históricas - Vacunación</v>
      </c>
      <c r="L2877" s="43" t="str">
        <f t="shared" si="620"/>
        <v>Periodo 2020-2021</v>
      </c>
      <c r="M2877" s="43" t="str">
        <f t="shared" si="620"/>
        <v>Unidades</v>
      </c>
      <c r="N2877" s="49" t="str">
        <f t="shared" si="620"/>
        <v>Ministerio de Ciencias, Tecnología, Conocimiento e Innovación</v>
      </c>
      <c r="O28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Cauquenes</v>
      </c>
      <c r="P2877" s="68"/>
      <c r="Q2877" s="15" t="str">
        <f t="shared" si="617"/>
        <v>Gráfico Evolución Comparativo</v>
      </c>
      <c r="R2877" s="30"/>
      <c r="S28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https://analytics.zoho.com/open-view/2395394000008157701?ZOHO_CRITERIA=%22Localiza_CL_Poblacion%22.%22Codcom%22%3D7201</v>
      </c>
      <c r="T2877" s="17"/>
      <c r="U2877" s="31" t="str">
        <f t="shared" si="618"/>
        <v>#1774B9</v>
      </c>
      <c r="V2877" s="32" t="str">
        <f>+Enfermedades_Mundiales[[#This Row],[idcoleccion]]&amp;"-"&amp;Enfermedades_Mundiales[[#This Row],[id]]</f>
        <v>360-2867</v>
      </c>
      <c r="W2877" s="21">
        <f>+VLOOKUP(Enfermedades_Mundiales[[#This Row],[Filtro URL]],Estructura!$X$4:$Y$366,2,0)</f>
        <v>36307201</v>
      </c>
      <c r="X2877" s="21" t="str">
        <f>+VLOOKUP(Enfermedades_Mundiales[[#This Row],[tema]],Estructura!$A$4:$C$18,3,0)</f>
        <v>T-370</v>
      </c>
      <c r="Y2877" s="32" t="str">
        <f>+VLOOKUP(Enfermedades_Mundiales[[#This Row],[contenido]],Estructura!$E$4:$G$18,3,0)</f>
        <v>C-364</v>
      </c>
      <c r="Z2877" s="32" t="str">
        <f>+VLOOKUP(Enfermedades_Mundiales[[#This Row],[Filtro Integrado]],Estructura!$M$4:$O$367,3,0)</f>
        <v>FI-366</v>
      </c>
      <c r="AA2877" s="32" t="str">
        <f>+VLOOKUP(Enfermedades_Mundiales[[#This Row],[Muestra]],Estructura!$Q$4:$S$194,3,0)</f>
        <v>M-375</v>
      </c>
    </row>
    <row r="2878" spans="1:27" ht="36" x14ac:dyDescent="0.3">
      <c r="A2878" s="61" t="s">
        <v>3345</v>
      </c>
      <c r="B2878" s="43">
        <f t="shared" si="616"/>
        <v>360</v>
      </c>
      <c r="C2878" s="44" t="str">
        <f t="shared" si="616"/>
        <v>Enfermedades Mundiales</v>
      </c>
      <c r="D2878" s="44" t="str">
        <f t="shared" si="616"/>
        <v>Salud</v>
      </c>
      <c r="E2878" s="64">
        <v>7202</v>
      </c>
      <c r="F2878" s="44" t="str">
        <f t="shared" si="619"/>
        <v>Paso a Paso y Vacunación</v>
      </c>
      <c r="G2878" s="27" t="s">
        <v>3568</v>
      </c>
      <c r="H2878" s="60" t="s">
        <v>17</v>
      </c>
      <c r="I2878" s="58" t="s">
        <v>146</v>
      </c>
      <c r="J2878" s="43" t="str">
        <f t="shared" si="611"/>
        <v>Zona</v>
      </c>
      <c r="K2878" s="12" t="str">
        <f t="shared" si="620"/>
        <v>Etapas Históricas - Vacunación</v>
      </c>
      <c r="L2878" s="43" t="str">
        <f t="shared" si="620"/>
        <v>Periodo 2020-2021</v>
      </c>
      <c r="M2878" s="43" t="str">
        <f t="shared" si="620"/>
        <v>Unidades</v>
      </c>
      <c r="N2878" s="49" t="str">
        <f t="shared" si="620"/>
        <v>Ministerio de Ciencias, Tecnología, Conocimiento e Innovación</v>
      </c>
      <c r="O28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Chanco</v>
      </c>
      <c r="P2878" s="68"/>
      <c r="Q2878" s="15" t="str">
        <f t="shared" si="617"/>
        <v>Gráfico Evolución Comparativo</v>
      </c>
      <c r="R2878" s="30"/>
      <c r="S28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https://analytics.zoho.com/open-view/2395394000008157701?ZOHO_CRITERIA=%22Localiza_CL_Poblacion%22.%22Codcom%22%3D7202</v>
      </c>
      <c r="T2878" s="17"/>
      <c r="U2878" s="31" t="str">
        <f t="shared" si="618"/>
        <v>#1774B9</v>
      </c>
      <c r="V2878" s="32" t="str">
        <f>+Enfermedades_Mundiales[[#This Row],[idcoleccion]]&amp;"-"&amp;Enfermedades_Mundiales[[#This Row],[id]]</f>
        <v>360-2868</v>
      </c>
      <c r="W2878" s="21">
        <f>+VLOOKUP(Enfermedades_Mundiales[[#This Row],[Filtro URL]],Estructura!$X$4:$Y$366,2,0)</f>
        <v>36307202</v>
      </c>
      <c r="X2878" s="21" t="str">
        <f>+VLOOKUP(Enfermedades_Mundiales[[#This Row],[tema]],Estructura!$A$4:$C$18,3,0)</f>
        <v>T-370</v>
      </c>
      <c r="Y2878" s="32" t="str">
        <f>+VLOOKUP(Enfermedades_Mundiales[[#This Row],[contenido]],Estructura!$E$4:$G$18,3,0)</f>
        <v>C-364</v>
      </c>
      <c r="Z2878" s="32" t="str">
        <f>+VLOOKUP(Enfermedades_Mundiales[[#This Row],[Filtro Integrado]],Estructura!$M$4:$O$367,3,0)</f>
        <v>FI-366</v>
      </c>
      <c r="AA2878" s="32" t="str">
        <f>+VLOOKUP(Enfermedades_Mundiales[[#This Row],[Muestra]],Estructura!$Q$4:$S$194,3,0)</f>
        <v>M-375</v>
      </c>
    </row>
    <row r="2879" spans="1:27" ht="40.799999999999997" x14ac:dyDescent="0.3">
      <c r="A2879" s="61" t="s">
        <v>3346</v>
      </c>
      <c r="B2879" s="43">
        <f t="shared" si="616"/>
        <v>360</v>
      </c>
      <c r="C2879" s="44" t="str">
        <f t="shared" si="616"/>
        <v>Enfermedades Mundiales</v>
      </c>
      <c r="D2879" s="44" t="str">
        <f t="shared" si="616"/>
        <v>Salud</v>
      </c>
      <c r="E2879" s="64">
        <v>7203</v>
      </c>
      <c r="F2879" s="44" t="str">
        <f t="shared" si="619"/>
        <v>Paso a Paso y Vacunación</v>
      </c>
      <c r="G2879" s="27" t="s">
        <v>3568</v>
      </c>
      <c r="H2879" s="60" t="s">
        <v>17</v>
      </c>
      <c r="I2879" s="58" t="s">
        <v>147</v>
      </c>
      <c r="J2879" s="43" t="str">
        <f t="shared" si="611"/>
        <v>Zona</v>
      </c>
      <c r="K2879" s="12" t="str">
        <f t="shared" si="620"/>
        <v>Etapas Históricas - Vacunación</v>
      </c>
      <c r="L2879" s="43" t="str">
        <f t="shared" si="620"/>
        <v>Periodo 2020-2021</v>
      </c>
      <c r="M2879" s="43" t="str">
        <f t="shared" si="620"/>
        <v>Unidades</v>
      </c>
      <c r="N2879" s="49" t="str">
        <f t="shared" si="620"/>
        <v>Ministerio de Ciencias, Tecnología, Conocimiento e Innovación</v>
      </c>
      <c r="O28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Pelluhue</v>
      </c>
      <c r="P2879" s="68"/>
      <c r="Q2879" s="15" t="str">
        <f t="shared" si="617"/>
        <v>Gráfico Evolución Comparativo</v>
      </c>
      <c r="R2879" s="30"/>
      <c r="S28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https://analytics.zoho.com/open-view/2395394000008157701?ZOHO_CRITERIA=%22Localiza_CL_Poblacion%22.%22Codcom%22%3D7203</v>
      </c>
      <c r="T2879" s="17"/>
      <c r="U2879" s="31" t="str">
        <f t="shared" si="618"/>
        <v>#1774B9</v>
      </c>
      <c r="V2879" s="32" t="str">
        <f>+Enfermedades_Mundiales[[#This Row],[idcoleccion]]&amp;"-"&amp;Enfermedades_Mundiales[[#This Row],[id]]</f>
        <v>360-2869</v>
      </c>
      <c r="W2879" s="21">
        <f>+VLOOKUP(Enfermedades_Mundiales[[#This Row],[Filtro URL]],Estructura!$X$4:$Y$366,2,0)</f>
        <v>36307203</v>
      </c>
      <c r="X2879" s="21" t="str">
        <f>+VLOOKUP(Enfermedades_Mundiales[[#This Row],[tema]],Estructura!$A$4:$C$18,3,0)</f>
        <v>T-370</v>
      </c>
      <c r="Y2879" s="32" t="str">
        <f>+VLOOKUP(Enfermedades_Mundiales[[#This Row],[contenido]],Estructura!$E$4:$G$18,3,0)</f>
        <v>C-364</v>
      </c>
      <c r="Z2879" s="32" t="str">
        <f>+VLOOKUP(Enfermedades_Mundiales[[#This Row],[Filtro Integrado]],Estructura!$M$4:$O$367,3,0)</f>
        <v>FI-366</v>
      </c>
      <c r="AA2879" s="32" t="str">
        <f>+VLOOKUP(Enfermedades_Mundiales[[#This Row],[Muestra]],Estructura!$Q$4:$S$194,3,0)</f>
        <v>M-375</v>
      </c>
    </row>
    <row r="2880" spans="1:27" ht="36" x14ac:dyDescent="0.3">
      <c r="A2880" s="61" t="s">
        <v>3347</v>
      </c>
      <c r="B2880" s="43">
        <f t="shared" si="616"/>
        <v>360</v>
      </c>
      <c r="C2880" s="44" t="str">
        <f t="shared" si="616"/>
        <v>Enfermedades Mundiales</v>
      </c>
      <c r="D2880" s="44" t="str">
        <f t="shared" si="616"/>
        <v>Salud</v>
      </c>
      <c r="E2880" s="64">
        <v>7301</v>
      </c>
      <c r="F2880" s="44" t="str">
        <f t="shared" si="619"/>
        <v>Paso a Paso y Vacunación</v>
      </c>
      <c r="G2880" s="27" t="s">
        <v>3568</v>
      </c>
      <c r="H2880" s="60" t="s">
        <v>17</v>
      </c>
      <c r="I2880" s="58" t="s">
        <v>148</v>
      </c>
      <c r="J2880" s="43" t="str">
        <f t="shared" si="611"/>
        <v>Zona</v>
      </c>
      <c r="K2880" s="12" t="str">
        <f t="shared" si="620"/>
        <v>Etapas Históricas - Vacunación</v>
      </c>
      <c r="L2880" s="43" t="str">
        <f t="shared" si="620"/>
        <v>Periodo 2020-2021</v>
      </c>
      <c r="M2880" s="43" t="str">
        <f t="shared" si="620"/>
        <v>Unidades</v>
      </c>
      <c r="N2880" s="49" t="str">
        <f t="shared" si="620"/>
        <v>Ministerio de Ciencias, Tecnología, Conocimiento e Innovación</v>
      </c>
      <c r="O28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Curicó</v>
      </c>
      <c r="P2880" s="68"/>
      <c r="Q2880" s="15" t="str">
        <f t="shared" si="617"/>
        <v>Gráfico Evolución Comparativo</v>
      </c>
      <c r="R2880" s="30"/>
      <c r="S28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https://analytics.zoho.com/open-view/2395394000008157701?ZOHO_CRITERIA=%22Localiza_CL_Poblacion%22.%22Codcom%22%3D7301</v>
      </c>
      <c r="T2880" s="17"/>
      <c r="U2880" s="31" t="str">
        <f t="shared" si="618"/>
        <v>#1774B9</v>
      </c>
      <c r="V2880" s="32" t="str">
        <f>+Enfermedades_Mundiales[[#This Row],[idcoleccion]]&amp;"-"&amp;Enfermedades_Mundiales[[#This Row],[id]]</f>
        <v>360-2870</v>
      </c>
      <c r="W2880" s="21">
        <f>+VLOOKUP(Enfermedades_Mundiales[[#This Row],[Filtro URL]],Estructura!$X$4:$Y$366,2,0)</f>
        <v>36307301</v>
      </c>
      <c r="X2880" s="21" t="str">
        <f>+VLOOKUP(Enfermedades_Mundiales[[#This Row],[tema]],Estructura!$A$4:$C$18,3,0)</f>
        <v>T-370</v>
      </c>
      <c r="Y2880" s="32" t="str">
        <f>+VLOOKUP(Enfermedades_Mundiales[[#This Row],[contenido]],Estructura!$E$4:$G$18,3,0)</f>
        <v>C-364</v>
      </c>
      <c r="Z2880" s="32" t="str">
        <f>+VLOOKUP(Enfermedades_Mundiales[[#This Row],[Filtro Integrado]],Estructura!$M$4:$O$367,3,0)</f>
        <v>FI-366</v>
      </c>
      <c r="AA2880" s="32" t="str">
        <f>+VLOOKUP(Enfermedades_Mundiales[[#This Row],[Muestra]],Estructura!$Q$4:$S$194,3,0)</f>
        <v>M-375</v>
      </c>
    </row>
    <row r="2881" spans="1:27" ht="36" x14ac:dyDescent="0.3">
      <c r="A2881" s="61" t="s">
        <v>3348</v>
      </c>
      <c r="B2881" s="43">
        <f t="shared" si="616"/>
        <v>360</v>
      </c>
      <c r="C2881" s="44" t="str">
        <f t="shared" si="616"/>
        <v>Enfermedades Mundiales</v>
      </c>
      <c r="D2881" s="44" t="str">
        <f t="shared" si="616"/>
        <v>Salud</v>
      </c>
      <c r="E2881" s="64">
        <v>7302</v>
      </c>
      <c r="F2881" s="44" t="str">
        <f t="shared" si="619"/>
        <v>Paso a Paso y Vacunación</v>
      </c>
      <c r="G2881" s="27" t="s">
        <v>3568</v>
      </c>
      <c r="H2881" s="60" t="s">
        <v>17</v>
      </c>
      <c r="I2881" s="58" t="s">
        <v>149</v>
      </c>
      <c r="J2881" s="43" t="str">
        <f t="shared" si="611"/>
        <v>Zona</v>
      </c>
      <c r="K2881" s="12" t="str">
        <f t="shared" si="620"/>
        <v>Etapas Históricas - Vacunación</v>
      </c>
      <c r="L2881" s="43" t="str">
        <f t="shared" si="620"/>
        <v>Periodo 2020-2021</v>
      </c>
      <c r="M2881" s="43" t="str">
        <f t="shared" si="620"/>
        <v>Unidades</v>
      </c>
      <c r="N2881" s="49" t="str">
        <f t="shared" si="620"/>
        <v>Ministerio de Ciencias, Tecnología, Conocimiento e Innovación</v>
      </c>
      <c r="O28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Hualañé</v>
      </c>
      <c r="P2881" s="68"/>
      <c r="Q2881" s="15" t="str">
        <f t="shared" si="617"/>
        <v>Gráfico Evolución Comparativo</v>
      </c>
      <c r="R2881" s="30"/>
      <c r="S28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https://analytics.zoho.com/open-view/2395394000008157701?ZOHO_CRITERIA=%22Localiza_CL_Poblacion%22.%22Codcom%22%3D7302</v>
      </c>
      <c r="T2881" s="17"/>
      <c r="U2881" s="31" t="str">
        <f t="shared" si="618"/>
        <v>#1774B9</v>
      </c>
      <c r="V2881" s="32" t="str">
        <f>+Enfermedades_Mundiales[[#This Row],[idcoleccion]]&amp;"-"&amp;Enfermedades_Mundiales[[#This Row],[id]]</f>
        <v>360-2871</v>
      </c>
      <c r="W2881" s="21">
        <f>+VLOOKUP(Enfermedades_Mundiales[[#This Row],[Filtro URL]],Estructura!$X$4:$Y$366,2,0)</f>
        <v>36307302</v>
      </c>
      <c r="X2881" s="21" t="str">
        <f>+VLOOKUP(Enfermedades_Mundiales[[#This Row],[tema]],Estructura!$A$4:$C$18,3,0)</f>
        <v>T-370</v>
      </c>
      <c r="Y2881" s="32" t="str">
        <f>+VLOOKUP(Enfermedades_Mundiales[[#This Row],[contenido]],Estructura!$E$4:$G$18,3,0)</f>
        <v>C-364</v>
      </c>
      <c r="Z2881" s="32" t="str">
        <f>+VLOOKUP(Enfermedades_Mundiales[[#This Row],[Filtro Integrado]],Estructura!$M$4:$O$367,3,0)</f>
        <v>FI-366</v>
      </c>
      <c r="AA2881" s="32" t="str">
        <f>+VLOOKUP(Enfermedades_Mundiales[[#This Row],[Muestra]],Estructura!$Q$4:$S$194,3,0)</f>
        <v>M-375</v>
      </c>
    </row>
    <row r="2882" spans="1:27" ht="36" x14ac:dyDescent="0.3">
      <c r="A2882" s="61" t="s">
        <v>3349</v>
      </c>
      <c r="B2882" s="43">
        <f t="shared" si="616"/>
        <v>360</v>
      </c>
      <c r="C2882" s="44" t="str">
        <f t="shared" si="616"/>
        <v>Enfermedades Mundiales</v>
      </c>
      <c r="D2882" s="44" t="str">
        <f t="shared" si="616"/>
        <v>Salud</v>
      </c>
      <c r="E2882" s="64">
        <v>7303</v>
      </c>
      <c r="F2882" s="44" t="str">
        <f t="shared" si="619"/>
        <v>Paso a Paso y Vacunación</v>
      </c>
      <c r="G2882" s="27" t="s">
        <v>3568</v>
      </c>
      <c r="H2882" s="60" t="s">
        <v>17</v>
      </c>
      <c r="I2882" s="58" t="s">
        <v>150</v>
      </c>
      <c r="J2882" s="43" t="str">
        <f t="shared" si="611"/>
        <v>Zona</v>
      </c>
      <c r="K2882" s="12" t="str">
        <f t="shared" si="620"/>
        <v>Etapas Históricas - Vacunación</v>
      </c>
      <c r="L2882" s="43" t="str">
        <f t="shared" si="620"/>
        <v>Periodo 2020-2021</v>
      </c>
      <c r="M2882" s="43" t="str">
        <f t="shared" si="620"/>
        <v>Unidades</v>
      </c>
      <c r="N2882" s="49" t="str">
        <f t="shared" si="620"/>
        <v>Ministerio de Ciencias, Tecnología, Conocimiento e Innovación</v>
      </c>
      <c r="O28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Licantén</v>
      </c>
      <c r="P2882" s="68"/>
      <c r="Q2882" s="15" t="str">
        <f t="shared" si="617"/>
        <v>Gráfico Evolución Comparativo</v>
      </c>
      <c r="R2882" s="30"/>
      <c r="S28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https://analytics.zoho.com/open-view/2395394000008157701?ZOHO_CRITERIA=%22Localiza_CL_Poblacion%22.%22Codcom%22%3D7303</v>
      </c>
      <c r="T2882" s="17"/>
      <c r="U2882" s="31" t="str">
        <f t="shared" si="618"/>
        <v>#1774B9</v>
      </c>
      <c r="V2882" s="32" t="str">
        <f>+Enfermedades_Mundiales[[#This Row],[idcoleccion]]&amp;"-"&amp;Enfermedades_Mundiales[[#This Row],[id]]</f>
        <v>360-2872</v>
      </c>
      <c r="W2882" s="21">
        <f>+VLOOKUP(Enfermedades_Mundiales[[#This Row],[Filtro URL]],Estructura!$X$4:$Y$366,2,0)</f>
        <v>36307303</v>
      </c>
      <c r="X2882" s="21" t="str">
        <f>+VLOOKUP(Enfermedades_Mundiales[[#This Row],[tema]],Estructura!$A$4:$C$18,3,0)</f>
        <v>T-370</v>
      </c>
      <c r="Y2882" s="32" t="str">
        <f>+VLOOKUP(Enfermedades_Mundiales[[#This Row],[contenido]],Estructura!$E$4:$G$18,3,0)</f>
        <v>C-364</v>
      </c>
      <c r="Z2882" s="32" t="str">
        <f>+VLOOKUP(Enfermedades_Mundiales[[#This Row],[Filtro Integrado]],Estructura!$M$4:$O$367,3,0)</f>
        <v>FI-366</v>
      </c>
      <c r="AA2882" s="32" t="str">
        <f>+VLOOKUP(Enfermedades_Mundiales[[#This Row],[Muestra]],Estructura!$Q$4:$S$194,3,0)</f>
        <v>M-375</v>
      </c>
    </row>
    <row r="2883" spans="1:27" ht="36" x14ac:dyDescent="0.3">
      <c r="A2883" s="61" t="s">
        <v>3350</v>
      </c>
      <c r="B2883" s="43">
        <f t="shared" si="616"/>
        <v>360</v>
      </c>
      <c r="C2883" s="44" t="str">
        <f t="shared" si="616"/>
        <v>Enfermedades Mundiales</v>
      </c>
      <c r="D2883" s="44" t="str">
        <f t="shared" si="616"/>
        <v>Salud</v>
      </c>
      <c r="E2883" s="64">
        <v>7304</v>
      </c>
      <c r="F2883" s="44" t="str">
        <f t="shared" si="619"/>
        <v>Paso a Paso y Vacunación</v>
      </c>
      <c r="G2883" s="27" t="s">
        <v>3568</v>
      </c>
      <c r="H2883" s="60" t="s">
        <v>17</v>
      </c>
      <c r="I2883" s="58" t="s">
        <v>151</v>
      </c>
      <c r="J2883" s="43" t="str">
        <f t="shared" si="611"/>
        <v>Zona</v>
      </c>
      <c r="K2883" s="12" t="str">
        <f t="shared" si="620"/>
        <v>Etapas Históricas - Vacunación</v>
      </c>
      <c r="L2883" s="43" t="str">
        <f t="shared" si="620"/>
        <v>Periodo 2020-2021</v>
      </c>
      <c r="M2883" s="43" t="str">
        <f t="shared" si="620"/>
        <v>Unidades</v>
      </c>
      <c r="N2883" s="49" t="str">
        <f t="shared" si="620"/>
        <v>Ministerio de Ciencias, Tecnología, Conocimiento e Innovación</v>
      </c>
      <c r="O28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Molina</v>
      </c>
      <c r="P2883" s="68"/>
      <c r="Q2883" s="15" t="str">
        <f t="shared" si="617"/>
        <v>Gráfico Evolución Comparativo</v>
      </c>
      <c r="R2883" s="30"/>
      <c r="S28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https://analytics.zoho.com/open-view/2395394000008157701?ZOHO_CRITERIA=%22Localiza_CL_Poblacion%22.%22Codcom%22%3D7304</v>
      </c>
      <c r="T2883" s="17"/>
      <c r="U2883" s="31" t="str">
        <f t="shared" si="618"/>
        <v>#1774B9</v>
      </c>
      <c r="V2883" s="32" t="str">
        <f>+Enfermedades_Mundiales[[#This Row],[idcoleccion]]&amp;"-"&amp;Enfermedades_Mundiales[[#This Row],[id]]</f>
        <v>360-2873</v>
      </c>
      <c r="W2883" s="21">
        <f>+VLOOKUP(Enfermedades_Mundiales[[#This Row],[Filtro URL]],Estructura!$X$4:$Y$366,2,0)</f>
        <v>36307304</v>
      </c>
      <c r="X2883" s="21" t="str">
        <f>+VLOOKUP(Enfermedades_Mundiales[[#This Row],[tema]],Estructura!$A$4:$C$18,3,0)</f>
        <v>T-370</v>
      </c>
      <c r="Y2883" s="32" t="str">
        <f>+VLOOKUP(Enfermedades_Mundiales[[#This Row],[contenido]],Estructura!$E$4:$G$18,3,0)</f>
        <v>C-364</v>
      </c>
      <c r="Z2883" s="32" t="str">
        <f>+VLOOKUP(Enfermedades_Mundiales[[#This Row],[Filtro Integrado]],Estructura!$M$4:$O$367,3,0)</f>
        <v>FI-366</v>
      </c>
      <c r="AA2883" s="32" t="str">
        <f>+VLOOKUP(Enfermedades_Mundiales[[#This Row],[Muestra]],Estructura!$Q$4:$S$194,3,0)</f>
        <v>M-375</v>
      </c>
    </row>
    <row r="2884" spans="1:27" ht="36" x14ac:dyDescent="0.3">
      <c r="A2884" s="61" t="s">
        <v>3351</v>
      </c>
      <c r="B2884" s="43">
        <f t="shared" ref="B2884:D2899" si="621">+B2883</f>
        <v>360</v>
      </c>
      <c r="C2884" s="44" t="str">
        <f t="shared" si="621"/>
        <v>Enfermedades Mundiales</v>
      </c>
      <c r="D2884" s="44" t="str">
        <f t="shared" si="621"/>
        <v>Salud</v>
      </c>
      <c r="E2884" s="64">
        <v>7305</v>
      </c>
      <c r="F2884" s="44" t="str">
        <f t="shared" si="619"/>
        <v>Paso a Paso y Vacunación</v>
      </c>
      <c r="G2884" s="27" t="s">
        <v>3568</v>
      </c>
      <c r="H2884" s="60" t="s">
        <v>17</v>
      </c>
      <c r="I2884" s="58" t="s">
        <v>152</v>
      </c>
      <c r="J2884" s="43" t="str">
        <f t="shared" si="611"/>
        <v>Zona</v>
      </c>
      <c r="K2884" s="12" t="str">
        <f t="shared" si="620"/>
        <v>Etapas Históricas - Vacunación</v>
      </c>
      <c r="L2884" s="43" t="str">
        <f t="shared" si="620"/>
        <v>Periodo 2020-2021</v>
      </c>
      <c r="M2884" s="43" t="str">
        <f t="shared" si="620"/>
        <v>Unidades</v>
      </c>
      <c r="N2884" s="49" t="str">
        <f t="shared" si="620"/>
        <v>Ministerio de Ciencias, Tecnología, Conocimiento e Innovación</v>
      </c>
      <c r="O28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Rauco</v>
      </c>
      <c r="P2884" s="68"/>
      <c r="Q2884" s="15" t="str">
        <f t="shared" si="617"/>
        <v>Gráfico Evolución Comparativo</v>
      </c>
      <c r="R2884" s="30"/>
      <c r="S28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https://analytics.zoho.com/open-view/2395394000008157701?ZOHO_CRITERIA=%22Localiza_CL_Poblacion%22.%22Codcom%22%3D7305</v>
      </c>
      <c r="T2884" s="17"/>
      <c r="U2884" s="31" t="str">
        <f t="shared" si="618"/>
        <v>#1774B9</v>
      </c>
      <c r="V2884" s="32" t="str">
        <f>+Enfermedades_Mundiales[[#This Row],[idcoleccion]]&amp;"-"&amp;Enfermedades_Mundiales[[#This Row],[id]]</f>
        <v>360-2874</v>
      </c>
      <c r="W2884" s="21">
        <f>+VLOOKUP(Enfermedades_Mundiales[[#This Row],[Filtro URL]],Estructura!$X$4:$Y$366,2,0)</f>
        <v>36307305</v>
      </c>
      <c r="X2884" s="21" t="str">
        <f>+VLOOKUP(Enfermedades_Mundiales[[#This Row],[tema]],Estructura!$A$4:$C$18,3,0)</f>
        <v>T-370</v>
      </c>
      <c r="Y2884" s="32" t="str">
        <f>+VLOOKUP(Enfermedades_Mundiales[[#This Row],[contenido]],Estructura!$E$4:$G$18,3,0)</f>
        <v>C-364</v>
      </c>
      <c r="Z2884" s="32" t="str">
        <f>+VLOOKUP(Enfermedades_Mundiales[[#This Row],[Filtro Integrado]],Estructura!$M$4:$O$367,3,0)</f>
        <v>FI-366</v>
      </c>
      <c r="AA2884" s="32" t="str">
        <f>+VLOOKUP(Enfermedades_Mundiales[[#This Row],[Muestra]],Estructura!$Q$4:$S$194,3,0)</f>
        <v>M-375</v>
      </c>
    </row>
    <row r="2885" spans="1:27" ht="36" x14ac:dyDescent="0.3">
      <c r="A2885" s="61" t="s">
        <v>3352</v>
      </c>
      <c r="B2885" s="43">
        <f t="shared" si="621"/>
        <v>360</v>
      </c>
      <c r="C2885" s="44" t="str">
        <f t="shared" si="621"/>
        <v>Enfermedades Mundiales</v>
      </c>
      <c r="D2885" s="44" t="str">
        <f t="shared" si="621"/>
        <v>Salud</v>
      </c>
      <c r="E2885" s="64">
        <v>7306</v>
      </c>
      <c r="F2885" s="44" t="str">
        <f t="shared" si="619"/>
        <v>Paso a Paso y Vacunación</v>
      </c>
      <c r="G2885" s="27" t="s">
        <v>3568</v>
      </c>
      <c r="H2885" s="60" t="s">
        <v>17</v>
      </c>
      <c r="I2885" s="58" t="s">
        <v>153</v>
      </c>
      <c r="J2885" s="43" t="str">
        <f t="shared" si="611"/>
        <v>Zona</v>
      </c>
      <c r="K2885" s="12" t="str">
        <f t="shared" ref="K2885:N2900" si="622">+K2884</f>
        <v>Etapas Históricas - Vacunación</v>
      </c>
      <c r="L2885" s="43" t="str">
        <f t="shared" si="622"/>
        <v>Periodo 2020-2021</v>
      </c>
      <c r="M2885" s="43" t="str">
        <f t="shared" si="622"/>
        <v>Unidades</v>
      </c>
      <c r="N2885" s="49" t="str">
        <f t="shared" si="622"/>
        <v>Ministerio de Ciencias, Tecnología, Conocimiento e Innovación</v>
      </c>
      <c r="O28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Romeral</v>
      </c>
      <c r="P2885" s="68"/>
      <c r="Q2885" s="15" t="str">
        <f t="shared" si="617"/>
        <v>Gráfico Evolución Comparativo</v>
      </c>
      <c r="R2885" s="30"/>
      <c r="S28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https://analytics.zoho.com/open-view/2395394000008157701?ZOHO_CRITERIA=%22Localiza_CL_Poblacion%22.%22Codcom%22%3D7306</v>
      </c>
      <c r="T2885" s="17"/>
      <c r="U2885" s="31" t="str">
        <f t="shared" si="618"/>
        <v>#1774B9</v>
      </c>
      <c r="V2885" s="32" t="str">
        <f>+Enfermedades_Mundiales[[#This Row],[idcoleccion]]&amp;"-"&amp;Enfermedades_Mundiales[[#This Row],[id]]</f>
        <v>360-2875</v>
      </c>
      <c r="W2885" s="21">
        <f>+VLOOKUP(Enfermedades_Mundiales[[#This Row],[Filtro URL]],Estructura!$X$4:$Y$366,2,0)</f>
        <v>36307306</v>
      </c>
      <c r="X2885" s="21" t="str">
        <f>+VLOOKUP(Enfermedades_Mundiales[[#This Row],[tema]],Estructura!$A$4:$C$18,3,0)</f>
        <v>T-370</v>
      </c>
      <c r="Y2885" s="32" t="str">
        <f>+VLOOKUP(Enfermedades_Mundiales[[#This Row],[contenido]],Estructura!$E$4:$G$18,3,0)</f>
        <v>C-364</v>
      </c>
      <c r="Z2885" s="32" t="str">
        <f>+VLOOKUP(Enfermedades_Mundiales[[#This Row],[Filtro Integrado]],Estructura!$M$4:$O$367,3,0)</f>
        <v>FI-366</v>
      </c>
      <c r="AA2885" s="32" t="str">
        <f>+VLOOKUP(Enfermedades_Mundiales[[#This Row],[Muestra]],Estructura!$Q$4:$S$194,3,0)</f>
        <v>M-375</v>
      </c>
    </row>
    <row r="2886" spans="1:27" ht="40.799999999999997" x14ac:dyDescent="0.3">
      <c r="A2886" s="61" t="s">
        <v>3353</v>
      </c>
      <c r="B2886" s="43">
        <f t="shared" si="621"/>
        <v>360</v>
      </c>
      <c r="C2886" s="44" t="str">
        <f t="shared" si="621"/>
        <v>Enfermedades Mundiales</v>
      </c>
      <c r="D2886" s="44" t="str">
        <f t="shared" si="621"/>
        <v>Salud</v>
      </c>
      <c r="E2886" s="64">
        <v>7307</v>
      </c>
      <c r="F2886" s="44" t="str">
        <f t="shared" si="619"/>
        <v>Paso a Paso y Vacunación</v>
      </c>
      <c r="G2886" s="27" t="s">
        <v>3568</v>
      </c>
      <c r="H2886" s="60" t="s">
        <v>17</v>
      </c>
      <c r="I2886" s="58" t="s">
        <v>154</v>
      </c>
      <c r="J2886" s="43" t="str">
        <f t="shared" ref="J2886:J2949" si="623">+J2885</f>
        <v>Zona</v>
      </c>
      <c r="K2886" s="12" t="str">
        <f t="shared" si="622"/>
        <v>Etapas Históricas - Vacunación</v>
      </c>
      <c r="L2886" s="43" t="str">
        <f t="shared" si="622"/>
        <v>Periodo 2020-2021</v>
      </c>
      <c r="M2886" s="43" t="str">
        <f t="shared" si="622"/>
        <v>Unidades</v>
      </c>
      <c r="N2886" s="49" t="str">
        <f t="shared" si="622"/>
        <v>Ministerio de Ciencias, Tecnología, Conocimiento e Innovación</v>
      </c>
      <c r="O28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Sagrada Familia</v>
      </c>
      <c r="P2886" s="68"/>
      <c r="Q2886" s="15" t="str">
        <f t="shared" si="617"/>
        <v>Gráfico Evolución Comparativo</v>
      </c>
      <c r="R2886" s="30"/>
      <c r="S28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https://analytics.zoho.com/open-view/2395394000008157701?ZOHO_CRITERIA=%22Localiza_CL_Poblacion%22.%22Codcom%22%3D7307</v>
      </c>
      <c r="T2886" s="17"/>
      <c r="U2886" s="31" t="str">
        <f t="shared" si="618"/>
        <v>#1774B9</v>
      </c>
      <c r="V2886" s="32" t="str">
        <f>+Enfermedades_Mundiales[[#This Row],[idcoleccion]]&amp;"-"&amp;Enfermedades_Mundiales[[#This Row],[id]]</f>
        <v>360-2876</v>
      </c>
      <c r="W2886" s="21">
        <f>+VLOOKUP(Enfermedades_Mundiales[[#This Row],[Filtro URL]],Estructura!$X$4:$Y$366,2,0)</f>
        <v>36307307</v>
      </c>
      <c r="X2886" s="21" t="str">
        <f>+VLOOKUP(Enfermedades_Mundiales[[#This Row],[tema]],Estructura!$A$4:$C$18,3,0)</f>
        <v>T-370</v>
      </c>
      <c r="Y2886" s="32" t="str">
        <f>+VLOOKUP(Enfermedades_Mundiales[[#This Row],[contenido]],Estructura!$E$4:$G$18,3,0)</f>
        <v>C-364</v>
      </c>
      <c r="Z2886" s="32" t="str">
        <f>+VLOOKUP(Enfermedades_Mundiales[[#This Row],[Filtro Integrado]],Estructura!$M$4:$O$367,3,0)</f>
        <v>FI-366</v>
      </c>
      <c r="AA2886" s="32" t="str">
        <f>+VLOOKUP(Enfermedades_Mundiales[[#This Row],[Muestra]],Estructura!$Q$4:$S$194,3,0)</f>
        <v>M-375</v>
      </c>
    </row>
    <row r="2887" spans="1:27" ht="36" x14ac:dyDescent="0.3">
      <c r="A2887" s="61" t="s">
        <v>3354</v>
      </c>
      <c r="B2887" s="43">
        <f t="shared" si="621"/>
        <v>360</v>
      </c>
      <c r="C2887" s="44" t="str">
        <f t="shared" si="621"/>
        <v>Enfermedades Mundiales</v>
      </c>
      <c r="D2887" s="44" t="str">
        <f t="shared" si="621"/>
        <v>Salud</v>
      </c>
      <c r="E2887" s="64">
        <v>7308</v>
      </c>
      <c r="F2887" s="44" t="str">
        <f t="shared" si="619"/>
        <v>Paso a Paso y Vacunación</v>
      </c>
      <c r="G2887" s="27" t="s">
        <v>3568</v>
      </c>
      <c r="H2887" s="60" t="s">
        <v>17</v>
      </c>
      <c r="I2887" s="58" t="s">
        <v>155</v>
      </c>
      <c r="J2887" s="43" t="str">
        <f t="shared" si="623"/>
        <v>Zona</v>
      </c>
      <c r="K2887" s="12" t="str">
        <f t="shared" si="622"/>
        <v>Etapas Históricas - Vacunación</v>
      </c>
      <c r="L2887" s="43" t="str">
        <f t="shared" si="622"/>
        <v>Periodo 2020-2021</v>
      </c>
      <c r="M2887" s="43" t="str">
        <f t="shared" si="622"/>
        <v>Unidades</v>
      </c>
      <c r="N2887" s="49" t="str">
        <f t="shared" si="622"/>
        <v>Ministerio de Ciencias, Tecnología, Conocimiento e Innovación</v>
      </c>
      <c r="O28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Teno</v>
      </c>
      <c r="P2887" s="68"/>
      <c r="Q2887" s="15" t="str">
        <f t="shared" si="617"/>
        <v>Gráfico Evolución Comparativo</v>
      </c>
      <c r="R2887" s="30"/>
      <c r="S28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https://analytics.zoho.com/open-view/2395394000008157701?ZOHO_CRITERIA=%22Localiza_CL_Poblacion%22.%22Codcom%22%3D7308</v>
      </c>
      <c r="T2887" s="17"/>
      <c r="U2887" s="31" t="str">
        <f t="shared" si="618"/>
        <v>#1774B9</v>
      </c>
      <c r="V2887" s="32" t="str">
        <f>+Enfermedades_Mundiales[[#This Row],[idcoleccion]]&amp;"-"&amp;Enfermedades_Mundiales[[#This Row],[id]]</f>
        <v>360-2877</v>
      </c>
      <c r="W2887" s="21">
        <f>+VLOOKUP(Enfermedades_Mundiales[[#This Row],[Filtro URL]],Estructura!$X$4:$Y$366,2,0)</f>
        <v>36307308</v>
      </c>
      <c r="X2887" s="21" t="str">
        <f>+VLOOKUP(Enfermedades_Mundiales[[#This Row],[tema]],Estructura!$A$4:$C$18,3,0)</f>
        <v>T-370</v>
      </c>
      <c r="Y2887" s="32" t="str">
        <f>+VLOOKUP(Enfermedades_Mundiales[[#This Row],[contenido]],Estructura!$E$4:$G$18,3,0)</f>
        <v>C-364</v>
      </c>
      <c r="Z2887" s="32" t="str">
        <f>+VLOOKUP(Enfermedades_Mundiales[[#This Row],[Filtro Integrado]],Estructura!$M$4:$O$367,3,0)</f>
        <v>FI-366</v>
      </c>
      <c r="AA2887" s="32" t="str">
        <f>+VLOOKUP(Enfermedades_Mundiales[[#This Row],[Muestra]],Estructura!$Q$4:$S$194,3,0)</f>
        <v>M-375</v>
      </c>
    </row>
    <row r="2888" spans="1:27" ht="40.799999999999997" x14ac:dyDescent="0.3">
      <c r="A2888" s="61" t="s">
        <v>3355</v>
      </c>
      <c r="B2888" s="43">
        <f t="shared" si="621"/>
        <v>360</v>
      </c>
      <c r="C2888" s="44" t="str">
        <f t="shared" si="621"/>
        <v>Enfermedades Mundiales</v>
      </c>
      <c r="D2888" s="44" t="str">
        <f t="shared" si="621"/>
        <v>Salud</v>
      </c>
      <c r="E2888" s="64">
        <v>7309</v>
      </c>
      <c r="F2888" s="44" t="str">
        <f t="shared" si="619"/>
        <v>Paso a Paso y Vacunación</v>
      </c>
      <c r="G2888" s="27" t="s">
        <v>3568</v>
      </c>
      <c r="H2888" s="60" t="s">
        <v>17</v>
      </c>
      <c r="I2888" s="58" t="s">
        <v>156</v>
      </c>
      <c r="J2888" s="43" t="str">
        <f t="shared" si="623"/>
        <v>Zona</v>
      </c>
      <c r="K2888" s="12" t="str">
        <f t="shared" si="622"/>
        <v>Etapas Históricas - Vacunación</v>
      </c>
      <c r="L2888" s="43" t="str">
        <f t="shared" si="622"/>
        <v>Periodo 2020-2021</v>
      </c>
      <c r="M2888" s="43" t="str">
        <f t="shared" si="622"/>
        <v>Unidades</v>
      </c>
      <c r="N2888" s="49" t="str">
        <f t="shared" si="622"/>
        <v>Ministerio de Ciencias, Tecnología, Conocimiento e Innovación</v>
      </c>
      <c r="O28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Vichuquén</v>
      </c>
      <c r="P2888" s="68"/>
      <c r="Q2888" s="15" t="str">
        <f t="shared" si="617"/>
        <v>Gráfico Evolución Comparativo</v>
      </c>
      <c r="R2888" s="30"/>
      <c r="S28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https://analytics.zoho.com/open-view/2395394000008157701?ZOHO_CRITERIA=%22Localiza_CL_Poblacion%22.%22Codcom%22%3D7309</v>
      </c>
      <c r="T2888" s="17"/>
      <c r="U2888" s="31" t="str">
        <f t="shared" si="618"/>
        <v>#1774B9</v>
      </c>
      <c r="V2888" s="32" t="str">
        <f>+Enfermedades_Mundiales[[#This Row],[idcoleccion]]&amp;"-"&amp;Enfermedades_Mundiales[[#This Row],[id]]</f>
        <v>360-2878</v>
      </c>
      <c r="W2888" s="21">
        <f>+VLOOKUP(Enfermedades_Mundiales[[#This Row],[Filtro URL]],Estructura!$X$4:$Y$366,2,0)</f>
        <v>36307309</v>
      </c>
      <c r="X2888" s="21" t="str">
        <f>+VLOOKUP(Enfermedades_Mundiales[[#This Row],[tema]],Estructura!$A$4:$C$18,3,0)</f>
        <v>T-370</v>
      </c>
      <c r="Y2888" s="32" t="str">
        <f>+VLOOKUP(Enfermedades_Mundiales[[#This Row],[contenido]],Estructura!$E$4:$G$18,3,0)</f>
        <v>C-364</v>
      </c>
      <c r="Z2888" s="32" t="str">
        <f>+VLOOKUP(Enfermedades_Mundiales[[#This Row],[Filtro Integrado]],Estructura!$M$4:$O$367,3,0)</f>
        <v>FI-366</v>
      </c>
      <c r="AA2888" s="32" t="str">
        <f>+VLOOKUP(Enfermedades_Mundiales[[#This Row],[Muestra]],Estructura!$Q$4:$S$194,3,0)</f>
        <v>M-375</v>
      </c>
    </row>
    <row r="2889" spans="1:27" ht="36" x14ac:dyDescent="0.3">
      <c r="A2889" s="61" t="s">
        <v>3356</v>
      </c>
      <c r="B2889" s="43">
        <f t="shared" si="621"/>
        <v>360</v>
      </c>
      <c r="C2889" s="44" t="str">
        <f t="shared" si="621"/>
        <v>Enfermedades Mundiales</v>
      </c>
      <c r="D2889" s="44" t="str">
        <f t="shared" si="621"/>
        <v>Salud</v>
      </c>
      <c r="E2889" s="64">
        <v>7401</v>
      </c>
      <c r="F2889" s="44" t="str">
        <f t="shared" si="619"/>
        <v>Paso a Paso y Vacunación</v>
      </c>
      <c r="G2889" s="27" t="s">
        <v>3568</v>
      </c>
      <c r="H2889" s="60" t="s">
        <v>17</v>
      </c>
      <c r="I2889" s="58" t="s">
        <v>157</v>
      </c>
      <c r="J2889" s="43" t="str">
        <f t="shared" si="623"/>
        <v>Zona</v>
      </c>
      <c r="K2889" s="12" t="str">
        <f t="shared" si="622"/>
        <v>Etapas Históricas - Vacunación</v>
      </c>
      <c r="L2889" s="43" t="str">
        <f t="shared" si="622"/>
        <v>Periodo 2020-2021</v>
      </c>
      <c r="M2889" s="43" t="str">
        <f t="shared" si="622"/>
        <v>Unidades</v>
      </c>
      <c r="N2889" s="49" t="str">
        <f t="shared" si="622"/>
        <v>Ministerio de Ciencias, Tecnología, Conocimiento e Innovación</v>
      </c>
      <c r="O28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Linares</v>
      </c>
      <c r="P2889" s="68"/>
      <c r="Q2889" s="15" t="str">
        <f t="shared" si="617"/>
        <v>Gráfico Evolución Comparativo</v>
      </c>
      <c r="R2889" s="30"/>
      <c r="S28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https://analytics.zoho.com/open-view/2395394000008157701?ZOHO_CRITERIA=%22Localiza_CL_Poblacion%22.%22Codcom%22%3D7401</v>
      </c>
      <c r="T2889" s="17"/>
      <c r="U2889" s="31" t="str">
        <f t="shared" si="618"/>
        <v>#1774B9</v>
      </c>
      <c r="V2889" s="32" t="str">
        <f>+Enfermedades_Mundiales[[#This Row],[idcoleccion]]&amp;"-"&amp;Enfermedades_Mundiales[[#This Row],[id]]</f>
        <v>360-2879</v>
      </c>
      <c r="W2889" s="21">
        <f>+VLOOKUP(Enfermedades_Mundiales[[#This Row],[Filtro URL]],Estructura!$X$4:$Y$366,2,0)</f>
        <v>36307401</v>
      </c>
      <c r="X2889" s="21" t="str">
        <f>+VLOOKUP(Enfermedades_Mundiales[[#This Row],[tema]],Estructura!$A$4:$C$18,3,0)</f>
        <v>T-370</v>
      </c>
      <c r="Y2889" s="32" t="str">
        <f>+VLOOKUP(Enfermedades_Mundiales[[#This Row],[contenido]],Estructura!$E$4:$G$18,3,0)</f>
        <v>C-364</v>
      </c>
      <c r="Z2889" s="32" t="str">
        <f>+VLOOKUP(Enfermedades_Mundiales[[#This Row],[Filtro Integrado]],Estructura!$M$4:$O$367,3,0)</f>
        <v>FI-366</v>
      </c>
      <c r="AA2889" s="32" t="str">
        <f>+VLOOKUP(Enfermedades_Mundiales[[#This Row],[Muestra]],Estructura!$Q$4:$S$194,3,0)</f>
        <v>M-375</v>
      </c>
    </row>
    <row r="2890" spans="1:27" ht="36" x14ac:dyDescent="0.3">
      <c r="A2890" s="61" t="s">
        <v>3357</v>
      </c>
      <c r="B2890" s="43">
        <f t="shared" si="621"/>
        <v>360</v>
      </c>
      <c r="C2890" s="44" t="str">
        <f t="shared" si="621"/>
        <v>Enfermedades Mundiales</v>
      </c>
      <c r="D2890" s="44" t="str">
        <f t="shared" si="621"/>
        <v>Salud</v>
      </c>
      <c r="E2890" s="64">
        <v>7402</v>
      </c>
      <c r="F2890" s="44" t="str">
        <f t="shared" si="619"/>
        <v>Paso a Paso y Vacunación</v>
      </c>
      <c r="G2890" s="27" t="s">
        <v>3568</v>
      </c>
      <c r="H2890" s="60" t="s">
        <v>17</v>
      </c>
      <c r="I2890" s="58" t="s">
        <v>158</v>
      </c>
      <c r="J2890" s="43" t="str">
        <f t="shared" si="623"/>
        <v>Zona</v>
      </c>
      <c r="K2890" s="12" t="str">
        <f t="shared" si="622"/>
        <v>Etapas Históricas - Vacunación</v>
      </c>
      <c r="L2890" s="43" t="str">
        <f t="shared" si="622"/>
        <v>Periodo 2020-2021</v>
      </c>
      <c r="M2890" s="43" t="str">
        <f t="shared" si="622"/>
        <v>Unidades</v>
      </c>
      <c r="N2890" s="49" t="str">
        <f t="shared" si="622"/>
        <v>Ministerio de Ciencias, Tecnología, Conocimiento e Innovación</v>
      </c>
      <c r="O28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Colbún</v>
      </c>
      <c r="P2890" s="68"/>
      <c r="Q2890" s="15" t="str">
        <f t="shared" si="617"/>
        <v>Gráfico Evolución Comparativo</v>
      </c>
      <c r="R2890" s="30"/>
      <c r="S28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https://analytics.zoho.com/open-view/2395394000008157701?ZOHO_CRITERIA=%22Localiza_CL_Poblacion%22.%22Codcom%22%3D7402</v>
      </c>
      <c r="T2890" s="17"/>
      <c r="U2890" s="31" t="str">
        <f t="shared" si="618"/>
        <v>#1774B9</v>
      </c>
      <c r="V2890" s="32" t="str">
        <f>+Enfermedades_Mundiales[[#This Row],[idcoleccion]]&amp;"-"&amp;Enfermedades_Mundiales[[#This Row],[id]]</f>
        <v>360-2880</v>
      </c>
      <c r="W2890" s="21">
        <f>+VLOOKUP(Enfermedades_Mundiales[[#This Row],[Filtro URL]],Estructura!$X$4:$Y$366,2,0)</f>
        <v>36307402</v>
      </c>
      <c r="X2890" s="21" t="str">
        <f>+VLOOKUP(Enfermedades_Mundiales[[#This Row],[tema]],Estructura!$A$4:$C$18,3,0)</f>
        <v>T-370</v>
      </c>
      <c r="Y2890" s="32" t="str">
        <f>+VLOOKUP(Enfermedades_Mundiales[[#This Row],[contenido]],Estructura!$E$4:$G$18,3,0)</f>
        <v>C-364</v>
      </c>
      <c r="Z2890" s="32" t="str">
        <f>+VLOOKUP(Enfermedades_Mundiales[[#This Row],[Filtro Integrado]],Estructura!$M$4:$O$367,3,0)</f>
        <v>FI-366</v>
      </c>
      <c r="AA2890" s="32" t="str">
        <f>+VLOOKUP(Enfermedades_Mundiales[[#This Row],[Muestra]],Estructura!$Q$4:$S$194,3,0)</f>
        <v>M-375</v>
      </c>
    </row>
    <row r="2891" spans="1:27" ht="36" x14ac:dyDescent="0.3">
      <c r="A2891" s="61" t="s">
        <v>3358</v>
      </c>
      <c r="B2891" s="43">
        <f t="shared" si="621"/>
        <v>360</v>
      </c>
      <c r="C2891" s="44" t="str">
        <f t="shared" si="621"/>
        <v>Enfermedades Mundiales</v>
      </c>
      <c r="D2891" s="44" t="str">
        <f t="shared" si="621"/>
        <v>Salud</v>
      </c>
      <c r="E2891" s="64">
        <v>7403</v>
      </c>
      <c r="F2891" s="44" t="str">
        <f t="shared" si="619"/>
        <v>Paso a Paso y Vacunación</v>
      </c>
      <c r="G2891" s="27" t="s">
        <v>3568</v>
      </c>
      <c r="H2891" s="60" t="s">
        <v>17</v>
      </c>
      <c r="I2891" s="58" t="s">
        <v>159</v>
      </c>
      <c r="J2891" s="43" t="str">
        <f t="shared" si="623"/>
        <v>Zona</v>
      </c>
      <c r="K2891" s="12" t="str">
        <f t="shared" si="622"/>
        <v>Etapas Históricas - Vacunación</v>
      </c>
      <c r="L2891" s="43" t="str">
        <f t="shared" si="622"/>
        <v>Periodo 2020-2021</v>
      </c>
      <c r="M2891" s="43" t="str">
        <f t="shared" si="622"/>
        <v>Unidades</v>
      </c>
      <c r="N2891" s="49" t="str">
        <f t="shared" si="622"/>
        <v>Ministerio de Ciencias, Tecnología, Conocimiento e Innovación</v>
      </c>
      <c r="O28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Longaví</v>
      </c>
      <c r="P2891" s="68"/>
      <c r="Q2891" s="15" t="str">
        <f t="shared" si="617"/>
        <v>Gráfico Evolución Comparativo</v>
      </c>
      <c r="R2891" s="30"/>
      <c r="S28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https://analytics.zoho.com/open-view/2395394000008157701?ZOHO_CRITERIA=%22Localiza_CL_Poblacion%22.%22Codcom%22%3D7403</v>
      </c>
      <c r="T2891" s="17"/>
      <c r="U2891" s="31" t="str">
        <f t="shared" si="618"/>
        <v>#1774B9</v>
      </c>
      <c r="V2891" s="32" t="str">
        <f>+Enfermedades_Mundiales[[#This Row],[idcoleccion]]&amp;"-"&amp;Enfermedades_Mundiales[[#This Row],[id]]</f>
        <v>360-2881</v>
      </c>
      <c r="W2891" s="21">
        <f>+VLOOKUP(Enfermedades_Mundiales[[#This Row],[Filtro URL]],Estructura!$X$4:$Y$366,2,0)</f>
        <v>36307403</v>
      </c>
      <c r="X2891" s="21" t="str">
        <f>+VLOOKUP(Enfermedades_Mundiales[[#This Row],[tema]],Estructura!$A$4:$C$18,3,0)</f>
        <v>T-370</v>
      </c>
      <c r="Y2891" s="32" t="str">
        <f>+VLOOKUP(Enfermedades_Mundiales[[#This Row],[contenido]],Estructura!$E$4:$G$18,3,0)</f>
        <v>C-364</v>
      </c>
      <c r="Z2891" s="32" t="str">
        <f>+VLOOKUP(Enfermedades_Mundiales[[#This Row],[Filtro Integrado]],Estructura!$M$4:$O$367,3,0)</f>
        <v>FI-366</v>
      </c>
      <c r="AA2891" s="32" t="str">
        <f>+VLOOKUP(Enfermedades_Mundiales[[#This Row],[Muestra]],Estructura!$Q$4:$S$194,3,0)</f>
        <v>M-375</v>
      </c>
    </row>
    <row r="2892" spans="1:27" ht="36" x14ac:dyDescent="0.3">
      <c r="A2892" s="61" t="s">
        <v>3359</v>
      </c>
      <c r="B2892" s="43">
        <f t="shared" si="621"/>
        <v>360</v>
      </c>
      <c r="C2892" s="44" t="str">
        <f t="shared" si="621"/>
        <v>Enfermedades Mundiales</v>
      </c>
      <c r="D2892" s="44" t="str">
        <f t="shared" si="621"/>
        <v>Salud</v>
      </c>
      <c r="E2892" s="64">
        <v>7404</v>
      </c>
      <c r="F2892" s="44" t="str">
        <f t="shared" si="619"/>
        <v>Paso a Paso y Vacunación</v>
      </c>
      <c r="G2892" s="27" t="s">
        <v>3568</v>
      </c>
      <c r="H2892" s="60" t="s">
        <v>17</v>
      </c>
      <c r="I2892" s="58" t="s">
        <v>160</v>
      </c>
      <c r="J2892" s="43" t="str">
        <f t="shared" si="623"/>
        <v>Zona</v>
      </c>
      <c r="K2892" s="12" t="str">
        <f t="shared" si="622"/>
        <v>Etapas Históricas - Vacunación</v>
      </c>
      <c r="L2892" s="43" t="str">
        <f t="shared" si="622"/>
        <v>Periodo 2020-2021</v>
      </c>
      <c r="M2892" s="43" t="str">
        <f t="shared" si="622"/>
        <v>Unidades</v>
      </c>
      <c r="N2892" s="49" t="str">
        <f t="shared" si="622"/>
        <v>Ministerio de Ciencias, Tecnología, Conocimiento e Innovación</v>
      </c>
      <c r="O28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Parral</v>
      </c>
      <c r="P2892" s="68"/>
      <c r="Q2892" s="15" t="str">
        <f t="shared" si="617"/>
        <v>Gráfico Evolución Comparativo</v>
      </c>
      <c r="R2892" s="30"/>
      <c r="S28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https://analytics.zoho.com/open-view/2395394000008157701?ZOHO_CRITERIA=%22Localiza_CL_Poblacion%22.%22Codcom%22%3D7404</v>
      </c>
      <c r="T2892" s="17"/>
      <c r="U2892" s="31" t="str">
        <f t="shared" si="618"/>
        <v>#1774B9</v>
      </c>
      <c r="V2892" s="32" t="str">
        <f>+Enfermedades_Mundiales[[#This Row],[idcoleccion]]&amp;"-"&amp;Enfermedades_Mundiales[[#This Row],[id]]</f>
        <v>360-2882</v>
      </c>
      <c r="W2892" s="21">
        <f>+VLOOKUP(Enfermedades_Mundiales[[#This Row],[Filtro URL]],Estructura!$X$4:$Y$366,2,0)</f>
        <v>36307404</v>
      </c>
      <c r="X2892" s="21" t="str">
        <f>+VLOOKUP(Enfermedades_Mundiales[[#This Row],[tema]],Estructura!$A$4:$C$18,3,0)</f>
        <v>T-370</v>
      </c>
      <c r="Y2892" s="32" t="str">
        <f>+VLOOKUP(Enfermedades_Mundiales[[#This Row],[contenido]],Estructura!$E$4:$G$18,3,0)</f>
        <v>C-364</v>
      </c>
      <c r="Z2892" s="32" t="str">
        <f>+VLOOKUP(Enfermedades_Mundiales[[#This Row],[Filtro Integrado]],Estructura!$M$4:$O$367,3,0)</f>
        <v>FI-366</v>
      </c>
      <c r="AA2892" s="32" t="str">
        <f>+VLOOKUP(Enfermedades_Mundiales[[#This Row],[Muestra]],Estructura!$Q$4:$S$194,3,0)</f>
        <v>M-375</v>
      </c>
    </row>
    <row r="2893" spans="1:27" ht="36" x14ac:dyDescent="0.3">
      <c r="A2893" s="61" t="s">
        <v>3360</v>
      </c>
      <c r="B2893" s="43">
        <f t="shared" si="621"/>
        <v>360</v>
      </c>
      <c r="C2893" s="44" t="str">
        <f t="shared" si="621"/>
        <v>Enfermedades Mundiales</v>
      </c>
      <c r="D2893" s="44" t="str">
        <f t="shared" si="621"/>
        <v>Salud</v>
      </c>
      <c r="E2893" s="64">
        <v>7405</v>
      </c>
      <c r="F2893" s="44" t="str">
        <f t="shared" si="619"/>
        <v>Paso a Paso y Vacunación</v>
      </c>
      <c r="G2893" s="27" t="s">
        <v>3568</v>
      </c>
      <c r="H2893" s="60" t="s">
        <v>17</v>
      </c>
      <c r="I2893" s="58" t="s">
        <v>161</v>
      </c>
      <c r="J2893" s="43" t="str">
        <f t="shared" si="623"/>
        <v>Zona</v>
      </c>
      <c r="K2893" s="12" t="str">
        <f t="shared" si="622"/>
        <v>Etapas Históricas - Vacunación</v>
      </c>
      <c r="L2893" s="43" t="str">
        <f t="shared" si="622"/>
        <v>Periodo 2020-2021</v>
      </c>
      <c r="M2893" s="43" t="str">
        <f t="shared" si="622"/>
        <v>Unidades</v>
      </c>
      <c r="N2893" s="49" t="str">
        <f t="shared" si="622"/>
        <v>Ministerio de Ciencias, Tecnología, Conocimiento e Innovación</v>
      </c>
      <c r="O28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Retiro</v>
      </c>
      <c r="P2893" s="68"/>
      <c r="Q2893" s="15" t="str">
        <f t="shared" si="617"/>
        <v>Gráfico Evolución Comparativo</v>
      </c>
      <c r="R2893" s="30"/>
      <c r="S28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https://analytics.zoho.com/open-view/2395394000008157701?ZOHO_CRITERIA=%22Localiza_CL_Poblacion%22.%22Codcom%22%3D7405</v>
      </c>
      <c r="T2893" s="17"/>
      <c r="U2893" s="31" t="str">
        <f t="shared" si="618"/>
        <v>#1774B9</v>
      </c>
      <c r="V2893" s="32" t="str">
        <f>+Enfermedades_Mundiales[[#This Row],[idcoleccion]]&amp;"-"&amp;Enfermedades_Mundiales[[#This Row],[id]]</f>
        <v>360-2883</v>
      </c>
      <c r="W2893" s="21">
        <f>+VLOOKUP(Enfermedades_Mundiales[[#This Row],[Filtro URL]],Estructura!$X$4:$Y$366,2,0)</f>
        <v>36307405</v>
      </c>
      <c r="X2893" s="21" t="str">
        <f>+VLOOKUP(Enfermedades_Mundiales[[#This Row],[tema]],Estructura!$A$4:$C$18,3,0)</f>
        <v>T-370</v>
      </c>
      <c r="Y2893" s="32" t="str">
        <f>+VLOOKUP(Enfermedades_Mundiales[[#This Row],[contenido]],Estructura!$E$4:$G$18,3,0)</f>
        <v>C-364</v>
      </c>
      <c r="Z2893" s="32" t="str">
        <f>+VLOOKUP(Enfermedades_Mundiales[[#This Row],[Filtro Integrado]],Estructura!$M$4:$O$367,3,0)</f>
        <v>FI-366</v>
      </c>
      <c r="AA2893" s="32" t="str">
        <f>+VLOOKUP(Enfermedades_Mundiales[[#This Row],[Muestra]],Estructura!$Q$4:$S$194,3,0)</f>
        <v>M-375</v>
      </c>
    </row>
    <row r="2894" spans="1:27" ht="40.799999999999997" x14ac:dyDescent="0.3">
      <c r="A2894" s="61" t="s">
        <v>3361</v>
      </c>
      <c r="B2894" s="43">
        <f t="shared" si="621"/>
        <v>360</v>
      </c>
      <c r="C2894" s="44" t="str">
        <f t="shared" si="621"/>
        <v>Enfermedades Mundiales</v>
      </c>
      <c r="D2894" s="44" t="str">
        <f t="shared" si="621"/>
        <v>Salud</v>
      </c>
      <c r="E2894" s="64">
        <v>7406</v>
      </c>
      <c r="F2894" s="44" t="str">
        <f t="shared" si="619"/>
        <v>Paso a Paso y Vacunación</v>
      </c>
      <c r="G2894" s="27" t="s">
        <v>3568</v>
      </c>
      <c r="H2894" s="60" t="s">
        <v>17</v>
      </c>
      <c r="I2894" s="58" t="s">
        <v>162</v>
      </c>
      <c r="J2894" s="43" t="str">
        <f t="shared" si="623"/>
        <v>Zona</v>
      </c>
      <c r="K2894" s="12" t="str">
        <f t="shared" si="622"/>
        <v>Etapas Históricas - Vacunación</v>
      </c>
      <c r="L2894" s="43" t="str">
        <f t="shared" si="622"/>
        <v>Periodo 2020-2021</v>
      </c>
      <c r="M2894" s="43" t="str">
        <f t="shared" si="622"/>
        <v>Unidades</v>
      </c>
      <c r="N2894" s="49" t="str">
        <f t="shared" si="622"/>
        <v>Ministerio de Ciencias, Tecnología, Conocimiento e Innovación</v>
      </c>
      <c r="O28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Javier</v>
      </c>
      <c r="P2894" s="68"/>
      <c r="Q2894" s="15" t="str">
        <f t="shared" si="617"/>
        <v>Gráfico Evolución Comparativo</v>
      </c>
      <c r="R2894" s="30"/>
      <c r="S28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https://analytics.zoho.com/open-view/2395394000008157701?ZOHO_CRITERIA=%22Localiza_CL_Poblacion%22.%22Codcom%22%3D7406</v>
      </c>
      <c r="T2894" s="17"/>
      <c r="U2894" s="31" t="str">
        <f t="shared" si="618"/>
        <v>#1774B9</v>
      </c>
      <c r="V2894" s="32" t="str">
        <f>+Enfermedades_Mundiales[[#This Row],[idcoleccion]]&amp;"-"&amp;Enfermedades_Mundiales[[#This Row],[id]]</f>
        <v>360-2884</v>
      </c>
      <c r="W2894" s="21">
        <f>+VLOOKUP(Enfermedades_Mundiales[[#This Row],[Filtro URL]],Estructura!$X$4:$Y$366,2,0)</f>
        <v>36307406</v>
      </c>
      <c r="X2894" s="21" t="str">
        <f>+VLOOKUP(Enfermedades_Mundiales[[#This Row],[tema]],Estructura!$A$4:$C$18,3,0)</f>
        <v>T-370</v>
      </c>
      <c r="Y2894" s="32" t="str">
        <f>+VLOOKUP(Enfermedades_Mundiales[[#This Row],[contenido]],Estructura!$E$4:$G$18,3,0)</f>
        <v>C-364</v>
      </c>
      <c r="Z2894" s="32" t="str">
        <f>+VLOOKUP(Enfermedades_Mundiales[[#This Row],[Filtro Integrado]],Estructura!$M$4:$O$367,3,0)</f>
        <v>FI-366</v>
      </c>
      <c r="AA2894" s="32" t="str">
        <f>+VLOOKUP(Enfermedades_Mundiales[[#This Row],[Muestra]],Estructura!$Q$4:$S$194,3,0)</f>
        <v>M-375</v>
      </c>
    </row>
    <row r="2895" spans="1:27" ht="40.799999999999997" x14ac:dyDescent="0.3">
      <c r="A2895" s="61" t="s">
        <v>3362</v>
      </c>
      <c r="B2895" s="43">
        <f t="shared" si="621"/>
        <v>360</v>
      </c>
      <c r="C2895" s="44" t="str">
        <f t="shared" si="621"/>
        <v>Enfermedades Mundiales</v>
      </c>
      <c r="D2895" s="44" t="str">
        <f t="shared" si="621"/>
        <v>Salud</v>
      </c>
      <c r="E2895" s="64">
        <v>7407</v>
      </c>
      <c r="F2895" s="44" t="str">
        <f t="shared" si="619"/>
        <v>Paso a Paso y Vacunación</v>
      </c>
      <c r="G2895" s="27" t="s">
        <v>3568</v>
      </c>
      <c r="H2895" s="60" t="s">
        <v>17</v>
      </c>
      <c r="I2895" s="58" t="s">
        <v>163</v>
      </c>
      <c r="J2895" s="43" t="str">
        <f t="shared" si="623"/>
        <v>Zona</v>
      </c>
      <c r="K2895" s="12" t="str">
        <f t="shared" si="622"/>
        <v>Etapas Históricas - Vacunación</v>
      </c>
      <c r="L2895" s="43" t="str">
        <f t="shared" si="622"/>
        <v>Periodo 2020-2021</v>
      </c>
      <c r="M2895" s="43" t="str">
        <f t="shared" si="622"/>
        <v>Unidades</v>
      </c>
      <c r="N2895" s="49" t="str">
        <f t="shared" si="622"/>
        <v>Ministerio de Ciencias, Tecnología, Conocimiento e Innovación</v>
      </c>
      <c r="O28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Villa Alegre</v>
      </c>
      <c r="P2895" s="68"/>
      <c r="Q2895" s="15" t="str">
        <f t="shared" si="617"/>
        <v>Gráfico Evolución Comparativo</v>
      </c>
      <c r="R2895" s="30"/>
      <c r="S28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https://analytics.zoho.com/open-view/2395394000008157701?ZOHO_CRITERIA=%22Localiza_CL_Poblacion%22.%22Codcom%22%3D7407</v>
      </c>
      <c r="T2895" s="17"/>
      <c r="U2895" s="31" t="str">
        <f t="shared" si="618"/>
        <v>#1774B9</v>
      </c>
      <c r="V2895" s="32" t="str">
        <f>+Enfermedades_Mundiales[[#This Row],[idcoleccion]]&amp;"-"&amp;Enfermedades_Mundiales[[#This Row],[id]]</f>
        <v>360-2885</v>
      </c>
      <c r="W2895" s="21">
        <f>+VLOOKUP(Enfermedades_Mundiales[[#This Row],[Filtro URL]],Estructura!$X$4:$Y$366,2,0)</f>
        <v>36307407</v>
      </c>
      <c r="X2895" s="21" t="str">
        <f>+VLOOKUP(Enfermedades_Mundiales[[#This Row],[tema]],Estructura!$A$4:$C$18,3,0)</f>
        <v>T-370</v>
      </c>
      <c r="Y2895" s="32" t="str">
        <f>+VLOOKUP(Enfermedades_Mundiales[[#This Row],[contenido]],Estructura!$E$4:$G$18,3,0)</f>
        <v>C-364</v>
      </c>
      <c r="Z2895" s="32" t="str">
        <f>+VLOOKUP(Enfermedades_Mundiales[[#This Row],[Filtro Integrado]],Estructura!$M$4:$O$367,3,0)</f>
        <v>FI-366</v>
      </c>
      <c r="AA2895" s="32" t="str">
        <f>+VLOOKUP(Enfermedades_Mundiales[[#This Row],[Muestra]],Estructura!$Q$4:$S$194,3,0)</f>
        <v>M-375</v>
      </c>
    </row>
    <row r="2896" spans="1:27" ht="40.799999999999997" x14ac:dyDescent="0.3">
      <c r="A2896" s="61" t="s">
        <v>3363</v>
      </c>
      <c r="B2896" s="43">
        <f t="shared" si="621"/>
        <v>360</v>
      </c>
      <c r="C2896" s="44" t="str">
        <f t="shared" si="621"/>
        <v>Enfermedades Mundiales</v>
      </c>
      <c r="D2896" s="44" t="str">
        <f t="shared" si="621"/>
        <v>Salud</v>
      </c>
      <c r="E2896" s="64">
        <v>7408</v>
      </c>
      <c r="F2896" s="44" t="str">
        <f t="shared" si="619"/>
        <v>Paso a Paso y Vacunación</v>
      </c>
      <c r="G2896" s="27" t="s">
        <v>3568</v>
      </c>
      <c r="H2896" s="60" t="s">
        <v>17</v>
      </c>
      <c r="I2896" s="58" t="s">
        <v>164</v>
      </c>
      <c r="J2896" s="43" t="str">
        <f t="shared" si="623"/>
        <v>Zona</v>
      </c>
      <c r="K2896" s="12" t="str">
        <f t="shared" si="622"/>
        <v>Etapas Históricas - Vacunación</v>
      </c>
      <c r="L2896" s="43" t="str">
        <f t="shared" si="622"/>
        <v>Periodo 2020-2021</v>
      </c>
      <c r="M2896" s="43" t="str">
        <f t="shared" si="622"/>
        <v>Unidades</v>
      </c>
      <c r="N2896" s="49" t="str">
        <f t="shared" si="622"/>
        <v>Ministerio de Ciencias, Tecnología, Conocimiento e Innovación</v>
      </c>
      <c r="O28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Yerbas Buenas</v>
      </c>
      <c r="P2896" s="68"/>
      <c r="Q2896" s="15" t="str">
        <f t="shared" si="617"/>
        <v>Gráfico Evolución Comparativo</v>
      </c>
      <c r="R2896" s="30"/>
      <c r="S28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https://analytics.zoho.com/open-view/2395394000008157701?ZOHO_CRITERIA=%22Localiza_CL_Poblacion%22.%22Codcom%22%3D7408</v>
      </c>
      <c r="T2896" s="17"/>
      <c r="U2896" s="31" t="str">
        <f t="shared" si="618"/>
        <v>#1774B9</v>
      </c>
      <c r="V2896" s="32" t="str">
        <f>+Enfermedades_Mundiales[[#This Row],[idcoleccion]]&amp;"-"&amp;Enfermedades_Mundiales[[#This Row],[id]]</f>
        <v>360-2886</v>
      </c>
      <c r="W2896" s="21">
        <f>+VLOOKUP(Enfermedades_Mundiales[[#This Row],[Filtro URL]],Estructura!$X$4:$Y$366,2,0)</f>
        <v>36307408</v>
      </c>
      <c r="X2896" s="21" t="str">
        <f>+VLOOKUP(Enfermedades_Mundiales[[#This Row],[tema]],Estructura!$A$4:$C$18,3,0)</f>
        <v>T-370</v>
      </c>
      <c r="Y2896" s="32" t="str">
        <f>+VLOOKUP(Enfermedades_Mundiales[[#This Row],[contenido]],Estructura!$E$4:$G$18,3,0)</f>
        <v>C-364</v>
      </c>
      <c r="Z2896" s="32" t="str">
        <f>+VLOOKUP(Enfermedades_Mundiales[[#This Row],[Filtro Integrado]],Estructura!$M$4:$O$367,3,0)</f>
        <v>FI-366</v>
      </c>
      <c r="AA2896" s="32" t="str">
        <f>+VLOOKUP(Enfermedades_Mundiales[[#This Row],[Muestra]],Estructura!$Q$4:$S$194,3,0)</f>
        <v>M-375</v>
      </c>
    </row>
    <row r="2897" spans="1:27" ht="40.799999999999997" x14ac:dyDescent="0.3">
      <c r="A2897" s="61" t="s">
        <v>3364</v>
      </c>
      <c r="B2897" s="43">
        <f t="shared" si="621"/>
        <v>360</v>
      </c>
      <c r="C2897" s="44" t="str">
        <f t="shared" si="621"/>
        <v>Enfermedades Mundiales</v>
      </c>
      <c r="D2897" s="44" t="str">
        <f t="shared" si="621"/>
        <v>Salud</v>
      </c>
      <c r="E2897" s="64">
        <v>8101</v>
      </c>
      <c r="F2897" s="44" t="str">
        <f t="shared" si="619"/>
        <v>Paso a Paso y Vacunación</v>
      </c>
      <c r="G2897" s="27" t="s">
        <v>3568</v>
      </c>
      <c r="H2897" s="60" t="s">
        <v>17</v>
      </c>
      <c r="I2897" s="58" t="s">
        <v>165</v>
      </c>
      <c r="J2897" s="43" t="str">
        <f t="shared" si="623"/>
        <v>Zona</v>
      </c>
      <c r="K2897" s="12" t="str">
        <f t="shared" si="622"/>
        <v>Etapas Históricas - Vacunación</v>
      </c>
      <c r="L2897" s="43" t="str">
        <f t="shared" si="622"/>
        <v>Periodo 2020-2021</v>
      </c>
      <c r="M2897" s="43" t="str">
        <f t="shared" si="622"/>
        <v>Unidades</v>
      </c>
      <c r="N2897" s="49" t="str">
        <f t="shared" si="622"/>
        <v>Ministerio de Ciencias, Tecnología, Conocimiento e Innovación</v>
      </c>
      <c r="O28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Concepción</v>
      </c>
      <c r="P2897" s="68"/>
      <c r="Q2897" s="15" t="str">
        <f t="shared" si="617"/>
        <v>Gráfico Evolución Comparativo</v>
      </c>
      <c r="R2897" s="30"/>
      <c r="S28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https://analytics.zoho.com/open-view/2395394000008157701?ZOHO_CRITERIA=%22Localiza_CL_Poblacion%22.%22Codcom%22%3D8101</v>
      </c>
      <c r="T2897" s="17"/>
      <c r="U2897" s="31" t="str">
        <f t="shared" si="618"/>
        <v>#1774B9</v>
      </c>
      <c r="V2897" s="32" t="str">
        <f>+Enfermedades_Mundiales[[#This Row],[idcoleccion]]&amp;"-"&amp;Enfermedades_Mundiales[[#This Row],[id]]</f>
        <v>360-2887</v>
      </c>
      <c r="W2897" s="21">
        <f>+VLOOKUP(Enfermedades_Mundiales[[#This Row],[Filtro URL]],Estructura!$X$4:$Y$366,2,0)</f>
        <v>36308101</v>
      </c>
      <c r="X2897" s="21" t="str">
        <f>+VLOOKUP(Enfermedades_Mundiales[[#This Row],[tema]],Estructura!$A$4:$C$18,3,0)</f>
        <v>T-370</v>
      </c>
      <c r="Y2897" s="32" t="str">
        <f>+VLOOKUP(Enfermedades_Mundiales[[#This Row],[contenido]],Estructura!$E$4:$G$18,3,0)</f>
        <v>C-364</v>
      </c>
      <c r="Z2897" s="32" t="str">
        <f>+VLOOKUP(Enfermedades_Mundiales[[#This Row],[Filtro Integrado]],Estructura!$M$4:$O$367,3,0)</f>
        <v>FI-366</v>
      </c>
      <c r="AA2897" s="32" t="str">
        <f>+VLOOKUP(Enfermedades_Mundiales[[#This Row],[Muestra]],Estructura!$Q$4:$S$194,3,0)</f>
        <v>M-375</v>
      </c>
    </row>
    <row r="2898" spans="1:27" ht="36" x14ac:dyDescent="0.3">
      <c r="A2898" s="61" t="s">
        <v>3365</v>
      </c>
      <c r="B2898" s="43">
        <f t="shared" si="621"/>
        <v>360</v>
      </c>
      <c r="C2898" s="44" t="str">
        <f t="shared" si="621"/>
        <v>Enfermedades Mundiales</v>
      </c>
      <c r="D2898" s="44" t="str">
        <f t="shared" si="621"/>
        <v>Salud</v>
      </c>
      <c r="E2898" s="64">
        <v>8102</v>
      </c>
      <c r="F2898" s="44" t="str">
        <f t="shared" si="619"/>
        <v>Paso a Paso y Vacunación</v>
      </c>
      <c r="G2898" s="27" t="s">
        <v>3568</v>
      </c>
      <c r="H2898" s="60" t="s">
        <v>17</v>
      </c>
      <c r="I2898" s="58" t="s">
        <v>166</v>
      </c>
      <c r="J2898" s="43" t="str">
        <f t="shared" si="623"/>
        <v>Zona</v>
      </c>
      <c r="K2898" s="12" t="str">
        <f t="shared" si="622"/>
        <v>Etapas Históricas - Vacunación</v>
      </c>
      <c r="L2898" s="43" t="str">
        <f t="shared" si="622"/>
        <v>Periodo 2020-2021</v>
      </c>
      <c r="M2898" s="43" t="str">
        <f t="shared" si="622"/>
        <v>Unidades</v>
      </c>
      <c r="N2898" s="49" t="str">
        <f t="shared" si="622"/>
        <v>Ministerio de Ciencias, Tecnología, Conocimiento e Innovación</v>
      </c>
      <c r="O28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Coronel</v>
      </c>
      <c r="P2898" s="68"/>
      <c r="Q2898" s="15" t="str">
        <f t="shared" si="617"/>
        <v>Gráfico Evolución Comparativo</v>
      </c>
      <c r="R2898" s="30"/>
      <c r="S28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https://analytics.zoho.com/open-view/2395394000008157701?ZOHO_CRITERIA=%22Localiza_CL_Poblacion%22.%22Codcom%22%3D8102</v>
      </c>
      <c r="T2898" s="17"/>
      <c r="U2898" s="31" t="str">
        <f t="shared" si="618"/>
        <v>#1774B9</v>
      </c>
      <c r="V2898" s="32" t="str">
        <f>+Enfermedades_Mundiales[[#This Row],[idcoleccion]]&amp;"-"&amp;Enfermedades_Mundiales[[#This Row],[id]]</f>
        <v>360-2888</v>
      </c>
      <c r="W2898" s="21">
        <f>+VLOOKUP(Enfermedades_Mundiales[[#This Row],[Filtro URL]],Estructura!$X$4:$Y$366,2,0)</f>
        <v>36308102</v>
      </c>
      <c r="X2898" s="21" t="str">
        <f>+VLOOKUP(Enfermedades_Mundiales[[#This Row],[tema]],Estructura!$A$4:$C$18,3,0)</f>
        <v>T-370</v>
      </c>
      <c r="Y2898" s="32" t="str">
        <f>+VLOOKUP(Enfermedades_Mundiales[[#This Row],[contenido]],Estructura!$E$4:$G$18,3,0)</f>
        <v>C-364</v>
      </c>
      <c r="Z2898" s="32" t="str">
        <f>+VLOOKUP(Enfermedades_Mundiales[[#This Row],[Filtro Integrado]],Estructura!$M$4:$O$367,3,0)</f>
        <v>FI-366</v>
      </c>
      <c r="AA2898" s="32" t="str">
        <f>+VLOOKUP(Enfermedades_Mundiales[[#This Row],[Muestra]],Estructura!$Q$4:$S$194,3,0)</f>
        <v>M-375</v>
      </c>
    </row>
    <row r="2899" spans="1:27" ht="40.799999999999997" x14ac:dyDescent="0.3">
      <c r="A2899" s="61" t="s">
        <v>3366</v>
      </c>
      <c r="B2899" s="43">
        <f t="shared" si="621"/>
        <v>360</v>
      </c>
      <c r="C2899" s="44" t="str">
        <f t="shared" si="621"/>
        <v>Enfermedades Mundiales</v>
      </c>
      <c r="D2899" s="44" t="str">
        <f t="shared" si="621"/>
        <v>Salud</v>
      </c>
      <c r="E2899" s="64">
        <v>8103</v>
      </c>
      <c r="F2899" s="44" t="str">
        <f t="shared" si="619"/>
        <v>Paso a Paso y Vacunación</v>
      </c>
      <c r="G2899" s="27" t="s">
        <v>3568</v>
      </c>
      <c r="H2899" s="60" t="s">
        <v>17</v>
      </c>
      <c r="I2899" s="58" t="s">
        <v>167</v>
      </c>
      <c r="J2899" s="43" t="str">
        <f t="shared" si="623"/>
        <v>Zona</v>
      </c>
      <c r="K2899" s="12" t="str">
        <f t="shared" si="622"/>
        <v>Etapas Históricas - Vacunación</v>
      </c>
      <c r="L2899" s="43" t="str">
        <f t="shared" si="622"/>
        <v>Periodo 2020-2021</v>
      </c>
      <c r="M2899" s="43" t="str">
        <f t="shared" si="622"/>
        <v>Unidades</v>
      </c>
      <c r="N2899" s="49" t="str">
        <f t="shared" si="622"/>
        <v>Ministerio de Ciencias, Tecnología, Conocimiento e Innovación</v>
      </c>
      <c r="O28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Chiguayante</v>
      </c>
      <c r="P2899" s="68"/>
      <c r="Q2899" s="15" t="str">
        <f t="shared" si="617"/>
        <v>Gráfico Evolución Comparativo</v>
      </c>
      <c r="R2899" s="30"/>
      <c r="S28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https://analytics.zoho.com/open-view/2395394000008157701?ZOHO_CRITERIA=%22Localiza_CL_Poblacion%22.%22Codcom%22%3D8103</v>
      </c>
      <c r="T2899" s="17"/>
      <c r="U2899" s="31" t="str">
        <f t="shared" si="618"/>
        <v>#1774B9</v>
      </c>
      <c r="V2899" s="32" t="str">
        <f>+Enfermedades_Mundiales[[#This Row],[idcoleccion]]&amp;"-"&amp;Enfermedades_Mundiales[[#This Row],[id]]</f>
        <v>360-2889</v>
      </c>
      <c r="W2899" s="21">
        <f>+VLOOKUP(Enfermedades_Mundiales[[#This Row],[Filtro URL]],Estructura!$X$4:$Y$366,2,0)</f>
        <v>36308103</v>
      </c>
      <c r="X2899" s="21" t="str">
        <f>+VLOOKUP(Enfermedades_Mundiales[[#This Row],[tema]],Estructura!$A$4:$C$18,3,0)</f>
        <v>T-370</v>
      </c>
      <c r="Y2899" s="32" t="str">
        <f>+VLOOKUP(Enfermedades_Mundiales[[#This Row],[contenido]],Estructura!$E$4:$G$18,3,0)</f>
        <v>C-364</v>
      </c>
      <c r="Z2899" s="32" t="str">
        <f>+VLOOKUP(Enfermedades_Mundiales[[#This Row],[Filtro Integrado]],Estructura!$M$4:$O$367,3,0)</f>
        <v>FI-366</v>
      </c>
      <c r="AA2899" s="32" t="str">
        <f>+VLOOKUP(Enfermedades_Mundiales[[#This Row],[Muestra]],Estructura!$Q$4:$S$194,3,0)</f>
        <v>M-375</v>
      </c>
    </row>
    <row r="2900" spans="1:27" ht="36" x14ac:dyDescent="0.3">
      <c r="A2900" s="61" t="s">
        <v>3367</v>
      </c>
      <c r="B2900" s="43">
        <f t="shared" ref="B2900:D2915" si="624">+B2899</f>
        <v>360</v>
      </c>
      <c r="C2900" s="44" t="str">
        <f t="shared" si="624"/>
        <v>Enfermedades Mundiales</v>
      </c>
      <c r="D2900" s="44" t="str">
        <f t="shared" si="624"/>
        <v>Salud</v>
      </c>
      <c r="E2900" s="64">
        <v>8104</v>
      </c>
      <c r="F2900" s="44" t="str">
        <f t="shared" si="619"/>
        <v>Paso a Paso y Vacunación</v>
      </c>
      <c r="G2900" s="27" t="s">
        <v>3568</v>
      </c>
      <c r="H2900" s="60" t="s">
        <v>17</v>
      </c>
      <c r="I2900" s="58" t="s">
        <v>168</v>
      </c>
      <c r="J2900" s="43" t="str">
        <f t="shared" si="623"/>
        <v>Zona</v>
      </c>
      <c r="K2900" s="12" t="str">
        <f t="shared" si="622"/>
        <v>Etapas Históricas - Vacunación</v>
      </c>
      <c r="L2900" s="43" t="str">
        <f t="shared" si="622"/>
        <v>Periodo 2020-2021</v>
      </c>
      <c r="M2900" s="43" t="str">
        <f t="shared" si="622"/>
        <v>Unidades</v>
      </c>
      <c r="N2900" s="49" t="str">
        <f t="shared" si="622"/>
        <v>Ministerio de Ciencias, Tecnología, Conocimiento e Innovación</v>
      </c>
      <c r="O29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Florida</v>
      </c>
      <c r="P2900" s="68"/>
      <c r="Q2900" s="15" t="str">
        <f t="shared" si="617"/>
        <v>Gráfico Evolución Comparativo</v>
      </c>
      <c r="R2900" s="30"/>
      <c r="S29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https://analytics.zoho.com/open-view/2395394000008157701?ZOHO_CRITERIA=%22Localiza_CL_Poblacion%22.%22Codcom%22%3D8104</v>
      </c>
      <c r="T2900" s="17"/>
      <c r="U2900" s="31" t="str">
        <f t="shared" si="618"/>
        <v>#1774B9</v>
      </c>
      <c r="V2900" s="32" t="str">
        <f>+Enfermedades_Mundiales[[#This Row],[idcoleccion]]&amp;"-"&amp;Enfermedades_Mundiales[[#This Row],[id]]</f>
        <v>360-2890</v>
      </c>
      <c r="W2900" s="21">
        <f>+VLOOKUP(Enfermedades_Mundiales[[#This Row],[Filtro URL]],Estructura!$X$4:$Y$366,2,0)</f>
        <v>36308104</v>
      </c>
      <c r="X2900" s="21" t="str">
        <f>+VLOOKUP(Enfermedades_Mundiales[[#This Row],[tema]],Estructura!$A$4:$C$18,3,0)</f>
        <v>T-370</v>
      </c>
      <c r="Y2900" s="32" t="str">
        <f>+VLOOKUP(Enfermedades_Mundiales[[#This Row],[contenido]],Estructura!$E$4:$G$18,3,0)</f>
        <v>C-364</v>
      </c>
      <c r="Z2900" s="32" t="str">
        <f>+VLOOKUP(Enfermedades_Mundiales[[#This Row],[Filtro Integrado]],Estructura!$M$4:$O$367,3,0)</f>
        <v>FI-366</v>
      </c>
      <c r="AA2900" s="32" t="str">
        <f>+VLOOKUP(Enfermedades_Mundiales[[#This Row],[Muestra]],Estructura!$Q$4:$S$194,3,0)</f>
        <v>M-375</v>
      </c>
    </row>
    <row r="2901" spans="1:27" ht="36" x14ac:dyDescent="0.3">
      <c r="A2901" s="61" t="s">
        <v>3368</v>
      </c>
      <c r="B2901" s="43">
        <f t="shared" si="624"/>
        <v>360</v>
      </c>
      <c r="C2901" s="44" t="str">
        <f t="shared" si="624"/>
        <v>Enfermedades Mundiales</v>
      </c>
      <c r="D2901" s="44" t="str">
        <f t="shared" si="624"/>
        <v>Salud</v>
      </c>
      <c r="E2901" s="64">
        <v>8105</v>
      </c>
      <c r="F2901" s="44" t="str">
        <f t="shared" si="619"/>
        <v>Paso a Paso y Vacunación</v>
      </c>
      <c r="G2901" s="27" t="s">
        <v>3568</v>
      </c>
      <c r="H2901" s="60" t="s">
        <v>17</v>
      </c>
      <c r="I2901" s="58" t="s">
        <v>169</v>
      </c>
      <c r="J2901" s="43" t="str">
        <f t="shared" si="623"/>
        <v>Zona</v>
      </c>
      <c r="K2901" s="12" t="str">
        <f t="shared" ref="K2901:N2916" si="625">+K2900</f>
        <v>Etapas Históricas - Vacunación</v>
      </c>
      <c r="L2901" s="43" t="str">
        <f t="shared" si="625"/>
        <v>Periodo 2020-2021</v>
      </c>
      <c r="M2901" s="43" t="str">
        <f t="shared" si="625"/>
        <v>Unidades</v>
      </c>
      <c r="N2901" s="49" t="str">
        <f t="shared" si="625"/>
        <v>Ministerio de Ciencias, Tecnología, Conocimiento e Innovación</v>
      </c>
      <c r="O290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Hualqui</v>
      </c>
      <c r="P2901" s="68"/>
      <c r="Q2901" s="15" t="str">
        <f t="shared" si="617"/>
        <v>Gráfico Evolución Comparativo</v>
      </c>
      <c r="R2901" s="30"/>
      <c r="S290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https://analytics.zoho.com/open-view/2395394000008157701?ZOHO_CRITERIA=%22Localiza_CL_Poblacion%22.%22Codcom%22%3D8105</v>
      </c>
      <c r="T2901" s="17"/>
      <c r="U2901" s="31" t="str">
        <f t="shared" si="618"/>
        <v>#1774B9</v>
      </c>
      <c r="V2901" s="32" t="str">
        <f>+Enfermedades_Mundiales[[#This Row],[idcoleccion]]&amp;"-"&amp;Enfermedades_Mundiales[[#This Row],[id]]</f>
        <v>360-2891</v>
      </c>
      <c r="W2901" s="21">
        <f>+VLOOKUP(Enfermedades_Mundiales[[#This Row],[Filtro URL]],Estructura!$X$4:$Y$366,2,0)</f>
        <v>36308105</v>
      </c>
      <c r="X2901" s="21" t="str">
        <f>+VLOOKUP(Enfermedades_Mundiales[[#This Row],[tema]],Estructura!$A$4:$C$18,3,0)</f>
        <v>T-370</v>
      </c>
      <c r="Y2901" s="32" t="str">
        <f>+VLOOKUP(Enfermedades_Mundiales[[#This Row],[contenido]],Estructura!$E$4:$G$18,3,0)</f>
        <v>C-364</v>
      </c>
      <c r="Z2901" s="32" t="str">
        <f>+VLOOKUP(Enfermedades_Mundiales[[#This Row],[Filtro Integrado]],Estructura!$M$4:$O$367,3,0)</f>
        <v>FI-366</v>
      </c>
      <c r="AA2901" s="32" t="str">
        <f>+VLOOKUP(Enfermedades_Mundiales[[#This Row],[Muestra]],Estructura!$Q$4:$S$194,3,0)</f>
        <v>M-375</v>
      </c>
    </row>
    <row r="2902" spans="1:27" ht="36" x14ac:dyDescent="0.3">
      <c r="A2902" s="61" t="s">
        <v>3369</v>
      </c>
      <c r="B2902" s="43">
        <f t="shared" si="624"/>
        <v>360</v>
      </c>
      <c r="C2902" s="44" t="str">
        <f t="shared" si="624"/>
        <v>Enfermedades Mundiales</v>
      </c>
      <c r="D2902" s="44" t="str">
        <f t="shared" si="624"/>
        <v>Salud</v>
      </c>
      <c r="E2902" s="64">
        <v>8106</v>
      </c>
      <c r="F2902" s="44" t="str">
        <f t="shared" si="619"/>
        <v>Paso a Paso y Vacunación</v>
      </c>
      <c r="G2902" s="27" t="s">
        <v>3568</v>
      </c>
      <c r="H2902" s="60" t="s">
        <v>17</v>
      </c>
      <c r="I2902" s="58" t="s">
        <v>170</v>
      </c>
      <c r="J2902" s="43" t="str">
        <f t="shared" si="623"/>
        <v>Zona</v>
      </c>
      <c r="K2902" s="12" t="str">
        <f t="shared" si="625"/>
        <v>Etapas Históricas - Vacunación</v>
      </c>
      <c r="L2902" s="43" t="str">
        <f t="shared" si="625"/>
        <v>Periodo 2020-2021</v>
      </c>
      <c r="M2902" s="43" t="str">
        <f t="shared" si="625"/>
        <v>Unidades</v>
      </c>
      <c r="N2902" s="49" t="str">
        <f t="shared" si="625"/>
        <v>Ministerio de Ciencias, Tecnología, Conocimiento e Innovación</v>
      </c>
      <c r="O290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Lota</v>
      </c>
      <c r="P2902" s="68"/>
      <c r="Q2902" s="15" t="str">
        <f t="shared" si="617"/>
        <v>Gráfico Evolución Comparativo</v>
      </c>
      <c r="R2902" s="30"/>
      <c r="S290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https://analytics.zoho.com/open-view/2395394000008157701?ZOHO_CRITERIA=%22Localiza_CL_Poblacion%22.%22Codcom%22%3D8106</v>
      </c>
      <c r="T2902" s="17"/>
      <c r="U2902" s="31" t="str">
        <f t="shared" si="618"/>
        <v>#1774B9</v>
      </c>
      <c r="V2902" s="32" t="str">
        <f>+Enfermedades_Mundiales[[#This Row],[idcoleccion]]&amp;"-"&amp;Enfermedades_Mundiales[[#This Row],[id]]</f>
        <v>360-2892</v>
      </c>
      <c r="W2902" s="21">
        <f>+VLOOKUP(Enfermedades_Mundiales[[#This Row],[Filtro URL]],Estructura!$X$4:$Y$366,2,0)</f>
        <v>36308106</v>
      </c>
      <c r="X2902" s="21" t="str">
        <f>+VLOOKUP(Enfermedades_Mundiales[[#This Row],[tema]],Estructura!$A$4:$C$18,3,0)</f>
        <v>T-370</v>
      </c>
      <c r="Y2902" s="32" t="str">
        <f>+VLOOKUP(Enfermedades_Mundiales[[#This Row],[contenido]],Estructura!$E$4:$G$18,3,0)</f>
        <v>C-364</v>
      </c>
      <c r="Z2902" s="32" t="str">
        <f>+VLOOKUP(Enfermedades_Mundiales[[#This Row],[Filtro Integrado]],Estructura!$M$4:$O$367,3,0)</f>
        <v>FI-366</v>
      </c>
      <c r="AA2902" s="32" t="str">
        <f>+VLOOKUP(Enfermedades_Mundiales[[#This Row],[Muestra]],Estructura!$Q$4:$S$194,3,0)</f>
        <v>M-375</v>
      </c>
    </row>
    <row r="2903" spans="1:27" ht="36" x14ac:dyDescent="0.3">
      <c r="A2903" s="61" t="s">
        <v>3370</v>
      </c>
      <c r="B2903" s="43">
        <f t="shared" si="624"/>
        <v>360</v>
      </c>
      <c r="C2903" s="44" t="str">
        <f t="shared" si="624"/>
        <v>Enfermedades Mundiales</v>
      </c>
      <c r="D2903" s="44" t="str">
        <f t="shared" si="624"/>
        <v>Salud</v>
      </c>
      <c r="E2903" s="64">
        <v>8107</v>
      </c>
      <c r="F2903" s="44" t="str">
        <f t="shared" si="619"/>
        <v>Paso a Paso y Vacunación</v>
      </c>
      <c r="G2903" s="27" t="s">
        <v>3568</v>
      </c>
      <c r="H2903" s="60" t="s">
        <v>17</v>
      </c>
      <c r="I2903" s="58" t="s">
        <v>171</v>
      </c>
      <c r="J2903" s="43" t="str">
        <f t="shared" si="623"/>
        <v>Zona</v>
      </c>
      <c r="K2903" s="12" t="str">
        <f t="shared" si="625"/>
        <v>Etapas Históricas - Vacunación</v>
      </c>
      <c r="L2903" s="43" t="str">
        <f t="shared" si="625"/>
        <v>Periodo 2020-2021</v>
      </c>
      <c r="M2903" s="43" t="str">
        <f t="shared" si="625"/>
        <v>Unidades</v>
      </c>
      <c r="N2903" s="49" t="str">
        <f t="shared" si="625"/>
        <v>Ministerio de Ciencias, Tecnología, Conocimiento e Innovación</v>
      </c>
      <c r="O290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Penco</v>
      </c>
      <c r="P2903" s="68"/>
      <c r="Q2903" s="15" t="str">
        <f t="shared" si="617"/>
        <v>Gráfico Evolución Comparativo</v>
      </c>
      <c r="R2903" s="30"/>
      <c r="S290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https://analytics.zoho.com/open-view/2395394000008157701?ZOHO_CRITERIA=%22Localiza_CL_Poblacion%22.%22Codcom%22%3D8107</v>
      </c>
      <c r="T2903" s="17"/>
      <c r="U2903" s="31" t="str">
        <f t="shared" si="618"/>
        <v>#1774B9</v>
      </c>
      <c r="V2903" s="32" t="str">
        <f>+Enfermedades_Mundiales[[#This Row],[idcoleccion]]&amp;"-"&amp;Enfermedades_Mundiales[[#This Row],[id]]</f>
        <v>360-2893</v>
      </c>
      <c r="W2903" s="21">
        <f>+VLOOKUP(Enfermedades_Mundiales[[#This Row],[Filtro URL]],Estructura!$X$4:$Y$366,2,0)</f>
        <v>36308107</v>
      </c>
      <c r="X2903" s="21" t="str">
        <f>+VLOOKUP(Enfermedades_Mundiales[[#This Row],[tema]],Estructura!$A$4:$C$18,3,0)</f>
        <v>T-370</v>
      </c>
      <c r="Y2903" s="32" t="str">
        <f>+VLOOKUP(Enfermedades_Mundiales[[#This Row],[contenido]],Estructura!$E$4:$G$18,3,0)</f>
        <v>C-364</v>
      </c>
      <c r="Z2903" s="32" t="str">
        <f>+VLOOKUP(Enfermedades_Mundiales[[#This Row],[Filtro Integrado]],Estructura!$M$4:$O$367,3,0)</f>
        <v>FI-366</v>
      </c>
      <c r="AA2903" s="32" t="str">
        <f>+VLOOKUP(Enfermedades_Mundiales[[#This Row],[Muestra]],Estructura!$Q$4:$S$194,3,0)</f>
        <v>M-375</v>
      </c>
    </row>
    <row r="2904" spans="1:27" ht="40.799999999999997" x14ac:dyDescent="0.3">
      <c r="A2904" s="61" t="s">
        <v>3371</v>
      </c>
      <c r="B2904" s="43">
        <f t="shared" si="624"/>
        <v>360</v>
      </c>
      <c r="C2904" s="44" t="str">
        <f t="shared" si="624"/>
        <v>Enfermedades Mundiales</v>
      </c>
      <c r="D2904" s="44" t="str">
        <f t="shared" si="624"/>
        <v>Salud</v>
      </c>
      <c r="E2904" s="64">
        <v>8108</v>
      </c>
      <c r="F2904" s="44" t="str">
        <f t="shared" si="619"/>
        <v>Paso a Paso y Vacunación</v>
      </c>
      <c r="G2904" s="27" t="s">
        <v>3568</v>
      </c>
      <c r="H2904" s="60" t="s">
        <v>17</v>
      </c>
      <c r="I2904" s="58" t="s">
        <v>172</v>
      </c>
      <c r="J2904" s="43" t="str">
        <f t="shared" si="623"/>
        <v>Zona</v>
      </c>
      <c r="K2904" s="12" t="str">
        <f t="shared" si="625"/>
        <v>Etapas Históricas - Vacunación</v>
      </c>
      <c r="L2904" s="43" t="str">
        <f t="shared" si="625"/>
        <v>Periodo 2020-2021</v>
      </c>
      <c r="M2904" s="43" t="str">
        <f t="shared" si="625"/>
        <v>Unidades</v>
      </c>
      <c r="N2904" s="49" t="str">
        <f t="shared" si="625"/>
        <v>Ministerio de Ciencias, Tecnología, Conocimiento e Innovación</v>
      </c>
      <c r="O290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Pedro de la Paz</v>
      </c>
      <c r="P2904" s="68"/>
      <c r="Q2904" s="15" t="str">
        <f t="shared" si="617"/>
        <v>Gráfico Evolución Comparativo</v>
      </c>
      <c r="R2904" s="30"/>
      <c r="S290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https://analytics.zoho.com/open-view/2395394000008157701?ZOHO_CRITERIA=%22Localiza_CL_Poblacion%22.%22Codcom%22%3D8108</v>
      </c>
      <c r="T2904" s="17"/>
      <c r="U2904" s="31" t="str">
        <f t="shared" si="618"/>
        <v>#1774B9</v>
      </c>
      <c r="V2904" s="32" t="str">
        <f>+Enfermedades_Mundiales[[#This Row],[idcoleccion]]&amp;"-"&amp;Enfermedades_Mundiales[[#This Row],[id]]</f>
        <v>360-2894</v>
      </c>
      <c r="W2904" s="21">
        <f>+VLOOKUP(Enfermedades_Mundiales[[#This Row],[Filtro URL]],Estructura!$X$4:$Y$366,2,0)</f>
        <v>36308108</v>
      </c>
      <c r="X2904" s="21" t="str">
        <f>+VLOOKUP(Enfermedades_Mundiales[[#This Row],[tema]],Estructura!$A$4:$C$18,3,0)</f>
        <v>T-370</v>
      </c>
      <c r="Y2904" s="32" t="str">
        <f>+VLOOKUP(Enfermedades_Mundiales[[#This Row],[contenido]],Estructura!$E$4:$G$18,3,0)</f>
        <v>C-364</v>
      </c>
      <c r="Z2904" s="32" t="str">
        <f>+VLOOKUP(Enfermedades_Mundiales[[#This Row],[Filtro Integrado]],Estructura!$M$4:$O$367,3,0)</f>
        <v>FI-366</v>
      </c>
      <c r="AA2904" s="32" t="str">
        <f>+VLOOKUP(Enfermedades_Mundiales[[#This Row],[Muestra]],Estructura!$Q$4:$S$194,3,0)</f>
        <v>M-375</v>
      </c>
    </row>
    <row r="2905" spans="1:27" ht="40.799999999999997" x14ac:dyDescent="0.3">
      <c r="A2905" s="61" t="s">
        <v>3372</v>
      </c>
      <c r="B2905" s="43">
        <f t="shared" si="624"/>
        <v>360</v>
      </c>
      <c r="C2905" s="44" t="str">
        <f t="shared" si="624"/>
        <v>Enfermedades Mundiales</v>
      </c>
      <c r="D2905" s="44" t="str">
        <f t="shared" si="624"/>
        <v>Salud</v>
      </c>
      <c r="E2905" s="64">
        <v>8109</v>
      </c>
      <c r="F2905" s="44" t="str">
        <f t="shared" si="619"/>
        <v>Paso a Paso y Vacunación</v>
      </c>
      <c r="G2905" s="27" t="s">
        <v>3568</v>
      </c>
      <c r="H2905" s="60" t="s">
        <v>17</v>
      </c>
      <c r="I2905" s="58" t="s">
        <v>173</v>
      </c>
      <c r="J2905" s="43" t="str">
        <f t="shared" si="623"/>
        <v>Zona</v>
      </c>
      <c r="K2905" s="12" t="str">
        <f t="shared" si="625"/>
        <v>Etapas Históricas - Vacunación</v>
      </c>
      <c r="L2905" s="43" t="str">
        <f t="shared" si="625"/>
        <v>Periodo 2020-2021</v>
      </c>
      <c r="M2905" s="43" t="str">
        <f t="shared" si="625"/>
        <v>Unidades</v>
      </c>
      <c r="N2905" s="49" t="str">
        <f t="shared" si="625"/>
        <v>Ministerio de Ciencias, Tecnología, Conocimiento e Innovación</v>
      </c>
      <c r="O290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Juana</v>
      </c>
      <c r="P2905" s="68"/>
      <c r="Q2905" s="15" t="str">
        <f t="shared" si="617"/>
        <v>Gráfico Evolución Comparativo</v>
      </c>
      <c r="R2905" s="30"/>
      <c r="S290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https://analytics.zoho.com/open-view/2395394000008157701?ZOHO_CRITERIA=%22Localiza_CL_Poblacion%22.%22Codcom%22%3D8109</v>
      </c>
      <c r="T2905" s="17"/>
      <c r="U2905" s="31" t="str">
        <f t="shared" si="618"/>
        <v>#1774B9</v>
      </c>
      <c r="V2905" s="32" t="str">
        <f>+Enfermedades_Mundiales[[#This Row],[idcoleccion]]&amp;"-"&amp;Enfermedades_Mundiales[[#This Row],[id]]</f>
        <v>360-2895</v>
      </c>
      <c r="W2905" s="21">
        <f>+VLOOKUP(Enfermedades_Mundiales[[#This Row],[Filtro URL]],Estructura!$X$4:$Y$366,2,0)</f>
        <v>36308109</v>
      </c>
      <c r="X2905" s="21" t="str">
        <f>+VLOOKUP(Enfermedades_Mundiales[[#This Row],[tema]],Estructura!$A$4:$C$18,3,0)</f>
        <v>T-370</v>
      </c>
      <c r="Y2905" s="32" t="str">
        <f>+VLOOKUP(Enfermedades_Mundiales[[#This Row],[contenido]],Estructura!$E$4:$G$18,3,0)</f>
        <v>C-364</v>
      </c>
      <c r="Z2905" s="32" t="str">
        <f>+VLOOKUP(Enfermedades_Mundiales[[#This Row],[Filtro Integrado]],Estructura!$M$4:$O$367,3,0)</f>
        <v>FI-366</v>
      </c>
      <c r="AA2905" s="32" t="str">
        <f>+VLOOKUP(Enfermedades_Mundiales[[#This Row],[Muestra]],Estructura!$Q$4:$S$194,3,0)</f>
        <v>M-375</v>
      </c>
    </row>
    <row r="2906" spans="1:27" ht="40.799999999999997" x14ac:dyDescent="0.3">
      <c r="A2906" s="61" t="s">
        <v>3373</v>
      </c>
      <c r="B2906" s="43">
        <f t="shared" si="624"/>
        <v>360</v>
      </c>
      <c r="C2906" s="44" t="str">
        <f t="shared" si="624"/>
        <v>Enfermedades Mundiales</v>
      </c>
      <c r="D2906" s="44" t="str">
        <f t="shared" si="624"/>
        <v>Salud</v>
      </c>
      <c r="E2906" s="64">
        <v>8110</v>
      </c>
      <c r="F2906" s="44" t="str">
        <f t="shared" si="619"/>
        <v>Paso a Paso y Vacunación</v>
      </c>
      <c r="G2906" s="27" t="s">
        <v>3568</v>
      </c>
      <c r="H2906" s="60" t="s">
        <v>17</v>
      </c>
      <c r="I2906" s="58" t="s">
        <v>174</v>
      </c>
      <c r="J2906" s="43" t="str">
        <f t="shared" si="623"/>
        <v>Zona</v>
      </c>
      <c r="K2906" s="12" t="str">
        <f t="shared" si="625"/>
        <v>Etapas Históricas - Vacunación</v>
      </c>
      <c r="L2906" s="43" t="str">
        <f t="shared" si="625"/>
        <v>Periodo 2020-2021</v>
      </c>
      <c r="M2906" s="43" t="str">
        <f t="shared" si="625"/>
        <v>Unidades</v>
      </c>
      <c r="N2906" s="49" t="str">
        <f t="shared" si="625"/>
        <v>Ministerio de Ciencias, Tecnología, Conocimiento e Innovación</v>
      </c>
      <c r="O290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Talcahuano</v>
      </c>
      <c r="P2906" s="68"/>
      <c r="Q2906" s="15" t="str">
        <f t="shared" si="617"/>
        <v>Gráfico Evolución Comparativo</v>
      </c>
      <c r="R2906" s="30"/>
      <c r="S290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https://analytics.zoho.com/open-view/2395394000008157701?ZOHO_CRITERIA=%22Localiza_CL_Poblacion%22.%22Codcom%22%3D8110</v>
      </c>
      <c r="T2906" s="17"/>
      <c r="U2906" s="31" t="str">
        <f t="shared" si="618"/>
        <v>#1774B9</v>
      </c>
      <c r="V2906" s="32" t="str">
        <f>+Enfermedades_Mundiales[[#This Row],[idcoleccion]]&amp;"-"&amp;Enfermedades_Mundiales[[#This Row],[id]]</f>
        <v>360-2896</v>
      </c>
      <c r="W2906" s="21">
        <f>+VLOOKUP(Enfermedades_Mundiales[[#This Row],[Filtro URL]],Estructura!$X$4:$Y$366,2,0)</f>
        <v>36308110</v>
      </c>
      <c r="X2906" s="21" t="str">
        <f>+VLOOKUP(Enfermedades_Mundiales[[#This Row],[tema]],Estructura!$A$4:$C$18,3,0)</f>
        <v>T-370</v>
      </c>
      <c r="Y2906" s="32" t="str">
        <f>+VLOOKUP(Enfermedades_Mundiales[[#This Row],[contenido]],Estructura!$E$4:$G$18,3,0)</f>
        <v>C-364</v>
      </c>
      <c r="Z2906" s="32" t="str">
        <f>+VLOOKUP(Enfermedades_Mundiales[[#This Row],[Filtro Integrado]],Estructura!$M$4:$O$367,3,0)</f>
        <v>FI-366</v>
      </c>
      <c r="AA2906" s="32" t="str">
        <f>+VLOOKUP(Enfermedades_Mundiales[[#This Row],[Muestra]],Estructura!$Q$4:$S$194,3,0)</f>
        <v>M-375</v>
      </c>
    </row>
    <row r="2907" spans="1:27" ht="36" x14ac:dyDescent="0.3">
      <c r="A2907" s="61" t="s">
        <v>3374</v>
      </c>
      <c r="B2907" s="43">
        <f t="shared" si="624"/>
        <v>360</v>
      </c>
      <c r="C2907" s="44" t="str">
        <f t="shared" si="624"/>
        <v>Enfermedades Mundiales</v>
      </c>
      <c r="D2907" s="44" t="str">
        <f t="shared" si="624"/>
        <v>Salud</v>
      </c>
      <c r="E2907" s="64">
        <v>8111</v>
      </c>
      <c r="F2907" s="44" t="str">
        <f t="shared" si="619"/>
        <v>Paso a Paso y Vacunación</v>
      </c>
      <c r="G2907" s="27" t="s">
        <v>3568</v>
      </c>
      <c r="H2907" s="60" t="s">
        <v>17</v>
      </c>
      <c r="I2907" s="58" t="s">
        <v>175</v>
      </c>
      <c r="J2907" s="43" t="str">
        <f t="shared" si="623"/>
        <v>Zona</v>
      </c>
      <c r="K2907" s="12" t="str">
        <f t="shared" si="625"/>
        <v>Etapas Históricas - Vacunación</v>
      </c>
      <c r="L2907" s="43" t="str">
        <f t="shared" si="625"/>
        <v>Periodo 2020-2021</v>
      </c>
      <c r="M2907" s="43" t="str">
        <f t="shared" si="625"/>
        <v>Unidades</v>
      </c>
      <c r="N2907" s="49" t="str">
        <f t="shared" si="625"/>
        <v>Ministerio de Ciencias, Tecnología, Conocimiento e Innovación</v>
      </c>
      <c r="O290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Tomé</v>
      </c>
      <c r="P2907" s="68"/>
      <c r="Q2907" s="15" t="str">
        <f t="shared" si="617"/>
        <v>Gráfico Evolución Comparativo</v>
      </c>
      <c r="R2907" s="30"/>
      <c r="S290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https://analytics.zoho.com/open-view/2395394000008157701?ZOHO_CRITERIA=%22Localiza_CL_Poblacion%22.%22Codcom%22%3D8111</v>
      </c>
      <c r="T2907" s="17"/>
      <c r="U2907" s="31" t="str">
        <f t="shared" si="618"/>
        <v>#1774B9</v>
      </c>
      <c r="V2907" s="32" t="str">
        <f>+Enfermedades_Mundiales[[#This Row],[idcoleccion]]&amp;"-"&amp;Enfermedades_Mundiales[[#This Row],[id]]</f>
        <v>360-2897</v>
      </c>
      <c r="W2907" s="21">
        <f>+VLOOKUP(Enfermedades_Mundiales[[#This Row],[Filtro URL]],Estructura!$X$4:$Y$366,2,0)</f>
        <v>36308111</v>
      </c>
      <c r="X2907" s="21" t="str">
        <f>+VLOOKUP(Enfermedades_Mundiales[[#This Row],[tema]],Estructura!$A$4:$C$18,3,0)</f>
        <v>T-370</v>
      </c>
      <c r="Y2907" s="32" t="str">
        <f>+VLOOKUP(Enfermedades_Mundiales[[#This Row],[contenido]],Estructura!$E$4:$G$18,3,0)</f>
        <v>C-364</v>
      </c>
      <c r="Z2907" s="32" t="str">
        <f>+VLOOKUP(Enfermedades_Mundiales[[#This Row],[Filtro Integrado]],Estructura!$M$4:$O$367,3,0)</f>
        <v>FI-366</v>
      </c>
      <c r="AA2907" s="32" t="str">
        <f>+VLOOKUP(Enfermedades_Mundiales[[#This Row],[Muestra]],Estructura!$Q$4:$S$194,3,0)</f>
        <v>M-375</v>
      </c>
    </row>
    <row r="2908" spans="1:27" ht="36" x14ac:dyDescent="0.3">
      <c r="A2908" s="61" t="s">
        <v>3375</v>
      </c>
      <c r="B2908" s="43">
        <f t="shared" si="624"/>
        <v>360</v>
      </c>
      <c r="C2908" s="44" t="str">
        <f t="shared" si="624"/>
        <v>Enfermedades Mundiales</v>
      </c>
      <c r="D2908" s="44" t="str">
        <f t="shared" si="624"/>
        <v>Salud</v>
      </c>
      <c r="E2908" s="64">
        <v>8112</v>
      </c>
      <c r="F2908" s="44" t="str">
        <f t="shared" si="619"/>
        <v>Paso a Paso y Vacunación</v>
      </c>
      <c r="G2908" s="27" t="s">
        <v>3568</v>
      </c>
      <c r="H2908" s="60" t="s">
        <v>17</v>
      </c>
      <c r="I2908" s="58" t="s">
        <v>176</v>
      </c>
      <c r="J2908" s="43" t="str">
        <f t="shared" si="623"/>
        <v>Zona</v>
      </c>
      <c r="K2908" s="12" t="str">
        <f t="shared" si="625"/>
        <v>Etapas Históricas - Vacunación</v>
      </c>
      <c r="L2908" s="43" t="str">
        <f t="shared" si="625"/>
        <v>Periodo 2020-2021</v>
      </c>
      <c r="M2908" s="43" t="str">
        <f t="shared" si="625"/>
        <v>Unidades</v>
      </c>
      <c r="N2908" s="49" t="str">
        <f t="shared" si="625"/>
        <v>Ministerio de Ciencias, Tecnología, Conocimiento e Innovación</v>
      </c>
      <c r="O290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Hualpén</v>
      </c>
      <c r="P2908" s="68"/>
      <c r="Q2908" s="15" t="str">
        <f t="shared" si="617"/>
        <v>Gráfico Evolución Comparativo</v>
      </c>
      <c r="R2908" s="30"/>
      <c r="S290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https://analytics.zoho.com/open-view/2395394000008157701?ZOHO_CRITERIA=%22Localiza_CL_Poblacion%22.%22Codcom%22%3D8112</v>
      </c>
      <c r="T2908" s="17"/>
      <c r="U2908" s="31" t="str">
        <f t="shared" si="618"/>
        <v>#1774B9</v>
      </c>
      <c r="V2908" s="32" t="str">
        <f>+Enfermedades_Mundiales[[#This Row],[idcoleccion]]&amp;"-"&amp;Enfermedades_Mundiales[[#This Row],[id]]</f>
        <v>360-2898</v>
      </c>
      <c r="W2908" s="21">
        <f>+VLOOKUP(Enfermedades_Mundiales[[#This Row],[Filtro URL]],Estructura!$X$4:$Y$366,2,0)</f>
        <v>36308112</v>
      </c>
      <c r="X2908" s="21" t="str">
        <f>+VLOOKUP(Enfermedades_Mundiales[[#This Row],[tema]],Estructura!$A$4:$C$18,3,0)</f>
        <v>T-370</v>
      </c>
      <c r="Y2908" s="32" t="str">
        <f>+VLOOKUP(Enfermedades_Mundiales[[#This Row],[contenido]],Estructura!$E$4:$G$18,3,0)</f>
        <v>C-364</v>
      </c>
      <c r="Z2908" s="32" t="str">
        <f>+VLOOKUP(Enfermedades_Mundiales[[#This Row],[Filtro Integrado]],Estructura!$M$4:$O$367,3,0)</f>
        <v>FI-366</v>
      </c>
      <c r="AA2908" s="32" t="str">
        <f>+VLOOKUP(Enfermedades_Mundiales[[#This Row],[Muestra]],Estructura!$Q$4:$S$194,3,0)</f>
        <v>M-375</v>
      </c>
    </row>
    <row r="2909" spans="1:27" ht="36" x14ac:dyDescent="0.3">
      <c r="A2909" s="61" t="s">
        <v>3376</v>
      </c>
      <c r="B2909" s="43">
        <f t="shared" si="624"/>
        <v>360</v>
      </c>
      <c r="C2909" s="44" t="str">
        <f t="shared" si="624"/>
        <v>Enfermedades Mundiales</v>
      </c>
      <c r="D2909" s="44" t="str">
        <f t="shared" si="624"/>
        <v>Salud</v>
      </c>
      <c r="E2909" s="64">
        <v>8201</v>
      </c>
      <c r="F2909" s="44" t="str">
        <f t="shared" si="619"/>
        <v>Paso a Paso y Vacunación</v>
      </c>
      <c r="G2909" s="27" t="s">
        <v>3568</v>
      </c>
      <c r="H2909" s="60" t="s">
        <v>17</v>
      </c>
      <c r="I2909" s="58" t="s">
        <v>177</v>
      </c>
      <c r="J2909" s="43" t="str">
        <f t="shared" si="623"/>
        <v>Zona</v>
      </c>
      <c r="K2909" s="12" t="str">
        <f t="shared" si="625"/>
        <v>Etapas Históricas - Vacunación</v>
      </c>
      <c r="L2909" s="43" t="str">
        <f t="shared" si="625"/>
        <v>Periodo 2020-2021</v>
      </c>
      <c r="M2909" s="43" t="str">
        <f t="shared" si="625"/>
        <v>Unidades</v>
      </c>
      <c r="N2909" s="49" t="str">
        <f t="shared" si="625"/>
        <v>Ministerio de Ciencias, Tecnología, Conocimiento e Innovación</v>
      </c>
      <c r="O290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Lebu</v>
      </c>
      <c r="P2909" s="68"/>
      <c r="Q2909" s="15" t="str">
        <f t="shared" si="617"/>
        <v>Gráfico Evolución Comparativo</v>
      </c>
      <c r="R2909" s="30"/>
      <c r="S290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https://analytics.zoho.com/open-view/2395394000008157701?ZOHO_CRITERIA=%22Localiza_CL_Poblacion%22.%22Codcom%22%3D8201</v>
      </c>
      <c r="T2909" s="17"/>
      <c r="U2909" s="31" t="str">
        <f t="shared" si="618"/>
        <v>#1774B9</v>
      </c>
      <c r="V2909" s="32" t="str">
        <f>+Enfermedades_Mundiales[[#This Row],[idcoleccion]]&amp;"-"&amp;Enfermedades_Mundiales[[#This Row],[id]]</f>
        <v>360-2899</v>
      </c>
      <c r="W2909" s="21">
        <f>+VLOOKUP(Enfermedades_Mundiales[[#This Row],[Filtro URL]],Estructura!$X$4:$Y$366,2,0)</f>
        <v>36308201</v>
      </c>
      <c r="X2909" s="21" t="str">
        <f>+VLOOKUP(Enfermedades_Mundiales[[#This Row],[tema]],Estructura!$A$4:$C$18,3,0)</f>
        <v>T-370</v>
      </c>
      <c r="Y2909" s="32" t="str">
        <f>+VLOOKUP(Enfermedades_Mundiales[[#This Row],[contenido]],Estructura!$E$4:$G$18,3,0)</f>
        <v>C-364</v>
      </c>
      <c r="Z2909" s="32" t="str">
        <f>+VLOOKUP(Enfermedades_Mundiales[[#This Row],[Filtro Integrado]],Estructura!$M$4:$O$367,3,0)</f>
        <v>FI-366</v>
      </c>
      <c r="AA2909" s="32" t="str">
        <f>+VLOOKUP(Enfermedades_Mundiales[[#This Row],[Muestra]],Estructura!$Q$4:$S$194,3,0)</f>
        <v>M-375</v>
      </c>
    </row>
    <row r="2910" spans="1:27" ht="36" x14ac:dyDescent="0.3">
      <c r="A2910" s="61" t="s">
        <v>3377</v>
      </c>
      <c r="B2910" s="43">
        <f t="shared" si="624"/>
        <v>360</v>
      </c>
      <c r="C2910" s="44" t="str">
        <f t="shared" si="624"/>
        <v>Enfermedades Mundiales</v>
      </c>
      <c r="D2910" s="44" t="str">
        <f t="shared" si="624"/>
        <v>Salud</v>
      </c>
      <c r="E2910" s="64">
        <v>8202</v>
      </c>
      <c r="F2910" s="44" t="str">
        <f t="shared" si="619"/>
        <v>Paso a Paso y Vacunación</v>
      </c>
      <c r="G2910" s="27" t="s">
        <v>3568</v>
      </c>
      <c r="H2910" s="60" t="s">
        <v>17</v>
      </c>
      <c r="I2910" s="58" t="s">
        <v>178</v>
      </c>
      <c r="J2910" s="43" t="str">
        <f t="shared" si="623"/>
        <v>Zona</v>
      </c>
      <c r="K2910" s="12" t="str">
        <f t="shared" si="625"/>
        <v>Etapas Históricas - Vacunación</v>
      </c>
      <c r="L2910" s="43" t="str">
        <f t="shared" si="625"/>
        <v>Periodo 2020-2021</v>
      </c>
      <c r="M2910" s="43" t="str">
        <f t="shared" si="625"/>
        <v>Unidades</v>
      </c>
      <c r="N2910" s="49" t="str">
        <f t="shared" si="625"/>
        <v>Ministerio de Ciencias, Tecnología, Conocimiento e Innovación</v>
      </c>
      <c r="O291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Arauco</v>
      </c>
      <c r="P2910" s="68"/>
      <c r="Q2910" s="15" t="str">
        <f t="shared" si="617"/>
        <v>Gráfico Evolución Comparativo</v>
      </c>
      <c r="R2910" s="30"/>
      <c r="S291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https://analytics.zoho.com/open-view/2395394000008157701?ZOHO_CRITERIA=%22Localiza_CL_Poblacion%22.%22Codcom%22%3D8202</v>
      </c>
      <c r="T2910" s="17"/>
      <c r="U2910" s="31" t="str">
        <f t="shared" si="618"/>
        <v>#1774B9</v>
      </c>
      <c r="V2910" s="32" t="str">
        <f>+Enfermedades_Mundiales[[#This Row],[idcoleccion]]&amp;"-"&amp;Enfermedades_Mundiales[[#This Row],[id]]</f>
        <v>360-2900</v>
      </c>
      <c r="W2910" s="21">
        <f>+VLOOKUP(Enfermedades_Mundiales[[#This Row],[Filtro URL]],Estructura!$X$4:$Y$366,2,0)</f>
        <v>36308202</v>
      </c>
      <c r="X2910" s="21" t="str">
        <f>+VLOOKUP(Enfermedades_Mundiales[[#This Row],[tema]],Estructura!$A$4:$C$18,3,0)</f>
        <v>T-370</v>
      </c>
      <c r="Y2910" s="32" t="str">
        <f>+VLOOKUP(Enfermedades_Mundiales[[#This Row],[contenido]],Estructura!$E$4:$G$18,3,0)</f>
        <v>C-364</v>
      </c>
      <c r="Z2910" s="32" t="str">
        <f>+VLOOKUP(Enfermedades_Mundiales[[#This Row],[Filtro Integrado]],Estructura!$M$4:$O$367,3,0)</f>
        <v>FI-366</v>
      </c>
      <c r="AA2910" s="32" t="str">
        <f>+VLOOKUP(Enfermedades_Mundiales[[#This Row],[Muestra]],Estructura!$Q$4:$S$194,3,0)</f>
        <v>M-375</v>
      </c>
    </row>
    <row r="2911" spans="1:27" ht="36" x14ac:dyDescent="0.3">
      <c r="A2911" s="61" t="s">
        <v>3378</v>
      </c>
      <c r="B2911" s="43">
        <f t="shared" si="624"/>
        <v>360</v>
      </c>
      <c r="C2911" s="44" t="str">
        <f t="shared" si="624"/>
        <v>Enfermedades Mundiales</v>
      </c>
      <c r="D2911" s="44" t="str">
        <f t="shared" si="624"/>
        <v>Salud</v>
      </c>
      <c r="E2911" s="64">
        <v>8203</v>
      </c>
      <c r="F2911" s="44" t="str">
        <f t="shared" si="619"/>
        <v>Paso a Paso y Vacunación</v>
      </c>
      <c r="G2911" s="27" t="s">
        <v>3568</v>
      </c>
      <c r="H2911" s="60" t="s">
        <v>17</v>
      </c>
      <c r="I2911" s="58" t="s">
        <v>179</v>
      </c>
      <c r="J2911" s="43" t="str">
        <f t="shared" si="623"/>
        <v>Zona</v>
      </c>
      <c r="K2911" s="12" t="str">
        <f t="shared" si="625"/>
        <v>Etapas Históricas - Vacunación</v>
      </c>
      <c r="L2911" s="43" t="str">
        <f t="shared" si="625"/>
        <v>Periodo 2020-2021</v>
      </c>
      <c r="M2911" s="43" t="str">
        <f t="shared" si="625"/>
        <v>Unidades</v>
      </c>
      <c r="N2911" s="49" t="str">
        <f t="shared" si="625"/>
        <v>Ministerio de Ciencias, Tecnología, Conocimiento e Innovación</v>
      </c>
      <c r="O291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Cañete</v>
      </c>
      <c r="P2911" s="68"/>
      <c r="Q2911" s="15" t="str">
        <f t="shared" si="617"/>
        <v>Gráfico Evolución Comparativo</v>
      </c>
      <c r="R2911" s="30"/>
      <c r="S291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https://analytics.zoho.com/open-view/2395394000008157701?ZOHO_CRITERIA=%22Localiza_CL_Poblacion%22.%22Codcom%22%3D8203</v>
      </c>
      <c r="T2911" s="17"/>
      <c r="U2911" s="31" t="str">
        <f t="shared" si="618"/>
        <v>#1774B9</v>
      </c>
      <c r="V2911" s="32" t="str">
        <f>+Enfermedades_Mundiales[[#This Row],[idcoleccion]]&amp;"-"&amp;Enfermedades_Mundiales[[#This Row],[id]]</f>
        <v>360-2901</v>
      </c>
      <c r="W2911" s="21">
        <f>+VLOOKUP(Enfermedades_Mundiales[[#This Row],[Filtro URL]],Estructura!$X$4:$Y$366,2,0)</f>
        <v>36308203</v>
      </c>
      <c r="X2911" s="21" t="str">
        <f>+VLOOKUP(Enfermedades_Mundiales[[#This Row],[tema]],Estructura!$A$4:$C$18,3,0)</f>
        <v>T-370</v>
      </c>
      <c r="Y2911" s="32" t="str">
        <f>+VLOOKUP(Enfermedades_Mundiales[[#This Row],[contenido]],Estructura!$E$4:$G$18,3,0)</f>
        <v>C-364</v>
      </c>
      <c r="Z2911" s="32" t="str">
        <f>+VLOOKUP(Enfermedades_Mundiales[[#This Row],[Filtro Integrado]],Estructura!$M$4:$O$367,3,0)</f>
        <v>FI-366</v>
      </c>
      <c r="AA2911" s="32" t="str">
        <f>+VLOOKUP(Enfermedades_Mundiales[[#This Row],[Muestra]],Estructura!$Q$4:$S$194,3,0)</f>
        <v>M-375</v>
      </c>
    </row>
    <row r="2912" spans="1:27" ht="40.799999999999997" x14ac:dyDescent="0.3">
      <c r="A2912" s="61" t="s">
        <v>3379</v>
      </c>
      <c r="B2912" s="43">
        <f t="shared" si="624"/>
        <v>360</v>
      </c>
      <c r="C2912" s="44" t="str">
        <f t="shared" si="624"/>
        <v>Enfermedades Mundiales</v>
      </c>
      <c r="D2912" s="44" t="str">
        <f t="shared" si="624"/>
        <v>Salud</v>
      </c>
      <c r="E2912" s="64">
        <v>8204</v>
      </c>
      <c r="F2912" s="44" t="str">
        <f t="shared" si="619"/>
        <v>Paso a Paso y Vacunación</v>
      </c>
      <c r="G2912" s="27" t="s">
        <v>3568</v>
      </c>
      <c r="H2912" s="60" t="s">
        <v>17</v>
      </c>
      <c r="I2912" s="58" t="s">
        <v>180</v>
      </c>
      <c r="J2912" s="43" t="str">
        <f t="shared" si="623"/>
        <v>Zona</v>
      </c>
      <c r="K2912" s="12" t="str">
        <f t="shared" si="625"/>
        <v>Etapas Históricas - Vacunación</v>
      </c>
      <c r="L2912" s="43" t="str">
        <f t="shared" si="625"/>
        <v>Periodo 2020-2021</v>
      </c>
      <c r="M2912" s="43" t="str">
        <f t="shared" si="625"/>
        <v>Unidades</v>
      </c>
      <c r="N2912" s="49" t="str">
        <f t="shared" si="625"/>
        <v>Ministerio de Ciencias, Tecnología, Conocimiento e Innovación</v>
      </c>
      <c r="O291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Contulmo</v>
      </c>
      <c r="P2912" s="68"/>
      <c r="Q2912" s="15" t="str">
        <f t="shared" si="617"/>
        <v>Gráfico Evolución Comparativo</v>
      </c>
      <c r="R2912" s="30"/>
      <c r="S291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https://analytics.zoho.com/open-view/2395394000008157701?ZOHO_CRITERIA=%22Localiza_CL_Poblacion%22.%22Codcom%22%3D8204</v>
      </c>
      <c r="T2912" s="17"/>
      <c r="U2912" s="31" t="str">
        <f t="shared" si="618"/>
        <v>#1774B9</v>
      </c>
      <c r="V2912" s="32" t="str">
        <f>+Enfermedades_Mundiales[[#This Row],[idcoleccion]]&amp;"-"&amp;Enfermedades_Mundiales[[#This Row],[id]]</f>
        <v>360-2902</v>
      </c>
      <c r="W2912" s="21">
        <f>+VLOOKUP(Enfermedades_Mundiales[[#This Row],[Filtro URL]],Estructura!$X$4:$Y$366,2,0)</f>
        <v>36308204</v>
      </c>
      <c r="X2912" s="21" t="str">
        <f>+VLOOKUP(Enfermedades_Mundiales[[#This Row],[tema]],Estructura!$A$4:$C$18,3,0)</f>
        <v>T-370</v>
      </c>
      <c r="Y2912" s="32" t="str">
        <f>+VLOOKUP(Enfermedades_Mundiales[[#This Row],[contenido]],Estructura!$E$4:$G$18,3,0)</f>
        <v>C-364</v>
      </c>
      <c r="Z2912" s="32" t="str">
        <f>+VLOOKUP(Enfermedades_Mundiales[[#This Row],[Filtro Integrado]],Estructura!$M$4:$O$367,3,0)</f>
        <v>FI-366</v>
      </c>
      <c r="AA2912" s="32" t="str">
        <f>+VLOOKUP(Enfermedades_Mundiales[[#This Row],[Muestra]],Estructura!$Q$4:$S$194,3,0)</f>
        <v>M-375</v>
      </c>
    </row>
    <row r="2913" spans="1:27" ht="40.799999999999997" x14ac:dyDescent="0.3">
      <c r="A2913" s="61" t="s">
        <v>3380</v>
      </c>
      <c r="B2913" s="43">
        <f t="shared" si="624"/>
        <v>360</v>
      </c>
      <c r="C2913" s="44" t="str">
        <f t="shared" si="624"/>
        <v>Enfermedades Mundiales</v>
      </c>
      <c r="D2913" s="44" t="str">
        <f t="shared" si="624"/>
        <v>Salud</v>
      </c>
      <c r="E2913" s="64">
        <v>8205</v>
      </c>
      <c r="F2913" s="44" t="str">
        <f t="shared" si="619"/>
        <v>Paso a Paso y Vacunación</v>
      </c>
      <c r="G2913" s="27" t="s">
        <v>3568</v>
      </c>
      <c r="H2913" s="60" t="s">
        <v>17</v>
      </c>
      <c r="I2913" s="58" t="s">
        <v>181</v>
      </c>
      <c r="J2913" s="43" t="str">
        <f t="shared" si="623"/>
        <v>Zona</v>
      </c>
      <c r="K2913" s="12" t="str">
        <f t="shared" si="625"/>
        <v>Etapas Históricas - Vacunación</v>
      </c>
      <c r="L2913" s="43" t="str">
        <f t="shared" si="625"/>
        <v>Periodo 2020-2021</v>
      </c>
      <c r="M2913" s="43" t="str">
        <f t="shared" si="625"/>
        <v>Unidades</v>
      </c>
      <c r="N2913" s="49" t="str">
        <f t="shared" si="625"/>
        <v>Ministerio de Ciencias, Tecnología, Conocimiento e Innovación</v>
      </c>
      <c r="O291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Curanilahue</v>
      </c>
      <c r="P2913" s="68"/>
      <c r="Q2913" s="15" t="str">
        <f t="shared" si="617"/>
        <v>Gráfico Evolución Comparativo</v>
      </c>
      <c r="R2913" s="30"/>
      <c r="S291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https://analytics.zoho.com/open-view/2395394000008157701?ZOHO_CRITERIA=%22Localiza_CL_Poblacion%22.%22Codcom%22%3D8205</v>
      </c>
      <c r="T2913" s="17"/>
      <c r="U2913" s="31" t="str">
        <f t="shared" si="618"/>
        <v>#1774B9</v>
      </c>
      <c r="V2913" s="32" t="str">
        <f>+Enfermedades_Mundiales[[#This Row],[idcoleccion]]&amp;"-"&amp;Enfermedades_Mundiales[[#This Row],[id]]</f>
        <v>360-2903</v>
      </c>
      <c r="W2913" s="21">
        <f>+VLOOKUP(Enfermedades_Mundiales[[#This Row],[Filtro URL]],Estructura!$X$4:$Y$366,2,0)</f>
        <v>36308205</v>
      </c>
      <c r="X2913" s="21" t="str">
        <f>+VLOOKUP(Enfermedades_Mundiales[[#This Row],[tema]],Estructura!$A$4:$C$18,3,0)</f>
        <v>T-370</v>
      </c>
      <c r="Y2913" s="32" t="str">
        <f>+VLOOKUP(Enfermedades_Mundiales[[#This Row],[contenido]],Estructura!$E$4:$G$18,3,0)</f>
        <v>C-364</v>
      </c>
      <c r="Z2913" s="32" t="str">
        <f>+VLOOKUP(Enfermedades_Mundiales[[#This Row],[Filtro Integrado]],Estructura!$M$4:$O$367,3,0)</f>
        <v>FI-366</v>
      </c>
      <c r="AA2913" s="32" t="str">
        <f>+VLOOKUP(Enfermedades_Mundiales[[#This Row],[Muestra]],Estructura!$Q$4:$S$194,3,0)</f>
        <v>M-375</v>
      </c>
    </row>
    <row r="2914" spans="1:27" ht="40.799999999999997" x14ac:dyDescent="0.3">
      <c r="A2914" s="61" t="s">
        <v>3381</v>
      </c>
      <c r="B2914" s="43">
        <f t="shared" si="624"/>
        <v>360</v>
      </c>
      <c r="C2914" s="44" t="str">
        <f t="shared" si="624"/>
        <v>Enfermedades Mundiales</v>
      </c>
      <c r="D2914" s="44" t="str">
        <f t="shared" si="624"/>
        <v>Salud</v>
      </c>
      <c r="E2914" s="64">
        <v>8206</v>
      </c>
      <c r="F2914" s="44" t="str">
        <f t="shared" si="619"/>
        <v>Paso a Paso y Vacunación</v>
      </c>
      <c r="G2914" s="27" t="s">
        <v>3568</v>
      </c>
      <c r="H2914" s="60" t="s">
        <v>17</v>
      </c>
      <c r="I2914" s="58" t="s">
        <v>182</v>
      </c>
      <c r="J2914" s="43" t="str">
        <f t="shared" si="623"/>
        <v>Zona</v>
      </c>
      <c r="K2914" s="12" t="str">
        <f t="shared" si="625"/>
        <v>Etapas Históricas - Vacunación</v>
      </c>
      <c r="L2914" s="43" t="str">
        <f t="shared" si="625"/>
        <v>Periodo 2020-2021</v>
      </c>
      <c r="M2914" s="43" t="str">
        <f t="shared" si="625"/>
        <v>Unidades</v>
      </c>
      <c r="N2914" s="49" t="str">
        <f t="shared" si="625"/>
        <v>Ministerio de Ciencias, Tecnología, Conocimiento e Innovación</v>
      </c>
      <c r="O291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Alamos</v>
      </c>
      <c r="P2914" s="68"/>
      <c r="Q2914" s="15" t="str">
        <f t="shared" si="617"/>
        <v>Gráfico Evolución Comparativo</v>
      </c>
      <c r="R2914" s="30"/>
      <c r="S291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https://analytics.zoho.com/open-view/2395394000008157701?ZOHO_CRITERIA=%22Localiza_CL_Poblacion%22.%22Codcom%22%3D8206</v>
      </c>
      <c r="T2914" s="17"/>
      <c r="U2914" s="31" t="str">
        <f t="shared" si="618"/>
        <v>#1774B9</v>
      </c>
      <c r="V2914" s="32" t="str">
        <f>+Enfermedades_Mundiales[[#This Row],[idcoleccion]]&amp;"-"&amp;Enfermedades_Mundiales[[#This Row],[id]]</f>
        <v>360-2904</v>
      </c>
      <c r="W2914" s="21">
        <f>+VLOOKUP(Enfermedades_Mundiales[[#This Row],[Filtro URL]],Estructura!$X$4:$Y$366,2,0)</f>
        <v>36308206</v>
      </c>
      <c r="X2914" s="21" t="str">
        <f>+VLOOKUP(Enfermedades_Mundiales[[#This Row],[tema]],Estructura!$A$4:$C$18,3,0)</f>
        <v>T-370</v>
      </c>
      <c r="Y2914" s="32" t="str">
        <f>+VLOOKUP(Enfermedades_Mundiales[[#This Row],[contenido]],Estructura!$E$4:$G$18,3,0)</f>
        <v>C-364</v>
      </c>
      <c r="Z2914" s="32" t="str">
        <f>+VLOOKUP(Enfermedades_Mundiales[[#This Row],[Filtro Integrado]],Estructura!$M$4:$O$367,3,0)</f>
        <v>FI-366</v>
      </c>
      <c r="AA2914" s="32" t="str">
        <f>+VLOOKUP(Enfermedades_Mundiales[[#This Row],[Muestra]],Estructura!$Q$4:$S$194,3,0)</f>
        <v>M-375</v>
      </c>
    </row>
    <row r="2915" spans="1:27" ht="36" x14ac:dyDescent="0.3">
      <c r="A2915" s="61" t="s">
        <v>3382</v>
      </c>
      <c r="B2915" s="43">
        <f t="shared" si="624"/>
        <v>360</v>
      </c>
      <c r="C2915" s="44" t="str">
        <f t="shared" si="624"/>
        <v>Enfermedades Mundiales</v>
      </c>
      <c r="D2915" s="44" t="str">
        <f t="shared" si="624"/>
        <v>Salud</v>
      </c>
      <c r="E2915" s="64">
        <v>8207</v>
      </c>
      <c r="F2915" s="44" t="str">
        <f t="shared" si="619"/>
        <v>Paso a Paso y Vacunación</v>
      </c>
      <c r="G2915" s="27" t="s">
        <v>3568</v>
      </c>
      <c r="H2915" s="60" t="s">
        <v>17</v>
      </c>
      <c r="I2915" s="58" t="s">
        <v>183</v>
      </c>
      <c r="J2915" s="43" t="str">
        <f t="shared" si="623"/>
        <v>Zona</v>
      </c>
      <c r="K2915" s="12" t="str">
        <f t="shared" si="625"/>
        <v>Etapas Históricas - Vacunación</v>
      </c>
      <c r="L2915" s="43" t="str">
        <f t="shared" si="625"/>
        <v>Periodo 2020-2021</v>
      </c>
      <c r="M2915" s="43" t="str">
        <f t="shared" si="625"/>
        <v>Unidades</v>
      </c>
      <c r="N2915" s="49" t="str">
        <f t="shared" si="625"/>
        <v>Ministerio de Ciencias, Tecnología, Conocimiento e Innovación</v>
      </c>
      <c r="O291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Tirúa</v>
      </c>
      <c r="P2915" s="68"/>
      <c r="Q2915" s="15" t="str">
        <f t="shared" si="617"/>
        <v>Gráfico Evolución Comparativo</v>
      </c>
      <c r="R2915" s="30"/>
      <c r="S291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https://analytics.zoho.com/open-view/2395394000008157701?ZOHO_CRITERIA=%22Localiza_CL_Poblacion%22.%22Codcom%22%3D8207</v>
      </c>
      <c r="T2915" s="17"/>
      <c r="U2915" s="31" t="str">
        <f t="shared" si="618"/>
        <v>#1774B9</v>
      </c>
      <c r="V2915" s="32" t="str">
        <f>+Enfermedades_Mundiales[[#This Row],[idcoleccion]]&amp;"-"&amp;Enfermedades_Mundiales[[#This Row],[id]]</f>
        <v>360-2905</v>
      </c>
      <c r="W2915" s="21">
        <f>+VLOOKUP(Enfermedades_Mundiales[[#This Row],[Filtro URL]],Estructura!$X$4:$Y$366,2,0)</f>
        <v>36308207</v>
      </c>
      <c r="X2915" s="21" t="str">
        <f>+VLOOKUP(Enfermedades_Mundiales[[#This Row],[tema]],Estructura!$A$4:$C$18,3,0)</f>
        <v>T-370</v>
      </c>
      <c r="Y2915" s="32" t="str">
        <f>+VLOOKUP(Enfermedades_Mundiales[[#This Row],[contenido]],Estructura!$E$4:$G$18,3,0)</f>
        <v>C-364</v>
      </c>
      <c r="Z2915" s="32" t="str">
        <f>+VLOOKUP(Enfermedades_Mundiales[[#This Row],[Filtro Integrado]],Estructura!$M$4:$O$367,3,0)</f>
        <v>FI-366</v>
      </c>
      <c r="AA2915" s="32" t="str">
        <f>+VLOOKUP(Enfermedades_Mundiales[[#This Row],[Muestra]],Estructura!$Q$4:$S$194,3,0)</f>
        <v>M-375</v>
      </c>
    </row>
    <row r="2916" spans="1:27" ht="40.799999999999997" x14ac:dyDescent="0.3">
      <c r="A2916" s="61" t="s">
        <v>3383</v>
      </c>
      <c r="B2916" s="43">
        <f t="shared" ref="B2916:D2931" si="626">+B2915</f>
        <v>360</v>
      </c>
      <c r="C2916" s="44" t="str">
        <f t="shared" si="626"/>
        <v>Enfermedades Mundiales</v>
      </c>
      <c r="D2916" s="44" t="str">
        <f t="shared" si="626"/>
        <v>Salud</v>
      </c>
      <c r="E2916" s="64">
        <v>8301</v>
      </c>
      <c r="F2916" s="44" t="str">
        <f t="shared" si="619"/>
        <v>Paso a Paso y Vacunación</v>
      </c>
      <c r="G2916" s="27" t="s">
        <v>3568</v>
      </c>
      <c r="H2916" s="60" t="s">
        <v>17</v>
      </c>
      <c r="I2916" s="58" t="s">
        <v>184</v>
      </c>
      <c r="J2916" s="43" t="str">
        <f t="shared" si="623"/>
        <v>Zona</v>
      </c>
      <c r="K2916" s="12" t="str">
        <f t="shared" si="625"/>
        <v>Etapas Históricas - Vacunación</v>
      </c>
      <c r="L2916" s="43" t="str">
        <f t="shared" si="625"/>
        <v>Periodo 2020-2021</v>
      </c>
      <c r="M2916" s="43" t="str">
        <f t="shared" si="625"/>
        <v>Unidades</v>
      </c>
      <c r="N2916" s="49" t="str">
        <f t="shared" si="625"/>
        <v>Ministerio de Ciencias, Tecnología, Conocimiento e Innovación</v>
      </c>
      <c r="O291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Angeles</v>
      </c>
      <c r="P2916" s="68"/>
      <c r="Q2916" s="15" t="str">
        <f t="shared" si="617"/>
        <v>Gráfico Evolución Comparativo</v>
      </c>
      <c r="R2916" s="30"/>
      <c r="S291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https://analytics.zoho.com/open-view/2395394000008157701?ZOHO_CRITERIA=%22Localiza_CL_Poblacion%22.%22Codcom%22%3D8301</v>
      </c>
      <c r="T2916" s="17"/>
      <c r="U2916" s="31" t="str">
        <f t="shared" si="618"/>
        <v>#1774B9</v>
      </c>
      <c r="V2916" s="32" t="str">
        <f>+Enfermedades_Mundiales[[#This Row],[idcoleccion]]&amp;"-"&amp;Enfermedades_Mundiales[[#This Row],[id]]</f>
        <v>360-2906</v>
      </c>
      <c r="W2916" s="21">
        <f>+VLOOKUP(Enfermedades_Mundiales[[#This Row],[Filtro URL]],Estructura!$X$4:$Y$366,2,0)</f>
        <v>36308301</v>
      </c>
      <c r="X2916" s="21" t="str">
        <f>+VLOOKUP(Enfermedades_Mundiales[[#This Row],[tema]],Estructura!$A$4:$C$18,3,0)</f>
        <v>T-370</v>
      </c>
      <c r="Y2916" s="32" t="str">
        <f>+VLOOKUP(Enfermedades_Mundiales[[#This Row],[contenido]],Estructura!$E$4:$G$18,3,0)</f>
        <v>C-364</v>
      </c>
      <c r="Z2916" s="32" t="str">
        <f>+VLOOKUP(Enfermedades_Mundiales[[#This Row],[Filtro Integrado]],Estructura!$M$4:$O$367,3,0)</f>
        <v>FI-366</v>
      </c>
      <c r="AA2916" s="32" t="str">
        <f>+VLOOKUP(Enfermedades_Mundiales[[#This Row],[Muestra]],Estructura!$Q$4:$S$194,3,0)</f>
        <v>M-375</v>
      </c>
    </row>
    <row r="2917" spans="1:27" ht="36" x14ac:dyDescent="0.3">
      <c r="A2917" s="61" t="s">
        <v>3384</v>
      </c>
      <c r="B2917" s="43">
        <f t="shared" si="626"/>
        <v>360</v>
      </c>
      <c r="C2917" s="44" t="str">
        <f t="shared" si="626"/>
        <v>Enfermedades Mundiales</v>
      </c>
      <c r="D2917" s="44" t="str">
        <f t="shared" si="626"/>
        <v>Salud</v>
      </c>
      <c r="E2917" s="64">
        <v>8302</v>
      </c>
      <c r="F2917" s="44" t="str">
        <f t="shared" si="619"/>
        <v>Paso a Paso y Vacunación</v>
      </c>
      <c r="G2917" s="27" t="s">
        <v>3568</v>
      </c>
      <c r="H2917" s="60" t="s">
        <v>17</v>
      </c>
      <c r="I2917" s="58" t="s">
        <v>185</v>
      </c>
      <c r="J2917" s="43" t="str">
        <f t="shared" si="623"/>
        <v>Zona</v>
      </c>
      <c r="K2917" s="12" t="str">
        <f t="shared" ref="K2917:N2932" si="627">+K2916</f>
        <v>Etapas Históricas - Vacunación</v>
      </c>
      <c r="L2917" s="43" t="str">
        <f t="shared" si="627"/>
        <v>Periodo 2020-2021</v>
      </c>
      <c r="M2917" s="43" t="str">
        <f t="shared" si="627"/>
        <v>Unidades</v>
      </c>
      <c r="N2917" s="49" t="str">
        <f t="shared" si="627"/>
        <v>Ministerio de Ciencias, Tecnología, Conocimiento e Innovación</v>
      </c>
      <c r="O291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Antuco</v>
      </c>
      <c r="P2917" s="68"/>
      <c r="Q2917" s="15" t="str">
        <f t="shared" si="617"/>
        <v>Gráfico Evolución Comparativo</v>
      </c>
      <c r="R2917" s="30"/>
      <c r="S291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https://analytics.zoho.com/open-view/2395394000008157701?ZOHO_CRITERIA=%22Localiza_CL_Poblacion%22.%22Codcom%22%3D8302</v>
      </c>
      <c r="T2917" s="17"/>
      <c r="U2917" s="31" t="str">
        <f t="shared" si="618"/>
        <v>#1774B9</v>
      </c>
      <c r="V2917" s="32" t="str">
        <f>+Enfermedades_Mundiales[[#This Row],[idcoleccion]]&amp;"-"&amp;Enfermedades_Mundiales[[#This Row],[id]]</f>
        <v>360-2907</v>
      </c>
      <c r="W2917" s="21">
        <f>+VLOOKUP(Enfermedades_Mundiales[[#This Row],[Filtro URL]],Estructura!$X$4:$Y$366,2,0)</f>
        <v>36308302</v>
      </c>
      <c r="X2917" s="21" t="str">
        <f>+VLOOKUP(Enfermedades_Mundiales[[#This Row],[tema]],Estructura!$A$4:$C$18,3,0)</f>
        <v>T-370</v>
      </c>
      <c r="Y2917" s="32" t="str">
        <f>+VLOOKUP(Enfermedades_Mundiales[[#This Row],[contenido]],Estructura!$E$4:$G$18,3,0)</f>
        <v>C-364</v>
      </c>
      <c r="Z2917" s="32" t="str">
        <f>+VLOOKUP(Enfermedades_Mundiales[[#This Row],[Filtro Integrado]],Estructura!$M$4:$O$367,3,0)</f>
        <v>FI-366</v>
      </c>
      <c r="AA2917" s="32" t="str">
        <f>+VLOOKUP(Enfermedades_Mundiales[[#This Row],[Muestra]],Estructura!$Q$4:$S$194,3,0)</f>
        <v>M-375</v>
      </c>
    </row>
    <row r="2918" spans="1:27" ht="36" x14ac:dyDescent="0.3">
      <c r="A2918" s="61" t="s">
        <v>3385</v>
      </c>
      <c r="B2918" s="43">
        <f t="shared" si="626"/>
        <v>360</v>
      </c>
      <c r="C2918" s="44" t="str">
        <f t="shared" si="626"/>
        <v>Enfermedades Mundiales</v>
      </c>
      <c r="D2918" s="44" t="str">
        <f t="shared" si="626"/>
        <v>Salud</v>
      </c>
      <c r="E2918" s="64">
        <v>8303</v>
      </c>
      <c r="F2918" s="44" t="str">
        <f t="shared" si="619"/>
        <v>Paso a Paso y Vacunación</v>
      </c>
      <c r="G2918" s="27" t="s">
        <v>3568</v>
      </c>
      <c r="H2918" s="60" t="s">
        <v>17</v>
      </c>
      <c r="I2918" s="58" t="s">
        <v>186</v>
      </c>
      <c r="J2918" s="43" t="str">
        <f t="shared" si="623"/>
        <v>Zona</v>
      </c>
      <c r="K2918" s="12" t="str">
        <f t="shared" si="627"/>
        <v>Etapas Históricas - Vacunación</v>
      </c>
      <c r="L2918" s="43" t="str">
        <f t="shared" si="627"/>
        <v>Periodo 2020-2021</v>
      </c>
      <c r="M2918" s="43" t="str">
        <f t="shared" si="627"/>
        <v>Unidades</v>
      </c>
      <c r="N2918" s="49" t="str">
        <f t="shared" si="627"/>
        <v>Ministerio de Ciencias, Tecnología, Conocimiento e Innovación</v>
      </c>
      <c r="O291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Cabrero</v>
      </c>
      <c r="P2918" s="68"/>
      <c r="Q2918" s="15" t="str">
        <f t="shared" si="617"/>
        <v>Gráfico Evolución Comparativo</v>
      </c>
      <c r="R2918" s="30"/>
      <c r="S291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https://analytics.zoho.com/open-view/2395394000008157701?ZOHO_CRITERIA=%22Localiza_CL_Poblacion%22.%22Codcom%22%3D8303</v>
      </c>
      <c r="T2918" s="17"/>
      <c r="U2918" s="31" t="str">
        <f t="shared" si="618"/>
        <v>#1774B9</v>
      </c>
      <c r="V2918" s="32" t="str">
        <f>+Enfermedades_Mundiales[[#This Row],[idcoleccion]]&amp;"-"&amp;Enfermedades_Mundiales[[#This Row],[id]]</f>
        <v>360-2908</v>
      </c>
      <c r="W2918" s="21">
        <f>+VLOOKUP(Enfermedades_Mundiales[[#This Row],[Filtro URL]],Estructura!$X$4:$Y$366,2,0)</f>
        <v>36308303</v>
      </c>
      <c r="X2918" s="21" t="str">
        <f>+VLOOKUP(Enfermedades_Mundiales[[#This Row],[tema]],Estructura!$A$4:$C$18,3,0)</f>
        <v>T-370</v>
      </c>
      <c r="Y2918" s="32" t="str">
        <f>+VLOOKUP(Enfermedades_Mundiales[[#This Row],[contenido]],Estructura!$E$4:$G$18,3,0)</f>
        <v>C-364</v>
      </c>
      <c r="Z2918" s="32" t="str">
        <f>+VLOOKUP(Enfermedades_Mundiales[[#This Row],[Filtro Integrado]],Estructura!$M$4:$O$367,3,0)</f>
        <v>FI-366</v>
      </c>
      <c r="AA2918" s="32" t="str">
        <f>+VLOOKUP(Enfermedades_Mundiales[[#This Row],[Muestra]],Estructura!$Q$4:$S$194,3,0)</f>
        <v>M-375</v>
      </c>
    </row>
    <row r="2919" spans="1:27" ht="36" x14ac:dyDescent="0.3">
      <c r="A2919" s="61" t="s">
        <v>3386</v>
      </c>
      <c r="B2919" s="43">
        <f t="shared" si="626"/>
        <v>360</v>
      </c>
      <c r="C2919" s="44" t="str">
        <f t="shared" si="626"/>
        <v>Enfermedades Mundiales</v>
      </c>
      <c r="D2919" s="44" t="str">
        <f t="shared" si="626"/>
        <v>Salud</v>
      </c>
      <c r="E2919" s="64">
        <v>8304</v>
      </c>
      <c r="F2919" s="44" t="str">
        <f t="shared" si="619"/>
        <v>Paso a Paso y Vacunación</v>
      </c>
      <c r="G2919" s="27" t="s">
        <v>3568</v>
      </c>
      <c r="H2919" s="60" t="s">
        <v>17</v>
      </c>
      <c r="I2919" s="58" t="s">
        <v>187</v>
      </c>
      <c r="J2919" s="43" t="str">
        <f t="shared" si="623"/>
        <v>Zona</v>
      </c>
      <c r="K2919" s="12" t="str">
        <f t="shared" si="627"/>
        <v>Etapas Históricas - Vacunación</v>
      </c>
      <c r="L2919" s="43" t="str">
        <f t="shared" si="627"/>
        <v>Periodo 2020-2021</v>
      </c>
      <c r="M2919" s="43" t="str">
        <f t="shared" si="627"/>
        <v>Unidades</v>
      </c>
      <c r="N2919" s="49" t="str">
        <f t="shared" si="627"/>
        <v>Ministerio de Ciencias, Tecnología, Conocimiento e Innovación</v>
      </c>
      <c r="O291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Laja</v>
      </c>
      <c r="P2919" s="68"/>
      <c r="Q2919" s="15" t="str">
        <f t="shared" si="617"/>
        <v>Gráfico Evolución Comparativo</v>
      </c>
      <c r="R2919" s="30"/>
      <c r="S291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https://analytics.zoho.com/open-view/2395394000008157701?ZOHO_CRITERIA=%22Localiza_CL_Poblacion%22.%22Codcom%22%3D8304</v>
      </c>
      <c r="T2919" s="17"/>
      <c r="U2919" s="31" t="str">
        <f t="shared" si="618"/>
        <v>#1774B9</v>
      </c>
      <c r="V2919" s="32" t="str">
        <f>+Enfermedades_Mundiales[[#This Row],[idcoleccion]]&amp;"-"&amp;Enfermedades_Mundiales[[#This Row],[id]]</f>
        <v>360-2909</v>
      </c>
      <c r="W2919" s="21">
        <f>+VLOOKUP(Enfermedades_Mundiales[[#This Row],[Filtro URL]],Estructura!$X$4:$Y$366,2,0)</f>
        <v>36308304</v>
      </c>
      <c r="X2919" s="21" t="str">
        <f>+VLOOKUP(Enfermedades_Mundiales[[#This Row],[tema]],Estructura!$A$4:$C$18,3,0)</f>
        <v>T-370</v>
      </c>
      <c r="Y2919" s="32" t="str">
        <f>+VLOOKUP(Enfermedades_Mundiales[[#This Row],[contenido]],Estructura!$E$4:$G$18,3,0)</f>
        <v>C-364</v>
      </c>
      <c r="Z2919" s="32" t="str">
        <f>+VLOOKUP(Enfermedades_Mundiales[[#This Row],[Filtro Integrado]],Estructura!$M$4:$O$367,3,0)</f>
        <v>FI-366</v>
      </c>
      <c r="AA2919" s="32" t="str">
        <f>+VLOOKUP(Enfermedades_Mundiales[[#This Row],[Muestra]],Estructura!$Q$4:$S$194,3,0)</f>
        <v>M-375</v>
      </c>
    </row>
    <row r="2920" spans="1:27" ht="40.799999999999997" x14ac:dyDescent="0.3">
      <c r="A2920" s="61" t="s">
        <v>3387</v>
      </c>
      <c r="B2920" s="43">
        <f t="shared" si="626"/>
        <v>360</v>
      </c>
      <c r="C2920" s="44" t="str">
        <f t="shared" si="626"/>
        <v>Enfermedades Mundiales</v>
      </c>
      <c r="D2920" s="44" t="str">
        <f t="shared" si="626"/>
        <v>Salud</v>
      </c>
      <c r="E2920" s="64">
        <v>8305</v>
      </c>
      <c r="F2920" s="44" t="str">
        <f t="shared" si="619"/>
        <v>Paso a Paso y Vacunación</v>
      </c>
      <c r="G2920" s="27" t="s">
        <v>3568</v>
      </c>
      <c r="H2920" s="60" t="s">
        <v>17</v>
      </c>
      <c r="I2920" s="58" t="s">
        <v>188</v>
      </c>
      <c r="J2920" s="43" t="str">
        <f t="shared" si="623"/>
        <v>Zona</v>
      </c>
      <c r="K2920" s="12" t="str">
        <f t="shared" si="627"/>
        <v>Etapas Históricas - Vacunación</v>
      </c>
      <c r="L2920" s="43" t="str">
        <f t="shared" si="627"/>
        <v>Periodo 2020-2021</v>
      </c>
      <c r="M2920" s="43" t="str">
        <f t="shared" si="627"/>
        <v>Unidades</v>
      </c>
      <c r="N2920" s="49" t="str">
        <f t="shared" si="627"/>
        <v>Ministerio de Ciencias, Tecnología, Conocimiento e Innovación</v>
      </c>
      <c r="O292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Mulchén</v>
      </c>
      <c r="P2920" s="68"/>
      <c r="Q2920" s="15" t="str">
        <f t="shared" si="617"/>
        <v>Gráfico Evolución Comparativo</v>
      </c>
      <c r="R2920" s="30"/>
      <c r="S292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https://analytics.zoho.com/open-view/2395394000008157701?ZOHO_CRITERIA=%22Localiza_CL_Poblacion%22.%22Codcom%22%3D8305</v>
      </c>
      <c r="T2920" s="17"/>
      <c r="U2920" s="31" t="str">
        <f t="shared" si="618"/>
        <v>#1774B9</v>
      </c>
      <c r="V2920" s="32" t="str">
        <f>+Enfermedades_Mundiales[[#This Row],[idcoleccion]]&amp;"-"&amp;Enfermedades_Mundiales[[#This Row],[id]]</f>
        <v>360-2910</v>
      </c>
      <c r="W2920" s="21">
        <f>+VLOOKUP(Enfermedades_Mundiales[[#This Row],[Filtro URL]],Estructura!$X$4:$Y$366,2,0)</f>
        <v>36308305</v>
      </c>
      <c r="X2920" s="21" t="str">
        <f>+VLOOKUP(Enfermedades_Mundiales[[#This Row],[tema]],Estructura!$A$4:$C$18,3,0)</f>
        <v>T-370</v>
      </c>
      <c r="Y2920" s="32" t="str">
        <f>+VLOOKUP(Enfermedades_Mundiales[[#This Row],[contenido]],Estructura!$E$4:$G$18,3,0)</f>
        <v>C-364</v>
      </c>
      <c r="Z2920" s="32" t="str">
        <f>+VLOOKUP(Enfermedades_Mundiales[[#This Row],[Filtro Integrado]],Estructura!$M$4:$O$367,3,0)</f>
        <v>FI-366</v>
      </c>
      <c r="AA2920" s="32" t="str">
        <f>+VLOOKUP(Enfermedades_Mundiales[[#This Row],[Muestra]],Estructura!$Q$4:$S$194,3,0)</f>
        <v>M-375</v>
      </c>
    </row>
    <row r="2921" spans="1:27" ht="40.799999999999997" x14ac:dyDescent="0.3">
      <c r="A2921" s="61" t="s">
        <v>3388</v>
      </c>
      <c r="B2921" s="43">
        <f t="shared" si="626"/>
        <v>360</v>
      </c>
      <c r="C2921" s="44" t="str">
        <f t="shared" si="626"/>
        <v>Enfermedades Mundiales</v>
      </c>
      <c r="D2921" s="44" t="str">
        <f t="shared" si="626"/>
        <v>Salud</v>
      </c>
      <c r="E2921" s="64">
        <v>8306</v>
      </c>
      <c r="F2921" s="44" t="str">
        <f t="shared" si="619"/>
        <v>Paso a Paso y Vacunación</v>
      </c>
      <c r="G2921" s="27" t="s">
        <v>3568</v>
      </c>
      <c r="H2921" s="60" t="s">
        <v>17</v>
      </c>
      <c r="I2921" s="58" t="s">
        <v>189</v>
      </c>
      <c r="J2921" s="43" t="str">
        <f t="shared" si="623"/>
        <v>Zona</v>
      </c>
      <c r="K2921" s="12" t="str">
        <f t="shared" si="627"/>
        <v>Etapas Históricas - Vacunación</v>
      </c>
      <c r="L2921" s="43" t="str">
        <f t="shared" si="627"/>
        <v>Periodo 2020-2021</v>
      </c>
      <c r="M2921" s="43" t="str">
        <f t="shared" si="627"/>
        <v>Unidades</v>
      </c>
      <c r="N2921" s="49" t="str">
        <f t="shared" si="627"/>
        <v>Ministerio de Ciencias, Tecnología, Conocimiento e Innovación</v>
      </c>
      <c r="O292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Nacimiento</v>
      </c>
      <c r="P2921" s="68"/>
      <c r="Q2921" s="15" t="str">
        <f t="shared" si="617"/>
        <v>Gráfico Evolución Comparativo</v>
      </c>
      <c r="R2921" s="30"/>
      <c r="S292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https://analytics.zoho.com/open-view/2395394000008157701?ZOHO_CRITERIA=%22Localiza_CL_Poblacion%22.%22Codcom%22%3D8306</v>
      </c>
      <c r="T2921" s="17"/>
      <c r="U2921" s="31" t="str">
        <f t="shared" si="618"/>
        <v>#1774B9</v>
      </c>
      <c r="V2921" s="32" t="str">
        <f>+Enfermedades_Mundiales[[#This Row],[idcoleccion]]&amp;"-"&amp;Enfermedades_Mundiales[[#This Row],[id]]</f>
        <v>360-2911</v>
      </c>
      <c r="W2921" s="21">
        <f>+VLOOKUP(Enfermedades_Mundiales[[#This Row],[Filtro URL]],Estructura!$X$4:$Y$366,2,0)</f>
        <v>36308306</v>
      </c>
      <c r="X2921" s="21" t="str">
        <f>+VLOOKUP(Enfermedades_Mundiales[[#This Row],[tema]],Estructura!$A$4:$C$18,3,0)</f>
        <v>T-370</v>
      </c>
      <c r="Y2921" s="32" t="str">
        <f>+VLOOKUP(Enfermedades_Mundiales[[#This Row],[contenido]],Estructura!$E$4:$G$18,3,0)</f>
        <v>C-364</v>
      </c>
      <c r="Z2921" s="32" t="str">
        <f>+VLOOKUP(Enfermedades_Mundiales[[#This Row],[Filtro Integrado]],Estructura!$M$4:$O$367,3,0)</f>
        <v>FI-366</v>
      </c>
      <c r="AA2921" s="32" t="str">
        <f>+VLOOKUP(Enfermedades_Mundiales[[#This Row],[Muestra]],Estructura!$Q$4:$S$194,3,0)</f>
        <v>M-375</v>
      </c>
    </row>
    <row r="2922" spans="1:27" ht="36" x14ac:dyDescent="0.3">
      <c r="A2922" s="61" t="s">
        <v>3389</v>
      </c>
      <c r="B2922" s="43">
        <f t="shared" si="626"/>
        <v>360</v>
      </c>
      <c r="C2922" s="44" t="str">
        <f t="shared" si="626"/>
        <v>Enfermedades Mundiales</v>
      </c>
      <c r="D2922" s="44" t="str">
        <f t="shared" si="626"/>
        <v>Salud</v>
      </c>
      <c r="E2922" s="64">
        <v>8307</v>
      </c>
      <c r="F2922" s="44" t="str">
        <f t="shared" si="619"/>
        <v>Paso a Paso y Vacunación</v>
      </c>
      <c r="G2922" s="27" t="s">
        <v>3568</v>
      </c>
      <c r="H2922" s="60" t="s">
        <v>17</v>
      </c>
      <c r="I2922" s="58" t="s">
        <v>190</v>
      </c>
      <c r="J2922" s="43" t="str">
        <f t="shared" si="623"/>
        <v>Zona</v>
      </c>
      <c r="K2922" s="12" t="str">
        <f t="shared" si="627"/>
        <v>Etapas Históricas - Vacunación</v>
      </c>
      <c r="L2922" s="43" t="str">
        <f t="shared" si="627"/>
        <v>Periodo 2020-2021</v>
      </c>
      <c r="M2922" s="43" t="str">
        <f t="shared" si="627"/>
        <v>Unidades</v>
      </c>
      <c r="N2922" s="49" t="str">
        <f t="shared" si="627"/>
        <v>Ministerio de Ciencias, Tecnología, Conocimiento e Innovación</v>
      </c>
      <c r="O292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Negrete</v>
      </c>
      <c r="P2922" s="68"/>
      <c r="Q2922" s="15" t="str">
        <f t="shared" si="617"/>
        <v>Gráfico Evolución Comparativo</v>
      </c>
      <c r="R2922" s="30"/>
      <c r="S292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https://analytics.zoho.com/open-view/2395394000008157701?ZOHO_CRITERIA=%22Localiza_CL_Poblacion%22.%22Codcom%22%3D8307</v>
      </c>
      <c r="T2922" s="17"/>
      <c r="U2922" s="31" t="str">
        <f t="shared" si="618"/>
        <v>#1774B9</v>
      </c>
      <c r="V2922" s="32" t="str">
        <f>+Enfermedades_Mundiales[[#This Row],[idcoleccion]]&amp;"-"&amp;Enfermedades_Mundiales[[#This Row],[id]]</f>
        <v>360-2912</v>
      </c>
      <c r="W2922" s="21">
        <f>+VLOOKUP(Enfermedades_Mundiales[[#This Row],[Filtro URL]],Estructura!$X$4:$Y$366,2,0)</f>
        <v>36308307</v>
      </c>
      <c r="X2922" s="21" t="str">
        <f>+VLOOKUP(Enfermedades_Mundiales[[#This Row],[tema]],Estructura!$A$4:$C$18,3,0)</f>
        <v>T-370</v>
      </c>
      <c r="Y2922" s="32" t="str">
        <f>+VLOOKUP(Enfermedades_Mundiales[[#This Row],[contenido]],Estructura!$E$4:$G$18,3,0)</f>
        <v>C-364</v>
      </c>
      <c r="Z2922" s="32" t="str">
        <f>+VLOOKUP(Enfermedades_Mundiales[[#This Row],[Filtro Integrado]],Estructura!$M$4:$O$367,3,0)</f>
        <v>FI-366</v>
      </c>
      <c r="AA2922" s="32" t="str">
        <f>+VLOOKUP(Enfermedades_Mundiales[[#This Row],[Muestra]],Estructura!$Q$4:$S$194,3,0)</f>
        <v>M-375</v>
      </c>
    </row>
    <row r="2923" spans="1:27" ht="36" x14ac:dyDescent="0.3">
      <c r="A2923" s="61" t="s">
        <v>3390</v>
      </c>
      <c r="B2923" s="43">
        <f t="shared" si="626"/>
        <v>360</v>
      </c>
      <c r="C2923" s="44" t="str">
        <f t="shared" si="626"/>
        <v>Enfermedades Mundiales</v>
      </c>
      <c r="D2923" s="44" t="str">
        <f t="shared" si="626"/>
        <v>Salud</v>
      </c>
      <c r="E2923" s="64">
        <v>8308</v>
      </c>
      <c r="F2923" s="44" t="str">
        <f t="shared" si="619"/>
        <v>Paso a Paso y Vacunación</v>
      </c>
      <c r="G2923" s="27" t="s">
        <v>3568</v>
      </c>
      <c r="H2923" s="60" t="s">
        <v>17</v>
      </c>
      <c r="I2923" s="58" t="s">
        <v>191</v>
      </c>
      <c r="J2923" s="43" t="str">
        <f t="shared" si="623"/>
        <v>Zona</v>
      </c>
      <c r="K2923" s="12" t="str">
        <f t="shared" si="627"/>
        <v>Etapas Históricas - Vacunación</v>
      </c>
      <c r="L2923" s="43" t="str">
        <f t="shared" si="627"/>
        <v>Periodo 2020-2021</v>
      </c>
      <c r="M2923" s="43" t="str">
        <f t="shared" si="627"/>
        <v>Unidades</v>
      </c>
      <c r="N2923" s="49" t="str">
        <f t="shared" si="627"/>
        <v>Ministerio de Ciencias, Tecnología, Conocimiento e Innovación</v>
      </c>
      <c r="O292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Quilaco</v>
      </c>
      <c r="P2923" s="68"/>
      <c r="Q2923" s="15" t="str">
        <f t="shared" si="617"/>
        <v>Gráfico Evolución Comparativo</v>
      </c>
      <c r="R2923" s="30"/>
      <c r="S292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https://analytics.zoho.com/open-view/2395394000008157701?ZOHO_CRITERIA=%22Localiza_CL_Poblacion%22.%22Codcom%22%3D8308</v>
      </c>
      <c r="T2923" s="17"/>
      <c r="U2923" s="31" t="str">
        <f t="shared" si="618"/>
        <v>#1774B9</v>
      </c>
      <c r="V2923" s="32" t="str">
        <f>+Enfermedades_Mundiales[[#This Row],[idcoleccion]]&amp;"-"&amp;Enfermedades_Mundiales[[#This Row],[id]]</f>
        <v>360-2913</v>
      </c>
      <c r="W2923" s="21">
        <f>+VLOOKUP(Enfermedades_Mundiales[[#This Row],[Filtro URL]],Estructura!$X$4:$Y$366,2,0)</f>
        <v>36308308</v>
      </c>
      <c r="X2923" s="21" t="str">
        <f>+VLOOKUP(Enfermedades_Mundiales[[#This Row],[tema]],Estructura!$A$4:$C$18,3,0)</f>
        <v>T-370</v>
      </c>
      <c r="Y2923" s="32" t="str">
        <f>+VLOOKUP(Enfermedades_Mundiales[[#This Row],[contenido]],Estructura!$E$4:$G$18,3,0)</f>
        <v>C-364</v>
      </c>
      <c r="Z2923" s="32" t="str">
        <f>+VLOOKUP(Enfermedades_Mundiales[[#This Row],[Filtro Integrado]],Estructura!$M$4:$O$367,3,0)</f>
        <v>FI-366</v>
      </c>
      <c r="AA2923" s="32" t="str">
        <f>+VLOOKUP(Enfermedades_Mundiales[[#This Row],[Muestra]],Estructura!$Q$4:$S$194,3,0)</f>
        <v>M-375</v>
      </c>
    </row>
    <row r="2924" spans="1:27" ht="36" x14ac:dyDescent="0.3">
      <c r="A2924" s="61" t="s">
        <v>3391</v>
      </c>
      <c r="B2924" s="43">
        <f t="shared" si="626"/>
        <v>360</v>
      </c>
      <c r="C2924" s="44" t="str">
        <f t="shared" si="626"/>
        <v>Enfermedades Mundiales</v>
      </c>
      <c r="D2924" s="44" t="str">
        <f t="shared" si="626"/>
        <v>Salud</v>
      </c>
      <c r="E2924" s="64">
        <v>8309</v>
      </c>
      <c r="F2924" s="44" t="str">
        <f t="shared" si="619"/>
        <v>Paso a Paso y Vacunación</v>
      </c>
      <c r="G2924" s="27" t="s">
        <v>3568</v>
      </c>
      <c r="H2924" s="60" t="s">
        <v>17</v>
      </c>
      <c r="I2924" s="58" t="s">
        <v>192</v>
      </c>
      <c r="J2924" s="43" t="str">
        <f t="shared" si="623"/>
        <v>Zona</v>
      </c>
      <c r="K2924" s="12" t="str">
        <f t="shared" si="627"/>
        <v>Etapas Históricas - Vacunación</v>
      </c>
      <c r="L2924" s="43" t="str">
        <f t="shared" si="627"/>
        <v>Periodo 2020-2021</v>
      </c>
      <c r="M2924" s="43" t="str">
        <f t="shared" si="627"/>
        <v>Unidades</v>
      </c>
      <c r="N2924" s="49" t="str">
        <f t="shared" si="627"/>
        <v>Ministerio de Ciencias, Tecnología, Conocimiento e Innovación</v>
      </c>
      <c r="O292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Quilleco</v>
      </c>
      <c r="P2924" s="68"/>
      <c r="Q2924" s="15" t="str">
        <f t="shared" si="617"/>
        <v>Gráfico Evolución Comparativo</v>
      </c>
      <c r="R2924" s="30"/>
      <c r="S292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https://analytics.zoho.com/open-view/2395394000008157701?ZOHO_CRITERIA=%22Localiza_CL_Poblacion%22.%22Codcom%22%3D8309</v>
      </c>
      <c r="T2924" s="17"/>
      <c r="U2924" s="31" t="str">
        <f t="shared" si="618"/>
        <v>#1774B9</v>
      </c>
      <c r="V2924" s="32" t="str">
        <f>+Enfermedades_Mundiales[[#This Row],[idcoleccion]]&amp;"-"&amp;Enfermedades_Mundiales[[#This Row],[id]]</f>
        <v>360-2914</v>
      </c>
      <c r="W2924" s="21">
        <f>+VLOOKUP(Enfermedades_Mundiales[[#This Row],[Filtro URL]],Estructura!$X$4:$Y$366,2,0)</f>
        <v>36308309</v>
      </c>
      <c r="X2924" s="21" t="str">
        <f>+VLOOKUP(Enfermedades_Mundiales[[#This Row],[tema]],Estructura!$A$4:$C$18,3,0)</f>
        <v>T-370</v>
      </c>
      <c r="Y2924" s="32" t="str">
        <f>+VLOOKUP(Enfermedades_Mundiales[[#This Row],[contenido]],Estructura!$E$4:$G$18,3,0)</f>
        <v>C-364</v>
      </c>
      <c r="Z2924" s="32" t="str">
        <f>+VLOOKUP(Enfermedades_Mundiales[[#This Row],[Filtro Integrado]],Estructura!$M$4:$O$367,3,0)</f>
        <v>FI-366</v>
      </c>
      <c r="AA2924" s="32" t="str">
        <f>+VLOOKUP(Enfermedades_Mundiales[[#This Row],[Muestra]],Estructura!$Q$4:$S$194,3,0)</f>
        <v>M-375</v>
      </c>
    </row>
    <row r="2925" spans="1:27" ht="40.799999999999997" x14ac:dyDescent="0.3">
      <c r="A2925" s="61" t="s">
        <v>3392</v>
      </c>
      <c r="B2925" s="43">
        <f t="shared" si="626"/>
        <v>360</v>
      </c>
      <c r="C2925" s="44" t="str">
        <f t="shared" si="626"/>
        <v>Enfermedades Mundiales</v>
      </c>
      <c r="D2925" s="44" t="str">
        <f t="shared" si="626"/>
        <v>Salud</v>
      </c>
      <c r="E2925" s="64">
        <v>8310</v>
      </c>
      <c r="F2925" s="44" t="str">
        <f t="shared" si="619"/>
        <v>Paso a Paso y Vacunación</v>
      </c>
      <c r="G2925" s="27" t="s">
        <v>3568</v>
      </c>
      <c r="H2925" s="60" t="s">
        <v>17</v>
      </c>
      <c r="I2925" s="58" t="s">
        <v>193</v>
      </c>
      <c r="J2925" s="43" t="str">
        <f t="shared" si="623"/>
        <v>Zona</v>
      </c>
      <c r="K2925" s="12" t="str">
        <f t="shared" si="627"/>
        <v>Etapas Históricas - Vacunación</v>
      </c>
      <c r="L2925" s="43" t="str">
        <f t="shared" si="627"/>
        <v>Periodo 2020-2021</v>
      </c>
      <c r="M2925" s="43" t="str">
        <f t="shared" si="627"/>
        <v>Unidades</v>
      </c>
      <c r="N2925" s="49" t="str">
        <f t="shared" si="627"/>
        <v>Ministerio de Ciencias, Tecnología, Conocimiento e Innovación</v>
      </c>
      <c r="O292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Rosendo</v>
      </c>
      <c r="P2925" s="68"/>
      <c r="Q2925" s="15" t="str">
        <f t="shared" si="617"/>
        <v>Gráfico Evolución Comparativo</v>
      </c>
      <c r="R2925" s="30"/>
      <c r="S292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https://analytics.zoho.com/open-view/2395394000008157701?ZOHO_CRITERIA=%22Localiza_CL_Poblacion%22.%22Codcom%22%3D8310</v>
      </c>
      <c r="T2925" s="17"/>
      <c r="U2925" s="31" t="str">
        <f t="shared" si="618"/>
        <v>#1774B9</v>
      </c>
      <c r="V2925" s="32" t="str">
        <f>+Enfermedades_Mundiales[[#This Row],[idcoleccion]]&amp;"-"&amp;Enfermedades_Mundiales[[#This Row],[id]]</f>
        <v>360-2915</v>
      </c>
      <c r="W2925" s="21">
        <f>+VLOOKUP(Enfermedades_Mundiales[[#This Row],[Filtro URL]],Estructura!$X$4:$Y$366,2,0)</f>
        <v>36308310</v>
      </c>
      <c r="X2925" s="21" t="str">
        <f>+VLOOKUP(Enfermedades_Mundiales[[#This Row],[tema]],Estructura!$A$4:$C$18,3,0)</f>
        <v>T-370</v>
      </c>
      <c r="Y2925" s="32" t="str">
        <f>+VLOOKUP(Enfermedades_Mundiales[[#This Row],[contenido]],Estructura!$E$4:$G$18,3,0)</f>
        <v>C-364</v>
      </c>
      <c r="Z2925" s="32" t="str">
        <f>+VLOOKUP(Enfermedades_Mundiales[[#This Row],[Filtro Integrado]],Estructura!$M$4:$O$367,3,0)</f>
        <v>FI-366</v>
      </c>
      <c r="AA2925" s="32" t="str">
        <f>+VLOOKUP(Enfermedades_Mundiales[[#This Row],[Muestra]],Estructura!$Q$4:$S$194,3,0)</f>
        <v>M-375</v>
      </c>
    </row>
    <row r="2926" spans="1:27" ht="40.799999999999997" x14ac:dyDescent="0.3">
      <c r="A2926" s="61" t="s">
        <v>3393</v>
      </c>
      <c r="B2926" s="43">
        <f t="shared" si="626"/>
        <v>360</v>
      </c>
      <c r="C2926" s="44" t="str">
        <f t="shared" si="626"/>
        <v>Enfermedades Mundiales</v>
      </c>
      <c r="D2926" s="44" t="str">
        <f t="shared" si="626"/>
        <v>Salud</v>
      </c>
      <c r="E2926" s="64">
        <v>8311</v>
      </c>
      <c r="F2926" s="44" t="str">
        <f t="shared" si="619"/>
        <v>Paso a Paso y Vacunación</v>
      </c>
      <c r="G2926" s="27" t="s">
        <v>3568</v>
      </c>
      <c r="H2926" s="60" t="s">
        <v>17</v>
      </c>
      <c r="I2926" s="58" t="s">
        <v>194</v>
      </c>
      <c r="J2926" s="43" t="str">
        <f t="shared" si="623"/>
        <v>Zona</v>
      </c>
      <c r="K2926" s="12" t="str">
        <f t="shared" si="627"/>
        <v>Etapas Históricas - Vacunación</v>
      </c>
      <c r="L2926" s="43" t="str">
        <f t="shared" si="627"/>
        <v>Periodo 2020-2021</v>
      </c>
      <c r="M2926" s="43" t="str">
        <f t="shared" si="627"/>
        <v>Unidades</v>
      </c>
      <c r="N2926" s="49" t="str">
        <f t="shared" si="627"/>
        <v>Ministerio de Ciencias, Tecnología, Conocimiento e Innovación</v>
      </c>
      <c r="O292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Santa Bárbara</v>
      </c>
      <c r="P2926" s="68"/>
      <c r="Q2926" s="15" t="str">
        <f t="shared" si="617"/>
        <v>Gráfico Evolución Comparativo</v>
      </c>
      <c r="R2926" s="30"/>
      <c r="S292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https://analytics.zoho.com/open-view/2395394000008157701?ZOHO_CRITERIA=%22Localiza_CL_Poblacion%22.%22Codcom%22%3D8311</v>
      </c>
      <c r="T2926" s="17"/>
      <c r="U2926" s="31" t="str">
        <f t="shared" si="618"/>
        <v>#1774B9</v>
      </c>
      <c r="V2926" s="32" t="str">
        <f>+Enfermedades_Mundiales[[#This Row],[idcoleccion]]&amp;"-"&amp;Enfermedades_Mundiales[[#This Row],[id]]</f>
        <v>360-2916</v>
      </c>
      <c r="W2926" s="21">
        <f>+VLOOKUP(Enfermedades_Mundiales[[#This Row],[Filtro URL]],Estructura!$X$4:$Y$366,2,0)</f>
        <v>36308311</v>
      </c>
      <c r="X2926" s="21" t="str">
        <f>+VLOOKUP(Enfermedades_Mundiales[[#This Row],[tema]],Estructura!$A$4:$C$18,3,0)</f>
        <v>T-370</v>
      </c>
      <c r="Y2926" s="32" t="str">
        <f>+VLOOKUP(Enfermedades_Mundiales[[#This Row],[contenido]],Estructura!$E$4:$G$18,3,0)</f>
        <v>C-364</v>
      </c>
      <c r="Z2926" s="32" t="str">
        <f>+VLOOKUP(Enfermedades_Mundiales[[#This Row],[Filtro Integrado]],Estructura!$M$4:$O$367,3,0)</f>
        <v>FI-366</v>
      </c>
      <c r="AA2926" s="32" t="str">
        <f>+VLOOKUP(Enfermedades_Mundiales[[#This Row],[Muestra]],Estructura!$Q$4:$S$194,3,0)</f>
        <v>M-375</v>
      </c>
    </row>
    <row r="2927" spans="1:27" ht="36" x14ac:dyDescent="0.3">
      <c r="A2927" s="61" t="s">
        <v>3394</v>
      </c>
      <c r="B2927" s="43">
        <f t="shared" si="626"/>
        <v>360</v>
      </c>
      <c r="C2927" s="44" t="str">
        <f t="shared" si="626"/>
        <v>Enfermedades Mundiales</v>
      </c>
      <c r="D2927" s="44" t="str">
        <f t="shared" si="626"/>
        <v>Salud</v>
      </c>
      <c r="E2927" s="64">
        <v>8312</v>
      </c>
      <c r="F2927" s="44" t="str">
        <f t="shared" si="619"/>
        <v>Paso a Paso y Vacunación</v>
      </c>
      <c r="G2927" s="27" t="s">
        <v>3568</v>
      </c>
      <c r="H2927" s="60" t="s">
        <v>17</v>
      </c>
      <c r="I2927" s="58" t="s">
        <v>195</v>
      </c>
      <c r="J2927" s="43" t="str">
        <f t="shared" si="623"/>
        <v>Zona</v>
      </c>
      <c r="K2927" s="12" t="str">
        <f t="shared" si="627"/>
        <v>Etapas Históricas - Vacunación</v>
      </c>
      <c r="L2927" s="43" t="str">
        <f t="shared" si="627"/>
        <v>Periodo 2020-2021</v>
      </c>
      <c r="M2927" s="43" t="str">
        <f t="shared" si="627"/>
        <v>Unidades</v>
      </c>
      <c r="N2927" s="49" t="str">
        <f t="shared" si="627"/>
        <v>Ministerio de Ciencias, Tecnología, Conocimiento e Innovación</v>
      </c>
      <c r="O292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Tucapel</v>
      </c>
      <c r="P2927" s="68"/>
      <c r="Q2927" s="15" t="str">
        <f t="shared" si="617"/>
        <v>Gráfico Evolución Comparativo</v>
      </c>
      <c r="R2927" s="30"/>
      <c r="S292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https://analytics.zoho.com/open-view/2395394000008157701?ZOHO_CRITERIA=%22Localiza_CL_Poblacion%22.%22Codcom%22%3D8312</v>
      </c>
      <c r="T2927" s="17"/>
      <c r="U2927" s="31" t="str">
        <f t="shared" si="618"/>
        <v>#1774B9</v>
      </c>
      <c r="V2927" s="32" t="str">
        <f>+Enfermedades_Mundiales[[#This Row],[idcoleccion]]&amp;"-"&amp;Enfermedades_Mundiales[[#This Row],[id]]</f>
        <v>360-2917</v>
      </c>
      <c r="W2927" s="21">
        <f>+VLOOKUP(Enfermedades_Mundiales[[#This Row],[Filtro URL]],Estructura!$X$4:$Y$366,2,0)</f>
        <v>36308312</v>
      </c>
      <c r="X2927" s="21" t="str">
        <f>+VLOOKUP(Enfermedades_Mundiales[[#This Row],[tema]],Estructura!$A$4:$C$18,3,0)</f>
        <v>T-370</v>
      </c>
      <c r="Y2927" s="32" t="str">
        <f>+VLOOKUP(Enfermedades_Mundiales[[#This Row],[contenido]],Estructura!$E$4:$G$18,3,0)</f>
        <v>C-364</v>
      </c>
      <c r="Z2927" s="32" t="str">
        <f>+VLOOKUP(Enfermedades_Mundiales[[#This Row],[Filtro Integrado]],Estructura!$M$4:$O$367,3,0)</f>
        <v>FI-366</v>
      </c>
      <c r="AA2927" s="32" t="str">
        <f>+VLOOKUP(Enfermedades_Mundiales[[#This Row],[Muestra]],Estructura!$Q$4:$S$194,3,0)</f>
        <v>M-375</v>
      </c>
    </row>
    <row r="2928" spans="1:27" ht="36" x14ac:dyDescent="0.3">
      <c r="A2928" s="61" t="s">
        <v>3395</v>
      </c>
      <c r="B2928" s="43">
        <f t="shared" si="626"/>
        <v>360</v>
      </c>
      <c r="C2928" s="44" t="str">
        <f t="shared" si="626"/>
        <v>Enfermedades Mundiales</v>
      </c>
      <c r="D2928" s="44" t="str">
        <f t="shared" si="626"/>
        <v>Salud</v>
      </c>
      <c r="E2928" s="64">
        <v>8313</v>
      </c>
      <c r="F2928" s="44" t="str">
        <f t="shared" si="619"/>
        <v>Paso a Paso y Vacunación</v>
      </c>
      <c r="G2928" s="27" t="s">
        <v>3568</v>
      </c>
      <c r="H2928" s="60" t="s">
        <v>17</v>
      </c>
      <c r="I2928" s="58" t="s">
        <v>196</v>
      </c>
      <c r="J2928" s="43" t="str">
        <f t="shared" si="623"/>
        <v>Zona</v>
      </c>
      <c r="K2928" s="12" t="str">
        <f t="shared" si="627"/>
        <v>Etapas Históricas - Vacunación</v>
      </c>
      <c r="L2928" s="43" t="str">
        <f t="shared" si="627"/>
        <v>Periodo 2020-2021</v>
      </c>
      <c r="M2928" s="43" t="str">
        <f t="shared" si="627"/>
        <v>Unidades</v>
      </c>
      <c r="N2928" s="49" t="str">
        <f t="shared" si="627"/>
        <v>Ministerio de Ciencias, Tecnología, Conocimiento e Innovación</v>
      </c>
      <c r="O292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Yumbel</v>
      </c>
      <c r="P2928" s="68"/>
      <c r="Q2928" s="15" t="str">
        <f t="shared" si="617"/>
        <v>Gráfico Evolución Comparativo</v>
      </c>
      <c r="R2928" s="30"/>
      <c r="S292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https://analytics.zoho.com/open-view/2395394000008157701?ZOHO_CRITERIA=%22Localiza_CL_Poblacion%22.%22Codcom%22%3D8313</v>
      </c>
      <c r="T2928" s="17"/>
      <c r="U2928" s="31" t="str">
        <f t="shared" si="618"/>
        <v>#1774B9</v>
      </c>
      <c r="V2928" s="32" t="str">
        <f>+Enfermedades_Mundiales[[#This Row],[idcoleccion]]&amp;"-"&amp;Enfermedades_Mundiales[[#This Row],[id]]</f>
        <v>360-2918</v>
      </c>
      <c r="W2928" s="21">
        <f>+VLOOKUP(Enfermedades_Mundiales[[#This Row],[Filtro URL]],Estructura!$X$4:$Y$366,2,0)</f>
        <v>36308313</v>
      </c>
      <c r="X2928" s="21" t="str">
        <f>+VLOOKUP(Enfermedades_Mundiales[[#This Row],[tema]],Estructura!$A$4:$C$18,3,0)</f>
        <v>T-370</v>
      </c>
      <c r="Y2928" s="32" t="str">
        <f>+VLOOKUP(Enfermedades_Mundiales[[#This Row],[contenido]],Estructura!$E$4:$G$18,3,0)</f>
        <v>C-364</v>
      </c>
      <c r="Z2928" s="32" t="str">
        <f>+VLOOKUP(Enfermedades_Mundiales[[#This Row],[Filtro Integrado]],Estructura!$M$4:$O$367,3,0)</f>
        <v>FI-366</v>
      </c>
      <c r="AA2928" s="32" t="str">
        <f>+VLOOKUP(Enfermedades_Mundiales[[#This Row],[Muestra]],Estructura!$Q$4:$S$194,3,0)</f>
        <v>M-375</v>
      </c>
    </row>
    <row r="2929" spans="1:27" ht="40.799999999999997" x14ac:dyDescent="0.3">
      <c r="A2929" s="61" t="s">
        <v>3396</v>
      </c>
      <c r="B2929" s="43">
        <f t="shared" si="626"/>
        <v>360</v>
      </c>
      <c r="C2929" s="44" t="str">
        <f t="shared" si="626"/>
        <v>Enfermedades Mundiales</v>
      </c>
      <c r="D2929" s="44" t="str">
        <f t="shared" si="626"/>
        <v>Salud</v>
      </c>
      <c r="E2929" s="64">
        <v>8314</v>
      </c>
      <c r="F2929" s="44" t="str">
        <f t="shared" si="619"/>
        <v>Paso a Paso y Vacunación</v>
      </c>
      <c r="G2929" s="27" t="s">
        <v>3568</v>
      </c>
      <c r="H2929" s="60" t="s">
        <v>17</v>
      </c>
      <c r="I2929" s="58" t="s">
        <v>197</v>
      </c>
      <c r="J2929" s="43" t="str">
        <f t="shared" si="623"/>
        <v>Zona</v>
      </c>
      <c r="K2929" s="12" t="str">
        <f t="shared" si="627"/>
        <v>Etapas Históricas - Vacunación</v>
      </c>
      <c r="L2929" s="43" t="str">
        <f t="shared" si="627"/>
        <v>Periodo 2020-2021</v>
      </c>
      <c r="M2929" s="43" t="str">
        <f t="shared" si="627"/>
        <v>Unidades</v>
      </c>
      <c r="N2929" s="49" t="str">
        <f t="shared" si="627"/>
        <v>Ministerio de Ciencias, Tecnología, Conocimiento e Innovación</v>
      </c>
      <c r="O292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Alto Biobío</v>
      </c>
      <c r="P2929" s="68"/>
      <c r="Q2929" s="15" t="str">
        <f t="shared" si="617"/>
        <v>Gráfico Evolución Comparativo</v>
      </c>
      <c r="R2929" s="30"/>
      <c r="S292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https://analytics.zoho.com/open-view/2395394000008157701?ZOHO_CRITERIA=%22Localiza_CL_Poblacion%22.%22Codcom%22%3D8314</v>
      </c>
      <c r="T2929" s="17"/>
      <c r="U2929" s="31" t="str">
        <f t="shared" si="618"/>
        <v>#1774B9</v>
      </c>
      <c r="V2929" s="32" t="str">
        <f>+Enfermedades_Mundiales[[#This Row],[idcoleccion]]&amp;"-"&amp;Enfermedades_Mundiales[[#This Row],[id]]</f>
        <v>360-2919</v>
      </c>
      <c r="W2929" s="21">
        <f>+VLOOKUP(Enfermedades_Mundiales[[#This Row],[Filtro URL]],Estructura!$X$4:$Y$366,2,0)</f>
        <v>36308314</v>
      </c>
      <c r="X2929" s="21" t="str">
        <f>+VLOOKUP(Enfermedades_Mundiales[[#This Row],[tema]],Estructura!$A$4:$C$18,3,0)</f>
        <v>T-370</v>
      </c>
      <c r="Y2929" s="32" t="str">
        <f>+VLOOKUP(Enfermedades_Mundiales[[#This Row],[contenido]],Estructura!$E$4:$G$18,3,0)</f>
        <v>C-364</v>
      </c>
      <c r="Z2929" s="32" t="str">
        <f>+VLOOKUP(Enfermedades_Mundiales[[#This Row],[Filtro Integrado]],Estructura!$M$4:$O$367,3,0)</f>
        <v>FI-366</v>
      </c>
      <c r="AA2929" s="32" t="str">
        <f>+VLOOKUP(Enfermedades_Mundiales[[#This Row],[Muestra]],Estructura!$Q$4:$S$194,3,0)</f>
        <v>M-375</v>
      </c>
    </row>
    <row r="2930" spans="1:27" ht="36" x14ac:dyDescent="0.3">
      <c r="A2930" s="61" t="s">
        <v>3397</v>
      </c>
      <c r="B2930" s="43">
        <f t="shared" si="626"/>
        <v>360</v>
      </c>
      <c r="C2930" s="44" t="str">
        <f t="shared" si="626"/>
        <v>Enfermedades Mundiales</v>
      </c>
      <c r="D2930" s="44" t="str">
        <f t="shared" si="626"/>
        <v>Salud</v>
      </c>
      <c r="E2930" s="64">
        <v>16101</v>
      </c>
      <c r="F2930" s="44" t="str">
        <f t="shared" si="619"/>
        <v>Paso a Paso y Vacunación</v>
      </c>
      <c r="G2930" s="27" t="s">
        <v>3568</v>
      </c>
      <c r="H2930" s="60" t="s">
        <v>17</v>
      </c>
      <c r="I2930" s="58" t="s">
        <v>198</v>
      </c>
      <c r="J2930" s="43" t="str">
        <f t="shared" si="623"/>
        <v>Zona</v>
      </c>
      <c r="K2930" s="12" t="str">
        <f t="shared" si="627"/>
        <v>Etapas Históricas - Vacunación</v>
      </c>
      <c r="L2930" s="43" t="str">
        <f t="shared" si="627"/>
        <v>Periodo 2020-2021</v>
      </c>
      <c r="M2930" s="43" t="str">
        <f t="shared" si="627"/>
        <v>Unidades</v>
      </c>
      <c r="N2930" s="49" t="str">
        <f t="shared" si="627"/>
        <v>Ministerio de Ciencias, Tecnología, Conocimiento e Innovación</v>
      </c>
      <c r="O293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Chillán</v>
      </c>
      <c r="P2930" s="68"/>
      <c r="Q2930" s="15" t="str">
        <f t="shared" si="617"/>
        <v>Gráfico Evolución Comparativo</v>
      </c>
      <c r="R2930" s="30"/>
      <c r="S293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https://analytics.zoho.com/open-view/2395394000008157701?ZOHO_CRITERIA=%22Localiza_CL_Poblacion%22.%22Codcom%22%3D16101</v>
      </c>
      <c r="T2930" s="17"/>
      <c r="U2930" s="31" t="str">
        <f t="shared" si="618"/>
        <v>#1774B9</v>
      </c>
      <c r="V2930" s="32" t="str">
        <f>+Enfermedades_Mundiales[[#This Row],[idcoleccion]]&amp;"-"&amp;Enfermedades_Mundiales[[#This Row],[id]]</f>
        <v>360-2920</v>
      </c>
      <c r="W2930" s="21">
        <f>+VLOOKUP(Enfermedades_Mundiales[[#This Row],[Filtro URL]],Estructura!$X$4:$Y$366,2,0)</f>
        <v>36316101</v>
      </c>
      <c r="X2930" s="21" t="str">
        <f>+VLOOKUP(Enfermedades_Mundiales[[#This Row],[tema]],Estructura!$A$4:$C$18,3,0)</f>
        <v>T-370</v>
      </c>
      <c r="Y2930" s="32" t="str">
        <f>+VLOOKUP(Enfermedades_Mundiales[[#This Row],[contenido]],Estructura!$E$4:$G$18,3,0)</f>
        <v>C-364</v>
      </c>
      <c r="Z2930" s="32" t="str">
        <f>+VLOOKUP(Enfermedades_Mundiales[[#This Row],[Filtro Integrado]],Estructura!$M$4:$O$367,3,0)</f>
        <v>FI-366</v>
      </c>
      <c r="AA2930" s="32" t="str">
        <f>+VLOOKUP(Enfermedades_Mundiales[[#This Row],[Muestra]],Estructura!$Q$4:$S$194,3,0)</f>
        <v>M-375</v>
      </c>
    </row>
    <row r="2931" spans="1:27" ht="36" x14ac:dyDescent="0.3">
      <c r="A2931" s="61" t="s">
        <v>3398</v>
      </c>
      <c r="B2931" s="43">
        <f t="shared" si="626"/>
        <v>360</v>
      </c>
      <c r="C2931" s="44" t="str">
        <f t="shared" si="626"/>
        <v>Enfermedades Mundiales</v>
      </c>
      <c r="D2931" s="44" t="str">
        <f t="shared" si="626"/>
        <v>Salud</v>
      </c>
      <c r="E2931" s="64">
        <v>16102</v>
      </c>
      <c r="F2931" s="44" t="str">
        <f t="shared" si="619"/>
        <v>Paso a Paso y Vacunación</v>
      </c>
      <c r="G2931" s="27" t="s">
        <v>3568</v>
      </c>
      <c r="H2931" s="60" t="s">
        <v>17</v>
      </c>
      <c r="I2931" s="58" t="s">
        <v>199</v>
      </c>
      <c r="J2931" s="43" t="str">
        <f t="shared" si="623"/>
        <v>Zona</v>
      </c>
      <c r="K2931" s="12" t="str">
        <f t="shared" si="627"/>
        <v>Etapas Históricas - Vacunación</v>
      </c>
      <c r="L2931" s="43" t="str">
        <f t="shared" si="627"/>
        <v>Periodo 2020-2021</v>
      </c>
      <c r="M2931" s="43" t="str">
        <f t="shared" si="627"/>
        <v>Unidades</v>
      </c>
      <c r="N2931" s="49" t="str">
        <f t="shared" si="627"/>
        <v>Ministerio de Ciencias, Tecnología, Conocimiento e Innovación</v>
      </c>
      <c r="O293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Bulnes</v>
      </c>
      <c r="P2931" s="68"/>
      <c r="Q2931" s="15" t="str">
        <f t="shared" si="617"/>
        <v>Gráfico Evolución Comparativo</v>
      </c>
      <c r="R2931" s="30"/>
      <c r="S293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https://analytics.zoho.com/open-view/2395394000008157701?ZOHO_CRITERIA=%22Localiza_CL_Poblacion%22.%22Codcom%22%3D16102</v>
      </c>
      <c r="T2931" s="17"/>
      <c r="U2931" s="31" t="str">
        <f t="shared" si="618"/>
        <v>#1774B9</v>
      </c>
      <c r="V2931" s="32" t="str">
        <f>+Enfermedades_Mundiales[[#This Row],[idcoleccion]]&amp;"-"&amp;Enfermedades_Mundiales[[#This Row],[id]]</f>
        <v>360-2921</v>
      </c>
      <c r="W2931" s="21">
        <f>+VLOOKUP(Enfermedades_Mundiales[[#This Row],[Filtro URL]],Estructura!$X$4:$Y$366,2,0)</f>
        <v>36316102</v>
      </c>
      <c r="X2931" s="21" t="str">
        <f>+VLOOKUP(Enfermedades_Mundiales[[#This Row],[tema]],Estructura!$A$4:$C$18,3,0)</f>
        <v>T-370</v>
      </c>
      <c r="Y2931" s="32" t="str">
        <f>+VLOOKUP(Enfermedades_Mundiales[[#This Row],[contenido]],Estructura!$E$4:$G$18,3,0)</f>
        <v>C-364</v>
      </c>
      <c r="Z2931" s="32" t="str">
        <f>+VLOOKUP(Enfermedades_Mundiales[[#This Row],[Filtro Integrado]],Estructura!$M$4:$O$367,3,0)</f>
        <v>FI-366</v>
      </c>
      <c r="AA2931" s="32" t="str">
        <f>+VLOOKUP(Enfermedades_Mundiales[[#This Row],[Muestra]],Estructura!$Q$4:$S$194,3,0)</f>
        <v>M-375</v>
      </c>
    </row>
    <row r="2932" spans="1:27" ht="40.799999999999997" x14ac:dyDescent="0.3">
      <c r="A2932" s="61" t="s">
        <v>3399</v>
      </c>
      <c r="B2932" s="43">
        <f t="shared" ref="B2932:D2947" si="628">+B2931</f>
        <v>360</v>
      </c>
      <c r="C2932" s="44" t="str">
        <f t="shared" si="628"/>
        <v>Enfermedades Mundiales</v>
      </c>
      <c r="D2932" s="44" t="str">
        <f t="shared" si="628"/>
        <v>Salud</v>
      </c>
      <c r="E2932" s="64">
        <v>16202</v>
      </c>
      <c r="F2932" s="44" t="str">
        <f t="shared" si="619"/>
        <v>Paso a Paso y Vacunación</v>
      </c>
      <c r="G2932" s="27" t="s">
        <v>3568</v>
      </c>
      <c r="H2932" s="60" t="s">
        <v>17</v>
      </c>
      <c r="I2932" s="58" t="s">
        <v>200</v>
      </c>
      <c r="J2932" s="43" t="str">
        <f t="shared" si="623"/>
        <v>Zona</v>
      </c>
      <c r="K2932" s="12" t="str">
        <f t="shared" si="627"/>
        <v>Etapas Históricas - Vacunación</v>
      </c>
      <c r="L2932" s="43" t="str">
        <f t="shared" si="627"/>
        <v>Periodo 2020-2021</v>
      </c>
      <c r="M2932" s="43" t="str">
        <f t="shared" si="627"/>
        <v>Unidades</v>
      </c>
      <c r="N2932" s="49" t="str">
        <f t="shared" si="627"/>
        <v>Ministerio de Ciencias, Tecnología, Conocimiento e Innovación</v>
      </c>
      <c r="O293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Cobquecura</v>
      </c>
      <c r="P2932" s="68"/>
      <c r="Q2932" s="15" t="str">
        <f t="shared" ref="Q2932:Q2995" si="629">+Q2931</f>
        <v>Gráfico Evolución Comparativo</v>
      </c>
      <c r="R2932" s="30"/>
      <c r="S293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https://analytics.zoho.com/open-view/2395394000008157701?ZOHO_CRITERIA=%22Localiza_CL_Poblacion%22.%22Codcom%22%3D16202</v>
      </c>
      <c r="T2932" s="17"/>
      <c r="U2932" s="31" t="str">
        <f t="shared" ref="U2932:U2995" si="630">+U2931</f>
        <v>#1774B9</v>
      </c>
      <c r="V2932" s="32" t="str">
        <f>+Enfermedades_Mundiales[[#This Row],[idcoleccion]]&amp;"-"&amp;Enfermedades_Mundiales[[#This Row],[id]]</f>
        <v>360-2922</v>
      </c>
      <c r="W2932" s="21">
        <f>+VLOOKUP(Enfermedades_Mundiales[[#This Row],[Filtro URL]],Estructura!$X$4:$Y$366,2,0)</f>
        <v>36316202</v>
      </c>
      <c r="X2932" s="21" t="str">
        <f>+VLOOKUP(Enfermedades_Mundiales[[#This Row],[tema]],Estructura!$A$4:$C$18,3,0)</f>
        <v>T-370</v>
      </c>
      <c r="Y2932" s="32" t="str">
        <f>+VLOOKUP(Enfermedades_Mundiales[[#This Row],[contenido]],Estructura!$E$4:$G$18,3,0)</f>
        <v>C-364</v>
      </c>
      <c r="Z2932" s="32" t="str">
        <f>+VLOOKUP(Enfermedades_Mundiales[[#This Row],[Filtro Integrado]],Estructura!$M$4:$O$367,3,0)</f>
        <v>FI-366</v>
      </c>
      <c r="AA2932" s="32" t="str">
        <f>+VLOOKUP(Enfermedades_Mundiales[[#This Row],[Muestra]],Estructura!$Q$4:$S$194,3,0)</f>
        <v>M-375</v>
      </c>
    </row>
    <row r="2933" spans="1:27" ht="36" x14ac:dyDescent="0.3">
      <c r="A2933" s="61" t="s">
        <v>3400</v>
      </c>
      <c r="B2933" s="43">
        <f t="shared" si="628"/>
        <v>360</v>
      </c>
      <c r="C2933" s="44" t="str">
        <f t="shared" si="628"/>
        <v>Enfermedades Mundiales</v>
      </c>
      <c r="D2933" s="44" t="str">
        <f t="shared" si="628"/>
        <v>Salud</v>
      </c>
      <c r="E2933" s="64">
        <v>16203</v>
      </c>
      <c r="F2933" s="44" t="str">
        <f t="shared" ref="F2933:F2996" si="631">+F2932</f>
        <v>Paso a Paso y Vacunación</v>
      </c>
      <c r="G2933" s="27" t="s">
        <v>3568</v>
      </c>
      <c r="H2933" s="60" t="s">
        <v>17</v>
      </c>
      <c r="I2933" s="58" t="s">
        <v>201</v>
      </c>
      <c r="J2933" s="43" t="str">
        <f t="shared" si="623"/>
        <v>Zona</v>
      </c>
      <c r="K2933" s="12" t="str">
        <f t="shared" ref="K2933:N2948" si="632">+K2932</f>
        <v>Etapas Históricas - Vacunación</v>
      </c>
      <c r="L2933" s="43" t="str">
        <f t="shared" si="632"/>
        <v>Periodo 2020-2021</v>
      </c>
      <c r="M2933" s="43" t="str">
        <f t="shared" si="632"/>
        <v>Unidades</v>
      </c>
      <c r="N2933" s="49" t="str">
        <f t="shared" si="632"/>
        <v>Ministerio de Ciencias, Tecnología, Conocimiento e Innovación</v>
      </c>
      <c r="O293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Coelemu</v>
      </c>
      <c r="P2933" s="68"/>
      <c r="Q2933" s="15" t="str">
        <f t="shared" si="629"/>
        <v>Gráfico Evolución Comparativo</v>
      </c>
      <c r="R2933" s="30"/>
      <c r="S293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https://analytics.zoho.com/open-view/2395394000008157701?ZOHO_CRITERIA=%22Localiza_CL_Poblacion%22.%22Codcom%22%3D16203</v>
      </c>
      <c r="T2933" s="17"/>
      <c r="U2933" s="31" t="str">
        <f t="shared" si="630"/>
        <v>#1774B9</v>
      </c>
      <c r="V2933" s="32" t="str">
        <f>+Enfermedades_Mundiales[[#This Row],[idcoleccion]]&amp;"-"&amp;Enfermedades_Mundiales[[#This Row],[id]]</f>
        <v>360-2923</v>
      </c>
      <c r="W2933" s="21">
        <f>+VLOOKUP(Enfermedades_Mundiales[[#This Row],[Filtro URL]],Estructura!$X$4:$Y$366,2,0)</f>
        <v>36316203</v>
      </c>
      <c r="X2933" s="21" t="str">
        <f>+VLOOKUP(Enfermedades_Mundiales[[#This Row],[tema]],Estructura!$A$4:$C$18,3,0)</f>
        <v>T-370</v>
      </c>
      <c r="Y2933" s="32" t="str">
        <f>+VLOOKUP(Enfermedades_Mundiales[[#This Row],[contenido]],Estructura!$E$4:$G$18,3,0)</f>
        <v>C-364</v>
      </c>
      <c r="Z2933" s="32" t="str">
        <f>+VLOOKUP(Enfermedades_Mundiales[[#This Row],[Filtro Integrado]],Estructura!$M$4:$O$367,3,0)</f>
        <v>FI-366</v>
      </c>
      <c r="AA2933" s="32" t="str">
        <f>+VLOOKUP(Enfermedades_Mundiales[[#This Row],[Muestra]],Estructura!$Q$4:$S$194,3,0)</f>
        <v>M-375</v>
      </c>
    </row>
    <row r="2934" spans="1:27" ht="40.799999999999997" x14ac:dyDescent="0.3">
      <c r="A2934" s="61" t="s">
        <v>3401</v>
      </c>
      <c r="B2934" s="43">
        <f t="shared" si="628"/>
        <v>360</v>
      </c>
      <c r="C2934" s="44" t="str">
        <f t="shared" si="628"/>
        <v>Enfermedades Mundiales</v>
      </c>
      <c r="D2934" s="44" t="str">
        <f t="shared" si="628"/>
        <v>Salud</v>
      </c>
      <c r="E2934" s="64">
        <v>16302</v>
      </c>
      <c r="F2934" s="44" t="str">
        <f t="shared" si="631"/>
        <v>Paso a Paso y Vacunación</v>
      </c>
      <c r="G2934" s="27" t="s">
        <v>3568</v>
      </c>
      <c r="H2934" s="60" t="s">
        <v>17</v>
      </c>
      <c r="I2934" s="58" t="s">
        <v>202</v>
      </c>
      <c r="J2934" s="43" t="str">
        <f t="shared" si="623"/>
        <v>Zona</v>
      </c>
      <c r="K2934" s="12" t="str">
        <f t="shared" si="632"/>
        <v>Etapas Históricas - Vacunación</v>
      </c>
      <c r="L2934" s="43" t="str">
        <f t="shared" si="632"/>
        <v>Periodo 2020-2021</v>
      </c>
      <c r="M2934" s="43" t="str">
        <f t="shared" si="632"/>
        <v>Unidades</v>
      </c>
      <c r="N2934" s="49" t="str">
        <f t="shared" si="632"/>
        <v>Ministerio de Ciencias, Tecnología, Conocimiento e Innovación</v>
      </c>
      <c r="O293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Coihueco</v>
      </c>
      <c r="P2934" s="68"/>
      <c r="Q2934" s="15" t="str">
        <f t="shared" si="629"/>
        <v>Gráfico Evolución Comparativo</v>
      </c>
      <c r="R2934" s="30"/>
      <c r="S293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https://analytics.zoho.com/open-view/2395394000008157701?ZOHO_CRITERIA=%22Localiza_CL_Poblacion%22.%22Codcom%22%3D16302</v>
      </c>
      <c r="T2934" s="17"/>
      <c r="U2934" s="31" t="str">
        <f t="shared" si="630"/>
        <v>#1774B9</v>
      </c>
      <c r="V2934" s="32" t="str">
        <f>+Enfermedades_Mundiales[[#This Row],[idcoleccion]]&amp;"-"&amp;Enfermedades_Mundiales[[#This Row],[id]]</f>
        <v>360-2924</v>
      </c>
      <c r="W2934" s="21">
        <f>+VLOOKUP(Enfermedades_Mundiales[[#This Row],[Filtro URL]],Estructura!$X$4:$Y$366,2,0)</f>
        <v>36316302</v>
      </c>
      <c r="X2934" s="21" t="str">
        <f>+VLOOKUP(Enfermedades_Mundiales[[#This Row],[tema]],Estructura!$A$4:$C$18,3,0)</f>
        <v>T-370</v>
      </c>
      <c r="Y2934" s="32" t="str">
        <f>+VLOOKUP(Enfermedades_Mundiales[[#This Row],[contenido]],Estructura!$E$4:$G$18,3,0)</f>
        <v>C-364</v>
      </c>
      <c r="Z2934" s="32" t="str">
        <f>+VLOOKUP(Enfermedades_Mundiales[[#This Row],[Filtro Integrado]],Estructura!$M$4:$O$367,3,0)</f>
        <v>FI-366</v>
      </c>
      <c r="AA2934" s="32" t="str">
        <f>+VLOOKUP(Enfermedades_Mundiales[[#This Row],[Muestra]],Estructura!$Q$4:$S$194,3,0)</f>
        <v>M-375</v>
      </c>
    </row>
    <row r="2935" spans="1:27" ht="40.799999999999997" x14ac:dyDescent="0.3">
      <c r="A2935" s="61" t="s">
        <v>3402</v>
      </c>
      <c r="B2935" s="43">
        <f t="shared" si="628"/>
        <v>360</v>
      </c>
      <c r="C2935" s="44" t="str">
        <f t="shared" si="628"/>
        <v>Enfermedades Mundiales</v>
      </c>
      <c r="D2935" s="44" t="str">
        <f t="shared" si="628"/>
        <v>Salud</v>
      </c>
      <c r="E2935" s="64">
        <v>16103</v>
      </c>
      <c r="F2935" s="44" t="str">
        <f t="shared" si="631"/>
        <v>Paso a Paso y Vacunación</v>
      </c>
      <c r="G2935" s="27" t="s">
        <v>3568</v>
      </c>
      <c r="H2935" s="60" t="s">
        <v>17</v>
      </c>
      <c r="I2935" s="58" t="s">
        <v>203</v>
      </c>
      <c r="J2935" s="43" t="str">
        <f t="shared" si="623"/>
        <v>Zona</v>
      </c>
      <c r="K2935" s="12" t="str">
        <f t="shared" si="632"/>
        <v>Etapas Históricas - Vacunación</v>
      </c>
      <c r="L2935" s="43" t="str">
        <f t="shared" si="632"/>
        <v>Periodo 2020-2021</v>
      </c>
      <c r="M2935" s="43" t="str">
        <f t="shared" si="632"/>
        <v>Unidades</v>
      </c>
      <c r="N2935" s="49" t="str">
        <f t="shared" si="632"/>
        <v>Ministerio de Ciencias, Tecnología, Conocimiento e Innovación</v>
      </c>
      <c r="O293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Chillán Viejo</v>
      </c>
      <c r="P2935" s="68"/>
      <c r="Q2935" s="15" t="str">
        <f t="shared" si="629"/>
        <v>Gráfico Evolución Comparativo</v>
      </c>
      <c r="R2935" s="30"/>
      <c r="S293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https://analytics.zoho.com/open-view/2395394000008157701?ZOHO_CRITERIA=%22Localiza_CL_Poblacion%22.%22Codcom%22%3D16103</v>
      </c>
      <c r="T2935" s="17"/>
      <c r="U2935" s="31" t="str">
        <f t="shared" si="630"/>
        <v>#1774B9</v>
      </c>
      <c r="V2935" s="32" t="str">
        <f>+Enfermedades_Mundiales[[#This Row],[idcoleccion]]&amp;"-"&amp;Enfermedades_Mundiales[[#This Row],[id]]</f>
        <v>360-2925</v>
      </c>
      <c r="W2935" s="21">
        <f>+VLOOKUP(Enfermedades_Mundiales[[#This Row],[Filtro URL]],Estructura!$X$4:$Y$366,2,0)</f>
        <v>36316103</v>
      </c>
      <c r="X2935" s="21" t="str">
        <f>+VLOOKUP(Enfermedades_Mundiales[[#This Row],[tema]],Estructura!$A$4:$C$18,3,0)</f>
        <v>T-370</v>
      </c>
      <c r="Y2935" s="32" t="str">
        <f>+VLOOKUP(Enfermedades_Mundiales[[#This Row],[contenido]],Estructura!$E$4:$G$18,3,0)</f>
        <v>C-364</v>
      </c>
      <c r="Z2935" s="32" t="str">
        <f>+VLOOKUP(Enfermedades_Mundiales[[#This Row],[Filtro Integrado]],Estructura!$M$4:$O$367,3,0)</f>
        <v>FI-366</v>
      </c>
      <c r="AA2935" s="32" t="str">
        <f>+VLOOKUP(Enfermedades_Mundiales[[#This Row],[Muestra]],Estructura!$Q$4:$S$194,3,0)</f>
        <v>M-375</v>
      </c>
    </row>
    <row r="2936" spans="1:27" ht="40.799999999999997" x14ac:dyDescent="0.3">
      <c r="A2936" s="61" t="s">
        <v>3403</v>
      </c>
      <c r="B2936" s="43">
        <f t="shared" si="628"/>
        <v>360</v>
      </c>
      <c r="C2936" s="44" t="str">
        <f t="shared" si="628"/>
        <v>Enfermedades Mundiales</v>
      </c>
      <c r="D2936" s="44" t="str">
        <f t="shared" si="628"/>
        <v>Salud</v>
      </c>
      <c r="E2936" s="64">
        <v>16104</v>
      </c>
      <c r="F2936" s="44" t="str">
        <f t="shared" si="631"/>
        <v>Paso a Paso y Vacunación</v>
      </c>
      <c r="G2936" s="27" t="s">
        <v>3568</v>
      </c>
      <c r="H2936" s="60" t="s">
        <v>17</v>
      </c>
      <c r="I2936" s="58" t="s">
        <v>204</v>
      </c>
      <c r="J2936" s="43" t="str">
        <f t="shared" si="623"/>
        <v>Zona</v>
      </c>
      <c r="K2936" s="12" t="str">
        <f t="shared" si="632"/>
        <v>Etapas Históricas - Vacunación</v>
      </c>
      <c r="L2936" s="43" t="str">
        <f t="shared" si="632"/>
        <v>Periodo 2020-2021</v>
      </c>
      <c r="M2936" s="43" t="str">
        <f t="shared" si="632"/>
        <v>Unidades</v>
      </c>
      <c r="N2936" s="49" t="str">
        <f t="shared" si="632"/>
        <v>Ministerio de Ciencias, Tecnología, Conocimiento e Innovación</v>
      </c>
      <c r="O293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Carmen</v>
      </c>
      <c r="P2936" s="68"/>
      <c r="Q2936" s="15" t="str">
        <f t="shared" si="629"/>
        <v>Gráfico Evolución Comparativo</v>
      </c>
      <c r="R2936" s="30"/>
      <c r="S293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https://analytics.zoho.com/open-view/2395394000008157701?ZOHO_CRITERIA=%22Localiza_CL_Poblacion%22.%22Codcom%22%3D16104</v>
      </c>
      <c r="T2936" s="17"/>
      <c r="U2936" s="31" t="str">
        <f t="shared" si="630"/>
        <v>#1774B9</v>
      </c>
      <c r="V2936" s="32" t="str">
        <f>+Enfermedades_Mundiales[[#This Row],[idcoleccion]]&amp;"-"&amp;Enfermedades_Mundiales[[#This Row],[id]]</f>
        <v>360-2926</v>
      </c>
      <c r="W2936" s="21">
        <f>+VLOOKUP(Enfermedades_Mundiales[[#This Row],[Filtro URL]],Estructura!$X$4:$Y$366,2,0)</f>
        <v>36316104</v>
      </c>
      <c r="X2936" s="21" t="str">
        <f>+VLOOKUP(Enfermedades_Mundiales[[#This Row],[tema]],Estructura!$A$4:$C$18,3,0)</f>
        <v>T-370</v>
      </c>
      <c r="Y2936" s="32" t="str">
        <f>+VLOOKUP(Enfermedades_Mundiales[[#This Row],[contenido]],Estructura!$E$4:$G$18,3,0)</f>
        <v>C-364</v>
      </c>
      <c r="Z2936" s="32" t="str">
        <f>+VLOOKUP(Enfermedades_Mundiales[[#This Row],[Filtro Integrado]],Estructura!$M$4:$O$367,3,0)</f>
        <v>FI-366</v>
      </c>
      <c r="AA2936" s="32" t="str">
        <f>+VLOOKUP(Enfermedades_Mundiales[[#This Row],[Muestra]],Estructura!$Q$4:$S$194,3,0)</f>
        <v>M-375</v>
      </c>
    </row>
    <row r="2937" spans="1:27" ht="36" x14ac:dyDescent="0.3">
      <c r="A2937" s="61" t="s">
        <v>3404</v>
      </c>
      <c r="B2937" s="43">
        <f t="shared" si="628"/>
        <v>360</v>
      </c>
      <c r="C2937" s="44" t="str">
        <f t="shared" si="628"/>
        <v>Enfermedades Mundiales</v>
      </c>
      <c r="D2937" s="44" t="str">
        <f t="shared" si="628"/>
        <v>Salud</v>
      </c>
      <c r="E2937" s="64">
        <v>16204</v>
      </c>
      <c r="F2937" s="44" t="str">
        <f t="shared" si="631"/>
        <v>Paso a Paso y Vacunación</v>
      </c>
      <c r="G2937" s="27" t="s">
        <v>3568</v>
      </c>
      <c r="H2937" s="60" t="s">
        <v>17</v>
      </c>
      <c r="I2937" s="58" t="s">
        <v>205</v>
      </c>
      <c r="J2937" s="43" t="str">
        <f t="shared" si="623"/>
        <v>Zona</v>
      </c>
      <c r="K2937" s="12" t="str">
        <f t="shared" si="632"/>
        <v>Etapas Históricas - Vacunación</v>
      </c>
      <c r="L2937" s="43" t="str">
        <f t="shared" si="632"/>
        <v>Periodo 2020-2021</v>
      </c>
      <c r="M2937" s="43" t="str">
        <f t="shared" si="632"/>
        <v>Unidades</v>
      </c>
      <c r="N2937" s="49" t="str">
        <f t="shared" si="632"/>
        <v>Ministerio de Ciencias, Tecnología, Conocimiento e Innovación</v>
      </c>
      <c r="O293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Ninhue</v>
      </c>
      <c r="P2937" s="68"/>
      <c r="Q2937" s="15" t="str">
        <f t="shared" si="629"/>
        <v>Gráfico Evolución Comparativo</v>
      </c>
      <c r="R2937" s="30"/>
      <c r="S293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https://analytics.zoho.com/open-view/2395394000008157701?ZOHO_CRITERIA=%22Localiza_CL_Poblacion%22.%22Codcom%22%3D16204</v>
      </c>
      <c r="T2937" s="17"/>
      <c r="U2937" s="31" t="str">
        <f t="shared" si="630"/>
        <v>#1774B9</v>
      </c>
      <c r="V2937" s="32" t="str">
        <f>+Enfermedades_Mundiales[[#This Row],[idcoleccion]]&amp;"-"&amp;Enfermedades_Mundiales[[#This Row],[id]]</f>
        <v>360-2927</v>
      </c>
      <c r="W2937" s="21">
        <f>+VLOOKUP(Enfermedades_Mundiales[[#This Row],[Filtro URL]],Estructura!$X$4:$Y$366,2,0)</f>
        <v>36316204</v>
      </c>
      <c r="X2937" s="21" t="str">
        <f>+VLOOKUP(Enfermedades_Mundiales[[#This Row],[tema]],Estructura!$A$4:$C$18,3,0)</f>
        <v>T-370</v>
      </c>
      <c r="Y2937" s="32" t="str">
        <f>+VLOOKUP(Enfermedades_Mundiales[[#This Row],[contenido]],Estructura!$E$4:$G$18,3,0)</f>
        <v>C-364</v>
      </c>
      <c r="Z2937" s="32" t="str">
        <f>+VLOOKUP(Enfermedades_Mundiales[[#This Row],[Filtro Integrado]],Estructura!$M$4:$O$367,3,0)</f>
        <v>FI-366</v>
      </c>
      <c r="AA2937" s="32" t="str">
        <f>+VLOOKUP(Enfermedades_Mundiales[[#This Row],[Muestra]],Estructura!$Q$4:$S$194,3,0)</f>
        <v>M-375</v>
      </c>
    </row>
    <row r="2938" spans="1:27" ht="36" x14ac:dyDescent="0.3">
      <c r="A2938" s="61" t="s">
        <v>3405</v>
      </c>
      <c r="B2938" s="43">
        <f t="shared" si="628"/>
        <v>360</v>
      </c>
      <c r="C2938" s="44" t="str">
        <f t="shared" si="628"/>
        <v>Enfermedades Mundiales</v>
      </c>
      <c r="D2938" s="44" t="str">
        <f t="shared" si="628"/>
        <v>Salud</v>
      </c>
      <c r="E2938" s="64">
        <v>16303</v>
      </c>
      <c r="F2938" s="44" t="str">
        <f t="shared" si="631"/>
        <v>Paso a Paso y Vacunación</v>
      </c>
      <c r="G2938" s="27" t="s">
        <v>3568</v>
      </c>
      <c r="H2938" s="60" t="s">
        <v>17</v>
      </c>
      <c r="I2938" s="58" t="s">
        <v>206</v>
      </c>
      <c r="J2938" s="43" t="str">
        <f t="shared" si="623"/>
        <v>Zona</v>
      </c>
      <c r="K2938" s="12" t="str">
        <f t="shared" si="632"/>
        <v>Etapas Históricas - Vacunación</v>
      </c>
      <c r="L2938" s="43" t="str">
        <f t="shared" si="632"/>
        <v>Periodo 2020-2021</v>
      </c>
      <c r="M2938" s="43" t="str">
        <f t="shared" si="632"/>
        <v>Unidades</v>
      </c>
      <c r="N2938" s="49" t="str">
        <f t="shared" si="632"/>
        <v>Ministerio de Ciencias, Tecnología, Conocimiento e Innovación</v>
      </c>
      <c r="O293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Ñiquén</v>
      </c>
      <c r="P2938" s="68"/>
      <c r="Q2938" s="15" t="str">
        <f t="shared" si="629"/>
        <v>Gráfico Evolución Comparativo</v>
      </c>
      <c r="R2938" s="30"/>
      <c r="S293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https://analytics.zoho.com/open-view/2395394000008157701?ZOHO_CRITERIA=%22Localiza_CL_Poblacion%22.%22Codcom%22%3D16303</v>
      </c>
      <c r="T2938" s="17"/>
      <c r="U2938" s="31" t="str">
        <f t="shared" si="630"/>
        <v>#1774B9</v>
      </c>
      <c r="V2938" s="32" t="str">
        <f>+Enfermedades_Mundiales[[#This Row],[idcoleccion]]&amp;"-"&amp;Enfermedades_Mundiales[[#This Row],[id]]</f>
        <v>360-2928</v>
      </c>
      <c r="W2938" s="21">
        <f>+VLOOKUP(Enfermedades_Mundiales[[#This Row],[Filtro URL]],Estructura!$X$4:$Y$366,2,0)</f>
        <v>36316303</v>
      </c>
      <c r="X2938" s="21" t="str">
        <f>+VLOOKUP(Enfermedades_Mundiales[[#This Row],[tema]],Estructura!$A$4:$C$18,3,0)</f>
        <v>T-370</v>
      </c>
      <c r="Y2938" s="32" t="str">
        <f>+VLOOKUP(Enfermedades_Mundiales[[#This Row],[contenido]],Estructura!$E$4:$G$18,3,0)</f>
        <v>C-364</v>
      </c>
      <c r="Z2938" s="32" t="str">
        <f>+VLOOKUP(Enfermedades_Mundiales[[#This Row],[Filtro Integrado]],Estructura!$M$4:$O$367,3,0)</f>
        <v>FI-366</v>
      </c>
      <c r="AA2938" s="32" t="str">
        <f>+VLOOKUP(Enfermedades_Mundiales[[#This Row],[Muestra]],Estructura!$Q$4:$S$194,3,0)</f>
        <v>M-375</v>
      </c>
    </row>
    <row r="2939" spans="1:27" ht="36" x14ac:dyDescent="0.3">
      <c r="A2939" s="61" t="s">
        <v>3406</v>
      </c>
      <c r="B2939" s="43">
        <f t="shared" si="628"/>
        <v>360</v>
      </c>
      <c r="C2939" s="44" t="str">
        <f t="shared" si="628"/>
        <v>Enfermedades Mundiales</v>
      </c>
      <c r="D2939" s="44" t="str">
        <f t="shared" si="628"/>
        <v>Salud</v>
      </c>
      <c r="E2939" s="64">
        <v>16105</v>
      </c>
      <c r="F2939" s="44" t="str">
        <f t="shared" si="631"/>
        <v>Paso a Paso y Vacunación</v>
      </c>
      <c r="G2939" s="27" t="s">
        <v>3568</v>
      </c>
      <c r="H2939" s="60" t="s">
        <v>17</v>
      </c>
      <c r="I2939" s="58" t="s">
        <v>207</v>
      </c>
      <c r="J2939" s="43" t="str">
        <f t="shared" si="623"/>
        <v>Zona</v>
      </c>
      <c r="K2939" s="12" t="str">
        <f t="shared" si="632"/>
        <v>Etapas Históricas - Vacunación</v>
      </c>
      <c r="L2939" s="43" t="str">
        <f t="shared" si="632"/>
        <v>Periodo 2020-2021</v>
      </c>
      <c r="M2939" s="43" t="str">
        <f t="shared" si="632"/>
        <v>Unidades</v>
      </c>
      <c r="N2939" s="49" t="str">
        <f t="shared" si="632"/>
        <v>Ministerio de Ciencias, Tecnología, Conocimiento e Innovación</v>
      </c>
      <c r="O293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Pemuco</v>
      </c>
      <c r="P2939" s="68"/>
      <c r="Q2939" s="15" t="str">
        <f t="shared" si="629"/>
        <v>Gráfico Evolución Comparativo</v>
      </c>
      <c r="R2939" s="30"/>
      <c r="S293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https://analytics.zoho.com/open-view/2395394000008157701?ZOHO_CRITERIA=%22Localiza_CL_Poblacion%22.%22Codcom%22%3D16105</v>
      </c>
      <c r="T2939" s="17"/>
      <c r="U2939" s="31" t="str">
        <f t="shared" si="630"/>
        <v>#1774B9</v>
      </c>
      <c r="V2939" s="32" t="str">
        <f>+Enfermedades_Mundiales[[#This Row],[idcoleccion]]&amp;"-"&amp;Enfermedades_Mundiales[[#This Row],[id]]</f>
        <v>360-2929</v>
      </c>
      <c r="W2939" s="21">
        <f>+VLOOKUP(Enfermedades_Mundiales[[#This Row],[Filtro URL]],Estructura!$X$4:$Y$366,2,0)</f>
        <v>36316105</v>
      </c>
      <c r="X2939" s="21" t="str">
        <f>+VLOOKUP(Enfermedades_Mundiales[[#This Row],[tema]],Estructura!$A$4:$C$18,3,0)</f>
        <v>T-370</v>
      </c>
      <c r="Y2939" s="32" t="str">
        <f>+VLOOKUP(Enfermedades_Mundiales[[#This Row],[contenido]],Estructura!$E$4:$G$18,3,0)</f>
        <v>C-364</v>
      </c>
      <c r="Z2939" s="32" t="str">
        <f>+VLOOKUP(Enfermedades_Mundiales[[#This Row],[Filtro Integrado]],Estructura!$M$4:$O$367,3,0)</f>
        <v>FI-366</v>
      </c>
      <c r="AA2939" s="32" t="str">
        <f>+VLOOKUP(Enfermedades_Mundiales[[#This Row],[Muestra]],Estructura!$Q$4:$S$194,3,0)</f>
        <v>M-375</v>
      </c>
    </row>
    <row r="2940" spans="1:27" ht="36" x14ac:dyDescent="0.3">
      <c r="A2940" s="61" t="s">
        <v>3407</v>
      </c>
      <c r="B2940" s="43">
        <f t="shared" si="628"/>
        <v>360</v>
      </c>
      <c r="C2940" s="44" t="str">
        <f t="shared" si="628"/>
        <v>Enfermedades Mundiales</v>
      </c>
      <c r="D2940" s="44" t="str">
        <f t="shared" si="628"/>
        <v>Salud</v>
      </c>
      <c r="E2940" s="64">
        <v>16106</v>
      </c>
      <c r="F2940" s="44" t="str">
        <f t="shared" si="631"/>
        <v>Paso a Paso y Vacunación</v>
      </c>
      <c r="G2940" s="27" t="s">
        <v>3568</v>
      </c>
      <c r="H2940" s="60" t="s">
        <v>17</v>
      </c>
      <c r="I2940" s="58" t="s">
        <v>208</v>
      </c>
      <c r="J2940" s="43" t="str">
        <f t="shared" si="623"/>
        <v>Zona</v>
      </c>
      <c r="K2940" s="12" t="str">
        <f t="shared" si="632"/>
        <v>Etapas Históricas - Vacunación</v>
      </c>
      <c r="L2940" s="43" t="str">
        <f t="shared" si="632"/>
        <v>Periodo 2020-2021</v>
      </c>
      <c r="M2940" s="43" t="str">
        <f t="shared" si="632"/>
        <v>Unidades</v>
      </c>
      <c r="N2940" s="49" t="str">
        <f t="shared" si="632"/>
        <v>Ministerio de Ciencias, Tecnología, Conocimiento e Innovación</v>
      </c>
      <c r="O294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Pinto</v>
      </c>
      <c r="P2940" s="68"/>
      <c r="Q2940" s="15" t="str">
        <f t="shared" si="629"/>
        <v>Gráfico Evolución Comparativo</v>
      </c>
      <c r="R2940" s="30"/>
      <c r="S294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https://analytics.zoho.com/open-view/2395394000008157701?ZOHO_CRITERIA=%22Localiza_CL_Poblacion%22.%22Codcom%22%3D16106</v>
      </c>
      <c r="T2940" s="17"/>
      <c r="U2940" s="31" t="str">
        <f t="shared" si="630"/>
        <v>#1774B9</v>
      </c>
      <c r="V2940" s="32" t="str">
        <f>+Enfermedades_Mundiales[[#This Row],[idcoleccion]]&amp;"-"&amp;Enfermedades_Mundiales[[#This Row],[id]]</f>
        <v>360-2930</v>
      </c>
      <c r="W2940" s="21">
        <f>+VLOOKUP(Enfermedades_Mundiales[[#This Row],[Filtro URL]],Estructura!$X$4:$Y$366,2,0)</f>
        <v>36316106</v>
      </c>
      <c r="X2940" s="21" t="str">
        <f>+VLOOKUP(Enfermedades_Mundiales[[#This Row],[tema]],Estructura!$A$4:$C$18,3,0)</f>
        <v>T-370</v>
      </c>
      <c r="Y2940" s="32" t="str">
        <f>+VLOOKUP(Enfermedades_Mundiales[[#This Row],[contenido]],Estructura!$E$4:$G$18,3,0)</f>
        <v>C-364</v>
      </c>
      <c r="Z2940" s="32" t="str">
        <f>+VLOOKUP(Enfermedades_Mundiales[[#This Row],[Filtro Integrado]],Estructura!$M$4:$O$367,3,0)</f>
        <v>FI-366</v>
      </c>
      <c r="AA2940" s="32" t="str">
        <f>+VLOOKUP(Enfermedades_Mundiales[[#This Row],[Muestra]],Estructura!$Q$4:$S$194,3,0)</f>
        <v>M-375</v>
      </c>
    </row>
    <row r="2941" spans="1:27" ht="40.799999999999997" x14ac:dyDescent="0.3">
      <c r="A2941" s="61" t="s">
        <v>3408</v>
      </c>
      <c r="B2941" s="43">
        <f t="shared" si="628"/>
        <v>360</v>
      </c>
      <c r="C2941" s="44" t="str">
        <f t="shared" si="628"/>
        <v>Enfermedades Mundiales</v>
      </c>
      <c r="D2941" s="44" t="str">
        <f t="shared" si="628"/>
        <v>Salud</v>
      </c>
      <c r="E2941" s="64">
        <v>16205</v>
      </c>
      <c r="F2941" s="44" t="str">
        <f t="shared" si="631"/>
        <v>Paso a Paso y Vacunación</v>
      </c>
      <c r="G2941" s="27" t="s">
        <v>3568</v>
      </c>
      <c r="H2941" s="60" t="s">
        <v>17</v>
      </c>
      <c r="I2941" s="58" t="s">
        <v>209</v>
      </c>
      <c r="J2941" s="43" t="str">
        <f t="shared" si="623"/>
        <v>Zona</v>
      </c>
      <c r="K2941" s="12" t="str">
        <f t="shared" si="632"/>
        <v>Etapas Históricas - Vacunación</v>
      </c>
      <c r="L2941" s="43" t="str">
        <f t="shared" si="632"/>
        <v>Periodo 2020-2021</v>
      </c>
      <c r="M2941" s="43" t="str">
        <f t="shared" si="632"/>
        <v>Unidades</v>
      </c>
      <c r="N2941" s="49" t="str">
        <f t="shared" si="632"/>
        <v>Ministerio de Ciencias, Tecnología, Conocimiento e Innovación</v>
      </c>
      <c r="O294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Portezuelo</v>
      </c>
      <c r="P2941" s="68"/>
      <c r="Q2941" s="15" t="str">
        <f t="shared" si="629"/>
        <v>Gráfico Evolución Comparativo</v>
      </c>
      <c r="R2941" s="30"/>
      <c r="S294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https://analytics.zoho.com/open-view/2395394000008157701?ZOHO_CRITERIA=%22Localiza_CL_Poblacion%22.%22Codcom%22%3D16205</v>
      </c>
      <c r="T2941" s="17"/>
      <c r="U2941" s="31" t="str">
        <f t="shared" si="630"/>
        <v>#1774B9</v>
      </c>
      <c r="V2941" s="32" t="str">
        <f>+Enfermedades_Mundiales[[#This Row],[idcoleccion]]&amp;"-"&amp;Enfermedades_Mundiales[[#This Row],[id]]</f>
        <v>360-2931</v>
      </c>
      <c r="W2941" s="21">
        <f>+VLOOKUP(Enfermedades_Mundiales[[#This Row],[Filtro URL]],Estructura!$X$4:$Y$366,2,0)</f>
        <v>36316205</v>
      </c>
      <c r="X2941" s="21" t="str">
        <f>+VLOOKUP(Enfermedades_Mundiales[[#This Row],[tema]],Estructura!$A$4:$C$18,3,0)</f>
        <v>T-370</v>
      </c>
      <c r="Y2941" s="32" t="str">
        <f>+VLOOKUP(Enfermedades_Mundiales[[#This Row],[contenido]],Estructura!$E$4:$G$18,3,0)</f>
        <v>C-364</v>
      </c>
      <c r="Z2941" s="32" t="str">
        <f>+VLOOKUP(Enfermedades_Mundiales[[#This Row],[Filtro Integrado]],Estructura!$M$4:$O$367,3,0)</f>
        <v>FI-366</v>
      </c>
      <c r="AA2941" s="32" t="str">
        <f>+VLOOKUP(Enfermedades_Mundiales[[#This Row],[Muestra]],Estructura!$Q$4:$S$194,3,0)</f>
        <v>M-375</v>
      </c>
    </row>
    <row r="2942" spans="1:27" ht="36" x14ac:dyDescent="0.3">
      <c r="A2942" s="61" t="s">
        <v>3409</v>
      </c>
      <c r="B2942" s="43">
        <f t="shared" si="628"/>
        <v>360</v>
      </c>
      <c r="C2942" s="44" t="str">
        <f t="shared" si="628"/>
        <v>Enfermedades Mundiales</v>
      </c>
      <c r="D2942" s="44" t="str">
        <f t="shared" si="628"/>
        <v>Salud</v>
      </c>
      <c r="E2942" s="64">
        <v>16107</v>
      </c>
      <c r="F2942" s="44" t="str">
        <f t="shared" si="631"/>
        <v>Paso a Paso y Vacunación</v>
      </c>
      <c r="G2942" s="27" t="s">
        <v>3568</v>
      </c>
      <c r="H2942" s="60" t="s">
        <v>17</v>
      </c>
      <c r="I2942" s="58" t="s">
        <v>210</v>
      </c>
      <c r="J2942" s="43" t="str">
        <f t="shared" si="623"/>
        <v>Zona</v>
      </c>
      <c r="K2942" s="12" t="str">
        <f t="shared" si="632"/>
        <v>Etapas Históricas - Vacunación</v>
      </c>
      <c r="L2942" s="43" t="str">
        <f t="shared" si="632"/>
        <v>Periodo 2020-2021</v>
      </c>
      <c r="M2942" s="43" t="str">
        <f t="shared" si="632"/>
        <v>Unidades</v>
      </c>
      <c r="N2942" s="49" t="str">
        <f t="shared" si="632"/>
        <v>Ministerio de Ciencias, Tecnología, Conocimiento e Innovación</v>
      </c>
      <c r="O294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Quillón</v>
      </c>
      <c r="P2942" s="68"/>
      <c r="Q2942" s="15" t="str">
        <f t="shared" si="629"/>
        <v>Gráfico Evolución Comparativo</v>
      </c>
      <c r="R2942" s="30"/>
      <c r="S294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https://analytics.zoho.com/open-view/2395394000008157701?ZOHO_CRITERIA=%22Localiza_CL_Poblacion%22.%22Codcom%22%3D16107</v>
      </c>
      <c r="T2942" s="17"/>
      <c r="U2942" s="31" t="str">
        <f t="shared" si="630"/>
        <v>#1774B9</v>
      </c>
      <c r="V2942" s="32" t="str">
        <f>+Enfermedades_Mundiales[[#This Row],[idcoleccion]]&amp;"-"&amp;Enfermedades_Mundiales[[#This Row],[id]]</f>
        <v>360-2932</v>
      </c>
      <c r="W2942" s="21">
        <f>+VLOOKUP(Enfermedades_Mundiales[[#This Row],[Filtro URL]],Estructura!$X$4:$Y$366,2,0)</f>
        <v>36316107</v>
      </c>
      <c r="X2942" s="21" t="str">
        <f>+VLOOKUP(Enfermedades_Mundiales[[#This Row],[tema]],Estructura!$A$4:$C$18,3,0)</f>
        <v>T-370</v>
      </c>
      <c r="Y2942" s="32" t="str">
        <f>+VLOOKUP(Enfermedades_Mundiales[[#This Row],[contenido]],Estructura!$E$4:$G$18,3,0)</f>
        <v>C-364</v>
      </c>
      <c r="Z2942" s="32" t="str">
        <f>+VLOOKUP(Enfermedades_Mundiales[[#This Row],[Filtro Integrado]],Estructura!$M$4:$O$367,3,0)</f>
        <v>FI-366</v>
      </c>
      <c r="AA2942" s="32" t="str">
        <f>+VLOOKUP(Enfermedades_Mundiales[[#This Row],[Muestra]],Estructura!$Q$4:$S$194,3,0)</f>
        <v>M-375</v>
      </c>
    </row>
    <row r="2943" spans="1:27" ht="40.799999999999997" x14ac:dyDescent="0.3">
      <c r="A2943" s="61" t="s">
        <v>3410</v>
      </c>
      <c r="B2943" s="43">
        <f t="shared" si="628"/>
        <v>360</v>
      </c>
      <c r="C2943" s="44" t="str">
        <f t="shared" si="628"/>
        <v>Enfermedades Mundiales</v>
      </c>
      <c r="D2943" s="44" t="str">
        <f t="shared" si="628"/>
        <v>Salud</v>
      </c>
      <c r="E2943" s="64">
        <v>16201</v>
      </c>
      <c r="F2943" s="44" t="str">
        <f t="shared" si="631"/>
        <v>Paso a Paso y Vacunación</v>
      </c>
      <c r="G2943" s="27" t="s">
        <v>3568</v>
      </c>
      <c r="H2943" s="60" t="s">
        <v>17</v>
      </c>
      <c r="I2943" s="58" t="s">
        <v>211</v>
      </c>
      <c r="J2943" s="43" t="str">
        <f t="shared" si="623"/>
        <v>Zona</v>
      </c>
      <c r="K2943" s="12" t="str">
        <f t="shared" si="632"/>
        <v>Etapas Históricas - Vacunación</v>
      </c>
      <c r="L2943" s="43" t="str">
        <f t="shared" si="632"/>
        <v>Periodo 2020-2021</v>
      </c>
      <c r="M2943" s="43" t="str">
        <f t="shared" si="632"/>
        <v>Unidades</v>
      </c>
      <c r="N2943" s="49" t="str">
        <f t="shared" si="632"/>
        <v>Ministerio de Ciencias, Tecnología, Conocimiento e Innovación</v>
      </c>
      <c r="O294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Quirihue</v>
      </c>
      <c r="P2943" s="68"/>
      <c r="Q2943" s="15" t="str">
        <f t="shared" si="629"/>
        <v>Gráfico Evolución Comparativo</v>
      </c>
      <c r="R2943" s="30"/>
      <c r="S294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https://analytics.zoho.com/open-view/2395394000008157701?ZOHO_CRITERIA=%22Localiza_CL_Poblacion%22.%22Codcom%22%3D16201</v>
      </c>
      <c r="T2943" s="17"/>
      <c r="U2943" s="31" t="str">
        <f t="shared" si="630"/>
        <v>#1774B9</v>
      </c>
      <c r="V2943" s="32" t="str">
        <f>+Enfermedades_Mundiales[[#This Row],[idcoleccion]]&amp;"-"&amp;Enfermedades_Mundiales[[#This Row],[id]]</f>
        <v>360-2933</v>
      </c>
      <c r="W2943" s="21">
        <f>+VLOOKUP(Enfermedades_Mundiales[[#This Row],[Filtro URL]],Estructura!$X$4:$Y$366,2,0)</f>
        <v>36316201</v>
      </c>
      <c r="X2943" s="21" t="str">
        <f>+VLOOKUP(Enfermedades_Mundiales[[#This Row],[tema]],Estructura!$A$4:$C$18,3,0)</f>
        <v>T-370</v>
      </c>
      <c r="Y2943" s="32" t="str">
        <f>+VLOOKUP(Enfermedades_Mundiales[[#This Row],[contenido]],Estructura!$E$4:$G$18,3,0)</f>
        <v>C-364</v>
      </c>
      <c r="Z2943" s="32" t="str">
        <f>+VLOOKUP(Enfermedades_Mundiales[[#This Row],[Filtro Integrado]],Estructura!$M$4:$O$367,3,0)</f>
        <v>FI-366</v>
      </c>
      <c r="AA2943" s="32" t="str">
        <f>+VLOOKUP(Enfermedades_Mundiales[[#This Row],[Muestra]],Estructura!$Q$4:$S$194,3,0)</f>
        <v>M-375</v>
      </c>
    </row>
    <row r="2944" spans="1:27" ht="36" x14ac:dyDescent="0.3">
      <c r="A2944" s="61" t="s">
        <v>3411</v>
      </c>
      <c r="B2944" s="43">
        <f t="shared" si="628"/>
        <v>360</v>
      </c>
      <c r="C2944" s="44" t="str">
        <f t="shared" si="628"/>
        <v>Enfermedades Mundiales</v>
      </c>
      <c r="D2944" s="44" t="str">
        <f t="shared" si="628"/>
        <v>Salud</v>
      </c>
      <c r="E2944" s="64">
        <v>16206</v>
      </c>
      <c r="F2944" s="44" t="str">
        <f t="shared" si="631"/>
        <v>Paso a Paso y Vacunación</v>
      </c>
      <c r="G2944" s="27" t="s">
        <v>3568</v>
      </c>
      <c r="H2944" s="60" t="s">
        <v>17</v>
      </c>
      <c r="I2944" s="58" t="s">
        <v>212</v>
      </c>
      <c r="J2944" s="43" t="str">
        <f t="shared" si="623"/>
        <v>Zona</v>
      </c>
      <c r="K2944" s="12" t="str">
        <f t="shared" si="632"/>
        <v>Etapas Históricas - Vacunación</v>
      </c>
      <c r="L2944" s="43" t="str">
        <f t="shared" si="632"/>
        <v>Periodo 2020-2021</v>
      </c>
      <c r="M2944" s="43" t="str">
        <f t="shared" si="632"/>
        <v>Unidades</v>
      </c>
      <c r="N2944" s="49" t="str">
        <f t="shared" si="632"/>
        <v>Ministerio de Ciencias, Tecnología, Conocimiento e Innovación</v>
      </c>
      <c r="O294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Ránquil</v>
      </c>
      <c r="P2944" s="68"/>
      <c r="Q2944" s="15" t="str">
        <f t="shared" si="629"/>
        <v>Gráfico Evolución Comparativo</v>
      </c>
      <c r="R2944" s="30"/>
      <c r="S294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https://analytics.zoho.com/open-view/2395394000008157701?ZOHO_CRITERIA=%22Localiza_CL_Poblacion%22.%22Codcom%22%3D16206</v>
      </c>
      <c r="T2944" s="17"/>
      <c r="U2944" s="31" t="str">
        <f t="shared" si="630"/>
        <v>#1774B9</v>
      </c>
      <c r="V2944" s="32" t="str">
        <f>+Enfermedades_Mundiales[[#This Row],[idcoleccion]]&amp;"-"&amp;Enfermedades_Mundiales[[#This Row],[id]]</f>
        <v>360-2934</v>
      </c>
      <c r="W2944" s="21">
        <f>+VLOOKUP(Enfermedades_Mundiales[[#This Row],[Filtro URL]],Estructura!$X$4:$Y$366,2,0)</f>
        <v>36316206</v>
      </c>
      <c r="X2944" s="21" t="str">
        <f>+VLOOKUP(Enfermedades_Mundiales[[#This Row],[tema]],Estructura!$A$4:$C$18,3,0)</f>
        <v>T-370</v>
      </c>
      <c r="Y2944" s="32" t="str">
        <f>+VLOOKUP(Enfermedades_Mundiales[[#This Row],[contenido]],Estructura!$E$4:$G$18,3,0)</f>
        <v>C-364</v>
      </c>
      <c r="Z2944" s="32" t="str">
        <f>+VLOOKUP(Enfermedades_Mundiales[[#This Row],[Filtro Integrado]],Estructura!$M$4:$O$367,3,0)</f>
        <v>FI-366</v>
      </c>
      <c r="AA2944" s="32" t="str">
        <f>+VLOOKUP(Enfermedades_Mundiales[[#This Row],[Muestra]],Estructura!$Q$4:$S$194,3,0)</f>
        <v>M-375</v>
      </c>
    </row>
    <row r="2945" spans="1:27" ht="40.799999999999997" x14ac:dyDescent="0.3">
      <c r="A2945" s="61" t="s">
        <v>3412</v>
      </c>
      <c r="B2945" s="43">
        <f t="shared" si="628"/>
        <v>360</v>
      </c>
      <c r="C2945" s="44" t="str">
        <f t="shared" si="628"/>
        <v>Enfermedades Mundiales</v>
      </c>
      <c r="D2945" s="44" t="str">
        <f t="shared" si="628"/>
        <v>Salud</v>
      </c>
      <c r="E2945" s="64">
        <v>16301</v>
      </c>
      <c r="F2945" s="44" t="str">
        <f t="shared" si="631"/>
        <v>Paso a Paso y Vacunación</v>
      </c>
      <c r="G2945" s="27" t="s">
        <v>3568</v>
      </c>
      <c r="H2945" s="60" t="s">
        <v>17</v>
      </c>
      <c r="I2945" s="58" t="s">
        <v>213</v>
      </c>
      <c r="J2945" s="43" t="str">
        <f t="shared" si="623"/>
        <v>Zona</v>
      </c>
      <c r="K2945" s="12" t="str">
        <f t="shared" si="632"/>
        <v>Etapas Históricas - Vacunación</v>
      </c>
      <c r="L2945" s="43" t="str">
        <f t="shared" si="632"/>
        <v>Periodo 2020-2021</v>
      </c>
      <c r="M2945" s="43" t="str">
        <f t="shared" si="632"/>
        <v>Unidades</v>
      </c>
      <c r="N2945" s="49" t="str">
        <f t="shared" si="632"/>
        <v>Ministerio de Ciencias, Tecnología, Conocimiento e Innovación</v>
      </c>
      <c r="O294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Carlos</v>
      </c>
      <c r="P2945" s="68"/>
      <c r="Q2945" s="15" t="str">
        <f t="shared" si="629"/>
        <v>Gráfico Evolución Comparativo</v>
      </c>
      <c r="R2945" s="30"/>
      <c r="S294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https://analytics.zoho.com/open-view/2395394000008157701?ZOHO_CRITERIA=%22Localiza_CL_Poblacion%22.%22Codcom%22%3D16301</v>
      </c>
      <c r="T2945" s="17"/>
      <c r="U2945" s="31" t="str">
        <f t="shared" si="630"/>
        <v>#1774B9</v>
      </c>
      <c r="V2945" s="32" t="str">
        <f>+Enfermedades_Mundiales[[#This Row],[idcoleccion]]&amp;"-"&amp;Enfermedades_Mundiales[[#This Row],[id]]</f>
        <v>360-2935</v>
      </c>
      <c r="W2945" s="21">
        <f>+VLOOKUP(Enfermedades_Mundiales[[#This Row],[Filtro URL]],Estructura!$X$4:$Y$366,2,0)</f>
        <v>36316301</v>
      </c>
      <c r="X2945" s="21" t="str">
        <f>+VLOOKUP(Enfermedades_Mundiales[[#This Row],[tema]],Estructura!$A$4:$C$18,3,0)</f>
        <v>T-370</v>
      </c>
      <c r="Y2945" s="32" t="str">
        <f>+VLOOKUP(Enfermedades_Mundiales[[#This Row],[contenido]],Estructura!$E$4:$G$18,3,0)</f>
        <v>C-364</v>
      </c>
      <c r="Z2945" s="32" t="str">
        <f>+VLOOKUP(Enfermedades_Mundiales[[#This Row],[Filtro Integrado]],Estructura!$M$4:$O$367,3,0)</f>
        <v>FI-366</v>
      </c>
      <c r="AA2945" s="32" t="str">
        <f>+VLOOKUP(Enfermedades_Mundiales[[#This Row],[Muestra]],Estructura!$Q$4:$S$194,3,0)</f>
        <v>M-375</v>
      </c>
    </row>
    <row r="2946" spans="1:27" ht="40.799999999999997" x14ac:dyDescent="0.3">
      <c r="A2946" s="61" t="s">
        <v>3413</v>
      </c>
      <c r="B2946" s="43">
        <f t="shared" si="628"/>
        <v>360</v>
      </c>
      <c r="C2946" s="44" t="str">
        <f t="shared" si="628"/>
        <v>Enfermedades Mundiales</v>
      </c>
      <c r="D2946" s="44" t="str">
        <f t="shared" si="628"/>
        <v>Salud</v>
      </c>
      <c r="E2946" s="64">
        <v>16304</v>
      </c>
      <c r="F2946" s="44" t="str">
        <f t="shared" si="631"/>
        <v>Paso a Paso y Vacunación</v>
      </c>
      <c r="G2946" s="27" t="s">
        <v>3568</v>
      </c>
      <c r="H2946" s="60" t="s">
        <v>17</v>
      </c>
      <c r="I2946" s="58" t="s">
        <v>214</v>
      </c>
      <c r="J2946" s="43" t="str">
        <f t="shared" si="623"/>
        <v>Zona</v>
      </c>
      <c r="K2946" s="12" t="str">
        <f t="shared" si="632"/>
        <v>Etapas Históricas - Vacunación</v>
      </c>
      <c r="L2946" s="43" t="str">
        <f t="shared" si="632"/>
        <v>Periodo 2020-2021</v>
      </c>
      <c r="M2946" s="43" t="str">
        <f t="shared" si="632"/>
        <v>Unidades</v>
      </c>
      <c r="N2946" s="49" t="str">
        <f t="shared" si="632"/>
        <v>Ministerio de Ciencias, Tecnología, Conocimiento e Innovación</v>
      </c>
      <c r="O294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Fabián</v>
      </c>
      <c r="P2946" s="68"/>
      <c r="Q2946" s="15" t="str">
        <f t="shared" si="629"/>
        <v>Gráfico Evolución Comparativo</v>
      </c>
      <c r="R2946" s="30"/>
      <c r="S294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https://analytics.zoho.com/open-view/2395394000008157701?ZOHO_CRITERIA=%22Localiza_CL_Poblacion%22.%22Codcom%22%3D16304</v>
      </c>
      <c r="T2946" s="17"/>
      <c r="U2946" s="31" t="str">
        <f t="shared" si="630"/>
        <v>#1774B9</v>
      </c>
      <c r="V2946" s="32" t="str">
        <f>+Enfermedades_Mundiales[[#This Row],[idcoleccion]]&amp;"-"&amp;Enfermedades_Mundiales[[#This Row],[id]]</f>
        <v>360-2936</v>
      </c>
      <c r="W2946" s="21">
        <f>+VLOOKUP(Enfermedades_Mundiales[[#This Row],[Filtro URL]],Estructura!$X$4:$Y$366,2,0)</f>
        <v>36316304</v>
      </c>
      <c r="X2946" s="21" t="str">
        <f>+VLOOKUP(Enfermedades_Mundiales[[#This Row],[tema]],Estructura!$A$4:$C$18,3,0)</f>
        <v>T-370</v>
      </c>
      <c r="Y2946" s="32" t="str">
        <f>+VLOOKUP(Enfermedades_Mundiales[[#This Row],[contenido]],Estructura!$E$4:$G$18,3,0)</f>
        <v>C-364</v>
      </c>
      <c r="Z2946" s="32" t="str">
        <f>+VLOOKUP(Enfermedades_Mundiales[[#This Row],[Filtro Integrado]],Estructura!$M$4:$O$367,3,0)</f>
        <v>FI-366</v>
      </c>
      <c r="AA2946" s="32" t="str">
        <f>+VLOOKUP(Enfermedades_Mundiales[[#This Row],[Muestra]],Estructura!$Q$4:$S$194,3,0)</f>
        <v>M-375</v>
      </c>
    </row>
    <row r="2947" spans="1:27" ht="40.799999999999997" x14ac:dyDescent="0.3">
      <c r="A2947" s="61" t="s">
        <v>3414</v>
      </c>
      <c r="B2947" s="43">
        <f t="shared" si="628"/>
        <v>360</v>
      </c>
      <c r="C2947" s="44" t="str">
        <f t="shared" si="628"/>
        <v>Enfermedades Mundiales</v>
      </c>
      <c r="D2947" s="44" t="str">
        <f t="shared" si="628"/>
        <v>Salud</v>
      </c>
      <c r="E2947" s="64">
        <v>16108</v>
      </c>
      <c r="F2947" s="44" t="str">
        <f t="shared" si="631"/>
        <v>Paso a Paso y Vacunación</v>
      </c>
      <c r="G2947" s="27" t="s">
        <v>3568</v>
      </c>
      <c r="H2947" s="60" t="s">
        <v>17</v>
      </c>
      <c r="I2947" s="58" t="s">
        <v>215</v>
      </c>
      <c r="J2947" s="43" t="str">
        <f t="shared" si="623"/>
        <v>Zona</v>
      </c>
      <c r="K2947" s="12" t="str">
        <f t="shared" si="632"/>
        <v>Etapas Históricas - Vacunación</v>
      </c>
      <c r="L2947" s="43" t="str">
        <f t="shared" si="632"/>
        <v>Periodo 2020-2021</v>
      </c>
      <c r="M2947" s="43" t="str">
        <f t="shared" si="632"/>
        <v>Unidades</v>
      </c>
      <c r="N2947" s="49" t="str">
        <f t="shared" si="632"/>
        <v>Ministerio de Ciencias, Tecnología, Conocimiento e Innovación</v>
      </c>
      <c r="O294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Ignacio</v>
      </c>
      <c r="P2947" s="68"/>
      <c r="Q2947" s="15" t="str">
        <f t="shared" si="629"/>
        <v>Gráfico Evolución Comparativo</v>
      </c>
      <c r="R2947" s="30"/>
      <c r="S294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https://analytics.zoho.com/open-view/2395394000008157701?ZOHO_CRITERIA=%22Localiza_CL_Poblacion%22.%22Codcom%22%3D16108</v>
      </c>
      <c r="T2947" s="17"/>
      <c r="U2947" s="31" t="str">
        <f t="shared" si="630"/>
        <v>#1774B9</v>
      </c>
      <c r="V2947" s="32" t="str">
        <f>+Enfermedades_Mundiales[[#This Row],[idcoleccion]]&amp;"-"&amp;Enfermedades_Mundiales[[#This Row],[id]]</f>
        <v>360-2937</v>
      </c>
      <c r="W2947" s="21">
        <f>+VLOOKUP(Enfermedades_Mundiales[[#This Row],[Filtro URL]],Estructura!$X$4:$Y$366,2,0)</f>
        <v>36316108</v>
      </c>
      <c r="X2947" s="21" t="str">
        <f>+VLOOKUP(Enfermedades_Mundiales[[#This Row],[tema]],Estructura!$A$4:$C$18,3,0)</f>
        <v>T-370</v>
      </c>
      <c r="Y2947" s="32" t="str">
        <f>+VLOOKUP(Enfermedades_Mundiales[[#This Row],[contenido]],Estructura!$E$4:$G$18,3,0)</f>
        <v>C-364</v>
      </c>
      <c r="Z2947" s="32" t="str">
        <f>+VLOOKUP(Enfermedades_Mundiales[[#This Row],[Filtro Integrado]],Estructura!$M$4:$O$367,3,0)</f>
        <v>FI-366</v>
      </c>
      <c r="AA2947" s="32" t="str">
        <f>+VLOOKUP(Enfermedades_Mundiales[[#This Row],[Muestra]],Estructura!$Q$4:$S$194,3,0)</f>
        <v>M-375</v>
      </c>
    </row>
    <row r="2948" spans="1:27" ht="40.799999999999997" x14ac:dyDescent="0.3">
      <c r="A2948" s="61" t="s">
        <v>3415</v>
      </c>
      <c r="B2948" s="43">
        <f t="shared" ref="B2948:D2963" si="633">+B2947</f>
        <v>360</v>
      </c>
      <c r="C2948" s="44" t="str">
        <f t="shared" si="633"/>
        <v>Enfermedades Mundiales</v>
      </c>
      <c r="D2948" s="44" t="str">
        <f t="shared" si="633"/>
        <v>Salud</v>
      </c>
      <c r="E2948" s="64">
        <v>16305</v>
      </c>
      <c r="F2948" s="44" t="str">
        <f t="shared" si="631"/>
        <v>Paso a Paso y Vacunación</v>
      </c>
      <c r="G2948" s="27" t="s">
        <v>3568</v>
      </c>
      <c r="H2948" s="60" t="s">
        <v>17</v>
      </c>
      <c r="I2948" s="58" t="s">
        <v>216</v>
      </c>
      <c r="J2948" s="43" t="str">
        <f t="shared" si="623"/>
        <v>Zona</v>
      </c>
      <c r="K2948" s="12" t="str">
        <f t="shared" si="632"/>
        <v>Etapas Históricas - Vacunación</v>
      </c>
      <c r="L2948" s="43" t="str">
        <f t="shared" si="632"/>
        <v>Periodo 2020-2021</v>
      </c>
      <c r="M2948" s="43" t="str">
        <f t="shared" si="632"/>
        <v>Unidades</v>
      </c>
      <c r="N2948" s="49" t="str">
        <f t="shared" si="632"/>
        <v>Ministerio de Ciencias, Tecnología, Conocimiento e Innovación</v>
      </c>
      <c r="O294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Nicolás</v>
      </c>
      <c r="P2948" s="68"/>
      <c r="Q2948" s="15" t="str">
        <f t="shared" si="629"/>
        <v>Gráfico Evolución Comparativo</v>
      </c>
      <c r="R2948" s="30"/>
      <c r="S294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https://analytics.zoho.com/open-view/2395394000008157701?ZOHO_CRITERIA=%22Localiza_CL_Poblacion%22.%22Codcom%22%3D16305</v>
      </c>
      <c r="T2948" s="17"/>
      <c r="U2948" s="31" t="str">
        <f t="shared" si="630"/>
        <v>#1774B9</v>
      </c>
      <c r="V2948" s="32" t="str">
        <f>+Enfermedades_Mundiales[[#This Row],[idcoleccion]]&amp;"-"&amp;Enfermedades_Mundiales[[#This Row],[id]]</f>
        <v>360-2938</v>
      </c>
      <c r="W2948" s="21">
        <f>+VLOOKUP(Enfermedades_Mundiales[[#This Row],[Filtro URL]],Estructura!$X$4:$Y$366,2,0)</f>
        <v>36316305</v>
      </c>
      <c r="X2948" s="21" t="str">
        <f>+VLOOKUP(Enfermedades_Mundiales[[#This Row],[tema]],Estructura!$A$4:$C$18,3,0)</f>
        <v>T-370</v>
      </c>
      <c r="Y2948" s="32" t="str">
        <f>+VLOOKUP(Enfermedades_Mundiales[[#This Row],[contenido]],Estructura!$E$4:$G$18,3,0)</f>
        <v>C-364</v>
      </c>
      <c r="Z2948" s="32" t="str">
        <f>+VLOOKUP(Enfermedades_Mundiales[[#This Row],[Filtro Integrado]],Estructura!$M$4:$O$367,3,0)</f>
        <v>FI-366</v>
      </c>
      <c r="AA2948" s="32" t="str">
        <f>+VLOOKUP(Enfermedades_Mundiales[[#This Row],[Muestra]],Estructura!$Q$4:$S$194,3,0)</f>
        <v>M-375</v>
      </c>
    </row>
    <row r="2949" spans="1:27" ht="40.799999999999997" x14ac:dyDescent="0.3">
      <c r="A2949" s="61" t="s">
        <v>3416</v>
      </c>
      <c r="B2949" s="43">
        <f t="shared" si="633"/>
        <v>360</v>
      </c>
      <c r="C2949" s="44" t="str">
        <f t="shared" si="633"/>
        <v>Enfermedades Mundiales</v>
      </c>
      <c r="D2949" s="44" t="str">
        <f t="shared" si="633"/>
        <v>Salud</v>
      </c>
      <c r="E2949" s="64">
        <v>16207</v>
      </c>
      <c r="F2949" s="44" t="str">
        <f t="shared" si="631"/>
        <v>Paso a Paso y Vacunación</v>
      </c>
      <c r="G2949" s="27" t="s">
        <v>3568</v>
      </c>
      <c r="H2949" s="60" t="s">
        <v>17</v>
      </c>
      <c r="I2949" s="58" t="s">
        <v>217</v>
      </c>
      <c r="J2949" s="43" t="str">
        <f t="shared" si="623"/>
        <v>Zona</v>
      </c>
      <c r="K2949" s="12" t="str">
        <f t="shared" ref="K2949:N2964" si="634">+K2948</f>
        <v>Etapas Históricas - Vacunación</v>
      </c>
      <c r="L2949" s="43" t="str">
        <f t="shared" si="634"/>
        <v>Periodo 2020-2021</v>
      </c>
      <c r="M2949" s="43" t="str">
        <f t="shared" si="634"/>
        <v>Unidades</v>
      </c>
      <c r="N2949" s="49" t="str">
        <f t="shared" si="634"/>
        <v>Ministerio de Ciencias, Tecnología, Conocimiento e Innovación</v>
      </c>
      <c r="O294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Treguaco</v>
      </c>
      <c r="P2949" s="68"/>
      <c r="Q2949" s="15" t="str">
        <f t="shared" si="629"/>
        <v>Gráfico Evolución Comparativo</v>
      </c>
      <c r="R2949" s="30"/>
      <c r="S294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https://analytics.zoho.com/open-view/2395394000008157701?ZOHO_CRITERIA=%22Localiza_CL_Poblacion%22.%22Codcom%22%3D16207</v>
      </c>
      <c r="T2949" s="17"/>
      <c r="U2949" s="31" t="str">
        <f t="shared" si="630"/>
        <v>#1774B9</v>
      </c>
      <c r="V2949" s="32" t="str">
        <f>+Enfermedades_Mundiales[[#This Row],[idcoleccion]]&amp;"-"&amp;Enfermedades_Mundiales[[#This Row],[id]]</f>
        <v>360-2939</v>
      </c>
      <c r="W2949" s="21">
        <f>+VLOOKUP(Enfermedades_Mundiales[[#This Row],[Filtro URL]],Estructura!$X$4:$Y$366,2,0)</f>
        <v>36316207</v>
      </c>
      <c r="X2949" s="21" t="str">
        <f>+VLOOKUP(Enfermedades_Mundiales[[#This Row],[tema]],Estructura!$A$4:$C$18,3,0)</f>
        <v>T-370</v>
      </c>
      <c r="Y2949" s="32" t="str">
        <f>+VLOOKUP(Enfermedades_Mundiales[[#This Row],[contenido]],Estructura!$E$4:$G$18,3,0)</f>
        <v>C-364</v>
      </c>
      <c r="Z2949" s="32" t="str">
        <f>+VLOOKUP(Enfermedades_Mundiales[[#This Row],[Filtro Integrado]],Estructura!$M$4:$O$367,3,0)</f>
        <v>FI-366</v>
      </c>
      <c r="AA2949" s="32" t="str">
        <f>+VLOOKUP(Enfermedades_Mundiales[[#This Row],[Muestra]],Estructura!$Q$4:$S$194,3,0)</f>
        <v>M-375</v>
      </c>
    </row>
    <row r="2950" spans="1:27" ht="36" x14ac:dyDescent="0.3">
      <c r="A2950" s="61" t="s">
        <v>3417</v>
      </c>
      <c r="B2950" s="43">
        <f t="shared" si="633"/>
        <v>360</v>
      </c>
      <c r="C2950" s="44" t="str">
        <f t="shared" si="633"/>
        <v>Enfermedades Mundiales</v>
      </c>
      <c r="D2950" s="44" t="str">
        <f t="shared" si="633"/>
        <v>Salud</v>
      </c>
      <c r="E2950" s="64">
        <v>16109</v>
      </c>
      <c r="F2950" s="44" t="str">
        <f t="shared" si="631"/>
        <v>Paso a Paso y Vacunación</v>
      </c>
      <c r="G2950" s="27" t="s">
        <v>3568</v>
      </c>
      <c r="H2950" s="60" t="s">
        <v>17</v>
      </c>
      <c r="I2950" s="58" t="s">
        <v>218</v>
      </c>
      <c r="J2950" s="43" t="str">
        <f t="shared" ref="J2950:J3013" si="635">+J2949</f>
        <v>Zona</v>
      </c>
      <c r="K2950" s="12" t="str">
        <f t="shared" si="634"/>
        <v>Etapas Históricas - Vacunación</v>
      </c>
      <c r="L2950" s="43" t="str">
        <f t="shared" si="634"/>
        <v>Periodo 2020-2021</v>
      </c>
      <c r="M2950" s="43" t="str">
        <f t="shared" si="634"/>
        <v>Unidades</v>
      </c>
      <c r="N2950" s="49" t="str">
        <f t="shared" si="634"/>
        <v>Ministerio de Ciencias, Tecnología, Conocimiento e Innovación</v>
      </c>
      <c r="O295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Yungay</v>
      </c>
      <c r="P2950" s="68"/>
      <c r="Q2950" s="15" t="str">
        <f t="shared" si="629"/>
        <v>Gráfico Evolución Comparativo</v>
      </c>
      <c r="R2950" s="30"/>
      <c r="S295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https://analytics.zoho.com/open-view/2395394000008157701?ZOHO_CRITERIA=%22Localiza_CL_Poblacion%22.%22Codcom%22%3D16109</v>
      </c>
      <c r="T2950" s="17"/>
      <c r="U2950" s="31" t="str">
        <f t="shared" si="630"/>
        <v>#1774B9</v>
      </c>
      <c r="V2950" s="32" t="str">
        <f>+Enfermedades_Mundiales[[#This Row],[idcoleccion]]&amp;"-"&amp;Enfermedades_Mundiales[[#This Row],[id]]</f>
        <v>360-2940</v>
      </c>
      <c r="W2950" s="21">
        <f>+VLOOKUP(Enfermedades_Mundiales[[#This Row],[Filtro URL]],Estructura!$X$4:$Y$366,2,0)</f>
        <v>36316109</v>
      </c>
      <c r="X2950" s="21" t="str">
        <f>+VLOOKUP(Enfermedades_Mundiales[[#This Row],[tema]],Estructura!$A$4:$C$18,3,0)</f>
        <v>T-370</v>
      </c>
      <c r="Y2950" s="32" t="str">
        <f>+VLOOKUP(Enfermedades_Mundiales[[#This Row],[contenido]],Estructura!$E$4:$G$18,3,0)</f>
        <v>C-364</v>
      </c>
      <c r="Z2950" s="32" t="str">
        <f>+VLOOKUP(Enfermedades_Mundiales[[#This Row],[Filtro Integrado]],Estructura!$M$4:$O$367,3,0)</f>
        <v>FI-366</v>
      </c>
      <c r="AA2950" s="32" t="str">
        <f>+VLOOKUP(Enfermedades_Mundiales[[#This Row],[Muestra]],Estructura!$Q$4:$S$194,3,0)</f>
        <v>M-375</v>
      </c>
    </row>
    <row r="2951" spans="1:27" ht="36" x14ac:dyDescent="0.3">
      <c r="A2951" s="61" t="s">
        <v>3418</v>
      </c>
      <c r="B2951" s="43">
        <f t="shared" si="633"/>
        <v>360</v>
      </c>
      <c r="C2951" s="44" t="str">
        <f t="shared" si="633"/>
        <v>Enfermedades Mundiales</v>
      </c>
      <c r="D2951" s="44" t="str">
        <f t="shared" si="633"/>
        <v>Salud</v>
      </c>
      <c r="E2951" s="64">
        <v>9101</v>
      </c>
      <c r="F2951" s="44" t="str">
        <f t="shared" si="631"/>
        <v>Paso a Paso y Vacunación</v>
      </c>
      <c r="G2951" s="27" t="s">
        <v>3568</v>
      </c>
      <c r="H2951" s="60" t="s">
        <v>17</v>
      </c>
      <c r="I2951" s="58" t="s">
        <v>219</v>
      </c>
      <c r="J2951" s="43" t="str">
        <f t="shared" si="635"/>
        <v>Zona</v>
      </c>
      <c r="K2951" s="12" t="str">
        <f t="shared" si="634"/>
        <v>Etapas Históricas - Vacunación</v>
      </c>
      <c r="L2951" s="43" t="str">
        <f t="shared" si="634"/>
        <v>Periodo 2020-2021</v>
      </c>
      <c r="M2951" s="43" t="str">
        <f t="shared" si="634"/>
        <v>Unidades</v>
      </c>
      <c r="N2951" s="49" t="str">
        <f t="shared" si="634"/>
        <v>Ministerio de Ciencias, Tecnología, Conocimiento e Innovación</v>
      </c>
      <c r="O295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Temuco</v>
      </c>
      <c r="P2951" s="68"/>
      <c r="Q2951" s="15" t="str">
        <f t="shared" si="629"/>
        <v>Gráfico Evolución Comparativo</v>
      </c>
      <c r="R2951" s="30"/>
      <c r="S295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https://analytics.zoho.com/open-view/2395394000008157701?ZOHO_CRITERIA=%22Localiza_CL_Poblacion%22.%22Codcom%22%3D9101</v>
      </c>
      <c r="T2951" s="17"/>
      <c r="U2951" s="31" t="str">
        <f t="shared" si="630"/>
        <v>#1774B9</v>
      </c>
      <c r="V2951" s="32" t="str">
        <f>+Enfermedades_Mundiales[[#This Row],[idcoleccion]]&amp;"-"&amp;Enfermedades_Mundiales[[#This Row],[id]]</f>
        <v>360-2941</v>
      </c>
      <c r="W2951" s="21">
        <f>+VLOOKUP(Enfermedades_Mundiales[[#This Row],[Filtro URL]],Estructura!$X$4:$Y$366,2,0)</f>
        <v>36309101</v>
      </c>
      <c r="X2951" s="21" t="str">
        <f>+VLOOKUP(Enfermedades_Mundiales[[#This Row],[tema]],Estructura!$A$4:$C$18,3,0)</f>
        <v>T-370</v>
      </c>
      <c r="Y2951" s="32" t="str">
        <f>+VLOOKUP(Enfermedades_Mundiales[[#This Row],[contenido]],Estructura!$E$4:$G$18,3,0)</f>
        <v>C-364</v>
      </c>
      <c r="Z2951" s="32" t="str">
        <f>+VLOOKUP(Enfermedades_Mundiales[[#This Row],[Filtro Integrado]],Estructura!$M$4:$O$367,3,0)</f>
        <v>FI-366</v>
      </c>
      <c r="AA2951" s="32" t="str">
        <f>+VLOOKUP(Enfermedades_Mundiales[[#This Row],[Muestra]],Estructura!$Q$4:$S$194,3,0)</f>
        <v>M-375</v>
      </c>
    </row>
    <row r="2952" spans="1:27" ht="36" x14ac:dyDescent="0.3">
      <c r="A2952" s="61" t="s">
        <v>3419</v>
      </c>
      <c r="B2952" s="43">
        <f t="shared" si="633"/>
        <v>360</v>
      </c>
      <c r="C2952" s="44" t="str">
        <f t="shared" si="633"/>
        <v>Enfermedades Mundiales</v>
      </c>
      <c r="D2952" s="44" t="str">
        <f t="shared" si="633"/>
        <v>Salud</v>
      </c>
      <c r="E2952" s="64">
        <v>9102</v>
      </c>
      <c r="F2952" s="44" t="str">
        <f t="shared" si="631"/>
        <v>Paso a Paso y Vacunación</v>
      </c>
      <c r="G2952" s="27" t="s">
        <v>3568</v>
      </c>
      <c r="H2952" s="60" t="s">
        <v>17</v>
      </c>
      <c r="I2952" s="58" t="s">
        <v>220</v>
      </c>
      <c r="J2952" s="43" t="str">
        <f t="shared" si="635"/>
        <v>Zona</v>
      </c>
      <c r="K2952" s="12" t="str">
        <f t="shared" si="634"/>
        <v>Etapas Históricas - Vacunación</v>
      </c>
      <c r="L2952" s="43" t="str">
        <f t="shared" si="634"/>
        <v>Periodo 2020-2021</v>
      </c>
      <c r="M2952" s="43" t="str">
        <f t="shared" si="634"/>
        <v>Unidades</v>
      </c>
      <c r="N2952" s="49" t="str">
        <f t="shared" si="634"/>
        <v>Ministerio de Ciencias, Tecnología, Conocimiento e Innovación</v>
      </c>
      <c r="O295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Carahue</v>
      </c>
      <c r="P2952" s="68"/>
      <c r="Q2952" s="15" t="str">
        <f t="shared" si="629"/>
        <v>Gráfico Evolución Comparativo</v>
      </c>
      <c r="R2952" s="30"/>
      <c r="S295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https://analytics.zoho.com/open-view/2395394000008157701?ZOHO_CRITERIA=%22Localiza_CL_Poblacion%22.%22Codcom%22%3D9102</v>
      </c>
      <c r="T2952" s="17"/>
      <c r="U2952" s="31" t="str">
        <f t="shared" si="630"/>
        <v>#1774B9</v>
      </c>
      <c r="V2952" s="32" t="str">
        <f>+Enfermedades_Mundiales[[#This Row],[idcoleccion]]&amp;"-"&amp;Enfermedades_Mundiales[[#This Row],[id]]</f>
        <v>360-2942</v>
      </c>
      <c r="W2952" s="21">
        <f>+VLOOKUP(Enfermedades_Mundiales[[#This Row],[Filtro URL]],Estructura!$X$4:$Y$366,2,0)</f>
        <v>36309102</v>
      </c>
      <c r="X2952" s="21" t="str">
        <f>+VLOOKUP(Enfermedades_Mundiales[[#This Row],[tema]],Estructura!$A$4:$C$18,3,0)</f>
        <v>T-370</v>
      </c>
      <c r="Y2952" s="32" t="str">
        <f>+VLOOKUP(Enfermedades_Mundiales[[#This Row],[contenido]],Estructura!$E$4:$G$18,3,0)</f>
        <v>C-364</v>
      </c>
      <c r="Z2952" s="32" t="str">
        <f>+VLOOKUP(Enfermedades_Mundiales[[#This Row],[Filtro Integrado]],Estructura!$M$4:$O$367,3,0)</f>
        <v>FI-366</v>
      </c>
      <c r="AA2952" s="32" t="str">
        <f>+VLOOKUP(Enfermedades_Mundiales[[#This Row],[Muestra]],Estructura!$Q$4:$S$194,3,0)</f>
        <v>M-375</v>
      </c>
    </row>
    <row r="2953" spans="1:27" ht="36" x14ac:dyDescent="0.3">
      <c r="A2953" s="61" t="s">
        <v>3420</v>
      </c>
      <c r="B2953" s="43">
        <f t="shared" si="633"/>
        <v>360</v>
      </c>
      <c r="C2953" s="44" t="str">
        <f t="shared" si="633"/>
        <v>Enfermedades Mundiales</v>
      </c>
      <c r="D2953" s="44" t="str">
        <f t="shared" si="633"/>
        <v>Salud</v>
      </c>
      <c r="E2953" s="64">
        <v>9103</v>
      </c>
      <c r="F2953" s="44" t="str">
        <f t="shared" si="631"/>
        <v>Paso a Paso y Vacunación</v>
      </c>
      <c r="G2953" s="27" t="s">
        <v>3568</v>
      </c>
      <c r="H2953" s="60" t="s">
        <v>17</v>
      </c>
      <c r="I2953" s="58" t="s">
        <v>221</v>
      </c>
      <c r="J2953" s="43" t="str">
        <f t="shared" si="635"/>
        <v>Zona</v>
      </c>
      <c r="K2953" s="12" t="str">
        <f t="shared" si="634"/>
        <v>Etapas Históricas - Vacunación</v>
      </c>
      <c r="L2953" s="43" t="str">
        <f t="shared" si="634"/>
        <v>Periodo 2020-2021</v>
      </c>
      <c r="M2953" s="43" t="str">
        <f t="shared" si="634"/>
        <v>Unidades</v>
      </c>
      <c r="N2953" s="49" t="str">
        <f t="shared" si="634"/>
        <v>Ministerio de Ciencias, Tecnología, Conocimiento e Innovación</v>
      </c>
      <c r="O295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Cunco</v>
      </c>
      <c r="P2953" s="68"/>
      <c r="Q2953" s="15" t="str">
        <f t="shared" si="629"/>
        <v>Gráfico Evolución Comparativo</v>
      </c>
      <c r="R2953" s="30"/>
      <c r="S295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https://analytics.zoho.com/open-view/2395394000008157701?ZOHO_CRITERIA=%22Localiza_CL_Poblacion%22.%22Codcom%22%3D9103</v>
      </c>
      <c r="T2953" s="17"/>
      <c r="U2953" s="31" t="str">
        <f t="shared" si="630"/>
        <v>#1774B9</v>
      </c>
      <c r="V2953" s="32" t="str">
        <f>+Enfermedades_Mundiales[[#This Row],[idcoleccion]]&amp;"-"&amp;Enfermedades_Mundiales[[#This Row],[id]]</f>
        <v>360-2943</v>
      </c>
      <c r="W2953" s="21">
        <f>+VLOOKUP(Enfermedades_Mundiales[[#This Row],[Filtro URL]],Estructura!$X$4:$Y$366,2,0)</f>
        <v>36309103</v>
      </c>
      <c r="X2953" s="21" t="str">
        <f>+VLOOKUP(Enfermedades_Mundiales[[#This Row],[tema]],Estructura!$A$4:$C$18,3,0)</f>
        <v>T-370</v>
      </c>
      <c r="Y2953" s="32" t="str">
        <f>+VLOOKUP(Enfermedades_Mundiales[[#This Row],[contenido]],Estructura!$E$4:$G$18,3,0)</f>
        <v>C-364</v>
      </c>
      <c r="Z2953" s="32" t="str">
        <f>+VLOOKUP(Enfermedades_Mundiales[[#This Row],[Filtro Integrado]],Estructura!$M$4:$O$367,3,0)</f>
        <v>FI-366</v>
      </c>
      <c r="AA2953" s="32" t="str">
        <f>+VLOOKUP(Enfermedades_Mundiales[[#This Row],[Muestra]],Estructura!$Q$4:$S$194,3,0)</f>
        <v>M-375</v>
      </c>
    </row>
    <row r="2954" spans="1:27" ht="40.799999999999997" x14ac:dyDescent="0.3">
      <c r="A2954" s="61" t="s">
        <v>3421</v>
      </c>
      <c r="B2954" s="43">
        <f t="shared" si="633"/>
        <v>360</v>
      </c>
      <c r="C2954" s="44" t="str">
        <f t="shared" si="633"/>
        <v>Enfermedades Mundiales</v>
      </c>
      <c r="D2954" s="44" t="str">
        <f t="shared" si="633"/>
        <v>Salud</v>
      </c>
      <c r="E2954" s="64">
        <v>9104</v>
      </c>
      <c r="F2954" s="44" t="str">
        <f t="shared" si="631"/>
        <v>Paso a Paso y Vacunación</v>
      </c>
      <c r="G2954" s="27" t="s">
        <v>3568</v>
      </c>
      <c r="H2954" s="60" t="s">
        <v>17</v>
      </c>
      <c r="I2954" s="58" t="s">
        <v>222</v>
      </c>
      <c r="J2954" s="43" t="str">
        <f t="shared" si="635"/>
        <v>Zona</v>
      </c>
      <c r="K2954" s="12" t="str">
        <f t="shared" si="634"/>
        <v>Etapas Históricas - Vacunación</v>
      </c>
      <c r="L2954" s="43" t="str">
        <f t="shared" si="634"/>
        <v>Periodo 2020-2021</v>
      </c>
      <c r="M2954" s="43" t="str">
        <f t="shared" si="634"/>
        <v>Unidades</v>
      </c>
      <c r="N2954" s="49" t="str">
        <f t="shared" si="634"/>
        <v>Ministerio de Ciencias, Tecnología, Conocimiento e Innovación</v>
      </c>
      <c r="O295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Curarrehue</v>
      </c>
      <c r="P2954" s="68"/>
      <c r="Q2954" s="15" t="str">
        <f t="shared" si="629"/>
        <v>Gráfico Evolución Comparativo</v>
      </c>
      <c r="R2954" s="30"/>
      <c r="S295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https://analytics.zoho.com/open-view/2395394000008157701?ZOHO_CRITERIA=%22Localiza_CL_Poblacion%22.%22Codcom%22%3D9104</v>
      </c>
      <c r="T2954" s="17"/>
      <c r="U2954" s="31" t="str">
        <f t="shared" si="630"/>
        <v>#1774B9</v>
      </c>
      <c r="V2954" s="32" t="str">
        <f>+Enfermedades_Mundiales[[#This Row],[idcoleccion]]&amp;"-"&amp;Enfermedades_Mundiales[[#This Row],[id]]</f>
        <v>360-2944</v>
      </c>
      <c r="W2954" s="21">
        <f>+VLOOKUP(Enfermedades_Mundiales[[#This Row],[Filtro URL]],Estructura!$X$4:$Y$366,2,0)</f>
        <v>36309104</v>
      </c>
      <c r="X2954" s="21" t="str">
        <f>+VLOOKUP(Enfermedades_Mundiales[[#This Row],[tema]],Estructura!$A$4:$C$18,3,0)</f>
        <v>T-370</v>
      </c>
      <c r="Y2954" s="32" t="str">
        <f>+VLOOKUP(Enfermedades_Mundiales[[#This Row],[contenido]],Estructura!$E$4:$G$18,3,0)</f>
        <v>C-364</v>
      </c>
      <c r="Z2954" s="32" t="str">
        <f>+VLOOKUP(Enfermedades_Mundiales[[#This Row],[Filtro Integrado]],Estructura!$M$4:$O$367,3,0)</f>
        <v>FI-366</v>
      </c>
      <c r="AA2954" s="32" t="str">
        <f>+VLOOKUP(Enfermedades_Mundiales[[#This Row],[Muestra]],Estructura!$Q$4:$S$194,3,0)</f>
        <v>M-375</v>
      </c>
    </row>
    <row r="2955" spans="1:27" ht="36" x14ac:dyDescent="0.3">
      <c r="A2955" s="61" t="s">
        <v>3422</v>
      </c>
      <c r="B2955" s="43">
        <f t="shared" si="633"/>
        <v>360</v>
      </c>
      <c r="C2955" s="44" t="str">
        <f t="shared" si="633"/>
        <v>Enfermedades Mundiales</v>
      </c>
      <c r="D2955" s="44" t="str">
        <f t="shared" si="633"/>
        <v>Salud</v>
      </c>
      <c r="E2955" s="64">
        <v>9105</v>
      </c>
      <c r="F2955" s="44" t="str">
        <f t="shared" si="631"/>
        <v>Paso a Paso y Vacunación</v>
      </c>
      <c r="G2955" s="27" t="s">
        <v>3568</v>
      </c>
      <c r="H2955" s="60" t="s">
        <v>17</v>
      </c>
      <c r="I2955" s="58" t="s">
        <v>223</v>
      </c>
      <c r="J2955" s="43" t="str">
        <f t="shared" si="635"/>
        <v>Zona</v>
      </c>
      <c r="K2955" s="12" t="str">
        <f t="shared" si="634"/>
        <v>Etapas Históricas - Vacunación</v>
      </c>
      <c r="L2955" s="43" t="str">
        <f t="shared" si="634"/>
        <v>Periodo 2020-2021</v>
      </c>
      <c r="M2955" s="43" t="str">
        <f t="shared" si="634"/>
        <v>Unidades</v>
      </c>
      <c r="N2955" s="49" t="str">
        <f t="shared" si="634"/>
        <v>Ministerio de Ciencias, Tecnología, Conocimiento e Innovación</v>
      </c>
      <c r="O295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Freire</v>
      </c>
      <c r="P2955" s="68"/>
      <c r="Q2955" s="15" t="str">
        <f t="shared" si="629"/>
        <v>Gráfico Evolución Comparativo</v>
      </c>
      <c r="R2955" s="30"/>
      <c r="S295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https://analytics.zoho.com/open-view/2395394000008157701?ZOHO_CRITERIA=%22Localiza_CL_Poblacion%22.%22Codcom%22%3D9105</v>
      </c>
      <c r="T2955" s="17"/>
      <c r="U2955" s="31" t="str">
        <f t="shared" si="630"/>
        <v>#1774B9</v>
      </c>
      <c r="V2955" s="32" t="str">
        <f>+Enfermedades_Mundiales[[#This Row],[idcoleccion]]&amp;"-"&amp;Enfermedades_Mundiales[[#This Row],[id]]</f>
        <v>360-2945</v>
      </c>
      <c r="W2955" s="21">
        <f>+VLOOKUP(Enfermedades_Mundiales[[#This Row],[Filtro URL]],Estructura!$X$4:$Y$366,2,0)</f>
        <v>36309105</v>
      </c>
      <c r="X2955" s="21" t="str">
        <f>+VLOOKUP(Enfermedades_Mundiales[[#This Row],[tema]],Estructura!$A$4:$C$18,3,0)</f>
        <v>T-370</v>
      </c>
      <c r="Y2955" s="32" t="str">
        <f>+VLOOKUP(Enfermedades_Mundiales[[#This Row],[contenido]],Estructura!$E$4:$G$18,3,0)</f>
        <v>C-364</v>
      </c>
      <c r="Z2955" s="32" t="str">
        <f>+VLOOKUP(Enfermedades_Mundiales[[#This Row],[Filtro Integrado]],Estructura!$M$4:$O$367,3,0)</f>
        <v>FI-366</v>
      </c>
      <c r="AA2955" s="32" t="str">
        <f>+VLOOKUP(Enfermedades_Mundiales[[#This Row],[Muestra]],Estructura!$Q$4:$S$194,3,0)</f>
        <v>M-375</v>
      </c>
    </row>
    <row r="2956" spans="1:27" ht="40.799999999999997" x14ac:dyDescent="0.3">
      <c r="A2956" s="61" t="s">
        <v>3423</v>
      </c>
      <c r="B2956" s="43">
        <f t="shared" si="633"/>
        <v>360</v>
      </c>
      <c r="C2956" s="44" t="str">
        <f t="shared" si="633"/>
        <v>Enfermedades Mundiales</v>
      </c>
      <c r="D2956" s="44" t="str">
        <f t="shared" si="633"/>
        <v>Salud</v>
      </c>
      <c r="E2956" s="64">
        <v>9106</v>
      </c>
      <c r="F2956" s="44" t="str">
        <f t="shared" si="631"/>
        <v>Paso a Paso y Vacunación</v>
      </c>
      <c r="G2956" s="27" t="s">
        <v>3568</v>
      </c>
      <c r="H2956" s="60" t="s">
        <v>17</v>
      </c>
      <c r="I2956" s="58" t="s">
        <v>224</v>
      </c>
      <c r="J2956" s="43" t="str">
        <f t="shared" si="635"/>
        <v>Zona</v>
      </c>
      <c r="K2956" s="12" t="str">
        <f t="shared" si="634"/>
        <v>Etapas Históricas - Vacunación</v>
      </c>
      <c r="L2956" s="43" t="str">
        <f t="shared" si="634"/>
        <v>Periodo 2020-2021</v>
      </c>
      <c r="M2956" s="43" t="str">
        <f t="shared" si="634"/>
        <v>Unidades</v>
      </c>
      <c r="N2956" s="49" t="str">
        <f t="shared" si="634"/>
        <v>Ministerio de Ciencias, Tecnología, Conocimiento e Innovación</v>
      </c>
      <c r="O29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Galvarino</v>
      </c>
      <c r="P2956" s="68"/>
      <c r="Q2956" s="15" t="str">
        <f t="shared" si="629"/>
        <v>Gráfico Evolución Comparativo</v>
      </c>
      <c r="R2956" s="30"/>
      <c r="S29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https://analytics.zoho.com/open-view/2395394000008157701?ZOHO_CRITERIA=%22Localiza_CL_Poblacion%22.%22Codcom%22%3D9106</v>
      </c>
      <c r="T2956" s="17"/>
      <c r="U2956" s="31" t="str">
        <f t="shared" si="630"/>
        <v>#1774B9</v>
      </c>
      <c r="V2956" s="32" t="str">
        <f>+Enfermedades_Mundiales[[#This Row],[idcoleccion]]&amp;"-"&amp;Enfermedades_Mundiales[[#This Row],[id]]</f>
        <v>360-2946</v>
      </c>
      <c r="W2956" s="21">
        <f>+VLOOKUP(Enfermedades_Mundiales[[#This Row],[Filtro URL]],Estructura!$X$4:$Y$366,2,0)</f>
        <v>36309106</v>
      </c>
      <c r="X2956" s="21" t="str">
        <f>+VLOOKUP(Enfermedades_Mundiales[[#This Row],[tema]],Estructura!$A$4:$C$18,3,0)</f>
        <v>T-370</v>
      </c>
      <c r="Y2956" s="32" t="str">
        <f>+VLOOKUP(Enfermedades_Mundiales[[#This Row],[contenido]],Estructura!$E$4:$G$18,3,0)</f>
        <v>C-364</v>
      </c>
      <c r="Z2956" s="32" t="str">
        <f>+VLOOKUP(Enfermedades_Mundiales[[#This Row],[Filtro Integrado]],Estructura!$M$4:$O$367,3,0)</f>
        <v>FI-366</v>
      </c>
      <c r="AA2956" s="32" t="str">
        <f>+VLOOKUP(Enfermedades_Mundiales[[#This Row],[Muestra]],Estructura!$Q$4:$S$194,3,0)</f>
        <v>M-375</v>
      </c>
    </row>
    <row r="2957" spans="1:27" ht="36" x14ac:dyDescent="0.3">
      <c r="A2957" s="61" t="s">
        <v>3424</v>
      </c>
      <c r="B2957" s="43">
        <f t="shared" si="633"/>
        <v>360</v>
      </c>
      <c r="C2957" s="44" t="str">
        <f t="shared" si="633"/>
        <v>Enfermedades Mundiales</v>
      </c>
      <c r="D2957" s="44" t="str">
        <f t="shared" si="633"/>
        <v>Salud</v>
      </c>
      <c r="E2957" s="64">
        <v>9107</v>
      </c>
      <c r="F2957" s="44" t="str">
        <f t="shared" si="631"/>
        <v>Paso a Paso y Vacunación</v>
      </c>
      <c r="G2957" s="27" t="s">
        <v>3568</v>
      </c>
      <c r="H2957" s="60" t="s">
        <v>17</v>
      </c>
      <c r="I2957" s="58" t="s">
        <v>225</v>
      </c>
      <c r="J2957" s="43" t="str">
        <f t="shared" si="635"/>
        <v>Zona</v>
      </c>
      <c r="K2957" s="12" t="str">
        <f t="shared" si="634"/>
        <v>Etapas Históricas - Vacunación</v>
      </c>
      <c r="L2957" s="43" t="str">
        <f t="shared" si="634"/>
        <v>Periodo 2020-2021</v>
      </c>
      <c r="M2957" s="43" t="str">
        <f t="shared" si="634"/>
        <v>Unidades</v>
      </c>
      <c r="N2957" s="49" t="str">
        <f t="shared" si="634"/>
        <v>Ministerio de Ciencias, Tecnología, Conocimiento e Innovación</v>
      </c>
      <c r="O29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Gorbea</v>
      </c>
      <c r="P2957" s="68"/>
      <c r="Q2957" s="15" t="str">
        <f t="shared" si="629"/>
        <v>Gráfico Evolución Comparativo</v>
      </c>
      <c r="R2957" s="30"/>
      <c r="S29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https://analytics.zoho.com/open-view/2395394000008157701?ZOHO_CRITERIA=%22Localiza_CL_Poblacion%22.%22Codcom%22%3D9107</v>
      </c>
      <c r="T2957" s="17"/>
      <c r="U2957" s="31" t="str">
        <f t="shared" si="630"/>
        <v>#1774B9</v>
      </c>
      <c r="V2957" s="32" t="str">
        <f>+Enfermedades_Mundiales[[#This Row],[idcoleccion]]&amp;"-"&amp;Enfermedades_Mundiales[[#This Row],[id]]</f>
        <v>360-2947</v>
      </c>
      <c r="W2957" s="21">
        <f>+VLOOKUP(Enfermedades_Mundiales[[#This Row],[Filtro URL]],Estructura!$X$4:$Y$366,2,0)</f>
        <v>36309107</v>
      </c>
      <c r="X2957" s="21" t="str">
        <f>+VLOOKUP(Enfermedades_Mundiales[[#This Row],[tema]],Estructura!$A$4:$C$18,3,0)</f>
        <v>T-370</v>
      </c>
      <c r="Y2957" s="32" t="str">
        <f>+VLOOKUP(Enfermedades_Mundiales[[#This Row],[contenido]],Estructura!$E$4:$G$18,3,0)</f>
        <v>C-364</v>
      </c>
      <c r="Z2957" s="32" t="str">
        <f>+VLOOKUP(Enfermedades_Mundiales[[#This Row],[Filtro Integrado]],Estructura!$M$4:$O$367,3,0)</f>
        <v>FI-366</v>
      </c>
      <c r="AA2957" s="32" t="str">
        <f>+VLOOKUP(Enfermedades_Mundiales[[#This Row],[Muestra]],Estructura!$Q$4:$S$194,3,0)</f>
        <v>M-375</v>
      </c>
    </row>
    <row r="2958" spans="1:27" ht="36" x14ac:dyDescent="0.3">
      <c r="A2958" s="61" t="s">
        <v>3425</v>
      </c>
      <c r="B2958" s="43">
        <f t="shared" si="633"/>
        <v>360</v>
      </c>
      <c r="C2958" s="44" t="str">
        <f t="shared" si="633"/>
        <v>Enfermedades Mundiales</v>
      </c>
      <c r="D2958" s="44" t="str">
        <f t="shared" si="633"/>
        <v>Salud</v>
      </c>
      <c r="E2958" s="64">
        <v>9108</v>
      </c>
      <c r="F2958" s="44" t="str">
        <f t="shared" si="631"/>
        <v>Paso a Paso y Vacunación</v>
      </c>
      <c r="G2958" s="27" t="s">
        <v>3568</v>
      </c>
      <c r="H2958" s="60" t="s">
        <v>17</v>
      </c>
      <c r="I2958" s="58" t="s">
        <v>226</v>
      </c>
      <c r="J2958" s="43" t="str">
        <f t="shared" si="635"/>
        <v>Zona</v>
      </c>
      <c r="K2958" s="12" t="str">
        <f t="shared" si="634"/>
        <v>Etapas Históricas - Vacunación</v>
      </c>
      <c r="L2958" s="43" t="str">
        <f t="shared" si="634"/>
        <v>Periodo 2020-2021</v>
      </c>
      <c r="M2958" s="43" t="str">
        <f t="shared" si="634"/>
        <v>Unidades</v>
      </c>
      <c r="N2958" s="49" t="str">
        <f t="shared" si="634"/>
        <v>Ministerio de Ciencias, Tecnología, Conocimiento e Innovación</v>
      </c>
      <c r="O29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Lautaro</v>
      </c>
      <c r="P2958" s="68"/>
      <c r="Q2958" s="15" t="str">
        <f t="shared" si="629"/>
        <v>Gráfico Evolución Comparativo</v>
      </c>
      <c r="R2958" s="30"/>
      <c r="S29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https://analytics.zoho.com/open-view/2395394000008157701?ZOHO_CRITERIA=%22Localiza_CL_Poblacion%22.%22Codcom%22%3D9108</v>
      </c>
      <c r="T2958" s="17"/>
      <c r="U2958" s="31" t="str">
        <f t="shared" si="630"/>
        <v>#1774B9</v>
      </c>
      <c r="V2958" s="32" t="str">
        <f>+Enfermedades_Mundiales[[#This Row],[idcoleccion]]&amp;"-"&amp;Enfermedades_Mundiales[[#This Row],[id]]</f>
        <v>360-2948</v>
      </c>
      <c r="W2958" s="21">
        <f>+VLOOKUP(Enfermedades_Mundiales[[#This Row],[Filtro URL]],Estructura!$X$4:$Y$366,2,0)</f>
        <v>36309108</v>
      </c>
      <c r="X2958" s="21" t="str">
        <f>+VLOOKUP(Enfermedades_Mundiales[[#This Row],[tema]],Estructura!$A$4:$C$18,3,0)</f>
        <v>T-370</v>
      </c>
      <c r="Y2958" s="32" t="str">
        <f>+VLOOKUP(Enfermedades_Mundiales[[#This Row],[contenido]],Estructura!$E$4:$G$18,3,0)</f>
        <v>C-364</v>
      </c>
      <c r="Z2958" s="32" t="str">
        <f>+VLOOKUP(Enfermedades_Mundiales[[#This Row],[Filtro Integrado]],Estructura!$M$4:$O$367,3,0)</f>
        <v>FI-366</v>
      </c>
      <c r="AA2958" s="32" t="str">
        <f>+VLOOKUP(Enfermedades_Mundiales[[#This Row],[Muestra]],Estructura!$Q$4:$S$194,3,0)</f>
        <v>M-375</v>
      </c>
    </row>
    <row r="2959" spans="1:27" ht="40.799999999999997" x14ac:dyDescent="0.3">
      <c r="A2959" s="61" t="s">
        <v>3426</v>
      </c>
      <c r="B2959" s="43">
        <f t="shared" si="633"/>
        <v>360</v>
      </c>
      <c r="C2959" s="44" t="str">
        <f t="shared" si="633"/>
        <v>Enfermedades Mundiales</v>
      </c>
      <c r="D2959" s="44" t="str">
        <f t="shared" si="633"/>
        <v>Salud</v>
      </c>
      <c r="E2959" s="64">
        <v>9109</v>
      </c>
      <c r="F2959" s="44" t="str">
        <f t="shared" si="631"/>
        <v>Paso a Paso y Vacunación</v>
      </c>
      <c r="G2959" s="27" t="s">
        <v>3568</v>
      </c>
      <c r="H2959" s="60" t="s">
        <v>17</v>
      </c>
      <c r="I2959" s="58" t="s">
        <v>227</v>
      </c>
      <c r="J2959" s="43" t="str">
        <f t="shared" si="635"/>
        <v>Zona</v>
      </c>
      <c r="K2959" s="12" t="str">
        <f t="shared" si="634"/>
        <v>Etapas Históricas - Vacunación</v>
      </c>
      <c r="L2959" s="43" t="str">
        <f t="shared" si="634"/>
        <v>Periodo 2020-2021</v>
      </c>
      <c r="M2959" s="43" t="str">
        <f t="shared" si="634"/>
        <v>Unidades</v>
      </c>
      <c r="N2959" s="49" t="str">
        <f t="shared" si="634"/>
        <v>Ministerio de Ciencias, Tecnología, Conocimiento e Innovación</v>
      </c>
      <c r="O29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Loncoche</v>
      </c>
      <c r="P2959" s="68"/>
      <c r="Q2959" s="15" t="str">
        <f t="shared" si="629"/>
        <v>Gráfico Evolución Comparativo</v>
      </c>
      <c r="R2959" s="30"/>
      <c r="S29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https://analytics.zoho.com/open-view/2395394000008157701?ZOHO_CRITERIA=%22Localiza_CL_Poblacion%22.%22Codcom%22%3D9109</v>
      </c>
      <c r="T2959" s="17"/>
      <c r="U2959" s="31" t="str">
        <f t="shared" si="630"/>
        <v>#1774B9</v>
      </c>
      <c r="V2959" s="32" t="str">
        <f>+Enfermedades_Mundiales[[#This Row],[idcoleccion]]&amp;"-"&amp;Enfermedades_Mundiales[[#This Row],[id]]</f>
        <v>360-2949</v>
      </c>
      <c r="W2959" s="21">
        <f>+VLOOKUP(Enfermedades_Mundiales[[#This Row],[Filtro URL]],Estructura!$X$4:$Y$366,2,0)</f>
        <v>36309109</v>
      </c>
      <c r="X2959" s="21" t="str">
        <f>+VLOOKUP(Enfermedades_Mundiales[[#This Row],[tema]],Estructura!$A$4:$C$18,3,0)</f>
        <v>T-370</v>
      </c>
      <c r="Y2959" s="32" t="str">
        <f>+VLOOKUP(Enfermedades_Mundiales[[#This Row],[contenido]],Estructura!$E$4:$G$18,3,0)</f>
        <v>C-364</v>
      </c>
      <c r="Z2959" s="32" t="str">
        <f>+VLOOKUP(Enfermedades_Mundiales[[#This Row],[Filtro Integrado]],Estructura!$M$4:$O$367,3,0)</f>
        <v>FI-366</v>
      </c>
      <c r="AA2959" s="32" t="str">
        <f>+VLOOKUP(Enfermedades_Mundiales[[#This Row],[Muestra]],Estructura!$Q$4:$S$194,3,0)</f>
        <v>M-375</v>
      </c>
    </row>
    <row r="2960" spans="1:27" ht="40.799999999999997" x14ac:dyDescent="0.3">
      <c r="A2960" s="61" t="s">
        <v>3427</v>
      </c>
      <c r="B2960" s="43">
        <f t="shared" si="633"/>
        <v>360</v>
      </c>
      <c r="C2960" s="44" t="str">
        <f t="shared" si="633"/>
        <v>Enfermedades Mundiales</v>
      </c>
      <c r="D2960" s="44" t="str">
        <f t="shared" si="633"/>
        <v>Salud</v>
      </c>
      <c r="E2960" s="64">
        <v>9110</v>
      </c>
      <c r="F2960" s="44" t="str">
        <f t="shared" si="631"/>
        <v>Paso a Paso y Vacunación</v>
      </c>
      <c r="G2960" s="27" t="s">
        <v>3568</v>
      </c>
      <c r="H2960" s="60" t="s">
        <v>17</v>
      </c>
      <c r="I2960" s="58" t="s">
        <v>228</v>
      </c>
      <c r="J2960" s="43" t="str">
        <f t="shared" si="635"/>
        <v>Zona</v>
      </c>
      <c r="K2960" s="12" t="str">
        <f t="shared" si="634"/>
        <v>Etapas Históricas - Vacunación</v>
      </c>
      <c r="L2960" s="43" t="str">
        <f t="shared" si="634"/>
        <v>Periodo 2020-2021</v>
      </c>
      <c r="M2960" s="43" t="str">
        <f t="shared" si="634"/>
        <v>Unidades</v>
      </c>
      <c r="N2960" s="49" t="str">
        <f t="shared" si="634"/>
        <v>Ministerio de Ciencias, Tecnología, Conocimiento e Innovación</v>
      </c>
      <c r="O29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Melipeuco</v>
      </c>
      <c r="P2960" s="68"/>
      <c r="Q2960" s="15" t="str">
        <f t="shared" si="629"/>
        <v>Gráfico Evolución Comparativo</v>
      </c>
      <c r="R2960" s="30"/>
      <c r="S29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https://analytics.zoho.com/open-view/2395394000008157701?ZOHO_CRITERIA=%22Localiza_CL_Poblacion%22.%22Codcom%22%3D9110</v>
      </c>
      <c r="T2960" s="17"/>
      <c r="U2960" s="31" t="str">
        <f t="shared" si="630"/>
        <v>#1774B9</v>
      </c>
      <c r="V2960" s="32" t="str">
        <f>+Enfermedades_Mundiales[[#This Row],[idcoleccion]]&amp;"-"&amp;Enfermedades_Mundiales[[#This Row],[id]]</f>
        <v>360-2950</v>
      </c>
      <c r="W2960" s="21">
        <f>+VLOOKUP(Enfermedades_Mundiales[[#This Row],[Filtro URL]],Estructura!$X$4:$Y$366,2,0)</f>
        <v>36309110</v>
      </c>
      <c r="X2960" s="21" t="str">
        <f>+VLOOKUP(Enfermedades_Mundiales[[#This Row],[tema]],Estructura!$A$4:$C$18,3,0)</f>
        <v>T-370</v>
      </c>
      <c r="Y2960" s="32" t="str">
        <f>+VLOOKUP(Enfermedades_Mundiales[[#This Row],[contenido]],Estructura!$E$4:$G$18,3,0)</f>
        <v>C-364</v>
      </c>
      <c r="Z2960" s="32" t="str">
        <f>+VLOOKUP(Enfermedades_Mundiales[[#This Row],[Filtro Integrado]],Estructura!$M$4:$O$367,3,0)</f>
        <v>FI-366</v>
      </c>
      <c r="AA2960" s="32" t="str">
        <f>+VLOOKUP(Enfermedades_Mundiales[[#This Row],[Muestra]],Estructura!$Q$4:$S$194,3,0)</f>
        <v>M-375</v>
      </c>
    </row>
    <row r="2961" spans="1:27" ht="40.799999999999997" x14ac:dyDescent="0.3">
      <c r="A2961" s="61" t="s">
        <v>3428</v>
      </c>
      <c r="B2961" s="43">
        <f t="shared" si="633"/>
        <v>360</v>
      </c>
      <c r="C2961" s="44" t="str">
        <f t="shared" si="633"/>
        <v>Enfermedades Mundiales</v>
      </c>
      <c r="D2961" s="44" t="str">
        <f t="shared" si="633"/>
        <v>Salud</v>
      </c>
      <c r="E2961" s="64">
        <v>9111</v>
      </c>
      <c r="F2961" s="44" t="str">
        <f t="shared" si="631"/>
        <v>Paso a Paso y Vacunación</v>
      </c>
      <c r="G2961" s="27" t="s">
        <v>3568</v>
      </c>
      <c r="H2961" s="60" t="s">
        <v>17</v>
      </c>
      <c r="I2961" s="58" t="s">
        <v>229</v>
      </c>
      <c r="J2961" s="43" t="str">
        <f t="shared" si="635"/>
        <v>Zona</v>
      </c>
      <c r="K2961" s="12" t="str">
        <f t="shared" si="634"/>
        <v>Etapas Históricas - Vacunación</v>
      </c>
      <c r="L2961" s="43" t="str">
        <f t="shared" si="634"/>
        <v>Periodo 2020-2021</v>
      </c>
      <c r="M2961" s="43" t="str">
        <f t="shared" si="634"/>
        <v>Unidades</v>
      </c>
      <c r="N2961" s="49" t="str">
        <f t="shared" si="634"/>
        <v>Ministerio de Ciencias, Tecnología, Conocimiento e Innovación</v>
      </c>
      <c r="O29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Nueva Imperial</v>
      </c>
      <c r="P2961" s="68"/>
      <c r="Q2961" s="15" t="str">
        <f t="shared" si="629"/>
        <v>Gráfico Evolución Comparativo</v>
      </c>
      <c r="R2961" s="30"/>
      <c r="S29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https://analytics.zoho.com/open-view/2395394000008157701?ZOHO_CRITERIA=%22Localiza_CL_Poblacion%22.%22Codcom%22%3D9111</v>
      </c>
      <c r="T2961" s="17"/>
      <c r="U2961" s="31" t="str">
        <f t="shared" si="630"/>
        <v>#1774B9</v>
      </c>
      <c r="V2961" s="32" t="str">
        <f>+Enfermedades_Mundiales[[#This Row],[idcoleccion]]&amp;"-"&amp;Enfermedades_Mundiales[[#This Row],[id]]</f>
        <v>360-2951</v>
      </c>
      <c r="W2961" s="21">
        <f>+VLOOKUP(Enfermedades_Mundiales[[#This Row],[Filtro URL]],Estructura!$X$4:$Y$366,2,0)</f>
        <v>36309111</v>
      </c>
      <c r="X2961" s="21" t="str">
        <f>+VLOOKUP(Enfermedades_Mundiales[[#This Row],[tema]],Estructura!$A$4:$C$18,3,0)</f>
        <v>T-370</v>
      </c>
      <c r="Y2961" s="32" t="str">
        <f>+VLOOKUP(Enfermedades_Mundiales[[#This Row],[contenido]],Estructura!$E$4:$G$18,3,0)</f>
        <v>C-364</v>
      </c>
      <c r="Z2961" s="32" t="str">
        <f>+VLOOKUP(Enfermedades_Mundiales[[#This Row],[Filtro Integrado]],Estructura!$M$4:$O$367,3,0)</f>
        <v>FI-366</v>
      </c>
      <c r="AA2961" s="32" t="str">
        <f>+VLOOKUP(Enfermedades_Mundiales[[#This Row],[Muestra]],Estructura!$Q$4:$S$194,3,0)</f>
        <v>M-375</v>
      </c>
    </row>
    <row r="2962" spans="1:27" ht="40.799999999999997" x14ac:dyDescent="0.3">
      <c r="A2962" s="61" t="s">
        <v>3429</v>
      </c>
      <c r="B2962" s="43">
        <f t="shared" si="633"/>
        <v>360</v>
      </c>
      <c r="C2962" s="44" t="str">
        <f t="shared" si="633"/>
        <v>Enfermedades Mundiales</v>
      </c>
      <c r="D2962" s="44" t="str">
        <f t="shared" si="633"/>
        <v>Salud</v>
      </c>
      <c r="E2962" s="64">
        <v>9112</v>
      </c>
      <c r="F2962" s="44" t="str">
        <f t="shared" si="631"/>
        <v>Paso a Paso y Vacunación</v>
      </c>
      <c r="G2962" s="27" t="s">
        <v>3568</v>
      </c>
      <c r="H2962" s="60" t="s">
        <v>17</v>
      </c>
      <c r="I2962" s="58" t="s">
        <v>230</v>
      </c>
      <c r="J2962" s="43" t="str">
        <f t="shared" si="635"/>
        <v>Zona</v>
      </c>
      <c r="K2962" s="12" t="str">
        <f t="shared" si="634"/>
        <v>Etapas Históricas - Vacunación</v>
      </c>
      <c r="L2962" s="43" t="str">
        <f t="shared" si="634"/>
        <v>Periodo 2020-2021</v>
      </c>
      <c r="M2962" s="43" t="str">
        <f t="shared" si="634"/>
        <v>Unidades</v>
      </c>
      <c r="N2962" s="49" t="str">
        <f t="shared" si="634"/>
        <v>Ministerio de Ciencias, Tecnología, Conocimiento e Innovación</v>
      </c>
      <c r="O29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Padre las Casas</v>
      </c>
      <c r="P2962" s="68"/>
      <c r="Q2962" s="15" t="str">
        <f t="shared" si="629"/>
        <v>Gráfico Evolución Comparativo</v>
      </c>
      <c r="R2962" s="30"/>
      <c r="S29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https://analytics.zoho.com/open-view/2395394000008157701?ZOHO_CRITERIA=%22Localiza_CL_Poblacion%22.%22Codcom%22%3D9112</v>
      </c>
      <c r="T2962" s="17"/>
      <c r="U2962" s="31" t="str">
        <f t="shared" si="630"/>
        <v>#1774B9</v>
      </c>
      <c r="V2962" s="32" t="str">
        <f>+Enfermedades_Mundiales[[#This Row],[idcoleccion]]&amp;"-"&amp;Enfermedades_Mundiales[[#This Row],[id]]</f>
        <v>360-2952</v>
      </c>
      <c r="W2962" s="21">
        <f>+VLOOKUP(Enfermedades_Mundiales[[#This Row],[Filtro URL]],Estructura!$X$4:$Y$366,2,0)</f>
        <v>36309112</v>
      </c>
      <c r="X2962" s="21" t="str">
        <f>+VLOOKUP(Enfermedades_Mundiales[[#This Row],[tema]],Estructura!$A$4:$C$18,3,0)</f>
        <v>T-370</v>
      </c>
      <c r="Y2962" s="32" t="str">
        <f>+VLOOKUP(Enfermedades_Mundiales[[#This Row],[contenido]],Estructura!$E$4:$G$18,3,0)</f>
        <v>C-364</v>
      </c>
      <c r="Z2962" s="32" t="str">
        <f>+VLOOKUP(Enfermedades_Mundiales[[#This Row],[Filtro Integrado]],Estructura!$M$4:$O$367,3,0)</f>
        <v>FI-366</v>
      </c>
      <c r="AA2962" s="32" t="str">
        <f>+VLOOKUP(Enfermedades_Mundiales[[#This Row],[Muestra]],Estructura!$Q$4:$S$194,3,0)</f>
        <v>M-375</v>
      </c>
    </row>
    <row r="2963" spans="1:27" ht="40.799999999999997" x14ac:dyDescent="0.3">
      <c r="A2963" s="61" t="s">
        <v>3430</v>
      </c>
      <c r="B2963" s="43">
        <f t="shared" si="633"/>
        <v>360</v>
      </c>
      <c r="C2963" s="44" t="str">
        <f t="shared" si="633"/>
        <v>Enfermedades Mundiales</v>
      </c>
      <c r="D2963" s="44" t="str">
        <f t="shared" si="633"/>
        <v>Salud</v>
      </c>
      <c r="E2963" s="64">
        <v>9113</v>
      </c>
      <c r="F2963" s="44" t="str">
        <f t="shared" si="631"/>
        <v>Paso a Paso y Vacunación</v>
      </c>
      <c r="G2963" s="27" t="s">
        <v>3568</v>
      </c>
      <c r="H2963" s="60" t="s">
        <v>17</v>
      </c>
      <c r="I2963" s="58" t="s">
        <v>231</v>
      </c>
      <c r="J2963" s="43" t="str">
        <f t="shared" si="635"/>
        <v>Zona</v>
      </c>
      <c r="K2963" s="12" t="str">
        <f t="shared" si="634"/>
        <v>Etapas Históricas - Vacunación</v>
      </c>
      <c r="L2963" s="43" t="str">
        <f t="shared" si="634"/>
        <v>Periodo 2020-2021</v>
      </c>
      <c r="M2963" s="43" t="str">
        <f t="shared" si="634"/>
        <v>Unidades</v>
      </c>
      <c r="N2963" s="49" t="str">
        <f t="shared" si="634"/>
        <v>Ministerio de Ciencias, Tecnología, Conocimiento e Innovación</v>
      </c>
      <c r="O29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Perquenco</v>
      </c>
      <c r="P2963" s="68"/>
      <c r="Q2963" s="15" t="str">
        <f t="shared" si="629"/>
        <v>Gráfico Evolución Comparativo</v>
      </c>
      <c r="R2963" s="30"/>
      <c r="S29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https://analytics.zoho.com/open-view/2395394000008157701?ZOHO_CRITERIA=%22Localiza_CL_Poblacion%22.%22Codcom%22%3D9113</v>
      </c>
      <c r="T2963" s="17"/>
      <c r="U2963" s="31" t="str">
        <f t="shared" si="630"/>
        <v>#1774B9</v>
      </c>
      <c r="V2963" s="32" t="str">
        <f>+Enfermedades_Mundiales[[#This Row],[idcoleccion]]&amp;"-"&amp;Enfermedades_Mundiales[[#This Row],[id]]</f>
        <v>360-2953</v>
      </c>
      <c r="W2963" s="21">
        <f>+VLOOKUP(Enfermedades_Mundiales[[#This Row],[Filtro URL]],Estructura!$X$4:$Y$366,2,0)</f>
        <v>36309113</v>
      </c>
      <c r="X2963" s="21" t="str">
        <f>+VLOOKUP(Enfermedades_Mundiales[[#This Row],[tema]],Estructura!$A$4:$C$18,3,0)</f>
        <v>T-370</v>
      </c>
      <c r="Y2963" s="32" t="str">
        <f>+VLOOKUP(Enfermedades_Mundiales[[#This Row],[contenido]],Estructura!$E$4:$G$18,3,0)</f>
        <v>C-364</v>
      </c>
      <c r="Z2963" s="32" t="str">
        <f>+VLOOKUP(Enfermedades_Mundiales[[#This Row],[Filtro Integrado]],Estructura!$M$4:$O$367,3,0)</f>
        <v>FI-366</v>
      </c>
      <c r="AA2963" s="32" t="str">
        <f>+VLOOKUP(Enfermedades_Mundiales[[#This Row],[Muestra]],Estructura!$Q$4:$S$194,3,0)</f>
        <v>M-375</v>
      </c>
    </row>
    <row r="2964" spans="1:27" ht="40.799999999999997" x14ac:dyDescent="0.3">
      <c r="A2964" s="61" t="s">
        <v>3431</v>
      </c>
      <c r="B2964" s="43">
        <f t="shared" ref="B2964:D2979" si="636">+B2963</f>
        <v>360</v>
      </c>
      <c r="C2964" s="44" t="str">
        <f t="shared" si="636"/>
        <v>Enfermedades Mundiales</v>
      </c>
      <c r="D2964" s="44" t="str">
        <f t="shared" si="636"/>
        <v>Salud</v>
      </c>
      <c r="E2964" s="64">
        <v>9114</v>
      </c>
      <c r="F2964" s="44" t="str">
        <f t="shared" si="631"/>
        <v>Paso a Paso y Vacunación</v>
      </c>
      <c r="G2964" s="27" t="s">
        <v>3568</v>
      </c>
      <c r="H2964" s="60" t="s">
        <v>17</v>
      </c>
      <c r="I2964" s="58" t="s">
        <v>232</v>
      </c>
      <c r="J2964" s="43" t="str">
        <f t="shared" si="635"/>
        <v>Zona</v>
      </c>
      <c r="K2964" s="12" t="str">
        <f t="shared" si="634"/>
        <v>Etapas Históricas - Vacunación</v>
      </c>
      <c r="L2964" s="43" t="str">
        <f t="shared" si="634"/>
        <v>Periodo 2020-2021</v>
      </c>
      <c r="M2964" s="43" t="str">
        <f t="shared" si="634"/>
        <v>Unidades</v>
      </c>
      <c r="N2964" s="49" t="str">
        <f t="shared" si="634"/>
        <v>Ministerio de Ciencias, Tecnología, Conocimiento e Innovación</v>
      </c>
      <c r="O29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Pitrufquén</v>
      </c>
      <c r="P2964" s="68"/>
      <c r="Q2964" s="15" t="str">
        <f t="shared" si="629"/>
        <v>Gráfico Evolución Comparativo</v>
      </c>
      <c r="R2964" s="30"/>
      <c r="S29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https://analytics.zoho.com/open-view/2395394000008157701?ZOHO_CRITERIA=%22Localiza_CL_Poblacion%22.%22Codcom%22%3D9114</v>
      </c>
      <c r="T2964" s="17"/>
      <c r="U2964" s="31" t="str">
        <f t="shared" si="630"/>
        <v>#1774B9</v>
      </c>
      <c r="V2964" s="32" t="str">
        <f>+Enfermedades_Mundiales[[#This Row],[idcoleccion]]&amp;"-"&amp;Enfermedades_Mundiales[[#This Row],[id]]</f>
        <v>360-2954</v>
      </c>
      <c r="W2964" s="21">
        <f>+VLOOKUP(Enfermedades_Mundiales[[#This Row],[Filtro URL]],Estructura!$X$4:$Y$366,2,0)</f>
        <v>36309114</v>
      </c>
      <c r="X2964" s="21" t="str">
        <f>+VLOOKUP(Enfermedades_Mundiales[[#This Row],[tema]],Estructura!$A$4:$C$18,3,0)</f>
        <v>T-370</v>
      </c>
      <c r="Y2964" s="32" t="str">
        <f>+VLOOKUP(Enfermedades_Mundiales[[#This Row],[contenido]],Estructura!$E$4:$G$18,3,0)</f>
        <v>C-364</v>
      </c>
      <c r="Z2964" s="32" t="str">
        <f>+VLOOKUP(Enfermedades_Mundiales[[#This Row],[Filtro Integrado]],Estructura!$M$4:$O$367,3,0)</f>
        <v>FI-366</v>
      </c>
      <c r="AA2964" s="32" t="str">
        <f>+VLOOKUP(Enfermedades_Mundiales[[#This Row],[Muestra]],Estructura!$Q$4:$S$194,3,0)</f>
        <v>M-375</v>
      </c>
    </row>
    <row r="2965" spans="1:27" ht="36" x14ac:dyDescent="0.3">
      <c r="A2965" s="61" t="s">
        <v>3432</v>
      </c>
      <c r="B2965" s="43">
        <f t="shared" si="636"/>
        <v>360</v>
      </c>
      <c r="C2965" s="44" t="str">
        <f t="shared" si="636"/>
        <v>Enfermedades Mundiales</v>
      </c>
      <c r="D2965" s="44" t="str">
        <f t="shared" si="636"/>
        <v>Salud</v>
      </c>
      <c r="E2965" s="64">
        <v>9115</v>
      </c>
      <c r="F2965" s="44" t="str">
        <f t="shared" si="631"/>
        <v>Paso a Paso y Vacunación</v>
      </c>
      <c r="G2965" s="27" t="s">
        <v>3568</v>
      </c>
      <c r="H2965" s="60" t="s">
        <v>17</v>
      </c>
      <c r="I2965" s="58" t="s">
        <v>233</v>
      </c>
      <c r="J2965" s="43" t="str">
        <f t="shared" si="635"/>
        <v>Zona</v>
      </c>
      <c r="K2965" s="12" t="str">
        <f t="shared" ref="K2965:N2980" si="637">+K2964</f>
        <v>Etapas Históricas - Vacunación</v>
      </c>
      <c r="L2965" s="43" t="str">
        <f t="shared" si="637"/>
        <v>Periodo 2020-2021</v>
      </c>
      <c r="M2965" s="43" t="str">
        <f t="shared" si="637"/>
        <v>Unidades</v>
      </c>
      <c r="N2965" s="49" t="str">
        <f t="shared" si="637"/>
        <v>Ministerio de Ciencias, Tecnología, Conocimiento e Innovación</v>
      </c>
      <c r="O29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Pucón</v>
      </c>
      <c r="P2965" s="68"/>
      <c r="Q2965" s="15" t="str">
        <f t="shared" si="629"/>
        <v>Gráfico Evolución Comparativo</v>
      </c>
      <c r="R2965" s="30"/>
      <c r="S29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https://analytics.zoho.com/open-view/2395394000008157701?ZOHO_CRITERIA=%22Localiza_CL_Poblacion%22.%22Codcom%22%3D9115</v>
      </c>
      <c r="T2965" s="17"/>
      <c r="U2965" s="31" t="str">
        <f t="shared" si="630"/>
        <v>#1774B9</v>
      </c>
      <c r="V2965" s="32" t="str">
        <f>+Enfermedades_Mundiales[[#This Row],[idcoleccion]]&amp;"-"&amp;Enfermedades_Mundiales[[#This Row],[id]]</f>
        <v>360-2955</v>
      </c>
      <c r="W2965" s="21">
        <f>+VLOOKUP(Enfermedades_Mundiales[[#This Row],[Filtro URL]],Estructura!$X$4:$Y$366,2,0)</f>
        <v>36309115</v>
      </c>
      <c r="X2965" s="21" t="str">
        <f>+VLOOKUP(Enfermedades_Mundiales[[#This Row],[tema]],Estructura!$A$4:$C$18,3,0)</f>
        <v>T-370</v>
      </c>
      <c r="Y2965" s="32" t="str">
        <f>+VLOOKUP(Enfermedades_Mundiales[[#This Row],[contenido]],Estructura!$E$4:$G$18,3,0)</f>
        <v>C-364</v>
      </c>
      <c r="Z2965" s="32" t="str">
        <f>+VLOOKUP(Enfermedades_Mundiales[[#This Row],[Filtro Integrado]],Estructura!$M$4:$O$367,3,0)</f>
        <v>FI-366</v>
      </c>
      <c r="AA2965" s="32" t="str">
        <f>+VLOOKUP(Enfermedades_Mundiales[[#This Row],[Muestra]],Estructura!$Q$4:$S$194,3,0)</f>
        <v>M-375</v>
      </c>
    </row>
    <row r="2966" spans="1:27" ht="40.799999999999997" x14ac:dyDescent="0.3">
      <c r="A2966" s="61" t="s">
        <v>3433</v>
      </c>
      <c r="B2966" s="43">
        <f t="shared" si="636"/>
        <v>360</v>
      </c>
      <c r="C2966" s="44" t="str">
        <f t="shared" si="636"/>
        <v>Enfermedades Mundiales</v>
      </c>
      <c r="D2966" s="44" t="str">
        <f t="shared" si="636"/>
        <v>Salud</v>
      </c>
      <c r="E2966" s="64">
        <v>9116</v>
      </c>
      <c r="F2966" s="44" t="str">
        <f t="shared" si="631"/>
        <v>Paso a Paso y Vacunación</v>
      </c>
      <c r="G2966" s="27" t="s">
        <v>3568</v>
      </c>
      <c r="H2966" s="60" t="s">
        <v>17</v>
      </c>
      <c r="I2966" s="58" t="s">
        <v>234</v>
      </c>
      <c r="J2966" s="43" t="str">
        <f t="shared" si="635"/>
        <v>Zona</v>
      </c>
      <c r="K2966" s="12" t="str">
        <f t="shared" si="637"/>
        <v>Etapas Históricas - Vacunación</v>
      </c>
      <c r="L2966" s="43" t="str">
        <f t="shared" si="637"/>
        <v>Periodo 2020-2021</v>
      </c>
      <c r="M2966" s="43" t="str">
        <f t="shared" si="637"/>
        <v>Unidades</v>
      </c>
      <c r="N2966" s="49" t="str">
        <f t="shared" si="637"/>
        <v>Ministerio de Ciencias, Tecnología, Conocimiento e Innovación</v>
      </c>
      <c r="O29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Saavedra</v>
      </c>
      <c r="P2966" s="68"/>
      <c r="Q2966" s="15" t="str">
        <f t="shared" si="629"/>
        <v>Gráfico Evolución Comparativo</v>
      </c>
      <c r="R2966" s="30"/>
      <c r="S29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https://analytics.zoho.com/open-view/2395394000008157701?ZOHO_CRITERIA=%22Localiza_CL_Poblacion%22.%22Codcom%22%3D9116</v>
      </c>
      <c r="T2966" s="17"/>
      <c r="U2966" s="31" t="str">
        <f t="shared" si="630"/>
        <v>#1774B9</v>
      </c>
      <c r="V2966" s="32" t="str">
        <f>+Enfermedades_Mundiales[[#This Row],[idcoleccion]]&amp;"-"&amp;Enfermedades_Mundiales[[#This Row],[id]]</f>
        <v>360-2956</v>
      </c>
      <c r="W2966" s="21">
        <f>+VLOOKUP(Enfermedades_Mundiales[[#This Row],[Filtro URL]],Estructura!$X$4:$Y$366,2,0)</f>
        <v>36309116</v>
      </c>
      <c r="X2966" s="21" t="str">
        <f>+VLOOKUP(Enfermedades_Mundiales[[#This Row],[tema]],Estructura!$A$4:$C$18,3,0)</f>
        <v>T-370</v>
      </c>
      <c r="Y2966" s="32" t="str">
        <f>+VLOOKUP(Enfermedades_Mundiales[[#This Row],[contenido]],Estructura!$E$4:$G$18,3,0)</f>
        <v>C-364</v>
      </c>
      <c r="Z2966" s="32" t="str">
        <f>+VLOOKUP(Enfermedades_Mundiales[[#This Row],[Filtro Integrado]],Estructura!$M$4:$O$367,3,0)</f>
        <v>FI-366</v>
      </c>
      <c r="AA2966" s="32" t="str">
        <f>+VLOOKUP(Enfermedades_Mundiales[[#This Row],[Muestra]],Estructura!$Q$4:$S$194,3,0)</f>
        <v>M-375</v>
      </c>
    </row>
    <row r="2967" spans="1:27" ht="40.799999999999997" x14ac:dyDescent="0.3">
      <c r="A2967" s="61" t="s">
        <v>3434</v>
      </c>
      <c r="B2967" s="43">
        <f t="shared" si="636"/>
        <v>360</v>
      </c>
      <c r="C2967" s="44" t="str">
        <f t="shared" si="636"/>
        <v>Enfermedades Mundiales</v>
      </c>
      <c r="D2967" s="44" t="str">
        <f t="shared" si="636"/>
        <v>Salud</v>
      </c>
      <c r="E2967" s="64">
        <v>9117</v>
      </c>
      <c r="F2967" s="44" t="str">
        <f t="shared" si="631"/>
        <v>Paso a Paso y Vacunación</v>
      </c>
      <c r="G2967" s="27" t="s">
        <v>3568</v>
      </c>
      <c r="H2967" s="60" t="s">
        <v>17</v>
      </c>
      <c r="I2967" s="58" t="s">
        <v>235</v>
      </c>
      <c r="J2967" s="43" t="str">
        <f t="shared" si="635"/>
        <v>Zona</v>
      </c>
      <c r="K2967" s="12" t="str">
        <f t="shared" si="637"/>
        <v>Etapas Históricas - Vacunación</v>
      </c>
      <c r="L2967" s="43" t="str">
        <f t="shared" si="637"/>
        <v>Periodo 2020-2021</v>
      </c>
      <c r="M2967" s="43" t="str">
        <f t="shared" si="637"/>
        <v>Unidades</v>
      </c>
      <c r="N2967" s="49" t="str">
        <f t="shared" si="637"/>
        <v>Ministerio de Ciencias, Tecnología, Conocimiento e Innovación</v>
      </c>
      <c r="O29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Teodoro Schmidt</v>
      </c>
      <c r="P2967" s="68"/>
      <c r="Q2967" s="15" t="str">
        <f t="shared" si="629"/>
        <v>Gráfico Evolución Comparativo</v>
      </c>
      <c r="R2967" s="30"/>
      <c r="S29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https://analytics.zoho.com/open-view/2395394000008157701?ZOHO_CRITERIA=%22Localiza_CL_Poblacion%22.%22Codcom%22%3D9117</v>
      </c>
      <c r="T2967" s="17"/>
      <c r="U2967" s="31" t="str">
        <f t="shared" si="630"/>
        <v>#1774B9</v>
      </c>
      <c r="V2967" s="32" t="str">
        <f>+Enfermedades_Mundiales[[#This Row],[idcoleccion]]&amp;"-"&amp;Enfermedades_Mundiales[[#This Row],[id]]</f>
        <v>360-2957</v>
      </c>
      <c r="W2967" s="21">
        <f>+VLOOKUP(Enfermedades_Mundiales[[#This Row],[Filtro URL]],Estructura!$X$4:$Y$366,2,0)</f>
        <v>36309117</v>
      </c>
      <c r="X2967" s="21" t="str">
        <f>+VLOOKUP(Enfermedades_Mundiales[[#This Row],[tema]],Estructura!$A$4:$C$18,3,0)</f>
        <v>T-370</v>
      </c>
      <c r="Y2967" s="32" t="str">
        <f>+VLOOKUP(Enfermedades_Mundiales[[#This Row],[contenido]],Estructura!$E$4:$G$18,3,0)</f>
        <v>C-364</v>
      </c>
      <c r="Z2967" s="32" t="str">
        <f>+VLOOKUP(Enfermedades_Mundiales[[#This Row],[Filtro Integrado]],Estructura!$M$4:$O$367,3,0)</f>
        <v>FI-366</v>
      </c>
      <c r="AA2967" s="32" t="str">
        <f>+VLOOKUP(Enfermedades_Mundiales[[#This Row],[Muestra]],Estructura!$Q$4:$S$194,3,0)</f>
        <v>M-375</v>
      </c>
    </row>
    <row r="2968" spans="1:27" ht="36" x14ac:dyDescent="0.3">
      <c r="A2968" s="61" t="s">
        <v>3435</v>
      </c>
      <c r="B2968" s="43">
        <f t="shared" si="636"/>
        <v>360</v>
      </c>
      <c r="C2968" s="44" t="str">
        <f t="shared" si="636"/>
        <v>Enfermedades Mundiales</v>
      </c>
      <c r="D2968" s="44" t="str">
        <f t="shared" si="636"/>
        <v>Salud</v>
      </c>
      <c r="E2968" s="64">
        <v>9118</v>
      </c>
      <c r="F2968" s="44" t="str">
        <f t="shared" si="631"/>
        <v>Paso a Paso y Vacunación</v>
      </c>
      <c r="G2968" s="27" t="s">
        <v>3568</v>
      </c>
      <c r="H2968" s="60" t="s">
        <v>17</v>
      </c>
      <c r="I2968" s="58" t="s">
        <v>236</v>
      </c>
      <c r="J2968" s="43" t="str">
        <f t="shared" si="635"/>
        <v>Zona</v>
      </c>
      <c r="K2968" s="12" t="str">
        <f t="shared" si="637"/>
        <v>Etapas Históricas - Vacunación</v>
      </c>
      <c r="L2968" s="43" t="str">
        <f t="shared" si="637"/>
        <v>Periodo 2020-2021</v>
      </c>
      <c r="M2968" s="43" t="str">
        <f t="shared" si="637"/>
        <v>Unidades</v>
      </c>
      <c r="N2968" s="49" t="str">
        <f t="shared" si="637"/>
        <v>Ministerio de Ciencias, Tecnología, Conocimiento e Innovación</v>
      </c>
      <c r="O29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Toltén</v>
      </c>
      <c r="P2968" s="68"/>
      <c r="Q2968" s="15" t="str">
        <f t="shared" si="629"/>
        <v>Gráfico Evolución Comparativo</v>
      </c>
      <c r="R2968" s="30"/>
      <c r="S29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https://analytics.zoho.com/open-view/2395394000008157701?ZOHO_CRITERIA=%22Localiza_CL_Poblacion%22.%22Codcom%22%3D9118</v>
      </c>
      <c r="T2968" s="17"/>
      <c r="U2968" s="31" t="str">
        <f t="shared" si="630"/>
        <v>#1774B9</v>
      </c>
      <c r="V2968" s="32" t="str">
        <f>+Enfermedades_Mundiales[[#This Row],[idcoleccion]]&amp;"-"&amp;Enfermedades_Mundiales[[#This Row],[id]]</f>
        <v>360-2958</v>
      </c>
      <c r="W2968" s="21">
        <f>+VLOOKUP(Enfermedades_Mundiales[[#This Row],[Filtro URL]],Estructura!$X$4:$Y$366,2,0)</f>
        <v>36309118</v>
      </c>
      <c r="X2968" s="21" t="str">
        <f>+VLOOKUP(Enfermedades_Mundiales[[#This Row],[tema]],Estructura!$A$4:$C$18,3,0)</f>
        <v>T-370</v>
      </c>
      <c r="Y2968" s="32" t="str">
        <f>+VLOOKUP(Enfermedades_Mundiales[[#This Row],[contenido]],Estructura!$E$4:$G$18,3,0)</f>
        <v>C-364</v>
      </c>
      <c r="Z2968" s="32" t="str">
        <f>+VLOOKUP(Enfermedades_Mundiales[[#This Row],[Filtro Integrado]],Estructura!$M$4:$O$367,3,0)</f>
        <v>FI-366</v>
      </c>
      <c r="AA2968" s="32" t="str">
        <f>+VLOOKUP(Enfermedades_Mundiales[[#This Row],[Muestra]],Estructura!$Q$4:$S$194,3,0)</f>
        <v>M-375</v>
      </c>
    </row>
    <row r="2969" spans="1:27" ht="36" x14ac:dyDescent="0.3">
      <c r="A2969" s="61" t="s">
        <v>3436</v>
      </c>
      <c r="B2969" s="43">
        <f t="shared" si="636"/>
        <v>360</v>
      </c>
      <c r="C2969" s="44" t="str">
        <f t="shared" si="636"/>
        <v>Enfermedades Mundiales</v>
      </c>
      <c r="D2969" s="44" t="str">
        <f t="shared" si="636"/>
        <v>Salud</v>
      </c>
      <c r="E2969" s="64">
        <v>9119</v>
      </c>
      <c r="F2969" s="44" t="str">
        <f t="shared" si="631"/>
        <v>Paso a Paso y Vacunación</v>
      </c>
      <c r="G2969" s="27" t="s">
        <v>3568</v>
      </c>
      <c r="H2969" s="60" t="s">
        <v>17</v>
      </c>
      <c r="I2969" s="58" t="s">
        <v>237</v>
      </c>
      <c r="J2969" s="43" t="str">
        <f t="shared" si="635"/>
        <v>Zona</v>
      </c>
      <c r="K2969" s="12" t="str">
        <f t="shared" si="637"/>
        <v>Etapas Históricas - Vacunación</v>
      </c>
      <c r="L2969" s="43" t="str">
        <f t="shared" si="637"/>
        <v>Periodo 2020-2021</v>
      </c>
      <c r="M2969" s="43" t="str">
        <f t="shared" si="637"/>
        <v>Unidades</v>
      </c>
      <c r="N2969" s="49" t="str">
        <f t="shared" si="637"/>
        <v>Ministerio de Ciencias, Tecnología, Conocimiento e Innovación</v>
      </c>
      <c r="O29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Vilcún</v>
      </c>
      <c r="P2969" s="68"/>
      <c r="Q2969" s="15" t="str">
        <f t="shared" si="629"/>
        <v>Gráfico Evolución Comparativo</v>
      </c>
      <c r="R2969" s="30"/>
      <c r="S29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https://analytics.zoho.com/open-view/2395394000008157701?ZOHO_CRITERIA=%22Localiza_CL_Poblacion%22.%22Codcom%22%3D9119</v>
      </c>
      <c r="T2969" s="17"/>
      <c r="U2969" s="31" t="str">
        <f t="shared" si="630"/>
        <v>#1774B9</v>
      </c>
      <c r="V2969" s="32" t="str">
        <f>+Enfermedades_Mundiales[[#This Row],[idcoleccion]]&amp;"-"&amp;Enfermedades_Mundiales[[#This Row],[id]]</f>
        <v>360-2959</v>
      </c>
      <c r="W2969" s="21">
        <f>+VLOOKUP(Enfermedades_Mundiales[[#This Row],[Filtro URL]],Estructura!$X$4:$Y$366,2,0)</f>
        <v>36309119</v>
      </c>
      <c r="X2969" s="21" t="str">
        <f>+VLOOKUP(Enfermedades_Mundiales[[#This Row],[tema]],Estructura!$A$4:$C$18,3,0)</f>
        <v>T-370</v>
      </c>
      <c r="Y2969" s="32" t="str">
        <f>+VLOOKUP(Enfermedades_Mundiales[[#This Row],[contenido]],Estructura!$E$4:$G$18,3,0)</f>
        <v>C-364</v>
      </c>
      <c r="Z2969" s="32" t="str">
        <f>+VLOOKUP(Enfermedades_Mundiales[[#This Row],[Filtro Integrado]],Estructura!$M$4:$O$367,3,0)</f>
        <v>FI-366</v>
      </c>
      <c r="AA2969" s="32" t="str">
        <f>+VLOOKUP(Enfermedades_Mundiales[[#This Row],[Muestra]],Estructura!$Q$4:$S$194,3,0)</f>
        <v>M-375</v>
      </c>
    </row>
    <row r="2970" spans="1:27" ht="40.799999999999997" x14ac:dyDescent="0.3">
      <c r="A2970" s="61" t="s">
        <v>3437</v>
      </c>
      <c r="B2970" s="43">
        <f t="shared" si="636"/>
        <v>360</v>
      </c>
      <c r="C2970" s="44" t="str">
        <f t="shared" si="636"/>
        <v>Enfermedades Mundiales</v>
      </c>
      <c r="D2970" s="44" t="str">
        <f t="shared" si="636"/>
        <v>Salud</v>
      </c>
      <c r="E2970" s="64">
        <v>9120</v>
      </c>
      <c r="F2970" s="44" t="str">
        <f t="shared" si="631"/>
        <v>Paso a Paso y Vacunación</v>
      </c>
      <c r="G2970" s="27" t="s">
        <v>3568</v>
      </c>
      <c r="H2970" s="60" t="s">
        <v>17</v>
      </c>
      <c r="I2970" s="58" t="s">
        <v>238</v>
      </c>
      <c r="J2970" s="43" t="str">
        <f t="shared" si="635"/>
        <v>Zona</v>
      </c>
      <c r="K2970" s="12" t="str">
        <f t="shared" si="637"/>
        <v>Etapas Históricas - Vacunación</v>
      </c>
      <c r="L2970" s="43" t="str">
        <f t="shared" si="637"/>
        <v>Periodo 2020-2021</v>
      </c>
      <c r="M2970" s="43" t="str">
        <f t="shared" si="637"/>
        <v>Unidades</v>
      </c>
      <c r="N2970" s="49" t="str">
        <f t="shared" si="637"/>
        <v>Ministerio de Ciencias, Tecnología, Conocimiento e Innovación</v>
      </c>
      <c r="O29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Villarrica</v>
      </c>
      <c r="P2970" s="68"/>
      <c r="Q2970" s="15" t="str">
        <f t="shared" si="629"/>
        <v>Gráfico Evolución Comparativo</v>
      </c>
      <c r="R2970" s="30"/>
      <c r="S29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https://analytics.zoho.com/open-view/2395394000008157701?ZOHO_CRITERIA=%22Localiza_CL_Poblacion%22.%22Codcom%22%3D9120</v>
      </c>
      <c r="T2970" s="17"/>
      <c r="U2970" s="31" t="str">
        <f t="shared" si="630"/>
        <v>#1774B9</v>
      </c>
      <c r="V2970" s="32" t="str">
        <f>+Enfermedades_Mundiales[[#This Row],[idcoleccion]]&amp;"-"&amp;Enfermedades_Mundiales[[#This Row],[id]]</f>
        <v>360-2960</v>
      </c>
      <c r="W2970" s="21">
        <f>+VLOOKUP(Enfermedades_Mundiales[[#This Row],[Filtro URL]],Estructura!$X$4:$Y$366,2,0)</f>
        <v>36309120</v>
      </c>
      <c r="X2970" s="21" t="str">
        <f>+VLOOKUP(Enfermedades_Mundiales[[#This Row],[tema]],Estructura!$A$4:$C$18,3,0)</f>
        <v>T-370</v>
      </c>
      <c r="Y2970" s="32" t="str">
        <f>+VLOOKUP(Enfermedades_Mundiales[[#This Row],[contenido]],Estructura!$E$4:$G$18,3,0)</f>
        <v>C-364</v>
      </c>
      <c r="Z2970" s="32" t="str">
        <f>+VLOOKUP(Enfermedades_Mundiales[[#This Row],[Filtro Integrado]],Estructura!$M$4:$O$367,3,0)</f>
        <v>FI-366</v>
      </c>
      <c r="AA2970" s="32" t="str">
        <f>+VLOOKUP(Enfermedades_Mundiales[[#This Row],[Muestra]],Estructura!$Q$4:$S$194,3,0)</f>
        <v>M-375</v>
      </c>
    </row>
    <row r="2971" spans="1:27" ht="40.799999999999997" x14ac:dyDescent="0.3">
      <c r="A2971" s="61" t="s">
        <v>3438</v>
      </c>
      <c r="B2971" s="43">
        <f t="shared" si="636"/>
        <v>360</v>
      </c>
      <c r="C2971" s="44" t="str">
        <f t="shared" si="636"/>
        <v>Enfermedades Mundiales</v>
      </c>
      <c r="D2971" s="44" t="str">
        <f t="shared" si="636"/>
        <v>Salud</v>
      </c>
      <c r="E2971" s="64">
        <v>9121</v>
      </c>
      <c r="F2971" s="44" t="str">
        <f t="shared" si="631"/>
        <v>Paso a Paso y Vacunación</v>
      </c>
      <c r="G2971" s="27" t="s">
        <v>3568</v>
      </c>
      <c r="H2971" s="60" t="s">
        <v>17</v>
      </c>
      <c r="I2971" s="58" t="s">
        <v>239</v>
      </c>
      <c r="J2971" s="43" t="str">
        <f t="shared" si="635"/>
        <v>Zona</v>
      </c>
      <c r="K2971" s="12" t="str">
        <f t="shared" si="637"/>
        <v>Etapas Históricas - Vacunación</v>
      </c>
      <c r="L2971" s="43" t="str">
        <f t="shared" si="637"/>
        <v>Periodo 2020-2021</v>
      </c>
      <c r="M2971" s="43" t="str">
        <f t="shared" si="637"/>
        <v>Unidades</v>
      </c>
      <c r="N2971" s="49" t="str">
        <f t="shared" si="637"/>
        <v>Ministerio de Ciencias, Tecnología, Conocimiento e Innovación</v>
      </c>
      <c r="O29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Cholchol</v>
      </c>
      <c r="P2971" s="68"/>
      <c r="Q2971" s="15" t="str">
        <f t="shared" si="629"/>
        <v>Gráfico Evolución Comparativo</v>
      </c>
      <c r="R2971" s="30"/>
      <c r="S29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https://analytics.zoho.com/open-view/2395394000008157701?ZOHO_CRITERIA=%22Localiza_CL_Poblacion%22.%22Codcom%22%3D9121</v>
      </c>
      <c r="T2971" s="17"/>
      <c r="U2971" s="31" t="str">
        <f t="shared" si="630"/>
        <v>#1774B9</v>
      </c>
      <c r="V2971" s="32" t="str">
        <f>+Enfermedades_Mundiales[[#This Row],[idcoleccion]]&amp;"-"&amp;Enfermedades_Mundiales[[#This Row],[id]]</f>
        <v>360-2961</v>
      </c>
      <c r="W2971" s="21">
        <f>+VLOOKUP(Enfermedades_Mundiales[[#This Row],[Filtro URL]],Estructura!$X$4:$Y$366,2,0)</f>
        <v>36309121</v>
      </c>
      <c r="X2971" s="21" t="str">
        <f>+VLOOKUP(Enfermedades_Mundiales[[#This Row],[tema]],Estructura!$A$4:$C$18,3,0)</f>
        <v>T-370</v>
      </c>
      <c r="Y2971" s="32" t="str">
        <f>+VLOOKUP(Enfermedades_Mundiales[[#This Row],[contenido]],Estructura!$E$4:$G$18,3,0)</f>
        <v>C-364</v>
      </c>
      <c r="Z2971" s="32" t="str">
        <f>+VLOOKUP(Enfermedades_Mundiales[[#This Row],[Filtro Integrado]],Estructura!$M$4:$O$367,3,0)</f>
        <v>FI-366</v>
      </c>
      <c r="AA2971" s="32" t="str">
        <f>+VLOOKUP(Enfermedades_Mundiales[[#This Row],[Muestra]],Estructura!$Q$4:$S$194,3,0)</f>
        <v>M-375</v>
      </c>
    </row>
    <row r="2972" spans="1:27" ht="36" x14ac:dyDescent="0.3">
      <c r="A2972" s="61" t="s">
        <v>3439</v>
      </c>
      <c r="B2972" s="43">
        <f t="shared" si="636"/>
        <v>360</v>
      </c>
      <c r="C2972" s="44" t="str">
        <f t="shared" si="636"/>
        <v>Enfermedades Mundiales</v>
      </c>
      <c r="D2972" s="44" t="str">
        <f t="shared" si="636"/>
        <v>Salud</v>
      </c>
      <c r="E2972" s="64">
        <v>9201</v>
      </c>
      <c r="F2972" s="44" t="str">
        <f t="shared" si="631"/>
        <v>Paso a Paso y Vacunación</v>
      </c>
      <c r="G2972" s="27" t="s">
        <v>3568</v>
      </c>
      <c r="H2972" s="60" t="s">
        <v>17</v>
      </c>
      <c r="I2972" s="58" t="s">
        <v>240</v>
      </c>
      <c r="J2972" s="43" t="str">
        <f t="shared" si="635"/>
        <v>Zona</v>
      </c>
      <c r="K2972" s="12" t="str">
        <f t="shared" si="637"/>
        <v>Etapas Históricas - Vacunación</v>
      </c>
      <c r="L2972" s="43" t="str">
        <f t="shared" si="637"/>
        <v>Periodo 2020-2021</v>
      </c>
      <c r="M2972" s="43" t="str">
        <f t="shared" si="637"/>
        <v>Unidades</v>
      </c>
      <c r="N2972" s="49" t="str">
        <f t="shared" si="637"/>
        <v>Ministerio de Ciencias, Tecnología, Conocimiento e Innovación</v>
      </c>
      <c r="O29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Angol</v>
      </c>
      <c r="P2972" s="68"/>
      <c r="Q2972" s="15" t="str">
        <f t="shared" si="629"/>
        <v>Gráfico Evolución Comparativo</v>
      </c>
      <c r="R2972" s="30"/>
      <c r="S29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https://analytics.zoho.com/open-view/2395394000008157701?ZOHO_CRITERIA=%22Localiza_CL_Poblacion%22.%22Codcom%22%3D9201</v>
      </c>
      <c r="T2972" s="17"/>
      <c r="U2972" s="31" t="str">
        <f t="shared" si="630"/>
        <v>#1774B9</v>
      </c>
      <c r="V2972" s="32" t="str">
        <f>+Enfermedades_Mundiales[[#This Row],[idcoleccion]]&amp;"-"&amp;Enfermedades_Mundiales[[#This Row],[id]]</f>
        <v>360-2962</v>
      </c>
      <c r="W2972" s="21">
        <f>+VLOOKUP(Enfermedades_Mundiales[[#This Row],[Filtro URL]],Estructura!$X$4:$Y$366,2,0)</f>
        <v>36309201</v>
      </c>
      <c r="X2972" s="21" t="str">
        <f>+VLOOKUP(Enfermedades_Mundiales[[#This Row],[tema]],Estructura!$A$4:$C$18,3,0)</f>
        <v>T-370</v>
      </c>
      <c r="Y2972" s="32" t="str">
        <f>+VLOOKUP(Enfermedades_Mundiales[[#This Row],[contenido]],Estructura!$E$4:$G$18,3,0)</f>
        <v>C-364</v>
      </c>
      <c r="Z2972" s="32" t="str">
        <f>+VLOOKUP(Enfermedades_Mundiales[[#This Row],[Filtro Integrado]],Estructura!$M$4:$O$367,3,0)</f>
        <v>FI-366</v>
      </c>
      <c r="AA2972" s="32" t="str">
        <f>+VLOOKUP(Enfermedades_Mundiales[[#This Row],[Muestra]],Estructura!$Q$4:$S$194,3,0)</f>
        <v>M-375</v>
      </c>
    </row>
    <row r="2973" spans="1:27" ht="40.799999999999997" x14ac:dyDescent="0.3">
      <c r="A2973" s="61" t="s">
        <v>3440</v>
      </c>
      <c r="B2973" s="43">
        <f t="shared" si="636"/>
        <v>360</v>
      </c>
      <c r="C2973" s="44" t="str">
        <f t="shared" si="636"/>
        <v>Enfermedades Mundiales</v>
      </c>
      <c r="D2973" s="44" t="str">
        <f t="shared" si="636"/>
        <v>Salud</v>
      </c>
      <c r="E2973" s="64">
        <v>9202</v>
      </c>
      <c r="F2973" s="44" t="str">
        <f t="shared" si="631"/>
        <v>Paso a Paso y Vacunación</v>
      </c>
      <c r="G2973" s="27" t="s">
        <v>3568</v>
      </c>
      <c r="H2973" s="60" t="s">
        <v>17</v>
      </c>
      <c r="I2973" s="58" t="s">
        <v>241</v>
      </c>
      <c r="J2973" s="43" t="str">
        <f t="shared" si="635"/>
        <v>Zona</v>
      </c>
      <c r="K2973" s="12" t="str">
        <f t="shared" si="637"/>
        <v>Etapas Históricas - Vacunación</v>
      </c>
      <c r="L2973" s="43" t="str">
        <f t="shared" si="637"/>
        <v>Periodo 2020-2021</v>
      </c>
      <c r="M2973" s="43" t="str">
        <f t="shared" si="637"/>
        <v>Unidades</v>
      </c>
      <c r="N2973" s="49" t="str">
        <f t="shared" si="637"/>
        <v>Ministerio de Ciencias, Tecnología, Conocimiento e Innovación</v>
      </c>
      <c r="O29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Collipulli</v>
      </c>
      <c r="P2973" s="68"/>
      <c r="Q2973" s="15" t="str">
        <f t="shared" si="629"/>
        <v>Gráfico Evolución Comparativo</v>
      </c>
      <c r="R2973" s="30"/>
      <c r="S29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https://analytics.zoho.com/open-view/2395394000008157701?ZOHO_CRITERIA=%22Localiza_CL_Poblacion%22.%22Codcom%22%3D9202</v>
      </c>
      <c r="T2973" s="17"/>
      <c r="U2973" s="31" t="str">
        <f t="shared" si="630"/>
        <v>#1774B9</v>
      </c>
      <c r="V2973" s="32" t="str">
        <f>+Enfermedades_Mundiales[[#This Row],[idcoleccion]]&amp;"-"&amp;Enfermedades_Mundiales[[#This Row],[id]]</f>
        <v>360-2963</v>
      </c>
      <c r="W2973" s="21">
        <f>+VLOOKUP(Enfermedades_Mundiales[[#This Row],[Filtro URL]],Estructura!$X$4:$Y$366,2,0)</f>
        <v>36309202</v>
      </c>
      <c r="X2973" s="21" t="str">
        <f>+VLOOKUP(Enfermedades_Mundiales[[#This Row],[tema]],Estructura!$A$4:$C$18,3,0)</f>
        <v>T-370</v>
      </c>
      <c r="Y2973" s="32" t="str">
        <f>+VLOOKUP(Enfermedades_Mundiales[[#This Row],[contenido]],Estructura!$E$4:$G$18,3,0)</f>
        <v>C-364</v>
      </c>
      <c r="Z2973" s="32" t="str">
        <f>+VLOOKUP(Enfermedades_Mundiales[[#This Row],[Filtro Integrado]],Estructura!$M$4:$O$367,3,0)</f>
        <v>FI-366</v>
      </c>
      <c r="AA2973" s="32" t="str">
        <f>+VLOOKUP(Enfermedades_Mundiales[[#This Row],[Muestra]],Estructura!$Q$4:$S$194,3,0)</f>
        <v>M-375</v>
      </c>
    </row>
    <row r="2974" spans="1:27" ht="40.799999999999997" x14ac:dyDescent="0.3">
      <c r="A2974" s="61" t="s">
        <v>3441</v>
      </c>
      <c r="B2974" s="43">
        <f t="shared" si="636"/>
        <v>360</v>
      </c>
      <c r="C2974" s="44" t="str">
        <f t="shared" si="636"/>
        <v>Enfermedades Mundiales</v>
      </c>
      <c r="D2974" s="44" t="str">
        <f t="shared" si="636"/>
        <v>Salud</v>
      </c>
      <c r="E2974" s="64">
        <v>9203</v>
      </c>
      <c r="F2974" s="44" t="str">
        <f t="shared" si="631"/>
        <v>Paso a Paso y Vacunación</v>
      </c>
      <c r="G2974" s="27" t="s">
        <v>3568</v>
      </c>
      <c r="H2974" s="60" t="s">
        <v>17</v>
      </c>
      <c r="I2974" s="58" t="s">
        <v>242</v>
      </c>
      <c r="J2974" s="43" t="str">
        <f t="shared" si="635"/>
        <v>Zona</v>
      </c>
      <c r="K2974" s="12" t="str">
        <f t="shared" si="637"/>
        <v>Etapas Históricas - Vacunación</v>
      </c>
      <c r="L2974" s="43" t="str">
        <f t="shared" si="637"/>
        <v>Periodo 2020-2021</v>
      </c>
      <c r="M2974" s="43" t="str">
        <f t="shared" si="637"/>
        <v>Unidades</v>
      </c>
      <c r="N2974" s="49" t="str">
        <f t="shared" si="637"/>
        <v>Ministerio de Ciencias, Tecnología, Conocimiento e Innovación</v>
      </c>
      <c r="O29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Curacautín</v>
      </c>
      <c r="P2974" s="68"/>
      <c r="Q2974" s="15" t="str">
        <f t="shared" si="629"/>
        <v>Gráfico Evolución Comparativo</v>
      </c>
      <c r="R2974" s="30"/>
      <c r="S29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https://analytics.zoho.com/open-view/2395394000008157701?ZOHO_CRITERIA=%22Localiza_CL_Poblacion%22.%22Codcom%22%3D9203</v>
      </c>
      <c r="T2974" s="17"/>
      <c r="U2974" s="31" t="str">
        <f t="shared" si="630"/>
        <v>#1774B9</v>
      </c>
      <c r="V2974" s="32" t="str">
        <f>+Enfermedades_Mundiales[[#This Row],[idcoleccion]]&amp;"-"&amp;Enfermedades_Mundiales[[#This Row],[id]]</f>
        <v>360-2964</v>
      </c>
      <c r="W2974" s="21">
        <f>+VLOOKUP(Enfermedades_Mundiales[[#This Row],[Filtro URL]],Estructura!$X$4:$Y$366,2,0)</f>
        <v>36309203</v>
      </c>
      <c r="X2974" s="21" t="str">
        <f>+VLOOKUP(Enfermedades_Mundiales[[#This Row],[tema]],Estructura!$A$4:$C$18,3,0)</f>
        <v>T-370</v>
      </c>
      <c r="Y2974" s="32" t="str">
        <f>+VLOOKUP(Enfermedades_Mundiales[[#This Row],[contenido]],Estructura!$E$4:$G$18,3,0)</f>
        <v>C-364</v>
      </c>
      <c r="Z2974" s="32" t="str">
        <f>+VLOOKUP(Enfermedades_Mundiales[[#This Row],[Filtro Integrado]],Estructura!$M$4:$O$367,3,0)</f>
        <v>FI-366</v>
      </c>
      <c r="AA2974" s="32" t="str">
        <f>+VLOOKUP(Enfermedades_Mundiales[[#This Row],[Muestra]],Estructura!$Q$4:$S$194,3,0)</f>
        <v>M-375</v>
      </c>
    </row>
    <row r="2975" spans="1:27" ht="36" x14ac:dyDescent="0.3">
      <c r="A2975" s="61" t="s">
        <v>3442</v>
      </c>
      <c r="B2975" s="43">
        <f t="shared" si="636"/>
        <v>360</v>
      </c>
      <c r="C2975" s="44" t="str">
        <f t="shared" si="636"/>
        <v>Enfermedades Mundiales</v>
      </c>
      <c r="D2975" s="44" t="str">
        <f t="shared" si="636"/>
        <v>Salud</v>
      </c>
      <c r="E2975" s="64">
        <v>9204</v>
      </c>
      <c r="F2975" s="44" t="str">
        <f t="shared" si="631"/>
        <v>Paso a Paso y Vacunación</v>
      </c>
      <c r="G2975" s="27" t="s">
        <v>3568</v>
      </c>
      <c r="H2975" s="60" t="s">
        <v>17</v>
      </c>
      <c r="I2975" s="58" t="s">
        <v>243</v>
      </c>
      <c r="J2975" s="43" t="str">
        <f t="shared" si="635"/>
        <v>Zona</v>
      </c>
      <c r="K2975" s="12" t="str">
        <f t="shared" si="637"/>
        <v>Etapas Históricas - Vacunación</v>
      </c>
      <c r="L2975" s="43" t="str">
        <f t="shared" si="637"/>
        <v>Periodo 2020-2021</v>
      </c>
      <c r="M2975" s="43" t="str">
        <f t="shared" si="637"/>
        <v>Unidades</v>
      </c>
      <c r="N2975" s="49" t="str">
        <f t="shared" si="637"/>
        <v>Ministerio de Ciencias, Tecnología, Conocimiento e Innovación</v>
      </c>
      <c r="O29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Ercilla</v>
      </c>
      <c r="P2975" s="68"/>
      <c r="Q2975" s="15" t="str">
        <f t="shared" si="629"/>
        <v>Gráfico Evolución Comparativo</v>
      </c>
      <c r="R2975" s="30"/>
      <c r="S29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https://analytics.zoho.com/open-view/2395394000008157701?ZOHO_CRITERIA=%22Localiza_CL_Poblacion%22.%22Codcom%22%3D9204</v>
      </c>
      <c r="T2975" s="17"/>
      <c r="U2975" s="31" t="str">
        <f t="shared" si="630"/>
        <v>#1774B9</v>
      </c>
      <c r="V2975" s="32" t="str">
        <f>+Enfermedades_Mundiales[[#This Row],[idcoleccion]]&amp;"-"&amp;Enfermedades_Mundiales[[#This Row],[id]]</f>
        <v>360-2965</v>
      </c>
      <c r="W2975" s="21">
        <f>+VLOOKUP(Enfermedades_Mundiales[[#This Row],[Filtro URL]],Estructura!$X$4:$Y$366,2,0)</f>
        <v>36309204</v>
      </c>
      <c r="X2975" s="21" t="str">
        <f>+VLOOKUP(Enfermedades_Mundiales[[#This Row],[tema]],Estructura!$A$4:$C$18,3,0)</f>
        <v>T-370</v>
      </c>
      <c r="Y2975" s="32" t="str">
        <f>+VLOOKUP(Enfermedades_Mundiales[[#This Row],[contenido]],Estructura!$E$4:$G$18,3,0)</f>
        <v>C-364</v>
      </c>
      <c r="Z2975" s="32" t="str">
        <f>+VLOOKUP(Enfermedades_Mundiales[[#This Row],[Filtro Integrado]],Estructura!$M$4:$O$367,3,0)</f>
        <v>FI-366</v>
      </c>
      <c r="AA2975" s="32" t="str">
        <f>+VLOOKUP(Enfermedades_Mundiales[[#This Row],[Muestra]],Estructura!$Q$4:$S$194,3,0)</f>
        <v>M-375</v>
      </c>
    </row>
    <row r="2976" spans="1:27" ht="40.799999999999997" x14ac:dyDescent="0.3">
      <c r="A2976" s="61" t="s">
        <v>3443</v>
      </c>
      <c r="B2976" s="43">
        <f t="shared" si="636"/>
        <v>360</v>
      </c>
      <c r="C2976" s="44" t="str">
        <f t="shared" si="636"/>
        <v>Enfermedades Mundiales</v>
      </c>
      <c r="D2976" s="44" t="str">
        <f t="shared" si="636"/>
        <v>Salud</v>
      </c>
      <c r="E2976" s="64">
        <v>9205</v>
      </c>
      <c r="F2976" s="44" t="str">
        <f t="shared" si="631"/>
        <v>Paso a Paso y Vacunación</v>
      </c>
      <c r="G2976" s="27" t="s">
        <v>3568</v>
      </c>
      <c r="H2976" s="60" t="s">
        <v>17</v>
      </c>
      <c r="I2976" s="58" t="s">
        <v>244</v>
      </c>
      <c r="J2976" s="43" t="str">
        <f t="shared" si="635"/>
        <v>Zona</v>
      </c>
      <c r="K2976" s="12" t="str">
        <f t="shared" si="637"/>
        <v>Etapas Históricas - Vacunación</v>
      </c>
      <c r="L2976" s="43" t="str">
        <f t="shared" si="637"/>
        <v>Periodo 2020-2021</v>
      </c>
      <c r="M2976" s="43" t="str">
        <f t="shared" si="637"/>
        <v>Unidades</v>
      </c>
      <c r="N2976" s="49" t="str">
        <f t="shared" si="637"/>
        <v>Ministerio de Ciencias, Tecnología, Conocimiento e Innovación</v>
      </c>
      <c r="O29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Lonquimay</v>
      </c>
      <c r="P2976" s="68"/>
      <c r="Q2976" s="15" t="str">
        <f t="shared" si="629"/>
        <v>Gráfico Evolución Comparativo</v>
      </c>
      <c r="R2976" s="30"/>
      <c r="S29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https://analytics.zoho.com/open-view/2395394000008157701?ZOHO_CRITERIA=%22Localiza_CL_Poblacion%22.%22Codcom%22%3D9205</v>
      </c>
      <c r="T2976" s="17"/>
      <c r="U2976" s="31" t="str">
        <f t="shared" si="630"/>
        <v>#1774B9</v>
      </c>
      <c r="V2976" s="32" t="str">
        <f>+Enfermedades_Mundiales[[#This Row],[idcoleccion]]&amp;"-"&amp;Enfermedades_Mundiales[[#This Row],[id]]</f>
        <v>360-2966</v>
      </c>
      <c r="W2976" s="21">
        <f>+VLOOKUP(Enfermedades_Mundiales[[#This Row],[Filtro URL]],Estructura!$X$4:$Y$366,2,0)</f>
        <v>36309205</v>
      </c>
      <c r="X2976" s="21" t="str">
        <f>+VLOOKUP(Enfermedades_Mundiales[[#This Row],[tema]],Estructura!$A$4:$C$18,3,0)</f>
        <v>T-370</v>
      </c>
      <c r="Y2976" s="32" t="str">
        <f>+VLOOKUP(Enfermedades_Mundiales[[#This Row],[contenido]],Estructura!$E$4:$G$18,3,0)</f>
        <v>C-364</v>
      </c>
      <c r="Z2976" s="32" t="str">
        <f>+VLOOKUP(Enfermedades_Mundiales[[#This Row],[Filtro Integrado]],Estructura!$M$4:$O$367,3,0)</f>
        <v>FI-366</v>
      </c>
      <c r="AA2976" s="32" t="str">
        <f>+VLOOKUP(Enfermedades_Mundiales[[#This Row],[Muestra]],Estructura!$Q$4:$S$194,3,0)</f>
        <v>M-375</v>
      </c>
    </row>
    <row r="2977" spans="1:27" ht="40.799999999999997" x14ac:dyDescent="0.3">
      <c r="A2977" s="61" t="s">
        <v>3444</v>
      </c>
      <c r="B2977" s="43">
        <f t="shared" si="636"/>
        <v>360</v>
      </c>
      <c r="C2977" s="44" t="str">
        <f t="shared" si="636"/>
        <v>Enfermedades Mundiales</v>
      </c>
      <c r="D2977" s="44" t="str">
        <f t="shared" si="636"/>
        <v>Salud</v>
      </c>
      <c r="E2977" s="64">
        <v>9206</v>
      </c>
      <c r="F2977" s="44" t="str">
        <f t="shared" si="631"/>
        <v>Paso a Paso y Vacunación</v>
      </c>
      <c r="G2977" s="27" t="s">
        <v>3568</v>
      </c>
      <c r="H2977" s="60" t="s">
        <v>17</v>
      </c>
      <c r="I2977" s="58" t="s">
        <v>245</v>
      </c>
      <c r="J2977" s="43" t="str">
        <f t="shared" si="635"/>
        <v>Zona</v>
      </c>
      <c r="K2977" s="12" t="str">
        <f t="shared" si="637"/>
        <v>Etapas Históricas - Vacunación</v>
      </c>
      <c r="L2977" s="43" t="str">
        <f t="shared" si="637"/>
        <v>Periodo 2020-2021</v>
      </c>
      <c r="M2977" s="43" t="str">
        <f t="shared" si="637"/>
        <v>Unidades</v>
      </c>
      <c r="N2977" s="49" t="str">
        <f t="shared" si="637"/>
        <v>Ministerio de Ciencias, Tecnología, Conocimiento e Innovación</v>
      </c>
      <c r="O29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Sauces</v>
      </c>
      <c r="P2977" s="68"/>
      <c r="Q2977" s="15" t="str">
        <f t="shared" si="629"/>
        <v>Gráfico Evolución Comparativo</v>
      </c>
      <c r="R2977" s="30"/>
      <c r="S29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https://analytics.zoho.com/open-view/2395394000008157701?ZOHO_CRITERIA=%22Localiza_CL_Poblacion%22.%22Codcom%22%3D9206</v>
      </c>
      <c r="T2977" s="17"/>
      <c r="U2977" s="31" t="str">
        <f t="shared" si="630"/>
        <v>#1774B9</v>
      </c>
      <c r="V2977" s="32" t="str">
        <f>+Enfermedades_Mundiales[[#This Row],[idcoleccion]]&amp;"-"&amp;Enfermedades_Mundiales[[#This Row],[id]]</f>
        <v>360-2967</v>
      </c>
      <c r="W2977" s="21">
        <f>+VLOOKUP(Enfermedades_Mundiales[[#This Row],[Filtro URL]],Estructura!$X$4:$Y$366,2,0)</f>
        <v>36309206</v>
      </c>
      <c r="X2977" s="21" t="str">
        <f>+VLOOKUP(Enfermedades_Mundiales[[#This Row],[tema]],Estructura!$A$4:$C$18,3,0)</f>
        <v>T-370</v>
      </c>
      <c r="Y2977" s="32" t="str">
        <f>+VLOOKUP(Enfermedades_Mundiales[[#This Row],[contenido]],Estructura!$E$4:$G$18,3,0)</f>
        <v>C-364</v>
      </c>
      <c r="Z2977" s="32" t="str">
        <f>+VLOOKUP(Enfermedades_Mundiales[[#This Row],[Filtro Integrado]],Estructura!$M$4:$O$367,3,0)</f>
        <v>FI-366</v>
      </c>
      <c r="AA2977" s="32" t="str">
        <f>+VLOOKUP(Enfermedades_Mundiales[[#This Row],[Muestra]],Estructura!$Q$4:$S$194,3,0)</f>
        <v>M-375</v>
      </c>
    </row>
    <row r="2978" spans="1:27" ht="36" x14ac:dyDescent="0.3">
      <c r="A2978" s="61" t="s">
        <v>3445</v>
      </c>
      <c r="B2978" s="43">
        <f t="shared" si="636"/>
        <v>360</v>
      </c>
      <c r="C2978" s="44" t="str">
        <f t="shared" si="636"/>
        <v>Enfermedades Mundiales</v>
      </c>
      <c r="D2978" s="44" t="str">
        <f t="shared" si="636"/>
        <v>Salud</v>
      </c>
      <c r="E2978" s="64">
        <v>9207</v>
      </c>
      <c r="F2978" s="44" t="str">
        <f t="shared" si="631"/>
        <v>Paso a Paso y Vacunación</v>
      </c>
      <c r="G2978" s="27" t="s">
        <v>3568</v>
      </c>
      <c r="H2978" s="60" t="s">
        <v>17</v>
      </c>
      <c r="I2978" s="58" t="s">
        <v>246</v>
      </c>
      <c r="J2978" s="43" t="str">
        <f t="shared" si="635"/>
        <v>Zona</v>
      </c>
      <c r="K2978" s="12" t="str">
        <f t="shared" si="637"/>
        <v>Etapas Históricas - Vacunación</v>
      </c>
      <c r="L2978" s="43" t="str">
        <f t="shared" si="637"/>
        <v>Periodo 2020-2021</v>
      </c>
      <c r="M2978" s="43" t="str">
        <f t="shared" si="637"/>
        <v>Unidades</v>
      </c>
      <c r="N2978" s="49" t="str">
        <f t="shared" si="637"/>
        <v>Ministerio de Ciencias, Tecnología, Conocimiento e Innovación</v>
      </c>
      <c r="O29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Lumaco</v>
      </c>
      <c r="P2978" s="68"/>
      <c r="Q2978" s="15" t="str">
        <f t="shared" si="629"/>
        <v>Gráfico Evolución Comparativo</v>
      </c>
      <c r="R2978" s="30"/>
      <c r="S29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https://analytics.zoho.com/open-view/2395394000008157701?ZOHO_CRITERIA=%22Localiza_CL_Poblacion%22.%22Codcom%22%3D9207</v>
      </c>
      <c r="T2978" s="17"/>
      <c r="U2978" s="31" t="str">
        <f t="shared" si="630"/>
        <v>#1774B9</v>
      </c>
      <c r="V2978" s="32" t="str">
        <f>+Enfermedades_Mundiales[[#This Row],[idcoleccion]]&amp;"-"&amp;Enfermedades_Mundiales[[#This Row],[id]]</f>
        <v>360-2968</v>
      </c>
      <c r="W2978" s="21">
        <f>+VLOOKUP(Enfermedades_Mundiales[[#This Row],[Filtro URL]],Estructura!$X$4:$Y$366,2,0)</f>
        <v>36309207</v>
      </c>
      <c r="X2978" s="21" t="str">
        <f>+VLOOKUP(Enfermedades_Mundiales[[#This Row],[tema]],Estructura!$A$4:$C$18,3,0)</f>
        <v>T-370</v>
      </c>
      <c r="Y2978" s="32" t="str">
        <f>+VLOOKUP(Enfermedades_Mundiales[[#This Row],[contenido]],Estructura!$E$4:$G$18,3,0)</f>
        <v>C-364</v>
      </c>
      <c r="Z2978" s="32" t="str">
        <f>+VLOOKUP(Enfermedades_Mundiales[[#This Row],[Filtro Integrado]],Estructura!$M$4:$O$367,3,0)</f>
        <v>FI-366</v>
      </c>
      <c r="AA2978" s="32" t="str">
        <f>+VLOOKUP(Enfermedades_Mundiales[[#This Row],[Muestra]],Estructura!$Q$4:$S$194,3,0)</f>
        <v>M-375</v>
      </c>
    </row>
    <row r="2979" spans="1:27" ht="36" x14ac:dyDescent="0.3">
      <c r="A2979" s="61" t="s">
        <v>3446</v>
      </c>
      <c r="B2979" s="43">
        <f t="shared" si="636"/>
        <v>360</v>
      </c>
      <c r="C2979" s="44" t="str">
        <f t="shared" si="636"/>
        <v>Enfermedades Mundiales</v>
      </c>
      <c r="D2979" s="44" t="str">
        <f t="shared" si="636"/>
        <v>Salud</v>
      </c>
      <c r="E2979" s="64">
        <v>9208</v>
      </c>
      <c r="F2979" s="44" t="str">
        <f t="shared" si="631"/>
        <v>Paso a Paso y Vacunación</v>
      </c>
      <c r="G2979" s="27" t="s">
        <v>3568</v>
      </c>
      <c r="H2979" s="60" t="s">
        <v>17</v>
      </c>
      <c r="I2979" s="58" t="s">
        <v>247</v>
      </c>
      <c r="J2979" s="43" t="str">
        <f t="shared" si="635"/>
        <v>Zona</v>
      </c>
      <c r="K2979" s="12" t="str">
        <f t="shared" si="637"/>
        <v>Etapas Históricas - Vacunación</v>
      </c>
      <c r="L2979" s="43" t="str">
        <f t="shared" si="637"/>
        <v>Periodo 2020-2021</v>
      </c>
      <c r="M2979" s="43" t="str">
        <f t="shared" si="637"/>
        <v>Unidades</v>
      </c>
      <c r="N2979" s="49" t="str">
        <f t="shared" si="637"/>
        <v>Ministerio de Ciencias, Tecnología, Conocimiento e Innovación</v>
      </c>
      <c r="O29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Purén</v>
      </c>
      <c r="P2979" s="68"/>
      <c r="Q2979" s="15" t="str">
        <f t="shared" si="629"/>
        <v>Gráfico Evolución Comparativo</v>
      </c>
      <c r="R2979" s="30"/>
      <c r="S29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https://analytics.zoho.com/open-view/2395394000008157701?ZOHO_CRITERIA=%22Localiza_CL_Poblacion%22.%22Codcom%22%3D9208</v>
      </c>
      <c r="T2979" s="17"/>
      <c r="U2979" s="31" t="str">
        <f t="shared" si="630"/>
        <v>#1774B9</v>
      </c>
      <c r="V2979" s="32" t="str">
        <f>+Enfermedades_Mundiales[[#This Row],[idcoleccion]]&amp;"-"&amp;Enfermedades_Mundiales[[#This Row],[id]]</f>
        <v>360-2969</v>
      </c>
      <c r="W2979" s="21">
        <f>+VLOOKUP(Enfermedades_Mundiales[[#This Row],[Filtro URL]],Estructura!$X$4:$Y$366,2,0)</f>
        <v>36309208</v>
      </c>
      <c r="X2979" s="21" t="str">
        <f>+VLOOKUP(Enfermedades_Mundiales[[#This Row],[tema]],Estructura!$A$4:$C$18,3,0)</f>
        <v>T-370</v>
      </c>
      <c r="Y2979" s="32" t="str">
        <f>+VLOOKUP(Enfermedades_Mundiales[[#This Row],[contenido]],Estructura!$E$4:$G$18,3,0)</f>
        <v>C-364</v>
      </c>
      <c r="Z2979" s="32" t="str">
        <f>+VLOOKUP(Enfermedades_Mundiales[[#This Row],[Filtro Integrado]],Estructura!$M$4:$O$367,3,0)</f>
        <v>FI-366</v>
      </c>
      <c r="AA2979" s="32" t="str">
        <f>+VLOOKUP(Enfermedades_Mundiales[[#This Row],[Muestra]],Estructura!$Q$4:$S$194,3,0)</f>
        <v>M-375</v>
      </c>
    </row>
    <row r="2980" spans="1:27" ht="36" x14ac:dyDescent="0.3">
      <c r="A2980" s="61" t="s">
        <v>3447</v>
      </c>
      <c r="B2980" s="43">
        <f t="shared" ref="B2980:D2995" si="638">+B2979</f>
        <v>360</v>
      </c>
      <c r="C2980" s="44" t="str">
        <f t="shared" si="638"/>
        <v>Enfermedades Mundiales</v>
      </c>
      <c r="D2980" s="44" t="str">
        <f t="shared" si="638"/>
        <v>Salud</v>
      </c>
      <c r="E2980" s="64">
        <v>9209</v>
      </c>
      <c r="F2980" s="44" t="str">
        <f t="shared" si="631"/>
        <v>Paso a Paso y Vacunación</v>
      </c>
      <c r="G2980" s="27" t="s">
        <v>3568</v>
      </c>
      <c r="H2980" s="60" t="s">
        <v>17</v>
      </c>
      <c r="I2980" s="58" t="s">
        <v>248</v>
      </c>
      <c r="J2980" s="43" t="str">
        <f t="shared" si="635"/>
        <v>Zona</v>
      </c>
      <c r="K2980" s="12" t="str">
        <f t="shared" si="637"/>
        <v>Etapas Históricas - Vacunación</v>
      </c>
      <c r="L2980" s="43" t="str">
        <f t="shared" si="637"/>
        <v>Periodo 2020-2021</v>
      </c>
      <c r="M2980" s="43" t="str">
        <f t="shared" si="637"/>
        <v>Unidades</v>
      </c>
      <c r="N2980" s="49" t="str">
        <f t="shared" si="637"/>
        <v>Ministerio de Ciencias, Tecnología, Conocimiento e Innovación</v>
      </c>
      <c r="O29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Renaico</v>
      </c>
      <c r="P2980" s="68"/>
      <c r="Q2980" s="15" t="str">
        <f t="shared" si="629"/>
        <v>Gráfico Evolución Comparativo</v>
      </c>
      <c r="R2980" s="30"/>
      <c r="S29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https://analytics.zoho.com/open-view/2395394000008157701?ZOHO_CRITERIA=%22Localiza_CL_Poblacion%22.%22Codcom%22%3D9209</v>
      </c>
      <c r="T2980" s="17"/>
      <c r="U2980" s="31" t="str">
        <f t="shared" si="630"/>
        <v>#1774B9</v>
      </c>
      <c r="V2980" s="32" t="str">
        <f>+Enfermedades_Mundiales[[#This Row],[idcoleccion]]&amp;"-"&amp;Enfermedades_Mundiales[[#This Row],[id]]</f>
        <v>360-2970</v>
      </c>
      <c r="W2980" s="21">
        <f>+VLOOKUP(Enfermedades_Mundiales[[#This Row],[Filtro URL]],Estructura!$X$4:$Y$366,2,0)</f>
        <v>36309209</v>
      </c>
      <c r="X2980" s="21" t="str">
        <f>+VLOOKUP(Enfermedades_Mundiales[[#This Row],[tema]],Estructura!$A$4:$C$18,3,0)</f>
        <v>T-370</v>
      </c>
      <c r="Y2980" s="32" t="str">
        <f>+VLOOKUP(Enfermedades_Mundiales[[#This Row],[contenido]],Estructura!$E$4:$G$18,3,0)</f>
        <v>C-364</v>
      </c>
      <c r="Z2980" s="32" t="str">
        <f>+VLOOKUP(Enfermedades_Mundiales[[#This Row],[Filtro Integrado]],Estructura!$M$4:$O$367,3,0)</f>
        <v>FI-366</v>
      </c>
      <c r="AA2980" s="32" t="str">
        <f>+VLOOKUP(Enfermedades_Mundiales[[#This Row],[Muestra]],Estructura!$Q$4:$S$194,3,0)</f>
        <v>M-375</v>
      </c>
    </row>
    <row r="2981" spans="1:27" ht="40.799999999999997" x14ac:dyDescent="0.3">
      <c r="A2981" s="61" t="s">
        <v>3448</v>
      </c>
      <c r="B2981" s="43">
        <f t="shared" si="638"/>
        <v>360</v>
      </c>
      <c r="C2981" s="44" t="str">
        <f t="shared" si="638"/>
        <v>Enfermedades Mundiales</v>
      </c>
      <c r="D2981" s="44" t="str">
        <f t="shared" si="638"/>
        <v>Salud</v>
      </c>
      <c r="E2981" s="64">
        <v>9210</v>
      </c>
      <c r="F2981" s="44" t="str">
        <f t="shared" si="631"/>
        <v>Paso a Paso y Vacunación</v>
      </c>
      <c r="G2981" s="27" t="s">
        <v>3568</v>
      </c>
      <c r="H2981" s="60" t="s">
        <v>17</v>
      </c>
      <c r="I2981" s="58" t="s">
        <v>249</v>
      </c>
      <c r="J2981" s="43" t="str">
        <f t="shared" si="635"/>
        <v>Zona</v>
      </c>
      <c r="K2981" s="12" t="str">
        <f t="shared" ref="K2981:N2996" si="639">+K2980</f>
        <v>Etapas Históricas - Vacunación</v>
      </c>
      <c r="L2981" s="43" t="str">
        <f t="shared" si="639"/>
        <v>Periodo 2020-2021</v>
      </c>
      <c r="M2981" s="43" t="str">
        <f t="shared" si="639"/>
        <v>Unidades</v>
      </c>
      <c r="N2981" s="49" t="str">
        <f t="shared" si="639"/>
        <v>Ministerio de Ciencias, Tecnología, Conocimiento e Innovación</v>
      </c>
      <c r="O29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Traiguén</v>
      </c>
      <c r="P2981" s="68"/>
      <c r="Q2981" s="15" t="str">
        <f t="shared" si="629"/>
        <v>Gráfico Evolución Comparativo</v>
      </c>
      <c r="R2981" s="30"/>
      <c r="S29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https://analytics.zoho.com/open-view/2395394000008157701?ZOHO_CRITERIA=%22Localiza_CL_Poblacion%22.%22Codcom%22%3D9210</v>
      </c>
      <c r="T2981" s="17"/>
      <c r="U2981" s="31" t="str">
        <f t="shared" si="630"/>
        <v>#1774B9</v>
      </c>
      <c r="V2981" s="32" t="str">
        <f>+Enfermedades_Mundiales[[#This Row],[idcoleccion]]&amp;"-"&amp;Enfermedades_Mundiales[[#This Row],[id]]</f>
        <v>360-2971</v>
      </c>
      <c r="W2981" s="21">
        <f>+VLOOKUP(Enfermedades_Mundiales[[#This Row],[Filtro URL]],Estructura!$X$4:$Y$366,2,0)</f>
        <v>36309210</v>
      </c>
      <c r="X2981" s="21" t="str">
        <f>+VLOOKUP(Enfermedades_Mundiales[[#This Row],[tema]],Estructura!$A$4:$C$18,3,0)</f>
        <v>T-370</v>
      </c>
      <c r="Y2981" s="32" t="str">
        <f>+VLOOKUP(Enfermedades_Mundiales[[#This Row],[contenido]],Estructura!$E$4:$G$18,3,0)</f>
        <v>C-364</v>
      </c>
      <c r="Z2981" s="32" t="str">
        <f>+VLOOKUP(Enfermedades_Mundiales[[#This Row],[Filtro Integrado]],Estructura!$M$4:$O$367,3,0)</f>
        <v>FI-366</v>
      </c>
      <c r="AA2981" s="32" t="str">
        <f>+VLOOKUP(Enfermedades_Mundiales[[#This Row],[Muestra]],Estructura!$Q$4:$S$194,3,0)</f>
        <v>M-375</v>
      </c>
    </row>
    <row r="2982" spans="1:27" ht="36" x14ac:dyDescent="0.3">
      <c r="A2982" s="61" t="s">
        <v>3449</v>
      </c>
      <c r="B2982" s="43">
        <f t="shared" si="638"/>
        <v>360</v>
      </c>
      <c r="C2982" s="44" t="str">
        <f t="shared" si="638"/>
        <v>Enfermedades Mundiales</v>
      </c>
      <c r="D2982" s="44" t="str">
        <f t="shared" si="638"/>
        <v>Salud</v>
      </c>
      <c r="E2982" s="64">
        <v>9211</v>
      </c>
      <c r="F2982" s="44" t="str">
        <f t="shared" si="631"/>
        <v>Paso a Paso y Vacunación</v>
      </c>
      <c r="G2982" s="27" t="s">
        <v>3568</v>
      </c>
      <c r="H2982" s="60" t="s">
        <v>17</v>
      </c>
      <c r="I2982" s="58" t="s">
        <v>250</v>
      </c>
      <c r="J2982" s="43" t="str">
        <f t="shared" si="635"/>
        <v>Zona</v>
      </c>
      <c r="K2982" s="12" t="str">
        <f t="shared" si="639"/>
        <v>Etapas Históricas - Vacunación</v>
      </c>
      <c r="L2982" s="43" t="str">
        <f t="shared" si="639"/>
        <v>Periodo 2020-2021</v>
      </c>
      <c r="M2982" s="43" t="str">
        <f t="shared" si="639"/>
        <v>Unidades</v>
      </c>
      <c r="N2982" s="49" t="str">
        <f t="shared" si="639"/>
        <v>Ministerio de Ciencias, Tecnología, Conocimiento e Innovación</v>
      </c>
      <c r="O29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Victoria</v>
      </c>
      <c r="P2982" s="68"/>
      <c r="Q2982" s="15" t="str">
        <f t="shared" si="629"/>
        <v>Gráfico Evolución Comparativo</v>
      </c>
      <c r="R2982" s="30"/>
      <c r="S29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https://analytics.zoho.com/open-view/2395394000008157701?ZOHO_CRITERIA=%22Localiza_CL_Poblacion%22.%22Codcom%22%3D9211</v>
      </c>
      <c r="T2982" s="17"/>
      <c r="U2982" s="31" t="str">
        <f t="shared" si="630"/>
        <v>#1774B9</v>
      </c>
      <c r="V2982" s="32" t="str">
        <f>+Enfermedades_Mundiales[[#This Row],[idcoleccion]]&amp;"-"&amp;Enfermedades_Mundiales[[#This Row],[id]]</f>
        <v>360-2972</v>
      </c>
      <c r="W2982" s="21">
        <f>+VLOOKUP(Enfermedades_Mundiales[[#This Row],[Filtro URL]],Estructura!$X$4:$Y$366,2,0)</f>
        <v>36309211</v>
      </c>
      <c r="X2982" s="21" t="str">
        <f>+VLOOKUP(Enfermedades_Mundiales[[#This Row],[tema]],Estructura!$A$4:$C$18,3,0)</f>
        <v>T-370</v>
      </c>
      <c r="Y2982" s="32" t="str">
        <f>+VLOOKUP(Enfermedades_Mundiales[[#This Row],[contenido]],Estructura!$E$4:$G$18,3,0)</f>
        <v>C-364</v>
      </c>
      <c r="Z2982" s="32" t="str">
        <f>+VLOOKUP(Enfermedades_Mundiales[[#This Row],[Filtro Integrado]],Estructura!$M$4:$O$367,3,0)</f>
        <v>FI-366</v>
      </c>
      <c r="AA2982" s="32" t="str">
        <f>+VLOOKUP(Enfermedades_Mundiales[[#This Row],[Muestra]],Estructura!$Q$4:$S$194,3,0)</f>
        <v>M-375</v>
      </c>
    </row>
    <row r="2983" spans="1:27" ht="40.799999999999997" x14ac:dyDescent="0.3">
      <c r="A2983" s="61" t="s">
        <v>3450</v>
      </c>
      <c r="B2983" s="43">
        <f t="shared" si="638"/>
        <v>360</v>
      </c>
      <c r="C2983" s="44" t="str">
        <f t="shared" si="638"/>
        <v>Enfermedades Mundiales</v>
      </c>
      <c r="D2983" s="44" t="str">
        <f t="shared" si="638"/>
        <v>Salud</v>
      </c>
      <c r="E2983" s="64">
        <v>10101</v>
      </c>
      <c r="F2983" s="44" t="str">
        <f t="shared" si="631"/>
        <v>Paso a Paso y Vacunación</v>
      </c>
      <c r="G2983" s="27" t="s">
        <v>3568</v>
      </c>
      <c r="H2983" s="60" t="s">
        <v>17</v>
      </c>
      <c r="I2983" s="58" t="s">
        <v>251</v>
      </c>
      <c r="J2983" s="43" t="str">
        <f t="shared" si="635"/>
        <v>Zona</v>
      </c>
      <c r="K2983" s="12" t="str">
        <f t="shared" si="639"/>
        <v>Etapas Históricas - Vacunación</v>
      </c>
      <c r="L2983" s="43" t="str">
        <f t="shared" si="639"/>
        <v>Periodo 2020-2021</v>
      </c>
      <c r="M2983" s="43" t="str">
        <f t="shared" si="639"/>
        <v>Unidades</v>
      </c>
      <c r="N2983" s="49" t="str">
        <f t="shared" si="639"/>
        <v>Ministerio de Ciencias, Tecnología, Conocimiento e Innovación</v>
      </c>
      <c r="O29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Puerto Montt</v>
      </c>
      <c r="P2983" s="68"/>
      <c r="Q2983" s="15" t="str">
        <f t="shared" si="629"/>
        <v>Gráfico Evolución Comparativo</v>
      </c>
      <c r="R2983" s="30"/>
      <c r="S29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https://analytics.zoho.com/open-view/2395394000008157701?ZOHO_CRITERIA=%22Localiza_CL_Poblacion%22.%22Codcom%22%3D10101</v>
      </c>
      <c r="T2983" s="17"/>
      <c r="U2983" s="31" t="str">
        <f t="shared" si="630"/>
        <v>#1774B9</v>
      </c>
      <c r="V2983" s="32" t="str">
        <f>+Enfermedades_Mundiales[[#This Row],[idcoleccion]]&amp;"-"&amp;Enfermedades_Mundiales[[#This Row],[id]]</f>
        <v>360-2973</v>
      </c>
      <c r="W2983" s="21">
        <f>+VLOOKUP(Enfermedades_Mundiales[[#This Row],[Filtro URL]],Estructura!$X$4:$Y$366,2,0)</f>
        <v>36310101</v>
      </c>
      <c r="X2983" s="21" t="str">
        <f>+VLOOKUP(Enfermedades_Mundiales[[#This Row],[tema]],Estructura!$A$4:$C$18,3,0)</f>
        <v>T-370</v>
      </c>
      <c r="Y2983" s="32" t="str">
        <f>+VLOOKUP(Enfermedades_Mundiales[[#This Row],[contenido]],Estructura!$E$4:$G$18,3,0)</f>
        <v>C-364</v>
      </c>
      <c r="Z2983" s="32" t="str">
        <f>+VLOOKUP(Enfermedades_Mundiales[[#This Row],[Filtro Integrado]],Estructura!$M$4:$O$367,3,0)</f>
        <v>FI-366</v>
      </c>
      <c r="AA2983" s="32" t="str">
        <f>+VLOOKUP(Enfermedades_Mundiales[[#This Row],[Muestra]],Estructura!$Q$4:$S$194,3,0)</f>
        <v>M-375</v>
      </c>
    </row>
    <row r="2984" spans="1:27" ht="36" x14ac:dyDescent="0.3">
      <c r="A2984" s="61" t="s">
        <v>3451</v>
      </c>
      <c r="B2984" s="43">
        <f t="shared" si="638"/>
        <v>360</v>
      </c>
      <c r="C2984" s="44" t="str">
        <f t="shared" si="638"/>
        <v>Enfermedades Mundiales</v>
      </c>
      <c r="D2984" s="44" t="str">
        <f t="shared" si="638"/>
        <v>Salud</v>
      </c>
      <c r="E2984" s="64">
        <v>10102</v>
      </c>
      <c r="F2984" s="44" t="str">
        <f t="shared" si="631"/>
        <v>Paso a Paso y Vacunación</v>
      </c>
      <c r="G2984" s="27" t="s">
        <v>3568</v>
      </c>
      <c r="H2984" s="60" t="s">
        <v>17</v>
      </c>
      <c r="I2984" s="58" t="s">
        <v>252</v>
      </c>
      <c r="J2984" s="43" t="str">
        <f t="shared" si="635"/>
        <v>Zona</v>
      </c>
      <c r="K2984" s="12" t="str">
        <f t="shared" si="639"/>
        <v>Etapas Históricas - Vacunación</v>
      </c>
      <c r="L2984" s="43" t="str">
        <f t="shared" si="639"/>
        <v>Periodo 2020-2021</v>
      </c>
      <c r="M2984" s="43" t="str">
        <f t="shared" si="639"/>
        <v>Unidades</v>
      </c>
      <c r="N2984" s="49" t="str">
        <f t="shared" si="639"/>
        <v>Ministerio de Ciencias, Tecnología, Conocimiento e Innovación</v>
      </c>
      <c r="O29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Calbuco</v>
      </c>
      <c r="P2984" s="68"/>
      <c r="Q2984" s="15" t="str">
        <f t="shared" si="629"/>
        <v>Gráfico Evolución Comparativo</v>
      </c>
      <c r="R2984" s="30"/>
      <c r="S29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https://analytics.zoho.com/open-view/2395394000008157701?ZOHO_CRITERIA=%22Localiza_CL_Poblacion%22.%22Codcom%22%3D10102</v>
      </c>
      <c r="T2984" s="17"/>
      <c r="U2984" s="31" t="str">
        <f t="shared" si="630"/>
        <v>#1774B9</v>
      </c>
      <c r="V2984" s="32" t="str">
        <f>+Enfermedades_Mundiales[[#This Row],[idcoleccion]]&amp;"-"&amp;Enfermedades_Mundiales[[#This Row],[id]]</f>
        <v>360-2974</v>
      </c>
      <c r="W2984" s="21">
        <f>+VLOOKUP(Enfermedades_Mundiales[[#This Row],[Filtro URL]],Estructura!$X$4:$Y$366,2,0)</f>
        <v>36310102</v>
      </c>
      <c r="X2984" s="21" t="str">
        <f>+VLOOKUP(Enfermedades_Mundiales[[#This Row],[tema]],Estructura!$A$4:$C$18,3,0)</f>
        <v>T-370</v>
      </c>
      <c r="Y2984" s="32" t="str">
        <f>+VLOOKUP(Enfermedades_Mundiales[[#This Row],[contenido]],Estructura!$E$4:$G$18,3,0)</f>
        <v>C-364</v>
      </c>
      <c r="Z2984" s="32" t="str">
        <f>+VLOOKUP(Enfermedades_Mundiales[[#This Row],[Filtro Integrado]],Estructura!$M$4:$O$367,3,0)</f>
        <v>FI-366</v>
      </c>
      <c r="AA2984" s="32" t="str">
        <f>+VLOOKUP(Enfermedades_Mundiales[[#This Row],[Muestra]],Estructura!$Q$4:$S$194,3,0)</f>
        <v>M-375</v>
      </c>
    </row>
    <row r="2985" spans="1:27" ht="40.799999999999997" x14ac:dyDescent="0.3">
      <c r="A2985" s="61" t="s">
        <v>3452</v>
      </c>
      <c r="B2985" s="43">
        <f t="shared" si="638"/>
        <v>360</v>
      </c>
      <c r="C2985" s="44" t="str">
        <f t="shared" si="638"/>
        <v>Enfermedades Mundiales</v>
      </c>
      <c r="D2985" s="44" t="str">
        <f t="shared" si="638"/>
        <v>Salud</v>
      </c>
      <c r="E2985" s="64">
        <v>10103</v>
      </c>
      <c r="F2985" s="44" t="str">
        <f t="shared" si="631"/>
        <v>Paso a Paso y Vacunación</v>
      </c>
      <c r="G2985" s="27" t="s">
        <v>3568</v>
      </c>
      <c r="H2985" s="60" t="s">
        <v>17</v>
      </c>
      <c r="I2985" s="58" t="s">
        <v>253</v>
      </c>
      <c r="J2985" s="43" t="str">
        <f t="shared" si="635"/>
        <v>Zona</v>
      </c>
      <c r="K2985" s="12" t="str">
        <f t="shared" si="639"/>
        <v>Etapas Históricas - Vacunación</v>
      </c>
      <c r="L2985" s="43" t="str">
        <f t="shared" si="639"/>
        <v>Periodo 2020-2021</v>
      </c>
      <c r="M2985" s="43" t="str">
        <f t="shared" si="639"/>
        <v>Unidades</v>
      </c>
      <c r="N2985" s="49" t="str">
        <f t="shared" si="639"/>
        <v>Ministerio de Ciencias, Tecnología, Conocimiento e Innovación</v>
      </c>
      <c r="O29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Cochamó</v>
      </c>
      <c r="P2985" s="68"/>
      <c r="Q2985" s="15" t="str">
        <f t="shared" si="629"/>
        <v>Gráfico Evolución Comparativo</v>
      </c>
      <c r="R2985" s="30"/>
      <c r="S29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https://analytics.zoho.com/open-view/2395394000008157701?ZOHO_CRITERIA=%22Localiza_CL_Poblacion%22.%22Codcom%22%3D10103</v>
      </c>
      <c r="T2985" s="17"/>
      <c r="U2985" s="31" t="str">
        <f t="shared" si="630"/>
        <v>#1774B9</v>
      </c>
      <c r="V2985" s="32" t="str">
        <f>+Enfermedades_Mundiales[[#This Row],[idcoleccion]]&amp;"-"&amp;Enfermedades_Mundiales[[#This Row],[id]]</f>
        <v>360-2975</v>
      </c>
      <c r="W2985" s="21">
        <f>+VLOOKUP(Enfermedades_Mundiales[[#This Row],[Filtro URL]],Estructura!$X$4:$Y$366,2,0)</f>
        <v>36310103</v>
      </c>
      <c r="X2985" s="21" t="str">
        <f>+VLOOKUP(Enfermedades_Mundiales[[#This Row],[tema]],Estructura!$A$4:$C$18,3,0)</f>
        <v>T-370</v>
      </c>
      <c r="Y2985" s="32" t="str">
        <f>+VLOOKUP(Enfermedades_Mundiales[[#This Row],[contenido]],Estructura!$E$4:$G$18,3,0)</f>
        <v>C-364</v>
      </c>
      <c r="Z2985" s="32" t="str">
        <f>+VLOOKUP(Enfermedades_Mundiales[[#This Row],[Filtro Integrado]],Estructura!$M$4:$O$367,3,0)</f>
        <v>FI-366</v>
      </c>
      <c r="AA2985" s="32" t="str">
        <f>+VLOOKUP(Enfermedades_Mundiales[[#This Row],[Muestra]],Estructura!$Q$4:$S$194,3,0)</f>
        <v>M-375</v>
      </c>
    </row>
    <row r="2986" spans="1:27" ht="36" x14ac:dyDescent="0.3">
      <c r="A2986" s="61" t="s">
        <v>3453</v>
      </c>
      <c r="B2986" s="43">
        <f t="shared" si="638"/>
        <v>360</v>
      </c>
      <c r="C2986" s="44" t="str">
        <f t="shared" si="638"/>
        <v>Enfermedades Mundiales</v>
      </c>
      <c r="D2986" s="44" t="str">
        <f t="shared" si="638"/>
        <v>Salud</v>
      </c>
      <c r="E2986" s="64">
        <v>10104</v>
      </c>
      <c r="F2986" s="44" t="str">
        <f t="shared" si="631"/>
        <v>Paso a Paso y Vacunación</v>
      </c>
      <c r="G2986" s="27" t="s">
        <v>3568</v>
      </c>
      <c r="H2986" s="60" t="s">
        <v>17</v>
      </c>
      <c r="I2986" s="58" t="s">
        <v>254</v>
      </c>
      <c r="J2986" s="43" t="str">
        <f t="shared" si="635"/>
        <v>Zona</v>
      </c>
      <c r="K2986" s="12" t="str">
        <f t="shared" si="639"/>
        <v>Etapas Históricas - Vacunación</v>
      </c>
      <c r="L2986" s="43" t="str">
        <f t="shared" si="639"/>
        <v>Periodo 2020-2021</v>
      </c>
      <c r="M2986" s="43" t="str">
        <f t="shared" si="639"/>
        <v>Unidades</v>
      </c>
      <c r="N2986" s="49" t="str">
        <f t="shared" si="639"/>
        <v>Ministerio de Ciencias, Tecnología, Conocimiento e Innovación</v>
      </c>
      <c r="O29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Fresia</v>
      </c>
      <c r="P2986" s="68"/>
      <c r="Q2986" s="15" t="str">
        <f t="shared" si="629"/>
        <v>Gráfico Evolución Comparativo</v>
      </c>
      <c r="R2986" s="30"/>
      <c r="S29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https://analytics.zoho.com/open-view/2395394000008157701?ZOHO_CRITERIA=%22Localiza_CL_Poblacion%22.%22Codcom%22%3D10104</v>
      </c>
      <c r="T2986" s="17"/>
      <c r="U2986" s="31" t="str">
        <f t="shared" si="630"/>
        <v>#1774B9</v>
      </c>
      <c r="V2986" s="32" t="str">
        <f>+Enfermedades_Mundiales[[#This Row],[idcoleccion]]&amp;"-"&amp;Enfermedades_Mundiales[[#This Row],[id]]</f>
        <v>360-2976</v>
      </c>
      <c r="W2986" s="21">
        <f>+VLOOKUP(Enfermedades_Mundiales[[#This Row],[Filtro URL]],Estructura!$X$4:$Y$366,2,0)</f>
        <v>36310104</v>
      </c>
      <c r="X2986" s="21" t="str">
        <f>+VLOOKUP(Enfermedades_Mundiales[[#This Row],[tema]],Estructura!$A$4:$C$18,3,0)</f>
        <v>T-370</v>
      </c>
      <c r="Y2986" s="32" t="str">
        <f>+VLOOKUP(Enfermedades_Mundiales[[#This Row],[contenido]],Estructura!$E$4:$G$18,3,0)</f>
        <v>C-364</v>
      </c>
      <c r="Z2986" s="32" t="str">
        <f>+VLOOKUP(Enfermedades_Mundiales[[#This Row],[Filtro Integrado]],Estructura!$M$4:$O$367,3,0)</f>
        <v>FI-366</v>
      </c>
      <c r="AA2986" s="32" t="str">
        <f>+VLOOKUP(Enfermedades_Mundiales[[#This Row],[Muestra]],Estructura!$Q$4:$S$194,3,0)</f>
        <v>M-375</v>
      </c>
    </row>
    <row r="2987" spans="1:27" ht="36" x14ac:dyDescent="0.3">
      <c r="A2987" s="61" t="s">
        <v>3454</v>
      </c>
      <c r="B2987" s="43">
        <f t="shared" si="638"/>
        <v>360</v>
      </c>
      <c r="C2987" s="44" t="str">
        <f t="shared" si="638"/>
        <v>Enfermedades Mundiales</v>
      </c>
      <c r="D2987" s="44" t="str">
        <f t="shared" si="638"/>
        <v>Salud</v>
      </c>
      <c r="E2987" s="64">
        <v>10105</v>
      </c>
      <c r="F2987" s="44" t="str">
        <f t="shared" si="631"/>
        <v>Paso a Paso y Vacunación</v>
      </c>
      <c r="G2987" s="27" t="s">
        <v>3568</v>
      </c>
      <c r="H2987" s="60" t="s">
        <v>17</v>
      </c>
      <c r="I2987" s="58" t="s">
        <v>255</v>
      </c>
      <c r="J2987" s="43" t="str">
        <f t="shared" si="635"/>
        <v>Zona</v>
      </c>
      <c r="K2987" s="12" t="str">
        <f t="shared" si="639"/>
        <v>Etapas Históricas - Vacunación</v>
      </c>
      <c r="L2987" s="43" t="str">
        <f t="shared" si="639"/>
        <v>Periodo 2020-2021</v>
      </c>
      <c r="M2987" s="43" t="str">
        <f t="shared" si="639"/>
        <v>Unidades</v>
      </c>
      <c r="N2987" s="49" t="str">
        <f t="shared" si="639"/>
        <v>Ministerio de Ciencias, Tecnología, Conocimiento e Innovación</v>
      </c>
      <c r="O29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Frutillar</v>
      </c>
      <c r="P2987" s="68"/>
      <c r="Q2987" s="15" t="str">
        <f t="shared" si="629"/>
        <v>Gráfico Evolución Comparativo</v>
      </c>
      <c r="R2987" s="30"/>
      <c r="S29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https://analytics.zoho.com/open-view/2395394000008157701?ZOHO_CRITERIA=%22Localiza_CL_Poblacion%22.%22Codcom%22%3D10105</v>
      </c>
      <c r="T2987" s="17"/>
      <c r="U2987" s="31" t="str">
        <f t="shared" si="630"/>
        <v>#1774B9</v>
      </c>
      <c r="V2987" s="32" t="str">
        <f>+Enfermedades_Mundiales[[#This Row],[idcoleccion]]&amp;"-"&amp;Enfermedades_Mundiales[[#This Row],[id]]</f>
        <v>360-2977</v>
      </c>
      <c r="W2987" s="21">
        <f>+VLOOKUP(Enfermedades_Mundiales[[#This Row],[Filtro URL]],Estructura!$X$4:$Y$366,2,0)</f>
        <v>36310105</v>
      </c>
      <c r="X2987" s="21" t="str">
        <f>+VLOOKUP(Enfermedades_Mundiales[[#This Row],[tema]],Estructura!$A$4:$C$18,3,0)</f>
        <v>T-370</v>
      </c>
      <c r="Y2987" s="32" t="str">
        <f>+VLOOKUP(Enfermedades_Mundiales[[#This Row],[contenido]],Estructura!$E$4:$G$18,3,0)</f>
        <v>C-364</v>
      </c>
      <c r="Z2987" s="32" t="str">
        <f>+VLOOKUP(Enfermedades_Mundiales[[#This Row],[Filtro Integrado]],Estructura!$M$4:$O$367,3,0)</f>
        <v>FI-366</v>
      </c>
      <c r="AA2987" s="32" t="str">
        <f>+VLOOKUP(Enfermedades_Mundiales[[#This Row],[Muestra]],Estructura!$Q$4:$S$194,3,0)</f>
        <v>M-375</v>
      </c>
    </row>
    <row r="2988" spans="1:27" ht="40.799999999999997" x14ac:dyDescent="0.3">
      <c r="A2988" s="61" t="s">
        <v>3455</v>
      </c>
      <c r="B2988" s="43">
        <f t="shared" si="638"/>
        <v>360</v>
      </c>
      <c r="C2988" s="44" t="str">
        <f t="shared" si="638"/>
        <v>Enfermedades Mundiales</v>
      </c>
      <c r="D2988" s="44" t="str">
        <f t="shared" si="638"/>
        <v>Salud</v>
      </c>
      <c r="E2988" s="64">
        <v>10106</v>
      </c>
      <c r="F2988" s="44" t="str">
        <f t="shared" si="631"/>
        <v>Paso a Paso y Vacunación</v>
      </c>
      <c r="G2988" s="27" t="s">
        <v>3568</v>
      </c>
      <c r="H2988" s="60" t="s">
        <v>17</v>
      </c>
      <c r="I2988" s="58" t="s">
        <v>256</v>
      </c>
      <c r="J2988" s="43" t="str">
        <f t="shared" si="635"/>
        <v>Zona</v>
      </c>
      <c r="K2988" s="12" t="str">
        <f t="shared" si="639"/>
        <v>Etapas Históricas - Vacunación</v>
      </c>
      <c r="L2988" s="43" t="str">
        <f t="shared" si="639"/>
        <v>Periodo 2020-2021</v>
      </c>
      <c r="M2988" s="43" t="str">
        <f t="shared" si="639"/>
        <v>Unidades</v>
      </c>
      <c r="N2988" s="49" t="str">
        <f t="shared" si="639"/>
        <v>Ministerio de Ciencias, Tecnología, Conocimiento e Innovación</v>
      </c>
      <c r="O29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Muermos</v>
      </c>
      <c r="P2988" s="68"/>
      <c r="Q2988" s="15" t="str">
        <f t="shared" si="629"/>
        <v>Gráfico Evolución Comparativo</v>
      </c>
      <c r="R2988" s="30"/>
      <c r="S29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https://analytics.zoho.com/open-view/2395394000008157701?ZOHO_CRITERIA=%22Localiza_CL_Poblacion%22.%22Codcom%22%3D10106</v>
      </c>
      <c r="T2988" s="17"/>
      <c r="U2988" s="31" t="str">
        <f t="shared" si="630"/>
        <v>#1774B9</v>
      </c>
      <c r="V2988" s="32" t="str">
        <f>+Enfermedades_Mundiales[[#This Row],[idcoleccion]]&amp;"-"&amp;Enfermedades_Mundiales[[#This Row],[id]]</f>
        <v>360-2978</v>
      </c>
      <c r="W2988" s="21">
        <f>+VLOOKUP(Enfermedades_Mundiales[[#This Row],[Filtro URL]],Estructura!$X$4:$Y$366,2,0)</f>
        <v>36310106</v>
      </c>
      <c r="X2988" s="21" t="str">
        <f>+VLOOKUP(Enfermedades_Mundiales[[#This Row],[tema]],Estructura!$A$4:$C$18,3,0)</f>
        <v>T-370</v>
      </c>
      <c r="Y2988" s="32" t="str">
        <f>+VLOOKUP(Enfermedades_Mundiales[[#This Row],[contenido]],Estructura!$E$4:$G$18,3,0)</f>
        <v>C-364</v>
      </c>
      <c r="Z2988" s="32" t="str">
        <f>+VLOOKUP(Enfermedades_Mundiales[[#This Row],[Filtro Integrado]],Estructura!$M$4:$O$367,3,0)</f>
        <v>FI-366</v>
      </c>
      <c r="AA2988" s="32" t="str">
        <f>+VLOOKUP(Enfermedades_Mundiales[[#This Row],[Muestra]],Estructura!$Q$4:$S$194,3,0)</f>
        <v>M-375</v>
      </c>
    </row>
    <row r="2989" spans="1:27" ht="40.799999999999997" x14ac:dyDescent="0.3">
      <c r="A2989" s="61" t="s">
        <v>3456</v>
      </c>
      <c r="B2989" s="43">
        <f t="shared" si="638"/>
        <v>360</v>
      </c>
      <c r="C2989" s="44" t="str">
        <f t="shared" si="638"/>
        <v>Enfermedades Mundiales</v>
      </c>
      <c r="D2989" s="44" t="str">
        <f t="shared" si="638"/>
        <v>Salud</v>
      </c>
      <c r="E2989" s="64">
        <v>10107</v>
      </c>
      <c r="F2989" s="44" t="str">
        <f t="shared" si="631"/>
        <v>Paso a Paso y Vacunación</v>
      </c>
      <c r="G2989" s="27" t="s">
        <v>3568</v>
      </c>
      <c r="H2989" s="60" t="s">
        <v>17</v>
      </c>
      <c r="I2989" s="58" t="s">
        <v>257</v>
      </c>
      <c r="J2989" s="43" t="str">
        <f t="shared" si="635"/>
        <v>Zona</v>
      </c>
      <c r="K2989" s="12" t="str">
        <f t="shared" si="639"/>
        <v>Etapas Históricas - Vacunación</v>
      </c>
      <c r="L2989" s="43" t="str">
        <f t="shared" si="639"/>
        <v>Periodo 2020-2021</v>
      </c>
      <c r="M2989" s="43" t="str">
        <f t="shared" si="639"/>
        <v>Unidades</v>
      </c>
      <c r="N2989" s="49" t="str">
        <f t="shared" si="639"/>
        <v>Ministerio de Ciencias, Tecnología, Conocimiento e Innovación</v>
      </c>
      <c r="O29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Llanquihue</v>
      </c>
      <c r="P2989" s="68"/>
      <c r="Q2989" s="15" t="str">
        <f t="shared" si="629"/>
        <v>Gráfico Evolución Comparativo</v>
      </c>
      <c r="R2989" s="30"/>
      <c r="S29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https://analytics.zoho.com/open-view/2395394000008157701?ZOHO_CRITERIA=%22Localiza_CL_Poblacion%22.%22Codcom%22%3D10107</v>
      </c>
      <c r="T2989" s="17"/>
      <c r="U2989" s="31" t="str">
        <f t="shared" si="630"/>
        <v>#1774B9</v>
      </c>
      <c r="V2989" s="32" t="str">
        <f>+Enfermedades_Mundiales[[#This Row],[idcoleccion]]&amp;"-"&amp;Enfermedades_Mundiales[[#This Row],[id]]</f>
        <v>360-2979</v>
      </c>
      <c r="W2989" s="21">
        <f>+VLOOKUP(Enfermedades_Mundiales[[#This Row],[Filtro URL]],Estructura!$X$4:$Y$366,2,0)</f>
        <v>36310107</v>
      </c>
      <c r="X2989" s="21" t="str">
        <f>+VLOOKUP(Enfermedades_Mundiales[[#This Row],[tema]],Estructura!$A$4:$C$18,3,0)</f>
        <v>T-370</v>
      </c>
      <c r="Y2989" s="32" t="str">
        <f>+VLOOKUP(Enfermedades_Mundiales[[#This Row],[contenido]],Estructura!$E$4:$G$18,3,0)</f>
        <v>C-364</v>
      </c>
      <c r="Z2989" s="32" t="str">
        <f>+VLOOKUP(Enfermedades_Mundiales[[#This Row],[Filtro Integrado]],Estructura!$M$4:$O$367,3,0)</f>
        <v>FI-366</v>
      </c>
      <c r="AA2989" s="32" t="str">
        <f>+VLOOKUP(Enfermedades_Mundiales[[#This Row],[Muestra]],Estructura!$Q$4:$S$194,3,0)</f>
        <v>M-375</v>
      </c>
    </row>
    <row r="2990" spans="1:27" ht="36" x14ac:dyDescent="0.3">
      <c r="A2990" s="61" t="s">
        <v>3457</v>
      </c>
      <c r="B2990" s="43">
        <f t="shared" si="638"/>
        <v>360</v>
      </c>
      <c r="C2990" s="44" t="str">
        <f t="shared" si="638"/>
        <v>Enfermedades Mundiales</v>
      </c>
      <c r="D2990" s="44" t="str">
        <f t="shared" si="638"/>
        <v>Salud</v>
      </c>
      <c r="E2990" s="64">
        <v>10108</v>
      </c>
      <c r="F2990" s="44" t="str">
        <f t="shared" si="631"/>
        <v>Paso a Paso y Vacunación</v>
      </c>
      <c r="G2990" s="27" t="s">
        <v>3568</v>
      </c>
      <c r="H2990" s="60" t="s">
        <v>17</v>
      </c>
      <c r="I2990" s="58" t="s">
        <v>258</v>
      </c>
      <c r="J2990" s="43" t="str">
        <f t="shared" si="635"/>
        <v>Zona</v>
      </c>
      <c r="K2990" s="12" t="str">
        <f t="shared" si="639"/>
        <v>Etapas Históricas - Vacunación</v>
      </c>
      <c r="L2990" s="43" t="str">
        <f t="shared" si="639"/>
        <v>Periodo 2020-2021</v>
      </c>
      <c r="M2990" s="43" t="str">
        <f t="shared" si="639"/>
        <v>Unidades</v>
      </c>
      <c r="N2990" s="49" t="str">
        <f t="shared" si="639"/>
        <v>Ministerio de Ciencias, Tecnología, Conocimiento e Innovación</v>
      </c>
      <c r="O29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Maullín</v>
      </c>
      <c r="P2990" s="68"/>
      <c r="Q2990" s="15" t="str">
        <f t="shared" si="629"/>
        <v>Gráfico Evolución Comparativo</v>
      </c>
      <c r="R2990" s="30"/>
      <c r="S29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https://analytics.zoho.com/open-view/2395394000008157701?ZOHO_CRITERIA=%22Localiza_CL_Poblacion%22.%22Codcom%22%3D10108</v>
      </c>
      <c r="T2990" s="17"/>
      <c r="U2990" s="31" t="str">
        <f t="shared" si="630"/>
        <v>#1774B9</v>
      </c>
      <c r="V2990" s="32" t="str">
        <f>+Enfermedades_Mundiales[[#This Row],[idcoleccion]]&amp;"-"&amp;Enfermedades_Mundiales[[#This Row],[id]]</f>
        <v>360-2980</v>
      </c>
      <c r="W2990" s="21">
        <f>+VLOOKUP(Enfermedades_Mundiales[[#This Row],[Filtro URL]],Estructura!$X$4:$Y$366,2,0)</f>
        <v>36310108</v>
      </c>
      <c r="X2990" s="21" t="str">
        <f>+VLOOKUP(Enfermedades_Mundiales[[#This Row],[tema]],Estructura!$A$4:$C$18,3,0)</f>
        <v>T-370</v>
      </c>
      <c r="Y2990" s="32" t="str">
        <f>+VLOOKUP(Enfermedades_Mundiales[[#This Row],[contenido]],Estructura!$E$4:$G$18,3,0)</f>
        <v>C-364</v>
      </c>
      <c r="Z2990" s="32" t="str">
        <f>+VLOOKUP(Enfermedades_Mundiales[[#This Row],[Filtro Integrado]],Estructura!$M$4:$O$367,3,0)</f>
        <v>FI-366</v>
      </c>
      <c r="AA2990" s="32" t="str">
        <f>+VLOOKUP(Enfermedades_Mundiales[[#This Row],[Muestra]],Estructura!$Q$4:$S$194,3,0)</f>
        <v>M-375</v>
      </c>
    </row>
    <row r="2991" spans="1:27" ht="40.799999999999997" x14ac:dyDescent="0.3">
      <c r="A2991" s="61" t="s">
        <v>3458</v>
      </c>
      <c r="B2991" s="43">
        <f t="shared" si="638"/>
        <v>360</v>
      </c>
      <c r="C2991" s="44" t="str">
        <f t="shared" si="638"/>
        <v>Enfermedades Mundiales</v>
      </c>
      <c r="D2991" s="44" t="str">
        <f t="shared" si="638"/>
        <v>Salud</v>
      </c>
      <c r="E2991" s="64">
        <v>10109</v>
      </c>
      <c r="F2991" s="44" t="str">
        <f t="shared" si="631"/>
        <v>Paso a Paso y Vacunación</v>
      </c>
      <c r="G2991" s="27" t="s">
        <v>3568</v>
      </c>
      <c r="H2991" s="60" t="s">
        <v>17</v>
      </c>
      <c r="I2991" s="58" t="s">
        <v>259</v>
      </c>
      <c r="J2991" s="43" t="str">
        <f t="shared" si="635"/>
        <v>Zona</v>
      </c>
      <c r="K2991" s="12" t="str">
        <f t="shared" si="639"/>
        <v>Etapas Históricas - Vacunación</v>
      </c>
      <c r="L2991" s="43" t="str">
        <f t="shared" si="639"/>
        <v>Periodo 2020-2021</v>
      </c>
      <c r="M2991" s="43" t="str">
        <f t="shared" si="639"/>
        <v>Unidades</v>
      </c>
      <c r="N2991" s="49" t="str">
        <f t="shared" si="639"/>
        <v>Ministerio de Ciencias, Tecnología, Conocimiento e Innovación</v>
      </c>
      <c r="O29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Puerto Varas</v>
      </c>
      <c r="P2991" s="68"/>
      <c r="Q2991" s="15" t="str">
        <f t="shared" si="629"/>
        <v>Gráfico Evolución Comparativo</v>
      </c>
      <c r="R2991" s="30"/>
      <c r="S29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https://analytics.zoho.com/open-view/2395394000008157701?ZOHO_CRITERIA=%22Localiza_CL_Poblacion%22.%22Codcom%22%3D10109</v>
      </c>
      <c r="T2991" s="17"/>
      <c r="U2991" s="31" t="str">
        <f t="shared" si="630"/>
        <v>#1774B9</v>
      </c>
      <c r="V2991" s="32" t="str">
        <f>+Enfermedades_Mundiales[[#This Row],[idcoleccion]]&amp;"-"&amp;Enfermedades_Mundiales[[#This Row],[id]]</f>
        <v>360-2981</v>
      </c>
      <c r="W2991" s="21">
        <f>+VLOOKUP(Enfermedades_Mundiales[[#This Row],[Filtro URL]],Estructura!$X$4:$Y$366,2,0)</f>
        <v>36310109</v>
      </c>
      <c r="X2991" s="21" t="str">
        <f>+VLOOKUP(Enfermedades_Mundiales[[#This Row],[tema]],Estructura!$A$4:$C$18,3,0)</f>
        <v>T-370</v>
      </c>
      <c r="Y2991" s="32" t="str">
        <f>+VLOOKUP(Enfermedades_Mundiales[[#This Row],[contenido]],Estructura!$E$4:$G$18,3,0)</f>
        <v>C-364</v>
      </c>
      <c r="Z2991" s="32" t="str">
        <f>+VLOOKUP(Enfermedades_Mundiales[[#This Row],[Filtro Integrado]],Estructura!$M$4:$O$367,3,0)</f>
        <v>FI-366</v>
      </c>
      <c r="AA2991" s="32" t="str">
        <f>+VLOOKUP(Enfermedades_Mundiales[[#This Row],[Muestra]],Estructura!$Q$4:$S$194,3,0)</f>
        <v>M-375</v>
      </c>
    </row>
    <row r="2992" spans="1:27" ht="36" x14ac:dyDescent="0.3">
      <c r="A2992" s="61" t="s">
        <v>3459</v>
      </c>
      <c r="B2992" s="43">
        <f t="shared" si="638"/>
        <v>360</v>
      </c>
      <c r="C2992" s="44" t="str">
        <f t="shared" si="638"/>
        <v>Enfermedades Mundiales</v>
      </c>
      <c r="D2992" s="44" t="str">
        <f t="shared" si="638"/>
        <v>Salud</v>
      </c>
      <c r="E2992" s="64">
        <v>10201</v>
      </c>
      <c r="F2992" s="44" t="str">
        <f t="shared" si="631"/>
        <v>Paso a Paso y Vacunación</v>
      </c>
      <c r="G2992" s="27" t="s">
        <v>3568</v>
      </c>
      <c r="H2992" s="60" t="s">
        <v>17</v>
      </c>
      <c r="I2992" s="58" t="s">
        <v>260</v>
      </c>
      <c r="J2992" s="43" t="str">
        <f t="shared" si="635"/>
        <v>Zona</v>
      </c>
      <c r="K2992" s="12" t="str">
        <f t="shared" si="639"/>
        <v>Etapas Históricas - Vacunación</v>
      </c>
      <c r="L2992" s="43" t="str">
        <f t="shared" si="639"/>
        <v>Periodo 2020-2021</v>
      </c>
      <c r="M2992" s="43" t="str">
        <f t="shared" si="639"/>
        <v>Unidades</v>
      </c>
      <c r="N2992" s="49" t="str">
        <f t="shared" si="639"/>
        <v>Ministerio de Ciencias, Tecnología, Conocimiento e Innovación</v>
      </c>
      <c r="O29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Castro</v>
      </c>
      <c r="P2992" s="68"/>
      <c r="Q2992" s="15" t="str">
        <f t="shared" si="629"/>
        <v>Gráfico Evolución Comparativo</v>
      </c>
      <c r="R2992" s="30"/>
      <c r="S29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https://analytics.zoho.com/open-view/2395394000008157701?ZOHO_CRITERIA=%22Localiza_CL_Poblacion%22.%22Codcom%22%3D10201</v>
      </c>
      <c r="T2992" s="17"/>
      <c r="U2992" s="31" t="str">
        <f t="shared" si="630"/>
        <v>#1774B9</v>
      </c>
      <c r="V2992" s="32" t="str">
        <f>+Enfermedades_Mundiales[[#This Row],[idcoleccion]]&amp;"-"&amp;Enfermedades_Mundiales[[#This Row],[id]]</f>
        <v>360-2982</v>
      </c>
      <c r="W2992" s="21">
        <f>+VLOOKUP(Enfermedades_Mundiales[[#This Row],[Filtro URL]],Estructura!$X$4:$Y$366,2,0)</f>
        <v>36310201</v>
      </c>
      <c r="X2992" s="21" t="str">
        <f>+VLOOKUP(Enfermedades_Mundiales[[#This Row],[tema]],Estructura!$A$4:$C$18,3,0)</f>
        <v>T-370</v>
      </c>
      <c r="Y2992" s="32" t="str">
        <f>+VLOOKUP(Enfermedades_Mundiales[[#This Row],[contenido]],Estructura!$E$4:$G$18,3,0)</f>
        <v>C-364</v>
      </c>
      <c r="Z2992" s="32" t="str">
        <f>+VLOOKUP(Enfermedades_Mundiales[[#This Row],[Filtro Integrado]],Estructura!$M$4:$O$367,3,0)</f>
        <v>FI-366</v>
      </c>
      <c r="AA2992" s="32" t="str">
        <f>+VLOOKUP(Enfermedades_Mundiales[[#This Row],[Muestra]],Estructura!$Q$4:$S$194,3,0)</f>
        <v>M-375</v>
      </c>
    </row>
    <row r="2993" spans="1:27" ht="36" x14ac:dyDescent="0.3">
      <c r="A2993" s="61" t="s">
        <v>3460</v>
      </c>
      <c r="B2993" s="43">
        <f t="shared" si="638"/>
        <v>360</v>
      </c>
      <c r="C2993" s="44" t="str">
        <f t="shared" si="638"/>
        <v>Enfermedades Mundiales</v>
      </c>
      <c r="D2993" s="44" t="str">
        <f t="shared" si="638"/>
        <v>Salud</v>
      </c>
      <c r="E2993" s="64">
        <v>10202</v>
      </c>
      <c r="F2993" s="44" t="str">
        <f t="shared" si="631"/>
        <v>Paso a Paso y Vacunación</v>
      </c>
      <c r="G2993" s="27" t="s">
        <v>3568</v>
      </c>
      <c r="H2993" s="60" t="s">
        <v>17</v>
      </c>
      <c r="I2993" s="58" t="s">
        <v>261</v>
      </c>
      <c r="J2993" s="43" t="str">
        <f t="shared" si="635"/>
        <v>Zona</v>
      </c>
      <c r="K2993" s="12" t="str">
        <f t="shared" si="639"/>
        <v>Etapas Históricas - Vacunación</v>
      </c>
      <c r="L2993" s="43" t="str">
        <f t="shared" si="639"/>
        <v>Periodo 2020-2021</v>
      </c>
      <c r="M2993" s="43" t="str">
        <f t="shared" si="639"/>
        <v>Unidades</v>
      </c>
      <c r="N2993" s="49" t="str">
        <f t="shared" si="639"/>
        <v>Ministerio de Ciencias, Tecnología, Conocimiento e Innovación</v>
      </c>
      <c r="O29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Ancud</v>
      </c>
      <c r="P2993" s="68"/>
      <c r="Q2993" s="15" t="str">
        <f t="shared" si="629"/>
        <v>Gráfico Evolución Comparativo</v>
      </c>
      <c r="R2993" s="30"/>
      <c r="S29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https://analytics.zoho.com/open-view/2395394000008157701?ZOHO_CRITERIA=%22Localiza_CL_Poblacion%22.%22Codcom%22%3D10202</v>
      </c>
      <c r="T2993" s="17"/>
      <c r="U2993" s="31" t="str">
        <f t="shared" si="630"/>
        <v>#1774B9</v>
      </c>
      <c r="V2993" s="32" t="str">
        <f>+Enfermedades_Mundiales[[#This Row],[idcoleccion]]&amp;"-"&amp;Enfermedades_Mundiales[[#This Row],[id]]</f>
        <v>360-2983</v>
      </c>
      <c r="W2993" s="21">
        <f>+VLOOKUP(Enfermedades_Mundiales[[#This Row],[Filtro URL]],Estructura!$X$4:$Y$366,2,0)</f>
        <v>36310202</v>
      </c>
      <c r="X2993" s="21" t="str">
        <f>+VLOOKUP(Enfermedades_Mundiales[[#This Row],[tema]],Estructura!$A$4:$C$18,3,0)</f>
        <v>T-370</v>
      </c>
      <c r="Y2993" s="32" t="str">
        <f>+VLOOKUP(Enfermedades_Mundiales[[#This Row],[contenido]],Estructura!$E$4:$G$18,3,0)</f>
        <v>C-364</v>
      </c>
      <c r="Z2993" s="32" t="str">
        <f>+VLOOKUP(Enfermedades_Mundiales[[#This Row],[Filtro Integrado]],Estructura!$M$4:$O$367,3,0)</f>
        <v>FI-366</v>
      </c>
      <c r="AA2993" s="32" t="str">
        <f>+VLOOKUP(Enfermedades_Mundiales[[#This Row],[Muestra]],Estructura!$Q$4:$S$194,3,0)</f>
        <v>M-375</v>
      </c>
    </row>
    <row r="2994" spans="1:27" ht="36" x14ac:dyDescent="0.3">
      <c r="A2994" s="61" t="s">
        <v>3461</v>
      </c>
      <c r="B2994" s="43">
        <f t="shared" si="638"/>
        <v>360</v>
      </c>
      <c r="C2994" s="44" t="str">
        <f t="shared" si="638"/>
        <v>Enfermedades Mundiales</v>
      </c>
      <c r="D2994" s="44" t="str">
        <f t="shared" si="638"/>
        <v>Salud</v>
      </c>
      <c r="E2994" s="64">
        <v>10203</v>
      </c>
      <c r="F2994" s="44" t="str">
        <f t="shared" si="631"/>
        <v>Paso a Paso y Vacunación</v>
      </c>
      <c r="G2994" s="27" t="s">
        <v>3568</v>
      </c>
      <c r="H2994" s="60" t="s">
        <v>17</v>
      </c>
      <c r="I2994" s="58" t="s">
        <v>262</v>
      </c>
      <c r="J2994" s="43" t="str">
        <f t="shared" si="635"/>
        <v>Zona</v>
      </c>
      <c r="K2994" s="12" t="str">
        <f t="shared" si="639"/>
        <v>Etapas Históricas - Vacunación</v>
      </c>
      <c r="L2994" s="43" t="str">
        <f t="shared" si="639"/>
        <v>Periodo 2020-2021</v>
      </c>
      <c r="M2994" s="43" t="str">
        <f t="shared" si="639"/>
        <v>Unidades</v>
      </c>
      <c r="N2994" s="49" t="str">
        <f t="shared" si="639"/>
        <v>Ministerio de Ciencias, Tecnología, Conocimiento e Innovación</v>
      </c>
      <c r="O29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Chonchi</v>
      </c>
      <c r="P2994" s="68"/>
      <c r="Q2994" s="15" t="str">
        <f t="shared" si="629"/>
        <v>Gráfico Evolución Comparativo</v>
      </c>
      <c r="R2994" s="30"/>
      <c r="S29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https://analytics.zoho.com/open-view/2395394000008157701?ZOHO_CRITERIA=%22Localiza_CL_Poblacion%22.%22Codcom%22%3D10203</v>
      </c>
      <c r="T2994" s="17"/>
      <c r="U2994" s="31" t="str">
        <f t="shared" si="630"/>
        <v>#1774B9</v>
      </c>
      <c r="V2994" s="32" t="str">
        <f>+Enfermedades_Mundiales[[#This Row],[idcoleccion]]&amp;"-"&amp;Enfermedades_Mundiales[[#This Row],[id]]</f>
        <v>360-2984</v>
      </c>
      <c r="W2994" s="21">
        <f>+VLOOKUP(Enfermedades_Mundiales[[#This Row],[Filtro URL]],Estructura!$X$4:$Y$366,2,0)</f>
        <v>36310203</v>
      </c>
      <c r="X2994" s="21" t="str">
        <f>+VLOOKUP(Enfermedades_Mundiales[[#This Row],[tema]],Estructura!$A$4:$C$18,3,0)</f>
        <v>T-370</v>
      </c>
      <c r="Y2994" s="32" t="str">
        <f>+VLOOKUP(Enfermedades_Mundiales[[#This Row],[contenido]],Estructura!$E$4:$G$18,3,0)</f>
        <v>C-364</v>
      </c>
      <c r="Z2994" s="32" t="str">
        <f>+VLOOKUP(Enfermedades_Mundiales[[#This Row],[Filtro Integrado]],Estructura!$M$4:$O$367,3,0)</f>
        <v>FI-366</v>
      </c>
      <c r="AA2994" s="32" t="str">
        <f>+VLOOKUP(Enfermedades_Mundiales[[#This Row],[Muestra]],Estructura!$Q$4:$S$194,3,0)</f>
        <v>M-375</v>
      </c>
    </row>
    <row r="2995" spans="1:27" ht="40.799999999999997" x14ac:dyDescent="0.3">
      <c r="A2995" s="61" t="s">
        <v>3462</v>
      </c>
      <c r="B2995" s="43">
        <f t="shared" si="638"/>
        <v>360</v>
      </c>
      <c r="C2995" s="44" t="str">
        <f t="shared" si="638"/>
        <v>Enfermedades Mundiales</v>
      </c>
      <c r="D2995" s="44" t="str">
        <f t="shared" si="638"/>
        <v>Salud</v>
      </c>
      <c r="E2995" s="64">
        <v>10204</v>
      </c>
      <c r="F2995" s="44" t="str">
        <f t="shared" si="631"/>
        <v>Paso a Paso y Vacunación</v>
      </c>
      <c r="G2995" s="27" t="s">
        <v>3568</v>
      </c>
      <c r="H2995" s="60" t="s">
        <v>17</v>
      </c>
      <c r="I2995" s="58" t="s">
        <v>263</v>
      </c>
      <c r="J2995" s="43" t="str">
        <f t="shared" si="635"/>
        <v>Zona</v>
      </c>
      <c r="K2995" s="12" t="str">
        <f t="shared" si="639"/>
        <v>Etapas Históricas - Vacunación</v>
      </c>
      <c r="L2995" s="43" t="str">
        <f t="shared" si="639"/>
        <v>Periodo 2020-2021</v>
      </c>
      <c r="M2995" s="43" t="str">
        <f t="shared" si="639"/>
        <v>Unidades</v>
      </c>
      <c r="N2995" s="49" t="str">
        <f t="shared" si="639"/>
        <v>Ministerio de Ciencias, Tecnología, Conocimiento e Innovación</v>
      </c>
      <c r="O29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Curaco de Vélez</v>
      </c>
      <c r="P2995" s="68"/>
      <c r="Q2995" s="15" t="str">
        <f t="shared" si="629"/>
        <v>Gráfico Evolución Comparativo</v>
      </c>
      <c r="R2995" s="30"/>
      <c r="S29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https://analytics.zoho.com/open-view/2395394000008157701?ZOHO_CRITERIA=%22Localiza_CL_Poblacion%22.%22Codcom%22%3D10204</v>
      </c>
      <c r="T2995" s="17"/>
      <c r="U2995" s="31" t="str">
        <f t="shared" si="630"/>
        <v>#1774B9</v>
      </c>
      <c r="V2995" s="32" t="str">
        <f>+Enfermedades_Mundiales[[#This Row],[idcoleccion]]&amp;"-"&amp;Enfermedades_Mundiales[[#This Row],[id]]</f>
        <v>360-2985</v>
      </c>
      <c r="W2995" s="21">
        <f>+VLOOKUP(Enfermedades_Mundiales[[#This Row],[Filtro URL]],Estructura!$X$4:$Y$366,2,0)</f>
        <v>36310204</v>
      </c>
      <c r="X2995" s="21" t="str">
        <f>+VLOOKUP(Enfermedades_Mundiales[[#This Row],[tema]],Estructura!$A$4:$C$18,3,0)</f>
        <v>T-370</v>
      </c>
      <c r="Y2995" s="32" t="str">
        <f>+VLOOKUP(Enfermedades_Mundiales[[#This Row],[contenido]],Estructura!$E$4:$G$18,3,0)</f>
        <v>C-364</v>
      </c>
      <c r="Z2995" s="32" t="str">
        <f>+VLOOKUP(Enfermedades_Mundiales[[#This Row],[Filtro Integrado]],Estructura!$M$4:$O$367,3,0)</f>
        <v>FI-366</v>
      </c>
      <c r="AA2995" s="32" t="str">
        <f>+VLOOKUP(Enfermedades_Mundiales[[#This Row],[Muestra]],Estructura!$Q$4:$S$194,3,0)</f>
        <v>M-375</v>
      </c>
    </row>
    <row r="2996" spans="1:27" ht="40.799999999999997" x14ac:dyDescent="0.3">
      <c r="A2996" s="61" t="s">
        <v>3463</v>
      </c>
      <c r="B2996" s="43">
        <f t="shared" ref="B2996:D3011" si="640">+B2995</f>
        <v>360</v>
      </c>
      <c r="C2996" s="44" t="str">
        <f t="shared" si="640"/>
        <v>Enfermedades Mundiales</v>
      </c>
      <c r="D2996" s="44" t="str">
        <f t="shared" si="640"/>
        <v>Salud</v>
      </c>
      <c r="E2996" s="64">
        <v>10205</v>
      </c>
      <c r="F2996" s="44" t="str">
        <f t="shared" si="631"/>
        <v>Paso a Paso y Vacunación</v>
      </c>
      <c r="G2996" s="27" t="s">
        <v>3568</v>
      </c>
      <c r="H2996" s="60" t="s">
        <v>17</v>
      </c>
      <c r="I2996" s="58" t="s">
        <v>264</v>
      </c>
      <c r="J2996" s="43" t="str">
        <f t="shared" si="635"/>
        <v>Zona</v>
      </c>
      <c r="K2996" s="12" t="str">
        <f t="shared" si="639"/>
        <v>Etapas Históricas - Vacunación</v>
      </c>
      <c r="L2996" s="43" t="str">
        <f t="shared" si="639"/>
        <v>Periodo 2020-2021</v>
      </c>
      <c r="M2996" s="43" t="str">
        <f t="shared" si="639"/>
        <v>Unidades</v>
      </c>
      <c r="N2996" s="49" t="str">
        <f t="shared" si="639"/>
        <v>Ministerio de Ciencias, Tecnología, Conocimiento e Innovación</v>
      </c>
      <c r="O29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Dalcahue</v>
      </c>
      <c r="P2996" s="68"/>
      <c r="Q2996" s="15" t="str">
        <f t="shared" ref="Q2996:Q3059" si="641">+Q2995</f>
        <v>Gráfico Evolución Comparativo</v>
      </c>
      <c r="R2996" s="30"/>
      <c r="S29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https://analytics.zoho.com/open-view/2395394000008157701?ZOHO_CRITERIA=%22Localiza_CL_Poblacion%22.%22Codcom%22%3D10205</v>
      </c>
      <c r="T2996" s="17"/>
      <c r="U2996" s="31" t="str">
        <f t="shared" ref="U2996:U3059" si="642">+U2995</f>
        <v>#1774B9</v>
      </c>
      <c r="V2996" s="32" t="str">
        <f>+Enfermedades_Mundiales[[#This Row],[idcoleccion]]&amp;"-"&amp;Enfermedades_Mundiales[[#This Row],[id]]</f>
        <v>360-2986</v>
      </c>
      <c r="W2996" s="21">
        <f>+VLOOKUP(Enfermedades_Mundiales[[#This Row],[Filtro URL]],Estructura!$X$4:$Y$366,2,0)</f>
        <v>36310205</v>
      </c>
      <c r="X2996" s="21" t="str">
        <f>+VLOOKUP(Enfermedades_Mundiales[[#This Row],[tema]],Estructura!$A$4:$C$18,3,0)</f>
        <v>T-370</v>
      </c>
      <c r="Y2996" s="32" t="str">
        <f>+VLOOKUP(Enfermedades_Mundiales[[#This Row],[contenido]],Estructura!$E$4:$G$18,3,0)</f>
        <v>C-364</v>
      </c>
      <c r="Z2996" s="32" t="str">
        <f>+VLOOKUP(Enfermedades_Mundiales[[#This Row],[Filtro Integrado]],Estructura!$M$4:$O$367,3,0)</f>
        <v>FI-366</v>
      </c>
      <c r="AA2996" s="32" t="str">
        <f>+VLOOKUP(Enfermedades_Mundiales[[#This Row],[Muestra]],Estructura!$Q$4:$S$194,3,0)</f>
        <v>M-375</v>
      </c>
    </row>
    <row r="2997" spans="1:27" ht="40.799999999999997" x14ac:dyDescent="0.3">
      <c r="A2997" s="61" t="s">
        <v>3464</v>
      </c>
      <c r="B2997" s="43">
        <f t="shared" si="640"/>
        <v>360</v>
      </c>
      <c r="C2997" s="44" t="str">
        <f t="shared" si="640"/>
        <v>Enfermedades Mundiales</v>
      </c>
      <c r="D2997" s="44" t="str">
        <f t="shared" si="640"/>
        <v>Salud</v>
      </c>
      <c r="E2997" s="64">
        <v>10206</v>
      </c>
      <c r="F2997" s="44" t="str">
        <f t="shared" ref="F2997:F3060" si="643">+F2996</f>
        <v>Paso a Paso y Vacunación</v>
      </c>
      <c r="G2997" s="27" t="s">
        <v>3568</v>
      </c>
      <c r="H2997" s="60" t="s">
        <v>17</v>
      </c>
      <c r="I2997" s="58" t="s">
        <v>265</v>
      </c>
      <c r="J2997" s="43" t="str">
        <f t="shared" si="635"/>
        <v>Zona</v>
      </c>
      <c r="K2997" s="12" t="str">
        <f t="shared" ref="K2997:N3012" si="644">+K2996</f>
        <v>Etapas Históricas - Vacunación</v>
      </c>
      <c r="L2997" s="43" t="str">
        <f t="shared" si="644"/>
        <v>Periodo 2020-2021</v>
      </c>
      <c r="M2997" s="43" t="str">
        <f t="shared" si="644"/>
        <v>Unidades</v>
      </c>
      <c r="N2997" s="49" t="str">
        <f t="shared" si="644"/>
        <v>Ministerio de Ciencias, Tecnología, Conocimiento e Innovación</v>
      </c>
      <c r="O29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Puqueldón</v>
      </c>
      <c r="P2997" s="68"/>
      <c r="Q2997" s="15" t="str">
        <f t="shared" si="641"/>
        <v>Gráfico Evolución Comparativo</v>
      </c>
      <c r="R2997" s="30"/>
      <c r="S29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https://analytics.zoho.com/open-view/2395394000008157701?ZOHO_CRITERIA=%22Localiza_CL_Poblacion%22.%22Codcom%22%3D10206</v>
      </c>
      <c r="T2997" s="17"/>
      <c r="U2997" s="31" t="str">
        <f t="shared" si="642"/>
        <v>#1774B9</v>
      </c>
      <c r="V2997" s="32" t="str">
        <f>+Enfermedades_Mundiales[[#This Row],[idcoleccion]]&amp;"-"&amp;Enfermedades_Mundiales[[#This Row],[id]]</f>
        <v>360-2987</v>
      </c>
      <c r="W2997" s="21">
        <f>+VLOOKUP(Enfermedades_Mundiales[[#This Row],[Filtro URL]],Estructura!$X$4:$Y$366,2,0)</f>
        <v>36310206</v>
      </c>
      <c r="X2997" s="21" t="str">
        <f>+VLOOKUP(Enfermedades_Mundiales[[#This Row],[tema]],Estructura!$A$4:$C$18,3,0)</f>
        <v>T-370</v>
      </c>
      <c r="Y2997" s="32" t="str">
        <f>+VLOOKUP(Enfermedades_Mundiales[[#This Row],[contenido]],Estructura!$E$4:$G$18,3,0)</f>
        <v>C-364</v>
      </c>
      <c r="Z2997" s="32" t="str">
        <f>+VLOOKUP(Enfermedades_Mundiales[[#This Row],[Filtro Integrado]],Estructura!$M$4:$O$367,3,0)</f>
        <v>FI-366</v>
      </c>
      <c r="AA2997" s="32" t="str">
        <f>+VLOOKUP(Enfermedades_Mundiales[[#This Row],[Muestra]],Estructura!$Q$4:$S$194,3,0)</f>
        <v>M-375</v>
      </c>
    </row>
    <row r="2998" spans="1:27" ht="36" x14ac:dyDescent="0.3">
      <c r="A2998" s="61" t="s">
        <v>3465</v>
      </c>
      <c r="B2998" s="43">
        <f t="shared" si="640"/>
        <v>360</v>
      </c>
      <c r="C2998" s="44" t="str">
        <f t="shared" si="640"/>
        <v>Enfermedades Mundiales</v>
      </c>
      <c r="D2998" s="44" t="str">
        <f t="shared" si="640"/>
        <v>Salud</v>
      </c>
      <c r="E2998" s="64">
        <v>10207</v>
      </c>
      <c r="F2998" s="44" t="str">
        <f t="shared" si="643"/>
        <v>Paso a Paso y Vacunación</v>
      </c>
      <c r="G2998" s="27" t="s">
        <v>3568</v>
      </c>
      <c r="H2998" s="60" t="s">
        <v>17</v>
      </c>
      <c r="I2998" s="58" t="s">
        <v>266</v>
      </c>
      <c r="J2998" s="43" t="str">
        <f t="shared" si="635"/>
        <v>Zona</v>
      </c>
      <c r="K2998" s="12" t="str">
        <f t="shared" si="644"/>
        <v>Etapas Históricas - Vacunación</v>
      </c>
      <c r="L2998" s="43" t="str">
        <f t="shared" si="644"/>
        <v>Periodo 2020-2021</v>
      </c>
      <c r="M2998" s="43" t="str">
        <f t="shared" si="644"/>
        <v>Unidades</v>
      </c>
      <c r="N2998" s="49" t="str">
        <f t="shared" si="644"/>
        <v>Ministerio de Ciencias, Tecnología, Conocimiento e Innovación</v>
      </c>
      <c r="O29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Queilén</v>
      </c>
      <c r="P2998" s="68"/>
      <c r="Q2998" s="15" t="str">
        <f t="shared" si="641"/>
        <v>Gráfico Evolución Comparativo</v>
      </c>
      <c r="R2998" s="30"/>
      <c r="S29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https://analytics.zoho.com/open-view/2395394000008157701?ZOHO_CRITERIA=%22Localiza_CL_Poblacion%22.%22Codcom%22%3D10207</v>
      </c>
      <c r="T2998" s="17"/>
      <c r="U2998" s="31" t="str">
        <f t="shared" si="642"/>
        <v>#1774B9</v>
      </c>
      <c r="V2998" s="32" t="str">
        <f>+Enfermedades_Mundiales[[#This Row],[idcoleccion]]&amp;"-"&amp;Enfermedades_Mundiales[[#This Row],[id]]</f>
        <v>360-2988</v>
      </c>
      <c r="W2998" s="21">
        <f>+VLOOKUP(Enfermedades_Mundiales[[#This Row],[Filtro URL]],Estructura!$X$4:$Y$366,2,0)</f>
        <v>36310207</v>
      </c>
      <c r="X2998" s="21" t="str">
        <f>+VLOOKUP(Enfermedades_Mundiales[[#This Row],[tema]],Estructura!$A$4:$C$18,3,0)</f>
        <v>T-370</v>
      </c>
      <c r="Y2998" s="32" t="str">
        <f>+VLOOKUP(Enfermedades_Mundiales[[#This Row],[contenido]],Estructura!$E$4:$G$18,3,0)</f>
        <v>C-364</v>
      </c>
      <c r="Z2998" s="32" t="str">
        <f>+VLOOKUP(Enfermedades_Mundiales[[#This Row],[Filtro Integrado]],Estructura!$M$4:$O$367,3,0)</f>
        <v>FI-366</v>
      </c>
      <c r="AA2998" s="32" t="str">
        <f>+VLOOKUP(Enfermedades_Mundiales[[#This Row],[Muestra]],Estructura!$Q$4:$S$194,3,0)</f>
        <v>M-375</v>
      </c>
    </row>
    <row r="2999" spans="1:27" ht="36" x14ac:dyDescent="0.3">
      <c r="A2999" s="61" t="s">
        <v>3466</v>
      </c>
      <c r="B2999" s="43">
        <f t="shared" si="640"/>
        <v>360</v>
      </c>
      <c r="C2999" s="44" t="str">
        <f t="shared" si="640"/>
        <v>Enfermedades Mundiales</v>
      </c>
      <c r="D2999" s="44" t="str">
        <f t="shared" si="640"/>
        <v>Salud</v>
      </c>
      <c r="E2999" s="64">
        <v>10208</v>
      </c>
      <c r="F2999" s="44" t="str">
        <f t="shared" si="643"/>
        <v>Paso a Paso y Vacunación</v>
      </c>
      <c r="G2999" s="27" t="s">
        <v>3568</v>
      </c>
      <c r="H2999" s="60" t="s">
        <v>17</v>
      </c>
      <c r="I2999" s="58" t="s">
        <v>267</v>
      </c>
      <c r="J2999" s="43" t="str">
        <f t="shared" si="635"/>
        <v>Zona</v>
      </c>
      <c r="K2999" s="12" t="str">
        <f t="shared" si="644"/>
        <v>Etapas Históricas - Vacunación</v>
      </c>
      <c r="L2999" s="43" t="str">
        <f t="shared" si="644"/>
        <v>Periodo 2020-2021</v>
      </c>
      <c r="M2999" s="43" t="str">
        <f t="shared" si="644"/>
        <v>Unidades</v>
      </c>
      <c r="N2999" s="49" t="str">
        <f t="shared" si="644"/>
        <v>Ministerio de Ciencias, Tecnología, Conocimiento e Innovación</v>
      </c>
      <c r="O29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Quellón</v>
      </c>
      <c r="P2999" s="68"/>
      <c r="Q2999" s="15" t="str">
        <f t="shared" si="641"/>
        <v>Gráfico Evolución Comparativo</v>
      </c>
      <c r="R2999" s="30"/>
      <c r="S29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https://analytics.zoho.com/open-view/2395394000008157701?ZOHO_CRITERIA=%22Localiza_CL_Poblacion%22.%22Codcom%22%3D10208</v>
      </c>
      <c r="T2999" s="17"/>
      <c r="U2999" s="31" t="str">
        <f t="shared" si="642"/>
        <v>#1774B9</v>
      </c>
      <c r="V2999" s="32" t="str">
        <f>+Enfermedades_Mundiales[[#This Row],[idcoleccion]]&amp;"-"&amp;Enfermedades_Mundiales[[#This Row],[id]]</f>
        <v>360-2989</v>
      </c>
      <c r="W2999" s="21">
        <f>+VLOOKUP(Enfermedades_Mundiales[[#This Row],[Filtro URL]],Estructura!$X$4:$Y$366,2,0)</f>
        <v>36310208</v>
      </c>
      <c r="X2999" s="21" t="str">
        <f>+VLOOKUP(Enfermedades_Mundiales[[#This Row],[tema]],Estructura!$A$4:$C$18,3,0)</f>
        <v>T-370</v>
      </c>
      <c r="Y2999" s="32" t="str">
        <f>+VLOOKUP(Enfermedades_Mundiales[[#This Row],[contenido]],Estructura!$E$4:$G$18,3,0)</f>
        <v>C-364</v>
      </c>
      <c r="Z2999" s="32" t="str">
        <f>+VLOOKUP(Enfermedades_Mundiales[[#This Row],[Filtro Integrado]],Estructura!$M$4:$O$367,3,0)</f>
        <v>FI-366</v>
      </c>
      <c r="AA2999" s="32" t="str">
        <f>+VLOOKUP(Enfermedades_Mundiales[[#This Row],[Muestra]],Estructura!$Q$4:$S$194,3,0)</f>
        <v>M-375</v>
      </c>
    </row>
    <row r="3000" spans="1:27" ht="40.799999999999997" x14ac:dyDescent="0.3">
      <c r="A3000" s="61" t="s">
        <v>3467</v>
      </c>
      <c r="B3000" s="43">
        <f t="shared" si="640"/>
        <v>360</v>
      </c>
      <c r="C3000" s="44" t="str">
        <f t="shared" si="640"/>
        <v>Enfermedades Mundiales</v>
      </c>
      <c r="D3000" s="44" t="str">
        <f t="shared" si="640"/>
        <v>Salud</v>
      </c>
      <c r="E3000" s="64">
        <v>10209</v>
      </c>
      <c r="F3000" s="44" t="str">
        <f t="shared" si="643"/>
        <v>Paso a Paso y Vacunación</v>
      </c>
      <c r="G3000" s="27" t="s">
        <v>3568</v>
      </c>
      <c r="H3000" s="60" t="s">
        <v>17</v>
      </c>
      <c r="I3000" s="58" t="s">
        <v>268</v>
      </c>
      <c r="J3000" s="43" t="str">
        <f t="shared" si="635"/>
        <v>Zona</v>
      </c>
      <c r="K3000" s="12" t="str">
        <f t="shared" si="644"/>
        <v>Etapas Históricas - Vacunación</v>
      </c>
      <c r="L3000" s="43" t="str">
        <f t="shared" si="644"/>
        <v>Periodo 2020-2021</v>
      </c>
      <c r="M3000" s="43" t="str">
        <f t="shared" si="644"/>
        <v>Unidades</v>
      </c>
      <c r="N3000" s="49" t="str">
        <f t="shared" si="644"/>
        <v>Ministerio de Ciencias, Tecnología, Conocimiento e Innovación</v>
      </c>
      <c r="O30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Quemchi</v>
      </c>
      <c r="P3000" s="68"/>
      <c r="Q3000" s="15" t="str">
        <f t="shared" si="641"/>
        <v>Gráfico Evolución Comparativo</v>
      </c>
      <c r="R3000" s="30"/>
      <c r="S30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https://analytics.zoho.com/open-view/2395394000008157701?ZOHO_CRITERIA=%22Localiza_CL_Poblacion%22.%22Codcom%22%3D10209</v>
      </c>
      <c r="T3000" s="17"/>
      <c r="U3000" s="31" t="str">
        <f t="shared" si="642"/>
        <v>#1774B9</v>
      </c>
      <c r="V3000" s="32" t="str">
        <f>+Enfermedades_Mundiales[[#This Row],[idcoleccion]]&amp;"-"&amp;Enfermedades_Mundiales[[#This Row],[id]]</f>
        <v>360-2990</v>
      </c>
      <c r="W3000" s="21">
        <f>+VLOOKUP(Enfermedades_Mundiales[[#This Row],[Filtro URL]],Estructura!$X$4:$Y$366,2,0)</f>
        <v>36310209</v>
      </c>
      <c r="X3000" s="21" t="str">
        <f>+VLOOKUP(Enfermedades_Mundiales[[#This Row],[tema]],Estructura!$A$4:$C$18,3,0)</f>
        <v>T-370</v>
      </c>
      <c r="Y3000" s="32" t="str">
        <f>+VLOOKUP(Enfermedades_Mundiales[[#This Row],[contenido]],Estructura!$E$4:$G$18,3,0)</f>
        <v>C-364</v>
      </c>
      <c r="Z3000" s="32" t="str">
        <f>+VLOOKUP(Enfermedades_Mundiales[[#This Row],[Filtro Integrado]],Estructura!$M$4:$O$367,3,0)</f>
        <v>FI-366</v>
      </c>
      <c r="AA3000" s="32" t="str">
        <f>+VLOOKUP(Enfermedades_Mundiales[[#This Row],[Muestra]],Estructura!$Q$4:$S$194,3,0)</f>
        <v>M-375</v>
      </c>
    </row>
    <row r="3001" spans="1:27" ht="40.799999999999997" x14ac:dyDescent="0.3">
      <c r="A3001" s="61" t="s">
        <v>3468</v>
      </c>
      <c r="B3001" s="43">
        <f t="shared" si="640"/>
        <v>360</v>
      </c>
      <c r="C3001" s="44" t="str">
        <f t="shared" si="640"/>
        <v>Enfermedades Mundiales</v>
      </c>
      <c r="D3001" s="44" t="str">
        <f t="shared" si="640"/>
        <v>Salud</v>
      </c>
      <c r="E3001" s="64">
        <v>10210</v>
      </c>
      <c r="F3001" s="44" t="str">
        <f t="shared" si="643"/>
        <v>Paso a Paso y Vacunación</v>
      </c>
      <c r="G3001" s="27" t="s">
        <v>3568</v>
      </c>
      <c r="H3001" s="60" t="s">
        <v>17</v>
      </c>
      <c r="I3001" s="58" t="s">
        <v>269</v>
      </c>
      <c r="J3001" s="43" t="str">
        <f t="shared" si="635"/>
        <v>Zona</v>
      </c>
      <c r="K3001" s="12" t="str">
        <f t="shared" si="644"/>
        <v>Etapas Históricas - Vacunación</v>
      </c>
      <c r="L3001" s="43" t="str">
        <f t="shared" si="644"/>
        <v>Periodo 2020-2021</v>
      </c>
      <c r="M3001" s="43" t="str">
        <f t="shared" si="644"/>
        <v>Unidades</v>
      </c>
      <c r="N3001" s="49" t="str">
        <f t="shared" si="644"/>
        <v>Ministerio de Ciencias, Tecnología, Conocimiento e Innovación</v>
      </c>
      <c r="O300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Quinchao</v>
      </c>
      <c r="P3001" s="68"/>
      <c r="Q3001" s="15" t="str">
        <f t="shared" si="641"/>
        <v>Gráfico Evolución Comparativo</v>
      </c>
      <c r="R3001" s="30"/>
      <c r="S300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https://analytics.zoho.com/open-view/2395394000008157701?ZOHO_CRITERIA=%22Localiza_CL_Poblacion%22.%22Codcom%22%3D10210</v>
      </c>
      <c r="T3001" s="17"/>
      <c r="U3001" s="31" t="str">
        <f t="shared" si="642"/>
        <v>#1774B9</v>
      </c>
      <c r="V3001" s="32" t="str">
        <f>+Enfermedades_Mundiales[[#This Row],[idcoleccion]]&amp;"-"&amp;Enfermedades_Mundiales[[#This Row],[id]]</f>
        <v>360-2991</v>
      </c>
      <c r="W3001" s="21">
        <f>+VLOOKUP(Enfermedades_Mundiales[[#This Row],[Filtro URL]],Estructura!$X$4:$Y$366,2,0)</f>
        <v>36310210</v>
      </c>
      <c r="X3001" s="21" t="str">
        <f>+VLOOKUP(Enfermedades_Mundiales[[#This Row],[tema]],Estructura!$A$4:$C$18,3,0)</f>
        <v>T-370</v>
      </c>
      <c r="Y3001" s="32" t="str">
        <f>+VLOOKUP(Enfermedades_Mundiales[[#This Row],[contenido]],Estructura!$E$4:$G$18,3,0)</f>
        <v>C-364</v>
      </c>
      <c r="Z3001" s="32" t="str">
        <f>+VLOOKUP(Enfermedades_Mundiales[[#This Row],[Filtro Integrado]],Estructura!$M$4:$O$367,3,0)</f>
        <v>FI-366</v>
      </c>
      <c r="AA3001" s="32" t="str">
        <f>+VLOOKUP(Enfermedades_Mundiales[[#This Row],[Muestra]],Estructura!$Q$4:$S$194,3,0)</f>
        <v>M-375</v>
      </c>
    </row>
    <row r="3002" spans="1:27" ht="36" x14ac:dyDescent="0.3">
      <c r="A3002" s="61" t="s">
        <v>3469</v>
      </c>
      <c r="B3002" s="43">
        <f t="shared" si="640"/>
        <v>360</v>
      </c>
      <c r="C3002" s="44" t="str">
        <f t="shared" si="640"/>
        <v>Enfermedades Mundiales</v>
      </c>
      <c r="D3002" s="44" t="str">
        <f t="shared" si="640"/>
        <v>Salud</v>
      </c>
      <c r="E3002" s="64">
        <v>10301</v>
      </c>
      <c r="F3002" s="44" t="str">
        <f t="shared" si="643"/>
        <v>Paso a Paso y Vacunación</v>
      </c>
      <c r="G3002" s="27" t="s">
        <v>3568</v>
      </c>
      <c r="H3002" s="60" t="s">
        <v>17</v>
      </c>
      <c r="I3002" s="58" t="s">
        <v>270</v>
      </c>
      <c r="J3002" s="43" t="str">
        <f t="shared" si="635"/>
        <v>Zona</v>
      </c>
      <c r="K3002" s="12" t="str">
        <f t="shared" si="644"/>
        <v>Etapas Históricas - Vacunación</v>
      </c>
      <c r="L3002" s="43" t="str">
        <f t="shared" si="644"/>
        <v>Periodo 2020-2021</v>
      </c>
      <c r="M3002" s="43" t="str">
        <f t="shared" si="644"/>
        <v>Unidades</v>
      </c>
      <c r="N3002" s="49" t="str">
        <f t="shared" si="644"/>
        <v>Ministerio de Ciencias, Tecnología, Conocimiento e Innovación</v>
      </c>
      <c r="O300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Osorno</v>
      </c>
      <c r="P3002" s="68"/>
      <c r="Q3002" s="15" t="str">
        <f t="shared" si="641"/>
        <v>Gráfico Evolución Comparativo</v>
      </c>
      <c r="R3002" s="30"/>
      <c r="S300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https://analytics.zoho.com/open-view/2395394000008157701?ZOHO_CRITERIA=%22Localiza_CL_Poblacion%22.%22Codcom%22%3D10301</v>
      </c>
      <c r="T3002" s="17"/>
      <c r="U3002" s="31" t="str">
        <f t="shared" si="642"/>
        <v>#1774B9</v>
      </c>
      <c r="V3002" s="32" t="str">
        <f>+Enfermedades_Mundiales[[#This Row],[idcoleccion]]&amp;"-"&amp;Enfermedades_Mundiales[[#This Row],[id]]</f>
        <v>360-2992</v>
      </c>
      <c r="W3002" s="21">
        <f>+VLOOKUP(Enfermedades_Mundiales[[#This Row],[Filtro URL]],Estructura!$X$4:$Y$366,2,0)</f>
        <v>36310301</v>
      </c>
      <c r="X3002" s="21" t="str">
        <f>+VLOOKUP(Enfermedades_Mundiales[[#This Row],[tema]],Estructura!$A$4:$C$18,3,0)</f>
        <v>T-370</v>
      </c>
      <c r="Y3002" s="32" t="str">
        <f>+VLOOKUP(Enfermedades_Mundiales[[#This Row],[contenido]],Estructura!$E$4:$G$18,3,0)</f>
        <v>C-364</v>
      </c>
      <c r="Z3002" s="32" t="str">
        <f>+VLOOKUP(Enfermedades_Mundiales[[#This Row],[Filtro Integrado]],Estructura!$M$4:$O$367,3,0)</f>
        <v>FI-366</v>
      </c>
      <c r="AA3002" s="32" t="str">
        <f>+VLOOKUP(Enfermedades_Mundiales[[#This Row],[Muestra]],Estructura!$Q$4:$S$194,3,0)</f>
        <v>M-375</v>
      </c>
    </row>
    <row r="3003" spans="1:27" ht="40.799999999999997" x14ac:dyDescent="0.3">
      <c r="A3003" s="61" t="s">
        <v>3470</v>
      </c>
      <c r="B3003" s="43">
        <f t="shared" si="640"/>
        <v>360</v>
      </c>
      <c r="C3003" s="44" t="str">
        <f t="shared" si="640"/>
        <v>Enfermedades Mundiales</v>
      </c>
      <c r="D3003" s="44" t="str">
        <f t="shared" si="640"/>
        <v>Salud</v>
      </c>
      <c r="E3003" s="64">
        <v>10302</v>
      </c>
      <c r="F3003" s="44" t="str">
        <f t="shared" si="643"/>
        <v>Paso a Paso y Vacunación</v>
      </c>
      <c r="G3003" s="27" t="s">
        <v>3568</v>
      </c>
      <c r="H3003" s="60" t="s">
        <v>17</v>
      </c>
      <c r="I3003" s="58" t="s">
        <v>271</v>
      </c>
      <c r="J3003" s="43" t="str">
        <f t="shared" si="635"/>
        <v>Zona</v>
      </c>
      <c r="K3003" s="12" t="str">
        <f t="shared" si="644"/>
        <v>Etapas Históricas - Vacunación</v>
      </c>
      <c r="L3003" s="43" t="str">
        <f t="shared" si="644"/>
        <v>Periodo 2020-2021</v>
      </c>
      <c r="M3003" s="43" t="str">
        <f t="shared" si="644"/>
        <v>Unidades</v>
      </c>
      <c r="N3003" s="49" t="str">
        <f t="shared" si="644"/>
        <v>Ministerio de Ciencias, Tecnología, Conocimiento e Innovación</v>
      </c>
      <c r="O300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Puerto Octay</v>
      </c>
      <c r="P3003" s="68"/>
      <c r="Q3003" s="15" t="str">
        <f t="shared" si="641"/>
        <v>Gráfico Evolución Comparativo</v>
      </c>
      <c r="R3003" s="30"/>
      <c r="S300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https://analytics.zoho.com/open-view/2395394000008157701?ZOHO_CRITERIA=%22Localiza_CL_Poblacion%22.%22Codcom%22%3D10302</v>
      </c>
      <c r="T3003" s="17"/>
      <c r="U3003" s="31" t="str">
        <f t="shared" si="642"/>
        <v>#1774B9</v>
      </c>
      <c r="V3003" s="32" t="str">
        <f>+Enfermedades_Mundiales[[#This Row],[idcoleccion]]&amp;"-"&amp;Enfermedades_Mundiales[[#This Row],[id]]</f>
        <v>360-2993</v>
      </c>
      <c r="W3003" s="21">
        <f>+VLOOKUP(Enfermedades_Mundiales[[#This Row],[Filtro URL]],Estructura!$X$4:$Y$366,2,0)</f>
        <v>36310302</v>
      </c>
      <c r="X3003" s="21" t="str">
        <f>+VLOOKUP(Enfermedades_Mundiales[[#This Row],[tema]],Estructura!$A$4:$C$18,3,0)</f>
        <v>T-370</v>
      </c>
      <c r="Y3003" s="32" t="str">
        <f>+VLOOKUP(Enfermedades_Mundiales[[#This Row],[contenido]],Estructura!$E$4:$G$18,3,0)</f>
        <v>C-364</v>
      </c>
      <c r="Z3003" s="32" t="str">
        <f>+VLOOKUP(Enfermedades_Mundiales[[#This Row],[Filtro Integrado]],Estructura!$M$4:$O$367,3,0)</f>
        <v>FI-366</v>
      </c>
      <c r="AA3003" s="32" t="str">
        <f>+VLOOKUP(Enfermedades_Mundiales[[#This Row],[Muestra]],Estructura!$Q$4:$S$194,3,0)</f>
        <v>M-375</v>
      </c>
    </row>
    <row r="3004" spans="1:27" ht="40.799999999999997" x14ac:dyDescent="0.3">
      <c r="A3004" s="61" t="s">
        <v>3471</v>
      </c>
      <c r="B3004" s="43">
        <f t="shared" si="640"/>
        <v>360</v>
      </c>
      <c r="C3004" s="44" t="str">
        <f t="shared" si="640"/>
        <v>Enfermedades Mundiales</v>
      </c>
      <c r="D3004" s="44" t="str">
        <f t="shared" si="640"/>
        <v>Salud</v>
      </c>
      <c r="E3004" s="64">
        <v>10303</v>
      </c>
      <c r="F3004" s="44" t="str">
        <f t="shared" si="643"/>
        <v>Paso a Paso y Vacunación</v>
      </c>
      <c r="G3004" s="27" t="s">
        <v>3568</v>
      </c>
      <c r="H3004" s="60" t="s">
        <v>17</v>
      </c>
      <c r="I3004" s="58" t="s">
        <v>272</v>
      </c>
      <c r="J3004" s="43" t="str">
        <f t="shared" si="635"/>
        <v>Zona</v>
      </c>
      <c r="K3004" s="12" t="str">
        <f t="shared" si="644"/>
        <v>Etapas Históricas - Vacunación</v>
      </c>
      <c r="L3004" s="43" t="str">
        <f t="shared" si="644"/>
        <v>Periodo 2020-2021</v>
      </c>
      <c r="M3004" s="43" t="str">
        <f t="shared" si="644"/>
        <v>Unidades</v>
      </c>
      <c r="N3004" s="49" t="str">
        <f t="shared" si="644"/>
        <v>Ministerio de Ciencias, Tecnología, Conocimiento e Innovación</v>
      </c>
      <c r="O300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Purranque</v>
      </c>
      <c r="P3004" s="68"/>
      <c r="Q3004" s="15" t="str">
        <f t="shared" si="641"/>
        <v>Gráfico Evolución Comparativo</v>
      </c>
      <c r="R3004" s="30"/>
      <c r="S300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https://analytics.zoho.com/open-view/2395394000008157701?ZOHO_CRITERIA=%22Localiza_CL_Poblacion%22.%22Codcom%22%3D10303</v>
      </c>
      <c r="T3004" s="17"/>
      <c r="U3004" s="31" t="str">
        <f t="shared" si="642"/>
        <v>#1774B9</v>
      </c>
      <c r="V3004" s="32" t="str">
        <f>+Enfermedades_Mundiales[[#This Row],[idcoleccion]]&amp;"-"&amp;Enfermedades_Mundiales[[#This Row],[id]]</f>
        <v>360-2994</v>
      </c>
      <c r="W3004" s="21">
        <f>+VLOOKUP(Enfermedades_Mundiales[[#This Row],[Filtro URL]],Estructura!$X$4:$Y$366,2,0)</f>
        <v>36310303</v>
      </c>
      <c r="X3004" s="21" t="str">
        <f>+VLOOKUP(Enfermedades_Mundiales[[#This Row],[tema]],Estructura!$A$4:$C$18,3,0)</f>
        <v>T-370</v>
      </c>
      <c r="Y3004" s="32" t="str">
        <f>+VLOOKUP(Enfermedades_Mundiales[[#This Row],[contenido]],Estructura!$E$4:$G$18,3,0)</f>
        <v>C-364</v>
      </c>
      <c r="Z3004" s="32" t="str">
        <f>+VLOOKUP(Enfermedades_Mundiales[[#This Row],[Filtro Integrado]],Estructura!$M$4:$O$367,3,0)</f>
        <v>FI-366</v>
      </c>
      <c r="AA3004" s="32" t="str">
        <f>+VLOOKUP(Enfermedades_Mundiales[[#This Row],[Muestra]],Estructura!$Q$4:$S$194,3,0)</f>
        <v>M-375</v>
      </c>
    </row>
    <row r="3005" spans="1:27" ht="36" x14ac:dyDescent="0.3">
      <c r="A3005" s="61" t="s">
        <v>3472</v>
      </c>
      <c r="B3005" s="43">
        <f t="shared" si="640"/>
        <v>360</v>
      </c>
      <c r="C3005" s="44" t="str">
        <f t="shared" si="640"/>
        <v>Enfermedades Mundiales</v>
      </c>
      <c r="D3005" s="44" t="str">
        <f t="shared" si="640"/>
        <v>Salud</v>
      </c>
      <c r="E3005" s="64">
        <v>10304</v>
      </c>
      <c r="F3005" s="44" t="str">
        <f t="shared" si="643"/>
        <v>Paso a Paso y Vacunación</v>
      </c>
      <c r="G3005" s="27" t="s">
        <v>3568</v>
      </c>
      <c r="H3005" s="60" t="s">
        <v>17</v>
      </c>
      <c r="I3005" s="58" t="s">
        <v>273</v>
      </c>
      <c r="J3005" s="43" t="str">
        <f t="shared" si="635"/>
        <v>Zona</v>
      </c>
      <c r="K3005" s="12" t="str">
        <f t="shared" si="644"/>
        <v>Etapas Históricas - Vacunación</v>
      </c>
      <c r="L3005" s="43" t="str">
        <f t="shared" si="644"/>
        <v>Periodo 2020-2021</v>
      </c>
      <c r="M3005" s="43" t="str">
        <f t="shared" si="644"/>
        <v>Unidades</v>
      </c>
      <c r="N3005" s="49" t="str">
        <f t="shared" si="644"/>
        <v>Ministerio de Ciencias, Tecnología, Conocimiento e Innovación</v>
      </c>
      <c r="O300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Puyehue</v>
      </c>
      <c r="P3005" s="68"/>
      <c r="Q3005" s="15" t="str">
        <f t="shared" si="641"/>
        <v>Gráfico Evolución Comparativo</v>
      </c>
      <c r="R3005" s="30"/>
      <c r="S300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https://analytics.zoho.com/open-view/2395394000008157701?ZOHO_CRITERIA=%22Localiza_CL_Poblacion%22.%22Codcom%22%3D10304</v>
      </c>
      <c r="T3005" s="17"/>
      <c r="U3005" s="31" t="str">
        <f t="shared" si="642"/>
        <v>#1774B9</v>
      </c>
      <c r="V3005" s="32" t="str">
        <f>+Enfermedades_Mundiales[[#This Row],[idcoleccion]]&amp;"-"&amp;Enfermedades_Mundiales[[#This Row],[id]]</f>
        <v>360-2995</v>
      </c>
      <c r="W3005" s="21">
        <f>+VLOOKUP(Enfermedades_Mundiales[[#This Row],[Filtro URL]],Estructura!$X$4:$Y$366,2,0)</f>
        <v>36310304</v>
      </c>
      <c r="X3005" s="21" t="str">
        <f>+VLOOKUP(Enfermedades_Mundiales[[#This Row],[tema]],Estructura!$A$4:$C$18,3,0)</f>
        <v>T-370</v>
      </c>
      <c r="Y3005" s="32" t="str">
        <f>+VLOOKUP(Enfermedades_Mundiales[[#This Row],[contenido]],Estructura!$E$4:$G$18,3,0)</f>
        <v>C-364</v>
      </c>
      <c r="Z3005" s="32" t="str">
        <f>+VLOOKUP(Enfermedades_Mundiales[[#This Row],[Filtro Integrado]],Estructura!$M$4:$O$367,3,0)</f>
        <v>FI-366</v>
      </c>
      <c r="AA3005" s="32" t="str">
        <f>+VLOOKUP(Enfermedades_Mundiales[[#This Row],[Muestra]],Estructura!$Q$4:$S$194,3,0)</f>
        <v>M-375</v>
      </c>
    </row>
    <row r="3006" spans="1:27" ht="40.799999999999997" x14ac:dyDescent="0.3">
      <c r="A3006" s="61" t="s">
        <v>3473</v>
      </c>
      <c r="B3006" s="43">
        <f t="shared" si="640"/>
        <v>360</v>
      </c>
      <c r="C3006" s="44" t="str">
        <f t="shared" si="640"/>
        <v>Enfermedades Mundiales</v>
      </c>
      <c r="D3006" s="44" t="str">
        <f t="shared" si="640"/>
        <v>Salud</v>
      </c>
      <c r="E3006" s="64">
        <v>10305</v>
      </c>
      <c r="F3006" s="44" t="str">
        <f t="shared" si="643"/>
        <v>Paso a Paso y Vacunación</v>
      </c>
      <c r="G3006" s="27" t="s">
        <v>3568</v>
      </c>
      <c r="H3006" s="60" t="s">
        <v>17</v>
      </c>
      <c r="I3006" s="58" t="s">
        <v>274</v>
      </c>
      <c r="J3006" s="43" t="str">
        <f t="shared" si="635"/>
        <v>Zona</v>
      </c>
      <c r="K3006" s="12" t="str">
        <f t="shared" si="644"/>
        <v>Etapas Históricas - Vacunación</v>
      </c>
      <c r="L3006" s="43" t="str">
        <f t="shared" si="644"/>
        <v>Periodo 2020-2021</v>
      </c>
      <c r="M3006" s="43" t="str">
        <f t="shared" si="644"/>
        <v>Unidades</v>
      </c>
      <c r="N3006" s="49" t="str">
        <f t="shared" si="644"/>
        <v>Ministerio de Ciencias, Tecnología, Conocimiento e Innovación</v>
      </c>
      <c r="O300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Negro</v>
      </c>
      <c r="P3006" s="68"/>
      <c r="Q3006" s="15" t="str">
        <f t="shared" si="641"/>
        <v>Gráfico Evolución Comparativo</v>
      </c>
      <c r="R3006" s="30"/>
      <c r="S300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https://analytics.zoho.com/open-view/2395394000008157701?ZOHO_CRITERIA=%22Localiza_CL_Poblacion%22.%22Codcom%22%3D10305</v>
      </c>
      <c r="T3006" s="17"/>
      <c r="U3006" s="31" t="str">
        <f t="shared" si="642"/>
        <v>#1774B9</v>
      </c>
      <c r="V3006" s="32" t="str">
        <f>+Enfermedades_Mundiales[[#This Row],[idcoleccion]]&amp;"-"&amp;Enfermedades_Mundiales[[#This Row],[id]]</f>
        <v>360-2996</v>
      </c>
      <c r="W3006" s="21">
        <f>+VLOOKUP(Enfermedades_Mundiales[[#This Row],[Filtro URL]],Estructura!$X$4:$Y$366,2,0)</f>
        <v>36310305</v>
      </c>
      <c r="X3006" s="21" t="str">
        <f>+VLOOKUP(Enfermedades_Mundiales[[#This Row],[tema]],Estructura!$A$4:$C$18,3,0)</f>
        <v>T-370</v>
      </c>
      <c r="Y3006" s="32" t="str">
        <f>+VLOOKUP(Enfermedades_Mundiales[[#This Row],[contenido]],Estructura!$E$4:$G$18,3,0)</f>
        <v>C-364</v>
      </c>
      <c r="Z3006" s="32" t="str">
        <f>+VLOOKUP(Enfermedades_Mundiales[[#This Row],[Filtro Integrado]],Estructura!$M$4:$O$367,3,0)</f>
        <v>FI-366</v>
      </c>
      <c r="AA3006" s="32" t="str">
        <f>+VLOOKUP(Enfermedades_Mundiales[[#This Row],[Muestra]],Estructura!$Q$4:$S$194,3,0)</f>
        <v>M-375</v>
      </c>
    </row>
    <row r="3007" spans="1:27" ht="40.799999999999997" x14ac:dyDescent="0.3">
      <c r="A3007" s="61" t="s">
        <v>3474</v>
      </c>
      <c r="B3007" s="43">
        <f t="shared" si="640"/>
        <v>360</v>
      </c>
      <c r="C3007" s="44" t="str">
        <f t="shared" si="640"/>
        <v>Enfermedades Mundiales</v>
      </c>
      <c r="D3007" s="44" t="str">
        <f t="shared" si="640"/>
        <v>Salud</v>
      </c>
      <c r="E3007" s="64">
        <v>10306</v>
      </c>
      <c r="F3007" s="44" t="str">
        <f t="shared" si="643"/>
        <v>Paso a Paso y Vacunación</v>
      </c>
      <c r="G3007" s="27" t="s">
        <v>3568</v>
      </c>
      <c r="H3007" s="60" t="s">
        <v>17</v>
      </c>
      <c r="I3007" s="58" t="s">
        <v>275</v>
      </c>
      <c r="J3007" s="43" t="str">
        <f t="shared" si="635"/>
        <v>Zona</v>
      </c>
      <c r="K3007" s="12" t="str">
        <f t="shared" si="644"/>
        <v>Etapas Históricas - Vacunación</v>
      </c>
      <c r="L3007" s="43" t="str">
        <f t="shared" si="644"/>
        <v>Periodo 2020-2021</v>
      </c>
      <c r="M3007" s="43" t="str">
        <f t="shared" si="644"/>
        <v>Unidades</v>
      </c>
      <c r="N3007" s="49" t="str">
        <f t="shared" si="644"/>
        <v>Ministerio de Ciencias, Tecnología, Conocimiento e Innovación</v>
      </c>
      <c r="O300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Juan de La Costa</v>
      </c>
      <c r="P3007" s="68"/>
      <c r="Q3007" s="15" t="str">
        <f t="shared" si="641"/>
        <v>Gráfico Evolución Comparativo</v>
      </c>
      <c r="R3007" s="30"/>
      <c r="S300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https://analytics.zoho.com/open-view/2395394000008157701?ZOHO_CRITERIA=%22Localiza_CL_Poblacion%22.%22Codcom%22%3D10306</v>
      </c>
      <c r="T3007" s="17"/>
      <c r="U3007" s="31" t="str">
        <f t="shared" si="642"/>
        <v>#1774B9</v>
      </c>
      <c r="V3007" s="32" t="str">
        <f>+Enfermedades_Mundiales[[#This Row],[idcoleccion]]&amp;"-"&amp;Enfermedades_Mundiales[[#This Row],[id]]</f>
        <v>360-2997</v>
      </c>
      <c r="W3007" s="21">
        <f>+VLOOKUP(Enfermedades_Mundiales[[#This Row],[Filtro URL]],Estructura!$X$4:$Y$366,2,0)</f>
        <v>36310306</v>
      </c>
      <c r="X3007" s="21" t="str">
        <f>+VLOOKUP(Enfermedades_Mundiales[[#This Row],[tema]],Estructura!$A$4:$C$18,3,0)</f>
        <v>T-370</v>
      </c>
      <c r="Y3007" s="32" t="str">
        <f>+VLOOKUP(Enfermedades_Mundiales[[#This Row],[contenido]],Estructura!$E$4:$G$18,3,0)</f>
        <v>C-364</v>
      </c>
      <c r="Z3007" s="32" t="str">
        <f>+VLOOKUP(Enfermedades_Mundiales[[#This Row],[Filtro Integrado]],Estructura!$M$4:$O$367,3,0)</f>
        <v>FI-366</v>
      </c>
      <c r="AA3007" s="32" t="str">
        <f>+VLOOKUP(Enfermedades_Mundiales[[#This Row],[Muestra]],Estructura!$Q$4:$S$194,3,0)</f>
        <v>M-375</v>
      </c>
    </row>
    <row r="3008" spans="1:27" ht="40.799999999999997" x14ac:dyDescent="0.3">
      <c r="A3008" s="61" t="s">
        <v>3475</v>
      </c>
      <c r="B3008" s="43">
        <f t="shared" si="640"/>
        <v>360</v>
      </c>
      <c r="C3008" s="44" t="str">
        <f t="shared" si="640"/>
        <v>Enfermedades Mundiales</v>
      </c>
      <c r="D3008" s="44" t="str">
        <f t="shared" si="640"/>
        <v>Salud</v>
      </c>
      <c r="E3008" s="64">
        <v>10307</v>
      </c>
      <c r="F3008" s="44" t="str">
        <f t="shared" si="643"/>
        <v>Paso a Paso y Vacunación</v>
      </c>
      <c r="G3008" s="27" t="s">
        <v>3568</v>
      </c>
      <c r="H3008" s="60" t="s">
        <v>17</v>
      </c>
      <c r="I3008" s="58" t="s">
        <v>276</v>
      </c>
      <c r="J3008" s="43" t="str">
        <f t="shared" si="635"/>
        <v>Zona</v>
      </c>
      <c r="K3008" s="12" t="str">
        <f t="shared" si="644"/>
        <v>Etapas Históricas - Vacunación</v>
      </c>
      <c r="L3008" s="43" t="str">
        <f t="shared" si="644"/>
        <v>Periodo 2020-2021</v>
      </c>
      <c r="M3008" s="43" t="str">
        <f t="shared" si="644"/>
        <v>Unidades</v>
      </c>
      <c r="N3008" s="49" t="str">
        <f t="shared" si="644"/>
        <v>Ministerio de Ciencias, Tecnología, Conocimiento e Innovación</v>
      </c>
      <c r="O300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Pablo</v>
      </c>
      <c r="P3008" s="68"/>
      <c r="Q3008" s="15" t="str">
        <f t="shared" si="641"/>
        <v>Gráfico Evolución Comparativo</v>
      </c>
      <c r="R3008" s="30"/>
      <c r="S300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https://analytics.zoho.com/open-view/2395394000008157701?ZOHO_CRITERIA=%22Localiza_CL_Poblacion%22.%22Codcom%22%3D10307</v>
      </c>
      <c r="T3008" s="17"/>
      <c r="U3008" s="31" t="str">
        <f t="shared" si="642"/>
        <v>#1774B9</v>
      </c>
      <c r="V3008" s="32" t="str">
        <f>+Enfermedades_Mundiales[[#This Row],[idcoleccion]]&amp;"-"&amp;Enfermedades_Mundiales[[#This Row],[id]]</f>
        <v>360-2998</v>
      </c>
      <c r="W3008" s="21">
        <f>+VLOOKUP(Enfermedades_Mundiales[[#This Row],[Filtro URL]],Estructura!$X$4:$Y$366,2,0)</f>
        <v>36310307</v>
      </c>
      <c r="X3008" s="21" t="str">
        <f>+VLOOKUP(Enfermedades_Mundiales[[#This Row],[tema]],Estructura!$A$4:$C$18,3,0)</f>
        <v>T-370</v>
      </c>
      <c r="Y3008" s="32" t="str">
        <f>+VLOOKUP(Enfermedades_Mundiales[[#This Row],[contenido]],Estructura!$E$4:$G$18,3,0)</f>
        <v>C-364</v>
      </c>
      <c r="Z3008" s="32" t="str">
        <f>+VLOOKUP(Enfermedades_Mundiales[[#This Row],[Filtro Integrado]],Estructura!$M$4:$O$367,3,0)</f>
        <v>FI-366</v>
      </c>
      <c r="AA3008" s="32" t="str">
        <f>+VLOOKUP(Enfermedades_Mundiales[[#This Row],[Muestra]],Estructura!$Q$4:$S$194,3,0)</f>
        <v>M-375</v>
      </c>
    </row>
    <row r="3009" spans="1:27" ht="36" x14ac:dyDescent="0.3">
      <c r="A3009" s="61" t="s">
        <v>3476</v>
      </c>
      <c r="B3009" s="43">
        <f t="shared" si="640"/>
        <v>360</v>
      </c>
      <c r="C3009" s="44" t="str">
        <f t="shared" si="640"/>
        <v>Enfermedades Mundiales</v>
      </c>
      <c r="D3009" s="44" t="str">
        <f t="shared" si="640"/>
        <v>Salud</v>
      </c>
      <c r="E3009" s="64">
        <v>10401</v>
      </c>
      <c r="F3009" s="44" t="str">
        <f t="shared" si="643"/>
        <v>Paso a Paso y Vacunación</v>
      </c>
      <c r="G3009" s="27" t="s">
        <v>3568</v>
      </c>
      <c r="H3009" s="60" t="s">
        <v>17</v>
      </c>
      <c r="I3009" s="58" t="s">
        <v>277</v>
      </c>
      <c r="J3009" s="43" t="str">
        <f t="shared" si="635"/>
        <v>Zona</v>
      </c>
      <c r="K3009" s="12" t="str">
        <f t="shared" si="644"/>
        <v>Etapas Históricas - Vacunación</v>
      </c>
      <c r="L3009" s="43" t="str">
        <f t="shared" si="644"/>
        <v>Periodo 2020-2021</v>
      </c>
      <c r="M3009" s="43" t="str">
        <f t="shared" si="644"/>
        <v>Unidades</v>
      </c>
      <c r="N3009" s="49" t="str">
        <f t="shared" si="644"/>
        <v>Ministerio de Ciencias, Tecnología, Conocimiento e Innovación</v>
      </c>
      <c r="O300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Chaitén</v>
      </c>
      <c r="P3009" s="68"/>
      <c r="Q3009" s="15" t="str">
        <f t="shared" si="641"/>
        <v>Gráfico Evolución Comparativo</v>
      </c>
      <c r="R3009" s="30"/>
      <c r="S300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https://analytics.zoho.com/open-view/2395394000008157701?ZOHO_CRITERIA=%22Localiza_CL_Poblacion%22.%22Codcom%22%3D10401</v>
      </c>
      <c r="T3009" s="17"/>
      <c r="U3009" s="31" t="str">
        <f t="shared" si="642"/>
        <v>#1774B9</v>
      </c>
      <c r="V3009" s="32" t="str">
        <f>+Enfermedades_Mundiales[[#This Row],[idcoleccion]]&amp;"-"&amp;Enfermedades_Mundiales[[#This Row],[id]]</f>
        <v>360-2999</v>
      </c>
      <c r="W3009" s="21">
        <f>+VLOOKUP(Enfermedades_Mundiales[[#This Row],[Filtro URL]],Estructura!$X$4:$Y$366,2,0)</f>
        <v>36310401</v>
      </c>
      <c r="X3009" s="21" t="str">
        <f>+VLOOKUP(Enfermedades_Mundiales[[#This Row],[tema]],Estructura!$A$4:$C$18,3,0)</f>
        <v>T-370</v>
      </c>
      <c r="Y3009" s="32" t="str">
        <f>+VLOOKUP(Enfermedades_Mundiales[[#This Row],[contenido]],Estructura!$E$4:$G$18,3,0)</f>
        <v>C-364</v>
      </c>
      <c r="Z3009" s="32" t="str">
        <f>+VLOOKUP(Enfermedades_Mundiales[[#This Row],[Filtro Integrado]],Estructura!$M$4:$O$367,3,0)</f>
        <v>FI-366</v>
      </c>
      <c r="AA3009" s="32" t="str">
        <f>+VLOOKUP(Enfermedades_Mundiales[[#This Row],[Muestra]],Estructura!$Q$4:$S$194,3,0)</f>
        <v>M-375</v>
      </c>
    </row>
    <row r="3010" spans="1:27" ht="40.799999999999997" x14ac:dyDescent="0.3">
      <c r="A3010" s="61" t="s">
        <v>3477</v>
      </c>
      <c r="B3010" s="43">
        <f t="shared" si="640"/>
        <v>360</v>
      </c>
      <c r="C3010" s="44" t="str">
        <f t="shared" si="640"/>
        <v>Enfermedades Mundiales</v>
      </c>
      <c r="D3010" s="44" t="str">
        <f t="shared" si="640"/>
        <v>Salud</v>
      </c>
      <c r="E3010" s="64">
        <v>10402</v>
      </c>
      <c r="F3010" s="44" t="str">
        <f t="shared" si="643"/>
        <v>Paso a Paso y Vacunación</v>
      </c>
      <c r="G3010" s="27" t="s">
        <v>3568</v>
      </c>
      <c r="H3010" s="60" t="s">
        <v>17</v>
      </c>
      <c r="I3010" s="58" t="s">
        <v>278</v>
      </c>
      <c r="J3010" s="43" t="str">
        <f t="shared" si="635"/>
        <v>Zona</v>
      </c>
      <c r="K3010" s="12" t="str">
        <f t="shared" si="644"/>
        <v>Etapas Históricas - Vacunación</v>
      </c>
      <c r="L3010" s="43" t="str">
        <f t="shared" si="644"/>
        <v>Periodo 2020-2021</v>
      </c>
      <c r="M3010" s="43" t="str">
        <f t="shared" si="644"/>
        <v>Unidades</v>
      </c>
      <c r="N3010" s="49" t="str">
        <f t="shared" si="644"/>
        <v>Ministerio de Ciencias, Tecnología, Conocimiento e Innovación</v>
      </c>
      <c r="O301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Futaleufú</v>
      </c>
      <c r="P3010" s="68"/>
      <c r="Q3010" s="15" t="str">
        <f t="shared" si="641"/>
        <v>Gráfico Evolución Comparativo</v>
      </c>
      <c r="R3010" s="30"/>
      <c r="S301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https://analytics.zoho.com/open-view/2395394000008157701?ZOHO_CRITERIA=%22Localiza_CL_Poblacion%22.%22Codcom%22%3D10402</v>
      </c>
      <c r="T3010" s="17"/>
      <c r="U3010" s="31" t="str">
        <f t="shared" si="642"/>
        <v>#1774B9</v>
      </c>
      <c r="V3010" s="32" t="str">
        <f>+Enfermedades_Mundiales[[#This Row],[idcoleccion]]&amp;"-"&amp;Enfermedades_Mundiales[[#This Row],[id]]</f>
        <v>360-3000</v>
      </c>
      <c r="W3010" s="21">
        <f>+VLOOKUP(Enfermedades_Mundiales[[#This Row],[Filtro URL]],Estructura!$X$4:$Y$366,2,0)</f>
        <v>36310402</v>
      </c>
      <c r="X3010" s="21" t="str">
        <f>+VLOOKUP(Enfermedades_Mundiales[[#This Row],[tema]],Estructura!$A$4:$C$18,3,0)</f>
        <v>T-370</v>
      </c>
      <c r="Y3010" s="32" t="str">
        <f>+VLOOKUP(Enfermedades_Mundiales[[#This Row],[contenido]],Estructura!$E$4:$G$18,3,0)</f>
        <v>C-364</v>
      </c>
      <c r="Z3010" s="32" t="str">
        <f>+VLOOKUP(Enfermedades_Mundiales[[#This Row],[Filtro Integrado]],Estructura!$M$4:$O$367,3,0)</f>
        <v>FI-366</v>
      </c>
      <c r="AA3010" s="32" t="str">
        <f>+VLOOKUP(Enfermedades_Mundiales[[#This Row],[Muestra]],Estructura!$Q$4:$S$194,3,0)</f>
        <v>M-375</v>
      </c>
    </row>
    <row r="3011" spans="1:27" ht="40.799999999999997" x14ac:dyDescent="0.3">
      <c r="A3011" s="61" t="s">
        <v>3478</v>
      </c>
      <c r="B3011" s="43">
        <f t="shared" si="640"/>
        <v>360</v>
      </c>
      <c r="C3011" s="44" t="str">
        <f t="shared" si="640"/>
        <v>Enfermedades Mundiales</v>
      </c>
      <c r="D3011" s="44" t="str">
        <f t="shared" si="640"/>
        <v>Salud</v>
      </c>
      <c r="E3011" s="64">
        <v>10403</v>
      </c>
      <c r="F3011" s="44" t="str">
        <f t="shared" si="643"/>
        <v>Paso a Paso y Vacunación</v>
      </c>
      <c r="G3011" s="27" t="s">
        <v>3568</v>
      </c>
      <c r="H3011" s="60" t="s">
        <v>17</v>
      </c>
      <c r="I3011" s="58" t="s">
        <v>279</v>
      </c>
      <c r="J3011" s="43" t="str">
        <f t="shared" si="635"/>
        <v>Zona</v>
      </c>
      <c r="K3011" s="12" t="str">
        <f t="shared" si="644"/>
        <v>Etapas Históricas - Vacunación</v>
      </c>
      <c r="L3011" s="43" t="str">
        <f t="shared" si="644"/>
        <v>Periodo 2020-2021</v>
      </c>
      <c r="M3011" s="43" t="str">
        <f t="shared" si="644"/>
        <v>Unidades</v>
      </c>
      <c r="N3011" s="49" t="str">
        <f t="shared" si="644"/>
        <v>Ministerio de Ciencias, Tecnología, Conocimiento e Innovación</v>
      </c>
      <c r="O301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Hualaihué</v>
      </c>
      <c r="P3011" s="68"/>
      <c r="Q3011" s="15" t="str">
        <f t="shared" si="641"/>
        <v>Gráfico Evolución Comparativo</v>
      </c>
      <c r="R3011" s="30"/>
      <c r="S301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https://analytics.zoho.com/open-view/2395394000008157701?ZOHO_CRITERIA=%22Localiza_CL_Poblacion%22.%22Codcom%22%3D10403</v>
      </c>
      <c r="T3011" s="17"/>
      <c r="U3011" s="31" t="str">
        <f t="shared" si="642"/>
        <v>#1774B9</v>
      </c>
      <c r="V3011" s="32" t="str">
        <f>+Enfermedades_Mundiales[[#This Row],[idcoleccion]]&amp;"-"&amp;Enfermedades_Mundiales[[#This Row],[id]]</f>
        <v>360-3001</v>
      </c>
      <c r="W3011" s="21">
        <f>+VLOOKUP(Enfermedades_Mundiales[[#This Row],[Filtro URL]],Estructura!$X$4:$Y$366,2,0)</f>
        <v>36310403</v>
      </c>
      <c r="X3011" s="21" t="str">
        <f>+VLOOKUP(Enfermedades_Mundiales[[#This Row],[tema]],Estructura!$A$4:$C$18,3,0)</f>
        <v>T-370</v>
      </c>
      <c r="Y3011" s="32" t="str">
        <f>+VLOOKUP(Enfermedades_Mundiales[[#This Row],[contenido]],Estructura!$E$4:$G$18,3,0)</f>
        <v>C-364</v>
      </c>
      <c r="Z3011" s="32" t="str">
        <f>+VLOOKUP(Enfermedades_Mundiales[[#This Row],[Filtro Integrado]],Estructura!$M$4:$O$367,3,0)</f>
        <v>FI-366</v>
      </c>
      <c r="AA3011" s="32" t="str">
        <f>+VLOOKUP(Enfermedades_Mundiales[[#This Row],[Muestra]],Estructura!$Q$4:$S$194,3,0)</f>
        <v>M-375</v>
      </c>
    </row>
    <row r="3012" spans="1:27" ht="36" x14ac:dyDescent="0.3">
      <c r="A3012" s="61" t="s">
        <v>3479</v>
      </c>
      <c r="B3012" s="43">
        <f t="shared" ref="B3012:D3027" si="645">+B3011</f>
        <v>360</v>
      </c>
      <c r="C3012" s="44" t="str">
        <f t="shared" si="645"/>
        <v>Enfermedades Mundiales</v>
      </c>
      <c r="D3012" s="44" t="str">
        <f t="shared" si="645"/>
        <v>Salud</v>
      </c>
      <c r="E3012" s="64">
        <v>10404</v>
      </c>
      <c r="F3012" s="44" t="str">
        <f t="shared" si="643"/>
        <v>Paso a Paso y Vacunación</v>
      </c>
      <c r="G3012" s="27" t="s">
        <v>3568</v>
      </c>
      <c r="H3012" s="60" t="s">
        <v>17</v>
      </c>
      <c r="I3012" s="58" t="s">
        <v>280</v>
      </c>
      <c r="J3012" s="43" t="str">
        <f t="shared" si="635"/>
        <v>Zona</v>
      </c>
      <c r="K3012" s="12" t="str">
        <f t="shared" si="644"/>
        <v>Etapas Históricas - Vacunación</v>
      </c>
      <c r="L3012" s="43" t="str">
        <f t="shared" si="644"/>
        <v>Periodo 2020-2021</v>
      </c>
      <c r="M3012" s="43" t="str">
        <f t="shared" si="644"/>
        <v>Unidades</v>
      </c>
      <c r="N3012" s="49" t="str">
        <f t="shared" si="644"/>
        <v>Ministerio de Ciencias, Tecnología, Conocimiento e Innovación</v>
      </c>
      <c r="O301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Palena</v>
      </c>
      <c r="P3012" s="68"/>
      <c r="Q3012" s="15" t="str">
        <f t="shared" si="641"/>
        <v>Gráfico Evolución Comparativo</v>
      </c>
      <c r="R3012" s="30"/>
      <c r="S301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https://analytics.zoho.com/open-view/2395394000008157701?ZOHO_CRITERIA=%22Localiza_CL_Poblacion%22.%22Codcom%22%3D10404</v>
      </c>
      <c r="T3012" s="17"/>
      <c r="U3012" s="31" t="str">
        <f t="shared" si="642"/>
        <v>#1774B9</v>
      </c>
      <c r="V3012" s="32" t="str">
        <f>+Enfermedades_Mundiales[[#This Row],[idcoleccion]]&amp;"-"&amp;Enfermedades_Mundiales[[#This Row],[id]]</f>
        <v>360-3002</v>
      </c>
      <c r="W3012" s="21">
        <f>+VLOOKUP(Enfermedades_Mundiales[[#This Row],[Filtro URL]],Estructura!$X$4:$Y$366,2,0)</f>
        <v>36310404</v>
      </c>
      <c r="X3012" s="21" t="str">
        <f>+VLOOKUP(Enfermedades_Mundiales[[#This Row],[tema]],Estructura!$A$4:$C$18,3,0)</f>
        <v>T-370</v>
      </c>
      <c r="Y3012" s="32" t="str">
        <f>+VLOOKUP(Enfermedades_Mundiales[[#This Row],[contenido]],Estructura!$E$4:$G$18,3,0)</f>
        <v>C-364</v>
      </c>
      <c r="Z3012" s="32" t="str">
        <f>+VLOOKUP(Enfermedades_Mundiales[[#This Row],[Filtro Integrado]],Estructura!$M$4:$O$367,3,0)</f>
        <v>FI-366</v>
      </c>
      <c r="AA3012" s="32" t="str">
        <f>+VLOOKUP(Enfermedades_Mundiales[[#This Row],[Muestra]],Estructura!$Q$4:$S$194,3,0)</f>
        <v>M-375</v>
      </c>
    </row>
    <row r="3013" spans="1:27" ht="40.799999999999997" x14ac:dyDescent="0.3">
      <c r="A3013" s="61" t="s">
        <v>3480</v>
      </c>
      <c r="B3013" s="43">
        <f t="shared" si="645"/>
        <v>360</v>
      </c>
      <c r="C3013" s="44" t="str">
        <f t="shared" si="645"/>
        <v>Enfermedades Mundiales</v>
      </c>
      <c r="D3013" s="44" t="str">
        <f t="shared" si="645"/>
        <v>Salud</v>
      </c>
      <c r="E3013" s="64">
        <v>11101</v>
      </c>
      <c r="F3013" s="44" t="str">
        <f t="shared" si="643"/>
        <v>Paso a Paso y Vacunación</v>
      </c>
      <c r="G3013" s="27" t="s">
        <v>3568</v>
      </c>
      <c r="H3013" s="60" t="s">
        <v>17</v>
      </c>
      <c r="I3013" s="58" t="s">
        <v>281</v>
      </c>
      <c r="J3013" s="43" t="str">
        <f t="shared" si="635"/>
        <v>Zona</v>
      </c>
      <c r="K3013" s="12" t="str">
        <f t="shared" ref="K3013:N3028" si="646">+K3012</f>
        <v>Etapas Históricas - Vacunación</v>
      </c>
      <c r="L3013" s="43" t="str">
        <f t="shared" si="646"/>
        <v>Periodo 2020-2021</v>
      </c>
      <c r="M3013" s="43" t="str">
        <f t="shared" si="646"/>
        <v>Unidades</v>
      </c>
      <c r="N3013" s="49" t="str">
        <f t="shared" si="646"/>
        <v>Ministerio de Ciencias, Tecnología, Conocimiento e Innovación</v>
      </c>
      <c r="O301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Coihaique</v>
      </c>
      <c r="P3013" s="68"/>
      <c r="Q3013" s="15" t="str">
        <f t="shared" si="641"/>
        <v>Gráfico Evolución Comparativo</v>
      </c>
      <c r="R3013" s="30"/>
      <c r="S301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https://analytics.zoho.com/open-view/2395394000008157701?ZOHO_CRITERIA=%22Localiza_CL_Poblacion%22.%22Codcom%22%3D11101</v>
      </c>
      <c r="T3013" s="17"/>
      <c r="U3013" s="31" t="str">
        <f t="shared" si="642"/>
        <v>#1774B9</v>
      </c>
      <c r="V3013" s="32" t="str">
        <f>+Enfermedades_Mundiales[[#This Row],[idcoleccion]]&amp;"-"&amp;Enfermedades_Mundiales[[#This Row],[id]]</f>
        <v>360-3003</v>
      </c>
      <c r="W3013" s="21">
        <f>+VLOOKUP(Enfermedades_Mundiales[[#This Row],[Filtro URL]],Estructura!$X$4:$Y$366,2,0)</f>
        <v>36311101</v>
      </c>
      <c r="X3013" s="21" t="str">
        <f>+VLOOKUP(Enfermedades_Mundiales[[#This Row],[tema]],Estructura!$A$4:$C$18,3,0)</f>
        <v>T-370</v>
      </c>
      <c r="Y3013" s="32" t="str">
        <f>+VLOOKUP(Enfermedades_Mundiales[[#This Row],[contenido]],Estructura!$E$4:$G$18,3,0)</f>
        <v>C-364</v>
      </c>
      <c r="Z3013" s="32" t="str">
        <f>+VLOOKUP(Enfermedades_Mundiales[[#This Row],[Filtro Integrado]],Estructura!$M$4:$O$367,3,0)</f>
        <v>FI-366</v>
      </c>
      <c r="AA3013" s="32" t="str">
        <f>+VLOOKUP(Enfermedades_Mundiales[[#This Row],[Muestra]],Estructura!$Q$4:$S$194,3,0)</f>
        <v>M-375</v>
      </c>
    </row>
    <row r="3014" spans="1:27" ht="40.799999999999997" x14ac:dyDescent="0.3">
      <c r="A3014" s="61" t="s">
        <v>3481</v>
      </c>
      <c r="B3014" s="43">
        <f t="shared" si="645"/>
        <v>360</v>
      </c>
      <c r="C3014" s="44" t="str">
        <f t="shared" si="645"/>
        <v>Enfermedades Mundiales</v>
      </c>
      <c r="D3014" s="44" t="str">
        <f t="shared" si="645"/>
        <v>Salud</v>
      </c>
      <c r="E3014" s="64">
        <v>11102</v>
      </c>
      <c r="F3014" s="44" t="str">
        <f t="shared" si="643"/>
        <v>Paso a Paso y Vacunación</v>
      </c>
      <c r="G3014" s="27" t="s">
        <v>3568</v>
      </c>
      <c r="H3014" s="60" t="s">
        <v>17</v>
      </c>
      <c r="I3014" s="58" t="s">
        <v>282</v>
      </c>
      <c r="J3014" s="43" t="str">
        <f t="shared" ref="J3014:J3077" si="647">+J3013</f>
        <v>Zona</v>
      </c>
      <c r="K3014" s="12" t="str">
        <f t="shared" si="646"/>
        <v>Etapas Históricas - Vacunación</v>
      </c>
      <c r="L3014" s="43" t="str">
        <f t="shared" si="646"/>
        <v>Periodo 2020-2021</v>
      </c>
      <c r="M3014" s="43" t="str">
        <f t="shared" si="646"/>
        <v>Unidades</v>
      </c>
      <c r="N3014" s="49" t="str">
        <f t="shared" si="646"/>
        <v>Ministerio de Ciencias, Tecnología, Conocimiento e Innovación</v>
      </c>
      <c r="O301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Lago Verde</v>
      </c>
      <c r="P3014" s="68"/>
      <c r="Q3014" s="15" t="str">
        <f t="shared" si="641"/>
        <v>Gráfico Evolución Comparativo</v>
      </c>
      <c r="R3014" s="30"/>
      <c r="S301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https://analytics.zoho.com/open-view/2395394000008157701?ZOHO_CRITERIA=%22Localiza_CL_Poblacion%22.%22Codcom%22%3D11102</v>
      </c>
      <c r="T3014" s="17"/>
      <c r="U3014" s="31" t="str">
        <f t="shared" si="642"/>
        <v>#1774B9</v>
      </c>
      <c r="V3014" s="32" t="str">
        <f>+Enfermedades_Mundiales[[#This Row],[idcoleccion]]&amp;"-"&amp;Enfermedades_Mundiales[[#This Row],[id]]</f>
        <v>360-3004</v>
      </c>
      <c r="W3014" s="21">
        <f>+VLOOKUP(Enfermedades_Mundiales[[#This Row],[Filtro URL]],Estructura!$X$4:$Y$366,2,0)</f>
        <v>36311102</v>
      </c>
      <c r="X3014" s="21" t="str">
        <f>+VLOOKUP(Enfermedades_Mundiales[[#This Row],[tema]],Estructura!$A$4:$C$18,3,0)</f>
        <v>T-370</v>
      </c>
      <c r="Y3014" s="32" t="str">
        <f>+VLOOKUP(Enfermedades_Mundiales[[#This Row],[contenido]],Estructura!$E$4:$G$18,3,0)</f>
        <v>C-364</v>
      </c>
      <c r="Z3014" s="32" t="str">
        <f>+VLOOKUP(Enfermedades_Mundiales[[#This Row],[Filtro Integrado]],Estructura!$M$4:$O$367,3,0)</f>
        <v>FI-366</v>
      </c>
      <c r="AA3014" s="32" t="str">
        <f>+VLOOKUP(Enfermedades_Mundiales[[#This Row],[Muestra]],Estructura!$Q$4:$S$194,3,0)</f>
        <v>M-375</v>
      </c>
    </row>
    <row r="3015" spans="1:27" ht="36" x14ac:dyDescent="0.3">
      <c r="A3015" s="61" t="s">
        <v>3482</v>
      </c>
      <c r="B3015" s="43">
        <f t="shared" si="645"/>
        <v>360</v>
      </c>
      <c r="C3015" s="44" t="str">
        <f t="shared" si="645"/>
        <v>Enfermedades Mundiales</v>
      </c>
      <c r="D3015" s="44" t="str">
        <f t="shared" si="645"/>
        <v>Salud</v>
      </c>
      <c r="E3015" s="64">
        <v>11201</v>
      </c>
      <c r="F3015" s="44" t="str">
        <f t="shared" si="643"/>
        <v>Paso a Paso y Vacunación</v>
      </c>
      <c r="G3015" s="27" t="s">
        <v>3568</v>
      </c>
      <c r="H3015" s="60" t="s">
        <v>17</v>
      </c>
      <c r="I3015" s="58" t="s">
        <v>283</v>
      </c>
      <c r="J3015" s="43" t="str">
        <f t="shared" si="647"/>
        <v>Zona</v>
      </c>
      <c r="K3015" s="12" t="str">
        <f t="shared" si="646"/>
        <v>Etapas Históricas - Vacunación</v>
      </c>
      <c r="L3015" s="43" t="str">
        <f t="shared" si="646"/>
        <v>Periodo 2020-2021</v>
      </c>
      <c r="M3015" s="43" t="str">
        <f t="shared" si="646"/>
        <v>Unidades</v>
      </c>
      <c r="N3015" s="49" t="str">
        <f t="shared" si="646"/>
        <v>Ministerio de Ciencias, Tecnología, Conocimiento e Innovación</v>
      </c>
      <c r="O301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Aisén</v>
      </c>
      <c r="P3015" s="68"/>
      <c r="Q3015" s="15" t="str">
        <f t="shared" si="641"/>
        <v>Gráfico Evolución Comparativo</v>
      </c>
      <c r="R3015" s="30"/>
      <c r="S301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https://analytics.zoho.com/open-view/2395394000008157701?ZOHO_CRITERIA=%22Localiza_CL_Poblacion%22.%22Codcom%22%3D11201</v>
      </c>
      <c r="T3015" s="17"/>
      <c r="U3015" s="31" t="str">
        <f t="shared" si="642"/>
        <v>#1774B9</v>
      </c>
      <c r="V3015" s="32" t="str">
        <f>+Enfermedades_Mundiales[[#This Row],[idcoleccion]]&amp;"-"&amp;Enfermedades_Mundiales[[#This Row],[id]]</f>
        <v>360-3005</v>
      </c>
      <c r="W3015" s="21">
        <f>+VLOOKUP(Enfermedades_Mundiales[[#This Row],[Filtro URL]],Estructura!$X$4:$Y$366,2,0)</f>
        <v>36311201</v>
      </c>
      <c r="X3015" s="21" t="str">
        <f>+VLOOKUP(Enfermedades_Mundiales[[#This Row],[tema]],Estructura!$A$4:$C$18,3,0)</f>
        <v>T-370</v>
      </c>
      <c r="Y3015" s="32" t="str">
        <f>+VLOOKUP(Enfermedades_Mundiales[[#This Row],[contenido]],Estructura!$E$4:$G$18,3,0)</f>
        <v>C-364</v>
      </c>
      <c r="Z3015" s="32" t="str">
        <f>+VLOOKUP(Enfermedades_Mundiales[[#This Row],[Filtro Integrado]],Estructura!$M$4:$O$367,3,0)</f>
        <v>FI-366</v>
      </c>
      <c r="AA3015" s="32" t="str">
        <f>+VLOOKUP(Enfermedades_Mundiales[[#This Row],[Muestra]],Estructura!$Q$4:$S$194,3,0)</f>
        <v>M-375</v>
      </c>
    </row>
    <row r="3016" spans="1:27" ht="36" x14ac:dyDescent="0.3">
      <c r="A3016" s="61" t="s">
        <v>3483</v>
      </c>
      <c r="B3016" s="43">
        <f t="shared" si="645"/>
        <v>360</v>
      </c>
      <c r="C3016" s="44" t="str">
        <f t="shared" si="645"/>
        <v>Enfermedades Mundiales</v>
      </c>
      <c r="D3016" s="44" t="str">
        <f t="shared" si="645"/>
        <v>Salud</v>
      </c>
      <c r="E3016" s="64">
        <v>11202</v>
      </c>
      <c r="F3016" s="44" t="str">
        <f t="shared" si="643"/>
        <v>Paso a Paso y Vacunación</v>
      </c>
      <c r="G3016" s="27" t="s">
        <v>3568</v>
      </c>
      <c r="H3016" s="60" t="s">
        <v>17</v>
      </c>
      <c r="I3016" s="58" t="s">
        <v>284</v>
      </c>
      <c r="J3016" s="43" t="str">
        <f t="shared" si="647"/>
        <v>Zona</v>
      </c>
      <c r="K3016" s="12" t="str">
        <f t="shared" si="646"/>
        <v>Etapas Históricas - Vacunación</v>
      </c>
      <c r="L3016" s="43" t="str">
        <f t="shared" si="646"/>
        <v>Periodo 2020-2021</v>
      </c>
      <c r="M3016" s="43" t="str">
        <f t="shared" si="646"/>
        <v>Unidades</v>
      </c>
      <c r="N3016" s="49" t="str">
        <f t="shared" si="646"/>
        <v>Ministerio de Ciencias, Tecnología, Conocimiento e Innovación</v>
      </c>
      <c r="O301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Cisnes</v>
      </c>
      <c r="P3016" s="68"/>
      <c r="Q3016" s="15" t="str">
        <f t="shared" si="641"/>
        <v>Gráfico Evolución Comparativo</v>
      </c>
      <c r="R3016" s="30"/>
      <c r="S301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https://analytics.zoho.com/open-view/2395394000008157701?ZOHO_CRITERIA=%22Localiza_CL_Poblacion%22.%22Codcom%22%3D11202</v>
      </c>
      <c r="T3016" s="17"/>
      <c r="U3016" s="31" t="str">
        <f t="shared" si="642"/>
        <v>#1774B9</v>
      </c>
      <c r="V3016" s="32" t="str">
        <f>+Enfermedades_Mundiales[[#This Row],[idcoleccion]]&amp;"-"&amp;Enfermedades_Mundiales[[#This Row],[id]]</f>
        <v>360-3006</v>
      </c>
      <c r="W3016" s="21">
        <f>+VLOOKUP(Enfermedades_Mundiales[[#This Row],[Filtro URL]],Estructura!$X$4:$Y$366,2,0)</f>
        <v>36311202</v>
      </c>
      <c r="X3016" s="21" t="str">
        <f>+VLOOKUP(Enfermedades_Mundiales[[#This Row],[tema]],Estructura!$A$4:$C$18,3,0)</f>
        <v>T-370</v>
      </c>
      <c r="Y3016" s="32" t="str">
        <f>+VLOOKUP(Enfermedades_Mundiales[[#This Row],[contenido]],Estructura!$E$4:$G$18,3,0)</f>
        <v>C-364</v>
      </c>
      <c r="Z3016" s="32" t="str">
        <f>+VLOOKUP(Enfermedades_Mundiales[[#This Row],[Filtro Integrado]],Estructura!$M$4:$O$367,3,0)</f>
        <v>FI-366</v>
      </c>
      <c r="AA3016" s="32" t="str">
        <f>+VLOOKUP(Enfermedades_Mundiales[[#This Row],[Muestra]],Estructura!$Q$4:$S$194,3,0)</f>
        <v>M-375</v>
      </c>
    </row>
    <row r="3017" spans="1:27" ht="40.799999999999997" x14ac:dyDescent="0.3">
      <c r="A3017" s="61" t="s">
        <v>3484</v>
      </c>
      <c r="B3017" s="43">
        <f t="shared" si="645"/>
        <v>360</v>
      </c>
      <c r="C3017" s="44" t="str">
        <f t="shared" si="645"/>
        <v>Enfermedades Mundiales</v>
      </c>
      <c r="D3017" s="44" t="str">
        <f t="shared" si="645"/>
        <v>Salud</v>
      </c>
      <c r="E3017" s="64">
        <v>11203</v>
      </c>
      <c r="F3017" s="44" t="str">
        <f t="shared" si="643"/>
        <v>Paso a Paso y Vacunación</v>
      </c>
      <c r="G3017" s="27" t="s">
        <v>3568</v>
      </c>
      <c r="H3017" s="60" t="s">
        <v>17</v>
      </c>
      <c r="I3017" s="58" t="s">
        <v>285</v>
      </c>
      <c r="J3017" s="43" t="str">
        <f t="shared" si="647"/>
        <v>Zona</v>
      </c>
      <c r="K3017" s="12" t="str">
        <f t="shared" si="646"/>
        <v>Etapas Históricas - Vacunación</v>
      </c>
      <c r="L3017" s="43" t="str">
        <f t="shared" si="646"/>
        <v>Periodo 2020-2021</v>
      </c>
      <c r="M3017" s="43" t="str">
        <f t="shared" si="646"/>
        <v>Unidades</v>
      </c>
      <c r="N3017" s="49" t="str">
        <f t="shared" si="646"/>
        <v>Ministerio de Ciencias, Tecnología, Conocimiento e Innovación</v>
      </c>
      <c r="O301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Guaitecas</v>
      </c>
      <c r="P3017" s="68"/>
      <c r="Q3017" s="15" t="str">
        <f t="shared" si="641"/>
        <v>Gráfico Evolución Comparativo</v>
      </c>
      <c r="R3017" s="30"/>
      <c r="S301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https://analytics.zoho.com/open-view/2395394000008157701?ZOHO_CRITERIA=%22Localiza_CL_Poblacion%22.%22Codcom%22%3D11203</v>
      </c>
      <c r="T3017" s="17"/>
      <c r="U3017" s="31" t="str">
        <f t="shared" si="642"/>
        <v>#1774B9</v>
      </c>
      <c r="V3017" s="32" t="str">
        <f>+Enfermedades_Mundiales[[#This Row],[idcoleccion]]&amp;"-"&amp;Enfermedades_Mundiales[[#This Row],[id]]</f>
        <v>360-3007</v>
      </c>
      <c r="W3017" s="21">
        <f>+VLOOKUP(Enfermedades_Mundiales[[#This Row],[Filtro URL]],Estructura!$X$4:$Y$366,2,0)</f>
        <v>36311203</v>
      </c>
      <c r="X3017" s="21" t="str">
        <f>+VLOOKUP(Enfermedades_Mundiales[[#This Row],[tema]],Estructura!$A$4:$C$18,3,0)</f>
        <v>T-370</v>
      </c>
      <c r="Y3017" s="32" t="str">
        <f>+VLOOKUP(Enfermedades_Mundiales[[#This Row],[contenido]],Estructura!$E$4:$G$18,3,0)</f>
        <v>C-364</v>
      </c>
      <c r="Z3017" s="32" t="str">
        <f>+VLOOKUP(Enfermedades_Mundiales[[#This Row],[Filtro Integrado]],Estructura!$M$4:$O$367,3,0)</f>
        <v>FI-366</v>
      </c>
      <c r="AA3017" s="32" t="str">
        <f>+VLOOKUP(Enfermedades_Mundiales[[#This Row],[Muestra]],Estructura!$Q$4:$S$194,3,0)</f>
        <v>M-375</v>
      </c>
    </row>
    <row r="3018" spans="1:27" ht="40.799999999999997" x14ac:dyDescent="0.3">
      <c r="A3018" s="61" t="s">
        <v>3485</v>
      </c>
      <c r="B3018" s="43">
        <f t="shared" si="645"/>
        <v>360</v>
      </c>
      <c r="C3018" s="44" t="str">
        <f t="shared" si="645"/>
        <v>Enfermedades Mundiales</v>
      </c>
      <c r="D3018" s="44" t="str">
        <f t="shared" si="645"/>
        <v>Salud</v>
      </c>
      <c r="E3018" s="64">
        <v>11301</v>
      </c>
      <c r="F3018" s="44" t="str">
        <f t="shared" si="643"/>
        <v>Paso a Paso y Vacunación</v>
      </c>
      <c r="G3018" s="27" t="s">
        <v>3568</v>
      </c>
      <c r="H3018" s="60" t="s">
        <v>17</v>
      </c>
      <c r="I3018" s="58" t="s">
        <v>286</v>
      </c>
      <c r="J3018" s="43" t="str">
        <f t="shared" si="647"/>
        <v>Zona</v>
      </c>
      <c r="K3018" s="12" t="str">
        <f t="shared" si="646"/>
        <v>Etapas Históricas - Vacunación</v>
      </c>
      <c r="L3018" s="43" t="str">
        <f t="shared" si="646"/>
        <v>Periodo 2020-2021</v>
      </c>
      <c r="M3018" s="43" t="str">
        <f t="shared" si="646"/>
        <v>Unidades</v>
      </c>
      <c r="N3018" s="49" t="str">
        <f t="shared" si="646"/>
        <v>Ministerio de Ciencias, Tecnología, Conocimiento e Innovación</v>
      </c>
      <c r="O301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Cochrane</v>
      </c>
      <c r="P3018" s="68"/>
      <c r="Q3018" s="15" t="str">
        <f t="shared" si="641"/>
        <v>Gráfico Evolución Comparativo</v>
      </c>
      <c r="R3018" s="30"/>
      <c r="S301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https://analytics.zoho.com/open-view/2395394000008157701?ZOHO_CRITERIA=%22Localiza_CL_Poblacion%22.%22Codcom%22%3D11301</v>
      </c>
      <c r="T3018" s="17"/>
      <c r="U3018" s="31" t="str">
        <f t="shared" si="642"/>
        <v>#1774B9</v>
      </c>
      <c r="V3018" s="32" t="str">
        <f>+Enfermedades_Mundiales[[#This Row],[idcoleccion]]&amp;"-"&amp;Enfermedades_Mundiales[[#This Row],[id]]</f>
        <v>360-3008</v>
      </c>
      <c r="W3018" s="21">
        <f>+VLOOKUP(Enfermedades_Mundiales[[#This Row],[Filtro URL]],Estructura!$X$4:$Y$366,2,0)</f>
        <v>36311301</v>
      </c>
      <c r="X3018" s="21" t="str">
        <f>+VLOOKUP(Enfermedades_Mundiales[[#This Row],[tema]],Estructura!$A$4:$C$18,3,0)</f>
        <v>T-370</v>
      </c>
      <c r="Y3018" s="32" t="str">
        <f>+VLOOKUP(Enfermedades_Mundiales[[#This Row],[contenido]],Estructura!$E$4:$G$18,3,0)</f>
        <v>C-364</v>
      </c>
      <c r="Z3018" s="32" t="str">
        <f>+VLOOKUP(Enfermedades_Mundiales[[#This Row],[Filtro Integrado]],Estructura!$M$4:$O$367,3,0)</f>
        <v>FI-366</v>
      </c>
      <c r="AA3018" s="32" t="str">
        <f>+VLOOKUP(Enfermedades_Mundiales[[#This Row],[Muestra]],Estructura!$Q$4:$S$194,3,0)</f>
        <v>M-375</v>
      </c>
    </row>
    <row r="3019" spans="1:27" ht="40.799999999999997" x14ac:dyDescent="0.3">
      <c r="A3019" s="61" t="s">
        <v>3486</v>
      </c>
      <c r="B3019" s="43">
        <f t="shared" si="645"/>
        <v>360</v>
      </c>
      <c r="C3019" s="44" t="str">
        <f t="shared" si="645"/>
        <v>Enfermedades Mundiales</v>
      </c>
      <c r="D3019" s="44" t="str">
        <f t="shared" si="645"/>
        <v>Salud</v>
      </c>
      <c r="E3019" s="64">
        <v>11302</v>
      </c>
      <c r="F3019" s="44" t="str">
        <f t="shared" si="643"/>
        <v>Paso a Paso y Vacunación</v>
      </c>
      <c r="G3019" s="27" t="s">
        <v>3568</v>
      </c>
      <c r="H3019" s="60" t="s">
        <v>17</v>
      </c>
      <c r="I3019" s="58" t="s">
        <v>22</v>
      </c>
      <c r="J3019" s="43" t="str">
        <f t="shared" si="647"/>
        <v>Zona</v>
      </c>
      <c r="K3019" s="12" t="str">
        <f t="shared" si="646"/>
        <v>Etapas Históricas - Vacunación</v>
      </c>
      <c r="L3019" s="43" t="str">
        <f t="shared" si="646"/>
        <v>Periodo 2020-2021</v>
      </c>
      <c r="M3019" s="43" t="str">
        <f t="shared" si="646"/>
        <v>Unidades</v>
      </c>
      <c r="N3019" s="49" t="str">
        <f t="shared" si="646"/>
        <v>Ministerio de Ciencias, Tecnología, Conocimiento e Innovación</v>
      </c>
      <c r="O301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O'Higgins</v>
      </c>
      <c r="P3019" s="68"/>
      <c r="Q3019" s="15" t="str">
        <f t="shared" si="641"/>
        <v>Gráfico Evolución Comparativo</v>
      </c>
      <c r="R3019" s="30"/>
      <c r="S301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https://analytics.zoho.com/open-view/2395394000008157701?ZOHO_CRITERIA=%22Localiza_CL_Poblacion%22.%22Codcom%22%3D11302</v>
      </c>
      <c r="T3019" s="17"/>
      <c r="U3019" s="31" t="str">
        <f t="shared" si="642"/>
        <v>#1774B9</v>
      </c>
      <c r="V3019" s="32" t="str">
        <f>+Enfermedades_Mundiales[[#This Row],[idcoleccion]]&amp;"-"&amp;Enfermedades_Mundiales[[#This Row],[id]]</f>
        <v>360-3009</v>
      </c>
      <c r="W3019" s="21">
        <f>+VLOOKUP(Enfermedades_Mundiales[[#This Row],[Filtro URL]],Estructura!$X$4:$Y$366,2,0)</f>
        <v>36311302</v>
      </c>
      <c r="X3019" s="21" t="str">
        <f>+VLOOKUP(Enfermedades_Mundiales[[#This Row],[tema]],Estructura!$A$4:$C$18,3,0)</f>
        <v>T-370</v>
      </c>
      <c r="Y3019" s="32" t="str">
        <f>+VLOOKUP(Enfermedades_Mundiales[[#This Row],[contenido]],Estructura!$E$4:$G$18,3,0)</f>
        <v>C-364</v>
      </c>
      <c r="Z3019" s="32" t="str">
        <f>+VLOOKUP(Enfermedades_Mundiales[[#This Row],[Filtro Integrado]],Estructura!$M$4:$O$367,3,0)</f>
        <v>FI-366</v>
      </c>
      <c r="AA3019" s="32" t="str">
        <f>+VLOOKUP(Enfermedades_Mundiales[[#This Row],[Muestra]],Estructura!$Q$4:$S$194,3,0)</f>
        <v>M-375</v>
      </c>
    </row>
    <row r="3020" spans="1:27" ht="36" x14ac:dyDescent="0.3">
      <c r="A3020" s="61" t="s">
        <v>3487</v>
      </c>
      <c r="B3020" s="43">
        <f t="shared" si="645"/>
        <v>360</v>
      </c>
      <c r="C3020" s="44" t="str">
        <f t="shared" si="645"/>
        <v>Enfermedades Mundiales</v>
      </c>
      <c r="D3020" s="44" t="str">
        <f t="shared" si="645"/>
        <v>Salud</v>
      </c>
      <c r="E3020" s="64">
        <v>11303</v>
      </c>
      <c r="F3020" s="44" t="str">
        <f t="shared" si="643"/>
        <v>Paso a Paso y Vacunación</v>
      </c>
      <c r="G3020" s="27" t="s">
        <v>3568</v>
      </c>
      <c r="H3020" s="60" t="s">
        <v>17</v>
      </c>
      <c r="I3020" s="58" t="s">
        <v>287</v>
      </c>
      <c r="J3020" s="43" t="str">
        <f t="shared" si="647"/>
        <v>Zona</v>
      </c>
      <c r="K3020" s="12" t="str">
        <f t="shared" si="646"/>
        <v>Etapas Históricas - Vacunación</v>
      </c>
      <c r="L3020" s="43" t="str">
        <f t="shared" si="646"/>
        <v>Periodo 2020-2021</v>
      </c>
      <c r="M3020" s="43" t="str">
        <f t="shared" si="646"/>
        <v>Unidades</v>
      </c>
      <c r="N3020" s="49" t="str">
        <f t="shared" si="646"/>
        <v>Ministerio de Ciencias, Tecnología, Conocimiento e Innovación</v>
      </c>
      <c r="O302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Tortel</v>
      </c>
      <c r="P3020" s="68"/>
      <c r="Q3020" s="15" t="str">
        <f t="shared" si="641"/>
        <v>Gráfico Evolución Comparativo</v>
      </c>
      <c r="R3020" s="30"/>
      <c r="S302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https://analytics.zoho.com/open-view/2395394000008157701?ZOHO_CRITERIA=%22Localiza_CL_Poblacion%22.%22Codcom%22%3D11303</v>
      </c>
      <c r="T3020" s="17"/>
      <c r="U3020" s="31" t="str">
        <f t="shared" si="642"/>
        <v>#1774B9</v>
      </c>
      <c r="V3020" s="32" t="str">
        <f>+Enfermedades_Mundiales[[#This Row],[idcoleccion]]&amp;"-"&amp;Enfermedades_Mundiales[[#This Row],[id]]</f>
        <v>360-3010</v>
      </c>
      <c r="W3020" s="21">
        <f>+VLOOKUP(Enfermedades_Mundiales[[#This Row],[Filtro URL]],Estructura!$X$4:$Y$366,2,0)</f>
        <v>36311303</v>
      </c>
      <c r="X3020" s="21" t="str">
        <f>+VLOOKUP(Enfermedades_Mundiales[[#This Row],[tema]],Estructura!$A$4:$C$18,3,0)</f>
        <v>T-370</v>
      </c>
      <c r="Y3020" s="32" t="str">
        <f>+VLOOKUP(Enfermedades_Mundiales[[#This Row],[contenido]],Estructura!$E$4:$G$18,3,0)</f>
        <v>C-364</v>
      </c>
      <c r="Z3020" s="32" t="str">
        <f>+VLOOKUP(Enfermedades_Mundiales[[#This Row],[Filtro Integrado]],Estructura!$M$4:$O$367,3,0)</f>
        <v>FI-366</v>
      </c>
      <c r="AA3020" s="32" t="str">
        <f>+VLOOKUP(Enfermedades_Mundiales[[#This Row],[Muestra]],Estructura!$Q$4:$S$194,3,0)</f>
        <v>M-375</v>
      </c>
    </row>
    <row r="3021" spans="1:27" ht="40.799999999999997" x14ac:dyDescent="0.3">
      <c r="A3021" s="61" t="s">
        <v>3488</v>
      </c>
      <c r="B3021" s="43">
        <f t="shared" si="645"/>
        <v>360</v>
      </c>
      <c r="C3021" s="44" t="str">
        <f t="shared" si="645"/>
        <v>Enfermedades Mundiales</v>
      </c>
      <c r="D3021" s="44" t="str">
        <f t="shared" si="645"/>
        <v>Salud</v>
      </c>
      <c r="E3021" s="64">
        <v>11401</v>
      </c>
      <c r="F3021" s="44" t="str">
        <f t="shared" si="643"/>
        <v>Paso a Paso y Vacunación</v>
      </c>
      <c r="G3021" s="27" t="s">
        <v>3568</v>
      </c>
      <c r="H3021" s="60" t="s">
        <v>17</v>
      </c>
      <c r="I3021" s="58" t="s">
        <v>288</v>
      </c>
      <c r="J3021" s="43" t="str">
        <f t="shared" si="647"/>
        <v>Zona</v>
      </c>
      <c r="K3021" s="12" t="str">
        <f t="shared" si="646"/>
        <v>Etapas Históricas - Vacunación</v>
      </c>
      <c r="L3021" s="43" t="str">
        <f t="shared" si="646"/>
        <v>Periodo 2020-2021</v>
      </c>
      <c r="M3021" s="43" t="str">
        <f t="shared" si="646"/>
        <v>Unidades</v>
      </c>
      <c r="N3021" s="49" t="str">
        <f t="shared" si="646"/>
        <v>Ministerio de Ciencias, Tecnología, Conocimiento e Innovación</v>
      </c>
      <c r="O302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Chile Chico</v>
      </c>
      <c r="P3021" s="68"/>
      <c r="Q3021" s="15" t="str">
        <f t="shared" si="641"/>
        <v>Gráfico Evolución Comparativo</v>
      </c>
      <c r="R3021" s="30"/>
      <c r="S302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https://analytics.zoho.com/open-view/2395394000008157701?ZOHO_CRITERIA=%22Localiza_CL_Poblacion%22.%22Codcom%22%3D11401</v>
      </c>
      <c r="T3021" s="17"/>
      <c r="U3021" s="31" t="str">
        <f t="shared" si="642"/>
        <v>#1774B9</v>
      </c>
      <c r="V3021" s="32" t="str">
        <f>+Enfermedades_Mundiales[[#This Row],[idcoleccion]]&amp;"-"&amp;Enfermedades_Mundiales[[#This Row],[id]]</f>
        <v>360-3011</v>
      </c>
      <c r="W3021" s="21">
        <f>+VLOOKUP(Enfermedades_Mundiales[[#This Row],[Filtro URL]],Estructura!$X$4:$Y$366,2,0)</f>
        <v>36311401</v>
      </c>
      <c r="X3021" s="21" t="str">
        <f>+VLOOKUP(Enfermedades_Mundiales[[#This Row],[tema]],Estructura!$A$4:$C$18,3,0)</f>
        <v>T-370</v>
      </c>
      <c r="Y3021" s="32" t="str">
        <f>+VLOOKUP(Enfermedades_Mundiales[[#This Row],[contenido]],Estructura!$E$4:$G$18,3,0)</f>
        <v>C-364</v>
      </c>
      <c r="Z3021" s="32" t="str">
        <f>+VLOOKUP(Enfermedades_Mundiales[[#This Row],[Filtro Integrado]],Estructura!$M$4:$O$367,3,0)</f>
        <v>FI-366</v>
      </c>
      <c r="AA3021" s="32" t="str">
        <f>+VLOOKUP(Enfermedades_Mundiales[[#This Row],[Muestra]],Estructura!$Q$4:$S$194,3,0)</f>
        <v>M-375</v>
      </c>
    </row>
    <row r="3022" spans="1:27" ht="40.799999999999997" x14ac:dyDescent="0.3">
      <c r="A3022" s="61" t="s">
        <v>3489</v>
      </c>
      <c r="B3022" s="43">
        <f t="shared" si="645"/>
        <v>360</v>
      </c>
      <c r="C3022" s="44" t="str">
        <f t="shared" si="645"/>
        <v>Enfermedades Mundiales</v>
      </c>
      <c r="D3022" s="44" t="str">
        <f t="shared" si="645"/>
        <v>Salud</v>
      </c>
      <c r="E3022" s="64">
        <v>11402</v>
      </c>
      <c r="F3022" s="44" t="str">
        <f t="shared" si="643"/>
        <v>Paso a Paso y Vacunación</v>
      </c>
      <c r="G3022" s="27" t="s">
        <v>3568</v>
      </c>
      <c r="H3022" s="60" t="s">
        <v>17</v>
      </c>
      <c r="I3022" s="58" t="s">
        <v>289</v>
      </c>
      <c r="J3022" s="43" t="str">
        <f t="shared" si="647"/>
        <v>Zona</v>
      </c>
      <c r="K3022" s="12" t="str">
        <f t="shared" si="646"/>
        <v>Etapas Históricas - Vacunación</v>
      </c>
      <c r="L3022" s="43" t="str">
        <f t="shared" si="646"/>
        <v>Periodo 2020-2021</v>
      </c>
      <c r="M3022" s="43" t="str">
        <f t="shared" si="646"/>
        <v>Unidades</v>
      </c>
      <c r="N3022" s="49" t="str">
        <f t="shared" si="646"/>
        <v>Ministerio de Ciencias, Tecnología, Conocimiento e Innovación</v>
      </c>
      <c r="O302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Ibáñez</v>
      </c>
      <c r="P3022" s="68"/>
      <c r="Q3022" s="15" t="str">
        <f t="shared" si="641"/>
        <v>Gráfico Evolución Comparativo</v>
      </c>
      <c r="R3022" s="30"/>
      <c r="S302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https://analytics.zoho.com/open-view/2395394000008157701?ZOHO_CRITERIA=%22Localiza_CL_Poblacion%22.%22Codcom%22%3D11402</v>
      </c>
      <c r="T3022" s="17"/>
      <c r="U3022" s="31" t="str">
        <f t="shared" si="642"/>
        <v>#1774B9</v>
      </c>
      <c r="V3022" s="32" t="str">
        <f>+Enfermedades_Mundiales[[#This Row],[idcoleccion]]&amp;"-"&amp;Enfermedades_Mundiales[[#This Row],[id]]</f>
        <v>360-3012</v>
      </c>
      <c r="W3022" s="21">
        <f>+VLOOKUP(Enfermedades_Mundiales[[#This Row],[Filtro URL]],Estructura!$X$4:$Y$366,2,0)</f>
        <v>36311402</v>
      </c>
      <c r="X3022" s="21" t="str">
        <f>+VLOOKUP(Enfermedades_Mundiales[[#This Row],[tema]],Estructura!$A$4:$C$18,3,0)</f>
        <v>T-370</v>
      </c>
      <c r="Y3022" s="32" t="str">
        <f>+VLOOKUP(Enfermedades_Mundiales[[#This Row],[contenido]],Estructura!$E$4:$G$18,3,0)</f>
        <v>C-364</v>
      </c>
      <c r="Z3022" s="32" t="str">
        <f>+VLOOKUP(Enfermedades_Mundiales[[#This Row],[Filtro Integrado]],Estructura!$M$4:$O$367,3,0)</f>
        <v>FI-366</v>
      </c>
      <c r="AA3022" s="32" t="str">
        <f>+VLOOKUP(Enfermedades_Mundiales[[#This Row],[Muestra]],Estructura!$Q$4:$S$194,3,0)</f>
        <v>M-375</v>
      </c>
    </row>
    <row r="3023" spans="1:27" ht="40.799999999999997" x14ac:dyDescent="0.3">
      <c r="A3023" s="61" t="s">
        <v>3490</v>
      </c>
      <c r="B3023" s="43">
        <f t="shared" si="645"/>
        <v>360</v>
      </c>
      <c r="C3023" s="44" t="str">
        <f t="shared" si="645"/>
        <v>Enfermedades Mundiales</v>
      </c>
      <c r="D3023" s="44" t="str">
        <f t="shared" si="645"/>
        <v>Salud</v>
      </c>
      <c r="E3023" s="64">
        <v>12101</v>
      </c>
      <c r="F3023" s="44" t="str">
        <f t="shared" si="643"/>
        <v>Paso a Paso y Vacunación</v>
      </c>
      <c r="G3023" s="27" t="s">
        <v>3568</v>
      </c>
      <c r="H3023" s="60" t="s">
        <v>17</v>
      </c>
      <c r="I3023" s="58" t="s">
        <v>290</v>
      </c>
      <c r="J3023" s="43" t="str">
        <f t="shared" si="647"/>
        <v>Zona</v>
      </c>
      <c r="K3023" s="12" t="str">
        <f t="shared" si="646"/>
        <v>Etapas Históricas - Vacunación</v>
      </c>
      <c r="L3023" s="43" t="str">
        <f t="shared" si="646"/>
        <v>Periodo 2020-2021</v>
      </c>
      <c r="M3023" s="43" t="str">
        <f t="shared" si="646"/>
        <v>Unidades</v>
      </c>
      <c r="N3023" s="49" t="str">
        <f t="shared" si="646"/>
        <v>Ministerio de Ciencias, Tecnología, Conocimiento e Innovación</v>
      </c>
      <c r="O302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Punta Arenas</v>
      </c>
      <c r="P3023" s="68"/>
      <c r="Q3023" s="15" t="str">
        <f t="shared" si="641"/>
        <v>Gráfico Evolución Comparativo</v>
      </c>
      <c r="R3023" s="30"/>
      <c r="S302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https://analytics.zoho.com/open-view/2395394000008157701?ZOHO_CRITERIA=%22Localiza_CL_Poblacion%22.%22Codcom%22%3D12101</v>
      </c>
      <c r="T3023" s="17"/>
      <c r="U3023" s="31" t="str">
        <f t="shared" si="642"/>
        <v>#1774B9</v>
      </c>
      <c r="V3023" s="32" t="str">
        <f>+Enfermedades_Mundiales[[#This Row],[idcoleccion]]&amp;"-"&amp;Enfermedades_Mundiales[[#This Row],[id]]</f>
        <v>360-3013</v>
      </c>
      <c r="W3023" s="21">
        <f>+VLOOKUP(Enfermedades_Mundiales[[#This Row],[Filtro URL]],Estructura!$X$4:$Y$366,2,0)</f>
        <v>36312101</v>
      </c>
      <c r="X3023" s="21" t="str">
        <f>+VLOOKUP(Enfermedades_Mundiales[[#This Row],[tema]],Estructura!$A$4:$C$18,3,0)</f>
        <v>T-370</v>
      </c>
      <c r="Y3023" s="32" t="str">
        <f>+VLOOKUP(Enfermedades_Mundiales[[#This Row],[contenido]],Estructura!$E$4:$G$18,3,0)</f>
        <v>C-364</v>
      </c>
      <c r="Z3023" s="32" t="str">
        <f>+VLOOKUP(Enfermedades_Mundiales[[#This Row],[Filtro Integrado]],Estructura!$M$4:$O$367,3,0)</f>
        <v>FI-366</v>
      </c>
      <c r="AA3023" s="32" t="str">
        <f>+VLOOKUP(Enfermedades_Mundiales[[#This Row],[Muestra]],Estructura!$Q$4:$S$194,3,0)</f>
        <v>M-375</v>
      </c>
    </row>
    <row r="3024" spans="1:27" ht="40.799999999999997" x14ac:dyDescent="0.3">
      <c r="A3024" s="61" t="s">
        <v>3491</v>
      </c>
      <c r="B3024" s="43">
        <f t="shared" si="645"/>
        <v>360</v>
      </c>
      <c r="C3024" s="44" t="str">
        <f t="shared" si="645"/>
        <v>Enfermedades Mundiales</v>
      </c>
      <c r="D3024" s="44" t="str">
        <f t="shared" si="645"/>
        <v>Salud</v>
      </c>
      <c r="E3024" s="64">
        <v>12102</v>
      </c>
      <c r="F3024" s="44" t="str">
        <f t="shared" si="643"/>
        <v>Paso a Paso y Vacunación</v>
      </c>
      <c r="G3024" s="27" t="s">
        <v>3568</v>
      </c>
      <c r="H3024" s="60" t="s">
        <v>17</v>
      </c>
      <c r="I3024" s="58" t="s">
        <v>291</v>
      </c>
      <c r="J3024" s="43" t="str">
        <f t="shared" si="647"/>
        <v>Zona</v>
      </c>
      <c r="K3024" s="12" t="str">
        <f t="shared" si="646"/>
        <v>Etapas Históricas - Vacunación</v>
      </c>
      <c r="L3024" s="43" t="str">
        <f t="shared" si="646"/>
        <v>Periodo 2020-2021</v>
      </c>
      <c r="M3024" s="43" t="str">
        <f t="shared" si="646"/>
        <v>Unidades</v>
      </c>
      <c r="N3024" s="49" t="str">
        <f t="shared" si="646"/>
        <v>Ministerio de Ciencias, Tecnología, Conocimiento e Innovación</v>
      </c>
      <c r="O302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Laguna Blanca</v>
      </c>
      <c r="P3024" s="68"/>
      <c r="Q3024" s="15" t="str">
        <f t="shared" si="641"/>
        <v>Gráfico Evolución Comparativo</v>
      </c>
      <c r="R3024" s="30"/>
      <c r="S302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https://analytics.zoho.com/open-view/2395394000008157701?ZOHO_CRITERIA=%22Localiza_CL_Poblacion%22.%22Codcom%22%3D12102</v>
      </c>
      <c r="T3024" s="17"/>
      <c r="U3024" s="31" t="str">
        <f t="shared" si="642"/>
        <v>#1774B9</v>
      </c>
      <c r="V3024" s="32" t="str">
        <f>+Enfermedades_Mundiales[[#This Row],[idcoleccion]]&amp;"-"&amp;Enfermedades_Mundiales[[#This Row],[id]]</f>
        <v>360-3014</v>
      </c>
      <c r="W3024" s="21">
        <f>+VLOOKUP(Enfermedades_Mundiales[[#This Row],[Filtro URL]],Estructura!$X$4:$Y$366,2,0)</f>
        <v>36312102</v>
      </c>
      <c r="X3024" s="21" t="str">
        <f>+VLOOKUP(Enfermedades_Mundiales[[#This Row],[tema]],Estructura!$A$4:$C$18,3,0)</f>
        <v>T-370</v>
      </c>
      <c r="Y3024" s="32" t="str">
        <f>+VLOOKUP(Enfermedades_Mundiales[[#This Row],[contenido]],Estructura!$E$4:$G$18,3,0)</f>
        <v>C-364</v>
      </c>
      <c r="Z3024" s="32" t="str">
        <f>+VLOOKUP(Enfermedades_Mundiales[[#This Row],[Filtro Integrado]],Estructura!$M$4:$O$367,3,0)</f>
        <v>FI-366</v>
      </c>
      <c r="AA3024" s="32" t="str">
        <f>+VLOOKUP(Enfermedades_Mundiales[[#This Row],[Muestra]],Estructura!$Q$4:$S$194,3,0)</f>
        <v>M-375</v>
      </c>
    </row>
    <row r="3025" spans="1:27" ht="40.799999999999997" x14ac:dyDescent="0.3">
      <c r="A3025" s="61" t="s">
        <v>3492</v>
      </c>
      <c r="B3025" s="43">
        <f t="shared" si="645"/>
        <v>360</v>
      </c>
      <c r="C3025" s="44" t="str">
        <f t="shared" si="645"/>
        <v>Enfermedades Mundiales</v>
      </c>
      <c r="D3025" s="44" t="str">
        <f t="shared" si="645"/>
        <v>Salud</v>
      </c>
      <c r="E3025" s="64">
        <v>12103</v>
      </c>
      <c r="F3025" s="44" t="str">
        <f t="shared" si="643"/>
        <v>Paso a Paso y Vacunación</v>
      </c>
      <c r="G3025" s="27" t="s">
        <v>3568</v>
      </c>
      <c r="H3025" s="60" t="s">
        <v>17</v>
      </c>
      <c r="I3025" s="58" t="s">
        <v>292</v>
      </c>
      <c r="J3025" s="43" t="str">
        <f t="shared" si="647"/>
        <v>Zona</v>
      </c>
      <c r="K3025" s="12" t="str">
        <f t="shared" si="646"/>
        <v>Etapas Históricas - Vacunación</v>
      </c>
      <c r="L3025" s="43" t="str">
        <f t="shared" si="646"/>
        <v>Periodo 2020-2021</v>
      </c>
      <c r="M3025" s="43" t="str">
        <f t="shared" si="646"/>
        <v>Unidades</v>
      </c>
      <c r="N3025" s="49" t="str">
        <f t="shared" si="646"/>
        <v>Ministerio de Ciencias, Tecnología, Conocimiento e Innovación</v>
      </c>
      <c r="O302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Verde</v>
      </c>
      <c r="P3025" s="68"/>
      <c r="Q3025" s="15" t="str">
        <f t="shared" si="641"/>
        <v>Gráfico Evolución Comparativo</v>
      </c>
      <c r="R3025" s="30"/>
      <c r="S302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https://analytics.zoho.com/open-view/2395394000008157701?ZOHO_CRITERIA=%22Localiza_CL_Poblacion%22.%22Codcom%22%3D12103</v>
      </c>
      <c r="T3025" s="17"/>
      <c r="U3025" s="31" t="str">
        <f t="shared" si="642"/>
        <v>#1774B9</v>
      </c>
      <c r="V3025" s="32" t="str">
        <f>+Enfermedades_Mundiales[[#This Row],[idcoleccion]]&amp;"-"&amp;Enfermedades_Mundiales[[#This Row],[id]]</f>
        <v>360-3015</v>
      </c>
      <c r="W3025" s="21">
        <f>+VLOOKUP(Enfermedades_Mundiales[[#This Row],[Filtro URL]],Estructura!$X$4:$Y$366,2,0)</f>
        <v>36312103</v>
      </c>
      <c r="X3025" s="21" t="str">
        <f>+VLOOKUP(Enfermedades_Mundiales[[#This Row],[tema]],Estructura!$A$4:$C$18,3,0)</f>
        <v>T-370</v>
      </c>
      <c r="Y3025" s="32" t="str">
        <f>+VLOOKUP(Enfermedades_Mundiales[[#This Row],[contenido]],Estructura!$E$4:$G$18,3,0)</f>
        <v>C-364</v>
      </c>
      <c r="Z3025" s="32" t="str">
        <f>+VLOOKUP(Enfermedades_Mundiales[[#This Row],[Filtro Integrado]],Estructura!$M$4:$O$367,3,0)</f>
        <v>FI-366</v>
      </c>
      <c r="AA3025" s="32" t="str">
        <f>+VLOOKUP(Enfermedades_Mundiales[[#This Row],[Muestra]],Estructura!$Q$4:$S$194,3,0)</f>
        <v>M-375</v>
      </c>
    </row>
    <row r="3026" spans="1:27" ht="40.799999999999997" x14ac:dyDescent="0.3">
      <c r="A3026" s="61" t="s">
        <v>3493</v>
      </c>
      <c r="B3026" s="43">
        <f t="shared" si="645"/>
        <v>360</v>
      </c>
      <c r="C3026" s="44" t="str">
        <f t="shared" si="645"/>
        <v>Enfermedades Mundiales</v>
      </c>
      <c r="D3026" s="44" t="str">
        <f t="shared" si="645"/>
        <v>Salud</v>
      </c>
      <c r="E3026" s="64">
        <v>12104</v>
      </c>
      <c r="F3026" s="44" t="str">
        <f t="shared" si="643"/>
        <v>Paso a Paso y Vacunación</v>
      </c>
      <c r="G3026" s="27" t="s">
        <v>3568</v>
      </c>
      <c r="H3026" s="60" t="s">
        <v>17</v>
      </c>
      <c r="I3026" s="58" t="s">
        <v>293</v>
      </c>
      <c r="J3026" s="43" t="str">
        <f t="shared" si="647"/>
        <v>Zona</v>
      </c>
      <c r="K3026" s="12" t="str">
        <f t="shared" si="646"/>
        <v>Etapas Históricas - Vacunación</v>
      </c>
      <c r="L3026" s="43" t="str">
        <f t="shared" si="646"/>
        <v>Periodo 2020-2021</v>
      </c>
      <c r="M3026" s="43" t="str">
        <f t="shared" si="646"/>
        <v>Unidades</v>
      </c>
      <c r="N3026" s="49" t="str">
        <f t="shared" si="646"/>
        <v>Ministerio de Ciencias, Tecnología, Conocimiento e Innovación</v>
      </c>
      <c r="O302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Gregorio</v>
      </c>
      <c r="P3026" s="68"/>
      <c r="Q3026" s="15" t="str">
        <f t="shared" si="641"/>
        <v>Gráfico Evolución Comparativo</v>
      </c>
      <c r="R3026" s="30"/>
      <c r="S302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https://analytics.zoho.com/open-view/2395394000008157701?ZOHO_CRITERIA=%22Localiza_CL_Poblacion%22.%22Codcom%22%3D12104</v>
      </c>
      <c r="T3026" s="17"/>
      <c r="U3026" s="31" t="str">
        <f t="shared" si="642"/>
        <v>#1774B9</v>
      </c>
      <c r="V3026" s="32" t="str">
        <f>+Enfermedades_Mundiales[[#This Row],[idcoleccion]]&amp;"-"&amp;Enfermedades_Mundiales[[#This Row],[id]]</f>
        <v>360-3016</v>
      </c>
      <c r="W3026" s="21">
        <f>+VLOOKUP(Enfermedades_Mundiales[[#This Row],[Filtro URL]],Estructura!$X$4:$Y$366,2,0)</f>
        <v>36312104</v>
      </c>
      <c r="X3026" s="21" t="str">
        <f>+VLOOKUP(Enfermedades_Mundiales[[#This Row],[tema]],Estructura!$A$4:$C$18,3,0)</f>
        <v>T-370</v>
      </c>
      <c r="Y3026" s="32" t="str">
        <f>+VLOOKUP(Enfermedades_Mundiales[[#This Row],[contenido]],Estructura!$E$4:$G$18,3,0)</f>
        <v>C-364</v>
      </c>
      <c r="Z3026" s="32" t="str">
        <f>+VLOOKUP(Enfermedades_Mundiales[[#This Row],[Filtro Integrado]],Estructura!$M$4:$O$367,3,0)</f>
        <v>FI-366</v>
      </c>
      <c r="AA3026" s="32" t="str">
        <f>+VLOOKUP(Enfermedades_Mundiales[[#This Row],[Muestra]],Estructura!$Q$4:$S$194,3,0)</f>
        <v>M-375</v>
      </c>
    </row>
    <row r="3027" spans="1:27" ht="40.799999999999997" x14ac:dyDescent="0.3">
      <c r="A3027" s="61" t="s">
        <v>3494</v>
      </c>
      <c r="B3027" s="43">
        <f t="shared" si="645"/>
        <v>360</v>
      </c>
      <c r="C3027" s="44" t="str">
        <f t="shared" si="645"/>
        <v>Enfermedades Mundiales</v>
      </c>
      <c r="D3027" s="44" t="str">
        <f t="shared" si="645"/>
        <v>Salud</v>
      </c>
      <c r="E3027" s="64">
        <v>12201</v>
      </c>
      <c r="F3027" s="44" t="str">
        <f t="shared" si="643"/>
        <v>Paso a Paso y Vacunación</v>
      </c>
      <c r="G3027" s="27" t="s">
        <v>3568</v>
      </c>
      <c r="H3027" s="60" t="s">
        <v>17</v>
      </c>
      <c r="I3027" s="58" t="s">
        <v>294</v>
      </c>
      <c r="J3027" s="43" t="str">
        <f t="shared" si="647"/>
        <v>Zona</v>
      </c>
      <c r="K3027" s="12" t="str">
        <f t="shared" si="646"/>
        <v>Etapas Históricas - Vacunación</v>
      </c>
      <c r="L3027" s="43" t="str">
        <f t="shared" si="646"/>
        <v>Periodo 2020-2021</v>
      </c>
      <c r="M3027" s="43" t="str">
        <f t="shared" si="646"/>
        <v>Unidades</v>
      </c>
      <c r="N3027" s="49" t="str">
        <f t="shared" si="646"/>
        <v>Ministerio de Ciencias, Tecnología, Conocimiento e Innovación</v>
      </c>
      <c r="O302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Cabo de Hornos</v>
      </c>
      <c r="P3027" s="68"/>
      <c r="Q3027" s="15" t="str">
        <f t="shared" si="641"/>
        <v>Gráfico Evolución Comparativo</v>
      </c>
      <c r="R3027" s="30"/>
      <c r="S302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https://analytics.zoho.com/open-view/2395394000008157701?ZOHO_CRITERIA=%22Localiza_CL_Poblacion%22.%22Codcom%22%3D12201</v>
      </c>
      <c r="T3027" s="17"/>
      <c r="U3027" s="31" t="str">
        <f t="shared" si="642"/>
        <v>#1774B9</v>
      </c>
      <c r="V3027" s="32" t="str">
        <f>+Enfermedades_Mundiales[[#This Row],[idcoleccion]]&amp;"-"&amp;Enfermedades_Mundiales[[#This Row],[id]]</f>
        <v>360-3017</v>
      </c>
      <c r="W3027" s="21">
        <f>+VLOOKUP(Enfermedades_Mundiales[[#This Row],[Filtro URL]],Estructura!$X$4:$Y$366,2,0)</f>
        <v>36312201</v>
      </c>
      <c r="X3027" s="21" t="str">
        <f>+VLOOKUP(Enfermedades_Mundiales[[#This Row],[tema]],Estructura!$A$4:$C$18,3,0)</f>
        <v>T-370</v>
      </c>
      <c r="Y3027" s="32" t="str">
        <f>+VLOOKUP(Enfermedades_Mundiales[[#This Row],[contenido]],Estructura!$E$4:$G$18,3,0)</f>
        <v>C-364</v>
      </c>
      <c r="Z3027" s="32" t="str">
        <f>+VLOOKUP(Enfermedades_Mundiales[[#This Row],[Filtro Integrado]],Estructura!$M$4:$O$367,3,0)</f>
        <v>FI-366</v>
      </c>
      <c r="AA3027" s="32" t="str">
        <f>+VLOOKUP(Enfermedades_Mundiales[[#This Row],[Muestra]],Estructura!$Q$4:$S$194,3,0)</f>
        <v>M-375</v>
      </c>
    </row>
    <row r="3028" spans="1:27" ht="36" x14ac:dyDescent="0.3">
      <c r="A3028" s="61" t="s">
        <v>3495</v>
      </c>
      <c r="B3028" s="43">
        <f t="shared" ref="B3028:D3043" si="648">+B3027</f>
        <v>360</v>
      </c>
      <c r="C3028" s="44" t="str">
        <f t="shared" si="648"/>
        <v>Enfermedades Mundiales</v>
      </c>
      <c r="D3028" s="44" t="str">
        <f t="shared" si="648"/>
        <v>Salud</v>
      </c>
      <c r="E3028" s="64">
        <v>12301</v>
      </c>
      <c r="F3028" s="44" t="str">
        <f t="shared" si="643"/>
        <v>Paso a Paso y Vacunación</v>
      </c>
      <c r="G3028" s="27" t="s">
        <v>3568</v>
      </c>
      <c r="H3028" s="60" t="s">
        <v>17</v>
      </c>
      <c r="I3028" s="58" t="s">
        <v>295</v>
      </c>
      <c r="J3028" s="43" t="str">
        <f t="shared" si="647"/>
        <v>Zona</v>
      </c>
      <c r="K3028" s="12" t="str">
        <f t="shared" si="646"/>
        <v>Etapas Históricas - Vacunación</v>
      </c>
      <c r="L3028" s="43" t="str">
        <f t="shared" si="646"/>
        <v>Periodo 2020-2021</v>
      </c>
      <c r="M3028" s="43" t="str">
        <f t="shared" si="646"/>
        <v>Unidades</v>
      </c>
      <c r="N3028" s="49" t="str">
        <f t="shared" si="646"/>
        <v>Ministerio de Ciencias, Tecnología, Conocimiento e Innovación</v>
      </c>
      <c r="O302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Porvenir</v>
      </c>
      <c r="P3028" s="68"/>
      <c r="Q3028" s="15" t="str">
        <f t="shared" si="641"/>
        <v>Gráfico Evolución Comparativo</v>
      </c>
      <c r="R3028" s="30"/>
      <c r="S302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https://analytics.zoho.com/open-view/2395394000008157701?ZOHO_CRITERIA=%22Localiza_CL_Poblacion%22.%22Codcom%22%3D12301</v>
      </c>
      <c r="T3028" s="17"/>
      <c r="U3028" s="31" t="str">
        <f t="shared" si="642"/>
        <v>#1774B9</v>
      </c>
      <c r="V3028" s="32" t="str">
        <f>+Enfermedades_Mundiales[[#This Row],[idcoleccion]]&amp;"-"&amp;Enfermedades_Mundiales[[#This Row],[id]]</f>
        <v>360-3018</v>
      </c>
      <c r="W3028" s="21">
        <f>+VLOOKUP(Enfermedades_Mundiales[[#This Row],[Filtro URL]],Estructura!$X$4:$Y$366,2,0)</f>
        <v>36312301</v>
      </c>
      <c r="X3028" s="21" t="str">
        <f>+VLOOKUP(Enfermedades_Mundiales[[#This Row],[tema]],Estructura!$A$4:$C$18,3,0)</f>
        <v>T-370</v>
      </c>
      <c r="Y3028" s="32" t="str">
        <f>+VLOOKUP(Enfermedades_Mundiales[[#This Row],[contenido]],Estructura!$E$4:$G$18,3,0)</f>
        <v>C-364</v>
      </c>
      <c r="Z3028" s="32" t="str">
        <f>+VLOOKUP(Enfermedades_Mundiales[[#This Row],[Filtro Integrado]],Estructura!$M$4:$O$367,3,0)</f>
        <v>FI-366</v>
      </c>
      <c r="AA3028" s="32" t="str">
        <f>+VLOOKUP(Enfermedades_Mundiales[[#This Row],[Muestra]],Estructura!$Q$4:$S$194,3,0)</f>
        <v>M-375</v>
      </c>
    </row>
    <row r="3029" spans="1:27" ht="40.799999999999997" x14ac:dyDescent="0.3">
      <c r="A3029" s="61" t="s">
        <v>3496</v>
      </c>
      <c r="B3029" s="43">
        <f t="shared" si="648"/>
        <v>360</v>
      </c>
      <c r="C3029" s="44" t="str">
        <f t="shared" si="648"/>
        <v>Enfermedades Mundiales</v>
      </c>
      <c r="D3029" s="44" t="str">
        <f t="shared" si="648"/>
        <v>Salud</v>
      </c>
      <c r="E3029" s="64">
        <v>12302</v>
      </c>
      <c r="F3029" s="44" t="str">
        <f t="shared" si="643"/>
        <v>Paso a Paso y Vacunación</v>
      </c>
      <c r="G3029" s="27" t="s">
        <v>3568</v>
      </c>
      <c r="H3029" s="60" t="s">
        <v>17</v>
      </c>
      <c r="I3029" s="58" t="s">
        <v>296</v>
      </c>
      <c r="J3029" s="43" t="str">
        <f t="shared" si="647"/>
        <v>Zona</v>
      </c>
      <c r="K3029" s="12" t="str">
        <f t="shared" ref="K3029:N3044" si="649">+K3028</f>
        <v>Etapas Históricas - Vacunación</v>
      </c>
      <c r="L3029" s="43" t="str">
        <f t="shared" si="649"/>
        <v>Periodo 2020-2021</v>
      </c>
      <c r="M3029" s="43" t="str">
        <f t="shared" si="649"/>
        <v>Unidades</v>
      </c>
      <c r="N3029" s="49" t="str">
        <f t="shared" si="649"/>
        <v>Ministerio de Ciencias, Tecnología, Conocimiento e Innovación</v>
      </c>
      <c r="O302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Primavera</v>
      </c>
      <c r="P3029" s="68"/>
      <c r="Q3029" s="15" t="str">
        <f t="shared" si="641"/>
        <v>Gráfico Evolución Comparativo</v>
      </c>
      <c r="R3029" s="30"/>
      <c r="S302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https://analytics.zoho.com/open-view/2395394000008157701?ZOHO_CRITERIA=%22Localiza_CL_Poblacion%22.%22Codcom%22%3D12302</v>
      </c>
      <c r="T3029" s="17"/>
      <c r="U3029" s="31" t="str">
        <f t="shared" si="642"/>
        <v>#1774B9</v>
      </c>
      <c r="V3029" s="32" t="str">
        <f>+Enfermedades_Mundiales[[#This Row],[idcoleccion]]&amp;"-"&amp;Enfermedades_Mundiales[[#This Row],[id]]</f>
        <v>360-3019</v>
      </c>
      <c r="W3029" s="21">
        <f>+VLOOKUP(Enfermedades_Mundiales[[#This Row],[Filtro URL]],Estructura!$X$4:$Y$366,2,0)</f>
        <v>36312302</v>
      </c>
      <c r="X3029" s="21" t="str">
        <f>+VLOOKUP(Enfermedades_Mundiales[[#This Row],[tema]],Estructura!$A$4:$C$18,3,0)</f>
        <v>T-370</v>
      </c>
      <c r="Y3029" s="32" t="str">
        <f>+VLOOKUP(Enfermedades_Mundiales[[#This Row],[contenido]],Estructura!$E$4:$G$18,3,0)</f>
        <v>C-364</v>
      </c>
      <c r="Z3029" s="32" t="str">
        <f>+VLOOKUP(Enfermedades_Mundiales[[#This Row],[Filtro Integrado]],Estructura!$M$4:$O$367,3,0)</f>
        <v>FI-366</v>
      </c>
      <c r="AA3029" s="32" t="str">
        <f>+VLOOKUP(Enfermedades_Mundiales[[#This Row],[Muestra]],Estructura!$Q$4:$S$194,3,0)</f>
        <v>M-375</v>
      </c>
    </row>
    <row r="3030" spans="1:27" ht="40.799999999999997" x14ac:dyDescent="0.3">
      <c r="A3030" s="61" t="s">
        <v>3497</v>
      </c>
      <c r="B3030" s="43">
        <f t="shared" si="648"/>
        <v>360</v>
      </c>
      <c r="C3030" s="44" t="str">
        <f t="shared" si="648"/>
        <v>Enfermedades Mundiales</v>
      </c>
      <c r="D3030" s="44" t="str">
        <f t="shared" si="648"/>
        <v>Salud</v>
      </c>
      <c r="E3030" s="64">
        <v>12303</v>
      </c>
      <c r="F3030" s="44" t="str">
        <f t="shared" si="643"/>
        <v>Paso a Paso y Vacunación</v>
      </c>
      <c r="G3030" s="27" t="s">
        <v>3568</v>
      </c>
      <c r="H3030" s="60" t="s">
        <v>17</v>
      </c>
      <c r="I3030" s="58" t="s">
        <v>297</v>
      </c>
      <c r="J3030" s="43" t="str">
        <f t="shared" si="647"/>
        <v>Zona</v>
      </c>
      <c r="K3030" s="12" t="str">
        <f t="shared" si="649"/>
        <v>Etapas Históricas - Vacunación</v>
      </c>
      <c r="L3030" s="43" t="str">
        <f t="shared" si="649"/>
        <v>Periodo 2020-2021</v>
      </c>
      <c r="M3030" s="43" t="str">
        <f t="shared" si="649"/>
        <v>Unidades</v>
      </c>
      <c r="N3030" s="49" t="str">
        <f t="shared" si="649"/>
        <v>Ministerio de Ciencias, Tecnología, Conocimiento e Innovación</v>
      </c>
      <c r="O303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Timaukel</v>
      </c>
      <c r="P3030" s="68"/>
      <c r="Q3030" s="15" t="str">
        <f t="shared" si="641"/>
        <v>Gráfico Evolución Comparativo</v>
      </c>
      <c r="R3030" s="30"/>
      <c r="S303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https://analytics.zoho.com/open-view/2395394000008157701?ZOHO_CRITERIA=%22Localiza_CL_Poblacion%22.%22Codcom%22%3D12303</v>
      </c>
      <c r="T3030" s="17"/>
      <c r="U3030" s="31" t="str">
        <f t="shared" si="642"/>
        <v>#1774B9</v>
      </c>
      <c r="V3030" s="32" t="str">
        <f>+Enfermedades_Mundiales[[#This Row],[idcoleccion]]&amp;"-"&amp;Enfermedades_Mundiales[[#This Row],[id]]</f>
        <v>360-3020</v>
      </c>
      <c r="W3030" s="21">
        <f>+VLOOKUP(Enfermedades_Mundiales[[#This Row],[Filtro URL]],Estructura!$X$4:$Y$366,2,0)</f>
        <v>36312303</v>
      </c>
      <c r="X3030" s="21" t="str">
        <f>+VLOOKUP(Enfermedades_Mundiales[[#This Row],[tema]],Estructura!$A$4:$C$18,3,0)</f>
        <v>T-370</v>
      </c>
      <c r="Y3030" s="32" t="str">
        <f>+VLOOKUP(Enfermedades_Mundiales[[#This Row],[contenido]],Estructura!$E$4:$G$18,3,0)</f>
        <v>C-364</v>
      </c>
      <c r="Z3030" s="32" t="str">
        <f>+VLOOKUP(Enfermedades_Mundiales[[#This Row],[Filtro Integrado]],Estructura!$M$4:$O$367,3,0)</f>
        <v>FI-366</v>
      </c>
      <c r="AA3030" s="32" t="str">
        <f>+VLOOKUP(Enfermedades_Mundiales[[#This Row],[Muestra]],Estructura!$Q$4:$S$194,3,0)</f>
        <v>M-375</v>
      </c>
    </row>
    <row r="3031" spans="1:27" ht="36" x14ac:dyDescent="0.3">
      <c r="A3031" s="61" t="s">
        <v>3498</v>
      </c>
      <c r="B3031" s="43">
        <f t="shared" si="648"/>
        <v>360</v>
      </c>
      <c r="C3031" s="44" t="str">
        <f t="shared" si="648"/>
        <v>Enfermedades Mundiales</v>
      </c>
      <c r="D3031" s="44" t="str">
        <f t="shared" si="648"/>
        <v>Salud</v>
      </c>
      <c r="E3031" s="64">
        <v>12401</v>
      </c>
      <c r="F3031" s="44" t="str">
        <f t="shared" si="643"/>
        <v>Paso a Paso y Vacunación</v>
      </c>
      <c r="G3031" s="27" t="s">
        <v>3568</v>
      </c>
      <c r="H3031" s="60" t="s">
        <v>17</v>
      </c>
      <c r="I3031" s="58" t="s">
        <v>298</v>
      </c>
      <c r="J3031" s="43" t="str">
        <f t="shared" si="647"/>
        <v>Zona</v>
      </c>
      <c r="K3031" s="12" t="str">
        <f t="shared" si="649"/>
        <v>Etapas Históricas - Vacunación</v>
      </c>
      <c r="L3031" s="43" t="str">
        <f t="shared" si="649"/>
        <v>Periodo 2020-2021</v>
      </c>
      <c r="M3031" s="43" t="str">
        <f t="shared" si="649"/>
        <v>Unidades</v>
      </c>
      <c r="N3031" s="49" t="str">
        <f t="shared" si="649"/>
        <v>Ministerio de Ciencias, Tecnología, Conocimiento e Innovación</v>
      </c>
      <c r="O303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Natales</v>
      </c>
      <c r="P3031" s="68"/>
      <c r="Q3031" s="15" t="str">
        <f t="shared" si="641"/>
        <v>Gráfico Evolución Comparativo</v>
      </c>
      <c r="R3031" s="30"/>
      <c r="S303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https://analytics.zoho.com/open-view/2395394000008157701?ZOHO_CRITERIA=%22Localiza_CL_Poblacion%22.%22Codcom%22%3D12401</v>
      </c>
      <c r="T3031" s="17"/>
      <c r="U3031" s="31" t="str">
        <f t="shared" si="642"/>
        <v>#1774B9</v>
      </c>
      <c r="V3031" s="32" t="str">
        <f>+Enfermedades_Mundiales[[#This Row],[idcoleccion]]&amp;"-"&amp;Enfermedades_Mundiales[[#This Row],[id]]</f>
        <v>360-3021</v>
      </c>
      <c r="W3031" s="21">
        <f>+VLOOKUP(Enfermedades_Mundiales[[#This Row],[Filtro URL]],Estructura!$X$4:$Y$366,2,0)</f>
        <v>36312401</v>
      </c>
      <c r="X3031" s="21" t="str">
        <f>+VLOOKUP(Enfermedades_Mundiales[[#This Row],[tema]],Estructura!$A$4:$C$18,3,0)</f>
        <v>T-370</v>
      </c>
      <c r="Y3031" s="32" t="str">
        <f>+VLOOKUP(Enfermedades_Mundiales[[#This Row],[contenido]],Estructura!$E$4:$G$18,3,0)</f>
        <v>C-364</v>
      </c>
      <c r="Z3031" s="32" t="str">
        <f>+VLOOKUP(Enfermedades_Mundiales[[#This Row],[Filtro Integrado]],Estructura!$M$4:$O$367,3,0)</f>
        <v>FI-366</v>
      </c>
      <c r="AA3031" s="32" t="str">
        <f>+VLOOKUP(Enfermedades_Mundiales[[#This Row],[Muestra]],Estructura!$Q$4:$S$194,3,0)</f>
        <v>M-375</v>
      </c>
    </row>
    <row r="3032" spans="1:27" ht="40.799999999999997" x14ac:dyDescent="0.3">
      <c r="A3032" s="61" t="s">
        <v>3499</v>
      </c>
      <c r="B3032" s="43">
        <f t="shared" si="648"/>
        <v>360</v>
      </c>
      <c r="C3032" s="44" t="str">
        <f t="shared" si="648"/>
        <v>Enfermedades Mundiales</v>
      </c>
      <c r="D3032" s="44" t="str">
        <f t="shared" si="648"/>
        <v>Salud</v>
      </c>
      <c r="E3032" s="64">
        <v>12402</v>
      </c>
      <c r="F3032" s="44" t="str">
        <f t="shared" si="643"/>
        <v>Paso a Paso y Vacunación</v>
      </c>
      <c r="G3032" s="27" t="s">
        <v>3568</v>
      </c>
      <c r="H3032" s="60" t="s">
        <v>17</v>
      </c>
      <c r="I3032" s="58" t="s">
        <v>299</v>
      </c>
      <c r="J3032" s="43" t="str">
        <f t="shared" si="647"/>
        <v>Zona</v>
      </c>
      <c r="K3032" s="12" t="str">
        <f t="shared" si="649"/>
        <v>Etapas Históricas - Vacunación</v>
      </c>
      <c r="L3032" s="43" t="str">
        <f t="shared" si="649"/>
        <v>Periodo 2020-2021</v>
      </c>
      <c r="M3032" s="43" t="str">
        <f t="shared" si="649"/>
        <v>Unidades</v>
      </c>
      <c r="N3032" s="49" t="str">
        <f t="shared" si="649"/>
        <v>Ministerio de Ciencias, Tecnología, Conocimiento e Innovación</v>
      </c>
      <c r="O303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Torres del Paine</v>
      </c>
      <c r="P3032" s="68"/>
      <c r="Q3032" s="15" t="str">
        <f t="shared" si="641"/>
        <v>Gráfico Evolución Comparativo</v>
      </c>
      <c r="R3032" s="30"/>
      <c r="S303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https://analytics.zoho.com/open-view/2395394000008157701?ZOHO_CRITERIA=%22Localiza_CL_Poblacion%22.%22Codcom%22%3D12402</v>
      </c>
      <c r="T3032" s="17"/>
      <c r="U3032" s="31" t="str">
        <f t="shared" si="642"/>
        <v>#1774B9</v>
      </c>
      <c r="V3032" s="32" t="str">
        <f>+Enfermedades_Mundiales[[#This Row],[idcoleccion]]&amp;"-"&amp;Enfermedades_Mundiales[[#This Row],[id]]</f>
        <v>360-3022</v>
      </c>
      <c r="W3032" s="21">
        <f>+VLOOKUP(Enfermedades_Mundiales[[#This Row],[Filtro URL]],Estructura!$X$4:$Y$366,2,0)</f>
        <v>36312402</v>
      </c>
      <c r="X3032" s="21" t="str">
        <f>+VLOOKUP(Enfermedades_Mundiales[[#This Row],[tema]],Estructura!$A$4:$C$18,3,0)</f>
        <v>T-370</v>
      </c>
      <c r="Y3032" s="32" t="str">
        <f>+VLOOKUP(Enfermedades_Mundiales[[#This Row],[contenido]],Estructura!$E$4:$G$18,3,0)</f>
        <v>C-364</v>
      </c>
      <c r="Z3032" s="32" t="str">
        <f>+VLOOKUP(Enfermedades_Mundiales[[#This Row],[Filtro Integrado]],Estructura!$M$4:$O$367,3,0)</f>
        <v>FI-366</v>
      </c>
      <c r="AA3032" s="32" t="str">
        <f>+VLOOKUP(Enfermedades_Mundiales[[#This Row],[Muestra]],Estructura!$Q$4:$S$194,3,0)</f>
        <v>M-375</v>
      </c>
    </row>
    <row r="3033" spans="1:27" ht="40.799999999999997" x14ac:dyDescent="0.3">
      <c r="A3033" s="61" t="s">
        <v>3500</v>
      </c>
      <c r="B3033" s="43">
        <f t="shared" si="648"/>
        <v>360</v>
      </c>
      <c r="C3033" s="44" t="str">
        <f t="shared" si="648"/>
        <v>Enfermedades Mundiales</v>
      </c>
      <c r="D3033" s="44" t="str">
        <f t="shared" si="648"/>
        <v>Salud</v>
      </c>
      <c r="E3033" s="64">
        <v>13101</v>
      </c>
      <c r="F3033" s="44" t="str">
        <f t="shared" si="643"/>
        <v>Paso a Paso y Vacunación</v>
      </c>
      <c r="G3033" s="27" t="s">
        <v>3568</v>
      </c>
      <c r="H3033" s="60" t="s">
        <v>17</v>
      </c>
      <c r="I3033" s="58" t="s">
        <v>300</v>
      </c>
      <c r="J3033" s="43" t="str">
        <f t="shared" si="647"/>
        <v>Zona</v>
      </c>
      <c r="K3033" s="12" t="str">
        <f t="shared" si="649"/>
        <v>Etapas Históricas - Vacunación</v>
      </c>
      <c r="L3033" s="43" t="str">
        <f t="shared" si="649"/>
        <v>Periodo 2020-2021</v>
      </c>
      <c r="M3033" s="43" t="str">
        <f t="shared" si="649"/>
        <v>Unidades</v>
      </c>
      <c r="N3033" s="49" t="str">
        <f t="shared" si="649"/>
        <v>Ministerio de Ciencias, Tecnología, Conocimiento e Innovación</v>
      </c>
      <c r="O303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Santiago</v>
      </c>
      <c r="P3033" s="68"/>
      <c r="Q3033" s="15" t="str">
        <f t="shared" si="641"/>
        <v>Gráfico Evolución Comparativo</v>
      </c>
      <c r="R3033" s="30"/>
      <c r="S303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https://analytics.zoho.com/open-view/2395394000008157701?ZOHO_CRITERIA=%22Localiza_CL_Poblacion%22.%22Codcom%22%3D13101</v>
      </c>
      <c r="T3033" s="17"/>
      <c r="U3033" s="31" t="str">
        <f t="shared" si="642"/>
        <v>#1774B9</v>
      </c>
      <c r="V3033" s="32" t="str">
        <f>+Enfermedades_Mundiales[[#This Row],[idcoleccion]]&amp;"-"&amp;Enfermedades_Mundiales[[#This Row],[id]]</f>
        <v>360-3023</v>
      </c>
      <c r="W3033" s="21">
        <f>+VLOOKUP(Enfermedades_Mundiales[[#This Row],[Filtro URL]],Estructura!$X$4:$Y$366,2,0)</f>
        <v>36313101</v>
      </c>
      <c r="X3033" s="21" t="str">
        <f>+VLOOKUP(Enfermedades_Mundiales[[#This Row],[tema]],Estructura!$A$4:$C$18,3,0)</f>
        <v>T-370</v>
      </c>
      <c r="Y3033" s="32" t="str">
        <f>+VLOOKUP(Enfermedades_Mundiales[[#This Row],[contenido]],Estructura!$E$4:$G$18,3,0)</f>
        <v>C-364</v>
      </c>
      <c r="Z3033" s="32" t="str">
        <f>+VLOOKUP(Enfermedades_Mundiales[[#This Row],[Filtro Integrado]],Estructura!$M$4:$O$367,3,0)</f>
        <v>FI-366</v>
      </c>
      <c r="AA3033" s="32" t="str">
        <f>+VLOOKUP(Enfermedades_Mundiales[[#This Row],[Muestra]],Estructura!$Q$4:$S$194,3,0)</f>
        <v>M-375</v>
      </c>
    </row>
    <row r="3034" spans="1:27" ht="40.799999999999997" x14ac:dyDescent="0.3">
      <c r="A3034" s="61" t="s">
        <v>3501</v>
      </c>
      <c r="B3034" s="43">
        <f t="shared" si="648"/>
        <v>360</v>
      </c>
      <c r="C3034" s="44" t="str">
        <f t="shared" si="648"/>
        <v>Enfermedades Mundiales</v>
      </c>
      <c r="D3034" s="44" t="str">
        <f t="shared" si="648"/>
        <v>Salud</v>
      </c>
      <c r="E3034" s="64">
        <v>13102</v>
      </c>
      <c r="F3034" s="44" t="str">
        <f t="shared" si="643"/>
        <v>Paso a Paso y Vacunación</v>
      </c>
      <c r="G3034" s="27" t="s">
        <v>3568</v>
      </c>
      <c r="H3034" s="60" t="s">
        <v>17</v>
      </c>
      <c r="I3034" s="58" t="s">
        <v>301</v>
      </c>
      <c r="J3034" s="43" t="str">
        <f t="shared" si="647"/>
        <v>Zona</v>
      </c>
      <c r="K3034" s="12" t="str">
        <f t="shared" si="649"/>
        <v>Etapas Históricas - Vacunación</v>
      </c>
      <c r="L3034" s="43" t="str">
        <f t="shared" si="649"/>
        <v>Periodo 2020-2021</v>
      </c>
      <c r="M3034" s="43" t="str">
        <f t="shared" si="649"/>
        <v>Unidades</v>
      </c>
      <c r="N3034" s="49" t="str">
        <f t="shared" si="649"/>
        <v>Ministerio de Ciencias, Tecnología, Conocimiento e Innovación</v>
      </c>
      <c r="O303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Cerrillos</v>
      </c>
      <c r="P3034" s="68"/>
      <c r="Q3034" s="15" t="str">
        <f t="shared" si="641"/>
        <v>Gráfico Evolución Comparativo</v>
      </c>
      <c r="R3034" s="30"/>
      <c r="S303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https://analytics.zoho.com/open-view/2395394000008157701?ZOHO_CRITERIA=%22Localiza_CL_Poblacion%22.%22Codcom%22%3D13102</v>
      </c>
      <c r="T3034" s="17"/>
      <c r="U3034" s="31" t="str">
        <f t="shared" si="642"/>
        <v>#1774B9</v>
      </c>
      <c r="V3034" s="32" t="str">
        <f>+Enfermedades_Mundiales[[#This Row],[idcoleccion]]&amp;"-"&amp;Enfermedades_Mundiales[[#This Row],[id]]</f>
        <v>360-3024</v>
      </c>
      <c r="W3034" s="21">
        <f>+VLOOKUP(Enfermedades_Mundiales[[#This Row],[Filtro URL]],Estructura!$X$4:$Y$366,2,0)</f>
        <v>36313102</v>
      </c>
      <c r="X3034" s="21" t="str">
        <f>+VLOOKUP(Enfermedades_Mundiales[[#This Row],[tema]],Estructura!$A$4:$C$18,3,0)</f>
        <v>T-370</v>
      </c>
      <c r="Y3034" s="32" t="str">
        <f>+VLOOKUP(Enfermedades_Mundiales[[#This Row],[contenido]],Estructura!$E$4:$G$18,3,0)</f>
        <v>C-364</v>
      </c>
      <c r="Z3034" s="32" t="str">
        <f>+VLOOKUP(Enfermedades_Mundiales[[#This Row],[Filtro Integrado]],Estructura!$M$4:$O$367,3,0)</f>
        <v>FI-366</v>
      </c>
      <c r="AA3034" s="32" t="str">
        <f>+VLOOKUP(Enfermedades_Mundiales[[#This Row],[Muestra]],Estructura!$Q$4:$S$194,3,0)</f>
        <v>M-375</v>
      </c>
    </row>
    <row r="3035" spans="1:27" ht="40.799999999999997" x14ac:dyDescent="0.3">
      <c r="A3035" s="61" t="s">
        <v>3502</v>
      </c>
      <c r="B3035" s="43">
        <f t="shared" si="648"/>
        <v>360</v>
      </c>
      <c r="C3035" s="44" t="str">
        <f t="shared" si="648"/>
        <v>Enfermedades Mundiales</v>
      </c>
      <c r="D3035" s="44" t="str">
        <f t="shared" si="648"/>
        <v>Salud</v>
      </c>
      <c r="E3035" s="64">
        <v>13103</v>
      </c>
      <c r="F3035" s="44" t="str">
        <f t="shared" si="643"/>
        <v>Paso a Paso y Vacunación</v>
      </c>
      <c r="G3035" s="27" t="s">
        <v>3568</v>
      </c>
      <c r="H3035" s="60" t="s">
        <v>17</v>
      </c>
      <c r="I3035" s="58" t="s">
        <v>302</v>
      </c>
      <c r="J3035" s="43" t="str">
        <f t="shared" si="647"/>
        <v>Zona</v>
      </c>
      <c r="K3035" s="12" t="str">
        <f t="shared" si="649"/>
        <v>Etapas Históricas - Vacunación</v>
      </c>
      <c r="L3035" s="43" t="str">
        <f t="shared" si="649"/>
        <v>Periodo 2020-2021</v>
      </c>
      <c r="M3035" s="43" t="str">
        <f t="shared" si="649"/>
        <v>Unidades</v>
      </c>
      <c r="N3035" s="49" t="str">
        <f t="shared" si="649"/>
        <v>Ministerio de Ciencias, Tecnología, Conocimiento e Innovación</v>
      </c>
      <c r="O303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Cerro Navia</v>
      </c>
      <c r="P3035" s="68"/>
      <c r="Q3035" s="15" t="str">
        <f t="shared" si="641"/>
        <v>Gráfico Evolución Comparativo</v>
      </c>
      <c r="R3035" s="30"/>
      <c r="S303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https://analytics.zoho.com/open-view/2395394000008157701?ZOHO_CRITERIA=%22Localiza_CL_Poblacion%22.%22Codcom%22%3D13103</v>
      </c>
      <c r="T3035" s="17"/>
      <c r="U3035" s="31" t="str">
        <f t="shared" si="642"/>
        <v>#1774B9</v>
      </c>
      <c r="V3035" s="32" t="str">
        <f>+Enfermedades_Mundiales[[#This Row],[idcoleccion]]&amp;"-"&amp;Enfermedades_Mundiales[[#This Row],[id]]</f>
        <v>360-3025</v>
      </c>
      <c r="W3035" s="21">
        <f>+VLOOKUP(Enfermedades_Mundiales[[#This Row],[Filtro URL]],Estructura!$X$4:$Y$366,2,0)</f>
        <v>36313103</v>
      </c>
      <c r="X3035" s="21" t="str">
        <f>+VLOOKUP(Enfermedades_Mundiales[[#This Row],[tema]],Estructura!$A$4:$C$18,3,0)</f>
        <v>T-370</v>
      </c>
      <c r="Y3035" s="32" t="str">
        <f>+VLOOKUP(Enfermedades_Mundiales[[#This Row],[contenido]],Estructura!$E$4:$G$18,3,0)</f>
        <v>C-364</v>
      </c>
      <c r="Z3035" s="32" t="str">
        <f>+VLOOKUP(Enfermedades_Mundiales[[#This Row],[Filtro Integrado]],Estructura!$M$4:$O$367,3,0)</f>
        <v>FI-366</v>
      </c>
      <c r="AA3035" s="32" t="str">
        <f>+VLOOKUP(Enfermedades_Mundiales[[#This Row],[Muestra]],Estructura!$Q$4:$S$194,3,0)</f>
        <v>M-375</v>
      </c>
    </row>
    <row r="3036" spans="1:27" ht="40.799999999999997" x14ac:dyDescent="0.3">
      <c r="A3036" s="61" t="s">
        <v>3503</v>
      </c>
      <c r="B3036" s="43">
        <f t="shared" si="648"/>
        <v>360</v>
      </c>
      <c r="C3036" s="44" t="str">
        <f t="shared" si="648"/>
        <v>Enfermedades Mundiales</v>
      </c>
      <c r="D3036" s="44" t="str">
        <f t="shared" si="648"/>
        <v>Salud</v>
      </c>
      <c r="E3036" s="64">
        <v>13104</v>
      </c>
      <c r="F3036" s="44" t="str">
        <f t="shared" si="643"/>
        <v>Paso a Paso y Vacunación</v>
      </c>
      <c r="G3036" s="27" t="s">
        <v>3568</v>
      </c>
      <c r="H3036" s="60" t="s">
        <v>17</v>
      </c>
      <c r="I3036" s="58" t="s">
        <v>303</v>
      </c>
      <c r="J3036" s="43" t="str">
        <f t="shared" si="647"/>
        <v>Zona</v>
      </c>
      <c r="K3036" s="12" t="str">
        <f t="shared" si="649"/>
        <v>Etapas Históricas - Vacunación</v>
      </c>
      <c r="L3036" s="43" t="str">
        <f t="shared" si="649"/>
        <v>Periodo 2020-2021</v>
      </c>
      <c r="M3036" s="43" t="str">
        <f t="shared" si="649"/>
        <v>Unidades</v>
      </c>
      <c r="N3036" s="49" t="str">
        <f t="shared" si="649"/>
        <v>Ministerio de Ciencias, Tecnología, Conocimiento e Innovación</v>
      </c>
      <c r="O303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Conchalí</v>
      </c>
      <c r="P3036" s="68"/>
      <c r="Q3036" s="15" t="str">
        <f t="shared" si="641"/>
        <v>Gráfico Evolución Comparativo</v>
      </c>
      <c r="R3036" s="30"/>
      <c r="S303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https://analytics.zoho.com/open-view/2395394000008157701?ZOHO_CRITERIA=%22Localiza_CL_Poblacion%22.%22Codcom%22%3D13104</v>
      </c>
      <c r="T3036" s="17"/>
      <c r="U3036" s="31" t="str">
        <f t="shared" si="642"/>
        <v>#1774B9</v>
      </c>
      <c r="V3036" s="32" t="str">
        <f>+Enfermedades_Mundiales[[#This Row],[idcoleccion]]&amp;"-"&amp;Enfermedades_Mundiales[[#This Row],[id]]</f>
        <v>360-3026</v>
      </c>
      <c r="W3036" s="21">
        <f>+VLOOKUP(Enfermedades_Mundiales[[#This Row],[Filtro URL]],Estructura!$X$4:$Y$366,2,0)</f>
        <v>36313104</v>
      </c>
      <c r="X3036" s="21" t="str">
        <f>+VLOOKUP(Enfermedades_Mundiales[[#This Row],[tema]],Estructura!$A$4:$C$18,3,0)</f>
        <v>T-370</v>
      </c>
      <c r="Y3036" s="32" t="str">
        <f>+VLOOKUP(Enfermedades_Mundiales[[#This Row],[contenido]],Estructura!$E$4:$G$18,3,0)</f>
        <v>C-364</v>
      </c>
      <c r="Z3036" s="32" t="str">
        <f>+VLOOKUP(Enfermedades_Mundiales[[#This Row],[Filtro Integrado]],Estructura!$M$4:$O$367,3,0)</f>
        <v>FI-366</v>
      </c>
      <c r="AA3036" s="32" t="str">
        <f>+VLOOKUP(Enfermedades_Mundiales[[#This Row],[Muestra]],Estructura!$Q$4:$S$194,3,0)</f>
        <v>M-375</v>
      </c>
    </row>
    <row r="3037" spans="1:27" ht="40.799999999999997" x14ac:dyDescent="0.3">
      <c r="A3037" s="61" t="s">
        <v>3504</v>
      </c>
      <c r="B3037" s="43">
        <f t="shared" si="648"/>
        <v>360</v>
      </c>
      <c r="C3037" s="44" t="str">
        <f t="shared" si="648"/>
        <v>Enfermedades Mundiales</v>
      </c>
      <c r="D3037" s="44" t="str">
        <f t="shared" si="648"/>
        <v>Salud</v>
      </c>
      <c r="E3037" s="64">
        <v>13105</v>
      </c>
      <c r="F3037" s="44" t="str">
        <f t="shared" si="643"/>
        <v>Paso a Paso y Vacunación</v>
      </c>
      <c r="G3037" s="27" t="s">
        <v>3568</v>
      </c>
      <c r="H3037" s="60" t="s">
        <v>17</v>
      </c>
      <c r="I3037" s="58" t="s">
        <v>304</v>
      </c>
      <c r="J3037" s="43" t="str">
        <f t="shared" si="647"/>
        <v>Zona</v>
      </c>
      <c r="K3037" s="12" t="str">
        <f t="shared" si="649"/>
        <v>Etapas Históricas - Vacunación</v>
      </c>
      <c r="L3037" s="43" t="str">
        <f t="shared" si="649"/>
        <v>Periodo 2020-2021</v>
      </c>
      <c r="M3037" s="43" t="str">
        <f t="shared" si="649"/>
        <v>Unidades</v>
      </c>
      <c r="N3037" s="49" t="str">
        <f t="shared" si="649"/>
        <v>Ministerio de Ciencias, Tecnología, Conocimiento e Innovación</v>
      </c>
      <c r="O303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Bosque</v>
      </c>
      <c r="P3037" s="68"/>
      <c r="Q3037" s="15" t="str">
        <f t="shared" si="641"/>
        <v>Gráfico Evolución Comparativo</v>
      </c>
      <c r="R3037" s="30"/>
      <c r="S303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https://analytics.zoho.com/open-view/2395394000008157701?ZOHO_CRITERIA=%22Localiza_CL_Poblacion%22.%22Codcom%22%3D13105</v>
      </c>
      <c r="T3037" s="17"/>
      <c r="U3037" s="31" t="str">
        <f t="shared" si="642"/>
        <v>#1774B9</v>
      </c>
      <c r="V3037" s="32" t="str">
        <f>+Enfermedades_Mundiales[[#This Row],[idcoleccion]]&amp;"-"&amp;Enfermedades_Mundiales[[#This Row],[id]]</f>
        <v>360-3027</v>
      </c>
      <c r="W3037" s="21">
        <f>+VLOOKUP(Enfermedades_Mundiales[[#This Row],[Filtro URL]],Estructura!$X$4:$Y$366,2,0)</f>
        <v>36313105</v>
      </c>
      <c r="X3037" s="21" t="str">
        <f>+VLOOKUP(Enfermedades_Mundiales[[#This Row],[tema]],Estructura!$A$4:$C$18,3,0)</f>
        <v>T-370</v>
      </c>
      <c r="Y3037" s="32" t="str">
        <f>+VLOOKUP(Enfermedades_Mundiales[[#This Row],[contenido]],Estructura!$E$4:$G$18,3,0)</f>
        <v>C-364</v>
      </c>
      <c r="Z3037" s="32" t="str">
        <f>+VLOOKUP(Enfermedades_Mundiales[[#This Row],[Filtro Integrado]],Estructura!$M$4:$O$367,3,0)</f>
        <v>FI-366</v>
      </c>
      <c r="AA3037" s="32" t="str">
        <f>+VLOOKUP(Enfermedades_Mundiales[[#This Row],[Muestra]],Estructura!$Q$4:$S$194,3,0)</f>
        <v>M-375</v>
      </c>
    </row>
    <row r="3038" spans="1:27" ht="40.799999999999997" x14ac:dyDescent="0.3">
      <c r="A3038" s="61" t="s">
        <v>3505</v>
      </c>
      <c r="B3038" s="43">
        <f t="shared" si="648"/>
        <v>360</v>
      </c>
      <c r="C3038" s="44" t="str">
        <f t="shared" si="648"/>
        <v>Enfermedades Mundiales</v>
      </c>
      <c r="D3038" s="44" t="str">
        <f t="shared" si="648"/>
        <v>Salud</v>
      </c>
      <c r="E3038" s="64">
        <v>13106</v>
      </c>
      <c r="F3038" s="44" t="str">
        <f t="shared" si="643"/>
        <v>Paso a Paso y Vacunación</v>
      </c>
      <c r="G3038" s="27" t="s">
        <v>3568</v>
      </c>
      <c r="H3038" s="60" t="s">
        <v>17</v>
      </c>
      <c r="I3038" s="58" t="s">
        <v>305</v>
      </c>
      <c r="J3038" s="43" t="str">
        <f t="shared" si="647"/>
        <v>Zona</v>
      </c>
      <c r="K3038" s="12" t="str">
        <f t="shared" si="649"/>
        <v>Etapas Históricas - Vacunación</v>
      </c>
      <c r="L3038" s="43" t="str">
        <f t="shared" si="649"/>
        <v>Periodo 2020-2021</v>
      </c>
      <c r="M3038" s="43" t="str">
        <f t="shared" si="649"/>
        <v>Unidades</v>
      </c>
      <c r="N3038" s="49" t="str">
        <f t="shared" si="649"/>
        <v>Ministerio de Ciencias, Tecnología, Conocimiento e Innovación</v>
      </c>
      <c r="O303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Estación Central</v>
      </c>
      <c r="P3038" s="68"/>
      <c r="Q3038" s="15" t="str">
        <f t="shared" si="641"/>
        <v>Gráfico Evolución Comparativo</v>
      </c>
      <c r="R3038" s="30"/>
      <c r="S303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https://analytics.zoho.com/open-view/2395394000008157701?ZOHO_CRITERIA=%22Localiza_CL_Poblacion%22.%22Codcom%22%3D13106</v>
      </c>
      <c r="T3038" s="17"/>
      <c r="U3038" s="31" t="str">
        <f t="shared" si="642"/>
        <v>#1774B9</v>
      </c>
      <c r="V3038" s="32" t="str">
        <f>+Enfermedades_Mundiales[[#This Row],[idcoleccion]]&amp;"-"&amp;Enfermedades_Mundiales[[#This Row],[id]]</f>
        <v>360-3028</v>
      </c>
      <c r="W3038" s="21">
        <f>+VLOOKUP(Enfermedades_Mundiales[[#This Row],[Filtro URL]],Estructura!$X$4:$Y$366,2,0)</f>
        <v>36313106</v>
      </c>
      <c r="X3038" s="21" t="str">
        <f>+VLOOKUP(Enfermedades_Mundiales[[#This Row],[tema]],Estructura!$A$4:$C$18,3,0)</f>
        <v>T-370</v>
      </c>
      <c r="Y3038" s="32" t="str">
        <f>+VLOOKUP(Enfermedades_Mundiales[[#This Row],[contenido]],Estructura!$E$4:$G$18,3,0)</f>
        <v>C-364</v>
      </c>
      <c r="Z3038" s="32" t="str">
        <f>+VLOOKUP(Enfermedades_Mundiales[[#This Row],[Filtro Integrado]],Estructura!$M$4:$O$367,3,0)</f>
        <v>FI-366</v>
      </c>
      <c r="AA3038" s="32" t="str">
        <f>+VLOOKUP(Enfermedades_Mundiales[[#This Row],[Muestra]],Estructura!$Q$4:$S$194,3,0)</f>
        <v>M-375</v>
      </c>
    </row>
    <row r="3039" spans="1:27" ht="40.799999999999997" x14ac:dyDescent="0.3">
      <c r="A3039" s="61" t="s">
        <v>3506</v>
      </c>
      <c r="B3039" s="43">
        <f t="shared" si="648"/>
        <v>360</v>
      </c>
      <c r="C3039" s="44" t="str">
        <f t="shared" si="648"/>
        <v>Enfermedades Mundiales</v>
      </c>
      <c r="D3039" s="44" t="str">
        <f t="shared" si="648"/>
        <v>Salud</v>
      </c>
      <c r="E3039" s="64">
        <v>13107</v>
      </c>
      <c r="F3039" s="44" t="str">
        <f t="shared" si="643"/>
        <v>Paso a Paso y Vacunación</v>
      </c>
      <c r="G3039" s="27" t="s">
        <v>3568</v>
      </c>
      <c r="H3039" s="60" t="s">
        <v>17</v>
      </c>
      <c r="I3039" s="58" t="s">
        <v>306</v>
      </c>
      <c r="J3039" s="43" t="str">
        <f t="shared" si="647"/>
        <v>Zona</v>
      </c>
      <c r="K3039" s="12" t="str">
        <f t="shared" si="649"/>
        <v>Etapas Históricas - Vacunación</v>
      </c>
      <c r="L3039" s="43" t="str">
        <f t="shared" si="649"/>
        <v>Periodo 2020-2021</v>
      </c>
      <c r="M3039" s="43" t="str">
        <f t="shared" si="649"/>
        <v>Unidades</v>
      </c>
      <c r="N3039" s="49" t="str">
        <f t="shared" si="649"/>
        <v>Ministerio de Ciencias, Tecnología, Conocimiento e Innovación</v>
      </c>
      <c r="O303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Huechuraba</v>
      </c>
      <c r="P3039" s="68"/>
      <c r="Q3039" s="15" t="str">
        <f t="shared" si="641"/>
        <v>Gráfico Evolución Comparativo</v>
      </c>
      <c r="R3039" s="30"/>
      <c r="S303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https://analytics.zoho.com/open-view/2395394000008157701?ZOHO_CRITERIA=%22Localiza_CL_Poblacion%22.%22Codcom%22%3D13107</v>
      </c>
      <c r="T3039" s="17"/>
      <c r="U3039" s="31" t="str">
        <f t="shared" si="642"/>
        <v>#1774B9</v>
      </c>
      <c r="V3039" s="32" t="str">
        <f>+Enfermedades_Mundiales[[#This Row],[idcoleccion]]&amp;"-"&amp;Enfermedades_Mundiales[[#This Row],[id]]</f>
        <v>360-3029</v>
      </c>
      <c r="W3039" s="21">
        <f>+VLOOKUP(Enfermedades_Mundiales[[#This Row],[Filtro URL]],Estructura!$X$4:$Y$366,2,0)</f>
        <v>36313107</v>
      </c>
      <c r="X3039" s="21" t="str">
        <f>+VLOOKUP(Enfermedades_Mundiales[[#This Row],[tema]],Estructura!$A$4:$C$18,3,0)</f>
        <v>T-370</v>
      </c>
      <c r="Y3039" s="32" t="str">
        <f>+VLOOKUP(Enfermedades_Mundiales[[#This Row],[contenido]],Estructura!$E$4:$G$18,3,0)</f>
        <v>C-364</v>
      </c>
      <c r="Z3039" s="32" t="str">
        <f>+VLOOKUP(Enfermedades_Mundiales[[#This Row],[Filtro Integrado]],Estructura!$M$4:$O$367,3,0)</f>
        <v>FI-366</v>
      </c>
      <c r="AA3039" s="32" t="str">
        <f>+VLOOKUP(Enfermedades_Mundiales[[#This Row],[Muestra]],Estructura!$Q$4:$S$194,3,0)</f>
        <v>M-375</v>
      </c>
    </row>
    <row r="3040" spans="1:27" ht="40.799999999999997" x14ac:dyDescent="0.3">
      <c r="A3040" s="61" t="s">
        <v>3507</v>
      </c>
      <c r="B3040" s="43">
        <f t="shared" si="648"/>
        <v>360</v>
      </c>
      <c r="C3040" s="44" t="str">
        <f t="shared" si="648"/>
        <v>Enfermedades Mundiales</v>
      </c>
      <c r="D3040" s="44" t="str">
        <f t="shared" si="648"/>
        <v>Salud</v>
      </c>
      <c r="E3040" s="64">
        <v>13108</v>
      </c>
      <c r="F3040" s="44" t="str">
        <f t="shared" si="643"/>
        <v>Paso a Paso y Vacunación</v>
      </c>
      <c r="G3040" s="27" t="s">
        <v>3568</v>
      </c>
      <c r="H3040" s="60" t="s">
        <v>17</v>
      </c>
      <c r="I3040" s="58" t="s">
        <v>307</v>
      </c>
      <c r="J3040" s="43" t="str">
        <f t="shared" si="647"/>
        <v>Zona</v>
      </c>
      <c r="K3040" s="12" t="str">
        <f t="shared" si="649"/>
        <v>Etapas Históricas - Vacunación</v>
      </c>
      <c r="L3040" s="43" t="str">
        <f t="shared" si="649"/>
        <v>Periodo 2020-2021</v>
      </c>
      <c r="M3040" s="43" t="str">
        <f t="shared" si="649"/>
        <v>Unidades</v>
      </c>
      <c r="N3040" s="49" t="str">
        <f t="shared" si="649"/>
        <v>Ministerio de Ciencias, Tecnología, Conocimiento e Innovación</v>
      </c>
      <c r="O304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Independencia</v>
      </c>
      <c r="P3040" s="68"/>
      <c r="Q3040" s="15" t="str">
        <f t="shared" si="641"/>
        <v>Gráfico Evolución Comparativo</v>
      </c>
      <c r="R3040" s="30"/>
      <c r="S304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https://analytics.zoho.com/open-view/2395394000008157701?ZOHO_CRITERIA=%22Localiza_CL_Poblacion%22.%22Codcom%22%3D13108</v>
      </c>
      <c r="T3040" s="17"/>
      <c r="U3040" s="31" t="str">
        <f t="shared" si="642"/>
        <v>#1774B9</v>
      </c>
      <c r="V3040" s="32" t="str">
        <f>+Enfermedades_Mundiales[[#This Row],[idcoleccion]]&amp;"-"&amp;Enfermedades_Mundiales[[#This Row],[id]]</f>
        <v>360-3030</v>
      </c>
      <c r="W3040" s="21">
        <f>+VLOOKUP(Enfermedades_Mundiales[[#This Row],[Filtro URL]],Estructura!$X$4:$Y$366,2,0)</f>
        <v>36313108</v>
      </c>
      <c r="X3040" s="21" t="str">
        <f>+VLOOKUP(Enfermedades_Mundiales[[#This Row],[tema]],Estructura!$A$4:$C$18,3,0)</f>
        <v>T-370</v>
      </c>
      <c r="Y3040" s="32" t="str">
        <f>+VLOOKUP(Enfermedades_Mundiales[[#This Row],[contenido]],Estructura!$E$4:$G$18,3,0)</f>
        <v>C-364</v>
      </c>
      <c r="Z3040" s="32" t="str">
        <f>+VLOOKUP(Enfermedades_Mundiales[[#This Row],[Filtro Integrado]],Estructura!$M$4:$O$367,3,0)</f>
        <v>FI-366</v>
      </c>
      <c r="AA3040" s="32" t="str">
        <f>+VLOOKUP(Enfermedades_Mundiales[[#This Row],[Muestra]],Estructura!$Q$4:$S$194,3,0)</f>
        <v>M-375</v>
      </c>
    </row>
    <row r="3041" spans="1:27" ht="40.799999999999997" x14ac:dyDescent="0.3">
      <c r="A3041" s="61" t="s">
        <v>3508</v>
      </c>
      <c r="B3041" s="43">
        <f t="shared" si="648"/>
        <v>360</v>
      </c>
      <c r="C3041" s="44" t="str">
        <f t="shared" si="648"/>
        <v>Enfermedades Mundiales</v>
      </c>
      <c r="D3041" s="44" t="str">
        <f t="shared" si="648"/>
        <v>Salud</v>
      </c>
      <c r="E3041" s="64">
        <v>13109</v>
      </c>
      <c r="F3041" s="44" t="str">
        <f t="shared" si="643"/>
        <v>Paso a Paso y Vacunación</v>
      </c>
      <c r="G3041" s="27" t="s">
        <v>3568</v>
      </c>
      <c r="H3041" s="60" t="s">
        <v>17</v>
      </c>
      <c r="I3041" s="58" t="s">
        <v>308</v>
      </c>
      <c r="J3041" s="43" t="str">
        <f t="shared" si="647"/>
        <v>Zona</v>
      </c>
      <c r="K3041" s="12" t="str">
        <f t="shared" si="649"/>
        <v>Etapas Históricas - Vacunación</v>
      </c>
      <c r="L3041" s="43" t="str">
        <f t="shared" si="649"/>
        <v>Periodo 2020-2021</v>
      </c>
      <c r="M3041" s="43" t="str">
        <f t="shared" si="649"/>
        <v>Unidades</v>
      </c>
      <c r="N3041" s="49" t="str">
        <f t="shared" si="649"/>
        <v>Ministerio de Ciencias, Tecnología, Conocimiento e Innovación</v>
      </c>
      <c r="O304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Cisterna</v>
      </c>
      <c r="P3041" s="68"/>
      <c r="Q3041" s="15" t="str">
        <f t="shared" si="641"/>
        <v>Gráfico Evolución Comparativo</v>
      </c>
      <c r="R3041" s="30"/>
      <c r="S304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https://analytics.zoho.com/open-view/2395394000008157701?ZOHO_CRITERIA=%22Localiza_CL_Poblacion%22.%22Codcom%22%3D13109</v>
      </c>
      <c r="T3041" s="17"/>
      <c r="U3041" s="31" t="str">
        <f t="shared" si="642"/>
        <v>#1774B9</v>
      </c>
      <c r="V3041" s="32" t="str">
        <f>+Enfermedades_Mundiales[[#This Row],[idcoleccion]]&amp;"-"&amp;Enfermedades_Mundiales[[#This Row],[id]]</f>
        <v>360-3031</v>
      </c>
      <c r="W3041" s="21">
        <f>+VLOOKUP(Enfermedades_Mundiales[[#This Row],[Filtro URL]],Estructura!$X$4:$Y$366,2,0)</f>
        <v>36313109</v>
      </c>
      <c r="X3041" s="21" t="str">
        <f>+VLOOKUP(Enfermedades_Mundiales[[#This Row],[tema]],Estructura!$A$4:$C$18,3,0)</f>
        <v>T-370</v>
      </c>
      <c r="Y3041" s="32" t="str">
        <f>+VLOOKUP(Enfermedades_Mundiales[[#This Row],[contenido]],Estructura!$E$4:$G$18,3,0)</f>
        <v>C-364</v>
      </c>
      <c r="Z3041" s="32" t="str">
        <f>+VLOOKUP(Enfermedades_Mundiales[[#This Row],[Filtro Integrado]],Estructura!$M$4:$O$367,3,0)</f>
        <v>FI-366</v>
      </c>
      <c r="AA3041" s="32" t="str">
        <f>+VLOOKUP(Enfermedades_Mundiales[[#This Row],[Muestra]],Estructura!$Q$4:$S$194,3,0)</f>
        <v>M-375</v>
      </c>
    </row>
    <row r="3042" spans="1:27" ht="40.799999999999997" x14ac:dyDescent="0.3">
      <c r="A3042" s="61" t="s">
        <v>3509</v>
      </c>
      <c r="B3042" s="43">
        <f t="shared" si="648"/>
        <v>360</v>
      </c>
      <c r="C3042" s="44" t="str">
        <f t="shared" si="648"/>
        <v>Enfermedades Mundiales</v>
      </c>
      <c r="D3042" s="44" t="str">
        <f t="shared" si="648"/>
        <v>Salud</v>
      </c>
      <c r="E3042" s="64">
        <v>13110</v>
      </c>
      <c r="F3042" s="44" t="str">
        <f t="shared" si="643"/>
        <v>Paso a Paso y Vacunación</v>
      </c>
      <c r="G3042" s="27" t="s">
        <v>3568</v>
      </c>
      <c r="H3042" s="60" t="s">
        <v>17</v>
      </c>
      <c r="I3042" s="58" t="s">
        <v>309</v>
      </c>
      <c r="J3042" s="43" t="str">
        <f t="shared" si="647"/>
        <v>Zona</v>
      </c>
      <c r="K3042" s="12" t="str">
        <f t="shared" si="649"/>
        <v>Etapas Históricas - Vacunación</v>
      </c>
      <c r="L3042" s="43" t="str">
        <f t="shared" si="649"/>
        <v>Periodo 2020-2021</v>
      </c>
      <c r="M3042" s="43" t="str">
        <f t="shared" si="649"/>
        <v>Unidades</v>
      </c>
      <c r="N3042" s="49" t="str">
        <f t="shared" si="649"/>
        <v>Ministerio de Ciencias, Tecnología, Conocimiento e Innovación</v>
      </c>
      <c r="O304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Florida</v>
      </c>
      <c r="P3042" s="68"/>
      <c r="Q3042" s="15" t="str">
        <f t="shared" si="641"/>
        <v>Gráfico Evolución Comparativo</v>
      </c>
      <c r="R3042" s="30"/>
      <c r="S304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https://analytics.zoho.com/open-view/2395394000008157701?ZOHO_CRITERIA=%22Localiza_CL_Poblacion%22.%22Codcom%22%3D13110</v>
      </c>
      <c r="T3042" s="17"/>
      <c r="U3042" s="31" t="str">
        <f t="shared" si="642"/>
        <v>#1774B9</v>
      </c>
      <c r="V3042" s="32" t="str">
        <f>+Enfermedades_Mundiales[[#This Row],[idcoleccion]]&amp;"-"&amp;Enfermedades_Mundiales[[#This Row],[id]]</f>
        <v>360-3032</v>
      </c>
      <c r="W3042" s="21">
        <f>+VLOOKUP(Enfermedades_Mundiales[[#This Row],[Filtro URL]],Estructura!$X$4:$Y$366,2,0)</f>
        <v>36313110</v>
      </c>
      <c r="X3042" s="21" t="str">
        <f>+VLOOKUP(Enfermedades_Mundiales[[#This Row],[tema]],Estructura!$A$4:$C$18,3,0)</f>
        <v>T-370</v>
      </c>
      <c r="Y3042" s="32" t="str">
        <f>+VLOOKUP(Enfermedades_Mundiales[[#This Row],[contenido]],Estructura!$E$4:$G$18,3,0)</f>
        <v>C-364</v>
      </c>
      <c r="Z3042" s="32" t="str">
        <f>+VLOOKUP(Enfermedades_Mundiales[[#This Row],[Filtro Integrado]],Estructura!$M$4:$O$367,3,0)</f>
        <v>FI-366</v>
      </c>
      <c r="AA3042" s="32" t="str">
        <f>+VLOOKUP(Enfermedades_Mundiales[[#This Row],[Muestra]],Estructura!$Q$4:$S$194,3,0)</f>
        <v>M-375</v>
      </c>
    </row>
    <row r="3043" spans="1:27" ht="40.799999999999997" x14ac:dyDescent="0.3">
      <c r="A3043" s="61" t="s">
        <v>3510</v>
      </c>
      <c r="B3043" s="43">
        <f t="shared" si="648"/>
        <v>360</v>
      </c>
      <c r="C3043" s="44" t="str">
        <f t="shared" si="648"/>
        <v>Enfermedades Mundiales</v>
      </c>
      <c r="D3043" s="44" t="str">
        <f t="shared" si="648"/>
        <v>Salud</v>
      </c>
      <c r="E3043" s="64">
        <v>13111</v>
      </c>
      <c r="F3043" s="44" t="str">
        <f t="shared" si="643"/>
        <v>Paso a Paso y Vacunación</v>
      </c>
      <c r="G3043" s="27" t="s">
        <v>3568</v>
      </c>
      <c r="H3043" s="60" t="s">
        <v>17</v>
      </c>
      <c r="I3043" s="58" t="s">
        <v>310</v>
      </c>
      <c r="J3043" s="43" t="str">
        <f t="shared" si="647"/>
        <v>Zona</v>
      </c>
      <c r="K3043" s="12" t="str">
        <f t="shared" si="649"/>
        <v>Etapas Históricas - Vacunación</v>
      </c>
      <c r="L3043" s="43" t="str">
        <f t="shared" si="649"/>
        <v>Periodo 2020-2021</v>
      </c>
      <c r="M3043" s="43" t="str">
        <f t="shared" si="649"/>
        <v>Unidades</v>
      </c>
      <c r="N3043" s="49" t="str">
        <f t="shared" si="649"/>
        <v>Ministerio de Ciencias, Tecnología, Conocimiento e Innovación</v>
      </c>
      <c r="O304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Granja</v>
      </c>
      <c r="P3043" s="68"/>
      <c r="Q3043" s="15" t="str">
        <f t="shared" si="641"/>
        <v>Gráfico Evolución Comparativo</v>
      </c>
      <c r="R3043" s="30"/>
      <c r="S304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https://analytics.zoho.com/open-view/2395394000008157701?ZOHO_CRITERIA=%22Localiza_CL_Poblacion%22.%22Codcom%22%3D13111</v>
      </c>
      <c r="T3043" s="17"/>
      <c r="U3043" s="31" t="str">
        <f t="shared" si="642"/>
        <v>#1774B9</v>
      </c>
      <c r="V3043" s="32" t="str">
        <f>+Enfermedades_Mundiales[[#This Row],[idcoleccion]]&amp;"-"&amp;Enfermedades_Mundiales[[#This Row],[id]]</f>
        <v>360-3033</v>
      </c>
      <c r="W3043" s="21">
        <f>+VLOOKUP(Enfermedades_Mundiales[[#This Row],[Filtro URL]],Estructura!$X$4:$Y$366,2,0)</f>
        <v>36313111</v>
      </c>
      <c r="X3043" s="21" t="str">
        <f>+VLOOKUP(Enfermedades_Mundiales[[#This Row],[tema]],Estructura!$A$4:$C$18,3,0)</f>
        <v>T-370</v>
      </c>
      <c r="Y3043" s="32" t="str">
        <f>+VLOOKUP(Enfermedades_Mundiales[[#This Row],[contenido]],Estructura!$E$4:$G$18,3,0)</f>
        <v>C-364</v>
      </c>
      <c r="Z3043" s="32" t="str">
        <f>+VLOOKUP(Enfermedades_Mundiales[[#This Row],[Filtro Integrado]],Estructura!$M$4:$O$367,3,0)</f>
        <v>FI-366</v>
      </c>
      <c r="AA3043" s="32" t="str">
        <f>+VLOOKUP(Enfermedades_Mundiales[[#This Row],[Muestra]],Estructura!$Q$4:$S$194,3,0)</f>
        <v>M-375</v>
      </c>
    </row>
    <row r="3044" spans="1:27" ht="40.799999999999997" x14ac:dyDescent="0.3">
      <c r="A3044" s="61" t="s">
        <v>3511</v>
      </c>
      <c r="B3044" s="43">
        <f t="shared" ref="B3044:D3059" si="650">+B3043</f>
        <v>360</v>
      </c>
      <c r="C3044" s="44" t="str">
        <f t="shared" si="650"/>
        <v>Enfermedades Mundiales</v>
      </c>
      <c r="D3044" s="44" t="str">
        <f t="shared" si="650"/>
        <v>Salud</v>
      </c>
      <c r="E3044" s="64">
        <v>13112</v>
      </c>
      <c r="F3044" s="44" t="str">
        <f t="shared" si="643"/>
        <v>Paso a Paso y Vacunación</v>
      </c>
      <c r="G3044" s="27" t="s">
        <v>3568</v>
      </c>
      <c r="H3044" s="60" t="s">
        <v>17</v>
      </c>
      <c r="I3044" s="58" t="s">
        <v>311</v>
      </c>
      <c r="J3044" s="43" t="str">
        <f t="shared" si="647"/>
        <v>Zona</v>
      </c>
      <c r="K3044" s="12" t="str">
        <f t="shared" si="649"/>
        <v>Etapas Históricas - Vacunación</v>
      </c>
      <c r="L3044" s="43" t="str">
        <f t="shared" si="649"/>
        <v>Periodo 2020-2021</v>
      </c>
      <c r="M3044" s="43" t="str">
        <f t="shared" si="649"/>
        <v>Unidades</v>
      </c>
      <c r="N3044" s="49" t="str">
        <f t="shared" si="649"/>
        <v>Ministerio de Ciencias, Tecnología, Conocimiento e Innovación</v>
      </c>
      <c r="O304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Pintana</v>
      </c>
      <c r="P3044" s="68"/>
      <c r="Q3044" s="15" t="str">
        <f t="shared" si="641"/>
        <v>Gráfico Evolución Comparativo</v>
      </c>
      <c r="R3044" s="30"/>
      <c r="S304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https://analytics.zoho.com/open-view/2395394000008157701?ZOHO_CRITERIA=%22Localiza_CL_Poblacion%22.%22Codcom%22%3D13112</v>
      </c>
      <c r="T3044" s="17"/>
      <c r="U3044" s="31" t="str">
        <f t="shared" si="642"/>
        <v>#1774B9</v>
      </c>
      <c r="V3044" s="32" t="str">
        <f>+Enfermedades_Mundiales[[#This Row],[idcoleccion]]&amp;"-"&amp;Enfermedades_Mundiales[[#This Row],[id]]</f>
        <v>360-3034</v>
      </c>
      <c r="W3044" s="21">
        <f>+VLOOKUP(Enfermedades_Mundiales[[#This Row],[Filtro URL]],Estructura!$X$4:$Y$366,2,0)</f>
        <v>36313112</v>
      </c>
      <c r="X3044" s="21" t="str">
        <f>+VLOOKUP(Enfermedades_Mundiales[[#This Row],[tema]],Estructura!$A$4:$C$18,3,0)</f>
        <v>T-370</v>
      </c>
      <c r="Y3044" s="32" t="str">
        <f>+VLOOKUP(Enfermedades_Mundiales[[#This Row],[contenido]],Estructura!$E$4:$G$18,3,0)</f>
        <v>C-364</v>
      </c>
      <c r="Z3044" s="32" t="str">
        <f>+VLOOKUP(Enfermedades_Mundiales[[#This Row],[Filtro Integrado]],Estructura!$M$4:$O$367,3,0)</f>
        <v>FI-366</v>
      </c>
      <c r="AA3044" s="32" t="str">
        <f>+VLOOKUP(Enfermedades_Mundiales[[#This Row],[Muestra]],Estructura!$Q$4:$S$194,3,0)</f>
        <v>M-375</v>
      </c>
    </row>
    <row r="3045" spans="1:27" ht="36" x14ac:dyDescent="0.3">
      <c r="A3045" s="61" t="s">
        <v>3512</v>
      </c>
      <c r="B3045" s="43">
        <f t="shared" si="650"/>
        <v>360</v>
      </c>
      <c r="C3045" s="44" t="str">
        <f t="shared" si="650"/>
        <v>Enfermedades Mundiales</v>
      </c>
      <c r="D3045" s="44" t="str">
        <f t="shared" si="650"/>
        <v>Salud</v>
      </c>
      <c r="E3045" s="64">
        <v>13113</v>
      </c>
      <c r="F3045" s="44" t="str">
        <f t="shared" si="643"/>
        <v>Paso a Paso y Vacunación</v>
      </c>
      <c r="G3045" s="27" t="s">
        <v>3568</v>
      </c>
      <c r="H3045" s="60" t="s">
        <v>17</v>
      </c>
      <c r="I3045" s="58" t="s">
        <v>312</v>
      </c>
      <c r="J3045" s="43" t="str">
        <f t="shared" si="647"/>
        <v>Zona</v>
      </c>
      <c r="K3045" s="12" t="str">
        <f t="shared" ref="K3045:N3060" si="651">+K3044</f>
        <v>Etapas Históricas - Vacunación</v>
      </c>
      <c r="L3045" s="43" t="str">
        <f t="shared" si="651"/>
        <v>Periodo 2020-2021</v>
      </c>
      <c r="M3045" s="43" t="str">
        <f t="shared" si="651"/>
        <v>Unidades</v>
      </c>
      <c r="N3045" s="49" t="str">
        <f t="shared" si="651"/>
        <v>Ministerio de Ciencias, Tecnología, Conocimiento e Innovación</v>
      </c>
      <c r="O304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Reina</v>
      </c>
      <c r="P3045" s="68"/>
      <c r="Q3045" s="15" t="str">
        <f t="shared" si="641"/>
        <v>Gráfico Evolución Comparativo</v>
      </c>
      <c r="R3045" s="30"/>
      <c r="S304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https://analytics.zoho.com/open-view/2395394000008157701?ZOHO_CRITERIA=%22Localiza_CL_Poblacion%22.%22Codcom%22%3D13113</v>
      </c>
      <c r="T3045" s="17"/>
      <c r="U3045" s="31" t="str">
        <f t="shared" si="642"/>
        <v>#1774B9</v>
      </c>
      <c r="V3045" s="32" t="str">
        <f>+Enfermedades_Mundiales[[#This Row],[idcoleccion]]&amp;"-"&amp;Enfermedades_Mundiales[[#This Row],[id]]</f>
        <v>360-3035</v>
      </c>
      <c r="W3045" s="21">
        <f>+VLOOKUP(Enfermedades_Mundiales[[#This Row],[Filtro URL]],Estructura!$X$4:$Y$366,2,0)</f>
        <v>36313113</v>
      </c>
      <c r="X3045" s="21" t="str">
        <f>+VLOOKUP(Enfermedades_Mundiales[[#This Row],[tema]],Estructura!$A$4:$C$18,3,0)</f>
        <v>T-370</v>
      </c>
      <c r="Y3045" s="32" t="str">
        <f>+VLOOKUP(Enfermedades_Mundiales[[#This Row],[contenido]],Estructura!$E$4:$G$18,3,0)</f>
        <v>C-364</v>
      </c>
      <c r="Z3045" s="32" t="str">
        <f>+VLOOKUP(Enfermedades_Mundiales[[#This Row],[Filtro Integrado]],Estructura!$M$4:$O$367,3,0)</f>
        <v>FI-366</v>
      </c>
      <c r="AA3045" s="32" t="str">
        <f>+VLOOKUP(Enfermedades_Mundiales[[#This Row],[Muestra]],Estructura!$Q$4:$S$194,3,0)</f>
        <v>M-375</v>
      </c>
    </row>
    <row r="3046" spans="1:27" ht="40.799999999999997" x14ac:dyDescent="0.3">
      <c r="A3046" s="61" t="s">
        <v>3513</v>
      </c>
      <c r="B3046" s="43">
        <f t="shared" si="650"/>
        <v>360</v>
      </c>
      <c r="C3046" s="44" t="str">
        <f t="shared" si="650"/>
        <v>Enfermedades Mundiales</v>
      </c>
      <c r="D3046" s="44" t="str">
        <f t="shared" si="650"/>
        <v>Salud</v>
      </c>
      <c r="E3046" s="64">
        <v>13114</v>
      </c>
      <c r="F3046" s="44" t="str">
        <f t="shared" si="643"/>
        <v>Paso a Paso y Vacunación</v>
      </c>
      <c r="G3046" s="27" t="s">
        <v>3568</v>
      </c>
      <c r="H3046" s="60" t="s">
        <v>17</v>
      </c>
      <c r="I3046" s="58" t="s">
        <v>313</v>
      </c>
      <c r="J3046" s="43" t="str">
        <f t="shared" si="647"/>
        <v>Zona</v>
      </c>
      <c r="K3046" s="12" t="str">
        <f t="shared" si="651"/>
        <v>Etapas Históricas - Vacunación</v>
      </c>
      <c r="L3046" s="43" t="str">
        <f t="shared" si="651"/>
        <v>Periodo 2020-2021</v>
      </c>
      <c r="M3046" s="43" t="str">
        <f t="shared" si="651"/>
        <v>Unidades</v>
      </c>
      <c r="N3046" s="49" t="str">
        <f t="shared" si="651"/>
        <v>Ministerio de Ciencias, Tecnología, Conocimiento e Innovación</v>
      </c>
      <c r="O304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Las Condes</v>
      </c>
      <c r="P3046" s="68"/>
      <c r="Q3046" s="15" t="str">
        <f t="shared" si="641"/>
        <v>Gráfico Evolución Comparativo</v>
      </c>
      <c r="R3046" s="30"/>
      <c r="S304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https://analytics.zoho.com/open-view/2395394000008157701?ZOHO_CRITERIA=%22Localiza_CL_Poblacion%22.%22Codcom%22%3D13114</v>
      </c>
      <c r="T3046" s="17"/>
      <c r="U3046" s="31" t="str">
        <f t="shared" si="642"/>
        <v>#1774B9</v>
      </c>
      <c r="V3046" s="32" t="str">
        <f>+Enfermedades_Mundiales[[#This Row],[idcoleccion]]&amp;"-"&amp;Enfermedades_Mundiales[[#This Row],[id]]</f>
        <v>360-3036</v>
      </c>
      <c r="W3046" s="21">
        <f>+VLOOKUP(Enfermedades_Mundiales[[#This Row],[Filtro URL]],Estructura!$X$4:$Y$366,2,0)</f>
        <v>36313114</v>
      </c>
      <c r="X3046" s="21" t="str">
        <f>+VLOOKUP(Enfermedades_Mundiales[[#This Row],[tema]],Estructura!$A$4:$C$18,3,0)</f>
        <v>T-370</v>
      </c>
      <c r="Y3046" s="32" t="str">
        <f>+VLOOKUP(Enfermedades_Mundiales[[#This Row],[contenido]],Estructura!$E$4:$G$18,3,0)</f>
        <v>C-364</v>
      </c>
      <c r="Z3046" s="32" t="str">
        <f>+VLOOKUP(Enfermedades_Mundiales[[#This Row],[Filtro Integrado]],Estructura!$M$4:$O$367,3,0)</f>
        <v>FI-366</v>
      </c>
      <c r="AA3046" s="32" t="str">
        <f>+VLOOKUP(Enfermedades_Mundiales[[#This Row],[Muestra]],Estructura!$Q$4:$S$194,3,0)</f>
        <v>M-375</v>
      </c>
    </row>
    <row r="3047" spans="1:27" ht="40.799999999999997" x14ac:dyDescent="0.3">
      <c r="A3047" s="61" t="s">
        <v>3514</v>
      </c>
      <c r="B3047" s="43">
        <f t="shared" si="650"/>
        <v>360</v>
      </c>
      <c r="C3047" s="44" t="str">
        <f t="shared" si="650"/>
        <v>Enfermedades Mundiales</v>
      </c>
      <c r="D3047" s="44" t="str">
        <f t="shared" si="650"/>
        <v>Salud</v>
      </c>
      <c r="E3047" s="64">
        <v>13115</v>
      </c>
      <c r="F3047" s="44" t="str">
        <f t="shared" si="643"/>
        <v>Paso a Paso y Vacunación</v>
      </c>
      <c r="G3047" s="27" t="s">
        <v>3568</v>
      </c>
      <c r="H3047" s="60" t="s">
        <v>17</v>
      </c>
      <c r="I3047" s="58" t="s">
        <v>314</v>
      </c>
      <c r="J3047" s="43" t="str">
        <f t="shared" si="647"/>
        <v>Zona</v>
      </c>
      <c r="K3047" s="12" t="str">
        <f t="shared" si="651"/>
        <v>Etapas Históricas - Vacunación</v>
      </c>
      <c r="L3047" s="43" t="str">
        <f t="shared" si="651"/>
        <v>Periodo 2020-2021</v>
      </c>
      <c r="M3047" s="43" t="str">
        <f t="shared" si="651"/>
        <v>Unidades</v>
      </c>
      <c r="N3047" s="49" t="str">
        <f t="shared" si="651"/>
        <v>Ministerio de Ciencias, Tecnología, Conocimiento e Innovación</v>
      </c>
      <c r="O304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 Barnechea</v>
      </c>
      <c r="P3047" s="68"/>
      <c r="Q3047" s="15" t="str">
        <f t="shared" si="641"/>
        <v>Gráfico Evolución Comparativo</v>
      </c>
      <c r="R3047" s="30"/>
      <c r="S304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https://analytics.zoho.com/open-view/2395394000008157701?ZOHO_CRITERIA=%22Localiza_CL_Poblacion%22.%22Codcom%22%3D13115</v>
      </c>
      <c r="T3047" s="17"/>
      <c r="U3047" s="31" t="str">
        <f t="shared" si="642"/>
        <v>#1774B9</v>
      </c>
      <c r="V3047" s="32" t="str">
        <f>+Enfermedades_Mundiales[[#This Row],[idcoleccion]]&amp;"-"&amp;Enfermedades_Mundiales[[#This Row],[id]]</f>
        <v>360-3037</v>
      </c>
      <c r="W3047" s="21">
        <f>+VLOOKUP(Enfermedades_Mundiales[[#This Row],[Filtro URL]],Estructura!$X$4:$Y$366,2,0)</f>
        <v>36313115</v>
      </c>
      <c r="X3047" s="21" t="str">
        <f>+VLOOKUP(Enfermedades_Mundiales[[#This Row],[tema]],Estructura!$A$4:$C$18,3,0)</f>
        <v>T-370</v>
      </c>
      <c r="Y3047" s="32" t="str">
        <f>+VLOOKUP(Enfermedades_Mundiales[[#This Row],[contenido]],Estructura!$E$4:$G$18,3,0)</f>
        <v>C-364</v>
      </c>
      <c r="Z3047" s="32" t="str">
        <f>+VLOOKUP(Enfermedades_Mundiales[[#This Row],[Filtro Integrado]],Estructura!$M$4:$O$367,3,0)</f>
        <v>FI-366</v>
      </c>
      <c r="AA3047" s="32" t="str">
        <f>+VLOOKUP(Enfermedades_Mundiales[[#This Row],[Muestra]],Estructura!$Q$4:$S$194,3,0)</f>
        <v>M-375</v>
      </c>
    </row>
    <row r="3048" spans="1:27" ht="40.799999999999997" x14ac:dyDescent="0.3">
      <c r="A3048" s="61" t="s">
        <v>3515</v>
      </c>
      <c r="B3048" s="43">
        <f t="shared" si="650"/>
        <v>360</v>
      </c>
      <c r="C3048" s="44" t="str">
        <f t="shared" si="650"/>
        <v>Enfermedades Mundiales</v>
      </c>
      <c r="D3048" s="44" t="str">
        <f t="shared" si="650"/>
        <v>Salud</v>
      </c>
      <c r="E3048" s="64">
        <v>13116</v>
      </c>
      <c r="F3048" s="44" t="str">
        <f t="shared" si="643"/>
        <v>Paso a Paso y Vacunación</v>
      </c>
      <c r="G3048" s="27" t="s">
        <v>3568</v>
      </c>
      <c r="H3048" s="60" t="s">
        <v>17</v>
      </c>
      <c r="I3048" s="58" t="s">
        <v>315</v>
      </c>
      <c r="J3048" s="43" t="str">
        <f t="shared" si="647"/>
        <v>Zona</v>
      </c>
      <c r="K3048" s="12" t="str">
        <f t="shared" si="651"/>
        <v>Etapas Históricas - Vacunación</v>
      </c>
      <c r="L3048" s="43" t="str">
        <f t="shared" si="651"/>
        <v>Periodo 2020-2021</v>
      </c>
      <c r="M3048" s="43" t="str">
        <f t="shared" si="651"/>
        <v>Unidades</v>
      </c>
      <c r="N3048" s="49" t="str">
        <f t="shared" si="651"/>
        <v>Ministerio de Ciencias, Tecnología, Conocimiento e Innovación</v>
      </c>
      <c r="O304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 Espejo</v>
      </c>
      <c r="P3048" s="68"/>
      <c r="Q3048" s="15" t="str">
        <f t="shared" si="641"/>
        <v>Gráfico Evolución Comparativo</v>
      </c>
      <c r="R3048" s="30"/>
      <c r="S304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https://analytics.zoho.com/open-view/2395394000008157701?ZOHO_CRITERIA=%22Localiza_CL_Poblacion%22.%22Codcom%22%3D13116</v>
      </c>
      <c r="T3048" s="17"/>
      <c r="U3048" s="31" t="str">
        <f t="shared" si="642"/>
        <v>#1774B9</v>
      </c>
      <c r="V3048" s="32" t="str">
        <f>+Enfermedades_Mundiales[[#This Row],[idcoleccion]]&amp;"-"&amp;Enfermedades_Mundiales[[#This Row],[id]]</f>
        <v>360-3038</v>
      </c>
      <c r="W3048" s="21">
        <f>+VLOOKUP(Enfermedades_Mundiales[[#This Row],[Filtro URL]],Estructura!$X$4:$Y$366,2,0)</f>
        <v>36313116</v>
      </c>
      <c r="X3048" s="21" t="str">
        <f>+VLOOKUP(Enfermedades_Mundiales[[#This Row],[tema]],Estructura!$A$4:$C$18,3,0)</f>
        <v>T-370</v>
      </c>
      <c r="Y3048" s="32" t="str">
        <f>+VLOOKUP(Enfermedades_Mundiales[[#This Row],[contenido]],Estructura!$E$4:$G$18,3,0)</f>
        <v>C-364</v>
      </c>
      <c r="Z3048" s="32" t="str">
        <f>+VLOOKUP(Enfermedades_Mundiales[[#This Row],[Filtro Integrado]],Estructura!$M$4:$O$367,3,0)</f>
        <v>FI-366</v>
      </c>
      <c r="AA3048" s="32" t="str">
        <f>+VLOOKUP(Enfermedades_Mundiales[[#This Row],[Muestra]],Estructura!$Q$4:$S$194,3,0)</f>
        <v>M-375</v>
      </c>
    </row>
    <row r="3049" spans="1:27" ht="40.799999999999997" x14ac:dyDescent="0.3">
      <c r="A3049" s="61" t="s">
        <v>3516</v>
      </c>
      <c r="B3049" s="43">
        <f t="shared" si="650"/>
        <v>360</v>
      </c>
      <c r="C3049" s="44" t="str">
        <f t="shared" si="650"/>
        <v>Enfermedades Mundiales</v>
      </c>
      <c r="D3049" s="44" t="str">
        <f t="shared" si="650"/>
        <v>Salud</v>
      </c>
      <c r="E3049" s="64">
        <v>13117</v>
      </c>
      <c r="F3049" s="44" t="str">
        <f t="shared" si="643"/>
        <v>Paso a Paso y Vacunación</v>
      </c>
      <c r="G3049" s="27" t="s">
        <v>3568</v>
      </c>
      <c r="H3049" s="60" t="s">
        <v>17</v>
      </c>
      <c r="I3049" s="58" t="s">
        <v>316</v>
      </c>
      <c r="J3049" s="43" t="str">
        <f t="shared" si="647"/>
        <v>Zona</v>
      </c>
      <c r="K3049" s="12" t="str">
        <f t="shared" si="651"/>
        <v>Etapas Históricas - Vacunación</v>
      </c>
      <c r="L3049" s="43" t="str">
        <f t="shared" si="651"/>
        <v>Periodo 2020-2021</v>
      </c>
      <c r="M3049" s="43" t="str">
        <f t="shared" si="651"/>
        <v>Unidades</v>
      </c>
      <c r="N3049" s="49" t="str">
        <f t="shared" si="651"/>
        <v>Ministerio de Ciencias, Tecnología, Conocimiento e Innovación</v>
      </c>
      <c r="O304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 Prado</v>
      </c>
      <c r="P3049" s="68"/>
      <c r="Q3049" s="15" t="str">
        <f t="shared" si="641"/>
        <v>Gráfico Evolución Comparativo</v>
      </c>
      <c r="R3049" s="30"/>
      <c r="S304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https://analytics.zoho.com/open-view/2395394000008157701?ZOHO_CRITERIA=%22Localiza_CL_Poblacion%22.%22Codcom%22%3D13117</v>
      </c>
      <c r="T3049" s="17"/>
      <c r="U3049" s="31" t="str">
        <f t="shared" si="642"/>
        <v>#1774B9</v>
      </c>
      <c r="V3049" s="32" t="str">
        <f>+Enfermedades_Mundiales[[#This Row],[idcoleccion]]&amp;"-"&amp;Enfermedades_Mundiales[[#This Row],[id]]</f>
        <v>360-3039</v>
      </c>
      <c r="W3049" s="21">
        <f>+VLOOKUP(Enfermedades_Mundiales[[#This Row],[Filtro URL]],Estructura!$X$4:$Y$366,2,0)</f>
        <v>36313117</v>
      </c>
      <c r="X3049" s="21" t="str">
        <f>+VLOOKUP(Enfermedades_Mundiales[[#This Row],[tema]],Estructura!$A$4:$C$18,3,0)</f>
        <v>T-370</v>
      </c>
      <c r="Y3049" s="32" t="str">
        <f>+VLOOKUP(Enfermedades_Mundiales[[#This Row],[contenido]],Estructura!$E$4:$G$18,3,0)</f>
        <v>C-364</v>
      </c>
      <c r="Z3049" s="32" t="str">
        <f>+VLOOKUP(Enfermedades_Mundiales[[#This Row],[Filtro Integrado]],Estructura!$M$4:$O$367,3,0)</f>
        <v>FI-366</v>
      </c>
      <c r="AA3049" s="32" t="str">
        <f>+VLOOKUP(Enfermedades_Mundiales[[#This Row],[Muestra]],Estructura!$Q$4:$S$194,3,0)</f>
        <v>M-375</v>
      </c>
    </row>
    <row r="3050" spans="1:27" ht="36" x14ac:dyDescent="0.3">
      <c r="A3050" s="61" t="s">
        <v>3517</v>
      </c>
      <c r="B3050" s="43">
        <f t="shared" si="650"/>
        <v>360</v>
      </c>
      <c r="C3050" s="44" t="str">
        <f t="shared" si="650"/>
        <v>Enfermedades Mundiales</v>
      </c>
      <c r="D3050" s="44" t="str">
        <f t="shared" si="650"/>
        <v>Salud</v>
      </c>
      <c r="E3050" s="64">
        <v>13118</v>
      </c>
      <c r="F3050" s="44" t="str">
        <f t="shared" si="643"/>
        <v>Paso a Paso y Vacunación</v>
      </c>
      <c r="G3050" s="27" t="s">
        <v>3568</v>
      </c>
      <c r="H3050" s="60" t="s">
        <v>17</v>
      </c>
      <c r="I3050" s="58" t="s">
        <v>317</v>
      </c>
      <c r="J3050" s="43" t="str">
        <f t="shared" si="647"/>
        <v>Zona</v>
      </c>
      <c r="K3050" s="12" t="str">
        <f t="shared" si="651"/>
        <v>Etapas Históricas - Vacunación</v>
      </c>
      <c r="L3050" s="43" t="str">
        <f t="shared" si="651"/>
        <v>Periodo 2020-2021</v>
      </c>
      <c r="M3050" s="43" t="str">
        <f t="shared" si="651"/>
        <v>Unidades</v>
      </c>
      <c r="N3050" s="49" t="str">
        <f t="shared" si="651"/>
        <v>Ministerio de Ciencias, Tecnología, Conocimiento e Innovación</v>
      </c>
      <c r="O305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Macul</v>
      </c>
      <c r="P3050" s="68"/>
      <c r="Q3050" s="15" t="str">
        <f t="shared" si="641"/>
        <v>Gráfico Evolución Comparativo</v>
      </c>
      <c r="R3050" s="30"/>
      <c r="S305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https://analytics.zoho.com/open-view/2395394000008157701?ZOHO_CRITERIA=%22Localiza_CL_Poblacion%22.%22Codcom%22%3D13118</v>
      </c>
      <c r="T3050" s="17"/>
      <c r="U3050" s="31" t="str">
        <f t="shared" si="642"/>
        <v>#1774B9</v>
      </c>
      <c r="V3050" s="32" t="str">
        <f>+Enfermedades_Mundiales[[#This Row],[idcoleccion]]&amp;"-"&amp;Enfermedades_Mundiales[[#This Row],[id]]</f>
        <v>360-3040</v>
      </c>
      <c r="W3050" s="21">
        <f>+VLOOKUP(Enfermedades_Mundiales[[#This Row],[Filtro URL]],Estructura!$X$4:$Y$366,2,0)</f>
        <v>36313118</v>
      </c>
      <c r="X3050" s="21" t="str">
        <f>+VLOOKUP(Enfermedades_Mundiales[[#This Row],[tema]],Estructura!$A$4:$C$18,3,0)</f>
        <v>T-370</v>
      </c>
      <c r="Y3050" s="32" t="str">
        <f>+VLOOKUP(Enfermedades_Mundiales[[#This Row],[contenido]],Estructura!$E$4:$G$18,3,0)</f>
        <v>C-364</v>
      </c>
      <c r="Z3050" s="32" t="str">
        <f>+VLOOKUP(Enfermedades_Mundiales[[#This Row],[Filtro Integrado]],Estructura!$M$4:$O$367,3,0)</f>
        <v>FI-366</v>
      </c>
      <c r="AA3050" s="32" t="str">
        <f>+VLOOKUP(Enfermedades_Mundiales[[#This Row],[Muestra]],Estructura!$Q$4:$S$194,3,0)</f>
        <v>M-375</v>
      </c>
    </row>
    <row r="3051" spans="1:27" ht="36" x14ac:dyDescent="0.3">
      <c r="A3051" s="61" t="s">
        <v>3518</v>
      </c>
      <c r="B3051" s="43">
        <f t="shared" si="650"/>
        <v>360</v>
      </c>
      <c r="C3051" s="44" t="str">
        <f t="shared" si="650"/>
        <v>Enfermedades Mundiales</v>
      </c>
      <c r="D3051" s="44" t="str">
        <f t="shared" si="650"/>
        <v>Salud</v>
      </c>
      <c r="E3051" s="64">
        <v>13119</v>
      </c>
      <c r="F3051" s="44" t="str">
        <f t="shared" si="643"/>
        <v>Paso a Paso y Vacunación</v>
      </c>
      <c r="G3051" s="27" t="s">
        <v>3568</v>
      </c>
      <c r="H3051" s="60" t="s">
        <v>17</v>
      </c>
      <c r="I3051" s="58" t="s">
        <v>318</v>
      </c>
      <c r="J3051" s="43" t="str">
        <f t="shared" si="647"/>
        <v>Zona</v>
      </c>
      <c r="K3051" s="12" t="str">
        <f t="shared" si="651"/>
        <v>Etapas Históricas - Vacunación</v>
      </c>
      <c r="L3051" s="43" t="str">
        <f t="shared" si="651"/>
        <v>Periodo 2020-2021</v>
      </c>
      <c r="M3051" s="43" t="str">
        <f t="shared" si="651"/>
        <v>Unidades</v>
      </c>
      <c r="N3051" s="49" t="str">
        <f t="shared" si="651"/>
        <v>Ministerio de Ciencias, Tecnología, Conocimiento e Innovación</v>
      </c>
      <c r="O305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Maipú</v>
      </c>
      <c r="P3051" s="68"/>
      <c r="Q3051" s="15" t="str">
        <f t="shared" si="641"/>
        <v>Gráfico Evolución Comparativo</v>
      </c>
      <c r="R3051" s="30"/>
      <c r="S305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https://analytics.zoho.com/open-view/2395394000008157701?ZOHO_CRITERIA=%22Localiza_CL_Poblacion%22.%22Codcom%22%3D13119</v>
      </c>
      <c r="T3051" s="17"/>
      <c r="U3051" s="31" t="str">
        <f t="shared" si="642"/>
        <v>#1774B9</v>
      </c>
      <c r="V3051" s="32" t="str">
        <f>+Enfermedades_Mundiales[[#This Row],[idcoleccion]]&amp;"-"&amp;Enfermedades_Mundiales[[#This Row],[id]]</f>
        <v>360-3041</v>
      </c>
      <c r="W3051" s="21">
        <f>+VLOOKUP(Enfermedades_Mundiales[[#This Row],[Filtro URL]],Estructura!$X$4:$Y$366,2,0)</f>
        <v>36313119</v>
      </c>
      <c r="X3051" s="21" t="str">
        <f>+VLOOKUP(Enfermedades_Mundiales[[#This Row],[tema]],Estructura!$A$4:$C$18,3,0)</f>
        <v>T-370</v>
      </c>
      <c r="Y3051" s="32" t="str">
        <f>+VLOOKUP(Enfermedades_Mundiales[[#This Row],[contenido]],Estructura!$E$4:$G$18,3,0)</f>
        <v>C-364</v>
      </c>
      <c r="Z3051" s="32" t="str">
        <f>+VLOOKUP(Enfermedades_Mundiales[[#This Row],[Filtro Integrado]],Estructura!$M$4:$O$367,3,0)</f>
        <v>FI-366</v>
      </c>
      <c r="AA3051" s="32" t="str">
        <f>+VLOOKUP(Enfermedades_Mundiales[[#This Row],[Muestra]],Estructura!$Q$4:$S$194,3,0)</f>
        <v>M-375</v>
      </c>
    </row>
    <row r="3052" spans="1:27" ht="36" x14ac:dyDescent="0.3">
      <c r="A3052" s="61" t="s">
        <v>3519</v>
      </c>
      <c r="B3052" s="43">
        <f t="shared" si="650"/>
        <v>360</v>
      </c>
      <c r="C3052" s="44" t="str">
        <f t="shared" si="650"/>
        <v>Enfermedades Mundiales</v>
      </c>
      <c r="D3052" s="44" t="str">
        <f t="shared" si="650"/>
        <v>Salud</v>
      </c>
      <c r="E3052" s="64">
        <v>13120</v>
      </c>
      <c r="F3052" s="44" t="str">
        <f t="shared" si="643"/>
        <v>Paso a Paso y Vacunación</v>
      </c>
      <c r="G3052" s="27" t="s">
        <v>3568</v>
      </c>
      <c r="H3052" s="60" t="s">
        <v>17</v>
      </c>
      <c r="I3052" s="58" t="s">
        <v>319</v>
      </c>
      <c r="J3052" s="43" t="str">
        <f t="shared" si="647"/>
        <v>Zona</v>
      </c>
      <c r="K3052" s="12" t="str">
        <f t="shared" si="651"/>
        <v>Etapas Históricas - Vacunación</v>
      </c>
      <c r="L3052" s="43" t="str">
        <f t="shared" si="651"/>
        <v>Periodo 2020-2021</v>
      </c>
      <c r="M3052" s="43" t="str">
        <f t="shared" si="651"/>
        <v>Unidades</v>
      </c>
      <c r="N3052" s="49" t="str">
        <f t="shared" si="651"/>
        <v>Ministerio de Ciencias, Tecnología, Conocimiento e Innovación</v>
      </c>
      <c r="O305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Ñuñoa</v>
      </c>
      <c r="P3052" s="68"/>
      <c r="Q3052" s="15" t="str">
        <f t="shared" si="641"/>
        <v>Gráfico Evolución Comparativo</v>
      </c>
      <c r="R3052" s="30"/>
      <c r="S305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https://analytics.zoho.com/open-view/2395394000008157701?ZOHO_CRITERIA=%22Localiza_CL_Poblacion%22.%22Codcom%22%3D13120</v>
      </c>
      <c r="T3052" s="17"/>
      <c r="U3052" s="31" t="str">
        <f t="shared" si="642"/>
        <v>#1774B9</v>
      </c>
      <c r="V3052" s="32" t="str">
        <f>+Enfermedades_Mundiales[[#This Row],[idcoleccion]]&amp;"-"&amp;Enfermedades_Mundiales[[#This Row],[id]]</f>
        <v>360-3042</v>
      </c>
      <c r="W3052" s="21">
        <f>+VLOOKUP(Enfermedades_Mundiales[[#This Row],[Filtro URL]],Estructura!$X$4:$Y$366,2,0)</f>
        <v>36313120</v>
      </c>
      <c r="X3052" s="21" t="str">
        <f>+VLOOKUP(Enfermedades_Mundiales[[#This Row],[tema]],Estructura!$A$4:$C$18,3,0)</f>
        <v>T-370</v>
      </c>
      <c r="Y3052" s="32" t="str">
        <f>+VLOOKUP(Enfermedades_Mundiales[[#This Row],[contenido]],Estructura!$E$4:$G$18,3,0)</f>
        <v>C-364</v>
      </c>
      <c r="Z3052" s="32" t="str">
        <f>+VLOOKUP(Enfermedades_Mundiales[[#This Row],[Filtro Integrado]],Estructura!$M$4:$O$367,3,0)</f>
        <v>FI-366</v>
      </c>
      <c r="AA3052" s="32" t="str">
        <f>+VLOOKUP(Enfermedades_Mundiales[[#This Row],[Muestra]],Estructura!$Q$4:$S$194,3,0)</f>
        <v>M-375</v>
      </c>
    </row>
    <row r="3053" spans="1:27" ht="40.799999999999997" x14ac:dyDescent="0.3">
      <c r="A3053" s="61" t="s">
        <v>3520</v>
      </c>
      <c r="B3053" s="43">
        <f t="shared" si="650"/>
        <v>360</v>
      </c>
      <c r="C3053" s="44" t="str">
        <f t="shared" si="650"/>
        <v>Enfermedades Mundiales</v>
      </c>
      <c r="D3053" s="44" t="str">
        <f t="shared" si="650"/>
        <v>Salud</v>
      </c>
      <c r="E3053" s="64">
        <v>13121</v>
      </c>
      <c r="F3053" s="44" t="str">
        <f t="shared" si="643"/>
        <v>Paso a Paso y Vacunación</v>
      </c>
      <c r="G3053" s="27" t="s">
        <v>3568</v>
      </c>
      <c r="H3053" s="60" t="s">
        <v>17</v>
      </c>
      <c r="I3053" s="58" t="s">
        <v>320</v>
      </c>
      <c r="J3053" s="43" t="str">
        <f t="shared" si="647"/>
        <v>Zona</v>
      </c>
      <c r="K3053" s="12" t="str">
        <f t="shared" si="651"/>
        <v>Etapas Históricas - Vacunación</v>
      </c>
      <c r="L3053" s="43" t="str">
        <f t="shared" si="651"/>
        <v>Periodo 2020-2021</v>
      </c>
      <c r="M3053" s="43" t="str">
        <f t="shared" si="651"/>
        <v>Unidades</v>
      </c>
      <c r="N3053" s="49" t="str">
        <f t="shared" si="651"/>
        <v>Ministerio de Ciencias, Tecnología, Conocimiento e Innovación</v>
      </c>
      <c r="O305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Pedro Aguirre Cerda</v>
      </c>
      <c r="P3053" s="68"/>
      <c r="Q3053" s="15" t="str">
        <f t="shared" si="641"/>
        <v>Gráfico Evolución Comparativo</v>
      </c>
      <c r="R3053" s="30"/>
      <c r="S305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https://analytics.zoho.com/open-view/2395394000008157701?ZOHO_CRITERIA=%22Localiza_CL_Poblacion%22.%22Codcom%22%3D13121</v>
      </c>
      <c r="T3053" s="17"/>
      <c r="U3053" s="31" t="str">
        <f t="shared" si="642"/>
        <v>#1774B9</v>
      </c>
      <c r="V3053" s="32" t="str">
        <f>+Enfermedades_Mundiales[[#This Row],[idcoleccion]]&amp;"-"&amp;Enfermedades_Mundiales[[#This Row],[id]]</f>
        <v>360-3043</v>
      </c>
      <c r="W3053" s="21">
        <f>+VLOOKUP(Enfermedades_Mundiales[[#This Row],[Filtro URL]],Estructura!$X$4:$Y$366,2,0)</f>
        <v>36313121</v>
      </c>
      <c r="X3053" s="21" t="str">
        <f>+VLOOKUP(Enfermedades_Mundiales[[#This Row],[tema]],Estructura!$A$4:$C$18,3,0)</f>
        <v>T-370</v>
      </c>
      <c r="Y3053" s="32" t="str">
        <f>+VLOOKUP(Enfermedades_Mundiales[[#This Row],[contenido]],Estructura!$E$4:$G$18,3,0)</f>
        <v>C-364</v>
      </c>
      <c r="Z3053" s="32" t="str">
        <f>+VLOOKUP(Enfermedades_Mundiales[[#This Row],[Filtro Integrado]],Estructura!$M$4:$O$367,3,0)</f>
        <v>FI-366</v>
      </c>
      <c r="AA3053" s="32" t="str">
        <f>+VLOOKUP(Enfermedades_Mundiales[[#This Row],[Muestra]],Estructura!$Q$4:$S$194,3,0)</f>
        <v>M-375</v>
      </c>
    </row>
    <row r="3054" spans="1:27" ht="40.799999999999997" x14ac:dyDescent="0.3">
      <c r="A3054" s="61" t="s">
        <v>3521</v>
      </c>
      <c r="B3054" s="43">
        <f t="shared" si="650"/>
        <v>360</v>
      </c>
      <c r="C3054" s="44" t="str">
        <f t="shared" si="650"/>
        <v>Enfermedades Mundiales</v>
      </c>
      <c r="D3054" s="44" t="str">
        <f t="shared" si="650"/>
        <v>Salud</v>
      </c>
      <c r="E3054" s="64">
        <v>13122</v>
      </c>
      <c r="F3054" s="44" t="str">
        <f t="shared" si="643"/>
        <v>Paso a Paso y Vacunación</v>
      </c>
      <c r="G3054" s="27" t="s">
        <v>3568</v>
      </c>
      <c r="H3054" s="60" t="s">
        <v>17</v>
      </c>
      <c r="I3054" s="58" t="s">
        <v>321</v>
      </c>
      <c r="J3054" s="43" t="str">
        <f t="shared" si="647"/>
        <v>Zona</v>
      </c>
      <c r="K3054" s="12" t="str">
        <f t="shared" si="651"/>
        <v>Etapas Históricas - Vacunación</v>
      </c>
      <c r="L3054" s="43" t="str">
        <f t="shared" si="651"/>
        <v>Periodo 2020-2021</v>
      </c>
      <c r="M3054" s="43" t="str">
        <f t="shared" si="651"/>
        <v>Unidades</v>
      </c>
      <c r="N3054" s="49" t="str">
        <f t="shared" si="651"/>
        <v>Ministerio de Ciencias, Tecnología, Conocimiento e Innovación</v>
      </c>
      <c r="O305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Peñalolén</v>
      </c>
      <c r="P3054" s="68"/>
      <c r="Q3054" s="15" t="str">
        <f t="shared" si="641"/>
        <v>Gráfico Evolución Comparativo</v>
      </c>
      <c r="R3054" s="30"/>
      <c r="S305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https://analytics.zoho.com/open-view/2395394000008157701?ZOHO_CRITERIA=%22Localiza_CL_Poblacion%22.%22Codcom%22%3D13122</v>
      </c>
      <c r="T3054" s="17"/>
      <c r="U3054" s="31" t="str">
        <f t="shared" si="642"/>
        <v>#1774B9</v>
      </c>
      <c r="V3054" s="32" t="str">
        <f>+Enfermedades_Mundiales[[#This Row],[idcoleccion]]&amp;"-"&amp;Enfermedades_Mundiales[[#This Row],[id]]</f>
        <v>360-3044</v>
      </c>
      <c r="W3054" s="21">
        <f>+VLOOKUP(Enfermedades_Mundiales[[#This Row],[Filtro URL]],Estructura!$X$4:$Y$366,2,0)</f>
        <v>36313122</v>
      </c>
      <c r="X3054" s="21" t="str">
        <f>+VLOOKUP(Enfermedades_Mundiales[[#This Row],[tema]],Estructura!$A$4:$C$18,3,0)</f>
        <v>T-370</v>
      </c>
      <c r="Y3054" s="32" t="str">
        <f>+VLOOKUP(Enfermedades_Mundiales[[#This Row],[contenido]],Estructura!$E$4:$G$18,3,0)</f>
        <v>C-364</v>
      </c>
      <c r="Z3054" s="32" t="str">
        <f>+VLOOKUP(Enfermedades_Mundiales[[#This Row],[Filtro Integrado]],Estructura!$M$4:$O$367,3,0)</f>
        <v>FI-366</v>
      </c>
      <c r="AA3054" s="32" t="str">
        <f>+VLOOKUP(Enfermedades_Mundiales[[#This Row],[Muestra]],Estructura!$Q$4:$S$194,3,0)</f>
        <v>M-375</v>
      </c>
    </row>
    <row r="3055" spans="1:27" ht="40.799999999999997" x14ac:dyDescent="0.3">
      <c r="A3055" s="61" t="s">
        <v>3522</v>
      </c>
      <c r="B3055" s="43">
        <f t="shared" si="650"/>
        <v>360</v>
      </c>
      <c r="C3055" s="44" t="str">
        <f t="shared" si="650"/>
        <v>Enfermedades Mundiales</v>
      </c>
      <c r="D3055" s="44" t="str">
        <f t="shared" si="650"/>
        <v>Salud</v>
      </c>
      <c r="E3055" s="64">
        <v>13123</v>
      </c>
      <c r="F3055" s="44" t="str">
        <f t="shared" si="643"/>
        <v>Paso a Paso y Vacunación</v>
      </c>
      <c r="G3055" s="27" t="s">
        <v>3568</v>
      </c>
      <c r="H3055" s="60" t="s">
        <v>17</v>
      </c>
      <c r="I3055" s="58" t="s">
        <v>322</v>
      </c>
      <c r="J3055" s="43" t="str">
        <f t="shared" si="647"/>
        <v>Zona</v>
      </c>
      <c r="K3055" s="12" t="str">
        <f t="shared" si="651"/>
        <v>Etapas Históricas - Vacunación</v>
      </c>
      <c r="L3055" s="43" t="str">
        <f t="shared" si="651"/>
        <v>Periodo 2020-2021</v>
      </c>
      <c r="M3055" s="43" t="str">
        <f t="shared" si="651"/>
        <v>Unidades</v>
      </c>
      <c r="N3055" s="49" t="str">
        <f t="shared" si="651"/>
        <v>Ministerio de Ciencias, Tecnología, Conocimiento e Innovación</v>
      </c>
      <c r="O305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Providencia</v>
      </c>
      <c r="P3055" s="68"/>
      <c r="Q3055" s="15" t="str">
        <f t="shared" si="641"/>
        <v>Gráfico Evolución Comparativo</v>
      </c>
      <c r="R3055" s="30"/>
      <c r="S305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https://analytics.zoho.com/open-view/2395394000008157701?ZOHO_CRITERIA=%22Localiza_CL_Poblacion%22.%22Codcom%22%3D13123</v>
      </c>
      <c r="T3055" s="17"/>
      <c r="U3055" s="31" t="str">
        <f t="shared" si="642"/>
        <v>#1774B9</v>
      </c>
      <c r="V3055" s="32" t="str">
        <f>+Enfermedades_Mundiales[[#This Row],[idcoleccion]]&amp;"-"&amp;Enfermedades_Mundiales[[#This Row],[id]]</f>
        <v>360-3045</v>
      </c>
      <c r="W3055" s="21">
        <f>+VLOOKUP(Enfermedades_Mundiales[[#This Row],[Filtro URL]],Estructura!$X$4:$Y$366,2,0)</f>
        <v>36313123</v>
      </c>
      <c r="X3055" s="21" t="str">
        <f>+VLOOKUP(Enfermedades_Mundiales[[#This Row],[tema]],Estructura!$A$4:$C$18,3,0)</f>
        <v>T-370</v>
      </c>
      <c r="Y3055" s="32" t="str">
        <f>+VLOOKUP(Enfermedades_Mundiales[[#This Row],[contenido]],Estructura!$E$4:$G$18,3,0)</f>
        <v>C-364</v>
      </c>
      <c r="Z3055" s="32" t="str">
        <f>+VLOOKUP(Enfermedades_Mundiales[[#This Row],[Filtro Integrado]],Estructura!$M$4:$O$367,3,0)</f>
        <v>FI-366</v>
      </c>
      <c r="AA3055" s="32" t="str">
        <f>+VLOOKUP(Enfermedades_Mundiales[[#This Row],[Muestra]],Estructura!$Q$4:$S$194,3,0)</f>
        <v>M-375</v>
      </c>
    </row>
    <row r="3056" spans="1:27" ht="40.799999999999997" x14ac:dyDescent="0.3">
      <c r="A3056" s="61" t="s">
        <v>3523</v>
      </c>
      <c r="B3056" s="43">
        <f t="shared" si="650"/>
        <v>360</v>
      </c>
      <c r="C3056" s="44" t="str">
        <f t="shared" si="650"/>
        <v>Enfermedades Mundiales</v>
      </c>
      <c r="D3056" s="44" t="str">
        <f t="shared" si="650"/>
        <v>Salud</v>
      </c>
      <c r="E3056" s="64">
        <v>13124</v>
      </c>
      <c r="F3056" s="44" t="str">
        <f t="shared" si="643"/>
        <v>Paso a Paso y Vacunación</v>
      </c>
      <c r="G3056" s="27" t="s">
        <v>3568</v>
      </c>
      <c r="H3056" s="60" t="s">
        <v>17</v>
      </c>
      <c r="I3056" s="58" t="s">
        <v>323</v>
      </c>
      <c r="J3056" s="43" t="str">
        <f t="shared" si="647"/>
        <v>Zona</v>
      </c>
      <c r="K3056" s="12" t="str">
        <f t="shared" si="651"/>
        <v>Etapas Históricas - Vacunación</v>
      </c>
      <c r="L3056" s="43" t="str">
        <f t="shared" si="651"/>
        <v>Periodo 2020-2021</v>
      </c>
      <c r="M3056" s="43" t="str">
        <f t="shared" si="651"/>
        <v>Unidades</v>
      </c>
      <c r="N3056" s="49" t="str">
        <f t="shared" si="651"/>
        <v>Ministerio de Ciencias, Tecnología, Conocimiento e Innovación</v>
      </c>
      <c r="O305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Pudahuel</v>
      </c>
      <c r="P3056" s="68"/>
      <c r="Q3056" s="15" t="str">
        <f t="shared" si="641"/>
        <v>Gráfico Evolución Comparativo</v>
      </c>
      <c r="R3056" s="30"/>
      <c r="S305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https://analytics.zoho.com/open-view/2395394000008157701?ZOHO_CRITERIA=%22Localiza_CL_Poblacion%22.%22Codcom%22%3D13124</v>
      </c>
      <c r="T3056" s="17"/>
      <c r="U3056" s="31" t="str">
        <f t="shared" si="642"/>
        <v>#1774B9</v>
      </c>
      <c r="V3056" s="32" t="str">
        <f>+Enfermedades_Mundiales[[#This Row],[idcoleccion]]&amp;"-"&amp;Enfermedades_Mundiales[[#This Row],[id]]</f>
        <v>360-3046</v>
      </c>
      <c r="W3056" s="21">
        <f>+VLOOKUP(Enfermedades_Mundiales[[#This Row],[Filtro URL]],Estructura!$X$4:$Y$366,2,0)</f>
        <v>36313124</v>
      </c>
      <c r="X3056" s="21" t="str">
        <f>+VLOOKUP(Enfermedades_Mundiales[[#This Row],[tema]],Estructura!$A$4:$C$18,3,0)</f>
        <v>T-370</v>
      </c>
      <c r="Y3056" s="32" t="str">
        <f>+VLOOKUP(Enfermedades_Mundiales[[#This Row],[contenido]],Estructura!$E$4:$G$18,3,0)</f>
        <v>C-364</v>
      </c>
      <c r="Z3056" s="32" t="str">
        <f>+VLOOKUP(Enfermedades_Mundiales[[#This Row],[Filtro Integrado]],Estructura!$M$4:$O$367,3,0)</f>
        <v>FI-366</v>
      </c>
      <c r="AA3056" s="32" t="str">
        <f>+VLOOKUP(Enfermedades_Mundiales[[#This Row],[Muestra]],Estructura!$Q$4:$S$194,3,0)</f>
        <v>M-375</v>
      </c>
    </row>
    <row r="3057" spans="1:27" ht="40.799999999999997" x14ac:dyDescent="0.3">
      <c r="A3057" s="61" t="s">
        <v>3524</v>
      </c>
      <c r="B3057" s="43">
        <f t="shared" si="650"/>
        <v>360</v>
      </c>
      <c r="C3057" s="44" t="str">
        <f t="shared" si="650"/>
        <v>Enfermedades Mundiales</v>
      </c>
      <c r="D3057" s="44" t="str">
        <f t="shared" si="650"/>
        <v>Salud</v>
      </c>
      <c r="E3057" s="64">
        <v>13125</v>
      </c>
      <c r="F3057" s="44" t="str">
        <f t="shared" si="643"/>
        <v>Paso a Paso y Vacunación</v>
      </c>
      <c r="G3057" s="27" t="s">
        <v>3568</v>
      </c>
      <c r="H3057" s="60" t="s">
        <v>17</v>
      </c>
      <c r="I3057" s="58" t="s">
        <v>324</v>
      </c>
      <c r="J3057" s="43" t="str">
        <f t="shared" si="647"/>
        <v>Zona</v>
      </c>
      <c r="K3057" s="12" t="str">
        <f t="shared" si="651"/>
        <v>Etapas Históricas - Vacunación</v>
      </c>
      <c r="L3057" s="43" t="str">
        <f t="shared" si="651"/>
        <v>Periodo 2020-2021</v>
      </c>
      <c r="M3057" s="43" t="str">
        <f t="shared" si="651"/>
        <v>Unidades</v>
      </c>
      <c r="N3057" s="49" t="str">
        <f t="shared" si="651"/>
        <v>Ministerio de Ciencias, Tecnología, Conocimiento e Innovación</v>
      </c>
      <c r="O305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Quilicura</v>
      </c>
      <c r="P3057" s="68"/>
      <c r="Q3057" s="15" t="str">
        <f t="shared" si="641"/>
        <v>Gráfico Evolución Comparativo</v>
      </c>
      <c r="R3057" s="30"/>
      <c r="S305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https://analytics.zoho.com/open-view/2395394000008157701?ZOHO_CRITERIA=%22Localiza_CL_Poblacion%22.%22Codcom%22%3D13125</v>
      </c>
      <c r="T3057" s="17"/>
      <c r="U3057" s="31" t="str">
        <f t="shared" si="642"/>
        <v>#1774B9</v>
      </c>
      <c r="V3057" s="32" t="str">
        <f>+Enfermedades_Mundiales[[#This Row],[idcoleccion]]&amp;"-"&amp;Enfermedades_Mundiales[[#This Row],[id]]</f>
        <v>360-3047</v>
      </c>
      <c r="W3057" s="21">
        <f>+VLOOKUP(Enfermedades_Mundiales[[#This Row],[Filtro URL]],Estructura!$X$4:$Y$366,2,0)</f>
        <v>36313125</v>
      </c>
      <c r="X3057" s="21" t="str">
        <f>+VLOOKUP(Enfermedades_Mundiales[[#This Row],[tema]],Estructura!$A$4:$C$18,3,0)</f>
        <v>T-370</v>
      </c>
      <c r="Y3057" s="32" t="str">
        <f>+VLOOKUP(Enfermedades_Mundiales[[#This Row],[contenido]],Estructura!$E$4:$G$18,3,0)</f>
        <v>C-364</v>
      </c>
      <c r="Z3057" s="32" t="str">
        <f>+VLOOKUP(Enfermedades_Mundiales[[#This Row],[Filtro Integrado]],Estructura!$M$4:$O$367,3,0)</f>
        <v>FI-366</v>
      </c>
      <c r="AA3057" s="32" t="str">
        <f>+VLOOKUP(Enfermedades_Mundiales[[#This Row],[Muestra]],Estructura!$Q$4:$S$194,3,0)</f>
        <v>M-375</v>
      </c>
    </row>
    <row r="3058" spans="1:27" ht="40.799999999999997" x14ac:dyDescent="0.3">
      <c r="A3058" s="61" t="s">
        <v>3525</v>
      </c>
      <c r="B3058" s="43">
        <f t="shared" si="650"/>
        <v>360</v>
      </c>
      <c r="C3058" s="44" t="str">
        <f t="shared" si="650"/>
        <v>Enfermedades Mundiales</v>
      </c>
      <c r="D3058" s="44" t="str">
        <f t="shared" si="650"/>
        <v>Salud</v>
      </c>
      <c r="E3058" s="64">
        <v>13126</v>
      </c>
      <c r="F3058" s="44" t="str">
        <f t="shared" si="643"/>
        <v>Paso a Paso y Vacunación</v>
      </c>
      <c r="G3058" s="27" t="s">
        <v>3568</v>
      </c>
      <c r="H3058" s="60" t="s">
        <v>17</v>
      </c>
      <c r="I3058" s="58" t="s">
        <v>325</v>
      </c>
      <c r="J3058" s="43" t="str">
        <f t="shared" si="647"/>
        <v>Zona</v>
      </c>
      <c r="K3058" s="12" t="str">
        <f t="shared" si="651"/>
        <v>Etapas Históricas - Vacunación</v>
      </c>
      <c r="L3058" s="43" t="str">
        <f t="shared" si="651"/>
        <v>Periodo 2020-2021</v>
      </c>
      <c r="M3058" s="43" t="str">
        <f t="shared" si="651"/>
        <v>Unidades</v>
      </c>
      <c r="N3058" s="49" t="str">
        <f t="shared" si="651"/>
        <v>Ministerio de Ciencias, Tecnología, Conocimiento e Innovación</v>
      </c>
      <c r="O305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Quinta Normal</v>
      </c>
      <c r="P3058" s="68"/>
      <c r="Q3058" s="15" t="str">
        <f t="shared" si="641"/>
        <v>Gráfico Evolución Comparativo</v>
      </c>
      <c r="R3058" s="30"/>
      <c r="S305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https://analytics.zoho.com/open-view/2395394000008157701?ZOHO_CRITERIA=%22Localiza_CL_Poblacion%22.%22Codcom%22%3D13126</v>
      </c>
      <c r="T3058" s="17"/>
      <c r="U3058" s="31" t="str">
        <f t="shared" si="642"/>
        <v>#1774B9</v>
      </c>
      <c r="V3058" s="32" t="str">
        <f>+Enfermedades_Mundiales[[#This Row],[idcoleccion]]&amp;"-"&amp;Enfermedades_Mundiales[[#This Row],[id]]</f>
        <v>360-3048</v>
      </c>
      <c r="W3058" s="21">
        <f>+VLOOKUP(Enfermedades_Mundiales[[#This Row],[Filtro URL]],Estructura!$X$4:$Y$366,2,0)</f>
        <v>36313126</v>
      </c>
      <c r="X3058" s="21" t="str">
        <f>+VLOOKUP(Enfermedades_Mundiales[[#This Row],[tema]],Estructura!$A$4:$C$18,3,0)</f>
        <v>T-370</v>
      </c>
      <c r="Y3058" s="32" t="str">
        <f>+VLOOKUP(Enfermedades_Mundiales[[#This Row],[contenido]],Estructura!$E$4:$G$18,3,0)</f>
        <v>C-364</v>
      </c>
      <c r="Z3058" s="32" t="str">
        <f>+VLOOKUP(Enfermedades_Mundiales[[#This Row],[Filtro Integrado]],Estructura!$M$4:$O$367,3,0)</f>
        <v>FI-366</v>
      </c>
      <c r="AA3058" s="32" t="str">
        <f>+VLOOKUP(Enfermedades_Mundiales[[#This Row],[Muestra]],Estructura!$Q$4:$S$194,3,0)</f>
        <v>M-375</v>
      </c>
    </row>
    <row r="3059" spans="1:27" ht="36" x14ac:dyDescent="0.3">
      <c r="A3059" s="61" t="s">
        <v>3526</v>
      </c>
      <c r="B3059" s="43">
        <f t="shared" si="650"/>
        <v>360</v>
      </c>
      <c r="C3059" s="44" t="str">
        <f t="shared" si="650"/>
        <v>Enfermedades Mundiales</v>
      </c>
      <c r="D3059" s="44" t="str">
        <f t="shared" si="650"/>
        <v>Salud</v>
      </c>
      <c r="E3059" s="64">
        <v>13127</v>
      </c>
      <c r="F3059" s="44" t="str">
        <f t="shared" si="643"/>
        <v>Paso a Paso y Vacunación</v>
      </c>
      <c r="G3059" s="27" t="s">
        <v>3568</v>
      </c>
      <c r="H3059" s="60" t="s">
        <v>17</v>
      </c>
      <c r="I3059" s="58" t="s">
        <v>18</v>
      </c>
      <c r="J3059" s="43" t="str">
        <f t="shared" si="647"/>
        <v>Zona</v>
      </c>
      <c r="K3059" s="12" t="str">
        <f t="shared" si="651"/>
        <v>Etapas Históricas - Vacunación</v>
      </c>
      <c r="L3059" s="43" t="str">
        <f t="shared" si="651"/>
        <v>Periodo 2020-2021</v>
      </c>
      <c r="M3059" s="43" t="str">
        <f t="shared" si="651"/>
        <v>Unidades</v>
      </c>
      <c r="N3059" s="49" t="str">
        <f t="shared" si="651"/>
        <v>Ministerio de Ciencias, Tecnología, Conocimiento e Innovación</v>
      </c>
      <c r="O305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Recoleta</v>
      </c>
      <c r="P3059" s="68"/>
      <c r="Q3059" s="15" t="str">
        <f t="shared" si="641"/>
        <v>Gráfico Evolución Comparativo</v>
      </c>
      <c r="R3059" s="30"/>
      <c r="S305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https://analytics.zoho.com/open-view/2395394000008157701?ZOHO_CRITERIA=%22Localiza_CL_Poblacion%22.%22Codcom%22%3D13127</v>
      </c>
      <c r="T3059" s="17"/>
      <c r="U3059" s="31" t="str">
        <f t="shared" si="642"/>
        <v>#1774B9</v>
      </c>
      <c r="V3059" s="32" t="str">
        <f>+Enfermedades_Mundiales[[#This Row],[idcoleccion]]&amp;"-"&amp;Enfermedades_Mundiales[[#This Row],[id]]</f>
        <v>360-3049</v>
      </c>
      <c r="W3059" s="21">
        <f>+VLOOKUP(Enfermedades_Mundiales[[#This Row],[Filtro URL]],Estructura!$X$4:$Y$366,2,0)</f>
        <v>36313127</v>
      </c>
      <c r="X3059" s="21" t="str">
        <f>+VLOOKUP(Enfermedades_Mundiales[[#This Row],[tema]],Estructura!$A$4:$C$18,3,0)</f>
        <v>T-370</v>
      </c>
      <c r="Y3059" s="32" t="str">
        <f>+VLOOKUP(Enfermedades_Mundiales[[#This Row],[contenido]],Estructura!$E$4:$G$18,3,0)</f>
        <v>C-364</v>
      </c>
      <c r="Z3059" s="32" t="str">
        <f>+VLOOKUP(Enfermedades_Mundiales[[#This Row],[Filtro Integrado]],Estructura!$M$4:$O$367,3,0)</f>
        <v>FI-366</v>
      </c>
      <c r="AA3059" s="32" t="str">
        <f>+VLOOKUP(Enfermedades_Mundiales[[#This Row],[Muestra]],Estructura!$Q$4:$S$194,3,0)</f>
        <v>M-375</v>
      </c>
    </row>
    <row r="3060" spans="1:27" ht="36" x14ac:dyDescent="0.3">
      <c r="A3060" s="61" t="s">
        <v>3527</v>
      </c>
      <c r="B3060" s="43">
        <f t="shared" ref="B3060:D3075" si="652">+B3059</f>
        <v>360</v>
      </c>
      <c r="C3060" s="44" t="str">
        <f t="shared" si="652"/>
        <v>Enfermedades Mundiales</v>
      </c>
      <c r="D3060" s="44" t="str">
        <f t="shared" si="652"/>
        <v>Salud</v>
      </c>
      <c r="E3060" s="64">
        <v>13128</v>
      </c>
      <c r="F3060" s="44" t="str">
        <f t="shared" si="643"/>
        <v>Paso a Paso y Vacunación</v>
      </c>
      <c r="G3060" s="27" t="s">
        <v>3568</v>
      </c>
      <c r="H3060" s="60" t="s">
        <v>17</v>
      </c>
      <c r="I3060" s="58" t="s">
        <v>326</v>
      </c>
      <c r="J3060" s="43" t="str">
        <f t="shared" si="647"/>
        <v>Zona</v>
      </c>
      <c r="K3060" s="12" t="str">
        <f t="shared" si="651"/>
        <v>Etapas Históricas - Vacunación</v>
      </c>
      <c r="L3060" s="43" t="str">
        <f t="shared" si="651"/>
        <v>Periodo 2020-2021</v>
      </c>
      <c r="M3060" s="43" t="str">
        <f t="shared" si="651"/>
        <v>Unidades</v>
      </c>
      <c r="N3060" s="49" t="str">
        <f t="shared" si="651"/>
        <v>Ministerio de Ciencias, Tecnología, Conocimiento e Innovación</v>
      </c>
      <c r="O306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Renca</v>
      </c>
      <c r="P3060" s="68"/>
      <c r="Q3060" s="15" t="str">
        <f t="shared" ref="Q3060:Q3100" si="653">+Q3059</f>
        <v>Gráfico Evolución Comparativo</v>
      </c>
      <c r="R3060" s="30"/>
      <c r="S306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https://analytics.zoho.com/open-view/2395394000008157701?ZOHO_CRITERIA=%22Localiza_CL_Poblacion%22.%22Codcom%22%3D13128</v>
      </c>
      <c r="T3060" s="17"/>
      <c r="U3060" s="31" t="str">
        <f t="shared" ref="U3060:U3100" si="654">+U3059</f>
        <v>#1774B9</v>
      </c>
      <c r="V3060" s="32" t="str">
        <f>+Enfermedades_Mundiales[[#This Row],[idcoleccion]]&amp;"-"&amp;Enfermedades_Mundiales[[#This Row],[id]]</f>
        <v>360-3050</v>
      </c>
      <c r="W3060" s="21">
        <f>+VLOOKUP(Enfermedades_Mundiales[[#This Row],[Filtro URL]],Estructura!$X$4:$Y$366,2,0)</f>
        <v>36313128</v>
      </c>
      <c r="X3060" s="21" t="str">
        <f>+VLOOKUP(Enfermedades_Mundiales[[#This Row],[tema]],Estructura!$A$4:$C$18,3,0)</f>
        <v>T-370</v>
      </c>
      <c r="Y3060" s="32" t="str">
        <f>+VLOOKUP(Enfermedades_Mundiales[[#This Row],[contenido]],Estructura!$E$4:$G$18,3,0)</f>
        <v>C-364</v>
      </c>
      <c r="Z3060" s="32" t="str">
        <f>+VLOOKUP(Enfermedades_Mundiales[[#This Row],[Filtro Integrado]],Estructura!$M$4:$O$367,3,0)</f>
        <v>FI-366</v>
      </c>
      <c r="AA3060" s="32" t="str">
        <f>+VLOOKUP(Enfermedades_Mundiales[[#This Row],[Muestra]],Estructura!$Q$4:$S$194,3,0)</f>
        <v>M-375</v>
      </c>
    </row>
    <row r="3061" spans="1:27" ht="40.799999999999997" x14ac:dyDescent="0.3">
      <c r="A3061" s="61" t="s">
        <v>3528</v>
      </c>
      <c r="B3061" s="43">
        <f t="shared" si="652"/>
        <v>360</v>
      </c>
      <c r="C3061" s="44" t="str">
        <f t="shared" si="652"/>
        <v>Enfermedades Mundiales</v>
      </c>
      <c r="D3061" s="44" t="str">
        <f t="shared" si="652"/>
        <v>Salud</v>
      </c>
      <c r="E3061" s="64">
        <v>13129</v>
      </c>
      <c r="F3061" s="44" t="str">
        <f t="shared" ref="F3061:F3100" si="655">+F3060</f>
        <v>Paso a Paso y Vacunación</v>
      </c>
      <c r="G3061" s="27" t="s">
        <v>3568</v>
      </c>
      <c r="H3061" s="60" t="s">
        <v>17</v>
      </c>
      <c r="I3061" s="58" t="s">
        <v>327</v>
      </c>
      <c r="J3061" s="43" t="str">
        <f t="shared" si="647"/>
        <v>Zona</v>
      </c>
      <c r="K3061" s="12" t="str">
        <f t="shared" ref="K3061:N3076" si="656">+K3060</f>
        <v>Etapas Históricas - Vacunación</v>
      </c>
      <c r="L3061" s="43" t="str">
        <f t="shared" si="656"/>
        <v>Periodo 2020-2021</v>
      </c>
      <c r="M3061" s="43" t="str">
        <f t="shared" si="656"/>
        <v>Unidades</v>
      </c>
      <c r="N3061" s="49" t="str">
        <f t="shared" si="656"/>
        <v>Ministerio de Ciencias, Tecnología, Conocimiento e Innovación</v>
      </c>
      <c r="O306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Joaquín</v>
      </c>
      <c r="P3061" s="68"/>
      <c r="Q3061" s="15" t="str">
        <f t="shared" si="653"/>
        <v>Gráfico Evolución Comparativo</v>
      </c>
      <c r="R3061" s="30"/>
      <c r="S306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https://analytics.zoho.com/open-view/2395394000008157701?ZOHO_CRITERIA=%22Localiza_CL_Poblacion%22.%22Codcom%22%3D13129</v>
      </c>
      <c r="T3061" s="17"/>
      <c r="U3061" s="31" t="str">
        <f t="shared" si="654"/>
        <v>#1774B9</v>
      </c>
      <c r="V3061" s="32" t="str">
        <f>+Enfermedades_Mundiales[[#This Row],[idcoleccion]]&amp;"-"&amp;Enfermedades_Mundiales[[#This Row],[id]]</f>
        <v>360-3051</v>
      </c>
      <c r="W3061" s="21">
        <f>+VLOOKUP(Enfermedades_Mundiales[[#This Row],[Filtro URL]],Estructura!$X$4:$Y$366,2,0)</f>
        <v>36313129</v>
      </c>
      <c r="X3061" s="21" t="str">
        <f>+VLOOKUP(Enfermedades_Mundiales[[#This Row],[tema]],Estructura!$A$4:$C$18,3,0)</f>
        <v>T-370</v>
      </c>
      <c r="Y3061" s="32" t="str">
        <f>+VLOOKUP(Enfermedades_Mundiales[[#This Row],[contenido]],Estructura!$E$4:$G$18,3,0)</f>
        <v>C-364</v>
      </c>
      <c r="Z3061" s="32" t="str">
        <f>+VLOOKUP(Enfermedades_Mundiales[[#This Row],[Filtro Integrado]],Estructura!$M$4:$O$367,3,0)</f>
        <v>FI-366</v>
      </c>
      <c r="AA3061" s="32" t="str">
        <f>+VLOOKUP(Enfermedades_Mundiales[[#This Row],[Muestra]],Estructura!$Q$4:$S$194,3,0)</f>
        <v>M-375</v>
      </c>
    </row>
    <row r="3062" spans="1:27" ht="40.799999999999997" x14ac:dyDescent="0.3">
      <c r="A3062" s="61" t="s">
        <v>3529</v>
      </c>
      <c r="B3062" s="43">
        <f t="shared" si="652"/>
        <v>360</v>
      </c>
      <c r="C3062" s="44" t="str">
        <f t="shared" si="652"/>
        <v>Enfermedades Mundiales</v>
      </c>
      <c r="D3062" s="44" t="str">
        <f t="shared" si="652"/>
        <v>Salud</v>
      </c>
      <c r="E3062" s="64">
        <v>13130</v>
      </c>
      <c r="F3062" s="44" t="str">
        <f t="shared" si="655"/>
        <v>Paso a Paso y Vacunación</v>
      </c>
      <c r="G3062" s="27" t="s">
        <v>3568</v>
      </c>
      <c r="H3062" s="60" t="s">
        <v>17</v>
      </c>
      <c r="I3062" s="58" t="s">
        <v>328</v>
      </c>
      <c r="J3062" s="43" t="str">
        <f t="shared" si="647"/>
        <v>Zona</v>
      </c>
      <c r="K3062" s="12" t="str">
        <f t="shared" si="656"/>
        <v>Etapas Históricas - Vacunación</v>
      </c>
      <c r="L3062" s="43" t="str">
        <f t="shared" si="656"/>
        <v>Periodo 2020-2021</v>
      </c>
      <c r="M3062" s="43" t="str">
        <f t="shared" si="656"/>
        <v>Unidades</v>
      </c>
      <c r="N3062" s="49" t="str">
        <f t="shared" si="656"/>
        <v>Ministerio de Ciencias, Tecnología, Conocimiento e Innovación</v>
      </c>
      <c r="O306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Miguel</v>
      </c>
      <c r="P3062" s="68"/>
      <c r="Q3062" s="15" t="str">
        <f t="shared" si="653"/>
        <v>Gráfico Evolución Comparativo</v>
      </c>
      <c r="R3062" s="30"/>
      <c r="S306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https://analytics.zoho.com/open-view/2395394000008157701?ZOHO_CRITERIA=%22Localiza_CL_Poblacion%22.%22Codcom%22%3D13130</v>
      </c>
      <c r="T3062" s="17"/>
      <c r="U3062" s="31" t="str">
        <f t="shared" si="654"/>
        <v>#1774B9</v>
      </c>
      <c r="V3062" s="32" t="str">
        <f>+Enfermedades_Mundiales[[#This Row],[idcoleccion]]&amp;"-"&amp;Enfermedades_Mundiales[[#This Row],[id]]</f>
        <v>360-3052</v>
      </c>
      <c r="W3062" s="21">
        <f>+VLOOKUP(Enfermedades_Mundiales[[#This Row],[Filtro URL]],Estructura!$X$4:$Y$366,2,0)</f>
        <v>36313130</v>
      </c>
      <c r="X3062" s="21" t="str">
        <f>+VLOOKUP(Enfermedades_Mundiales[[#This Row],[tema]],Estructura!$A$4:$C$18,3,0)</f>
        <v>T-370</v>
      </c>
      <c r="Y3062" s="32" t="str">
        <f>+VLOOKUP(Enfermedades_Mundiales[[#This Row],[contenido]],Estructura!$E$4:$G$18,3,0)</f>
        <v>C-364</v>
      </c>
      <c r="Z3062" s="32" t="str">
        <f>+VLOOKUP(Enfermedades_Mundiales[[#This Row],[Filtro Integrado]],Estructura!$M$4:$O$367,3,0)</f>
        <v>FI-366</v>
      </c>
      <c r="AA3062" s="32" t="str">
        <f>+VLOOKUP(Enfermedades_Mundiales[[#This Row],[Muestra]],Estructura!$Q$4:$S$194,3,0)</f>
        <v>M-375</v>
      </c>
    </row>
    <row r="3063" spans="1:27" ht="40.799999999999997" x14ac:dyDescent="0.3">
      <c r="A3063" s="61" t="s">
        <v>3530</v>
      </c>
      <c r="B3063" s="43">
        <f t="shared" si="652"/>
        <v>360</v>
      </c>
      <c r="C3063" s="44" t="str">
        <f t="shared" si="652"/>
        <v>Enfermedades Mundiales</v>
      </c>
      <c r="D3063" s="44" t="str">
        <f t="shared" si="652"/>
        <v>Salud</v>
      </c>
      <c r="E3063" s="64">
        <v>13131</v>
      </c>
      <c r="F3063" s="44" t="str">
        <f t="shared" si="655"/>
        <v>Paso a Paso y Vacunación</v>
      </c>
      <c r="G3063" s="27" t="s">
        <v>3568</v>
      </c>
      <c r="H3063" s="60" t="s">
        <v>17</v>
      </c>
      <c r="I3063" s="58" t="s">
        <v>329</v>
      </c>
      <c r="J3063" s="43" t="str">
        <f t="shared" si="647"/>
        <v>Zona</v>
      </c>
      <c r="K3063" s="12" t="str">
        <f t="shared" si="656"/>
        <v>Etapas Históricas - Vacunación</v>
      </c>
      <c r="L3063" s="43" t="str">
        <f t="shared" si="656"/>
        <v>Periodo 2020-2021</v>
      </c>
      <c r="M3063" s="43" t="str">
        <f t="shared" si="656"/>
        <v>Unidades</v>
      </c>
      <c r="N3063" s="49" t="str">
        <f t="shared" si="656"/>
        <v>Ministerio de Ciencias, Tecnología, Conocimiento e Innovación</v>
      </c>
      <c r="O306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Ramón</v>
      </c>
      <c r="P3063" s="68"/>
      <c r="Q3063" s="15" t="str">
        <f t="shared" si="653"/>
        <v>Gráfico Evolución Comparativo</v>
      </c>
      <c r="R3063" s="30"/>
      <c r="S306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https://analytics.zoho.com/open-view/2395394000008157701?ZOHO_CRITERIA=%22Localiza_CL_Poblacion%22.%22Codcom%22%3D13131</v>
      </c>
      <c r="T3063" s="17"/>
      <c r="U3063" s="31" t="str">
        <f t="shared" si="654"/>
        <v>#1774B9</v>
      </c>
      <c r="V3063" s="32" t="str">
        <f>+Enfermedades_Mundiales[[#This Row],[idcoleccion]]&amp;"-"&amp;Enfermedades_Mundiales[[#This Row],[id]]</f>
        <v>360-3053</v>
      </c>
      <c r="W3063" s="21">
        <f>+VLOOKUP(Enfermedades_Mundiales[[#This Row],[Filtro URL]],Estructura!$X$4:$Y$366,2,0)</f>
        <v>36313131</v>
      </c>
      <c r="X3063" s="21" t="str">
        <f>+VLOOKUP(Enfermedades_Mundiales[[#This Row],[tema]],Estructura!$A$4:$C$18,3,0)</f>
        <v>T-370</v>
      </c>
      <c r="Y3063" s="32" t="str">
        <f>+VLOOKUP(Enfermedades_Mundiales[[#This Row],[contenido]],Estructura!$E$4:$G$18,3,0)</f>
        <v>C-364</v>
      </c>
      <c r="Z3063" s="32" t="str">
        <f>+VLOOKUP(Enfermedades_Mundiales[[#This Row],[Filtro Integrado]],Estructura!$M$4:$O$367,3,0)</f>
        <v>FI-366</v>
      </c>
      <c r="AA3063" s="32" t="str">
        <f>+VLOOKUP(Enfermedades_Mundiales[[#This Row],[Muestra]],Estructura!$Q$4:$S$194,3,0)</f>
        <v>M-375</v>
      </c>
    </row>
    <row r="3064" spans="1:27" ht="36" x14ac:dyDescent="0.3">
      <c r="A3064" s="61" t="s">
        <v>3531</v>
      </c>
      <c r="B3064" s="43">
        <f t="shared" si="652"/>
        <v>360</v>
      </c>
      <c r="C3064" s="44" t="str">
        <f t="shared" si="652"/>
        <v>Enfermedades Mundiales</v>
      </c>
      <c r="D3064" s="44" t="str">
        <f t="shared" si="652"/>
        <v>Salud</v>
      </c>
      <c r="E3064" s="64">
        <v>13132</v>
      </c>
      <c r="F3064" s="44" t="str">
        <f t="shared" si="655"/>
        <v>Paso a Paso y Vacunación</v>
      </c>
      <c r="G3064" s="27" t="s">
        <v>3568</v>
      </c>
      <c r="H3064" s="60" t="s">
        <v>17</v>
      </c>
      <c r="I3064" s="58" t="s">
        <v>330</v>
      </c>
      <c r="J3064" s="43" t="str">
        <f t="shared" si="647"/>
        <v>Zona</v>
      </c>
      <c r="K3064" s="12" t="str">
        <f t="shared" si="656"/>
        <v>Etapas Históricas - Vacunación</v>
      </c>
      <c r="L3064" s="43" t="str">
        <f t="shared" si="656"/>
        <v>Periodo 2020-2021</v>
      </c>
      <c r="M3064" s="43" t="str">
        <f t="shared" si="656"/>
        <v>Unidades</v>
      </c>
      <c r="N3064" s="49" t="str">
        <f t="shared" si="656"/>
        <v>Ministerio de Ciencias, Tecnología, Conocimiento e Innovación</v>
      </c>
      <c r="O306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Vitacura</v>
      </c>
      <c r="P3064" s="68"/>
      <c r="Q3064" s="15" t="str">
        <f t="shared" si="653"/>
        <v>Gráfico Evolución Comparativo</v>
      </c>
      <c r="R3064" s="30"/>
      <c r="S306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https://analytics.zoho.com/open-view/2395394000008157701?ZOHO_CRITERIA=%22Localiza_CL_Poblacion%22.%22Codcom%22%3D13132</v>
      </c>
      <c r="T3064" s="17"/>
      <c r="U3064" s="31" t="str">
        <f t="shared" si="654"/>
        <v>#1774B9</v>
      </c>
      <c r="V3064" s="32" t="str">
        <f>+Enfermedades_Mundiales[[#This Row],[idcoleccion]]&amp;"-"&amp;Enfermedades_Mundiales[[#This Row],[id]]</f>
        <v>360-3054</v>
      </c>
      <c r="W3064" s="21">
        <f>+VLOOKUP(Enfermedades_Mundiales[[#This Row],[Filtro URL]],Estructura!$X$4:$Y$366,2,0)</f>
        <v>36313132</v>
      </c>
      <c r="X3064" s="21" t="str">
        <f>+VLOOKUP(Enfermedades_Mundiales[[#This Row],[tema]],Estructura!$A$4:$C$18,3,0)</f>
        <v>T-370</v>
      </c>
      <c r="Y3064" s="32" t="str">
        <f>+VLOOKUP(Enfermedades_Mundiales[[#This Row],[contenido]],Estructura!$E$4:$G$18,3,0)</f>
        <v>C-364</v>
      </c>
      <c r="Z3064" s="32" t="str">
        <f>+VLOOKUP(Enfermedades_Mundiales[[#This Row],[Filtro Integrado]],Estructura!$M$4:$O$367,3,0)</f>
        <v>FI-366</v>
      </c>
      <c r="AA3064" s="32" t="str">
        <f>+VLOOKUP(Enfermedades_Mundiales[[#This Row],[Muestra]],Estructura!$Q$4:$S$194,3,0)</f>
        <v>M-375</v>
      </c>
    </row>
    <row r="3065" spans="1:27" ht="40.799999999999997" x14ac:dyDescent="0.3">
      <c r="A3065" s="61" t="s">
        <v>3532</v>
      </c>
      <c r="B3065" s="43">
        <f t="shared" si="652"/>
        <v>360</v>
      </c>
      <c r="C3065" s="44" t="str">
        <f t="shared" si="652"/>
        <v>Enfermedades Mundiales</v>
      </c>
      <c r="D3065" s="44" t="str">
        <f t="shared" si="652"/>
        <v>Salud</v>
      </c>
      <c r="E3065" s="64">
        <v>13201</v>
      </c>
      <c r="F3065" s="44" t="str">
        <f t="shared" si="655"/>
        <v>Paso a Paso y Vacunación</v>
      </c>
      <c r="G3065" s="27" t="s">
        <v>3568</v>
      </c>
      <c r="H3065" s="60" t="s">
        <v>17</v>
      </c>
      <c r="I3065" s="58" t="s">
        <v>331</v>
      </c>
      <c r="J3065" s="43" t="str">
        <f t="shared" si="647"/>
        <v>Zona</v>
      </c>
      <c r="K3065" s="12" t="str">
        <f t="shared" si="656"/>
        <v>Etapas Históricas - Vacunación</v>
      </c>
      <c r="L3065" s="43" t="str">
        <f t="shared" si="656"/>
        <v>Periodo 2020-2021</v>
      </c>
      <c r="M3065" s="43" t="str">
        <f t="shared" si="656"/>
        <v>Unidades</v>
      </c>
      <c r="N3065" s="49" t="str">
        <f t="shared" si="656"/>
        <v>Ministerio de Ciencias, Tecnología, Conocimiento e Innovación</v>
      </c>
      <c r="O306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Puente Alto</v>
      </c>
      <c r="P3065" s="68"/>
      <c r="Q3065" s="15" t="str">
        <f t="shared" si="653"/>
        <v>Gráfico Evolución Comparativo</v>
      </c>
      <c r="R3065" s="30"/>
      <c r="S306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https://analytics.zoho.com/open-view/2395394000008157701?ZOHO_CRITERIA=%22Localiza_CL_Poblacion%22.%22Codcom%22%3D13201</v>
      </c>
      <c r="T3065" s="17"/>
      <c r="U3065" s="31" t="str">
        <f t="shared" si="654"/>
        <v>#1774B9</v>
      </c>
      <c r="V3065" s="32" t="str">
        <f>+Enfermedades_Mundiales[[#This Row],[idcoleccion]]&amp;"-"&amp;Enfermedades_Mundiales[[#This Row],[id]]</f>
        <v>360-3055</v>
      </c>
      <c r="W3065" s="21">
        <f>+VLOOKUP(Enfermedades_Mundiales[[#This Row],[Filtro URL]],Estructura!$X$4:$Y$366,2,0)</f>
        <v>36313201</v>
      </c>
      <c r="X3065" s="21" t="str">
        <f>+VLOOKUP(Enfermedades_Mundiales[[#This Row],[tema]],Estructura!$A$4:$C$18,3,0)</f>
        <v>T-370</v>
      </c>
      <c r="Y3065" s="32" t="str">
        <f>+VLOOKUP(Enfermedades_Mundiales[[#This Row],[contenido]],Estructura!$E$4:$G$18,3,0)</f>
        <v>C-364</v>
      </c>
      <c r="Z3065" s="32" t="str">
        <f>+VLOOKUP(Enfermedades_Mundiales[[#This Row],[Filtro Integrado]],Estructura!$M$4:$O$367,3,0)</f>
        <v>FI-366</v>
      </c>
      <c r="AA3065" s="32" t="str">
        <f>+VLOOKUP(Enfermedades_Mundiales[[#This Row],[Muestra]],Estructura!$Q$4:$S$194,3,0)</f>
        <v>M-375</v>
      </c>
    </row>
    <row r="3066" spans="1:27" ht="36" x14ac:dyDescent="0.3">
      <c r="A3066" s="61" t="s">
        <v>3533</v>
      </c>
      <c r="B3066" s="43">
        <f t="shared" si="652"/>
        <v>360</v>
      </c>
      <c r="C3066" s="44" t="str">
        <f t="shared" si="652"/>
        <v>Enfermedades Mundiales</v>
      </c>
      <c r="D3066" s="44" t="str">
        <f t="shared" si="652"/>
        <v>Salud</v>
      </c>
      <c r="E3066" s="64">
        <v>13202</v>
      </c>
      <c r="F3066" s="44" t="str">
        <f t="shared" si="655"/>
        <v>Paso a Paso y Vacunación</v>
      </c>
      <c r="G3066" s="27" t="s">
        <v>3568</v>
      </c>
      <c r="H3066" s="60" t="s">
        <v>17</v>
      </c>
      <c r="I3066" s="58" t="s">
        <v>332</v>
      </c>
      <c r="J3066" s="43" t="str">
        <f t="shared" si="647"/>
        <v>Zona</v>
      </c>
      <c r="K3066" s="12" t="str">
        <f t="shared" si="656"/>
        <v>Etapas Históricas - Vacunación</v>
      </c>
      <c r="L3066" s="43" t="str">
        <f t="shared" si="656"/>
        <v>Periodo 2020-2021</v>
      </c>
      <c r="M3066" s="43" t="str">
        <f t="shared" si="656"/>
        <v>Unidades</v>
      </c>
      <c r="N3066" s="49" t="str">
        <f t="shared" si="656"/>
        <v>Ministerio de Ciencias, Tecnología, Conocimiento e Innovación</v>
      </c>
      <c r="O306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Pirque</v>
      </c>
      <c r="P3066" s="68"/>
      <c r="Q3066" s="15" t="str">
        <f t="shared" si="653"/>
        <v>Gráfico Evolución Comparativo</v>
      </c>
      <c r="R3066" s="30"/>
      <c r="S306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https://analytics.zoho.com/open-view/2395394000008157701?ZOHO_CRITERIA=%22Localiza_CL_Poblacion%22.%22Codcom%22%3D13202</v>
      </c>
      <c r="T3066" s="17"/>
      <c r="U3066" s="31" t="str">
        <f t="shared" si="654"/>
        <v>#1774B9</v>
      </c>
      <c r="V3066" s="32" t="str">
        <f>+Enfermedades_Mundiales[[#This Row],[idcoleccion]]&amp;"-"&amp;Enfermedades_Mundiales[[#This Row],[id]]</f>
        <v>360-3056</v>
      </c>
      <c r="W3066" s="21">
        <f>+VLOOKUP(Enfermedades_Mundiales[[#This Row],[Filtro URL]],Estructura!$X$4:$Y$366,2,0)</f>
        <v>36313202</v>
      </c>
      <c r="X3066" s="21" t="str">
        <f>+VLOOKUP(Enfermedades_Mundiales[[#This Row],[tema]],Estructura!$A$4:$C$18,3,0)</f>
        <v>T-370</v>
      </c>
      <c r="Y3066" s="32" t="str">
        <f>+VLOOKUP(Enfermedades_Mundiales[[#This Row],[contenido]],Estructura!$E$4:$G$18,3,0)</f>
        <v>C-364</v>
      </c>
      <c r="Z3066" s="32" t="str">
        <f>+VLOOKUP(Enfermedades_Mundiales[[#This Row],[Filtro Integrado]],Estructura!$M$4:$O$367,3,0)</f>
        <v>FI-366</v>
      </c>
      <c r="AA3066" s="32" t="str">
        <f>+VLOOKUP(Enfermedades_Mundiales[[#This Row],[Muestra]],Estructura!$Q$4:$S$194,3,0)</f>
        <v>M-375</v>
      </c>
    </row>
    <row r="3067" spans="1:27" ht="40.799999999999997" x14ac:dyDescent="0.3">
      <c r="A3067" s="61" t="s">
        <v>3534</v>
      </c>
      <c r="B3067" s="43">
        <f t="shared" si="652"/>
        <v>360</v>
      </c>
      <c r="C3067" s="44" t="str">
        <f t="shared" si="652"/>
        <v>Enfermedades Mundiales</v>
      </c>
      <c r="D3067" s="44" t="str">
        <f t="shared" si="652"/>
        <v>Salud</v>
      </c>
      <c r="E3067" s="64">
        <v>13203</v>
      </c>
      <c r="F3067" s="44" t="str">
        <f t="shared" si="655"/>
        <v>Paso a Paso y Vacunación</v>
      </c>
      <c r="G3067" s="27" t="s">
        <v>3568</v>
      </c>
      <c r="H3067" s="60" t="s">
        <v>17</v>
      </c>
      <c r="I3067" s="58" t="s">
        <v>333</v>
      </c>
      <c r="J3067" s="43" t="str">
        <f t="shared" si="647"/>
        <v>Zona</v>
      </c>
      <c r="K3067" s="12" t="str">
        <f t="shared" si="656"/>
        <v>Etapas Históricas - Vacunación</v>
      </c>
      <c r="L3067" s="43" t="str">
        <f t="shared" si="656"/>
        <v>Periodo 2020-2021</v>
      </c>
      <c r="M3067" s="43" t="str">
        <f t="shared" si="656"/>
        <v>Unidades</v>
      </c>
      <c r="N3067" s="49" t="str">
        <f t="shared" si="656"/>
        <v>Ministerio de Ciencias, Tecnología, Conocimiento e Innovación</v>
      </c>
      <c r="O306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José de Maipo</v>
      </c>
      <c r="P3067" s="68"/>
      <c r="Q3067" s="15" t="str">
        <f t="shared" si="653"/>
        <v>Gráfico Evolución Comparativo</v>
      </c>
      <c r="R3067" s="30"/>
      <c r="S306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https://analytics.zoho.com/open-view/2395394000008157701?ZOHO_CRITERIA=%22Localiza_CL_Poblacion%22.%22Codcom%22%3D13203</v>
      </c>
      <c r="T3067" s="17"/>
      <c r="U3067" s="31" t="str">
        <f t="shared" si="654"/>
        <v>#1774B9</v>
      </c>
      <c r="V3067" s="32" t="str">
        <f>+Enfermedades_Mundiales[[#This Row],[idcoleccion]]&amp;"-"&amp;Enfermedades_Mundiales[[#This Row],[id]]</f>
        <v>360-3057</v>
      </c>
      <c r="W3067" s="21">
        <f>+VLOOKUP(Enfermedades_Mundiales[[#This Row],[Filtro URL]],Estructura!$X$4:$Y$366,2,0)</f>
        <v>36313203</v>
      </c>
      <c r="X3067" s="21" t="str">
        <f>+VLOOKUP(Enfermedades_Mundiales[[#This Row],[tema]],Estructura!$A$4:$C$18,3,0)</f>
        <v>T-370</v>
      </c>
      <c r="Y3067" s="32" t="str">
        <f>+VLOOKUP(Enfermedades_Mundiales[[#This Row],[contenido]],Estructura!$E$4:$G$18,3,0)</f>
        <v>C-364</v>
      </c>
      <c r="Z3067" s="32" t="str">
        <f>+VLOOKUP(Enfermedades_Mundiales[[#This Row],[Filtro Integrado]],Estructura!$M$4:$O$367,3,0)</f>
        <v>FI-366</v>
      </c>
      <c r="AA3067" s="32" t="str">
        <f>+VLOOKUP(Enfermedades_Mundiales[[#This Row],[Muestra]],Estructura!$Q$4:$S$194,3,0)</f>
        <v>M-375</v>
      </c>
    </row>
    <row r="3068" spans="1:27" ht="36" x14ac:dyDescent="0.3">
      <c r="A3068" s="61" t="s">
        <v>3535</v>
      </c>
      <c r="B3068" s="43">
        <f t="shared" si="652"/>
        <v>360</v>
      </c>
      <c r="C3068" s="44" t="str">
        <f t="shared" si="652"/>
        <v>Enfermedades Mundiales</v>
      </c>
      <c r="D3068" s="44" t="str">
        <f t="shared" si="652"/>
        <v>Salud</v>
      </c>
      <c r="E3068" s="64">
        <v>13301</v>
      </c>
      <c r="F3068" s="44" t="str">
        <f t="shared" si="655"/>
        <v>Paso a Paso y Vacunación</v>
      </c>
      <c r="G3068" s="27" t="s">
        <v>3568</v>
      </c>
      <c r="H3068" s="60" t="s">
        <v>17</v>
      </c>
      <c r="I3068" s="58" t="s">
        <v>334</v>
      </c>
      <c r="J3068" s="43" t="str">
        <f t="shared" si="647"/>
        <v>Zona</v>
      </c>
      <c r="K3068" s="12" t="str">
        <f t="shared" si="656"/>
        <v>Etapas Históricas - Vacunación</v>
      </c>
      <c r="L3068" s="43" t="str">
        <f t="shared" si="656"/>
        <v>Periodo 2020-2021</v>
      </c>
      <c r="M3068" s="43" t="str">
        <f t="shared" si="656"/>
        <v>Unidades</v>
      </c>
      <c r="N3068" s="49" t="str">
        <f t="shared" si="656"/>
        <v>Ministerio de Ciencias, Tecnología, Conocimiento e Innovación</v>
      </c>
      <c r="O306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Colina</v>
      </c>
      <c r="P3068" s="68"/>
      <c r="Q3068" s="15" t="str">
        <f t="shared" si="653"/>
        <v>Gráfico Evolución Comparativo</v>
      </c>
      <c r="R3068" s="30"/>
      <c r="S306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https://analytics.zoho.com/open-view/2395394000008157701?ZOHO_CRITERIA=%22Localiza_CL_Poblacion%22.%22Codcom%22%3D13301</v>
      </c>
      <c r="T3068" s="17"/>
      <c r="U3068" s="31" t="str">
        <f t="shared" si="654"/>
        <v>#1774B9</v>
      </c>
      <c r="V3068" s="32" t="str">
        <f>+Enfermedades_Mundiales[[#This Row],[idcoleccion]]&amp;"-"&amp;Enfermedades_Mundiales[[#This Row],[id]]</f>
        <v>360-3058</v>
      </c>
      <c r="W3068" s="21">
        <f>+VLOOKUP(Enfermedades_Mundiales[[#This Row],[Filtro URL]],Estructura!$X$4:$Y$366,2,0)</f>
        <v>36313301</v>
      </c>
      <c r="X3068" s="21" t="str">
        <f>+VLOOKUP(Enfermedades_Mundiales[[#This Row],[tema]],Estructura!$A$4:$C$18,3,0)</f>
        <v>T-370</v>
      </c>
      <c r="Y3068" s="32" t="str">
        <f>+VLOOKUP(Enfermedades_Mundiales[[#This Row],[contenido]],Estructura!$E$4:$G$18,3,0)</f>
        <v>C-364</v>
      </c>
      <c r="Z3068" s="32" t="str">
        <f>+VLOOKUP(Enfermedades_Mundiales[[#This Row],[Filtro Integrado]],Estructura!$M$4:$O$367,3,0)</f>
        <v>FI-366</v>
      </c>
      <c r="AA3068" s="32" t="str">
        <f>+VLOOKUP(Enfermedades_Mundiales[[#This Row],[Muestra]],Estructura!$Q$4:$S$194,3,0)</f>
        <v>M-375</v>
      </c>
    </row>
    <row r="3069" spans="1:27" ht="36" x14ac:dyDescent="0.3">
      <c r="A3069" s="61" t="s">
        <v>3536</v>
      </c>
      <c r="B3069" s="43">
        <f t="shared" si="652"/>
        <v>360</v>
      </c>
      <c r="C3069" s="44" t="str">
        <f t="shared" si="652"/>
        <v>Enfermedades Mundiales</v>
      </c>
      <c r="D3069" s="44" t="str">
        <f t="shared" si="652"/>
        <v>Salud</v>
      </c>
      <c r="E3069" s="64">
        <v>13302</v>
      </c>
      <c r="F3069" s="44" t="str">
        <f t="shared" si="655"/>
        <v>Paso a Paso y Vacunación</v>
      </c>
      <c r="G3069" s="27" t="s">
        <v>3568</v>
      </c>
      <c r="H3069" s="60" t="s">
        <v>17</v>
      </c>
      <c r="I3069" s="58" t="s">
        <v>335</v>
      </c>
      <c r="J3069" s="43" t="str">
        <f t="shared" si="647"/>
        <v>Zona</v>
      </c>
      <c r="K3069" s="12" t="str">
        <f t="shared" si="656"/>
        <v>Etapas Históricas - Vacunación</v>
      </c>
      <c r="L3069" s="43" t="str">
        <f t="shared" si="656"/>
        <v>Periodo 2020-2021</v>
      </c>
      <c r="M3069" s="43" t="str">
        <f t="shared" si="656"/>
        <v>Unidades</v>
      </c>
      <c r="N3069" s="49" t="str">
        <f t="shared" si="656"/>
        <v>Ministerio de Ciencias, Tecnología, Conocimiento e Innovación</v>
      </c>
      <c r="O306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Lampa</v>
      </c>
      <c r="P3069" s="68"/>
      <c r="Q3069" s="15" t="str">
        <f t="shared" si="653"/>
        <v>Gráfico Evolución Comparativo</v>
      </c>
      <c r="R3069" s="30"/>
      <c r="S306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https://analytics.zoho.com/open-view/2395394000008157701?ZOHO_CRITERIA=%22Localiza_CL_Poblacion%22.%22Codcom%22%3D13302</v>
      </c>
      <c r="T3069" s="17"/>
      <c r="U3069" s="31" t="str">
        <f t="shared" si="654"/>
        <v>#1774B9</v>
      </c>
      <c r="V3069" s="32" t="str">
        <f>+Enfermedades_Mundiales[[#This Row],[idcoleccion]]&amp;"-"&amp;Enfermedades_Mundiales[[#This Row],[id]]</f>
        <v>360-3059</v>
      </c>
      <c r="W3069" s="21">
        <f>+VLOOKUP(Enfermedades_Mundiales[[#This Row],[Filtro URL]],Estructura!$X$4:$Y$366,2,0)</f>
        <v>36313302</v>
      </c>
      <c r="X3069" s="21" t="str">
        <f>+VLOOKUP(Enfermedades_Mundiales[[#This Row],[tema]],Estructura!$A$4:$C$18,3,0)</f>
        <v>T-370</v>
      </c>
      <c r="Y3069" s="32" t="str">
        <f>+VLOOKUP(Enfermedades_Mundiales[[#This Row],[contenido]],Estructura!$E$4:$G$18,3,0)</f>
        <v>C-364</v>
      </c>
      <c r="Z3069" s="32" t="str">
        <f>+VLOOKUP(Enfermedades_Mundiales[[#This Row],[Filtro Integrado]],Estructura!$M$4:$O$367,3,0)</f>
        <v>FI-366</v>
      </c>
      <c r="AA3069" s="32" t="str">
        <f>+VLOOKUP(Enfermedades_Mundiales[[#This Row],[Muestra]],Estructura!$Q$4:$S$194,3,0)</f>
        <v>M-375</v>
      </c>
    </row>
    <row r="3070" spans="1:27" ht="36" x14ac:dyDescent="0.3">
      <c r="A3070" s="61" t="s">
        <v>3537</v>
      </c>
      <c r="B3070" s="43">
        <f t="shared" si="652"/>
        <v>360</v>
      </c>
      <c r="C3070" s="44" t="str">
        <f t="shared" si="652"/>
        <v>Enfermedades Mundiales</v>
      </c>
      <c r="D3070" s="44" t="str">
        <f t="shared" si="652"/>
        <v>Salud</v>
      </c>
      <c r="E3070" s="64">
        <v>13303</v>
      </c>
      <c r="F3070" s="44" t="str">
        <f t="shared" si="655"/>
        <v>Paso a Paso y Vacunación</v>
      </c>
      <c r="G3070" s="27" t="s">
        <v>3568</v>
      </c>
      <c r="H3070" s="60" t="s">
        <v>17</v>
      </c>
      <c r="I3070" s="58" t="s">
        <v>336</v>
      </c>
      <c r="J3070" s="43" t="str">
        <f t="shared" si="647"/>
        <v>Zona</v>
      </c>
      <c r="K3070" s="12" t="str">
        <f t="shared" si="656"/>
        <v>Etapas Históricas - Vacunación</v>
      </c>
      <c r="L3070" s="43" t="str">
        <f t="shared" si="656"/>
        <v>Periodo 2020-2021</v>
      </c>
      <c r="M3070" s="43" t="str">
        <f t="shared" si="656"/>
        <v>Unidades</v>
      </c>
      <c r="N3070" s="49" t="str">
        <f t="shared" si="656"/>
        <v>Ministerio de Ciencias, Tecnología, Conocimiento e Innovación</v>
      </c>
      <c r="O307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Tiltil</v>
      </c>
      <c r="P3070" s="68"/>
      <c r="Q3070" s="15" t="str">
        <f t="shared" si="653"/>
        <v>Gráfico Evolución Comparativo</v>
      </c>
      <c r="R3070" s="30"/>
      <c r="S307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https://analytics.zoho.com/open-view/2395394000008157701?ZOHO_CRITERIA=%22Localiza_CL_Poblacion%22.%22Codcom%22%3D13303</v>
      </c>
      <c r="T3070" s="17"/>
      <c r="U3070" s="31" t="str">
        <f t="shared" si="654"/>
        <v>#1774B9</v>
      </c>
      <c r="V3070" s="32" t="str">
        <f>+Enfermedades_Mundiales[[#This Row],[idcoleccion]]&amp;"-"&amp;Enfermedades_Mundiales[[#This Row],[id]]</f>
        <v>360-3060</v>
      </c>
      <c r="W3070" s="21">
        <f>+VLOOKUP(Enfermedades_Mundiales[[#This Row],[Filtro URL]],Estructura!$X$4:$Y$366,2,0)</f>
        <v>36313303</v>
      </c>
      <c r="X3070" s="21" t="str">
        <f>+VLOOKUP(Enfermedades_Mundiales[[#This Row],[tema]],Estructura!$A$4:$C$18,3,0)</f>
        <v>T-370</v>
      </c>
      <c r="Y3070" s="32" t="str">
        <f>+VLOOKUP(Enfermedades_Mundiales[[#This Row],[contenido]],Estructura!$E$4:$G$18,3,0)</f>
        <v>C-364</v>
      </c>
      <c r="Z3070" s="32" t="str">
        <f>+VLOOKUP(Enfermedades_Mundiales[[#This Row],[Filtro Integrado]],Estructura!$M$4:$O$367,3,0)</f>
        <v>FI-366</v>
      </c>
      <c r="AA3070" s="32" t="str">
        <f>+VLOOKUP(Enfermedades_Mundiales[[#This Row],[Muestra]],Estructura!$Q$4:$S$194,3,0)</f>
        <v>M-375</v>
      </c>
    </row>
    <row r="3071" spans="1:27" ht="40.799999999999997" x14ac:dyDescent="0.3">
      <c r="A3071" s="61" t="s">
        <v>3538</v>
      </c>
      <c r="B3071" s="43">
        <f t="shared" si="652"/>
        <v>360</v>
      </c>
      <c r="C3071" s="44" t="str">
        <f t="shared" si="652"/>
        <v>Enfermedades Mundiales</v>
      </c>
      <c r="D3071" s="44" t="str">
        <f t="shared" si="652"/>
        <v>Salud</v>
      </c>
      <c r="E3071" s="64">
        <v>13401</v>
      </c>
      <c r="F3071" s="44" t="str">
        <f t="shared" si="655"/>
        <v>Paso a Paso y Vacunación</v>
      </c>
      <c r="G3071" s="27" t="s">
        <v>3568</v>
      </c>
      <c r="H3071" s="60" t="s">
        <v>17</v>
      </c>
      <c r="I3071" s="58" t="s">
        <v>337</v>
      </c>
      <c r="J3071" s="43" t="str">
        <f t="shared" si="647"/>
        <v>Zona</v>
      </c>
      <c r="K3071" s="12" t="str">
        <f t="shared" si="656"/>
        <v>Etapas Históricas - Vacunación</v>
      </c>
      <c r="L3071" s="43" t="str">
        <f t="shared" si="656"/>
        <v>Periodo 2020-2021</v>
      </c>
      <c r="M3071" s="43" t="str">
        <f t="shared" si="656"/>
        <v>Unidades</v>
      </c>
      <c r="N3071" s="49" t="str">
        <f t="shared" si="656"/>
        <v>Ministerio de Ciencias, Tecnología, Conocimiento e Innovación</v>
      </c>
      <c r="O307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Bernardo</v>
      </c>
      <c r="P3071" s="68"/>
      <c r="Q3071" s="15" t="str">
        <f t="shared" si="653"/>
        <v>Gráfico Evolución Comparativo</v>
      </c>
      <c r="R3071" s="30"/>
      <c r="S307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https://analytics.zoho.com/open-view/2395394000008157701?ZOHO_CRITERIA=%22Localiza_CL_Poblacion%22.%22Codcom%22%3D13401</v>
      </c>
      <c r="T3071" s="17"/>
      <c r="U3071" s="31" t="str">
        <f t="shared" si="654"/>
        <v>#1774B9</v>
      </c>
      <c r="V3071" s="32" t="str">
        <f>+Enfermedades_Mundiales[[#This Row],[idcoleccion]]&amp;"-"&amp;Enfermedades_Mundiales[[#This Row],[id]]</f>
        <v>360-3061</v>
      </c>
      <c r="W3071" s="21">
        <f>+VLOOKUP(Enfermedades_Mundiales[[#This Row],[Filtro URL]],Estructura!$X$4:$Y$366,2,0)</f>
        <v>36313401</v>
      </c>
      <c r="X3071" s="21" t="str">
        <f>+VLOOKUP(Enfermedades_Mundiales[[#This Row],[tema]],Estructura!$A$4:$C$18,3,0)</f>
        <v>T-370</v>
      </c>
      <c r="Y3071" s="32" t="str">
        <f>+VLOOKUP(Enfermedades_Mundiales[[#This Row],[contenido]],Estructura!$E$4:$G$18,3,0)</f>
        <v>C-364</v>
      </c>
      <c r="Z3071" s="32" t="str">
        <f>+VLOOKUP(Enfermedades_Mundiales[[#This Row],[Filtro Integrado]],Estructura!$M$4:$O$367,3,0)</f>
        <v>FI-366</v>
      </c>
      <c r="AA3071" s="32" t="str">
        <f>+VLOOKUP(Enfermedades_Mundiales[[#This Row],[Muestra]],Estructura!$Q$4:$S$194,3,0)</f>
        <v>M-375</v>
      </c>
    </row>
    <row r="3072" spans="1:27" ht="36" x14ac:dyDescent="0.3">
      <c r="A3072" s="61" t="s">
        <v>3539</v>
      </c>
      <c r="B3072" s="43">
        <f t="shared" si="652"/>
        <v>360</v>
      </c>
      <c r="C3072" s="44" t="str">
        <f t="shared" si="652"/>
        <v>Enfermedades Mundiales</v>
      </c>
      <c r="D3072" s="44" t="str">
        <f t="shared" si="652"/>
        <v>Salud</v>
      </c>
      <c r="E3072" s="64">
        <v>13402</v>
      </c>
      <c r="F3072" s="44" t="str">
        <f t="shared" si="655"/>
        <v>Paso a Paso y Vacunación</v>
      </c>
      <c r="G3072" s="27" t="s">
        <v>3568</v>
      </c>
      <c r="H3072" s="60" t="s">
        <v>17</v>
      </c>
      <c r="I3072" s="58" t="s">
        <v>338</v>
      </c>
      <c r="J3072" s="43" t="str">
        <f t="shared" si="647"/>
        <v>Zona</v>
      </c>
      <c r="K3072" s="12" t="str">
        <f t="shared" si="656"/>
        <v>Etapas Históricas - Vacunación</v>
      </c>
      <c r="L3072" s="43" t="str">
        <f t="shared" si="656"/>
        <v>Periodo 2020-2021</v>
      </c>
      <c r="M3072" s="43" t="str">
        <f t="shared" si="656"/>
        <v>Unidades</v>
      </c>
      <c r="N3072" s="49" t="str">
        <f t="shared" si="656"/>
        <v>Ministerio de Ciencias, Tecnología, Conocimiento e Innovación</v>
      </c>
      <c r="O307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Buin</v>
      </c>
      <c r="P3072" s="68"/>
      <c r="Q3072" s="15" t="str">
        <f t="shared" si="653"/>
        <v>Gráfico Evolución Comparativo</v>
      </c>
      <c r="R3072" s="30"/>
      <c r="S307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https://analytics.zoho.com/open-view/2395394000008157701?ZOHO_CRITERIA=%22Localiza_CL_Poblacion%22.%22Codcom%22%3D13402</v>
      </c>
      <c r="T3072" s="17"/>
      <c r="U3072" s="31" t="str">
        <f t="shared" si="654"/>
        <v>#1774B9</v>
      </c>
      <c r="V3072" s="32" t="str">
        <f>+Enfermedades_Mundiales[[#This Row],[idcoleccion]]&amp;"-"&amp;Enfermedades_Mundiales[[#This Row],[id]]</f>
        <v>360-3062</v>
      </c>
      <c r="W3072" s="21">
        <f>+VLOOKUP(Enfermedades_Mundiales[[#This Row],[Filtro URL]],Estructura!$X$4:$Y$366,2,0)</f>
        <v>36313402</v>
      </c>
      <c r="X3072" s="21" t="str">
        <f>+VLOOKUP(Enfermedades_Mundiales[[#This Row],[tema]],Estructura!$A$4:$C$18,3,0)</f>
        <v>T-370</v>
      </c>
      <c r="Y3072" s="32" t="str">
        <f>+VLOOKUP(Enfermedades_Mundiales[[#This Row],[contenido]],Estructura!$E$4:$G$18,3,0)</f>
        <v>C-364</v>
      </c>
      <c r="Z3072" s="32" t="str">
        <f>+VLOOKUP(Enfermedades_Mundiales[[#This Row],[Filtro Integrado]],Estructura!$M$4:$O$367,3,0)</f>
        <v>FI-366</v>
      </c>
      <c r="AA3072" s="32" t="str">
        <f>+VLOOKUP(Enfermedades_Mundiales[[#This Row],[Muestra]],Estructura!$Q$4:$S$194,3,0)</f>
        <v>M-375</v>
      </c>
    </row>
    <row r="3073" spans="1:27" ht="40.799999999999997" x14ac:dyDescent="0.3">
      <c r="A3073" s="61" t="s">
        <v>3540</v>
      </c>
      <c r="B3073" s="43">
        <f t="shared" si="652"/>
        <v>360</v>
      </c>
      <c r="C3073" s="44" t="str">
        <f t="shared" si="652"/>
        <v>Enfermedades Mundiales</v>
      </c>
      <c r="D3073" s="44" t="str">
        <f t="shared" si="652"/>
        <v>Salud</v>
      </c>
      <c r="E3073" s="64">
        <v>13403</v>
      </c>
      <c r="F3073" s="44" t="str">
        <f t="shared" si="655"/>
        <v>Paso a Paso y Vacunación</v>
      </c>
      <c r="G3073" s="27" t="s">
        <v>3568</v>
      </c>
      <c r="H3073" s="60" t="s">
        <v>17</v>
      </c>
      <c r="I3073" s="58" t="s">
        <v>339</v>
      </c>
      <c r="J3073" s="43" t="str">
        <f t="shared" si="647"/>
        <v>Zona</v>
      </c>
      <c r="K3073" s="12" t="str">
        <f t="shared" si="656"/>
        <v>Etapas Históricas - Vacunación</v>
      </c>
      <c r="L3073" s="43" t="str">
        <f t="shared" si="656"/>
        <v>Periodo 2020-2021</v>
      </c>
      <c r="M3073" s="43" t="str">
        <f t="shared" si="656"/>
        <v>Unidades</v>
      </c>
      <c r="N3073" s="49" t="str">
        <f t="shared" si="656"/>
        <v>Ministerio de Ciencias, Tecnología, Conocimiento e Innovación</v>
      </c>
      <c r="O307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Calera de Tango</v>
      </c>
      <c r="P3073" s="68"/>
      <c r="Q3073" s="15" t="str">
        <f t="shared" si="653"/>
        <v>Gráfico Evolución Comparativo</v>
      </c>
      <c r="R3073" s="30"/>
      <c r="S307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https://analytics.zoho.com/open-view/2395394000008157701?ZOHO_CRITERIA=%22Localiza_CL_Poblacion%22.%22Codcom%22%3D13403</v>
      </c>
      <c r="T3073" s="17"/>
      <c r="U3073" s="31" t="str">
        <f t="shared" si="654"/>
        <v>#1774B9</v>
      </c>
      <c r="V3073" s="32" t="str">
        <f>+Enfermedades_Mundiales[[#This Row],[idcoleccion]]&amp;"-"&amp;Enfermedades_Mundiales[[#This Row],[id]]</f>
        <v>360-3063</v>
      </c>
      <c r="W3073" s="21">
        <f>+VLOOKUP(Enfermedades_Mundiales[[#This Row],[Filtro URL]],Estructura!$X$4:$Y$366,2,0)</f>
        <v>36313403</v>
      </c>
      <c r="X3073" s="21" t="str">
        <f>+VLOOKUP(Enfermedades_Mundiales[[#This Row],[tema]],Estructura!$A$4:$C$18,3,0)</f>
        <v>T-370</v>
      </c>
      <c r="Y3073" s="32" t="str">
        <f>+VLOOKUP(Enfermedades_Mundiales[[#This Row],[contenido]],Estructura!$E$4:$G$18,3,0)</f>
        <v>C-364</v>
      </c>
      <c r="Z3073" s="32" t="str">
        <f>+VLOOKUP(Enfermedades_Mundiales[[#This Row],[Filtro Integrado]],Estructura!$M$4:$O$367,3,0)</f>
        <v>FI-366</v>
      </c>
      <c r="AA3073" s="32" t="str">
        <f>+VLOOKUP(Enfermedades_Mundiales[[#This Row],[Muestra]],Estructura!$Q$4:$S$194,3,0)</f>
        <v>M-375</v>
      </c>
    </row>
    <row r="3074" spans="1:27" ht="36" x14ac:dyDescent="0.3">
      <c r="A3074" s="61" t="s">
        <v>3541</v>
      </c>
      <c r="B3074" s="43">
        <f t="shared" si="652"/>
        <v>360</v>
      </c>
      <c r="C3074" s="44" t="str">
        <f t="shared" si="652"/>
        <v>Enfermedades Mundiales</v>
      </c>
      <c r="D3074" s="44" t="str">
        <f t="shared" si="652"/>
        <v>Salud</v>
      </c>
      <c r="E3074" s="64">
        <v>13404</v>
      </c>
      <c r="F3074" s="44" t="str">
        <f t="shared" si="655"/>
        <v>Paso a Paso y Vacunación</v>
      </c>
      <c r="G3074" s="27" t="s">
        <v>3568</v>
      </c>
      <c r="H3074" s="60" t="s">
        <v>17</v>
      </c>
      <c r="I3074" s="58" t="s">
        <v>340</v>
      </c>
      <c r="J3074" s="43" t="str">
        <f t="shared" si="647"/>
        <v>Zona</v>
      </c>
      <c r="K3074" s="12" t="str">
        <f t="shared" si="656"/>
        <v>Etapas Históricas - Vacunación</v>
      </c>
      <c r="L3074" s="43" t="str">
        <f t="shared" si="656"/>
        <v>Periodo 2020-2021</v>
      </c>
      <c r="M3074" s="43" t="str">
        <f t="shared" si="656"/>
        <v>Unidades</v>
      </c>
      <c r="N3074" s="49" t="str">
        <f t="shared" si="656"/>
        <v>Ministerio de Ciencias, Tecnología, Conocimiento e Innovación</v>
      </c>
      <c r="O307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Paine</v>
      </c>
      <c r="P3074" s="68"/>
      <c r="Q3074" s="15" t="str">
        <f t="shared" si="653"/>
        <v>Gráfico Evolución Comparativo</v>
      </c>
      <c r="R3074" s="30"/>
      <c r="S307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https://analytics.zoho.com/open-view/2395394000008157701?ZOHO_CRITERIA=%22Localiza_CL_Poblacion%22.%22Codcom%22%3D13404</v>
      </c>
      <c r="T3074" s="17"/>
      <c r="U3074" s="31" t="str">
        <f t="shared" si="654"/>
        <v>#1774B9</v>
      </c>
      <c r="V3074" s="32" t="str">
        <f>+Enfermedades_Mundiales[[#This Row],[idcoleccion]]&amp;"-"&amp;Enfermedades_Mundiales[[#This Row],[id]]</f>
        <v>360-3064</v>
      </c>
      <c r="W3074" s="21">
        <f>+VLOOKUP(Enfermedades_Mundiales[[#This Row],[Filtro URL]],Estructura!$X$4:$Y$366,2,0)</f>
        <v>36313404</v>
      </c>
      <c r="X3074" s="21" t="str">
        <f>+VLOOKUP(Enfermedades_Mundiales[[#This Row],[tema]],Estructura!$A$4:$C$18,3,0)</f>
        <v>T-370</v>
      </c>
      <c r="Y3074" s="32" t="str">
        <f>+VLOOKUP(Enfermedades_Mundiales[[#This Row],[contenido]],Estructura!$E$4:$G$18,3,0)</f>
        <v>C-364</v>
      </c>
      <c r="Z3074" s="32" t="str">
        <f>+VLOOKUP(Enfermedades_Mundiales[[#This Row],[Filtro Integrado]],Estructura!$M$4:$O$367,3,0)</f>
        <v>FI-366</v>
      </c>
      <c r="AA3074" s="32" t="str">
        <f>+VLOOKUP(Enfermedades_Mundiales[[#This Row],[Muestra]],Estructura!$Q$4:$S$194,3,0)</f>
        <v>M-375</v>
      </c>
    </row>
    <row r="3075" spans="1:27" ht="40.799999999999997" x14ac:dyDescent="0.3">
      <c r="A3075" s="61" t="s">
        <v>3542</v>
      </c>
      <c r="B3075" s="43">
        <f t="shared" si="652"/>
        <v>360</v>
      </c>
      <c r="C3075" s="44" t="str">
        <f t="shared" si="652"/>
        <v>Enfermedades Mundiales</v>
      </c>
      <c r="D3075" s="44" t="str">
        <f t="shared" si="652"/>
        <v>Salud</v>
      </c>
      <c r="E3075" s="64">
        <v>13501</v>
      </c>
      <c r="F3075" s="44" t="str">
        <f t="shared" si="655"/>
        <v>Paso a Paso y Vacunación</v>
      </c>
      <c r="G3075" s="27" t="s">
        <v>3568</v>
      </c>
      <c r="H3075" s="60" t="s">
        <v>17</v>
      </c>
      <c r="I3075" s="58" t="s">
        <v>341</v>
      </c>
      <c r="J3075" s="43" t="str">
        <f t="shared" si="647"/>
        <v>Zona</v>
      </c>
      <c r="K3075" s="12" t="str">
        <f t="shared" si="656"/>
        <v>Etapas Históricas - Vacunación</v>
      </c>
      <c r="L3075" s="43" t="str">
        <f t="shared" si="656"/>
        <v>Periodo 2020-2021</v>
      </c>
      <c r="M3075" s="43" t="str">
        <f t="shared" si="656"/>
        <v>Unidades</v>
      </c>
      <c r="N3075" s="49" t="str">
        <f t="shared" si="656"/>
        <v>Ministerio de Ciencias, Tecnología, Conocimiento e Innovación</v>
      </c>
      <c r="O307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Melipilla</v>
      </c>
      <c r="P3075" s="68"/>
      <c r="Q3075" s="15" t="str">
        <f t="shared" si="653"/>
        <v>Gráfico Evolución Comparativo</v>
      </c>
      <c r="R3075" s="30"/>
      <c r="S307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https://analytics.zoho.com/open-view/2395394000008157701?ZOHO_CRITERIA=%22Localiza_CL_Poblacion%22.%22Codcom%22%3D13501</v>
      </c>
      <c r="T3075" s="17"/>
      <c r="U3075" s="31" t="str">
        <f t="shared" si="654"/>
        <v>#1774B9</v>
      </c>
      <c r="V3075" s="32" t="str">
        <f>+Enfermedades_Mundiales[[#This Row],[idcoleccion]]&amp;"-"&amp;Enfermedades_Mundiales[[#This Row],[id]]</f>
        <v>360-3065</v>
      </c>
      <c r="W3075" s="21">
        <f>+VLOOKUP(Enfermedades_Mundiales[[#This Row],[Filtro URL]],Estructura!$X$4:$Y$366,2,0)</f>
        <v>36313501</v>
      </c>
      <c r="X3075" s="21" t="str">
        <f>+VLOOKUP(Enfermedades_Mundiales[[#This Row],[tema]],Estructura!$A$4:$C$18,3,0)</f>
        <v>T-370</v>
      </c>
      <c r="Y3075" s="32" t="str">
        <f>+VLOOKUP(Enfermedades_Mundiales[[#This Row],[contenido]],Estructura!$E$4:$G$18,3,0)</f>
        <v>C-364</v>
      </c>
      <c r="Z3075" s="32" t="str">
        <f>+VLOOKUP(Enfermedades_Mundiales[[#This Row],[Filtro Integrado]],Estructura!$M$4:$O$367,3,0)</f>
        <v>FI-366</v>
      </c>
      <c r="AA3075" s="32" t="str">
        <f>+VLOOKUP(Enfermedades_Mundiales[[#This Row],[Muestra]],Estructura!$Q$4:$S$194,3,0)</f>
        <v>M-375</v>
      </c>
    </row>
    <row r="3076" spans="1:27" ht="36" x14ac:dyDescent="0.3">
      <c r="A3076" s="61" t="s">
        <v>3543</v>
      </c>
      <c r="B3076" s="43">
        <f t="shared" ref="B3076:D3091" si="657">+B3075</f>
        <v>360</v>
      </c>
      <c r="C3076" s="44" t="str">
        <f t="shared" si="657"/>
        <v>Enfermedades Mundiales</v>
      </c>
      <c r="D3076" s="44" t="str">
        <f t="shared" si="657"/>
        <v>Salud</v>
      </c>
      <c r="E3076" s="64">
        <v>13502</v>
      </c>
      <c r="F3076" s="44" t="str">
        <f t="shared" si="655"/>
        <v>Paso a Paso y Vacunación</v>
      </c>
      <c r="G3076" s="27" t="s">
        <v>3568</v>
      </c>
      <c r="H3076" s="60" t="s">
        <v>17</v>
      </c>
      <c r="I3076" s="58" t="s">
        <v>342</v>
      </c>
      <c r="J3076" s="43" t="str">
        <f t="shared" si="647"/>
        <v>Zona</v>
      </c>
      <c r="K3076" s="12" t="str">
        <f t="shared" si="656"/>
        <v>Etapas Históricas - Vacunación</v>
      </c>
      <c r="L3076" s="43" t="str">
        <f t="shared" si="656"/>
        <v>Periodo 2020-2021</v>
      </c>
      <c r="M3076" s="43" t="str">
        <f t="shared" si="656"/>
        <v>Unidades</v>
      </c>
      <c r="N3076" s="49" t="str">
        <f t="shared" si="656"/>
        <v>Ministerio de Ciencias, Tecnología, Conocimiento e Innovación</v>
      </c>
      <c r="O307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Alhué</v>
      </c>
      <c r="P3076" s="68"/>
      <c r="Q3076" s="15" t="str">
        <f t="shared" si="653"/>
        <v>Gráfico Evolución Comparativo</v>
      </c>
      <c r="R3076" s="30"/>
      <c r="S307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https://analytics.zoho.com/open-view/2395394000008157701?ZOHO_CRITERIA=%22Localiza_CL_Poblacion%22.%22Codcom%22%3D13502</v>
      </c>
      <c r="T3076" s="17"/>
      <c r="U3076" s="31" t="str">
        <f t="shared" si="654"/>
        <v>#1774B9</v>
      </c>
      <c r="V3076" s="32" t="str">
        <f>+Enfermedades_Mundiales[[#This Row],[idcoleccion]]&amp;"-"&amp;Enfermedades_Mundiales[[#This Row],[id]]</f>
        <v>360-3066</v>
      </c>
      <c r="W3076" s="21">
        <f>+VLOOKUP(Enfermedades_Mundiales[[#This Row],[Filtro URL]],Estructura!$X$4:$Y$366,2,0)</f>
        <v>36313502</v>
      </c>
      <c r="X3076" s="21" t="str">
        <f>+VLOOKUP(Enfermedades_Mundiales[[#This Row],[tema]],Estructura!$A$4:$C$18,3,0)</f>
        <v>T-370</v>
      </c>
      <c r="Y3076" s="32" t="str">
        <f>+VLOOKUP(Enfermedades_Mundiales[[#This Row],[contenido]],Estructura!$E$4:$G$18,3,0)</f>
        <v>C-364</v>
      </c>
      <c r="Z3076" s="32" t="str">
        <f>+VLOOKUP(Enfermedades_Mundiales[[#This Row],[Filtro Integrado]],Estructura!$M$4:$O$367,3,0)</f>
        <v>FI-366</v>
      </c>
      <c r="AA3076" s="32" t="str">
        <f>+VLOOKUP(Enfermedades_Mundiales[[#This Row],[Muestra]],Estructura!$Q$4:$S$194,3,0)</f>
        <v>M-375</v>
      </c>
    </row>
    <row r="3077" spans="1:27" ht="40.799999999999997" x14ac:dyDescent="0.3">
      <c r="A3077" s="61" t="s">
        <v>3544</v>
      </c>
      <c r="B3077" s="43">
        <f t="shared" si="657"/>
        <v>360</v>
      </c>
      <c r="C3077" s="44" t="str">
        <f t="shared" si="657"/>
        <v>Enfermedades Mundiales</v>
      </c>
      <c r="D3077" s="44" t="str">
        <f t="shared" si="657"/>
        <v>Salud</v>
      </c>
      <c r="E3077" s="64">
        <v>13503</v>
      </c>
      <c r="F3077" s="44" t="str">
        <f t="shared" si="655"/>
        <v>Paso a Paso y Vacunación</v>
      </c>
      <c r="G3077" s="27" t="s">
        <v>3568</v>
      </c>
      <c r="H3077" s="60" t="s">
        <v>17</v>
      </c>
      <c r="I3077" s="58" t="s">
        <v>343</v>
      </c>
      <c r="J3077" s="43" t="str">
        <f t="shared" si="647"/>
        <v>Zona</v>
      </c>
      <c r="K3077" s="12" t="str">
        <f t="shared" ref="K3077:N3092" si="658">+K3076</f>
        <v>Etapas Históricas - Vacunación</v>
      </c>
      <c r="L3077" s="43" t="str">
        <f t="shared" si="658"/>
        <v>Periodo 2020-2021</v>
      </c>
      <c r="M3077" s="43" t="str">
        <f t="shared" si="658"/>
        <v>Unidades</v>
      </c>
      <c r="N3077" s="49" t="str">
        <f t="shared" si="658"/>
        <v>Ministerio de Ciencias, Tecnología, Conocimiento e Innovación</v>
      </c>
      <c r="O307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Curacaví</v>
      </c>
      <c r="P3077" s="68"/>
      <c r="Q3077" s="15" t="str">
        <f t="shared" si="653"/>
        <v>Gráfico Evolución Comparativo</v>
      </c>
      <c r="R3077" s="30"/>
      <c r="S307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https://analytics.zoho.com/open-view/2395394000008157701?ZOHO_CRITERIA=%22Localiza_CL_Poblacion%22.%22Codcom%22%3D13503</v>
      </c>
      <c r="T3077" s="17"/>
      <c r="U3077" s="31" t="str">
        <f t="shared" si="654"/>
        <v>#1774B9</v>
      </c>
      <c r="V3077" s="32" t="str">
        <f>+Enfermedades_Mundiales[[#This Row],[idcoleccion]]&amp;"-"&amp;Enfermedades_Mundiales[[#This Row],[id]]</f>
        <v>360-3067</v>
      </c>
      <c r="W3077" s="21">
        <f>+VLOOKUP(Enfermedades_Mundiales[[#This Row],[Filtro URL]],Estructura!$X$4:$Y$366,2,0)</f>
        <v>36313503</v>
      </c>
      <c r="X3077" s="21" t="str">
        <f>+VLOOKUP(Enfermedades_Mundiales[[#This Row],[tema]],Estructura!$A$4:$C$18,3,0)</f>
        <v>T-370</v>
      </c>
      <c r="Y3077" s="32" t="str">
        <f>+VLOOKUP(Enfermedades_Mundiales[[#This Row],[contenido]],Estructura!$E$4:$G$18,3,0)</f>
        <v>C-364</v>
      </c>
      <c r="Z3077" s="32" t="str">
        <f>+VLOOKUP(Enfermedades_Mundiales[[#This Row],[Filtro Integrado]],Estructura!$M$4:$O$367,3,0)</f>
        <v>FI-366</v>
      </c>
      <c r="AA3077" s="32" t="str">
        <f>+VLOOKUP(Enfermedades_Mundiales[[#This Row],[Muestra]],Estructura!$Q$4:$S$194,3,0)</f>
        <v>M-375</v>
      </c>
    </row>
    <row r="3078" spans="1:27" ht="40.799999999999997" x14ac:dyDescent="0.3">
      <c r="A3078" s="61" t="s">
        <v>3545</v>
      </c>
      <c r="B3078" s="43">
        <f t="shared" si="657"/>
        <v>360</v>
      </c>
      <c r="C3078" s="44" t="str">
        <f t="shared" si="657"/>
        <v>Enfermedades Mundiales</v>
      </c>
      <c r="D3078" s="44" t="str">
        <f t="shared" si="657"/>
        <v>Salud</v>
      </c>
      <c r="E3078" s="64">
        <v>13504</v>
      </c>
      <c r="F3078" s="44" t="str">
        <f t="shared" si="655"/>
        <v>Paso a Paso y Vacunación</v>
      </c>
      <c r="G3078" s="27" t="s">
        <v>3568</v>
      </c>
      <c r="H3078" s="60" t="s">
        <v>17</v>
      </c>
      <c r="I3078" s="58" t="s">
        <v>344</v>
      </c>
      <c r="J3078" s="43" t="str">
        <f t="shared" ref="J3078:J3100" si="659">+J3077</f>
        <v>Zona</v>
      </c>
      <c r="K3078" s="12" t="str">
        <f t="shared" si="658"/>
        <v>Etapas Históricas - Vacunación</v>
      </c>
      <c r="L3078" s="43" t="str">
        <f t="shared" si="658"/>
        <v>Periodo 2020-2021</v>
      </c>
      <c r="M3078" s="43" t="str">
        <f t="shared" si="658"/>
        <v>Unidades</v>
      </c>
      <c r="N3078" s="49" t="str">
        <f t="shared" si="658"/>
        <v>Ministerio de Ciencias, Tecnología, Conocimiento e Innovación</v>
      </c>
      <c r="O307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María Pinto</v>
      </c>
      <c r="P3078" s="68"/>
      <c r="Q3078" s="15" t="str">
        <f t="shared" si="653"/>
        <v>Gráfico Evolución Comparativo</v>
      </c>
      <c r="R3078" s="30"/>
      <c r="S307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https://analytics.zoho.com/open-view/2395394000008157701?ZOHO_CRITERIA=%22Localiza_CL_Poblacion%22.%22Codcom%22%3D13504</v>
      </c>
      <c r="T3078" s="17"/>
      <c r="U3078" s="31" t="str">
        <f t="shared" si="654"/>
        <v>#1774B9</v>
      </c>
      <c r="V3078" s="32" t="str">
        <f>+Enfermedades_Mundiales[[#This Row],[idcoleccion]]&amp;"-"&amp;Enfermedades_Mundiales[[#This Row],[id]]</f>
        <v>360-3068</v>
      </c>
      <c r="W3078" s="21">
        <f>+VLOOKUP(Enfermedades_Mundiales[[#This Row],[Filtro URL]],Estructura!$X$4:$Y$366,2,0)</f>
        <v>36313504</v>
      </c>
      <c r="X3078" s="21" t="str">
        <f>+VLOOKUP(Enfermedades_Mundiales[[#This Row],[tema]],Estructura!$A$4:$C$18,3,0)</f>
        <v>T-370</v>
      </c>
      <c r="Y3078" s="32" t="str">
        <f>+VLOOKUP(Enfermedades_Mundiales[[#This Row],[contenido]],Estructura!$E$4:$G$18,3,0)</f>
        <v>C-364</v>
      </c>
      <c r="Z3078" s="32" t="str">
        <f>+VLOOKUP(Enfermedades_Mundiales[[#This Row],[Filtro Integrado]],Estructura!$M$4:$O$367,3,0)</f>
        <v>FI-366</v>
      </c>
      <c r="AA3078" s="32" t="str">
        <f>+VLOOKUP(Enfermedades_Mundiales[[#This Row],[Muestra]],Estructura!$Q$4:$S$194,3,0)</f>
        <v>M-375</v>
      </c>
    </row>
    <row r="3079" spans="1:27" ht="40.799999999999997" x14ac:dyDescent="0.3">
      <c r="A3079" s="61" t="s">
        <v>3546</v>
      </c>
      <c r="B3079" s="43">
        <f t="shared" si="657"/>
        <v>360</v>
      </c>
      <c r="C3079" s="44" t="str">
        <f t="shared" si="657"/>
        <v>Enfermedades Mundiales</v>
      </c>
      <c r="D3079" s="44" t="str">
        <f t="shared" si="657"/>
        <v>Salud</v>
      </c>
      <c r="E3079" s="64">
        <v>13505</v>
      </c>
      <c r="F3079" s="44" t="str">
        <f t="shared" si="655"/>
        <v>Paso a Paso y Vacunación</v>
      </c>
      <c r="G3079" s="27" t="s">
        <v>3568</v>
      </c>
      <c r="H3079" s="60" t="s">
        <v>17</v>
      </c>
      <c r="I3079" s="58" t="s">
        <v>345</v>
      </c>
      <c r="J3079" s="43" t="str">
        <f t="shared" si="659"/>
        <v>Zona</v>
      </c>
      <c r="K3079" s="12" t="str">
        <f t="shared" si="658"/>
        <v>Etapas Históricas - Vacunación</v>
      </c>
      <c r="L3079" s="43" t="str">
        <f t="shared" si="658"/>
        <v>Periodo 2020-2021</v>
      </c>
      <c r="M3079" s="43" t="str">
        <f t="shared" si="658"/>
        <v>Unidades</v>
      </c>
      <c r="N3079" s="49" t="str">
        <f t="shared" si="658"/>
        <v>Ministerio de Ciencias, Tecnología, Conocimiento e Innovación</v>
      </c>
      <c r="O307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San Pedro</v>
      </c>
      <c r="P3079" s="68"/>
      <c r="Q3079" s="15" t="str">
        <f t="shared" si="653"/>
        <v>Gráfico Evolución Comparativo</v>
      </c>
      <c r="R3079" s="30"/>
      <c r="S307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https://analytics.zoho.com/open-view/2395394000008157701?ZOHO_CRITERIA=%22Localiza_CL_Poblacion%22.%22Codcom%22%3D13505</v>
      </c>
      <c r="T3079" s="17"/>
      <c r="U3079" s="31" t="str">
        <f t="shared" si="654"/>
        <v>#1774B9</v>
      </c>
      <c r="V3079" s="32" t="str">
        <f>+Enfermedades_Mundiales[[#This Row],[idcoleccion]]&amp;"-"&amp;Enfermedades_Mundiales[[#This Row],[id]]</f>
        <v>360-3069</v>
      </c>
      <c r="W3079" s="21">
        <f>+VLOOKUP(Enfermedades_Mundiales[[#This Row],[Filtro URL]],Estructura!$X$4:$Y$366,2,0)</f>
        <v>36313505</v>
      </c>
      <c r="X3079" s="21" t="str">
        <f>+VLOOKUP(Enfermedades_Mundiales[[#This Row],[tema]],Estructura!$A$4:$C$18,3,0)</f>
        <v>T-370</v>
      </c>
      <c r="Y3079" s="32" t="str">
        <f>+VLOOKUP(Enfermedades_Mundiales[[#This Row],[contenido]],Estructura!$E$4:$G$18,3,0)</f>
        <v>C-364</v>
      </c>
      <c r="Z3079" s="32" t="str">
        <f>+VLOOKUP(Enfermedades_Mundiales[[#This Row],[Filtro Integrado]],Estructura!$M$4:$O$367,3,0)</f>
        <v>FI-366</v>
      </c>
      <c r="AA3079" s="32" t="str">
        <f>+VLOOKUP(Enfermedades_Mundiales[[#This Row],[Muestra]],Estructura!$Q$4:$S$194,3,0)</f>
        <v>M-375</v>
      </c>
    </row>
    <row r="3080" spans="1:27" ht="40.799999999999997" x14ac:dyDescent="0.3">
      <c r="A3080" s="61" t="s">
        <v>3547</v>
      </c>
      <c r="B3080" s="43">
        <f t="shared" si="657"/>
        <v>360</v>
      </c>
      <c r="C3080" s="44" t="str">
        <f t="shared" si="657"/>
        <v>Enfermedades Mundiales</v>
      </c>
      <c r="D3080" s="44" t="str">
        <f t="shared" si="657"/>
        <v>Salud</v>
      </c>
      <c r="E3080" s="64">
        <v>13601</v>
      </c>
      <c r="F3080" s="44" t="str">
        <f t="shared" si="655"/>
        <v>Paso a Paso y Vacunación</v>
      </c>
      <c r="G3080" s="27" t="s">
        <v>3568</v>
      </c>
      <c r="H3080" s="60" t="s">
        <v>17</v>
      </c>
      <c r="I3080" s="58" t="s">
        <v>346</v>
      </c>
      <c r="J3080" s="43" t="str">
        <f t="shared" si="659"/>
        <v>Zona</v>
      </c>
      <c r="K3080" s="12" t="str">
        <f t="shared" si="658"/>
        <v>Etapas Históricas - Vacunación</v>
      </c>
      <c r="L3080" s="43" t="str">
        <f t="shared" si="658"/>
        <v>Periodo 2020-2021</v>
      </c>
      <c r="M3080" s="43" t="str">
        <f t="shared" si="658"/>
        <v>Unidades</v>
      </c>
      <c r="N3080" s="49" t="str">
        <f t="shared" si="658"/>
        <v>Ministerio de Ciencias, Tecnología, Conocimiento e Innovación</v>
      </c>
      <c r="O308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Talagante</v>
      </c>
      <c r="P3080" s="68"/>
      <c r="Q3080" s="15" t="str">
        <f t="shared" si="653"/>
        <v>Gráfico Evolución Comparativo</v>
      </c>
      <c r="R3080" s="30"/>
      <c r="S308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https://analytics.zoho.com/open-view/2395394000008157701?ZOHO_CRITERIA=%22Localiza_CL_Poblacion%22.%22Codcom%22%3D13601</v>
      </c>
      <c r="T3080" s="17"/>
      <c r="U3080" s="31" t="str">
        <f t="shared" si="654"/>
        <v>#1774B9</v>
      </c>
      <c r="V3080" s="32" t="str">
        <f>+Enfermedades_Mundiales[[#This Row],[idcoleccion]]&amp;"-"&amp;Enfermedades_Mundiales[[#This Row],[id]]</f>
        <v>360-3070</v>
      </c>
      <c r="W3080" s="21">
        <f>+VLOOKUP(Enfermedades_Mundiales[[#This Row],[Filtro URL]],Estructura!$X$4:$Y$366,2,0)</f>
        <v>36313601</v>
      </c>
      <c r="X3080" s="21" t="str">
        <f>+VLOOKUP(Enfermedades_Mundiales[[#This Row],[tema]],Estructura!$A$4:$C$18,3,0)</f>
        <v>T-370</v>
      </c>
      <c r="Y3080" s="32" t="str">
        <f>+VLOOKUP(Enfermedades_Mundiales[[#This Row],[contenido]],Estructura!$E$4:$G$18,3,0)</f>
        <v>C-364</v>
      </c>
      <c r="Z3080" s="32" t="str">
        <f>+VLOOKUP(Enfermedades_Mundiales[[#This Row],[Filtro Integrado]],Estructura!$M$4:$O$367,3,0)</f>
        <v>FI-366</v>
      </c>
      <c r="AA3080" s="32" t="str">
        <f>+VLOOKUP(Enfermedades_Mundiales[[#This Row],[Muestra]],Estructura!$Q$4:$S$194,3,0)</f>
        <v>M-375</v>
      </c>
    </row>
    <row r="3081" spans="1:27" ht="40.799999999999997" x14ac:dyDescent="0.3">
      <c r="A3081" s="61" t="s">
        <v>3548</v>
      </c>
      <c r="B3081" s="43">
        <f t="shared" si="657"/>
        <v>360</v>
      </c>
      <c r="C3081" s="44" t="str">
        <f t="shared" si="657"/>
        <v>Enfermedades Mundiales</v>
      </c>
      <c r="D3081" s="44" t="str">
        <f t="shared" si="657"/>
        <v>Salud</v>
      </c>
      <c r="E3081" s="64">
        <v>13602</v>
      </c>
      <c r="F3081" s="44" t="str">
        <f t="shared" si="655"/>
        <v>Paso a Paso y Vacunación</v>
      </c>
      <c r="G3081" s="27" t="s">
        <v>3568</v>
      </c>
      <c r="H3081" s="60" t="s">
        <v>17</v>
      </c>
      <c r="I3081" s="58" t="s">
        <v>347</v>
      </c>
      <c r="J3081" s="43" t="str">
        <f t="shared" si="659"/>
        <v>Zona</v>
      </c>
      <c r="K3081" s="12" t="str">
        <f t="shared" si="658"/>
        <v>Etapas Históricas - Vacunación</v>
      </c>
      <c r="L3081" s="43" t="str">
        <f t="shared" si="658"/>
        <v>Periodo 2020-2021</v>
      </c>
      <c r="M3081" s="43" t="str">
        <f t="shared" si="658"/>
        <v>Unidades</v>
      </c>
      <c r="N3081" s="49" t="str">
        <f t="shared" si="658"/>
        <v>Ministerio de Ciencias, Tecnología, Conocimiento e Innovación</v>
      </c>
      <c r="O308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El Monte</v>
      </c>
      <c r="P3081" s="68"/>
      <c r="Q3081" s="15" t="str">
        <f t="shared" si="653"/>
        <v>Gráfico Evolución Comparativo</v>
      </c>
      <c r="R3081" s="30"/>
      <c r="S308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https://analytics.zoho.com/open-view/2395394000008157701?ZOHO_CRITERIA=%22Localiza_CL_Poblacion%22.%22Codcom%22%3D13602</v>
      </c>
      <c r="T3081" s="17"/>
      <c r="U3081" s="31" t="str">
        <f t="shared" si="654"/>
        <v>#1774B9</v>
      </c>
      <c r="V3081" s="32" t="str">
        <f>+Enfermedades_Mundiales[[#This Row],[idcoleccion]]&amp;"-"&amp;Enfermedades_Mundiales[[#This Row],[id]]</f>
        <v>360-3071</v>
      </c>
      <c r="W3081" s="21">
        <f>+VLOOKUP(Enfermedades_Mundiales[[#This Row],[Filtro URL]],Estructura!$X$4:$Y$366,2,0)</f>
        <v>36313602</v>
      </c>
      <c r="X3081" s="21" t="str">
        <f>+VLOOKUP(Enfermedades_Mundiales[[#This Row],[tema]],Estructura!$A$4:$C$18,3,0)</f>
        <v>T-370</v>
      </c>
      <c r="Y3081" s="32" t="str">
        <f>+VLOOKUP(Enfermedades_Mundiales[[#This Row],[contenido]],Estructura!$E$4:$G$18,3,0)</f>
        <v>C-364</v>
      </c>
      <c r="Z3081" s="32" t="str">
        <f>+VLOOKUP(Enfermedades_Mundiales[[#This Row],[Filtro Integrado]],Estructura!$M$4:$O$367,3,0)</f>
        <v>FI-366</v>
      </c>
      <c r="AA3081" s="32" t="str">
        <f>+VLOOKUP(Enfermedades_Mundiales[[#This Row],[Muestra]],Estructura!$Q$4:$S$194,3,0)</f>
        <v>M-375</v>
      </c>
    </row>
    <row r="3082" spans="1:27" ht="40.799999999999997" x14ac:dyDescent="0.3">
      <c r="A3082" s="61" t="s">
        <v>3549</v>
      </c>
      <c r="B3082" s="43">
        <f t="shared" si="657"/>
        <v>360</v>
      </c>
      <c r="C3082" s="44" t="str">
        <f t="shared" si="657"/>
        <v>Enfermedades Mundiales</v>
      </c>
      <c r="D3082" s="44" t="str">
        <f t="shared" si="657"/>
        <v>Salud</v>
      </c>
      <c r="E3082" s="64">
        <v>13603</v>
      </c>
      <c r="F3082" s="44" t="str">
        <f t="shared" si="655"/>
        <v>Paso a Paso y Vacunación</v>
      </c>
      <c r="G3082" s="27" t="s">
        <v>3568</v>
      </c>
      <c r="H3082" s="60" t="s">
        <v>17</v>
      </c>
      <c r="I3082" s="58" t="s">
        <v>348</v>
      </c>
      <c r="J3082" s="43" t="str">
        <f t="shared" si="659"/>
        <v>Zona</v>
      </c>
      <c r="K3082" s="12" t="str">
        <f t="shared" si="658"/>
        <v>Etapas Históricas - Vacunación</v>
      </c>
      <c r="L3082" s="43" t="str">
        <f t="shared" si="658"/>
        <v>Periodo 2020-2021</v>
      </c>
      <c r="M3082" s="43" t="str">
        <f t="shared" si="658"/>
        <v>Unidades</v>
      </c>
      <c r="N3082" s="49" t="str">
        <f t="shared" si="658"/>
        <v>Ministerio de Ciencias, Tecnología, Conocimiento e Innovación</v>
      </c>
      <c r="O308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Isla de Maipo</v>
      </c>
      <c r="P3082" s="68"/>
      <c r="Q3082" s="15" t="str">
        <f t="shared" si="653"/>
        <v>Gráfico Evolución Comparativo</v>
      </c>
      <c r="R3082" s="30"/>
      <c r="S308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https://analytics.zoho.com/open-view/2395394000008157701?ZOHO_CRITERIA=%22Localiza_CL_Poblacion%22.%22Codcom%22%3D13603</v>
      </c>
      <c r="T3082" s="17"/>
      <c r="U3082" s="31" t="str">
        <f t="shared" si="654"/>
        <v>#1774B9</v>
      </c>
      <c r="V3082" s="32" t="str">
        <f>+Enfermedades_Mundiales[[#This Row],[idcoleccion]]&amp;"-"&amp;Enfermedades_Mundiales[[#This Row],[id]]</f>
        <v>360-3072</v>
      </c>
      <c r="W3082" s="21">
        <f>+VLOOKUP(Enfermedades_Mundiales[[#This Row],[Filtro URL]],Estructura!$X$4:$Y$366,2,0)</f>
        <v>36313603</v>
      </c>
      <c r="X3082" s="21" t="str">
        <f>+VLOOKUP(Enfermedades_Mundiales[[#This Row],[tema]],Estructura!$A$4:$C$18,3,0)</f>
        <v>T-370</v>
      </c>
      <c r="Y3082" s="32" t="str">
        <f>+VLOOKUP(Enfermedades_Mundiales[[#This Row],[contenido]],Estructura!$E$4:$G$18,3,0)</f>
        <v>C-364</v>
      </c>
      <c r="Z3082" s="32" t="str">
        <f>+VLOOKUP(Enfermedades_Mundiales[[#This Row],[Filtro Integrado]],Estructura!$M$4:$O$367,3,0)</f>
        <v>FI-366</v>
      </c>
      <c r="AA3082" s="32" t="str">
        <f>+VLOOKUP(Enfermedades_Mundiales[[#This Row],[Muestra]],Estructura!$Q$4:$S$194,3,0)</f>
        <v>M-375</v>
      </c>
    </row>
    <row r="3083" spans="1:27" ht="40.799999999999997" x14ac:dyDescent="0.3">
      <c r="A3083" s="61" t="s">
        <v>3550</v>
      </c>
      <c r="B3083" s="43">
        <f t="shared" si="657"/>
        <v>360</v>
      </c>
      <c r="C3083" s="44" t="str">
        <f t="shared" si="657"/>
        <v>Enfermedades Mundiales</v>
      </c>
      <c r="D3083" s="44" t="str">
        <f t="shared" si="657"/>
        <v>Salud</v>
      </c>
      <c r="E3083" s="64">
        <v>13604</v>
      </c>
      <c r="F3083" s="44" t="str">
        <f t="shared" si="655"/>
        <v>Paso a Paso y Vacunación</v>
      </c>
      <c r="G3083" s="27" t="s">
        <v>3568</v>
      </c>
      <c r="H3083" s="60" t="s">
        <v>17</v>
      </c>
      <c r="I3083" s="58" t="s">
        <v>349</v>
      </c>
      <c r="J3083" s="43" t="str">
        <f t="shared" si="659"/>
        <v>Zona</v>
      </c>
      <c r="K3083" s="12" t="str">
        <f t="shared" si="658"/>
        <v>Etapas Históricas - Vacunación</v>
      </c>
      <c r="L3083" s="43" t="str">
        <f t="shared" si="658"/>
        <v>Periodo 2020-2021</v>
      </c>
      <c r="M3083" s="43" t="str">
        <f t="shared" si="658"/>
        <v>Unidades</v>
      </c>
      <c r="N3083" s="49" t="str">
        <f t="shared" si="658"/>
        <v>Ministerio de Ciencias, Tecnología, Conocimiento e Innovación</v>
      </c>
      <c r="O308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Padre Hurtado</v>
      </c>
      <c r="P3083" s="68"/>
      <c r="Q3083" s="15" t="str">
        <f t="shared" si="653"/>
        <v>Gráfico Evolución Comparativo</v>
      </c>
      <c r="R3083" s="30"/>
      <c r="S308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https://analytics.zoho.com/open-view/2395394000008157701?ZOHO_CRITERIA=%22Localiza_CL_Poblacion%22.%22Codcom%22%3D13604</v>
      </c>
      <c r="T3083" s="17"/>
      <c r="U3083" s="31" t="str">
        <f t="shared" si="654"/>
        <v>#1774B9</v>
      </c>
      <c r="V3083" s="32" t="str">
        <f>+Enfermedades_Mundiales[[#This Row],[idcoleccion]]&amp;"-"&amp;Enfermedades_Mundiales[[#This Row],[id]]</f>
        <v>360-3073</v>
      </c>
      <c r="W3083" s="21">
        <f>+VLOOKUP(Enfermedades_Mundiales[[#This Row],[Filtro URL]],Estructura!$X$4:$Y$366,2,0)</f>
        <v>36313604</v>
      </c>
      <c r="X3083" s="21" t="str">
        <f>+VLOOKUP(Enfermedades_Mundiales[[#This Row],[tema]],Estructura!$A$4:$C$18,3,0)</f>
        <v>T-370</v>
      </c>
      <c r="Y3083" s="32" t="str">
        <f>+VLOOKUP(Enfermedades_Mundiales[[#This Row],[contenido]],Estructura!$E$4:$G$18,3,0)</f>
        <v>C-364</v>
      </c>
      <c r="Z3083" s="32" t="str">
        <f>+VLOOKUP(Enfermedades_Mundiales[[#This Row],[Filtro Integrado]],Estructura!$M$4:$O$367,3,0)</f>
        <v>FI-366</v>
      </c>
      <c r="AA3083" s="32" t="str">
        <f>+VLOOKUP(Enfermedades_Mundiales[[#This Row],[Muestra]],Estructura!$Q$4:$S$194,3,0)</f>
        <v>M-375</v>
      </c>
    </row>
    <row r="3084" spans="1:27" ht="36" x14ac:dyDescent="0.3">
      <c r="A3084" s="61" t="s">
        <v>3551</v>
      </c>
      <c r="B3084" s="43">
        <f t="shared" si="657"/>
        <v>360</v>
      </c>
      <c r="C3084" s="44" t="str">
        <f t="shared" si="657"/>
        <v>Enfermedades Mundiales</v>
      </c>
      <c r="D3084" s="44" t="str">
        <f t="shared" si="657"/>
        <v>Salud</v>
      </c>
      <c r="E3084" s="64">
        <v>13605</v>
      </c>
      <c r="F3084" s="44" t="str">
        <f t="shared" si="655"/>
        <v>Paso a Paso y Vacunación</v>
      </c>
      <c r="G3084" s="27" t="s">
        <v>3568</v>
      </c>
      <c r="H3084" s="60" t="s">
        <v>17</v>
      </c>
      <c r="I3084" s="58" t="s">
        <v>350</v>
      </c>
      <c r="J3084" s="43" t="str">
        <f t="shared" si="659"/>
        <v>Zona</v>
      </c>
      <c r="K3084" s="12" t="str">
        <f t="shared" si="658"/>
        <v>Etapas Históricas - Vacunación</v>
      </c>
      <c r="L3084" s="43" t="str">
        <f t="shared" si="658"/>
        <v>Periodo 2020-2021</v>
      </c>
      <c r="M3084" s="43" t="str">
        <f t="shared" si="658"/>
        <v>Unidades</v>
      </c>
      <c r="N3084" s="49" t="str">
        <f t="shared" si="658"/>
        <v>Ministerio de Ciencias, Tecnología, Conocimiento e Innovación</v>
      </c>
      <c r="O308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Peñaflor</v>
      </c>
      <c r="P3084" s="68"/>
      <c r="Q3084" s="15" t="str">
        <f t="shared" si="653"/>
        <v>Gráfico Evolución Comparativo</v>
      </c>
      <c r="R3084" s="30"/>
      <c r="S308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https://analytics.zoho.com/open-view/2395394000008157701?ZOHO_CRITERIA=%22Localiza_CL_Poblacion%22.%22Codcom%22%3D13605</v>
      </c>
      <c r="T3084" s="17"/>
      <c r="U3084" s="31" t="str">
        <f t="shared" si="654"/>
        <v>#1774B9</v>
      </c>
      <c r="V3084" s="32" t="str">
        <f>+Enfermedades_Mundiales[[#This Row],[idcoleccion]]&amp;"-"&amp;Enfermedades_Mundiales[[#This Row],[id]]</f>
        <v>360-3074</v>
      </c>
      <c r="W3084" s="21">
        <f>+VLOOKUP(Enfermedades_Mundiales[[#This Row],[Filtro URL]],Estructura!$X$4:$Y$366,2,0)</f>
        <v>36313605</v>
      </c>
      <c r="X3084" s="21" t="str">
        <f>+VLOOKUP(Enfermedades_Mundiales[[#This Row],[tema]],Estructura!$A$4:$C$18,3,0)</f>
        <v>T-370</v>
      </c>
      <c r="Y3084" s="32" t="str">
        <f>+VLOOKUP(Enfermedades_Mundiales[[#This Row],[contenido]],Estructura!$E$4:$G$18,3,0)</f>
        <v>C-364</v>
      </c>
      <c r="Z3084" s="32" t="str">
        <f>+VLOOKUP(Enfermedades_Mundiales[[#This Row],[Filtro Integrado]],Estructura!$M$4:$O$367,3,0)</f>
        <v>FI-366</v>
      </c>
      <c r="AA3084" s="32" t="str">
        <f>+VLOOKUP(Enfermedades_Mundiales[[#This Row],[Muestra]],Estructura!$Q$4:$S$194,3,0)</f>
        <v>M-375</v>
      </c>
    </row>
    <row r="3085" spans="1:27" ht="36" x14ac:dyDescent="0.3">
      <c r="A3085" s="61" t="s">
        <v>3552</v>
      </c>
      <c r="B3085" s="43">
        <f t="shared" si="657"/>
        <v>360</v>
      </c>
      <c r="C3085" s="44" t="str">
        <f t="shared" si="657"/>
        <v>Enfermedades Mundiales</v>
      </c>
      <c r="D3085" s="44" t="str">
        <f t="shared" si="657"/>
        <v>Salud</v>
      </c>
      <c r="E3085" s="64">
        <v>14101</v>
      </c>
      <c r="F3085" s="44" t="str">
        <f t="shared" si="655"/>
        <v>Paso a Paso y Vacunación</v>
      </c>
      <c r="G3085" s="27" t="s">
        <v>3568</v>
      </c>
      <c r="H3085" s="60" t="s">
        <v>17</v>
      </c>
      <c r="I3085" s="58" t="s">
        <v>351</v>
      </c>
      <c r="J3085" s="43" t="str">
        <f t="shared" si="659"/>
        <v>Zona</v>
      </c>
      <c r="K3085" s="12" t="str">
        <f t="shared" si="658"/>
        <v>Etapas Históricas - Vacunación</v>
      </c>
      <c r="L3085" s="43" t="str">
        <f t="shared" si="658"/>
        <v>Periodo 2020-2021</v>
      </c>
      <c r="M3085" s="43" t="str">
        <f t="shared" si="658"/>
        <v>Unidades</v>
      </c>
      <c r="N3085" s="49" t="str">
        <f t="shared" si="658"/>
        <v>Ministerio de Ciencias, Tecnología, Conocimiento e Innovación</v>
      </c>
      <c r="O308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Valdivia</v>
      </c>
      <c r="P3085" s="68"/>
      <c r="Q3085" s="15" t="str">
        <f t="shared" si="653"/>
        <v>Gráfico Evolución Comparativo</v>
      </c>
      <c r="R3085" s="30"/>
      <c r="S308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https://analytics.zoho.com/open-view/2395394000008157701?ZOHO_CRITERIA=%22Localiza_CL_Poblacion%22.%22Codcom%22%3D14101</v>
      </c>
      <c r="T3085" s="17"/>
      <c r="U3085" s="31" t="str">
        <f t="shared" si="654"/>
        <v>#1774B9</v>
      </c>
      <c r="V3085" s="32" t="str">
        <f>+Enfermedades_Mundiales[[#This Row],[idcoleccion]]&amp;"-"&amp;Enfermedades_Mundiales[[#This Row],[id]]</f>
        <v>360-3075</v>
      </c>
      <c r="W3085" s="21">
        <f>+VLOOKUP(Enfermedades_Mundiales[[#This Row],[Filtro URL]],Estructura!$X$4:$Y$366,2,0)</f>
        <v>36314101</v>
      </c>
      <c r="X3085" s="21" t="str">
        <f>+VLOOKUP(Enfermedades_Mundiales[[#This Row],[tema]],Estructura!$A$4:$C$18,3,0)</f>
        <v>T-370</v>
      </c>
      <c r="Y3085" s="32" t="str">
        <f>+VLOOKUP(Enfermedades_Mundiales[[#This Row],[contenido]],Estructura!$E$4:$G$18,3,0)</f>
        <v>C-364</v>
      </c>
      <c r="Z3085" s="32" t="str">
        <f>+VLOOKUP(Enfermedades_Mundiales[[#This Row],[Filtro Integrado]],Estructura!$M$4:$O$367,3,0)</f>
        <v>FI-366</v>
      </c>
      <c r="AA3085" s="32" t="str">
        <f>+VLOOKUP(Enfermedades_Mundiales[[#This Row],[Muestra]],Estructura!$Q$4:$S$194,3,0)</f>
        <v>M-375</v>
      </c>
    </row>
    <row r="3086" spans="1:27" ht="36" x14ac:dyDescent="0.3">
      <c r="A3086" s="61" t="s">
        <v>3553</v>
      </c>
      <c r="B3086" s="43">
        <f t="shared" si="657"/>
        <v>360</v>
      </c>
      <c r="C3086" s="44" t="str">
        <f t="shared" si="657"/>
        <v>Enfermedades Mundiales</v>
      </c>
      <c r="D3086" s="44" t="str">
        <f t="shared" si="657"/>
        <v>Salud</v>
      </c>
      <c r="E3086" s="64">
        <v>14102</v>
      </c>
      <c r="F3086" s="44" t="str">
        <f t="shared" si="655"/>
        <v>Paso a Paso y Vacunación</v>
      </c>
      <c r="G3086" s="27" t="s">
        <v>3568</v>
      </c>
      <c r="H3086" s="60" t="s">
        <v>17</v>
      </c>
      <c r="I3086" s="58" t="s">
        <v>352</v>
      </c>
      <c r="J3086" s="43" t="str">
        <f t="shared" si="659"/>
        <v>Zona</v>
      </c>
      <c r="K3086" s="12" t="str">
        <f t="shared" si="658"/>
        <v>Etapas Históricas - Vacunación</v>
      </c>
      <c r="L3086" s="43" t="str">
        <f t="shared" si="658"/>
        <v>Periodo 2020-2021</v>
      </c>
      <c r="M3086" s="43" t="str">
        <f t="shared" si="658"/>
        <v>Unidades</v>
      </c>
      <c r="N3086" s="49" t="str">
        <f t="shared" si="658"/>
        <v>Ministerio de Ciencias, Tecnología, Conocimiento e Innovación</v>
      </c>
      <c r="O308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Corral</v>
      </c>
      <c r="P3086" s="68"/>
      <c r="Q3086" s="15" t="str">
        <f t="shared" si="653"/>
        <v>Gráfico Evolución Comparativo</v>
      </c>
      <c r="R3086" s="30"/>
      <c r="S308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https://analytics.zoho.com/open-view/2395394000008157701?ZOHO_CRITERIA=%22Localiza_CL_Poblacion%22.%22Codcom%22%3D14102</v>
      </c>
      <c r="T3086" s="17"/>
      <c r="U3086" s="31" t="str">
        <f t="shared" si="654"/>
        <v>#1774B9</v>
      </c>
      <c r="V3086" s="32" t="str">
        <f>+Enfermedades_Mundiales[[#This Row],[idcoleccion]]&amp;"-"&amp;Enfermedades_Mundiales[[#This Row],[id]]</f>
        <v>360-3076</v>
      </c>
      <c r="W3086" s="21">
        <f>+VLOOKUP(Enfermedades_Mundiales[[#This Row],[Filtro URL]],Estructura!$X$4:$Y$366,2,0)</f>
        <v>36314102</v>
      </c>
      <c r="X3086" s="21" t="str">
        <f>+VLOOKUP(Enfermedades_Mundiales[[#This Row],[tema]],Estructura!$A$4:$C$18,3,0)</f>
        <v>T-370</v>
      </c>
      <c r="Y3086" s="32" t="str">
        <f>+VLOOKUP(Enfermedades_Mundiales[[#This Row],[contenido]],Estructura!$E$4:$G$18,3,0)</f>
        <v>C-364</v>
      </c>
      <c r="Z3086" s="32" t="str">
        <f>+VLOOKUP(Enfermedades_Mundiales[[#This Row],[Filtro Integrado]],Estructura!$M$4:$O$367,3,0)</f>
        <v>FI-366</v>
      </c>
      <c r="AA3086" s="32" t="str">
        <f>+VLOOKUP(Enfermedades_Mundiales[[#This Row],[Muestra]],Estructura!$Q$4:$S$194,3,0)</f>
        <v>M-375</v>
      </c>
    </row>
    <row r="3087" spans="1:27" ht="36" x14ac:dyDescent="0.3">
      <c r="A3087" s="61" t="s">
        <v>3554</v>
      </c>
      <c r="B3087" s="43">
        <f t="shared" si="657"/>
        <v>360</v>
      </c>
      <c r="C3087" s="44" t="str">
        <f t="shared" si="657"/>
        <v>Enfermedades Mundiales</v>
      </c>
      <c r="D3087" s="44" t="str">
        <f t="shared" si="657"/>
        <v>Salud</v>
      </c>
      <c r="E3087" s="64">
        <v>14103</v>
      </c>
      <c r="F3087" s="44" t="str">
        <f t="shared" si="655"/>
        <v>Paso a Paso y Vacunación</v>
      </c>
      <c r="G3087" s="27" t="s">
        <v>3568</v>
      </c>
      <c r="H3087" s="60" t="s">
        <v>17</v>
      </c>
      <c r="I3087" s="58" t="s">
        <v>353</v>
      </c>
      <c r="J3087" s="43" t="str">
        <f t="shared" si="659"/>
        <v>Zona</v>
      </c>
      <c r="K3087" s="12" t="str">
        <f t="shared" si="658"/>
        <v>Etapas Históricas - Vacunación</v>
      </c>
      <c r="L3087" s="43" t="str">
        <f t="shared" si="658"/>
        <v>Periodo 2020-2021</v>
      </c>
      <c r="M3087" s="43" t="str">
        <f t="shared" si="658"/>
        <v>Unidades</v>
      </c>
      <c r="N3087" s="49" t="str">
        <f t="shared" si="658"/>
        <v>Ministerio de Ciencias, Tecnología, Conocimiento e Innovación</v>
      </c>
      <c r="O308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Lanco</v>
      </c>
      <c r="P3087" s="68"/>
      <c r="Q3087" s="15" t="str">
        <f t="shared" si="653"/>
        <v>Gráfico Evolución Comparativo</v>
      </c>
      <c r="R3087" s="30"/>
      <c r="S308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https://analytics.zoho.com/open-view/2395394000008157701?ZOHO_CRITERIA=%22Localiza_CL_Poblacion%22.%22Codcom%22%3D14103</v>
      </c>
      <c r="T3087" s="17"/>
      <c r="U3087" s="31" t="str">
        <f t="shared" si="654"/>
        <v>#1774B9</v>
      </c>
      <c r="V3087" s="32" t="str">
        <f>+Enfermedades_Mundiales[[#This Row],[idcoleccion]]&amp;"-"&amp;Enfermedades_Mundiales[[#This Row],[id]]</f>
        <v>360-3077</v>
      </c>
      <c r="W3087" s="21">
        <f>+VLOOKUP(Enfermedades_Mundiales[[#This Row],[Filtro URL]],Estructura!$X$4:$Y$366,2,0)</f>
        <v>36314103</v>
      </c>
      <c r="X3087" s="21" t="str">
        <f>+VLOOKUP(Enfermedades_Mundiales[[#This Row],[tema]],Estructura!$A$4:$C$18,3,0)</f>
        <v>T-370</v>
      </c>
      <c r="Y3087" s="32" t="str">
        <f>+VLOOKUP(Enfermedades_Mundiales[[#This Row],[contenido]],Estructura!$E$4:$G$18,3,0)</f>
        <v>C-364</v>
      </c>
      <c r="Z3087" s="32" t="str">
        <f>+VLOOKUP(Enfermedades_Mundiales[[#This Row],[Filtro Integrado]],Estructura!$M$4:$O$367,3,0)</f>
        <v>FI-366</v>
      </c>
      <c r="AA3087" s="32" t="str">
        <f>+VLOOKUP(Enfermedades_Mundiales[[#This Row],[Muestra]],Estructura!$Q$4:$S$194,3,0)</f>
        <v>M-375</v>
      </c>
    </row>
    <row r="3088" spans="1:27" ht="40.799999999999997" x14ac:dyDescent="0.3">
      <c r="A3088" s="61" t="s">
        <v>3555</v>
      </c>
      <c r="B3088" s="43">
        <f t="shared" si="657"/>
        <v>360</v>
      </c>
      <c r="C3088" s="44" t="str">
        <f t="shared" si="657"/>
        <v>Enfermedades Mundiales</v>
      </c>
      <c r="D3088" s="44" t="str">
        <f t="shared" si="657"/>
        <v>Salud</v>
      </c>
      <c r="E3088" s="64">
        <v>14104</v>
      </c>
      <c r="F3088" s="44" t="str">
        <f t="shared" si="655"/>
        <v>Paso a Paso y Vacunación</v>
      </c>
      <c r="G3088" s="27" t="s">
        <v>3568</v>
      </c>
      <c r="H3088" s="60" t="s">
        <v>17</v>
      </c>
      <c r="I3088" s="58" t="s">
        <v>28</v>
      </c>
      <c r="J3088" s="43" t="str">
        <f t="shared" si="659"/>
        <v>Zona</v>
      </c>
      <c r="K3088" s="12" t="str">
        <f t="shared" si="658"/>
        <v>Etapas Históricas - Vacunación</v>
      </c>
      <c r="L3088" s="43" t="str">
        <f t="shared" si="658"/>
        <v>Periodo 2020-2021</v>
      </c>
      <c r="M3088" s="43" t="str">
        <f t="shared" si="658"/>
        <v>Unidades</v>
      </c>
      <c r="N3088" s="49" t="str">
        <f t="shared" si="658"/>
        <v>Ministerio de Ciencias, Tecnología, Conocimiento e Innovación</v>
      </c>
      <c r="O308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Los Lagos</v>
      </c>
      <c r="P3088" s="68"/>
      <c r="Q3088" s="15" t="str">
        <f t="shared" si="653"/>
        <v>Gráfico Evolución Comparativo</v>
      </c>
      <c r="R3088" s="30"/>
      <c r="S308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https://analytics.zoho.com/open-view/2395394000008157701?ZOHO_CRITERIA=%22Localiza_CL_Poblacion%22.%22Codcom%22%3D14104</v>
      </c>
      <c r="T3088" s="17"/>
      <c r="U3088" s="31" t="str">
        <f t="shared" si="654"/>
        <v>#1774B9</v>
      </c>
      <c r="V3088" s="32" t="str">
        <f>+Enfermedades_Mundiales[[#This Row],[idcoleccion]]&amp;"-"&amp;Enfermedades_Mundiales[[#This Row],[id]]</f>
        <v>360-3078</v>
      </c>
      <c r="W3088" s="21">
        <f>+VLOOKUP(Enfermedades_Mundiales[[#This Row],[Filtro URL]],Estructura!$X$4:$Y$366,2,0)</f>
        <v>36314104</v>
      </c>
      <c r="X3088" s="21" t="str">
        <f>+VLOOKUP(Enfermedades_Mundiales[[#This Row],[tema]],Estructura!$A$4:$C$18,3,0)</f>
        <v>T-370</v>
      </c>
      <c r="Y3088" s="32" t="str">
        <f>+VLOOKUP(Enfermedades_Mundiales[[#This Row],[contenido]],Estructura!$E$4:$G$18,3,0)</f>
        <v>C-364</v>
      </c>
      <c r="Z3088" s="32" t="str">
        <f>+VLOOKUP(Enfermedades_Mundiales[[#This Row],[Filtro Integrado]],Estructura!$M$4:$O$367,3,0)</f>
        <v>FI-366</v>
      </c>
      <c r="AA3088" s="32" t="str">
        <f>+VLOOKUP(Enfermedades_Mundiales[[#This Row],[Muestra]],Estructura!$Q$4:$S$194,3,0)</f>
        <v>M-375</v>
      </c>
    </row>
    <row r="3089" spans="1:27" ht="36" x14ac:dyDescent="0.3">
      <c r="A3089" s="61" t="s">
        <v>3556</v>
      </c>
      <c r="B3089" s="43">
        <f t="shared" si="657"/>
        <v>360</v>
      </c>
      <c r="C3089" s="44" t="str">
        <f t="shared" si="657"/>
        <v>Enfermedades Mundiales</v>
      </c>
      <c r="D3089" s="44" t="str">
        <f t="shared" si="657"/>
        <v>Salud</v>
      </c>
      <c r="E3089" s="64">
        <v>14105</v>
      </c>
      <c r="F3089" s="44" t="str">
        <f t="shared" si="655"/>
        <v>Paso a Paso y Vacunación</v>
      </c>
      <c r="G3089" s="27" t="s">
        <v>3568</v>
      </c>
      <c r="H3089" s="60" t="s">
        <v>17</v>
      </c>
      <c r="I3089" s="58" t="s">
        <v>354</v>
      </c>
      <c r="J3089" s="43" t="str">
        <f t="shared" si="659"/>
        <v>Zona</v>
      </c>
      <c r="K3089" s="12" t="str">
        <f t="shared" si="658"/>
        <v>Etapas Históricas - Vacunación</v>
      </c>
      <c r="L3089" s="43" t="str">
        <f t="shared" si="658"/>
        <v>Periodo 2020-2021</v>
      </c>
      <c r="M3089" s="43" t="str">
        <f t="shared" si="658"/>
        <v>Unidades</v>
      </c>
      <c r="N3089" s="49" t="str">
        <f t="shared" si="658"/>
        <v>Ministerio de Ciencias, Tecnología, Conocimiento e Innovación</v>
      </c>
      <c r="O308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Máfil</v>
      </c>
      <c r="P3089" s="68"/>
      <c r="Q3089" s="15" t="str">
        <f t="shared" si="653"/>
        <v>Gráfico Evolución Comparativo</v>
      </c>
      <c r="R3089" s="30"/>
      <c r="S308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https://analytics.zoho.com/open-view/2395394000008157701?ZOHO_CRITERIA=%22Localiza_CL_Poblacion%22.%22Codcom%22%3D14105</v>
      </c>
      <c r="T3089" s="17"/>
      <c r="U3089" s="31" t="str">
        <f t="shared" si="654"/>
        <v>#1774B9</v>
      </c>
      <c r="V3089" s="32" t="str">
        <f>+Enfermedades_Mundiales[[#This Row],[idcoleccion]]&amp;"-"&amp;Enfermedades_Mundiales[[#This Row],[id]]</f>
        <v>360-3079</v>
      </c>
      <c r="W3089" s="21">
        <f>+VLOOKUP(Enfermedades_Mundiales[[#This Row],[Filtro URL]],Estructura!$X$4:$Y$366,2,0)</f>
        <v>36314105</v>
      </c>
      <c r="X3089" s="21" t="str">
        <f>+VLOOKUP(Enfermedades_Mundiales[[#This Row],[tema]],Estructura!$A$4:$C$18,3,0)</f>
        <v>T-370</v>
      </c>
      <c r="Y3089" s="32" t="str">
        <f>+VLOOKUP(Enfermedades_Mundiales[[#This Row],[contenido]],Estructura!$E$4:$G$18,3,0)</f>
        <v>C-364</v>
      </c>
      <c r="Z3089" s="32" t="str">
        <f>+VLOOKUP(Enfermedades_Mundiales[[#This Row],[Filtro Integrado]],Estructura!$M$4:$O$367,3,0)</f>
        <v>FI-366</v>
      </c>
      <c r="AA3089" s="32" t="str">
        <f>+VLOOKUP(Enfermedades_Mundiales[[#This Row],[Muestra]],Estructura!$Q$4:$S$194,3,0)</f>
        <v>M-375</v>
      </c>
    </row>
    <row r="3090" spans="1:27" ht="40.799999999999997" x14ac:dyDescent="0.3">
      <c r="A3090" s="61" t="s">
        <v>3557</v>
      </c>
      <c r="B3090" s="43">
        <f t="shared" si="657"/>
        <v>360</v>
      </c>
      <c r="C3090" s="44" t="str">
        <f t="shared" si="657"/>
        <v>Enfermedades Mundiales</v>
      </c>
      <c r="D3090" s="44" t="str">
        <f t="shared" si="657"/>
        <v>Salud</v>
      </c>
      <c r="E3090" s="64">
        <v>14106</v>
      </c>
      <c r="F3090" s="44" t="str">
        <f t="shared" si="655"/>
        <v>Paso a Paso y Vacunación</v>
      </c>
      <c r="G3090" s="27" t="s">
        <v>3568</v>
      </c>
      <c r="H3090" s="60" t="s">
        <v>17</v>
      </c>
      <c r="I3090" s="58" t="s">
        <v>355</v>
      </c>
      <c r="J3090" s="43" t="str">
        <f t="shared" si="659"/>
        <v>Zona</v>
      </c>
      <c r="K3090" s="12" t="str">
        <f t="shared" si="658"/>
        <v>Etapas Históricas - Vacunación</v>
      </c>
      <c r="L3090" s="43" t="str">
        <f t="shared" si="658"/>
        <v>Periodo 2020-2021</v>
      </c>
      <c r="M3090" s="43" t="str">
        <f t="shared" si="658"/>
        <v>Unidades</v>
      </c>
      <c r="N3090" s="49" t="str">
        <f t="shared" si="658"/>
        <v>Ministerio de Ciencias, Tecnología, Conocimiento e Innovación</v>
      </c>
      <c r="O309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Mariquina</v>
      </c>
      <c r="P3090" s="68"/>
      <c r="Q3090" s="15" t="str">
        <f t="shared" si="653"/>
        <v>Gráfico Evolución Comparativo</v>
      </c>
      <c r="R3090" s="30"/>
      <c r="S309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https://analytics.zoho.com/open-view/2395394000008157701?ZOHO_CRITERIA=%22Localiza_CL_Poblacion%22.%22Codcom%22%3D14106</v>
      </c>
      <c r="T3090" s="17"/>
      <c r="U3090" s="31" t="str">
        <f t="shared" si="654"/>
        <v>#1774B9</v>
      </c>
      <c r="V3090" s="32" t="str">
        <f>+Enfermedades_Mundiales[[#This Row],[idcoleccion]]&amp;"-"&amp;Enfermedades_Mundiales[[#This Row],[id]]</f>
        <v>360-3080</v>
      </c>
      <c r="W3090" s="21">
        <f>+VLOOKUP(Enfermedades_Mundiales[[#This Row],[Filtro URL]],Estructura!$X$4:$Y$366,2,0)</f>
        <v>36314106</v>
      </c>
      <c r="X3090" s="21" t="str">
        <f>+VLOOKUP(Enfermedades_Mundiales[[#This Row],[tema]],Estructura!$A$4:$C$18,3,0)</f>
        <v>T-370</v>
      </c>
      <c r="Y3090" s="32" t="str">
        <f>+VLOOKUP(Enfermedades_Mundiales[[#This Row],[contenido]],Estructura!$E$4:$G$18,3,0)</f>
        <v>C-364</v>
      </c>
      <c r="Z3090" s="32" t="str">
        <f>+VLOOKUP(Enfermedades_Mundiales[[#This Row],[Filtro Integrado]],Estructura!$M$4:$O$367,3,0)</f>
        <v>FI-366</v>
      </c>
      <c r="AA3090" s="32" t="str">
        <f>+VLOOKUP(Enfermedades_Mundiales[[#This Row],[Muestra]],Estructura!$Q$4:$S$194,3,0)</f>
        <v>M-375</v>
      </c>
    </row>
    <row r="3091" spans="1:27" ht="36" x14ac:dyDescent="0.3">
      <c r="A3091" s="61" t="s">
        <v>3558</v>
      </c>
      <c r="B3091" s="43">
        <f t="shared" si="657"/>
        <v>360</v>
      </c>
      <c r="C3091" s="44" t="str">
        <f t="shared" si="657"/>
        <v>Enfermedades Mundiales</v>
      </c>
      <c r="D3091" s="44" t="str">
        <f t="shared" si="657"/>
        <v>Salud</v>
      </c>
      <c r="E3091" s="64">
        <v>14107</v>
      </c>
      <c r="F3091" s="44" t="str">
        <f t="shared" si="655"/>
        <v>Paso a Paso y Vacunación</v>
      </c>
      <c r="G3091" s="27" t="s">
        <v>3568</v>
      </c>
      <c r="H3091" s="60" t="s">
        <v>17</v>
      </c>
      <c r="I3091" s="58" t="s">
        <v>356</v>
      </c>
      <c r="J3091" s="43" t="str">
        <f t="shared" si="659"/>
        <v>Zona</v>
      </c>
      <c r="K3091" s="12" t="str">
        <f t="shared" si="658"/>
        <v>Etapas Históricas - Vacunación</v>
      </c>
      <c r="L3091" s="43" t="str">
        <f t="shared" si="658"/>
        <v>Periodo 2020-2021</v>
      </c>
      <c r="M3091" s="43" t="str">
        <f t="shared" si="658"/>
        <v>Unidades</v>
      </c>
      <c r="N3091" s="49" t="str">
        <f t="shared" si="658"/>
        <v>Ministerio de Ciencias, Tecnología, Conocimiento e Innovación</v>
      </c>
      <c r="O3091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Paillaco</v>
      </c>
      <c r="P3091" s="68"/>
      <c r="Q3091" s="15" t="str">
        <f t="shared" si="653"/>
        <v>Gráfico Evolución Comparativo</v>
      </c>
      <c r="R3091" s="30"/>
      <c r="S3091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https://analytics.zoho.com/open-view/2395394000008157701?ZOHO_CRITERIA=%22Localiza_CL_Poblacion%22.%22Codcom%22%3D14107</v>
      </c>
      <c r="T3091" s="17"/>
      <c r="U3091" s="31" t="str">
        <f t="shared" si="654"/>
        <v>#1774B9</v>
      </c>
      <c r="V3091" s="32" t="str">
        <f>+Enfermedades_Mundiales[[#This Row],[idcoleccion]]&amp;"-"&amp;Enfermedades_Mundiales[[#This Row],[id]]</f>
        <v>360-3081</v>
      </c>
      <c r="W3091" s="21">
        <f>+VLOOKUP(Enfermedades_Mundiales[[#This Row],[Filtro URL]],Estructura!$X$4:$Y$366,2,0)</f>
        <v>36314107</v>
      </c>
      <c r="X3091" s="21" t="str">
        <f>+VLOOKUP(Enfermedades_Mundiales[[#This Row],[tema]],Estructura!$A$4:$C$18,3,0)</f>
        <v>T-370</v>
      </c>
      <c r="Y3091" s="32" t="str">
        <f>+VLOOKUP(Enfermedades_Mundiales[[#This Row],[contenido]],Estructura!$E$4:$G$18,3,0)</f>
        <v>C-364</v>
      </c>
      <c r="Z3091" s="32" t="str">
        <f>+VLOOKUP(Enfermedades_Mundiales[[#This Row],[Filtro Integrado]],Estructura!$M$4:$O$367,3,0)</f>
        <v>FI-366</v>
      </c>
      <c r="AA3091" s="32" t="str">
        <f>+VLOOKUP(Enfermedades_Mundiales[[#This Row],[Muestra]],Estructura!$Q$4:$S$194,3,0)</f>
        <v>M-375</v>
      </c>
    </row>
    <row r="3092" spans="1:27" ht="40.799999999999997" x14ac:dyDescent="0.3">
      <c r="A3092" s="61" t="s">
        <v>3559</v>
      </c>
      <c r="B3092" s="43">
        <f t="shared" ref="B3092:D3100" si="660">+B3091</f>
        <v>360</v>
      </c>
      <c r="C3092" s="44" t="str">
        <f t="shared" si="660"/>
        <v>Enfermedades Mundiales</v>
      </c>
      <c r="D3092" s="44" t="str">
        <f t="shared" si="660"/>
        <v>Salud</v>
      </c>
      <c r="E3092" s="64">
        <v>14108</v>
      </c>
      <c r="F3092" s="44" t="str">
        <f t="shared" si="655"/>
        <v>Paso a Paso y Vacunación</v>
      </c>
      <c r="G3092" s="27" t="s">
        <v>3568</v>
      </c>
      <c r="H3092" s="60" t="s">
        <v>17</v>
      </c>
      <c r="I3092" s="58" t="s">
        <v>357</v>
      </c>
      <c r="J3092" s="43" t="str">
        <f t="shared" si="659"/>
        <v>Zona</v>
      </c>
      <c r="K3092" s="12" t="str">
        <f t="shared" si="658"/>
        <v>Etapas Históricas - Vacunación</v>
      </c>
      <c r="L3092" s="43" t="str">
        <f t="shared" si="658"/>
        <v>Periodo 2020-2021</v>
      </c>
      <c r="M3092" s="43" t="str">
        <f t="shared" si="658"/>
        <v>Unidades</v>
      </c>
      <c r="N3092" s="49" t="str">
        <f t="shared" si="658"/>
        <v>Ministerio de Ciencias, Tecnología, Conocimiento e Innovación</v>
      </c>
      <c r="O3092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Panguipulli</v>
      </c>
      <c r="P3092" s="68"/>
      <c r="Q3092" s="15" t="str">
        <f t="shared" si="653"/>
        <v>Gráfico Evolución Comparativo</v>
      </c>
      <c r="R3092" s="30"/>
      <c r="S3092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https://analytics.zoho.com/open-view/2395394000008157701?ZOHO_CRITERIA=%22Localiza_CL_Poblacion%22.%22Codcom%22%3D14108</v>
      </c>
      <c r="T3092" s="17"/>
      <c r="U3092" s="31" t="str">
        <f t="shared" si="654"/>
        <v>#1774B9</v>
      </c>
      <c r="V3092" s="32" t="str">
        <f>+Enfermedades_Mundiales[[#This Row],[idcoleccion]]&amp;"-"&amp;Enfermedades_Mundiales[[#This Row],[id]]</f>
        <v>360-3082</v>
      </c>
      <c r="W3092" s="21">
        <f>+VLOOKUP(Enfermedades_Mundiales[[#This Row],[Filtro URL]],Estructura!$X$4:$Y$366,2,0)</f>
        <v>36314108</v>
      </c>
      <c r="X3092" s="21" t="str">
        <f>+VLOOKUP(Enfermedades_Mundiales[[#This Row],[tema]],Estructura!$A$4:$C$18,3,0)</f>
        <v>T-370</v>
      </c>
      <c r="Y3092" s="32" t="str">
        <f>+VLOOKUP(Enfermedades_Mundiales[[#This Row],[contenido]],Estructura!$E$4:$G$18,3,0)</f>
        <v>C-364</v>
      </c>
      <c r="Z3092" s="32" t="str">
        <f>+VLOOKUP(Enfermedades_Mundiales[[#This Row],[Filtro Integrado]],Estructura!$M$4:$O$367,3,0)</f>
        <v>FI-366</v>
      </c>
      <c r="AA3092" s="32" t="str">
        <f>+VLOOKUP(Enfermedades_Mundiales[[#This Row],[Muestra]],Estructura!$Q$4:$S$194,3,0)</f>
        <v>M-375</v>
      </c>
    </row>
    <row r="3093" spans="1:27" ht="40.799999999999997" x14ac:dyDescent="0.3">
      <c r="A3093" s="61" t="s">
        <v>3560</v>
      </c>
      <c r="B3093" s="43">
        <f t="shared" si="660"/>
        <v>360</v>
      </c>
      <c r="C3093" s="44" t="str">
        <f t="shared" si="660"/>
        <v>Enfermedades Mundiales</v>
      </c>
      <c r="D3093" s="44" t="str">
        <f t="shared" si="660"/>
        <v>Salud</v>
      </c>
      <c r="E3093" s="64">
        <v>14201</v>
      </c>
      <c r="F3093" s="44" t="str">
        <f t="shared" si="655"/>
        <v>Paso a Paso y Vacunación</v>
      </c>
      <c r="G3093" s="27" t="s">
        <v>3568</v>
      </c>
      <c r="H3093" s="60" t="s">
        <v>17</v>
      </c>
      <c r="I3093" s="58" t="s">
        <v>358</v>
      </c>
      <c r="J3093" s="43" t="str">
        <f t="shared" si="659"/>
        <v>Zona</v>
      </c>
      <c r="K3093" s="12" t="str">
        <f t="shared" ref="K3093:N3100" si="661">+K3092</f>
        <v>Etapas Históricas - Vacunación</v>
      </c>
      <c r="L3093" s="43" t="str">
        <f t="shared" si="661"/>
        <v>Periodo 2020-2021</v>
      </c>
      <c r="M3093" s="43" t="str">
        <f t="shared" si="661"/>
        <v>Unidades</v>
      </c>
      <c r="N3093" s="49" t="str">
        <f t="shared" si="661"/>
        <v>Ministerio de Ciencias, Tecnología, Conocimiento e Innovación</v>
      </c>
      <c r="O3093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 Unión</v>
      </c>
      <c r="P3093" s="68"/>
      <c r="Q3093" s="15" t="str">
        <f t="shared" si="653"/>
        <v>Gráfico Evolución Comparativo</v>
      </c>
      <c r="R3093" s="30"/>
      <c r="S3093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https://analytics.zoho.com/open-view/2395394000008157701?ZOHO_CRITERIA=%22Localiza_CL_Poblacion%22.%22Codcom%22%3D14201</v>
      </c>
      <c r="T3093" s="17"/>
      <c r="U3093" s="31" t="str">
        <f t="shared" si="654"/>
        <v>#1774B9</v>
      </c>
      <c r="V3093" s="32" t="str">
        <f>+Enfermedades_Mundiales[[#This Row],[idcoleccion]]&amp;"-"&amp;Enfermedades_Mundiales[[#This Row],[id]]</f>
        <v>360-3083</v>
      </c>
      <c r="W3093" s="21">
        <f>+VLOOKUP(Enfermedades_Mundiales[[#This Row],[Filtro URL]],Estructura!$X$4:$Y$366,2,0)</f>
        <v>36314201</v>
      </c>
      <c r="X3093" s="21" t="str">
        <f>+VLOOKUP(Enfermedades_Mundiales[[#This Row],[tema]],Estructura!$A$4:$C$18,3,0)</f>
        <v>T-370</v>
      </c>
      <c r="Y3093" s="32" t="str">
        <f>+VLOOKUP(Enfermedades_Mundiales[[#This Row],[contenido]],Estructura!$E$4:$G$18,3,0)</f>
        <v>C-364</v>
      </c>
      <c r="Z3093" s="32" t="str">
        <f>+VLOOKUP(Enfermedades_Mundiales[[#This Row],[Filtro Integrado]],Estructura!$M$4:$O$367,3,0)</f>
        <v>FI-366</v>
      </c>
      <c r="AA3093" s="32" t="str">
        <f>+VLOOKUP(Enfermedades_Mundiales[[#This Row],[Muestra]],Estructura!$Q$4:$S$194,3,0)</f>
        <v>M-375</v>
      </c>
    </row>
    <row r="3094" spans="1:27" ht="36" x14ac:dyDescent="0.3">
      <c r="A3094" s="61" t="s">
        <v>3561</v>
      </c>
      <c r="B3094" s="43">
        <f t="shared" si="660"/>
        <v>360</v>
      </c>
      <c r="C3094" s="44" t="str">
        <f t="shared" si="660"/>
        <v>Enfermedades Mundiales</v>
      </c>
      <c r="D3094" s="44" t="str">
        <f t="shared" si="660"/>
        <v>Salud</v>
      </c>
      <c r="E3094" s="64">
        <v>14202</v>
      </c>
      <c r="F3094" s="44" t="str">
        <f t="shared" si="655"/>
        <v>Paso a Paso y Vacunación</v>
      </c>
      <c r="G3094" s="27" t="s">
        <v>3568</v>
      </c>
      <c r="H3094" s="60" t="s">
        <v>17</v>
      </c>
      <c r="I3094" s="58" t="s">
        <v>359</v>
      </c>
      <c r="J3094" s="43" t="str">
        <f t="shared" si="659"/>
        <v>Zona</v>
      </c>
      <c r="K3094" s="12" t="str">
        <f t="shared" si="661"/>
        <v>Etapas Históricas - Vacunación</v>
      </c>
      <c r="L3094" s="43" t="str">
        <f t="shared" si="661"/>
        <v>Periodo 2020-2021</v>
      </c>
      <c r="M3094" s="43" t="str">
        <f t="shared" si="661"/>
        <v>Unidades</v>
      </c>
      <c r="N3094" s="49" t="str">
        <f t="shared" si="661"/>
        <v>Ministerio de Ciencias, Tecnología, Conocimiento e Innovación</v>
      </c>
      <c r="O3094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Futrono</v>
      </c>
      <c r="P3094" s="68"/>
      <c r="Q3094" s="15" t="str">
        <f t="shared" si="653"/>
        <v>Gráfico Evolución Comparativo</v>
      </c>
      <c r="R3094" s="30"/>
      <c r="S3094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https://analytics.zoho.com/open-view/2395394000008157701?ZOHO_CRITERIA=%22Localiza_CL_Poblacion%22.%22Codcom%22%3D14202</v>
      </c>
      <c r="T3094" s="17"/>
      <c r="U3094" s="31" t="str">
        <f t="shared" si="654"/>
        <v>#1774B9</v>
      </c>
      <c r="V3094" s="32" t="str">
        <f>+Enfermedades_Mundiales[[#This Row],[idcoleccion]]&amp;"-"&amp;Enfermedades_Mundiales[[#This Row],[id]]</f>
        <v>360-3084</v>
      </c>
      <c r="W3094" s="21">
        <f>+VLOOKUP(Enfermedades_Mundiales[[#This Row],[Filtro URL]],Estructura!$X$4:$Y$366,2,0)</f>
        <v>36314202</v>
      </c>
      <c r="X3094" s="21" t="str">
        <f>+VLOOKUP(Enfermedades_Mundiales[[#This Row],[tema]],Estructura!$A$4:$C$18,3,0)</f>
        <v>T-370</v>
      </c>
      <c r="Y3094" s="32" t="str">
        <f>+VLOOKUP(Enfermedades_Mundiales[[#This Row],[contenido]],Estructura!$E$4:$G$18,3,0)</f>
        <v>C-364</v>
      </c>
      <c r="Z3094" s="32" t="str">
        <f>+VLOOKUP(Enfermedades_Mundiales[[#This Row],[Filtro Integrado]],Estructura!$M$4:$O$367,3,0)</f>
        <v>FI-366</v>
      </c>
      <c r="AA3094" s="32" t="str">
        <f>+VLOOKUP(Enfermedades_Mundiales[[#This Row],[Muestra]],Estructura!$Q$4:$S$194,3,0)</f>
        <v>M-375</v>
      </c>
    </row>
    <row r="3095" spans="1:27" ht="40.799999999999997" x14ac:dyDescent="0.3">
      <c r="A3095" s="61" t="s">
        <v>3562</v>
      </c>
      <c r="B3095" s="43">
        <f t="shared" si="660"/>
        <v>360</v>
      </c>
      <c r="C3095" s="44" t="str">
        <f t="shared" si="660"/>
        <v>Enfermedades Mundiales</v>
      </c>
      <c r="D3095" s="44" t="str">
        <f t="shared" si="660"/>
        <v>Salud</v>
      </c>
      <c r="E3095" s="64">
        <v>14203</v>
      </c>
      <c r="F3095" s="44" t="str">
        <f t="shared" si="655"/>
        <v>Paso a Paso y Vacunación</v>
      </c>
      <c r="G3095" s="27" t="s">
        <v>3568</v>
      </c>
      <c r="H3095" s="60" t="s">
        <v>17</v>
      </c>
      <c r="I3095" s="58" t="s">
        <v>360</v>
      </c>
      <c r="J3095" s="43" t="str">
        <f t="shared" si="659"/>
        <v>Zona</v>
      </c>
      <c r="K3095" s="12" t="str">
        <f t="shared" si="661"/>
        <v>Etapas Históricas - Vacunación</v>
      </c>
      <c r="L3095" s="43" t="str">
        <f t="shared" si="661"/>
        <v>Periodo 2020-2021</v>
      </c>
      <c r="M3095" s="43" t="str">
        <f t="shared" si="661"/>
        <v>Unidades</v>
      </c>
      <c r="N3095" s="49" t="str">
        <f t="shared" si="661"/>
        <v>Ministerio de Ciencias, Tecnología, Conocimiento e Innovación</v>
      </c>
      <c r="O3095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Lago Ranco</v>
      </c>
      <c r="P3095" s="68"/>
      <c r="Q3095" s="15" t="str">
        <f t="shared" si="653"/>
        <v>Gráfico Evolución Comparativo</v>
      </c>
      <c r="R3095" s="30"/>
      <c r="S3095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https://analytics.zoho.com/open-view/2395394000008157701?ZOHO_CRITERIA=%22Localiza_CL_Poblacion%22.%22Codcom%22%3D14203</v>
      </c>
      <c r="T3095" s="17"/>
      <c r="U3095" s="31" t="str">
        <f t="shared" si="654"/>
        <v>#1774B9</v>
      </c>
      <c r="V3095" s="32" t="str">
        <f>+Enfermedades_Mundiales[[#This Row],[idcoleccion]]&amp;"-"&amp;Enfermedades_Mundiales[[#This Row],[id]]</f>
        <v>360-3085</v>
      </c>
      <c r="W3095" s="21">
        <f>+VLOOKUP(Enfermedades_Mundiales[[#This Row],[Filtro URL]],Estructura!$X$4:$Y$366,2,0)</f>
        <v>36314203</v>
      </c>
      <c r="X3095" s="21" t="str">
        <f>+VLOOKUP(Enfermedades_Mundiales[[#This Row],[tema]],Estructura!$A$4:$C$18,3,0)</f>
        <v>T-370</v>
      </c>
      <c r="Y3095" s="32" t="str">
        <f>+VLOOKUP(Enfermedades_Mundiales[[#This Row],[contenido]],Estructura!$E$4:$G$18,3,0)</f>
        <v>C-364</v>
      </c>
      <c r="Z3095" s="32" t="str">
        <f>+VLOOKUP(Enfermedades_Mundiales[[#This Row],[Filtro Integrado]],Estructura!$M$4:$O$367,3,0)</f>
        <v>FI-366</v>
      </c>
      <c r="AA3095" s="32" t="str">
        <f>+VLOOKUP(Enfermedades_Mundiales[[#This Row],[Muestra]],Estructura!$Q$4:$S$194,3,0)</f>
        <v>M-375</v>
      </c>
    </row>
    <row r="3096" spans="1:27" ht="40.799999999999997" x14ac:dyDescent="0.3">
      <c r="A3096" s="61" t="s">
        <v>3563</v>
      </c>
      <c r="B3096" s="43">
        <f t="shared" si="660"/>
        <v>360</v>
      </c>
      <c r="C3096" s="44" t="str">
        <f t="shared" si="660"/>
        <v>Enfermedades Mundiales</v>
      </c>
      <c r="D3096" s="44" t="str">
        <f t="shared" si="660"/>
        <v>Salud</v>
      </c>
      <c r="E3096" s="64">
        <v>14204</v>
      </c>
      <c r="F3096" s="44" t="str">
        <f t="shared" si="655"/>
        <v>Paso a Paso y Vacunación</v>
      </c>
      <c r="G3096" s="27" t="s">
        <v>3568</v>
      </c>
      <c r="H3096" s="60" t="s">
        <v>17</v>
      </c>
      <c r="I3096" s="58" t="s">
        <v>361</v>
      </c>
      <c r="J3096" s="43" t="str">
        <f t="shared" si="659"/>
        <v>Zona</v>
      </c>
      <c r="K3096" s="12" t="str">
        <f t="shared" si="661"/>
        <v>Etapas Históricas - Vacunación</v>
      </c>
      <c r="L3096" s="43" t="str">
        <f t="shared" si="661"/>
        <v>Periodo 2020-2021</v>
      </c>
      <c r="M3096" s="43" t="str">
        <f t="shared" si="661"/>
        <v>Unidades</v>
      </c>
      <c r="N3096" s="49" t="str">
        <f t="shared" si="661"/>
        <v>Ministerio de Ciencias, Tecnología, Conocimiento e Innovación</v>
      </c>
      <c r="O3096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Río Bueno</v>
      </c>
      <c r="P3096" s="68"/>
      <c r="Q3096" s="15" t="str">
        <f t="shared" si="653"/>
        <v>Gráfico Evolución Comparativo</v>
      </c>
      <c r="R3096" s="30"/>
      <c r="S3096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https://analytics.zoho.com/open-view/2395394000008157701?ZOHO_CRITERIA=%22Localiza_CL_Poblacion%22.%22Codcom%22%3D14204</v>
      </c>
      <c r="T3096" s="17"/>
      <c r="U3096" s="31" t="str">
        <f t="shared" si="654"/>
        <v>#1774B9</v>
      </c>
      <c r="V3096" s="32" t="str">
        <f>+Enfermedades_Mundiales[[#This Row],[idcoleccion]]&amp;"-"&amp;Enfermedades_Mundiales[[#This Row],[id]]</f>
        <v>360-3086</v>
      </c>
      <c r="W3096" s="21">
        <f>+VLOOKUP(Enfermedades_Mundiales[[#This Row],[Filtro URL]],Estructura!$X$4:$Y$366,2,0)</f>
        <v>36314204</v>
      </c>
      <c r="X3096" s="21" t="str">
        <f>+VLOOKUP(Enfermedades_Mundiales[[#This Row],[tema]],Estructura!$A$4:$C$18,3,0)</f>
        <v>T-370</v>
      </c>
      <c r="Y3096" s="32" t="str">
        <f>+VLOOKUP(Enfermedades_Mundiales[[#This Row],[contenido]],Estructura!$E$4:$G$18,3,0)</f>
        <v>C-364</v>
      </c>
      <c r="Z3096" s="32" t="str">
        <f>+VLOOKUP(Enfermedades_Mundiales[[#This Row],[Filtro Integrado]],Estructura!$M$4:$O$367,3,0)</f>
        <v>FI-366</v>
      </c>
      <c r="AA3096" s="32" t="str">
        <f>+VLOOKUP(Enfermedades_Mundiales[[#This Row],[Muestra]],Estructura!$Q$4:$S$194,3,0)</f>
        <v>M-375</v>
      </c>
    </row>
    <row r="3097" spans="1:27" ht="36" x14ac:dyDescent="0.3">
      <c r="A3097" s="61" t="s">
        <v>3564</v>
      </c>
      <c r="B3097" s="43">
        <f t="shared" si="660"/>
        <v>360</v>
      </c>
      <c r="C3097" s="44" t="str">
        <f t="shared" si="660"/>
        <v>Enfermedades Mundiales</v>
      </c>
      <c r="D3097" s="44" t="str">
        <f t="shared" si="660"/>
        <v>Salud</v>
      </c>
      <c r="E3097" s="64">
        <v>15101</v>
      </c>
      <c r="F3097" s="44" t="str">
        <f t="shared" si="655"/>
        <v>Paso a Paso y Vacunación</v>
      </c>
      <c r="G3097" s="27" t="s">
        <v>3568</v>
      </c>
      <c r="H3097" s="60" t="s">
        <v>17</v>
      </c>
      <c r="I3097" s="58" t="s">
        <v>362</v>
      </c>
      <c r="J3097" s="43" t="str">
        <f t="shared" si="659"/>
        <v>Zona</v>
      </c>
      <c r="K3097" s="12" t="str">
        <f t="shared" si="661"/>
        <v>Etapas Históricas - Vacunación</v>
      </c>
      <c r="L3097" s="43" t="str">
        <f t="shared" si="661"/>
        <v>Periodo 2020-2021</v>
      </c>
      <c r="M3097" s="43" t="str">
        <f t="shared" si="661"/>
        <v>Unidades</v>
      </c>
      <c r="N3097" s="49" t="str">
        <f t="shared" si="661"/>
        <v>Ministerio de Ciencias, Tecnología, Conocimiento e Innovación</v>
      </c>
      <c r="O3097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Arica</v>
      </c>
      <c r="P3097" s="68"/>
      <c r="Q3097" s="15" t="str">
        <f t="shared" si="653"/>
        <v>Gráfico Evolución Comparativo</v>
      </c>
      <c r="R3097" s="30"/>
      <c r="S3097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https://analytics.zoho.com/open-view/2395394000008157701?ZOHO_CRITERIA=%22Localiza_CL_Poblacion%22.%22Codcom%22%3D15101</v>
      </c>
      <c r="T3097" s="17"/>
      <c r="U3097" s="31" t="str">
        <f t="shared" si="654"/>
        <v>#1774B9</v>
      </c>
      <c r="V3097" s="32" t="str">
        <f>+Enfermedades_Mundiales[[#This Row],[idcoleccion]]&amp;"-"&amp;Enfermedades_Mundiales[[#This Row],[id]]</f>
        <v>360-3087</v>
      </c>
      <c r="W3097" s="21">
        <f>+VLOOKUP(Enfermedades_Mundiales[[#This Row],[Filtro URL]],Estructura!$X$4:$Y$366,2,0)</f>
        <v>36315101</v>
      </c>
      <c r="X3097" s="21" t="str">
        <f>+VLOOKUP(Enfermedades_Mundiales[[#This Row],[tema]],Estructura!$A$4:$C$18,3,0)</f>
        <v>T-370</v>
      </c>
      <c r="Y3097" s="32" t="str">
        <f>+VLOOKUP(Enfermedades_Mundiales[[#This Row],[contenido]],Estructura!$E$4:$G$18,3,0)</f>
        <v>C-364</v>
      </c>
      <c r="Z3097" s="32" t="str">
        <f>+VLOOKUP(Enfermedades_Mundiales[[#This Row],[Filtro Integrado]],Estructura!$M$4:$O$367,3,0)</f>
        <v>FI-366</v>
      </c>
      <c r="AA3097" s="32" t="str">
        <f>+VLOOKUP(Enfermedades_Mundiales[[#This Row],[Muestra]],Estructura!$Q$4:$S$194,3,0)</f>
        <v>M-375</v>
      </c>
    </row>
    <row r="3098" spans="1:27" ht="40.799999999999997" x14ac:dyDescent="0.3">
      <c r="A3098" s="61" t="s">
        <v>3565</v>
      </c>
      <c r="B3098" s="43">
        <f t="shared" si="660"/>
        <v>360</v>
      </c>
      <c r="C3098" s="44" t="str">
        <f t="shared" si="660"/>
        <v>Enfermedades Mundiales</v>
      </c>
      <c r="D3098" s="44" t="str">
        <f t="shared" si="660"/>
        <v>Salud</v>
      </c>
      <c r="E3098" s="64">
        <v>15102</v>
      </c>
      <c r="F3098" s="44" t="str">
        <f t="shared" si="655"/>
        <v>Paso a Paso y Vacunación</v>
      </c>
      <c r="G3098" s="27" t="s">
        <v>3568</v>
      </c>
      <c r="H3098" s="60" t="s">
        <v>17</v>
      </c>
      <c r="I3098" s="58" t="s">
        <v>363</v>
      </c>
      <c r="J3098" s="43" t="str">
        <f t="shared" si="659"/>
        <v>Zona</v>
      </c>
      <c r="K3098" s="12" t="str">
        <f t="shared" si="661"/>
        <v>Etapas Históricas - Vacunación</v>
      </c>
      <c r="L3098" s="43" t="str">
        <f t="shared" si="661"/>
        <v>Periodo 2020-2021</v>
      </c>
      <c r="M3098" s="43" t="str">
        <f t="shared" si="661"/>
        <v>Unidades</v>
      </c>
      <c r="N3098" s="49" t="str">
        <f t="shared" si="661"/>
        <v>Ministerio de Ciencias, Tecnología, Conocimiento e Innovación</v>
      </c>
      <c r="O3098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Camarones</v>
      </c>
      <c r="P3098" s="68"/>
      <c r="Q3098" s="15" t="str">
        <f t="shared" si="653"/>
        <v>Gráfico Evolución Comparativo</v>
      </c>
      <c r="R3098" s="30"/>
      <c r="S3098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https://analytics.zoho.com/open-view/2395394000008157701?ZOHO_CRITERIA=%22Localiza_CL_Poblacion%22.%22Codcom%22%3D15102</v>
      </c>
      <c r="T3098" s="17"/>
      <c r="U3098" s="31" t="str">
        <f t="shared" si="654"/>
        <v>#1774B9</v>
      </c>
      <c r="V3098" s="32" t="str">
        <f>+Enfermedades_Mundiales[[#This Row],[idcoleccion]]&amp;"-"&amp;Enfermedades_Mundiales[[#This Row],[id]]</f>
        <v>360-3088</v>
      </c>
      <c r="W3098" s="21">
        <f>+VLOOKUP(Enfermedades_Mundiales[[#This Row],[Filtro URL]],Estructura!$X$4:$Y$366,2,0)</f>
        <v>36315102</v>
      </c>
      <c r="X3098" s="21" t="str">
        <f>+VLOOKUP(Enfermedades_Mundiales[[#This Row],[tema]],Estructura!$A$4:$C$18,3,0)</f>
        <v>T-370</v>
      </c>
      <c r="Y3098" s="32" t="str">
        <f>+VLOOKUP(Enfermedades_Mundiales[[#This Row],[contenido]],Estructura!$E$4:$G$18,3,0)</f>
        <v>C-364</v>
      </c>
      <c r="Z3098" s="32" t="str">
        <f>+VLOOKUP(Enfermedades_Mundiales[[#This Row],[Filtro Integrado]],Estructura!$M$4:$O$367,3,0)</f>
        <v>FI-366</v>
      </c>
      <c r="AA3098" s="32" t="str">
        <f>+VLOOKUP(Enfermedades_Mundiales[[#This Row],[Muestra]],Estructura!$Q$4:$S$194,3,0)</f>
        <v>M-375</v>
      </c>
    </row>
    <row r="3099" spans="1:27" ht="36" x14ac:dyDescent="0.3">
      <c r="A3099" s="61" t="s">
        <v>3566</v>
      </c>
      <c r="B3099" s="43">
        <f t="shared" si="660"/>
        <v>360</v>
      </c>
      <c r="C3099" s="44" t="str">
        <f t="shared" si="660"/>
        <v>Enfermedades Mundiales</v>
      </c>
      <c r="D3099" s="44" t="str">
        <f t="shared" si="660"/>
        <v>Salud</v>
      </c>
      <c r="E3099" s="64">
        <v>15201</v>
      </c>
      <c r="F3099" s="44" t="str">
        <f t="shared" si="655"/>
        <v>Paso a Paso y Vacunación</v>
      </c>
      <c r="G3099" s="27" t="s">
        <v>3568</v>
      </c>
      <c r="H3099" s="60" t="s">
        <v>17</v>
      </c>
      <c r="I3099" s="58" t="s">
        <v>364</v>
      </c>
      <c r="J3099" s="43" t="str">
        <f t="shared" si="659"/>
        <v>Zona</v>
      </c>
      <c r="K3099" s="12" t="str">
        <f t="shared" si="661"/>
        <v>Etapas Históricas - Vacunación</v>
      </c>
      <c r="L3099" s="43" t="str">
        <f t="shared" si="661"/>
        <v>Periodo 2020-2021</v>
      </c>
      <c r="M3099" s="43" t="str">
        <f t="shared" si="661"/>
        <v>Unidades</v>
      </c>
      <c r="N3099" s="49" t="str">
        <f t="shared" si="661"/>
        <v>Ministerio de Ciencias, Tecnología, Conocimiento e Innovación</v>
      </c>
      <c r="O3099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Putre</v>
      </c>
      <c r="P3099" s="68"/>
      <c r="Q3099" s="15" t="str">
        <f t="shared" si="653"/>
        <v>Gráfico Evolución Comparativo</v>
      </c>
      <c r="R3099" s="30"/>
      <c r="S3099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https://analytics.zoho.com/open-view/2395394000008157701?ZOHO_CRITERIA=%22Localiza_CL_Poblacion%22.%22Codcom%22%3D15201</v>
      </c>
      <c r="T3099" s="17"/>
      <c r="U3099" s="31" t="str">
        <f t="shared" si="654"/>
        <v>#1774B9</v>
      </c>
      <c r="V3099" s="32" t="str">
        <f>+Enfermedades_Mundiales[[#This Row],[idcoleccion]]&amp;"-"&amp;Enfermedades_Mundiales[[#This Row],[id]]</f>
        <v>360-3089</v>
      </c>
      <c r="W3099" s="21">
        <f>+VLOOKUP(Enfermedades_Mundiales[[#This Row],[Filtro URL]],Estructura!$X$4:$Y$366,2,0)</f>
        <v>36315201</v>
      </c>
      <c r="X3099" s="21" t="str">
        <f>+VLOOKUP(Enfermedades_Mundiales[[#This Row],[tema]],Estructura!$A$4:$C$18,3,0)</f>
        <v>T-370</v>
      </c>
      <c r="Y3099" s="32" t="str">
        <f>+VLOOKUP(Enfermedades_Mundiales[[#This Row],[contenido]],Estructura!$E$4:$G$18,3,0)</f>
        <v>C-364</v>
      </c>
      <c r="Z3099" s="32" t="str">
        <f>+VLOOKUP(Enfermedades_Mundiales[[#This Row],[Filtro Integrado]],Estructura!$M$4:$O$367,3,0)</f>
        <v>FI-366</v>
      </c>
      <c r="AA3099" s="32" t="str">
        <f>+VLOOKUP(Enfermedades_Mundiales[[#This Row],[Muestra]],Estructura!$Q$4:$S$194,3,0)</f>
        <v>M-375</v>
      </c>
    </row>
    <row r="3100" spans="1:27" ht="40.799999999999997" x14ac:dyDescent="0.3">
      <c r="A3100" s="61" t="s">
        <v>3567</v>
      </c>
      <c r="B3100" s="43">
        <f t="shared" si="660"/>
        <v>360</v>
      </c>
      <c r="C3100" s="44" t="str">
        <f t="shared" si="660"/>
        <v>Enfermedades Mundiales</v>
      </c>
      <c r="D3100" s="44" t="str">
        <f t="shared" si="660"/>
        <v>Salud</v>
      </c>
      <c r="E3100" s="64">
        <v>15202</v>
      </c>
      <c r="F3100" s="44" t="str">
        <f t="shared" si="655"/>
        <v>Paso a Paso y Vacunación</v>
      </c>
      <c r="G3100" s="27" t="s">
        <v>3568</v>
      </c>
      <c r="H3100" s="60" t="s">
        <v>17</v>
      </c>
      <c r="I3100" s="58" t="s">
        <v>365</v>
      </c>
      <c r="J3100" s="43" t="str">
        <f t="shared" si="659"/>
        <v>Zona</v>
      </c>
      <c r="K3100" s="12" t="str">
        <f t="shared" si="661"/>
        <v>Etapas Históricas - Vacunación</v>
      </c>
      <c r="L3100" s="43" t="str">
        <f t="shared" si="661"/>
        <v>Periodo 2020-2021</v>
      </c>
      <c r="M3100" s="43" t="str">
        <f t="shared" si="661"/>
        <v>Unidades</v>
      </c>
      <c r="N3100" s="49" t="str">
        <f t="shared" si="661"/>
        <v>Ministerio de Ciencias, Tecnología, Conocimiento e Innovación</v>
      </c>
      <c r="O3100" s="30" t="str">
        <f>+"Relación entre la Etapa Histórica del Programa Paso a Paso y progreso del proceso de vacunación (2da dosis) en la comuna de "&amp;Enfermedades_Mundiales[[#This Row],[territorio]]</f>
        <v>Relación entre la Etapa Histórica del Programa Paso a Paso y progreso del proceso de vacunación (2da dosis) en la comuna de General Lagos</v>
      </c>
      <c r="P3100" s="68"/>
      <c r="Q3100" s="15" t="str">
        <f t="shared" si="653"/>
        <v>Gráfico Evolución Comparativo</v>
      </c>
      <c r="R3100" s="30"/>
      <c r="S3100" s="16" t="str">
        <f>"https://analytics.zoho.com/open-view/2395394000008157701?ZOHO_CRITERIA=%22Localiza_CL_Poblacion%22.%22Codcom%22%3D"&amp;Enfermedades_Mundiales[[#This Row],[Filtro URL]]</f>
        <v>https://analytics.zoho.com/open-view/2395394000008157701?ZOHO_CRITERIA=%22Localiza_CL_Poblacion%22.%22Codcom%22%3D15202</v>
      </c>
      <c r="T3100" s="17"/>
      <c r="U3100" s="31" t="str">
        <f t="shared" si="654"/>
        <v>#1774B9</v>
      </c>
      <c r="V3100" s="32" t="str">
        <f>+Enfermedades_Mundiales[[#This Row],[idcoleccion]]&amp;"-"&amp;Enfermedades_Mundiales[[#This Row],[id]]</f>
        <v>360-3090</v>
      </c>
      <c r="W3100" s="21">
        <f>+VLOOKUP(Enfermedades_Mundiales[[#This Row],[Filtro URL]],Estructura!$X$4:$Y$366,2,0)</f>
        <v>36315202</v>
      </c>
      <c r="X3100" s="21" t="str">
        <f>+VLOOKUP(Enfermedades_Mundiales[[#This Row],[tema]],Estructura!$A$4:$C$18,3,0)</f>
        <v>T-370</v>
      </c>
      <c r="Y3100" s="32" t="str">
        <f>+VLOOKUP(Enfermedades_Mundiales[[#This Row],[contenido]],Estructura!$E$4:$G$18,3,0)</f>
        <v>C-364</v>
      </c>
      <c r="Z3100" s="32" t="str">
        <f>+VLOOKUP(Enfermedades_Mundiales[[#This Row],[Filtro Integrado]],Estructura!$M$4:$O$367,3,0)</f>
        <v>FI-366</v>
      </c>
      <c r="AA3100" s="32" t="str">
        <f>+VLOOKUP(Enfermedades_Mundiales[[#This Row],[Muestra]],Estructura!$Q$4:$S$194,3,0)</f>
        <v>M-375</v>
      </c>
    </row>
  </sheetData>
  <phoneticPr fontId="8" type="noConversion"/>
  <hyperlinks>
    <hyperlink ref="S11" r:id="rId1" xr:uid="{59953B90-773B-452F-9548-AF7DE58F258B}"/>
    <hyperlink ref="S12" r:id="rId2" xr:uid="{C98027B2-F3FD-411C-AFF4-56E93520337A}"/>
    <hyperlink ref="S29" r:id="rId3" xr:uid="{D26A3FA3-6044-4217-B158-3D55966D2355}"/>
    <hyperlink ref="S46" r:id="rId4" xr:uid="{FE1EDAEA-2984-469C-BFE2-1130B7C4C092}"/>
    <hyperlink ref="S63" r:id="rId5" xr:uid="{21628270-7D61-41DF-9FCB-2D7960D90FFF}"/>
    <hyperlink ref="S425" r:id="rId6" xr:uid="{0DDDB2D3-1B84-4AE2-9FA7-42858898FFBB}"/>
    <hyperlink ref="S442" r:id="rId7" xr:uid="{244EF310-8813-4F84-A694-3C49CE44FB05}"/>
    <hyperlink ref="S444" r:id="rId8" xr:uid="{B7D787D2-3F1A-4750-8038-B15E708F0FCD}"/>
  </hyperlinks>
  <pageMargins left="0.7" right="0.7" top="0.75" bottom="0.75" header="0.3" footer="0.3"/>
  <drawing r:id="rId9"/>
  <tableParts count="1">
    <tablePart r:id="rId10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11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0996-782E-477B-9CFA-4A03E6187C1D}">
  <sheetPr>
    <tabColor rgb="FFC00000"/>
  </sheetPr>
  <dimension ref="A1:AD366"/>
  <sheetViews>
    <sheetView showGridLines="0" workbookViewId="0">
      <pane ySplit="3" topLeftCell="A4" activePane="bottomLeft" state="frozen"/>
      <selection pane="bottomLeft" activeCell="A4" sqref="A4:A6"/>
    </sheetView>
  </sheetViews>
  <sheetFormatPr baseColWidth="10" defaultRowHeight="14.4" x14ac:dyDescent="0.3"/>
  <cols>
    <col min="1" max="1" width="22.109375" bestFit="1" customWidth="1"/>
    <col min="2" max="2" width="4" bestFit="1" customWidth="1"/>
    <col min="3" max="3" width="7.6640625" bestFit="1" customWidth="1"/>
    <col min="4" max="4" width="1.21875" style="23" customWidth="1"/>
    <col min="5" max="5" width="18.88671875" bestFit="1" customWidth="1"/>
    <col min="6" max="6" width="2" bestFit="1" customWidth="1"/>
    <col min="7" max="7" width="11.6640625" bestFit="1" customWidth="1"/>
    <col min="8" max="8" width="1.21875" style="23" customWidth="1"/>
    <col min="9" max="9" width="7.5546875" bestFit="1" customWidth="1"/>
    <col min="10" max="10" width="8.33203125" bestFit="1" customWidth="1"/>
    <col min="11" max="11" width="4" bestFit="1" customWidth="1"/>
    <col min="12" max="12" width="1" style="23" customWidth="1"/>
    <col min="13" max="13" width="18.77734375" bestFit="1" customWidth="1"/>
    <col min="14" max="14" width="2" bestFit="1" customWidth="1"/>
    <col min="15" max="15" width="6.44140625" bestFit="1" customWidth="1"/>
    <col min="16" max="16" width="1.21875" style="23" customWidth="1"/>
    <col min="17" max="17" width="28.77734375" bestFit="1" customWidth="1"/>
    <col min="18" max="18" width="3" bestFit="1" customWidth="1"/>
    <col min="19" max="19" width="10.109375" bestFit="1" customWidth="1"/>
    <col min="20" max="20" width="1" style="23" customWidth="1"/>
    <col min="21" max="21" width="9" bestFit="1" customWidth="1"/>
    <col min="22" max="22" width="26" customWidth="1"/>
    <col min="23" max="23" width="8.33203125" bestFit="1" customWidth="1"/>
    <col min="24" max="24" width="6" bestFit="1" customWidth="1"/>
    <col min="26" max="26" width="3.77734375" customWidth="1"/>
    <col min="27" max="27" width="2.6640625" style="23" customWidth="1"/>
    <col min="28" max="28" width="3.33203125" customWidth="1"/>
    <col min="29" max="29" width="24.33203125" bestFit="1" customWidth="1"/>
    <col min="31" max="31" width="11.77734375" customWidth="1"/>
  </cols>
  <sheetData>
    <row r="1" spans="1:30" x14ac:dyDescent="0.3">
      <c r="A1" s="24" t="s">
        <v>400</v>
      </c>
      <c r="B1" s="25">
        <v>360</v>
      </c>
    </row>
    <row r="3" spans="1:30" x14ac:dyDescent="0.3">
      <c r="A3" s="4" t="s">
        <v>3</v>
      </c>
      <c r="C3" t="s">
        <v>388</v>
      </c>
      <c r="E3" s="4" t="s">
        <v>4</v>
      </c>
      <c r="G3" s="5" t="s">
        <v>389</v>
      </c>
      <c r="I3" t="s">
        <v>390</v>
      </c>
      <c r="J3" s="5" t="s">
        <v>5</v>
      </c>
      <c r="M3" s="4" t="s">
        <v>23</v>
      </c>
      <c r="N3" s="22"/>
      <c r="O3" s="5" t="s">
        <v>392</v>
      </c>
      <c r="Q3" s="4" t="s">
        <v>24</v>
      </c>
      <c r="R3" s="22"/>
      <c r="S3" s="5" t="s">
        <v>391</v>
      </c>
      <c r="V3" s="4" t="s">
        <v>6</v>
      </c>
      <c r="W3" s="5" t="s">
        <v>5</v>
      </c>
      <c r="X3" s="6" t="s">
        <v>398</v>
      </c>
      <c r="Y3" s="6" t="s">
        <v>397</v>
      </c>
      <c r="AC3" t="s">
        <v>14</v>
      </c>
      <c r="AD3">
        <v>0</v>
      </c>
    </row>
    <row r="4" spans="1:30" x14ac:dyDescent="0.3">
      <c r="A4" t="s">
        <v>406</v>
      </c>
      <c r="B4" s="22">
        <v>1</v>
      </c>
      <c r="C4" s="66" t="str">
        <f t="shared" ref="C4:C13" si="0">+IF(A4="","","T-"&amp;$B$1+B4)</f>
        <v>T-361</v>
      </c>
      <c r="E4" t="s">
        <v>408</v>
      </c>
      <c r="F4" s="22">
        <v>1</v>
      </c>
      <c r="G4" t="str">
        <f t="shared" ref="G4:G7" si="1">+IF(E4="","","C-"&amp;$B$1+F4)</f>
        <v>C-361</v>
      </c>
      <c r="I4">
        <f>+$B$1+1</f>
        <v>361</v>
      </c>
      <c r="J4" t="s">
        <v>19</v>
      </c>
      <c r="K4">
        <f>+I4</f>
        <v>361</v>
      </c>
      <c r="M4" t="s">
        <v>17</v>
      </c>
      <c r="N4" s="22">
        <v>1</v>
      </c>
      <c r="O4" t="str">
        <f t="shared" ref="O4:O9" si="2">+IF(M4="","","FI-"&amp;$B$1+N4)</f>
        <v>FI-361</v>
      </c>
      <c r="Q4" t="s">
        <v>406</v>
      </c>
      <c r="R4" s="22">
        <v>1</v>
      </c>
      <c r="S4" t="str">
        <f>+IF(Q4="","","M-"&amp;$B$1+R4)</f>
        <v>M-361</v>
      </c>
      <c r="U4">
        <f>+VLOOKUP(W4,$J$4:$K$6,2,0)*100000+X4</f>
        <v>36311201</v>
      </c>
      <c r="V4" t="s">
        <v>283</v>
      </c>
      <c r="W4" t="s">
        <v>17</v>
      </c>
      <c r="X4">
        <f>+VLOOKUP(V4,$AC$3:$AD$364,2,0)</f>
        <v>11201</v>
      </c>
      <c r="Y4">
        <f>+U4</f>
        <v>36311201</v>
      </c>
      <c r="AC4" t="s">
        <v>367</v>
      </c>
      <c r="AD4">
        <v>1</v>
      </c>
    </row>
    <row r="5" spans="1:30" x14ac:dyDescent="0.3">
      <c r="A5" t="s">
        <v>414</v>
      </c>
      <c r="B5" s="22">
        <f t="shared" ref="B5:B13" si="3">+IF(A5="","",B4+1)</f>
        <v>2</v>
      </c>
      <c r="C5" t="str">
        <f t="shared" si="0"/>
        <v>T-362</v>
      </c>
      <c r="E5" t="s">
        <v>1591</v>
      </c>
      <c r="F5" s="22">
        <f t="shared" ref="F5:F7" si="4">+IF(E5="","",F4+1)</f>
        <v>2</v>
      </c>
      <c r="G5" t="str">
        <f t="shared" si="1"/>
        <v>C-362</v>
      </c>
      <c r="I5" s="66">
        <f>++IF(J5="","",I4+1)</f>
        <v>362</v>
      </c>
      <c r="J5" t="s">
        <v>15</v>
      </c>
      <c r="K5">
        <f t="shared" ref="K5:K6" si="5">+I5</f>
        <v>362</v>
      </c>
      <c r="M5" t="s">
        <v>15</v>
      </c>
      <c r="N5" s="22">
        <f t="shared" ref="N5:N9" si="6">+IF(M5="","",N4+1)</f>
        <v>2</v>
      </c>
      <c r="O5" t="str">
        <f t="shared" si="2"/>
        <v>FI-362</v>
      </c>
      <c r="Q5" t="s">
        <v>416</v>
      </c>
      <c r="R5" s="22">
        <f>+IF(Q5="","",R4+1)</f>
        <v>2</v>
      </c>
      <c r="S5" t="str">
        <f>+IF(Q5="","","M-"&amp;$B$1+R5)</f>
        <v>M-362</v>
      </c>
      <c r="U5">
        <f t="shared" ref="U5:U68" si="7">+VLOOKUP(W5,$J$4:$K$6,2,0)*100000+X5</f>
        <v>36305602</v>
      </c>
      <c r="V5" t="s">
        <v>88</v>
      </c>
      <c r="W5" t="s">
        <v>17</v>
      </c>
      <c r="X5">
        <f t="shared" ref="X5:X68" si="8">+VLOOKUP(V5,$AC$3:$AD$364,2,0)</f>
        <v>5602</v>
      </c>
      <c r="Y5">
        <f t="shared" ref="Y5:Y68" si="9">+U5</f>
        <v>36305602</v>
      </c>
      <c r="AC5" t="s">
        <v>368</v>
      </c>
      <c r="AD5">
        <v>2</v>
      </c>
    </row>
    <row r="6" spans="1:30" x14ac:dyDescent="0.3">
      <c r="A6" t="s">
        <v>491</v>
      </c>
      <c r="B6" s="22">
        <f t="shared" si="3"/>
        <v>3</v>
      </c>
      <c r="C6" t="str">
        <f t="shared" si="0"/>
        <v>T-363</v>
      </c>
      <c r="E6" t="s">
        <v>2045</v>
      </c>
      <c r="F6" s="22">
        <f t="shared" si="4"/>
        <v>3</v>
      </c>
      <c r="G6" t="str">
        <f t="shared" si="1"/>
        <v>C-363</v>
      </c>
      <c r="I6">
        <f t="shared" ref="I6:I15" si="10">++IF(J6="","",I5+1)</f>
        <v>363</v>
      </c>
      <c r="J6" t="s">
        <v>17</v>
      </c>
      <c r="K6">
        <f t="shared" si="5"/>
        <v>363</v>
      </c>
      <c r="M6" t="s">
        <v>407</v>
      </c>
      <c r="N6" s="22">
        <f t="shared" si="6"/>
        <v>3</v>
      </c>
      <c r="O6" t="str">
        <f t="shared" si="2"/>
        <v>FI-363</v>
      </c>
      <c r="Q6" t="s">
        <v>469</v>
      </c>
      <c r="R6" s="22">
        <f>+IF(Q6="","",R5+1)</f>
        <v>3</v>
      </c>
      <c r="S6" s="66" t="str">
        <f>+IF(Q6="","","M-"&amp;$B$1+R6)</f>
        <v>M-363</v>
      </c>
      <c r="U6">
        <f t="shared" si="7"/>
        <v>36313502</v>
      </c>
      <c r="V6" t="s">
        <v>342</v>
      </c>
      <c r="W6" t="s">
        <v>17</v>
      </c>
      <c r="X6">
        <f t="shared" si="8"/>
        <v>13502</v>
      </c>
      <c r="Y6">
        <f t="shared" si="9"/>
        <v>36313502</v>
      </c>
      <c r="AC6" t="s">
        <v>369</v>
      </c>
      <c r="AD6">
        <v>3</v>
      </c>
    </row>
    <row r="7" spans="1:30" x14ac:dyDescent="0.3">
      <c r="A7" t="s">
        <v>1592</v>
      </c>
      <c r="B7" s="22">
        <f t="shared" si="3"/>
        <v>4</v>
      </c>
      <c r="C7" t="str">
        <f t="shared" si="0"/>
        <v>T-364</v>
      </c>
      <c r="E7" t="s">
        <v>3568</v>
      </c>
      <c r="F7" s="22">
        <f t="shared" si="4"/>
        <v>4</v>
      </c>
      <c r="G7" t="str">
        <f t="shared" si="1"/>
        <v>C-364</v>
      </c>
      <c r="I7" t="str">
        <f t="shared" si="10"/>
        <v/>
      </c>
      <c r="M7" t="s">
        <v>3582</v>
      </c>
      <c r="N7" s="22">
        <f t="shared" si="6"/>
        <v>4</v>
      </c>
      <c r="O7" t="str">
        <f t="shared" si="2"/>
        <v>FI-364</v>
      </c>
      <c r="Q7" t="s">
        <v>492</v>
      </c>
      <c r="R7" s="22">
        <f t="shared" ref="R7:R70" si="11">+IF(Q7="","",R6+1)</f>
        <v>4</v>
      </c>
      <c r="S7" s="66" t="str">
        <f t="shared" ref="S7:S70" si="12">+IF(Q7="","","M-"&amp;$B$1+R7)</f>
        <v>M-364</v>
      </c>
      <c r="U7">
        <f t="shared" si="7"/>
        <v>36308314</v>
      </c>
      <c r="V7" t="s">
        <v>197</v>
      </c>
      <c r="W7" t="s">
        <v>17</v>
      </c>
      <c r="X7">
        <f t="shared" si="8"/>
        <v>8314</v>
      </c>
      <c r="Y7">
        <f t="shared" si="9"/>
        <v>36308314</v>
      </c>
      <c r="AC7" t="s">
        <v>370</v>
      </c>
      <c r="AD7">
        <v>4</v>
      </c>
    </row>
    <row r="8" spans="1:30" x14ac:dyDescent="0.3">
      <c r="A8" t="s">
        <v>1965</v>
      </c>
      <c r="B8" s="22">
        <f t="shared" si="3"/>
        <v>5</v>
      </c>
      <c r="C8" t="str">
        <f t="shared" si="0"/>
        <v>T-365</v>
      </c>
      <c r="F8" s="22" t="str">
        <f t="shared" ref="F8:F71" si="13">+IF(E8="","",F7+1)</f>
        <v/>
      </c>
      <c r="G8" t="str">
        <f t="shared" ref="G8:G71" si="14">+IF(E8="","","C-"&amp;$B$1+F8)</f>
        <v/>
      </c>
      <c r="I8" t="str">
        <f t="shared" si="10"/>
        <v/>
      </c>
      <c r="M8" t="s">
        <v>3583</v>
      </c>
      <c r="N8" s="22">
        <f t="shared" si="6"/>
        <v>5</v>
      </c>
      <c r="O8" s="66" t="str">
        <f t="shared" si="2"/>
        <v>FI-365</v>
      </c>
      <c r="Q8" t="s">
        <v>860</v>
      </c>
      <c r="R8" s="22">
        <f t="shared" si="11"/>
        <v>5</v>
      </c>
      <c r="S8" s="66" t="str">
        <f t="shared" si="12"/>
        <v>M-365</v>
      </c>
      <c r="U8">
        <f t="shared" si="7"/>
        <v>36303302</v>
      </c>
      <c r="V8" t="s">
        <v>50</v>
      </c>
      <c r="W8" t="s">
        <v>17</v>
      </c>
      <c r="X8">
        <f t="shared" si="8"/>
        <v>3302</v>
      </c>
      <c r="Y8">
        <f t="shared" si="9"/>
        <v>36303302</v>
      </c>
      <c r="AC8" t="s">
        <v>371</v>
      </c>
      <c r="AD8">
        <v>5</v>
      </c>
    </row>
    <row r="9" spans="1:30" x14ac:dyDescent="0.3">
      <c r="A9" t="s">
        <v>2044</v>
      </c>
      <c r="B9" s="22">
        <f t="shared" si="3"/>
        <v>6</v>
      </c>
      <c r="C9" t="str">
        <f t="shared" si="0"/>
        <v>T-366</v>
      </c>
      <c r="F9" s="22" t="str">
        <f t="shared" si="13"/>
        <v/>
      </c>
      <c r="G9" t="str">
        <f t="shared" si="14"/>
        <v/>
      </c>
      <c r="I9" t="str">
        <f t="shared" si="10"/>
        <v/>
      </c>
      <c r="M9" t="s">
        <v>3581</v>
      </c>
      <c r="N9" s="22">
        <f t="shared" si="6"/>
        <v>6</v>
      </c>
      <c r="O9" t="str">
        <f t="shared" si="2"/>
        <v>FI-366</v>
      </c>
      <c r="Q9" t="s">
        <v>1593</v>
      </c>
      <c r="R9" s="22">
        <f t="shared" si="11"/>
        <v>6</v>
      </c>
      <c r="S9" s="66" t="str">
        <f t="shared" si="12"/>
        <v>M-366</v>
      </c>
      <c r="U9">
        <f t="shared" si="7"/>
        <v>36301107</v>
      </c>
      <c r="V9" t="s">
        <v>30</v>
      </c>
      <c r="W9" t="s">
        <v>17</v>
      </c>
      <c r="X9">
        <f t="shared" si="8"/>
        <v>1107</v>
      </c>
      <c r="Y9">
        <f t="shared" si="9"/>
        <v>36301107</v>
      </c>
      <c r="AC9" t="s">
        <v>372</v>
      </c>
      <c r="AD9">
        <v>6</v>
      </c>
    </row>
    <row r="10" spans="1:30" x14ac:dyDescent="0.3">
      <c r="A10" t="s">
        <v>2057</v>
      </c>
      <c r="B10" s="22">
        <f t="shared" si="3"/>
        <v>7</v>
      </c>
      <c r="C10" t="str">
        <f t="shared" si="0"/>
        <v>T-367</v>
      </c>
      <c r="F10" s="22" t="str">
        <f t="shared" si="13"/>
        <v/>
      </c>
      <c r="G10" t="str">
        <f t="shared" si="14"/>
        <v/>
      </c>
      <c r="I10" t="str">
        <f t="shared" si="10"/>
        <v/>
      </c>
      <c r="N10" s="22" t="str">
        <f t="shared" ref="N10:N38" si="15">+IF(M10="","",N9+1)</f>
        <v/>
      </c>
      <c r="O10" t="str">
        <f t="shared" ref="O10:O38" si="16">+IF(M10="","","FI-"&amp;$B$1+N10)</f>
        <v/>
      </c>
      <c r="Q10" t="s">
        <v>1959</v>
      </c>
      <c r="R10" s="22">
        <f t="shared" si="11"/>
        <v>7</v>
      </c>
      <c r="S10" s="66" t="str">
        <f t="shared" si="12"/>
        <v>M-367</v>
      </c>
      <c r="U10">
        <f t="shared" si="7"/>
        <v>36310202</v>
      </c>
      <c r="V10" t="s">
        <v>261</v>
      </c>
      <c r="W10" t="s">
        <v>17</v>
      </c>
      <c r="X10">
        <f t="shared" si="8"/>
        <v>10202</v>
      </c>
      <c r="Y10">
        <f t="shared" si="9"/>
        <v>36310202</v>
      </c>
      <c r="AC10" t="s">
        <v>373</v>
      </c>
      <c r="AD10">
        <v>7</v>
      </c>
    </row>
    <row r="11" spans="1:30" x14ac:dyDescent="0.3">
      <c r="A11" t="s">
        <v>3571</v>
      </c>
      <c r="B11" s="22">
        <f t="shared" si="3"/>
        <v>8</v>
      </c>
      <c r="C11" t="str">
        <f t="shared" si="0"/>
        <v>T-368</v>
      </c>
      <c r="F11" s="22" t="str">
        <f t="shared" si="13"/>
        <v/>
      </c>
      <c r="G11" t="str">
        <f t="shared" si="14"/>
        <v/>
      </c>
      <c r="I11" t="str">
        <f t="shared" si="10"/>
        <v/>
      </c>
      <c r="N11" s="22" t="str">
        <f t="shared" si="15"/>
        <v/>
      </c>
      <c r="O11" t="str">
        <f t="shared" si="16"/>
        <v/>
      </c>
      <c r="Q11" t="s">
        <v>1965</v>
      </c>
      <c r="R11" s="22">
        <f t="shared" si="11"/>
        <v>8</v>
      </c>
      <c r="S11" s="66" t="str">
        <f t="shared" si="12"/>
        <v>M-368</v>
      </c>
      <c r="U11">
        <f t="shared" si="7"/>
        <v>36304103</v>
      </c>
      <c r="V11" t="s">
        <v>54</v>
      </c>
      <c r="W11" t="s">
        <v>17</v>
      </c>
      <c r="X11">
        <f t="shared" si="8"/>
        <v>4103</v>
      </c>
      <c r="Y11">
        <f t="shared" si="9"/>
        <v>36304103</v>
      </c>
      <c r="AC11" t="s">
        <v>374</v>
      </c>
      <c r="AD11">
        <v>8</v>
      </c>
    </row>
    <row r="12" spans="1:30" x14ac:dyDescent="0.3">
      <c r="A12" t="s">
        <v>3575</v>
      </c>
      <c r="B12" s="22">
        <f t="shared" si="3"/>
        <v>9</v>
      </c>
      <c r="C12" t="str">
        <f t="shared" si="0"/>
        <v>T-369</v>
      </c>
      <c r="F12" s="22" t="str">
        <f t="shared" si="13"/>
        <v/>
      </c>
      <c r="G12" t="str">
        <f t="shared" si="14"/>
        <v/>
      </c>
      <c r="I12" t="str">
        <f t="shared" si="10"/>
        <v/>
      </c>
      <c r="N12" s="22" t="str">
        <f t="shared" si="15"/>
        <v/>
      </c>
      <c r="O12" t="str">
        <f t="shared" si="16"/>
        <v/>
      </c>
      <c r="Q12" t="s">
        <v>2046</v>
      </c>
      <c r="R12" s="22">
        <f t="shared" si="11"/>
        <v>9</v>
      </c>
      <c r="S12" s="66" t="str">
        <f t="shared" si="12"/>
        <v>M-369</v>
      </c>
      <c r="U12">
        <f t="shared" si="7"/>
        <v>36309201</v>
      </c>
      <c r="V12" t="s">
        <v>240</v>
      </c>
      <c r="W12" t="s">
        <v>17</v>
      </c>
      <c r="X12">
        <f t="shared" si="8"/>
        <v>9201</v>
      </c>
      <c r="Y12">
        <f t="shared" si="9"/>
        <v>36309201</v>
      </c>
      <c r="AC12" t="s">
        <v>375</v>
      </c>
      <c r="AD12">
        <v>9</v>
      </c>
    </row>
    <row r="13" spans="1:30" x14ac:dyDescent="0.3">
      <c r="A13" t="s">
        <v>3579</v>
      </c>
      <c r="B13" s="22">
        <f t="shared" si="3"/>
        <v>10</v>
      </c>
      <c r="C13" t="str">
        <f t="shared" si="0"/>
        <v>T-370</v>
      </c>
      <c r="F13" s="22" t="str">
        <f t="shared" si="13"/>
        <v/>
      </c>
      <c r="G13" t="str">
        <f t="shared" si="14"/>
        <v/>
      </c>
      <c r="I13" t="str">
        <f t="shared" si="10"/>
        <v/>
      </c>
      <c r="N13" s="22" t="str">
        <f t="shared" si="15"/>
        <v/>
      </c>
      <c r="O13" t="str">
        <f t="shared" si="16"/>
        <v/>
      </c>
      <c r="Q13" t="s">
        <v>2048</v>
      </c>
      <c r="R13" s="22">
        <f t="shared" si="11"/>
        <v>10</v>
      </c>
      <c r="S13" s="66" t="str">
        <f t="shared" si="12"/>
        <v>M-370</v>
      </c>
      <c r="U13">
        <f t="shared" si="7"/>
        <v>36302101</v>
      </c>
      <c r="V13" t="s">
        <v>16</v>
      </c>
      <c r="W13" t="s">
        <v>17</v>
      </c>
      <c r="X13">
        <f t="shared" si="8"/>
        <v>2101</v>
      </c>
      <c r="Y13">
        <f t="shared" si="9"/>
        <v>36302101</v>
      </c>
      <c r="AC13" t="s">
        <v>376</v>
      </c>
      <c r="AD13">
        <v>10</v>
      </c>
    </row>
    <row r="14" spans="1:30" x14ac:dyDescent="0.3">
      <c r="B14" s="22" t="str">
        <f t="shared" ref="B14:B77" si="17">+IF(A14="","",B13+1)</f>
        <v/>
      </c>
      <c r="C14" t="str">
        <f t="shared" ref="C14:C77" si="18">+IF(A14="","","T-"&amp;$B$1+B14)</f>
        <v/>
      </c>
      <c r="F14" s="22" t="str">
        <f t="shared" si="13"/>
        <v/>
      </c>
      <c r="G14" t="str">
        <f t="shared" si="14"/>
        <v/>
      </c>
      <c r="I14" t="str">
        <f t="shared" si="10"/>
        <v/>
      </c>
      <c r="N14" s="22" t="str">
        <f t="shared" si="15"/>
        <v/>
      </c>
      <c r="O14" t="str">
        <f t="shared" si="16"/>
        <v/>
      </c>
      <c r="Q14" t="s">
        <v>2059</v>
      </c>
      <c r="R14" s="22">
        <f t="shared" si="11"/>
        <v>11</v>
      </c>
      <c r="S14" s="66" t="str">
        <f t="shared" si="12"/>
        <v>M-371</v>
      </c>
      <c r="U14">
        <f t="shared" si="7"/>
        <v>36308302</v>
      </c>
      <c r="V14" t="s">
        <v>185</v>
      </c>
      <c r="W14" t="s">
        <v>17</v>
      </c>
      <c r="X14">
        <f t="shared" si="8"/>
        <v>8302</v>
      </c>
      <c r="Y14">
        <f t="shared" si="9"/>
        <v>36308302</v>
      </c>
      <c r="AC14" t="s">
        <v>377</v>
      </c>
      <c r="AD14">
        <v>11</v>
      </c>
    </row>
    <row r="15" spans="1:30" x14ac:dyDescent="0.3">
      <c r="B15" s="22" t="str">
        <f t="shared" si="17"/>
        <v/>
      </c>
      <c r="C15" t="str">
        <f t="shared" si="18"/>
        <v/>
      </c>
      <c r="F15" s="22" t="str">
        <f t="shared" si="13"/>
        <v/>
      </c>
      <c r="G15" t="str">
        <f t="shared" si="14"/>
        <v/>
      </c>
      <c r="I15" t="str">
        <f t="shared" si="10"/>
        <v/>
      </c>
      <c r="N15" s="22" t="str">
        <f t="shared" si="15"/>
        <v/>
      </c>
      <c r="O15" t="str">
        <f t="shared" si="16"/>
        <v/>
      </c>
      <c r="Q15" t="s">
        <v>3569</v>
      </c>
      <c r="R15" s="22">
        <f t="shared" si="11"/>
        <v>12</v>
      </c>
      <c r="S15" s="66" t="str">
        <f t="shared" si="12"/>
        <v>M-372</v>
      </c>
      <c r="U15">
        <f t="shared" si="7"/>
        <v>36308202</v>
      </c>
      <c r="V15" t="s">
        <v>178</v>
      </c>
      <c r="W15" t="s">
        <v>17</v>
      </c>
      <c r="X15">
        <f t="shared" si="8"/>
        <v>8202</v>
      </c>
      <c r="Y15">
        <f t="shared" si="9"/>
        <v>36308202</v>
      </c>
      <c r="AC15" t="s">
        <v>378</v>
      </c>
      <c r="AD15">
        <v>12</v>
      </c>
    </row>
    <row r="16" spans="1:30" x14ac:dyDescent="0.3">
      <c r="B16" s="22" t="str">
        <f t="shared" si="17"/>
        <v/>
      </c>
      <c r="C16" t="str">
        <f t="shared" si="18"/>
        <v/>
      </c>
      <c r="F16" s="22" t="str">
        <f t="shared" si="13"/>
        <v/>
      </c>
      <c r="G16" t="str">
        <f t="shared" si="14"/>
        <v/>
      </c>
      <c r="N16" s="22" t="str">
        <f t="shared" si="15"/>
        <v/>
      </c>
      <c r="O16" t="str">
        <f t="shared" si="16"/>
        <v/>
      </c>
      <c r="Q16" t="s">
        <v>3573</v>
      </c>
      <c r="R16" s="22">
        <f t="shared" si="11"/>
        <v>13</v>
      </c>
      <c r="S16" s="66" t="str">
        <f t="shared" si="12"/>
        <v>M-373</v>
      </c>
      <c r="U16">
        <f t="shared" si="7"/>
        <v>36315101</v>
      </c>
      <c r="V16" t="s">
        <v>362</v>
      </c>
      <c r="W16" t="s">
        <v>17</v>
      </c>
      <c r="X16">
        <f t="shared" si="8"/>
        <v>15101</v>
      </c>
      <c r="Y16">
        <f t="shared" si="9"/>
        <v>36315101</v>
      </c>
      <c r="AC16" t="s">
        <v>379</v>
      </c>
      <c r="AD16">
        <v>13</v>
      </c>
    </row>
    <row r="17" spans="2:30" x14ac:dyDescent="0.3">
      <c r="B17" s="22" t="str">
        <f t="shared" si="17"/>
        <v/>
      </c>
      <c r="C17" t="str">
        <f t="shared" si="18"/>
        <v/>
      </c>
      <c r="F17" s="22" t="str">
        <f t="shared" si="13"/>
        <v/>
      </c>
      <c r="G17" t="str">
        <f t="shared" si="14"/>
        <v/>
      </c>
      <c r="N17" s="22" t="str">
        <f t="shared" si="15"/>
        <v/>
      </c>
      <c r="O17" t="str">
        <f t="shared" si="16"/>
        <v/>
      </c>
      <c r="Q17" t="s">
        <v>3576</v>
      </c>
      <c r="R17" s="22">
        <f t="shared" si="11"/>
        <v>14</v>
      </c>
      <c r="S17" s="66" t="str">
        <f t="shared" si="12"/>
        <v>M-374</v>
      </c>
      <c r="U17">
        <f t="shared" si="7"/>
        <v>36313402</v>
      </c>
      <c r="V17" t="s">
        <v>338</v>
      </c>
      <c r="W17" t="s">
        <v>17</v>
      </c>
      <c r="X17">
        <f t="shared" si="8"/>
        <v>13402</v>
      </c>
      <c r="Y17">
        <f t="shared" si="9"/>
        <v>36313402</v>
      </c>
      <c r="AC17" t="s">
        <v>380</v>
      </c>
      <c r="AD17">
        <v>14</v>
      </c>
    </row>
    <row r="18" spans="2:30" x14ac:dyDescent="0.3">
      <c r="B18" s="22" t="str">
        <f t="shared" si="17"/>
        <v/>
      </c>
      <c r="C18" t="str">
        <f t="shared" si="18"/>
        <v/>
      </c>
      <c r="F18" s="22" t="str">
        <f t="shared" si="13"/>
        <v/>
      </c>
      <c r="G18" t="str">
        <f t="shared" si="14"/>
        <v/>
      </c>
      <c r="N18" s="22" t="str">
        <f t="shared" si="15"/>
        <v/>
      </c>
      <c r="O18" t="str">
        <f t="shared" si="16"/>
        <v/>
      </c>
      <c r="Q18" t="s">
        <v>3580</v>
      </c>
      <c r="R18" s="22">
        <f t="shared" si="11"/>
        <v>15</v>
      </c>
      <c r="S18" s="66" t="str">
        <f t="shared" si="12"/>
        <v>M-375</v>
      </c>
      <c r="U18">
        <f t="shared" si="7"/>
        <v>36316102</v>
      </c>
      <c r="V18" t="s">
        <v>199</v>
      </c>
      <c r="W18" t="s">
        <v>17</v>
      </c>
      <c r="X18">
        <f t="shared" si="8"/>
        <v>16102</v>
      </c>
      <c r="Y18">
        <f t="shared" si="9"/>
        <v>36316102</v>
      </c>
      <c r="AC18" t="s">
        <v>381</v>
      </c>
      <c r="AD18">
        <v>15</v>
      </c>
    </row>
    <row r="19" spans="2:30" x14ac:dyDescent="0.3">
      <c r="B19" s="22" t="str">
        <f t="shared" si="17"/>
        <v/>
      </c>
      <c r="C19" t="str">
        <f t="shared" si="18"/>
        <v/>
      </c>
      <c r="F19" s="22" t="str">
        <f t="shared" si="13"/>
        <v/>
      </c>
      <c r="G19" t="str">
        <f t="shared" si="14"/>
        <v/>
      </c>
      <c r="N19" s="22" t="str">
        <f t="shared" si="15"/>
        <v/>
      </c>
      <c r="O19" t="str">
        <f t="shared" si="16"/>
        <v/>
      </c>
      <c r="R19" s="22" t="str">
        <f t="shared" si="11"/>
        <v/>
      </c>
      <c r="S19" s="66" t="str">
        <f t="shared" si="12"/>
        <v/>
      </c>
      <c r="U19">
        <f t="shared" si="7"/>
        <v>36305402</v>
      </c>
      <c r="V19" t="s">
        <v>78</v>
      </c>
      <c r="W19" t="s">
        <v>17</v>
      </c>
      <c r="X19">
        <f t="shared" si="8"/>
        <v>5402</v>
      </c>
      <c r="Y19">
        <f t="shared" si="9"/>
        <v>36305402</v>
      </c>
      <c r="AC19" t="s">
        <v>382</v>
      </c>
      <c r="AD19">
        <v>16</v>
      </c>
    </row>
    <row r="20" spans="2:30" x14ac:dyDescent="0.3">
      <c r="B20" s="22" t="str">
        <f t="shared" si="17"/>
        <v/>
      </c>
      <c r="C20" t="str">
        <f t="shared" si="18"/>
        <v/>
      </c>
      <c r="F20" s="22" t="str">
        <f t="shared" si="13"/>
        <v/>
      </c>
      <c r="G20" t="str">
        <f t="shared" si="14"/>
        <v/>
      </c>
      <c r="N20" s="22" t="str">
        <f t="shared" si="15"/>
        <v/>
      </c>
      <c r="O20" t="str">
        <f t="shared" si="16"/>
        <v/>
      </c>
      <c r="R20" s="22" t="str">
        <f t="shared" si="11"/>
        <v/>
      </c>
      <c r="S20" s="66" t="str">
        <f t="shared" si="12"/>
        <v/>
      </c>
      <c r="U20">
        <f t="shared" si="7"/>
        <v>36312201</v>
      </c>
      <c r="V20" t="s">
        <v>294</v>
      </c>
      <c r="W20" t="s">
        <v>17</v>
      </c>
      <c r="X20">
        <f t="shared" si="8"/>
        <v>12201</v>
      </c>
      <c r="Y20">
        <f t="shared" si="9"/>
        <v>36312201</v>
      </c>
      <c r="AC20" t="s">
        <v>29</v>
      </c>
      <c r="AD20">
        <v>1101</v>
      </c>
    </row>
    <row r="21" spans="2:30" x14ac:dyDescent="0.3">
      <c r="B21" s="22" t="str">
        <f t="shared" si="17"/>
        <v/>
      </c>
      <c r="C21" t="str">
        <f t="shared" si="18"/>
        <v/>
      </c>
      <c r="F21" s="22" t="str">
        <f t="shared" si="13"/>
        <v/>
      </c>
      <c r="G21" t="str">
        <f t="shared" si="14"/>
        <v/>
      </c>
      <c r="N21" s="22" t="str">
        <f t="shared" si="15"/>
        <v/>
      </c>
      <c r="O21" t="str">
        <f t="shared" si="16"/>
        <v/>
      </c>
      <c r="R21" s="22" t="str">
        <f t="shared" si="11"/>
        <v/>
      </c>
      <c r="S21" s="66" t="str">
        <f t="shared" si="12"/>
        <v/>
      </c>
      <c r="U21">
        <f t="shared" si="7"/>
        <v>36308303</v>
      </c>
      <c r="V21" t="s">
        <v>186</v>
      </c>
      <c r="W21" t="s">
        <v>17</v>
      </c>
      <c r="X21">
        <f t="shared" si="8"/>
        <v>8303</v>
      </c>
      <c r="Y21">
        <f t="shared" si="9"/>
        <v>36308303</v>
      </c>
      <c r="AC21" t="s">
        <v>30</v>
      </c>
      <c r="AD21">
        <v>1107</v>
      </c>
    </row>
    <row r="22" spans="2:30" x14ac:dyDescent="0.3">
      <c r="B22" s="22" t="str">
        <f t="shared" si="17"/>
        <v/>
      </c>
      <c r="C22" t="str">
        <f t="shared" si="18"/>
        <v/>
      </c>
      <c r="F22" s="22" t="str">
        <f t="shared" si="13"/>
        <v/>
      </c>
      <c r="G22" t="str">
        <f t="shared" si="14"/>
        <v/>
      </c>
      <c r="N22" s="22" t="str">
        <f t="shared" si="15"/>
        <v/>
      </c>
      <c r="O22" t="str">
        <f t="shared" si="16"/>
        <v/>
      </c>
      <c r="R22" s="22" t="str">
        <f t="shared" si="11"/>
        <v/>
      </c>
      <c r="S22" s="66" t="str">
        <f t="shared" si="12"/>
        <v/>
      </c>
      <c r="U22">
        <f t="shared" si="7"/>
        <v>36302201</v>
      </c>
      <c r="V22" t="s">
        <v>39</v>
      </c>
      <c r="W22" t="s">
        <v>17</v>
      </c>
      <c r="X22">
        <f t="shared" si="8"/>
        <v>2201</v>
      </c>
      <c r="Y22">
        <f t="shared" si="9"/>
        <v>36302201</v>
      </c>
      <c r="AC22" t="s">
        <v>31</v>
      </c>
      <c r="AD22">
        <v>1401</v>
      </c>
    </row>
    <row r="23" spans="2:30" x14ac:dyDescent="0.3">
      <c r="B23" s="22" t="str">
        <f t="shared" si="17"/>
        <v/>
      </c>
      <c r="C23" t="str">
        <f t="shared" si="18"/>
        <v/>
      </c>
      <c r="F23" s="22" t="str">
        <f t="shared" si="13"/>
        <v/>
      </c>
      <c r="G23" t="str">
        <f t="shared" si="14"/>
        <v/>
      </c>
      <c r="N23" s="22" t="str">
        <f t="shared" si="15"/>
        <v/>
      </c>
      <c r="O23" t="str">
        <f t="shared" si="16"/>
        <v/>
      </c>
      <c r="R23" s="22" t="str">
        <f t="shared" si="11"/>
        <v/>
      </c>
      <c r="S23" s="66" t="str">
        <f t="shared" si="12"/>
        <v/>
      </c>
      <c r="U23">
        <f t="shared" si="7"/>
        <v>36310102</v>
      </c>
      <c r="V23" t="s">
        <v>252</v>
      </c>
      <c r="W23" t="s">
        <v>17</v>
      </c>
      <c r="X23">
        <f t="shared" si="8"/>
        <v>10102</v>
      </c>
      <c r="Y23">
        <f t="shared" si="9"/>
        <v>36310102</v>
      </c>
      <c r="AC23" t="s">
        <v>32</v>
      </c>
      <c r="AD23">
        <v>1402</v>
      </c>
    </row>
    <row r="24" spans="2:30" x14ac:dyDescent="0.3">
      <c r="B24" s="22" t="str">
        <f t="shared" si="17"/>
        <v/>
      </c>
      <c r="C24" t="str">
        <f t="shared" si="18"/>
        <v/>
      </c>
      <c r="F24" s="22" t="str">
        <f t="shared" si="13"/>
        <v/>
      </c>
      <c r="G24" t="str">
        <f t="shared" si="14"/>
        <v/>
      </c>
      <c r="N24" s="22" t="str">
        <f t="shared" si="15"/>
        <v/>
      </c>
      <c r="O24" t="str">
        <f t="shared" si="16"/>
        <v/>
      </c>
      <c r="R24" s="22" t="str">
        <f t="shared" si="11"/>
        <v/>
      </c>
      <c r="S24" s="66" t="str">
        <f t="shared" si="12"/>
        <v/>
      </c>
      <c r="U24">
        <f t="shared" si="7"/>
        <v>36303102</v>
      </c>
      <c r="V24" t="s">
        <v>45</v>
      </c>
      <c r="W24" t="s">
        <v>17</v>
      </c>
      <c r="X24">
        <f t="shared" si="8"/>
        <v>3102</v>
      </c>
      <c r="Y24">
        <f t="shared" si="9"/>
        <v>36303102</v>
      </c>
      <c r="AC24" t="s">
        <v>33</v>
      </c>
      <c r="AD24">
        <v>1403</v>
      </c>
    </row>
    <row r="25" spans="2:30" x14ac:dyDescent="0.3">
      <c r="B25" s="22" t="str">
        <f t="shared" si="17"/>
        <v/>
      </c>
      <c r="C25" t="str">
        <f t="shared" si="18"/>
        <v/>
      </c>
      <c r="F25" s="22" t="str">
        <f t="shared" si="13"/>
        <v/>
      </c>
      <c r="G25" t="str">
        <f t="shared" si="14"/>
        <v/>
      </c>
      <c r="N25" s="22" t="str">
        <f t="shared" si="15"/>
        <v/>
      </c>
      <c r="O25" t="str">
        <f t="shared" si="16"/>
        <v/>
      </c>
      <c r="R25" s="22" t="str">
        <f t="shared" si="11"/>
        <v/>
      </c>
      <c r="S25" s="66" t="str">
        <f t="shared" si="12"/>
        <v/>
      </c>
      <c r="U25">
        <f t="shared" si="7"/>
        <v>36305502</v>
      </c>
      <c r="V25" t="s">
        <v>83</v>
      </c>
      <c r="W25" t="s">
        <v>17</v>
      </c>
      <c r="X25">
        <f t="shared" si="8"/>
        <v>5502</v>
      </c>
      <c r="Y25">
        <f t="shared" si="9"/>
        <v>36305502</v>
      </c>
      <c r="AC25" t="s">
        <v>34</v>
      </c>
      <c r="AD25">
        <v>1404</v>
      </c>
    </row>
    <row r="26" spans="2:30" x14ac:dyDescent="0.3">
      <c r="B26" s="22" t="str">
        <f t="shared" si="17"/>
        <v/>
      </c>
      <c r="C26" t="str">
        <f t="shared" si="18"/>
        <v/>
      </c>
      <c r="F26" s="22" t="str">
        <f t="shared" si="13"/>
        <v/>
      </c>
      <c r="G26" t="str">
        <f t="shared" si="14"/>
        <v/>
      </c>
      <c r="N26" s="22" t="str">
        <f t="shared" si="15"/>
        <v/>
      </c>
      <c r="O26" t="str">
        <f t="shared" si="16"/>
        <v/>
      </c>
      <c r="R26" s="22" t="str">
        <f t="shared" si="11"/>
        <v/>
      </c>
      <c r="S26" s="66" t="str">
        <f t="shared" si="12"/>
        <v/>
      </c>
      <c r="U26">
        <f t="shared" si="7"/>
        <v>36313403</v>
      </c>
      <c r="V26" t="s">
        <v>339</v>
      </c>
      <c r="W26" t="s">
        <v>17</v>
      </c>
      <c r="X26">
        <f t="shared" si="8"/>
        <v>13403</v>
      </c>
      <c r="Y26">
        <f t="shared" si="9"/>
        <v>36313403</v>
      </c>
      <c r="AC26" t="s">
        <v>35</v>
      </c>
      <c r="AD26">
        <v>1405</v>
      </c>
    </row>
    <row r="27" spans="2:30" x14ac:dyDescent="0.3">
      <c r="B27" s="22" t="str">
        <f t="shared" si="17"/>
        <v/>
      </c>
      <c r="C27" t="str">
        <f t="shared" si="18"/>
        <v/>
      </c>
      <c r="F27" s="22" t="str">
        <f t="shared" si="13"/>
        <v/>
      </c>
      <c r="G27" t="str">
        <f t="shared" si="14"/>
        <v/>
      </c>
      <c r="N27" s="22" t="str">
        <f t="shared" si="15"/>
        <v/>
      </c>
      <c r="O27" t="str">
        <f t="shared" si="16"/>
        <v/>
      </c>
      <c r="R27" s="22" t="str">
        <f t="shared" si="11"/>
        <v/>
      </c>
      <c r="S27" s="66" t="str">
        <f t="shared" si="12"/>
        <v/>
      </c>
      <c r="U27">
        <f t="shared" si="7"/>
        <v>36305302</v>
      </c>
      <c r="V27" t="s">
        <v>74</v>
      </c>
      <c r="W27" t="s">
        <v>17</v>
      </c>
      <c r="X27">
        <f t="shared" si="8"/>
        <v>5302</v>
      </c>
      <c r="Y27">
        <f t="shared" si="9"/>
        <v>36305302</v>
      </c>
      <c r="AC27" t="s">
        <v>16</v>
      </c>
      <c r="AD27">
        <v>2101</v>
      </c>
    </row>
    <row r="28" spans="2:30" x14ac:dyDescent="0.3">
      <c r="B28" s="22" t="str">
        <f t="shared" si="17"/>
        <v/>
      </c>
      <c r="C28" t="str">
        <f t="shared" si="18"/>
        <v/>
      </c>
      <c r="F28" s="22" t="str">
        <f t="shared" si="13"/>
        <v/>
      </c>
      <c r="G28" t="str">
        <f t="shared" si="14"/>
        <v/>
      </c>
      <c r="N28" s="22" t="str">
        <f t="shared" si="15"/>
        <v/>
      </c>
      <c r="O28" t="str">
        <f t="shared" si="16"/>
        <v/>
      </c>
      <c r="R28" s="22" t="str">
        <f t="shared" si="11"/>
        <v/>
      </c>
      <c r="S28" s="66" t="str">
        <f t="shared" si="12"/>
        <v/>
      </c>
      <c r="U28">
        <f t="shared" si="7"/>
        <v>36315102</v>
      </c>
      <c r="V28" t="s">
        <v>363</v>
      </c>
      <c r="W28" t="s">
        <v>17</v>
      </c>
      <c r="X28">
        <f t="shared" si="8"/>
        <v>15102</v>
      </c>
      <c r="Y28">
        <f t="shared" si="9"/>
        <v>36315102</v>
      </c>
      <c r="AC28" t="s">
        <v>36</v>
      </c>
      <c r="AD28">
        <v>2102</v>
      </c>
    </row>
    <row r="29" spans="2:30" x14ac:dyDescent="0.3">
      <c r="B29" s="22" t="str">
        <f t="shared" si="17"/>
        <v/>
      </c>
      <c r="C29" t="str">
        <f t="shared" si="18"/>
        <v/>
      </c>
      <c r="F29" s="22" t="str">
        <f t="shared" si="13"/>
        <v/>
      </c>
      <c r="G29" t="str">
        <f t="shared" si="14"/>
        <v/>
      </c>
      <c r="N29" s="22" t="str">
        <f t="shared" si="15"/>
        <v/>
      </c>
      <c r="O29" t="str">
        <f t="shared" si="16"/>
        <v/>
      </c>
      <c r="R29" s="22" t="str">
        <f t="shared" si="11"/>
        <v/>
      </c>
      <c r="S29" s="66" t="str">
        <f t="shared" si="12"/>
        <v/>
      </c>
      <c r="U29">
        <f t="shared" si="7"/>
        <v>36301402</v>
      </c>
      <c r="V29" t="s">
        <v>32</v>
      </c>
      <c r="W29" t="s">
        <v>17</v>
      </c>
      <c r="X29">
        <f t="shared" si="8"/>
        <v>1402</v>
      </c>
      <c r="Y29">
        <f t="shared" si="9"/>
        <v>36301402</v>
      </c>
      <c r="AC29" t="s">
        <v>37</v>
      </c>
      <c r="AD29">
        <v>2103</v>
      </c>
    </row>
    <row r="30" spans="2:30" x14ac:dyDescent="0.3">
      <c r="B30" s="22" t="str">
        <f t="shared" si="17"/>
        <v/>
      </c>
      <c r="C30" t="str">
        <f t="shared" si="18"/>
        <v/>
      </c>
      <c r="F30" s="22" t="str">
        <f t="shared" si="13"/>
        <v/>
      </c>
      <c r="G30" t="str">
        <f t="shared" si="14"/>
        <v/>
      </c>
      <c r="N30" s="22" t="str">
        <f t="shared" si="15"/>
        <v/>
      </c>
      <c r="O30" t="str">
        <f t="shared" si="16"/>
        <v/>
      </c>
      <c r="R30" s="22" t="str">
        <f t="shared" si="11"/>
        <v/>
      </c>
      <c r="S30" s="66" t="str">
        <f t="shared" si="12"/>
        <v/>
      </c>
      <c r="U30">
        <f t="shared" si="7"/>
        <v>36304202</v>
      </c>
      <c r="V30" t="s">
        <v>59</v>
      </c>
      <c r="W30" t="s">
        <v>17</v>
      </c>
      <c r="X30">
        <f t="shared" si="8"/>
        <v>4202</v>
      </c>
      <c r="Y30">
        <f t="shared" si="9"/>
        <v>36304202</v>
      </c>
      <c r="AC30" t="s">
        <v>38</v>
      </c>
      <c r="AD30">
        <v>2104</v>
      </c>
    </row>
    <row r="31" spans="2:30" x14ac:dyDescent="0.3">
      <c r="B31" s="22" t="str">
        <f t="shared" si="17"/>
        <v/>
      </c>
      <c r="C31" t="str">
        <f t="shared" si="18"/>
        <v/>
      </c>
      <c r="F31" s="22" t="str">
        <f t="shared" si="13"/>
        <v/>
      </c>
      <c r="G31" t="str">
        <f t="shared" si="14"/>
        <v/>
      </c>
      <c r="N31" s="22" t="str">
        <f t="shared" si="15"/>
        <v/>
      </c>
      <c r="O31" t="str">
        <f t="shared" si="16"/>
        <v/>
      </c>
      <c r="R31" s="22" t="str">
        <f t="shared" si="11"/>
        <v/>
      </c>
      <c r="S31" s="66" t="str">
        <f t="shared" si="12"/>
        <v/>
      </c>
      <c r="U31">
        <f t="shared" si="7"/>
        <v>36308203</v>
      </c>
      <c r="V31" t="s">
        <v>179</v>
      </c>
      <c r="W31" t="s">
        <v>17</v>
      </c>
      <c r="X31">
        <f t="shared" si="8"/>
        <v>8203</v>
      </c>
      <c r="Y31">
        <f t="shared" si="9"/>
        <v>36308203</v>
      </c>
      <c r="AC31" t="s">
        <v>39</v>
      </c>
      <c r="AD31">
        <v>2201</v>
      </c>
    </row>
    <row r="32" spans="2:30" x14ac:dyDescent="0.3">
      <c r="B32" s="22" t="str">
        <f t="shared" si="17"/>
        <v/>
      </c>
      <c r="C32" t="str">
        <f t="shared" si="18"/>
        <v/>
      </c>
      <c r="F32" s="22" t="str">
        <f t="shared" si="13"/>
        <v/>
      </c>
      <c r="G32" t="str">
        <f t="shared" si="14"/>
        <v/>
      </c>
      <c r="N32" s="22" t="str">
        <f t="shared" si="15"/>
        <v/>
      </c>
      <c r="O32" t="str">
        <f t="shared" si="16"/>
        <v/>
      </c>
      <c r="R32" s="22" t="str">
        <f t="shared" si="11"/>
        <v/>
      </c>
      <c r="S32" s="66" t="str">
        <f t="shared" si="12"/>
        <v/>
      </c>
      <c r="U32">
        <f t="shared" si="7"/>
        <v>36309102</v>
      </c>
      <c r="V32" t="s">
        <v>220</v>
      </c>
      <c r="W32" t="s">
        <v>17</v>
      </c>
      <c r="X32">
        <f t="shared" si="8"/>
        <v>9102</v>
      </c>
      <c r="Y32">
        <f t="shared" si="9"/>
        <v>36309102</v>
      </c>
      <c r="AC32" t="s">
        <v>40</v>
      </c>
      <c r="AD32">
        <v>2202</v>
      </c>
    </row>
    <row r="33" spans="2:30" x14ac:dyDescent="0.3">
      <c r="B33" s="22" t="str">
        <f t="shared" si="17"/>
        <v/>
      </c>
      <c r="C33" t="str">
        <f t="shared" si="18"/>
        <v/>
      </c>
      <c r="F33" s="22" t="str">
        <f t="shared" si="13"/>
        <v/>
      </c>
      <c r="G33" t="str">
        <f t="shared" si="14"/>
        <v/>
      </c>
      <c r="N33" s="22" t="str">
        <f t="shared" si="15"/>
        <v/>
      </c>
      <c r="O33" t="str">
        <f t="shared" si="16"/>
        <v/>
      </c>
      <c r="R33" s="22" t="str">
        <f t="shared" si="11"/>
        <v/>
      </c>
      <c r="S33" s="66" t="str">
        <f t="shared" si="12"/>
        <v/>
      </c>
      <c r="U33">
        <f t="shared" si="7"/>
        <v>36305603</v>
      </c>
      <c r="V33" t="s">
        <v>89</v>
      </c>
      <c r="W33" t="s">
        <v>17</v>
      </c>
      <c r="X33">
        <f t="shared" si="8"/>
        <v>5603</v>
      </c>
      <c r="Y33">
        <f t="shared" si="9"/>
        <v>36305603</v>
      </c>
      <c r="AC33" t="s">
        <v>41</v>
      </c>
      <c r="AD33">
        <v>2203</v>
      </c>
    </row>
    <row r="34" spans="2:30" x14ac:dyDescent="0.3">
      <c r="B34" s="22" t="str">
        <f t="shared" si="17"/>
        <v/>
      </c>
      <c r="C34" t="str">
        <f t="shared" si="18"/>
        <v/>
      </c>
      <c r="F34" s="22" t="str">
        <f t="shared" si="13"/>
        <v/>
      </c>
      <c r="G34" t="str">
        <f t="shared" si="14"/>
        <v/>
      </c>
      <c r="N34" s="22" t="str">
        <f t="shared" si="15"/>
        <v/>
      </c>
      <c r="O34" t="str">
        <f t="shared" si="16"/>
        <v/>
      </c>
      <c r="R34" s="22" t="str">
        <f t="shared" si="11"/>
        <v/>
      </c>
      <c r="S34" s="66" t="str">
        <f t="shared" si="12"/>
        <v/>
      </c>
      <c r="U34">
        <f t="shared" si="7"/>
        <v>36305102</v>
      </c>
      <c r="V34" t="s">
        <v>66</v>
      </c>
      <c r="W34" t="s">
        <v>17</v>
      </c>
      <c r="X34">
        <f t="shared" si="8"/>
        <v>5102</v>
      </c>
      <c r="Y34">
        <f t="shared" si="9"/>
        <v>36305102</v>
      </c>
      <c r="AC34" t="s">
        <v>42</v>
      </c>
      <c r="AD34">
        <v>2301</v>
      </c>
    </row>
    <row r="35" spans="2:30" x14ac:dyDescent="0.3">
      <c r="B35" s="22" t="str">
        <f t="shared" si="17"/>
        <v/>
      </c>
      <c r="C35" t="str">
        <f t="shared" si="18"/>
        <v/>
      </c>
      <c r="F35" s="22" t="str">
        <f t="shared" si="13"/>
        <v/>
      </c>
      <c r="G35" t="str">
        <f t="shared" si="14"/>
        <v/>
      </c>
      <c r="N35" s="22" t="str">
        <f t="shared" si="15"/>
        <v/>
      </c>
      <c r="O35" t="str">
        <f t="shared" si="16"/>
        <v/>
      </c>
      <c r="R35" s="22" t="str">
        <f t="shared" si="11"/>
        <v/>
      </c>
      <c r="S35" s="66" t="str">
        <f t="shared" si="12"/>
        <v/>
      </c>
      <c r="U35">
        <f t="shared" si="7"/>
        <v>36310201</v>
      </c>
      <c r="V35" t="s">
        <v>260</v>
      </c>
      <c r="W35" t="s">
        <v>17</v>
      </c>
      <c r="X35">
        <f t="shared" si="8"/>
        <v>10201</v>
      </c>
      <c r="Y35">
        <f t="shared" si="9"/>
        <v>36310201</v>
      </c>
      <c r="AC35" t="s">
        <v>43</v>
      </c>
      <c r="AD35">
        <v>2302</v>
      </c>
    </row>
    <row r="36" spans="2:30" x14ac:dyDescent="0.3">
      <c r="B36" s="22" t="str">
        <f t="shared" si="17"/>
        <v/>
      </c>
      <c r="C36" t="str">
        <f t="shared" si="18"/>
        <v/>
      </c>
      <c r="F36" s="22" t="str">
        <f t="shared" si="13"/>
        <v/>
      </c>
      <c r="G36" t="str">
        <f t="shared" si="14"/>
        <v/>
      </c>
      <c r="N36" s="22" t="str">
        <f t="shared" si="15"/>
        <v/>
      </c>
      <c r="O36" t="str">
        <f t="shared" si="16"/>
        <v/>
      </c>
      <c r="R36" s="22" t="str">
        <f t="shared" si="11"/>
        <v/>
      </c>
      <c r="S36" s="66" t="str">
        <f t="shared" si="12"/>
        <v/>
      </c>
      <c r="U36">
        <f t="shared" si="7"/>
        <v>36305702</v>
      </c>
      <c r="V36" t="s">
        <v>94</v>
      </c>
      <c r="W36" t="s">
        <v>17</v>
      </c>
      <c r="X36">
        <f t="shared" si="8"/>
        <v>5702</v>
      </c>
      <c r="Y36">
        <f t="shared" si="9"/>
        <v>36305702</v>
      </c>
      <c r="AC36" t="s">
        <v>44</v>
      </c>
      <c r="AD36">
        <v>3101</v>
      </c>
    </row>
    <row r="37" spans="2:30" x14ac:dyDescent="0.3">
      <c r="B37" s="22" t="str">
        <f t="shared" si="17"/>
        <v/>
      </c>
      <c r="C37" t="str">
        <f t="shared" si="18"/>
        <v/>
      </c>
      <c r="F37" s="22" t="str">
        <f t="shared" si="13"/>
        <v/>
      </c>
      <c r="G37" t="str">
        <f t="shared" si="14"/>
        <v/>
      </c>
      <c r="N37" s="22" t="str">
        <f t="shared" si="15"/>
        <v/>
      </c>
      <c r="O37" t="str">
        <f t="shared" si="16"/>
        <v/>
      </c>
      <c r="R37" s="22" t="str">
        <f t="shared" si="11"/>
        <v/>
      </c>
      <c r="S37" s="66" t="str">
        <f t="shared" si="12"/>
        <v/>
      </c>
      <c r="U37">
        <f t="shared" si="7"/>
        <v>36307201</v>
      </c>
      <c r="V37" t="s">
        <v>145</v>
      </c>
      <c r="W37" t="s">
        <v>17</v>
      </c>
      <c r="X37">
        <f t="shared" si="8"/>
        <v>7201</v>
      </c>
      <c r="Y37">
        <f t="shared" si="9"/>
        <v>36307201</v>
      </c>
      <c r="AC37" t="s">
        <v>45</v>
      </c>
      <c r="AD37">
        <v>3102</v>
      </c>
    </row>
    <row r="38" spans="2:30" x14ac:dyDescent="0.3">
      <c r="B38" s="22" t="str">
        <f t="shared" si="17"/>
        <v/>
      </c>
      <c r="C38" t="str">
        <f t="shared" si="18"/>
        <v/>
      </c>
      <c r="F38" s="22" t="str">
        <f t="shared" si="13"/>
        <v/>
      </c>
      <c r="G38" t="str">
        <f t="shared" si="14"/>
        <v/>
      </c>
      <c r="N38" s="22" t="str">
        <f t="shared" si="15"/>
        <v/>
      </c>
      <c r="O38" t="str">
        <f t="shared" si="16"/>
        <v/>
      </c>
      <c r="R38" s="22" t="str">
        <f t="shared" si="11"/>
        <v/>
      </c>
      <c r="S38" s="66" t="str">
        <f t="shared" si="12"/>
        <v/>
      </c>
      <c r="U38">
        <f t="shared" si="7"/>
        <v>36313102</v>
      </c>
      <c r="V38" t="s">
        <v>301</v>
      </c>
      <c r="W38" t="s">
        <v>17</v>
      </c>
      <c r="X38">
        <f t="shared" si="8"/>
        <v>13102</v>
      </c>
      <c r="Y38">
        <f t="shared" si="9"/>
        <v>36313102</v>
      </c>
      <c r="AC38" t="s">
        <v>46</v>
      </c>
      <c r="AD38">
        <v>3103</v>
      </c>
    </row>
    <row r="39" spans="2:30" x14ac:dyDescent="0.3">
      <c r="B39" s="22" t="str">
        <f t="shared" si="17"/>
        <v/>
      </c>
      <c r="C39" t="str">
        <f t="shared" si="18"/>
        <v/>
      </c>
      <c r="F39" s="22" t="str">
        <f t="shared" si="13"/>
        <v/>
      </c>
      <c r="G39" t="str">
        <f t="shared" si="14"/>
        <v/>
      </c>
      <c r="R39" s="22" t="str">
        <f t="shared" si="11"/>
        <v/>
      </c>
      <c r="S39" s="66" t="str">
        <f t="shared" si="12"/>
        <v/>
      </c>
      <c r="U39">
        <f t="shared" si="7"/>
        <v>36313103</v>
      </c>
      <c r="V39" t="s">
        <v>302</v>
      </c>
      <c r="W39" t="s">
        <v>17</v>
      </c>
      <c r="X39">
        <f t="shared" si="8"/>
        <v>13103</v>
      </c>
      <c r="Y39">
        <f t="shared" si="9"/>
        <v>36313103</v>
      </c>
      <c r="AC39" t="s">
        <v>47</v>
      </c>
      <c r="AD39">
        <v>3201</v>
      </c>
    </row>
    <row r="40" spans="2:30" x14ac:dyDescent="0.3">
      <c r="B40" s="22" t="str">
        <f t="shared" si="17"/>
        <v/>
      </c>
      <c r="C40" t="str">
        <f t="shared" si="18"/>
        <v/>
      </c>
      <c r="F40" s="22" t="str">
        <f t="shared" si="13"/>
        <v/>
      </c>
      <c r="G40" t="str">
        <f t="shared" si="14"/>
        <v/>
      </c>
      <c r="R40" s="22" t="str">
        <f t="shared" si="11"/>
        <v/>
      </c>
      <c r="S40" s="66" t="str">
        <f t="shared" si="12"/>
        <v/>
      </c>
      <c r="U40">
        <f t="shared" si="7"/>
        <v>36310401</v>
      </c>
      <c r="V40" t="s">
        <v>277</v>
      </c>
      <c r="W40" t="s">
        <v>17</v>
      </c>
      <c r="X40">
        <f t="shared" si="8"/>
        <v>10401</v>
      </c>
      <c r="Y40">
        <f t="shared" si="9"/>
        <v>36310401</v>
      </c>
      <c r="AC40" t="s">
        <v>48</v>
      </c>
      <c r="AD40">
        <v>3202</v>
      </c>
    </row>
    <row r="41" spans="2:30" x14ac:dyDescent="0.3">
      <c r="B41" s="22" t="str">
        <f t="shared" si="17"/>
        <v/>
      </c>
      <c r="C41" t="str">
        <f t="shared" si="18"/>
        <v/>
      </c>
      <c r="F41" s="22" t="str">
        <f t="shared" si="13"/>
        <v/>
      </c>
      <c r="G41" t="str">
        <f t="shared" si="14"/>
        <v/>
      </c>
      <c r="R41" s="22" t="str">
        <f t="shared" si="11"/>
        <v/>
      </c>
      <c r="S41" s="66" t="str">
        <f t="shared" si="12"/>
        <v/>
      </c>
      <c r="U41">
        <f t="shared" si="7"/>
        <v>36307202</v>
      </c>
      <c r="V41" t="s">
        <v>146</v>
      </c>
      <c r="W41" t="s">
        <v>17</v>
      </c>
      <c r="X41">
        <f t="shared" si="8"/>
        <v>7202</v>
      </c>
      <c r="Y41">
        <f t="shared" si="9"/>
        <v>36307202</v>
      </c>
      <c r="AC41" t="s">
        <v>49</v>
      </c>
      <c r="AD41">
        <v>3301</v>
      </c>
    </row>
    <row r="42" spans="2:30" x14ac:dyDescent="0.3">
      <c r="B42" s="22" t="str">
        <f t="shared" si="17"/>
        <v/>
      </c>
      <c r="C42" t="str">
        <f t="shared" si="18"/>
        <v/>
      </c>
      <c r="F42" s="22" t="str">
        <f t="shared" si="13"/>
        <v/>
      </c>
      <c r="G42" t="str">
        <f t="shared" si="14"/>
        <v/>
      </c>
      <c r="R42" s="22" t="str">
        <f t="shared" si="11"/>
        <v/>
      </c>
      <c r="S42" s="66" t="str">
        <f t="shared" si="12"/>
        <v/>
      </c>
      <c r="U42">
        <f t="shared" si="7"/>
        <v>36303201</v>
      </c>
      <c r="V42" t="s">
        <v>47</v>
      </c>
      <c r="W42" t="s">
        <v>17</v>
      </c>
      <c r="X42">
        <f t="shared" si="8"/>
        <v>3201</v>
      </c>
      <c r="Y42">
        <f t="shared" si="9"/>
        <v>36303201</v>
      </c>
      <c r="AC42" t="s">
        <v>50</v>
      </c>
      <c r="AD42">
        <v>3302</v>
      </c>
    </row>
    <row r="43" spans="2:30" x14ac:dyDescent="0.3">
      <c r="B43" s="22" t="str">
        <f t="shared" si="17"/>
        <v/>
      </c>
      <c r="C43" t="str">
        <f t="shared" si="18"/>
        <v/>
      </c>
      <c r="F43" s="22" t="str">
        <f t="shared" si="13"/>
        <v/>
      </c>
      <c r="G43" t="str">
        <f t="shared" si="14"/>
        <v/>
      </c>
      <c r="R43" s="22" t="str">
        <f t="shared" si="11"/>
        <v/>
      </c>
      <c r="S43" s="66" t="str">
        <f t="shared" si="12"/>
        <v/>
      </c>
      <c r="U43">
        <f t="shared" si="7"/>
        <v>36306302</v>
      </c>
      <c r="V43" t="s">
        <v>127</v>
      </c>
      <c r="W43" t="s">
        <v>17</v>
      </c>
      <c r="X43">
        <f t="shared" si="8"/>
        <v>6302</v>
      </c>
      <c r="Y43">
        <f t="shared" si="9"/>
        <v>36306302</v>
      </c>
      <c r="AC43" t="s">
        <v>51</v>
      </c>
      <c r="AD43">
        <v>3303</v>
      </c>
    </row>
    <row r="44" spans="2:30" x14ac:dyDescent="0.3">
      <c r="B44" s="22" t="str">
        <f t="shared" si="17"/>
        <v/>
      </c>
      <c r="C44" t="str">
        <f t="shared" si="18"/>
        <v/>
      </c>
      <c r="F44" s="22" t="str">
        <f t="shared" si="13"/>
        <v/>
      </c>
      <c r="G44" t="str">
        <f t="shared" si="14"/>
        <v/>
      </c>
      <c r="R44" s="22" t="str">
        <f t="shared" si="11"/>
        <v/>
      </c>
      <c r="S44" s="66" t="str">
        <f t="shared" si="12"/>
        <v/>
      </c>
      <c r="U44">
        <f t="shared" si="7"/>
        <v>36308103</v>
      </c>
      <c r="V44" t="s">
        <v>167</v>
      </c>
      <c r="W44" t="s">
        <v>17</v>
      </c>
      <c r="X44">
        <f t="shared" si="8"/>
        <v>8103</v>
      </c>
      <c r="Y44">
        <f t="shared" si="9"/>
        <v>36308103</v>
      </c>
      <c r="AC44" t="s">
        <v>52</v>
      </c>
      <c r="AD44">
        <v>3304</v>
      </c>
    </row>
    <row r="45" spans="2:30" x14ac:dyDescent="0.3">
      <c r="B45" s="22" t="str">
        <f t="shared" si="17"/>
        <v/>
      </c>
      <c r="C45" t="str">
        <f t="shared" si="18"/>
        <v/>
      </c>
      <c r="F45" s="22" t="str">
        <f t="shared" si="13"/>
        <v/>
      </c>
      <c r="G45" t="str">
        <f t="shared" si="14"/>
        <v/>
      </c>
      <c r="R45" s="22" t="str">
        <f t="shared" si="11"/>
        <v/>
      </c>
      <c r="S45" s="66" t="str">
        <f t="shared" si="12"/>
        <v/>
      </c>
      <c r="U45" s="18">
        <f t="shared" si="7"/>
        <v>36100000</v>
      </c>
      <c r="V45" t="s">
        <v>14</v>
      </c>
      <c r="W45" t="s">
        <v>19</v>
      </c>
      <c r="X45">
        <f t="shared" si="8"/>
        <v>0</v>
      </c>
      <c r="Y45">
        <f t="shared" si="9"/>
        <v>36100000</v>
      </c>
      <c r="AC45" t="s">
        <v>53</v>
      </c>
      <c r="AD45">
        <v>4101</v>
      </c>
    </row>
    <row r="46" spans="2:30" x14ac:dyDescent="0.3">
      <c r="B46" s="22" t="str">
        <f t="shared" si="17"/>
        <v/>
      </c>
      <c r="C46" t="str">
        <f t="shared" si="18"/>
        <v/>
      </c>
      <c r="F46" s="22" t="str">
        <f t="shared" si="13"/>
        <v/>
      </c>
      <c r="G46" t="str">
        <f t="shared" si="14"/>
        <v/>
      </c>
      <c r="R46" s="22" t="str">
        <f t="shared" si="11"/>
        <v/>
      </c>
      <c r="S46" s="66" t="str">
        <f t="shared" si="12"/>
        <v/>
      </c>
      <c r="U46">
        <f t="shared" si="7"/>
        <v>36311401</v>
      </c>
      <c r="V46" t="s">
        <v>288</v>
      </c>
      <c r="W46" t="s">
        <v>17</v>
      </c>
      <c r="X46">
        <f t="shared" si="8"/>
        <v>11401</v>
      </c>
      <c r="Y46">
        <f t="shared" si="9"/>
        <v>36311401</v>
      </c>
      <c r="AC46" t="s">
        <v>25</v>
      </c>
      <c r="AD46">
        <v>4102</v>
      </c>
    </row>
    <row r="47" spans="2:30" x14ac:dyDescent="0.3">
      <c r="B47" s="22" t="str">
        <f t="shared" si="17"/>
        <v/>
      </c>
      <c r="C47" t="str">
        <f t="shared" si="18"/>
        <v/>
      </c>
      <c r="F47" s="22" t="str">
        <f t="shared" si="13"/>
        <v/>
      </c>
      <c r="G47" t="str">
        <f t="shared" si="14"/>
        <v/>
      </c>
      <c r="R47" s="22" t="str">
        <f t="shared" si="11"/>
        <v/>
      </c>
      <c r="S47" s="66" t="str">
        <f t="shared" si="12"/>
        <v/>
      </c>
      <c r="U47">
        <f t="shared" si="7"/>
        <v>36316101</v>
      </c>
      <c r="V47" t="s">
        <v>198</v>
      </c>
      <c r="W47" t="s">
        <v>17</v>
      </c>
      <c r="X47">
        <f t="shared" si="8"/>
        <v>16101</v>
      </c>
      <c r="Y47">
        <f t="shared" si="9"/>
        <v>36316101</v>
      </c>
      <c r="AC47" t="s">
        <v>54</v>
      </c>
      <c r="AD47">
        <v>4103</v>
      </c>
    </row>
    <row r="48" spans="2:30" x14ac:dyDescent="0.3">
      <c r="B48" s="22" t="str">
        <f t="shared" si="17"/>
        <v/>
      </c>
      <c r="C48" t="str">
        <f t="shared" si="18"/>
        <v/>
      </c>
      <c r="F48" s="22" t="str">
        <f t="shared" si="13"/>
        <v/>
      </c>
      <c r="G48" t="str">
        <f t="shared" si="14"/>
        <v/>
      </c>
      <c r="R48" s="22" t="str">
        <f t="shared" si="11"/>
        <v/>
      </c>
      <c r="S48" s="66" t="str">
        <f t="shared" si="12"/>
        <v/>
      </c>
      <c r="U48">
        <f t="shared" si="7"/>
        <v>36316103</v>
      </c>
      <c r="V48" t="s">
        <v>203</v>
      </c>
      <c r="W48" t="s">
        <v>17</v>
      </c>
      <c r="X48">
        <f t="shared" si="8"/>
        <v>16103</v>
      </c>
      <c r="Y48">
        <f t="shared" si="9"/>
        <v>36316103</v>
      </c>
      <c r="AC48" t="s">
        <v>55</v>
      </c>
      <c r="AD48">
        <v>4104</v>
      </c>
    </row>
    <row r="49" spans="2:30" x14ac:dyDescent="0.3">
      <c r="B49" s="22" t="str">
        <f t="shared" si="17"/>
        <v/>
      </c>
      <c r="C49" t="str">
        <f t="shared" si="18"/>
        <v/>
      </c>
      <c r="F49" s="22" t="str">
        <f t="shared" si="13"/>
        <v/>
      </c>
      <c r="G49" t="str">
        <f t="shared" si="14"/>
        <v/>
      </c>
      <c r="R49" s="22" t="str">
        <f t="shared" si="11"/>
        <v/>
      </c>
      <c r="S49" s="66" t="str">
        <f t="shared" si="12"/>
        <v/>
      </c>
      <c r="U49">
        <f t="shared" si="7"/>
        <v>36306303</v>
      </c>
      <c r="V49" t="s">
        <v>128</v>
      </c>
      <c r="W49" t="s">
        <v>17</v>
      </c>
      <c r="X49">
        <f t="shared" si="8"/>
        <v>6303</v>
      </c>
      <c r="Y49">
        <f t="shared" si="9"/>
        <v>36306303</v>
      </c>
      <c r="AC49" t="s">
        <v>56</v>
      </c>
      <c r="AD49">
        <v>4105</v>
      </c>
    </row>
    <row r="50" spans="2:30" x14ac:dyDescent="0.3">
      <c r="B50" s="22" t="str">
        <f t="shared" si="17"/>
        <v/>
      </c>
      <c r="C50" t="str">
        <f t="shared" si="18"/>
        <v/>
      </c>
      <c r="F50" s="22" t="str">
        <f t="shared" si="13"/>
        <v/>
      </c>
      <c r="G50" t="str">
        <f t="shared" si="14"/>
        <v/>
      </c>
      <c r="R50" s="22" t="str">
        <f t="shared" si="11"/>
        <v/>
      </c>
      <c r="S50" s="66" t="str">
        <f t="shared" si="12"/>
        <v/>
      </c>
      <c r="U50">
        <f t="shared" si="7"/>
        <v>36309121</v>
      </c>
      <c r="V50" t="s">
        <v>239</v>
      </c>
      <c r="W50" t="s">
        <v>17</v>
      </c>
      <c r="X50">
        <f t="shared" si="8"/>
        <v>9121</v>
      </c>
      <c r="Y50">
        <f t="shared" si="9"/>
        <v>36309121</v>
      </c>
      <c r="AC50" t="s">
        <v>57</v>
      </c>
      <c r="AD50">
        <v>4106</v>
      </c>
    </row>
    <row r="51" spans="2:30" x14ac:dyDescent="0.3">
      <c r="B51" s="22" t="str">
        <f t="shared" si="17"/>
        <v/>
      </c>
      <c r="C51" t="str">
        <f t="shared" si="18"/>
        <v/>
      </c>
      <c r="F51" s="22" t="str">
        <f t="shared" si="13"/>
        <v/>
      </c>
      <c r="G51" t="str">
        <f t="shared" si="14"/>
        <v/>
      </c>
      <c r="R51" s="22" t="str">
        <f t="shared" si="11"/>
        <v/>
      </c>
      <c r="S51" s="66" t="str">
        <f t="shared" si="12"/>
        <v/>
      </c>
      <c r="U51">
        <f t="shared" si="7"/>
        <v>36310203</v>
      </c>
      <c r="V51" t="s">
        <v>262</v>
      </c>
      <c r="W51" t="s">
        <v>17</v>
      </c>
      <c r="X51">
        <f t="shared" si="8"/>
        <v>10203</v>
      </c>
      <c r="Y51">
        <f t="shared" si="9"/>
        <v>36310203</v>
      </c>
      <c r="AC51" t="s">
        <v>58</v>
      </c>
      <c r="AD51">
        <v>4201</v>
      </c>
    </row>
    <row r="52" spans="2:30" x14ac:dyDescent="0.3">
      <c r="B52" s="22" t="str">
        <f t="shared" si="17"/>
        <v/>
      </c>
      <c r="C52" t="str">
        <f t="shared" si="18"/>
        <v/>
      </c>
      <c r="F52" s="22" t="str">
        <f t="shared" si="13"/>
        <v/>
      </c>
      <c r="G52" t="str">
        <f t="shared" si="14"/>
        <v/>
      </c>
      <c r="R52" s="22" t="str">
        <f t="shared" si="11"/>
        <v/>
      </c>
      <c r="S52" s="66" t="str">
        <f t="shared" si="12"/>
        <v/>
      </c>
      <c r="U52">
        <f t="shared" si="7"/>
        <v>36311202</v>
      </c>
      <c r="V52" t="s">
        <v>284</v>
      </c>
      <c r="W52" t="s">
        <v>17</v>
      </c>
      <c r="X52">
        <f t="shared" si="8"/>
        <v>11202</v>
      </c>
      <c r="Y52">
        <f t="shared" si="9"/>
        <v>36311202</v>
      </c>
      <c r="AC52" t="s">
        <v>59</v>
      </c>
      <c r="AD52">
        <v>4202</v>
      </c>
    </row>
    <row r="53" spans="2:30" x14ac:dyDescent="0.3">
      <c r="B53" s="22" t="str">
        <f t="shared" si="17"/>
        <v/>
      </c>
      <c r="C53" t="str">
        <f t="shared" si="18"/>
        <v/>
      </c>
      <c r="F53" s="22" t="str">
        <f t="shared" si="13"/>
        <v/>
      </c>
      <c r="G53" t="str">
        <f t="shared" si="14"/>
        <v/>
      </c>
      <c r="R53" s="22" t="str">
        <f t="shared" si="11"/>
        <v/>
      </c>
      <c r="S53" s="66" t="str">
        <f t="shared" si="12"/>
        <v/>
      </c>
      <c r="U53">
        <f t="shared" si="7"/>
        <v>36316202</v>
      </c>
      <c r="V53" t="s">
        <v>200</v>
      </c>
      <c r="W53" t="s">
        <v>17</v>
      </c>
      <c r="X53">
        <f t="shared" si="8"/>
        <v>16202</v>
      </c>
      <c r="Y53">
        <f t="shared" si="9"/>
        <v>36316202</v>
      </c>
      <c r="AC53" t="s">
        <v>60</v>
      </c>
      <c r="AD53">
        <v>4203</v>
      </c>
    </row>
    <row r="54" spans="2:30" x14ac:dyDescent="0.3">
      <c r="B54" s="22" t="str">
        <f t="shared" si="17"/>
        <v/>
      </c>
      <c r="C54" t="str">
        <f t="shared" si="18"/>
        <v/>
      </c>
      <c r="F54" s="22" t="str">
        <f t="shared" si="13"/>
        <v/>
      </c>
      <c r="G54" t="str">
        <f t="shared" si="14"/>
        <v/>
      </c>
      <c r="R54" s="22" t="str">
        <f t="shared" si="11"/>
        <v/>
      </c>
      <c r="S54" s="66" t="str">
        <f t="shared" si="12"/>
        <v/>
      </c>
      <c r="U54">
        <f t="shared" si="7"/>
        <v>36310103</v>
      </c>
      <c r="V54" t="s">
        <v>253</v>
      </c>
      <c r="W54" t="s">
        <v>17</v>
      </c>
      <c r="X54">
        <f t="shared" si="8"/>
        <v>10103</v>
      </c>
      <c r="Y54">
        <f t="shared" si="9"/>
        <v>36310103</v>
      </c>
      <c r="AC54" t="s">
        <v>61</v>
      </c>
      <c r="AD54">
        <v>4204</v>
      </c>
    </row>
    <row r="55" spans="2:30" x14ac:dyDescent="0.3">
      <c r="B55" s="22" t="str">
        <f t="shared" si="17"/>
        <v/>
      </c>
      <c r="C55" t="str">
        <f t="shared" si="18"/>
        <v/>
      </c>
      <c r="F55" s="22" t="str">
        <f t="shared" si="13"/>
        <v/>
      </c>
      <c r="G55" t="str">
        <f t="shared" si="14"/>
        <v/>
      </c>
      <c r="R55" s="22" t="str">
        <f t="shared" si="11"/>
        <v/>
      </c>
      <c r="S55" s="66" t="str">
        <f t="shared" si="12"/>
        <v/>
      </c>
      <c r="U55">
        <f t="shared" si="7"/>
        <v>36311301</v>
      </c>
      <c r="V55" t="s">
        <v>286</v>
      </c>
      <c r="W55" t="s">
        <v>17</v>
      </c>
      <c r="X55">
        <f t="shared" si="8"/>
        <v>11301</v>
      </c>
      <c r="Y55">
        <f t="shared" si="9"/>
        <v>36311301</v>
      </c>
      <c r="AC55" t="s">
        <v>21</v>
      </c>
      <c r="AD55">
        <v>4301</v>
      </c>
    </row>
    <row r="56" spans="2:30" x14ac:dyDescent="0.3">
      <c r="B56" s="22" t="str">
        <f t="shared" si="17"/>
        <v/>
      </c>
      <c r="C56" t="str">
        <f t="shared" si="18"/>
        <v/>
      </c>
      <c r="F56" s="22" t="str">
        <f t="shared" si="13"/>
        <v/>
      </c>
      <c r="G56" t="str">
        <f t="shared" si="14"/>
        <v/>
      </c>
      <c r="R56" s="22" t="str">
        <f t="shared" si="11"/>
        <v/>
      </c>
      <c r="S56" s="66" t="str">
        <f t="shared" si="12"/>
        <v/>
      </c>
      <c r="U56">
        <f t="shared" si="7"/>
        <v>36306102</v>
      </c>
      <c r="V56" t="s">
        <v>104</v>
      </c>
      <c r="W56" t="s">
        <v>17</v>
      </c>
      <c r="X56">
        <f t="shared" si="8"/>
        <v>6102</v>
      </c>
      <c r="Y56">
        <f t="shared" si="9"/>
        <v>36306102</v>
      </c>
      <c r="AC56" t="s">
        <v>62</v>
      </c>
      <c r="AD56">
        <v>4302</v>
      </c>
    </row>
    <row r="57" spans="2:30" x14ac:dyDescent="0.3">
      <c r="B57" s="22" t="str">
        <f t="shared" si="17"/>
        <v/>
      </c>
      <c r="C57" t="str">
        <f t="shared" si="18"/>
        <v/>
      </c>
      <c r="F57" s="22" t="str">
        <f t="shared" si="13"/>
        <v/>
      </c>
      <c r="G57" t="str">
        <f t="shared" si="14"/>
        <v/>
      </c>
      <c r="R57" s="22" t="str">
        <f t="shared" si="11"/>
        <v/>
      </c>
      <c r="S57" s="66" t="str">
        <f t="shared" si="12"/>
        <v/>
      </c>
      <c r="U57">
        <f t="shared" si="7"/>
        <v>36316203</v>
      </c>
      <c r="V57" t="s">
        <v>201</v>
      </c>
      <c r="W57" t="s">
        <v>17</v>
      </c>
      <c r="X57">
        <f t="shared" si="8"/>
        <v>16203</v>
      </c>
      <c r="Y57">
        <f t="shared" si="9"/>
        <v>36316203</v>
      </c>
      <c r="AC57" t="s">
        <v>63</v>
      </c>
      <c r="AD57">
        <v>4303</v>
      </c>
    </row>
    <row r="58" spans="2:30" x14ac:dyDescent="0.3">
      <c r="B58" s="22" t="str">
        <f t="shared" si="17"/>
        <v/>
      </c>
      <c r="C58" t="str">
        <f t="shared" si="18"/>
        <v/>
      </c>
      <c r="F58" s="22" t="str">
        <f t="shared" si="13"/>
        <v/>
      </c>
      <c r="G58" t="str">
        <f t="shared" si="14"/>
        <v/>
      </c>
      <c r="R58" s="22" t="str">
        <f t="shared" si="11"/>
        <v/>
      </c>
      <c r="S58" s="66" t="str">
        <f t="shared" si="12"/>
        <v/>
      </c>
      <c r="U58">
        <f t="shared" si="7"/>
        <v>36311101</v>
      </c>
      <c r="V58" t="s">
        <v>281</v>
      </c>
      <c r="W58" t="s">
        <v>17</v>
      </c>
      <c r="X58">
        <f t="shared" si="8"/>
        <v>11101</v>
      </c>
      <c r="Y58">
        <f t="shared" si="9"/>
        <v>36311101</v>
      </c>
      <c r="AC58" t="s">
        <v>64</v>
      </c>
      <c r="AD58">
        <v>4304</v>
      </c>
    </row>
    <row r="59" spans="2:30" x14ac:dyDescent="0.3">
      <c r="B59" s="22" t="str">
        <f t="shared" si="17"/>
        <v/>
      </c>
      <c r="C59" t="str">
        <f t="shared" si="18"/>
        <v/>
      </c>
      <c r="F59" s="22" t="str">
        <f t="shared" si="13"/>
        <v/>
      </c>
      <c r="G59" t="str">
        <f t="shared" si="14"/>
        <v/>
      </c>
      <c r="R59" s="22" t="str">
        <f t="shared" si="11"/>
        <v/>
      </c>
      <c r="S59" s="66" t="str">
        <f t="shared" si="12"/>
        <v/>
      </c>
      <c r="U59">
        <f t="shared" si="7"/>
        <v>36316302</v>
      </c>
      <c r="V59" t="s">
        <v>202</v>
      </c>
      <c r="W59" t="s">
        <v>17</v>
      </c>
      <c r="X59">
        <f t="shared" si="8"/>
        <v>16302</v>
      </c>
      <c r="Y59">
        <f t="shared" si="9"/>
        <v>36316302</v>
      </c>
      <c r="AC59" t="s">
        <v>65</v>
      </c>
      <c r="AD59">
        <v>4305</v>
      </c>
    </row>
    <row r="60" spans="2:30" x14ac:dyDescent="0.3">
      <c r="B60" s="22" t="str">
        <f t="shared" si="17"/>
        <v/>
      </c>
      <c r="C60" t="str">
        <f t="shared" si="18"/>
        <v/>
      </c>
      <c r="F60" s="22" t="str">
        <f t="shared" si="13"/>
        <v/>
      </c>
      <c r="G60" t="str">
        <f t="shared" si="14"/>
        <v/>
      </c>
      <c r="R60" s="22" t="str">
        <f t="shared" si="11"/>
        <v/>
      </c>
      <c r="S60" s="66" t="str">
        <f t="shared" si="12"/>
        <v/>
      </c>
      <c r="U60">
        <f t="shared" si="7"/>
        <v>36306103</v>
      </c>
      <c r="V60" t="s">
        <v>105</v>
      </c>
      <c r="W60" t="s">
        <v>17</v>
      </c>
      <c r="X60">
        <f t="shared" si="8"/>
        <v>6103</v>
      </c>
      <c r="Y60">
        <f t="shared" si="9"/>
        <v>36306103</v>
      </c>
      <c r="AC60" t="s">
        <v>26</v>
      </c>
      <c r="AD60">
        <v>5101</v>
      </c>
    </row>
    <row r="61" spans="2:30" x14ac:dyDescent="0.3">
      <c r="B61" s="22" t="str">
        <f t="shared" si="17"/>
        <v/>
      </c>
      <c r="C61" t="str">
        <f t="shared" si="18"/>
        <v/>
      </c>
      <c r="F61" s="22" t="str">
        <f t="shared" si="13"/>
        <v/>
      </c>
      <c r="G61" t="str">
        <f t="shared" si="14"/>
        <v/>
      </c>
      <c r="R61" s="22" t="str">
        <f t="shared" si="11"/>
        <v/>
      </c>
      <c r="S61" s="66" t="str">
        <f t="shared" si="12"/>
        <v/>
      </c>
      <c r="U61">
        <f t="shared" si="7"/>
        <v>36307402</v>
      </c>
      <c r="V61" t="s">
        <v>158</v>
      </c>
      <c r="W61" t="s">
        <v>17</v>
      </c>
      <c r="X61">
        <f t="shared" si="8"/>
        <v>7402</v>
      </c>
      <c r="Y61">
        <f t="shared" si="9"/>
        <v>36307402</v>
      </c>
      <c r="AC61" t="s">
        <v>66</v>
      </c>
      <c r="AD61">
        <v>5102</v>
      </c>
    </row>
    <row r="62" spans="2:30" x14ac:dyDescent="0.3">
      <c r="B62" s="22" t="str">
        <f t="shared" si="17"/>
        <v/>
      </c>
      <c r="C62" t="str">
        <f t="shared" si="18"/>
        <v/>
      </c>
      <c r="F62" s="22" t="str">
        <f t="shared" si="13"/>
        <v/>
      </c>
      <c r="G62" t="str">
        <f t="shared" si="14"/>
        <v/>
      </c>
      <c r="R62" s="22" t="str">
        <f t="shared" si="11"/>
        <v/>
      </c>
      <c r="S62" s="66" t="str">
        <f t="shared" si="12"/>
        <v/>
      </c>
      <c r="U62">
        <f t="shared" si="7"/>
        <v>36301403</v>
      </c>
      <c r="V62" t="s">
        <v>33</v>
      </c>
      <c r="W62" t="s">
        <v>17</v>
      </c>
      <c r="X62">
        <f t="shared" si="8"/>
        <v>1403</v>
      </c>
      <c r="Y62">
        <f t="shared" si="9"/>
        <v>36301403</v>
      </c>
      <c r="AC62" t="s">
        <v>67</v>
      </c>
      <c r="AD62">
        <v>5103</v>
      </c>
    </row>
    <row r="63" spans="2:30" x14ac:dyDescent="0.3">
      <c r="B63" s="22" t="str">
        <f t="shared" si="17"/>
        <v/>
      </c>
      <c r="C63" t="str">
        <f t="shared" si="18"/>
        <v/>
      </c>
      <c r="F63" s="22" t="str">
        <f t="shared" si="13"/>
        <v/>
      </c>
      <c r="G63" t="str">
        <f t="shared" si="14"/>
        <v/>
      </c>
      <c r="R63" s="22" t="str">
        <f t="shared" si="11"/>
        <v/>
      </c>
      <c r="S63" s="66" t="str">
        <f t="shared" si="12"/>
        <v/>
      </c>
      <c r="U63">
        <f t="shared" si="7"/>
        <v>36313301</v>
      </c>
      <c r="V63" t="s">
        <v>334</v>
      </c>
      <c r="W63" t="s">
        <v>17</v>
      </c>
      <c r="X63">
        <f t="shared" si="8"/>
        <v>13301</v>
      </c>
      <c r="Y63">
        <f t="shared" si="9"/>
        <v>36313301</v>
      </c>
      <c r="AC63" t="s">
        <v>68</v>
      </c>
      <c r="AD63">
        <v>5104</v>
      </c>
    </row>
    <row r="64" spans="2:30" x14ac:dyDescent="0.3">
      <c r="B64" s="22" t="str">
        <f t="shared" si="17"/>
        <v/>
      </c>
      <c r="C64" t="str">
        <f t="shared" si="18"/>
        <v/>
      </c>
      <c r="F64" s="22" t="str">
        <f t="shared" si="13"/>
        <v/>
      </c>
      <c r="G64" t="str">
        <f t="shared" si="14"/>
        <v/>
      </c>
      <c r="R64" s="22" t="str">
        <f t="shared" si="11"/>
        <v/>
      </c>
      <c r="S64" s="66" t="str">
        <f t="shared" si="12"/>
        <v/>
      </c>
      <c r="U64">
        <f t="shared" si="7"/>
        <v>36309202</v>
      </c>
      <c r="V64" t="s">
        <v>241</v>
      </c>
      <c r="W64" t="s">
        <v>17</v>
      </c>
      <c r="X64">
        <f t="shared" si="8"/>
        <v>9202</v>
      </c>
      <c r="Y64">
        <f t="shared" si="9"/>
        <v>36309202</v>
      </c>
      <c r="AC64" t="s">
        <v>69</v>
      </c>
      <c r="AD64">
        <v>5105</v>
      </c>
    </row>
    <row r="65" spans="2:30" x14ac:dyDescent="0.3">
      <c r="B65" s="22" t="str">
        <f t="shared" si="17"/>
        <v/>
      </c>
      <c r="C65" t="str">
        <f t="shared" si="18"/>
        <v/>
      </c>
      <c r="F65" s="22" t="str">
        <f t="shared" si="13"/>
        <v/>
      </c>
      <c r="G65" t="str">
        <f t="shared" si="14"/>
        <v/>
      </c>
      <c r="R65" s="22" t="str">
        <f t="shared" si="11"/>
        <v/>
      </c>
      <c r="S65" s="66" t="str">
        <f t="shared" si="12"/>
        <v/>
      </c>
      <c r="U65">
        <f t="shared" si="7"/>
        <v>36306104</v>
      </c>
      <c r="V65" t="s">
        <v>106</v>
      </c>
      <c r="W65" t="s">
        <v>17</v>
      </c>
      <c r="X65">
        <f t="shared" si="8"/>
        <v>6104</v>
      </c>
      <c r="Y65">
        <f t="shared" si="9"/>
        <v>36306104</v>
      </c>
      <c r="AC65" t="s">
        <v>70</v>
      </c>
      <c r="AD65">
        <v>5107</v>
      </c>
    </row>
    <row r="66" spans="2:30" x14ac:dyDescent="0.3">
      <c r="B66" s="22" t="str">
        <f t="shared" si="17"/>
        <v/>
      </c>
      <c r="C66" t="str">
        <f t="shared" si="18"/>
        <v/>
      </c>
      <c r="F66" s="22" t="str">
        <f t="shared" si="13"/>
        <v/>
      </c>
      <c r="G66" t="str">
        <f t="shared" si="14"/>
        <v/>
      </c>
      <c r="R66" s="22" t="str">
        <f t="shared" si="11"/>
        <v/>
      </c>
      <c r="S66" s="66" t="str">
        <f t="shared" si="12"/>
        <v/>
      </c>
      <c r="U66">
        <f t="shared" si="7"/>
        <v>36304302</v>
      </c>
      <c r="V66" t="s">
        <v>62</v>
      </c>
      <c r="W66" t="s">
        <v>17</v>
      </c>
      <c r="X66">
        <f t="shared" si="8"/>
        <v>4302</v>
      </c>
      <c r="Y66">
        <f t="shared" si="9"/>
        <v>36304302</v>
      </c>
      <c r="AC66" t="s">
        <v>71</v>
      </c>
      <c r="AD66">
        <v>5109</v>
      </c>
    </row>
    <row r="67" spans="2:30" x14ac:dyDescent="0.3">
      <c r="B67" s="22" t="str">
        <f t="shared" si="17"/>
        <v/>
      </c>
      <c r="C67" t="str">
        <f t="shared" si="18"/>
        <v/>
      </c>
      <c r="F67" s="22" t="str">
        <f t="shared" si="13"/>
        <v/>
      </c>
      <c r="G67" t="str">
        <f t="shared" si="14"/>
        <v/>
      </c>
      <c r="R67" s="22" t="str">
        <f t="shared" si="11"/>
        <v/>
      </c>
      <c r="S67" s="66" t="str">
        <f t="shared" si="12"/>
        <v/>
      </c>
      <c r="U67">
        <f t="shared" si="7"/>
        <v>36308101</v>
      </c>
      <c r="V67" t="s">
        <v>165</v>
      </c>
      <c r="W67" t="s">
        <v>17</v>
      </c>
      <c r="X67">
        <f t="shared" si="8"/>
        <v>8101</v>
      </c>
      <c r="Y67">
        <f t="shared" si="9"/>
        <v>36308101</v>
      </c>
      <c r="AC67" t="s">
        <v>72</v>
      </c>
      <c r="AD67">
        <v>5201</v>
      </c>
    </row>
    <row r="68" spans="2:30" x14ac:dyDescent="0.3">
      <c r="B68" s="22" t="str">
        <f t="shared" si="17"/>
        <v/>
      </c>
      <c r="C68" t="str">
        <f t="shared" si="18"/>
        <v/>
      </c>
      <c r="F68" s="22" t="str">
        <f t="shared" si="13"/>
        <v/>
      </c>
      <c r="G68" t="str">
        <f t="shared" si="14"/>
        <v/>
      </c>
      <c r="R68" s="22" t="str">
        <f t="shared" si="11"/>
        <v/>
      </c>
      <c r="S68" s="66" t="str">
        <f t="shared" si="12"/>
        <v/>
      </c>
      <c r="U68">
        <f t="shared" si="7"/>
        <v>36313104</v>
      </c>
      <c r="V68" t="s">
        <v>303</v>
      </c>
      <c r="W68" t="s">
        <v>17</v>
      </c>
      <c r="X68">
        <f t="shared" si="8"/>
        <v>13104</v>
      </c>
      <c r="Y68">
        <f t="shared" si="9"/>
        <v>36313104</v>
      </c>
      <c r="AC68" t="s">
        <v>73</v>
      </c>
      <c r="AD68">
        <v>5301</v>
      </c>
    </row>
    <row r="69" spans="2:30" x14ac:dyDescent="0.3">
      <c r="B69" s="22" t="str">
        <f t="shared" si="17"/>
        <v/>
      </c>
      <c r="C69" t="str">
        <f t="shared" si="18"/>
        <v/>
      </c>
      <c r="F69" s="22" t="str">
        <f t="shared" si="13"/>
        <v/>
      </c>
      <c r="G69" t="str">
        <f t="shared" si="14"/>
        <v/>
      </c>
      <c r="R69" s="22" t="str">
        <f t="shared" si="11"/>
        <v/>
      </c>
      <c r="S69" s="66" t="str">
        <f t="shared" si="12"/>
        <v/>
      </c>
      <c r="U69">
        <f t="shared" ref="U69:U132" si="19">+VLOOKUP(W69,$J$4:$K$6,2,0)*100000+X69</f>
        <v>36305103</v>
      </c>
      <c r="V69" t="s">
        <v>67</v>
      </c>
      <c r="W69" t="s">
        <v>17</v>
      </c>
      <c r="X69">
        <f t="shared" ref="X69:X132" si="20">+VLOOKUP(V69,$AC$3:$AD$364,2,0)</f>
        <v>5103</v>
      </c>
      <c r="Y69">
        <f t="shared" ref="Y69:Y132" si="21">+U69</f>
        <v>36305103</v>
      </c>
      <c r="AC69" t="s">
        <v>74</v>
      </c>
      <c r="AD69">
        <v>5302</v>
      </c>
    </row>
    <row r="70" spans="2:30" x14ac:dyDescent="0.3">
      <c r="B70" s="22" t="str">
        <f t="shared" si="17"/>
        <v/>
      </c>
      <c r="C70" t="str">
        <f t="shared" si="18"/>
        <v/>
      </c>
      <c r="F70" s="22" t="str">
        <f t="shared" si="13"/>
        <v/>
      </c>
      <c r="G70" t="str">
        <f t="shared" si="14"/>
        <v/>
      </c>
      <c r="R70" s="22" t="str">
        <f t="shared" si="11"/>
        <v/>
      </c>
      <c r="S70" s="66" t="str">
        <f t="shared" si="12"/>
        <v/>
      </c>
      <c r="U70">
        <f t="shared" si="19"/>
        <v>36307102</v>
      </c>
      <c r="V70" t="s">
        <v>137</v>
      </c>
      <c r="W70" t="s">
        <v>17</v>
      </c>
      <c r="X70">
        <f t="shared" si="20"/>
        <v>7102</v>
      </c>
      <c r="Y70">
        <f t="shared" si="21"/>
        <v>36307102</v>
      </c>
      <c r="AC70" t="s">
        <v>75</v>
      </c>
      <c r="AD70">
        <v>5303</v>
      </c>
    </row>
    <row r="71" spans="2:30" x14ac:dyDescent="0.3">
      <c r="B71" s="22" t="str">
        <f t="shared" si="17"/>
        <v/>
      </c>
      <c r="C71" t="str">
        <f t="shared" si="18"/>
        <v/>
      </c>
      <c r="F71" s="22" t="str">
        <f t="shared" si="13"/>
        <v/>
      </c>
      <c r="G71" t="str">
        <f t="shared" si="14"/>
        <v/>
      </c>
      <c r="R71" s="22" t="str">
        <f t="shared" ref="R71:R134" si="22">+IF(Q71="","",R70+1)</f>
        <v/>
      </c>
      <c r="S71" s="66" t="str">
        <f t="shared" ref="S71:S134" si="23">+IF(Q71="","","M-"&amp;$B$1+R71)</f>
        <v/>
      </c>
      <c r="U71">
        <f t="shared" si="19"/>
        <v>36308204</v>
      </c>
      <c r="V71" t="s">
        <v>180</v>
      </c>
      <c r="W71" t="s">
        <v>17</v>
      </c>
      <c r="X71">
        <f t="shared" si="20"/>
        <v>8204</v>
      </c>
      <c r="Y71">
        <f t="shared" si="21"/>
        <v>36308204</v>
      </c>
      <c r="AC71" t="s">
        <v>76</v>
      </c>
      <c r="AD71">
        <v>5304</v>
      </c>
    </row>
    <row r="72" spans="2:30" x14ac:dyDescent="0.3">
      <c r="B72" s="22" t="str">
        <f t="shared" si="17"/>
        <v/>
      </c>
      <c r="C72" t="str">
        <f t="shared" si="18"/>
        <v/>
      </c>
      <c r="F72" s="22" t="str">
        <f t="shared" ref="F72:F79" si="24">+IF(E72="","",F71+1)</f>
        <v/>
      </c>
      <c r="G72" t="str">
        <f t="shared" ref="G72:G79" si="25">+IF(E72="","","C-"&amp;$B$1+F72)</f>
        <v/>
      </c>
      <c r="R72" s="22" t="str">
        <f t="shared" si="22"/>
        <v/>
      </c>
      <c r="S72" s="66" t="str">
        <f t="shared" si="23"/>
        <v/>
      </c>
      <c r="U72">
        <f t="shared" si="19"/>
        <v>36303101</v>
      </c>
      <c r="V72" t="s">
        <v>44</v>
      </c>
      <c r="W72" t="s">
        <v>17</v>
      </c>
      <c r="X72">
        <f t="shared" si="20"/>
        <v>3101</v>
      </c>
      <c r="Y72">
        <f t="shared" si="21"/>
        <v>36303101</v>
      </c>
      <c r="AC72" t="s">
        <v>77</v>
      </c>
      <c r="AD72">
        <v>5401</v>
      </c>
    </row>
    <row r="73" spans="2:30" x14ac:dyDescent="0.3">
      <c r="B73" s="22" t="str">
        <f t="shared" si="17"/>
        <v/>
      </c>
      <c r="C73" t="str">
        <f t="shared" si="18"/>
        <v/>
      </c>
      <c r="F73" s="22" t="str">
        <f t="shared" si="24"/>
        <v/>
      </c>
      <c r="G73" t="str">
        <f t="shared" si="25"/>
        <v/>
      </c>
      <c r="R73" s="22" t="str">
        <f t="shared" si="22"/>
        <v/>
      </c>
      <c r="S73" s="66" t="str">
        <f t="shared" si="23"/>
        <v/>
      </c>
      <c r="U73">
        <f t="shared" si="19"/>
        <v>36304102</v>
      </c>
      <c r="V73" t="s">
        <v>25</v>
      </c>
      <c r="W73" t="s">
        <v>17</v>
      </c>
      <c r="X73">
        <f t="shared" si="20"/>
        <v>4102</v>
      </c>
      <c r="Y73">
        <f t="shared" si="21"/>
        <v>36304102</v>
      </c>
      <c r="AC73" t="s">
        <v>78</v>
      </c>
      <c r="AD73">
        <v>5402</v>
      </c>
    </row>
    <row r="74" spans="2:30" x14ac:dyDescent="0.3">
      <c r="B74" s="22" t="str">
        <f t="shared" si="17"/>
        <v/>
      </c>
      <c r="C74" t="str">
        <f t="shared" si="18"/>
        <v/>
      </c>
      <c r="F74" s="22" t="str">
        <f t="shared" si="24"/>
        <v/>
      </c>
      <c r="G74" t="str">
        <f t="shared" si="25"/>
        <v/>
      </c>
      <c r="R74" s="22" t="str">
        <f t="shared" si="22"/>
        <v/>
      </c>
      <c r="S74" s="66" t="str">
        <f t="shared" si="23"/>
        <v/>
      </c>
      <c r="U74">
        <f t="shared" si="19"/>
        <v>36308102</v>
      </c>
      <c r="V74" t="s">
        <v>166</v>
      </c>
      <c r="W74" t="s">
        <v>17</v>
      </c>
      <c r="X74">
        <f t="shared" si="20"/>
        <v>8102</v>
      </c>
      <c r="Y74">
        <f t="shared" si="21"/>
        <v>36308102</v>
      </c>
      <c r="AC74" t="s">
        <v>79</v>
      </c>
      <c r="AD74">
        <v>5403</v>
      </c>
    </row>
    <row r="75" spans="2:30" x14ac:dyDescent="0.3">
      <c r="B75" s="22" t="str">
        <f t="shared" si="17"/>
        <v/>
      </c>
      <c r="C75" t="str">
        <f t="shared" si="18"/>
        <v/>
      </c>
      <c r="F75" s="22" t="str">
        <f t="shared" si="24"/>
        <v/>
      </c>
      <c r="G75" t="str">
        <f t="shared" si="25"/>
        <v/>
      </c>
      <c r="R75" s="22" t="str">
        <f t="shared" si="22"/>
        <v/>
      </c>
      <c r="S75" s="66" t="str">
        <f t="shared" si="23"/>
        <v/>
      </c>
      <c r="U75">
        <f t="shared" si="19"/>
        <v>36314102</v>
      </c>
      <c r="V75" t="s">
        <v>352</v>
      </c>
      <c r="W75" t="s">
        <v>17</v>
      </c>
      <c r="X75">
        <f t="shared" si="20"/>
        <v>14102</v>
      </c>
      <c r="Y75">
        <f t="shared" si="21"/>
        <v>36314102</v>
      </c>
      <c r="AC75" t="s">
        <v>80</v>
      </c>
      <c r="AD75">
        <v>5404</v>
      </c>
    </row>
    <row r="76" spans="2:30" x14ac:dyDescent="0.3">
      <c r="B76" s="22" t="str">
        <f t="shared" si="17"/>
        <v/>
      </c>
      <c r="C76" t="str">
        <f t="shared" si="18"/>
        <v/>
      </c>
      <c r="F76" s="22" t="str">
        <f t="shared" si="24"/>
        <v/>
      </c>
      <c r="G76" t="str">
        <f t="shared" si="25"/>
        <v/>
      </c>
      <c r="R76" s="22" t="str">
        <f t="shared" si="22"/>
        <v/>
      </c>
      <c r="S76" s="66" t="str">
        <f t="shared" si="23"/>
        <v/>
      </c>
      <c r="U76">
        <f t="shared" si="19"/>
        <v>36309103</v>
      </c>
      <c r="V76" t="s">
        <v>221</v>
      </c>
      <c r="W76" t="s">
        <v>17</v>
      </c>
      <c r="X76">
        <f t="shared" si="20"/>
        <v>9103</v>
      </c>
      <c r="Y76">
        <f t="shared" si="21"/>
        <v>36309103</v>
      </c>
      <c r="AC76" t="s">
        <v>81</v>
      </c>
      <c r="AD76">
        <v>5405</v>
      </c>
    </row>
    <row r="77" spans="2:30" x14ac:dyDescent="0.3">
      <c r="B77" s="22" t="str">
        <f t="shared" si="17"/>
        <v/>
      </c>
      <c r="C77" t="str">
        <f t="shared" si="18"/>
        <v/>
      </c>
      <c r="F77" s="22" t="str">
        <f t="shared" si="24"/>
        <v/>
      </c>
      <c r="G77" t="str">
        <f t="shared" si="25"/>
        <v/>
      </c>
      <c r="R77" s="22" t="str">
        <f t="shared" si="22"/>
        <v/>
      </c>
      <c r="S77" s="66" t="str">
        <f t="shared" si="23"/>
        <v/>
      </c>
      <c r="U77">
        <f t="shared" si="19"/>
        <v>36309203</v>
      </c>
      <c r="V77" t="s">
        <v>242</v>
      </c>
      <c r="W77" t="s">
        <v>17</v>
      </c>
      <c r="X77">
        <f t="shared" si="20"/>
        <v>9203</v>
      </c>
      <c r="Y77">
        <f t="shared" si="21"/>
        <v>36309203</v>
      </c>
      <c r="AC77" t="s">
        <v>82</v>
      </c>
      <c r="AD77">
        <v>5501</v>
      </c>
    </row>
    <row r="78" spans="2:30" x14ac:dyDescent="0.3">
      <c r="B78" s="22" t="str">
        <f t="shared" ref="B78:B141" si="26">+IF(A78="","",B77+1)</f>
        <v/>
      </c>
      <c r="C78" t="str">
        <f t="shared" ref="C78:C141" si="27">+IF(A78="","","T-"&amp;$B$1+B78)</f>
        <v/>
      </c>
      <c r="F78" s="22" t="str">
        <f t="shared" si="24"/>
        <v/>
      </c>
      <c r="G78" t="str">
        <f t="shared" si="25"/>
        <v/>
      </c>
      <c r="R78" s="22" t="str">
        <f t="shared" si="22"/>
        <v/>
      </c>
      <c r="S78" s="66" t="str">
        <f t="shared" si="23"/>
        <v/>
      </c>
      <c r="U78">
        <f t="shared" si="19"/>
        <v>36313503</v>
      </c>
      <c r="V78" t="s">
        <v>343</v>
      </c>
      <c r="W78" t="s">
        <v>17</v>
      </c>
      <c r="X78">
        <f t="shared" si="20"/>
        <v>13503</v>
      </c>
      <c r="Y78">
        <f t="shared" si="21"/>
        <v>36313503</v>
      </c>
      <c r="AC78" t="s">
        <v>83</v>
      </c>
      <c r="AD78">
        <v>5502</v>
      </c>
    </row>
    <row r="79" spans="2:30" x14ac:dyDescent="0.3">
      <c r="B79" s="22" t="str">
        <f t="shared" si="26"/>
        <v/>
      </c>
      <c r="C79" t="str">
        <f t="shared" si="27"/>
        <v/>
      </c>
      <c r="F79" s="22" t="str">
        <f t="shared" si="24"/>
        <v/>
      </c>
      <c r="G79" t="str">
        <f t="shared" si="25"/>
        <v/>
      </c>
      <c r="R79" s="22" t="str">
        <f t="shared" si="22"/>
        <v/>
      </c>
      <c r="S79" s="66" t="str">
        <f t="shared" si="23"/>
        <v/>
      </c>
      <c r="U79">
        <f t="shared" si="19"/>
        <v>36310204</v>
      </c>
      <c r="V79" t="s">
        <v>263</v>
      </c>
      <c r="W79" t="s">
        <v>17</v>
      </c>
      <c r="X79">
        <f t="shared" si="20"/>
        <v>10204</v>
      </c>
      <c r="Y79">
        <f t="shared" si="21"/>
        <v>36310204</v>
      </c>
      <c r="AC79" t="s">
        <v>84</v>
      </c>
      <c r="AD79">
        <v>5503</v>
      </c>
    </row>
    <row r="80" spans="2:30" x14ac:dyDescent="0.3">
      <c r="B80" s="22" t="str">
        <f t="shared" si="26"/>
        <v/>
      </c>
      <c r="C80" t="str">
        <f t="shared" si="27"/>
        <v/>
      </c>
      <c r="R80" s="22" t="str">
        <f t="shared" si="22"/>
        <v/>
      </c>
      <c r="S80" s="66" t="str">
        <f t="shared" si="23"/>
        <v/>
      </c>
      <c r="U80">
        <f t="shared" si="19"/>
        <v>36308205</v>
      </c>
      <c r="V80" t="s">
        <v>181</v>
      </c>
      <c r="W80" t="s">
        <v>17</v>
      </c>
      <c r="X80">
        <f t="shared" si="20"/>
        <v>8205</v>
      </c>
      <c r="Y80">
        <f t="shared" si="21"/>
        <v>36308205</v>
      </c>
      <c r="AC80" t="s">
        <v>85</v>
      </c>
      <c r="AD80">
        <v>5504</v>
      </c>
    </row>
    <row r="81" spans="2:30" x14ac:dyDescent="0.3">
      <c r="B81" s="22" t="str">
        <f t="shared" si="26"/>
        <v/>
      </c>
      <c r="C81" t="str">
        <f t="shared" si="27"/>
        <v/>
      </c>
      <c r="R81" s="22" t="str">
        <f t="shared" si="22"/>
        <v/>
      </c>
      <c r="S81" s="66" t="str">
        <f t="shared" si="23"/>
        <v/>
      </c>
      <c r="U81">
        <f t="shared" si="19"/>
        <v>36309104</v>
      </c>
      <c r="V81" t="s">
        <v>222</v>
      </c>
      <c r="W81" t="s">
        <v>17</v>
      </c>
      <c r="X81">
        <f t="shared" si="20"/>
        <v>9104</v>
      </c>
      <c r="Y81">
        <f t="shared" si="21"/>
        <v>36309104</v>
      </c>
      <c r="AC81" t="s">
        <v>86</v>
      </c>
      <c r="AD81">
        <v>5506</v>
      </c>
    </row>
    <row r="82" spans="2:30" x14ac:dyDescent="0.3">
      <c r="B82" s="22" t="str">
        <f t="shared" si="26"/>
        <v/>
      </c>
      <c r="C82" t="str">
        <f t="shared" si="27"/>
        <v/>
      </c>
      <c r="R82" s="22" t="str">
        <f t="shared" si="22"/>
        <v/>
      </c>
      <c r="S82" s="66" t="str">
        <f t="shared" si="23"/>
        <v/>
      </c>
      <c r="U82">
        <f t="shared" si="19"/>
        <v>36307103</v>
      </c>
      <c r="V82" t="s">
        <v>138</v>
      </c>
      <c r="W82" t="s">
        <v>17</v>
      </c>
      <c r="X82">
        <f t="shared" si="20"/>
        <v>7103</v>
      </c>
      <c r="Y82">
        <f t="shared" si="21"/>
        <v>36307103</v>
      </c>
      <c r="AC82" t="s">
        <v>87</v>
      </c>
      <c r="AD82">
        <v>5601</v>
      </c>
    </row>
    <row r="83" spans="2:30" x14ac:dyDescent="0.3">
      <c r="B83" s="22" t="str">
        <f t="shared" si="26"/>
        <v/>
      </c>
      <c r="C83" t="str">
        <f t="shared" si="27"/>
        <v/>
      </c>
      <c r="R83" s="22" t="str">
        <f t="shared" si="22"/>
        <v/>
      </c>
      <c r="S83" s="66" t="str">
        <f t="shared" si="23"/>
        <v/>
      </c>
      <c r="U83">
        <f t="shared" si="19"/>
        <v>36307301</v>
      </c>
      <c r="V83" t="s">
        <v>148</v>
      </c>
      <c r="W83" t="s">
        <v>17</v>
      </c>
      <c r="X83">
        <f t="shared" si="20"/>
        <v>7301</v>
      </c>
      <c r="Y83">
        <f t="shared" si="21"/>
        <v>36307301</v>
      </c>
      <c r="AC83" t="s">
        <v>88</v>
      </c>
      <c r="AD83">
        <v>5602</v>
      </c>
    </row>
    <row r="84" spans="2:30" x14ac:dyDescent="0.3">
      <c r="B84" s="22" t="str">
        <f t="shared" si="26"/>
        <v/>
      </c>
      <c r="C84" t="str">
        <f t="shared" si="27"/>
        <v/>
      </c>
      <c r="R84" s="22" t="str">
        <f t="shared" si="22"/>
        <v/>
      </c>
      <c r="S84" s="66" t="str">
        <f t="shared" si="23"/>
        <v/>
      </c>
      <c r="U84">
        <f t="shared" si="19"/>
        <v>36310205</v>
      </c>
      <c r="V84" t="s">
        <v>264</v>
      </c>
      <c r="W84" t="s">
        <v>17</v>
      </c>
      <c r="X84">
        <f t="shared" si="20"/>
        <v>10205</v>
      </c>
      <c r="Y84">
        <f t="shared" si="21"/>
        <v>36310205</v>
      </c>
      <c r="AC84" t="s">
        <v>89</v>
      </c>
      <c r="AD84">
        <v>5603</v>
      </c>
    </row>
    <row r="85" spans="2:30" x14ac:dyDescent="0.3">
      <c r="B85" s="22" t="str">
        <f t="shared" si="26"/>
        <v/>
      </c>
      <c r="C85" t="str">
        <f t="shared" si="27"/>
        <v/>
      </c>
      <c r="R85" s="22" t="str">
        <f t="shared" si="22"/>
        <v/>
      </c>
      <c r="S85" s="66" t="str">
        <f t="shared" si="23"/>
        <v/>
      </c>
      <c r="U85">
        <f t="shared" si="19"/>
        <v>36303202</v>
      </c>
      <c r="V85" t="s">
        <v>48</v>
      </c>
      <c r="W85" t="s">
        <v>17</v>
      </c>
      <c r="X85">
        <f t="shared" si="20"/>
        <v>3202</v>
      </c>
      <c r="Y85">
        <f t="shared" si="21"/>
        <v>36303202</v>
      </c>
      <c r="AC85" t="s">
        <v>90</v>
      </c>
      <c r="AD85">
        <v>5604</v>
      </c>
    </row>
    <row r="86" spans="2:30" x14ac:dyDescent="0.3">
      <c r="B86" s="22" t="str">
        <f t="shared" si="26"/>
        <v/>
      </c>
      <c r="C86" t="str">
        <f t="shared" si="27"/>
        <v/>
      </c>
      <c r="R86" s="22" t="str">
        <f t="shared" si="22"/>
        <v/>
      </c>
      <c r="S86" s="66" t="str">
        <f t="shared" si="23"/>
        <v/>
      </c>
      <c r="U86">
        <f t="shared" si="19"/>
        <v>36306105</v>
      </c>
      <c r="V86" t="s">
        <v>107</v>
      </c>
      <c r="W86" t="s">
        <v>17</v>
      </c>
      <c r="X86">
        <f t="shared" si="20"/>
        <v>6105</v>
      </c>
      <c r="Y86">
        <f t="shared" si="21"/>
        <v>36306105</v>
      </c>
      <c r="AC86" t="s">
        <v>91</v>
      </c>
      <c r="AD86">
        <v>5605</v>
      </c>
    </row>
    <row r="87" spans="2:30" x14ac:dyDescent="0.3">
      <c r="B87" s="22" t="str">
        <f t="shared" si="26"/>
        <v/>
      </c>
      <c r="C87" t="str">
        <f t="shared" si="27"/>
        <v/>
      </c>
      <c r="R87" s="22" t="str">
        <f t="shared" si="22"/>
        <v/>
      </c>
      <c r="S87" s="66" t="str">
        <f t="shared" si="23"/>
        <v/>
      </c>
      <c r="U87">
        <f t="shared" si="19"/>
        <v>36313105</v>
      </c>
      <c r="V87" t="s">
        <v>304</v>
      </c>
      <c r="W87" t="s">
        <v>17</v>
      </c>
      <c r="X87">
        <f t="shared" si="20"/>
        <v>13105</v>
      </c>
      <c r="Y87">
        <f t="shared" si="21"/>
        <v>36313105</v>
      </c>
      <c r="AC87" t="s">
        <v>92</v>
      </c>
      <c r="AD87">
        <v>5606</v>
      </c>
    </row>
    <row r="88" spans="2:30" x14ac:dyDescent="0.3">
      <c r="B88" s="22" t="str">
        <f t="shared" si="26"/>
        <v/>
      </c>
      <c r="C88" t="str">
        <f t="shared" si="27"/>
        <v/>
      </c>
      <c r="R88" s="22" t="str">
        <f t="shared" si="22"/>
        <v/>
      </c>
      <c r="S88" s="66" t="str">
        <f t="shared" si="23"/>
        <v/>
      </c>
      <c r="U88">
        <f t="shared" si="19"/>
        <v>36316104</v>
      </c>
      <c r="V88" t="s">
        <v>204</v>
      </c>
      <c r="W88" t="s">
        <v>17</v>
      </c>
      <c r="X88">
        <f t="shared" si="20"/>
        <v>16104</v>
      </c>
      <c r="Y88">
        <f t="shared" si="21"/>
        <v>36316104</v>
      </c>
      <c r="AC88" t="s">
        <v>93</v>
      </c>
      <c r="AD88">
        <v>5701</v>
      </c>
    </row>
    <row r="89" spans="2:30" x14ac:dyDescent="0.3">
      <c r="B89" s="22" t="str">
        <f t="shared" si="26"/>
        <v/>
      </c>
      <c r="C89" t="str">
        <f t="shared" si="27"/>
        <v/>
      </c>
      <c r="R89" s="22" t="str">
        <f t="shared" si="22"/>
        <v/>
      </c>
      <c r="S89" s="66" t="str">
        <f t="shared" si="23"/>
        <v/>
      </c>
      <c r="U89">
        <f t="shared" si="19"/>
        <v>36313602</v>
      </c>
      <c r="V89" t="s">
        <v>347</v>
      </c>
      <c r="W89" t="s">
        <v>17</v>
      </c>
      <c r="X89">
        <f t="shared" si="20"/>
        <v>13602</v>
      </c>
      <c r="Y89">
        <f t="shared" si="21"/>
        <v>36313602</v>
      </c>
      <c r="AC89" t="s">
        <v>94</v>
      </c>
      <c r="AD89">
        <v>5702</v>
      </c>
    </row>
    <row r="90" spans="2:30" x14ac:dyDescent="0.3">
      <c r="B90" s="22" t="str">
        <f t="shared" si="26"/>
        <v/>
      </c>
      <c r="C90" t="str">
        <f t="shared" si="27"/>
        <v/>
      </c>
      <c r="R90" s="22" t="str">
        <f t="shared" si="22"/>
        <v/>
      </c>
      <c r="S90" s="66" t="str">
        <f t="shared" si="23"/>
        <v/>
      </c>
      <c r="U90">
        <f t="shared" si="19"/>
        <v>36305604</v>
      </c>
      <c r="V90" t="s">
        <v>90</v>
      </c>
      <c r="W90" t="s">
        <v>17</v>
      </c>
      <c r="X90">
        <f t="shared" si="20"/>
        <v>5604</v>
      </c>
      <c r="Y90">
        <f t="shared" si="21"/>
        <v>36305604</v>
      </c>
      <c r="AC90" t="s">
        <v>95</v>
      </c>
      <c r="AD90">
        <v>5703</v>
      </c>
    </row>
    <row r="91" spans="2:30" x14ac:dyDescent="0.3">
      <c r="B91" s="22" t="str">
        <f t="shared" si="26"/>
        <v/>
      </c>
      <c r="C91" t="str">
        <f t="shared" si="27"/>
        <v/>
      </c>
      <c r="R91" s="22" t="str">
        <f t="shared" si="22"/>
        <v/>
      </c>
      <c r="S91" s="66" t="str">
        <f t="shared" si="23"/>
        <v/>
      </c>
      <c r="U91">
        <f t="shared" si="19"/>
        <v>36305605</v>
      </c>
      <c r="V91" t="s">
        <v>91</v>
      </c>
      <c r="W91" t="s">
        <v>17</v>
      </c>
      <c r="X91">
        <f t="shared" si="20"/>
        <v>5605</v>
      </c>
      <c r="Y91">
        <f t="shared" si="21"/>
        <v>36305605</v>
      </c>
      <c r="AC91" t="s">
        <v>96</v>
      </c>
      <c r="AD91">
        <v>5704</v>
      </c>
    </row>
    <row r="92" spans="2:30" x14ac:dyDescent="0.3">
      <c r="B92" s="22" t="str">
        <f t="shared" si="26"/>
        <v/>
      </c>
      <c r="C92" t="str">
        <f t="shared" si="27"/>
        <v/>
      </c>
      <c r="R92" s="22" t="str">
        <f t="shared" si="22"/>
        <v/>
      </c>
      <c r="S92" s="66" t="str">
        <f t="shared" si="23"/>
        <v/>
      </c>
      <c r="U92">
        <f t="shared" si="19"/>
        <v>36307104</v>
      </c>
      <c r="V92" t="s">
        <v>139</v>
      </c>
      <c r="W92" t="s">
        <v>17</v>
      </c>
      <c r="X92">
        <f t="shared" si="20"/>
        <v>7104</v>
      </c>
      <c r="Y92">
        <f t="shared" si="21"/>
        <v>36307104</v>
      </c>
      <c r="AC92" t="s">
        <v>97</v>
      </c>
      <c r="AD92">
        <v>5705</v>
      </c>
    </row>
    <row r="93" spans="2:30" x14ac:dyDescent="0.3">
      <c r="B93" s="22" t="str">
        <f t="shared" si="26"/>
        <v/>
      </c>
      <c r="C93" t="str">
        <f t="shared" si="27"/>
        <v/>
      </c>
      <c r="R93" s="22" t="str">
        <f t="shared" si="22"/>
        <v/>
      </c>
      <c r="S93" s="66" t="str">
        <f t="shared" si="23"/>
        <v/>
      </c>
      <c r="U93">
        <f t="shared" si="19"/>
        <v>36309204</v>
      </c>
      <c r="V93" t="s">
        <v>243</v>
      </c>
      <c r="W93" t="s">
        <v>17</v>
      </c>
      <c r="X93">
        <f t="shared" si="20"/>
        <v>9204</v>
      </c>
      <c r="Y93">
        <f t="shared" si="21"/>
        <v>36309204</v>
      </c>
      <c r="AC93" t="s">
        <v>98</v>
      </c>
      <c r="AD93">
        <v>5706</v>
      </c>
    </row>
    <row r="94" spans="2:30" x14ac:dyDescent="0.3">
      <c r="B94" s="22" t="str">
        <f t="shared" si="26"/>
        <v/>
      </c>
      <c r="C94" t="str">
        <f t="shared" si="27"/>
        <v/>
      </c>
      <c r="R94" s="22" t="str">
        <f t="shared" si="22"/>
        <v/>
      </c>
      <c r="S94" s="66" t="str">
        <f t="shared" si="23"/>
        <v/>
      </c>
      <c r="U94">
        <f t="shared" si="19"/>
        <v>36313106</v>
      </c>
      <c r="V94" t="s">
        <v>305</v>
      </c>
      <c r="W94" t="s">
        <v>17</v>
      </c>
      <c r="X94">
        <f t="shared" si="20"/>
        <v>13106</v>
      </c>
      <c r="Y94">
        <f t="shared" si="21"/>
        <v>36313106</v>
      </c>
      <c r="AC94" t="s">
        <v>99</v>
      </c>
      <c r="AD94">
        <v>5801</v>
      </c>
    </row>
    <row r="95" spans="2:30" x14ac:dyDescent="0.3">
      <c r="B95" s="22" t="str">
        <f t="shared" si="26"/>
        <v/>
      </c>
      <c r="C95" t="str">
        <f t="shared" si="27"/>
        <v/>
      </c>
      <c r="R95" s="22" t="str">
        <f t="shared" si="22"/>
        <v/>
      </c>
      <c r="S95" s="66" t="str">
        <f t="shared" si="23"/>
        <v/>
      </c>
      <c r="U95">
        <f t="shared" si="19"/>
        <v>36308104</v>
      </c>
      <c r="V95" t="s">
        <v>168</v>
      </c>
      <c r="W95" t="s">
        <v>17</v>
      </c>
      <c r="X95">
        <f t="shared" si="20"/>
        <v>8104</v>
      </c>
      <c r="Y95">
        <f t="shared" si="21"/>
        <v>36308104</v>
      </c>
      <c r="AC95" t="s">
        <v>100</v>
      </c>
      <c r="AD95">
        <v>5802</v>
      </c>
    </row>
    <row r="96" spans="2:30" x14ac:dyDescent="0.3">
      <c r="B96" s="22" t="str">
        <f t="shared" si="26"/>
        <v/>
      </c>
      <c r="C96" t="str">
        <f t="shared" si="27"/>
        <v/>
      </c>
      <c r="R96" s="22" t="str">
        <f t="shared" si="22"/>
        <v/>
      </c>
      <c r="S96" s="66" t="str">
        <f t="shared" si="23"/>
        <v/>
      </c>
      <c r="U96">
        <f t="shared" si="19"/>
        <v>36309105</v>
      </c>
      <c r="V96" t="s">
        <v>223</v>
      </c>
      <c r="W96" t="s">
        <v>17</v>
      </c>
      <c r="X96">
        <f t="shared" si="20"/>
        <v>9105</v>
      </c>
      <c r="Y96">
        <f t="shared" si="21"/>
        <v>36309105</v>
      </c>
      <c r="AC96" t="s">
        <v>101</v>
      </c>
      <c r="AD96">
        <v>5803</v>
      </c>
    </row>
    <row r="97" spans="2:30" x14ac:dyDescent="0.3">
      <c r="B97" s="22" t="str">
        <f t="shared" si="26"/>
        <v/>
      </c>
      <c r="C97" t="str">
        <f t="shared" si="27"/>
        <v/>
      </c>
      <c r="R97" s="22" t="str">
        <f t="shared" si="22"/>
        <v/>
      </c>
      <c r="S97" s="66" t="str">
        <f t="shared" si="23"/>
        <v/>
      </c>
      <c r="U97">
        <f t="shared" si="19"/>
        <v>36303303</v>
      </c>
      <c r="V97" t="s">
        <v>51</v>
      </c>
      <c r="W97" t="s">
        <v>17</v>
      </c>
      <c r="X97">
        <f t="shared" si="20"/>
        <v>3303</v>
      </c>
      <c r="Y97">
        <f t="shared" si="21"/>
        <v>36303303</v>
      </c>
      <c r="AC97" t="s">
        <v>102</v>
      </c>
      <c r="AD97">
        <v>5804</v>
      </c>
    </row>
    <row r="98" spans="2:30" x14ac:dyDescent="0.3">
      <c r="B98" s="22" t="str">
        <f t="shared" si="26"/>
        <v/>
      </c>
      <c r="C98" t="str">
        <f t="shared" si="27"/>
        <v/>
      </c>
      <c r="R98" s="22" t="str">
        <f t="shared" si="22"/>
        <v/>
      </c>
      <c r="S98" s="66" t="str">
        <f t="shared" si="23"/>
        <v/>
      </c>
      <c r="U98">
        <f t="shared" si="19"/>
        <v>36310104</v>
      </c>
      <c r="V98" t="s">
        <v>254</v>
      </c>
      <c r="W98" t="s">
        <v>17</v>
      </c>
      <c r="X98">
        <f t="shared" si="20"/>
        <v>10104</v>
      </c>
      <c r="Y98">
        <f t="shared" si="21"/>
        <v>36310104</v>
      </c>
      <c r="AC98" t="s">
        <v>103</v>
      </c>
      <c r="AD98">
        <v>6101</v>
      </c>
    </row>
    <row r="99" spans="2:30" x14ac:dyDescent="0.3">
      <c r="B99" s="22" t="str">
        <f t="shared" si="26"/>
        <v/>
      </c>
      <c r="C99" t="str">
        <f t="shared" si="27"/>
        <v/>
      </c>
      <c r="R99" s="22" t="str">
        <f t="shared" si="22"/>
        <v/>
      </c>
      <c r="S99" s="66" t="str">
        <f t="shared" si="23"/>
        <v/>
      </c>
      <c r="U99">
        <f t="shared" si="19"/>
        <v>36310105</v>
      </c>
      <c r="V99" t="s">
        <v>255</v>
      </c>
      <c r="W99" t="s">
        <v>17</v>
      </c>
      <c r="X99">
        <f t="shared" si="20"/>
        <v>10105</v>
      </c>
      <c r="Y99">
        <f t="shared" si="21"/>
        <v>36310105</v>
      </c>
      <c r="AC99" t="s">
        <v>104</v>
      </c>
      <c r="AD99">
        <v>6102</v>
      </c>
    </row>
    <row r="100" spans="2:30" x14ac:dyDescent="0.3">
      <c r="B100" s="22" t="str">
        <f t="shared" si="26"/>
        <v/>
      </c>
      <c r="C100" t="str">
        <f t="shared" si="27"/>
        <v/>
      </c>
      <c r="R100" s="22" t="str">
        <f t="shared" si="22"/>
        <v/>
      </c>
      <c r="S100" s="66" t="str">
        <f t="shared" si="23"/>
        <v/>
      </c>
      <c r="U100">
        <f t="shared" si="19"/>
        <v>36310402</v>
      </c>
      <c r="V100" t="s">
        <v>278</v>
      </c>
      <c r="W100" t="s">
        <v>17</v>
      </c>
      <c r="X100">
        <f t="shared" si="20"/>
        <v>10402</v>
      </c>
      <c r="Y100">
        <f t="shared" si="21"/>
        <v>36310402</v>
      </c>
      <c r="AC100" t="s">
        <v>105</v>
      </c>
      <c r="AD100">
        <v>6103</v>
      </c>
    </row>
    <row r="101" spans="2:30" x14ac:dyDescent="0.3">
      <c r="B101" s="22" t="str">
        <f t="shared" si="26"/>
        <v/>
      </c>
      <c r="C101" t="str">
        <f t="shared" si="27"/>
        <v/>
      </c>
      <c r="R101" s="22" t="str">
        <f t="shared" si="22"/>
        <v/>
      </c>
      <c r="S101" s="66" t="str">
        <f t="shared" si="23"/>
        <v/>
      </c>
      <c r="U101">
        <f t="shared" si="19"/>
        <v>36314202</v>
      </c>
      <c r="V101" t="s">
        <v>359</v>
      </c>
      <c r="W101" t="s">
        <v>17</v>
      </c>
      <c r="X101">
        <f t="shared" si="20"/>
        <v>14202</v>
      </c>
      <c r="Y101">
        <f t="shared" si="21"/>
        <v>36314202</v>
      </c>
      <c r="AC101" t="s">
        <v>106</v>
      </c>
      <c r="AD101">
        <v>6104</v>
      </c>
    </row>
    <row r="102" spans="2:30" x14ac:dyDescent="0.3">
      <c r="B102" s="22" t="str">
        <f t="shared" si="26"/>
        <v/>
      </c>
      <c r="C102" t="str">
        <f t="shared" si="27"/>
        <v/>
      </c>
      <c r="R102" s="22" t="str">
        <f t="shared" si="22"/>
        <v/>
      </c>
      <c r="S102" s="66" t="str">
        <f t="shared" si="23"/>
        <v/>
      </c>
      <c r="U102">
        <f t="shared" si="19"/>
        <v>36309106</v>
      </c>
      <c r="V102" t="s">
        <v>224</v>
      </c>
      <c r="W102" t="s">
        <v>17</v>
      </c>
      <c r="X102">
        <f t="shared" si="20"/>
        <v>9106</v>
      </c>
      <c r="Y102">
        <f t="shared" si="21"/>
        <v>36309106</v>
      </c>
      <c r="AC102" t="s">
        <v>107</v>
      </c>
      <c r="AD102">
        <v>6105</v>
      </c>
    </row>
    <row r="103" spans="2:30" x14ac:dyDescent="0.3">
      <c r="B103" s="22" t="str">
        <f t="shared" si="26"/>
        <v/>
      </c>
      <c r="C103" t="str">
        <f t="shared" si="27"/>
        <v/>
      </c>
      <c r="R103" s="22" t="str">
        <f t="shared" si="22"/>
        <v/>
      </c>
      <c r="S103" s="66" t="str">
        <f t="shared" si="23"/>
        <v/>
      </c>
      <c r="U103">
        <f t="shared" si="19"/>
        <v>36315202</v>
      </c>
      <c r="V103" t="s">
        <v>365</v>
      </c>
      <c r="W103" t="s">
        <v>17</v>
      </c>
      <c r="X103">
        <f t="shared" si="20"/>
        <v>15202</v>
      </c>
      <c r="Y103">
        <f t="shared" si="21"/>
        <v>36315202</v>
      </c>
      <c r="AC103" t="s">
        <v>108</v>
      </c>
      <c r="AD103">
        <v>6106</v>
      </c>
    </row>
    <row r="104" spans="2:30" x14ac:dyDescent="0.3">
      <c r="B104" s="22" t="str">
        <f t="shared" si="26"/>
        <v/>
      </c>
      <c r="C104" t="str">
        <f t="shared" si="27"/>
        <v/>
      </c>
      <c r="R104" s="22" t="str">
        <f t="shared" si="22"/>
        <v/>
      </c>
      <c r="S104" s="66" t="str">
        <f t="shared" si="23"/>
        <v/>
      </c>
      <c r="U104">
        <f t="shared" si="19"/>
        <v>36309107</v>
      </c>
      <c r="V104" t="s">
        <v>225</v>
      </c>
      <c r="W104" t="s">
        <v>17</v>
      </c>
      <c r="X104">
        <f t="shared" si="20"/>
        <v>9107</v>
      </c>
      <c r="Y104">
        <f t="shared" si="21"/>
        <v>36309107</v>
      </c>
      <c r="AC104" t="s">
        <v>109</v>
      </c>
      <c r="AD104">
        <v>6107</v>
      </c>
    </row>
    <row r="105" spans="2:30" x14ac:dyDescent="0.3">
      <c r="B105" s="22" t="str">
        <f t="shared" si="26"/>
        <v/>
      </c>
      <c r="C105" t="str">
        <f t="shared" si="27"/>
        <v/>
      </c>
      <c r="R105" s="22" t="str">
        <f t="shared" si="22"/>
        <v/>
      </c>
      <c r="S105" s="66" t="str">
        <f t="shared" si="23"/>
        <v/>
      </c>
      <c r="U105">
        <f t="shared" si="19"/>
        <v>36306106</v>
      </c>
      <c r="V105" t="s">
        <v>108</v>
      </c>
      <c r="W105" t="s">
        <v>17</v>
      </c>
      <c r="X105">
        <f t="shared" si="20"/>
        <v>6106</v>
      </c>
      <c r="Y105">
        <f t="shared" si="21"/>
        <v>36306106</v>
      </c>
      <c r="AC105" t="s">
        <v>110</v>
      </c>
      <c r="AD105">
        <v>6108</v>
      </c>
    </row>
    <row r="106" spans="2:30" x14ac:dyDescent="0.3">
      <c r="B106" s="22" t="str">
        <f t="shared" si="26"/>
        <v/>
      </c>
      <c r="C106" t="str">
        <f t="shared" si="27"/>
        <v/>
      </c>
      <c r="R106" s="22" t="str">
        <f t="shared" si="22"/>
        <v/>
      </c>
      <c r="S106" s="66" t="str">
        <f t="shared" si="23"/>
        <v/>
      </c>
      <c r="U106">
        <f t="shared" si="19"/>
        <v>36311203</v>
      </c>
      <c r="V106" t="s">
        <v>285</v>
      </c>
      <c r="W106" t="s">
        <v>17</v>
      </c>
      <c r="X106">
        <f t="shared" si="20"/>
        <v>11203</v>
      </c>
      <c r="Y106">
        <f t="shared" si="21"/>
        <v>36311203</v>
      </c>
      <c r="AC106" t="s">
        <v>111</v>
      </c>
      <c r="AD106">
        <v>6109</v>
      </c>
    </row>
    <row r="107" spans="2:30" x14ac:dyDescent="0.3">
      <c r="B107" s="22" t="str">
        <f t="shared" si="26"/>
        <v/>
      </c>
      <c r="C107" t="str">
        <f t="shared" si="27"/>
        <v/>
      </c>
      <c r="R107" s="22" t="str">
        <f t="shared" si="22"/>
        <v/>
      </c>
      <c r="S107" s="66" t="str">
        <f t="shared" si="23"/>
        <v/>
      </c>
      <c r="U107">
        <f t="shared" si="19"/>
        <v>36305503</v>
      </c>
      <c r="V107" t="s">
        <v>84</v>
      </c>
      <c r="W107" t="s">
        <v>17</v>
      </c>
      <c r="X107">
        <f t="shared" si="20"/>
        <v>5503</v>
      </c>
      <c r="Y107">
        <f t="shared" si="21"/>
        <v>36305503</v>
      </c>
      <c r="AC107" t="s">
        <v>112</v>
      </c>
      <c r="AD107">
        <v>6110</v>
      </c>
    </row>
    <row r="108" spans="2:30" x14ac:dyDescent="0.3">
      <c r="B108" s="22" t="str">
        <f t="shared" si="26"/>
        <v/>
      </c>
      <c r="C108" t="str">
        <f t="shared" si="27"/>
        <v/>
      </c>
      <c r="R108" s="22" t="str">
        <f t="shared" si="22"/>
        <v/>
      </c>
      <c r="S108" s="66" t="str">
        <f t="shared" si="23"/>
        <v/>
      </c>
      <c r="U108">
        <f t="shared" si="19"/>
        <v>36310403</v>
      </c>
      <c r="V108" t="s">
        <v>279</v>
      </c>
      <c r="W108" t="s">
        <v>17</v>
      </c>
      <c r="X108">
        <f t="shared" si="20"/>
        <v>10403</v>
      </c>
      <c r="Y108">
        <f t="shared" si="21"/>
        <v>36310403</v>
      </c>
      <c r="AC108" t="s">
        <v>113</v>
      </c>
      <c r="AD108">
        <v>6111</v>
      </c>
    </row>
    <row r="109" spans="2:30" x14ac:dyDescent="0.3">
      <c r="B109" s="22" t="str">
        <f t="shared" si="26"/>
        <v/>
      </c>
      <c r="C109" t="str">
        <f t="shared" si="27"/>
        <v/>
      </c>
      <c r="R109" s="22" t="str">
        <f t="shared" si="22"/>
        <v/>
      </c>
      <c r="S109" s="66" t="str">
        <f t="shared" si="23"/>
        <v/>
      </c>
      <c r="U109">
        <f t="shared" si="19"/>
        <v>36307302</v>
      </c>
      <c r="V109" t="s">
        <v>149</v>
      </c>
      <c r="W109" t="s">
        <v>17</v>
      </c>
      <c r="X109">
        <f t="shared" si="20"/>
        <v>7302</v>
      </c>
      <c r="Y109">
        <f t="shared" si="21"/>
        <v>36307302</v>
      </c>
      <c r="AC109" t="s">
        <v>114</v>
      </c>
      <c r="AD109">
        <v>6112</v>
      </c>
    </row>
    <row r="110" spans="2:30" x14ac:dyDescent="0.3">
      <c r="B110" s="22" t="str">
        <f t="shared" si="26"/>
        <v/>
      </c>
      <c r="C110" t="str">
        <f t="shared" si="27"/>
        <v/>
      </c>
      <c r="R110" s="22" t="str">
        <f t="shared" si="22"/>
        <v/>
      </c>
      <c r="S110" s="66" t="str">
        <f t="shared" si="23"/>
        <v/>
      </c>
      <c r="U110">
        <f t="shared" si="19"/>
        <v>36308112</v>
      </c>
      <c r="V110" t="s">
        <v>176</v>
      </c>
      <c r="W110" t="s">
        <v>17</v>
      </c>
      <c r="X110">
        <f t="shared" si="20"/>
        <v>8112</v>
      </c>
      <c r="Y110">
        <f t="shared" si="21"/>
        <v>36308112</v>
      </c>
      <c r="AC110" t="s">
        <v>115</v>
      </c>
      <c r="AD110">
        <v>6113</v>
      </c>
    </row>
    <row r="111" spans="2:30" x14ac:dyDescent="0.3">
      <c r="B111" s="22" t="str">
        <f t="shared" si="26"/>
        <v/>
      </c>
      <c r="C111" t="str">
        <f t="shared" si="27"/>
        <v/>
      </c>
      <c r="R111" s="22" t="str">
        <f t="shared" si="22"/>
        <v/>
      </c>
      <c r="S111" s="66" t="str">
        <f t="shared" si="23"/>
        <v/>
      </c>
      <c r="U111">
        <f t="shared" si="19"/>
        <v>36308105</v>
      </c>
      <c r="V111" t="s">
        <v>169</v>
      </c>
      <c r="W111" t="s">
        <v>17</v>
      </c>
      <c r="X111">
        <f t="shared" si="20"/>
        <v>8105</v>
      </c>
      <c r="Y111">
        <f t="shared" si="21"/>
        <v>36308105</v>
      </c>
      <c r="AC111" t="s">
        <v>116</v>
      </c>
      <c r="AD111">
        <v>6114</v>
      </c>
    </row>
    <row r="112" spans="2:30" x14ac:dyDescent="0.3">
      <c r="B112" s="22" t="str">
        <f t="shared" si="26"/>
        <v/>
      </c>
      <c r="C112" t="str">
        <f t="shared" si="27"/>
        <v/>
      </c>
      <c r="R112" s="22" t="str">
        <f t="shared" si="22"/>
        <v/>
      </c>
      <c r="S112" s="66" t="str">
        <f t="shared" si="23"/>
        <v/>
      </c>
      <c r="U112">
        <f t="shared" si="19"/>
        <v>36301404</v>
      </c>
      <c r="V112" t="s">
        <v>34</v>
      </c>
      <c r="W112" t="s">
        <v>17</v>
      </c>
      <c r="X112">
        <f t="shared" si="20"/>
        <v>1404</v>
      </c>
      <c r="Y112">
        <f t="shared" si="21"/>
        <v>36301404</v>
      </c>
      <c r="AC112" t="s">
        <v>117</v>
      </c>
      <c r="AD112">
        <v>6115</v>
      </c>
    </row>
    <row r="113" spans="2:30" x14ac:dyDescent="0.3">
      <c r="B113" s="22" t="str">
        <f t="shared" si="26"/>
        <v/>
      </c>
      <c r="C113" t="str">
        <f t="shared" si="27"/>
        <v/>
      </c>
      <c r="R113" s="22" t="str">
        <f t="shared" si="22"/>
        <v/>
      </c>
      <c r="S113" s="66" t="str">
        <f t="shared" si="23"/>
        <v/>
      </c>
      <c r="U113">
        <f t="shared" si="19"/>
        <v>36303304</v>
      </c>
      <c r="V113" t="s">
        <v>52</v>
      </c>
      <c r="W113" t="s">
        <v>17</v>
      </c>
      <c r="X113">
        <f t="shared" si="20"/>
        <v>3304</v>
      </c>
      <c r="Y113">
        <f t="shared" si="21"/>
        <v>36303304</v>
      </c>
      <c r="AC113" t="s">
        <v>118</v>
      </c>
      <c r="AD113">
        <v>6116</v>
      </c>
    </row>
    <row r="114" spans="2:30" x14ac:dyDescent="0.3">
      <c r="B114" s="22" t="str">
        <f t="shared" si="26"/>
        <v/>
      </c>
      <c r="C114" t="str">
        <f t="shared" si="27"/>
        <v/>
      </c>
      <c r="R114" s="22" t="str">
        <f t="shared" si="22"/>
        <v/>
      </c>
      <c r="S114" s="66" t="str">
        <f t="shared" si="23"/>
        <v/>
      </c>
      <c r="U114">
        <f t="shared" si="19"/>
        <v>36313107</v>
      </c>
      <c r="V114" t="s">
        <v>306</v>
      </c>
      <c r="W114" t="s">
        <v>17</v>
      </c>
      <c r="X114">
        <f t="shared" si="20"/>
        <v>13107</v>
      </c>
      <c r="Y114">
        <f t="shared" si="21"/>
        <v>36313107</v>
      </c>
      <c r="AC114" t="s">
        <v>119</v>
      </c>
      <c r="AD114">
        <v>6117</v>
      </c>
    </row>
    <row r="115" spans="2:30" x14ac:dyDescent="0.3">
      <c r="B115" s="22" t="str">
        <f t="shared" si="26"/>
        <v/>
      </c>
      <c r="C115" t="str">
        <f t="shared" si="27"/>
        <v/>
      </c>
      <c r="R115" s="22" t="str">
        <f t="shared" si="22"/>
        <v/>
      </c>
      <c r="S115" s="66" t="str">
        <f t="shared" si="23"/>
        <v/>
      </c>
      <c r="U115">
        <f t="shared" si="19"/>
        <v>36304201</v>
      </c>
      <c r="V115" t="s">
        <v>58</v>
      </c>
      <c r="W115" t="s">
        <v>17</v>
      </c>
      <c r="X115">
        <f t="shared" si="20"/>
        <v>4201</v>
      </c>
      <c r="Y115">
        <f t="shared" si="21"/>
        <v>36304201</v>
      </c>
      <c r="AC115" t="s">
        <v>120</v>
      </c>
      <c r="AD115">
        <v>6201</v>
      </c>
    </row>
    <row r="116" spans="2:30" x14ac:dyDescent="0.3">
      <c r="B116" s="22" t="str">
        <f t="shared" si="26"/>
        <v/>
      </c>
      <c r="C116" t="str">
        <f t="shared" si="27"/>
        <v/>
      </c>
      <c r="R116" s="22" t="str">
        <f t="shared" si="22"/>
        <v/>
      </c>
      <c r="S116" s="66" t="str">
        <f t="shared" si="23"/>
        <v/>
      </c>
      <c r="U116">
        <f t="shared" si="19"/>
        <v>36313108</v>
      </c>
      <c r="V116" t="s">
        <v>307</v>
      </c>
      <c r="W116" t="s">
        <v>17</v>
      </c>
      <c r="X116">
        <f t="shared" si="20"/>
        <v>13108</v>
      </c>
      <c r="Y116">
        <f t="shared" si="21"/>
        <v>36313108</v>
      </c>
      <c r="AC116" t="s">
        <v>121</v>
      </c>
      <c r="AD116">
        <v>6202</v>
      </c>
    </row>
    <row r="117" spans="2:30" x14ac:dyDescent="0.3">
      <c r="B117" s="22" t="str">
        <f t="shared" si="26"/>
        <v/>
      </c>
      <c r="C117" t="str">
        <f t="shared" si="27"/>
        <v/>
      </c>
      <c r="R117" s="22" t="str">
        <f t="shared" si="22"/>
        <v/>
      </c>
      <c r="S117" s="66" t="str">
        <f t="shared" si="23"/>
        <v/>
      </c>
      <c r="U117">
        <f t="shared" si="19"/>
        <v>36301101</v>
      </c>
      <c r="V117" t="s">
        <v>29</v>
      </c>
      <c r="W117" t="s">
        <v>17</v>
      </c>
      <c r="X117">
        <f t="shared" si="20"/>
        <v>1101</v>
      </c>
      <c r="Y117">
        <f t="shared" si="21"/>
        <v>36301101</v>
      </c>
      <c r="AC117" t="s">
        <v>122</v>
      </c>
      <c r="AD117">
        <v>6203</v>
      </c>
    </row>
    <row r="118" spans="2:30" x14ac:dyDescent="0.3">
      <c r="B118" s="22" t="str">
        <f t="shared" si="26"/>
        <v/>
      </c>
      <c r="C118" t="str">
        <f t="shared" si="27"/>
        <v/>
      </c>
      <c r="R118" s="22" t="str">
        <f t="shared" si="22"/>
        <v/>
      </c>
      <c r="S118" s="66" t="str">
        <f t="shared" si="23"/>
        <v/>
      </c>
      <c r="U118">
        <f t="shared" si="19"/>
        <v>36313603</v>
      </c>
      <c r="V118" t="s">
        <v>348</v>
      </c>
      <c r="W118" t="s">
        <v>17</v>
      </c>
      <c r="X118">
        <f t="shared" si="20"/>
        <v>13603</v>
      </c>
      <c r="Y118">
        <f t="shared" si="21"/>
        <v>36313603</v>
      </c>
      <c r="AC118" t="s">
        <v>123</v>
      </c>
      <c r="AD118">
        <v>6204</v>
      </c>
    </row>
    <row r="119" spans="2:30" x14ac:dyDescent="0.3">
      <c r="B119" s="22" t="str">
        <f t="shared" si="26"/>
        <v/>
      </c>
      <c r="C119" t="str">
        <f t="shared" si="27"/>
        <v/>
      </c>
      <c r="R119" s="22" t="str">
        <f t="shared" si="22"/>
        <v/>
      </c>
      <c r="S119" s="66" t="str">
        <f t="shared" si="23"/>
        <v/>
      </c>
      <c r="U119">
        <f t="shared" si="19"/>
        <v>36305201</v>
      </c>
      <c r="V119" t="s">
        <v>72</v>
      </c>
      <c r="W119" t="s">
        <v>17</v>
      </c>
      <c r="X119">
        <f t="shared" si="20"/>
        <v>5201</v>
      </c>
      <c r="Y119">
        <f t="shared" si="21"/>
        <v>36305201</v>
      </c>
      <c r="AC119" t="s">
        <v>124</v>
      </c>
      <c r="AD119">
        <v>6205</v>
      </c>
    </row>
    <row r="120" spans="2:30" x14ac:dyDescent="0.3">
      <c r="B120" s="22" t="str">
        <f t="shared" si="26"/>
        <v/>
      </c>
      <c r="C120" t="str">
        <f t="shared" si="27"/>
        <v/>
      </c>
      <c r="R120" s="22" t="str">
        <f t="shared" si="22"/>
        <v/>
      </c>
      <c r="S120" s="66" t="str">
        <f t="shared" si="23"/>
        <v/>
      </c>
      <c r="U120">
        <f t="shared" si="19"/>
        <v>36305104</v>
      </c>
      <c r="V120" t="s">
        <v>68</v>
      </c>
      <c r="W120" t="s">
        <v>17</v>
      </c>
      <c r="X120">
        <f t="shared" si="20"/>
        <v>5104</v>
      </c>
      <c r="Y120">
        <f t="shared" si="21"/>
        <v>36305104</v>
      </c>
      <c r="AC120" t="s">
        <v>125</v>
      </c>
      <c r="AD120">
        <v>6206</v>
      </c>
    </row>
    <row r="121" spans="2:30" x14ac:dyDescent="0.3">
      <c r="B121" s="22" t="str">
        <f t="shared" si="26"/>
        <v/>
      </c>
      <c r="C121" t="str">
        <f t="shared" si="27"/>
        <v/>
      </c>
      <c r="R121" s="22" t="str">
        <f t="shared" si="22"/>
        <v/>
      </c>
      <c r="S121" s="66" t="str">
        <f t="shared" si="23"/>
        <v/>
      </c>
      <c r="U121">
        <f t="shared" si="19"/>
        <v>36313109</v>
      </c>
      <c r="V121" t="s">
        <v>308</v>
      </c>
      <c r="W121" t="s">
        <v>17</v>
      </c>
      <c r="X121">
        <f t="shared" si="20"/>
        <v>13109</v>
      </c>
      <c r="Y121">
        <f t="shared" si="21"/>
        <v>36313109</v>
      </c>
      <c r="AC121" t="s">
        <v>126</v>
      </c>
      <c r="AD121">
        <v>6301</v>
      </c>
    </row>
    <row r="122" spans="2:30" x14ac:dyDescent="0.3">
      <c r="B122" s="22" t="str">
        <f t="shared" si="26"/>
        <v/>
      </c>
      <c r="C122" t="str">
        <f t="shared" si="27"/>
        <v/>
      </c>
      <c r="R122" s="22" t="str">
        <f t="shared" si="22"/>
        <v/>
      </c>
      <c r="S122" s="66" t="str">
        <f t="shared" si="23"/>
        <v/>
      </c>
      <c r="U122">
        <f t="shared" si="19"/>
        <v>36305504</v>
      </c>
      <c r="V122" t="s">
        <v>85</v>
      </c>
      <c r="W122" t="s">
        <v>17</v>
      </c>
      <c r="X122">
        <f t="shared" si="20"/>
        <v>5504</v>
      </c>
      <c r="Y122">
        <f t="shared" si="21"/>
        <v>36305504</v>
      </c>
      <c r="AC122" t="s">
        <v>127</v>
      </c>
      <c r="AD122">
        <v>6302</v>
      </c>
    </row>
    <row r="123" spans="2:30" x14ac:dyDescent="0.3">
      <c r="B123" s="22" t="str">
        <f t="shared" si="26"/>
        <v/>
      </c>
      <c r="C123" t="str">
        <f t="shared" si="27"/>
        <v/>
      </c>
      <c r="R123" s="22" t="str">
        <f t="shared" si="22"/>
        <v/>
      </c>
      <c r="S123" s="66" t="str">
        <f t="shared" si="23"/>
        <v/>
      </c>
      <c r="U123">
        <f t="shared" si="19"/>
        <v>36306202</v>
      </c>
      <c r="V123" t="s">
        <v>121</v>
      </c>
      <c r="W123" t="s">
        <v>17</v>
      </c>
      <c r="X123">
        <f t="shared" si="20"/>
        <v>6202</v>
      </c>
      <c r="Y123">
        <f t="shared" si="21"/>
        <v>36306202</v>
      </c>
      <c r="AC123" t="s">
        <v>128</v>
      </c>
      <c r="AD123">
        <v>6303</v>
      </c>
    </row>
    <row r="124" spans="2:30" x14ac:dyDescent="0.3">
      <c r="B124" s="22" t="str">
        <f t="shared" si="26"/>
        <v/>
      </c>
      <c r="C124" t="str">
        <f t="shared" si="27"/>
        <v/>
      </c>
      <c r="R124" s="22" t="str">
        <f t="shared" si="22"/>
        <v/>
      </c>
      <c r="S124" s="66" t="str">
        <f t="shared" si="23"/>
        <v/>
      </c>
      <c r="U124">
        <f t="shared" si="19"/>
        <v>36313110</v>
      </c>
      <c r="V124" t="s">
        <v>309</v>
      </c>
      <c r="W124" t="s">
        <v>17</v>
      </c>
      <c r="X124">
        <f t="shared" si="20"/>
        <v>13110</v>
      </c>
      <c r="Y124">
        <f t="shared" si="21"/>
        <v>36313110</v>
      </c>
      <c r="AC124" t="s">
        <v>129</v>
      </c>
      <c r="AD124">
        <v>6304</v>
      </c>
    </row>
    <row r="125" spans="2:30" x14ac:dyDescent="0.3">
      <c r="B125" s="22" t="str">
        <f t="shared" si="26"/>
        <v/>
      </c>
      <c r="C125" t="str">
        <f t="shared" si="27"/>
        <v/>
      </c>
      <c r="R125" s="22" t="str">
        <f t="shared" si="22"/>
        <v/>
      </c>
      <c r="S125" s="66" t="str">
        <f t="shared" si="23"/>
        <v/>
      </c>
      <c r="U125">
        <f t="shared" si="19"/>
        <v>36313111</v>
      </c>
      <c r="V125" t="s">
        <v>310</v>
      </c>
      <c r="W125" t="s">
        <v>17</v>
      </c>
      <c r="X125">
        <f t="shared" si="20"/>
        <v>13111</v>
      </c>
      <c r="Y125">
        <f t="shared" si="21"/>
        <v>36313111</v>
      </c>
      <c r="AC125" t="s">
        <v>130</v>
      </c>
      <c r="AD125">
        <v>6305</v>
      </c>
    </row>
    <row r="126" spans="2:30" x14ac:dyDescent="0.3">
      <c r="B126" s="22" t="str">
        <f t="shared" si="26"/>
        <v/>
      </c>
      <c r="C126" t="str">
        <f t="shared" si="27"/>
        <v/>
      </c>
      <c r="R126" s="22" t="str">
        <f t="shared" si="22"/>
        <v/>
      </c>
      <c r="S126" s="66" t="str">
        <f t="shared" si="23"/>
        <v/>
      </c>
      <c r="U126">
        <f t="shared" si="19"/>
        <v>36304104</v>
      </c>
      <c r="V126" t="s">
        <v>55</v>
      </c>
      <c r="W126" t="s">
        <v>17</v>
      </c>
      <c r="X126">
        <f t="shared" si="20"/>
        <v>4104</v>
      </c>
      <c r="Y126">
        <f t="shared" si="21"/>
        <v>36304104</v>
      </c>
      <c r="AC126" t="s">
        <v>131</v>
      </c>
      <c r="AD126">
        <v>6306</v>
      </c>
    </row>
    <row r="127" spans="2:30" x14ac:dyDescent="0.3">
      <c r="B127" s="22" t="str">
        <f t="shared" si="26"/>
        <v/>
      </c>
      <c r="C127" t="str">
        <f t="shared" si="27"/>
        <v/>
      </c>
      <c r="R127" s="22" t="str">
        <f t="shared" si="22"/>
        <v/>
      </c>
      <c r="S127" s="66" t="str">
        <f t="shared" si="23"/>
        <v/>
      </c>
      <c r="U127">
        <f t="shared" si="19"/>
        <v>36305401</v>
      </c>
      <c r="V127" t="s">
        <v>77</v>
      </c>
      <c r="W127" t="s">
        <v>17</v>
      </c>
      <c r="X127">
        <f t="shared" si="20"/>
        <v>5401</v>
      </c>
      <c r="Y127">
        <f t="shared" si="21"/>
        <v>36305401</v>
      </c>
      <c r="AC127" t="s">
        <v>132</v>
      </c>
      <c r="AD127">
        <v>6307</v>
      </c>
    </row>
    <row r="128" spans="2:30" x14ac:dyDescent="0.3">
      <c r="B128" s="22" t="str">
        <f t="shared" si="26"/>
        <v/>
      </c>
      <c r="C128" t="str">
        <f t="shared" si="27"/>
        <v/>
      </c>
      <c r="R128" s="22" t="str">
        <f t="shared" si="22"/>
        <v/>
      </c>
      <c r="S128" s="66" t="str">
        <f t="shared" si="23"/>
        <v/>
      </c>
      <c r="U128">
        <f t="shared" si="19"/>
        <v>36313112</v>
      </c>
      <c r="V128" t="s">
        <v>311</v>
      </c>
      <c r="W128" t="s">
        <v>17</v>
      </c>
      <c r="X128">
        <f t="shared" si="20"/>
        <v>13112</v>
      </c>
      <c r="Y128">
        <f t="shared" si="21"/>
        <v>36313112</v>
      </c>
      <c r="AC128" t="s">
        <v>133</v>
      </c>
      <c r="AD128">
        <v>6308</v>
      </c>
    </row>
    <row r="129" spans="2:30" x14ac:dyDescent="0.3">
      <c r="B129" s="22" t="str">
        <f t="shared" si="26"/>
        <v/>
      </c>
      <c r="C129" t="str">
        <f t="shared" si="27"/>
        <v/>
      </c>
      <c r="R129" s="22" t="str">
        <f t="shared" si="22"/>
        <v/>
      </c>
      <c r="S129" s="66" t="str">
        <f t="shared" si="23"/>
        <v/>
      </c>
      <c r="U129">
        <f t="shared" si="19"/>
        <v>36313113</v>
      </c>
      <c r="V129" t="s">
        <v>312</v>
      </c>
      <c r="W129" t="s">
        <v>17</v>
      </c>
      <c r="X129">
        <f t="shared" si="20"/>
        <v>13113</v>
      </c>
      <c r="Y129">
        <f t="shared" si="21"/>
        <v>36313113</v>
      </c>
      <c r="AC129" t="s">
        <v>134</v>
      </c>
      <c r="AD129">
        <v>6309</v>
      </c>
    </row>
    <row r="130" spans="2:30" x14ac:dyDescent="0.3">
      <c r="B130" s="22" t="str">
        <f t="shared" si="26"/>
        <v/>
      </c>
      <c r="C130" t="str">
        <f t="shared" si="27"/>
        <v/>
      </c>
      <c r="R130" s="22" t="str">
        <f t="shared" si="22"/>
        <v/>
      </c>
      <c r="S130" s="66" t="str">
        <f t="shared" si="23"/>
        <v/>
      </c>
      <c r="U130">
        <f t="shared" si="19"/>
        <v>36304101</v>
      </c>
      <c r="V130" t="s">
        <v>53</v>
      </c>
      <c r="W130" t="s">
        <v>17</v>
      </c>
      <c r="X130">
        <f t="shared" si="20"/>
        <v>4101</v>
      </c>
      <c r="Y130">
        <f t="shared" si="21"/>
        <v>36304101</v>
      </c>
      <c r="AC130" t="s">
        <v>135</v>
      </c>
      <c r="AD130">
        <v>6310</v>
      </c>
    </row>
    <row r="131" spans="2:30" x14ac:dyDescent="0.3">
      <c r="B131" s="22" t="str">
        <f t="shared" si="26"/>
        <v/>
      </c>
      <c r="C131" t="str">
        <f t="shared" si="27"/>
        <v/>
      </c>
      <c r="R131" s="22" t="str">
        <f t="shared" si="22"/>
        <v/>
      </c>
      <c r="S131" s="66" t="str">
        <f t="shared" si="23"/>
        <v/>
      </c>
      <c r="U131">
        <f t="shared" si="19"/>
        <v>36314201</v>
      </c>
      <c r="V131" t="s">
        <v>358</v>
      </c>
      <c r="W131" t="s">
        <v>17</v>
      </c>
      <c r="X131">
        <f t="shared" si="20"/>
        <v>14201</v>
      </c>
      <c r="Y131">
        <f t="shared" si="21"/>
        <v>36314201</v>
      </c>
      <c r="AC131" t="s">
        <v>136</v>
      </c>
      <c r="AD131">
        <v>7101</v>
      </c>
    </row>
    <row r="132" spans="2:30" x14ac:dyDescent="0.3">
      <c r="B132" s="22" t="str">
        <f t="shared" si="26"/>
        <v/>
      </c>
      <c r="C132" t="str">
        <f t="shared" si="27"/>
        <v/>
      </c>
      <c r="R132" s="22" t="str">
        <f t="shared" si="22"/>
        <v/>
      </c>
      <c r="S132" s="66" t="str">
        <f t="shared" si="23"/>
        <v/>
      </c>
      <c r="U132">
        <f t="shared" si="19"/>
        <v>36314203</v>
      </c>
      <c r="V132" t="s">
        <v>360</v>
      </c>
      <c r="W132" t="s">
        <v>17</v>
      </c>
      <c r="X132">
        <f t="shared" si="20"/>
        <v>14203</v>
      </c>
      <c r="Y132">
        <f t="shared" si="21"/>
        <v>36314203</v>
      </c>
      <c r="AC132" t="s">
        <v>137</v>
      </c>
      <c r="AD132">
        <v>7102</v>
      </c>
    </row>
    <row r="133" spans="2:30" x14ac:dyDescent="0.3">
      <c r="B133" s="22" t="str">
        <f t="shared" si="26"/>
        <v/>
      </c>
      <c r="C133" t="str">
        <f t="shared" si="27"/>
        <v/>
      </c>
      <c r="R133" s="22" t="str">
        <f t="shared" si="22"/>
        <v/>
      </c>
      <c r="S133" s="66" t="str">
        <f t="shared" si="23"/>
        <v/>
      </c>
      <c r="U133">
        <f t="shared" ref="U133:U196" si="28">+VLOOKUP(W133,$J$4:$K$6,2,0)*100000+X133</f>
        <v>36311102</v>
      </c>
      <c r="V133" t="s">
        <v>282</v>
      </c>
      <c r="W133" t="s">
        <v>17</v>
      </c>
      <c r="X133">
        <f t="shared" ref="X133:X196" si="29">+VLOOKUP(V133,$AC$3:$AD$364,2,0)</f>
        <v>11102</v>
      </c>
      <c r="Y133">
        <f t="shared" ref="Y133:Y196" si="30">+U133</f>
        <v>36311102</v>
      </c>
      <c r="AC133" t="s">
        <v>138</v>
      </c>
      <c r="AD133">
        <v>7103</v>
      </c>
    </row>
    <row r="134" spans="2:30" x14ac:dyDescent="0.3">
      <c r="B134" s="22" t="str">
        <f t="shared" si="26"/>
        <v/>
      </c>
      <c r="C134" t="str">
        <f t="shared" si="27"/>
        <v/>
      </c>
      <c r="R134" s="22" t="str">
        <f t="shared" si="22"/>
        <v/>
      </c>
      <c r="S134" s="66" t="str">
        <f t="shared" si="23"/>
        <v/>
      </c>
      <c r="U134">
        <f t="shared" si="28"/>
        <v>36312102</v>
      </c>
      <c r="V134" t="s">
        <v>291</v>
      </c>
      <c r="W134" t="s">
        <v>17</v>
      </c>
      <c r="X134">
        <f t="shared" si="29"/>
        <v>12102</v>
      </c>
      <c r="Y134">
        <f t="shared" si="30"/>
        <v>36312102</v>
      </c>
      <c r="AC134" t="s">
        <v>139</v>
      </c>
      <c r="AD134">
        <v>7104</v>
      </c>
    </row>
    <row r="135" spans="2:30" x14ac:dyDescent="0.3">
      <c r="B135" s="22" t="str">
        <f t="shared" si="26"/>
        <v/>
      </c>
      <c r="C135" t="str">
        <f t="shared" si="27"/>
        <v/>
      </c>
      <c r="R135" s="22" t="str">
        <f t="shared" ref="R135:R198" si="31">+IF(Q135="","",R134+1)</f>
        <v/>
      </c>
      <c r="S135" s="66" t="str">
        <f t="shared" ref="S135:S198" si="32">+IF(Q135="","","M-"&amp;$B$1+R135)</f>
        <v/>
      </c>
      <c r="U135">
        <f t="shared" si="28"/>
        <v>36308304</v>
      </c>
      <c r="V135" t="s">
        <v>187</v>
      </c>
      <c r="W135" t="s">
        <v>17</v>
      </c>
      <c r="X135">
        <f t="shared" si="29"/>
        <v>8304</v>
      </c>
      <c r="Y135">
        <f t="shared" si="30"/>
        <v>36308304</v>
      </c>
      <c r="AC135" t="s">
        <v>27</v>
      </c>
      <c r="AD135">
        <v>7105</v>
      </c>
    </row>
    <row r="136" spans="2:30" x14ac:dyDescent="0.3">
      <c r="B136" s="22" t="str">
        <f t="shared" si="26"/>
        <v/>
      </c>
      <c r="C136" t="str">
        <f t="shared" si="27"/>
        <v/>
      </c>
      <c r="R136" s="22" t="str">
        <f t="shared" si="31"/>
        <v/>
      </c>
      <c r="S136" s="66" t="str">
        <f t="shared" si="32"/>
        <v/>
      </c>
      <c r="U136">
        <f t="shared" si="28"/>
        <v>36313302</v>
      </c>
      <c r="V136" t="s">
        <v>335</v>
      </c>
      <c r="W136" t="s">
        <v>17</v>
      </c>
      <c r="X136">
        <f t="shared" si="29"/>
        <v>13302</v>
      </c>
      <c r="Y136">
        <f t="shared" si="30"/>
        <v>36313302</v>
      </c>
      <c r="AC136" t="s">
        <v>140</v>
      </c>
      <c r="AD136">
        <v>7106</v>
      </c>
    </row>
    <row r="137" spans="2:30" x14ac:dyDescent="0.3">
      <c r="B137" s="22" t="str">
        <f t="shared" si="26"/>
        <v/>
      </c>
      <c r="C137" t="str">
        <f t="shared" si="27"/>
        <v/>
      </c>
      <c r="R137" s="22" t="str">
        <f t="shared" si="31"/>
        <v/>
      </c>
      <c r="S137" s="66" t="str">
        <f t="shared" si="32"/>
        <v/>
      </c>
      <c r="U137">
        <f t="shared" si="28"/>
        <v>36314103</v>
      </c>
      <c r="V137" t="s">
        <v>353</v>
      </c>
      <c r="W137" t="s">
        <v>17</v>
      </c>
      <c r="X137">
        <f t="shared" si="29"/>
        <v>14103</v>
      </c>
      <c r="Y137">
        <f t="shared" si="30"/>
        <v>36314103</v>
      </c>
      <c r="AC137" t="s">
        <v>141</v>
      </c>
      <c r="AD137">
        <v>7107</v>
      </c>
    </row>
    <row r="138" spans="2:30" x14ac:dyDescent="0.3">
      <c r="B138" s="22" t="str">
        <f t="shared" si="26"/>
        <v/>
      </c>
      <c r="C138" t="str">
        <f t="shared" si="27"/>
        <v/>
      </c>
      <c r="R138" s="22" t="str">
        <f t="shared" si="31"/>
        <v/>
      </c>
      <c r="S138" s="66" t="str">
        <f t="shared" si="32"/>
        <v/>
      </c>
      <c r="U138">
        <f t="shared" si="28"/>
        <v>36306107</v>
      </c>
      <c r="V138" t="s">
        <v>109</v>
      </c>
      <c r="W138" t="s">
        <v>17</v>
      </c>
      <c r="X138">
        <f t="shared" si="29"/>
        <v>6107</v>
      </c>
      <c r="Y138">
        <f t="shared" si="30"/>
        <v>36306107</v>
      </c>
      <c r="AC138" t="s">
        <v>142</v>
      </c>
      <c r="AD138">
        <v>7108</v>
      </c>
    </row>
    <row r="139" spans="2:30" x14ac:dyDescent="0.3">
      <c r="B139" s="22" t="str">
        <f t="shared" si="26"/>
        <v/>
      </c>
      <c r="C139" t="str">
        <f t="shared" si="27"/>
        <v/>
      </c>
      <c r="R139" s="22" t="str">
        <f t="shared" si="31"/>
        <v/>
      </c>
      <c r="S139" s="66" t="str">
        <f t="shared" si="32"/>
        <v/>
      </c>
      <c r="U139">
        <f t="shared" si="28"/>
        <v>36313114</v>
      </c>
      <c r="V139" t="s">
        <v>313</v>
      </c>
      <c r="W139" t="s">
        <v>17</v>
      </c>
      <c r="X139">
        <f t="shared" si="29"/>
        <v>13114</v>
      </c>
      <c r="Y139">
        <f t="shared" si="30"/>
        <v>36313114</v>
      </c>
      <c r="AC139" t="s">
        <v>143</v>
      </c>
      <c r="AD139">
        <v>7109</v>
      </c>
    </row>
    <row r="140" spans="2:30" x14ac:dyDescent="0.3">
      <c r="B140" s="22" t="str">
        <f t="shared" si="26"/>
        <v/>
      </c>
      <c r="C140" t="str">
        <f t="shared" si="27"/>
        <v/>
      </c>
      <c r="R140" s="22" t="str">
        <f t="shared" si="31"/>
        <v/>
      </c>
      <c r="S140" s="66" t="str">
        <f t="shared" si="32"/>
        <v/>
      </c>
      <c r="U140">
        <f t="shared" si="28"/>
        <v>36309108</v>
      </c>
      <c r="V140" t="s">
        <v>226</v>
      </c>
      <c r="W140" t="s">
        <v>17</v>
      </c>
      <c r="X140">
        <f t="shared" si="29"/>
        <v>9108</v>
      </c>
      <c r="Y140">
        <f t="shared" si="30"/>
        <v>36309108</v>
      </c>
      <c r="AC140" t="s">
        <v>144</v>
      </c>
      <c r="AD140">
        <v>7110</v>
      </c>
    </row>
    <row r="141" spans="2:30" x14ac:dyDescent="0.3">
      <c r="B141" s="22" t="str">
        <f t="shared" si="26"/>
        <v/>
      </c>
      <c r="C141" t="str">
        <f t="shared" si="27"/>
        <v/>
      </c>
      <c r="R141" s="22" t="str">
        <f t="shared" si="31"/>
        <v/>
      </c>
      <c r="S141" s="66" t="str">
        <f t="shared" si="32"/>
        <v/>
      </c>
      <c r="U141">
        <f t="shared" si="28"/>
        <v>36308201</v>
      </c>
      <c r="V141" t="s">
        <v>177</v>
      </c>
      <c r="W141" t="s">
        <v>17</v>
      </c>
      <c r="X141">
        <f t="shared" si="29"/>
        <v>8201</v>
      </c>
      <c r="Y141">
        <f t="shared" si="30"/>
        <v>36308201</v>
      </c>
      <c r="AC141" t="s">
        <v>145</v>
      </c>
      <c r="AD141">
        <v>7201</v>
      </c>
    </row>
    <row r="142" spans="2:30" x14ac:dyDescent="0.3">
      <c r="B142" s="22" t="str">
        <f t="shared" ref="B142:B173" si="33">+IF(A142="","",B141+1)</f>
        <v/>
      </c>
      <c r="C142" t="str">
        <f t="shared" ref="C142:C173" si="34">+IF(A142="","","T-"&amp;$B$1+B142)</f>
        <v/>
      </c>
      <c r="R142" s="22" t="str">
        <f t="shared" si="31"/>
        <v/>
      </c>
      <c r="S142" s="66" t="str">
        <f t="shared" si="32"/>
        <v/>
      </c>
      <c r="U142">
        <f t="shared" si="28"/>
        <v>36307303</v>
      </c>
      <c r="V142" t="s">
        <v>150</v>
      </c>
      <c r="W142" t="s">
        <v>17</v>
      </c>
      <c r="X142">
        <f t="shared" si="29"/>
        <v>7303</v>
      </c>
      <c r="Y142">
        <f t="shared" si="30"/>
        <v>36307303</v>
      </c>
      <c r="AC142" t="s">
        <v>146</v>
      </c>
      <c r="AD142">
        <v>7202</v>
      </c>
    </row>
    <row r="143" spans="2:30" x14ac:dyDescent="0.3">
      <c r="B143" s="22" t="str">
        <f t="shared" si="33"/>
        <v/>
      </c>
      <c r="C143" t="str">
        <f t="shared" si="34"/>
        <v/>
      </c>
      <c r="R143" s="22" t="str">
        <f t="shared" si="31"/>
        <v/>
      </c>
      <c r="S143" s="66" t="str">
        <f t="shared" si="32"/>
        <v/>
      </c>
      <c r="U143">
        <f t="shared" si="28"/>
        <v>36305802</v>
      </c>
      <c r="V143" t="s">
        <v>100</v>
      </c>
      <c r="W143" t="s">
        <v>17</v>
      </c>
      <c r="X143">
        <f t="shared" si="29"/>
        <v>5802</v>
      </c>
      <c r="Y143">
        <f t="shared" si="30"/>
        <v>36305802</v>
      </c>
      <c r="AC143" t="s">
        <v>147</v>
      </c>
      <c r="AD143">
        <v>7203</v>
      </c>
    </row>
    <row r="144" spans="2:30" x14ac:dyDescent="0.3">
      <c r="B144" s="22" t="str">
        <f t="shared" si="33"/>
        <v/>
      </c>
      <c r="C144" t="str">
        <f t="shared" si="34"/>
        <v/>
      </c>
      <c r="R144" s="22" t="str">
        <f t="shared" si="31"/>
        <v/>
      </c>
      <c r="S144" s="66" t="str">
        <f t="shared" si="32"/>
        <v/>
      </c>
      <c r="U144">
        <f t="shared" si="28"/>
        <v>36307401</v>
      </c>
      <c r="V144" t="s">
        <v>157</v>
      </c>
      <c r="W144" t="s">
        <v>17</v>
      </c>
      <c r="X144">
        <f t="shared" si="29"/>
        <v>7401</v>
      </c>
      <c r="Y144">
        <f t="shared" si="30"/>
        <v>36307401</v>
      </c>
      <c r="AC144" t="s">
        <v>148</v>
      </c>
      <c r="AD144">
        <v>7301</v>
      </c>
    </row>
    <row r="145" spans="2:30" x14ac:dyDescent="0.3">
      <c r="B145" s="22" t="str">
        <f t="shared" si="33"/>
        <v/>
      </c>
      <c r="C145" t="str">
        <f t="shared" si="34"/>
        <v/>
      </c>
      <c r="R145" s="22" t="str">
        <f t="shared" si="31"/>
        <v/>
      </c>
      <c r="S145" s="66" t="str">
        <f t="shared" si="32"/>
        <v/>
      </c>
      <c r="U145">
        <f t="shared" si="28"/>
        <v>36306203</v>
      </c>
      <c r="V145" t="s">
        <v>122</v>
      </c>
      <c r="W145" t="s">
        <v>17</v>
      </c>
      <c r="X145">
        <f t="shared" si="29"/>
        <v>6203</v>
      </c>
      <c r="Y145">
        <f t="shared" si="30"/>
        <v>36306203</v>
      </c>
      <c r="AC145" t="s">
        <v>149</v>
      </c>
      <c r="AD145">
        <v>7302</v>
      </c>
    </row>
    <row r="146" spans="2:30" x14ac:dyDescent="0.3">
      <c r="B146" s="22" t="str">
        <f t="shared" si="33"/>
        <v/>
      </c>
      <c r="C146" t="str">
        <f t="shared" si="34"/>
        <v/>
      </c>
      <c r="R146" s="22" t="str">
        <f t="shared" si="31"/>
        <v/>
      </c>
      <c r="S146" s="66" t="str">
        <f t="shared" si="32"/>
        <v/>
      </c>
      <c r="U146">
        <f t="shared" si="28"/>
        <v>36305703</v>
      </c>
      <c r="V146" t="s">
        <v>95</v>
      </c>
      <c r="W146" t="s">
        <v>17</v>
      </c>
      <c r="X146">
        <f t="shared" si="29"/>
        <v>5703</v>
      </c>
      <c r="Y146">
        <f t="shared" si="30"/>
        <v>36305703</v>
      </c>
      <c r="AC146" t="s">
        <v>150</v>
      </c>
      <c r="AD146">
        <v>7303</v>
      </c>
    </row>
    <row r="147" spans="2:30" x14ac:dyDescent="0.3">
      <c r="B147" s="22" t="str">
        <f t="shared" si="33"/>
        <v/>
      </c>
      <c r="C147" t="str">
        <f t="shared" si="34"/>
        <v/>
      </c>
      <c r="R147" s="22" t="str">
        <f t="shared" si="31"/>
        <v/>
      </c>
      <c r="S147" s="66" t="str">
        <f t="shared" si="32"/>
        <v/>
      </c>
      <c r="U147">
        <f t="shared" si="28"/>
        <v>36310107</v>
      </c>
      <c r="V147" t="s">
        <v>257</v>
      </c>
      <c r="W147" t="s">
        <v>17</v>
      </c>
      <c r="X147">
        <f t="shared" si="29"/>
        <v>10107</v>
      </c>
      <c r="Y147">
        <f t="shared" si="30"/>
        <v>36310107</v>
      </c>
      <c r="AC147" t="s">
        <v>151</v>
      </c>
      <c r="AD147">
        <v>7304</v>
      </c>
    </row>
    <row r="148" spans="2:30" x14ac:dyDescent="0.3">
      <c r="B148" s="22" t="str">
        <f t="shared" si="33"/>
        <v/>
      </c>
      <c r="C148" t="str">
        <f t="shared" si="34"/>
        <v/>
      </c>
      <c r="R148" s="22" t="str">
        <f t="shared" si="31"/>
        <v/>
      </c>
      <c r="S148" s="66" t="str">
        <f t="shared" si="32"/>
        <v/>
      </c>
      <c r="U148">
        <f t="shared" si="28"/>
        <v>36313115</v>
      </c>
      <c r="V148" t="s">
        <v>314</v>
      </c>
      <c r="W148" t="s">
        <v>17</v>
      </c>
      <c r="X148">
        <f t="shared" si="29"/>
        <v>13115</v>
      </c>
      <c r="Y148">
        <f t="shared" si="30"/>
        <v>36313115</v>
      </c>
      <c r="AC148" t="s">
        <v>152</v>
      </c>
      <c r="AD148">
        <v>7305</v>
      </c>
    </row>
    <row r="149" spans="2:30" x14ac:dyDescent="0.3">
      <c r="B149" s="22" t="str">
        <f t="shared" si="33"/>
        <v/>
      </c>
      <c r="C149" t="str">
        <f t="shared" si="34"/>
        <v/>
      </c>
      <c r="R149" s="22" t="str">
        <f t="shared" si="31"/>
        <v/>
      </c>
      <c r="S149" s="66" t="str">
        <f t="shared" si="32"/>
        <v/>
      </c>
      <c r="U149">
        <f t="shared" si="28"/>
        <v>36313116</v>
      </c>
      <c r="V149" t="s">
        <v>315</v>
      </c>
      <c r="W149" t="s">
        <v>17</v>
      </c>
      <c r="X149">
        <f t="shared" si="29"/>
        <v>13116</v>
      </c>
      <c r="Y149">
        <f t="shared" si="30"/>
        <v>36313116</v>
      </c>
      <c r="AC149" t="s">
        <v>153</v>
      </c>
      <c r="AD149">
        <v>7306</v>
      </c>
    </row>
    <row r="150" spans="2:30" x14ac:dyDescent="0.3">
      <c r="B150" s="22" t="str">
        <f t="shared" si="33"/>
        <v/>
      </c>
      <c r="C150" t="str">
        <f t="shared" si="34"/>
        <v/>
      </c>
      <c r="R150" s="22" t="str">
        <f t="shared" si="31"/>
        <v/>
      </c>
      <c r="S150" s="66" t="str">
        <f t="shared" si="32"/>
        <v/>
      </c>
      <c r="U150">
        <f t="shared" si="28"/>
        <v>36313117</v>
      </c>
      <c r="V150" t="s">
        <v>316</v>
      </c>
      <c r="W150" t="s">
        <v>17</v>
      </c>
      <c r="X150">
        <f t="shared" si="29"/>
        <v>13117</v>
      </c>
      <c r="Y150">
        <f t="shared" si="30"/>
        <v>36313117</v>
      </c>
      <c r="AC150" t="s">
        <v>154</v>
      </c>
      <c r="AD150">
        <v>7307</v>
      </c>
    </row>
    <row r="151" spans="2:30" x14ac:dyDescent="0.3">
      <c r="B151" s="22" t="str">
        <f t="shared" si="33"/>
        <v/>
      </c>
      <c r="C151" t="str">
        <f t="shared" si="34"/>
        <v/>
      </c>
      <c r="R151" s="22" t="str">
        <f t="shared" si="31"/>
        <v/>
      </c>
      <c r="S151" s="66" t="str">
        <f t="shared" si="32"/>
        <v/>
      </c>
      <c r="U151">
        <f t="shared" si="28"/>
        <v>36306304</v>
      </c>
      <c r="V151" t="s">
        <v>129</v>
      </c>
      <c r="W151" t="s">
        <v>17</v>
      </c>
      <c r="X151">
        <f t="shared" si="29"/>
        <v>6304</v>
      </c>
      <c r="Y151">
        <f t="shared" si="30"/>
        <v>36306304</v>
      </c>
      <c r="AC151" t="s">
        <v>155</v>
      </c>
      <c r="AD151">
        <v>7308</v>
      </c>
    </row>
    <row r="152" spans="2:30" x14ac:dyDescent="0.3">
      <c r="B152" s="22" t="str">
        <f t="shared" si="33"/>
        <v/>
      </c>
      <c r="C152" t="str">
        <f t="shared" si="34"/>
        <v/>
      </c>
      <c r="R152" s="22" t="str">
        <f t="shared" si="31"/>
        <v/>
      </c>
      <c r="S152" s="66" t="str">
        <f t="shared" si="32"/>
        <v/>
      </c>
      <c r="U152">
        <f t="shared" si="28"/>
        <v>36309109</v>
      </c>
      <c r="V152" t="s">
        <v>227</v>
      </c>
      <c r="W152" t="s">
        <v>17</v>
      </c>
      <c r="X152">
        <f t="shared" si="29"/>
        <v>9109</v>
      </c>
      <c r="Y152">
        <f t="shared" si="30"/>
        <v>36309109</v>
      </c>
      <c r="AC152" t="s">
        <v>156</v>
      </c>
      <c r="AD152">
        <v>7309</v>
      </c>
    </row>
    <row r="153" spans="2:30" x14ac:dyDescent="0.3">
      <c r="B153" s="22" t="str">
        <f t="shared" si="33"/>
        <v/>
      </c>
      <c r="C153" t="str">
        <f t="shared" si="34"/>
        <v/>
      </c>
      <c r="R153" s="22" t="str">
        <f t="shared" si="31"/>
        <v/>
      </c>
      <c r="S153" s="66" t="str">
        <f t="shared" si="32"/>
        <v/>
      </c>
      <c r="U153">
        <f t="shared" si="28"/>
        <v>36307403</v>
      </c>
      <c r="V153" t="s">
        <v>159</v>
      </c>
      <c r="W153" t="s">
        <v>17</v>
      </c>
      <c r="X153">
        <f t="shared" si="29"/>
        <v>7403</v>
      </c>
      <c r="Y153">
        <f t="shared" si="30"/>
        <v>36307403</v>
      </c>
      <c r="AC153" t="s">
        <v>157</v>
      </c>
      <c r="AD153">
        <v>7401</v>
      </c>
    </row>
    <row r="154" spans="2:30" x14ac:dyDescent="0.3">
      <c r="B154" s="22" t="str">
        <f t="shared" si="33"/>
        <v/>
      </c>
      <c r="C154" t="str">
        <f t="shared" si="34"/>
        <v/>
      </c>
      <c r="R154" s="22" t="str">
        <f t="shared" si="31"/>
        <v/>
      </c>
      <c r="S154" s="66" t="str">
        <f t="shared" si="32"/>
        <v/>
      </c>
      <c r="U154">
        <f t="shared" si="28"/>
        <v>36309205</v>
      </c>
      <c r="V154" t="s">
        <v>244</v>
      </c>
      <c r="W154" t="s">
        <v>17</v>
      </c>
      <c r="X154">
        <f t="shared" si="29"/>
        <v>9205</v>
      </c>
      <c r="Y154">
        <f t="shared" si="30"/>
        <v>36309205</v>
      </c>
      <c r="AC154" t="s">
        <v>158</v>
      </c>
      <c r="AD154">
        <v>7402</v>
      </c>
    </row>
    <row r="155" spans="2:30" x14ac:dyDescent="0.3">
      <c r="B155" s="22" t="str">
        <f t="shared" si="33"/>
        <v/>
      </c>
      <c r="C155" t="str">
        <f t="shared" si="34"/>
        <v/>
      </c>
      <c r="R155" s="22" t="str">
        <f t="shared" si="31"/>
        <v/>
      </c>
      <c r="S155" s="66" t="str">
        <f t="shared" si="32"/>
        <v/>
      </c>
      <c r="U155">
        <f t="shared" si="28"/>
        <v>36308206</v>
      </c>
      <c r="V155" t="s">
        <v>182</v>
      </c>
      <c r="W155" t="s">
        <v>17</v>
      </c>
      <c r="X155">
        <f t="shared" si="29"/>
        <v>8206</v>
      </c>
      <c r="Y155">
        <f t="shared" si="30"/>
        <v>36308206</v>
      </c>
      <c r="AC155" t="s">
        <v>159</v>
      </c>
      <c r="AD155">
        <v>7403</v>
      </c>
    </row>
    <row r="156" spans="2:30" x14ac:dyDescent="0.3">
      <c r="B156" s="22" t="str">
        <f t="shared" si="33"/>
        <v/>
      </c>
      <c r="C156" t="str">
        <f t="shared" si="34"/>
        <v/>
      </c>
      <c r="R156" s="22" t="str">
        <f t="shared" si="31"/>
        <v/>
      </c>
      <c r="S156" s="66" t="str">
        <f t="shared" si="32"/>
        <v/>
      </c>
      <c r="U156">
        <f t="shared" si="28"/>
        <v>36305301</v>
      </c>
      <c r="V156" t="s">
        <v>73</v>
      </c>
      <c r="W156" t="s">
        <v>17</v>
      </c>
      <c r="X156">
        <f t="shared" si="29"/>
        <v>5301</v>
      </c>
      <c r="Y156">
        <f t="shared" si="30"/>
        <v>36305301</v>
      </c>
      <c r="AC156" t="s">
        <v>160</v>
      </c>
      <c r="AD156">
        <v>7404</v>
      </c>
    </row>
    <row r="157" spans="2:30" x14ac:dyDescent="0.3">
      <c r="B157" s="22" t="str">
        <f t="shared" si="33"/>
        <v/>
      </c>
      <c r="C157" t="str">
        <f t="shared" si="34"/>
        <v/>
      </c>
      <c r="R157" s="22" t="str">
        <f t="shared" si="31"/>
        <v/>
      </c>
      <c r="S157" s="66" t="str">
        <f t="shared" si="32"/>
        <v/>
      </c>
      <c r="U157">
        <f t="shared" si="28"/>
        <v>36308301</v>
      </c>
      <c r="V157" t="s">
        <v>184</v>
      </c>
      <c r="W157" t="s">
        <v>17</v>
      </c>
      <c r="X157">
        <f t="shared" si="29"/>
        <v>8301</v>
      </c>
      <c r="Y157">
        <f t="shared" si="30"/>
        <v>36308301</v>
      </c>
      <c r="AC157" t="s">
        <v>161</v>
      </c>
      <c r="AD157">
        <v>7405</v>
      </c>
    </row>
    <row r="158" spans="2:30" x14ac:dyDescent="0.3">
      <c r="B158" s="22" t="str">
        <f t="shared" si="33"/>
        <v/>
      </c>
      <c r="C158" t="str">
        <f t="shared" si="34"/>
        <v/>
      </c>
      <c r="R158" s="22" t="str">
        <f t="shared" si="31"/>
        <v/>
      </c>
      <c r="S158" s="66" t="str">
        <f t="shared" si="32"/>
        <v/>
      </c>
      <c r="U158">
        <f t="shared" si="28"/>
        <v>36314104</v>
      </c>
      <c r="V158" t="s">
        <v>28</v>
      </c>
      <c r="W158" t="s">
        <v>17</v>
      </c>
      <c r="X158">
        <f t="shared" si="29"/>
        <v>14104</v>
      </c>
      <c r="Y158">
        <f t="shared" si="30"/>
        <v>36314104</v>
      </c>
      <c r="AC158" t="s">
        <v>162</v>
      </c>
      <c r="AD158">
        <v>7406</v>
      </c>
    </row>
    <row r="159" spans="2:30" x14ac:dyDescent="0.3">
      <c r="B159" s="22" t="str">
        <f t="shared" si="33"/>
        <v/>
      </c>
      <c r="C159" t="str">
        <f t="shared" si="34"/>
        <v/>
      </c>
      <c r="R159" s="22" t="str">
        <f t="shared" si="31"/>
        <v/>
      </c>
      <c r="S159" s="66" t="str">
        <f t="shared" si="32"/>
        <v/>
      </c>
      <c r="U159">
        <f t="shared" si="28"/>
        <v>36310106</v>
      </c>
      <c r="V159" t="s">
        <v>256</v>
      </c>
      <c r="W159" t="s">
        <v>17</v>
      </c>
      <c r="X159">
        <f t="shared" si="29"/>
        <v>10106</v>
      </c>
      <c r="Y159">
        <f t="shared" si="30"/>
        <v>36310106</v>
      </c>
      <c r="AC159" t="s">
        <v>163</v>
      </c>
      <c r="AD159">
        <v>7407</v>
      </c>
    </row>
    <row r="160" spans="2:30" x14ac:dyDescent="0.3">
      <c r="B160" s="22" t="str">
        <f t="shared" si="33"/>
        <v/>
      </c>
      <c r="C160" t="str">
        <f t="shared" si="34"/>
        <v/>
      </c>
      <c r="R160" s="22" t="str">
        <f t="shared" si="31"/>
        <v/>
      </c>
      <c r="S160" s="66" t="str">
        <f t="shared" si="32"/>
        <v/>
      </c>
      <c r="U160">
        <f t="shared" si="28"/>
        <v>36309206</v>
      </c>
      <c r="V160" t="s">
        <v>245</v>
      </c>
      <c r="W160" t="s">
        <v>17</v>
      </c>
      <c r="X160">
        <f t="shared" si="29"/>
        <v>9206</v>
      </c>
      <c r="Y160">
        <f t="shared" si="30"/>
        <v>36309206</v>
      </c>
      <c r="AC160" t="s">
        <v>164</v>
      </c>
      <c r="AD160">
        <v>7408</v>
      </c>
    </row>
    <row r="161" spans="2:30" x14ac:dyDescent="0.3">
      <c r="B161" s="22" t="str">
        <f t="shared" si="33"/>
        <v/>
      </c>
      <c r="C161" t="str">
        <f t="shared" si="34"/>
        <v/>
      </c>
      <c r="R161" s="22" t="str">
        <f t="shared" si="31"/>
        <v/>
      </c>
      <c r="S161" s="66" t="str">
        <f t="shared" si="32"/>
        <v/>
      </c>
      <c r="U161">
        <f t="shared" si="28"/>
        <v>36304203</v>
      </c>
      <c r="V161" t="s">
        <v>60</v>
      </c>
      <c r="W161" t="s">
        <v>17</v>
      </c>
      <c r="X161">
        <f t="shared" si="29"/>
        <v>4203</v>
      </c>
      <c r="Y161">
        <f t="shared" si="30"/>
        <v>36304203</v>
      </c>
      <c r="AC161" t="s">
        <v>165</v>
      </c>
      <c r="AD161">
        <v>8101</v>
      </c>
    </row>
    <row r="162" spans="2:30" x14ac:dyDescent="0.3">
      <c r="B162" s="22" t="str">
        <f t="shared" si="33"/>
        <v/>
      </c>
      <c r="C162" t="str">
        <f t="shared" si="34"/>
        <v/>
      </c>
      <c r="R162" s="22" t="str">
        <f t="shared" si="31"/>
        <v/>
      </c>
      <c r="S162" s="66" t="str">
        <f t="shared" si="32"/>
        <v/>
      </c>
      <c r="U162">
        <f t="shared" si="28"/>
        <v>36308106</v>
      </c>
      <c r="V162" t="s">
        <v>170</v>
      </c>
      <c r="W162" t="s">
        <v>17</v>
      </c>
      <c r="X162">
        <f t="shared" si="29"/>
        <v>8106</v>
      </c>
      <c r="Y162">
        <f t="shared" si="30"/>
        <v>36308106</v>
      </c>
      <c r="AC162" t="s">
        <v>166</v>
      </c>
      <c r="AD162">
        <v>8102</v>
      </c>
    </row>
    <row r="163" spans="2:30" x14ac:dyDescent="0.3">
      <c r="B163" s="22" t="str">
        <f t="shared" si="33"/>
        <v/>
      </c>
      <c r="C163" t="str">
        <f t="shared" si="34"/>
        <v/>
      </c>
      <c r="R163" s="22" t="str">
        <f t="shared" si="31"/>
        <v/>
      </c>
      <c r="S163" s="66" t="str">
        <f t="shared" si="32"/>
        <v/>
      </c>
      <c r="U163">
        <f t="shared" si="28"/>
        <v>36309207</v>
      </c>
      <c r="V163" t="s">
        <v>246</v>
      </c>
      <c r="W163" t="s">
        <v>17</v>
      </c>
      <c r="X163">
        <f t="shared" si="29"/>
        <v>9207</v>
      </c>
      <c r="Y163">
        <f t="shared" si="30"/>
        <v>36309207</v>
      </c>
      <c r="AC163" t="s">
        <v>167</v>
      </c>
      <c r="AD163">
        <v>8103</v>
      </c>
    </row>
    <row r="164" spans="2:30" x14ac:dyDescent="0.3">
      <c r="B164" s="22" t="str">
        <f t="shared" si="33"/>
        <v/>
      </c>
      <c r="C164" t="str">
        <f t="shared" si="34"/>
        <v/>
      </c>
      <c r="R164" s="22" t="str">
        <f t="shared" si="31"/>
        <v/>
      </c>
      <c r="S164" s="66" t="str">
        <f t="shared" si="32"/>
        <v/>
      </c>
      <c r="U164">
        <f t="shared" si="28"/>
        <v>36306108</v>
      </c>
      <c r="V164" t="s">
        <v>110</v>
      </c>
      <c r="W164" t="s">
        <v>17</v>
      </c>
      <c r="X164">
        <f t="shared" si="29"/>
        <v>6108</v>
      </c>
      <c r="Y164">
        <f t="shared" si="30"/>
        <v>36306108</v>
      </c>
      <c r="AC164" t="s">
        <v>168</v>
      </c>
      <c r="AD164">
        <v>8104</v>
      </c>
    </row>
    <row r="165" spans="2:30" x14ac:dyDescent="0.3">
      <c r="B165" s="22" t="str">
        <f t="shared" si="33"/>
        <v/>
      </c>
      <c r="C165" t="str">
        <f t="shared" si="34"/>
        <v/>
      </c>
      <c r="R165" s="22" t="str">
        <f t="shared" si="31"/>
        <v/>
      </c>
      <c r="S165" s="66" t="str">
        <f t="shared" si="32"/>
        <v/>
      </c>
      <c r="U165">
        <f t="shared" si="28"/>
        <v>36313118</v>
      </c>
      <c r="V165" t="s">
        <v>317</v>
      </c>
      <c r="W165" t="s">
        <v>17</v>
      </c>
      <c r="X165">
        <f t="shared" si="29"/>
        <v>13118</v>
      </c>
      <c r="Y165">
        <f t="shared" si="30"/>
        <v>36313118</v>
      </c>
      <c r="AC165" t="s">
        <v>169</v>
      </c>
      <c r="AD165">
        <v>8105</v>
      </c>
    </row>
    <row r="166" spans="2:30" x14ac:dyDescent="0.3">
      <c r="B166" s="22" t="str">
        <f t="shared" si="33"/>
        <v/>
      </c>
      <c r="C166" t="str">
        <f t="shared" si="34"/>
        <v/>
      </c>
      <c r="R166" s="22" t="str">
        <f t="shared" si="31"/>
        <v/>
      </c>
      <c r="S166" s="66" t="str">
        <f t="shared" si="32"/>
        <v/>
      </c>
      <c r="U166">
        <f t="shared" si="28"/>
        <v>36314105</v>
      </c>
      <c r="V166" t="s">
        <v>354</v>
      </c>
      <c r="W166" t="s">
        <v>17</v>
      </c>
      <c r="X166">
        <f t="shared" si="29"/>
        <v>14105</v>
      </c>
      <c r="Y166">
        <f t="shared" si="30"/>
        <v>36314105</v>
      </c>
      <c r="AC166" t="s">
        <v>170</v>
      </c>
      <c r="AD166">
        <v>8106</v>
      </c>
    </row>
    <row r="167" spans="2:30" x14ac:dyDescent="0.3">
      <c r="B167" s="22" t="str">
        <f t="shared" si="33"/>
        <v/>
      </c>
      <c r="C167" t="str">
        <f t="shared" si="34"/>
        <v/>
      </c>
      <c r="R167" s="22" t="str">
        <f t="shared" si="31"/>
        <v/>
      </c>
      <c r="S167" s="66" t="str">
        <f t="shared" si="32"/>
        <v/>
      </c>
      <c r="U167">
        <f t="shared" si="28"/>
        <v>36313119</v>
      </c>
      <c r="V167" t="s">
        <v>318</v>
      </c>
      <c r="W167" t="s">
        <v>17</v>
      </c>
      <c r="X167">
        <f t="shared" si="29"/>
        <v>13119</v>
      </c>
      <c r="Y167">
        <f t="shared" si="30"/>
        <v>36313119</v>
      </c>
      <c r="AC167" t="s">
        <v>171</v>
      </c>
      <c r="AD167">
        <v>8107</v>
      </c>
    </row>
    <row r="168" spans="2:30" x14ac:dyDescent="0.3">
      <c r="B168" s="22" t="str">
        <f t="shared" si="33"/>
        <v/>
      </c>
      <c r="C168" t="str">
        <f t="shared" si="34"/>
        <v/>
      </c>
      <c r="R168" s="22" t="str">
        <f t="shared" si="31"/>
        <v/>
      </c>
      <c r="S168" s="66" t="str">
        <f t="shared" si="32"/>
        <v/>
      </c>
      <c r="U168">
        <f t="shared" si="28"/>
        <v>36306109</v>
      </c>
      <c r="V168" t="s">
        <v>111</v>
      </c>
      <c r="W168" t="s">
        <v>17</v>
      </c>
      <c r="X168">
        <f t="shared" si="29"/>
        <v>6109</v>
      </c>
      <c r="Y168">
        <f t="shared" si="30"/>
        <v>36306109</v>
      </c>
      <c r="AC168" t="s">
        <v>172</v>
      </c>
      <c r="AD168">
        <v>8108</v>
      </c>
    </row>
    <row r="169" spans="2:30" x14ac:dyDescent="0.3">
      <c r="B169" s="22" t="str">
        <f t="shared" si="33"/>
        <v/>
      </c>
      <c r="C169" t="str">
        <f t="shared" si="34"/>
        <v/>
      </c>
      <c r="R169" s="22" t="str">
        <f t="shared" si="31"/>
        <v/>
      </c>
      <c r="S169" s="66" t="str">
        <f t="shared" si="32"/>
        <v/>
      </c>
      <c r="U169">
        <f t="shared" si="28"/>
        <v>36306204</v>
      </c>
      <c r="V169" t="s">
        <v>123</v>
      </c>
      <c r="W169" t="s">
        <v>17</v>
      </c>
      <c r="X169">
        <f t="shared" si="29"/>
        <v>6204</v>
      </c>
      <c r="Y169">
        <f t="shared" si="30"/>
        <v>36306204</v>
      </c>
      <c r="AC169" t="s">
        <v>173</v>
      </c>
      <c r="AD169">
        <v>8109</v>
      </c>
    </row>
    <row r="170" spans="2:30" x14ac:dyDescent="0.3">
      <c r="B170" s="22" t="str">
        <f t="shared" si="33"/>
        <v/>
      </c>
      <c r="C170" t="str">
        <f t="shared" si="34"/>
        <v/>
      </c>
      <c r="R170" s="22" t="str">
        <f t="shared" si="31"/>
        <v/>
      </c>
      <c r="S170" s="66" t="str">
        <f t="shared" si="32"/>
        <v/>
      </c>
      <c r="U170">
        <f t="shared" si="28"/>
        <v>36302302</v>
      </c>
      <c r="V170" t="s">
        <v>43</v>
      </c>
      <c r="W170" t="s">
        <v>17</v>
      </c>
      <c r="X170">
        <f t="shared" si="29"/>
        <v>2302</v>
      </c>
      <c r="Y170">
        <f t="shared" si="30"/>
        <v>36302302</v>
      </c>
      <c r="AC170" t="s">
        <v>174</v>
      </c>
      <c r="AD170">
        <v>8110</v>
      </c>
    </row>
    <row r="171" spans="2:30" x14ac:dyDescent="0.3">
      <c r="B171" s="22" t="str">
        <f t="shared" si="33"/>
        <v/>
      </c>
      <c r="C171" t="str">
        <f t="shared" si="34"/>
        <v/>
      </c>
      <c r="R171" s="22" t="str">
        <f t="shared" si="31"/>
        <v/>
      </c>
      <c r="S171" s="66" t="str">
        <f t="shared" si="32"/>
        <v/>
      </c>
      <c r="U171">
        <f t="shared" si="28"/>
        <v>36313504</v>
      </c>
      <c r="V171" t="s">
        <v>344</v>
      </c>
      <c r="W171" t="s">
        <v>17</v>
      </c>
      <c r="X171">
        <f t="shared" si="29"/>
        <v>13504</v>
      </c>
      <c r="Y171">
        <f t="shared" si="30"/>
        <v>36313504</v>
      </c>
      <c r="AC171" t="s">
        <v>175</v>
      </c>
      <c r="AD171">
        <v>8111</v>
      </c>
    </row>
    <row r="172" spans="2:30" x14ac:dyDescent="0.3">
      <c r="B172" s="22" t="str">
        <f t="shared" si="33"/>
        <v/>
      </c>
      <c r="C172" t="str">
        <f t="shared" si="34"/>
        <v/>
      </c>
      <c r="R172" s="22" t="str">
        <f t="shared" si="31"/>
        <v/>
      </c>
      <c r="S172" s="66" t="str">
        <f t="shared" si="32"/>
        <v/>
      </c>
      <c r="U172">
        <f t="shared" si="28"/>
        <v>36314106</v>
      </c>
      <c r="V172" t="s">
        <v>355</v>
      </c>
      <c r="W172" t="s">
        <v>17</v>
      </c>
      <c r="X172">
        <f t="shared" si="29"/>
        <v>14106</v>
      </c>
      <c r="Y172">
        <f t="shared" si="30"/>
        <v>36314106</v>
      </c>
      <c r="AC172" t="s">
        <v>176</v>
      </c>
      <c r="AD172">
        <v>8112</v>
      </c>
    </row>
    <row r="173" spans="2:30" x14ac:dyDescent="0.3">
      <c r="B173" s="22" t="str">
        <f t="shared" si="33"/>
        <v/>
      </c>
      <c r="C173" t="str">
        <f t="shared" si="34"/>
        <v/>
      </c>
      <c r="R173" s="22" t="str">
        <f t="shared" si="31"/>
        <v/>
      </c>
      <c r="S173" s="66" t="str">
        <f t="shared" si="32"/>
        <v/>
      </c>
      <c r="U173">
        <f t="shared" si="28"/>
        <v>36307105</v>
      </c>
      <c r="V173" t="s">
        <v>27</v>
      </c>
      <c r="W173" t="s">
        <v>17</v>
      </c>
      <c r="X173">
        <f t="shared" si="29"/>
        <v>7105</v>
      </c>
      <c r="Y173">
        <f t="shared" si="30"/>
        <v>36307105</v>
      </c>
      <c r="AC173" t="s">
        <v>177</v>
      </c>
      <c r="AD173">
        <v>8201</v>
      </c>
    </row>
    <row r="174" spans="2:30" x14ac:dyDescent="0.3">
      <c r="R174" s="22" t="str">
        <f t="shared" si="31"/>
        <v/>
      </c>
      <c r="S174" s="66" t="str">
        <f t="shared" si="32"/>
        <v/>
      </c>
      <c r="U174">
        <f t="shared" si="28"/>
        <v>36310108</v>
      </c>
      <c r="V174" t="s">
        <v>258</v>
      </c>
      <c r="W174" t="s">
        <v>17</v>
      </c>
      <c r="X174">
        <f t="shared" si="29"/>
        <v>10108</v>
      </c>
      <c r="Y174">
        <f t="shared" si="30"/>
        <v>36310108</v>
      </c>
      <c r="AC174" t="s">
        <v>178</v>
      </c>
      <c r="AD174">
        <v>8202</v>
      </c>
    </row>
    <row r="175" spans="2:30" x14ac:dyDescent="0.3">
      <c r="R175" s="22" t="str">
        <f t="shared" si="31"/>
        <v/>
      </c>
      <c r="S175" s="66" t="str">
        <f t="shared" si="32"/>
        <v/>
      </c>
      <c r="U175">
        <f t="shared" si="28"/>
        <v>36302102</v>
      </c>
      <c r="V175" t="s">
        <v>36</v>
      </c>
      <c r="W175" t="s">
        <v>17</v>
      </c>
      <c r="X175">
        <f t="shared" si="29"/>
        <v>2102</v>
      </c>
      <c r="Y175">
        <f t="shared" si="30"/>
        <v>36302102</v>
      </c>
      <c r="AC175" t="s">
        <v>179</v>
      </c>
      <c r="AD175">
        <v>8203</v>
      </c>
    </row>
    <row r="176" spans="2:30" x14ac:dyDescent="0.3">
      <c r="R176" s="22" t="str">
        <f t="shared" si="31"/>
        <v/>
      </c>
      <c r="S176" s="66" t="str">
        <f t="shared" si="32"/>
        <v/>
      </c>
      <c r="U176">
        <f t="shared" si="28"/>
        <v>36309110</v>
      </c>
      <c r="V176" t="s">
        <v>228</v>
      </c>
      <c r="W176" t="s">
        <v>17</v>
      </c>
      <c r="X176">
        <f t="shared" si="29"/>
        <v>9110</v>
      </c>
      <c r="Y176">
        <f t="shared" si="30"/>
        <v>36309110</v>
      </c>
      <c r="AC176" t="s">
        <v>180</v>
      </c>
      <c r="AD176">
        <v>8204</v>
      </c>
    </row>
    <row r="177" spans="18:30" x14ac:dyDescent="0.3">
      <c r="R177" s="22" t="str">
        <f t="shared" si="31"/>
        <v/>
      </c>
      <c r="S177" s="66" t="str">
        <f t="shared" si="32"/>
        <v/>
      </c>
      <c r="U177">
        <f t="shared" si="28"/>
        <v>36313501</v>
      </c>
      <c r="V177" t="s">
        <v>341</v>
      </c>
      <c r="W177" t="s">
        <v>17</v>
      </c>
      <c r="X177">
        <f t="shared" si="29"/>
        <v>13501</v>
      </c>
      <c r="Y177">
        <f t="shared" si="30"/>
        <v>36313501</v>
      </c>
      <c r="AC177" t="s">
        <v>181</v>
      </c>
      <c r="AD177">
        <v>8205</v>
      </c>
    </row>
    <row r="178" spans="18:30" x14ac:dyDescent="0.3">
      <c r="R178" s="22" t="str">
        <f t="shared" si="31"/>
        <v/>
      </c>
      <c r="S178" s="66" t="str">
        <f t="shared" si="32"/>
        <v/>
      </c>
      <c r="U178">
        <f t="shared" si="28"/>
        <v>36307304</v>
      </c>
      <c r="V178" t="s">
        <v>151</v>
      </c>
      <c r="W178" t="s">
        <v>17</v>
      </c>
      <c r="X178">
        <f t="shared" si="29"/>
        <v>7304</v>
      </c>
      <c r="Y178">
        <f t="shared" si="30"/>
        <v>36307304</v>
      </c>
      <c r="AC178" t="s">
        <v>182</v>
      </c>
      <c r="AD178">
        <v>8206</v>
      </c>
    </row>
    <row r="179" spans="18:30" x14ac:dyDescent="0.3">
      <c r="R179" s="22" t="str">
        <f t="shared" si="31"/>
        <v/>
      </c>
      <c r="S179" s="66" t="str">
        <f t="shared" si="32"/>
        <v/>
      </c>
      <c r="U179">
        <f t="shared" si="28"/>
        <v>36304303</v>
      </c>
      <c r="V179" t="s">
        <v>63</v>
      </c>
      <c r="W179" t="s">
        <v>17</v>
      </c>
      <c r="X179">
        <f t="shared" si="29"/>
        <v>4303</v>
      </c>
      <c r="Y179">
        <f t="shared" si="30"/>
        <v>36304303</v>
      </c>
      <c r="AC179" t="s">
        <v>183</v>
      </c>
      <c r="AD179">
        <v>8207</v>
      </c>
    </row>
    <row r="180" spans="18:30" x14ac:dyDescent="0.3">
      <c r="R180" s="22" t="str">
        <f t="shared" si="31"/>
        <v/>
      </c>
      <c r="S180" s="66" t="str">
        <f t="shared" si="32"/>
        <v/>
      </c>
      <c r="U180">
        <f t="shared" si="28"/>
        <v>36306110</v>
      </c>
      <c r="V180" t="s">
        <v>112</v>
      </c>
      <c r="W180" t="s">
        <v>17</v>
      </c>
      <c r="X180">
        <f t="shared" si="29"/>
        <v>6110</v>
      </c>
      <c r="Y180">
        <f t="shared" si="30"/>
        <v>36306110</v>
      </c>
      <c r="AC180" t="s">
        <v>184</v>
      </c>
      <c r="AD180">
        <v>8301</v>
      </c>
    </row>
    <row r="181" spans="18:30" x14ac:dyDescent="0.3">
      <c r="R181" s="22" t="str">
        <f t="shared" si="31"/>
        <v/>
      </c>
      <c r="S181" s="66" t="str">
        <f t="shared" si="32"/>
        <v/>
      </c>
      <c r="U181">
        <f t="shared" si="28"/>
        <v>36308305</v>
      </c>
      <c r="V181" t="s">
        <v>188</v>
      </c>
      <c r="W181" t="s">
        <v>17</v>
      </c>
      <c r="X181">
        <f t="shared" si="29"/>
        <v>8305</v>
      </c>
      <c r="Y181">
        <f t="shared" si="30"/>
        <v>36308305</v>
      </c>
      <c r="AC181" t="s">
        <v>185</v>
      </c>
      <c r="AD181">
        <v>8302</v>
      </c>
    </row>
    <row r="182" spans="18:30" x14ac:dyDescent="0.3">
      <c r="R182" s="22" t="str">
        <f t="shared" si="31"/>
        <v/>
      </c>
      <c r="S182" s="66" t="str">
        <f t="shared" si="32"/>
        <v/>
      </c>
      <c r="U182">
        <f t="shared" si="28"/>
        <v>36308306</v>
      </c>
      <c r="V182" t="s">
        <v>189</v>
      </c>
      <c r="W182" t="s">
        <v>17</v>
      </c>
      <c r="X182">
        <f t="shared" si="29"/>
        <v>8306</v>
      </c>
      <c r="Y182">
        <f t="shared" si="30"/>
        <v>36308306</v>
      </c>
      <c r="AC182" t="s">
        <v>186</v>
      </c>
      <c r="AD182">
        <v>8303</v>
      </c>
    </row>
    <row r="183" spans="18:30" x14ac:dyDescent="0.3">
      <c r="R183" s="22" t="str">
        <f t="shared" si="31"/>
        <v/>
      </c>
      <c r="S183" s="66" t="str">
        <f t="shared" si="32"/>
        <v/>
      </c>
      <c r="U183">
        <f t="shared" si="28"/>
        <v>36306305</v>
      </c>
      <c r="V183" t="s">
        <v>130</v>
      </c>
      <c r="W183" t="s">
        <v>17</v>
      </c>
      <c r="X183">
        <f t="shared" si="29"/>
        <v>6305</v>
      </c>
      <c r="Y183">
        <f t="shared" si="30"/>
        <v>36306305</v>
      </c>
      <c r="AC183" t="s">
        <v>187</v>
      </c>
      <c r="AD183">
        <v>8304</v>
      </c>
    </row>
    <row r="184" spans="18:30" x14ac:dyDescent="0.3">
      <c r="R184" s="22" t="str">
        <f t="shared" si="31"/>
        <v/>
      </c>
      <c r="S184" s="66" t="str">
        <f t="shared" si="32"/>
        <v/>
      </c>
      <c r="U184">
        <f t="shared" si="28"/>
        <v>36312401</v>
      </c>
      <c r="V184" t="s">
        <v>298</v>
      </c>
      <c r="W184" t="s">
        <v>17</v>
      </c>
      <c r="X184">
        <f t="shared" si="29"/>
        <v>12401</v>
      </c>
      <c r="Y184">
        <f t="shared" si="30"/>
        <v>36312401</v>
      </c>
      <c r="AC184" t="s">
        <v>188</v>
      </c>
      <c r="AD184">
        <v>8305</v>
      </c>
    </row>
    <row r="185" spans="18:30" x14ac:dyDescent="0.3">
      <c r="R185" s="22" t="str">
        <f t="shared" si="31"/>
        <v/>
      </c>
      <c r="S185" s="66" t="str">
        <f t="shared" si="32"/>
        <v/>
      </c>
      <c r="U185">
        <f t="shared" si="28"/>
        <v>36306205</v>
      </c>
      <c r="V185" t="s">
        <v>124</v>
      </c>
      <c r="W185" t="s">
        <v>17</v>
      </c>
      <c r="X185">
        <f t="shared" si="29"/>
        <v>6205</v>
      </c>
      <c r="Y185">
        <f t="shared" si="30"/>
        <v>36306205</v>
      </c>
      <c r="AC185" t="s">
        <v>189</v>
      </c>
      <c r="AD185">
        <v>8306</v>
      </c>
    </row>
    <row r="186" spans="18:30" x14ac:dyDescent="0.3">
      <c r="R186" s="22" t="str">
        <f t="shared" si="31"/>
        <v/>
      </c>
      <c r="S186" s="66" t="str">
        <f t="shared" si="32"/>
        <v/>
      </c>
      <c r="U186">
        <f t="shared" si="28"/>
        <v>36308307</v>
      </c>
      <c r="V186" t="s">
        <v>190</v>
      </c>
      <c r="W186" t="s">
        <v>17</v>
      </c>
      <c r="X186">
        <f t="shared" si="29"/>
        <v>8307</v>
      </c>
      <c r="Y186">
        <f t="shared" si="30"/>
        <v>36308307</v>
      </c>
      <c r="AC186" t="s">
        <v>190</v>
      </c>
      <c r="AD186">
        <v>8307</v>
      </c>
    </row>
    <row r="187" spans="18:30" x14ac:dyDescent="0.3">
      <c r="R187" s="22" t="str">
        <f t="shared" si="31"/>
        <v/>
      </c>
      <c r="S187" s="66" t="str">
        <f t="shared" si="32"/>
        <v/>
      </c>
      <c r="U187">
        <f t="shared" si="28"/>
        <v>36316204</v>
      </c>
      <c r="V187" t="s">
        <v>205</v>
      </c>
      <c r="W187" t="s">
        <v>17</v>
      </c>
      <c r="X187">
        <f t="shared" si="29"/>
        <v>16204</v>
      </c>
      <c r="Y187">
        <f t="shared" si="30"/>
        <v>36316204</v>
      </c>
      <c r="AC187" t="s">
        <v>191</v>
      </c>
      <c r="AD187">
        <v>8308</v>
      </c>
    </row>
    <row r="188" spans="18:30" x14ac:dyDescent="0.3">
      <c r="R188" s="22" t="str">
        <f t="shared" si="31"/>
        <v/>
      </c>
      <c r="S188" s="66" t="str">
        <f t="shared" si="32"/>
        <v/>
      </c>
      <c r="U188">
        <f t="shared" si="28"/>
        <v>36305506</v>
      </c>
      <c r="V188" t="s">
        <v>86</v>
      </c>
      <c r="W188" t="s">
        <v>17</v>
      </c>
      <c r="X188">
        <f t="shared" si="29"/>
        <v>5506</v>
      </c>
      <c r="Y188">
        <f t="shared" si="30"/>
        <v>36305506</v>
      </c>
      <c r="AC188" t="s">
        <v>192</v>
      </c>
      <c r="AD188">
        <v>8309</v>
      </c>
    </row>
    <row r="189" spans="18:30" x14ac:dyDescent="0.3">
      <c r="R189" s="22" t="str">
        <f t="shared" si="31"/>
        <v/>
      </c>
      <c r="S189" s="66" t="str">
        <f t="shared" si="32"/>
        <v/>
      </c>
      <c r="U189">
        <f t="shared" si="28"/>
        <v>36309111</v>
      </c>
      <c r="V189" t="s">
        <v>229</v>
      </c>
      <c r="W189" t="s">
        <v>17</v>
      </c>
      <c r="X189">
        <f t="shared" si="29"/>
        <v>9111</v>
      </c>
      <c r="Y189">
        <f t="shared" si="30"/>
        <v>36309111</v>
      </c>
      <c r="AC189" t="s">
        <v>193</v>
      </c>
      <c r="AD189">
        <v>8310</v>
      </c>
    </row>
    <row r="190" spans="18:30" x14ac:dyDescent="0.3">
      <c r="R190" s="22" t="str">
        <f t="shared" si="31"/>
        <v/>
      </c>
      <c r="S190" s="66" t="str">
        <f t="shared" si="32"/>
        <v/>
      </c>
      <c r="U190">
        <f t="shared" si="28"/>
        <v>36316303</v>
      </c>
      <c r="V190" t="s">
        <v>206</v>
      </c>
      <c r="W190" t="s">
        <v>17</v>
      </c>
      <c r="X190">
        <f t="shared" si="29"/>
        <v>16303</v>
      </c>
      <c r="Y190">
        <f t="shared" si="30"/>
        <v>36316303</v>
      </c>
      <c r="AC190" t="s">
        <v>194</v>
      </c>
      <c r="AD190">
        <v>8311</v>
      </c>
    </row>
    <row r="191" spans="18:30" x14ac:dyDescent="0.3">
      <c r="R191" s="22" t="str">
        <f t="shared" si="31"/>
        <v/>
      </c>
      <c r="S191" s="66" t="str">
        <f t="shared" si="32"/>
        <v/>
      </c>
      <c r="U191">
        <f t="shared" si="28"/>
        <v>36313120</v>
      </c>
      <c r="V191" t="s">
        <v>319</v>
      </c>
      <c r="W191" t="s">
        <v>17</v>
      </c>
      <c r="X191">
        <f t="shared" si="29"/>
        <v>13120</v>
      </c>
      <c r="Y191">
        <f t="shared" si="30"/>
        <v>36313120</v>
      </c>
      <c r="AC191" t="s">
        <v>195</v>
      </c>
      <c r="AD191">
        <v>8312</v>
      </c>
    </row>
    <row r="192" spans="18:30" x14ac:dyDescent="0.3">
      <c r="R192" s="22" t="str">
        <f t="shared" si="31"/>
        <v/>
      </c>
      <c r="S192" s="66" t="str">
        <f t="shared" si="32"/>
        <v/>
      </c>
      <c r="U192">
        <f t="shared" si="28"/>
        <v>36311302</v>
      </c>
      <c r="V192" t="s">
        <v>22</v>
      </c>
      <c r="W192" t="s">
        <v>17</v>
      </c>
      <c r="X192">
        <f t="shared" si="29"/>
        <v>11302</v>
      </c>
      <c r="Y192">
        <f t="shared" si="30"/>
        <v>36311302</v>
      </c>
      <c r="AC192" t="s">
        <v>196</v>
      </c>
      <c r="AD192">
        <v>8313</v>
      </c>
    </row>
    <row r="193" spans="18:30" x14ac:dyDescent="0.3">
      <c r="R193" s="22" t="str">
        <f t="shared" si="31"/>
        <v/>
      </c>
      <c r="S193" s="66" t="str">
        <f t="shared" si="32"/>
        <v/>
      </c>
      <c r="U193">
        <f t="shared" si="28"/>
        <v>36306111</v>
      </c>
      <c r="V193" t="s">
        <v>113</v>
      </c>
      <c r="W193" t="s">
        <v>17</v>
      </c>
      <c r="X193">
        <f t="shared" si="29"/>
        <v>6111</v>
      </c>
      <c r="Y193">
        <f t="shared" si="30"/>
        <v>36306111</v>
      </c>
      <c r="AC193" t="s">
        <v>197</v>
      </c>
      <c r="AD193">
        <v>8314</v>
      </c>
    </row>
    <row r="194" spans="18:30" x14ac:dyDescent="0.3">
      <c r="R194" s="22" t="str">
        <f t="shared" si="31"/>
        <v/>
      </c>
      <c r="S194" s="66" t="str">
        <f t="shared" si="32"/>
        <v/>
      </c>
      <c r="U194">
        <f t="shared" si="28"/>
        <v>36302202</v>
      </c>
      <c r="V194" t="s">
        <v>40</v>
      </c>
      <c r="W194" t="s">
        <v>17</v>
      </c>
      <c r="X194">
        <f t="shared" si="29"/>
        <v>2202</v>
      </c>
      <c r="Y194">
        <f t="shared" si="30"/>
        <v>36302202</v>
      </c>
      <c r="AC194" t="s">
        <v>198</v>
      </c>
      <c r="AD194">
        <v>16101</v>
      </c>
    </row>
    <row r="195" spans="18:30" x14ac:dyDescent="0.3">
      <c r="R195" s="22" t="str">
        <f t="shared" si="31"/>
        <v/>
      </c>
      <c r="S195" s="66" t="str">
        <f t="shared" si="32"/>
        <v/>
      </c>
      <c r="U195">
        <f t="shared" si="28"/>
        <v>36305803</v>
      </c>
      <c r="V195" t="s">
        <v>101</v>
      </c>
      <c r="W195" t="s">
        <v>17</v>
      </c>
      <c r="X195">
        <f t="shared" si="29"/>
        <v>5803</v>
      </c>
      <c r="Y195">
        <f t="shared" si="30"/>
        <v>36305803</v>
      </c>
      <c r="AC195" t="s">
        <v>199</v>
      </c>
      <c r="AD195">
        <v>16102</v>
      </c>
    </row>
    <row r="196" spans="18:30" x14ac:dyDescent="0.3">
      <c r="R196" s="22" t="str">
        <f t="shared" si="31"/>
        <v/>
      </c>
      <c r="S196" s="66" t="str">
        <f t="shared" si="32"/>
        <v/>
      </c>
      <c r="U196">
        <f t="shared" si="28"/>
        <v>36310301</v>
      </c>
      <c r="V196" t="s">
        <v>270</v>
      </c>
      <c r="W196" t="s">
        <v>17</v>
      </c>
      <c r="X196">
        <f t="shared" si="29"/>
        <v>10301</v>
      </c>
      <c r="Y196">
        <f t="shared" si="30"/>
        <v>36310301</v>
      </c>
      <c r="AC196" t="s">
        <v>200</v>
      </c>
      <c r="AD196">
        <v>16202</v>
      </c>
    </row>
    <row r="197" spans="18:30" x14ac:dyDescent="0.3">
      <c r="R197" s="22" t="str">
        <f t="shared" si="31"/>
        <v/>
      </c>
      <c r="S197" s="66" t="str">
        <f t="shared" si="32"/>
        <v/>
      </c>
      <c r="U197">
        <f t="shared" ref="U197:U260" si="35">+VLOOKUP(W197,$J$4:$K$6,2,0)*100000+X197</f>
        <v>36304301</v>
      </c>
      <c r="V197" t="s">
        <v>21</v>
      </c>
      <c r="W197" t="s">
        <v>17</v>
      </c>
      <c r="X197">
        <f t="shared" ref="X197:X260" si="36">+VLOOKUP(V197,$AC$3:$AD$364,2,0)</f>
        <v>4301</v>
      </c>
      <c r="Y197">
        <f t="shared" ref="Y197:Y260" si="37">+U197</f>
        <v>36304301</v>
      </c>
      <c r="AC197" t="s">
        <v>201</v>
      </c>
      <c r="AD197">
        <v>16203</v>
      </c>
    </row>
    <row r="198" spans="18:30" x14ac:dyDescent="0.3">
      <c r="R198" s="22" t="str">
        <f t="shared" si="31"/>
        <v/>
      </c>
      <c r="S198" s="66" t="str">
        <f t="shared" si="32"/>
        <v/>
      </c>
      <c r="U198">
        <f t="shared" si="35"/>
        <v>36313604</v>
      </c>
      <c r="V198" t="s">
        <v>349</v>
      </c>
      <c r="W198" t="s">
        <v>17</v>
      </c>
      <c r="X198">
        <f t="shared" si="36"/>
        <v>13604</v>
      </c>
      <c r="Y198">
        <f t="shared" si="37"/>
        <v>36313604</v>
      </c>
      <c r="AC198" t="s">
        <v>202</v>
      </c>
      <c r="AD198">
        <v>16302</v>
      </c>
    </row>
    <row r="199" spans="18:30" x14ac:dyDescent="0.3">
      <c r="R199" s="22" t="str">
        <f t="shared" ref="R199:R262" si="38">+IF(Q199="","",R198+1)</f>
        <v/>
      </c>
      <c r="S199" s="66" t="str">
        <f t="shared" ref="S199:S262" si="39">+IF(Q199="","","M-"&amp;$B$1+R199)</f>
        <v/>
      </c>
      <c r="U199">
        <f t="shared" si="35"/>
        <v>36309112</v>
      </c>
      <c r="V199" t="s">
        <v>230</v>
      </c>
      <c r="W199" t="s">
        <v>17</v>
      </c>
      <c r="X199">
        <f t="shared" si="36"/>
        <v>9112</v>
      </c>
      <c r="Y199">
        <f t="shared" si="37"/>
        <v>36309112</v>
      </c>
      <c r="AC199" t="s">
        <v>203</v>
      </c>
      <c r="AD199">
        <v>16103</v>
      </c>
    </row>
    <row r="200" spans="18:30" x14ac:dyDescent="0.3">
      <c r="R200" s="22" t="str">
        <f t="shared" si="38"/>
        <v/>
      </c>
      <c r="S200" s="66" t="str">
        <f t="shared" si="39"/>
        <v/>
      </c>
      <c r="U200">
        <f t="shared" si="35"/>
        <v>36304105</v>
      </c>
      <c r="V200" t="s">
        <v>56</v>
      </c>
      <c r="W200" t="s">
        <v>17</v>
      </c>
      <c r="X200">
        <f t="shared" si="36"/>
        <v>4105</v>
      </c>
      <c r="Y200">
        <f t="shared" si="37"/>
        <v>36304105</v>
      </c>
      <c r="AC200" t="s">
        <v>204</v>
      </c>
      <c r="AD200">
        <v>16104</v>
      </c>
    </row>
    <row r="201" spans="18:30" x14ac:dyDescent="0.3">
      <c r="R201" s="22" t="str">
        <f t="shared" si="38"/>
        <v/>
      </c>
      <c r="S201" s="66" t="str">
        <f t="shared" si="39"/>
        <v/>
      </c>
      <c r="U201">
        <f t="shared" si="35"/>
        <v>36314107</v>
      </c>
      <c r="V201" t="s">
        <v>356</v>
      </c>
      <c r="W201" t="s">
        <v>17</v>
      </c>
      <c r="X201">
        <f t="shared" si="36"/>
        <v>14107</v>
      </c>
      <c r="Y201">
        <f t="shared" si="37"/>
        <v>36314107</v>
      </c>
      <c r="AC201" t="s">
        <v>205</v>
      </c>
      <c r="AD201">
        <v>16204</v>
      </c>
    </row>
    <row r="202" spans="18:30" x14ac:dyDescent="0.3">
      <c r="R202" s="22" t="str">
        <f t="shared" si="38"/>
        <v/>
      </c>
      <c r="S202" s="66" t="str">
        <f t="shared" si="39"/>
        <v/>
      </c>
      <c r="U202">
        <f t="shared" si="35"/>
        <v>36313404</v>
      </c>
      <c r="V202" t="s">
        <v>340</v>
      </c>
      <c r="W202" t="s">
        <v>17</v>
      </c>
      <c r="X202">
        <f t="shared" si="36"/>
        <v>13404</v>
      </c>
      <c r="Y202">
        <f t="shared" si="37"/>
        <v>36313404</v>
      </c>
      <c r="AC202" t="s">
        <v>206</v>
      </c>
      <c r="AD202">
        <v>16303</v>
      </c>
    </row>
    <row r="203" spans="18:30" x14ac:dyDescent="0.3">
      <c r="R203" s="22" t="str">
        <f t="shared" si="38"/>
        <v/>
      </c>
      <c r="S203" s="66" t="str">
        <f t="shared" si="39"/>
        <v/>
      </c>
      <c r="U203">
        <f t="shared" si="35"/>
        <v>36310404</v>
      </c>
      <c r="V203" t="s">
        <v>280</v>
      </c>
      <c r="W203" t="s">
        <v>17</v>
      </c>
      <c r="X203">
        <f t="shared" si="36"/>
        <v>10404</v>
      </c>
      <c r="Y203">
        <f t="shared" si="37"/>
        <v>36310404</v>
      </c>
      <c r="AC203" t="s">
        <v>207</v>
      </c>
      <c r="AD203">
        <v>16105</v>
      </c>
    </row>
    <row r="204" spans="18:30" x14ac:dyDescent="0.3">
      <c r="R204" s="22" t="str">
        <f t="shared" si="38"/>
        <v/>
      </c>
      <c r="S204" s="66" t="str">
        <f t="shared" si="39"/>
        <v/>
      </c>
      <c r="U204">
        <f t="shared" si="35"/>
        <v>36306306</v>
      </c>
      <c r="V204" t="s">
        <v>131</v>
      </c>
      <c r="W204" t="s">
        <v>17</v>
      </c>
      <c r="X204">
        <f t="shared" si="36"/>
        <v>6306</v>
      </c>
      <c r="Y204">
        <f t="shared" si="37"/>
        <v>36306306</v>
      </c>
      <c r="AC204" t="s">
        <v>208</v>
      </c>
      <c r="AD204">
        <v>16106</v>
      </c>
    </row>
    <row r="205" spans="18:30" x14ac:dyDescent="0.3">
      <c r="R205" s="22" t="str">
        <f t="shared" si="38"/>
        <v/>
      </c>
      <c r="S205" s="66" t="str">
        <f t="shared" si="39"/>
        <v/>
      </c>
      <c r="U205">
        <f t="shared" si="35"/>
        <v>36314108</v>
      </c>
      <c r="V205" t="s">
        <v>357</v>
      </c>
      <c r="W205" t="s">
        <v>17</v>
      </c>
      <c r="X205">
        <f t="shared" si="36"/>
        <v>14108</v>
      </c>
      <c r="Y205">
        <f t="shared" si="37"/>
        <v>36314108</v>
      </c>
      <c r="AC205" t="s">
        <v>209</v>
      </c>
      <c r="AD205">
        <v>16205</v>
      </c>
    </row>
    <row r="206" spans="18:30" x14ac:dyDescent="0.3">
      <c r="R206" s="22" t="str">
        <f t="shared" si="38"/>
        <v/>
      </c>
      <c r="S206" s="66" t="str">
        <f t="shared" si="39"/>
        <v/>
      </c>
      <c r="U206">
        <f t="shared" si="35"/>
        <v>36305704</v>
      </c>
      <c r="V206" t="s">
        <v>96</v>
      </c>
      <c r="W206" t="s">
        <v>17</v>
      </c>
      <c r="X206">
        <f t="shared" si="36"/>
        <v>5704</v>
      </c>
      <c r="Y206">
        <f t="shared" si="37"/>
        <v>36305704</v>
      </c>
      <c r="AC206" t="s">
        <v>210</v>
      </c>
      <c r="AD206">
        <v>16107</v>
      </c>
    </row>
    <row r="207" spans="18:30" x14ac:dyDescent="0.3">
      <c r="R207" s="22" t="str">
        <f t="shared" si="38"/>
        <v/>
      </c>
      <c r="S207" s="66" t="str">
        <f t="shared" si="39"/>
        <v/>
      </c>
      <c r="U207">
        <f t="shared" si="35"/>
        <v>36305403</v>
      </c>
      <c r="V207" t="s">
        <v>79</v>
      </c>
      <c r="W207" t="s">
        <v>17</v>
      </c>
      <c r="X207">
        <f t="shared" si="36"/>
        <v>5403</v>
      </c>
      <c r="Y207">
        <f t="shared" si="37"/>
        <v>36305403</v>
      </c>
      <c r="AC207" t="s">
        <v>211</v>
      </c>
      <c r="AD207">
        <v>16201</v>
      </c>
    </row>
    <row r="208" spans="18:30" x14ac:dyDescent="0.3">
      <c r="R208" s="22" t="str">
        <f t="shared" si="38"/>
        <v/>
      </c>
      <c r="S208" s="66" t="str">
        <f t="shared" si="39"/>
        <v/>
      </c>
      <c r="U208">
        <f t="shared" si="35"/>
        <v>36306206</v>
      </c>
      <c r="V208" t="s">
        <v>125</v>
      </c>
      <c r="W208" t="s">
        <v>17</v>
      </c>
      <c r="X208">
        <f t="shared" si="36"/>
        <v>6206</v>
      </c>
      <c r="Y208">
        <f t="shared" si="37"/>
        <v>36306206</v>
      </c>
      <c r="AC208" t="s">
        <v>212</v>
      </c>
      <c r="AD208">
        <v>16206</v>
      </c>
    </row>
    <row r="209" spans="18:30" x14ac:dyDescent="0.3">
      <c r="R209" s="22" t="str">
        <f t="shared" si="38"/>
        <v/>
      </c>
      <c r="S209" s="66" t="str">
        <f t="shared" si="39"/>
        <v/>
      </c>
      <c r="U209">
        <f t="shared" si="35"/>
        <v>36307404</v>
      </c>
      <c r="V209" t="s">
        <v>160</v>
      </c>
      <c r="W209" t="s">
        <v>17</v>
      </c>
      <c r="X209">
        <f t="shared" si="36"/>
        <v>7404</v>
      </c>
      <c r="Y209">
        <f t="shared" si="37"/>
        <v>36307404</v>
      </c>
      <c r="AC209" t="s">
        <v>213</v>
      </c>
      <c r="AD209">
        <v>16301</v>
      </c>
    </row>
    <row r="210" spans="18:30" x14ac:dyDescent="0.3">
      <c r="R210" s="22" t="str">
        <f t="shared" si="38"/>
        <v/>
      </c>
      <c r="S210" s="66" t="str">
        <f t="shared" si="39"/>
        <v/>
      </c>
      <c r="U210">
        <f t="shared" si="35"/>
        <v>36313121</v>
      </c>
      <c r="V210" t="s">
        <v>320</v>
      </c>
      <c r="W210" t="s">
        <v>17</v>
      </c>
      <c r="X210">
        <f t="shared" si="36"/>
        <v>13121</v>
      </c>
      <c r="Y210">
        <f t="shared" si="37"/>
        <v>36313121</v>
      </c>
      <c r="AC210" t="s">
        <v>214</v>
      </c>
      <c r="AD210">
        <v>16304</v>
      </c>
    </row>
    <row r="211" spans="18:30" x14ac:dyDescent="0.3">
      <c r="R211" s="22" t="str">
        <f t="shared" si="38"/>
        <v/>
      </c>
      <c r="S211" s="66" t="str">
        <f t="shared" si="39"/>
        <v/>
      </c>
      <c r="U211">
        <f t="shared" si="35"/>
        <v>36307106</v>
      </c>
      <c r="V211" t="s">
        <v>140</v>
      </c>
      <c r="W211" t="s">
        <v>17</v>
      </c>
      <c r="X211">
        <f t="shared" si="36"/>
        <v>7106</v>
      </c>
      <c r="Y211">
        <f t="shared" si="37"/>
        <v>36307106</v>
      </c>
      <c r="AC211" t="s">
        <v>215</v>
      </c>
      <c r="AD211">
        <v>16108</v>
      </c>
    </row>
    <row r="212" spans="18:30" x14ac:dyDescent="0.3">
      <c r="R212" s="22" t="str">
        <f t="shared" si="38"/>
        <v/>
      </c>
      <c r="S212" s="66" t="str">
        <f t="shared" si="39"/>
        <v/>
      </c>
      <c r="U212">
        <f t="shared" si="35"/>
        <v>36307203</v>
      </c>
      <c r="V212" t="s">
        <v>147</v>
      </c>
      <c r="W212" t="s">
        <v>17</v>
      </c>
      <c r="X212">
        <f t="shared" si="36"/>
        <v>7203</v>
      </c>
      <c r="Y212">
        <f t="shared" si="37"/>
        <v>36307203</v>
      </c>
      <c r="AC212" t="s">
        <v>216</v>
      </c>
      <c r="AD212">
        <v>16305</v>
      </c>
    </row>
    <row r="213" spans="18:30" x14ac:dyDescent="0.3">
      <c r="R213" s="22" t="str">
        <f t="shared" si="38"/>
        <v/>
      </c>
      <c r="S213" s="66" t="str">
        <f t="shared" si="39"/>
        <v/>
      </c>
      <c r="U213">
        <f t="shared" si="35"/>
        <v>36316105</v>
      </c>
      <c r="V213" t="s">
        <v>207</v>
      </c>
      <c r="W213" t="s">
        <v>17</v>
      </c>
      <c r="X213">
        <f t="shared" si="36"/>
        <v>16105</v>
      </c>
      <c r="Y213">
        <f t="shared" si="37"/>
        <v>36316105</v>
      </c>
      <c r="AC213" t="s">
        <v>217</v>
      </c>
      <c r="AD213">
        <v>16207</v>
      </c>
    </row>
    <row r="214" spans="18:30" x14ac:dyDescent="0.3">
      <c r="R214" s="22" t="str">
        <f t="shared" si="38"/>
        <v/>
      </c>
      <c r="S214" s="66" t="str">
        <f t="shared" si="39"/>
        <v/>
      </c>
      <c r="U214">
        <f t="shared" si="35"/>
        <v>36307107</v>
      </c>
      <c r="V214" t="s">
        <v>141</v>
      </c>
      <c r="W214" t="s">
        <v>17</v>
      </c>
      <c r="X214">
        <f t="shared" si="36"/>
        <v>7107</v>
      </c>
      <c r="Y214">
        <f t="shared" si="37"/>
        <v>36307107</v>
      </c>
      <c r="AC214" t="s">
        <v>218</v>
      </c>
      <c r="AD214">
        <v>16109</v>
      </c>
    </row>
    <row r="215" spans="18:30" x14ac:dyDescent="0.3">
      <c r="R215" s="22" t="str">
        <f t="shared" si="38"/>
        <v/>
      </c>
      <c r="S215" s="66" t="str">
        <f t="shared" si="39"/>
        <v/>
      </c>
      <c r="U215">
        <f t="shared" si="35"/>
        <v>36308107</v>
      </c>
      <c r="V215" t="s">
        <v>171</v>
      </c>
      <c r="W215" t="s">
        <v>17</v>
      </c>
      <c r="X215">
        <f t="shared" si="36"/>
        <v>8107</v>
      </c>
      <c r="Y215">
        <f t="shared" si="37"/>
        <v>36308107</v>
      </c>
      <c r="AC215" t="s">
        <v>219</v>
      </c>
      <c r="AD215">
        <v>9101</v>
      </c>
    </row>
    <row r="216" spans="18:30" x14ac:dyDescent="0.3">
      <c r="R216" s="22" t="str">
        <f t="shared" si="38"/>
        <v/>
      </c>
      <c r="S216" s="66" t="str">
        <f t="shared" si="39"/>
        <v/>
      </c>
      <c r="U216">
        <f t="shared" si="35"/>
        <v>36313605</v>
      </c>
      <c r="V216" t="s">
        <v>350</v>
      </c>
      <c r="W216" t="s">
        <v>17</v>
      </c>
      <c r="X216">
        <f t="shared" si="36"/>
        <v>13605</v>
      </c>
      <c r="Y216">
        <f t="shared" si="37"/>
        <v>36313605</v>
      </c>
      <c r="AC216" t="s">
        <v>220</v>
      </c>
      <c r="AD216">
        <v>9102</v>
      </c>
    </row>
    <row r="217" spans="18:30" x14ac:dyDescent="0.3">
      <c r="R217" s="22" t="str">
        <f t="shared" si="38"/>
        <v/>
      </c>
      <c r="S217" s="66" t="str">
        <f t="shared" si="39"/>
        <v/>
      </c>
      <c r="U217">
        <f t="shared" si="35"/>
        <v>36313122</v>
      </c>
      <c r="V217" t="s">
        <v>321</v>
      </c>
      <c r="W217" t="s">
        <v>17</v>
      </c>
      <c r="X217">
        <f t="shared" si="36"/>
        <v>13122</v>
      </c>
      <c r="Y217">
        <f t="shared" si="37"/>
        <v>36313122</v>
      </c>
      <c r="AC217" t="s">
        <v>221</v>
      </c>
      <c r="AD217">
        <v>9103</v>
      </c>
    </row>
    <row r="218" spans="18:30" x14ac:dyDescent="0.3">
      <c r="R218" s="22" t="str">
        <f t="shared" si="38"/>
        <v/>
      </c>
      <c r="S218" s="66" t="str">
        <f t="shared" si="39"/>
        <v/>
      </c>
      <c r="U218">
        <f t="shared" si="35"/>
        <v>36306307</v>
      </c>
      <c r="V218" t="s">
        <v>132</v>
      </c>
      <c r="W218" t="s">
        <v>17</v>
      </c>
      <c r="X218">
        <f t="shared" si="36"/>
        <v>6307</v>
      </c>
      <c r="Y218">
        <f t="shared" si="37"/>
        <v>36306307</v>
      </c>
      <c r="AC218" t="s">
        <v>222</v>
      </c>
      <c r="AD218">
        <v>9104</v>
      </c>
    </row>
    <row r="219" spans="18:30" x14ac:dyDescent="0.3">
      <c r="R219" s="22" t="str">
        <f t="shared" si="38"/>
        <v/>
      </c>
      <c r="S219" s="66" t="str">
        <f t="shared" si="39"/>
        <v/>
      </c>
      <c r="U219">
        <f t="shared" si="35"/>
        <v>36309113</v>
      </c>
      <c r="V219" t="s">
        <v>231</v>
      </c>
      <c r="W219" t="s">
        <v>17</v>
      </c>
      <c r="X219">
        <f t="shared" si="36"/>
        <v>9113</v>
      </c>
      <c r="Y219">
        <f t="shared" si="37"/>
        <v>36309113</v>
      </c>
      <c r="AC219" t="s">
        <v>223</v>
      </c>
      <c r="AD219">
        <v>9105</v>
      </c>
    </row>
    <row r="220" spans="18:30" x14ac:dyDescent="0.3">
      <c r="R220" s="22" t="str">
        <f t="shared" si="38"/>
        <v/>
      </c>
      <c r="S220" s="66" t="str">
        <f t="shared" si="39"/>
        <v/>
      </c>
      <c r="U220">
        <f t="shared" si="35"/>
        <v>36305404</v>
      </c>
      <c r="V220" t="s">
        <v>80</v>
      </c>
      <c r="W220" t="s">
        <v>17</v>
      </c>
      <c r="X220">
        <f t="shared" si="36"/>
        <v>5404</v>
      </c>
      <c r="Y220">
        <f t="shared" si="37"/>
        <v>36305404</v>
      </c>
      <c r="AC220" t="s">
        <v>224</v>
      </c>
      <c r="AD220">
        <v>9106</v>
      </c>
    </row>
    <row r="221" spans="18:30" x14ac:dyDescent="0.3">
      <c r="R221" s="22" t="str">
        <f t="shared" si="38"/>
        <v/>
      </c>
      <c r="S221" s="66" t="str">
        <f t="shared" si="39"/>
        <v/>
      </c>
      <c r="U221">
        <f t="shared" si="35"/>
        <v>36306112</v>
      </c>
      <c r="V221" t="s">
        <v>114</v>
      </c>
      <c r="W221" t="s">
        <v>17</v>
      </c>
      <c r="X221">
        <f t="shared" si="36"/>
        <v>6112</v>
      </c>
      <c r="Y221">
        <f t="shared" si="37"/>
        <v>36306112</v>
      </c>
      <c r="AC221" t="s">
        <v>225</v>
      </c>
      <c r="AD221">
        <v>9107</v>
      </c>
    </row>
    <row r="222" spans="18:30" x14ac:dyDescent="0.3">
      <c r="R222" s="22" t="str">
        <f t="shared" si="38"/>
        <v/>
      </c>
      <c r="S222" s="66" t="str">
        <f t="shared" si="39"/>
        <v/>
      </c>
      <c r="U222">
        <f t="shared" si="35"/>
        <v>36301405</v>
      </c>
      <c r="V222" t="s">
        <v>35</v>
      </c>
      <c r="W222" t="s">
        <v>17</v>
      </c>
      <c r="X222">
        <f t="shared" si="36"/>
        <v>1405</v>
      </c>
      <c r="Y222">
        <f t="shared" si="37"/>
        <v>36301405</v>
      </c>
      <c r="AC222" t="s">
        <v>226</v>
      </c>
      <c r="AD222">
        <v>9108</v>
      </c>
    </row>
    <row r="223" spans="18:30" x14ac:dyDescent="0.3">
      <c r="R223" s="22" t="str">
        <f t="shared" si="38"/>
        <v/>
      </c>
      <c r="S223" s="66" t="str">
        <f t="shared" si="39"/>
        <v/>
      </c>
      <c r="U223">
        <f t="shared" si="35"/>
        <v>36306113</v>
      </c>
      <c r="V223" t="s">
        <v>115</v>
      </c>
      <c r="W223" t="s">
        <v>17</v>
      </c>
      <c r="X223">
        <f t="shared" si="36"/>
        <v>6113</v>
      </c>
      <c r="Y223">
        <f t="shared" si="37"/>
        <v>36306113</v>
      </c>
      <c r="AC223" t="s">
        <v>227</v>
      </c>
      <c r="AD223">
        <v>9109</v>
      </c>
    </row>
    <row r="224" spans="18:30" x14ac:dyDescent="0.3">
      <c r="R224" s="22" t="str">
        <f t="shared" si="38"/>
        <v/>
      </c>
      <c r="S224" s="66" t="str">
        <f t="shared" si="39"/>
        <v/>
      </c>
      <c r="U224">
        <f t="shared" si="35"/>
        <v>36306201</v>
      </c>
      <c r="V224" t="s">
        <v>120</v>
      </c>
      <c r="W224" t="s">
        <v>17</v>
      </c>
      <c r="X224">
        <f t="shared" si="36"/>
        <v>6201</v>
      </c>
      <c r="Y224">
        <f t="shared" si="37"/>
        <v>36306201</v>
      </c>
      <c r="AC224" t="s">
        <v>228</v>
      </c>
      <c r="AD224">
        <v>9110</v>
      </c>
    </row>
    <row r="225" spans="18:30" x14ac:dyDescent="0.3">
      <c r="R225" s="22" t="str">
        <f t="shared" si="38"/>
        <v/>
      </c>
      <c r="S225" s="66" t="str">
        <f t="shared" si="39"/>
        <v/>
      </c>
      <c r="U225">
        <f t="shared" si="35"/>
        <v>36316106</v>
      </c>
      <c r="V225" t="s">
        <v>208</v>
      </c>
      <c r="W225" t="s">
        <v>17</v>
      </c>
      <c r="X225">
        <f t="shared" si="36"/>
        <v>16106</v>
      </c>
      <c r="Y225">
        <f t="shared" si="37"/>
        <v>36316106</v>
      </c>
      <c r="AC225" t="s">
        <v>229</v>
      </c>
      <c r="AD225">
        <v>9111</v>
      </c>
    </row>
    <row r="226" spans="18:30" x14ac:dyDescent="0.3">
      <c r="R226" s="22" t="str">
        <f t="shared" si="38"/>
        <v/>
      </c>
      <c r="S226" s="66" t="str">
        <f t="shared" si="39"/>
        <v/>
      </c>
      <c r="U226">
        <f t="shared" si="35"/>
        <v>36313202</v>
      </c>
      <c r="V226" t="s">
        <v>332</v>
      </c>
      <c r="W226" t="s">
        <v>17</v>
      </c>
      <c r="X226">
        <f t="shared" si="36"/>
        <v>13202</v>
      </c>
      <c r="Y226">
        <f t="shared" si="37"/>
        <v>36313202</v>
      </c>
      <c r="AC226" t="s">
        <v>230</v>
      </c>
      <c r="AD226">
        <v>9112</v>
      </c>
    </row>
    <row r="227" spans="18:30" x14ac:dyDescent="0.3">
      <c r="R227" s="22" t="str">
        <f t="shared" si="38"/>
        <v/>
      </c>
      <c r="S227" s="66" t="str">
        <f t="shared" si="39"/>
        <v/>
      </c>
      <c r="U227">
        <f t="shared" si="35"/>
        <v>36309114</v>
      </c>
      <c r="V227" t="s">
        <v>232</v>
      </c>
      <c r="W227" t="s">
        <v>17</v>
      </c>
      <c r="X227">
        <f t="shared" si="36"/>
        <v>9114</v>
      </c>
      <c r="Y227">
        <f t="shared" si="37"/>
        <v>36309114</v>
      </c>
      <c r="AC227" t="s">
        <v>231</v>
      </c>
      <c r="AD227">
        <v>9113</v>
      </c>
    </row>
    <row r="228" spans="18:30" x14ac:dyDescent="0.3">
      <c r="R228" s="22" t="str">
        <f t="shared" si="38"/>
        <v/>
      </c>
      <c r="S228" s="66" t="str">
        <f t="shared" si="39"/>
        <v/>
      </c>
      <c r="U228">
        <f t="shared" si="35"/>
        <v>36306308</v>
      </c>
      <c r="V228" t="s">
        <v>133</v>
      </c>
      <c r="W228" t="s">
        <v>17</v>
      </c>
      <c r="X228">
        <f t="shared" si="36"/>
        <v>6308</v>
      </c>
      <c r="Y228">
        <f t="shared" si="37"/>
        <v>36306308</v>
      </c>
      <c r="AC228" t="s">
        <v>232</v>
      </c>
      <c r="AD228">
        <v>9114</v>
      </c>
    </row>
    <row r="229" spans="18:30" x14ac:dyDescent="0.3">
      <c r="R229" s="22" t="str">
        <f t="shared" si="38"/>
        <v/>
      </c>
      <c r="S229" s="66" t="str">
        <f t="shared" si="39"/>
        <v/>
      </c>
      <c r="U229">
        <f t="shared" si="35"/>
        <v>36316205</v>
      </c>
      <c r="V229" t="s">
        <v>209</v>
      </c>
      <c r="W229" t="s">
        <v>17</v>
      </c>
      <c r="X229">
        <f t="shared" si="36"/>
        <v>16205</v>
      </c>
      <c r="Y229">
        <f t="shared" si="37"/>
        <v>36316205</v>
      </c>
      <c r="AC229" t="s">
        <v>233</v>
      </c>
      <c r="AD229">
        <v>9115</v>
      </c>
    </row>
    <row r="230" spans="18:30" x14ac:dyDescent="0.3">
      <c r="R230" s="22" t="str">
        <f t="shared" si="38"/>
        <v/>
      </c>
      <c r="S230" s="66" t="str">
        <f t="shared" si="39"/>
        <v/>
      </c>
      <c r="U230">
        <f t="shared" si="35"/>
        <v>36312301</v>
      </c>
      <c r="V230" t="s">
        <v>295</v>
      </c>
      <c r="W230" t="s">
        <v>17</v>
      </c>
      <c r="X230">
        <f t="shared" si="36"/>
        <v>12301</v>
      </c>
      <c r="Y230">
        <f t="shared" si="37"/>
        <v>36312301</v>
      </c>
      <c r="AC230" t="s">
        <v>234</v>
      </c>
      <c r="AD230">
        <v>9116</v>
      </c>
    </row>
    <row r="231" spans="18:30" x14ac:dyDescent="0.3">
      <c r="R231" s="22" t="str">
        <f t="shared" si="38"/>
        <v/>
      </c>
      <c r="S231" s="66" t="str">
        <f t="shared" si="39"/>
        <v/>
      </c>
      <c r="U231">
        <f t="shared" si="35"/>
        <v>36301401</v>
      </c>
      <c r="V231" t="s">
        <v>31</v>
      </c>
      <c r="W231" t="s">
        <v>17</v>
      </c>
      <c r="X231">
        <f t="shared" si="36"/>
        <v>1401</v>
      </c>
      <c r="Y231">
        <f t="shared" si="37"/>
        <v>36301401</v>
      </c>
      <c r="AC231" t="s">
        <v>235</v>
      </c>
      <c r="AD231">
        <v>9117</v>
      </c>
    </row>
    <row r="232" spans="18:30" x14ac:dyDescent="0.3">
      <c r="R232" s="22" t="str">
        <f t="shared" si="38"/>
        <v/>
      </c>
      <c r="S232" s="66" t="str">
        <f t="shared" si="39"/>
        <v/>
      </c>
      <c r="U232">
        <f t="shared" si="35"/>
        <v>36312302</v>
      </c>
      <c r="V232" t="s">
        <v>296</v>
      </c>
      <c r="W232" t="s">
        <v>17</v>
      </c>
      <c r="X232">
        <f t="shared" si="36"/>
        <v>12302</v>
      </c>
      <c r="Y232">
        <f t="shared" si="37"/>
        <v>36312302</v>
      </c>
      <c r="AC232" t="s">
        <v>236</v>
      </c>
      <c r="AD232">
        <v>9118</v>
      </c>
    </row>
    <row r="233" spans="18:30" x14ac:dyDescent="0.3">
      <c r="R233" s="22" t="str">
        <f t="shared" si="38"/>
        <v/>
      </c>
      <c r="S233" s="66" t="str">
        <f t="shared" si="39"/>
        <v/>
      </c>
      <c r="U233">
        <f t="shared" si="35"/>
        <v>36313123</v>
      </c>
      <c r="V233" t="s">
        <v>322</v>
      </c>
      <c r="W233" t="s">
        <v>17</v>
      </c>
      <c r="X233">
        <f t="shared" si="36"/>
        <v>13123</v>
      </c>
      <c r="Y233">
        <f t="shared" si="37"/>
        <v>36313123</v>
      </c>
      <c r="AC233" t="s">
        <v>237</v>
      </c>
      <c r="AD233">
        <v>9119</v>
      </c>
    </row>
    <row r="234" spans="18:30" x14ac:dyDescent="0.3">
      <c r="R234" s="22" t="str">
        <f t="shared" si="38"/>
        <v/>
      </c>
      <c r="S234" s="66" t="str">
        <f t="shared" si="39"/>
        <v/>
      </c>
      <c r="U234">
        <f t="shared" si="35"/>
        <v>36305105</v>
      </c>
      <c r="V234" t="s">
        <v>69</v>
      </c>
      <c r="W234" t="s">
        <v>17</v>
      </c>
      <c r="X234">
        <f t="shared" si="36"/>
        <v>5105</v>
      </c>
      <c r="Y234">
        <f t="shared" si="37"/>
        <v>36305105</v>
      </c>
      <c r="AC234" t="s">
        <v>238</v>
      </c>
      <c r="AD234">
        <v>9120</v>
      </c>
    </row>
    <row r="235" spans="18:30" x14ac:dyDescent="0.3">
      <c r="R235" s="22" t="str">
        <f t="shared" si="38"/>
        <v/>
      </c>
      <c r="S235" s="66" t="str">
        <f t="shared" si="39"/>
        <v/>
      </c>
      <c r="U235">
        <f t="shared" si="35"/>
        <v>36309115</v>
      </c>
      <c r="V235" t="s">
        <v>233</v>
      </c>
      <c r="W235" t="s">
        <v>17</v>
      </c>
      <c r="X235">
        <f t="shared" si="36"/>
        <v>9115</v>
      </c>
      <c r="Y235">
        <f t="shared" si="37"/>
        <v>36309115</v>
      </c>
      <c r="AC235" t="s">
        <v>239</v>
      </c>
      <c r="AD235">
        <v>9121</v>
      </c>
    </row>
    <row r="236" spans="18:30" x14ac:dyDescent="0.3">
      <c r="R236" s="22" t="str">
        <f t="shared" si="38"/>
        <v/>
      </c>
      <c r="S236" s="66" t="str">
        <f t="shared" si="39"/>
        <v/>
      </c>
      <c r="U236">
        <f t="shared" si="35"/>
        <v>36313124</v>
      </c>
      <c r="V236" t="s">
        <v>323</v>
      </c>
      <c r="W236" t="s">
        <v>17</v>
      </c>
      <c r="X236">
        <f t="shared" si="36"/>
        <v>13124</v>
      </c>
      <c r="Y236">
        <f t="shared" si="37"/>
        <v>36313124</v>
      </c>
      <c r="AC236" t="s">
        <v>240</v>
      </c>
      <c r="AD236">
        <v>9201</v>
      </c>
    </row>
    <row r="237" spans="18:30" x14ac:dyDescent="0.3">
      <c r="R237" s="22" t="str">
        <f t="shared" si="38"/>
        <v/>
      </c>
      <c r="S237" s="66" t="str">
        <f t="shared" si="39"/>
        <v/>
      </c>
      <c r="U237">
        <f t="shared" si="35"/>
        <v>36313201</v>
      </c>
      <c r="V237" t="s">
        <v>331</v>
      </c>
      <c r="W237" t="s">
        <v>17</v>
      </c>
      <c r="X237">
        <f t="shared" si="36"/>
        <v>13201</v>
      </c>
      <c r="Y237">
        <f t="shared" si="37"/>
        <v>36313201</v>
      </c>
      <c r="AC237" t="s">
        <v>241</v>
      </c>
      <c r="AD237">
        <v>9202</v>
      </c>
    </row>
    <row r="238" spans="18:30" x14ac:dyDescent="0.3">
      <c r="R238" s="22" t="str">
        <f t="shared" si="38"/>
        <v/>
      </c>
      <c r="S238" s="66" t="str">
        <f t="shared" si="39"/>
        <v/>
      </c>
      <c r="U238">
        <f t="shared" si="35"/>
        <v>36310101</v>
      </c>
      <c r="V238" t="s">
        <v>251</v>
      </c>
      <c r="W238" t="s">
        <v>17</v>
      </c>
      <c r="X238">
        <f t="shared" si="36"/>
        <v>10101</v>
      </c>
      <c r="Y238">
        <f t="shared" si="37"/>
        <v>36310101</v>
      </c>
      <c r="AC238" t="s">
        <v>242</v>
      </c>
      <c r="AD238">
        <v>9203</v>
      </c>
    </row>
    <row r="239" spans="18:30" x14ac:dyDescent="0.3">
      <c r="R239" s="22" t="str">
        <f t="shared" si="38"/>
        <v/>
      </c>
      <c r="S239" s="66" t="str">
        <f t="shared" si="39"/>
        <v/>
      </c>
      <c r="U239">
        <f t="shared" si="35"/>
        <v>36310302</v>
      </c>
      <c r="V239" t="s">
        <v>271</v>
      </c>
      <c r="W239" t="s">
        <v>17</v>
      </c>
      <c r="X239">
        <f t="shared" si="36"/>
        <v>10302</v>
      </c>
      <c r="Y239">
        <f t="shared" si="37"/>
        <v>36310302</v>
      </c>
      <c r="AC239" t="s">
        <v>243</v>
      </c>
      <c r="AD239">
        <v>9204</v>
      </c>
    </row>
    <row r="240" spans="18:30" x14ac:dyDescent="0.3">
      <c r="R240" s="22" t="str">
        <f t="shared" si="38"/>
        <v/>
      </c>
      <c r="S240" s="66" t="str">
        <f t="shared" si="39"/>
        <v/>
      </c>
      <c r="U240">
        <f t="shared" si="35"/>
        <v>36310109</v>
      </c>
      <c r="V240" t="s">
        <v>259</v>
      </c>
      <c r="W240" t="s">
        <v>17</v>
      </c>
      <c r="X240">
        <f t="shared" si="36"/>
        <v>10109</v>
      </c>
      <c r="Y240">
        <f t="shared" si="37"/>
        <v>36310109</v>
      </c>
      <c r="AC240" t="s">
        <v>244</v>
      </c>
      <c r="AD240">
        <v>9205</v>
      </c>
    </row>
    <row r="241" spans="18:30" x14ac:dyDescent="0.3">
      <c r="R241" s="22" t="str">
        <f t="shared" si="38"/>
        <v/>
      </c>
      <c r="S241" s="66" t="str">
        <f t="shared" si="39"/>
        <v/>
      </c>
      <c r="U241">
        <f t="shared" si="35"/>
        <v>36306309</v>
      </c>
      <c r="V241" t="s">
        <v>134</v>
      </c>
      <c r="W241" t="s">
        <v>17</v>
      </c>
      <c r="X241">
        <f t="shared" si="36"/>
        <v>6309</v>
      </c>
      <c r="Y241">
        <f t="shared" si="37"/>
        <v>36306309</v>
      </c>
      <c r="AC241" t="s">
        <v>245</v>
      </c>
      <c r="AD241">
        <v>9206</v>
      </c>
    </row>
    <row r="242" spans="18:30" x14ac:dyDescent="0.3">
      <c r="R242" s="22" t="str">
        <f t="shared" si="38"/>
        <v/>
      </c>
      <c r="S242" s="66" t="str">
        <f t="shared" si="39"/>
        <v/>
      </c>
      <c r="U242">
        <f t="shared" si="35"/>
        <v>36304304</v>
      </c>
      <c r="V242" t="s">
        <v>64</v>
      </c>
      <c r="W242" t="s">
        <v>17</v>
      </c>
      <c r="X242">
        <f t="shared" si="36"/>
        <v>4304</v>
      </c>
      <c r="Y242">
        <f t="shared" si="37"/>
        <v>36304304</v>
      </c>
      <c r="AC242" t="s">
        <v>246</v>
      </c>
      <c r="AD242">
        <v>9207</v>
      </c>
    </row>
    <row r="243" spans="18:30" x14ac:dyDescent="0.3">
      <c r="R243" s="22" t="str">
        <f t="shared" si="38"/>
        <v/>
      </c>
      <c r="S243" s="66" t="str">
        <f t="shared" si="39"/>
        <v/>
      </c>
      <c r="U243">
        <f t="shared" si="35"/>
        <v>36312101</v>
      </c>
      <c r="V243" t="s">
        <v>290</v>
      </c>
      <c r="W243" t="s">
        <v>17</v>
      </c>
      <c r="X243">
        <f t="shared" si="36"/>
        <v>12101</v>
      </c>
      <c r="Y243">
        <f t="shared" si="37"/>
        <v>36312101</v>
      </c>
      <c r="AC243" t="s">
        <v>247</v>
      </c>
      <c r="AD243">
        <v>9208</v>
      </c>
    </row>
    <row r="244" spans="18:30" x14ac:dyDescent="0.3">
      <c r="R244" s="22" t="str">
        <f t="shared" si="38"/>
        <v/>
      </c>
      <c r="S244" s="66" t="str">
        <f t="shared" si="39"/>
        <v/>
      </c>
      <c r="U244">
        <f t="shared" si="35"/>
        <v>36310206</v>
      </c>
      <c r="V244" t="s">
        <v>265</v>
      </c>
      <c r="W244" t="s">
        <v>17</v>
      </c>
      <c r="X244">
        <f t="shared" si="36"/>
        <v>10206</v>
      </c>
      <c r="Y244">
        <f t="shared" si="37"/>
        <v>36310206</v>
      </c>
      <c r="AC244" t="s">
        <v>248</v>
      </c>
      <c r="AD244">
        <v>9209</v>
      </c>
    </row>
    <row r="245" spans="18:30" x14ac:dyDescent="0.3">
      <c r="R245" s="22" t="str">
        <f t="shared" si="38"/>
        <v/>
      </c>
      <c r="S245" s="66" t="str">
        <f t="shared" si="39"/>
        <v/>
      </c>
      <c r="U245">
        <f t="shared" si="35"/>
        <v>36309208</v>
      </c>
      <c r="V245" t="s">
        <v>247</v>
      </c>
      <c r="W245" t="s">
        <v>17</v>
      </c>
      <c r="X245">
        <f t="shared" si="36"/>
        <v>9208</v>
      </c>
      <c r="Y245">
        <f t="shared" si="37"/>
        <v>36309208</v>
      </c>
      <c r="AC245" t="s">
        <v>249</v>
      </c>
      <c r="AD245">
        <v>9210</v>
      </c>
    </row>
    <row r="246" spans="18:30" x14ac:dyDescent="0.3">
      <c r="R246" s="22" t="str">
        <f t="shared" si="38"/>
        <v/>
      </c>
      <c r="S246" s="66" t="str">
        <f t="shared" si="39"/>
        <v/>
      </c>
      <c r="U246">
        <f t="shared" si="35"/>
        <v>36310303</v>
      </c>
      <c r="V246" t="s">
        <v>272</v>
      </c>
      <c r="W246" t="s">
        <v>17</v>
      </c>
      <c r="X246">
        <f t="shared" si="36"/>
        <v>10303</v>
      </c>
      <c r="Y246">
        <f t="shared" si="37"/>
        <v>36310303</v>
      </c>
      <c r="AC246" t="s">
        <v>250</v>
      </c>
      <c r="AD246">
        <v>9211</v>
      </c>
    </row>
    <row r="247" spans="18:30" x14ac:dyDescent="0.3">
      <c r="R247" s="22" t="str">
        <f t="shared" si="38"/>
        <v/>
      </c>
      <c r="S247" s="66" t="str">
        <f t="shared" si="39"/>
        <v/>
      </c>
      <c r="U247">
        <f t="shared" si="35"/>
        <v>36305705</v>
      </c>
      <c r="V247" t="s">
        <v>97</v>
      </c>
      <c r="W247" t="s">
        <v>17</v>
      </c>
      <c r="X247">
        <f t="shared" si="36"/>
        <v>5705</v>
      </c>
      <c r="Y247">
        <f t="shared" si="37"/>
        <v>36305705</v>
      </c>
      <c r="AC247" t="s">
        <v>251</v>
      </c>
      <c r="AD247">
        <v>10101</v>
      </c>
    </row>
    <row r="248" spans="18:30" x14ac:dyDescent="0.3">
      <c r="R248" s="22" t="str">
        <f t="shared" si="38"/>
        <v/>
      </c>
      <c r="S248" s="66" t="str">
        <f t="shared" si="39"/>
        <v/>
      </c>
      <c r="U248">
        <f t="shared" si="35"/>
        <v>36315201</v>
      </c>
      <c r="V248" t="s">
        <v>364</v>
      </c>
      <c r="W248" t="s">
        <v>17</v>
      </c>
      <c r="X248">
        <f t="shared" si="36"/>
        <v>15201</v>
      </c>
      <c r="Y248">
        <f t="shared" si="37"/>
        <v>36315201</v>
      </c>
      <c r="AC248" t="s">
        <v>252</v>
      </c>
      <c r="AD248">
        <v>10102</v>
      </c>
    </row>
    <row r="249" spans="18:30" x14ac:dyDescent="0.3">
      <c r="R249" s="22" t="str">
        <f t="shared" si="38"/>
        <v/>
      </c>
      <c r="S249" s="66" t="str">
        <f t="shared" si="39"/>
        <v/>
      </c>
      <c r="U249">
        <f t="shared" si="35"/>
        <v>36310304</v>
      </c>
      <c r="V249" t="s">
        <v>273</v>
      </c>
      <c r="W249" t="s">
        <v>17</v>
      </c>
      <c r="X249">
        <f t="shared" si="36"/>
        <v>10304</v>
      </c>
      <c r="Y249">
        <f t="shared" si="37"/>
        <v>36310304</v>
      </c>
      <c r="AC249" t="s">
        <v>253</v>
      </c>
      <c r="AD249">
        <v>10103</v>
      </c>
    </row>
    <row r="250" spans="18:30" x14ac:dyDescent="0.3">
      <c r="R250" s="22" t="str">
        <f t="shared" si="38"/>
        <v/>
      </c>
      <c r="S250" s="66" t="str">
        <f t="shared" si="39"/>
        <v/>
      </c>
      <c r="U250">
        <f t="shared" si="35"/>
        <v>36310207</v>
      </c>
      <c r="V250" t="s">
        <v>266</v>
      </c>
      <c r="W250" t="s">
        <v>17</v>
      </c>
      <c r="X250">
        <f t="shared" si="36"/>
        <v>10207</v>
      </c>
      <c r="Y250">
        <f t="shared" si="37"/>
        <v>36310207</v>
      </c>
      <c r="AC250" t="s">
        <v>254</v>
      </c>
      <c r="AD250">
        <v>10104</v>
      </c>
    </row>
    <row r="251" spans="18:30" x14ac:dyDescent="0.3">
      <c r="R251" s="22" t="str">
        <f t="shared" si="38"/>
        <v/>
      </c>
      <c r="S251" s="66" t="str">
        <f t="shared" si="39"/>
        <v/>
      </c>
      <c r="U251">
        <f t="shared" si="35"/>
        <v>36310208</v>
      </c>
      <c r="V251" t="s">
        <v>267</v>
      </c>
      <c r="W251" t="s">
        <v>17</v>
      </c>
      <c r="X251">
        <f t="shared" si="36"/>
        <v>10208</v>
      </c>
      <c r="Y251">
        <f t="shared" si="37"/>
        <v>36310208</v>
      </c>
      <c r="AC251" t="s">
        <v>255</v>
      </c>
      <c r="AD251">
        <v>10105</v>
      </c>
    </row>
    <row r="252" spans="18:30" x14ac:dyDescent="0.3">
      <c r="R252" s="22" t="str">
        <f t="shared" si="38"/>
        <v/>
      </c>
      <c r="S252" s="66" t="str">
        <f t="shared" si="39"/>
        <v/>
      </c>
      <c r="U252">
        <f t="shared" si="35"/>
        <v>36310209</v>
      </c>
      <c r="V252" t="s">
        <v>268</v>
      </c>
      <c r="W252" t="s">
        <v>17</v>
      </c>
      <c r="X252">
        <f t="shared" si="36"/>
        <v>10209</v>
      </c>
      <c r="Y252">
        <f t="shared" si="37"/>
        <v>36310209</v>
      </c>
      <c r="AC252" t="s">
        <v>256</v>
      </c>
      <c r="AD252">
        <v>10106</v>
      </c>
    </row>
    <row r="253" spans="18:30" x14ac:dyDescent="0.3">
      <c r="R253" s="22" t="str">
        <f t="shared" si="38"/>
        <v/>
      </c>
      <c r="S253" s="66" t="str">
        <f t="shared" si="39"/>
        <v/>
      </c>
      <c r="U253">
        <f t="shared" si="35"/>
        <v>36308308</v>
      </c>
      <c r="V253" t="s">
        <v>191</v>
      </c>
      <c r="W253" t="s">
        <v>17</v>
      </c>
      <c r="X253">
        <f t="shared" si="36"/>
        <v>8308</v>
      </c>
      <c r="Y253">
        <f t="shared" si="37"/>
        <v>36308308</v>
      </c>
      <c r="AC253" t="s">
        <v>257</v>
      </c>
      <c r="AD253">
        <v>10107</v>
      </c>
    </row>
    <row r="254" spans="18:30" x14ac:dyDescent="0.3">
      <c r="R254" s="22" t="str">
        <f t="shared" si="38"/>
        <v/>
      </c>
      <c r="S254" s="66" t="str">
        <f t="shared" si="39"/>
        <v/>
      </c>
      <c r="U254">
        <f t="shared" si="35"/>
        <v>36313125</v>
      </c>
      <c r="V254" t="s">
        <v>324</v>
      </c>
      <c r="W254" t="s">
        <v>17</v>
      </c>
      <c r="X254">
        <f t="shared" si="36"/>
        <v>13125</v>
      </c>
      <c r="Y254">
        <f t="shared" si="37"/>
        <v>36313125</v>
      </c>
      <c r="AC254" t="s">
        <v>258</v>
      </c>
      <c r="AD254">
        <v>10108</v>
      </c>
    </row>
    <row r="255" spans="18:30" x14ac:dyDescent="0.3">
      <c r="R255" s="22" t="str">
        <f t="shared" si="38"/>
        <v/>
      </c>
      <c r="S255" s="66" t="str">
        <f t="shared" si="39"/>
        <v/>
      </c>
      <c r="U255">
        <f t="shared" si="35"/>
        <v>36308309</v>
      </c>
      <c r="V255" t="s">
        <v>192</v>
      </c>
      <c r="W255" t="s">
        <v>17</v>
      </c>
      <c r="X255">
        <f t="shared" si="36"/>
        <v>8309</v>
      </c>
      <c r="Y255">
        <f t="shared" si="37"/>
        <v>36308309</v>
      </c>
      <c r="AC255" t="s">
        <v>259</v>
      </c>
      <c r="AD255">
        <v>10109</v>
      </c>
    </row>
    <row r="256" spans="18:30" x14ac:dyDescent="0.3">
      <c r="R256" s="22" t="str">
        <f t="shared" si="38"/>
        <v/>
      </c>
      <c r="S256" s="66" t="str">
        <f t="shared" si="39"/>
        <v/>
      </c>
      <c r="U256">
        <f t="shared" si="35"/>
        <v>36316107</v>
      </c>
      <c r="V256" t="s">
        <v>210</v>
      </c>
      <c r="W256" t="s">
        <v>17</v>
      </c>
      <c r="X256">
        <f t="shared" si="36"/>
        <v>16107</v>
      </c>
      <c r="Y256">
        <f t="shared" si="37"/>
        <v>36316107</v>
      </c>
      <c r="AC256" t="s">
        <v>260</v>
      </c>
      <c r="AD256">
        <v>10201</v>
      </c>
    </row>
    <row r="257" spans="18:30" x14ac:dyDescent="0.3">
      <c r="R257" s="22" t="str">
        <f t="shared" si="38"/>
        <v/>
      </c>
      <c r="S257" s="66" t="str">
        <f t="shared" si="39"/>
        <v/>
      </c>
      <c r="U257">
        <f t="shared" si="35"/>
        <v>36305501</v>
      </c>
      <c r="V257" t="s">
        <v>82</v>
      </c>
      <c r="W257" t="s">
        <v>17</v>
      </c>
      <c r="X257">
        <f t="shared" si="36"/>
        <v>5501</v>
      </c>
      <c r="Y257">
        <f t="shared" si="37"/>
        <v>36305501</v>
      </c>
      <c r="AC257" t="s">
        <v>261</v>
      </c>
      <c r="AD257">
        <v>10202</v>
      </c>
    </row>
    <row r="258" spans="18:30" x14ac:dyDescent="0.3">
      <c r="R258" s="22" t="str">
        <f t="shared" si="38"/>
        <v/>
      </c>
      <c r="S258" s="66" t="str">
        <f t="shared" si="39"/>
        <v/>
      </c>
      <c r="U258">
        <f t="shared" si="35"/>
        <v>36305801</v>
      </c>
      <c r="V258" t="s">
        <v>99</v>
      </c>
      <c r="W258" t="s">
        <v>17</v>
      </c>
      <c r="X258">
        <f t="shared" si="36"/>
        <v>5801</v>
      </c>
      <c r="Y258">
        <f t="shared" si="37"/>
        <v>36305801</v>
      </c>
      <c r="AC258" t="s">
        <v>262</v>
      </c>
      <c r="AD258">
        <v>10203</v>
      </c>
    </row>
    <row r="259" spans="18:30" x14ac:dyDescent="0.3">
      <c r="R259" s="22" t="str">
        <f t="shared" si="38"/>
        <v/>
      </c>
      <c r="S259" s="66" t="str">
        <f t="shared" si="39"/>
        <v/>
      </c>
      <c r="U259">
        <f t="shared" si="35"/>
        <v>36310210</v>
      </c>
      <c r="V259" t="s">
        <v>269</v>
      </c>
      <c r="W259" t="s">
        <v>17</v>
      </c>
      <c r="X259">
        <f t="shared" si="36"/>
        <v>10210</v>
      </c>
      <c r="Y259">
        <f t="shared" si="37"/>
        <v>36310210</v>
      </c>
      <c r="AC259" t="s">
        <v>263</v>
      </c>
      <c r="AD259">
        <v>10204</v>
      </c>
    </row>
    <row r="260" spans="18:30" x14ac:dyDescent="0.3">
      <c r="R260" s="22" t="str">
        <f t="shared" si="38"/>
        <v/>
      </c>
      <c r="S260" s="66" t="str">
        <f t="shared" si="39"/>
        <v/>
      </c>
      <c r="U260">
        <f t="shared" si="35"/>
        <v>36306114</v>
      </c>
      <c r="V260" t="s">
        <v>116</v>
      </c>
      <c r="W260" t="s">
        <v>17</v>
      </c>
      <c r="X260">
        <f t="shared" si="36"/>
        <v>6114</v>
      </c>
      <c r="Y260">
        <f t="shared" si="37"/>
        <v>36306114</v>
      </c>
      <c r="AC260" t="s">
        <v>264</v>
      </c>
      <c r="AD260">
        <v>10205</v>
      </c>
    </row>
    <row r="261" spans="18:30" x14ac:dyDescent="0.3">
      <c r="R261" s="22" t="str">
        <f t="shared" si="38"/>
        <v/>
      </c>
      <c r="S261" s="66" t="str">
        <f t="shared" si="39"/>
        <v/>
      </c>
      <c r="U261">
        <f t="shared" ref="U261:U324" si="40">+VLOOKUP(W261,$J$4:$K$6,2,0)*100000+X261</f>
        <v>36313126</v>
      </c>
      <c r="V261" t="s">
        <v>325</v>
      </c>
      <c r="W261" t="s">
        <v>17</v>
      </c>
      <c r="X261">
        <f t="shared" ref="X261:X324" si="41">+VLOOKUP(V261,$AC$3:$AD$364,2,0)</f>
        <v>13126</v>
      </c>
      <c r="Y261">
        <f t="shared" ref="Y261:Y324" si="42">+U261</f>
        <v>36313126</v>
      </c>
      <c r="AC261" t="s">
        <v>265</v>
      </c>
      <c r="AD261">
        <v>10206</v>
      </c>
    </row>
    <row r="262" spans="18:30" x14ac:dyDescent="0.3">
      <c r="R262" s="22" t="str">
        <f t="shared" si="38"/>
        <v/>
      </c>
      <c r="S262" s="66" t="str">
        <f t="shared" si="39"/>
        <v/>
      </c>
      <c r="U262">
        <f t="shared" si="40"/>
        <v>36305107</v>
      </c>
      <c r="V262" t="s">
        <v>70</v>
      </c>
      <c r="W262" t="s">
        <v>17</v>
      </c>
      <c r="X262">
        <f t="shared" si="41"/>
        <v>5107</v>
      </c>
      <c r="Y262">
        <f t="shared" si="42"/>
        <v>36305107</v>
      </c>
      <c r="AC262" t="s">
        <v>266</v>
      </c>
      <c r="AD262">
        <v>10207</v>
      </c>
    </row>
    <row r="263" spans="18:30" x14ac:dyDescent="0.3">
      <c r="R263" s="22" t="str">
        <f t="shared" ref="R263:R272" si="43">+IF(Q263="","",R262+1)</f>
        <v/>
      </c>
      <c r="S263" s="66" t="str">
        <f t="shared" ref="S263:S272" si="44">+IF(Q263="","","M-"&amp;$B$1+R263)</f>
        <v/>
      </c>
      <c r="U263">
        <f t="shared" si="40"/>
        <v>36316201</v>
      </c>
      <c r="V263" t="s">
        <v>211</v>
      </c>
      <c r="W263" t="s">
        <v>17</v>
      </c>
      <c r="X263">
        <f t="shared" si="41"/>
        <v>16201</v>
      </c>
      <c r="Y263">
        <f t="shared" si="42"/>
        <v>36316201</v>
      </c>
      <c r="AC263" t="s">
        <v>267</v>
      </c>
      <c r="AD263">
        <v>10208</v>
      </c>
    </row>
    <row r="264" spans="18:30" x14ac:dyDescent="0.3">
      <c r="R264" s="22" t="str">
        <f t="shared" si="43"/>
        <v/>
      </c>
      <c r="S264" s="66" t="str">
        <f t="shared" si="44"/>
        <v/>
      </c>
      <c r="U264">
        <f t="shared" si="40"/>
        <v>36306101</v>
      </c>
      <c r="V264" t="s">
        <v>103</v>
      </c>
      <c r="W264" t="s">
        <v>17</v>
      </c>
      <c r="X264">
        <f t="shared" si="41"/>
        <v>6101</v>
      </c>
      <c r="Y264">
        <f t="shared" si="42"/>
        <v>36306101</v>
      </c>
      <c r="AC264" t="s">
        <v>268</v>
      </c>
      <c r="AD264">
        <v>10209</v>
      </c>
    </row>
    <row r="265" spans="18:30" x14ac:dyDescent="0.3">
      <c r="R265" s="22" t="str">
        <f t="shared" si="43"/>
        <v/>
      </c>
      <c r="S265" s="66" t="str">
        <f t="shared" si="44"/>
        <v/>
      </c>
      <c r="U265">
        <f t="shared" si="40"/>
        <v>36316206</v>
      </c>
      <c r="V265" t="s">
        <v>212</v>
      </c>
      <c r="W265" t="s">
        <v>17</v>
      </c>
      <c r="X265">
        <f t="shared" si="41"/>
        <v>16206</v>
      </c>
      <c r="Y265">
        <f t="shared" si="42"/>
        <v>36316206</v>
      </c>
      <c r="AC265" t="s">
        <v>269</v>
      </c>
      <c r="AD265">
        <v>10210</v>
      </c>
    </row>
    <row r="266" spans="18:30" x14ac:dyDescent="0.3">
      <c r="R266" s="22" t="str">
        <f t="shared" si="43"/>
        <v/>
      </c>
      <c r="S266" s="66" t="str">
        <f t="shared" si="44"/>
        <v/>
      </c>
      <c r="U266">
        <f t="shared" si="40"/>
        <v>36307305</v>
      </c>
      <c r="V266" t="s">
        <v>152</v>
      </c>
      <c r="W266" t="s">
        <v>17</v>
      </c>
      <c r="X266">
        <f t="shared" si="41"/>
        <v>7305</v>
      </c>
      <c r="Y266">
        <f t="shared" si="42"/>
        <v>36307305</v>
      </c>
      <c r="AC266" t="s">
        <v>270</v>
      </c>
      <c r="AD266">
        <v>10301</v>
      </c>
    </row>
    <row r="267" spans="18:30" x14ac:dyDescent="0.3">
      <c r="R267" s="22" t="str">
        <f t="shared" si="43"/>
        <v/>
      </c>
      <c r="S267" s="66" t="str">
        <f t="shared" si="44"/>
        <v/>
      </c>
      <c r="U267">
        <f t="shared" si="40"/>
        <v>36313127</v>
      </c>
      <c r="V267" t="s">
        <v>18</v>
      </c>
      <c r="W267" t="s">
        <v>17</v>
      </c>
      <c r="X267">
        <f t="shared" si="41"/>
        <v>13127</v>
      </c>
      <c r="Y267">
        <f t="shared" si="42"/>
        <v>36313127</v>
      </c>
      <c r="AC267" t="s">
        <v>271</v>
      </c>
      <c r="AD267">
        <v>10302</v>
      </c>
    </row>
    <row r="268" spans="18:30" x14ac:dyDescent="0.3">
      <c r="R268" s="22" t="str">
        <f t="shared" si="43"/>
        <v/>
      </c>
      <c r="S268" s="66" t="str">
        <f t="shared" si="44"/>
        <v/>
      </c>
      <c r="U268">
        <f t="shared" si="40"/>
        <v>36200002</v>
      </c>
      <c r="V268" t="s">
        <v>368</v>
      </c>
      <c r="W268" t="s">
        <v>15</v>
      </c>
      <c r="X268">
        <f t="shared" si="41"/>
        <v>2</v>
      </c>
      <c r="Y268">
        <f t="shared" si="42"/>
        <v>36200002</v>
      </c>
      <c r="AC268" t="s">
        <v>272</v>
      </c>
      <c r="AD268">
        <v>10303</v>
      </c>
    </row>
    <row r="269" spans="18:30" x14ac:dyDescent="0.3">
      <c r="R269" s="22" t="str">
        <f t="shared" si="43"/>
        <v/>
      </c>
      <c r="S269" s="66" t="str">
        <f t="shared" si="44"/>
        <v/>
      </c>
      <c r="U269">
        <f t="shared" si="40"/>
        <v>36200015</v>
      </c>
      <c r="V269" t="s">
        <v>381</v>
      </c>
      <c r="W269" t="s">
        <v>15</v>
      </c>
      <c r="X269">
        <f t="shared" si="41"/>
        <v>15</v>
      </c>
      <c r="Y269">
        <f t="shared" si="42"/>
        <v>36200015</v>
      </c>
      <c r="AC269" t="s">
        <v>273</v>
      </c>
      <c r="AD269">
        <v>10304</v>
      </c>
    </row>
    <row r="270" spans="18:30" x14ac:dyDescent="0.3">
      <c r="R270" s="22" t="str">
        <f t="shared" si="43"/>
        <v/>
      </c>
      <c r="S270" s="66" t="str">
        <f t="shared" si="44"/>
        <v/>
      </c>
      <c r="U270">
        <f t="shared" si="40"/>
        <v>36200003</v>
      </c>
      <c r="V270" t="s">
        <v>369</v>
      </c>
      <c r="W270" t="s">
        <v>15</v>
      </c>
      <c r="X270">
        <f t="shared" si="41"/>
        <v>3</v>
      </c>
      <c r="Y270">
        <f t="shared" si="42"/>
        <v>36200003</v>
      </c>
      <c r="AC270" t="s">
        <v>274</v>
      </c>
      <c r="AD270">
        <v>10305</v>
      </c>
    </row>
    <row r="271" spans="18:30" x14ac:dyDescent="0.3">
      <c r="R271" s="22" t="str">
        <f t="shared" si="43"/>
        <v/>
      </c>
      <c r="S271" s="66" t="str">
        <f t="shared" si="44"/>
        <v/>
      </c>
      <c r="U271">
        <f t="shared" si="40"/>
        <v>36200011</v>
      </c>
      <c r="V271" t="s">
        <v>377</v>
      </c>
      <c r="W271" t="s">
        <v>15</v>
      </c>
      <c r="X271">
        <f t="shared" si="41"/>
        <v>11</v>
      </c>
      <c r="Y271">
        <f t="shared" si="42"/>
        <v>36200011</v>
      </c>
      <c r="AC271" t="s">
        <v>275</v>
      </c>
      <c r="AD271">
        <v>10306</v>
      </c>
    </row>
    <row r="272" spans="18:30" x14ac:dyDescent="0.3">
      <c r="R272" s="22" t="str">
        <f t="shared" si="43"/>
        <v/>
      </c>
      <c r="S272" s="66" t="str">
        <f t="shared" si="44"/>
        <v/>
      </c>
      <c r="U272">
        <f t="shared" si="40"/>
        <v>36200004</v>
      </c>
      <c r="V272" t="s">
        <v>370</v>
      </c>
      <c r="W272" t="s">
        <v>15</v>
      </c>
      <c r="X272">
        <f t="shared" si="41"/>
        <v>4</v>
      </c>
      <c r="Y272">
        <f t="shared" si="42"/>
        <v>36200004</v>
      </c>
      <c r="AC272" t="s">
        <v>276</v>
      </c>
      <c r="AD272">
        <v>10307</v>
      </c>
    </row>
    <row r="273" spans="21:30" x14ac:dyDescent="0.3">
      <c r="U273">
        <f t="shared" si="40"/>
        <v>36200009</v>
      </c>
      <c r="V273" t="s">
        <v>375</v>
      </c>
      <c r="W273" t="s">
        <v>15</v>
      </c>
      <c r="X273">
        <f t="shared" si="41"/>
        <v>9</v>
      </c>
      <c r="Y273">
        <f t="shared" si="42"/>
        <v>36200009</v>
      </c>
      <c r="AC273" t="s">
        <v>277</v>
      </c>
      <c r="AD273">
        <v>10401</v>
      </c>
    </row>
    <row r="274" spans="21:30" x14ac:dyDescent="0.3">
      <c r="U274">
        <f t="shared" si="40"/>
        <v>36200010</v>
      </c>
      <c r="V274" t="s">
        <v>376</v>
      </c>
      <c r="W274" t="s">
        <v>15</v>
      </c>
      <c r="X274">
        <f t="shared" si="41"/>
        <v>10</v>
      </c>
      <c r="Y274">
        <f t="shared" si="42"/>
        <v>36200010</v>
      </c>
      <c r="AC274" t="s">
        <v>278</v>
      </c>
      <c r="AD274">
        <v>10402</v>
      </c>
    </row>
    <row r="275" spans="21:30" x14ac:dyDescent="0.3">
      <c r="U275">
        <f t="shared" si="40"/>
        <v>36200014</v>
      </c>
      <c r="V275" t="s">
        <v>380</v>
      </c>
      <c r="W275" t="s">
        <v>15</v>
      </c>
      <c r="X275">
        <f t="shared" si="41"/>
        <v>14</v>
      </c>
      <c r="Y275">
        <f t="shared" si="42"/>
        <v>36200014</v>
      </c>
      <c r="AC275" t="s">
        <v>279</v>
      </c>
      <c r="AD275">
        <v>10403</v>
      </c>
    </row>
    <row r="276" spans="21:30" x14ac:dyDescent="0.3">
      <c r="U276">
        <f t="shared" si="40"/>
        <v>36200012</v>
      </c>
      <c r="V276" t="s">
        <v>378</v>
      </c>
      <c r="W276" t="s">
        <v>15</v>
      </c>
      <c r="X276">
        <f t="shared" si="41"/>
        <v>12</v>
      </c>
      <c r="Y276">
        <f t="shared" si="42"/>
        <v>36200012</v>
      </c>
      <c r="AC276" t="s">
        <v>280</v>
      </c>
      <c r="AD276">
        <v>10404</v>
      </c>
    </row>
    <row r="277" spans="21:30" x14ac:dyDescent="0.3">
      <c r="U277">
        <f t="shared" si="40"/>
        <v>36200007</v>
      </c>
      <c r="V277" t="s">
        <v>373</v>
      </c>
      <c r="W277" t="s">
        <v>15</v>
      </c>
      <c r="X277">
        <f t="shared" si="41"/>
        <v>7</v>
      </c>
      <c r="Y277">
        <f t="shared" si="42"/>
        <v>36200007</v>
      </c>
      <c r="AC277" t="s">
        <v>281</v>
      </c>
      <c r="AD277">
        <v>11101</v>
      </c>
    </row>
    <row r="278" spans="21:30" x14ac:dyDescent="0.3">
      <c r="U278">
        <f t="shared" si="40"/>
        <v>36200016</v>
      </c>
      <c r="V278" t="s">
        <v>382</v>
      </c>
      <c r="W278" t="s">
        <v>15</v>
      </c>
      <c r="X278">
        <f t="shared" si="41"/>
        <v>16</v>
      </c>
      <c r="Y278">
        <f t="shared" si="42"/>
        <v>36200016</v>
      </c>
      <c r="AC278" t="s">
        <v>282</v>
      </c>
      <c r="AD278">
        <v>11102</v>
      </c>
    </row>
    <row r="279" spans="21:30" x14ac:dyDescent="0.3">
      <c r="U279">
        <f t="shared" si="40"/>
        <v>36200006</v>
      </c>
      <c r="V279" t="s">
        <v>372</v>
      </c>
      <c r="W279" t="s">
        <v>15</v>
      </c>
      <c r="X279">
        <f t="shared" si="41"/>
        <v>6</v>
      </c>
      <c r="Y279">
        <f t="shared" si="42"/>
        <v>36200006</v>
      </c>
      <c r="AC279" t="s">
        <v>283</v>
      </c>
      <c r="AD279">
        <v>11201</v>
      </c>
    </row>
    <row r="280" spans="21:30" x14ac:dyDescent="0.3">
      <c r="U280">
        <f t="shared" si="40"/>
        <v>36200001</v>
      </c>
      <c r="V280" t="s">
        <v>367</v>
      </c>
      <c r="W280" t="s">
        <v>15</v>
      </c>
      <c r="X280">
        <f t="shared" si="41"/>
        <v>1</v>
      </c>
      <c r="Y280">
        <f t="shared" si="42"/>
        <v>36200001</v>
      </c>
      <c r="AC280" t="s">
        <v>284</v>
      </c>
      <c r="AD280">
        <v>11202</v>
      </c>
    </row>
    <row r="281" spans="21:30" x14ac:dyDescent="0.3">
      <c r="U281">
        <f t="shared" si="40"/>
        <v>36200005</v>
      </c>
      <c r="V281" t="s">
        <v>371</v>
      </c>
      <c r="W281" t="s">
        <v>15</v>
      </c>
      <c r="X281">
        <f t="shared" si="41"/>
        <v>5</v>
      </c>
      <c r="Y281">
        <f t="shared" si="42"/>
        <v>36200005</v>
      </c>
      <c r="AC281" t="s">
        <v>285</v>
      </c>
      <c r="AD281">
        <v>11203</v>
      </c>
    </row>
    <row r="282" spans="21:30" x14ac:dyDescent="0.3">
      <c r="U282">
        <f t="shared" si="40"/>
        <v>36200008</v>
      </c>
      <c r="V282" t="s">
        <v>374</v>
      </c>
      <c r="W282" t="s">
        <v>15</v>
      </c>
      <c r="X282">
        <f t="shared" si="41"/>
        <v>8</v>
      </c>
      <c r="Y282">
        <f t="shared" si="42"/>
        <v>36200008</v>
      </c>
      <c r="AC282" t="s">
        <v>286</v>
      </c>
      <c r="AD282">
        <v>11301</v>
      </c>
    </row>
    <row r="283" spans="21:30" x14ac:dyDescent="0.3">
      <c r="U283">
        <f t="shared" si="40"/>
        <v>36200013</v>
      </c>
      <c r="V283" t="s">
        <v>379</v>
      </c>
      <c r="W283" t="s">
        <v>15</v>
      </c>
      <c r="X283">
        <f t="shared" si="41"/>
        <v>13</v>
      </c>
      <c r="Y283">
        <f t="shared" si="42"/>
        <v>36200013</v>
      </c>
      <c r="AC283" t="s">
        <v>22</v>
      </c>
      <c r="AD283">
        <v>11302</v>
      </c>
    </row>
    <row r="284" spans="21:30" x14ac:dyDescent="0.3">
      <c r="U284">
        <f t="shared" si="40"/>
        <v>36309209</v>
      </c>
      <c r="V284" t="s">
        <v>248</v>
      </c>
      <c r="W284" t="s">
        <v>17</v>
      </c>
      <c r="X284">
        <f t="shared" si="41"/>
        <v>9209</v>
      </c>
      <c r="Y284">
        <f t="shared" si="42"/>
        <v>36309209</v>
      </c>
      <c r="AC284" t="s">
        <v>287</v>
      </c>
      <c r="AD284">
        <v>11303</v>
      </c>
    </row>
    <row r="285" spans="21:30" x14ac:dyDescent="0.3">
      <c r="U285">
        <f t="shared" si="40"/>
        <v>36313128</v>
      </c>
      <c r="V285" t="s">
        <v>326</v>
      </c>
      <c r="W285" t="s">
        <v>17</v>
      </c>
      <c r="X285">
        <f t="shared" si="41"/>
        <v>13128</v>
      </c>
      <c r="Y285">
        <f t="shared" si="42"/>
        <v>36313128</v>
      </c>
      <c r="AC285" t="s">
        <v>288</v>
      </c>
      <c r="AD285">
        <v>11401</v>
      </c>
    </row>
    <row r="286" spans="21:30" x14ac:dyDescent="0.3">
      <c r="U286">
        <f t="shared" si="40"/>
        <v>36306115</v>
      </c>
      <c r="V286" t="s">
        <v>117</v>
      </c>
      <c r="W286" t="s">
        <v>17</v>
      </c>
      <c r="X286">
        <f t="shared" si="41"/>
        <v>6115</v>
      </c>
      <c r="Y286">
        <f t="shared" si="42"/>
        <v>36306115</v>
      </c>
      <c r="AC286" t="s">
        <v>289</v>
      </c>
      <c r="AD286">
        <v>11402</v>
      </c>
    </row>
    <row r="287" spans="21:30" x14ac:dyDescent="0.3">
      <c r="U287">
        <f t="shared" si="40"/>
        <v>36306116</v>
      </c>
      <c r="V287" t="s">
        <v>118</v>
      </c>
      <c r="W287" t="s">
        <v>17</v>
      </c>
      <c r="X287">
        <f t="shared" si="41"/>
        <v>6116</v>
      </c>
      <c r="Y287">
        <f t="shared" si="42"/>
        <v>36306116</v>
      </c>
      <c r="AC287" t="s">
        <v>290</v>
      </c>
      <c r="AD287">
        <v>12101</v>
      </c>
    </row>
    <row r="288" spans="21:30" x14ac:dyDescent="0.3">
      <c r="U288">
        <f t="shared" si="40"/>
        <v>36307405</v>
      </c>
      <c r="V288" t="s">
        <v>161</v>
      </c>
      <c r="W288" t="s">
        <v>17</v>
      </c>
      <c r="X288">
        <f t="shared" si="41"/>
        <v>7405</v>
      </c>
      <c r="Y288">
        <f t="shared" si="42"/>
        <v>36307405</v>
      </c>
      <c r="AC288" t="s">
        <v>291</v>
      </c>
      <c r="AD288">
        <v>12102</v>
      </c>
    </row>
    <row r="289" spans="21:30" x14ac:dyDescent="0.3">
      <c r="U289">
        <f t="shared" si="40"/>
        <v>36305303</v>
      </c>
      <c r="V289" t="s">
        <v>75</v>
      </c>
      <c r="W289" t="s">
        <v>17</v>
      </c>
      <c r="X289">
        <f t="shared" si="41"/>
        <v>5303</v>
      </c>
      <c r="Y289">
        <f t="shared" si="42"/>
        <v>36305303</v>
      </c>
      <c r="AC289" t="s">
        <v>292</v>
      </c>
      <c r="AD289">
        <v>12103</v>
      </c>
    </row>
    <row r="290" spans="21:30" x14ac:dyDescent="0.3">
      <c r="U290">
        <f t="shared" si="40"/>
        <v>36314204</v>
      </c>
      <c r="V290" t="s">
        <v>361</v>
      </c>
      <c r="W290" t="s">
        <v>17</v>
      </c>
      <c r="X290">
        <f t="shared" si="41"/>
        <v>14204</v>
      </c>
      <c r="Y290">
        <f t="shared" si="42"/>
        <v>36314204</v>
      </c>
      <c r="AC290" t="s">
        <v>293</v>
      </c>
      <c r="AD290">
        <v>12104</v>
      </c>
    </row>
    <row r="291" spans="21:30" x14ac:dyDescent="0.3">
      <c r="U291">
        <f t="shared" si="40"/>
        <v>36307108</v>
      </c>
      <c r="V291" t="s">
        <v>142</v>
      </c>
      <c r="W291" t="s">
        <v>17</v>
      </c>
      <c r="X291">
        <f t="shared" si="41"/>
        <v>7108</v>
      </c>
      <c r="Y291">
        <f t="shared" si="42"/>
        <v>36307108</v>
      </c>
      <c r="AC291" t="s">
        <v>294</v>
      </c>
      <c r="AD291">
        <v>12201</v>
      </c>
    </row>
    <row r="292" spans="21:30" x14ac:dyDescent="0.3">
      <c r="U292">
        <f t="shared" si="40"/>
        <v>36304305</v>
      </c>
      <c r="V292" t="s">
        <v>65</v>
      </c>
      <c r="W292" t="s">
        <v>17</v>
      </c>
      <c r="X292">
        <f t="shared" si="41"/>
        <v>4305</v>
      </c>
      <c r="Y292">
        <f t="shared" si="42"/>
        <v>36304305</v>
      </c>
      <c r="AC292" t="s">
        <v>295</v>
      </c>
      <c r="AD292">
        <v>12301</v>
      </c>
    </row>
    <row r="293" spans="21:30" x14ac:dyDescent="0.3">
      <c r="U293">
        <f t="shared" si="40"/>
        <v>36311402</v>
      </c>
      <c r="V293" t="s">
        <v>289</v>
      </c>
      <c r="W293" t="s">
        <v>17</v>
      </c>
      <c r="X293">
        <f t="shared" si="41"/>
        <v>11402</v>
      </c>
      <c r="Y293">
        <f t="shared" si="42"/>
        <v>36311402</v>
      </c>
      <c r="AC293" t="s">
        <v>296</v>
      </c>
      <c r="AD293">
        <v>12302</v>
      </c>
    </row>
    <row r="294" spans="21:30" x14ac:dyDescent="0.3">
      <c r="U294">
        <f t="shared" si="40"/>
        <v>36310305</v>
      </c>
      <c r="V294" t="s">
        <v>274</v>
      </c>
      <c r="W294" t="s">
        <v>17</v>
      </c>
      <c r="X294">
        <f t="shared" si="41"/>
        <v>10305</v>
      </c>
      <c r="Y294">
        <f t="shared" si="42"/>
        <v>36310305</v>
      </c>
      <c r="AC294" t="s">
        <v>297</v>
      </c>
      <c r="AD294">
        <v>12303</v>
      </c>
    </row>
    <row r="295" spans="21:30" x14ac:dyDescent="0.3">
      <c r="U295">
        <f t="shared" si="40"/>
        <v>36312103</v>
      </c>
      <c r="V295" t="s">
        <v>292</v>
      </c>
      <c r="W295" t="s">
        <v>17</v>
      </c>
      <c r="X295">
        <f t="shared" si="41"/>
        <v>12103</v>
      </c>
      <c r="Y295">
        <f t="shared" si="42"/>
        <v>36312103</v>
      </c>
      <c r="AC295" t="s">
        <v>298</v>
      </c>
      <c r="AD295">
        <v>12401</v>
      </c>
    </row>
    <row r="296" spans="21:30" x14ac:dyDescent="0.3">
      <c r="U296">
        <f t="shared" si="40"/>
        <v>36307306</v>
      </c>
      <c r="V296" t="s">
        <v>153</v>
      </c>
      <c r="W296" t="s">
        <v>17</v>
      </c>
      <c r="X296">
        <f t="shared" si="41"/>
        <v>7306</v>
      </c>
      <c r="Y296">
        <f t="shared" si="42"/>
        <v>36307306</v>
      </c>
      <c r="AC296" t="s">
        <v>299</v>
      </c>
      <c r="AD296">
        <v>12402</v>
      </c>
    </row>
    <row r="297" spans="21:30" x14ac:dyDescent="0.3">
      <c r="U297">
        <f t="shared" si="40"/>
        <v>36309116</v>
      </c>
      <c r="V297" t="s">
        <v>234</v>
      </c>
      <c r="W297" t="s">
        <v>17</v>
      </c>
      <c r="X297">
        <f t="shared" si="41"/>
        <v>9116</v>
      </c>
      <c r="Y297">
        <f t="shared" si="42"/>
        <v>36309116</v>
      </c>
      <c r="AC297" t="s">
        <v>300</v>
      </c>
      <c r="AD297">
        <v>13101</v>
      </c>
    </row>
    <row r="298" spans="21:30" x14ac:dyDescent="0.3">
      <c r="U298">
        <f t="shared" si="40"/>
        <v>36307307</v>
      </c>
      <c r="V298" t="s">
        <v>154</v>
      </c>
      <c r="W298" t="s">
        <v>17</v>
      </c>
      <c r="X298">
        <f t="shared" si="41"/>
        <v>7307</v>
      </c>
      <c r="Y298">
        <f t="shared" si="42"/>
        <v>36307307</v>
      </c>
      <c r="AC298" t="s">
        <v>301</v>
      </c>
      <c r="AD298">
        <v>13102</v>
      </c>
    </row>
    <row r="299" spans="21:30" x14ac:dyDescent="0.3">
      <c r="U299">
        <f t="shared" si="40"/>
        <v>36304204</v>
      </c>
      <c r="V299" t="s">
        <v>61</v>
      </c>
      <c r="W299" t="s">
        <v>17</v>
      </c>
      <c r="X299">
        <f t="shared" si="41"/>
        <v>4204</v>
      </c>
      <c r="Y299">
        <f t="shared" si="42"/>
        <v>36304204</v>
      </c>
      <c r="AC299" t="s">
        <v>302</v>
      </c>
      <c r="AD299">
        <v>13103</v>
      </c>
    </row>
    <row r="300" spans="21:30" x14ac:dyDescent="0.3">
      <c r="U300">
        <f t="shared" si="40"/>
        <v>36305601</v>
      </c>
      <c r="V300" t="s">
        <v>87</v>
      </c>
      <c r="W300" t="s">
        <v>17</v>
      </c>
      <c r="X300">
        <f t="shared" si="41"/>
        <v>5601</v>
      </c>
      <c r="Y300">
        <f t="shared" si="42"/>
        <v>36305601</v>
      </c>
      <c r="AC300" t="s">
        <v>303</v>
      </c>
      <c r="AD300">
        <v>13104</v>
      </c>
    </row>
    <row r="301" spans="21:30" x14ac:dyDescent="0.3">
      <c r="U301">
        <f t="shared" si="40"/>
        <v>36313401</v>
      </c>
      <c r="V301" t="s">
        <v>337</v>
      </c>
      <c r="W301" t="s">
        <v>17</v>
      </c>
      <c r="X301">
        <f t="shared" si="41"/>
        <v>13401</v>
      </c>
      <c r="Y301">
        <f t="shared" si="42"/>
        <v>36313401</v>
      </c>
      <c r="AC301" t="s">
        <v>304</v>
      </c>
      <c r="AD301">
        <v>13105</v>
      </c>
    </row>
    <row r="302" spans="21:30" x14ac:dyDescent="0.3">
      <c r="U302">
        <f t="shared" si="40"/>
        <v>36316301</v>
      </c>
      <c r="V302" t="s">
        <v>213</v>
      </c>
      <c r="W302" t="s">
        <v>17</v>
      </c>
      <c r="X302">
        <f t="shared" si="41"/>
        <v>16301</v>
      </c>
      <c r="Y302">
        <f t="shared" si="42"/>
        <v>36316301</v>
      </c>
      <c r="AC302" t="s">
        <v>305</v>
      </c>
      <c r="AD302">
        <v>13106</v>
      </c>
    </row>
    <row r="303" spans="21:30" x14ac:dyDescent="0.3">
      <c r="U303">
        <f t="shared" si="40"/>
        <v>36307109</v>
      </c>
      <c r="V303" t="s">
        <v>143</v>
      </c>
      <c r="W303" t="s">
        <v>17</v>
      </c>
      <c r="X303">
        <f t="shared" si="41"/>
        <v>7109</v>
      </c>
      <c r="Y303">
        <f t="shared" si="42"/>
        <v>36307109</v>
      </c>
      <c r="AC303" t="s">
        <v>306</v>
      </c>
      <c r="AD303">
        <v>13107</v>
      </c>
    </row>
    <row r="304" spans="21:30" x14ac:dyDescent="0.3">
      <c r="U304">
        <f t="shared" si="40"/>
        <v>36305304</v>
      </c>
      <c r="V304" t="s">
        <v>76</v>
      </c>
      <c r="W304" t="s">
        <v>17</v>
      </c>
      <c r="X304">
        <f t="shared" si="41"/>
        <v>5304</v>
      </c>
      <c r="Y304">
        <f t="shared" si="42"/>
        <v>36305304</v>
      </c>
      <c r="AC304" t="s">
        <v>307</v>
      </c>
      <c r="AD304">
        <v>13108</v>
      </c>
    </row>
    <row r="305" spans="21:30" x14ac:dyDescent="0.3">
      <c r="U305">
        <f t="shared" si="40"/>
        <v>36316304</v>
      </c>
      <c r="V305" t="s">
        <v>214</v>
      </c>
      <c r="W305" t="s">
        <v>17</v>
      </c>
      <c r="X305">
        <f t="shared" si="41"/>
        <v>16304</v>
      </c>
      <c r="Y305">
        <f t="shared" si="42"/>
        <v>36316304</v>
      </c>
      <c r="AC305" t="s">
        <v>308</v>
      </c>
      <c r="AD305">
        <v>13109</v>
      </c>
    </row>
    <row r="306" spans="21:30" x14ac:dyDescent="0.3">
      <c r="U306">
        <f t="shared" si="40"/>
        <v>36305701</v>
      </c>
      <c r="V306" t="s">
        <v>93</v>
      </c>
      <c r="W306" t="s">
        <v>17</v>
      </c>
      <c r="X306">
        <f t="shared" si="41"/>
        <v>5701</v>
      </c>
      <c r="Y306">
        <f t="shared" si="42"/>
        <v>36305701</v>
      </c>
      <c r="AC306" t="s">
        <v>309</v>
      </c>
      <c r="AD306">
        <v>13110</v>
      </c>
    </row>
    <row r="307" spans="21:30" x14ac:dyDescent="0.3">
      <c r="U307">
        <f t="shared" si="40"/>
        <v>36306301</v>
      </c>
      <c r="V307" t="s">
        <v>126</v>
      </c>
      <c r="W307" t="s">
        <v>17</v>
      </c>
      <c r="X307">
        <f t="shared" si="41"/>
        <v>6301</v>
      </c>
      <c r="Y307">
        <f t="shared" si="42"/>
        <v>36306301</v>
      </c>
      <c r="AC307" t="s">
        <v>310</v>
      </c>
      <c r="AD307">
        <v>13111</v>
      </c>
    </row>
    <row r="308" spans="21:30" x14ac:dyDescent="0.3">
      <c r="U308">
        <f t="shared" si="40"/>
        <v>36312104</v>
      </c>
      <c r="V308" t="s">
        <v>293</v>
      </c>
      <c r="W308" t="s">
        <v>17</v>
      </c>
      <c r="X308">
        <f t="shared" si="41"/>
        <v>12104</v>
      </c>
      <c r="Y308">
        <f t="shared" si="42"/>
        <v>36312104</v>
      </c>
      <c r="AC308" t="s">
        <v>311</v>
      </c>
      <c r="AD308">
        <v>13112</v>
      </c>
    </row>
    <row r="309" spans="21:30" x14ac:dyDescent="0.3">
      <c r="U309">
        <f t="shared" si="40"/>
        <v>36316108</v>
      </c>
      <c r="V309" t="s">
        <v>215</v>
      </c>
      <c r="W309" t="s">
        <v>17</v>
      </c>
      <c r="X309">
        <f t="shared" si="41"/>
        <v>16108</v>
      </c>
      <c r="Y309">
        <f t="shared" si="42"/>
        <v>36316108</v>
      </c>
      <c r="AC309" t="s">
        <v>312</v>
      </c>
      <c r="AD309">
        <v>13113</v>
      </c>
    </row>
    <row r="310" spans="21:30" x14ac:dyDescent="0.3">
      <c r="U310">
        <f t="shared" si="40"/>
        <v>36307406</v>
      </c>
      <c r="V310" t="s">
        <v>162</v>
      </c>
      <c r="W310" t="s">
        <v>17</v>
      </c>
      <c r="X310">
        <f t="shared" si="41"/>
        <v>7406</v>
      </c>
      <c r="Y310">
        <f t="shared" si="42"/>
        <v>36307406</v>
      </c>
      <c r="AC310" t="s">
        <v>313</v>
      </c>
      <c r="AD310">
        <v>13114</v>
      </c>
    </row>
    <row r="311" spans="21:30" x14ac:dyDescent="0.3">
      <c r="U311">
        <f t="shared" si="40"/>
        <v>36313129</v>
      </c>
      <c r="V311" t="s">
        <v>327</v>
      </c>
      <c r="W311" t="s">
        <v>17</v>
      </c>
      <c r="X311">
        <f t="shared" si="41"/>
        <v>13129</v>
      </c>
      <c r="Y311">
        <f t="shared" si="42"/>
        <v>36313129</v>
      </c>
      <c r="AC311" t="s">
        <v>314</v>
      </c>
      <c r="AD311">
        <v>13115</v>
      </c>
    </row>
    <row r="312" spans="21:30" x14ac:dyDescent="0.3">
      <c r="U312">
        <f t="shared" si="40"/>
        <v>36313203</v>
      </c>
      <c r="V312" t="s">
        <v>333</v>
      </c>
      <c r="W312" t="s">
        <v>17</v>
      </c>
      <c r="X312">
        <f t="shared" si="41"/>
        <v>13203</v>
      </c>
      <c r="Y312">
        <f t="shared" si="42"/>
        <v>36313203</v>
      </c>
      <c r="AC312" t="s">
        <v>315</v>
      </c>
      <c r="AD312">
        <v>13116</v>
      </c>
    </row>
    <row r="313" spans="21:30" x14ac:dyDescent="0.3">
      <c r="U313">
        <f t="shared" si="40"/>
        <v>36310306</v>
      </c>
      <c r="V313" t="s">
        <v>275</v>
      </c>
      <c r="W313" t="s">
        <v>17</v>
      </c>
      <c r="X313">
        <f t="shared" si="41"/>
        <v>10306</v>
      </c>
      <c r="Y313">
        <f t="shared" si="42"/>
        <v>36310306</v>
      </c>
      <c r="AC313" t="s">
        <v>316</v>
      </c>
      <c r="AD313">
        <v>13117</v>
      </c>
    </row>
    <row r="314" spans="21:30" x14ac:dyDescent="0.3">
      <c r="U314">
        <f t="shared" si="40"/>
        <v>36313130</v>
      </c>
      <c r="V314" t="s">
        <v>328</v>
      </c>
      <c r="W314" t="s">
        <v>17</v>
      </c>
      <c r="X314">
        <f t="shared" si="41"/>
        <v>13130</v>
      </c>
      <c r="Y314">
        <f t="shared" si="42"/>
        <v>36313130</v>
      </c>
      <c r="AC314" t="s">
        <v>317</v>
      </c>
      <c r="AD314">
        <v>13118</v>
      </c>
    </row>
    <row r="315" spans="21:30" x14ac:dyDescent="0.3">
      <c r="U315">
        <f t="shared" si="40"/>
        <v>36316305</v>
      </c>
      <c r="V315" t="s">
        <v>216</v>
      </c>
      <c r="W315" t="s">
        <v>17</v>
      </c>
      <c r="X315">
        <f t="shared" si="41"/>
        <v>16305</v>
      </c>
      <c r="Y315">
        <f t="shared" si="42"/>
        <v>36316305</v>
      </c>
      <c r="AC315" t="s">
        <v>318</v>
      </c>
      <c r="AD315">
        <v>13119</v>
      </c>
    </row>
    <row r="316" spans="21:30" x14ac:dyDescent="0.3">
      <c r="U316">
        <f t="shared" si="40"/>
        <v>36310307</v>
      </c>
      <c r="V316" t="s">
        <v>276</v>
      </c>
      <c r="W316" t="s">
        <v>17</v>
      </c>
      <c r="X316">
        <f t="shared" si="41"/>
        <v>10307</v>
      </c>
      <c r="Y316">
        <f t="shared" si="42"/>
        <v>36310307</v>
      </c>
      <c r="AC316" t="s">
        <v>319</v>
      </c>
      <c r="AD316">
        <v>13120</v>
      </c>
    </row>
    <row r="317" spans="21:30" x14ac:dyDescent="0.3">
      <c r="U317">
        <f t="shared" si="40"/>
        <v>36313505</v>
      </c>
      <c r="V317" t="s">
        <v>345</v>
      </c>
      <c r="W317" t="s">
        <v>17</v>
      </c>
      <c r="X317">
        <f t="shared" si="41"/>
        <v>13505</v>
      </c>
      <c r="Y317">
        <f t="shared" si="42"/>
        <v>36313505</v>
      </c>
      <c r="AC317" t="s">
        <v>320</v>
      </c>
      <c r="AD317">
        <v>13121</v>
      </c>
    </row>
    <row r="318" spans="21:30" x14ac:dyDescent="0.3">
      <c r="U318">
        <f t="shared" si="40"/>
        <v>36302203</v>
      </c>
      <c r="V318" t="s">
        <v>41</v>
      </c>
      <c r="W318" t="s">
        <v>17</v>
      </c>
      <c r="X318">
        <f t="shared" si="41"/>
        <v>2203</v>
      </c>
      <c r="Y318">
        <f t="shared" si="42"/>
        <v>36302203</v>
      </c>
      <c r="AC318" t="s">
        <v>321</v>
      </c>
      <c r="AD318">
        <v>13122</v>
      </c>
    </row>
    <row r="319" spans="21:30" x14ac:dyDescent="0.3">
      <c r="U319">
        <f t="shared" si="40"/>
        <v>36308108</v>
      </c>
      <c r="V319" t="s">
        <v>172</v>
      </c>
      <c r="W319" t="s">
        <v>17</v>
      </c>
      <c r="X319">
        <f t="shared" si="41"/>
        <v>8108</v>
      </c>
      <c r="Y319">
        <f t="shared" si="42"/>
        <v>36308108</v>
      </c>
      <c r="AC319" t="s">
        <v>322</v>
      </c>
      <c r="AD319">
        <v>13123</v>
      </c>
    </row>
    <row r="320" spans="21:30" x14ac:dyDescent="0.3">
      <c r="U320">
        <f t="shared" si="40"/>
        <v>36307110</v>
      </c>
      <c r="V320" t="s">
        <v>144</v>
      </c>
      <c r="W320" t="s">
        <v>17</v>
      </c>
      <c r="X320">
        <f t="shared" si="41"/>
        <v>7110</v>
      </c>
      <c r="Y320">
        <f t="shared" si="42"/>
        <v>36307110</v>
      </c>
      <c r="AC320" t="s">
        <v>323</v>
      </c>
      <c r="AD320">
        <v>13124</v>
      </c>
    </row>
    <row r="321" spans="21:30" x14ac:dyDescent="0.3">
      <c r="U321">
        <f t="shared" si="40"/>
        <v>36313131</v>
      </c>
      <c r="V321" t="s">
        <v>329</v>
      </c>
      <c r="W321" t="s">
        <v>17</v>
      </c>
      <c r="X321">
        <f t="shared" si="41"/>
        <v>13131</v>
      </c>
      <c r="Y321">
        <f t="shared" si="42"/>
        <v>36313131</v>
      </c>
      <c r="AC321" t="s">
        <v>324</v>
      </c>
      <c r="AD321">
        <v>13125</v>
      </c>
    </row>
    <row r="322" spans="21:30" x14ac:dyDescent="0.3">
      <c r="U322">
        <f t="shared" si="40"/>
        <v>36308310</v>
      </c>
      <c r="V322" t="s">
        <v>193</v>
      </c>
      <c r="W322" t="s">
        <v>17</v>
      </c>
      <c r="X322">
        <f t="shared" si="41"/>
        <v>8310</v>
      </c>
      <c r="Y322">
        <f t="shared" si="42"/>
        <v>36308310</v>
      </c>
      <c r="AC322" t="s">
        <v>325</v>
      </c>
      <c r="AD322">
        <v>13126</v>
      </c>
    </row>
    <row r="323" spans="21:30" x14ac:dyDescent="0.3">
      <c r="U323">
        <f t="shared" si="40"/>
        <v>36306117</v>
      </c>
      <c r="V323" t="s">
        <v>119</v>
      </c>
      <c r="W323" t="s">
        <v>17</v>
      </c>
      <c r="X323">
        <f t="shared" si="41"/>
        <v>6117</v>
      </c>
      <c r="Y323">
        <f t="shared" si="42"/>
        <v>36306117</v>
      </c>
      <c r="AC323" t="s">
        <v>18</v>
      </c>
      <c r="AD323">
        <v>13127</v>
      </c>
    </row>
    <row r="324" spans="21:30" x14ac:dyDescent="0.3">
      <c r="U324">
        <f t="shared" si="40"/>
        <v>36308311</v>
      </c>
      <c r="V324" t="s">
        <v>194</v>
      </c>
      <c r="W324" t="s">
        <v>17</v>
      </c>
      <c r="X324">
        <f t="shared" si="41"/>
        <v>8311</v>
      </c>
      <c r="Y324">
        <f t="shared" si="42"/>
        <v>36308311</v>
      </c>
      <c r="AC324" t="s">
        <v>326</v>
      </c>
      <c r="AD324">
        <v>13128</v>
      </c>
    </row>
    <row r="325" spans="21:30" x14ac:dyDescent="0.3">
      <c r="U325">
        <f t="shared" ref="U325:U366" si="45">+VLOOKUP(W325,$J$4:$K$6,2,0)*100000+X325</f>
        <v>36306310</v>
      </c>
      <c r="V325" t="s">
        <v>135</v>
      </c>
      <c r="W325" t="s">
        <v>17</v>
      </c>
      <c r="X325">
        <f t="shared" ref="X325:X366" si="46">+VLOOKUP(V325,$AC$3:$AD$364,2,0)</f>
        <v>6310</v>
      </c>
      <c r="Y325">
        <f t="shared" ref="Y325:Y366" si="47">+U325</f>
        <v>36306310</v>
      </c>
      <c r="AC325" t="s">
        <v>327</v>
      </c>
      <c r="AD325">
        <v>13129</v>
      </c>
    </row>
    <row r="326" spans="21:30" x14ac:dyDescent="0.3">
      <c r="U326">
        <f t="shared" si="45"/>
        <v>36308109</v>
      </c>
      <c r="V326" t="s">
        <v>173</v>
      </c>
      <c r="W326" t="s">
        <v>17</v>
      </c>
      <c r="X326">
        <f t="shared" si="46"/>
        <v>8109</v>
      </c>
      <c r="Y326">
        <f t="shared" si="47"/>
        <v>36308109</v>
      </c>
      <c r="AC326" t="s">
        <v>328</v>
      </c>
      <c r="AD326">
        <v>13130</v>
      </c>
    </row>
    <row r="327" spans="21:30" x14ac:dyDescent="0.3">
      <c r="U327">
        <f t="shared" si="45"/>
        <v>36305706</v>
      </c>
      <c r="V327" t="s">
        <v>98</v>
      </c>
      <c r="W327" t="s">
        <v>17</v>
      </c>
      <c r="X327">
        <f t="shared" si="46"/>
        <v>5706</v>
      </c>
      <c r="Y327">
        <f t="shared" si="47"/>
        <v>36305706</v>
      </c>
      <c r="AC327" t="s">
        <v>329</v>
      </c>
      <c r="AD327">
        <v>13131</v>
      </c>
    </row>
    <row r="328" spans="21:30" x14ac:dyDescent="0.3">
      <c r="U328">
        <f t="shared" si="45"/>
        <v>36313101</v>
      </c>
      <c r="V328" t="s">
        <v>300</v>
      </c>
      <c r="W328" t="s">
        <v>17</v>
      </c>
      <c r="X328">
        <f t="shared" si="46"/>
        <v>13101</v>
      </c>
      <c r="Y328">
        <f t="shared" si="47"/>
        <v>36313101</v>
      </c>
      <c r="AC328" t="s">
        <v>330</v>
      </c>
      <c r="AD328">
        <v>13132</v>
      </c>
    </row>
    <row r="329" spans="21:30" x14ac:dyDescent="0.3">
      <c r="U329">
        <f t="shared" si="45"/>
        <v>36305606</v>
      </c>
      <c r="V329" t="s">
        <v>92</v>
      </c>
      <c r="W329" t="s">
        <v>17</v>
      </c>
      <c r="X329">
        <f t="shared" si="46"/>
        <v>5606</v>
      </c>
      <c r="Y329">
        <f t="shared" si="47"/>
        <v>36305606</v>
      </c>
      <c r="AC329" t="s">
        <v>331</v>
      </c>
      <c r="AD329">
        <v>13201</v>
      </c>
    </row>
    <row r="330" spans="21:30" x14ac:dyDescent="0.3">
      <c r="U330">
        <f t="shared" si="45"/>
        <v>36302103</v>
      </c>
      <c r="V330" t="s">
        <v>37</v>
      </c>
      <c r="W330" t="s">
        <v>17</v>
      </c>
      <c r="X330">
        <f t="shared" si="46"/>
        <v>2103</v>
      </c>
      <c r="Y330">
        <f t="shared" si="47"/>
        <v>36302103</v>
      </c>
      <c r="AC330" t="s">
        <v>332</v>
      </c>
      <c r="AD330">
        <v>13202</v>
      </c>
    </row>
    <row r="331" spans="21:30" x14ac:dyDescent="0.3">
      <c r="U331">
        <f t="shared" si="45"/>
        <v>36313601</v>
      </c>
      <c r="V331" t="s">
        <v>346</v>
      </c>
      <c r="W331" t="s">
        <v>17</v>
      </c>
      <c r="X331">
        <f t="shared" si="46"/>
        <v>13601</v>
      </c>
      <c r="Y331">
        <f t="shared" si="47"/>
        <v>36313601</v>
      </c>
      <c r="AC331" t="s">
        <v>333</v>
      </c>
      <c r="AD331">
        <v>13203</v>
      </c>
    </row>
    <row r="332" spans="21:30" x14ac:dyDescent="0.3">
      <c r="U332">
        <f t="shared" si="45"/>
        <v>36307101</v>
      </c>
      <c r="V332" t="s">
        <v>136</v>
      </c>
      <c r="W332" t="s">
        <v>17</v>
      </c>
      <c r="X332">
        <f t="shared" si="46"/>
        <v>7101</v>
      </c>
      <c r="Y332">
        <f t="shared" si="47"/>
        <v>36307101</v>
      </c>
      <c r="AC332" t="s">
        <v>334</v>
      </c>
      <c r="AD332">
        <v>13301</v>
      </c>
    </row>
    <row r="333" spans="21:30" x14ac:dyDescent="0.3">
      <c r="U333">
        <f t="shared" si="45"/>
        <v>36308110</v>
      </c>
      <c r="V333" t="s">
        <v>174</v>
      </c>
      <c r="W333" t="s">
        <v>17</v>
      </c>
      <c r="X333">
        <f t="shared" si="46"/>
        <v>8110</v>
      </c>
      <c r="Y333">
        <f t="shared" si="47"/>
        <v>36308110</v>
      </c>
      <c r="AC333" t="s">
        <v>335</v>
      </c>
      <c r="AD333">
        <v>13302</v>
      </c>
    </row>
    <row r="334" spans="21:30" x14ac:dyDescent="0.3">
      <c r="U334">
        <f t="shared" si="45"/>
        <v>36302104</v>
      </c>
      <c r="V334" t="s">
        <v>38</v>
      </c>
      <c r="W334" t="s">
        <v>17</v>
      </c>
      <c r="X334">
        <f t="shared" si="46"/>
        <v>2104</v>
      </c>
      <c r="Y334">
        <f t="shared" si="47"/>
        <v>36302104</v>
      </c>
      <c r="AC334" t="s">
        <v>336</v>
      </c>
      <c r="AD334">
        <v>13303</v>
      </c>
    </row>
    <row r="335" spans="21:30" x14ac:dyDescent="0.3">
      <c r="U335">
        <f t="shared" si="45"/>
        <v>36309101</v>
      </c>
      <c r="V335" t="s">
        <v>219</v>
      </c>
      <c r="W335" t="s">
        <v>17</v>
      </c>
      <c r="X335">
        <f t="shared" si="46"/>
        <v>9101</v>
      </c>
      <c r="Y335">
        <f t="shared" si="47"/>
        <v>36309101</v>
      </c>
      <c r="AC335" t="s">
        <v>337</v>
      </c>
      <c r="AD335">
        <v>13401</v>
      </c>
    </row>
    <row r="336" spans="21:30" x14ac:dyDescent="0.3">
      <c r="U336">
        <f t="shared" si="45"/>
        <v>36307308</v>
      </c>
      <c r="V336" t="s">
        <v>155</v>
      </c>
      <c r="W336" t="s">
        <v>17</v>
      </c>
      <c r="X336">
        <f t="shared" si="46"/>
        <v>7308</v>
      </c>
      <c r="Y336">
        <f t="shared" si="47"/>
        <v>36307308</v>
      </c>
      <c r="AC336" t="s">
        <v>338</v>
      </c>
      <c r="AD336">
        <v>13402</v>
      </c>
    </row>
    <row r="337" spans="21:30" x14ac:dyDescent="0.3">
      <c r="U337">
        <f t="shared" si="45"/>
        <v>36309117</v>
      </c>
      <c r="V337" t="s">
        <v>235</v>
      </c>
      <c r="W337" t="s">
        <v>17</v>
      </c>
      <c r="X337">
        <f t="shared" si="46"/>
        <v>9117</v>
      </c>
      <c r="Y337">
        <f t="shared" si="47"/>
        <v>36309117</v>
      </c>
      <c r="AC337" t="s">
        <v>339</v>
      </c>
      <c r="AD337">
        <v>13403</v>
      </c>
    </row>
    <row r="338" spans="21:30" x14ac:dyDescent="0.3">
      <c r="U338">
        <f t="shared" si="45"/>
        <v>36303103</v>
      </c>
      <c r="V338" t="s">
        <v>46</v>
      </c>
      <c r="W338" t="s">
        <v>17</v>
      </c>
      <c r="X338">
        <f t="shared" si="46"/>
        <v>3103</v>
      </c>
      <c r="Y338">
        <f t="shared" si="47"/>
        <v>36303103</v>
      </c>
      <c r="AC338" t="s">
        <v>340</v>
      </c>
      <c r="AD338">
        <v>13404</v>
      </c>
    </row>
    <row r="339" spans="21:30" x14ac:dyDescent="0.3">
      <c r="U339">
        <f t="shared" si="45"/>
        <v>36313303</v>
      </c>
      <c r="V339" t="s">
        <v>336</v>
      </c>
      <c r="W339" t="s">
        <v>17</v>
      </c>
      <c r="X339">
        <f t="shared" si="46"/>
        <v>13303</v>
      </c>
      <c r="Y339">
        <f t="shared" si="47"/>
        <v>36313303</v>
      </c>
      <c r="AC339" t="s">
        <v>341</v>
      </c>
      <c r="AD339">
        <v>13501</v>
      </c>
    </row>
    <row r="340" spans="21:30" x14ac:dyDescent="0.3">
      <c r="U340">
        <f t="shared" si="45"/>
        <v>36312303</v>
      </c>
      <c r="V340" t="s">
        <v>297</v>
      </c>
      <c r="W340" t="s">
        <v>17</v>
      </c>
      <c r="X340">
        <f t="shared" si="46"/>
        <v>12303</v>
      </c>
      <c r="Y340">
        <f t="shared" si="47"/>
        <v>36312303</v>
      </c>
      <c r="AC340" t="s">
        <v>342</v>
      </c>
      <c r="AD340">
        <v>13502</v>
      </c>
    </row>
    <row r="341" spans="21:30" x14ac:dyDescent="0.3">
      <c r="U341">
        <f t="shared" si="45"/>
        <v>36308207</v>
      </c>
      <c r="V341" t="s">
        <v>183</v>
      </c>
      <c r="W341" t="s">
        <v>17</v>
      </c>
      <c r="X341">
        <f t="shared" si="46"/>
        <v>8207</v>
      </c>
      <c r="Y341">
        <f t="shared" si="47"/>
        <v>36308207</v>
      </c>
      <c r="AC341" t="s">
        <v>343</v>
      </c>
      <c r="AD341">
        <v>13503</v>
      </c>
    </row>
    <row r="342" spans="21:30" x14ac:dyDescent="0.3">
      <c r="U342">
        <f t="shared" si="45"/>
        <v>36302301</v>
      </c>
      <c r="V342" t="s">
        <v>42</v>
      </c>
      <c r="W342" t="s">
        <v>17</v>
      </c>
      <c r="X342">
        <f t="shared" si="46"/>
        <v>2301</v>
      </c>
      <c r="Y342">
        <f t="shared" si="47"/>
        <v>36302301</v>
      </c>
      <c r="AC342" t="s">
        <v>344</v>
      </c>
      <c r="AD342">
        <v>13504</v>
      </c>
    </row>
    <row r="343" spans="21:30" x14ac:dyDescent="0.3">
      <c r="U343">
        <f t="shared" si="45"/>
        <v>36309118</v>
      </c>
      <c r="V343" t="s">
        <v>236</v>
      </c>
      <c r="W343" t="s">
        <v>17</v>
      </c>
      <c r="X343">
        <f t="shared" si="46"/>
        <v>9118</v>
      </c>
      <c r="Y343">
        <f t="shared" si="47"/>
        <v>36309118</v>
      </c>
      <c r="AC343" t="s">
        <v>345</v>
      </c>
      <c r="AD343">
        <v>13505</v>
      </c>
    </row>
    <row r="344" spans="21:30" x14ac:dyDescent="0.3">
      <c r="U344">
        <f t="shared" si="45"/>
        <v>36308111</v>
      </c>
      <c r="V344" t="s">
        <v>175</v>
      </c>
      <c r="W344" t="s">
        <v>17</v>
      </c>
      <c r="X344">
        <f t="shared" si="46"/>
        <v>8111</v>
      </c>
      <c r="Y344">
        <f t="shared" si="47"/>
        <v>36308111</v>
      </c>
      <c r="AC344" t="s">
        <v>346</v>
      </c>
      <c r="AD344">
        <v>13601</v>
      </c>
    </row>
    <row r="345" spans="21:30" x14ac:dyDescent="0.3">
      <c r="U345">
        <f t="shared" si="45"/>
        <v>36312402</v>
      </c>
      <c r="V345" t="s">
        <v>299</v>
      </c>
      <c r="W345" t="s">
        <v>17</v>
      </c>
      <c r="X345">
        <f t="shared" si="46"/>
        <v>12402</v>
      </c>
      <c r="Y345">
        <f t="shared" si="47"/>
        <v>36312402</v>
      </c>
      <c r="AC345" t="s">
        <v>347</v>
      </c>
      <c r="AD345">
        <v>13602</v>
      </c>
    </row>
    <row r="346" spans="21:30" x14ac:dyDescent="0.3">
      <c r="U346">
        <f t="shared" si="45"/>
        <v>36311303</v>
      </c>
      <c r="V346" t="s">
        <v>287</v>
      </c>
      <c r="W346" t="s">
        <v>17</v>
      </c>
      <c r="X346">
        <f t="shared" si="46"/>
        <v>11303</v>
      </c>
      <c r="Y346">
        <f t="shared" si="47"/>
        <v>36311303</v>
      </c>
      <c r="AC346" t="s">
        <v>348</v>
      </c>
      <c r="AD346">
        <v>13603</v>
      </c>
    </row>
    <row r="347" spans="21:30" x14ac:dyDescent="0.3">
      <c r="U347">
        <f t="shared" si="45"/>
        <v>36309210</v>
      </c>
      <c r="V347" t="s">
        <v>249</v>
      </c>
      <c r="W347" t="s">
        <v>17</v>
      </c>
      <c r="X347">
        <f t="shared" si="46"/>
        <v>9210</v>
      </c>
      <c r="Y347">
        <f t="shared" si="47"/>
        <v>36309210</v>
      </c>
      <c r="AC347" t="s">
        <v>349</v>
      </c>
      <c r="AD347">
        <v>13604</v>
      </c>
    </row>
    <row r="348" spans="21:30" x14ac:dyDescent="0.3">
      <c r="U348">
        <f t="shared" si="45"/>
        <v>36316207</v>
      </c>
      <c r="V348" t="s">
        <v>217</v>
      </c>
      <c r="W348" t="s">
        <v>17</v>
      </c>
      <c r="X348">
        <f t="shared" si="46"/>
        <v>16207</v>
      </c>
      <c r="Y348">
        <f t="shared" si="47"/>
        <v>36316207</v>
      </c>
      <c r="AC348" t="s">
        <v>350</v>
      </c>
      <c r="AD348">
        <v>13605</v>
      </c>
    </row>
    <row r="349" spans="21:30" x14ac:dyDescent="0.3">
      <c r="U349">
        <f t="shared" si="45"/>
        <v>36308312</v>
      </c>
      <c r="V349" t="s">
        <v>195</v>
      </c>
      <c r="W349" t="s">
        <v>17</v>
      </c>
      <c r="X349">
        <f t="shared" si="46"/>
        <v>8312</v>
      </c>
      <c r="Y349">
        <f t="shared" si="47"/>
        <v>36308312</v>
      </c>
      <c r="AC349" t="s">
        <v>351</v>
      </c>
      <c r="AD349">
        <v>14101</v>
      </c>
    </row>
    <row r="350" spans="21:30" x14ac:dyDescent="0.3">
      <c r="U350">
        <f t="shared" si="45"/>
        <v>36314101</v>
      </c>
      <c r="V350" t="s">
        <v>351</v>
      </c>
      <c r="W350" t="s">
        <v>17</v>
      </c>
      <c r="X350">
        <f t="shared" si="46"/>
        <v>14101</v>
      </c>
      <c r="Y350">
        <f t="shared" si="47"/>
        <v>36314101</v>
      </c>
      <c r="AC350" t="s">
        <v>352</v>
      </c>
      <c r="AD350">
        <v>14102</v>
      </c>
    </row>
    <row r="351" spans="21:30" x14ac:dyDescent="0.3">
      <c r="U351">
        <f t="shared" si="45"/>
        <v>36303301</v>
      </c>
      <c r="V351" t="s">
        <v>49</v>
      </c>
      <c r="W351" t="s">
        <v>17</v>
      </c>
      <c r="X351">
        <f t="shared" si="46"/>
        <v>3301</v>
      </c>
      <c r="Y351">
        <f t="shared" si="47"/>
        <v>36303301</v>
      </c>
      <c r="AC351" t="s">
        <v>353</v>
      </c>
      <c r="AD351">
        <v>14103</v>
      </c>
    </row>
    <row r="352" spans="21:30" x14ac:dyDescent="0.3">
      <c r="U352">
        <f t="shared" si="45"/>
        <v>36305101</v>
      </c>
      <c r="V352" t="s">
        <v>26</v>
      </c>
      <c r="W352" t="s">
        <v>17</v>
      </c>
      <c r="X352">
        <f t="shared" si="46"/>
        <v>5101</v>
      </c>
      <c r="Y352">
        <f t="shared" si="47"/>
        <v>36305101</v>
      </c>
      <c r="AC352" t="s">
        <v>28</v>
      </c>
      <c r="AD352">
        <v>14104</v>
      </c>
    </row>
    <row r="353" spans="21:30" x14ac:dyDescent="0.3">
      <c r="U353">
        <f t="shared" si="45"/>
        <v>36307309</v>
      </c>
      <c r="V353" t="s">
        <v>156</v>
      </c>
      <c r="W353" t="s">
        <v>17</v>
      </c>
      <c r="X353">
        <f t="shared" si="46"/>
        <v>7309</v>
      </c>
      <c r="Y353">
        <f t="shared" si="47"/>
        <v>36307309</v>
      </c>
      <c r="AC353" t="s">
        <v>354</v>
      </c>
      <c r="AD353">
        <v>14105</v>
      </c>
    </row>
    <row r="354" spans="21:30" x14ac:dyDescent="0.3">
      <c r="U354">
        <f t="shared" si="45"/>
        <v>36309211</v>
      </c>
      <c r="V354" t="s">
        <v>250</v>
      </c>
      <c r="W354" t="s">
        <v>17</v>
      </c>
      <c r="X354">
        <f t="shared" si="46"/>
        <v>9211</v>
      </c>
      <c r="Y354">
        <f t="shared" si="47"/>
        <v>36309211</v>
      </c>
      <c r="AC354" t="s">
        <v>355</v>
      </c>
      <c r="AD354">
        <v>14106</v>
      </c>
    </row>
    <row r="355" spans="21:30" x14ac:dyDescent="0.3">
      <c r="U355">
        <f t="shared" si="45"/>
        <v>36304106</v>
      </c>
      <c r="V355" t="s">
        <v>57</v>
      </c>
      <c r="W355" t="s">
        <v>17</v>
      </c>
      <c r="X355">
        <f t="shared" si="46"/>
        <v>4106</v>
      </c>
      <c r="Y355">
        <f t="shared" si="47"/>
        <v>36304106</v>
      </c>
      <c r="AC355" t="s">
        <v>356</v>
      </c>
      <c r="AD355">
        <v>14107</v>
      </c>
    </row>
    <row r="356" spans="21:30" x14ac:dyDescent="0.3">
      <c r="U356">
        <f t="shared" si="45"/>
        <v>36309119</v>
      </c>
      <c r="V356" t="s">
        <v>237</v>
      </c>
      <c r="W356" t="s">
        <v>17</v>
      </c>
      <c r="X356">
        <f t="shared" si="46"/>
        <v>9119</v>
      </c>
      <c r="Y356">
        <f t="shared" si="47"/>
        <v>36309119</v>
      </c>
      <c r="AC356" t="s">
        <v>357</v>
      </c>
      <c r="AD356">
        <v>14108</v>
      </c>
    </row>
    <row r="357" spans="21:30" x14ac:dyDescent="0.3">
      <c r="U357">
        <f t="shared" si="45"/>
        <v>36307407</v>
      </c>
      <c r="V357" t="s">
        <v>163</v>
      </c>
      <c r="W357" t="s">
        <v>17</v>
      </c>
      <c r="X357">
        <f t="shared" si="46"/>
        <v>7407</v>
      </c>
      <c r="Y357">
        <f t="shared" si="47"/>
        <v>36307407</v>
      </c>
      <c r="AC357" t="s">
        <v>358</v>
      </c>
      <c r="AD357">
        <v>14201</v>
      </c>
    </row>
    <row r="358" spans="21:30" x14ac:dyDescent="0.3">
      <c r="U358">
        <f t="shared" si="45"/>
        <v>36305804</v>
      </c>
      <c r="V358" t="s">
        <v>102</v>
      </c>
      <c r="W358" t="s">
        <v>17</v>
      </c>
      <c r="X358">
        <f t="shared" si="46"/>
        <v>5804</v>
      </c>
      <c r="Y358">
        <f t="shared" si="47"/>
        <v>36305804</v>
      </c>
      <c r="AC358" t="s">
        <v>359</v>
      </c>
      <c r="AD358">
        <v>14202</v>
      </c>
    </row>
    <row r="359" spans="21:30" x14ac:dyDescent="0.3">
      <c r="U359">
        <f t="shared" si="45"/>
        <v>36309120</v>
      </c>
      <c r="V359" t="s">
        <v>238</v>
      </c>
      <c r="W359" t="s">
        <v>17</v>
      </c>
      <c r="X359">
        <f t="shared" si="46"/>
        <v>9120</v>
      </c>
      <c r="Y359">
        <f t="shared" si="47"/>
        <v>36309120</v>
      </c>
      <c r="AC359" t="s">
        <v>360</v>
      </c>
      <c r="AD359">
        <v>14203</v>
      </c>
    </row>
    <row r="360" spans="21:30" x14ac:dyDescent="0.3">
      <c r="U360">
        <f t="shared" si="45"/>
        <v>36305109</v>
      </c>
      <c r="V360" t="s">
        <v>71</v>
      </c>
      <c r="W360" t="s">
        <v>17</v>
      </c>
      <c r="X360">
        <f t="shared" si="46"/>
        <v>5109</v>
      </c>
      <c r="Y360">
        <f t="shared" si="47"/>
        <v>36305109</v>
      </c>
      <c r="AC360" t="s">
        <v>361</v>
      </c>
      <c r="AD360">
        <v>14204</v>
      </c>
    </row>
    <row r="361" spans="21:30" x14ac:dyDescent="0.3">
      <c r="U361">
        <f t="shared" si="45"/>
        <v>36313132</v>
      </c>
      <c r="V361" t="s">
        <v>330</v>
      </c>
      <c r="W361" t="s">
        <v>17</v>
      </c>
      <c r="X361">
        <f t="shared" si="46"/>
        <v>13132</v>
      </c>
      <c r="Y361">
        <f t="shared" si="47"/>
        <v>36313132</v>
      </c>
      <c r="AC361" t="s">
        <v>362</v>
      </c>
      <c r="AD361">
        <v>15101</v>
      </c>
    </row>
    <row r="362" spans="21:30" x14ac:dyDescent="0.3">
      <c r="U362">
        <f t="shared" si="45"/>
        <v>36307408</v>
      </c>
      <c r="V362" t="s">
        <v>164</v>
      </c>
      <c r="W362" t="s">
        <v>17</v>
      </c>
      <c r="X362">
        <f t="shared" si="46"/>
        <v>7408</v>
      </c>
      <c r="Y362">
        <f t="shared" si="47"/>
        <v>36307408</v>
      </c>
      <c r="AC362" t="s">
        <v>363</v>
      </c>
      <c r="AD362">
        <v>15102</v>
      </c>
    </row>
    <row r="363" spans="21:30" x14ac:dyDescent="0.3">
      <c r="U363">
        <f t="shared" si="45"/>
        <v>36308313</v>
      </c>
      <c r="V363" t="s">
        <v>196</v>
      </c>
      <c r="W363" t="s">
        <v>17</v>
      </c>
      <c r="X363">
        <f t="shared" si="46"/>
        <v>8313</v>
      </c>
      <c r="Y363">
        <f t="shared" si="47"/>
        <v>36308313</v>
      </c>
      <c r="AC363" t="s">
        <v>364</v>
      </c>
      <c r="AD363">
        <v>15201</v>
      </c>
    </row>
    <row r="364" spans="21:30" x14ac:dyDescent="0.3">
      <c r="U364">
        <f t="shared" si="45"/>
        <v>36316109</v>
      </c>
      <c r="V364" t="s">
        <v>218</v>
      </c>
      <c r="W364" t="s">
        <v>17</v>
      </c>
      <c r="X364">
        <f t="shared" si="46"/>
        <v>16109</v>
      </c>
      <c r="Y364">
        <f t="shared" si="47"/>
        <v>36316109</v>
      </c>
      <c r="AC364" t="s">
        <v>365</v>
      </c>
      <c r="AD364">
        <v>15202</v>
      </c>
    </row>
    <row r="365" spans="21:30" x14ac:dyDescent="0.3">
      <c r="U365">
        <f t="shared" si="45"/>
        <v>36305405</v>
      </c>
      <c r="V365" t="s">
        <v>81</v>
      </c>
      <c r="W365" t="s">
        <v>17</v>
      </c>
      <c r="X365">
        <f t="shared" si="46"/>
        <v>5405</v>
      </c>
      <c r="Y365">
        <f t="shared" si="47"/>
        <v>36305405</v>
      </c>
    </row>
    <row r="366" spans="21:30" x14ac:dyDescent="0.3">
      <c r="U366" t="e">
        <f t="shared" si="45"/>
        <v>#N/A</v>
      </c>
      <c r="X366" t="e">
        <f t="shared" si="46"/>
        <v>#N/A</v>
      </c>
      <c r="Y366" t="e">
        <f t="shared" si="47"/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A89A-B284-4524-A564-1E9E745816B0}">
  <sheetPr>
    <tabColor rgb="FFFFC000"/>
  </sheetPr>
  <dimension ref="A3:G3023"/>
  <sheetViews>
    <sheetView topLeftCell="B1" workbookViewId="0">
      <selection activeCell="D17" sqref="D17"/>
    </sheetView>
  </sheetViews>
  <sheetFormatPr baseColWidth="10" defaultRowHeight="14.4" x14ac:dyDescent="0.3"/>
  <cols>
    <col min="1" max="2" width="37.21875" bestFit="1" customWidth="1"/>
    <col min="3" max="3" width="8.33203125" bestFit="1" customWidth="1"/>
    <col min="4" max="4" width="44" bestFit="1" customWidth="1"/>
    <col min="5" max="5" width="24.33203125" bestFit="1" customWidth="1"/>
    <col min="6" max="6" width="14.33203125" bestFit="1" customWidth="1"/>
    <col min="7" max="7" width="12.77734375" bestFit="1" customWidth="1"/>
  </cols>
  <sheetData>
    <row r="3" spans="1:7" x14ac:dyDescent="0.3">
      <c r="A3" s="4" t="s">
        <v>3</v>
      </c>
      <c r="B3" s="4" t="s">
        <v>4</v>
      </c>
      <c r="C3" s="4" t="s">
        <v>5</v>
      </c>
      <c r="D3" s="4" t="s">
        <v>23</v>
      </c>
      <c r="E3" s="4" t="s">
        <v>6</v>
      </c>
      <c r="F3" s="4" t="s">
        <v>24</v>
      </c>
      <c r="G3" s="4" t="s">
        <v>383</v>
      </c>
    </row>
    <row r="4" spans="1:7" x14ac:dyDescent="0.3">
      <c r="A4" t="s">
        <v>406</v>
      </c>
      <c r="B4" t="s">
        <v>408</v>
      </c>
      <c r="C4" t="s">
        <v>19</v>
      </c>
      <c r="D4" t="s">
        <v>15</v>
      </c>
      <c r="E4" t="s">
        <v>14</v>
      </c>
      <c r="F4" t="s">
        <v>406</v>
      </c>
      <c r="G4">
        <v>100200300</v>
      </c>
    </row>
    <row r="5" spans="1:7" x14ac:dyDescent="0.3">
      <c r="A5" t="s">
        <v>406</v>
      </c>
      <c r="B5" t="s">
        <v>408</v>
      </c>
      <c r="C5" t="s">
        <v>19</v>
      </c>
      <c r="D5" t="s">
        <v>407</v>
      </c>
      <c r="E5" t="s">
        <v>14</v>
      </c>
      <c r="F5" t="s">
        <v>406</v>
      </c>
      <c r="G5">
        <v>100200300</v>
      </c>
    </row>
    <row r="6" spans="1:7" x14ac:dyDescent="0.3">
      <c r="A6" t="s">
        <v>406</v>
      </c>
      <c r="B6" t="s">
        <v>408</v>
      </c>
      <c r="C6" t="s">
        <v>15</v>
      </c>
      <c r="D6" t="s">
        <v>407</v>
      </c>
      <c r="E6" t="s">
        <v>368</v>
      </c>
      <c r="F6" t="s">
        <v>406</v>
      </c>
      <c r="G6">
        <v>100200302</v>
      </c>
    </row>
    <row r="7" spans="1:7" x14ac:dyDescent="0.3">
      <c r="A7" t="s">
        <v>406</v>
      </c>
      <c r="B7" t="s">
        <v>408</v>
      </c>
      <c r="C7" t="s">
        <v>15</v>
      </c>
      <c r="D7" t="s">
        <v>407</v>
      </c>
      <c r="E7" t="s">
        <v>381</v>
      </c>
      <c r="F7" t="s">
        <v>406</v>
      </c>
      <c r="G7" t="s">
        <v>386</v>
      </c>
    </row>
    <row r="8" spans="1:7" x14ac:dyDescent="0.3">
      <c r="A8" t="s">
        <v>406</v>
      </c>
      <c r="B8" t="s">
        <v>408</v>
      </c>
      <c r="C8" t="s">
        <v>15</v>
      </c>
      <c r="D8" t="s">
        <v>407</v>
      </c>
      <c r="E8" t="s">
        <v>369</v>
      </c>
      <c r="F8" t="s">
        <v>406</v>
      </c>
      <c r="G8" t="s">
        <v>386</v>
      </c>
    </row>
    <row r="9" spans="1:7" x14ac:dyDescent="0.3">
      <c r="A9" t="s">
        <v>406</v>
      </c>
      <c r="B9" t="s">
        <v>408</v>
      </c>
      <c r="C9" t="s">
        <v>15</v>
      </c>
      <c r="D9" t="s">
        <v>407</v>
      </c>
      <c r="E9" t="s">
        <v>377</v>
      </c>
      <c r="F9" t="s">
        <v>406</v>
      </c>
      <c r="G9" t="s">
        <v>386</v>
      </c>
    </row>
    <row r="10" spans="1:7" x14ac:dyDescent="0.3">
      <c r="A10" t="s">
        <v>406</v>
      </c>
      <c r="B10" t="s">
        <v>408</v>
      </c>
      <c r="C10" t="s">
        <v>15</v>
      </c>
      <c r="D10" t="s">
        <v>407</v>
      </c>
      <c r="E10" t="s">
        <v>370</v>
      </c>
      <c r="F10" t="s">
        <v>406</v>
      </c>
      <c r="G10" t="s">
        <v>386</v>
      </c>
    </row>
    <row r="11" spans="1:7" x14ac:dyDescent="0.3">
      <c r="A11" t="s">
        <v>406</v>
      </c>
      <c r="B11" t="s">
        <v>408</v>
      </c>
      <c r="C11" t="s">
        <v>15</v>
      </c>
      <c r="D11" t="s">
        <v>407</v>
      </c>
      <c r="E11" t="s">
        <v>375</v>
      </c>
      <c r="F11" t="s">
        <v>406</v>
      </c>
      <c r="G11" t="s">
        <v>386</v>
      </c>
    </row>
    <row r="12" spans="1:7" x14ac:dyDescent="0.3">
      <c r="A12" t="s">
        <v>406</v>
      </c>
      <c r="B12" t="s">
        <v>408</v>
      </c>
      <c r="C12" t="s">
        <v>15</v>
      </c>
      <c r="D12" t="s">
        <v>407</v>
      </c>
      <c r="E12" t="s">
        <v>376</v>
      </c>
      <c r="F12" t="s">
        <v>406</v>
      </c>
      <c r="G12" t="s">
        <v>386</v>
      </c>
    </row>
    <row r="13" spans="1:7" x14ac:dyDescent="0.3">
      <c r="A13" t="s">
        <v>406</v>
      </c>
      <c r="B13" t="s">
        <v>408</v>
      </c>
      <c r="C13" t="s">
        <v>15</v>
      </c>
      <c r="D13" t="s">
        <v>407</v>
      </c>
      <c r="E13" t="s">
        <v>380</v>
      </c>
      <c r="F13" t="s">
        <v>406</v>
      </c>
      <c r="G13" t="s">
        <v>386</v>
      </c>
    </row>
    <row r="14" spans="1:7" x14ac:dyDescent="0.3">
      <c r="A14" t="s">
        <v>406</v>
      </c>
      <c r="B14" t="s">
        <v>408</v>
      </c>
      <c r="C14" t="s">
        <v>15</v>
      </c>
      <c r="D14" t="s">
        <v>407</v>
      </c>
      <c r="E14" t="s">
        <v>378</v>
      </c>
      <c r="F14" t="s">
        <v>406</v>
      </c>
      <c r="G14" t="s">
        <v>386</v>
      </c>
    </row>
    <row r="15" spans="1:7" x14ac:dyDescent="0.3">
      <c r="A15" t="s">
        <v>406</v>
      </c>
      <c r="B15" t="s">
        <v>408</v>
      </c>
      <c r="C15" t="s">
        <v>15</v>
      </c>
      <c r="D15" t="s">
        <v>407</v>
      </c>
      <c r="E15" t="s">
        <v>373</v>
      </c>
      <c r="F15" t="s">
        <v>406</v>
      </c>
      <c r="G15" t="s">
        <v>386</v>
      </c>
    </row>
    <row r="16" spans="1:7" x14ac:dyDescent="0.3">
      <c r="A16" t="s">
        <v>406</v>
      </c>
      <c r="B16" t="s">
        <v>408</v>
      </c>
      <c r="C16" t="s">
        <v>15</v>
      </c>
      <c r="D16" t="s">
        <v>407</v>
      </c>
      <c r="E16" t="s">
        <v>382</v>
      </c>
      <c r="F16" t="s">
        <v>406</v>
      </c>
      <c r="G16" t="s">
        <v>386</v>
      </c>
    </row>
    <row r="17" spans="1:7" x14ac:dyDescent="0.3">
      <c r="A17" t="s">
        <v>406</v>
      </c>
      <c r="B17" t="s">
        <v>408</v>
      </c>
      <c r="C17" t="s">
        <v>15</v>
      </c>
      <c r="D17" t="s">
        <v>407</v>
      </c>
      <c r="E17" t="s">
        <v>372</v>
      </c>
      <c r="F17" t="s">
        <v>406</v>
      </c>
      <c r="G17" t="s">
        <v>386</v>
      </c>
    </row>
    <row r="18" spans="1:7" x14ac:dyDescent="0.3">
      <c r="A18" t="s">
        <v>406</v>
      </c>
      <c r="B18" t="s">
        <v>408</v>
      </c>
      <c r="C18" t="s">
        <v>15</v>
      </c>
      <c r="D18" t="s">
        <v>407</v>
      </c>
      <c r="E18" t="s">
        <v>367</v>
      </c>
      <c r="F18" t="s">
        <v>406</v>
      </c>
      <c r="G18">
        <v>100200301</v>
      </c>
    </row>
    <row r="19" spans="1:7" x14ac:dyDescent="0.3">
      <c r="A19" t="s">
        <v>406</v>
      </c>
      <c r="B19" t="s">
        <v>408</v>
      </c>
      <c r="C19" t="s">
        <v>15</v>
      </c>
      <c r="D19" t="s">
        <v>407</v>
      </c>
      <c r="E19" t="s">
        <v>371</v>
      </c>
      <c r="F19" t="s">
        <v>406</v>
      </c>
      <c r="G19" t="s">
        <v>386</v>
      </c>
    </row>
    <row r="20" spans="1:7" x14ac:dyDescent="0.3">
      <c r="A20" t="s">
        <v>406</v>
      </c>
      <c r="B20" t="s">
        <v>408</v>
      </c>
      <c r="C20" t="s">
        <v>15</v>
      </c>
      <c r="D20" t="s">
        <v>407</v>
      </c>
      <c r="E20" t="s">
        <v>374</v>
      </c>
      <c r="F20" t="s">
        <v>406</v>
      </c>
      <c r="G20" t="s">
        <v>386</v>
      </c>
    </row>
    <row r="21" spans="1:7" x14ac:dyDescent="0.3">
      <c r="A21" t="s">
        <v>406</v>
      </c>
      <c r="B21" t="s">
        <v>408</v>
      </c>
      <c r="C21" t="s">
        <v>15</v>
      </c>
      <c r="D21" t="s">
        <v>407</v>
      </c>
      <c r="E21" t="s">
        <v>379</v>
      </c>
      <c r="F21" t="s">
        <v>406</v>
      </c>
      <c r="G21" t="s">
        <v>386</v>
      </c>
    </row>
    <row r="22" spans="1:7" x14ac:dyDescent="0.3">
      <c r="A22" t="s">
        <v>414</v>
      </c>
      <c r="B22" t="s">
        <v>408</v>
      </c>
      <c r="C22" t="s">
        <v>19</v>
      </c>
      <c r="D22" t="s">
        <v>15</v>
      </c>
      <c r="E22" t="s">
        <v>14</v>
      </c>
      <c r="F22" t="s">
        <v>416</v>
      </c>
      <c r="G22">
        <v>100200300</v>
      </c>
    </row>
    <row r="23" spans="1:7" x14ac:dyDescent="0.3">
      <c r="A23" t="s">
        <v>414</v>
      </c>
      <c r="B23" t="s">
        <v>408</v>
      </c>
      <c r="C23" t="s">
        <v>19</v>
      </c>
      <c r="D23" t="s">
        <v>15</v>
      </c>
      <c r="E23" t="s">
        <v>14</v>
      </c>
      <c r="F23" t="s">
        <v>469</v>
      </c>
      <c r="G23">
        <v>100200300</v>
      </c>
    </row>
    <row r="24" spans="1:7" x14ac:dyDescent="0.3">
      <c r="A24" t="s">
        <v>414</v>
      </c>
      <c r="B24" t="s">
        <v>408</v>
      </c>
      <c r="C24" t="s">
        <v>15</v>
      </c>
      <c r="D24" t="s">
        <v>407</v>
      </c>
      <c r="E24" t="s">
        <v>368</v>
      </c>
      <c r="F24" t="s">
        <v>416</v>
      </c>
      <c r="G24">
        <v>100200302</v>
      </c>
    </row>
    <row r="25" spans="1:7" x14ac:dyDescent="0.3">
      <c r="A25" t="s">
        <v>414</v>
      </c>
      <c r="B25" t="s">
        <v>408</v>
      </c>
      <c r="C25" t="s">
        <v>15</v>
      </c>
      <c r="D25" t="s">
        <v>407</v>
      </c>
      <c r="E25" t="s">
        <v>368</v>
      </c>
      <c r="F25" t="s">
        <v>469</v>
      </c>
      <c r="G25">
        <v>100200302</v>
      </c>
    </row>
    <row r="26" spans="1:7" x14ac:dyDescent="0.3">
      <c r="A26" t="s">
        <v>414</v>
      </c>
      <c r="B26" t="s">
        <v>408</v>
      </c>
      <c r="C26" t="s">
        <v>15</v>
      </c>
      <c r="D26" t="s">
        <v>407</v>
      </c>
      <c r="E26" t="s">
        <v>381</v>
      </c>
      <c r="F26" t="s">
        <v>416</v>
      </c>
      <c r="G26" t="s">
        <v>386</v>
      </c>
    </row>
    <row r="27" spans="1:7" x14ac:dyDescent="0.3">
      <c r="A27" t="s">
        <v>414</v>
      </c>
      <c r="B27" t="s">
        <v>408</v>
      </c>
      <c r="C27" t="s">
        <v>15</v>
      </c>
      <c r="D27" t="s">
        <v>407</v>
      </c>
      <c r="E27" t="s">
        <v>381</v>
      </c>
      <c r="F27" t="s">
        <v>469</v>
      </c>
      <c r="G27" t="s">
        <v>386</v>
      </c>
    </row>
    <row r="28" spans="1:7" x14ac:dyDescent="0.3">
      <c r="A28" t="s">
        <v>414</v>
      </c>
      <c r="B28" t="s">
        <v>408</v>
      </c>
      <c r="C28" t="s">
        <v>15</v>
      </c>
      <c r="D28" t="s">
        <v>407</v>
      </c>
      <c r="E28" t="s">
        <v>369</v>
      </c>
      <c r="F28" t="s">
        <v>416</v>
      </c>
      <c r="G28" t="s">
        <v>386</v>
      </c>
    </row>
    <row r="29" spans="1:7" x14ac:dyDescent="0.3">
      <c r="A29" t="s">
        <v>414</v>
      </c>
      <c r="B29" t="s">
        <v>408</v>
      </c>
      <c r="C29" t="s">
        <v>15</v>
      </c>
      <c r="D29" t="s">
        <v>407</v>
      </c>
      <c r="E29" t="s">
        <v>369</v>
      </c>
      <c r="F29" t="s">
        <v>469</v>
      </c>
      <c r="G29" t="s">
        <v>386</v>
      </c>
    </row>
    <row r="30" spans="1:7" x14ac:dyDescent="0.3">
      <c r="A30" t="s">
        <v>414</v>
      </c>
      <c r="B30" t="s">
        <v>408</v>
      </c>
      <c r="C30" t="s">
        <v>15</v>
      </c>
      <c r="D30" t="s">
        <v>407</v>
      </c>
      <c r="E30" t="s">
        <v>377</v>
      </c>
      <c r="F30" t="s">
        <v>416</v>
      </c>
      <c r="G30" t="s">
        <v>386</v>
      </c>
    </row>
    <row r="31" spans="1:7" x14ac:dyDescent="0.3">
      <c r="A31" t="s">
        <v>414</v>
      </c>
      <c r="B31" t="s">
        <v>408</v>
      </c>
      <c r="C31" t="s">
        <v>15</v>
      </c>
      <c r="D31" t="s">
        <v>407</v>
      </c>
      <c r="E31" t="s">
        <v>377</v>
      </c>
      <c r="F31" t="s">
        <v>469</v>
      </c>
      <c r="G31" t="s">
        <v>386</v>
      </c>
    </row>
    <row r="32" spans="1:7" x14ac:dyDescent="0.3">
      <c r="A32" t="s">
        <v>414</v>
      </c>
      <c r="B32" t="s">
        <v>408</v>
      </c>
      <c r="C32" t="s">
        <v>15</v>
      </c>
      <c r="D32" t="s">
        <v>407</v>
      </c>
      <c r="E32" t="s">
        <v>370</v>
      </c>
      <c r="F32" t="s">
        <v>416</v>
      </c>
      <c r="G32" t="s">
        <v>386</v>
      </c>
    </row>
    <row r="33" spans="1:7" x14ac:dyDescent="0.3">
      <c r="A33" t="s">
        <v>414</v>
      </c>
      <c r="B33" t="s">
        <v>408</v>
      </c>
      <c r="C33" t="s">
        <v>15</v>
      </c>
      <c r="D33" t="s">
        <v>407</v>
      </c>
      <c r="E33" t="s">
        <v>370</v>
      </c>
      <c r="F33" t="s">
        <v>469</v>
      </c>
      <c r="G33" t="s">
        <v>386</v>
      </c>
    </row>
    <row r="34" spans="1:7" x14ac:dyDescent="0.3">
      <c r="A34" t="s">
        <v>414</v>
      </c>
      <c r="B34" t="s">
        <v>408</v>
      </c>
      <c r="C34" t="s">
        <v>15</v>
      </c>
      <c r="D34" t="s">
        <v>407</v>
      </c>
      <c r="E34" t="s">
        <v>375</v>
      </c>
      <c r="F34" t="s">
        <v>416</v>
      </c>
      <c r="G34" t="s">
        <v>386</v>
      </c>
    </row>
    <row r="35" spans="1:7" x14ac:dyDescent="0.3">
      <c r="A35" t="s">
        <v>414</v>
      </c>
      <c r="B35" t="s">
        <v>408</v>
      </c>
      <c r="C35" t="s">
        <v>15</v>
      </c>
      <c r="D35" t="s">
        <v>407</v>
      </c>
      <c r="E35" t="s">
        <v>375</v>
      </c>
      <c r="F35" t="s">
        <v>469</v>
      </c>
      <c r="G35" t="s">
        <v>386</v>
      </c>
    </row>
    <row r="36" spans="1:7" x14ac:dyDescent="0.3">
      <c r="A36" t="s">
        <v>414</v>
      </c>
      <c r="B36" t="s">
        <v>408</v>
      </c>
      <c r="C36" t="s">
        <v>15</v>
      </c>
      <c r="D36" t="s">
        <v>407</v>
      </c>
      <c r="E36" t="s">
        <v>376</v>
      </c>
      <c r="F36" t="s">
        <v>416</v>
      </c>
      <c r="G36" t="s">
        <v>386</v>
      </c>
    </row>
    <row r="37" spans="1:7" x14ac:dyDescent="0.3">
      <c r="A37" t="s">
        <v>414</v>
      </c>
      <c r="B37" t="s">
        <v>408</v>
      </c>
      <c r="C37" t="s">
        <v>15</v>
      </c>
      <c r="D37" t="s">
        <v>407</v>
      </c>
      <c r="E37" t="s">
        <v>376</v>
      </c>
      <c r="F37" t="s">
        <v>469</v>
      </c>
      <c r="G37" t="s">
        <v>386</v>
      </c>
    </row>
    <row r="38" spans="1:7" x14ac:dyDescent="0.3">
      <c r="A38" t="s">
        <v>414</v>
      </c>
      <c r="B38" t="s">
        <v>408</v>
      </c>
      <c r="C38" t="s">
        <v>15</v>
      </c>
      <c r="D38" t="s">
        <v>407</v>
      </c>
      <c r="E38" t="s">
        <v>380</v>
      </c>
      <c r="F38" t="s">
        <v>416</v>
      </c>
      <c r="G38" t="s">
        <v>386</v>
      </c>
    </row>
    <row r="39" spans="1:7" x14ac:dyDescent="0.3">
      <c r="A39" t="s">
        <v>414</v>
      </c>
      <c r="B39" t="s">
        <v>408</v>
      </c>
      <c r="C39" t="s">
        <v>15</v>
      </c>
      <c r="D39" t="s">
        <v>407</v>
      </c>
      <c r="E39" t="s">
        <v>380</v>
      </c>
      <c r="F39" t="s">
        <v>469</v>
      </c>
      <c r="G39" t="s">
        <v>386</v>
      </c>
    </row>
    <row r="40" spans="1:7" x14ac:dyDescent="0.3">
      <c r="A40" t="s">
        <v>414</v>
      </c>
      <c r="B40" t="s">
        <v>408</v>
      </c>
      <c r="C40" t="s">
        <v>15</v>
      </c>
      <c r="D40" t="s">
        <v>407</v>
      </c>
      <c r="E40" t="s">
        <v>378</v>
      </c>
      <c r="F40" t="s">
        <v>416</v>
      </c>
      <c r="G40" t="s">
        <v>386</v>
      </c>
    </row>
    <row r="41" spans="1:7" x14ac:dyDescent="0.3">
      <c r="A41" t="s">
        <v>414</v>
      </c>
      <c r="B41" t="s">
        <v>408</v>
      </c>
      <c r="C41" t="s">
        <v>15</v>
      </c>
      <c r="D41" t="s">
        <v>407</v>
      </c>
      <c r="E41" t="s">
        <v>378</v>
      </c>
      <c r="F41" t="s">
        <v>469</v>
      </c>
      <c r="G41" t="s">
        <v>386</v>
      </c>
    </row>
    <row r="42" spans="1:7" x14ac:dyDescent="0.3">
      <c r="A42" t="s">
        <v>414</v>
      </c>
      <c r="B42" t="s">
        <v>408</v>
      </c>
      <c r="C42" t="s">
        <v>15</v>
      </c>
      <c r="D42" t="s">
        <v>407</v>
      </c>
      <c r="E42" t="s">
        <v>373</v>
      </c>
      <c r="F42" t="s">
        <v>416</v>
      </c>
      <c r="G42" t="s">
        <v>386</v>
      </c>
    </row>
    <row r="43" spans="1:7" x14ac:dyDescent="0.3">
      <c r="A43" t="s">
        <v>414</v>
      </c>
      <c r="B43" t="s">
        <v>408</v>
      </c>
      <c r="C43" t="s">
        <v>15</v>
      </c>
      <c r="D43" t="s">
        <v>407</v>
      </c>
      <c r="E43" t="s">
        <v>373</v>
      </c>
      <c r="F43" t="s">
        <v>469</v>
      </c>
      <c r="G43" t="s">
        <v>386</v>
      </c>
    </row>
    <row r="44" spans="1:7" x14ac:dyDescent="0.3">
      <c r="A44" t="s">
        <v>414</v>
      </c>
      <c r="B44" t="s">
        <v>408</v>
      </c>
      <c r="C44" t="s">
        <v>15</v>
      </c>
      <c r="D44" t="s">
        <v>407</v>
      </c>
      <c r="E44" t="s">
        <v>382</v>
      </c>
      <c r="F44" t="s">
        <v>416</v>
      </c>
      <c r="G44" t="s">
        <v>386</v>
      </c>
    </row>
    <row r="45" spans="1:7" x14ac:dyDescent="0.3">
      <c r="A45" t="s">
        <v>414</v>
      </c>
      <c r="B45" t="s">
        <v>408</v>
      </c>
      <c r="C45" t="s">
        <v>15</v>
      </c>
      <c r="D45" t="s">
        <v>407</v>
      </c>
      <c r="E45" t="s">
        <v>382</v>
      </c>
      <c r="F45" t="s">
        <v>469</v>
      </c>
      <c r="G45" t="s">
        <v>386</v>
      </c>
    </row>
    <row r="46" spans="1:7" x14ac:dyDescent="0.3">
      <c r="A46" t="s">
        <v>414</v>
      </c>
      <c r="B46" t="s">
        <v>408</v>
      </c>
      <c r="C46" t="s">
        <v>15</v>
      </c>
      <c r="D46" t="s">
        <v>407</v>
      </c>
      <c r="E46" t="s">
        <v>372</v>
      </c>
      <c r="F46" t="s">
        <v>416</v>
      </c>
      <c r="G46" t="s">
        <v>386</v>
      </c>
    </row>
    <row r="47" spans="1:7" x14ac:dyDescent="0.3">
      <c r="A47" t="s">
        <v>414</v>
      </c>
      <c r="B47" t="s">
        <v>408</v>
      </c>
      <c r="C47" t="s">
        <v>15</v>
      </c>
      <c r="D47" t="s">
        <v>407</v>
      </c>
      <c r="E47" t="s">
        <v>372</v>
      </c>
      <c r="F47" t="s">
        <v>469</v>
      </c>
      <c r="G47" t="s">
        <v>386</v>
      </c>
    </row>
    <row r="48" spans="1:7" x14ac:dyDescent="0.3">
      <c r="A48" t="s">
        <v>414</v>
      </c>
      <c r="B48" t="s">
        <v>408</v>
      </c>
      <c r="C48" t="s">
        <v>15</v>
      </c>
      <c r="D48" t="s">
        <v>407</v>
      </c>
      <c r="E48" t="s">
        <v>367</v>
      </c>
      <c r="F48" t="s">
        <v>416</v>
      </c>
      <c r="G48">
        <v>100200301</v>
      </c>
    </row>
    <row r="49" spans="1:7" x14ac:dyDescent="0.3">
      <c r="A49" t="s">
        <v>414</v>
      </c>
      <c r="B49" t="s">
        <v>408</v>
      </c>
      <c r="C49" t="s">
        <v>15</v>
      </c>
      <c r="D49" t="s">
        <v>407</v>
      </c>
      <c r="E49" t="s">
        <v>367</v>
      </c>
      <c r="F49" t="s">
        <v>469</v>
      </c>
      <c r="G49">
        <v>100200301</v>
      </c>
    </row>
    <row r="50" spans="1:7" x14ac:dyDescent="0.3">
      <c r="A50" t="s">
        <v>414</v>
      </c>
      <c r="B50" t="s">
        <v>408</v>
      </c>
      <c r="C50" t="s">
        <v>15</v>
      </c>
      <c r="D50" t="s">
        <v>407</v>
      </c>
      <c r="E50" t="s">
        <v>371</v>
      </c>
      <c r="F50" t="s">
        <v>416</v>
      </c>
      <c r="G50" t="s">
        <v>386</v>
      </c>
    </row>
    <row r="51" spans="1:7" x14ac:dyDescent="0.3">
      <c r="A51" t="s">
        <v>414</v>
      </c>
      <c r="B51" t="s">
        <v>408</v>
      </c>
      <c r="C51" t="s">
        <v>15</v>
      </c>
      <c r="D51" t="s">
        <v>407</v>
      </c>
      <c r="E51" t="s">
        <v>371</v>
      </c>
      <c r="F51" t="s">
        <v>469</v>
      </c>
      <c r="G51" t="s">
        <v>386</v>
      </c>
    </row>
    <row r="52" spans="1:7" x14ac:dyDescent="0.3">
      <c r="A52" t="s">
        <v>414</v>
      </c>
      <c r="B52" t="s">
        <v>408</v>
      </c>
      <c r="C52" t="s">
        <v>15</v>
      </c>
      <c r="D52" t="s">
        <v>407</v>
      </c>
      <c r="E52" t="s">
        <v>374</v>
      </c>
      <c r="F52" t="s">
        <v>416</v>
      </c>
      <c r="G52" t="s">
        <v>386</v>
      </c>
    </row>
    <row r="53" spans="1:7" x14ac:dyDescent="0.3">
      <c r="A53" t="s">
        <v>414</v>
      </c>
      <c r="B53" t="s">
        <v>408</v>
      </c>
      <c r="C53" t="s">
        <v>15</v>
      </c>
      <c r="D53" t="s">
        <v>407</v>
      </c>
      <c r="E53" t="s">
        <v>374</v>
      </c>
      <c r="F53" t="s">
        <v>469</v>
      </c>
      <c r="G53" t="s">
        <v>386</v>
      </c>
    </row>
    <row r="54" spans="1:7" x14ac:dyDescent="0.3">
      <c r="A54" t="s">
        <v>414</v>
      </c>
      <c r="B54" t="s">
        <v>408</v>
      </c>
      <c r="C54" t="s">
        <v>15</v>
      </c>
      <c r="D54" t="s">
        <v>407</v>
      </c>
      <c r="E54" t="s">
        <v>379</v>
      </c>
      <c r="F54" t="s">
        <v>416</v>
      </c>
      <c r="G54" t="s">
        <v>386</v>
      </c>
    </row>
    <row r="55" spans="1:7" x14ac:dyDescent="0.3">
      <c r="A55" t="s">
        <v>414</v>
      </c>
      <c r="B55" t="s">
        <v>408</v>
      </c>
      <c r="C55" t="s">
        <v>15</v>
      </c>
      <c r="D55" t="s">
        <v>407</v>
      </c>
      <c r="E55" t="s">
        <v>379</v>
      </c>
      <c r="F55" t="s">
        <v>469</v>
      </c>
      <c r="G55" t="s">
        <v>386</v>
      </c>
    </row>
    <row r="56" spans="1:7" x14ac:dyDescent="0.3">
      <c r="A56" t="s">
        <v>491</v>
      </c>
      <c r="B56" t="s">
        <v>408</v>
      </c>
      <c r="C56" t="s">
        <v>19</v>
      </c>
      <c r="D56" t="s">
        <v>15</v>
      </c>
      <c r="E56" t="s">
        <v>14</v>
      </c>
      <c r="F56" t="s">
        <v>406</v>
      </c>
      <c r="G56">
        <v>100200300</v>
      </c>
    </row>
    <row r="57" spans="1:7" x14ac:dyDescent="0.3">
      <c r="A57" t="s">
        <v>491</v>
      </c>
      <c r="B57" t="s">
        <v>408</v>
      </c>
      <c r="C57" t="s">
        <v>19</v>
      </c>
      <c r="D57" t="s">
        <v>15</v>
      </c>
      <c r="E57" t="s">
        <v>14</v>
      </c>
      <c r="F57" t="s">
        <v>492</v>
      </c>
      <c r="G57">
        <v>100200300</v>
      </c>
    </row>
    <row r="58" spans="1:7" x14ac:dyDescent="0.3">
      <c r="A58" t="s">
        <v>491</v>
      </c>
      <c r="B58" t="s">
        <v>408</v>
      </c>
      <c r="C58" t="s">
        <v>19</v>
      </c>
      <c r="D58" t="s">
        <v>407</v>
      </c>
      <c r="E58" t="s">
        <v>14</v>
      </c>
      <c r="F58" t="s">
        <v>860</v>
      </c>
      <c r="G58">
        <v>100200300</v>
      </c>
    </row>
    <row r="59" spans="1:7" x14ac:dyDescent="0.3">
      <c r="A59" t="s">
        <v>491</v>
      </c>
      <c r="B59" t="s">
        <v>408</v>
      </c>
      <c r="C59" t="s">
        <v>15</v>
      </c>
      <c r="D59" t="s">
        <v>17</v>
      </c>
      <c r="E59" t="s">
        <v>368</v>
      </c>
      <c r="F59" t="s">
        <v>406</v>
      </c>
      <c r="G59">
        <v>100200302</v>
      </c>
    </row>
    <row r="60" spans="1:7" x14ac:dyDescent="0.3">
      <c r="A60" t="s">
        <v>491</v>
      </c>
      <c r="B60" t="s">
        <v>408</v>
      </c>
      <c r="C60" t="s">
        <v>15</v>
      </c>
      <c r="D60" t="s">
        <v>17</v>
      </c>
      <c r="E60" t="s">
        <v>368</v>
      </c>
      <c r="F60" t="s">
        <v>492</v>
      </c>
      <c r="G60">
        <v>100200302</v>
      </c>
    </row>
    <row r="61" spans="1:7" x14ac:dyDescent="0.3">
      <c r="A61" t="s">
        <v>491</v>
      </c>
      <c r="B61" t="s">
        <v>408</v>
      </c>
      <c r="C61" t="s">
        <v>15</v>
      </c>
      <c r="D61" t="s">
        <v>17</v>
      </c>
      <c r="E61" t="s">
        <v>381</v>
      </c>
      <c r="F61" t="s">
        <v>406</v>
      </c>
      <c r="G61" t="s">
        <v>386</v>
      </c>
    </row>
    <row r="62" spans="1:7" x14ac:dyDescent="0.3">
      <c r="A62" t="s">
        <v>491</v>
      </c>
      <c r="B62" t="s">
        <v>408</v>
      </c>
      <c r="C62" t="s">
        <v>15</v>
      </c>
      <c r="D62" t="s">
        <v>17</v>
      </c>
      <c r="E62" t="s">
        <v>381</v>
      </c>
      <c r="F62" t="s">
        <v>492</v>
      </c>
      <c r="G62" t="s">
        <v>386</v>
      </c>
    </row>
    <row r="63" spans="1:7" x14ac:dyDescent="0.3">
      <c r="A63" t="s">
        <v>491</v>
      </c>
      <c r="B63" t="s">
        <v>408</v>
      </c>
      <c r="C63" t="s">
        <v>15</v>
      </c>
      <c r="D63" t="s">
        <v>17</v>
      </c>
      <c r="E63" t="s">
        <v>369</v>
      </c>
      <c r="F63" t="s">
        <v>406</v>
      </c>
      <c r="G63" t="s">
        <v>386</v>
      </c>
    </row>
    <row r="64" spans="1:7" x14ac:dyDescent="0.3">
      <c r="A64" t="s">
        <v>491</v>
      </c>
      <c r="B64" t="s">
        <v>408</v>
      </c>
      <c r="C64" t="s">
        <v>15</v>
      </c>
      <c r="D64" t="s">
        <v>17</v>
      </c>
      <c r="E64" t="s">
        <v>369</v>
      </c>
      <c r="F64" t="s">
        <v>492</v>
      </c>
      <c r="G64" t="s">
        <v>386</v>
      </c>
    </row>
    <row r="65" spans="1:7" x14ac:dyDescent="0.3">
      <c r="A65" t="s">
        <v>491</v>
      </c>
      <c r="B65" t="s">
        <v>408</v>
      </c>
      <c r="C65" t="s">
        <v>15</v>
      </c>
      <c r="D65" t="s">
        <v>17</v>
      </c>
      <c r="E65" t="s">
        <v>377</v>
      </c>
      <c r="F65" t="s">
        <v>406</v>
      </c>
      <c r="G65" t="s">
        <v>386</v>
      </c>
    </row>
    <row r="66" spans="1:7" x14ac:dyDescent="0.3">
      <c r="A66" t="s">
        <v>491</v>
      </c>
      <c r="B66" t="s">
        <v>408</v>
      </c>
      <c r="C66" t="s">
        <v>15</v>
      </c>
      <c r="D66" t="s">
        <v>17</v>
      </c>
      <c r="E66" t="s">
        <v>377</v>
      </c>
      <c r="F66" t="s">
        <v>492</v>
      </c>
      <c r="G66" t="s">
        <v>386</v>
      </c>
    </row>
    <row r="67" spans="1:7" x14ac:dyDescent="0.3">
      <c r="A67" t="s">
        <v>491</v>
      </c>
      <c r="B67" t="s">
        <v>408</v>
      </c>
      <c r="C67" t="s">
        <v>15</v>
      </c>
      <c r="D67" t="s">
        <v>17</v>
      </c>
      <c r="E67" t="s">
        <v>370</v>
      </c>
      <c r="F67" t="s">
        <v>406</v>
      </c>
      <c r="G67" t="s">
        <v>386</v>
      </c>
    </row>
    <row r="68" spans="1:7" x14ac:dyDescent="0.3">
      <c r="A68" t="s">
        <v>491</v>
      </c>
      <c r="B68" t="s">
        <v>408</v>
      </c>
      <c r="C68" t="s">
        <v>15</v>
      </c>
      <c r="D68" t="s">
        <v>17</v>
      </c>
      <c r="E68" t="s">
        <v>370</v>
      </c>
      <c r="F68" t="s">
        <v>492</v>
      </c>
      <c r="G68" t="s">
        <v>386</v>
      </c>
    </row>
    <row r="69" spans="1:7" x14ac:dyDescent="0.3">
      <c r="A69" t="s">
        <v>491</v>
      </c>
      <c r="B69" t="s">
        <v>408</v>
      </c>
      <c r="C69" t="s">
        <v>15</v>
      </c>
      <c r="D69" t="s">
        <v>17</v>
      </c>
      <c r="E69" t="s">
        <v>375</v>
      </c>
      <c r="F69" t="s">
        <v>406</v>
      </c>
      <c r="G69" t="s">
        <v>386</v>
      </c>
    </row>
    <row r="70" spans="1:7" x14ac:dyDescent="0.3">
      <c r="A70" t="s">
        <v>491</v>
      </c>
      <c r="B70" t="s">
        <v>408</v>
      </c>
      <c r="C70" t="s">
        <v>15</v>
      </c>
      <c r="D70" t="s">
        <v>17</v>
      </c>
      <c r="E70" t="s">
        <v>375</v>
      </c>
      <c r="F70" t="s">
        <v>492</v>
      </c>
      <c r="G70" t="s">
        <v>386</v>
      </c>
    </row>
    <row r="71" spans="1:7" x14ac:dyDescent="0.3">
      <c r="A71" t="s">
        <v>491</v>
      </c>
      <c r="B71" t="s">
        <v>408</v>
      </c>
      <c r="C71" t="s">
        <v>15</v>
      </c>
      <c r="D71" t="s">
        <v>17</v>
      </c>
      <c r="E71" t="s">
        <v>376</v>
      </c>
      <c r="F71" t="s">
        <v>406</v>
      </c>
      <c r="G71" t="s">
        <v>386</v>
      </c>
    </row>
    <row r="72" spans="1:7" x14ac:dyDescent="0.3">
      <c r="A72" t="s">
        <v>491</v>
      </c>
      <c r="B72" t="s">
        <v>408</v>
      </c>
      <c r="C72" t="s">
        <v>15</v>
      </c>
      <c r="D72" t="s">
        <v>17</v>
      </c>
      <c r="E72" t="s">
        <v>376</v>
      </c>
      <c r="F72" t="s">
        <v>492</v>
      </c>
      <c r="G72" t="s">
        <v>386</v>
      </c>
    </row>
    <row r="73" spans="1:7" x14ac:dyDescent="0.3">
      <c r="A73" t="s">
        <v>491</v>
      </c>
      <c r="B73" t="s">
        <v>408</v>
      </c>
      <c r="C73" t="s">
        <v>15</v>
      </c>
      <c r="D73" t="s">
        <v>17</v>
      </c>
      <c r="E73" t="s">
        <v>380</v>
      </c>
      <c r="F73" t="s">
        <v>406</v>
      </c>
      <c r="G73" t="s">
        <v>386</v>
      </c>
    </row>
    <row r="74" spans="1:7" x14ac:dyDescent="0.3">
      <c r="A74" t="s">
        <v>491</v>
      </c>
      <c r="B74" t="s">
        <v>408</v>
      </c>
      <c r="C74" t="s">
        <v>15</v>
      </c>
      <c r="D74" t="s">
        <v>17</v>
      </c>
      <c r="E74" t="s">
        <v>380</v>
      </c>
      <c r="F74" t="s">
        <v>492</v>
      </c>
      <c r="G74" t="s">
        <v>386</v>
      </c>
    </row>
    <row r="75" spans="1:7" x14ac:dyDescent="0.3">
      <c r="A75" t="s">
        <v>491</v>
      </c>
      <c r="B75" t="s">
        <v>408</v>
      </c>
      <c r="C75" t="s">
        <v>15</v>
      </c>
      <c r="D75" t="s">
        <v>17</v>
      </c>
      <c r="E75" t="s">
        <v>378</v>
      </c>
      <c r="F75" t="s">
        <v>406</v>
      </c>
      <c r="G75" t="s">
        <v>386</v>
      </c>
    </row>
    <row r="76" spans="1:7" x14ac:dyDescent="0.3">
      <c r="A76" t="s">
        <v>491</v>
      </c>
      <c r="B76" t="s">
        <v>408</v>
      </c>
      <c r="C76" t="s">
        <v>15</v>
      </c>
      <c r="D76" t="s">
        <v>17</v>
      </c>
      <c r="E76" t="s">
        <v>378</v>
      </c>
      <c r="F76" t="s">
        <v>492</v>
      </c>
      <c r="G76" t="s">
        <v>386</v>
      </c>
    </row>
    <row r="77" spans="1:7" x14ac:dyDescent="0.3">
      <c r="A77" t="s">
        <v>491</v>
      </c>
      <c r="B77" t="s">
        <v>408</v>
      </c>
      <c r="C77" t="s">
        <v>15</v>
      </c>
      <c r="D77" t="s">
        <v>17</v>
      </c>
      <c r="E77" t="s">
        <v>373</v>
      </c>
      <c r="F77" t="s">
        <v>406</v>
      </c>
      <c r="G77" t="s">
        <v>386</v>
      </c>
    </row>
    <row r="78" spans="1:7" x14ac:dyDescent="0.3">
      <c r="A78" t="s">
        <v>491</v>
      </c>
      <c r="B78" t="s">
        <v>408</v>
      </c>
      <c r="C78" t="s">
        <v>15</v>
      </c>
      <c r="D78" t="s">
        <v>17</v>
      </c>
      <c r="E78" t="s">
        <v>373</v>
      </c>
      <c r="F78" t="s">
        <v>492</v>
      </c>
      <c r="G78" t="s">
        <v>386</v>
      </c>
    </row>
    <row r="79" spans="1:7" x14ac:dyDescent="0.3">
      <c r="A79" t="s">
        <v>491</v>
      </c>
      <c r="B79" t="s">
        <v>408</v>
      </c>
      <c r="C79" t="s">
        <v>15</v>
      </c>
      <c r="D79" t="s">
        <v>17</v>
      </c>
      <c r="E79" t="s">
        <v>382</v>
      </c>
      <c r="F79" t="s">
        <v>406</v>
      </c>
      <c r="G79" t="s">
        <v>386</v>
      </c>
    </row>
    <row r="80" spans="1:7" x14ac:dyDescent="0.3">
      <c r="A80" t="s">
        <v>491</v>
      </c>
      <c r="B80" t="s">
        <v>408</v>
      </c>
      <c r="C80" t="s">
        <v>15</v>
      </c>
      <c r="D80" t="s">
        <v>17</v>
      </c>
      <c r="E80" t="s">
        <v>382</v>
      </c>
      <c r="F80" t="s">
        <v>492</v>
      </c>
      <c r="G80" t="s">
        <v>386</v>
      </c>
    </row>
    <row r="81" spans="1:7" x14ac:dyDescent="0.3">
      <c r="A81" t="s">
        <v>491</v>
      </c>
      <c r="B81" t="s">
        <v>408</v>
      </c>
      <c r="C81" t="s">
        <v>15</v>
      </c>
      <c r="D81" t="s">
        <v>17</v>
      </c>
      <c r="E81" t="s">
        <v>372</v>
      </c>
      <c r="F81" t="s">
        <v>406</v>
      </c>
      <c r="G81" t="s">
        <v>386</v>
      </c>
    </row>
    <row r="82" spans="1:7" x14ac:dyDescent="0.3">
      <c r="A82" t="s">
        <v>491</v>
      </c>
      <c r="B82" t="s">
        <v>408</v>
      </c>
      <c r="C82" t="s">
        <v>15</v>
      </c>
      <c r="D82" t="s">
        <v>17</v>
      </c>
      <c r="E82" t="s">
        <v>372</v>
      </c>
      <c r="F82" t="s">
        <v>492</v>
      </c>
      <c r="G82" t="s">
        <v>386</v>
      </c>
    </row>
    <row r="83" spans="1:7" x14ac:dyDescent="0.3">
      <c r="A83" t="s">
        <v>491</v>
      </c>
      <c r="B83" t="s">
        <v>408</v>
      </c>
      <c r="C83" t="s">
        <v>15</v>
      </c>
      <c r="D83" t="s">
        <v>17</v>
      </c>
      <c r="E83" t="s">
        <v>367</v>
      </c>
      <c r="F83" t="s">
        <v>406</v>
      </c>
      <c r="G83">
        <v>100200301</v>
      </c>
    </row>
    <row r="84" spans="1:7" x14ac:dyDescent="0.3">
      <c r="A84" t="s">
        <v>491</v>
      </c>
      <c r="B84" t="s">
        <v>408</v>
      </c>
      <c r="C84" t="s">
        <v>15</v>
      </c>
      <c r="D84" t="s">
        <v>17</v>
      </c>
      <c r="E84" t="s">
        <v>367</v>
      </c>
      <c r="F84" t="s">
        <v>492</v>
      </c>
      <c r="G84">
        <v>100200301</v>
      </c>
    </row>
    <row r="85" spans="1:7" x14ac:dyDescent="0.3">
      <c r="A85" t="s">
        <v>491</v>
      </c>
      <c r="B85" t="s">
        <v>408</v>
      </c>
      <c r="C85" t="s">
        <v>15</v>
      </c>
      <c r="D85" t="s">
        <v>17</v>
      </c>
      <c r="E85" t="s">
        <v>371</v>
      </c>
      <c r="F85" t="s">
        <v>406</v>
      </c>
      <c r="G85" t="s">
        <v>386</v>
      </c>
    </row>
    <row r="86" spans="1:7" x14ac:dyDescent="0.3">
      <c r="A86" t="s">
        <v>491</v>
      </c>
      <c r="B86" t="s">
        <v>408</v>
      </c>
      <c r="C86" t="s">
        <v>15</v>
      </c>
      <c r="D86" t="s">
        <v>17</v>
      </c>
      <c r="E86" t="s">
        <v>371</v>
      </c>
      <c r="F86" t="s">
        <v>492</v>
      </c>
      <c r="G86" t="s">
        <v>386</v>
      </c>
    </row>
    <row r="87" spans="1:7" x14ac:dyDescent="0.3">
      <c r="A87" t="s">
        <v>491</v>
      </c>
      <c r="B87" t="s">
        <v>408</v>
      </c>
      <c r="C87" t="s">
        <v>15</v>
      </c>
      <c r="D87" t="s">
        <v>17</v>
      </c>
      <c r="E87" t="s">
        <v>374</v>
      </c>
      <c r="F87" t="s">
        <v>406</v>
      </c>
      <c r="G87" t="s">
        <v>386</v>
      </c>
    </row>
    <row r="88" spans="1:7" x14ac:dyDescent="0.3">
      <c r="A88" t="s">
        <v>491</v>
      </c>
      <c r="B88" t="s">
        <v>408</v>
      </c>
      <c r="C88" t="s">
        <v>15</v>
      </c>
      <c r="D88" t="s">
        <v>17</v>
      </c>
      <c r="E88" t="s">
        <v>374</v>
      </c>
      <c r="F88" t="s">
        <v>492</v>
      </c>
      <c r="G88" t="s">
        <v>386</v>
      </c>
    </row>
    <row r="89" spans="1:7" x14ac:dyDescent="0.3">
      <c r="A89" t="s">
        <v>491</v>
      </c>
      <c r="B89" t="s">
        <v>408</v>
      </c>
      <c r="C89" t="s">
        <v>15</v>
      </c>
      <c r="D89" t="s">
        <v>17</v>
      </c>
      <c r="E89" t="s">
        <v>379</v>
      </c>
      <c r="F89" t="s">
        <v>406</v>
      </c>
      <c r="G89" t="s">
        <v>386</v>
      </c>
    </row>
    <row r="90" spans="1:7" x14ac:dyDescent="0.3">
      <c r="A90" t="s">
        <v>491</v>
      </c>
      <c r="B90" t="s">
        <v>408</v>
      </c>
      <c r="C90" t="s">
        <v>15</v>
      </c>
      <c r="D90" t="s">
        <v>17</v>
      </c>
      <c r="E90" t="s">
        <v>379</v>
      </c>
      <c r="F90" t="s">
        <v>492</v>
      </c>
      <c r="G90" t="s">
        <v>386</v>
      </c>
    </row>
    <row r="91" spans="1:7" x14ac:dyDescent="0.3">
      <c r="A91" t="s">
        <v>491</v>
      </c>
      <c r="B91" t="s">
        <v>408</v>
      </c>
      <c r="C91" t="s">
        <v>17</v>
      </c>
      <c r="D91" t="s">
        <v>407</v>
      </c>
      <c r="E91" t="s">
        <v>283</v>
      </c>
      <c r="F91" t="s">
        <v>406</v>
      </c>
      <c r="G91" t="s">
        <v>386</v>
      </c>
    </row>
    <row r="92" spans="1:7" x14ac:dyDescent="0.3">
      <c r="A92" t="s">
        <v>491</v>
      </c>
      <c r="B92" t="s">
        <v>408</v>
      </c>
      <c r="C92" t="s">
        <v>17</v>
      </c>
      <c r="D92" t="s">
        <v>407</v>
      </c>
      <c r="E92" t="s">
        <v>283</v>
      </c>
      <c r="F92" t="s">
        <v>492</v>
      </c>
      <c r="G92" t="s">
        <v>386</v>
      </c>
    </row>
    <row r="93" spans="1:7" x14ac:dyDescent="0.3">
      <c r="A93" t="s">
        <v>491</v>
      </c>
      <c r="B93" t="s">
        <v>408</v>
      </c>
      <c r="C93" t="s">
        <v>17</v>
      </c>
      <c r="D93" t="s">
        <v>407</v>
      </c>
      <c r="E93" t="s">
        <v>88</v>
      </c>
      <c r="F93" t="s">
        <v>406</v>
      </c>
      <c r="G93" t="s">
        <v>386</v>
      </c>
    </row>
    <row r="94" spans="1:7" x14ac:dyDescent="0.3">
      <c r="A94" t="s">
        <v>491</v>
      </c>
      <c r="B94" t="s">
        <v>408</v>
      </c>
      <c r="C94" t="s">
        <v>17</v>
      </c>
      <c r="D94" t="s">
        <v>407</v>
      </c>
      <c r="E94" t="s">
        <v>88</v>
      </c>
      <c r="F94" t="s">
        <v>492</v>
      </c>
      <c r="G94" t="s">
        <v>386</v>
      </c>
    </row>
    <row r="95" spans="1:7" x14ac:dyDescent="0.3">
      <c r="A95" t="s">
        <v>491</v>
      </c>
      <c r="B95" t="s">
        <v>408</v>
      </c>
      <c r="C95" t="s">
        <v>17</v>
      </c>
      <c r="D95" t="s">
        <v>407</v>
      </c>
      <c r="E95" t="s">
        <v>342</v>
      </c>
      <c r="F95" t="s">
        <v>406</v>
      </c>
      <c r="G95" t="s">
        <v>386</v>
      </c>
    </row>
    <row r="96" spans="1:7" x14ac:dyDescent="0.3">
      <c r="A96" t="s">
        <v>491</v>
      </c>
      <c r="B96" t="s">
        <v>408</v>
      </c>
      <c r="C96" t="s">
        <v>17</v>
      </c>
      <c r="D96" t="s">
        <v>407</v>
      </c>
      <c r="E96" t="s">
        <v>342</v>
      </c>
      <c r="F96" t="s">
        <v>492</v>
      </c>
      <c r="G96" t="s">
        <v>386</v>
      </c>
    </row>
    <row r="97" spans="1:7" x14ac:dyDescent="0.3">
      <c r="A97" t="s">
        <v>491</v>
      </c>
      <c r="B97" t="s">
        <v>408</v>
      </c>
      <c r="C97" t="s">
        <v>17</v>
      </c>
      <c r="D97" t="s">
        <v>407</v>
      </c>
      <c r="E97" t="s">
        <v>197</v>
      </c>
      <c r="F97" t="s">
        <v>406</v>
      </c>
      <c r="G97" t="s">
        <v>386</v>
      </c>
    </row>
    <row r="98" spans="1:7" x14ac:dyDescent="0.3">
      <c r="A98" t="s">
        <v>491</v>
      </c>
      <c r="B98" t="s">
        <v>408</v>
      </c>
      <c r="C98" t="s">
        <v>17</v>
      </c>
      <c r="D98" t="s">
        <v>407</v>
      </c>
      <c r="E98" t="s">
        <v>197</v>
      </c>
      <c r="F98" t="s">
        <v>492</v>
      </c>
      <c r="G98" t="s">
        <v>386</v>
      </c>
    </row>
    <row r="99" spans="1:7" x14ac:dyDescent="0.3">
      <c r="A99" t="s">
        <v>491</v>
      </c>
      <c r="B99" t="s">
        <v>408</v>
      </c>
      <c r="C99" t="s">
        <v>17</v>
      </c>
      <c r="D99" t="s">
        <v>407</v>
      </c>
      <c r="E99" t="s">
        <v>50</v>
      </c>
      <c r="F99" t="s">
        <v>406</v>
      </c>
      <c r="G99" t="s">
        <v>386</v>
      </c>
    </row>
    <row r="100" spans="1:7" x14ac:dyDescent="0.3">
      <c r="A100" t="s">
        <v>491</v>
      </c>
      <c r="B100" t="s">
        <v>408</v>
      </c>
      <c r="C100" t="s">
        <v>17</v>
      </c>
      <c r="D100" t="s">
        <v>407</v>
      </c>
      <c r="E100" t="s">
        <v>50</v>
      </c>
      <c r="F100" t="s">
        <v>492</v>
      </c>
      <c r="G100" t="s">
        <v>386</v>
      </c>
    </row>
    <row r="101" spans="1:7" x14ac:dyDescent="0.3">
      <c r="A101" t="s">
        <v>491</v>
      </c>
      <c r="B101" t="s">
        <v>408</v>
      </c>
      <c r="C101" t="s">
        <v>17</v>
      </c>
      <c r="D101" t="s">
        <v>407</v>
      </c>
      <c r="E101" t="s">
        <v>30</v>
      </c>
      <c r="F101" t="s">
        <v>406</v>
      </c>
      <c r="G101" t="s">
        <v>386</v>
      </c>
    </row>
    <row r="102" spans="1:7" x14ac:dyDescent="0.3">
      <c r="A102" t="s">
        <v>491</v>
      </c>
      <c r="B102" t="s">
        <v>408</v>
      </c>
      <c r="C102" t="s">
        <v>17</v>
      </c>
      <c r="D102" t="s">
        <v>407</v>
      </c>
      <c r="E102" t="s">
        <v>30</v>
      </c>
      <c r="F102" t="s">
        <v>492</v>
      </c>
      <c r="G102" t="s">
        <v>386</v>
      </c>
    </row>
    <row r="103" spans="1:7" x14ac:dyDescent="0.3">
      <c r="A103" t="s">
        <v>491</v>
      </c>
      <c r="B103" t="s">
        <v>408</v>
      </c>
      <c r="C103" t="s">
        <v>17</v>
      </c>
      <c r="D103" t="s">
        <v>407</v>
      </c>
      <c r="E103" t="s">
        <v>261</v>
      </c>
      <c r="F103" t="s">
        <v>406</v>
      </c>
      <c r="G103" t="s">
        <v>386</v>
      </c>
    </row>
    <row r="104" spans="1:7" x14ac:dyDescent="0.3">
      <c r="A104" t="s">
        <v>491</v>
      </c>
      <c r="B104" t="s">
        <v>408</v>
      </c>
      <c r="C104" t="s">
        <v>17</v>
      </c>
      <c r="D104" t="s">
        <v>407</v>
      </c>
      <c r="E104" t="s">
        <v>261</v>
      </c>
      <c r="F104" t="s">
        <v>492</v>
      </c>
      <c r="G104" t="s">
        <v>386</v>
      </c>
    </row>
    <row r="105" spans="1:7" x14ac:dyDescent="0.3">
      <c r="A105" t="s">
        <v>491</v>
      </c>
      <c r="B105" t="s">
        <v>408</v>
      </c>
      <c r="C105" t="s">
        <v>17</v>
      </c>
      <c r="D105" t="s">
        <v>407</v>
      </c>
      <c r="E105" t="s">
        <v>54</v>
      </c>
      <c r="F105" t="s">
        <v>406</v>
      </c>
      <c r="G105" t="s">
        <v>386</v>
      </c>
    </row>
    <row r="106" spans="1:7" x14ac:dyDescent="0.3">
      <c r="A106" t="s">
        <v>491</v>
      </c>
      <c r="B106" t="s">
        <v>408</v>
      </c>
      <c r="C106" t="s">
        <v>17</v>
      </c>
      <c r="D106" t="s">
        <v>407</v>
      </c>
      <c r="E106" t="s">
        <v>54</v>
      </c>
      <c r="F106" t="s">
        <v>492</v>
      </c>
      <c r="G106" t="s">
        <v>386</v>
      </c>
    </row>
    <row r="107" spans="1:7" x14ac:dyDescent="0.3">
      <c r="A107" t="s">
        <v>491</v>
      </c>
      <c r="B107" t="s">
        <v>408</v>
      </c>
      <c r="C107" t="s">
        <v>17</v>
      </c>
      <c r="D107" t="s">
        <v>407</v>
      </c>
      <c r="E107" t="s">
        <v>240</v>
      </c>
      <c r="F107" t="s">
        <v>406</v>
      </c>
      <c r="G107" t="s">
        <v>386</v>
      </c>
    </row>
    <row r="108" spans="1:7" x14ac:dyDescent="0.3">
      <c r="A108" t="s">
        <v>491</v>
      </c>
      <c r="B108" t="s">
        <v>408</v>
      </c>
      <c r="C108" t="s">
        <v>17</v>
      </c>
      <c r="D108" t="s">
        <v>407</v>
      </c>
      <c r="E108" t="s">
        <v>240</v>
      </c>
      <c r="F108" t="s">
        <v>492</v>
      </c>
      <c r="G108" t="s">
        <v>386</v>
      </c>
    </row>
    <row r="109" spans="1:7" x14ac:dyDescent="0.3">
      <c r="A109" t="s">
        <v>491</v>
      </c>
      <c r="B109" t="s">
        <v>408</v>
      </c>
      <c r="C109" t="s">
        <v>17</v>
      </c>
      <c r="D109" t="s">
        <v>407</v>
      </c>
      <c r="E109" t="s">
        <v>16</v>
      </c>
      <c r="F109" t="s">
        <v>406</v>
      </c>
      <c r="G109" t="s">
        <v>386</v>
      </c>
    </row>
    <row r="110" spans="1:7" x14ac:dyDescent="0.3">
      <c r="A110" t="s">
        <v>491</v>
      </c>
      <c r="B110" t="s">
        <v>408</v>
      </c>
      <c r="C110" t="s">
        <v>17</v>
      </c>
      <c r="D110" t="s">
        <v>407</v>
      </c>
      <c r="E110" t="s">
        <v>16</v>
      </c>
      <c r="F110" t="s">
        <v>492</v>
      </c>
      <c r="G110" t="s">
        <v>386</v>
      </c>
    </row>
    <row r="111" spans="1:7" x14ac:dyDescent="0.3">
      <c r="A111" t="s">
        <v>491</v>
      </c>
      <c r="B111" t="s">
        <v>408</v>
      </c>
      <c r="C111" t="s">
        <v>17</v>
      </c>
      <c r="D111" t="s">
        <v>407</v>
      </c>
      <c r="E111" t="s">
        <v>185</v>
      </c>
      <c r="F111" t="s">
        <v>406</v>
      </c>
      <c r="G111" t="s">
        <v>386</v>
      </c>
    </row>
    <row r="112" spans="1:7" x14ac:dyDescent="0.3">
      <c r="A112" t="s">
        <v>491</v>
      </c>
      <c r="B112" t="s">
        <v>408</v>
      </c>
      <c r="C112" t="s">
        <v>17</v>
      </c>
      <c r="D112" t="s">
        <v>407</v>
      </c>
      <c r="E112" t="s">
        <v>185</v>
      </c>
      <c r="F112" t="s">
        <v>492</v>
      </c>
      <c r="G112" t="s">
        <v>386</v>
      </c>
    </row>
    <row r="113" spans="1:7" x14ac:dyDescent="0.3">
      <c r="A113" t="s">
        <v>491</v>
      </c>
      <c r="B113" t="s">
        <v>408</v>
      </c>
      <c r="C113" t="s">
        <v>17</v>
      </c>
      <c r="D113" t="s">
        <v>407</v>
      </c>
      <c r="E113" t="s">
        <v>178</v>
      </c>
      <c r="F113" t="s">
        <v>406</v>
      </c>
      <c r="G113" t="s">
        <v>386</v>
      </c>
    </row>
    <row r="114" spans="1:7" x14ac:dyDescent="0.3">
      <c r="A114" t="s">
        <v>491</v>
      </c>
      <c r="B114" t="s">
        <v>408</v>
      </c>
      <c r="C114" t="s">
        <v>17</v>
      </c>
      <c r="D114" t="s">
        <v>407</v>
      </c>
      <c r="E114" t="s">
        <v>178</v>
      </c>
      <c r="F114" t="s">
        <v>492</v>
      </c>
      <c r="G114" t="s">
        <v>386</v>
      </c>
    </row>
    <row r="115" spans="1:7" x14ac:dyDescent="0.3">
      <c r="A115" t="s">
        <v>491</v>
      </c>
      <c r="B115" t="s">
        <v>408</v>
      </c>
      <c r="C115" t="s">
        <v>17</v>
      </c>
      <c r="D115" t="s">
        <v>407</v>
      </c>
      <c r="E115" t="s">
        <v>362</v>
      </c>
      <c r="F115" t="s">
        <v>406</v>
      </c>
      <c r="G115" t="s">
        <v>386</v>
      </c>
    </row>
    <row r="116" spans="1:7" x14ac:dyDescent="0.3">
      <c r="A116" t="s">
        <v>491</v>
      </c>
      <c r="B116" t="s">
        <v>408</v>
      </c>
      <c r="C116" t="s">
        <v>17</v>
      </c>
      <c r="D116" t="s">
        <v>407</v>
      </c>
      <c r="E116" t="s">
        <v>362</v>
      </c>
      <c r="F116" t="s">
        <v>492</v>
      </c>
      <c r="G116" t="s">
        <v>386</v>
      </c>
    </row>
    <row r="117" spans="1:7" x14ac:dyDescent="0.3">
      <c r="A117" t="s">
        <v>491</v>
      </c>
      <c r="B117" t="s">
        <v>408</v>
      </c>
      <c r="C117" t="s">
        <v>17</v>
      </c>
      <c r="D117" t="s">
        <v>407</v>
      </c>
      <c r="E117" t="s">
        <v>338</v>
      </c>
      <c r="F117" t="s">
        <v>406</v>
      </c>
      <c r="G117" t="s">
        <v>386</v>
      </c>
    </row>
    <row r="118" spans="1:7" x14ac:dyDescent="0.3">
      <c r="A118" t="s">
        <v>491</v>
      </c>
      <c r="B118" t="s">
        <v>408</v>
      </c>
      <c r="C118" t="s">
        <v>17</v>
      </c>
      <c r="D118" t="s">
        <v>407</v>
      </c>
      <c r="E118" t="s">
        <v>338</v>
      </c>
      <c r="F118" t="s">
        <v>492</v>
      </c>
      <c r="G118" t="s">
        <v>386</v>
      </c>
    </row>
    <row r="119" spans="1:7" x14ac:dyDescent="0.3">
      <c r="A119" t="s">
        <v>491</v>
      </c>
      <c r="B119" t="s">
        <v>408</v>
      </c>
      <c r="C119" t="s">
        <v>17</v>
      </c>
      <c r="D119" t="s">
        <v>407</v>
      </c>
      <c r="E119" t="s">
        <v>199</v>
      </c>
      <c r="F119" t="s">
        <v>406</v>
      </c>
      <c r="G119" t="s">
        <v>386</v>
      </c>
    </row>
    <row r="120" spans="1:7" x14ac:dyDescent="0.3">
      <c r="A120" t="s">
        <v>491</v>
      </c>
      <c r="B120" t="s">
        <v>408</v>
      </c>
      <c r="C120" t="s">
        <v>17</v>
      </c>
      <c r="D120" t="s">
        <v>407</v>
      </c>
      <c r="E120" t="s">
        <v>199</v>
      </c>
      <c r="F120" t="s">
        <v>492</v>
      </c>
      <c r="G120" t="s">
        <v>386</v>
      </c>
    </row>
    <row r="121" spans="1:7" x14ac:dyDescent="0.3">
      <c r="A121" t="s">
        <v>491</v>
      </c>
      <c r="B121" t="s">
        <v>408</v>
      </c>
      <c r="C121" t="s">
        <v>17</v>
      </c>
      <c r="D121" t="s">
        <v>407</v>
      </c>
      <c r="E121" t="s">
        <v>78</v>
      </c>
      <c r="F121" t="s">
        <v>406</v>
      </c>
      <c r="G121" t="s">
        <v>386</v>
      </c>
    </row>
    <row r="122" spans="1:7" x14ac:dyDescent="0.3">
      <c r="A122" t="s">
        <v>491</v>
      </c>
      <c r="B122" t="s">
        <v>408</v>
      </c>
      <c r="C122" t="s">
        <v>17</v>
      </c>
      <c r="D122" t="s">
        <v>407</v>
      </c>
      <c r="E122" t="s">
        <v>78</v>
      </c>
      <c r="F122" t="s">
        <v>492</v>
      </c>
      <c r="G122" t="s">
        <v>386</v>
      </c>
    </row>
    <row r="123" spans="1:7" x14ac:dyDescent="0.3">
      <c r="A123" t="s">
        <v>491</v>
      </c>
      <c r="B123" t="s">
        <v>408</v>
      </c>
      <c r="C123" t="s">
        <v>17</v>
      </c>
      <c r="D123" t="s">
        <v>407</v>
      </c>
      <c r="E123" t="s">
        <v>294</v>
      </c>
      <c r="F123" t="s">
        <v>406</v>
      </c>
      <c r="G123" t="s">
        <v>386</v>
      </c>
    </row>
    <row r="124" spans="1:7" x14ac:dyDescent="0.3">
      <c r="A124" t="s">
        <v>491</v>
      </c>
      <c r="B124" t="s">
        <v>408</v>
      </c>
      <c r="C124" t="s">
        <v>17</v>
      </c>
      <c r="D124" t="s">
        <v>407</v>
      </c>
      <c r="E124" t="s">
        <v>294</v>
      </c>
      <c r="F124" t="s">
        <v>492</v>
      </c>
      <c r="G124" t="s">
        <v>386</v>
      </c>
    </row>
    <row r="125" spans="1:7" x14ac:dyDescent="0.3">
      <c r="A125" t="s">
        <v>491</v>
      </c>
      <c r="B125" t="s">
        <v>408</v>
      </c>
      <c r="C125" t="s">
        <v>17</v>
      </c>
      <c r="D125" t="s">
        <v>407</v>
      </c>
      <c r="E125" t="s">
        <v>186</v>
      </c>
      <c r="F125" t="s">
        <v>406</v>
      </c>
      <c r="G125" t="s">
        <v>386</v>
      </c>
    </row>
    <row r="126" spans="1:7" x14ac:dyDescent="0.3">
      <c r="A126" t="s">
        <v>491</v>
      </c>
      <c r="B126" t="s">
        <v>408</v>
      </c>
      <c r="C126" t="s">
        <v>17</v>
      </c>
      <c r="D126" t="s">
        <v>407</v>
      </c>
      <c r="E126" t="s">
        <v>186</v>
      </c>
      <c r="F126" t="s">
        <v>492</v>
      </c>
      <c r="G126" t="s">
        <v>386</v>
      </c>
    </row>
    <row r="127" spans="1:7" x14ac:dyDescent="0.3">
      <c r="A127" t="s">
        <v>491</v>
      </c>
      <c r="B127" t="s">
        <v>408</v>
      </c>
      <c r="C127" t="s">
        <v>17</v>
      </c>
      <c r="D127" t="s">
        <v>407</v>
      </c>
      <c r="E127" t="s">
        <v>39</v>
      </c>
      <c r="F127" t="s">
        <v>406</v>
      </c>
      <c r="G127" t="s">
        <v>386</v>
      </c>
    </row>
    <row r="128" spans="1:7" x14ac:dyDescent="0.3">
      <c r="A128" t="s">
        <v>491</v>
      </c>
      <c r="B128" t="s">
        <v>408</v>
      </c>
      <c r="C128" t="s">
        <v>17</v>
      </c>
      <c r="D128" t="s">
        <v>407</v>
      </c>
      <c r="E128" t="s">
        <v>39</v>
      </c>
      <c r="F128" t="s">
        <v>492</v>
      </c>
      <c r="G128" t="s">
        <v>386</v>
      </c>
    </row>
    <row r="129" spans="1:7" x14ac:dyDescent="0.3">
      <c r="A129" t="s">
        <v>491</v>
      </c>
      <c r="B129" t="s">
        <v>408</v>
      </c>
      <c r="C129" t="s">
        <v>17</v>
      </c>
      <c r="D129" t="s">
        <v>407</v>
      </c>
      <c r="E129" t="s">
        <v>252</v>
      </c>
      <c r="F129" t="s">
        <v>406</v>
      </c>
      <c r="G129" t="s">
        <v>386</v>
      </c>
    </row>
    <row r="130" spans="1:7" x14ac:dyDescent="0.3">
      <c r="A130" t="s">
        <v>491</v>
      </c>
      <c r="B130" t="s">
        <v>408</v>
      </c>
      <c r="C130" t="s">
        <v>17</v>
      </c>
      <c r="D130" t="s">
        <v>407</v>
      </c>
      <c r="E130" t="s">
        <v>252</v>
      </c>
      <c r="F130" t="s">
        <v>492</v>
      </c>
      <c r="G130" t="s">
        <v>386</v>
      </c>
    </row>
    <row r="131" spans="1:7" x14ac:dyDescent="0.3">
      <c r="A131" t="s">
        <v>491</v>
      </c>
      <c r="B131" t="s">
        <v>408</v>
      </c>
      <c r="C131" t="s">
        <v>17</v>
      </c>
      <c r="D131" t="s">
        <v>407</v>
      </c>
      <c r="E131" t="s">
        <v>45</v>
      </c>
      <c r="F131" t="s">
        <v>406</v>
      </c>
      <c r="G131" t="s">
        <v>386</v>
      </c>
    </row>
    <row r="132" spans="1:7" x14ac:dyDescent="0.3">
      <c r="A132" t="s">
        <v>491</v>
      </c>
      <c r="B132" t="s">
        <v>408</v>
      </c>
      <c r="C132" t="s">
        <v>17</v>
      </c>
      <c r="D132" t="s">
        <v>407</v>
      </c>
      <c r="E132" t="s">
        <v>45</v>
      </c>
      <c r="F132" t="s">
        <v>492</v>
      </c>
      <c r="G132" t="s">
        <v>386</v>
      </c>
    </row>
    <row r="133" spans="1:7" x14ac:dyDescent="0.3">
      <c r="A133" t="s">
        <v>491</v>
      </c>
      <c r="B133" t="s">
        <v>408</v>
      </c>
      <c r="C133" t="s">
        <v>17</v>
      </c>
      <c r="D133" t="s">
        <v>407</v>
      </c>
      <c r="E133" t="s">
        <v>83</v>
      </c>
      <c r="F133" t="s">
        <v>406</v>
      </c>
      <c r="G133" t="s">
        <v>386</v>
      </c>
    </row>
    <row r="134" spans="1:7" x14ac:dyDescent="0.3">
      <c r="A134" t="s">
        <v>491</v>
      </c>
      <c r="B134" t="s">
        <v>408</v>
      </c>
      <c r="C134" t="s">
        <v>17</v>
      </c>
      <c r="D134" t="s">
        <v>407</v>
      </c>
      <c r="E134" t="s">
        <v>83</v>
      </c>
      <c r="F134" t="s">
        <v>492</v>
      </c>
      <c r="G134" t="s">
        <v>386</v>
      </c>
    </row>
    <row r="135" spans="1:7" x14ac:dyDescent="0.3">
      <c r="A135" t="s">
        <v>491</v>
      </c>
      <c r="B135" t="s">
        <v>408</v>
      </c>
      <c r="C135" t="s">
        <v>17</v>
      </c>
      <c r="D135" t="s">
        <v>407</v>
      </c>
      <c r="E135" t="s">
        <v>339</v>
      </c>
      <c r="F135" t="s">
        <v>406</v>
      </c>
      <c r="G135" t="s">
        <v>386</v>
      </c>
    </row>
    <row r="136" spans="1:7" x14ac:dyDescent="0.3">
      <c r="A136" t="s">
        <v>491</v>
      </c>
      <c r="B136" t="s">
        <v>408</v>
      </c>
      <c r="C136" t="s">
        <v>17</v>
      </c>
      <c r="D136" t="s">
        <v>407</v>
      </c>
      <c r="E136" t="s">
        <v>339</v>
      </c>
      <c r="F136" t="s">
        <v>492</v>
      </c>
      <c r="G136" t="s">
        <v>386</v>
      </c>
    </row>
    <row r="137" spans="1:7" x14ac:dyDescent="0.3">
      <c r="A137" t="s">
        <v>491</v>
      </c>
      <c r="B137" t="s">
        <v>408</v>
      </c>
      <c r="C137" t="s">
        <v>17</v>
      </c>
      <c r="D137" t="s">
        <v>407</v>
      </c>
      <c r="E137" t="s">
        <v>74</v>
      </c>
      <c r="F137" t="s">
        <v>406</v>
      </c>
      <c r="G137" t="s">
        <v>386</v>
      </c>
    </row>
    <row r="138" spans="1:7" x14ac:dyDescent="0.3">
      <c r="A138" t="s">
        <v>491</v>
      </c>
      <c r="B138" t="s">
        <v>408</v>
      </c>
      <c r="C138" t="s">
        <v>17</v>
      </c>
      <c r="D138" t="s">
        <v>407</v>
      </c>
      <c r="E138" t="s">
        <v>74</v>
      </c>
      <c r="F138" t="s">
        <v>492</v>
      </c>
      <c r="G138" t="s">
        <v>386</v>
      </c>
    </row>
    <row r="139" spans="1:7" x14ac:dyDescent="0.3">
      <c r="A139" t="s">
        <v>491</v>
      </c>
      <c r="B139" t="s">
        <v>408</v>
      </c>
      <c r="C139" t="s">
        <v>17</v>
      </c>
      <c r="D139" t="s">
        <v>407</v>
      </c>
      <c r="E139" t="s">
        <v>363</v>
      </c>
      <c r="F139" t="s">
        <v>406</v>
      </c>
      <c r="G139" t="s">
        <v>386</v>
      </c>
    </row>
    <row r="140" spans="1:7" x14ac:dyDescent="0.3">
      <c r="A140" t="s">
        <v>491</v>
      </c>
      <c r="B140" t="s">
        <v>408</v>
      </c>
      <c r="C140" t="s">
        <v>17</v>
      </c>
      <c r="D140" t="s">
        <v>407</v>
      </c>
      <c r="E140" t="s">
        <v>363</v>
      </c>
      <c r="F140" t="s">
        <v>492</v>
      </c>
      <c r="G140" t="s">
        <v>386</v>
      </c>
    </row>
    <row r="141" spans="1:7" x14ac:dyDescent="0.3">
      <c r="A141" t="s">
        <v>491</v>
      </c>
      <c r="B141" t="s">
        <v>408</v>
      </c>
      <c r="C141" t="s">
        <v>17</v>
      </c>
      <c r="D141" t="s">
        <v>407</v>
      </c>
      <c r="E141" t="s">
        <v>32</v>
      </c>
      <c r="F141" t="s">
        <v>406</v>
      </c>
      <c r="G141" t="s">
        <v>386</v>
      </c>
    </row>
    <row r="142" spans="1:7" x14ac:dyDescent="0.3">
      <c r="A142" t="s">
        <v>491</v>
      </c>
      <c r="B142" t="s">
        <v>408</v>
      </c>
      <c r="C142" t="s">
        <v>17</v>
      </c>
      <c r="D142" t="s">
        <v>407</v>
      </c>
      <c r="E142" t="s">
        <v>32</v>
      </c>
      <c r="F142" t="s">
        <v>492</v>
      </c>
      <c r="G142" t="s">
        <v>386</v>
      </c>
    </row>
    <row r="143" spans="1:7" x14ac:dyDescent="0.3">
      <c r="A143" t="s">
        <v>491</v>
      </c>
      <c r="B143" t="s">
        <v>408</v>
      </c>
      <c r="C143" t="s">
        <v>17</v>
      </c>
      <c r="D143" t="s">
        <v>407</v>
      </c>
      <c r="E143" t="s">
        <v>59</v>
      </c>
      <c r="F143" t="s">
        <v>406</v>
      </c>
      <c r="G143" t="s">
        <v>386</v>
      </c>
    </row>
    <row r="144" spans="1:7" x14ac:dyDescent="0.3">
      <c r="A144" t="s">
        <v>491</v>
      </c>
      <c r="B144" t="s">
        <v>408</v>
      </c>
      <c r="C144" t="s">
        <v>17</v>
      </c>
      <c r="D144" t="s">
        <v>407</v>
      </c>
      <c r="E144" t="s">
        <v>59</v>
      </c>
      <c r="F144" t="s">
        <v>492</v>
      </c>
      <c r="G144" t="s">
        <v>386</v>
      </c>
    </row>
    <row r="145" spans="1:7" x14ac:dyDescent="0.3">
      <c r="A145" t="s">
        <v>491</v>
      </c>
      <c r="B145" t="s">
        <v>408</v>
      </c>
      <c r="C145" t="s">
        <v>17</v>
      </c>
      <c r="D145" t="s">
        <v>407</v>
      </c>
      <c r="E145" t="s">
        <v>179</v>
      </c>
      <c r="F145" t="s">
        <v>406</v>
      </c>
      <c r="G145" t="s">
        <v>386</v>
      </c>
    </row>
    <row r="146" spans="1:7" x14ac:dyDescent="0.3">
      <c r="A146" t="s">
        <v>491</v>
      </c>
      <c r="B146" t="s">
        <v>408</v>
      </c>
      <c r="C146" t="s">
        <v>17</v>
      </c>
      <c r="D146" t="s">
        <v>407</v>
      </c>
      <c r="E146" t="s">
        <v>179</v>
      </c>
      <c r="F146" t="s">
        <v>492</v>
      </c>
      <c r="G146" t="s">
        <v>386</v>
      </c>
    </row>
    <row r="147" spans="1:7" x14ac:dyDescent="0.3">
      <c r="A147" t="s">
        <v>491</v>
      </c>
      <c r="B147" t="s">
        <v>408</v>
      </c>
      <c r="C147" t="s">
        <v>17</v>
      </c>
      <c r="D147" t="s">
        <v>407</v>
      </c>
      <c r="E147" t="s">
        <v>220</v>
      </c>
      <c r="F147" t="s">
        <v>406</v>
      </c>
      <c r="G147" t="s">
        <v>386</v>
      </c>
    </row>
    <row r="148" spans="1:7" x14ac:dyDescent="0.3">
      <c r="A148" t="s">
        <v>491</v>
      </c>
      <c r="B148" t="s">
        <v>408</v>
      </c>
      <c r="C148" t="s">
        <v>17</v>
      </c>
      <c r="D148" t="s">
        <v>407</v>
      </c>
      <c r="E148" t="s">
        <v>220</v>
      </c>
      <c r="F148" t="s">
        <v>492</v>
      </c>
      <c r="G148" t="s">
        <v>386</v>
      </c>
    </row>
    <row r="149" spans="1:7" x14ac:dyDescent="0.3">
      <c r="A149" t="s">
        <v>491</v>
      </c>
      <c r="B149" t="s">
        <v>408</v>
      </c>
      <c r="C149" t="s">
        <v>17</v>
      </c>
      <c r="D149" t="s">
        <v>407</v>
      </c>
      <c r="E149" t="s">
        <v>89</v>
      </c>
      <c r="F149" t="s">
        <v>406</v>
      </c>
      <c r="G149" t="s">
        <v>386</v>
      </c>
    </row>
    <row r="150" spans="1:7" x14ac:dyDescent="0.3">
      <c r="A150" t="s">
        <v>491</v>
      </c>
      <c r="B150" t="s">
        <v>408</v>
      </c>
      <c r="C150" t="s">
        <v>17</v>
      </c>
      <c r="D150" t="s">
        <v>407</v>
      </c>
      <c r="E150" t="s">
        <v>89</v>
      </c>
      <c r="F150" t="s">
        <v>492</v>
      </c>
      <c r="G150" t="s">
        <v>386</v>
      </c>
    </row>
    <row r="151" spans="1:7" x14ac:dyDescent="0.3">
      <c r="A151" t="s">
        <v>491</v>
      </c>
      <c r="B151" t="s">
        <v>408</v>
      </c>
      <c r="C151" t="s">
        <v>17</v>
      </c>
      <c r="D151" t="s">
        <v>407</v>
      </c>
      <c r="E151" t="s">
        <v>66</v>
      </c>
      <c r="F151" t="s">
        <v>406</v>
      </c>
      <c r="G151" t="s">
        <v>386</v>
      </c>
    </row>
    <row r="152" spans="1:7" x14ac:dyDescent="0.3">
      <c r="A152" t="s">
        <v>491</v>
      </c>
      <c r="B152" t="s">
        <v>408</v>
      </c>
      <c r="C152" t="s">
        <v>17</v>
      </c>
      <c r="D152" t="s">
        <v>407</v>
      </c>
      <c r="E152" t="s">
        <v>66</v>
      </c>
      <c r="F152" t="s">
        <v>492</v>
      </c>
      <c r="G152" t="s">
        <v>386</v>
      </c>
    </row>
    <row r="153" spans="1:7" x14ac:dyDescent="0.3">
      <c r="A153" t="s">
        <v>491</v>
      </c>
      <c r="B153" t="s">
        <v>408</v>
      </c>
      <c r="C153" t="s">
        <v>17</v>
      </c>
      <c r="D153" t="s">
        <v>407</v>
      </c>
      <c r="E153" t="s">
        <v>260</v>
      </c>
      <c r="F153" t="s">
        <v>406</v>
      </c>
      <c r="G153" t="s">
        <v>386</v>
      </c>
    </row>
    <row r="154" spans="1:7" x14ac:dyDescent="0.3">
      <c r="A154" t="s">
        <v>491</v>
      </c>
      <c r="B154" t="s">
        <v>408</v>
      </c>
      <c r="C154" t="s">
        <v>17</v>
      </c>
      <c r="D154" t="s">
        <v>407</v>
      </c>
      <c r="E154" t="s">
        <v>260</v>
      </c>
      <c r="F154" t="s">
        <v>492</v>
      </c>
      <c r="G154" t="s">
        <v>386</v>
      </c>
    </row>
    <row r="155" spans="1:7" x14ac:dyDescent="0.3">
      <c r="A155" t="s">
        <v>491</v>
      </c>
      <c r="B155" t="s">
        <v>408</v>
      </c>
      <c r="C155" t="s">
        <v>17</v>
      </c>
      <c r="D155" t="s">
        <v>407</v>
      </c>
      <c r="E155" t="s">
        <v>94</v>
      </c>
      <c r="F155" t="s">
        <v>406</v>
      </c>
      <c r="G155" t="s">
        <v>386</v>
      </c>
    </row>
    <row r="156" spans="1:7" x14ac:dyDescent="0.3">
      <c r="A156" t="s">
        <v>491</v>
      </c>
      <c r="B156" t="s">
        <v>408</v>
      </c>
      <c r="C156" t="s">
        <v>17</v>
      </c>
      <c r="D156" t="s">
        <v>407</v>
      </c>
      <c r="E156" t="s">
        <v>94</v>
      </c>
      <c r="F156" t="s">
        <v>492</v>
      </c>
      <c r="G156" t="s">
        <v>386</v>
      </c>
    </row>
    <row r="157" spans="1:7" x14ac:dyDescent="0.3">
      <c r="A157" t="s">
        <v>491</v>
      </c>
      <c r="B157" t="s">
        <v>408</v>
      </c>
      <c r="C157" t="s">
        <v>17</v>
      </c>
      <c r="D157" t="s">
        <v>407</v>
      </c>
      <c r="E157" t="s">
        <v>145</v>
      </c>
      <c r="F157" t="s">
        <v>406</v>
      </c>
      <c r="G157" t="s">
        <v>386</v>
      </c>
    </row>
    <row r="158" spans="1:7" x14ac:dyDescent="0.3">
      <c r="A158" t="s">
        <v>491</v>
      </c>
      <c r="B158" t="s">
        <v>408</v>
      </c>
      <c r="C158" t="s">
        <v>17</v>
      </c>
      <c r="D158" t="s">
        <v>407</v>
      </c>
      <c r="E158" t="s">
        <v>145</v>
      </c>
      <c r="F158" t="s">
        <v>492</v>
      </c>
      <c r="G158" t="s">
        <v>386</v>
      </c>
    </row>
    <row r="159" spans="1:7" x14ac:dyDescent="0.3">
      <c r="A159" t="s">
        <v>491</v>
      </c>
      <c r="B159" t="s">
        <v>408</v>
      </c>
      <c r="C159" t="s">
        <v>17</v>
      </c>
      <c r="D159" t="s">
        <v>407</v>
      </c>
      <c r="E159" t="s">
        <v>301</v>
      </c>
      <c r="F159" t="s">
        <v>406</v>
      </c>
      <c r="G159" t="s">
        <v>386</v>
      </c>
    </row>
    <row r="160" spans="1:7" x14ac:dyDescent="0.3">
      <c r="A160" t="s">
        <v>491</v>
      </c>
      <c r="B160" t="s">
        <v>408</v>
      </c>
      <c r="C160" t="s">
        <v>17</v>
      </c>
      <c r="D160" t="s">
        <v>407</v>
      </c>
      <c r="E160" t="s">
        <v>301</v>
      </c>
      <c r="F160" t="s">
        <v>492</v>
      </c>
      <c r="G160" t="s">
        <v>386</v>
      </c>
    </row>
    <row r="161" spans="1:7" x14ac:dyDescent="0.3">
      <c r="A161" t="s">
        <v>491</v>
      </c>
      <c r="B161" t="s">
        <v>408</v>
      </c>
      <c r="C161" t="s">
        <v>17</v>
      </c>
      <c r="D161" t="s">
        <v>407</v>
      </c>
      <c r="E161" t="s">
        <v>302</v>
      </c>
      <c r="F161" t="s">
        <v>406</v>
      </c>
      <c r="G161" t="s">
        <v>386</v>
      </c>
    </row>
    <row r="162" spans="1:7" x14ac:dyDescent="0.3">
      <c r="A162" t="s">
        <v>491</v>
      </c>
      <c r="B162" t="s">
        <v>408</v>
      </c>
      <c r="C162" t="s">
        <v>17</v>
      </c>
      <c r="D162" t="s">
        <v>407</v>
      </c>
      <c r="E162" t="s">
        <v>302</v>
      </c>
      <c r="F162" t="s">
        <v>492</v>
      </c>
      <c r="G162" t="s">
        <v>386</v>
      </c>
    </row>
    <row r="163" spans="1:7" x14ac:dyDescent="0.3">
      <c r="A163" t="s">
        <v>491</v>
      </c>
      <c r="B163" t="s">
        <v>408</v>
      </c>
      <c r="C163" t="s">
        <v>17</v>
      </c>
      <c r="D163" t="s">
        <v>407</v>
      </c>
      <c r="E163" t="s">
        <v>277</v>
      </c>
      <c r="F163" t="s">
        <v>406</v>
      </c>
      <c r="G163" t="s">
        <v>386</v>
      </c>
    </row>
    <row r="164" spans="1:7" x14ac:dyDescent="0.3">
      <c r="A164" t="s">
        <v>491</v>
      </c>
      <c r="B164" t="s">
        <v>408</v>
      </c>
      <c r="C164" t="s">
        <v>17</v>
      </c>
      <c r="D164" t="s">
        <v>407</v>
      </c>
      <c r="E164" t="s">
        <v>277</v>
      </c>
      <c r="F164" t="s">
        <v>492</v>
      </c>
      <c r="G164" t="s">
        <v>386</v>
      </c>
    </row>
    <row r="165" spans="1:7" x14ac:dyDescent="0.3">
      <c r="A165" t="s">
        <v>491</v>
      </c>
      <c r="B165" t="s">
        <v>408</v>
      </c>
      <c r="C165" t="s">
        <v>17</v>
      </c>
      <c r="D165" t="s">
        <v>407</v>
      </c>
      <c r="E165" t="s">
        <v>146</v>
      </c>
      <c r="F165" t="s">
        <v>406</v>
      </c>
      <c r="G165" t="s">
        <v>386</v>
      </c>
    </row>
    <row r="166" spans="1:7" x14ac:dyDescent="0.3">
      <c r="A166" t="s">
        <v>491</v>
      </c>
      <c r="B166" t="s">
        <v>408</v>
      </c>
      <c r="C166" t="s">
        <v>17</v>
      </c>
      <c r="D166" t="s">
        <v>407</v>
      </c>
      <c r="E166" t="s">
        <v>146</v>
      </c>
      <c r="F166" t="s">
        <v>492</v>
      </c>
      <c r="G166" t="s">
        <v>386</v>
      </c>
    </row>
    <row r="167" spans="1:7" x14ac:dyDescent="0.3">
      <c r="A167" t="s">
        <v>491</v>
      </c>
      <c r="B167" t="s">
        <v>408</v>
      </c>
      <c r="C167" t="s">
        <v>17</v>
      </c>
      <c r="D167" t="s">
        <v>407</v>
      </c>
      <c r="E167" t="s">
        <v>47</v>
      </c>
      <c r="F167" t="s">
        <v>406</v>
      </c>
      <c r="G167" t="s">
        <v>386</v>
      </c>
    </row>
    <row r="168" spans="1:7" x14ac:dyDescent="0.3">
      <c r="A168" t="s">
        <v>491</v>
      </c>
      <c r="B168" t="s">
        <v>408</v>
      </c>
      <c r="C168" t="s">
        <v>17</v>
      </c>
      <c r="D168" t="s">
        <v>407</v>
      </c>
      <c r="E168" t="s">
        <v>47</v>
      </c>
      <c r="F168" t="s">
        <v>492</v>
      </c>
      <c r="G168" t="s">
        <v>386</v>
      </c>
    </row>
    <row r="169" spans="1:7" x14ac:dyDescent="0.3">
      <c r="A169" t="s">
        <v>491</v>
      </c>
      <c r="B169" t="s">
        <v>408</v>
      </c>
      <c r="C169" t="s">
        <v>17</v>
      </c>
      <c r="D169" t="s">
        <v>407</v>
      </c>
      <c r="E169" t="s">
        <v>127</v>
      </c>
      <c r="F169" t="s">
        <v>406</v>
      </c>
      <c r="G169" t="s">
        <v>386</v>
      </c>
    </row>
    <row r="170" spans="1:7" x14ac:dyDescent="0.3">
      <c r="A170" t="s">
        <v>491</v>
      </c>
      <c r="B170" t="s">
        <v>408</v>
      </c>
      <c r="C170" t="s">
        <v>17</v>
      </c>
      <c r="D170" t="s">
        <v>407</v>
      </c>
      <c r="E170" t="s">
        <v>127</v>
      </c>
      <c r="F170" t="s">
        <v>492</v>
      </c>
      <c r="G170" t="s">
        <v>386</v>
      </c>
    </row>
    <row r="171" spans="1:7" x14ac:dyDescent="0.3">
      <c r="A171" t="s">
        <v>491</v>
      </c>
      <c r="B171" t="s">
        <v>408</v>
      </c>
      <c r="C171" t="s">
        <v>17</v>
      </c>
      <c r="D171" t="s">
        <v>407</v>
      </c>
      <c r="E171" t="s">
        <v>167</v>
      </c>
      <c r="F171" t="s">
        <v>406</v>
      </c>
      <c r="G171" t="s">
        <v>386</v>
      </c>
    </row>
    <row r="172" spans="1:7" x14ac:dyDescent="0.3">
      <c r="A172" t="s">
        <v>491</v>
      </c>
      <c r="B172" t="s">
        <v>408</v>
      </c>
      <c r="C172" t="s">
        <v>17</v>
      </c>
      <c r="D172" t="s">
        <v>407</v>
      </c>
      <c r="E172" t="s">
        <v>167</v>
      </c>
      <c r="F172" t="s">
        <v>492</v>
      </c>
      <c r="G172" t="s">
        <v>386</v>
      </c>
    </row>
    <row r="173" spans="1:7" x14ac:dyDescent="0.3">
      <c r="A173" t="s">
        <v>491</v>
      </c>
      <c r="B173" t="s">
        <v>408</v>
      </c>
      <c r="C173" t="s">
        <v>17</v>
      </c>
      <c r="D173" t="s">
        <v>407</v>
      </c>
      <c r="E173" t="s">
        <v>288</v>
      </c>
      <c r="F173" t="s">
        <v>406</v>
      </c>
      <c r="G173" t="s">
        <v>386</v>
      </c>
    </row>
    <row r="174" spans="1:7" x14ac:dyDescent="0.3">
      <c r="A174" t="s">
        <v>491</v>
      </c>
      <c r="B174" t="s">
        <v>408</v>
      </c>
      <c r="C174" t="s">
        <v>17</v>
      </c>
      <c r="D174" t="s">
        <v>407</v>
      </c>
      <c r="E174" t="s">
        <v>288</v>
      </c>
      <c r="F174" t="s">
        <v>492</v>
      </c>
      <c r="G174" t="s">
        <v>386</v>
      </c>
    </row>
    <row r="175" spans="1:7" x14ac:dyDescent="0.3">
      <c r="A175" t="s">
        <v>491</v>
      </c>
      <c r="B175" t="s">
        <v>408</v>
      </c>
      <c r="C175" t="s">
        <v>17</v>
      </c>
      <c r="D175" t="s">
        <v>407</v>
      </c>
      <c r="E175" t="s">
        <v>198</v>
      </c>
      <c r="F175" t="s">
        <v>406</v>
      </c>
      <c r="G175" t="s">
        <v>386</v>
      </c>
    </row>
    <row r="176" spans="1:7" x14ac:dyDescent="0.3">
      <c r="A176" t="s">
        <v>491</v>
      </c>
      <c r="B176" t="s">
        <v>408</v>
      </c>
      <c r="C176" t="s">
        <v>17</v>
      </c>
      <c r="D176" t="s">
        <v>407</v>
      </c>
      <c r="E176" t="s">
        <v>198</v>
      </c>
      <c r="F176" t="s">
        <v>492</v>
      </c>
      <c r="G176" t="s">
        <v>386</v>
      </c>
    </row>
    <row r="177" spans="1:7" x14ac:dyDescent="0.3">
      <c r="A177" t="s">
        <v>491</v>
      </c>
      <c r="B177" t="s">
        <v>408</v>
      </c>
      <c r="C177" t="s">
        <v>17</v>
      </c>
      <c r="D177" t="s">
        <v>407</v>
      </c>
      <c r="E177" t="s">
        <v>203</v>
      </c>
      <c r="F177" t="s">
        <v>406</v>
      </c>
      <c r="G177" t="s">
        <v>386</v>
      </c>
    </row>
    <row r="178" spans="1:7" x14ac:dyDescent="0.3">
      <c r="A178" t="s">
        <v>491</v>
      </c>
      <c r="B178" t="s">
        <v>408</v>
      </c>
      <c r="C178" t="s">
        <v>17</v>
      </c>
      <c r="D178" t="s">
        <v>407</v>
      </c>
      <c r="E178" t="s">
        <v>203</v>
      </c>
      <c r="F178" t="s">
        <v>492</v>
      </c>
      <c r="G178" t="s">
        <v>386</v>
      </c>
    </row>
    <row r="179" spans="1:7" x14ac:dyDescent="0.3">
      <c r="A179" t="s">
        <v>491</v>
      </c>
      <c r="B179" t="s">
        <v>408</v>
      </c>
      <c r="C179" t="s">
        <v>17</v>
      </c>
      <c r="D179" t="s">
        <v>407</v>
      </c>
      <c r="E179" t="s">
        <v>128</v>
      </c>
      <c r="F179" t="s">
        <v>406</v>
      </c>
      <c r="G179" t="s">
        <v>386</v>
      </c>
    </row>
    <row r="180" spans="1:7" x14ac:dyDescent="0.3">
      <c r="A180" t="s">
        <v>491</v>
      </c>
      <c r="B180" t="s">
        <v>408</v>
      </c>
      <c r="C180" t="s">
        <v>17</v>
      </c>
      <c r="D180" t="s">
        <v>407</v>
      </c>
      <c r="E180" t="s">
        <v>128</v>
      </c>
      <c r="F180" t="s">
        <v>492</v>
      </c>
      <c r="G180" t="s">
        <v>386</v>
      </c>
    </row>
    <row r="181" spans="1:7" x14ac:dyDescent="0.3">
      <c r="A181" t="s">
        <v>491</v>
      </c>
      <c r="B181" t="s">
        <v>408</v>
      </c>
      <c r="C181" t="s">
        <v>17</v>
      </c>
      <c r="D181" t="s">
        <v>407</v>
      </c>
      <c r="E181" t="s">
        <v>239</v>
      </c>
      <c r="F181" t="s">
        <v>406</v>
      </c>
      <c r="G181" t="s">
        <v>386</v>
      </c>
    </row>
    <row r="182" spans="1:7" x14ac:dyDescent="0.3">
      <c r="A182" t="s">
        <v>491</v>
      </c>
      <c r="B182" t="s">
        <v>408</v>
      </c>
      <c r="C182" t="s">
        <v>17</v>
      </c>
      <c r="D182" t="s">
        <v>407</v>
      </c>
      <c r="E182" t="s">
        <v>239</v>
      </c>
      <c r="F182" t="s">
        <v>492</v>
      </c>
      <c r="G182" t="s">
        <v>386</v>
      </c>
    </row>
    <row r="183" spans="1:7" x14ac:dyDescent="0.3">
      <c r="A183" t="s">
        <v>491</v>
      </c>
      <c r="B183" t="s">
        <v>408</v>
      </c>
      <c r="C183" t="s">
        <v>17</v>
      </c>
      <c r="D183" t="s">
        <v>407</v>
      </c>
      <c r="E183" t="s">
        <v>262</v>
      </c>
      <c r="F183" t="s">
        <v>406</v>
      </c>
      <c r="G183" t="s">
        <v>386</v>
      </c>
    </row>
    <row r="184" spans="1:7" x14ac:dyDescent="0.3">
      <c r="A184" t="s">
        <v>491</v>
      </c>
      <c r="B184" t="s">
        <v>408</v>
      </c>
      <c r="C184" t="s">
        <v>17</v>
      </c>
      <c r="D184" t="s">
        <v>407</v>
      </c>
      <c r="E184" t="s">
        <v>262</v>
      </c>
      <c r="F184" t="s">
        <v>492</v>
      </c>
      <c r="G184" t="s">
        <v>386</v>
      </c>
    </row>
    <row r="185" spans="1:7" x14ac:dyDescent="0.3">
      <c r="A185" t="s">
        <v>491</v>
      </c>
      <c r="B185" t="s">
        <v>408</v>
      </c>
      <c r="C185" t="s">
        <v>17</v>
      </c>
      <c r="D185" t="s">
        <v>407</v>
      </c>
      <c r="E185" t="s">
        <v>284</v>
      </c>
      <c r="F185" t="s">
        <v>406</v>
      </c>
      <c r="G185" t="s">
        <v>386</v>
      </c>
    </row>
    <row r="186" spans="1:7" x14ac:dyDescent="0.3">
      <c r="A186" t="s">
        <v>491</v>
      </c>
      <c r="B186" t="s">
        <v>408</v>
      </c>
      <c r="C186" t="s">
        <v>17</v>
      </c>
      <c r="D186" t="s">
        <v>407</v>
      </c>
      <c r="E186" t="s">
        <v>284</v>
      </c>
      <c r="F186" t="s">
        <v>492</v>
      </c>
      <c r="G186" t="s">
        <v>386</v>
      </c>
    </row>
    <row r="187" spans="1:7" x14ac:dyDescent="0.3">
      <c r="A187" t="s">
        <v>491</v>
      </c>
      <c r="B187" t="s">
        <v>408</v>
      </c>
      <c r="C187" t="s">
        <v>17</v>
      </c>
      <c r="D187" t="s">
        <v>407</v>
      </c>
      <c r="E187" t="s">
        <v>200</v>
      </c>
      <c r="F187" t="s">
        <v>406</v>
      </c>
      <c r="G187" t="s">
        <v>386</v>
      </c>
    </row>
    <row r="188" spans="1:7" x14ac:dyDescent="0.3">
      <c r="A188" t="s">
        <v>491</v>
      </c>
      <c r="B188" t="s">
        <v>408</v>
      </c>
      <c r="C188" t="s">
        <v>17</v>
      </c>
      <c r="D188" t="s">
        <v>407</v>
      </c>
      <c r="E188" t="s">
        <v>200</v>
      </c>
      <c r="F188" t="s">
        <v>492</v>
      </c>
      <c r="G188" t="s">
        <v>386</v>
      </c>
    </row>
    <row r="189" spans="1:7" x14ac:dyDescent="0.3">
      <c r="A189" t="s">
        <v>491</v>
      </c>
      <c r="B189" t="s">
        <v>408</v>
      </c>
      <c r="C189" t="s">
        <v>17</v>
      </c>
      <c r="D189" t="s">
        <v>407</v>
      </c>
      <c r="E189" t="s">
        <v>253</v>
      </c>
      <c r="F189" t="s">
        <v>406</v>
      </c>
      <c r="G189" t="s">
        <v>386</v>
      </c>
    </row>
    <row r="190" spans="1:7" x14ac:dyDescent="0.3">
      <c r="A190" t="s">
        <v>491</v>
      </c>
      <c r="B190" t="s">
        <v>408</v>
      </c>
      <c r="C190" t="s">
        <v>17</v>
      </c>
      <c r="D190" t="s">
        <v>407</v>
      </c>
      <c r="E190" t="s">
        <v>253</v>
      </c>
      <c r="F190" t="s">
        <v>492</v>
      </c>
      <c r="G190" t="s">
        <v>386</v>
      </c>
    </row>
    <row r="191" spans="1:7" x14ac:dyDescent="0.3">
      <c r="A191" t="s">
        <v>491</v>
      </c>
      <c r="B191" t="s">
        <v>408</v>
      </c>
      <c r="C191" t="s">
        <v>17</v>
      </c>
      <c r="D191" t="s">
        <v>407</v>
      </c>
      <c r="E191" t="s">
        <v>286</v>
      </c>
      <c r="F191" t="s">
        <v>406</v>
      </c>
      <c r="G191" t="s">
        <v>386</v>
      </c>
    </row>
    <row r="192" spans="1:7" x14ac:dyDescent="0.3">
      <c r="A192" t="s">
        <v>491</v>
      </c>
      <c r="B192" t="s">
        <v>408</v>
      </c>
      <c r="C192" t="s">
        <v>17</v>
      </c>
      <c r="D192" t="s">
        <v>407</v>
      </c>
      <c r="E192" t="s">
        <v>286</v>
      </c>
      <c r="F192" t="s">
        <v>492</v>
      </c>
      <c r="G192" t="s">
        <v>386</v>
      </c>
    </row>
    <row r="193" spans="1:7" x14ac:dyDescent="0.3">
      <c r="A193" t="s">
        <v>491</v>
      </c>
      <c r="B193" t="s">
        <v>408</v>
      </c>
      <c r="C193" t="s">
        <v>17</v>
      </c>
      <c r="D193" t="s">
        <v>407</v>
      </c>
      <c r="E193" t="s">
        <v>104</v>
      </c>
      <c r="F193" t="s">
        <v>406</v>
      </c>
      <c r="G193" t="s">
        <v>386</v>
      </c>
    </row>
    <row r="194" spans="1:7" x14ac:dyDescent="0.3">
      <c r="A194" t="s">
        <v>491</v>
      </c>
      <c r="B194" t="s">
        <v>408</v>
      </c>
      <c r="C194" t="s">
        <v>17</v>
      </c>
      <c r="D194" t="s">
        <v>407</v>
      </c>
      <c r="E194" t="s">
        <v>104</v>
      </c>
      <c r="F194" t="s">
        <v>492</v>
      </c>
      <c r="G194" t="s">
        <v>386</v>
      </c>
    </row>
    <row r="195" spans="1:7" x14ac:dyDescent="0.3">
      <c r="A195" t="s">
        <v>491</v>
      </c>
      <c r="B195" t="s">
        <v>408</v>
      </c>
      <c r="C195" t="s">
        <v>17</v>
      </c>
      <c r="D195" t="s">
        <v>407</v>
      </c>
      <c r="E195" t="s">
        <v>201</v>
      </c>
      <c r="F195" t="s">
        <v>406</v>
      </c>
      <c r="G195" t="s">
        <v>386</v>
      </c>
    </row>
    <row r="196" spans="1:7" x14ac:dyDescent="0.3">
      <c r="A196" t="s">
        <v>491</v>
      </c>
      <c r="B196" t="s">
        <v>408</v>
      </c>
      <c r="C196" t="s">
        <v>17</v>
      </c>
      <c r="D196" t="s">
        <v>407</v>
      </c>
      <c r="E196" t="s">
        <v>201</v>
      </c>
      <c r="F196" t="s">
        <v>492</v>
      </c>
      <c r="G196" t="s">
        <v>386</v>
      </c>
    </row>
    <row r="197" spans="1:7" x14ac:dyDescent="0.3">
      <c r="A197" t="s">
        <v>491</v>
      </c>
      <c r="B197" t="s">
        <v>408</v>
      </c>
      <c r="C197" t="s">
        <v>17</v>
      </c>
      <c r="D197" t="s">
        <v>407</v>
      </c>
      <c r="E197" t="s">
        <v>281</v>
      </c>
      <c r="F197" t="s">
        <v>406</v>
      </c>
      <c r="G197" t="s">
        <v>386</v>
      </c>
    </row>
    <row r="198" spans="1:7" x14ac:dyDescent="0.3">
      <c r="A198" t="s">
        <v>491</v>
      </c>
      <c r="B198" t="s">
        <v>408</v>
      </c>
      <c r="C198" t="s">
        <v>17</v>
      </c>
      <c r="D198" t="s">
        <v>407</v>
      </c>
      <c r="E198" t="s">
        <v>281</v>
      </c>
      <c r="F198" t="s">
        <v>492</v>
      </c>
      <c r="G198" t="s">
        <v>386</v>
      </c>
    </row>
    <row r="199" spans="1:7" x14ac:dyDescent="0.3">
      <c r="A199" t="s">
        <v>491</v>
      </c>
      <c r="B199" t="s">
        <v>408</v>
      </c>
      <c r="C199" t="s">
        <v>17</v>
      </c>
      <c r="D199" t="s">
        <v>407</v>
      </c>
      <c r="E199" t="s">
        <v>202</v>
      </c>
      <c r="F199" t="s">
        <v>406</v>
      </c>
      <c r="G199" t="s">
        <v>386</v>
      </c>
    </row>
    <row r="200" spans="1:7" x14ac:dyDescent="0.3">
      <c r="A200" t="s">
        <v>491</v>
      </c>
      <c r="B200" t="s">
        <v>408</v>
      </c>
      <c r="C200" t="s">
        <v>17</v>
      </c>
      <c r="D200" t="s">
        <v>407</v>
      </c>
      <c r="E200" t="s">
        <v>202</v>
      </c>
      <c r="F200" t="s">
        <v>492</v>
      </c>
      <c r="G200" t="s">
        <v>386</v>
      </c>
    </row>
    <row r="201" spans="1:7" x14ac:dyDescent="0.3">
      <c r="A201" t="s">
        <v>491</v>
      </c>
      <c r="B201" t="s">
        <v>408</v>
      </c>
      <c r="C201" t="s">
        <v>17</v>
      </c>
      <c r="D201" t="s">
        <v>407</v>
      </c>
      <c r="E201" t="s">
        <v>105</v>
      </c>
      <c r="F201" t="s">
        <v>406</v>
      </c>
      <c r="G201" t="s">
        <v>386</v>
      </c>
    </row>
    <row r="202" spans="1:7" x14ac:dyDescent="0.3">
      <c r="A202" t="s">
        <v>491</v>
      </c>
      <c r="B202" t="s">
        <v>408</v>
      </c>
      <c r="C202" t="s">
        <v>17</v>
      </c>
      <c r="D202" t="s">
        <v>407</v>
      </c>
      <c r="E202" t="s">
        <v>105</v>
      </c>
      <c r="F202" t="s">
        <v>492</v>
      </c>
      <c r="G202" t="s">
        <v>386</v>
      </c>
    </row>
    <row r="203" spans="1:7" x14ac:dyDescent="0.3">
      <c r="A203" t="s">
        <v>491</v>
      </c>
      <c r="B203" t="s">
        <v>408</v>
      </c>
      <c r="C203" t="s">
        <v>17</v>
      </c>
      <c r="D203" t="s">
        <v>407</v>
      </c>
      <c r="E203" t="s">
        <v>158</v>
      </c>
      <c r="F203" t="s">
        <v>406</v>
      </c>
      <c r="G203" t="s">
        <v>386</v>
      </c>
    </row>
    <row r="204" spans="1:7" x14ac:dyDescent="0.3">
      <c r="A204" t="s">
        <v>491</v>
      </c>
      <c r="B204" t="s">
        <v>408</v>
      </c>
      <c r="C204" t="s">
        <v>17</v>
      </c>
      <c r="D204" t="s">
        <v>407</v>
      </c>
      <c r="E204" t="s">
        <v>158</v>
      </c>
      <c r="F204" t="s">
        <v>492</v>
      </c>
      <c r="G204" t="s">
        <v>386</v>
      </c>
    </row>
    <row r="205" spans="1:7" x14ac:dyDescent="0.3">
      <c r="A205" t="s">
        <v>491</v>
      </c>
      <c r="B205" t="s">
        <v>408</v>
      </c>
      <c r="C205" t="s">
        <v>17</v>
      </c>
      <c r="D205" t="s">
        <v>407</v>
      </c>
      <c r="E205" t="s">
        <v>33</v>
      </c>
      <c r="F205" t="s">
        <v>406</v>
      </c>
      <c r="G205" t="s">
        <v>386</v>
      </c>
    </row>
    <row r="206" spans="1:7" x14ac:dyDescent="0.3">
      <c r="A206" t="s">
        <v>491</v>
      </c>
      <c r="B206" t="s">
        <v>408</v>
      </c>
      <c r="C206" t="s">
        <v>17</v>
      </c>
      <c r="D206" t="s">
        <v>407</v>
      </c>
      <c r="E206" t="s">
        <v>33</v>
      </c>
      <c r="F206" t="s">
        <v>492</v>
      </c>
      <c r="G206" t="s">
        <v>386</v>
      </c>
    </row>
    <row r="207" spans="1:7" x14ac:dyDescent="0.3">
      <c r="A207" t="s">
        <v>491</v>
      </c>
      <c r="B207" t="s">
        <v>408</v>
      </c>
      <c r="C207" t="s">
        <v>17</v>
      </c>
      <c r="D207" t="s">
        <v>407</v>
      </c>
      <c r="E207" t="s">
        <v>334</v>
      </c>
      <c r="F207" t="s">
        <v>406</v>
      </c>
      <c r="G207" t="s">
        <v>386</v>
      </c>
    </row>
    <row r="208" spans="1:7" x14ac:dyDescent="0.3">
      <c r="A208" t="s">
        <v>491</v>
      </c>
      <c r="B208" t="s">
        <v>408</v>
      </c>
      <c r="C208" t="s">
        <v>17</v>
      </c>
      <c r="D208" t="s">
        <v>407</v>
      </c>
      <c r="E208" t="s">
        <v>334</v>
      </c>
      <c r="F208" t="s">
        <v>492</v>
      </c>
      <c r="G208" t="s">
        <v>386</v>
      </c>
    </row>
    <row r="209" spans="1:7" x14ac:dyDescent="0.3">
      <c r="A209" t="s">
        <v>491</v>
      </c>
      <c r="B209" t="s">
        <v>408</v>
      </c>
      <c r="C209" t="s">
        <v>17</v>
      </c>
      <c r="D209" t="s">
        <v>407</v>
      </c>
      <c r="E209" t="s">
        <v>241</v>
      </c>
      <c r="F209" t="s">
        <v>406</v>
      </c>
      <c r="G209" t="s">
        <v>386</v>
      </c>
    </row>
    <row r="210" spans="1:7" x14ac:dyDescent="0.3">
      <c r="A210" t="s">
        <v>491</v>
      </c>
      <c r="B210" t="s">
        <v>408</v>
      </c>
      <c r="C210" t="s">
        <v>17</v>
      </c>
      <c r="D210" t="s">
        <v>407</v>
      </c>
      <c r="E210" t="s">
        <v>241</v>
      </c>
      <c r="F210" t="s">
        <v>492</v>
      </c>
      <c r="G210" t="s">
        <v>386</v>
      </c>
    </row>
    <row r="211" spans="1:7" x14ac:dyDescent="0.3">
      <c r="A211" t="s">
        <v>491</v>
      </c>
      <c r="B211" t="s">
        <v>408</v>
      </c>
      <c r="C211" t="s">
        <v>17</v>
      </c>
      <c r="D211" t="s">
        <v>407</v>
      </c>
      <c r="E211" t="s">
        <v>106</v>
      </c>
      <c r="F211" t="s">
        <v>406</v>
      </c>
      <c r="G211" t="s">
        <v>386</v>
      </c>
    </row>
    <row r="212" spans="1:7" x14ac:dyDescent="0.3">
      <c r="A212" t="s">
        <v>491</v>
      </c>
      <c r="B212" t="s">
        <v>408</v>
      </c>
      <c r="C212" t="s">
        <v>17</v>
      </c>
      <c r="D212" t="s">
        <v>407</v>
      </c>
      <c r="E212" t="s">
        <v>106</v>
      </c>
      <c r="F212" t="s">
        <v>492</v>
      </c>
      <c r="G212" t="s">
        <v>386</v>
      </c>
    </row>
    <row r="213" spans="1:7" x14ac:dyDescent="0.3">
      <c r="A213" t="s">
        <v>491</v>
      </c>
      <c r="B213" t="s">
        <v>408</v>
      </c>
      <c r="C213" t="s">
        <v>17</v>
      </c>
      <c r="D213" t="s">
        <v>407</v>
      </c>
      <c r="E213" t="s">
        <v>62</v>
      </c>
      <c r="F213" t="s">
        <v>406</v>
      </c>
      <c r="G213" t="s">
        <v>386</v>
      </c>
    </row>
    <row r="214" spans="1:7" x14ac:dyDescent="0.3">
      <c r="A214" t="s">
        <v>491</v>
      </c>
      <c r="B214" t="s">
        <v>408</v>
      </c>
      <c r="C214" t="s">
        <v>17</v>
      </c>
      <c r="D214" t="s">
        <v>407</v>
      </c>
      <c r="E214" t="s">
        <v>62</v>
      </c>
      <c r="F214" t="s">
        <v>492</v>
      </c>
      <c r="G214" t="s">
        <v>386</v>
      </c>
    </row>
    <row r="215" spans="1:7" x14ac:dyDescent="0.3">
      <c r="A215" t="s">
        <v>491</v>
      </c>
      <c r="B215" t="s">
        <v>408</v>
      </c>
      <c r="C215" t="s">
        <v>17</v>
      </c>
      <c r="D215" t="s">
        <v>407</v>
      </c>
      <c r="E215" t="s">
        <v>165</v>
      </c>
      <c r="F215" t="s">
        <v>406</v>
      </c>
      <c r="G215" t="s">
        <v>386</v>
      </c>
    </row>
    <row r="216" spans="1:7" x14ac:dyDescent="0.3">
      <c r="A216" t="s">
        <v>491</v>
      </c>
      <c r="B216" t="s">
        <v>408</v>
      </c>
      <c r="C216" t="s">
        <v>17</v>
      </c>
      <c r="D216" t="s">
        <v>407</v>
      </c>
      <c r="E216" t="s">
        <v>165</v>
      </c>
      <c r="F216" t="s">
        <v>492</v>
      </c>
      <c r="G216" t="s">
        <v>386</v>
      </c>
    </row>
    <row r="217" spans="1:7" x14ac:dyDescent="0.3">
      <c r="A217" t="s">
        <v>491</v>
      </c>
      <c r="B217" t="s">
        <v>408</v>
      </c>
      <c r="C217" t="s">
        <v>17</v>
      </c>
      <c r="D217" t="s">
        <v>407</v>
      </c>
      <c r="E217" t="s">
        <v>303</v>
      </c>
      <c r="F217" t="s">
        <v>406</v>
      </c>
      <c r="G217" t="s">
        <v>386</v>
      </c>
    </row>
    <row r="218" spans="1:7" x14ac:dyDescent="0.3">
      <c r="A218" t="s">
        <v>491</v>
      </c>
      <c r="B218" t="s">
        <v>408</v>
      </c>
      <c r="C218" t="s">
        <v>17</v>
      </c>
      <c r="D218" t="s">
        <v>407</v>
      </c>
      <c r="E218" t="s">
        <v>303</v>
      </c>
      <c r="F218" t="s">
        <v>492</v>
      </c>
      <c r="G218" t="s">
        <v>386</v>
      </c>
    </row>
    <row r="219" spans="1:7" x14ac:dyDescent="0.3">
      <c r="A219" t="s">
        <v>491</v>
      </c>
      <c r="B219" t="s">
        <v>408</v>
      </c>
      <c r="C219" t="s">
        <v>17</v>
      </c>
      <c r="D219" t="s">
        <v>407</v>
      </c>
      <c r="E219" t="s">
        <v>67</v>
      </c>
      <c r="F219" t="s">
        <v>406</v>
      </c>
      <c r="G219" t="s">
        <v>386</v>
      </c>
    </row>
    <row r="220" spans="1:7" x14ac:dyDescent="0.3">
      <c r="A220" t="s">
        <v>491</v>
      </c>
      <c r="B220" t="s">
        <v>408</v>
      </c>
      <c r="C220" t="s">
        <v>17</v>
      </c>
      <c r="D220" t="s">
        <v>407</v>
      </c>
      <c r="E220" t="s">
        <v>67</v>
      </c>
      <c r="F220" t="s">
        <v>492</v>
      </c>
      <c r="G220" t="s">
        <v>386</v>
      </c>
    </row>
    <row r="221" spans="1:7" x14ac:dyDescent="0.3">
      <c r="A221" t="s">
        <v>491</v>
      </c>
      <c r="B221" t="s">
        <v>408</v>
      </c>
      <c r="C221" t="s">
        <v>17</v>
      </c>
      <c r="D221" t="s">
        <v>407</v>
      </c>
      <c r="E221" t="s">
        <v>137</v>
      </c>
      <c r="F221" t="s">
        <v>406</v>
      </c>
      <c r="G221" t="s">
        <v>386</v>
      </c>
    </row>
    <row r="222" spans="1:7" x14ac:dyDescent="0.3">
      <c r="A222" t="s">
        <v>491</v>
      </c>
      <c r="B222" t="s">
        <v>408</v>
      </c>
      <c r="C222" t="s">
        <v>17</v>
      </c>
      <c r="D222" t="s">
        <v>407</v>
      </c>
      <c r="E222" t="s">
        <v>137</v>
      </c>
      <c r="F222" t="s">
        <v>492</v>
      </c>
      <c r="G222" t="s">
        <v>386</v>
      </c>
    </row>
    <row r="223" spans="1:7" x14ac:dyDescent="0.3">
      <c r="A223" t="s">
        <v>491</v>
      </c>
      <c r="B223" t="s">
        <v>408</v>
      </c>
      <c r="C223" t="s">
        <v>17</v>
      </c>
      <c r="D223" t="s">
        <v>407</v>
      </c>
      <c r="E223" t="s">
        <v>180</v>
      </c>
      <c r="F223" t="s">
        <v>406</v>
      </c>
      <c r="G223" t="s">
        <v>386</v>
      </c>
    </row>
    <row r="224" spans="1:7" x14ac:dyDescent="0.3">
      <c r="A224" t="s">
        <v>491</v>
      </c>
      <c r="B224" t="s">
        <v>408</v>
      </c>
      <c r="C224" t="s">
        <v>17</v>
      </c>
      <c r="D224" t="s">
        <v>407</v>
      </c>
      <c r="E224" t="s">
        <v>180</v>
      </c>
      <c r="F224" t="s">
        <v>492</v>
      </c>
      <c r="G224" t="s">
        <v>386</v>
      </c>
    </row>
    <row r="225" spans="1:7" x14ac:dyDescent="0.3">
      <c r="A225" t="s">
        <v>491</v>
      </c>
      <c r="B225" t="s">
        <v>408</v>
      </c>
      <c r="C225" t="s">
        <v>17</v>
      </c>
      <c r="D225" t="s">
        <v>407</v>
      </c>
      <c r="E225" t="s">
        <v>44</v>
      </c>
      <c r="F225" t="s">
        <v>406</v>
      </c>
      <c r="G225" t="s">
        <v>386</v>
      </c>
    </row>
    <row r="226" spans="1:7" x14ac:dyDescent="0.3">
      <c r="A226" t="s">
        <v>491</v>
      </c>
      <c r="B226" t="s">
        <v>408</v>
      </c>
      <c r="C226" t="s">
        <v>17</v>
      </c>
      <c r="D226" t="s">
        <v>407</v>
      </c>
      <c r="E226" t="s">
        <v>44</v>
      </c>
      <c r="F226" t="s">
        <v>492</v>
      </c>
      <c r="G226" t="s">
        <v>386</v>
      </c>
    </row>
    <row r="227" spans="1:7" x14ac:dyDescent="0.3">
      <c r="A227" t="s">
        <v>491</v>
      </c>
      <c r="B227" t="s">
        <v>408</v>
      </c>
      <c r="C227" t="s">
        <v>17</v>
      </c>
      <c r="D227" t="s">
        <v>407</v>
      </c>
      <c r="E227" t="s">
        <v>25</v>
      </c>
      <c r="F227" t="s">
        <v>406</v>
      </c>
      <c r="G227" t="s">
        <v>386</v>
      </c>
    </row>
    <row r="228" spans="1:7" x14ac:dyDescent="0.3">
      <c r="A228" t="s">
        <v>491</v>
      </c>
      <c r="B228" t="s">
        <v>408</v>
      </c>
      <c r="C228" t="s">
        <v>17</v>
      </c>
      <c r="D228" t="s">
        <v>407</v>
      </c>
      <c r="E228" t="s">
        <v>25</v>
      </c>
      <c r="F228" t="s">
        <v>492</v>
      </c>
      <c r="G228" t="s">
        <v>386</v>
      </c>
    </row>
    <row r="229" spans="1:7" x14ac:dyDescent="0.3">
      <c r="A229" t="s">
        <v>491</v>
      </c>
      <c r="B229" t="s">
        <v>408</v>
      </c>
      <c r="C229" t="s">
        <v>17</v>
      </c>
      <c r="D229" t="s">
        <v>407</v>
      </c>
      <c r="E229" t="s">
        <v>166</v>
      </c>
      <c r="F229" t="s">
        <v>406</v>
      </c>
      <c r="G229" t="s">
        <v>386</v>
      </c>
    </row>
    <row r="230" spans="1:7" x14ac:dyDescent="0.3">
      <c r="A230" t="s">
        <v>491</v>
      </c>
      <c r="B230" t="s">
        <v>408</v>
      </c>
      <c r="C230" t="s">
        <v>17</v>
      </c>
      <c r="D230" t="s">
        <v>407</v>
      </c>
      <c r="E230" t="s">
        <v>166</v>
      </c>
      <c r="F230" t="s">
        <v>492</v>
      </c>
      <c r="G230" t="s">
        <v>386</v>
      </c>
    </row>
    <row r="231" spans="1:7" x14ac:dyDescent="0.3">
      <c r="A231" t="s">
        <v>491</v>
      </c>
      <c r="B231" t="s">
        <v>408</v>
      </c>
      <c r="C231" t="s">
        <v>17</v>
      </c>
      <c r="D231" t="s">
        <v>407</v>
      </c>
      <c r="E231" t="s">
        <v>352</v>
      </c>
      <c r="F231" t="s">
        <v>406</v>
      </c>
      <c r="G231" t="s">
        <v>386</v>
      </c>
    </row>
    <row r="232" spans="1:7" x14ac:dyDescent="0.3">
      <c r="A232" t="s">
        <v>491</v>
      </c>
      <c r="B232" t="s">
        <v>408</v>
      </c>
      <c r="C232" t="s">
        <v>17</v>
      </c>
      <c r="D232" t="s">
        <v>407</v>
      </c>
      <c r="E232" t="s">
        <v>352</v>
      </c>
      <c r="F232" t="s">
        <v>492</v>
      </c>
      <c r="G232" t="s">
        <v>386</v>
      </c>
    </row>
    <row r="233" spans="1:7" x14ac:dyDescent="0.3">
      <c r="A233" t="s">
        <v>491</v>
      </c>
      <c r="B233" t="s">
        <v>408</v>
      </c>
      <c r="C233" t="s">
        <v>17</v>
      </c>
      <c r="D233" t="s">
        <v>407</v>
      </c>
      <c r="E233" t="s">
        <v>221</v>
      </c>
      <c r="F233" t="s">
        <v>406</v>
      </c>
      <c r="G233" t="s">
        <v>386</v>
      </c>
    </row>
    <row r="234" spans="1:7" x14ac:dyDescent="0.3">
      <c r="A234" t="s">
        <v>491</v>
      </c>
      <c r="B234" t="s">
        <v>408</v>
      </c>
      <c r="C234" t="s">
        <v>17</v>
      </c>
      <c r="D234" t="s">
        <v>407</v>
      </c>
      <c r="E234" t="s">
        <v>221</v>
      </c>
      <c r="F234" t="s">
        <v>492</v>
      </c>
      <c r="G234" t="s">
        <v>386</v>
      </c>
    </row>
    <row r="235" spans="1:7" x14ac:dyDescent="0.3">
      <c r="A235" t="s">
        <v>491</v>
      </c>
      <c r="B235" t="s">
        <v>408</v>
      </c>
      <c r="C235" t="s">
        <v>17</v>
      </c>
      <c r="D235" t="s">
        <v>407</v>
      </c>
      <c r="E235" t="s">
        <v>242</v>
      </c>
      <c r="F235" t="s">
        <v>406</v>
      </c>
      <c r="G235" t="s">
        <v>386</v>
      </c>
    </row>
    <row r="236" spans="1:7" x14ac:dyDescent="0.3">
      <c r="A236" t="s">
        <v>491</v>
      </c>
      <c r="B236" t="s">
        <v>408</v>
      </c>
      <c r="C236" t="s">
        <v>17</v>
      </c>
      <c r="D236" t="s">
        <v>407</v>
      </c>
      <c r="E236" t="s">
        <v>242</v>
      </c>
      <c r="F236" t="s">
        <v>492</v>
      </c>
      <c r="G236" t="s">
        <v>386</v>
      </c>
    </row>
    <row r="237" spans="1:7" x14ac:dyDescent="0.3">
      <c r="A237" t="s">
        <v>491</v>
      </c>
      <c r="B237" t="s">
        <v>408</v>
      </c>
      <c r="C237" t="s">
        <v>17</v>
      </c>
      <c r="D237" t="s">
        <v>407</v>
      </c>
      <c r="E237" t="s">
        <v>343</v>
      </c>
      <c r="F237" t="s">
        <v>406</v>
      </c>
      <c r="G237" t="s">
        <v>386</v>
      </c>
    </row>
    <row r="238" spans="1:7" x14ac:dyDescent="0.3">
      <c r="A238" t="s">
        <v>491</v>
      </c>
      <c r="B238" t="s">
        <v>408</v>
      </c>
      <c r="C238" t="s">
        <v>17</v>
      </c>
      <c r="D238" t="s">
        <v>407</v>
      </c>
      <c r="E238" t="s">
        <v>343</v>
      </c>
      <c r="F238" t="s">
        <v>492</v>
      </c>
      <c r="G238" t="s">
        <v>386</v>
      </c>
    </row>
    <row r="239" spans="1:7" x14ac:dyDescent="0.3">
      <c r="A239" t="s">
        <v>491</v>
      </c>
      <c r="B239" t="s">
        <v>408</v>
      </c>
      <c r="C239" t="s">
        <v>17</v>
      </c>
      <c r="D239" t="s">
        <v>407</v>
      </c>
      <c r="E239" t="s">
        <v>263</v>
      </c>
      <c r="F239" t="s">
        <v>406</v>
      </c>
      <c r="G239" t="s">
        <v>386</v>
      </c>
    </row>
    <row r="240" spans="1:7" x14ac:dyDescent="0.3">
      <c r="A240" t="s">
        <v>491</v>
      </c>
      <c r="B240" t="s">
        <v>408</v>
      </c>
      <c r="C240" t="s">
        <v>17</v>
      </c>
      <c r="D240" t="s">
        <v>407</v>
      </c>
      <c r="E240" t="s">
        <v>263</v>
      </c>
      <c r="F240" t="s">
        <v>492</v>
      </c>
      <c r="G240" t="s">
        <v>386</v>
      </c>
    </row>
    <row r="241" spans="1:7" x14ac:dyDescent="0.3">
      <c r="A241" t="s">
        <v>491</v>
      </c>
      <c r="B241" t="s">
        <v>408</v>
      </c>
      <c r="C241" t="s">
        <v>17</v>
      </c>
      <c r="D241" t="s">
        <v>407</v>
      </c>
      <c r="E241" t="s">
        <v>181</v>
      </c>
      <c r="F241" t="s">
        <v>406</v>
      </c>
      <c r="G241" t="s">
        <v>386</v>
      </c>
    </row>
    <row r="242" spans="1:7" x14ac:dyDescent="0.3">
      <c r="A242" t="s">
        <v>491</v>
      </c>
      <c r="B242" t="s">
        <v>408</v>
      </c>
      <c r="C242" t="s">
        <v>17</v>
      </c>
      <c r="D242" t="s">
        <v>407</v>
      </c>
      <c r="E242" t="s">
        <v>181</v>
      </c>
      <c r="F242" t="s">
        <v>492</v>
      </c>
      <c r="G242" t="s">
        <v>386</v>
      </c>
    </row>
    <row r="243" spans="1:7" x14ac:dyDescent="0.3">
      <c r="A243" t="s">
        <v>491</v>
      </c>
      <c r="B243" t="s">
        <v>408</v>
      </c>
      <c r="C243" t="s">
        <v>17</v>
      </c>
      <c r="D243" t="s">
        <v>407</v>
      </c>
      <c r="E243" t="s">
        <v>222</v>
      </c>
      <c r="F243" t="s">
        <v>406</v>
      </c>
      <c r="G243" t="s">
        <v>386</v>
      </c>
    </row>
    <row r="244" spans="1:7" x14ac:dyDescent="0.3">
      <c r="A244" t="s">
        <v>491</v>
      </c>
      <c r="B244" t="s">
        <v>408</v>
      </c>
      <c r="C244" t="s">
        <v>17</v>
      </c>
      <c r="D244" t="s">
        <v>407</v>
      </c>
      <c r="E244" t="s">
        <v>222</v>
      </c>
      <c r="F244" t="s">
        <v>492</v>
      </c>
      <c r="G244" t="s">
        <v>386</v>
      </c>
    </row>
    <row r="245" spans="1:7" x14ac:dyDescent="0.3">
      <c r="A245" t="s">
        <v>491</v>
      </c>
      <c r="B245" t="s">
        <v>408</v>
      </c>
      <c r="C245" t="s">
        <v>17</v>
      </c>
      <c r="D245" t="s">
        <v>407</v>
      </c>
      <c r="E245" t="s">
        <v>138</v>
      </c>
      <c r="F245" t="s">
        <v>406</v>
      </c>
      <c r="G245" t="s">
        <v>386</v>
      </c>
    </row>
    <row r="246" spans="1:7" x14ac:dyDescent="0.3">
      <c r="A246" t="s">
        <v>491</v>
      </c>
      <c r="B246" t="s">
        <v>408</v>
      </c>
      <c r="C246" t="s">
        <v>17</v>
      </c>
      <c r="D246" t="s">
        <v>407</v>
      </c>
      <c r="E246" t="s">
        <v>138</v>
      </c>
      <c r="F246" t="s">
        <v>492</v>
      </c>
      <c r="G246" t="s">
        <v>386</v>
      </c>
    </row>
    <row r="247" spans="1:7" x14ac:dyDescent="0.3">
      <c r="A247" t="s">
        <v>491</v>
      </c>
      <c r="B247" t="s">
        <v>408</v>
      </c>
      <c r="C247" t="s">
        <v>17</v>
      </c>
      <c r="D247" t="s">
        <v>407</v>
      </c>
      <c r="E247" t="s">
        <v>148</v>
      </c>
      <c r="F247" t="s">
        <v>406</v>
      </c>
      <c r="G247" t="s">
        <v>386</v>
      </c>
    </row>
    <row r="248" spans="1:7" x14ac:dyDescent="0.3">
      <c r="A248" t="s">
        <v>491</v>
      </c>
      <c r="B248" t="s">
        <v>408</v>
      </c>
      <c r="C248" t="s">
        <v>17</v>
      </c>
      <c r="D248" t="s">
        <v>407</v>
      </c>
      <c r="E248" t="s">
        <v>148</v>
      </c>
      <c r="F248" t="s">
        <v>492</v>
      </c>
      <c r="G248" t="s">
        <v>386</v>
      </c>
    </row>
    <row r="249" spans="1:7" x14ac:dyDescent="0.3">
      <c r="A249" t="s">
        <v>491</v>
      </c>
      <c r="B249" t="s">
        <v>408</v>
      </c>
      <c r="C249" t="s">
        <v>17</v>
      </c>
      <c r="D249" t="s">
        <v>407</v>
      </c>
      <c r="E249" t="s">
        <v>264</v>
      </c>
      <c r="F249" t="s">
        <v>406</v>
      </c>
      <c r="G249" t="s">
        <v>386</v>
      </c>
    </row>
    <row r="250" spans="1:7" x14ac:dyDescent="0.3">
      <c r="A250" t="s">
        <v>491</v>
      </c>
      <c r="B250" t="s">
        <v>408</v>
      </c>
      <c r="C250" t="s">
        <v>17</v>
      </c>
      <c r="D250" t="s">
        <v>407</v>
      </c>
      <c r="E250" t="s">
        <v>264</v>
      </c>
      <c r="F250" t="s">
        <v>492</v>
      </c>
      <c r="G250" t="s">
        <v>386</v>
      </c>
    </row>
    <row r="251" spans="1:7" x14ac:dyDescent="0.3">
      <c r="A251" t="s">
        <v>491</v>
      </c>
      <c r="B251" t="s">
        <v>408</v>
      </c>
      <c r="C251" t="s">
        <v>17</v>
      </c>
      <c r="D251" t="s">
        <v>407</v>
      </c>
      <c r="E251" t="s">
        <v>48</v>
      </c>
      <c r="F251" t="s">
        <v>406</v>
      </c>
      <c r="G251" t="s">
        <v>386</v>
      </c>
    </row>
    <row r="252" spans="1:7" x14ac:dyDescent="0.3">
      <c r="A252" t="s">
        <v>491</v>
      </c>
      <c r="B252" t="s">
        <v>408</v>
      </c>
      <c r="C252" t="s">
        <v>17</v>
      </c>
      <c r="D252" t="s">
        <v>407</v>
      </c>
      <c r="E252" t="s">
        <v>48</v>
      </c>
      <c r="F252" t="s">
        <v>492</v>
      </c>
      <c r="G252" t="s">
        <v>386</v>
      </c>
    </row>
    <row r="253" spans="1:7" x14ac:dyDescent="0.3">
      <c r="A253" t="s">
        <v>491</v>
      </c>
      <c r="B253" t="s">
        <v>408</v>
      </c>
      <c r="C253" t="s">
        <v>17</v>
      </c>
      <c r="D253" t="s">
        <v>407</v>
      </c>
      <c r="E253" t="s">
        <v>107</v>
      </c>
      <c r="F253" t="s">
        <v>406</v>
      </c>
      <c r="G253" t="s">
        <v>386</v>
      </c>
    </row>
    <row r="254" spans="1:7" x14ac:dyDescent="0.3">
      <c r="A254" t="s">
        <v>491</v>
      </c>
      <c r="B254" t="s">
        <v>408</v>
      </c>
      <c r="C254" t="s">
        <v>17</v>
      </c>
      <c r="D254" t="s">
        <v>407</v>
      </c>
      <c r="E254" t="s">
        <v>107</v>
      </c>
      <c r="F254" t="s">
        <v>492</v>
      </c>
      <c r="G254" t="s">
        <v>386</v>
      </c>
    </row>
    <row r="255" spans="1:7" x14ac:dyDescent="0.3">
      <c r="A255" t="s">
        <v>491</v>
      </c>
      <c r="B255" t="s">
        <v>408</v>
      </c>
      <c r="C255" t="s">
        <v>17</v>
      </c>
      <c r="D255" t="s">
        <v>407</v>
      </c>
      <c r="E255" t="s">
        <v>304</v>
      </c>
      <c r="F255" t="s">
        <v>406</v>
      </c>
      <c r="G255" t="s">
        <v>386</v>
      </c>
    </row>
    <row r="256" spans="1:7" x14ac:dyDescent="0.3">
      <c r="A256" t="s">
        <v>491</v>
      </c>
      <c r="B256" t="s">
        <v>408</v>
      </c>
      <c r="C256" t="s">
        <v>17</v>
      </c>
      <c r="D256" t="s">
        <v>407</v>
      </c>
      <c r="E256" t="s">
        <v>304</v>
      </c>
      <c r="F256" t="s">
        <v>492</v>
      </c>
      <c r="G256" t="s">
        <v>386</v>
      </c>
    </row>
    <row r="257" spans="1:7" x14ac:dyDescent="0.3">
      <c r="A257" t="s">
        <v>491</v>
      </c>
      <c r="B257" t="s">
        <v>408</v>
      </c>
      <c r="C257" t="s">
        <v>17</v>
      </c>
      <c r="D257" t="s">
        <v>407</v>
      </c>
      <c r="E257" t="s">
        <v>204</v>
      </c>
      <c r="F257" t="s">
        <v>406</v>
      </c>
      <c r="G257" t="s">
        <v>386</v>
      </c>
    </row>
    <row r="258" spans="1:7" x14ac:dyDescent="0.3">
      <c r="A258" t="s">
        <v>491</v>
      </c>
      <c r="B258" t="s">
        <v>408</v>
      </c>
      <c r="C258" t="s">
        <v>17</v>
      </c>
      <c r="D258" t="s">
        <v>407</v>
      </c>
      <c r="E258" t="s">
        <v>204</v>
      </c>
      <c r="F258" t="s">
        <v>492</v>
      </c>
      <c r="G258" t="s">
        <v>386</v>
      </c>
    </row>
    <row r="259" spans="1:7" x14ac:dyDescent="0.3">
      <c r="A259" t="s">
        <v>491</v>
      </c>
      <c r="B259" t="s">
        <v>408</v>
      </c>
      <c r="C259" t="s">
        <v>17</v>
      </c>
      <c r="D259" t="s">
        <v>407</v>
      </c>
      <c r="E259" t="s">
        <v>347</v>
      </c>
      <c r="F259" t="s">
        <v>406</v>
      </c>
      <c r="G259" t="s">
        <v>386</v>
      </c>
    </row>
    <row r="260" spans="1:7" x14ac:dyDescent="0.3">
      <c r="A260" t="s">
        <v>491</v>
      </c>
      <c r="B260" t="s">
        <v>408</v>
      </c>
      <c r="C260" t="s">
        <v>17</v>
      </c>
      <c r="D260" t="s">
        <v>407</v>
      </c>
      <c r="E260" t="s">
        <v>347</v>
      </c>
      <c r="F260" t="s">
        <v>492</v>
      </c>
      <c r="G260" t="s">
        <v>386</v>
      </c>
    </row>
    <row r="261" spans="1:7" x14ac:dyDescent="0.3">
      <c r="A261" t="s">
        <v>491</v>
      </c>
      <c r="B261" t="s">
        <v>408</v>
      </c>
      <c r="C261" t="s">
        <v>17</v>
      </c>
      <c r="D261" t="s">
        <v>407</v>
      </c>
      <c r="E261" t="s">
        <v>90</v>
      </c>
      <c r="F261" t="s">
        <v>406</v>
      </c>
      <c r="G261" t="s">
        <v>386</v>
      </c>
    </row>
    <row r="262" spans="1:7" x14ac:dyDescent="0.3">
      <c r="A262" t="s">
        <v>491</v>
      </c>
      <c r="B262" t="s">
        <v>408</v>
      </c>
      <c r="C262" t="s">
        <v>17</v>
      </c>
      <c r="D262" t="s">
        <v>407</v>
      </c>
      <c r="E262" t="s">
        <v>90</v>
      </c>
      <c r="F262" t="s">
        <v>492</v>
      </c>
      <c r="G262" t="s">
        <v>386</v>
      </c>
    </row>
    <row r="263" spans="1:7" x14ac:dyDescent="0.3">
      <c r="A263" t="s">
        <v>491</v>
      </c>
      <c r="B263" t="s">
        <v>408</v>
      </c>
      <c r="C263" t="s">
        <v>17</v>
      </c>
      <c r="D263" t="s">
        <v>407</v>
      </c>
      <c r="E263" t="s">
        <v>91</v>
      </c>
      <c r="F263" t="s">
        <v>406</v>
      </c>
      <c r="G263" t="s">
        <v>386</v>
      </c>
    </row>
    <row r="264" spans="1:7" x14ac:dyDescent="0.3">
      <c r="A264" t="s">
        <v>491</v>
      </c>
      <c r="B264" t="s">
        <v>408</v>
      </c>
      <c r="C264" t="s">
        <v>17</v>
      </c>
      <c r="D264" t="s">
        <v>407</v>
      </c>
      <c r="E264" t="s">
        <v>91</v>
      </c>
      <c r="F264" t="s">
        <v>492</v>
      </c>
      <c r="G264" t="s">
        <v>386</v>
      </c>
    </row>
    <row r="265" spans="1:7" x14ac:dyDescent="0.3">
      <c r="A265" t="s">
        <v>491</v>
      </c>
      <c r="B265" t="s">
        <v>408</v>
      </c>
      <c r="C265" t="s">
        <v>17</v>
      </c>
      <c r="D265" t="s">
        <v>407</v>
      </c>
      <c r="E265" t="s">
        <v>139</v>
      </c>
      <c r="F265" t="s">
        <v>406</v>
      </c>
      <c r="G265" t="s">
        <v>386</v>
      </c>
    </row>
    <row r="266" spans="1:7" x14ac:dyDescent="0.3">
      <c r="A266" t="s">
        <v>491</v>
      </c>
      <c r="B266" t="s">
        <v>408</v>
      </c>
      <c r="C266" t="s">
        <v>17</v>
      </c>
      <c r="D266" t="s">
        <v>407</v>
      </c>
      <c r="E266" t="s">
        <v>139</v>
      </c>
      <c r="F266" t="s">
        <v>492</v>
      </c>
      <c r="G266" t="s">
        <v>386</v>
      </c>
    </row>
    <row r="267" spans="1:7" x14ac:dyDescent="0.3">
      <c r="A267" t="s">
        <v>491</v>
      </c>
      <c r="B267" t="s">
        <v>408</v>
      </c>
      <c r="C267" t="s">
        <v>17</v>
      </c>
      <c r="D267" t="s">
        <v>407</v>
      </c>
      <c r="E267" t="s">
        <v>243</v>
      </c>
      <c r="F267" t="s">
        <v>406</v>
      </c>
      <c r="G267" t="s">
        <v>386</v>
      </c>
    </row>
    <row r="268" spans="1:7" x14ac:dyDescent="0.3">
      <c r="A268" t="s">
        <v>491</v>
      </c>
      <c r="B268" t="s">
        <v>408</v>
      </c>
      <c r="C268" t="s">
        <v>17</v>
      </c>
      <c r="D268" t="s">
        <v>407</v>
      </c>
      <c r="E268" t="s">
        <v>243</v>
      </c>
      <c r="F268" t="s">
        <v>492</v>
      </c>
      <c r="G268" t="s">
        <v>386</v>
      </c>
    </row>
    <row r="269" spans="1:7" x14ac:dyDescent="0.3">
      <c r="A269" t="s">
        <v>491</v>
      </c>
      <c r="B269" t="s">
        <v>408</v>
      </c>
      <c r="C269" t="s">
        <v>17</v>
      </c>
      <c r="D269" t="s">
        <v>407</v>
      </c>
      <c r="E269" t="s">
        <v>305</v>
      </c>
      <c r="F269" t="s">
        <v>406</v>
      </c>
      <c r="G269" t="s">
        <v>386</v>
      </c>
    </row>
    <row r="270" spans="1:7" x14ac:dyDescent="0.3">
      <c r="A270" t="s">
        <v>491</v>
      </c>
      <c r="B270" t="s">
        <v>408</v>
      </c>
      <c r="C270" t="s">
        <v>17</v>
      </c>
      <c r="D270" t="s">
        <v>407</v>
      </c>
      <c r="E270" t="s">
        <v>305</v>
      </c>
      <c r="F270" t="s">
        <v>492</v>
      </c>
      <c r="G270" t="s">
        <v>386</v>
      </c>
    </row>
    <row r="271" spans="1:7" x14ac:dyDescent="0.3">
      <c r="A271" t="s">
        <v>491</v>
      </c>
      <c r="B271" t="s">
        <v>408</v>
      </c>
      <c r="C271" t="s">
        <v>17</v>
      </c>
      <c r="D271" t="s">
        <v>407</v>
      </c>
      <c r="E271" t="s">
        <v>168</v>
      </c>
      <c r="F271" t="s">
        <v>406</v>
      </c>
      <c r="G271" t="s">
        <v>386</v>
      </c>
    </row>
    <row r="272" spans="1:7" x14ac:dyDescent="0.3">
      <c r="A272" t="s">
        <v>491</v>
      </c>
      <c r="B272" t="s">
        <v>408</v>
      </c>
      <c r="C272" t="s">
        <v>17</v>
      </c>
      <c r="D272" t="s">
        <v>407</v>
      </c>
      <c r="E272" t="s">
        <v>168</v>
      </c>
      <c r="F272" t="s">
        <v>492</v>
      </c>
      <c r="G272" t="s">
        <v>386</v>
      </c>
    </row>
    <row r="273" spans="1:7" x14ac:dyDescent="0.3">
      <c r="A273" t="s">
        <v>491</v>
      </c>
      <c r="B273" t="s">
        <v>408</v>
      </c>
      <c r="C273" t="s">
        <v>17</v>
      </c>
      <c r="D273" t="s">
        <v>407</v>
      </c>
      <c r="E273" t="s">
        <v>223</v>
      </c>
      <c r="F273" t="s">
        <v>406</v>
      </c>
      <c r="G273" t="s">
        <v>386</v>
      </c>
    </row>
    <row r="274" spans="1:7" x14ac:dyDescent="0.3">
      <c r="A274" t="s">
        <v>491</v>
      </c>
      <c r="B274" t="s">
        <v>408</v>
      </c>
      <c r="C274" t="s">
        <v>17</v>
      </c>
      <c r="D274" t="s">
        <v>407</v>
      </c>
      <c r="E274" t="s">
        <v>223</v>
      </c>
      <c r="F274" t="s">
        <v>492</v>
      </c>
      <c r="G274" t="s">
        <v>386</v>
      </c>
    </row>
    <row r="275" spans="1:7" x14ac:dyDescent="0.3">
      <c r="A275" t="s">
        <v>491</v>
      </c>
      <c r="B275" t="s">
        <v>408</v>
      </c>
      <c r="C275" t="s">
        <v>17</v>
      </c>
      <c r="D275" t="s">
        <v>407</v>
      </c>
      <c r="E275" t="s">
        <v>51</v>
      </c>
      <c r="F275" t="s">
        <v>406</v>
      </c>
      <c r="G275" t="s">
        <v>386</v>
      </c>
    </row>
    <row r="276" spans="1:7" x14ac:dyDescent="0.3">
      <c r="A276" t="s">
        <v>491</v>
      </c>
      <c r="B276" t="s">
        <v>408</v>
      </c>
      <c r="C276" t="s">
        <v>17</v>
      </c>
      <c r="D276" t="s">
        <v>407</v>
      </c>
      <c r="E276" t="s">
        <v>51</v>
      </c>
      <c r="F276" t="s">
        <v>492</v>
      </c>
      <c r="G276" t="s">
        <v>386</v>
      </c>
    </row>
    <row r="277" spans="1:7" x14ac:dyDescent="0.3">
      <c r="A277" t="s">
        <v>491</v>
      </c>
      <c r="B277" t="s">
        <v>408</v>
      </c>
      <c r="C277" t="s">
        <v>17</v>
      </c>
      <c r="D277" t="s">
        <v>407</v>
      </c>
      <c r="E277" t="s">
        <v>254</v>
      </c>
      <c r="F277" t="s">
        <v>406</v>
      </c>
      <c r="G277" t="s">
        <v>386</v>
      </c>
    </row>
    <row r="278" spans="1:7" x14ac:dyDescent="0.3">
      <c r="A278" t="s">
        <v>491</v>
      </c>
      <c r="B278" t="s">
        <v>408</v>
      </c>
      <c r="C278" t="s">
        <v>17</v>
      </c>
      <c r="D278" t="s">
        <v>407</v>
      </c>
      <c r="E278" t="s">
        <v>254</v>
      </c>
      <c r="F278" t="s">
        <v>492</v>
      </c>
      <c r="G278" t="s">
        <v>386</v>
      </c>
    </row>
    <row r="279" spans="1:7" x14ac:dyDescent="0.3">
      <c r="A279" t="s">
        <v>491</v>
      </c>
      <c r="B279" t="s">
        <v>408</v>
      </c>
      <c r="C279" t="s">
        <v>17</v>
      </c>
      <c r="D279" t="s">
        <v>407</v>
      </c>
      <c r="E279" t="s">
        <v>255</v>
      </c>
      <c r="F279" t="s">
        <v>406</v>
      </c>
      <c r="G279" t="s">
        <v>386</v>
      </c>
    </row>
    <row r="280" spans="1:7" x14ac:dyDescent="0.3">
      <c r="A280" t="s">
        <v>491</v>
      </c>
      <c r="B280" t="s">
        <v>408</v>
      </c>
      <c r="C280" t="s">
        <v>17</v>
      </c>
      <c r="D280" t="s">
        <v>407</v>
      </c>
      <c r="E280" t="s">
        <v>255</v>
      </c>
      <c r="F280" t="s">
        <v>492</v>
      </c>
      <c r="G280" t="s">
        <v>386</v>
      </c>
    </row>
    <row r="281" spans="1:7" x14ac:dyDescent="0.3">
      <c r="A281" t="s">
        <v>491</v>
      </c>
      <c r="B281" t="s">
        <v>408</v>
      </c>
      <c r="C281" t="s">
        <v>17</v>
      </c>
      <c r="D281" t="s">
        <v>407</v>
      </c>
      <c r="E281" t="s">
        <v>278</v>
      </c>
      <c r="F281" t="s">
        <v>406</v>
      </c>
      <c r="G281" t="s">
        <v>386</v>
      </c>
    </row>
    <row r="282" spans="1:7" x14ac:dyDescent="0.3">
      <c r="A282" t="s">
        <v>491</v>
      </c>
      <c r="B282" t="s">
        <v>408</v>
      </c>
      <c r="C282" t="s">
        <v>17</v>
      </c>
      <c r="D282" t="s">
        <v>407</v>
      </c>
      <c r="E282" t="s">
        <v>278</v>
      </c>
      <c r="F282" t="s">
        <v>492</v>
      </c>
      <c r="G282" t="s">
        <v>386</v>
      </c>
    </row>
    <row r="283" spans="1:7" x14ac:dyDescent="0.3">
      <c r="A283" t="s">
        <v>491</v>
      </c>
      <c r="B283" t="s">
        <v>408</v>
      </c>
      <c r="C283" t="s">
        <v>17</v>
      </c>
      <c r="D283" t="s">
        <v>407</v>
      </c>
      <c r="E283" t="s">
        <v>359</v>
      </c>
      <c r="F283" t="s">
        <v>406</v>
      </c>
      <c r="G283" t="s">
        <v>386</v>
      </c>
    </row>
    <row r="284" spans="1:7" x14ac:dyDescent="0.3">
      <c r="A284" t="s">
        <v>491</v>
      </c>
      <c r="B284" t="s">
        <v>408</v>
      </c>
      <c r="C284" t="s">
        <v>17</v>
      </c>
      <c r="D284" t="s">
        <v>407</v>
      </c>
      <c r="E284" t="s">
        <v>359</v>
      </c>
      <c r="F284" t="s">
        <v>492</v>
      </c>
      <c r="G284" t="s">
        <v>386</v>
      </c>
    </row>
    <row r="285" spans="1:7" x14ac:dyDescent="0.3">
      <c r="A285" t="s">
        <v>491</v>
      </c>
      <c r="B285" t="s">
        <v>408</v>
      </c>
      <c r="C285" t="s">
        <v>17</v>
      </c>
      <c r="D285" t="s">
        <v>407</v>
      </c>
      <c r="E285" t="s">
        <v>224</v>
      </c>
      <c r="F285" t="s">
        <v>406</v>
      </c>
      <c r="G285" t="s">
        <v>386</v>
      </c>
    </row>
    <row r="286" spans="1:7" x14ac:dyDescent="0.3">
      <c r="A286" t="s">
        <v>491</v>
      </c>
      <c r="B286" t="s">
        <v>408</v>
      </c>
      <c r="C286" t="s">
        <v>17</v>
      </c>
      <c r="D286" t="s">
        <v>407</v>
      </c>
      <c r="E286" t="s">
        <v>224</v>
      </c>
      <c r="F286" t="s">
        <v>492</v>
      </c>
      <c r="G286" t="s">
        <v>386</v>
      </c>
    </row>
    <row r="287" spans="1:7" x14ac:dyDescent="0.3">
      <c r="A287" t="s">
        <v>491</v>
      </c>
      <c r="B287" t="s">
        <v>408</v>
      </c>
      <c r="C287" t="s">
        <v>17</v>
      </c>
      <c r="D287" t="s">
        <v>407</v>
      </c>
      <c r="E287" t="s">
        <v>365</v>
      </c>
      <c r="F287" t="s">
        <v>406</v>
      </c>
      <c r="G287" t="s">
        <v>386</v>
      </c>
    </row>
    <row r="288" spans="1:7" x14ac:dyDescent="0.3">
      <c r="A288" t="s">
        <v>491</v>
      </c>
      <c r="B288" t="s">
        <v>408</v>
      </c>
      <c r="C288" t="s">
        <v>17</v>
      </c>
      <c r="D288" t="s">
        <v>407</v>
      </c>
      <c r="E288" t="s">
        <v>365</v>
      </c>
      <c r="F288" t="s">
        <v>492</v>
      </c>
      <c r="G288" t="s">
        <v>386</v>
      </c>
    </row>
    <row r="289" spans="1:7" x14ac:dyDescent="0.3">
      <c r="A289" t="s">
        <v>491</v>
      </c>
      <c r="B289" t="s">
        <v>408</v>
      </c>
      <c r="C289" t="s">
        <v>17</v>
      </c>
      <c r="D289" t="s">
        <v>407</v>
      </c>
      <c r="E289" t="s">
        <v>225</v>
      </c>
      <c r="F289" t="s">
        <v>406</v>
      </c>
      <c r="G289" t="s">
        <v>386</v>
      </c>
    </row>
    <row r="290" spans="1:7" x14ac:dyDescent="0.3">
      <c r="A290" t="s">
        <v>491</v>
      </c>
      <c r="B290" t="s">
        <v>408</v>
      </c>
      <c r="C290" t="s">
        <v>17</v>
      </c>
      <c r="D290" t="s">
        <v>407</v>
      </c>
      <c r="E290" t="s">
        <v>225</v>
      </c>
      <c r="F290" t="s">
        <v>492</v>
      </c>
      <c r="G290" t="s">
        <v>386</v>
      </c>
    </row>
    <row r="291" spans="1:7" x14ac:dyDescent="0.3">
      <c r="A291" t="s">
        <v>491</v>
      </c>
      <c r="B291" t="s">
        <v>408</v>
      </c>
      <c r="C291" t="s">
        <v>17</v>
      </c>
      <c r="D291" t="s">
        <v>407</v>
      </c>
      <c r="E291" t="s">
        <v>108</v>
      </c>
      <c r="F291" t="s">
        <v>406</v>
      </c>
      <c r="G291" t="s">
        <v>386</v>
      </c>
    </row>
    <row r="292" spans="1:7" x14ac:dyDescent="0.3">
      <c r="A292" t="s">
        <v>491</v>
      </c>
      <c r="B292" t="s">
        <v>408</v>
      </c>
      <c r="C292" t="s">
        <v>17</v>
      </c>
      <c r="D292" t="s">
        <v>407</v>
      </c>
      <c r="E292" t="s">
        <v>108</v>
      </c>
      <c r="F292" t="s">
        <v>492</v>
      </c>
      <c r="G292" t="s">
        <v>386</v>
      </c>
    </row>
    <row r="293" spans="1:7" x14ac:dyDescent="0.3">
      <c r="A293" t="s">
        <v>491</v>
      </c>
      <c r="B293" t="s">
        <v>408</v>
      </c>
      <c r="C293" t="s">
        <v>17</v>
      </c>
      <c r="D293" t="s">
        <v>407</v>
      </c>
      <c r="E293" t="s">
        <v>285</v>
      </c>
      <c r="F293" t="s">
        <v>406</v>
      </c>
      <c r="G293" t="s">
        <v>386</v>
      </c>
    </row>
    <row r="294" spans="1:7" x14ac:dyDescent="0.3">
      <c r="A294" t="s">
        <v>491</v>
      </c>
      <c r="B294" t="s">
        <v>408</v>
      </c>
      <c r="C294" t="s">
        <v>17</v>
      </c>
      <c r="D294" t="s">
        <v>407</v>
      </c>
      <c r="E294" t="s">
        <v>285</v>
      </c>
      <c r="F294" t="s">
        <v>492</v>
      </c>
      <c r="G294" t="s">
        <v>386</v>
      </c>
    </row>
    <row r="295" spans="1:7" x14ac:dyDescent="0.3">
      <c r="A295" t="s">
        <v>491</v>
      </c>
      <c r="B295" t="s">
        <v>408</v>
      </c>
      <c r="C295" t="s">
        <v>17</v>
      </c>
      <c r="D295" t="s">
        <v>407</v>
      </c>
      <c r="E295" t="s">
        <v>84</v>
      </c>
      <c r="F295" t="s">
        <v>406</v>
      </c>
      <c r="G295" t="s">
        <v>386</v>
      </c>
    </row>
    <row r="296" spans="1:7" x14ac:dyDescent="0.3">
      <c r="A296" t="s">
        <v>491</v>
      </c>
      <c r="B296" t="s">
        <v>408</v>
      </c>
      <c r="C296" t="s">
        <v>17</v>
      </c>
      <c r="D296" t="s">
        <v>407</v>
      </c>
      <c r="E296" t="s">
        <v>84</v>
      </c>
      <c r="F296" t="s">
        <v>492</v>
      </c>
      <c r="G296" t="s">
        <v>386</v>
      </c>
    </row>
    <row r="297" spans="1:7" x14ac:dyDescent="0.3">
      <c r="A297" t="s">
        <v>491</v>
      </c>
      <c r="B297" t="s">
        <v>408</v>
      </c>
      <c r="C297" t="s">
        <v>17</v>
      </c>
      <c r="D297" t="s">
        <v>407</v>
      </c>
      <c r="E297" t="s">
        <v>279</v>
      </c>
      <c r="F297" t="s">
        <v>406</v>
      </c>
      <c r="G297" t="s">
        <v>386</v>
      </c>
    </row>
    <row r="298" spans="1:7" x14ac:dyDescent="0.3">
      <c r="A298" t="s">
        <v>491</v>
      </c>
      <c r="B298" t="s">
        <v>408</v>
      </c>
      <c r="C298" t="s">
        <v>17</v>
      </c>
      <c r="D298" t="s">
        <v>407</v>
      </c>
      <c r="E298" t="s">
        <v>279</v>
      </c>
      <c r="F298" t="s">
        <v>492</v>
      </c>
      <c r="G298" t="s">
        <v>386</v>
      </c>
    </row>
    <row r="299" spans="1:7" x14ac:dyDescent="0.3">
      <c r="A299" t="s">
        <v>491</v>
      </c>
      <c r="B299" t="s">
        <v>408</v>
      </c>
      <c r="C299" t="s">
        <v>17</v>
      </c>
      <c r="D299" t="s">
        <v>407</v>
      </c>
      <c r="E299" t="s">
        <v>149</v>
      </c>
      <c r="F299" t="s">
        <v>406</v>
      </c>
      <c r="G299" t="s">
        <v>386</v>
      </c>
    </row>
    <row r="300" spans="1:7" x14ac:dyDescent="0.3">
      <c r="A300" t="s">
        <v>491</v>
      </c>
      <c r="B300" t="s">
        <v>408</v>
      </c>
      <c r="C300" t="s">
        <v>17</v>
      </c>
      <c r="D300" t="s">
        <v>407</v>
      </c>
      <c r="E300" t="s">
        <v>149</v>
      </c>
      <c r="F300" t="s">
        <v>492</v>
      </c>
      <c r="G300" t="s">
        <v>386</v>
      </c>
    </row>
    <row r="301" spans="1:7" x14ac:dyDescent="0.3">
      <c r="A301" t="s">
        <v>491</v>
      </c>
      <c r="B301" t="s">
        <v>408</v>
      </c>
      <c r="C301" t="s">
        <v>17</v>
      </c>
      <c r="D301" t="s">
        <v>407</v>
      </c>
      <c r="E301" t="s">
        <v>176</v>
      </c>
      <c r="F301" t="s">
        <v>406</v>
      </c>
      <c r="G301" t="s">
        <v>386</v>
      </c>
    </row>
    <row r="302" spans="1:7" x14ac:dyDescent="0.3">
      <c r="A302" t="s">
        <v>491</v>
      </c>
      <c r="B302" t="s">
        <v>408</v>
      </c>
      <c r="C302" t="s">
        <v>17</v>
      </c>
      <c r="D302" t="s">
        <v>407</v>
      </c>
      <c r="E302" t="s">
        <v>176</v>
      </c>
      <c r="F302" t="s">
        <v>492</v>
      </c>
      <c r="G302" t="s">
        <v>386</v>
      </c>
    </row>
    <row r="303" spans="1:7" x14ac:dyDescent="0.3">
      <c r="A303" t="s">
        <v>491</v>
      </c>
      <c r="B303" t="s">
        <v>408</v>
      </c>
      <c r="C303" t="s">
        <v>17</v>
      </c>
      <c r="D303" t="s">
        <v>407</v>
      </c>
      <c r="E303" t="s">
        <v>169</v>
      </c>
      <c r="F303" t="s">
        <v>406</v>
      </c>
      <c r="G303" t="s">
        <v>386</v>
      </c>
    </row>
    <row r="304" spans="1:7" x14ac:dyDescent="0.3">
      <c r="A304" t="s">
        <v>491</v>
      </c>
      <c r="B304" t="s">
        <v>408</v>
      </c>
      <c r="C304" t="s">
        <v>17</v>
      </c>
      <c r="D304" t="s">
        <v>407</v>
      </c>
      <c r="E304" t="s">
        <v>169</v>
      </c>
      <c r="F304" t="s">
        <v>492</v>
      </c>
      <c r="G304" t="s">
        <v>386</v>
      </c>
    </row>
    <row r="305" spans="1:7" x14ac:dyDescent="0.3">
      <c r="A305" t="s">
        <v>491</v>
      </c>
      <c r="B305" t="s">
        <v>408</v>
      </c>
      <c r="C305" t="s">
        <v>17</v>
      </c>
      <c r="D305" t="s">
        <v>407</v>
      </c>
      <c r="E305" t="s">
        <v>34</v>
      </c>
      <c r="F305" t="s">
        <v>406</v>
      </c>
      <c r="G305" t="s">
        <v>386</v>
      </c>
    </row>
    <row r="306" spans="1:7" x14ac:dyDescent="0.3">
      <c r="A306" t="s">
        <v>491</v>
      </c>
      <c r="B306" t="s">
        <v>408</v>
      </c>
      <c r="C306" t="s">
        <v>17</v>
      </c>
      <c r="D306" t="s">
        <v>407</v>
      </c>
      <c r="E306" t="s">
        <v>34</v>
      </c>
      <c r="F306" t="s">
        <v>492</v>
      </c>
      <c r="G306" t="s">
        <v>386</v>
      </c>
    </row>
    <row r="307" spans="1:7" x14ac:dyDescent="0.3">
      <c r="A307" t="s">
        <v>491</v>
      </c>
      <c r="B307" t="s">
        <v>408</v>
      </c>
      <c r="C307" t="s">
        <v>17</v>
      </c>
      <c r="D307" t="s">
        <v>407</v>
      </c>
      <c r="E307" t="s">
        <v>52</v>
      </c>
      <c r="F307" t="s">
        <v>406</v>
      </c>
      <c r="G307" t="s">
        <v>386</v>
      </c>
    </row>
    <row r="308" spans="1:7" x14ac:dyDescent="0.3">
      <c r="A308" t="s">
        <v>491</v>
      </c>
      <c r="B308" t="s">
        <v>408</v>
      </c>
      <c r="C308" t="s">
        <v>17</v>
      </c>
      <c r="D308" t="s">
        <v>407</v>
      </c>
      <c r="E308" t="s">
        <v>52</v>
      </c>
      <c r="F308" t="s">
        <v>492</v>
      </c>
      <c r="G308" t="s">
        <v>386</v>
      </c>
    </row>
    <row r="309" spans="1:7" x14ac:dyDescent="0.3">
      <c r="A309" t="s">
        <v>491</v>
      </c>
      <c r="B309" t="s">
        <v>408</v>
      </c>
      <c r="C309" t="s">
        <v>17</v>
      </c>
      <c r="D309" t="s">
        <v>407</v>
      </c>
      <c r="E309" t="s">
        <v>306</v>
      </c>
      <c r="F309" t="s">
        <v>406</v>
      </c>
      <c r="G309" t="s">
        <v>386</v>
      </c>
    </row>
    <row r="310" spans="1:7" x14ac:dyDescent="0.3">
      <c r="A310" t="s">
        <v>491</v>
      </c>
      <c r="B310" t="s">
        <v>408</v>
      </c>
      <c r="C310" t="s">
        <v>17</v>
      </c>
      <c r="D310" t="s">
        <v>407</v>
      </c>
      <c r="E310" t="s">
        <v>306</v>
      </c>
      <c r="F310" t="s">
        <v>492</v>
      </c>
      <c r="G310" t="s">
        <v>386</v>
      </c>
    </row>
    <row r="311" spans="1:7" x14ac:dyDescent="0.3">
      <c r="A311" t="s">
        <v>491</v>
      </c>
      <c r="B311" t="s">
        <v>408</v>
      </c>
      <c r="C311" t="s">
        <v>17</v>
      </c>
      <c r="D311" t="s">
        <v>407</v>
      </c>
      <c r="E311" t="s">
        <v>58</v>
      </c>
      <c r="F311" t="s">
        <v>406</v>
      </c>
      <c r="G311" t="s">
        <v>386</v>
      </c>
    </row>
    <row r="312" spans="1:7" x14ac:dyDescent="0.3">
      <c r="A312" t="s">
        <v>491</v>
      </c>
      <c r="B312" t="s">
        <v>408</v>
      </c>
      <c r="C312" t="s">
        <v>17</v>
      </c>
      <c r="D312" t="s">
        <v>407</v>
      </c>
      <c r="E312" t="s">
        <v>58</v>
      </c>
      <c r="F312" t="s">
        <v>492</v>
      </c>
      <c r="G312" t="s">
        <v>386</v>
      </c>
    </row>
    <row r="313" spans="1:7" x14ac:dyDescent="0.3">
      <c r="A313" t="s">
        <v>491</v>
      </c>
      <c r="B313" t="s">
        <v>408</v>
      </c>
      <c r="C313" t="s">
        <v>17</v>
      </c>
      <c r="D313" t="s">
        <v>407</v>
      </c>
      <c r="E313" t="s">
        <v>307</v>
      </c>
      <c r="F313" t="s">
        <v>406</v>
      </c>
      <c r="G313" t="s">
        <v>386</v>
      </c>
    </row>
    <row r="314" spans="1:7" x14ac:dyDescent="0.3">
      <c r="A314" t="s">
        <v>491</v>
      </c>
      <c r="B314" t="s">
        <v>408</v>
      </c>
      <c r="C314" t="s">
        <v>17</v>
      </c>
      <c r="D314" t="s">
        <v>407</v>
      </c>
      <c r="E314" t="s">
        <v>307</v>
      </c>
      <c r="F314" t="s">
        <v>492</v>
      </c>
      <c r="G314" t="s">
        <v>386</v>
      </c>
    </row>
    <row r="315" spans="1:7" x14ac:dyDescent="0.3">
      <c r="A315" t="s">
        <v>491</v>
      </c>
      <c r="B315" t="s">
        <v>408</v>
      </c>
      <c r="C315" t="s">
        <v>17</v>
      </c>
      <c r="D315" t="s">
        <v>407</v>
      </c>
      <c r="E315" t="s">
        <v>29</v>
      </c>
      <c r="F315" t="s">
        <v>406</v>
      </c>
      <c r="G315" t="s">
        <v>386</v>
      </c>
    </row>
    <row r="316" spans="1:7" x14ac:dyDescent="0.3">
      <c r="A316" t="s">
        <v>491</v>
      </c>
      <c r="B316" t="s">
        <v>408</v>
      </c>
      <c r="C316" t="s">
        <v>17</v>
      </c>
      <c r="D316" t="s">
        <v>407</v>
      </c>
      <c r="E316" t="s">
        <v>29</v>
      </c>
      <c r="F316" t="s">
        <v>492</v>
      </c>
      <c r="G316" t="s">
        <v>386</v>
      </c>
    </row>
    <row r="317" spans="1:7" x14ac:dyDescent="0.3">
      <c r="A317" t="s">
        <v>491</v>
      </c>
      <c r="B317" t="s">
        <v>408</v>
      </c>
      <c r="C317" t="s">
        <v>17</v>
      </c>
      <c r="D317" t="s">
        <v>407</v>
      </c>
      <c r="E317" t="s">
        <v>348</v>
      </c>
      <c r="F317" t="s">
        <v>406</v>
      </c>
      <c r="G317" t="s">
        <v>386</v>
      </c>
    </row>
    <row r="318" spans="1:7" x14ac:dyDescent="0.3">
      <c r="A318" t="s">
        <v>491</v>
      </c>
      <c r="B318" t="s">
        <v>408</v>
      </c>
      <c r="C318" t="s">
        <v>17</v>
      </c>
      <c r="D318" t="s">
        <v>407</v>
      </c>
      <c r="E318" t="s">
        <v>348</v>
      </c>
      <c r="F318" t="s">
        <v>492</v>
      </c>
      <c r="G318" t="s">
        <v>386</v>
      </c>
    </row>
    <row r="319" spans="1:7" x14ac:dyDescent="0.3">
      <c r="A319" t="s">
        <v>491</v>
      </c>
      <c r="B319" t="s">
        <v>408</v>
      </c>
      <c r="C319" t="s">
        <v>17</v>
      </c>
      <c r="D319" t="s">
        <v>407</v>
      </c>
      <c r="E319" t="s">
        <v>72</v>
      </c>
      <c r="F319" t="s">
        <v>406</v>
      </c>
      <c r="G319" t="s">
        <v>386</v>
      </c>
    </row>
    <row r="320" spans="1:7" x14ac:dyDescent="0.3">
      <c r="A320" t="s">
        <v>491</v>
      </c>
      <c r="B320" t="s">
        <v>408</v>
      </c>
      <c r="C320" t="s">
        <v>17</v>
      </c>
      <c r="D320" t="s">
        <v>407</v>
      </c>
      <c r="E320" t="s">
        <v>72</v>
      </c>
      <c r="F320" t="s">
        <v>492</v>
      </c>
      <c r="G320" t="s">
        <v>386</v>
      </c>
    </row>
    <row r="321" spans="1:7" x14ac:dyDescent="0.3">
      <c r="A321" t="s">
        <v>491</v>
      </c>
      <c r="B321" t="s">
        <v>408</v>
      </c>
      <c r="C321" t="s">
        <v>17</v>
      </c>
      <c r="D321" t="s">
        <v>407</v>
      </c>
      <c r="E321" t="s">
        <v>68</v>
      </c>
      <c r="F321" t="s">
        <v>406</v>
      </c>
      <c r="G321" t="s">
        <v>386</v>
      </c>
    </row>
    <row r="322" spans="1:7" x14ac:dyDescent="0.3">
      <c r="A322" t="s">
        <v>491</v>
      </c>
      <c r="B322" t="s">
        <v>408</v>
      </c>
      <c r="C322" t="s">
        <v>17</v>
      </c>
      <c r="D322" t="s">
        <v>407</v>
      </c>
      <c r="E322" t="s">
        <v>68</v>
      </c>
      <c r="F322" t="s">
        <v>492</v>
      </c>
      <c r="G322" t="s">
        <v>386</v>
      </c>
    </row>
    <row r="323" spans="1:7" x14ac:dyDescent="0.3">
      <c r="A323" t="s">
        <v>491</v>
      </c>
      <c r="B323" t="s">
        <v>408</v>
      </c>
      <c r="C323" t="s">
        <v>17</v>
      </c>
      <c r="D323" t="s">
        <v>407</v>
      </c>
      <c r="E323" t="s">
        <v>308</v>
      </c>
      <c r="F323" t="s">
        <v>406</v>
      </c>
      <c r="G323" t="s">
        <v>386</v>
      </c>
    </row>
    <row r="324" spans="1:7" x14ac:dyDescent="0.3">
      <c r="A324" t="s">
        <v>491</v>
      </c>
      <c r="B324" t="s">
        <v>408</v>
      </c>
      <c r="C324" t="s">
        <v>17</v>
      </c>
      <c r="D324" t="s">
        <v>407</v>
      </c>
      <c r="E324" t="s">
        <v>308</v>
      </c>
      <c r="F324" t="s">
        <v>492</v>
      </c>
      <c r="G324" t="s">
        <v>386</v>
      </c>
    </row>
    <row r="325" spans="1:7" x14ac:dyDescent="0.3">
      <c r="A325" t="s">
        <v>491</v>
      </c>
      <c r="B325" t="s">
        <v>408</v>
      </c>
      <c r="C325" t="s">
        <v>17</v>
      </c>
      <c r="D325" t="s">
        <v>407</v>
      </c>
      <c r="E325" t="s">
        <v>85</v>
      </c>
      <c r="F325" t="s">
        <v>406</v>
      </c>
      <c r="G325" t="s">
        <v>386</v>
      </c>
    </row>
    <row r="326" spans="1:7" x14ac:dyDescent="0.3">
      <c r="A326" t="s">
        <v>491</v>
      </c>
      <c r="B326" t="s">
        <v>408</v>
      </c>
      <c r="C326" t="s">
        <v>17</v>
      </c>
      <c r="D326" t="s">
        <v>407</v>
      </c>
      <c r="E326" t="s">
        <v>85</v>
      </c>
      <c r="F326" t="s">
        <v>492</v>
      </c>
      <c r="G326" t="s">
        <v>386</v>
      </c>
    </row>
    <row r="327" spans="1:7" x14ac:dyDescent="0.3">
      <c r="A327" t="s">
        <v>491</v>
      </c>
      <c r="B327" t="s">
        <v>408</v>
      </c>
      <c r="C327" t="s">
        <v>17</v>
      </c>
      <c r="D327" t="s">
        <v>407</v>
      </c>
      <c r="E327" t="s">
        <v>121</v>
      </c>
      <c r="F327" t="s">
        <v>406</v>
      </c>
      <c r="G327" t="s">
        <v>386</v>
      </c>
    </row>
    <row r="328" spans="1:7" x14ac:dyDescent="0.3">
      <c r="A328" t="s">
        <v>491</v>
      </c>
      <c r="B328" t="s">
        <v>408</v>
      </c>
      <c r="C328" t="s">
        <v>17</v>
      </c>
      <c r="D328" t="s">
        <v>407</v>
      </c>
      <c r="E328" t="s">
        <v>121</v>
      </c>
      <c r="F328" t="s">
        <v>492</v>
      </c>
      <c r="G328" t="s">
        <v>386</v>
      </c>
    </row>
    <row r="329" spans="1:7" x14ac:dyDescent="0.3">
      <c r="A329" t="s">
        <v>491</v>
      </c>
      <c r="B329" t="s">
        <v>408</v>
      </c>
      <c r="C329" t="s">
        <v>17</v>
      </c>
      <c r="D329" t="s">
        <v>407</v>
      </c>
      <c r="E329" t="s">
        <v>309</v>
      </c>
      <c r="F329" t="s">
        <v>406</v>
      </c>
      <c r="G329" t="s">
        <v>386</v>
      </c>
    </row>
    <row r="330" spans="1:7" x14ac:dyDescent="0.3">
      <c r="A330" t="s">
        <v>491</v>
      </c>
      <c r="B330" t="s">
        <v>408</v>
      </c>
      <c r="C330" t="s">
        <v>17</v>
      </c>
      <c r="D330" t="s">
        <v>407</v>
      </c>
      <c r="E330" t="s">
        <v>309</v>
      </c>
      <c r="F330" t="s">
        <v>492</v>
      </c>
      <c r="G330" t="s">
        <v>386</v>
      </c>
    </row>
    <row r="331" spans="1:7" x14ac:dyDescent="0.3">
      <c r="A331" t="s">
        <v>491</v>
      </c>
      <c r="B331" t="s">
        <v>408</v>
      </c>
      <c r="C331" t="s">
        <v>17</v>
      </c>
      <c r="D331" t="s">
        <v>407</v>
      </c>
      <c r="E331" t="s">
        <v>310</v>
      </c>
      <c r="F331" t="s">
        <v>406</v>
      </c>
      <c r="G331" t="s">
        <v>386</v>
      </c>
    </row>
    <row r="332" spans="1:7" x14ac:dyDescent="0.3">
      <c r="A332" t="s">
        <v>491</v>
      </c>
      <c r="B332" t="s">
        <v>408</v>
      </c>
      <c r="C332" t="s">
        <v>17</v>
      </c>
      <c r="D332" t="s">
        <v>407</v>
      </c>
      <c r="E332" t="s">
        <v>310</v>
      </c>
      <c r="F332" t="s">
        <v>492</v>
      </c>
      <c r="G332" t="s">
        <v>386</v>
      </c>
    </row>
    <row r="333" spans="1:7" x14ac:dyDescent="0.3">
      <c r="A333" t="s">
        <v>491</v>
      </c>
      <c r="B333" t="s">
        <v>408</v>
      </c>
      <c r="C333" t="s">
        <v>17</v>
      </c>
      <c r="D333" t="s">
        <v>407</v>
      </c>
      <c r="E333" t="s">
        <v>55</v>
      </c>
      <c r="F333" t="s">
        <v>406</v>
      </c>
      <c r="G333" t="s">
        <v>386</v>
      </c>
    </row>
    <row r="334" spans="1:7" x14ac:dyDescent="0.3">
      <c r="A334" t="s">
        <v>491</v>
      </c>
      <c r="B334" t="s">
        <v>408</v>
      </c>
      <c r="C334" t="s">
        <v>17</v>
      </c>
      <c r="D334" t="s">
        <v>407</v>
      </c>
      <c r="E334" t="s">
        <v>55</v>
      </c>
      <c r="F334" t="s">
        <v>492</v>
      </c>
      <c r="G334" t="s">
        <v>386</v>
      </c>
    </row>
    <row r="335" spans="1:7" x14ac:dyDescent="0.3">
      <c r="A335" t="s">
        <v>491</v>
      </c>
      <c r="B335" t="s">
        <v>408</v>
      </c>
      <c r="C335" t="s">
        <v>17</v>
      </c>
      <c r="D335" t="s">
        <v>407</v>
      </c>
      <c r="E335" t="s">
        <v>77</v>
      </c>
      <c r="F335" t="s">
        <v>406</v>
      </c>
      <c r="G335" t="s">
        <v>386</v>
      </c>
    </row>
    <row r="336" spans="1:7" x14ac:dyDescent="0.3">
      <c r="A336" t="s">
        <v>491</v>
      </c>
      <c r="B336" t="s">
        <v>408</v>
      </c>
      <c r="C336" t="s">
        <v>17</v>
      </c>
      <c r="D336" t="s">
        <v>407</v>
      </c>
      <c r="E336" t="s">
        <v>77</v>
      </c>
      <c r="F336" t="s">
        <v>492</v>
      </c>
      <c r="G336" t="s">
        <v>386</v>
      </c>
    </row>
    <row r="337" spans="1:7" x14ac:dyDescent="0.3">
      <c r="A337" t="s">
        <v>491</v>
      </c>
      <c r="B337" t="s">
        <v>408</v>
      </c>
      <c r="C337" t="s">
        <v>17</v>
      </c>
      <c r="D337" t="s">
        <v>407</v>
      </c>
      <c r="E337" t="s">
        <v>311</v>
      </c>
      <c r="F337" t="s">
        <v>406</v>
      </c>
      <c r="G337" t="s">
        <v>386</v>
      </c>
    </row>
    <row r="338" spans="1:7" x14ac:dyDescent="0.3">
      <c r="A338" t="s">
        <v>491</v>
      </c>
      <c r="B338" t="s">
        <v>408</v>
      </c>
      <c r="C338" t="s">
        <v>17</v>
      </c>
      <c r="D338" t="s">
        <v>407</v>
      </c>
      <c r="E338" t="s">
        <v>311</v>
      </c>
      <c r="F338" t="s">
        <v>492</v>
      </c>
      <c r="G338" t="s">
        <v>386</v>
      </c>
    </row>
    <row r="339" spans="1:7" x14ac:dyDescent="0.3">
      <c r="A339" t="s">
        <v>491</v>
      </c>
      <c r="B339" t="s">
        <v>408</v>
      </c>
      <c r="C339" t="s">
        <v>17</v>
      </c>
      <c r="D339" t="s">
        <v>407</v>
      </c>
      <c r="E339" t="s">
        <v>312</v>
      </c>
      <c r="F339" t="s">
        <v>406</v>
      </c>
      <c r="G339" t="s">
        <v>386</v>
      </c>
    </row>
    <row r="340" spans="1:7" x14ac:dyDescent="0.3">
      <c r="A340" t="s">
        <v>491</v>
      </c>
      <c r="B340" t="s">
        <v>408</v>
      </c>
      <c r="C340" t="s">
        <v>17</v>
      </c>
      <c r="D340" t="s">
        <v>407</v>
      </c>
      <c r="E340" t="s">
        <v>312</v>
      </c>
      <c r="F340" t="s">
        <v>492</v>
      </c>
      <c r="G340" t="s">
        <v>386</v>
      </c>
    </row>
    <row r="341" spans="1:7" x14ac:dyDescent="0.3">
      <c r="A341" t="s">
        <v>491</v>
      </c>
      <c r="B341" t="s">
        <v>408</v>
      </c>
      <c r="C341" t="s">
        <v>17</v>
      </c>
      <c r="D341" t="s">
        <v>407</v>
      </c>
      <c r="E341" t="s">
        <v>53</v>
      </c>
      <c r="F341" t="s">
        <v>406</v>
      </c>
      <c r="G341" t="s">
        <v>386</v>
      </c>
    </row>
    <row r="342" spans="1:7" x14ac:dyDescent="0.3">
      <c r="A342" t="s">
        <v>491</v>
      </c>
      <c r="B342" t="s">
        <v>408</v>
      </c>
      <c r="C342" t="s">
        <v>17</v>
      </c>
      <c r="D342" t="s">
        <v>407</v>
      </c>
      <c r="E342" t="s">
        <v>53</v>
      </c>
      <c r="F342" t="s">
        <v>492</v>
      </c>
      <c r="G342" t="s">
        <v>386</v>
      </c>
    </row>
    <row r="343" spans="1:7" x14ac:dyDescent="0.3">
      <c r="A343" t="s">
        <v>491</v>
      </c>
      <c r="B343" t="s">
        <v>408</v>
      </c>
      <c r="C343" t="s">
        <v>17</v>
      </c>
      <c r="D343" t="s">
        <v>407</v>
      </c>
      <c r="E343" t="s">
        <v>358</v>
      </c>
      <c r="F343" t="s">
        <v>406</v>
      </c>
      <c r="G343" t="s">
        <v>386</v>
      </c>
    </row>
    <row r="344" spans="1:7" x14ac:dyDescent="0.3">
      <c r="A344" t="s">
        <v>491</v>
      </c>
      <c r="B344" t="s">
        <v>408</v>
      </c>
      <c r="C344" t="s">
        <v>17</v>
      </c>
      <c r="D344" t="s">
        <v>407</v>
      </c>
      <c r="E344" t="s">
        <v>358</v>
      </c>
      <c r="F344" t="s">
        <v>492</v>
      </c>
      <c r="G344" t="s">
        <v>386</v>
      </c>
    </row>
    <row r="345" spans="1:7" x14ac:dyDescent="0.3">
      <c r="A345" t="s">
        <v>491</v>
      </c>
      <c r="B345" t="s">
        <v>408</v>
      </c>
      <c r="C345" t="s">
        <v>17</v>
      </c>
      <c r="D345" t="s">
        <v>407</v>
      </c>
      <c r="E345" t="s">
        <v>360</v>
      </c>
      <c r="F345" t="s">
        <v>406</v>
      </c>
      <c r="G345" t="s">
        <v>386</v>
      </c>
    </row>
    <row r="346" spans="1:7" x14ac:dyDescent="0.3">
      <c r="A346" t="s">
        <v>491</v>
      </c>
      <c r="B346" t="s">
        <v>408</v>
      </c>
      <c r="C346" t="s">
        <v>17</v>
      </c>
      <c r="D346" t="s">
        <v>407</v>
      </c>
      <c r="E346" t="s">
        <v>360</v>
      </c>
      <c r="F346" t="s">
        <v>492</v>
      </c>
      <c r="G346" t="s">
        <v>386</v>
      </c>
    </row>
    <row r="347" spans="1:7" x14ac:dyDescent="0.3">
      <c r="A347" t="s">
        <v>491</v>
      </c>
      <c r="B347" t="s">
        <v>408</v>
      </c>
      <c r="C347" t="s">
        <v>17</v>
      </c>
      <c r="D347" t="s">
        <v>407</v>
      </c>
      <c r="E347" t="s">
        <v>282</v>
      </c>
      <c r="F347" t="s">
        <v>406</v>
      </c>
      <c r="G347" t="s">
        <v>386</v>
      </c>
    </row>
    <row r="348" spans="1:7" x14ac:dyDescent="0.3">
      <c r="A348" t="s">
        <v>491</v>
      </c>
      <c r="B348" t="s">
        <v>408</v>
      </c>
      <c r="C348" t="s">
        <v>17</v>
      </c>
      <c r="D348" t="s">
        <v>407</v>
      </c>
      <c r="E348" t="s">
        <v>282</v>
      </c>
      <c r="F348" t="s">
        <v>492</v>
      </c>
      <c r="G348" t="s">
        <v>386</v>
      </c>
    </row>
    <row r="349" spans="1:7" x14ac:dyDescent="0.3">
      <c r="A349" t="s">
        <v>491</v>
      </c>
      <c r="B349" t="s">
        <v>408</v>
      </c>
      <c r="C349" t="s">
        <v>17</v>
      </c>
      <c r="D349" t="s">
        <v>407</v>
      </c>
      <c r="E349" t="s">
        <v>291</v>
      </c>
      <c r="F349" t="s">
        <v>406</v>
      </c>
      <c r="G349" t="s">
        <v>386</v>
      </c>
    </row>
    <row r="350" spans="1:7" x14ac:dyDescent="0.3">
      <c r="A350" t="s">
        <v>491</v>
      </c>
      <c r="B350" t="s">
        <v>408</v>
      </c>
      <c r="C350" t="s">
        <v>17</v>
      </c>
      <c r="D350" t="s">
        <v>407</v>
      </c>
      <c r="E350" t="s">
        <v>291</v>
      </c>
      <c r="F350" t="s">
        <v>492</v>
      </c>
      <c r="G350" t="s">
        <v>386</v>
      </c>
    </row>
    <row r="351" spans="1:7" x14ac:dyDescent="0.3">
      <c r="A351" t="s">
        <v>491</v>
      </c>
      <c r="B351" t="s">
        <v>408</v>
      </c>
      <c r="C351" t="s">
        <v>17</v>
      </c>
      <c r="D351" t="s">
        <v>407</v>
      </c>
      <c r="E351" t="s">
        <v>187</v>
      </c>
      <c r="F351" t="s">
        <v>406</v>
      </c>
      <c r="G351" t="s">
        <v>386</v>
      </c>
    </row>
    <row r="352" spans="1:7" x14ac:dyDescent="0.3">
      <c r="A352" t="s">
        <v>491</v>
      </c>
      <c r="B352" t="s">
        <v>408</v>
      </c>
      <c r="C352" t="s">
        <v>17</v>
      </c>
      <c r="D352" t="s">
        <v>407</v>
      </c>
      <c r="E352" t="s">
        <v>187</v>
      </c>
      <c r="F352" t="s">
        <v>492</v>
      </c>
      <c r="G352" t="s">
        <v>386</v>
      </c>
    </row>
    <row r="353" spans="1:7" x14ac:dyDescent="0.3">
      <c r="A353" t="s">
        <v>491</v>
      </c>
      <c r="B353" t="s">
        <v>408</v>
      </c>
      <c r="C353" t="s">
        <v>17</v>
      </c>
      <c r="D353" t="s">
        <v>407</v>
      </c>
      <c r="E353" t="s">
        <v>335</v>
      </c>
      <c r="F353" t="s">
        <v>406</v>
      </c>
      <c r="G353" t="s">
        <v>386</v>
      </c>
    </row>
    <row r="354" spans="1:7" x14ac:dyDescent="0.3">
      <c r="A354" t="s">
        <v>491</v>
      </c>
      <c r="B354" t="s">
        <v>408</v>
      </c>
      <c r="C354" t="s">
        <v>17</v>
      </c>
      <c r="D354" t="s">
        <v>407</v>
      </c>
      <c r="E354" t="s">
        <v>335</v>
      </c>
      <c r="F354" t="s">
        <v>492</v>
      </c>
      <c r="G354" t="s">
        <v>386</v>
      </c>
    </row>
    <row r="355" spans="1:7" x14ac:dyDescent="0.3">
      <c r="A355" t="s">
        <v>491</v>
      </c>
      <c r="B355" t="s">
        <v>408</v>
      </c>
      <c r="C355" t="s">
        <v>17</v>
      </c>
      <c r="D355" t="s">
        <v>407</v>
      </c>
      <c r="E355" t="s">
        <v>353</v>
      </c>
      <c r="F355" t="s">
        <v>406</v>
      </c>
      <c r="G355" t="s">
        <v>386</v>
      </c>
    </row>
    <row r="356" spans="1:7" x14ac:dyDescent="0.3">
      <c r="A356" t="s">
        <v>491</v>
      </c>
      <c r="B356" t="s">
        <v>408</v>
      </c>
      <c r="C356" t="s">
        <v>17</v>
      </c>
      <c r="D356" t="s">
        <v>407</v>
      </c>
      <c r="E356" t="s">
        <v>353</v>
      </c>
      <c r="F356" t="s">
        <v>492</v>
      </c>
      <c r="G356" t="s">
        <v>386</v>
      </c>
    </row>
    <row r="357" spans="1:7" x14ac:dyDescent="0.3">
      <c r="A357" t="s">
        <v>491</v>
      </c>
      <c r="B357" t="s">
        <v>408</v>
      </c>
      <c r="C357" t="s">
        <v>17</v>
      </c>
      <c r="D357" t="s">
        <v>407</v>
      </c>
      <c r="E357" t="s">
        <v>109</v>
      </c>
      <c r="F357" t="s">
        <v>406</v>
      </c>
      <c r="G357" t="s">
        <v>386</v>
      </c>
    </row>
    <row r="358" spans="1:7" x14ac:dyDescent="0.3">
      <c r="A358" t="s">
        <v>491</v>
      </c>
      <c r="B358" t="s">
        <v>408</v>
      </c>
      <c r="C358" t="s">
        <v>17</v>
      </c>
      <c r="D358" t="s">
        <v>407</v>
      </c>
      <c r="E358" t="s">
        <v>109</v>
      </c>
      <c r="F358" t="s">
        <v>492</v>
      </c>
      <c r="G358" t="s">
        <v>386</v>
      </c>
    </row>
    <row r="359" spans="1:7" x14ac:dyDescent="0.3">
      <c r="A359" t="s">
        <v>491</v>
      </c>
      <c r="B359" t="s">
        <v>408</v>
      </c>
      <c r="C359" t="s">
        <v>17</v>
      </c>
      <c r="D359" t="s">
        <v>407</v>
      </c>
      <c r="E359" t="s">
        <v>313</v>
      </c>
      <c r="F359" t="s">
        <v>406</v>
      </c>
      <c r="G359" t="s">
        <v>386</v>
      </c>
    </row>
    <row r="360" spans="1:7" x14ac:dyDescent="0.3">
      <c r="A360" t="s">
        <v>491</v>
      </c>
      <c r="B360" t="s">
        <v>408</v>
      </c>
      <c r="C360" t="s">
        <v>17</v>
      </c>
      <c r="D360" t="s">
        <v>407</v>
      </c>
      <c r="E360" t="s">
        <v>313</v>
      </c>
      <c r="F360" t="s">
        <v>492</v>
      </c>
      <c r="G360" t="s">
        <v>386</v>
      </c>
    </row>
    <row r="361" spans="1:7" x14ac:dyDescent="0.3">
      <c r="A361" t="s">
        <v>491</v>
      </c>
      <c r="B361" t="s">
        <v>408</v>
      </c>
      <c r="C361" t="s">
        <v>17</v>
      </c>
      <c r="D361" t="s">
        <v>407</v>
      </c>
      <c r="E361" t="s">
        <v>226</v>
      </c>
      <c r="F361" t="s">
        <v>406</v>
      </c>
      <c r="G361" t="s">
        <v>386</v>
      </c>
    </row>
    <row r="362" spans="1:7" x14ac:dyDescent="0.3">
      <c r="A362" t="s">
        <v>491</v>
      </c>
      <c r="B362" t="s">
        <v>408</v>
      </c>
      <c r="C362" t="s">
        <v>17</v>
      </c>
      <c r="D362" t="s">
        <v>407</v>
      </c>
      <c r="E362" t="s">
        <v>226</v>
      </c>
      <c r="F362" t="s">
        <v>492</v>
      </c>
      <c r="G362" t="s">
        <v>386</v>
      </c>
    </row>
    <row r="363" spans="1:7" x14ac:dyDescent="0.3">
      <c r="A363" t="s">
        <v>491</v>
      </c>
      <c r="B363" t="s">
        <v>408</v>
      </c>
      <c r="C363" t="s">
        <v>17</v>
      </c>
      <c r="D363" t="s">
        <v>407</v>
      </c>
      <c r="E363" t="s">
        <v>177</v>
      </c>
      <c r="F363" t="s">
        <v>406</v>
      </c>
      <c r="G363" t="s">
        <v>386</v>
      </c>
    </row>
    <row r="364" spans="1:7" x14ac:dyDescent="0.3">
      <c r="A364" t="s">
        <v>491</v>
      </c>
      <c r="B364" t="s">
        <v>408</v>
      </c>
      <c r="C364" t="s">
        <v>17</v>
      </c>
      <c r="D364" t="s">
        <v>407</v>
      </c>
      <c r="E364" t="s">
        <v>177</v>
      </c>
      <c r="F364" t="s">
        <v>492</v>
      </c>
      <c r="G364" t="s">
        <v>386</v>
      </c>
    </row>
    <row r="365" spans="1:7" x14ac:dyDescent="0.3">
      <c r="A365" t="s">
        <v>491</v>
      </c>
      <c r="B365" t="s">
        <v>408</v>
      </c>
      <c r="C365" t="s">
        <v>17</v>
      </c>
      <c r="D365" t="s">
        <v>407</v>
      </c>
      <c r="E365" t="s">
        <v>150</v>
      </c>
      <c r="F365" t="s">
        <v>406</v>
      </c>
      <c r="G365" t="s">
        <v>386</v>
      </c>
    </row>
    <row r="366" spans="1:7" x14ac:dyDescent="0.3">
      <c r="A366" t="s">
        <v>491</v>
      </c>
      <c r="B366" t="s">
        <v>408</v>
      </c>
      <c r="C366" t="s">
        <v>17</v>
      </c>
      <c r="D366" t="s">
        <v>407</v>
      </c>
      <c r="E366" t="s">
        <v>150</v>
      </c>
      <c r="F366" t="s">
        <v>492</v>
      </c>
      <c r="G366" t="s">
        <v>386</v>
      </c>
    </row>
    <row r="367" spans="1:7" x14ac:dyDescent="0.3">
      <c r="A367" t="s">
        <v>491</v>
      </c>
      <c r="B367" t="s">
        <v>408</v>
      </c>
      <c r="C367" t="s">
        <v>17</v>
      </c>
      <c r="D367" t="s">
        <v>407</v>
      </c>
      <c r="E367" t="s">
        <v>100</v>
      </c>
      <c r="F367" t="s">
        <v>406</v>
      </c>
      <c r="G367" t="s">
        <v>386</v>
      </c>
    </row>
    <row r="368" spans="1:7" x14ac:dyDescent="0.3">
      <c r="A368" t="s">
        <v>491</v>
      </c>
      <c r="B368" t="s">
        <v>408</v>
      </c>
      <c r="C368" t="s">
        <v>17</v>
      </c>
      <c r="D368" t="s">
        <v>407</v>
      </c>
      <c r="E368" t="s">
        <v>100</v>
      </c>
      <c r="F368" t="s">
        <v>492</v>
      </c>
      <c r="G368" t="s">
        <v>386</v>
      </c>
    </row>
    <row r="369" spans="1:7" x14ac:dyDescent="0.3">
      <c r="A369" t="s">
        <v>491</v>
      </c>
      <c r="B369" t="s">
        <v>408</v>
      </c>
      <c r="C369" t="s">
        <v>17</v>
      </c>
      <c r="D369" t="s">
        <v>407</v>
      </c>
      <c r="E369" t="s">
        <v>157</v>
      </c>
      <c r="F369" t="s">
        <v>406</v>
      </c>
      <c r="G369" t="s">
        <v>386</v>
      </c>
    </row>
    <row r="370" spans="1:7" x14ac:dyDescent="0.3">
      <c r="A370" t="s">
        <v>491</v>
      </c>
      <c r="B370" t="s">
        <v>408</v>
      </c>
      <c r="C370" t="s">
        <v>17</v>
      </c>
      <c r="D370" t="s">
        <v>407</v>
      </c>
      <c r="E370" t="s">
        <v>157</v>
      </c>
      <c r="F370" t="s">
        <v>492</v>
      </c>
      <c r="G370" t="s">
        <v>386</v>
      </c>
    </row>
    <row r="371" spans="1:7" x14ac:dyDescent="0.3">
      <c r="A371" t="s">
        <v>491</v>
      </c>
      <c r="B371" t="s">
        <v>408</v>
      </c>
      <c r="C371" t="s">
        <v>17</v>
      </c>
      <c r="D371" t="s">
        <v>407</v>
      </c>
      <c r="E371" t="s">
        <v>122</v>
      </c>
      <c r="F371" t="s">
        <v>406</v>
      </c>
      <c r="G371" t="s">
        <v>386</v>
      </c>
    </row>
    <row r="372" spans="1:7" x14ac:dyDescent="0.3">
      <c r="A372" t="s">
        <v>491</v>
      </c>
      <c r="B372" t="s">
        <v>408</v>
      </c>
      <c r="C372" t="s">
        <v>17</v>
      </c>
      <c r="D372" t="s">
        <v>407</v>
      </c>
      <c r="E372" t="s">
        <v>122</v>
      </c>
      <c r="F372" t="s">
        <v>492</v>
      </c>
      <c r="G372" t="s">
        <v>386</v>
      </c>
    </row>
    <row r="373" spans="1:7" x14ac:dyDescent="0.3">
      <c r="A373" t="s">
        <v>491</v>
      </c>
      <c r="B373" t="s">
        <v>408</v>
      </c>
      <c r="C373" t="s">
        <v>17</v>
      </c>
      <c r="D373" t="s">
        <v>407</v>
      </c>
      <c r="E373" t="s">
        <v>95</v>
      </c>
      <c r="F373" t="s">
        <v>406</v>
      </c>
      <c r="G373" t="s">
        <v>386</v>
      </c>
    </row>
    <row r="374" spans="1:7" x14ac:dyDescent="0.3">
      <c r="A374" t="s">
        <v>491</v>
      </c>
      <c r="B374" t="s">
        <v>408</v>
      </c>
      <c r="C374" t="s">
        <v>17</v>
      </c>
      <c r="D374" t="s">
        <v>407</v>
      </c>
      <c r="E374" t="s">
        <v>95</v>
      </c>
      <c r="F374" t="s">
        <v>492</v>
      </c>
      <c r="G374" t="s">
        <v>386</v>
      </c>
    </row>
    <row r="375" spans="1:7" x14ac:dyDescent="0.3">
      <c r="A375" t="s">
        <v>491</v>
      </c>
      <c r="B375" t="s">
        <v>408</v>
      </c>
      <c r="C375" t="s">
        <v>17</v>
      </c>
      <c r="D375" t="s">
        <v>407</v>
      </c>
      <c r="E375" t="s">
        <v>257</v>
      </c>
      <c r="F375" t="s">
        <v>406</v>
      </c>
      <c r="G375" t="s">
        <v>386</v>
      </c>
    </row>
    <row r="376" spans="1:7" x14ac:dyDescent="0.3">
      <c r="A376" t="s">
        <v>491</v>
      </c>
      <c r="B376" t="s">
        <v>408</v>
      </c>
      <c r="C376" t="s">
        <v>17</v>
      </c>
      <c r="D376" t="s">
        <v>407</v>
      </c>
      <c r="E376" t="s">
        <v>257</v>
      </c>
      <c r="F376" t="s">
        <v>492</v>
      </c>
      <c r="G376" t="s">
        <v>386</v>
      </c>
    </row>
    <row r="377" spans="1:7" x14ac:dyDescent="0.3">
      <c r="A377" t="s">
        <v>491</v>
      </c>
      <c r="B377" t="s">
        <v>408</v>
      </c>
      <c r="C377" t="s">
        <v>17</v>
      </c>
      <c r="D377" t="s">
        <v>407</v>
      </c>
      <c r="E377" t="s">
        <v>314</v>
      </c>
      <c r="F377" t="s">
        <v>406</v>
      </c>
      <c r="G377" t="s">
        <v>386</v>
      </c>
    </row>
    <row r="378" spans="1:7" x14ac:dyDescent="0.3">
      <c r="A378" t="s">
        <v>491</v>
      </c>
      <c r="B378" t="s">
        <v>408</v>
      </c>
      <c r="C378" t="s">
        <v>17</v>
      </c>
      <c r="D378" t="s">
        <v>407</v>
      </c>
      <c r="E378" t="s">
        <v>314</v>
      </c>
      <c r="F378" t="s">
        <v>492</v>
      </c>
      <c r="G378" t="s">
        <v>386</v>
      </c>
    </row>
    <row r="379" spans="1:7" x14ac:dyDescent="0.3">
      <c r="A379" t="s">
        <v>491</v>
      </c>
      <c r="B379" t="s">
        <v>408</v>
      </c>
      <c r="C379" t="s">
        <v>17</v>
      </c>
      <c r="D379" t="s">
        <v>407</v>
      </c>
      <c r="E379" t="s">
        <v>315</v>
      </c>
      <c r="F379" t="s">
        <v>406</v>
      </c>
      <c r="G379" t="s">
        <v>386</v>
      </c>
    </row>
    <row r="380" spans="1:7" x14ac:dyDescent="0.3">
      <c r="A380" t="s">
        <v>491</v>
      </c>
      <c r="B380" t="s">
        <v>408</v>
      </c>
      <c r="C380" t="s">
        <v>17</v>
      </c>
      <c r="D380" t="s">
        <v>407</v>
      </c>
      <c r="E380" t="s">
        <v>315</v>
      </c>
      <c r="F380" t="s">
        <v>492</v>
      </c>
      <c r="G380" t="s">
        <v>386</v>
      </c>
    </row>
    <row r="381" spans="1:7" x14ac:dyDescent="0.3">
      <c r="A381" t="s">
        <v>491</v>
      </c>
      <c r="B381" t="s">
        <v>408</v>
      </c>
      <c r="C381" t="s">
        <v>17</v>
      </c>
      <c r="D381" t="s">
        <v>407</v>
      </c>
      <c r="E381" t="s">
        <v>316</v>
      </c>
      <c r="F381" t="s">
        <v>406</v>
      </c>
      <c r="G381" t="s">
        <v>386</v>
      </c>
    </row>
    <row r="382" spans="1:7" x14ac:dyDescent="0.3">
      <c r="A382" t="s">
        <v>491</v>
      </c>
      <c r="B382" t="s">
        <v>408</v>
      </c>
      <c r="C382" t="s">
        <v>17</v>
      </c>
      <c r="D382" t="s">
        <v>407</v>
      </c>
      <c r="E382" t="s">
        <v>316</v>
      </c>
      <c r="F382" t="s">
        <v>492</v>
      </c>
      <c r="G382" t="s">
        <v>386</v>
      </c>
    </row>
    <row r="383" spans="1:7" x14ac:dyDescent="0.3">
      <c r="A383" t="s">
        <v>491</v>
      </c>
      <c r="B383" t="s">
        <v>408</v>
      </c>
      <c r="C383" t="s">
        <v>17</v>
      </c>
      <c r="D383" t="s">
        <v>407</v>
      </c>
      <c r="E383" t="s">
        <v>129</v>
      </c>
      <c r="F383" t="s">
        <v>406</v>
      </c>
      <c r="G383" t="s">
        <v>386</v>
      </c>
    </row>
    <row r="384" spans="1:7" x14ac:dyDescent="0.3">
      <c r="A384" t="s">
        <v>491</v>
      </c>
      <c r="B384" t="s">
        <v>408</v>
      </c>
      <c r="C384" t="s">
        <v>17</v>
      </c>
      <c r="D384" t="s">
        <v>407</v>
      </c>
      <c r="E384" t="s">
        <v>129</v>
      </c>
      <c r="F384" t="s">
        <v>492</v>
      </c>
      <c r="G384" t="s">
        <v>386</v>
      </c>
    </row>
    <row r="385" spans="1:7" x14ac:dyDescent="0.3">
      <c r="A385" t="s">
        <v>491</v>
      </c>
      <c r="B385" t="s">
        <v>408</v>
      </c>
      <c r="C385" t="s">
        <v>17</v>
      </c>
      <c r="D385" t="s">
        <v>407</v>
      </c>
      <c r="E385" t="s">
        <v>227</v>
      </c>
      <c r="F385" t="s">
        <v>406</v>
      </c>
      <c r="G385" t="s">
        <v>386</v>
      </c>
    </row>
    <row r="386" spans="1:7" x14ac:dyDescent="0.3">
      <c r="A386" t="s">
        <v>491</v>
      </c>
      <c r="B386" t="s">
        <v>408</v>
      </c>
      <c r="C386" t="s">
        <v>17</v>
      </c>
      <c r="D386" t="s">
        <v>407</v>
      </c>
      <c r="E386" t="s">
        <v>227</v>
      </c>
      <c r="F386" t="s">
        <v>492</v>
      </c>
      <c r="G386" t="s">
        <v>386</v>
      </c>
    </row>
    <row r="387" spans="1:7" x14ac:dyDescent="0.3">
      <c r="A387" t="s">
        <v>491</v>
      </c>
      <c r="B387" t="s">
        <v>408</v>
      </c>
      <c r="C387" t="s">
        <v>17</v>
      </c>
      <c r="D387" t="s">
        <v>407</v>
      </c>
      <c r="E387" t="s">
        <v>159</v>
      </c>
      <c r="F387" t="s">
        <v>406</v>
      </c>
      <c r="G387" t="s">
        <v>386</v>
      </c>
    </row>
    <row r="388" spans="1:7" x14ac:dyDescent="0.3">
      <c r="A388" t="s">
        <v>491</v>
      </c>
      <c r="B388" t="s">
        <v>408</v>
      </c>
      <c r="C388" t="s">
        <v>17</v>
      </c>
      <c r="D388" t="s">
        <v>407</v>
      </c>
      <c r="E388" t="s">
        <v>159</v>
      </c>
      <c r="F388" t="s">
        <v>492</v>
      </c>
      <c r="G388" t="s">
        <v>386</v>
      </c>
    </row>
    <row r="389" spans="1:7" x14ac:dyDescent="0.3">
      <c r="A389" t="s">
        <v>491</v>
      </c>
      <c r="B389" t="s">
        <v>408</v>
      </c>
      <c r="C389" t="s">
        <v>17</v>
      </c>
      <c r="D389" t="s">
        <v>407</v>
      </c>
      <c r="E389" t="s">
        <v>244</v>
      </c>
      <c r="F389" t="s">
        <v>406</v>
      </c>
      <c r="G389" t="s">
        <v>386</v>
      </c>
    </row>
    <row r="390" spans="1:7" x14ac:dyDescent="0.3">
      <c r="A390" t="s">
        <v>491</v>
      </c>
      <c r="B390" t="s">
        <v>408</v>
      </c>
      <c r="C390" t="s">
        <v>17</v>
      </c>
      <c r="D390" t="s">
        <v>407</v>
      </c>
      <c r="E390" t="s">
        <v>244</v>
      </c>
      <c r="F390" t="s">
        <v>492</v>
      </c>
      <c r="G390" t="s">
        <v>386</v>
      </c>
    </row>
    <row r="391" spans="1:7" x14ac:dyDescent="0.3">
      <c r="A391" t="s">
        <v>491</v>
      </c>
      <c r="B391" t="s">
        <v>408</v>
      </c>
      <c r="C391" t="s">
        <v>17</v>
      </c>
      <c r="D391" t="s">
        <v>407</v>
      </c>
      <c r="E391" t="s">
        <v>182</v>
      </c>
      <c r="F391" t="s">
        <v>406</v>
      </c>
      <c r="G391" t="s">
        <v>386</v>
      </c>
    </row>
    <row r="392" spans="1:7" x14ac:dyDescent="0.3">
      <c r="A392" t="s">
        <v>491</v>
      </c>
      <c r="B392" t="s">
        <v>408</v>
      </c>
      <c r="C392" t="s">
        <v>17</v>
      </c>
      <c r="D392" t="s">
        <v>407</v>
      </c>
      <c r="E392" t="s">
        <v>182</v>
      </c>
      <c r="F392" t="s">
        <v>492</v>
      </c>
      <c r="G392" t="s">
        <v>386</v>
      </c>
    </row>
    <row r="393" spans="1:7" x14ac:dyDescent="0.3">
      <c r="A393" t="s">
        <v>491</v>
      </c>
      <c r="B393" t="s">
        <v>408</v>
      </c>
      <c r="C393" t="s">
        <v>17</v>
      </c>
      <c r="D393" t="s">
        <v>407</v>
      </c>
      <c r="E393" t="s">
        <v>73</v>
      </c>
      <c r="F393" t="s">
        <v>406</v>
      </c>
      <c r="G393" t="s">
        <v>386</v>
      </c>
    </row>
    <row r="394" spans="1:7" x14ac:dyDescent="0.3">
      <c r="A394" t="s">
        <v>491</v>
      </c>
      <c r="B394" t="s">
        <v>408</v>
      </c>
      <c r="C394" t="s">
        <v>17</v>
      </c>
      <c r="D394" t="s">
        <v>407</v>
      </c>
      <c r="E394" t="s">
        <v>73</v>
      </c>
      <c r="F394" t="s">
        <v>492</v>
      </c>
      <c r="G394" t="s">
        <v>386</v>
      </c>
    </row>
    <row r="395" spans="1:7" x14ac:dyDescent="0.3">
      <c r="A395" t="s">
        <v>491</v>
      </c>
      <c r="B395" t="s">
        <v>408</v>
      </c>
      <c r="C395" t="s">
        <v>17</v>
      </c>
      <c r="D395" t="s">
        <v>407</v>
      </c>
      <c r="E395" t="s">
        <v>184</v>
      </c>
      <c r="F395" t="s">
        <v>406</v>
      </c>
      <c r="G395" t="s">
        <v>386</v>
      </c>
    </row>
    <row r="396" spans="1:7" x14ac:dyDescent="0.3">
      <c r="A396" t="s">
        <v>491</v>
      </c>
      <c r="B396" t="s">
        <v>408</v>
      </c>
      <c r="C396" t="s">
        <v>17</v>
      </c>
      <c r="D396" t="s">
        <v>407</v>
      </c>
      <c r="E396" t="s">
        <v>184</v>
      </c>
      <c r="F396" t="s">
        <v>492</v>
      </c>
      <c r="G396" t="s">
        <v>386</v>
      </c>
    </row>
    <row r="397" spans="1:7" x14ac:dyDescent="0.3">
      <c r="A397" t="s">
        <v>491</v>
      </c>
      <c r="B397" t="s">
        <v>408</v>
      </c>
      <c r="C397" t="s">
        <v>17</v>
      </c>
      <c r="D397" t="s">
        <v>407</v>
      </c>
      <c r="E397" t="s">
        <v>28</v>
      </c>
      <c r="F397" t="s">
        <v>406</v>
      </c>
      <c r="G397" t="s">
        <v>386</v>
      </c>
    </row>
    <row r="398" spans="1:7" x14ac:dyDescent="0.3">
      <c r="A398" t="s">
        <v>491</v>
      </c>
      <c r="B398" t="s">
        <v>408</v>
      </c>
      <c r="C398" t="s">
        <v>17</v>
      </c>
      <c r="D398" t="s">
        <v>407</v>
      </c>
      <c r="E398" t="s">
        <v>28</v>
      </c>
      <c r="F398" t="s">
        <v>492</v>
      </c>
      <c r="G398" t="s">
        <v>386</v>
      </c>
    </row>
    <row r="399" spans="1:7" x14ac:dyDescent="0.3">
      <c r="A399" t="s">
        <v>491</v>
      </c>
      <c r="B399" t="s">
        <v>408</v>
      </c>
      <c r="C399" t="s">
        <v>17</v>
      </c>
      <c r="D399" t="s">
        <v>407</v>
      </c>
      <c r="E399" t="s">
        <v>256</v>
      </c>
      <c r="F399" t="s">
        <v>406</v>
      </c>
      <c r="G399" t="s">
        <v>386</v>
      </c>
    </row>
    <row r="400" spans="1:7" x14ac:dyDescent="0.3">
      <c r="A400" t="s">
        <v>491</v>
      </c>
      <c r="B400" t="s">
        <v>408</v>
      </c>
      <c r="C400" t="s">
        <v>17</v>
      </c>
      <c r="D400" t="s">
        <v>407</v>
      </c>
      <c r="E400" t="s">
        <v>256</v>
      </c>
      <c r="F400" t="s">
        <v>492</v>
      </c>
      <c r="G400" t="s">
        <v>386</v>
      </c>
    </row>
    <row r="401" spans="1:7" x14ac:dyDescent="0.3">
      <c r="A401" t="s">
        <v>491</v>
      </c>
      <c r="B401" t="s">
        <v>408</v>
      </c>
      <c r="C401" t="s">
        <v>17</v>
      </c>
      <c r="D401" t="s">
        <v>407</v>
      </c>
      <c r="E401" t="s">
        <v>245</v>
      </c>
      <c r="F401" t="s">
        <v>406</v>
      </c>
      <c r="G401" t="s">
        <v>386</v>
      </c>
    </row>
    <row r="402" spans="1:7" x14ac:dyDescent="0.3">
      <c r="A402" t="s">
        <v>491</v>
      </c>
      <c r="B402" t="s">
        <v>408</v>
      </c>
      <c r="C402" t="s">
        <v>17</v>
      </c>
      <c r="D402" t="s">
        <v>407</v>
      </c>
      <c r="E402" t="s">
        <v>245</v>
      </c>
      <c r="F402" t="s">
        <v>492</v>
      </c>
      <c r="G402" t="s">
        <v>386</v>
      </c>
    </row>
    <row r="403" spans="1:7" x14ac:dyDescent="0.3">
      <c r="A403" t="s">
        <v>491</v>
      </c>
      <c r="B403" t="s">
        <v>408</v>
      </c>
      <c r="C403" t="s">
        <v>17</v>
      </c>
      <c r="D403" t="s">
        <v>407</v>
      </c>
      <c r="E403" t="s">
        <v>60</v>
      </c>
      <c r="F403" t="s">
        <v>406</v>
      </c>
      <c r="G403" t="s">
        <v>386</v>
      </c>
    </row>
    <row r="404" spans="1:7" x14ac:dyDescent="0.3">
      <c r="A404" t="s">
        <v>491</v>
      </c>
      <c r="B404" t="s">
        <v>408</v>
      </c>
      <c r="C404" t="s">
        <v>17</v>
      </c>
      <c r="D404" t="s">
        <v>407</v>
      </c>
      <c r="E404" t="s">
        <v>60</v>
      </c>
      <c r="F404" t="s">
        <v>492</v>
      </c>
      <c r="G404" t="s">
        <v>386</v>
      </c>
    </row>
    <row r="405" spans="1:7" x14ac:dyDescent="0.3">
      <c r="A405" t="s">
        <v>491</v>
      </c>
      <c r="B405" t="s">
        <v>408</v>
      </c>
      <c r="C405" t="s">
        <v>17</v>
      </c>
      <c r="D405" t="s">
        <v>407</v>
      </c>
      <c r="E405" t="s">
        <v>170</v>
      </c>
      <c r="F405" t="s">
        <v>406</v>
      </c>
      <c r="G405" t="s">
        <v>386</v>
      </c>
    </row>
    <row r="406" spans="1:7" x14ac:dyDescent="0.3">
      <c r="A406" t="s">
        <v>491</v>
      </c>
      <c r="B406" t="s">
        <v>408</v>
      </c>
      <c r="C406" t="s">
        <v>17</v>
      </c>
      <c r="D406" t="s">
        <v>407</v>
      </c>
      <c r="E406" t="s">
        <v>170</v>
      </c>
      <c r="F406" t="s">
        <v>492</v>
      </c>
      <c r="G406" t="s">
        <v>386</v>
      </c>
    </row>
    <row r="407" spans="1:7" x14ac:dyDescent="0.3">
      <c r="A407" t="s">
        <v>491</v>
      </c>
      <c r="B407" t="s">
        <v>408</v>
      </c>
      <c r="C407" t="s">
        <v>17</v>
      </c>
      <c r="D407" t="s">
        <v>407</v>
      </c>
      <c r="E407" t="s">
        <v>246</v>
      </c>
      <c r="F407" t="s">
        <v>406</v>
      </c>
      <c r="G407" t="s">
        <v>386</v>
      </c>
    </row>
    <row r="408" spans="1:7" x14ac:dyDescent="0.3">
      <c r="A408" t="s">
        <v>491</v>
      </c>
      <c r="B408" t="s">
        <v>408</v>
      </c>
      <c r="C408" t="s">
        <v>17</v>
      </c>
      <c r="D408" t="s">
        <v>407</v>
      </c>
      <c r="E408" t="s">
        <v>246</v>
      </c>
      <c r="F408" t="s">
        <v>492</v>
      </c>
      <c r="G408" t="s">
        <v>386</v>
      </c>
    </row>
    <row r="409" spans="1:7" x14ac:dyDescent="0.3">
      <c r="A409" t="s">
        <v>491</v>
      </c>
      <c r="B409" t="s">
        <v>408</v>
      </c>
      <c r="C409" t="s">
        <v>17</v>
      </c>
      <c r="D409" t="s">
        <v>407</v>
      </c>
      <c r="E409" t="s">
        <v>110</v>
      </c>
      <c r="F409" t="s">
        <v>406</v>
      </c>
      <c r="G409" t="s">
        <v>386</v>
      </c>
    </row>
    <row r="410" spans="1:7" x14ac:dyDescent="0.3">
      <c r="A410" t="s">
        <v>491</v>
      </c>
      <c r="B410" t="s">
        <v>408</v>
      </c>
      <c r="C410" t="s">
        <v>17</v>
      </c>
      <c r="D410" t="s">
        <v>407</v>
      </c>
      <c r="E410" t="s">
        <v>110</v>
      </c>
      <c r="F410" t="s">
        <v>492</v>
      </c>
      <c r="G410" t="s">
        <v>386</v>
      </c>
    </row>
    <row r="411" spans="1:7" x14ac:dyDescent="0.3">
      <c r="A411" t="s">
        <v>491</v>
      </c>
      <c r="B411" t="s">
        <v>408</v>
      </c>
      <c r="C411" t="s">
        <v>17</v>
      </c>
      <c r="D411" t="s">
        <v>407</v>
      </c>
      <c r="E411" t="s">
        <v>317</v>
      </c>
      <c r="F411" t="s">
        <v>406</v>
      </c>
      <c r="G411" t="s">
        <v>386</v>
      </c>
    </row>
    <row r="412" spans="1:7" x14ac:dyDescent="0.3">
      <c r="A412" t="s">
        <v>491</v>
      </c>
      <c r="B412" t="s">
        <v>408</v>
      </c>
      <c r="C412" t="s">
        <v>17</v>
      </c>
      <c r="D412" t="s">
        <v>407</v>
      </c>
      <c r="E412" t="s">
        <v>317</v>
      </c>
      <c r="F412" t="s">
        <v>492</v>
      </c>
      <c r="G412" t="s">
        <v>386</v>
      </c>
    </row>
    <row r="413" spans="1:7" x14ac:dyDescent="0.3">
      <c r="A413" t="s">
        <v>491</v>
      </c>
      <c r="B413" t="s">
        <v>408</v>
      </c>
      <c r="C413" t="s">
        <v>17</v>
      </c>
      <c r="D413" t="s">
        <v>407</v>
      </c>
      <c r="E413" t="s">
        <v>354</v>
      </c>
      <c r="F413" t="s">
        <v>406</v>
      </c>
      <c r="G413" t="s">
        <v>386</v>
      </c>
    </row>
    <row r="414" spans="1:7" x14ac:dyDescent="0.3">
      <c r="A414" t="s">
        <v>491</v>
      </c>
      <c r="B414" t="s">
        <v>408</v>
      </c>
      <c r="C414" t="s">
        <v>17</v>
      </c>
      <c r="D414" t="s">
        <v>407</v>
      </c>
      <c r="E414" t="s">
        <v>354</v>
      </c>
      <c r="F414" t="s">
        <v>492</v>
      </c>
      <c r="G414" t="s">
        <v>386</v>
      </c>
    </row>
    <row r="415" spans="1:7" x14ac:dyDescent="0.3">
      <c r="A415" t="s">
        <v>491</v>
      </c>
      <c r="B415" t="s">
        <v>408</v>
      </c>
      <c r="C415" t="s">
        <v>17</v>
      </c>
      <c r="D415" t="s">
        <v>407</v>
      </c>
      <c r="E415" t="s">
        <v>318</v>
      </c>
      <c r="F415" t="s">
        <v>406</v>
      </c>
      <c r="G415" t="s">
        <v>386</v>
      </c>
    </row>
    <row r="416" spans="1:7" x14ac:dyDescent="0.3">
      <c r="A416" t="s">
        <v>491</v>
      </c>
      <c r="B416" t="s">
        <v>408</v>
      </c>
      <c r="C416" t="s">
        <v>17</v>
      </c>
      <c r="D416" t="s">
        <v>407</v>
      </c>
      <c r="E416" t="s">
        <v>318</v>
      </c>
      <c r="F416" t="s">
        <v>492</v>
      </c>
      <c r="G416" t="s">
        <v>386</v>
      </c>
    </row>
    <row r="417" spans="1:7" x14ac:dyDescent="0.3">
      <c r="A417" t="s">
        <v>491</v>
      </c>
      <c r="B417" t="s">
        <v>408</v>
      </c>
      <c r="C417" t="s">
        <v>17</v>
      </c>
      <c r="D417" t="s">
        <v>407</v>
      </c>
      <c r="E417" t="s">
        <v>111</v>
      </c>
      <c r="F417" t="s">
        <v>406</v>
      </c>
      <c r="G417" t="s">
        <v>386</v>
      </c>
    </row>
    <row r="418" spans="1:7" x14ac:dyDescent="0.3">
      <c r="A418" t="s">
        <v>491</v>
      </c>
      <c r="B418" t="s">
        <v>408</v>
      </c>
      <c r="C418" t="s">
        <v>17</v>
      </c>
      <c r="D418" t="s">
        <v>407</v>
      </c>
      <c r="E418" t="s">
        <v>111</v>
      </c>
      <c r="F418" t="s">
        <v>492</v>
      </c>
      <c r="G418" t="s">
        <v>386</v>
      </c>
    </row>
    <row r="419" spans="1:7" x14ac:dyDescent="0.3">
      <c r="A419" t="s">
        <v>491</v>
      </c>
      <c r="B419" t="s">
        <v>408</v>
      </c>
      <c r="C419" t="s">
        <v>17</v>
      </c>
      <c r="D419" t="s">
        <v>407</v>
      </c>
      <c r="E419" t="s">
        <v>123</v>
      </c>
      <c r="F419" t="s">
        <v>406</v>
      </c>
      <c r="G419" t="s">
        <v>386</v>
      </c>
    </row>
    <row r="420" spans="1:7" x14ac:dyDescent="0.3">
      <c r="A420" t="s">
        <v>491</v>
      </c>
      <c r="B420" t="s">
        <v>408</v>
      </c>
      <c r="C420" t="s">
        <v>17</v>
      </c>
      <c r="D420" t="s">
        <v>407</v>
      </c>
      <c r="E420" t="s">
        <v>123</v>
      </c>
      <c r="F420" t="s">
        <v>492</v>
      </c>
      <c r="G420" t="s">
        <v>386</v>
      </c>
    </row>
    <row r="421" spans="1:7" x14ac:dyDescent="0.3">
      <c r="A421" t="s">
        <v>491</v>
      </c>
      <c r="B421" t="s">
        <v>408</v>
      </c>
      <c r="C421" t="s">
        <v>17</v>
      </c>
      <c r="D421" t="s">
        <v>407</v>
      </c>
      <c r="E421" t="s">
        <v>43</v>
      </c>
      <c r="F421" t="s">
        <v>406</v>
      </c>
      <c r="G421" t="s">
        <v>386</v>
      </c>
    </row>
    <row r="422" spans="1:7" x14ac:dyDescent="0.3">
      <c r="A422" t="s">
        <v>491</v>
      </c>
      <c r="B422" t="s">
        <v>408</v>
      </c>
      <c r="C422" t="s">
        <v>17</v>
      </c>
      <c r="D422" t="s">
        <v>407</v>
      </c>
      <c r="E422" t="s">
        <v>43</v>
      </c>
      <c r="F422" t="s">
        <v>492</v>
      </c>
      <c r="G422" t="s">
        <v>386</v>
      </c>
    </row>
    <row r="423" spans="1:7" x14ac:dyDescent="0.3">
      <c r="A423" t="s">
        <v>491</v>
      </c>
      <c r="B423" t="s">
        <v>408</v>
      </c>
      <c r="C423" t="s">
        <v>17</v>
      </c>
      <c r="D423" t="s">
        <v>407</v>
      </c>
      <c r="E423" t="s">
        <v>344</v>
      </c>
      <c r="F423" t="s">
        <v>406</v>
      </c>
      <c r="G423" t="s">
        <v>386</v>
      </c>
    </row>
    <row r="424" spans="1:7" x14ac:dyDescent="0.3">
      <c r="A424" t="s">
        <v>491</v>
      </c>
      <c r="B424" t="s">
        <v>408</v>
      </c>
      <c r="C424" t="s">
        <v>17</v>
      </c>
      <c r="D424" t="s">
        <v>407</v>
      </c>
      <c r="E424" t="s">
        <v>344</v>
      </c>
      <c r="F424" t="s">
        <v>492</v>
      </c>
      <c r="G424" t="s">
        <v>386</v>
      </c>
    </row>
    <row r="425" spans="1:7" x14ac:dyDescent="0.3">
      <c r="A425" t="s">
        <v>491</v>
      </c>
      <c r="B425" t="s">
        <v>408</v>
      </c>
      <c r="C425" t="s">
        <v>17</v>
      </c>
      <c r="D425" t="s">
        <v>407</v>
      </c>
      <c r="E425" t="s">
        <v>355</v>
      </c>
      <c r="F425" t="s">
        <v>406</v>
      </c>
      <c r="G425" t="s">
        <v>386</v>
      </c>
    </row>
    <row r="426" spans="1:7" x14ac:dyDescent="0.3">
      <c r="A426" t="s">
        <v>491</v>
      </c>
      <c r="B426" t="s">
        <v>408</v>
      </c>
      <c r="C426" t="s">
        <v>17</v>
      </c>
      <c r="D426" t="s">
        <v>407</v>
      </c>
      <c r="E426" t="s">
        <v>355</v>
      </c>
      <c r="F426" t="s">
        <v>492</v>
      </c>
      <c r="G426" t="s">
        <v>386</v>
      </c>
    </row>
    <row r="427" spans="1:7" x14ac:dyDescent="0.3">
      <c r="A427" t="s">
        <v>491</v>
      </c>
      <c r="B427" t="s">
        <v>408</v>
      </c>
      <c r="C427" t="s">
        <v>17</v>
      </c>
      <c r="D427" t="s">
        <v>407</v>
      </c>
      <c r="E427" t="s">
        <v>27</v>
      </c>
      <c r="F427" t="s">
        <v>406</v>
      </c>
      <c r="G427" t="s">
        <v>386</v>
      </c>
    </row>
    <row r="428" spans="1:7" x14ac:dyDescent="0.3">
      <c r="A428" t="s">
        <v>491</v>
      </c>
      <c r="B428" t="s">
        <v>408</v>
      </c>
      <c r="C428" t="s">
        <v>17</v>
      </c>
      <c r="D428" t="s">
        <v>407</v>
      </c>
      <c r="E428" t="s">
        <v>27</v>
      </c>
      <c r="F428" t="s">
        <v>492</v>
      </c>
      <c r="G428" t="s">
        <v>386</v>
      </c>
    </row>
    <row r="429" spans="1:7" x14ac:dyDescent="0.3">
      <c r="A429" t="s">
        <v>491</v>
      </c>
      <c r="B429" t="s">
        <v>408</v>
      </c>
      <c r="C429" t="s">
        <v>17</v>
      </c>
      <c r="D429" t="s">
        <v>407</v>
      </c>
      <c r="E429" t="s">
        <v>258</v>
      </c>
      <c r="F429" t="s">
        <v>406</v>
      </c>
      <c r="G429" t="s">
        <v>386</v>
      </c>
    </row>
    <row r="430" spans="1:7" x14ac:dyDescent="0.3">
      <c r="A430" t="s">
        <v>491</v>
      </c>
      <c r="B430" t="s">
        <v>408</v>
      </c>
      <c r="C430" t="s">
        <v>17</v>
      </c>
      <c r="D430" t="s">
        <v>407</v>
      </c>
      <c r="E430" t="s">
        <v>258</v>
      </c>
      <c r="F430" t="s">
        <v>492</v>
      </c>
      <c r="G430" t="s">
        <v>386</v>
      </c>
    </row>
    <row r="431" spans="1:7" x14ac:dyDescent="0.3">
      <c r="A431" t="s">
        <v>491</v>
      </c>
      <c r="B431" t="s">
        <v>408</v>
      </c>
      <c r="C431" t="s">
        <v>17</v>
      </c>
      <c r="D431" t="s">
        <v>407</v>
      </c>
      <c r="E431" t="s">
        <v>36</v>
      </c>
      <c r="F431" t="s">
        <v>406</v>
      </c>
      <c r="G431" t="s">
        <v>386</v>
      </c>
    </row>
    <row r="432" spans="1:7" x14ac:dyDescent="0.3">
      <c r="A432" t="s">
        <v>491</v>
      </c>
      <c r="B432" t="s">
        <v>408</v>
      </c>
      <c r="C432" t="s">
        <v>17</v>
      </c>
      <c r="D432" t="s">
        <v>407</v>
      </c>
      <c r="E432" t="s">
        <v>36</v>
      </c>
      <c r="F432" t="s">
        <v>492</v>
      </c>
      <c r="G432" t="s">
        <v>386</v>
      </c>
    </row>
    <row r="433" spans="1:7" x14ac:dyDescent="0.3">
      <c r="A433" t="s">
        <v>491</v>
      </c>
      <c r="B433" t="s">
        <v>408</v>
      </c>
      <c r="C433" t="s">
        <v>17</v>
      </c>
      <c r="D433" t="s">
        <v>407</v>
      </c>
      <c r="E433" t="s">
        <v>228</v>
      </c>
      <c r="F433" t="s">
        <v>406</v>
      </c>
      <c r="G433" t="s">
        <v>386</v>
      </c>
    </row>
    <row r="434" spans="1:7" x14ac:dyDescent="0.3">
      <c r="A434" t="s">
        <v>491</v>
      </c>
      <c r="B434" t="s">
        <v>408</v>
      </c>
      <c r="C434" t="s">
        <v>17</v>
      </c>
      <c r="D434" t="s">
        <v>407</v>
      </c>
      <c r="E434" t="s">
        <v>228</v>
      </c>
      <c r="F434" t="s">
        <v>492</v>
      </c>
      <c r="G434" t="s">
        <v>386</v>
      </c>
    </row>
    <row r="435" spans="1:7" x14ac:dyDescent="0.3">
      <c r="A435" t="s">
        <v>491</v>
      </c>
      <c r="B435" t="s">
        <v>408</v>
      </c>
      <c r="C435" t="s">
        <v>17</v>
      </c>
      <c r="D435" t="s">
        <v>407</v>
      </c>
      <c r="E435" t="s">
        <v>341</v>
      </c>
      <c r="F435" t="s">
        <v>406</v>
      </c>
      <c r="G435" t="s">
        <v>386</v>
      </c>
    </row>
    <row r="436" spans="1:7" x14ac:dyDescent="0.3">
      <c r="A436" t="s">
        <v>491</v>
      </c>
      <c r="B436" t="s">
        <v>408</v>
      </c>
      <c r="C436" t="s">
        <v>17</v>
      </c>
      <c r="D436" t="s">
        <v>407</v>
      </c>
      <c r="E436" t="s">
        <v>341</v>
      </c>
      <c r="F436" t="s">
        <v>492</v>
      </c>
      <c r="G436" t="s">
        <v>386</v>
      </c>
    </row>
    <row r="437" spans="1:7" x14ac:dyDescent="0.3">
      <c r="A437" t="s">
        <v>491</v>
      </c>
      <c r="B437" t="s">
        <v>408</v>
      </c>
      <c r="C437" t="s">
        <v>17</v>
      </c>
      <c r="D437" t="s">
        <v>407</v>
      </c>
      <c r="E437" t="s">
        <v>151</v>
      </c>
      <c r="F437" t="s">
        <v>406</v>
      </c>
      <c r="G437" t="s">
        <v>386</v>
      </c>
    </row>
    <row r="438" spans="1:7" x14ac:dyDescent="0.3">
      <c r="A438" t="s">
        <v>491</v>
      </c>
      <c r="B438" t="s">
        <v>408</v>
      </c>
      <c r="C438" t="s">
        <v>17</v>
      </c>
      <c r="D438" t="s">
        <v>407</v>
      </c>
      <c r="E438" t="s">
        <v>151</v>
      </c>
      <c r="F438" t="s">
        <v>492</v>
      </c>
      <c r="G438" t="s">
        <v>386</v>
      </c>
    </row>
    <row r="439" spans="1:7" x14ac:dyDescent="0.3">
      <c r="A439" t="s">
        <v>491</v>
      </c>
      <c r="B439" t="s">
        <v>408</v>
      </c>
      <c r="C439" t="s">
        <v>17</v>
      </c>
      <c r="D439" t="s">
        <v>407</v>
      </c>
      <c r="E439" t="s">
        <v>63</v>
      </c>
      <c r="F439" t="s">
        <v>406</v>
      </c>
      <c r="G439" t="s">
        <v>386</v>
      </c>
    </row>
    <row r="440" spans="1:7" x14ac:dyDescent="0.3">
      <c r="A440" t="s">
        <v>491</v>
      </c>
      <c r="B440" t="s">
        <v>408</v>
      </c>
      <c r="C440" t="s">
        <v>17</v>
      </c>
      <c r="D440" t="s">
        <v>407</v>
      </c>
      <c r="E440" t="s">
        <v>63</v>
      </c>
      <c r="F440" t="s">
        <v>492</v>
      </c>
      <c r="G440" t="s">
        <v>386</v>
      </c>
    </row>
    <row r="441" spans="1:7" x14ac:dyDescent="0.3">
      <c r="A441" t="s">
        <v>491</v>
      </c>
      <c r="B441" t="s">
        <v>408</v>
      </c>
      <c r="C441" t="s">
        <v>17</v>
      </c>
      <c r="D441" t="s">
        <v>407</v>
      </c>
      <c r="E441" t="s">
        <v>112</v>
      </c>
      <c r="F441" t="s">
        <v>406</v>
      </c>
      <c r="G441" t="s">
        <v>386</v>
      </c>
    </row>
    <row r="442" spans="1:7" x14ac:dyDescent="0.3">
      <c r="A442" t="s">
        <v>491</v>
      </c>
      <c r="B442" t="s">
        <v>408</v>
      </c>
      <c r="C442" t="s">
        <v>17</v>
      </c>
      <c r="D442" t="s">
        <v>407</v>
      </c>
      <c r="E442" t="s">
        <v>112</v>
      </c>
      <c r="F442" t="s">
        <v>492</v>
      </c>
      <c r="G442" t="s">
        <v>386</v>
      </c>
    </row>
    <row r="443" spans="1:7" x14ac:dyDescent="0.3">
      <c r="A443" t="s">
        <v>491</v>
      </c>
      <c r="B443" t="s">
        <v>408</v>
      </c>
      <c r="C443" t="s">
        <v>17</v>
      </c>
      <c r="D443" t="s">
        <v>407</v>
      </c>
      <c r="E443" t="s">
        <v>188</v>
      </c>
      <c r="F443" t="s">
        <v>406</v>
      </c>
      <c r="G443" t="s">
        <v>386</v>
      </c>
    </row>
    <row r="444" spans="1:7" x14ac:dyDescent="0.3">
      <c r="A444" t="s">
        <v>491</v>
      </c>
      <c r="B444" t="s">
        <v>408</v>
      </c>
      <c r="C444" t="s">
        <v>17</v>
      </c>
      <c r="D444" t="s">
        <v>407</v>
      </c>
      <c r="E444" t="s">
        <v>188</v>
      </c>
      <c r="F444" t="s">
        <v>492</v>
      </c>
      <c r="G444" t="s">
        <v>386</v>
      </c>
    </row>
    <row r="445" spans="1:7" x14ac:dyDescent="0.3">
      <c r="A445" t="s">
        <v>491</v>
      </c>
      <c r="B445" t="s">
        <v>408</v>
      </c>
      <c r="C445" t="s">
        <v>17</v>
      </c>
      <c r="D445" t="s">
        <v>407</v>
      </c>
      <c r="E445" t="s">
        <v>189</v>
      </c>
      <c r="F445" t="s">
        <v>406</v>
      </c>
      <c r="G445" t="s">
        <v>386</v>
      </c>
    </row>
    <row r="446" spans="1:7" x14ac:dyDescent="0.3">
      <c r="A446" t="s">
        <v>491</v>
      </c>
      <c r="B446" t="s">
        <v>408</v>
      </c>
      <c r="C446" t="s">
        <v>17</v>
      </c>
      <c r="D446" t="s">
        <v>407</v>
      </c>
      <c r="E446" t="s">
        <v>189</v>
      </c>
      <c r="F446" t="s">
        <v>492</v>
      </c>
      <c r="G446" t="s">
        <v>386</v>
      </c>
    </row>
    <row r="447" spans="1:7" x14ac:dyDescent="0.3">
      <c r="A447" t="s">
        <v>491</v>
      </c>
      <c r="B447" t="s">
        <v>408</v>
      </c>
      <c r="C447" t="s">
        <v>17</v>
      </c>
      <c r="D447" t="s">
        <v>407</v>
      </c>
      <c r="E447" t="s">
        <v>130</v>
      </c>
      <c r="F447" t="s">
        <v>406</v>
      </c>
      <c r="G447" t="s">
        <v>386</v>
      </c>
    </row>
    <row r="448" spans="1:7" x14ac:dyDescent="0.3">
      <c r="A448" t="s">
        <v>491</v>
      </c>
      <c r="B448" t="s">
        <v>408</v>
      </c>
      <c r="C448" t="s">
        <v>17</v>
      </c>
      <c r="D448" t="s">
        <v>407</v>
      </c>
      <c r="E448" t="s">
        <v>130</v>
      </c>
      <c r="F448" t="s">
        <v>492</v>
      </c>
      <c r="G448" t="s">
        <v>386</v>
      </c>
    </row>
    <row r="449" spans="1:7" x14ac:dyDescent="0.3">
      <c r="A449" t="s">
        <v>491</v>
      </c>
      <c r="B449" t="s">
        <v>408</v>
      </c>
      <c r="C449" t="s">
        <v>17</v>
      </c>
      <c r="D449" t="s">
        <v>407</v>
      </c>
      <c r="E449" t="s">
        <v>298</v>
      </c>
      <c r="F449" t="s">
        <v>406</v>
      </c>
      <c r="G449" t="s">
        <v>386</v>
      </c>
    </row>
    <row r="450" spans="1:7" x14ac:dyDescent="0.3">
      <c r="A450" t="s">
        <v>491</v>
      </c>
      <c r="B450" t="s">
        <v>408</v>
      </c>
      <c r="C450" t="s">
        <v>17</v>
      </c>
      <c r="D450" t="s">
        <v>407</v>
      </c>
      <c r="E450" t="s">
        <v>298</v>
      </c>
      <c r="F450" t="s">
        <v>492</v>
      </c>
      <c r="G450" t="s">
        <v>386</v>
      </c>
    </row>
    <row r="451" spans="1:7" x14ac:dyDescent="0.3">
      <c r="A451" t="s">
        <v>491</v>
      </c>
      <c r="B451" t="s">
        <v>408</v>
      </c>
      <c r="C451" t="s">
        <v>17</v>
      </c>
      <c r="D451" t="s">
        <v>407</v>
      </c>
      <c r="E451" t="s">
        <v>124</v>
      </c>
      <c r="F451" t="s">
        <v>406</v>
      </c>
      <c r="G451" t="s">
        <v>386</v>
      </c>
    </row>
    <row r="452" spans="1:7" x14ac:dyDescent="0.3">
      <c r="A452" t="s">
        <v>491</v>
      </c>
      <c r="B452" t="s">
        <v>408</v>
      </c>
      <c r="C452" t="s">
        <v>17</v>
      </c>
      <c r="D452" t="s">
        <v>407</v>
      </c>
      <c r="E452" t="s">
        <v>124</v>
      </c>
      <c r="F452" t="s">
        <v>492</v>
      </c>
      <c r="G452" t="s">
        <v>386</v>
      </c>
    </row>
    <row r="453" spans="1:7" x14ac:dyDescent="0.3">
      <c r="A453" t="s">
        <v>491</v>
      </c>
      <c r="B453" t="s">
        <v>408</v>
      </c>
      <c r="C453" t="s">
        <v>17</v>
      </c>
      <c r="D453" t="s">
        <v>407</v>
      </c>
      <c r="E453" t="s">
        <v>190</v>
      </c>
      <c r="F453" t="s">
        <v>406</v>
      </c>
      <c r="G453" t="s">
        <v>386</v>
      </c>
    </row>
    <row r="454" spans="1:7" x14ac:dyDescent="0.3">
      <c r="A454" t="s">
        <v>491</v>
      </c>
      <c r="B454" t="s">
        <v>408</v>
      </c>
      <c r="C454" t="s">
        <v>17</v>
      </c>
      <c r="D454" t="s">
        <v>407</v>
      </c>
      <c r="E454" t="s">
        <v>190</v>
      </c>
      <c r="F454" t="s">
        <v>492</v>
      </c>
      <c r="G454" t="s">
        <v>386</v>
      </c>
    </row>
    <row r="455" spans="1:7" x14ac:dyDescent="0.3">
      <c r="A455" t="s">
        <v>491</v>
      </c>
      <c r="B455" t="s">
        <v>408</v>
      </c>
      <c r="C455" t="s">
        <v>17</v>
      </c>
      <c r="D455" t="s">
        <v>407</v>
      </c>
      <c r="E455" t="s">
        <v>205</v>
      </c>
      <c r="F455" t="s">
        <v>406</v>
      </c>
      <c r="G455" t="s">
        <v>386</v>
      </c>
    </row>
    <row r="456" spans="1:7" x14ac:dyDescent="0.3">
      <c r="A456" t="s">
        <v>491</v>
      </c>
      <c r="B456" t="s">
        <v>408</v>
      </c>
      <c r="C456" t="s">
        <v>17</v>
      </c>
      <c r="D456" t="s">
        <v>407</v>
      </c>
      <c r="E456" t="s">
        <v>205</v>
      </c>
      <c r="F456" t="s">
        <v>492</v>
      </c>
      <c r="G456" t="s">
        <v>386</v>
      </c>
    </row>
    <row r="457" spans="1:7" x14ac:dyDescent="0.3">
      <c r="A457" t="s">
        <v>491</v>
      </c>
      <c r="B457" t="s">
        <v>408</v>
      </c>
      <c r="C457" t="s">
        <v>17</v>
      </c>
      <c r="D457" t="s">
        <v>407</v>
      </c>
      <c r="E457" t="s">
        <v>86</v>
      </c>
      <c r="F457" t="s">
        <v>406</v>
      </c>
      <c r="G457" t="s">
        <v>386</v>
      </c>
    </row>
    <row r="458" spans="1:7" x14ac:dyDescent="0.3">
      <c r="A458" t="s">
        <v>491</v>
      </c>
      <c r="B458" t="s">
        <v>408</v>
      </c>
      <c r="C458" t="s">
        <v>17</v>
      </c>
      <c r="D458" t="s">
        <v>407</v>
      </c>
      <c r="E458" t="s">
        <v>86</v>
      </c>
      <c r="F458" t="s">
        <v>492</v>
      </c>
      <c r="G458" t="s">
        <v>386</v>
      </c>
    </row>
    <row r="459" spans="1:7" x14ac:dyDescent="0.3">
      <c r="A459" t="s">
        <v>491</v>
      </c>
      <c r="B459" t="s">
        <v>408</v>
      </c>
      <c r="C459" t="s">
        <v>17</v>
      </c>
      <c r="D459" t="s">
        <v>407</v>
      </c>
      <c r="E459" t="s">
        <v>229</v>
      </c>
      <c r="F459" t="s">
        <v>406</v>
      </c>
      <c r="G459" t="s">
        <v>386</v>
      </c>
    </row>
    <row r="460" spans="1:7" x14ac:dyDescent="0.3">
      <c r="A460" t="s">
        <v>491</v>
      </c>
      <c r="B460" t="s">
        <v>408</v>
      </c>
      <c r="C460" t="s">
        <v>17</v>
      </c>
      <c r="D460" t="s">
        <v>407</v>
      </c>
      <c r="E460" t="s">
        <v>229</v>
      </c>
      <c r="F460" t="s">
        <v>492</v>
      </c>
      <c r="G460" t="s">
        <v>386</v>
      </c>
    </row>
    <row r="461" spans="1:7" x14ac:dyDescent="0.3">
      <c r="A461" t="s">
        <v>491</v>
      </c>
      <c r="B461" t="s">
        <v>408</v>
      </c>
      <c r="C461" t="s">
        <v>17</v>
      </c>
      <c r="D461" t="s">
        <v>407</v>
      </c>
      <c r="E461" t="s">
        <v>206</v>
      </c>
      <c r="F461" t="s">
        <v>406</v>
      </c>
      <c r="G461" t="s">
        <v>386</v>
      </c>
    </row>
    <row r="462" spans="1:7" x14ac:dyDescent="0.3">
      <c r="A462" t="s">
        <v>491</v>
      </c>
      <c r="B462" t="s">
        <v>408</v>
      </c>
      <c r="C462" t="s">
        <v>17</v>
      </c>
      <c r="D462" t="s">
        <v>407</v>
      </c>
      <c r="E462" t="s">
        <v>206</v>
      </c>
      <c r="F462" t="s">
        <v>492</v>
      </c>
      <c r="G462" t="s">
        <v>386</v>
      </c>
    </row>
    <row r="463" spans="1:7" x14ac:dyDescent="0.3">
      <c r="A463" t="s">
        <v>491</v>
      </c>
      <c r="B463" t="s">
        <v>408</v>
      </c>
      <c r="C463" t="s">
        <v>17</v>
      </c>
      <c r="D463" t="s">
        <v>407</v>
      </c>
      <c r="E463" t="s">
        <v>319</v>
      </c>
      <c r="F463" t="s">
        <v>406</v>
      </c>
      <c r="G463" t="s">
        <v>386</v>
      </c>
    </row>
    <row r="464" spans="1:7" x14ac:dyDescent="0.3">
      <c r="A464" t="s">
        <v>491</v>
      </c>
      <c r="B464" t="s">
        <v>408</v>
      </c>
      <c r="C464" t="s">
        <v>17</v>
      </c>
      <c r="D464" t="s">
        <v>407</v>
      </c>
      <c r="E464" t="s">
        <v>319</v>
      </c>
      <c r="F464" t="s">
        <v>492</v>
      </c>
      <c r="G464" t="s">
        <v>386</v>
      </c>
    </row>
    <row r="465" spans="1:7" x14ac:dyDescent="0.3">
      <c r="A465" t="s">
        <v>491</v>
      </c>
      <c r="B465" t="s">
        <v>408</v>
      </c>
      <c r="C465" t="s">
        <v>17</v>
      </c>
      <c r="D465" t="s">
        <v>407</v>
      </c>
      <c r="E465" t="s">
        <v>22</v>
      </c>
      <c r="F465" t="s">
        <v>406</v>
      </c>
      <c r="G465" t="s">
        <v>386</v>
      </c>
    </row>
    <row r="466" spans="1:7" x14ac:dyDescent="0.3">
      <c r="A466" t="s">
        <v>491</v>
      </c>
      <c r="B466" t="s">
        <v>408</v>
      </c>
      <c r="C466" t="s">
        <v>17</v>
      </c>
      <c r="D466" t="s">
        <v>407</v>
      </c>
      <c r="E466" t="s">
        <v>22</v>
      </c>
      <c r="F466" t="s">
        <v>492</v>
      </c>
      <c r="G466" t="s">
        <v>386</v>
      </c>
    </row>
    <row r="467" spans="1:7" x14ac:dyDescent="0.3">
      <c r="A467" t="s">
        <v>491</v>
      </c>
      <c r="B467" t="s">
        <v>408</v>
      </c>
      <c r="C467" t="s">
        <v>17</v>
      </c>
      <c r="D467" t="s">
        <v>407</v>
      </c>
      <c r="E467" t="s">
        <v>113</v>
      </c>
      <c r="F467" t="s">
        <v>406</v>
      </c>
      <c r="G467" t="s">
        <v>386</v>
      </c>
    </row>
    <row r="468" spans="1:7" x14ac:dyDescent="0.3">
      <c r="A468" t="s">
        <v>491</v>
      </c>
      <c r="B468" t="s">
        <v>408</v>
      </c>
      <c r="C468" t="s">
        <v>17</v>
      </c>
      <c r="D468" t="s">
        <v>407</v>
      </c>
      <c r="E468" t="s">
        <v>113</v>
      </c>
      <c r="F468" t="s">
        <v>492</v>
      </c>
      <c r="G468" t="s">
        <v>386</v>
      </c>
    </row>
    <row r="469" spans="1:7" x14ac:dyDescent="0.3">
      <c r="A469" t="s">
        <v>491</v>
      </c>
      <c r="B469" t="s">
        <v>408</v>
      </c>
      <c r="C469" t="s">
        <v>17</v>
      </c>
      <c r="D469" t="s">
        <v>407</v>
      </c>
      <c r="E469" t="s">
        <v>40</v>
      </c>
      <c r="F469" t="s">
        <v>406</v>
      </c>
      <c r="G469" t="s">
        <v>386</v>
      </c>
    </row>
    <row r="470" spans="1:7" x14ac:dyDescent="0.3">
      <c r="A470" t="s">
        <v>491</v>
      </c>
      <c r="B470" t="s">
        <v>408</v>
      </c>
      <c r="C470" t="s">
        <v>17</v>
      </c>
      <c r="D470" t="s">
        <v>407</v>
      </c>
      <c r="E470" t="s">
        <v>40</v>
      </c>
      <c r="F470" t="s">
        <v>492</v>
      </c>
      <c r="G470" t="s">
        <v>386</v>
      </c>
    </row>
    <row r="471" spans="1:7" x14ac:dyDescent="0.3">
      <c r="A471" t="s">
        <v>491</v>
      </c>
      <c r="B471" t="s">
        <v>408</v>
      </c>
      <c r="C471" t="s">
        <v>17</v>
      </c>
      <c r="D471" t="s">
        <v>407</v>
      </c>
      <c r="E471" t="s">
        <v>101</v>
      </c>
      <c r="F471" t="s">
        <v>406</v>
      </c>
      <c r="G471" t="s">
        <v>386</v>
      </c>
    </row>
    <row r="472" spans="1:7" x14ac:dyDescent="0.3">
      <c r="A472" t="s">
        <v>491</v>
      </c>
      <c r="B472" t="s">
        <v>408</v>
      </c>
      <c r="C472" t="s">
        <v>17</v>
      </c>
      <c r="D472" t="s">
        <v>407</v>
      </c>
      <c r="E472" t="s">
        <v>101</v>
      </c>
      <c r="F472" t="s">
        <v>492</v>
      </c>
      <c r="G472" t="s">
        <v>386</v>
      </c>
    </row>
    <row r="473" spans="1:7" x14ac:dyDescent="0.3">
      <c r="A473" t="s">
        <v>491</v>
      </c>
      <c r="B473" t="s">
        <v>408</v>
      </c>
      <c r="C473" t="s">
        <v>17</v>
      </c>
      <c r="D473" t="s">
        <v>407</v>
      </c>
      <c r="E473" t="s">
        <v>270</v>
      </c>
      <c r="F473" t="s">
        <v>406</v>
      </c>
      <c r="G473" t="s">
        <v>386</v>
      </c>
    </row>
    <row r="474" spans="1:7" x14ac:dyDescent="0.3">
      <c r="A474" t="s">
        <v>491</v>
      </c>
      <c r="B474" t="s">
        <v>408</v>
      </c>
      <c r="C474" t="s">
        <v>17</v>
      </c>
      <c r="D474" t="s">
        <v>407</v>
      </c>
      <c r="E474" t="s">
        <v>270</v>
      </c>
      <c r="F474" t="s">
        <v>492</v>
      </c>
      <c r="G474" t="s">
        <v>386</v>
      </c>
    </row>
    <row r="475" spans="1:7" x14ac:dyDescent="0.3">
      <c r="A475" t="s">
        <v>491</v>
      </c>
      <c r="B475" t="s">
        <v>408</v>
      </c>
      <c r="C475" t="s">
        <v>17</v>
      </c>
      <c r="D475" t="s">
        <v>407</v>
      </c>
      <c r="E475" t="s">
        <v>21</v>
      </c>
      <c r="F475" t="s">
        <v>406</v>
      </c>
      <c r="G475" t="s">
        <v>386</v>
      </c>
    </row>
    <row r="476" spans="1:7" x14ac:dyDescent="0.3">
      <c r="A476" t="s">
        <v>491</v>
      </c>
      <c r="B476" t="s">
        <v>408</v>
      </c>
      <c r="C476" t="s">
        <v>17</v>
      </c>
      <c r="D476" t="s">
        <v>407</v>
      </c>
      <c r="E476" t="s">
        <v>21</v>
      </c>
      <c r="F476" t="s">
        <v>492</v>
      </c>
      <c r="G476" t="s">
        <v>386</v>
      </c>
    </row>
    <row r="477" spans="1:7" x14ac:dyDescent="0.3">
      <c r="A477" t="s">
        <v>491</v>
      </c>
      <c r="B477" t="s">
        <v>408</v>
      </c>
      <c r="C477" t="s">
        <v>17</v>
      </c>
      <c r="D477" t="s">
        <v>407</v>
      </c>
      <c r="E477" t="s">
        <v>349</v>
      </c>
      <c r="F477" t="s">
        <v>406</v>
      </c>
      <c r="G477" t="s">
        <v>386</v>
      </c>
    </row>
    <row r="478" spans="1:7" x14ac:dyDescent="0.3">
      <c r="A478" t="s">
        <v>491</v>
      </c>
      <c r="B478" t="s">
        <v>408</v>
      </c>
      <c r="C478" t="s">
        <v>17</v>
      </c>
      <c r="D478" t="s">
        <v>407</v>
      </c>
      <c r="E478" t="s">
        <v>349</v>
      </c>
      <c r="F478" t="s">
        <v>492</v>
      </c>
      <c r="G478" t="s">
        <v>386</v>
      </c>
    </row>
    <row r="479" spans="1:7" x14ac:dyDescent="0.3">
      <c r="A479" t="s">
        <v>491</v>
      </c>
      <c r="B479" t="s">
        <v>408</v>
      </c>
      <c r="C479" t="s">
        <v>17</v>
      </c>
      <c r="D479" t="s">
        <v>407</v>
      </c>
      <c r="E479" t="s">
        <v>230</v>
      </c>
      <c r="F479" t="s">
        <v>406</v>
      </c>
      <c r="G479" t="s">
        <v>386</v>
      </c>
    </row>
    <row r="480" spans="1:7" x14ac:dyDescent="0.3">
      <c r="A480" t="s">
        <v>491</v>
      </c>
      <c r="B480" t="s">
        <v>408</v>
      </c>
      <c r="C480" t="s">
        <v>17</v>
      </c>
      <c r="D480" t="s">
        <v>407</v>
      </c>
      <c r="E480" t="s">
        <v>230</v>
      </c>
      <c r="F480" t="s">
        <v>492</v>
      </c>
      <c r="G480" t="s">
        <v>386</v>
      </c>
    </row>
    <row r="481" spans="1:7" x14ac:dyDescent="0.3">
      <c r="A481" t="s">
        <v>491</v>
      </c>
      <c r="B481" t="s">
        <v>408</v>
      </c>
      <c r="C481" t="s">
        <v>17</v>
      </c>
      <c r="D481" t="s">
        <v>407</v>
      </c>
      <c r="E481" t="s">
        <v>56</v>
      </c>
      <c r="F481" t="s">
        <v>406</v>
      </c>
      <c r="G481" t="s">
        <v>386</v>
      </c>
    </row>
    <row r="482" spans="1:7" x14ac:dyDescent="0.3">
      <c r="A482" t="s">
        <v>491</v>
      </c>
      <c r="B482" t="s">
        <v>408</v>
      </c>
      <c r="C482" t="s">
        <v>17</v>
      </c>
      <c r="D482" t="s">
        <v>407</v>
      </c>
      <c r="E482" t="s">
        <v>56</v>
      </c>
      <c r="F482" t="s">
        <v>492</v>
      </c>
      <c r="G482" t="s">
        <v>386</v>
      </c>
    </row>
    <row r="483" spans="1:7" x14ac:dyDescent="0.3">
      <c r="A483" t="s">
        <v>491</v>
      </c>
      <c r="B483" t="s">
        <v>408</v>
      </c>
      <c r="C483" t="s">
        <v>17</v>
      </c>
      <c r="D483" t="s">
        <v>407</v>
      </c>
      <c r="E483" t="s">
        <v>356</v>
      </c>
      <c r="F483" t="s">
        <v>406</v>
      </c>
      <c r="G483" t="s">
        <v>386</v>
      </c>
    </row>
    <row r="484" spans="1:7" x14ac:dyDescent="0.3">
      <c r="A484" t="s">
        <v>491</v>
      </c>
      <c r="B484" t="s">
        <v>408</v>
      </c>
      <c r="C484" t="s">
        <v>17</v>
      </c>
      <c r="D484" t="s">
        <v>407</v>
      </c>
      <c r="E484" t="s">
        <v>356</v>
      </c>
      <c r="F484" t="s">
        <v>492</v>
      </c>
      <c r="G484" t="s">
        <v>386</v>
      </c>
    </row>
    <row r="485" spans="1:7" x14ac:dyDescent="0.3">
      <c r="A485" t="s">
        <v>491</v>
      </c>
      <c r="B485" t="s">
        <v>408</v>
      </c>
      <c r="C485" t="s">
        <v>17</v>
      </c>
      <c r="D485" t="s">
        <v>407</v>
      </c>
      <c r="E485" t="s">
        <v>340</v>
      </c>
      <c r="F485" t="s">
        <v>406</v>
      </c>
      <c r="G485" t="s">
        <v>386</v>
      </c>
    </row>
    <row r="486" spans="1:7" x14ac:dyDescent="0.3">
      <c r="A486" t="s">
        <v>491</v>
      </c>
      <c r="B486" t="s">
        <v>408</v>
      </c>
      <c r="C486" t="s">
        <v>17</v>
      </c>
      <c r="D486" t="s">
        <v>407</v>
      </c>
      <c r="E486" t="s">
        <v>340</v>
      </c>
      <c r="F486" t="s">
        <v>492</v>
      </c>
      <c r="G486" t="s">
        <v>386</v>
      </c>
    </row>
    <row r="487" spans="1:7" x14ac:dyDescent="0.3">
      <c r="A487" t="s">
        <v>491</v>
      </c>
      <c r="B487" t="s">
        <v>408</v>
      </c>
      <c r="C487" t="s">
        <v>17</v>
      </c>
      <c r="D487" t="s">
        <v>407</v>
      </c>
      <c r="E487" t="s">
        <v>280</v>
      </c>
      <c r="F487" t="s">
        <v>406</v>
      </c>
      <c r="G487" t="s">
        <v>386</v>
      </c>
    </row>
    <row r="488" spans="1:7" x14ac:dyDescent="0.3">
      <c r="A488" t="s">
        <v>491</v>
      </c>
      <c r="B488" t="s">
        <v>408</v>
      </c>
      <c r="C488" t="s">
        <v>17</v>
      </c>
      <c r="D488" t="s">
        <v>407</v>
      </c>
      <c r="E488" t="s">
        <v>280</v>
      </c>
      <c r="F488" t="s">
        <v>492</v>
      </c>
      <c r="G488" t="s">
        <v>386</v>
      </c>
    </row>
    <row r="489" spans="1:7" x14ac:dyDescent="0.3">
      <c r="A489" t="s">
        <v>491</v>
      </c>
      <c r="B489" t="s">
        <v>408</v>
      </c>
      <c r="C489" t="s">
        <v>17</v>
      </c>
      <c r="D489" t="s">
        <v>407</v>
      </c>
      <c r="E489" t="s">
        <v>131</v>
      </c>
      <c r="F489" t="s">
        <v>406</v>
      </c>
      <c r="G489" t="s">
        <v>386</v>
      </c>
    </row>
    <row r="490" spans="1:7" x14ac:dyDescent="0.3">
      <c r="A490" t="s">
        <v>491</v>
      </c>
      <c r="B490" t="s">
        <v>408</v>
      </c>
      <c r="C490" t="s">
        <v>17</v>
      </c>
      <c r="D490" t="s">
        <v>407</v>
      </c>
      <c r="E490" t="s">
        <v>131</v>
      </c>
      <c r="F490" t="s">
        <v>492</v>
      </c>
      <c r="G490" t="s">
        <v>386</v>
      </c>
    </row>
    <row r="491" spans="1:7" x14ac:dyDescent="0.3">
      <c r="A491" t="s">
        <v>491</v>
      </c>
      <c r="B491" t="s">
        <v>408</v>
      </c>
      <c r="C491" t="s">
        <v>17</v>
      </c>
      <c r="D491" t="s">
        <v>407</v>
      </c>
      <c r="E491" t="s">
        <v>357</v>
      </c>
      <c r="F491" t="s">
        <v>406</v>
      </c>
      <c r="G491" t="s">
        <v>386</v>
      </c>
    </row>
    <row r="492" spans="1:7" x14ac:dyDescent="0.3">
      <c r="A492" t="s">
        <v>491</v>
      </c>
      <c r="B492" t="s">
        <v>408</v>
      </c>
      <c r="C492" t="s">
        <v>17</v>
      </c>
      <c r="D492" t="s">
        <v>407</v>
      </c>
      <c r="E492" t="s">
        <v>357</v>
      </c>
      <c r="F492" t="s">
        <v>492</v>
      </c>
      <c r="G492" t="s">
        <v>386</v>
      </c>
    </row>
    <row r="493" spans="1:7" x14ac:dyDescent="0.3">
      <c r="A493" t="s">
        <v>491</v>
      </c>
      <c r="B493" t="s">
        <v>408</v>
      </c>
      <c r="C493" t="s">
        <v>17</v>
      </c>
      <c r="D493" t="s">
        <v>407</v>
      </c>
      <c r="E493" t="s">
        <v>96</v>
      </c>
      <c r="F493" t="s">
        <v>406</v>
      </c>
      <c r="G493" t="s">
        <v>386</v>
      </c>
    </row>
    <row r="494" spans="1:7" x14ac:dyDescent="0.3">
      <c r="A494" t="s">
        <v>491</v>
      </c>
      <c r="B494" t="s">
        <v>408</v>
      </c>
      <c r="C494" t="s">
        <v>17</v>
      </c>
      <c r="D494" t="s">
        <v>407</v>
      </c>
      <c r="E494" t="s">
        <v>96</v>
      </c>
      <c r="F494" t="s">
        <v>492</v>
      </c>
      <c r="G494" t="s">
        <v>386</v>
      </c>
    </row>
    <row r="495" spans="1:7" x14ac:dyDescent="0.3">
      <c r="A495" t="s">
        <v>491</v>
      </c>
      <c r="B495" t="s">
        <v>408</v>
      </c>
      <c r="C495" t="s">
        <v>17</v>
      </c>
      <c r="D495" t="s">
        <v>407</v>
      </c>
      <c r="E495" t="s">
        <v>79</v>
      </c>
      <c r="F495" t="s">
        <v>406</v>
      </c>
      <c r="G495" t="s">
        <v>386</v>
      </c>
    </row>
    <row r="496" spans="1:7" x14ac:dyDescent="0.3">
      <c r="A496" t="s">
        <v>491</v>
      </c>
      <c r="B496" t="s">
        <v>408</v>
      </c>
      <c r="C496" t="s">
        <v>17</v>
      </c>
      <c r="D496" t="s">
        <v>407</v>
      </c>
      <c r="E496" t="s">
        <v>79</v>
      </c>
      <c r="F496" t="s">
        <v>492</v>
      </c>
      <c r="G496" t="s">
        <v>386</v>
      </c>
    </row>
    <row r="497" spans="1:7" x14ac:dyDescent="0.3">
      <c r="A497" t="s">
        <v>491</v>
      </c>
      <c r="B497" t="s">
        <v>408</v>
      </c>
      <c r="C497" t="s">
        <v>17</v>
      </c>
      <c r="D497" t="s">
        <v>407</v>
      </c>
      <c r="E497" t="s">
        <v>125</v>
      </c>
      <c r="F497" t="s">
        <v>406</v>
      </c>
      <c r="G497" t="s">
        <v>386</v>
      </c>
    </row>
    <row r="498" spans="1:7" x14ac:dyDescent="0.3">
      <c r="A498" t="s">
        <v>491</v>
      </c>
      <c r="B498" t="s">
        <v>408</v>
      </c>
      <c r="C498" t="s">
        <v>17</v>
      </c>
      <c r="D498" t="s">
        <v>407</v>
      </c>
      <c r="E498" t="s">
        <v>125</v>
      </c>
      <c r="F498" t="s">
        <v>492</v>
      </c>
      <c r="G498" t="s">
        <v>386</v>
      </c>
    </row>
    <row r="499" spans="1:7" x14ac:dyDescent="0.3">
      <c r="A499" t="s">
        <v>491</v>
      </c>
      <c r="B499" t="s">
        <v>408</v>
      </c>
      <c r="C499" t="s">
        <v>17</v>
      </c>
      <c r="D499" t="s">
        <v>407</v>
      </c>
      <c r="E499" t="s">
        <v>160</v>
      </c>
      <c r="F499" t="s">
        <v>406</v>
      </c>
      <c r="G499" t="s">
        <v>386</v>
      </c>
    </row>
    <row r="500" spans="1:7" x14ac:dyDescent="0.3">
      <c r="A500" t="s">
        <v>491</v>
      </c>
      <c r="B500" t="s">
        <v>408</v>
      </c>
      <c r="C500" t="s">
        <v>17</v>
      </c>
      <c r="D500" t="s">
        <v>407</v>
      </c>
      <c r="E500" t="s">
        <v>160</v>
      </c>
      <c r="F500" t="s">
        <v>492</v>
      </c>
      <c r="G500" t="s">
        <v>386</v>
      </c>
    </row>
    <row r="501" spans="1:7" x14ac:dyDescent="0.3">
      <c r="A501" t="s">
        <v>491</v>
      </c>
      <c r="B501" t="s">
        <v>408</v>
      </c>
      <c r="C501" t="s">
        <v>17</v>
      </c>
      <c r="D501" t="s">
        <v>407</v>
      </c>
      <c r="E501" t="s">
        <v>320</v>
      </c>
      <c r="F501" t="s">
        <v>406</v>
      </c>
      <c r="G501" t="s">
        <v>386</v>
      </c>
    </row>
    <row r="502" spans="1:7" x14ac:dyDescent="0.3">
      <c r="A502" t="s">
        <v>491</v>
      </c>
      <c r="B502" t="s">
        <v>408</v>
      </c>
      <c r="C502" t="s">
        <v>17</v>
      </c>
      <c r="D502" t="s">
        <v>407</v>
      </c>
      <c r="E502" t="s">
        <v>320</v>
      </c>
      <c r="F502" t="s">
        <v>492</v>
      </c>
      <c r="G502" t="s">
        <v>386</v>
      </c>
    </row>
    <row r="503" spans="1:7" x14ac:dyDescent="0.3">
      <c r="A503" t="s">
        <v>491</v>
      </c>
      <c r="B503" t="s">
        <v>408</v>
      </c>
      <c r="C503" t="s">
        <v>17</v>
      </c>
      <c r="D503" t="s">
        <v>407</v>
      </c>
      <c r="E503" t="s">
        <v>140</v>
      </c>
      <c r="F503" t="s">
        <v>406</v>
      </c>
      <c r="G503" t="s">
        <v>386</v>
      </c>
    </row>
    <row r="504" spans="1:7" x14ac:dyDescent="0.3">
      <c r="A504" t="s">
        <v>491</v>
      </c>
      <c r="B504" t="s">
        <v>408</v>
      </c>
      <c r="C504" t="s">
        <v>17</v>
      </c>
      <c r="D504" t="s">
        <v>407</v>
      </c>
      <c r="E504" t="s">
        <v>140</v>
      </c>
      <c r="F504" t="s">
        <v>492</v>
      </c>
      <c r="G504" t="s">
        <v>386</v>
      </c>
    </row>
    <row r="505" spans="1:7" x14ac:dyDescent="0.3">
      <c r="A505" t="s">
        <v>491</v>
      </c>
      <c r="B505" t="s">
        <v>408</v>
      </c>
      <c r="C505" t="s">
        <v>17</v>
      </c>
      <c r="D505" t="s">
        <v>407</v>
      </c>
      <c r="E505" t="s">
        <v>147</v>
      </c>
      <c r="F505" t="s">
        <v>406</v>
      </c>
      <c r="G505" t="s">
        <v>386</v>
      </c>
    </row>
    <row r="506" spans="1:7" x14ac:dyDescent="0.3">
      <c r="A506" t="s">
        <v>491</v>
      </c>
      <c r="B506" t="s">
        <v>408</v>
      </c>
      <c r="C506" t="s">
        <v>17</v>
      </c>
      <c r="D506" t="s">
        <v>407</v>
      </c>
      <c r="E506" t="s">
        <v>147</v>
      </c>
      <c r="F506" t="s">
        <v>492</v>
      </c>
      <c r="G506" t="s">
        <v>386</v>
      </c>
    </row>
    <row r="507" spans="1:7" x14ac:dyDescent="0.3">
      <c r="A507" t="s">
        <v>491</v>
      </c>
      <c r="B507" t="s">
        <v>408</v>
      </c>
      <c r="C507" t="s">
        <v>17</v>
      </c>
      <c r="D507" t="s">
        <v>407</v>
      </c>
      <c r="E507" t="s">
        <v>207</v>
      </c>
      <c r="F507" t="s">
        <v>406</v>
      </c>
      <c r="G507" t="s">
        <v>386</v>
      </c>
    </row>
    <row r="508" spans="1:7" x14ac:dyDescent="0.3">
      <c r="A508" t="s">
        <v>491</v>
      </c>
      <c r="B508" t="s">
        <v>408</v>
      </c>
      <c r="C508" t="s">
        <v>17</v>
      </c>
      <c r="D508" t="s">
        <v>407</v>
      </c>
      <c r="E508" t="s">
        <v>207</v>
      </c>
      <c r="F508" t="s">
        <v>492</v>
      </c>
      <c r="G508" t="s">
        <v>386</v>
      </c>
    </row>
    <row r="509" spans="1:7" x14ac:dyDescent="0.3">
      <c r="A509" t="s">
        <v>491</v>
      </c>
      <c r="B509" t="s">
        <v>408</v>
      </c>
      <c r="C509" t="s">
        <v>17</v>
      </c>
      <c r="D509" t="s">
        <v>407</v>
      </c>
      <c r="E509" t="s">
        <v>141</v>
      </c>
      <c r="F509" t="s">
        <v>406</v>
      </c>
      <c r="G509" t="s">
        <v>386</v>
      </c>
    </row>
    <row r="510" spans="1:7" x14ac:dyDescent="0.3">
      <c r="A510" t="s">
        <v>491</v>
      </c>
      <c r="B510" t="s">
        <v>408</v>
      </c>
      <c r="C510" t="s">
        <v>17</v>
      </c>
      <c r="D510" t="s">
        <v>407</v>
      </c>
      <c r="E510" t="s">
        <v>141</v>
      </c>
      <c r="F510" t="s">
        <v>492</v>
      </c>
      <c r="G510" t="s">
        <v>386</v>
      </c>
    </row>
    <row r="511" spans="1:7" x14ac:dyDescent="0.3">
      <c r="A511" t="s">
        <v>491</v>
      </c>
      <c r="B511" t="s">
        <v>408</v>
      </c>
      <c r="C511" t="s">
        <v>17</v>
      </c>
      <c r="D511" t="s">
        <v>407</v>
      </c>
      <c r="E511" t="s">
        <v>171</v>
      </c>
      <c r="F511" t="s">
        <v>406</v>
      </c>
      <c r="G511" t="s">
        <v>386</v>
      </c>
    </row>
    <row r="512" spans="1:7" x14ac:dyDescent="0.3">
      <c r="A512" t="s">
        <v>491</v>
      </c>
      <c r="B512" t="s">
        <v>408</v>
      </c>
      <c r="C512" t="s">
        <v>17</v>
      </c>
      <c r="D512" t="s">
        <v>407</v>
      </c>
      <c r="E512" t="s">
        <v>171</v>
      </c>
      <c r="F512" t="s">
        <v>492</v>
      </c>
      <c r="G512" t="s">
        <v>386</v>
      </c>
    </row>
    <row r="513" spans="1:7" x14ac:dyDescent="0.3">
      <c r="A513" t="s">
        <v>491</v>
      </c>
      <c r="B513" t="s">
        <v>408</v>
      </c>
      <c r="C513" t="s">
        <v>17</v>
      </c>
      <c r="D513" t="s">
        <v>407</v>
      </c>
      <c r="E513" t="s">
        <v>350</v>
      </c>
      <c r="F513" t="s">
        <v>406</v>
      </c>
      <c r="G513" t="s">
        <v>386</v>
      </c>
    </row>
    <row r="514" spans="1:7" x14ac:dyDescent="0.3">
      <c r="A514" t="s">
        <v>491</v>
      </c>
      <c r="B514" t="s">
        <v>408</v>
      </c>
      <c r="C514" t="s">
        <v>17</v>
      </c>
      <c r="D514" t="s">
        <v>407</v>
      </c>
      <c r="E514" t="s">
        <v>350</v>
      </c>
      <c r="F514" t="s">
        <v>492</v>
      </c>
      <c r="G514" t="s">
        <v>386</v>
      </c>
    </row>
    <row r="515" spans="1:7" x14ac:dyDescent="0.3">
      <c r="A515" t="s">
        <v>491</v>
      </c>
      <c r="B515" t="s">
        <v>408</v>
      </c>
      <c r="C515" t="s">
        <v>17</v>
      </c>
      <c r="D515" t="s">
        <v>407</v>
      </c>
      <c r="E515" t="s">
        <v>321</v>
      </c>
      <c r="F515" t="s">
        <v>406</v>
      </c>
      <c r="G515" t="s">
        <v>386</v>
      </c>
    </row>
    <row r="516" spans="1:7" x14ac:dyDescent="0.3">
      <c r="A516" t="s">
        <v>491</v>
      </c>
      <c r="B516" t="s">
        <v>408</v>
      </c>
      <c r="C516" t="s">
        <v>17</v>
      </c>
      <c r="D516" t="s">
        <v>407</v>
      </c>
      <c r="E516" t="s">
        <v>321</v>
      </c>
      <c r="F516" t="s">
        <v>492</v>
      </c>
      <c r="G516" t="s">
        <v>386</v>
      </c>
    </row>
    <row r="517" spans="1:7" x14ac:dyDescent="0.3">
      <c r="A517" t="s">
        <v>491</v>
      </c>
      <c r="B517" t="s">
        <v>408</v>
      </c>
      <c r="C517" t="s">
        <v>17</v>
      </c>
      <c r="D517" t="s">
        <v>407</v>
      </c>
      <c r="E517" t="s">
        <v>132</v>
      </c>
      <c r="F517" t="s">
        <v>406</v>
      </c>
      <c r="G517" t="s">
        <v>386</v>
      </c>
    </row>
    <row r="518" spans="1:7" x14ac:dyDescent="0.3">
      <c r="A518" t="s">
        <v>491</v>
      </c>
      <c r="B518" t="s">
        <v>408</v>
      </c>
      <c r="C518" t="s">
        <v>17</v>
      </c>
      <c r="D518" t="s">
        <v>407</v>
      </c>
      <c r="E518" t="s">
        <v>132</v>
      </c>
      <c r="F518" t="s">
        <v>492</v>
      </c>
      <c r="G518" t="s">
        <v>386</v>
      </c>
    </row>
    <row r="519" spans="1:7" x14ac:dyDescent="0.3">
      <c r="A519" t="s">
        <v>491</v>
      </c>
      <c r="B519" t="s">
        <v>408</v>
      </c>
      <c r="C519" t="s">
        <v>17</v>
      </c>
      <c r="D519" t="s">
        <v>407</v>
      </c>
      <c r="E519" t="s">
        <v>231</v>
      </c>
      <c r="F519" t="s">
        <v>406</v>
      </c>
      <c r="G519" t="s">
        <v>386</v>
      </c>
    </row>
    <row r="520" spans="1:7" x14ac:dyDescent="0.3">
      <c r="A520" t="s">
        <v>491</v>
      </c>
      <c r="B520" t="s">
        <v>408</v>
      </c>
      <c r="C520" t="s">
        <v>17</v>
      </c>
      <c r="D520" t="s">
        <v>407</v>
      </c>
      <c r="E520" t="s">
        <v>231</v>
      </c>
      <c r="F520" t="s">
        <v>492</v>
      </c>
      <c r="G520" t="s">
        <v>386</v>
      </c>
    </row>
    <row r="521" spans="1:7" x14ac:dyDescent="0.3">
      <c r="A521" t="s">
        <v>491</v>
      </c>
      <c r="B521" t="s">
        <v>408</v>
      </c>
      <c r="C521" t="s">
        <v>17</v>
      </c>
      <c r="D521" t="s">
        <v>407</v>
      </c>
      <c r="E521" t="s">
        <v>80</v>
      </c>
      <c r="F521" t="s">
        <v>406</v>
      </c>
      <c r="G521" t="s">
        <v>386</v>
      </c>
    </row>
    <row r="522" spans="1:7" x14ac:dyDescent="0.3">
      <c r="A522" t="s">
        <v>491</v>
      </c>
      <c r="B522" t="s">
        <v>408</v>
      </c>
      <c r="C522" t="s">
        <v>17</v>
      </c>
      <c r="D522" t="s">
        <v>407</v>
      </c>
      <c r="E522" t="s">
        <v>80</v>
      </c>
      <c r="F522" t="s">
        <v>492</v>
      </c>
      <c r="G522" t="s">
        <v>386</v>
      </c>
    </row>
    <row r="523" spans="1:7" x14ac:dyDescent="0.3">
      <c r="A523" t="s">
        <v>491</v>
      </c>
      <c r="B523" t="s">
        <v>408</v>
      </c>
      <c r="C523" t="s">
        <v>17</v>
      </c>
      <c r="D523" t="s">
        <v>407</v>
      </c>
      <c r="E523" t="s">
        <v>114</v>
      </c>
      <c r="F523" t="s">
        <v>406</v>
      </c>
      <c r="G523" t="s">
        <v>386</v>
      </c>
    </row>
    <row r="524" spans="1:7" x14ac:dyDescent="0.3">
      <c r="A524" t="s">
        <v>491</v>
      </c>
      <c r="B524" t="s">
        <v>408</v>
      </c>
      <c r="C524" t="s">
        <v>17</v>
      </c>
      <c r="D524" t="s">
        <v>407</v>
      </c>
      <c r="E524" t="s">
        <v>114</v>
      </c>
      <c r="F524" t="s">
        <v>492</v>
      </c>
      <c r="G524" t="s">
        <v>386</v>
      </c>
    </row>
    <row r="525" spans="1:7" x14ac:dyDescent="0.3">
      <c r="A525" t="s">
        <v>491</v>
      </c>
      <c r="B525" t="s">
        <v>408</v>
      </c>
      <c r="C525" t="s">
        <v>17</v>
      </c>
      <c r="D525" t="s">
        <v>407</v>
      </c>
      <c r="E525" t="s">
        <v>35</v>
      </c>
      <c r="F525" t="s">
        <v>406</v>
      </c>
      <c r="G525" t="s">
        <v>386</v>
      </c>
    </row>
    <row r="526" spans="1:7" x14ac:dyDescent="0.3">
      <c r="A526" t="s">
        <v>491</v>
      </c>
      <c r="B526" t="s">
        <v>408</v>
      </c>
      <c r="C526" t="s">
        <v>17</v>
      </c>
      <c r="D526" t="s">
        <v>407</v>
      </c>
      <c r="E526" t="s">
        <v>35</v>
      </c>
      <c r="F526" t="s">
        <v>492</v>
      </c>
      <c r="G526" t="s">
        <v>386</v>
      </c>
    </row>
    <row r="527" spans="1:7" x14ac:dyDescent="0.3">
      <c r="A527" t="s">
        <v>491</v>
      </c>
      <c r="B527" t="s">
        <v>408</v>
      </c>
      <c r="C527" t="s">
        <v>17</v>
      </c>
      <c r="D527" t="s">
        <v>407</v>
      </c>
      <c r="E527" t="s">
        <v>115</v>
      </c>
      <c r="F527" t="s">
        <v>406</v>
      </c>
      <c r="G527" t="s">
        <v>386</v>
      </c>
    </row>
    <row r="528" spans="1:7" x14ac:dyDescent="0.3">
      <c r="A528" t="s">
        <v>491</v>
      </c>
      <c r="B528" t="s">
        <v>408</v>
      </c>
      <c r="C528" t="s">
        <v>17</v>
      </c>
      <c r="D528" t="s">
        <v>407</v>
      </c>
      <c r="E528" t="s">
        <v>115</v>
      </c>
      <c r="F528" t="s">
        <v>492</v>
      </c>
      <c r="G528" t="s">
        <v>386</v>
      </c>
    </row>
    <row r="529" spans="1:7" x14ac:dyDescent="0.3">
      <c r="A529" t="s">
        <v>491</v>
      </c>
      <c r="B529" t="s">
        <v>408</v>
      </c>
      <c r="C529" t="s">
        <v>17</v>
      </c>
      <c r="D529" t="s">
        <v>407</v>
      </c>
      <c r="E529" t="s">
        <v>120</v>
      </c>
      <c r="F529" t="s">
        <v>406</v>
      </c>
      <c r="G529" t="s">
        <v>386</v>
      </c>
    </row>
    <row r="530" spans="1:7" x14ac:dyDescent="0.3">
      <c r="A530" t="s">
        <v>491</v>
      </c>
      <c r="B530" t="s">
        <v>408</v>
      </c>
      <c r="C530" t="s">
        <v>17</v>
      </c>
      <c r="D530" t="s">
        <v>407</v>
      </c>
      <c r="E530" t="s">
        <v>120</v>
      </c>
      <c r="F530" t="s">
        <v>492</v>
      </c>
      <c r="G530" t="s">
        <v>386</v>
      </c>
    </row>
    <row r="531" spans="1:7" x14ac:dyDescent="0.3">
      <c r="A531" t="s">
        <v>491</v>
      </c>
      <c r="B531" t="s">
        <v>408</v>
      </c>
      <c r="C531" t="s">
        <v>17</v>
      </c>
      <c r="D531" t="s">
        <v>407</v>
      </c>
      <c r="E531" t="s">
        <v>208</v>
      </c>
      <c r="F531" t="s">
        <v>406</v>
      </c>
      <c r="G531" t="s">
        <v>386</v>
      </c>
    </row>
    <row r="532" spans="1:7" x14ac:dyDescent="0.3">
      <c r="A532" t="s">
        <v>491</v>
      </c>
      <c r="B532" t="s">
        <v>408</v>
      </c>
      <c r="C532" t="s">
        <v>17</v>
      </c>
      <c r="D532" t="s">
        <v>407</v>
      </c>
      <c r="E532" t="s">
        <v>208</v>
      </c>
      <c r="F532" t="s">
        <v>492</v>
      </c>
      <c r="G532" t="s">
        <v>386</v>
      </c>
    </row>
    <row r="533" spans="1:7" x14ac:dyDescent="0.3">
      <c r="A533" t="s">
        <v>491</v>
      </c>
      <c r="B533" t="s">
        <v>408</v>
      </c>
      <c r="C533" t="s">
        <v>17</v>
      </c>
      <c r="D533" t="s">
        <v>407</v>
      </c>
      <c r="E533" t="s">
        <v>332</v>
      </c>
      <c r="F533" t="s">
        <v>406</v>
      </c>
      <c r="G533" t="s">
        <v>386</v>
      </c>
    </row>
    <row r="534" spans="1:7" x14ac:dyDescent="0.3">
      <c r="A534" t="s">
        <v>491</v>
      </c>
      <c r="B534" t="s">
        <v>408</v>
      </c>
      <c r="C534" t="s">
        <v>17</v>
      </c>
      <c r="D534" t="s">
        <v>407</v>
      </c>
      <c r="E534" t="s">
        <v>332</v>
      </c>
      <c r="F534" t="s">
        <v>492</v>
      </c>
      <c r="G534" t="s">
        <v>386</v>
      </c>
    </row>
    <row r="535" spans="1:7" x14ac:dyDescent="0.3">
      <c r="A535" t="s">
        <v>491</v>
      </c>
      <c r="B535" t="s">
        <v>408</v>
      </c>
      <c r="C535" t="s">
        <v>17</v>
      </c>
      <c r="D535" t="s">
        <v>407</v>
      </c>
      <c r="E535" t="s">
        <v>232</v>
      </c>
      <c r="F535" t="s">
        <v>406</v>
      </c>
      <c r="G535" t="s">
        <v>386</v>
      </c>
    </row>
    <row r="536" spans="1:7" x14ac:dyDescent="0.3">
      <c r="A536" t="s">
        <v>491</v>
      </c>
      <c r="B536" t="s">
        <v>408</v>
      </c>
      <c r="C536" t="s">
        <v>17</v>
      </c>
      <c r="D536" t="s">
        <v>407</v>
      </c>
      <c r="E536" t="s">
        <v>232</v>
      </c>
      <c r="F536" t="s">
        <v>492</v>
      </c>
      <c r="G536" t="s">
        <v>386</v>
      </c>
    </row>
    <row r="537" spans="1:7" x14ac:dyDescent="0.3">
      <c r="A537" t="s">
        <v>491</v>
      </c>
      <c r="B537" t="s">
        <v>408</v>
      </c>
      <c r="C537" t="s">
        <v>17</v>
      </c>
      <c r="D537" t="s">
        <v>407</v>
      </c>
      <c r="E537" t="s">
        <v>133</v>
      </c>
      <c r="F537" t="s">
        <v>406</v>
      </c>
      <c r="G537" t="s">
        <v>386</v>
      </c>
    </row>
    <row r="538" spans="1:7" x14ac:dyDescent="0.3">
      <c r="A538" t="s">
        <v>491</v>
      </c>
      <c r="B538" t="s">
        <v>408</v>
      </c>
      <c r="C538" t="s">
        <v>17</v>
      </c>
      <c r="D538" t="s">
        <v>407</v>
      </c>
      <c r="E538" t="s">
        <v>133</v>
      </c>
      <c r="F538" t="s">
        <v>492</v>
      </c>
      <c r="G538" t="s">
        <v>386</v>
      </c>
    </row>
    <row r="539" spans="1:7" x14ac:dyDescent="0.3">
      <c r="A539" t="s">
        <v>491</v>
      </c>
      <c r="B539" t="s">
        <v>408</v>
      </c>
      <c r="C539" t="s">
        <v>17</v>
      </c>
      <c r="D539" t="s">
        <v>407</v>
      </c>
      <c r="E539" t="s">
        <v>209</v>
      </c>
      <c r="F539" t="s">
        <v>406</v>
      </c>
      <c r="G539" t="s">
        <v>386</v>
      </c>
    </row>
    <row r="540" spans="1:7" x14ac:dyDescent="0.3">
      <c r="A540" t="s">
        <v>491</v>
      </c>
      <c r="B540" t="s">
        <v>408</v>
      </c>
      <c r="C540" t="s">
        <v>17</v>
      </c>
      <c r="D540" t="s">
        <v>407</v>
      </c>
      <c r="E540" t="s">
        <v>209</v>
      </c>
      <c r="F540" t="s">
        <v>492</v>
      </c>
      <c r="G540" t="s">
        <v>386</v>
      </c>
    </row>
    <row r="541" spans="1:7" x14ac:dyDescent="0.3">
      <c r="A541" t="s">
        <v>491</v>
      </c>
      <c r="B541" t="s">
        <v>408</v>
      </c>
      <c r="C541" t="s">
        <v>17</v>
      </c>
      <c r="D541" t="s">
        <v>407</v>
      </c>
      <c r="E541" t="s">
        <v>295</v>
      </c>
      <c r="F541" t="s">
        <v>406</v>
      </c>
      <c r="G541" t="s">
        <v>386</v>
      </c>
    </row>
    <row r="542" spans="1:7" x14ac:dyDescent="0.3">
      <c r="A542" t="s">
        <v>491</v>
      </c>
      <c r="B542" t="s">
        <v>408</v>
      </c>
      <c r="C542" t="s">
        <v>17</v>
      </c>
      <c r="D542" t="s">
        <v>407</v>
      </c>
      <c r="E542" t="s">
        <v>295</v>
      </c>
      <c r="F542" t="s">
        <v>492</v>
      </c>
      <c r="G542" t="s">
        <v>386</v>
      </c>
    </row>
    <row r="543" spans="1:7" x14ac:dyDescent="0.3">
      <c r="A543" t="s">
        <v>491</v>
      </c>
      <c r="B543" t="s">
        <v>408</v>
      </c>
      <c r="C543" t="s">
        <v>17</v>
      </c>
      <c r="D543" t="s">
        <v>407</v>
      </c>
      <c r="E543" t="s">
        <v>31</v>
      </c>
      <c r="F543" t="s">
        <v>406</v>
      </c>
      <c r="G543" t="s">
        <v>386</v>
      </c>
    </row>
    <row r="544" spans="1:7" x14ac:dyDescent="0.3">
      <c r="A544" t="s">
        <v>491</v>
      </c>
      <c r="B544" t="s">
        <v>408</v>
      </c>
      <c r="C544" t="s">
        <v>17</v>
      </c>
      <c r="D544" t="s">
        <v>407</v>
      </c>
      <c r="E544" t="s">
        <v>31</v>
      </c>
      <c r="F544" t="s">
        <v>492</v>
      </c>
      <c r="G544" t="s">
        <v>386</v>
      </c>
    </row>
    <row r="545" spans="1:7" x14ac:dyDescent="0.3">
      <c r="A545" t="s">
        <v>491</v>
      </c>
      <c r="B545" t="s">
        <v>408</v>
      </c>
      <c r="C545" t="s">
        <v>17</v>
      </c>
      <c r="D545" t="s">
        <v>407</v>
      </c>
      <c r="E545" t="s">
        <v>296</v>
      </c>
      <c r="F545" t="s">
        <v>406</v>
      </c>
      <c r="G545" t="s">
        <v>386</v>
      </c>
    </row>
    <row r="546" spans="1:7" x14ac:dyDescent="0.3">
      <c r="A546" t="s">
        <v>491</v>
      </c>
      <c r="B546" t="s">
        <v>408</v>
      </c>
      <c r="C546" t="s">
        <v>17</v>
      </c>
      <c r="D546" t="s">
        <v>407</v>
      </c>
      <c r="E546" t="s">
        <v>296</v>
      </c>
      <c r="F546" t="s">
        <v>492</v>
      </c>
      <c r="G546" t="s">
        <v>386</v>
      </c>
    </row>
    <row r="547" spans="1:7" x14ac:dyDescent="0.3">
      <c r="A547" t="s">
        <v>491</v>
      </c>
      <c r="B547" t="s">
        <v>408</v>
      </c>
      <c r="C547" t="s">
        <v>17</v>
      </c>
      <c r="D547" t="s">
        <v>407</v>
      </c>
      <c r="E547" t="s">
        <v>322</v>
      </c>
      <c r="F547" t="s">
        <v>406</v>
      </c>
      <c r="G547" t="s">
        <v>386</v>
      </c>
    </row>
    <row r="548" spans="1:7" x14ac:dyDescent="0.3">
      <c r="A548" t="s">
        <v>491</v>
      </c>
      <c r="B548" t="s">
        <v>408</v>
      </c>
      <c r="C548" t="s">
        <v>17</v>
      </c>
      <c r="D548" t="s">
        <v>407</v>
      </c>
      <c r="E548" t="s">
        <v>322</v>
      </c>
      <c r="F548" t="s">
        <v>492</v>
      </c>
      <c r="G548" t="s">
        <v>386</v>
      </c>
    </row>
    <row r="549" spans="1:7" x14ac:dyDescent="0.3">
      <c r="A549" t="s">
        <v>491</v>
      </c>
      <c r="B549" t="s">
        <v>408</v>
      </c>
      <c r="C549" t="s">
        <v>17</v>
      </c>
      <c r="D549" t="s">
        <v>407</v>
      </c>
      <c r="E549" t="s">
        <v>69</v>
      </c>
      <c r="F549" t="s">
        <v>406</v>
      </c>
      <c r="G549" t="s">
        <v>386</v>
      </c>
    </row>
    <row r="550" spans="1:7" x14ac:dyDescent="0.3">
      <c r="A550" t="s">
        <v>491</v>
      </c>
      <c r="B550" t="s">
        <v>408</v>
      </c>
      <c r="C550" t="s">
        <v>17</v>
      </c>
      <c r="D550" t="s">
        <v>407</v>
      </c>
      <c r="E550" t="s">
        <v>69</v>
      </c>
      <c r="F550" t="s">
        <v>492</v>
      </c>
      <c r="G550" t="s">
        <v>386</v>
      </c>
    </row>
    <row r="551" spans="1:7" x14ac:dyDescent="0.3">
      <c r="A551" t="s">
        <v>491</v>
      </c>
      <c r="B551" t="s">
        <v>408</v>
      </c>
      <c r="C551" t="s">
        <v>17</v>
      </c>
      <c r="D551" t="s">
        <v>407</v>
      </c>
      <c r="E551" t="s">
        <v>233</v>
      </c>
      <c r="F551" t="s">
        <v>406</v>
      </c>
      <c r="G551" t="s">
        <v>386</v>
      </c>
    </row>
    <row r="552" spans="1:7" x14ac:dyDescent="0.3">
      <c r="A552" t="s">
        <v>491</v>
      </c>
      <c r="B552" t="s">
        <v>408</v>
      </c>
      <c r="C552" t="s">
        <v>17</v>
      </c>
      <c r="D552" t="s">
        <v>407</v>
      </c>
      <c r="E552" t="s">
        <v>233</v>
      </c>
      <c r="F552" t="s">
        <v>492</v>
      </c>
      <c r="G552" t="s">
        <v>386</v>
      </c>
    </row>
    <row r="553" spans="1:7" x14ac:dyDescent="0.3">
      <c r="A553" t="s">
        <v>491</v>
      </c>
      <c r="B553" t="s">
        <v>408</v>
      </c>
      <c r="C553" t="s">
        <v>17</v>
      </c>
      <c r="D553" t="s">
        <v>407</v>
      </c>
      <c r="E553" t="s">
        <v>323</v>
      </c>
      <c r="F553" t="s">
        <v>406</v>
      </c>
      <c r="G553" t="s">
        <v>386</v>
      </c>
    </row>
    <row r="554" spans="1:7" x14ac:dyDescent="0.3">
      <c r="A554" t="s">
        <v>491</v>
      </c>
      <c r="B554" t="s">
        <v>408</v>
      </c>
      <c r="C554" t="s">
        <v>17</v>
      </c>
      <c r="D554" t="s">
        <v>407</v>
      </c>
      <c r="E554" t="s">
        <v>323</v>
      </c>
      <c r="F554" t="s">
        <v>492</v>
      </c>
      <c r="G554" t="s">
        <v>386</v>
      </c>
    </row>
    <row r="555" spans="1:7" x14ac:dyDescent="0.3">
      <c r="A555" t="s">
        <v>491</v>
      </c>
      <c r="B555" t="s">
        <v>408</v>
      </c>
      <c r="C555" t="s">
        <v>17</v>
      </c>
      <c r="D555" t="s">
        <v>407</v>
      </c>
      <c r="E555" t="s">
        <v>331</v>
      </c>
      <c r="F555" t="s">
        <v>406</v>
      </c>
      <c r="G555" t="s">
        <v>386</v>
      </c>
    </row>
    <row r="556" spans="1:7" x14ac:dyDescent="0.3">
      <c r="A556" t="s">
        <v>491</v>
      </c>
      <c r="B556" t="s">
        <v>408</v>
      </c>
      <c r="C556" t="s">
        <v>17</v>
      </c>
      <c r="D556" t="s">
        <v>407</v>
      </c>
      <c r="E556" t="s">
        <v>331</v>
      </c>
      <c r="F556" t="s">
        <v>492</v>
      </c>
      <c r="G556" t="s">
        <v>386</v>
      </c>
    </row>
    <row r="557" spans="1:7" x14ac:dyDescent="0.3">
      <c r="A557" t="s">
        <v>491</v>
      </c>
      <c r="B557" t="s">
        <v>408</v>
      </c>
      <c r="C557" t="s">
        <v>17</v>
      </c>
      <c r="D557" t="s">
        <v>407</v>
      </c>
      <c r="E557" t="s">
        <v>251</v>
      </c>
      <c r="F557" t="s">
        <v>406</v>
      </c>
      <c r="G557" t="s">
        <v>386</v>
      </c>
    </row>
    <row r="558" spans="1:7" x14ac:dyDescent="0.3">
      <c r="A558" t="s">
        <v>491</v>
      </c>
      <c r="B558" t="s">
        <v>408</v>
      </c>
      <c r="C558" t="s">
        <v>17</v>
      </c>
      <c r="D558" t="s">
        <v>407</v>
      </c>
      <c r="E558" t="s">
        <v>251</v>
      </c>
      <c r="F558" t="s">
        <v>492</v>
      </c>
      <c r="G558" t="s">
        <v>386</v>
      </c>
    </row>
    <row r="559" spans="1:7" x14ac:dyDescent="0.3">
      <c r="A559" t="s">
        <v>491</v>
      </c>
      <c r="B559" t="s">
        <v>408</v>
      </c>
      <c r="C559" t="s">
        <v>17</v>
      </c>
      <c r="D559" t="s">
        <v>407</v>
      </c>
      <c r="E559" t="s">
        <v>271</v>
      </c>
      <c r="F559" t="s">
        <v>406</v>
      </c>
      <c r="G559" t="s">
        <v>386</v>
      </c>
    </row>
    <row r="560" spans="1:7" x14ac:dyDescent="0.3">
      <c r="A560" t="s">
        <v>491</v>
      </c>
      <c r="B560" t="s">
        <v>408</v>
      </c>
      <c r="C560" t="s">
        <v>17</v>
      </c>
      <c r="D560" t="s">
        <v>407</v>
      </c>
      <c r="E560" t="s">
        <v>271</v>
      </c>
      <c r="F560" t="s">
        <v>492</v>
      </c>
      <c r="G560" t="s">
        <v>386</v>
      </c>
    </row>
    <row r="561" spans="1:7" x14ac:dyDescent="0.3">
      <c r="A561" t="s">
        <v>491</v>
      </c>
      <c r="B561" t="s">
        <v>408</v>
      </c>
      <c r="C561" t="s">
        <v>17</v>
      </c>
      <c r="D561" t="s">
        <v>407</v>
      </c>
      <c r="E561" t="s">
        <v>259</v>
      </c>
      <c r="F561" t="s">
        <v>406</v>
      </c>
      <c r="G561" t="s">
        <v>386</v>
      </c>
    </row>
    <row r="562" spans="1:7" x14ac:dyDescent="0.3">
      <c r="A562" t="s">
        <v>491</v>
      </c>
      <c r="B562" t="s">
        <v>408</v>
      </c>
      <c r="C562" t="s">
        <v>17</v>
      </c>
      <c r="D562" t="s">
        <v>407</v>
      </c>
      <c r="E562" t="s">
        <v>259</v>
      </c>
      <c r="F562" t="s">
        <v>492</v>
      </c>
      <c r="G562" t="s">
        <v>386</v>
      </c>
    </row>
    <row r="563" spans="1:7" x14ac:dyDescent="0.3">
      <c r="A563" t="s">
        <v>491</v>
      </c>
      <c r="B563" t="s">
        <v>408</v>
      </c>
      <c r="C563" t="s">
        <v>17</v>
      </c>
      <c r="D563" t="s">
        <v>407</v>
      </c>
      <c r="E563" t="s">
        <v>134</v>
      </c>
      <c r="F563" t="s">
        <v>406</v>
      </c>
      <c r="G563" t="s">
        <v>386</v>
      </c>
    </row>
    <row r="564" spans="1:7" x14ac:dyDescent="0.3">
      <c r="A564" t="s">
        <v>491</v>
      </c>
      <c r="B564" t="s">
        <v>408</v>
      </c>
      <c r="C564" t="s">
        <v>17</v>
      </c>
      <c r="D564" t="s">
        <v>407</v>
      </c>
      <c r="E564" t="s">
        <v>134</v>
      </c>
      <c r="F564" t="s">
        <v>492</v>
      </c>
      <c r="G564" t="s">
        <v>386</v>
      </c>
    </row>
    <row r="565" spans="1:7" x14ac:dyDescent="0.3">
      <c r="A565" t="s">
        <v>491</v>
      </c>
      <c r="B565" t="s">
        <v>408</v>
      </c>
      <c r="C565" t="s">
        <v>17</v>
      </c>
      <c r="D565" t="s">
        <v>407</v>
      </c>
      <c r="E565" t="s">
        <v>64</v>
      </c>
      <c r="F565" t="s">
        <v>406</v>
      </c>
      <c r="G565" t="s">
        <v>386</v>
      </c>
    </row>
    <row r="566" spans="1:7" x14ac:dyDescent="0.3">
      <c r="A566" t="s">
        <v>491</v>
      </c>
      <c r="B566" t="s">
        <v>408</v>
      </c>
      <c r="C566" t="s">
        <v>17</v>
      </c>
      <c r="D566" t="s">
        <v>407</v>
      </c>
      <c r="E566" t="s">
        <v>64</v>
      </c>
      <c r="F566" t="s">
        <v>492</v>
      </c>
      <c r="G566" t="s">
        <v>386</v>
      </c>
    </row>
    <row r="567" spans="1:7" x14ac:dyDescent="0.3">
      <c r="A567" t="s">
        <v>491</v>
      </c>
      <c r="B567" t="s">
        <v>408</v>
      </c>
      <c r="C567" t="s">
        <v>17</v>
      </c>
      <c r="D567" t="s">
        <v>407</v>
      </c>
      <c r="E567" t="s">
        <v>290</v>
      </c>
      <c r="F567" t="s">
        <v>406</v>
      </c>
      <c r="G567" t="s">
        <v>386</v>
      </c>
    </row>
    <row r="568" spans="1:7" x14ac:dyDescent="0.3">
      <c r="A568" t="s">
        <v>491</v>
      </c>
      <c r="B568" t="s">
        <v>408</v>
      </c>
      <c r="C568" t="s">
        <v>17</v>
      </c>
      <c r="D568" t="s">
        <v>407</v>
      </c>
      <c r="E568" t="s">
        <v>290</v>
      </c>
      <c r="F568" t="s">
        <v>492</v>
      </c>
      <c r="G568" t="s">
        <v>386</v>
      </c>
    </row>
    <row r="569" spans="1:7" x14ac:dyDescent="0.3">
      <c r="A569" t="s">
        <v>491</v>
      </c>
      <c r="B569" t="s">
        <v>408</v>
      </c>
      <c r="C569" t="s">
        <v>17</v>
      </c>
      <c r="D569" t="s">
        <v>407</v>
      </c>
      <c r="E569" t="s">
        <v>265</v>
      </c>
      <c r="F569" t="s">
        <v>406</v>
      </c>
      <c r="G569" t="s">
        <v>386</v>
      </c>
    </row>
    <row r="570" spans="1:7" x14ac:dyDescent="0.3">
      <c r="A570" t="s">
        <v>491</v>
      </c>
      <c r="B570" t="s">
        <v>408</v>
      </c>
      <c r="C570" t="s">
        <v>17</v>
      </c>
      <c r="D570" t="s">
        <v>407</v>
      </c>
      <c r="E570" t="s">
        <v>265</v>
      </c>
      <c r="F570" t="s">
        <v>492</v>
      </c>
      <c r="G570" t="s">
        <v>386</v>
      </c>
    </row>
    <row r="571" spans="1:7" x14ac:dyDescent="0.3">
      <c r="A571" t="s">
        <v>491</v>
      </c>
      <c r="B571" t="s">
        <v>408</v>
      </c>
      <c r="C571" t="s">
        <v>17</v>
      </c>
      <c r="D571" t="s">
        <v>407</v>
      </c>
      <c r="E571" t="s">
        <v>247</v>
      </c>
      <c r="F571" t="s">
        <v>406</v>
      </c>
      <c r="G571" t="s">
        <v>386</v>
      </c>
    </row>
    <row r="572" spans="1:7" x14ac:dyDescent="0.3">
      <c r="A572" t="s">
        <v>491</v>
      </c>
      <c r="B572" t="s">
        <v>408</v>
      </c>
      <c r="C572" t="s">
        <v>17</v>
      </c>
      <c r="D572" t="s">
        <v>407</v>
      </c>
      <c r="E572" t="s">
        <v>247</v>
      </c>
      <c r="F572" t="s">
        <v>492</v>
      </c>
      <c r="G572" t="s">
        <v>386</v>
      </c>
    </row>
    <row r="573" spans="1:7" x14ac:dyDescent="0.3">
      <c r="A573" t="s">
        <v>491</v>
      </c>
      <c r="B573" t="s">
        <v>408</v>
      </c>
      <c r="C573" t="s">
        <v>17</v>
      </c>
      <c r="D573" t="s">
        <v>407</v>
      </c>
      <c r="E573" t="s">
        <v>272</v>
      </c>
      <c r="F573" t="s">
        <v>406</v>
      </c>
      <c r="G573" t="s">
        <v>386</v>
      </c>
    </row>
    <row r="574" spans="1:7" x14ac:dyDescent="0.3">
      <c r="A574" t="s">
        <v>491</v>
      </c>
      <c r="B574" t="s">
        <v>408</v>
      </c>
      <c r="C574" t="s">
        <v>17</v>
      </c>
      <c r="D574" t="s">
        <v>407</v>
      </c>
      <c r="E574" t="s">
        <v>272</v>
      </c>
      <c r="F574" t="s">
        <v>492</v>
      </c>
      <c r="G574" t="s">
        <v>386</v>
      </c>
    </row>
    <row r="575" spans="1:7" x14ac:dyDescent="0.3">
      <c r="A575" t="s">
        <v>491</v>
      </c>
      <c r="B575" t="s">
        <v>408</v>
      </c>
      <c r="C575" t="s">
        <v>17</v>
      </c>
      <c r="D575" t="s">
        <v>407</v>
      </c>
      <c r="E575" t="s">
        <v>97</v>
      </c>
      <c r="F575" t="s">
        <v>406</v>
      </c>
      <c r="G575" t="s">
        <v>386</v>
      </c>
    </row>
    <row r="576" spans="1:7" x14ac:dyDescent="0.3">
      <c r="A576" t="s">
        <v>491</v>
      </c>
      <c r="B576" t="s">
        <v>408</v>
      </c>
      <c r="C576" t="s">
        <v>17</v>
      </c>
      <c r="D576" t="s">
        <v>407</v>
      </c>
      <c r="E576" t="s">
        <v>97</v>
      </c>
      <c r="F576" t="s">
        <v>492</v>
      </c>
      <c r="G576" t="s">
        <v>386</v>
      </c>
    </row>
    <row r="577" spans="1:7" x14ac:dyDescent="0.3">
      <c r="A577" t="s">
        <v>491</v>
      </c>
      <c r="B577" t="s">
        <v>408</v>
      </c>
      <c r="C577" t="s">
        <v>17</v>
      </c>
      <c r="D577" t="s">
        <v>407</v>
      </c>
      <c r="E577" t="s">
        <v>364</v>
      </c>
      <c r="F577" t="s">
        <v>406</v>
      </c>
      <c r="G577" t="s">
        <v>386</v>
      </c>
    </row>
    <row r="578" spans="1:7" x14ac:dyDescent="0.3">
      <c r="A578" t="s">
        <v>491</v>
      </c>
      <c r="B578" t="s">
        <v>408</v>
      </c>
      <c r="C578" t="s">
        <v>17</v>
      </c>
      <c r="D578" t="s">
        <v>407</v>
      </c>
      <c r="E578" t="s">
        <v>364</v>
      </c>
      <c r="F578" t="s">
        <v>492</v>
      </c>
      <c r="G578" t="s">
        <v>386</v>
      </c>
    </row>
    <row r="579" spans="1:7" x14ac:dyDescent="0.3">
      <c r="A579" t="s">
        <v>491</v>
      </c>
      <c r="B579" t="s">
        <v>408</v>
      </c>
      <c r="C579" t="s">
        <v>17</v>
      </c>
      <c r="D579" t="s">
        <v>407</v>
      </c>
      <c r="E579" t="s">
        <v>273</v>
      </c>
      <c r="F579" t="s">
        <v>406</v>
      </c>
      <c r="G579" t="s">
        <v>386</v>
      </c>
    </row>
    <row r="580" spans="1:7" x14ac:dyDescent="0.3">
      <c r="A580" t="s">
        <v>491</v>
      </c>
      <c r="B580" t="s">
        <v>408</v>
      </c>
      <c r="C580" t="s">
        <v>17</v>
      </c>
      <c r="D580" t="s">
        <v>407</v>
      </c>
      <c r="E580" t="s">
        <v>273</v>
      </c>
      <c r="F580" t="s">
        <v>492</v>
      </c>
      <c r="G580" t="s">
        <v>386</v>
      </c>
    </row>
    <row r="581" spans="1:7" x14ac:dyDescent="0.3">
      <c r="A581" t="s">
        <v>491</v>
      </c>
      <c r="B581" t="s">
        <v>408</v>
      </c>
      <c r="C581" t="s">
        <v>17</v>
      </c>
      <c r="D581" t="s">
        <v>407</v>
      </c>
      <c r="E581" t="s">
        <v>266</v>
      </c>
      <c r="F581" t="s">
        <v>406</v>
      </c>
      <c r="G581" t="s">
        <v>386</v>
      </c>
    </row>
    <row r="582" spans="1:7" x14ac:dyDescent="0.3">
      <c r="A582" t="s">
        <v>491</v>
      </c>
      <c r="B582" t="s">
        <v>408</v>
      </c>
      <c r="C582" t="s">
        <v>17</v>
      </c>
      <c r="D582" t="s">
        <v>407</v>
      </c>
      <c r="E582" t="s">
        <v>266</v>
      </c>
      <c r="F582" t="s">
        <v>492</v>
      </c>
      <c r="G582" t="s">
        <v>386</v>
      </c>
    </row>
    <row r="583" spans="1:7" x14ac:dyDescent="0.3">
      <c r="A583" t="s">
        <v>491</v>
      </c>
      <c r="B583" t="s">
        <v>408</v>
      </c>
      <c r="C583" t="s">
        <v>17</v>
      </c>
      <c r="D583" t="s">
        <v>407</v>
      </c>
      <c r="E583" t="s">
        <v>267</v>
      </c>
      <c r="F583" t="s">
        <v>406</v>
      </c>
      <c r="G583" t="s">
        <v>386</v>
      </c>
    </row>
    <row r="584" spans="1:7" x14ac:dyDescent="0.3">
      <c r="A584" t="s">
        <v>491</v>
      </c>
      <c r="B584" t="s">
        <v>408</v>
      </c>
      <c r="C584" t="s">
        <v>17</v>
      </c>
      <c r="D584" t="s">
        <v>407</v>
      </c>
      <c r="E584" t="s">
        <v>267</v>
      </c>
      <c r="F584" t="s">
        <v>492</v>
      </c>
      <c r="G584" t="s">
        <v>386</v>
      </c>
    </row>
    <row r="585" spans="1:7" x14ac:dyDescent="0.3">
      <c r="A585" t="s">
        <v>491</v>
      </c>
      <c r="B585" t="s">
        <v>408</v>
      </c>
      <c r="C585" t="s">
        <v>17</v>
      </c>
      <c r="D585" t="s">
        <v>407</v>
      </c>
      <c r="E585" t="s">
        <v>268</v>
      </c>
      <c r="F585" t="s">
        <v>406</v>
      </c>
      <c r="G585" t="s">
        <v>386</v>
      </c>
    </row>
    <row r="586" spans="1:7" x14ac:dyDescent="0.3">
      <c r="A586" t="s">
        <v>491</v>
      </c>
      <c r="B586" t="s">
        <v>408</v>
      </c>
      <c r="C586" t="s">
        <v>17</v>
      </c>
      <c r="D586" t="s">
        <v>407</v>
      </c>
      <c r="E586" t="s">
        <v>268</v>
      </c>
      <c r="F586" t="s">
        <v>492</v>
      </c>
      <c r="G586" t="s">
        <v>386</v>
      </c>
    </row>
    <row r="587" spans="1:7" x14ac:dyDescent="0.3">
      <c r="A587" t="s">
        <v>491</v>
      </c>
      <c r="B587" t="s">
        <v>408</v>
      </c>
      <c r="C587" t="s">
        <v>17</v>
      </c>
      <c r="D587" t="s">
        <v>407</v>
      </c>
      <c r="E587" t="s">
        <v>191</v>
      </c>
      <c r="F587" t="s">
        <v>406</v>
      </c>
      <c r="G587" t="s">
        <v>386</v>
      </c>
    </row>
    <row r="588" spans="1:7" x14ac:dyDescent="0.3">
      <c r="A588" t="s">
        <v>491</v>
      </c>
      <c r="B588" t="s">
        <v>408</v>
      </c>
      <c r="C588" t="s">
        <v>17</v>
      </c>
      <c r="D588" t="s">
        <v>407</v>
      </c>
      <c r="E588" t="s">
        <v>191</v>
      </c>
      <c r="F588" t="s">
        <v>492</v>
      </c>
      <c r="G588" t="s">
        <v>386</v>
      </c>
    </row>
    <row r="589" spans="1:7" x14ac:dyDescent="0.3">
      <c r="A589" t="s">
        <v>491</v>
      </c>
      <c r="B589" t="s">
        <v>408</v>
      </c>
      <c r="C589" t="s">
        <v>17</v>
      </c>
      <c r="D589" t="s">
        <v>407</v>
      </c>
      <c r="E589" t="s">
        <v>324</v>
      </c>
      <c r="F589" t="s">
        <v>406</v>
      </c>
      <c r="G589" t="s">
        <v>386</v>
      </c>
    </row>
    <row r="590" spans="1:7" x14ac:dyDescent="0.3">
      <c r="A590" t="s">
        <v>491</v>
      </c>
      <c r="B590" t="s">
        <v>408</v>
      </c>
      <c r="C590" t="s">
        <v>17</v>
      </c>
      <c r="D590" t="s">
        <v>407</v>
      </c>
      <c r="E590" t="s">
        <v>324</v>
      </c>
      <c r="F590" t="s">
        <v>492</v>
      </c>
      <c r="G590" t="s">
        <v>386</v>
      </c>
    </row>
    <row r="591" spans="1:7" x14ac:dyDescent="0.3">
      <c r="A591" t="s">
        <v>491</v>
      </c>
      <c r="B591" t="s">
        <v>408</v>
      </c>
      <c r="C591" t="s">
        <v>17</v>
      </c>
      <c r="D591" t="s">
        <v>407</v>
      </c>
      <c r="E591" t="s">
        <v>192</v>
      </c>
      <c r="F591" t="s">
        <v>406</v>
      </c>
      <c r="G591" t="s">
        <v>386</v>
      </c>
    </row>
    <row r="592" spans="1:7" x14ac:dyDescent="0.3">
      <c r="A592" t="s">
        <v>491</v>
      </c>
      <c r="B592" t="s">
        <v>408</v>
      </c>
      <c r="C592" t="s">
        <v>17</v>
      </c>
      <c r="D592" t="s">
        <v>407</v>
      </c>
      <c r="E592" t="s">
        <v>192</v>
      </c>
      <c r="F592" t="s">
        <v>492</v>
      </c>
      <c r="G592" t="s">
        <v>386</v>
      </c>
    </row>
    <row r="593" spans="1:7" x14ac:dyDescent="0.3">
      <c r="A593" t="s">
        <v>491</v>
      </c>
      <c r="B593" t="s">
        <v>408</v>
      </c>
      <c r="C593" t="s">
        <v>17</v>
      </c>
      <c r="D593" t="s">
        <v>407</v>
      </c>
      <c r="E593" t="s">
        <v>210</v>
      </c>
      <c r="F593" t="s">
        <v>406</v>
      </c>
      <c r="G593" t="s">
        <v>386</v>
      </c>
    </row>
    <row r="594" spans="1:7" x14ac:dyDescent="0.3">
      <c r="A594" t="s">
        <v>491</v>
      </c>
      <c r="B594" t="s">
        <v>408</v>
      </c>
      <c r="C594" t="s">
        <v>17</v>
      </c>
      <c r="D594" t="s">
        <v>407</v>
      </c>
      <c r="E594" t="s">
        <v>210</v>
      </c>
      <c r="F594" t="s">
        <v>492</v>
      </c>
      <c r="G594" t="s">
        <v>386</v>
      </c>
    </row>
    <row r="595" spans="1:7" x14ac:dyDescent="0.3">
      <c r="A595" t="s">
        <v>491</v>
      </c>
      <c r="B595" t="s">
        <v>408</v>
      </c>
      <c r="C595" t="s">
        <v>17</v>
      </c>
      <c r="D595" t="s">
        <v>407</v>
      </c>
      <c r="E595" t="s">
        <v>82</v>
      </c>
      <c r="F595" t="s">
        <v>406</v>
      </c>
      <c r="G595" t="s">
        <v>386</v>
      </c>
    </row>
    <row r="596" spans="1:7" x14ac:dyDescent="0.3">
      <c r="A596" t="s">
        <v>491</v>
      </c>
      <c r="B596" t="s">
        <v>408</v>
      </c>
      <c r="C596" t="s">
        <v>17</v>
      </c>
      <c r="D596" t="s">
        <v>407</v>
      </c>
      <c r="E596" t="s">
        <v>82</v>
      </c>
      <c r="F596" t="s">
        <v>492</v>
      </c>
      <c r="G596" t="s">
        <v>386</v>
      </c>
    </row>
    <row r="597" spans="1:7" x14ac:dyDescent="0.3">
      <c r="A597" t="s">
        <v>491</v>
      </c>
      <c r="B597" t="s">
        <v>408</v>
      </c>
      <c r="C597" t="s">
        <v>17</v>
      </c>
      <c r="D597" t="s">
        <v>407</v>
      </c>
      <c r="E597" t="s">
        <v>99</v>
      </c>
      <c r="F597" t="s">
        <v>406</v>
      </c>
      <c r="G597" t="s">
        <v>386</v>
      </c>
    </row>
    <row r="598" spans="1:7" x14ac:dyDescent="0.3">
      <c r="A598" t="s">
        <v>491</v>
      </c>
      <c r="B598" t="s">
        <v>408</v>
      </c>
      <c r="C598" t="s">
        <v>17</v>
      </c>
      <c r="D598" t="s">
        <v>407</v>
      </c>
      <c r="E598" t="s">
        <v>99</v>
      </c>
      <c r="F598" t="s">
        <v>492</v>
      </c>
      <c r="G598" t="s">
        <v>386</v>
      </c>
    </row>
    <row r="599" spans="1:7" x14ac:dyDescent="0.3">
      <c r="A599" t="s">
        <v>491</v>
      </c>
      <c r="B599" t="s">
        <v>408</v>
      </c>
      <c r="C599" t="s">
        <v>17</v>
      </c>
      <c r="D599" t="s">
        <v>407</v>
      </c>
      <c r="E599" t="s">
        <v>269</v>
      </c>
      <c r="F599" t="s">
        <v>406</v>
      </c>
      <c r="G599" t="s">
        <v>386</v>
      </c>
    </row>
    <row r="600" spans="1:7" x14ac:dyDescent="0.3">
      <c r="A600" t="s">
        <v>491</v>
      </c>
      <c r="B600" t="s">
        <v>408</v>
      </c>
      <c r="C600" t="s">
        <v>17</v>
      </c>
      <c r="D600" t="s">
        <v>407</v>
      </c>
      <c r="E600" t="s">
        <v>269</v>
      </c>
      <c r="F600" t="s">
        <v>492</v>
      </c>
      <c r="G600" t="s">
        <v>386</v>
      </c>
    </row>
    <row r="601" spans="1:7" x14ac:dyDescent="0.3">
      <c r="A601" t="s">
        <v>491</v>
      </c>
      <c r="B601" t="s">
        <v>408</v>
      </c>
      <c r="C601" t="s">
        <v>17</v>
      </c>
      <c r="D601" t="s">
        <v>407</v>
      </c>
      <c r="E601" t="s">
        <v>116</v>
      </c>
      <c r="F601" t="s">
        <v>406</v>
      </c>
      <c r="G601" t="s">
        <v>386</v>
      </c>
    </row>
    <row r="602" spans="1:7" x14ac:dyDescent="0.3">
      <c r="A602" t="s">
        <v>491</v>
      </c>
      <c r="B602" t="s">
        <v>408</v>
      </c>
      <c r="C602" t="s">
        <v>17</v>
      </c>
      <c r="D602" t="s">
        <v>407</v>
      </c>
      <c r="E602" t="s">
        <v>116</v>
      </c>
      <c r="F602" t="s">
        <v>492</v>
      </c>
      <c r="G602" t="s">
        <v>386</v>
      </c>
    </row>
    <row r="603" spans="1:7" x14ac:dyDescent="0.3">
      <c r="A603" t="s">
        <v>491</v>
      </c>
      <c r="B603" t="s">
        <v>408</v>
      </c>
      <c r="C603" t="s">
        <v>17</v>
      </c>
      <c r="D603" t="s">
        <v>407</v>
      </c>
      <c r="E603" t="s">
        <v>325</v>
      </c>
      <c r="F603" t="s">
        <v>406</v>
      </c>
      <c r="G603" t="s">
        <v>386</v>
      </c>
    </row>
    <row r="604" spans="1:7" x14ac:dyDescent="0.3">
      <c r="A604" t="s">
        <v>491</v>
      </c>
      <c r="B604" t="s">
        <v>408</v>
      </c>
      <c r="C604" t="s">
        <v>17</v>
      </c>
      <c r="D604" t="s">
        <v>407</v>
      </c>
      <c r="E604" t="s">
        <v>325</v>
      </c>
      <c r="F604" t="s">
        <v>492</v>
      </c>
      <c r="G604" t="s">
        <v>386</v>
      </c>
    </row>
    <row r="605" spans="1:7" x14ac:dyDescent="0.3">
      <c r="A605" t="s">
        <v>491</v>
      </c>
      <c r="B605" t="s">
        <v>408</v>
      </c>
      <c r="C605" t="s">
        <v>17</v>
      </c>
      <c r="D605" t="s">
        <v>407</v>
      </c>
      <c r="E605" t="s">
        <v>70</v>
      </c>
      <c r="F605" t="s">
        <v>406</v>
      </c>
      <c r="G605" t="s">
        <v>386</v>
      </c>
    </row>
    <row r="606" spans="1:7" x14ac:dyDescent="0.3">
      <c r="A606" t="s">
        <v>491</v>
      </c>
      <c r="B606" t="s">
        <v>408</v>
      </c>
      <c r="C606" t="s">
        <v>17</v>
      </c>
      <c r="D606" t="s">
        <v>407</v>
      </c>
      <c r="E606" t="s">
        <v>70</v>
      </c>
      <c r="F606" t="s">
        <v>492</v>
      </c>
      <c r="G606" t="s">
        <v>386</v>
      </c>
    </row>
    <row r="607" spans="1:7" x14ac:dyDescent="0.3">
      <c r="A607" t="s">
        <v>491</v>
      </c>
      <c r="B607" t="s">
        <v>408</v>
      </c>
      <c r="C607" t="s">
        <v>17</v>
      </c>
      <c r="D607" t="s">
        <v>407</v>
      </c>
      <c r="E607" t="s">
        <v>211</v>
      </c>
      <c r="F607" t="s">
        <v>406</v>
      </c>
      <c r="G607" t="s">
        <v>386</v>
      </c>
    </row>
    <row r="608" spans="1:7" x14ac:dyDescent="0.3">
      <c r="A608" t="s">
        <v>491</v>
      </c>
      <c r="B608" t="s">
        <v>408</v>
      </c>
      <c r="C608" t="s">
        <v>17</v>
      </c>
      <c r="D608" t="s">
        <v>407</v>
      </c>
      <c r="E608" t="s">
        <v>211</v>
      </c>
      <c r="F608" t="s">
        <v>492</v>
      </c>
      <c r="G608" t="s">
        <v>386</v>
      </c>
    </row>
    <row r="609" spans="1:7" x14ac:dyDescent="0.3">
      <c r="A609" t="s">
        <v>491</v>
      </c>
      <c r="B609" t="s">
        <v>408</v>
      </c>
      <c r="C609" t="s">
        <v>17</v>
      </c>
      <c r="D609" t="s">
        <v>407</v>
      </c>
      <c r="E609" t="s">
        <v>103</v>
      </c>
      <c r="F609" t="s">
        <v>406</v>
      </c>
      <c r="G609" t="s">
        <v>386</v>
      </c>
    </row>
    <row r="610" spans="1:7" x14ac:dyDescent="0.3">
      <c r="A610" t="s">
        <v>491</v>
      </c>
      <c r="B610" t="s">
        <v>408</v>
      </c>
      <c r="C610" t="s">
        <v>17</v>
      </c>
      <c r="D610" t="s">
        <v>407</v>
      </c>
      <c r="E610" t="s">
        <v>103</v>
      </c>
      <c r="F610" t="s">
        <v>492</v>
      </c>
      <c r="G610" t="s">
        <v>386</v>
      </c>
    </row>
    <row r="611" spans="1:7" x14ac:dyDescent="0.3">
      <c r="A611" t="s">
        <v>491</v>
      </c>
      <c r="B611" t="s">
        <v>408</v>
      </c>
      <c r="C611" t="s">
        <v>17</v>
      </c>
      <c r="D611" t="s">
        <v>407</v>
      </c>
      <c r="E611" t="s">
        <v>212</v>
      </c>
      <c r="F611" t="s">
        <v>406</v>
      </c>
      <c r="G611" t="s">
        <v>386</v>
      </c>
    </row>
    <row r="612" spans="1:7" x14ac:dyDescent="0.3">
      <c r="A612" t="s">
        <v>491</v>
      </c>
      <c r="B612" t="s">
        <v>408</v>
      </c>
      <c r="C612" t="s">
        <v>17</v>
      </c>
      <c r="D612" t="s">
        <v>407</v>
      </c>
      <c r="E612" t="s">
        <v>212</v>
      </c>
      <c r="F612" t="s">
        <v>492</v>
      </c>
      <c r="G612" t="s">
        <v>386</v>
      </c>
    </row>
    <row r="613" spans="1:7" x14ac:dyDescent="0.3">
      <c r="A613" t="s">
        <v>491</v>
      </c>
      <c r="B613" t="s">
        <v>408</v>
      </c>
      <c r="C613" t="s">
        <v>17</v>
      </c>
      <c r="D613" t="s">
        <v>407</v>
      </c>
      <c r="E613" t="s">
        <v>152</v>
      </c>
      <c r="F613" t="s">
        <v>406</v>
      </c>
      <c r="G613" t="s">
        <v>386</v>
      </c>
    </row>
    <row r="614" spans="1:7" x14ac:dyDescent="0.3">
      <c r="A614" t="s">
        <v>491</v>
      </c>
      <c r="B614" t="s">
        <v>408</v>
      </c>
      <c r="C614" t="s">
        <v>17</v>
      </c>
      <c r="D614" t="s">
        <v>407</v>
      </c>
      <c r="E614" t="s">
        <v>152</v>
      </c>
      <c r="F614" t="s">
        <v>492</v>
      </c>
      <c r="G614" t="s">
        <v>386</v>
      </c>
    </row>
    <row r="615" spans="1:7" x14ac:dyDescent="0.3">
      <c r="A615" t="s">
        <v>491</v>
      </c>
      <c r="B615" t="s">
        <v>408</v>
      </c>
      <c r="C615" t="s">
        <v>17</v>
      </c>
      <c r="D615" t="s">
        <v>407</v>
      </c>
      <c r="E615" t="s">
        <v>18</v>
      </c>
      <c r="F615" t="s">
        <v>406</v>
      </c>
      <c r="G615" t="s">
        <v>386</v>
      </c>
    </row>
    <row r="616" spans="1:7" x14ac:dyDescent="0.3">
      <c r="A616" t="s">
        <v>491</v>
      </c>
      <c r="B616" t="s">
        <v>408</v>
      </c>
      <c r="C616" t="s">
        <v>17</v>
      </c>
      <c r="D616" t="s">
        <v>407</v>
      </c>
      <c r="E616" t="s">
        <v>18</v>
      </c>
      <c r="F616" t="s">
        <v>492</v>
      </c>
      <c r="G616" t="s">
        <v>386</v>
      </c>
    </row>
    <row r="617" spans="1:7" x14ac:dyDescent="0.3">
      <c r="A617" t="s">
        <v>491</v>
      </c>
      <c r="B617" t="s">
        <v>408</v>
      </c>
      <c r="C617" t="s">
        <v>17</v>
      </c>
      <c r="D617" t="s">
        <v>407</v>
      </c>
      <c r="E617" t="s">
        <v>248</v>
      </c>
      <c r="F617" t="s">
        <v>406</v>
      </c>
      <c r="G617" t="s">
        <v>386</v>
      </c>
    </row>
    <row r="618" spans="1:7" x14ac:dyDescent="0.3">
      <c r="A618" t="s">
        <v>491</v>
      </c>
      <c r="B618" t="s">
        <v>408</v>
      </c>
      <c r="C618" t="s">
        <v>17</v>
      </c>
      <c r="D618" t="s">
        <v>407</v>
      </c>
      <c r="E618" t="s">
        <v>248</v>
      </c>
      <c r="F618" t="s">
        <v>492</v>
      </c>
      <c r="G618" t="s">
        <v>386</v>
      </c>
    </row>
    <row r="619" spans="1:7" x14ac:dyDescent="0.3">
      <c r="A619" t="s">
        <v>491</v>
      </c>
      <c r="B619" t="s">
        <v>408</v>
      </c>
      <c r="C619" t="s">
        <v>17</v>
      </c>
      <c r="D619" t="s">
        <v>407</v>
      </c>
      <c r="E619" t="s">
        <v>326</v>
      </c>
      <c r="F619" t="s">
        <v>406</v>
      </c>
      <c r="G619" t="s">
        <v>386</v>
      </c>
    </row>
    <row r="620" spans="1:7" x14ac:dyDescent="0.3">
      <c r="A620" t="s">
        <v>491</v>
      </c>
      <c r="B620" t="s">
        <v>408</v>
      </c>
      <c r="C620" t="s">
        <v>17</v>
      </c>
      <c r="D620" t="s">
        <v>407</v>
      </c>
      <c r="E620" t="s">
        <v>326</v>
      </c>
      <c r="F620" t="s">
        <v>492</v>
      </c>
      <c r="G620" t="s">
        <v>386</v>
      </c>
    </row>
    <row r="621" spans="1:7" x14ac:dyDescent="0.3">
      <c r="A621" t="s">
        <v>491</v>
      </c>
      <c r="B621" t="s">
        <v>408</v>
      </c>
      <c r="C621" t="s">
        <v>17</v>
      </c>
      <c r="D621" t="s">
        <v>407</v>
      </c>
      <c r="E621" t="s">
        <v>117</v>
      </c>
      <c r="F621" t="s">
        <v>406</v>
      </c>
      <c r="G621" t="s">
        <v>386</v>
      </c>
    </row>
    <row r="622" spans="1:7" x14ac:dyDescent="0.3">
      <c r="A622" t="s">
        <v>491</v>
      </c>
      <c r="B622" t="s">
        <v>408</v>
      </c>
      <c r="C622" t="s">
        <v>17</v>
      </c>
      <c r="D622" t="s">
        <v>407</v>
      </c>
      <c r="E622" t="s">
        <v>117</v>
      </c>
      <c r="F622" t="s">
        <v>492</v>
      </c>
      <c r="G622" t="s">
        <v>386</v>
      </c>
    </row>
    <row r="623" spans="1:7" x14ac:dyDescent="0.3">
      <c r="A623" t="s">
        <v>491</v>
      </c>
      <c r="B623" t="s">
        <v>408</v>
      </c>
      <c r="C623" t="s">
        <v>17</v>
      </c>
      <c r="D623" t="s">
        <v>407</v>
      </c>
      <c r="E623" t="s">
        <v>118</v>
      </c>
      <c r="F623" t="s">
        <v>406</v>
      </c>
      <c r="G623" t="s">
        <v>386</v>
      </c>
    </row>
    <row r="624" spans="1:7" x14ac:dyDescent="0.3">
      <c r="A624" t="s">
        <v>491</v>
      </c>
      <c r="B624" t="s">
        <v>408</v>
      </c>
      <c r="C624" t="s">
        <v>17</v>
      </c>
      <c r="D624" t="s">
        <v>407</v>
      </c>
      <c r="E624" t="s">
        <v>118</v>
      </c>
      <c r="F624" t="s">
        <v>492</v>
      </c>
      <c r="G624" t="s">
        <v>386</v>
      </c>
    </row>
    <row r="625" spans="1:7" x14ac:dyDescent="0.3">
      <c r="A625" t="s">
        <v>491</v>
      </c>
      <c r="B625" t="s">
        <v>408</v>
      </c>
      <c r="C625" t="s">
        <v>17</v>
      </c>
      <c r="D625" t="s">
        <v>407</v>
      </c>
      <c r="E625" t="s">
        <v>161</v>
      </c>
      <c r="F625" t="s">
        <v>406</v>
      </c>
      <c r="G625" t="s">
        <v>386</v>
      </c>
    </row>
    <row r="626" spans="1:7" x14ac:dyDescent="0.3">
      <c r="A626" t="s">
        <v>491</v>
      </c>
      <c r="B626" t="s">
        <v>408</v>
      </c>
      <c r="C626" t="s">
        <v>17</v>
      </c>
      <c r="D626" t="s">
        <v>407</v>
      </c>
      <c r="E626" t="s">
        <v>161</v>
      </c>
      <c r="F626" t="s">
        <v>492</v>
      </c>
      <c r="G626" t="s">
        <v>386</v>
      </c>
    </row>
    <row r="627" spans="1:7" x14ac:dyDescent="0.3">
      <c r="A627" t="s">
        <v>491</v>
      </c>
      <c r="B627" t="s">
        <v>408</v>
      </c>
      <c r="C627" t="s">
        <v>17</v>
      </c>
      <c r="D627" t="s">
        <v>407</v>
      </c>
      <c r="E627" t="s">
        <v>75</v>
      </c>
      <c r="F627" t="s">
        <v>406</v>
      </c>
      <c r="G627" t="s">
        <v>386</v>
      </c>
    </row>
    <row r="628" spans="1:7" x14ac:dyDescent="0.3">
      <c r="A628" t="s">
        <v>491</v>
      </c>
      <c r="B628" t="s">
        <v>408</v>
      </c>
      <c r="C628" t="s">
        <v>17</v>
      </c>
      <c r="D628" t="s">
        <v>407</v>
      </c>
      <c r="E628" t="s">
        <v>75</v>
      </c>
      <c r="F628" t="s">
        <v>492</v>
      </c>
      <c r="G628" t="s">
        <v>386</v>
      </c>
    </row>
    <row r="629" spans="1:7" x14ac:dyDescent="0.3">
      <c r="A629" t="s">
        <v>491</v>
      </c>
      <c r="B629" t="s">
        <v>408</v>
      </c>
      <c r="C629" t="s">
        <v>17</v>
      </c>
      <c r="D629" t="s">
        <v>407</v>
      </c>
      <c r="E629" t="s">
        <v>361</v>
      </c>
      <c r="F629" t="s">
        <v>406</v>
      </c>
      <c r="G629" t="s">
        <v>386</v>
      </c>
    </row>
    <row r="630" spans="1:7" x14ac:dyDescent="0.3">
      <c r="A630" t="s">
        <v>491</v>
      </c>
      <c r="B630" t="s">
        <v>408</v>
      </c>
      <c r="C630" t="s">
        <v>17</v>
      </c>
      <c r="D630" t="s">
        <v>407</v>
      </c>
      <c r="E630" t="s">
        <v>361</v>
      </c>
      <c r="F630" t="s">
        <v>492</v>
      </c>
      <c r="G630" t="s">
        <v>386</v>
      </c>
    </row>
    <row r="631" spans="1:7" x14ac:dyDescent="0.3">
      <c r="A631" t="s">
        <v>491</v>
      </c>
      <c r="B631" t="s">
        <v>408</v>
      </c>
      <c r="C631" t="s">
        <v>17</v>
      </c>
      <c r="D631" t="s">
        <v>407</v>
      </c>
      <c r="E631" t="s">
        <v>142</v>
      </c>
      <c r="F631" t="s">
        <v>406</v>
      </c>
      <c r="G631" t="s">
        <v>386</v>
      </c>
    </row>
    <row r="632" spans="1:7" x14ac:dyDescent="0.3">
      <c r="A632" t="s">
        <v>491</v>
      </c>
      <c r="B632" t="s">
        <v>408</v>
      </c>
      <c r="C632" t="s">
        <v>17</v>
      </c>
      <c r="D632" t="s">
        <v>407</v>
      </c>
      <c r="E632" t="s">
        <v>142</v>
      </c>
      <c r="F632" t="s">
        <v>492</v>
      </c>
      <c r="G632" t="s">
        <v>386</v>
      </c>
    </row>
    <row r="633" spans="1:7" x14ac:dyDescent="0.3">
      <c r="A633" t="s">
        <v>491</v>
      </c>
      <c r="B633" t="s">
        <v>408</v>
      </c>
      <c r="C633" t="s">
        <v>17</v>
      </c>
      <c r="D633" t="s">
        <v>407</v>
      </c>
      <c r="E633" t="s">
        <v>65</v>
      </c>
      <c r="F633" t="s">
        <v>406</v>
      </c>
      <c r="G633" t="s">
        <v>386</v>
      </c>
    </row>
    <row r="634" spans="1:7" x14ac:dyDescent="0.3">
      <c r="A634" t="s">
        <v>491</v>
      </c>
      <c r="B634" t="s">
        <v>408</v>
      </c>
      <c r="C634" t="s">
        <v>17</v>
      </c>
      <c r="D634" t="s">
        <v>407</v>
      </c>
      <c r="E634" t="s">
        <v>65</v>
      </c>
      <c r="F634" t="s">
        <v>492</v>
      </c>
      <c r="G634" t="s">
        <v>386</v>
      </c>
    </row>
    <row r="635" spans="1:7" x14ac:dyDescent="0.3">
      <c r="A635" t="s">
        <v>491</v>
      </c>
      <c r="B635" t="s">
        <v>408</v>
      </c>
      <c r="C635" t="s">
        <v>17</v>
      </c>
      <c r="D635" t="s">
        <v>407</v>
      </c>
      <c r="E635" t="s">
        <v>289</v>
      </c>
      <c r="F635" t="s">
        <v>406</v>
      </c>
      <c r="G635" t="s">
        <v>386</v>
      </c>
    </row>
    <row r="636" spans="1:7" x14ac:dyDescent="0.3">
      <c r="A636" t="s">
        <v>491</v>
      </c>
      <c r="B636" t="s">
        <v>408</v>
      </c>
      <c r="C636" t="s">
        <v>17</v>
      </c>
      <c r="D636" t="s">
        <v>407</v>
      </c>
      <c r="E636" t="s">
        <v>289</v>
      </c>
      <c r="F636" t="s">
        <v>492</v>
      </c>
      <c r="G636" t="s">
        <v>386</v>
      </c>
    </row>
    <row r="637" spans="1:7" x14ac:dyDescent="0.3">
      <c r="A637" t="s">
        <v>491</v>
      </c>
      <c r="B637" t="s">
        <v>408</v>
      </c>
      <c r="C637" t="s">
        <v>17</v>
      </c>
      <c r="D637" t="s">
        <v>407</v>
      </c>
      <c r="E637" t="s">
        <v>274</v>
      </c>
      <c r="F637" t="s">
        <v>406</v>
      </c>
      <c r="G637" t="s">
        <v>386</v>
      </c>
    </row>
    <row r="638" spans="1:7" x14ac:dyDescent="0.3">
      <c r="A638" t="s">
        <v>491</v>
      </c>
      <c r="B638" t="s">
        <v>408</v>
      </c>
      <c r="C638" t="s">
        <v>17</v>
      </c>
      <c r="D638" t="s">
        <v>407</v>
      </c>
      <c r="E638" t="s">
        <v>274</v>
      </c>
      <c r="F638" t="s">
        <v>492</v>
      </c>
      <c r="G638" t="s">
        <v>386</v>
      </c>
    </row>
    <row r="639" spans="1:7" x14ac:dyDescent="0.3">
      <c r="A639" t="s">
        <v>491</v>
      </c>
      <c r="B639" t="s">
        <v>408</v>
      </c>
      <c r="C639" t="s">
        <v>17</v>
      </c>
      <c r="D639" t="s">
        <v>407</v>
      </c>
      <c r="E639" t="s">
        <v>292</v>
      </c>
      <c r="F639" t="s">
        <v>406</v>
      </c>
      <c r="G639" t="s">
        <v>386</v>
      </c>
    </row>
    <row r="640" spans="1:7" x14ac:dyDescent="0.3">
      <c r="A640" t="s">
        <v>491</v>
      </c>
      <c r="B640" t="s">
        <v>408</v>
      </c>
      <c r="C640" t="s">
        <v>17</v>
      </c>
      <c r="D640" t="s">
        <v>407</v>
      </c>
      <c r="E640" t="s">
        <v>292</v>
      </c>
      <c r="F640" t="s">
        <v>492</v>
      </c>
      <c r="G640" t="s">
        <v>386</v>
      </c>
    </row>
    <row r="641" spans="1:7" x14ac:dyDescent="0.3">
      <c r="A641" t="s">
        <v>491</v>
      </c>
      <c r="B641" t="s">
        <v>408</v>
      </c>
      <c r="C641" t="s">
        <v>17</v>
      </c>
      <c r="D641" t="s">
        <v>407</v>
      </c>
      <c r="E641" t="s">
        <v>153</v>
      </c>
      <c r="F641" t="s">
        <v>406</v>
      </c>
      <c r="G641" t="s">
        <v>386</v>
      </c>
    </row>
    <row r="642" spans="1:7" x14ac:dyDescent="0.3">
      <c r="A642" t="s">
        <v>491</v>
      </c>
      <c r="B642" t="s">
        <v>408</v>
      </c>
      <c r="C642" t="s">
        <v>17</v>
      </c>
      <c r="D642" t="s">
        <v>407</v>
      </c>
      <c r="E642" t="s">
        <v>153</v>
      </c>
      <c r="F642" t="s">
        <v>492</v>
      </c>
      <c r="G642" t="s">
        <v>386</v>
      </c>
    </row>
    <row r="643" spans="1:7" x14ac:dyDescent="0.3">
      <c r="A643" t="s">
        <v>491</v>
      </c>
      <c r="B643" t="s">
        <v>408</v>
      </c>
      <c r="C643" t="s">
        <v>17</v>
      </c>
      <c r="D643" t="s">
        <v>407</v>
      </c>
      <c r="E643" t="s">
        <v>234</v>
      </c>
      <c r="F643" t="s">
        <v>406</v>
      </c>
      <c r="G643" t="s">
        <v>386</v>
      </c>
    </row>
    <row r="644" spans="1:7" x14ac:dyDescent="0.3">
      <c r="A644" t="s">
        <v>491</v>
      </c>
      <c r="B644" t="s">
        <v>408</v>
      </c>
      <c r="C644" t="s">
        <v>17</v>
      </c>
      <c r="D644" t="s">
        <v>407</v>
      </c>
      <c r="E644" t="s">
        <v>234</v>
      </c>
      <c r="F644" t="s">
        <v>492</v>
      </c>
      <c r="G644" t="s">
        <v>386</v>
      </c>
    </row>
    <row r="645" spans="1:7" x14ac:dyDescent="0.3">
      <c r="A645" t="s">
        <v>491</v>
      </c>
      <c r="B645" t="s">
        <v>408</v>
      </c>
      <c r="C645" t="s">
        <v>17</v>
      </c>
      <c r="D645" t="s">
        <v>407</v>
      </c>
      <c r="E645" t="s">
        <v>154</v>
      </c>
      <c r="F645" t="s">
        <v>406</v>
      </c>
      <c r="G645" t="s">
        <v>386</v>
      </c>
    </row>
    <row r="646" spans="1:7" x14ac:dyDescent="0.3">
      <c r="A646" t="s">
        <v>491</v>
      </c>
      <c r="B646" t="s">
        <v>408</v>
      </c>
      <c r="C646" t="s">
        <v>17</v>
      </c>
      <c r="D646" t="s">
        <v>407</v>
      </c>
      <c r="E646" t="s">
        <v>154</v>
      </c>
      <c r="F646" t="s">
        <v>492</v>
      </c>
      <c r="G646" t="s">
        <v>386</v>
      </c>
    </row>
    <row r="647" spans="1:7" x14ac:dyDescent="0.3">
      <c r="A647" t="s">
        <v>491</v>
      </c>
      <c r="B647" t="s">
        <v>408</v>
      </c>
      <c r="C647" t="s">
        <v>17</v>
      </c>
      <c r="D647" t="s">
        <v>407</v>
      </c>
      <c r="E647" t="s">
        <v>61</v>
      </c>
      <c r="F647" t="s">
        <v>406</v>
      </c>
      <c r="G647" t="s">
        <v>386</v>
      </c>
    </row>
    <row r="648" spans="1:7" x14ac:dyDescent="0.3">
      <c r="A648" t="s">
        <v>491</v>
      </c>
      <c r="B648" t="s">
        <v>408</v>
      </c>
      <c r="C648" t="s">
        <v>17</v>
      </c>
      <c r="D648" t="s">
        <v>407</v>
      </c>
      <c r="E648" t="s">
        <v>61</v>
      </c>
      <c r="F648" t="s">
        <v>492</v>
      </c>
      <c r="G648" t="s">
        <v>386</v>
      </c>
    </row>
    <row r="649" spans="1:7" x14ac:dyDescent="0.3">
      <c r="A649" t="s">
        <v>491</v>
      </c>
      <c r="B649" t="s">
        <v>408</v>
      </c>
      <c r="C649" t="s">
        <v>17</v>
      </c>
      <c r="D649" t="s">
        <v>407</v>
      </c>
      <c r="E649" t="s">
        <v>87</v>
      </c>
      <c r="F649" t="s">
        <v>406</v>
      </c>
      <c r="G649" t="s">
        <v>386</v>
      </c>
    </row>
    <row r="650" spans="1:7" x14ac:dyDescent="0.3">
      <c r="A650" t="s">
        <v>491</v>
      </c>
      <c r="B650" t="s">
        <v>408</v>
      </c>
      <c r="C650" t="s">
        <v>17</v>
      </c>
      <c r="D650" t="s">
        <v>407</v>
      </c>
      <c r="E650" t="s">
        <v>87</v>
      </c>
      <c r="F650" t="s">
        <v>492</v>
      </c>
      <c r="G650" t="s">
        <v>386</v>
      </c>
    </row>
    <row r="651" spans="1:7" x14ac:dyDescent="0.3">
      <c r="A651" t="s">
        <v>491</v>
      </c>
      <c r="B651" t="s">
        <v>408</v>
      </c>
      <c r="C651" t="s">
        <v>17</v>
      </c>
      <c r="D651" t="s">
        <v>407</v>
      </c>
      <c r="E651" t="s">
        <v>337</v>
      </c>
      <c r="F651" t="s">
        <v>406</v>
      </c>
      <c r="G651" t="s">
        <v>386</v>
      </c>
    </row>
    <row r="652" spans="1:7" x14ac:dyDescent="0.3">
      <c r="A652" t="s">
        <v>491</v>
      </c>
      <c r="B652" t="s">
        <v>408</v>
      </c>
      <c r="C652" t="s">
        <v>17</v>
      </c>
      <c r="D652" t="s">
        <v>407</v>
      </c>
      <c r="E652" t="s">
        <v>337</v>
      </c>
      <c r="F652" t="s">
        <v>492</v>
      </c>
      <c r="G652" t="s">
        <v>386</v>
      </c>
    </row>
    <row r="653" spans="1:7" x14ac:dyDescent="0.3">
      <c r="A653" t="s">
        <v>491</v>
      </c>
      <c r="B653" t="s">
        <v>408</v>
      </c>
      <c r="C653" t="s">
        <v>17</v>
      </c>
      <c r="D653" t="s">
        <v>407</v>
      </c>
      <c r="E653" t="s">
        <v>213</v>
      </c>
      <c r="F653" t="s">
        <v>406</v>
      </c>
      <c r="G653" t="s">
        <v>386</v>
      </c>
    </row>
    <row r="654" spans="1:7" x14ac:dyDescent="0.3">
      <c r="A654" t="s">
        <v>491</v>
      </c>
      <c r="B654" t="s">
        <v>408</v>
      </c>
      <c r="C654" t="s">
        <v>17</v>
      </c>
      <c r="D654" t="s">
        <v>407</v>
      </c>
      <c r="E654" t="s">
        <v>213</v>
      </c>
      <c r="F654" t="s">
        <v>492</v>
      </c>
      <c r="G654" t="s">
        <v>386</v>
      </c>
    </row>
    <row r="655" spans="1:7" x14ac:dyDescent="0.3">
      <c r="A655" t="s">
        <v>491</v>
      </c>
      <c r="B655" t="s">
        <v>408</v>
      </c>
      <c r="C655" t="s">
        <v>17</v>
      </c>
      <c r="D655" t="s">
        <v>407</v>
      </c>
      <c r="E655" t="s">
        <v>143</v>
      </c>
      <c r="F655" t="s">
        <v>406</v>
      </c>
      <c r="G655" t="s">
        <v>386</v>
      </c>
    </row>
    <row r="656" spans="1:7" x14ac:dyDescent="0.3">
      <c r="A656" t="s">
        <v>491</v>
      </c>
      <c r="B656" t="s">
        <v>408</v>
      </c>
      <c r="C656" t="s">
        <v>17</v>
      </c>
      <c r="D656" t="s">
        <v>407</v>
      </c>
      <c r="E656" t="s">
        <v>143</v>
      </c>
      <c r="F656" t="s">
        <v>492</v>
      </c>
      <c r="G656" t="s">
        <v>386</v>
      </c>
    </row>
    <row r="657" spans="1:7" x14ac:dyDescent="0.3">
      <c r="A657" t="s">
        <v>491</v>
      </c>
      <c r="B657" t="s">
        <v>408</v>
      </c>
      <c r="C657" t="s">
        <v>17</v>
      </c>
      <c r="D657" t="s">
        <v>407</v>
      </c>
      <c r="E657" t="s">
        <v>76</v>
      </c>
      <c r="F657" t="s">
        <v>406</v>
      </c>
      <c r="G657" t="s">
        <v>386</v>
      </c>
    </row>
    <row r="658" spans="1:7" x14ac:dyDescent="0.3">
      <c r="A658" t="s">
        <v>491</v>
      </c>
      <c r="B658" t="s">
        <v>408</v>
      </c>
      <c r="C658" t="s">
        <v>17</v>
      </c>
      <c r="D658" t="s">
        <v>407</v>
      </c>
      <c r="E658" t="s">
        <v>76</v>
      </c>
      <c r="F658" t="s">
        <v>492</v>
      </c>
      <c r="G658" t="s">
        <v>386</v>
      </c>
    </row>
    <row r="659" spans="1:7" x14ac:dyDescent="0.3">
      <c r="A659" t="s">
        <v>491</v>
      </c>
      <c r="B659" t="s">
        <v>408</v>
      </c>
      <c r="C659" t="s">
        <v>17</v>
      </c>
      <c r="D659" t="s">
        <v>407</v>
      </c>
      <c r="E659" t="s">
        <v>214</v>
      </c>
      <c r="F659" t="s">
        <v>406</v>
      </c>
      <c r="G659" t="s">
        <v>386</v>
      </c>
    </row>
    <row r="660" spans="1:7" x14ac:dyDescent="0.3">
      <c r="A660" t="s">
        <v>491</v>
      </c>
      <c r="B660" t="s">
        <v>408</v>
      </c>
      <c r="C660" t="s">
        <v>17</v>
      </c>
      <c r="D660" t="s">
        <v>407</v>
      </c>
      <c r="E660" t="s">
        <v>214</v>
      </c>
      <c r="F660" t="s">
        <v>492</v>
      </c>
      <c r="G660" t="s">
        <v>386</v>
      </c>
    </row>
    <row r="661" spans="1:7" x14ac:dyDescent="0.3">
      <c r="A661" t="s">
        <v>491</v>
      </c>
      <c r="B661" t="s">
        <v>408</v>
      </c>
      <c r="C661" t="s">
        <v>17</v>
      </c>
      <c r="D661" t="s">
        <v>407</v>
      </c>
      <c r="E661" t="s">
        <v>93</v>
      </c>
      <c r="F661" t="s">
        <v>406</v>
      </c>
      <c r="G661" t="s">
        <v>386</v>
      </c>
    </row>
    <row r="662" spans="1:7" x14ac:dyDescent="0.3">
      <c r="A662" t="s">
        <v>491</v>
      </c>
      <c r="B662" t="s">
        <v>408</v>
      </c>
      <c r="C662" t="s">
        <v>17</v>
      </c>
      <c r="D662" t="s">
        <v>407</v>
      </c>
      <c r="E662" t="s">
        <v>93</v>
      </c>
      <c r="F662" t="s">
        <v>492</v>
      </c>
      <c r="G662" t="s">
        <v>386</v>
      </c>
    </row>
    <row r="663" spans="1:7" x14ac:dyDescent="0.3">
      <c r="A663" t="s">
        <v>491</v>
      </c>
      <c r="B663" t="s">
        <v>408</v>
      </c>
      <c r="C663" t="s">
        <v>17</v>
      </c>
      <c r="D663" t="s">
        <v>407</v>
      </c>
      <c r="E663" t="s">
        <v>126</v>
      </c>
      <c r="F663" t="s">
        <v>406</v>
      </c>
      <c r="G663" t="s">
        <v>386</v>
      </c>
    </row>
    <row r="664" spans="1:7" x14ac:dyDescent="0.3">
      <c r="A664" t="s">
        <v>491</v>
      </c>
      <c r="B664" t="s">
        <v>408</v>
      </c>
      <c r="C664" t="s">
        <v>17</v>
      </c>
      <c r="D664" t="s">
        <v>407</v>
      </c>
      <c r="E664" t="s">
        <v>126</v>
      </c>
      <c r="F664" t="s">
        <v>492</v>
      </c>
      <c r="G664" t="s">
        <v>386</v>
      </c>
    </row>
    <row r="665" spans="1:7" x14ac:dyDescent="0.3">
      <c r="A665" t="s">
        <v>491</v>
      </c>
      <c r="B665" t="s">
        <v>408</v>
      </c>
      <c r="C665" t="s">
        <v>17</v>
      </c>
      <c r="D665" t="s">
        <v>407</v>
      </c>
      <c r="E665" t="s">
        <v>293</v>
      </c>
      <c r="F665" t="s">
        <v>406</v>
      </c>
      <c r="G665" t="s">
        <v>386</v>
      </c>
    </row>
    <row r="666" spans="1:7" x14ac:dyDescent="0.3">
      <c r="A666" t="s">
        <v>491</v>
      </c>
      <c r="B666" t="s">
        <v>408</v>
      </c>
      <c r="C666" t="s">
        <v>17</v>
      </c>
      <c r="D666" t="s">
        <v>407</v>
      </c>
      <c r="E666" t="s">
        <v>293</v>
      </c>
      <c r="F666" t="s">
        <v>492</v>
      </c>
      <c r="G666" t="s">
        <v>386</v>
      </c>
    </row>
    <row r="667" spans="1:7" x14ac:dyDescent="0.3">
      <c r="A667" t="s">
        <v>491</v>
      </c>
      <c r="B667" t="s">
        <v>408</v>
      </c>
      <c r="C667" t="s">
        <v>17</v>
      </c>
      <c r="D667" t="s">
        <v>407</v>
      </c>
      <c r="E667" t="s">
        <v>215</v>
      </c>
      <c r="F667" t="s">
        <v>406</v>
      </c>
      <c r="G667" t="s">
        <v>386</v>
      </c>
    </row>
    <row r="668" spans="1:7" x14ac:dyDescent="0.3">
      <c r="A668" t="s">
        <v>491</v>
      </c>
      <c r="B668" t="s">
        <v>408</v>
      </c>
      <c r="C668" t="s">
        <v>17</v>
      </c>
      <c r="D668" t="s">
        <v>407</v>
      </c>
      <c r="E668" t="s">
        <v>215</v>
      </c>
      <c r="F668" t="s">
        <v>492</v>
      </c>
      <c r="G668" t="s">
        <v>386</v>
      </c>
    </row>
    <row r="669" spans="1:7" x14ac:dyDescent="0.3">
      <c r="A669" t="s">
        <v>491</v>
      </c>
      <c r="B669" t="s">
        <v>408</v>
      </c>
      <c r="C669" t="s">
        <v>17</v>
      </c>
      <c r="D669" t="s">
        <v>407</v>
      </c>
      <c r="E669" t="s">
        <v>162</v>
      </c>
      <c r="F669" t="s">
        <v>406</v>
      </c>
      <c r="G669" t="s">
        <v>386</v>
      </c>
    </row>
    <row r="670" spans="1:7" x14ac:dyDescent="0.3">
      <c r="A670" t="s">
        <v>491</v>
      </c>
      <c r="B670" t="s">
        <v>408</v>
      </c>
      <c r="C670" t="s">
        <v>17</v>
      </c>
      <c r="D670" t="s">
        <v>407</v>
      </c>
      <c r="E670" t="s">
        <v>162</v>
      </c>
      <c r="F670" t="s">
        <v>492</v>
      </c>
      <c r="G670" t="s">
        <v>386</v>
      </c>
    </row>
    <row r="671" spans="1:7" x14ac:dyDescent="0.3">
      <c r="A671" t="s">
        <v>491</v>
      </c>
      <c r="B671" t="s">
        <v>408</v>
      </c>
      <c r="C671" t="s">
        <v>17</v>
      </c>
      <c r="D671" t="s">
        <v>407</v>
      </c>
      <c r="E671" t="s">
        <v>327</v>
      </c>
      <c r="F671" t="s">
        <v>406</v>
      </c>
      <c r="G671" t="s">
        <v>386</v>
      </c>
    </row>
    <row r="672" spans="1:7" x14ac:dyDescent="0.3">
      <c r="A672" t="s">
        <v>491</v>
      </c>
      <c r="B672" t="s">
        <v>408</v>
      </c>
      <c r="C672" t="s">
        <v>17</v>
      </c>
      <c r="D672" t="s">
        <v>407</v>
      </c>
      <c r="E672" t="s">
        <v>327</v>
      </c>
      <c r="F672" t="s">
        <v>492</v>
      </c>
      <c r="G672" t="s">
        <v>386</v>
      </c>
    </row>
    <row r="673" spans="1:7" x14ac:dyDescent="0.3">
      <c r="A673" t="s">
        <v>491</v>
      </c>
      <c r="B673" t="s">
        <v>408</v>
      </c>
      <c r="C673" t="s">
        <v>17</v>
      </c>
      <c r="D673" t="s">
        <v>407</v>
      </c>
      <c r="E673" t="s">
        <v>333</v>
      </c>
      <c r="F673" t="s">
        <v>406</v>
      </c>
      <c r="G673" t="s">
        <v>386</v>
      </c>
    </row>
    <row r="674" spans="1:7" x14ac:dyDescent="0.3">
      <c r="A674" t="s">
        <v>491</v>
      </c>
      <c r="B674" t="s">
        <v>408</v>
      </c>
      <c r="C674" t="s">
        <v>17</v>
      </c>
      <c r="D674" t="s">
        <v>407</v>
      </c>
      <c r="E674" t="s">
        <v>333</v>
      </c>
      <c r="F674" t="s">
        <v>492</v>
      </c>
      <c r="G674" t="s">
        <v>386</v>
      </c>
    </row>
    <row r="675" spans="1:7" x14ac:dyDescent="0.3">
      <c r="A675" t="s">
        <v>491</v>
      </c>
      <c r="B675" t="s">
        <v>408</v>
      </c>
      <c r="C675" t="s">
        <v>17</v>
      </c>
      <c r="D675" t="s">
        <v>407</v>
      </c>
      <c r="E675" t="s">
        <v>275</v>
      </c>
      <c r="F675" t="s">
        <v>406</v>
      </c>
      <c r="G675" t="s">
        <v>386</v>
      </c>
    </row>
    <row r="676" spans="1:7" x14ac:dyDescent="0.3">
      <c r="A676" t="s">
        <v>491</v>
      </c>
      <c r="B676" t="s">
        <v>408</v>
      </c>
      <c r="C676" t="s">
        <v>17</v>
      </c>
      <c r="D676" t="s">
        <v>407</v>
      </c>
      <c r="E676" t="s">
        <v>275</v>
      </c>
      <c r="F676" t="s">
        <v>492</v>
      </c>
      <c r="G676" t="s">
        <v>386</v>
      </c>
    </row>
    <row r="677" spans="1:7" x14ac:dyDescent="0.3">
      <c r="A677" t="s">
        <v>491</v>
      </c>
      <c r="B677" t="s">
        <v>408</v>
      </c>
      <c r="C677" t="s">
        <v>17</v>
      </c>
      <c r="D677" t="s">
        <v>407</v>
      </c>
      <c r="E677" t="s">
        <v>328</v>
      </c>
      <c r="F677" t="s">
        <v>406</v>
      </c>
      <c r="G677" t="s">
        <v>386</v>
      </c>
    </row>
    <row r="678" spans="1:7" x14ac:dyDescent="0.3">
      <c r="A678" t="s">
        <v>491</v>
      </c>
      <c r="B678" t="s">
        <v>408</v>
      </c>
      <c r="C678" t="s">
        <v>17</v>
      </c>
      <c r="D678" t="s">
        <v>407</v>
      </c>
      <c r="E678" t="s">
        <v>328</v>
      </c>
      <c r="F678" t="s">
        <v>492</v>
      </c>
      <c r="G678" t="s">
        <v>386</v>
      </c>
    </row>
    <row r="679" spans="1:7" x14ac:dyDescent="0.3">
      <c r="A679" t="s">
        <v>491</v>
      </c>
      <c r="B679" t="s">
        <v>408</v>
      </c>
      <c r="C679" t="s">
        <v>17</v>
      </c>
      <c r="D679" t="s">
        <v>407</v>
      </c>
      <c r="E679" t="s">
        <v>216</v>
      </c>
      <c r="F679" t="s">
        <v>406</v>
      </c>
      <c r="G679" t="s">
        <v>386</v>
      </c>
    </row>
    <row r="680" spans="1:7" x14ac:dyDescent="0.3">
      <c r="A680" t="s">
        <v>491</v>
      </c>
      <c r="B680" t="s">
        <v>408</v>
      </c>
      <c r="C680" t="s">
        <v>17</v>
      </c>
      <c r="D680" t="s">
        <v>407</v>
      </c>
      <c r="E680" t="s">
        <v>216</v>
      </c>
      <c r="F680" t="s">
        <v>492</v>
      </c>
      <c r="G680" t="s">
        <v>386</v>
      </c>
    </row>
    <row r="681" spans="1:7" x14ac:dyDescent="0.3">
      <c r="A681" t="s">
        <v>491</v>
      </c>
      <c r="B681" t="s">
        <v>408</v>
      </c>
      <c r="C681" t="s">
        <v>17</v>
      </c>
      <c r="D681" t="s">
        <v>407</v>
      </c>
      <c r="E681" t="s">
        <v>276</v>
      </c>
      <c r="F681" t="s">
        <v>406</v>
      </c>
      <c r="G681" t="s">
        <v>386</v>
      </c>
    </row>
    <row r="682" spans="1:7" x14ac:dyDescent="0.3">
      <c r="A682" t="s">
        <v>491</v>
      </c>
      <c r="B682" t="s">
        <v>408</v>
      </c>
      <c r="C682" t="s">
        <v>17</v>
      </c>
      <c r="D682" t="s">
        <v>407</v>
      </c>
      <c r="E682" t="s">
        <v>276</v>
      </c>
      <c r="F682" t="s">
        <v>492</v>
      </c>
      <c r="G682" t="s">
        <v>386</v>
      </c>
    </row>
    <row r="683" spans="1:7" x14ac:dyDescent="0.3">
      <c r="A683" t="s">
        <v>491</v>
      </c>
      <c r="B683" t="s">
        <v>408</v>
      </c>
      <c r="C683" t="s">
        <v>17</v>
      </c>
      <c r="D683" t="s">
        <v>407</v>
      </c>
      <c r="E683" t="s">
        <v>345</v>
      </c>
      <c r="F683" t="s">
        <v>406</v>
      </c>
      <c r="G683" t="s">
        <v>386</v>
      </c>
    </row>
    <row r="684" spans="1:7" x14ac:dyDescent="0.3">
      <c r="A684" t="s">
        <v>491</v>
      </c>
      <c r="B684" t="s">
        <v>408</v>
      </c>
      <c r="C684" t="s">
        <v>17</v>
      </c>
      <c r="D684" t="s">
        <v>407</v>
      </c>
      <c r="E684" t="s">
        <v>345</v>
      </c>
      <c r="F684" t="s">
        <v>492</v>
      </c>
      <c r="G684" t="s">
        <v>386</v>
      </c>
    </row>
    <row r="685" spans="1:7" x14ac:dyDescent="0.3">
      <c r="A685" t="s">
        <v>491</v>
      </c>
      <c r="B685" t="s">
        <v>408</v>
      </c>
      <c r="C685" t="s">
        <v>17</v>
      </c>
      <c r="D685" t="s">
        <v>407</v>
      </c>
      <c r="E685" t="s">
        <v>41</v>
      </c>
      <c r="F685" t="s">
        <v>406</v>
      </c>
      <c r="G685" t="s">
        <v>386</v>
      </c>
    </row>
    <row r="686" spans="1:7" x14ac:dyDescent="0.3">
      <c r="A686" t="s">
        <v>491</v>
      </c>
      <c r="B686" t="s">
        <v>408</v>
      </c>
      <c r="C686" t="s">
        <v>17</v>
      </c>
      <c r="D686" t="s">
        <v>407</v>
      </c>
      <c r="E686" t="s">
        <v>41</v>
      </c>
      <c r="F686" t="s">
        <v>492</v>
      </c>
      <c r="G686" t="s">
        <v>386</v>
      </c>
    </row>
    <row r="687" spans="1:7" x14ac:dyDescent="0.3">
      <c r="A687" t="s">
        <v>491</v>
      </c>
      <c r="B687" t="s">
        <v>408</v>
      </c>
      <c r="C687" t="s">
        <v>17</v>
      </c>
      <c r="D687" t="s">
        <v>407</v>
      </c>
      <c r="E687" t="s">
        <v>172</v>
      </c>
      <c r="F687" t="s">
        <v>406</v>
      </c>
      <c r="G687" t="s">
        <v>386</v>
      </c>
    </row>
    <row r="688" spans="1:7" x14ac:dyDescent="0.3">
      <c r="A688" t="s">
        <v>491</v>
      </c>
      <c r="B688" t="s">
        <v>408</v>
      </c>
      <c r="C688" t="s">
        <v>17</v>
      </c>
      <c r="D688" t="s">
        <v>407</v>
      </c>
      <c r="E688" t="s">
        <v>172</v>
      </c>
      <c r="F688" t="s">
        <v>492</v>
      </c>
      <c r="G688" t="s">
        <v>386</v>
      </c>
    </row>
    <row r="689" spans="1:7" x14ac:dyDescent="0.3">
      <c r="A689" t="s">
        <v>491</v>
      </c>
      <c r="B689" t="s">
        <v>408</v>
      </c>
      <c r="C689" t="s">
        <v>17</v>
      </c>
      <c r="D689" t="s">
        <v>407</v>
      </c>
      <c r="E689" t="s">
        <v>144</v>
      </c>
      <c r="F689" t="s">
        <v>406</v>
      </c>
      <c r="G689" t="s">
        <v>386</v>
      </c>
    </row>
    <row r="690" spans="1:7" x14ac:dyDescent="0.3">
      <c r="A690" t="s">
        <v>491</v>
      </c>
      <c r="B690" t="s">
        <v>408</v>
      </c>
      <c r="C690" t="s">
        <v>17</v>
      </c>
      <c r="D690" t="s">
        <v>407</v>
      </c>
      <c r="E690" t="s">
        <v>144</v>
      </c>
      <c r="F690" t="s">
        <v>492</v>
      </c>
      <c r="G690" t="s">
        <v>386</v>
      </c>
    </row>
    <row r="691" spans="1:7" x14ac:dyDescent="0.3">
      <c r="A691" t="s">
        <v>491</v>
      </c>
      <c r="B691" t="s">
        <v>408</v>
      </c>
      <c r="C691" t="s">
        <v>17</v>
      </c>
      <c r="D691" t="s">
        <v>407</v>
      </c>
      <c r="E691" t="s">
        <v>329</v>
      </c>
      <c r="F691" t="s">
        <v>406</v>
      </c>
      <c r="G691" t="s">
        <v>386</v>
      </c>
    </row>
    <row r="692" spans="1:7" x14ac:dyDescent="0.3">
      <c r="A692" t="s">
        <v>491</v>
      </c>
      <c r="B692" t="s">
        <v>408</v>
      </c>
      <c r="C692" t="s">
        <v>17</v>
      </c>
      <c r="D692" t="s">
        <v>407</v>
      </c>
      <c r="E692" t="s">
        <v>329</v>
      </c>
      <c r="F692" t="s">
        <v>492</v>
      </c>
      <c r="G692" t="s">
        <v>386</v>
      </c>
    </row>
    <row r="693" spans="1:7" x14ac:dyDescent="0.3">
      <c r="A693" t="s">
        <v>491</v>
      </c>
      <c r="B693" t="s">
        <v>408</v>
      </c>
      <c r="C693" t="s">
        <v>17</v>
      </c>
      <c r="D693" t="s">
        <v>407</v>
      </c>
      <c r="E693" t="s">
        <v>193</v>
      </c>
      <c r="F693" t="s">
        <v>406</v>
      </c>
      <c r="G693" t="s">
        <v>386</v>
      </c>
    </row>
    <row r="694" spans="1:7" x14ac:dyDescent="0.3">
      <c r="A694" t="s">
        <v>491</v>
      </c>
      <c r="B694" t="s">
        <v>408</v>
      </c>
      <c r="C694" t="s">
        <v>17</v>
      </c>
      <c r="D694" t="s">
        <v>407</v>
      </c>
      <c r="E694" t="s">
        <v>193</v>
      </c>
      <c r="F694" t="s">
        <v>492</v>
      </c>
      <c r="G694" t="s">
        <v>386</v>
      </c>
    </row>
    <row r="695" spans="1:7" x14ac:dyDescent="0.3">
      <c r="A695" t="s">
        <v>491</v>
      </c>
      <c r="B695" t="s">
        <v>408</v>
      </c>
      <c r="C695" t="s">
        <v>17</v>
      </c>
      <c r="D695" t="s">
        <v>407</v>
      </c>
      <c r="E695" t="s">
        <v>119</v>
      </c>
      <c r="F695" t="s">
        <v>406</v>
      </c>
      <c r="G695" t="s">
        <v>386</v>
      </c>
    </row>
    <row r="696" spans="1:7" x14ac:dyDescent="0.3">
      <c r="A696" t="s">
        <v>491</v>
      </c>
      <c r="B696" t="s">
        <v>408</v>
      </c>
      <c r="C696" t="s">
        <v>17</v>
      </c>
      <c r="D696" t="s">
        <v>407</v>
      </c>
      <c r="E696" t="s">
        <v>119</v>
      </c>
      <c r="F696" t="s">
        <v>492</v>
      </c>
      <c r="G696" t="s">
        <v>386</v>
      </c>
    </row>
    <row r="697" spans="1:7" x14ac:dyDescent="0.3">
      <c r="A697" t="s">
        <v>491</v>
      </c>
      <c r="B697" t="s">
        <v>408</v>
      </c>
      <c r="C697" t="s">
        <v>17</v>
      </c>
      <c r="D697" t="s">
        <v>407</v>
      </c>
      <c r="E697" t="s">
        <v>194</v>
      </c>
      <c r="F697" t="s">
        <v>406</v>
      </c>
      <c r="G697" t="s">
        <v>386</v>
      </c>
    </row>
    <row r="698" spans="1:7" x14ac:dyDescent="0.3">
      <c r="A698" t="s">
        <v>491</v>
      </c>
      <c r="B698" t="s">
        <v>408</v>
      </c>
      <c r="C698" t="s">
        <v>17</v>
      </c>
      <c r="D698" t="s">
        <v>407</v>
      </c>
      <c r="E698" t="s">
        <v>194</v>
      </c>
      <c r="F698" t="s">
        <v>492</v>
      </c>
      <c r="G698" t="s">
        <v>386</v>
      </c>
    </row>
    <row r="699" spans="1:7" x14ac:dyDescent="0.3">
      <c r="A699" t="s">
        <v>491</v>
      </c>
      <c r="B699" t="s">
        <v>408</v>
      </c>
      <c r="C699" t="s">
        <v>17</v>
      </c>
      <c r="D699" t="s">
        <v>407</v>
      </c>
      <c r="E699" t="s">
        <v>135</v>
      </c>
      <c r="F699" t="s">
        <v>406</v>
      </c>
      <c r="G699" t="s">
        <v>386</v>
      </c>
    </row>
    <row r="700" spans="1:7" x14ac:dyDescent="0.3">
      <c r="A700" t="s">
        <v>491</v>
      </c>
      <c r="B700" t="s">
        <v>408</v>
      </c>
      <c r="C700" t="s">
        <v>17</v>
      </c>
      <c r="D700" t="s">
        <v>407</v>
      </c>
      <c r="E700" t="s">
        <v>135</v>
      </c>
      <c r="F700" t="s">
        <v>492</v>
      </c>
      <c r="G700" t="s">
        <v>386</v>
      </c>
    </row>
    <row r="701" spans="1:7" x14ac:dyDescent="0.3">
      <c r="A701" t="s">
        <v>491</v>
      </c>
      <c r="B701" t="s">
        <v>408</v>
      </c>
      <c r="C701" t="s">
        <v>17</v>
      </c>
      <c r="D701" t="s">
        <v>407</v>
      </c>
      <c r="E701" t="s">
        <v>173</v>
      </c>
      <c r="F701" t="s">
        <v>406</v>
      </c>
      <c r="G701" t="s">
        <v>386</v>
      </c>
    </row>
    <row r="702" spans="1:7" x14ac:dyDescent="0.3">
      <c r="A702" t="s">
        <v>491</v>
      </c>
      <c r="B702" t="s">
        <v>408</v>
      </c>
      <c r="C702" t="s">
        <v>17</v>
      </c>
      <c r="D702" t="s">
        <v>407</v>
      </c>
      <c r="E702" t="s">
        <v>173</v>
      </c>
      <c r="F702" t="s">
        <v>492</v>
      </c>
      <c r="G702" t="s">
        <v>386</v>
      </c>
    </row>
    <row r="703" spans="1:7" x14ac:dyDescent="0.3">
      <c r="A703" t="s">
        <v>491</v>
      </c>
      <c r="B703" t="s">
        <v>408</v>
      </c>
      <c r="C703" t="s">
        <v>17</v>
      </c>
      <c r="D703" t="s">
        <v>407</v>
      </c>
      <c r="E703" t="s">
        <v>98</v>
      </c>
      <c r="F703" t="s">
        <v>406</v>
      </c>
      <c r="G703" t="s">
        <v>386</v>
      </c>
    </row>
    <row r="704" spans="1:7" x14ac:dyDescent="0.3">
      <c r="A704" t="s">
        <v>491</v>
      </c>
      <c r="B704" t="s">
        <v>408</v>
      </c>
      <c r="C704" t="s">
        <v>17</v>
      </c>
      <c r="D704" t="s">
        <v>407</v>
      </c>
      <c r="E704" t="s">
        <v>98</v>
      </c>
      <c r="F704" t="s">
        <v>492</v>
      </c>
      <c r="G704" t="s">
        <v>386</v>
      </c>
    </row>
    <row r="705" spans="1:7" x14ac:dyDescent="0.3">
      <c r="A705" t="s">
        <v>491</v>
      </c>
      <c r="B705" t="s">
        <v>408</v>
      </c>
      <c r="C705" t="s">
        <v>17</v>
      </c>
      <c r="D705" t="s">
        <v>407</v>
      </c>
      <c r="E705" t="s">
        <v>300</v>
      </c>
      <c r="F705" t="s">
        <v>406</v>
      </c>
      <c r="G705" t="s">
        <v>386</v>
      </c>
    </row>
    <row r="706" spans="1:7" x14ac:dyDescent="0.3">
      <c r="A706" t="s">
        <v>491</v>
      </c>
      <c r="B706" t="s">
        <v>408</v>
      </c>
      <c r="C706" t="s">
        <v>17</v>
      </c>
      <c r="D706" t="s">
        <v>407</v>
      </c>
      <c r="E706" t="s">
        <v>300</v>
      </c>
      <c r="F706" t="s">
        <v>492</v>
      </c>
      <c r="G706" t="s">
        <v>386</v>
      </c>
    </row>
    <row r="707" spans="1:7" x14ac:dyDescent="0.3">
      <c r="A707" t="s">
        <v>491</v>
      </c>
      <c r="B707" t="s">
        <v>408</v>
      </c>
      <c r="C707" t="s">
        <v>17</v>
      </c>
      <c r="D707" t="s">
        <v>407</v>
      </c>
      <c r="E707" t="s">
        <v>92</v>
      </c>
      <c r="F707" t="s">
        <v>406</v>
      </c>
      <c r="G707" t="s">
        <v>386</v>
      </c>
    </row>
    <row r="708" spans="1:7" x14ac:dyDescent="0.3">
      <c r="A708" t="s">
        <v>491</v>
      </c>
      <c r="B708" t="s">
        <v>408</v>
      </c>
      <c r="C708" t="s">
        <v>17</v>
      </c>
      <c r="D708" t="s">
        <v>407</v>
      </c>
      <c r="E708" t="s">
        <v>92</v>
      </c>
      <c r="F708" t="s">
        <v>492</v>
      </c>
      <c r="G708" t="s">
        <v>386</v>
      </c>
    </row>
    <row r="709" spans="1:7" x14ac:dyDescent="0.3">
      <c r="A709" t="s">
        <v>491</v>
      </c>
      <c r="B709" t="s">
        <v>408</v>
      </c>
      <c r="C709" t="s">
        <v>17</v>
      </c>
      <c r="D709" t="s">
        <v>407</v>
      </c>
      <c r="E709" t="s">
        <v>37</v>
      </c>
      <c r="F709" t="s">
        <v>406</v>
      </c>
      <c r="G709" t="s">
        <v>386</v>
      </c>
    </row>
    <row r="710" spans="1:7" x14ac:dyDescent="0.3">
      <c r="A710" t="s">
        <v>491</v>
      </c>
      <c r="B710" t="s">
        <v>408</v>
      </c>
      <c r="C710" t="s">
        <v>17</v>
      </c>
      <c r="D710" t="s">
        <v>407</v>
      </c>
      <c r="E710" t="s">
        <v>37</v>
      </c>
      <c r="F710" t="s">
        <v>492</v>
      </c>
      <c r="G710" t="s">
        <v>386</v>
      </c>
    </row>
    <row r="711" spans="1:7" x14ac:dyDescent="0.3">
      <c r="A711" t="s">
        <v>491</v>
      </c>
      <c r="B711" t="s">
        <v>408</v>
      </c>
      <c r="C711" t="s">
        <v>17</v>
      </c>
      <c r="D711" t="s">
        <v>407</v>
      </c>
      <c r="E711" t="s">
        <v>346</v>
      </c>
      <c r="F711" t="s">
        <v>406</v>
      </c>
      <c r="G711" t="s">
        <v>386</v>
      </c>
    </row>
    <row r="712" spans="1:7" x14ac:dyDescent="0.3">
      <c r="A712" t="s">
        <v>491</v>
      </c>
      <c r="B712" t="s">
        <v>408</v>
      </c>
      <c r="C712" t="s">
        <v>17</v>
      </c>
      <c r="D712" t="s">
        <v>407</v>
      </c>
      <c r="E712" t="s">
        <v>346</v>
      </c>
      <c r="F712" t="s">
        <v>492</v>
      </c>
      <c r="G712" t="s">
        <v>386</v>
      </c>
    </row>
    <row r="713" spans="1:7" x14ac:dyDescent="0.3">
      <c r="A713" t="s">
        <v>491</v>
      </c>
      <c r="B713" t="s">
        <v>408</v>
      </c>
      <c r="C713" t="s">
        <v>17</v>
      </c>
      <c r="D713" t="s">
        <v>407</v>
      </c>
      <c r="E713" t="s">
        <v>136</v>
      </c>
      <c r="F713" t="s">
        <v>406</v>
      </c>
      <c r="G713" t="s">
        <v>386</v>
      </c>
    </row>
    <row r="714" spans="1:7" x14ac:dyDescent="0.3">
      <c r="A714" t="s">
        <v>491</v>
      </c>
      <c r="B714" t="s">
        <v>408</v>
      </c>
      <c r="C714" t="s">
        <v>17</v>
      </c>
      <c r="D714" t="s">
        <v>407</v>
      </c>
      <c r="E714" t="s">
        <v>136</v>
      </c>
      <c r="F714" t="s">
        <v>492</v>
      </c>
      <c r="G714" t="s">
        <v>386</v>
      </c>
    </row>
    <row r="715" spans="1:7" x14ac:dyDescent="0.3">
      <c r="A715" t="s">
        <v>491</v>
      </c>
      <c r="B715" t="s">
        <v>408</v>
      </c>
      <c r="C715" t="s">
        <v>17</v>
      </c>
      <c r="D715" t="s">
        <v>407</v>
      </c>
      <c r="E715" t="s">
        <v>174</v>
      </c>
      <c r="F715" t="s">
        <v>406</v>
      </c>
      <c r="G715" t="s">
        <v>386</v>
      </c>
    </row>
    <row r="716" spans="1:7" x14ac:dyDescent="0.3">
      <c r="A716" t="s">
        <v>491</v>
      </c>
      <c r="B716" t="s">
        <v>408</v>
      </c>
      <c r="C716" t="s">
        <v>17</v>
      </c>
      <c r="D716" t="s">
        <v>407</v>
      </c>
      <c r="E716" t="s">
        <v>174</v>
      </c>
      <c r="F716" t="s">
        <v>492</v>
      </c>
      <c r="G716" t="s">
        <v>386</v>
      </c>
    </row>
    <row r="717" spans="1:7" x14ac:dyDescent="0.3">
      <c r="A717" t="s">
        <v>491</v>
      </c>
      <c r="B717" t="s">
        <v>408</v>
      </c>
      <c r="C717" t="s">
        <v>17</v>
      </c>
      <c r="D717" t="s">
        <v>407</v>
      </c>
      <c r="E717" t="s">
        <v>38</v>
      </c>
      <c r="F717" t="s">
        <v>406</v>
      </c>
      <c r="G717" t="s">
        <v>386</v>
      </c>
    </row>
    <row r="718" spans="1:7" x14ac:dyDescent="0.3">
      <c r="A718" t="s">
        <v>491</v>
      </c>
      <c r="B718" t="s">
        <v>408</v>
      </c>
      <c r="C718" t="s">
        <v>17</v>
      </c>
      <c r="D718" t="s">
        <v>407</v>
      </c>
      <c r="E718" t="s">
        <v>38</v>
      </c>
      <c r="F718" t="s">
        <v>492</v>
      </c>
      <c r="G718" t="s">
        <v>386</v>
      </c>
    </row>
    <row r="719" spans="1:7" x14ac:dyDescent="0.3">
      <c r="A719" t="s">
        <v>491</v>
      </c>
      <c r="B719" t="s">
        <v>408</v>
      </c>
      <c r="C719" t="s">
        <v>17</v>
      </c>
      <c r="D719" t="s">
        <v>407</v>
      </c>
      <c r="E719" t="s">
        <v>219</v>
      </c>
      <c r="F719" t="s">
        <v>406</v>
      </c>
      <c r="G719" t="s">
        <v>386</v>
      </c>
    </row>
    <row r="720" spans="1:7" x14ac:dyDescent="0.3">
      <c r="A720" t="s">
        <v>491</v>
      </c>
      <c r="B720" t="s">
        <v>408</v>
      </c>
      <c r="C720" t="s">
        <v>17</v>
      </c>
      <c r="D720" t="s">
        <v>407</v>
      </c>
      <c r="E720" t="s">
        <v>219</v>
      </c>
      <c r="F720" t="s">
        <v>492</v>
      </c>
      <c r="G720" t="s">
        <v>386</v>
      </c>
    </row>
    <row r="721" spans="1:7" x14ac:dyDescent="0.3">
      <c r="A721" t="s">
        <v>491</v>
      </c>
      <c r="B721" t="s">
        <v>408</v>
      </c>
      <c r="C721" t="s">
        <v>17</v>
      </c>
      <c r="D721" t="s">
        <v>407</v>
      </c>
      <c r="E721" t="s">
        <v>155</v>
      </c>
      <c r="F721" t="s">
        <v>406</v>
      </c>
      <c r="G721" t="s">
        <v>386</v>
      </c>
    </row>
    <row r="722" spans="1:7" x14ac:dyDescent="0.3">
      <c r="A722" t="s">
        <v>491</v>
      </c>
      <c r="B722" t="s">
        <v>408</v>
      </c>
      <c r="C722" t="s">
        <v>17</v>
      </c>
      <c r="D722" t="s">
        <v>407</v>
      </c>
      <c r="E722" t="s">
        <v>155</v>
      </c>
      <c r="F722" t="s">
        <v>492</v>
      </c>
      <c r="G722" t="s">
        <v>386</v>
      </c>
    </row>
    <row r="723" spans="1:7" x14ac:dyDescent="0.3">
      <c r="A723" t="s">
        <v>491</v>
      </c>
      <c r="B723" t="s">
        <v>408</v>
      </c>
      <c r="C723" t="s">
        <v>17</v>
      </c>
      <c r="D723" t="s">
        <v>407</v>
      </c>
      <c r="E723" t="s">
        <v>235</v>
      </c>
      <c r="F723" t="s">
        <v>406</v>
      </c>
      <c r="G723" t="s">
        <v>386</v>
      </c>
    </row>
    <row r="724" spans="1:7" x14ac:dyDescent="0.3">
      <c r="A724" t="s">
        <v>491</v>
      </c>
      <c r="B724" t="s">
        <v>408</v>
      </c>
      <c r="C724" t="s">
        <v>17</v>
      </c>
      <c r="D724" t="s">
        <v>407</v>
      </c>
      <c r="E724" t="s">
        <v>235</v>
      </c>
      <c r="F724" t="s">
        <v>492</v>
      </c>
      <c r="G724" t="s">
        <v>386</v>
      </c>
    </row>
    <row r="725" spans="1:7" x14ac:dyDescent="0.3">
      <c r="A725" t="s">
        <v>491</v>
      </c>
      <c r="B725" t="s">
        <v>408</v>
      </c>
      <c r="C725" t="s">
        <v>17</v>
      </c>
      <c r="D725" t="s">
        <v>407</v>
      </c>
      <c r="E725" t="s">
        <v>46</v>
      </c>
      <c r="F725" t="s">
        <v>406</v>
      </c>
      <c r="G725" t="s">
        <v>386</v>
      </c>
    </row>
    <row r="726" spans="1:7" x14ac:dyDescent="0.3">
      <c r="A726" t="s">
        <v>491</v>
      </c>
      <c r="B726" t="s">
        <v>408</v>
      </c>
      <c r="C726" t="s">
        <v>17</v>
      </c>
      <c r="D726" t="s">
        <v>407</v>
      </c>
      <c r="E726" t="s">
        <v>46</v>
      </c>
      <c r="F726" t="s">
        <v>492</v>
      </c>
      <c r="G726" t="s">
        <v>386</v>
      </c>
    </row>
    <row r="727" spans="1:7" x14ac:dyDescent="0.3">
      <c r="A727" t="s">
        <v>491</v>
      </c>
      <c r="B727" t="s">
        <v>408</v>
      </c>
      <c r="C727" t="s">
        <v>17</v>
      </c>
      <c r="D727" t="s">
        <v>407</v>
      </c>
      <c r="E727" t="s">
        <v>336</v>
      </c>
      <c r="F727" t="s">
        <v>406</v>
      </c>
      <c r="G727" t="s">
        <v>386</v>
      </c>
    </row>
    <row r="728" spans="1:7" x14ac:dyDescent="0.3">
      <c r="A728" t="s">
        <v>491</v>
      </c>
      <c r="B728" t="s">
        <v>408</v>
      </c>
      <c r="C728" t="s">
        <v>17</v>
      </c>
      <c r="D728" t="s">
        <v>407</v>
      </c>
      <c r="E728" t="s">
        <v>336</v>
      </c>
      <c r="F728" t="s">
        <v>492</v>
      </c>
      <c r="G728" t="s">
        <v>386</v>
      </c>
    </row>
    <row r="729" spans="1:7" x14ac:dyDescent="0.3">
      <c r="A729" t="s">
        <v>491</v>
      </c>
      <c r="B729" t="s">
        <v>408</v>
      </c>
      <c r="C729" t="s">
        <v>17</v>
      </c>
      <c r="D729" t="s">
        <v>407</v>
      </c>
      <c r="E729" t="s">
        <v>297</v>
      </c>
      <c r="F729" t="s">
        <v>406</v>
      </c>
      <c r="G729" t="s">
        <v>386</v>
      </c>
    </row>
    <row r="730" spans="1:7" x14ac:dyDescent="0.3">
      <c r="A730" t="s">
        <v>491</v>
      </c>
      <c r="B730" t="s">
        <v>408</v>
      </c>
      <c r="C730" t="s">
        <v>17</v>
      </c>
      <c r="D730" t="s">
        <v>407</v>
      </c>
      <c r="E730" t="s">
        <v>297</v>
      </c>
      <c r="F730" t="s">
        <v>492</v>
      </c>
      <c r="G730" t="s">
        <v>386</v>
      </c>
    </row>
    <row r="731" spans="1:7" x14ac:dyDescent="0.3">
      <c r="A731" t="s">
        <v>491</v>
      </c>
      <c r="B731" t="s">
        <v>408</v>
      </c>
      <c r="C731" t="s">
        <v>17</v>
      </c>
      <c r="D731" t="s">
        <v>407</v>
      </c>
      <c r="E731" t="s">
        <v>183</v>
      </c>
      <c r="F731" t="s">
        <v>406</v>
      </c>
      <c r="G731" t="s">
        <v>386</v>
      </c>
    </row>
    <row r="732" spans="1:7" x14ac:dyDescent="0.3">
      <c r="A732" t="s">
        <v>491</v>
      </c>
      <c r="B732" t="s">
        <v>408</v>
      </c>
      <c r="C732" t="s">
        <v>17</v>
      </c>
      <c r="D732" t="s">
        <v>407</v>
      </c>
      <c r="E732" t="s">
        <v>183</v>
      </c>
      <c r="F732" t="s">
        <v>492</v>
      </c>
      <c r="G732" t="s">
        <v>386</v>
      </c>
    </row>
    <row r="733" spans="1:7" x14ac:dyDescent="0.3">
      <c r="A733" t="s">
        <v>491</v>
      </c>
      <c r="B733" t="s">
        <v>408</v>
      </c>
      <c r="C733" t="s">
        <v>17</v>
      </c>
      <c r="D733" t="s">
        <v>407</v>
      </c>
      <c r="E733" t="s">
        <v>42</v>
      </c>
      <c r="F733" t="s">
        <v>406</v>
      </c>
      <c r="G733" t="s">
        <v>386</v>
      </c>
    </row>
    <row r="734" spans="1:7" x14ac:dyDescent="0.3">
      <c r="A734" t="s">
        <v>491</v>
      </c>
      <c r="B734" t="s">
        <v>408</v>
      </c>
      <c r="C734" t="s">
        <v>17</v>
      </c>
      <c r="D734" t="s">
        <v>407</v>
      </c>
      <c r="E734" t="s">
        <v>42</v>
      </c>
      <c r="F734" t="s">
        <v>492</v>
      </c>
      <c r="G734" t="s">
        <v>386</v>
      </c>
    </row>
    <row r="735" spans="1:7" x14ac:dyDescent="0.3">
      <c r="A735" t="s">
        <v>491</v>
      </c>
      <c r="B735" t="s">
        <v>408</v>
      </c>
      <c r="C735" t="s">
        <v>17</v>
      </c>
      <c r="D735" t="s">
        <v>407</v>
      </c>
      <c r="E735" t="s">
        <v>236</v>
      </c>
      <c r="F735" t="s">
        <v>406</v>
      </c>
      <c r="G735" t="s">
        <v>386</v>
      </c>
    </row>
    <row r="736" spans="1:7" x14ac:dyDescent="0.3">
      <c r="A736" t="s">
        <v>491</v>
      </c>
      <c r="B736" t="s">
        <v>408</v>
      </c>
      <c r="C736" t="s">
        <v>17</v>
      </c>
      <c r="D736" t="s">
        <v>407</v>
      </c>
      <c r="E736" t="s">
        <v>236</v>
      </c>
      <c r="F736" t="s">
        <v>492</v>
      </c>
      <c r="G736" t="s">
        <v>386</v>
      </c>
    </row>
    <row r="737" spans="1:7" x14ac:dyDescent="0.3">
      <c r="A737" t="s">
        <v>491</v>
      </c>
      <c r="B737" t="s">
        <v>408</v>
      </c>
      <c r="C737" t="s">
        <v>17</v>
      </c>
      <c r="D737" t="s">
        <v>407</v>
      </c>
      <c r="E737" t="s">
        <v>175</v>
      </c>
      <c r="F737" t="s">
        <v>406</v>
      </c>
      <c r="G737" t="s">
        <v>386</v>
      </c>
    </row>
    <row r="738" spans="1:7" x14ac:dyDescent="0.3">
      <c r="A738" t="s">
        <v>491</v>
      </c>
      <c r="B738" t="s">
        <v>408</v>
      </c>
      <c r="C738" t="s">
        <v>17</v>
      </c>
      <c r="D738" t="s">
        <v>407</v>
      </c>
      <c r="E738" t="s">
        <v>175</v>
      </c>
      <c r="F738" t="s">
        <v>492</v>
      </c>
      <c r="G738" t="s">
        <v>386</v>
      </c>
    </row>
    <row r="739" spans="1:7" x14ac:dyDescent="0.3">
      <c r="A739" t="s">
        <v>491</v>
      </c>
      <c r="B739" t="s">
        <v>408</v>
      </c>
      <c r="C739" t="s">
        <v>17</v>
      </c>
      <c r="D739" t="s">
        <v>407</v>
      </c>
      <c r="E739" t="s">
        <v>299</v>
      </c>
      <c r="F739" t="s">
        <v>406</v>
      </c>
      <c r="G739" t="s">
        <v>386</v>
      </c>
    </row>
    <row r="740" spans="1:7" x14ac:dyDescent="0.3">
      <c r="A740" t="s">
        <v>491</v>
      </c>
      <c r="B740" t="s">
        <v>408</v>
      </c>
      <c r="C740" t="s">
        <v>17</v>
      </c>
      <c r="D740" t="s">
        <v>407</v>
      </c>
      <c r="E740" t="s">
        <v>299</v>
      </c>
      <c r="F740" t="s">
        <v>492</v>
      </c>
      <c r="G740" t="s">
        <v>386</v>
      </c>
    </row>
    <row r="741" spans="1:7" x14ac:dyDescent="0.3">
      <c r="A741" t="s">
        <v>491</v>
      </c>
      <c r="B741" t="s">
        <v>408</v>
      </c>
      <c r="C741" t="s">
        <v>17</v>
      </c>
      <c r="D741" t="s">
        <v>407</v>
      </c>
      <c r="E741" t="s">
        <v>287</v>
      </c>
      <c r="F741" t="s">
        <v>406</v>
      </c>
      <c r="G741" t="s">
        <v>386</v>
      </c>
    </row>
    <row r="742" spans="1:7" x14ac:dyDescent="0.3">
      <c r="A742" t="s">
        <v>491</v>
      </c>
      <c r="B742" t="s">
        <v>408</v>
      </c>
      <c r="C742" t="s">
        <v>17</v>
      </c>
      <c r="D742" t="s">
        <v>407</v>
      </c>
      <c r="E742" t="s">
        <v>287</v>
      </c>
      <c r="F742" t="s">
        <v>492</v>
      </c>
      <c r="G742" t="s">
        <v>386</v>
      </c>
    </row>
    <row r="743" spans="1:7" x14ac:dyDescent="0.3">
      <c r="A743" t="s">
        <v>491</v>
      </c>
      <c r="B743" t="s">
        <v>408</v>
      </c>
      <c r="C743" t="s">
        <v>17</v>
      </c>
      <c r="D743" t="s">
        <v>407</v>
      </c>
      <c r="E743" t="s">
        <v>249</v>
      </c>
      <c r="F743" t="s">
        <v>406</v>
      </c>
      <c r="G743" t="s">
        <v>386</v>
      </c>
    </row>
    <row r="744" spans="1:7" x14ac:dyDescent="0.3">
      <c r="A744" t="s">
        <v>491</v>
      </c>
      <c r="B744" t="s">
        <v>408</v>
      </c>
      <c r="C744" t="s">
        <v>17</v>
      </c>
      <c r="D744" t="s">
        <v>407</v>
      </c>
      <c r="E744" t="s">
        <v>249</v>
      </c>
      <c r="F744" t="s">
        <v>492</v>
      </c>
      <c r="G744" t="s">
        <v>386</v>
      </c>
    </row>
    <row r="745" spans="1:7" x14ac:dyDescent="0.3">
      <c r="A745" t="s">
        <v>491</v>
      </c>
      <c r="B745" t="s">
        <v>408</v>
      </c>
      <c r="C745" t="s">
        <v>17</v>
      </c>
      <c r="D745" t="s">
        <v>407</v>
      </c>
      <c r="E745" t="s">
        <v>217</v>
      </c>
      <c r="F745" t="s">
        <v>406</v>
      </c>
      <c r="G745" t="s">
        <v>386</v>
      </c>
    </row>
    <row r="746" spans="1:7" x14ac:dyDescent="0.3">
      <c r="A746" t="s">
        <v>491</v>
      </c>
      <c r="B746" t="s">
        <v>408</v>
      </c>
      <c r="C746" t="s">
        <v>17</v>
      </c>
      <c r="D746" t="s">
        <v>407</v>
      </c>
      <c r="E746" t="s">
        <v>217</v>
      </c>
      <c r="F746" t="s">
        <v>492</v>
      </c>
      <c r="G746" t="s">
        <v>386</v>
      </c>
    </row>
    <row r="747" spans="1:7" x14ac:dyDescent="0.3">
      <c r="A747" t="s">
        <v>491</v>
      </c>
      <c r="B747" t="s">
        <v>408</v>
      </c>
      <c r="C747" t="s">
        <v>17</v>
      </c>
      <c r="D747" t="s">
        <v>407</v>
      </c>
      <c r="E747" t="s">
        <v>195</v>
      </c>
      <c r="F747" t="s">
        <v>406</v>
      </c>
      <c r="G747" t="s">
        <v>386</v>
      </c>
    </row>
    <row r="748" spans="1:7" x14ac:dyDescent="0.3">
      <c r="A748" t="s">
        <v>491</v>
      </c>
      <c r="B748" t="s">
        <v>408</v>
      </c>
      <c r="C748" t="s">
        <v>17</v>
      </c>
      <c r="D748" t="s">
        <v>407</v>
      </c>
      <c r="E748" t="s">
        <v>195</v>
      </c>
      <c r="F748" t="s">
        <v>492</v>
      </c>
      <c r="G748" t="s">
        <v>386</v>
      </c>
    </row>
    <row r="749" spans="1:7" x14ac:dyDescent="0.3">
      <c r="A749" t="s">
        <v>491</v>
      </c>
      <c r="B749" t="s">
        <v>408</v>
      </c>
      <c r="C749" t="s">
        <v>17</v>
      </c>
      <c r="D749" t="s">
        <v>407</v>
      </c>
      <c r="E749" t="s">
        <v>351</v>
      </c>
      <c r="F749" t="s">
        <v>406</v>
      </c>
      <c r="G749" t="s">
        <v>386</v>
      </c>
    </row>
    <row r="750" spans="1:7" x14ac:dyDescent="0.3">
      <c r="A750" t="s">
        <v>491</v>
      </c>
      <c r="B750" t="s">
        <v>408</v>
      </c>
      <c r="C750" t="s">
        <v>17</v>
      </c>
      <c r="D750" t="s">
        <v>407</v>
      </c>
      <c r="E750" t="s">
        <v>351</v>
      </c>
      <c r="F750" t="s">
        <v>492</v>
      </c>
      <c r="G750" t="s">
        <v>386</v>
      </c>
    </row>
    <row r="751" spans="1:7" x14ac:dyDescent="0.3">
      <c r="A751" t="s">
        <v>491</v>
      </c>
      <c r="B751" t="s">
        <v>408</v>
      </c>
      <c r="C751" t="s">
        <v>17</v>
      </c>
      <c r="D751" t="s">
        <v>407</v>
      </c>
      <c r="E751" t="s">
        <v>49</v>
      </c>
      <c r="F751" t="s">
        <v>406</v>
      </c>
      <c r="G751" t="s">
        <v>386</v>
      </c>
    </row>
    <row r="752" spans="1:7" x14ac:dyDescent="0.3">
      <c r="A752" t="s">
        <v>491</v>
      </c>
      <c r="B752" t="s">
        <v>408</v>
      </c>
      <c r="C752" t="s">
        <v>17</v>
      </c>
      <c r="D752" t="s">
        <v>407</v>
      </c>
      <c r="E752" t="s">
        <v>49</v>
      </c>
      <c r="F752" t="s">
        <v>492</v>
      </c>
      <c r="G752" t="s">
        <v>386</v>
      </c>
    </row>
    <row r="753" spans="1:7" x14ac:dyDescent="0.3">
      <c r="A753" t="s">
        <v>491</v>
      </c>
      <c r="B753" t="s">
        <v>408</v>
      </c>
      <c r="C753" t="s">
        <v>17</v>
      </c>
      <c r="D753" t="s">
        <v>407</v>
      </c>
      <c r="E753" t="s">
        <v>26</v>
      </c>
      <c r="F753" t="s">
        <v>406</v>
      </c>
      <c r="G753" t="s">
        <v>386</v>
      </c>
    </row>
    <row r="754" spans="1:7" x14ac:dyDescent="0.3">
      <c r="A754" t="s">
        <v>491</v>
      </c>
      <c r="B754" t="s">
        <v>408</v>
      </c>
      <c r="C754" t="s">
        <v>17</v>
      </c>
      <c r="D754" t="s">
        <v>407</v>
      </c>
      <c r="E754" t="s">
        <v>26</v>
      </c>
      <c r="F754" t="s">
        <v>492</v>
      </c>
      <c r="G754" t="s">
        <v>386</v>
      </c>
    </row>
    <row r="755" spans="1:7" x14ac:dyDescent="0.3">
      <c r="A755" t="s">
        <v>491</v>
      </c>
      <c r="B755" t="s">
        <v>408</v>
      </c>
      <c r="C755" t="s">
        <v>17</v>
      </c>
      <c r="D755" t="s">
        <v>407</v>
      </c>
      <c r="E755" t="s">
        <v>156</v>
      </c>
      <c r="F755" t="s">
        <v>406</v>
      </c>
      <c r="G755" t="s">
        <v>386</v>
      </c>
    </row>
    <row r="756" spans="1:7" x14ac:dyDescent="0.3">
      <c r="A756" t="s">
        <v>491</v>
      </c>
      <c r="B756" t="s">
        <v>408</v>
      </c>
      <c r="C756" t="s">
        <v>17</v>
      </c>
      <c r="D756" t="s">
        <v>407</v>
      </c>
      <c r="E756" t="s">
        <v>156</v>
      </c>
      <c r="F756" t="s">
        <v>492</v>
      </c>
      <c r="G756" t="s">
        <v>386</v>
      </c>
    </row>
    <row r="757" spans="1:7" x14ac:dyDescent="0.3">
      <c r="A757" t="s">
        <v>491</v>
      </c>
      <c r="B757" t="s">
        <v>408</v>
      </c>
      <c r="C757" t="s">
        <v>17</v>
      </c>
      <c r="D757" t="s">
        <v>407</v>
      </c>
      <c r="E757" t="s">
        <v>250</v>
      </c>
      <c r="F757" t="s">
        <v>406</v>
      </c>
      <c r="G757" t="s">
        <v>386</v>
      </c>
    </row>
    <row r="758" spans="1:7" x14ac:dyDescent="0.3">
      <c r="A758" t="s">
        <v>491</v>
      </c>
      <c r="B758" t="s">
        <v>408</v>
      </c>
      <c r="C758" t="s">
        <v>17</v>
      </c>
      <c r="D758" t="s">
        <v>407</v>
      </c>
      <c r="E758" t="s">
        <v>250</v>
      </c>
      <c r="F758" t="s">
        <v>492</v>
      </c>
      <c r="G758" t="s">
        <v>386</v>
      </c>
    </row>
    <row r="759" spans="1:7" x14ac:dyDescent="0.3">
      <c r="A759" t="s">
        <v>491</v>
      </c>
      <c r="B759" t="s">
        <v>408</v>
      </c>
      <c r="C759" t="s">
        <v>17</v>
      </c>
      <c r="D759" t="s">
        <v>407</v>
      </c>
      <c r="E759" t="s">
        <v>57</v>
      </c>
      <c r="F759" t="s">
        <v>406</v>
      </c>
      <c r="G759" t="s">
        <v>386</v>
      </c>
    </row>
    <row r="760" spans="1:7" x14ac:dyDescent="0.3">
      <c r="A760" t="s">
        <v>491</v>
      </c>
      <c r="B760" t="s">
        <v>408</v>
      </c>
      <c r="C760" t="s">
        <v>17</v>
      </c>
      <c r="D760" t="s">
        <v>407</v>
      </c>
      <c r="E760" t="s">
        <v>57</v>
      </c>
      <c r="F760" t="s">
        <v>492</v>
      </c>
      <c r="G760" t="s">
        <v>386</v>
      </c>
    </row>
    <row r="761" spans="1:7" x14ac:dyDescent="0.3">
      <c r="A761" t="s">
        <v>491</v>
      </c>
      <c r="B761" t="s">
        <v>408</v>
      </c>
      <c r="C761" t="s">
        <v>17</v>
      </c>
      <c r="D761" t="s">
        <v>407</v>
      </c>
      <c r="E761" t="s">
        <v>237</v>
      </c>
      <c r="F761" t="s">
        <v>406</v>
      </c>
      <c r="G761" t="s">
        <v>386</v>
      </c>
    </row>
    <row r="762" spans="1:7" x14ac:dyDescent="0.3">
      <c r="A762" t="s">
        <v>491</v>
      </c>
      <c r="B762" t="s">
        <v>408</v>
      </c>
      <c r="C762" t="s">
        <v>17</v>
      </c>
      <c r="D762" t="s">
        <v>407</v>
      </c>
      <c r="E762" t="s">
        <v>237</v>
      </c>
      <c r="F762" t="s">
        <v>492</v>
      </c>
      <c r="G762" t="s">
        <v>386</v>
      </c>
    </row>
    <row r="763" spans="1:7" x14ac:dyDescent="0.3">
      <c r="A763" t="s">
        <v>491</v>
      </c>
      <c r="B763" t="s">
        <v>408</v>
      </c>
      <c r="C763" t="s">
        <v>17</v>
      </c>
      <c r="D763" t="s">
        <v>407</v>
      </c>
      <c r="E763" t="s">
        <v>163</v>
      </c>
      <c r="F763" t="s">
        <v>406</v>
      </c>
      <c r="G763" t="s">
        <v>386</v>
      </c>
    </row>
    <row r="764" spans="1:7" x14ac:dyDescent="0.3">
      <c r="A764" t="s">
        <v>491</v>
      </c>
      <c r="B764" t="s">
        <v>408</v>
      </c>
      <c r="C764" t="s">
        <v>17</v>
      </c>
      <c r="D764" t="s">
        <v>407</v>
      </c>
      <c r="E764" t="s">
        <v>163</v>
      </c>
      <c r="F764" t="s">
        <v>492</v>
      </c>
      <c r="G764" t="s">
        <v>386</v>
      </c>
    </row>
    <row r="765" spans="1:7" x14ac:dyDescent="0.3">
      <c r="A765" t="s">
        <v>491</v>
      </c>
      <c r="B765" t="s">
        <v>408</v>
      </c>
      <c r="C765" t="s">
        <v>17</v>
      </c>
      <c r="D765" t="s">
        <v>407</v>
      </c>
      <c r="E765" t="s">
        <v>102</v>
      </c>
      <c r="F765" t="s">
        <v>406</v>
      </c>
      <c r="G765" t="s">
        <v>386</v>
      </c>
    </row>
    <row r="766" spans="1:7" x14ac:dyDescent="0.3">
      <c r="A766" t="s">
        <v>491</v>
      </c>
      <c r="B766" t="s">
        <v>408</v>
      </c>
      <c r="C766" t="s">
        <v>17</v>
      </c>
      <c r="D766" t="s">
        <v>407</v>
      </c>
      <c r="E766" t="s">
        <v>102</v>
      </c>
      <c r="F766" t="s">
        <v>492</v>
      </c>
      <c r="G766" t="s">
        <v>386</v>
      </c>
    </row>
    <row r="767" spans="1:7" x14ac:dyDescent="0.3">
      <c r="A767" t="s">
        <v>491</v>
      </c>
      <c r="B767" t="s">
        <v>408</v>
      </c>
      <c r="C767" t="s">
        <v>17</v>
      </c>
      <c r="D767" t="s">
        <v>407</v>
      </c>
      <c r="E767" t="s">
        <v>238</v>
      </c>
      <c r="F767" t="s">
        <v>406</v>
      </c>
      <c r="G767" t="s">
        <v>386</v>
      </c>
    </row>
    <row r="768" spans="1:7" x14ac:dyDescent="0.3">
      <c r="A768" t="s">
        <v>491</v>
      </c>
      <c r="B768" t="s">
        <v>408</v>
      </c>
      <c r="C768" t="s">
        <v>17</v>
      </c>
      <c r="D768" t="s">
        <v>407</v>
      </c>
      <c r="E768" t="s">
        <v>238</v>
      </c>
      <c r="F768" t="s">
        <v>492</v>
      </c>
      <c r="G768" t="s">
        <v>386</v>
      </c>
    </row>
    <row r="769" spans="1:7" x14ac:dyDescent="0.3">
      <c r="A769" t="s">
        <v>491</v>
      </c>
      <c r="B769" t="s">
        <v>408</v>
      </c>
      <c r="C769" t="s">
        <v>17</v>
      </c>
      <c r="D769" t="s">
        <v>407</v>
      </c>
      <c r="E769" t="s">
        <v>71</v>
      </c>
      <c r="F769" t="s">
        <v>406</v>
      </c>
      <c r="G769" t="s">
        <v>386</v>
      </c>
    </row>
    <row r="770" spans="1:7" x14ac:dyDescent="0.3">
      <c r="A770" t="s">
        <v>491</v>
      </c>
      <c r="B770" t="s">
        <v>408</v>
      </c>
      <c r="C770" t="s">
        <v>17</v>
      </c>
      <c r="D770" t="s">
        <v>407</v>
      </c>
      <c r="E770" t="s">
        <v>71</v>
      </c>
      <c r="F770" t="s">
        <v>492</v>
      </c>
      <c r="G770" t="s">
        <v>386</v>
      </c>
    </row>
    <row r="771" spans="1:7" x14ac:dyDescent="0.3">
      <c r="A771" t="s">
        <v>491</v>
      </c>
      <c r="B771" t="s">
        <v>408</v>
      </c>
      <c r="C771" t="s">
        <v>17</v>
      </c>
      <c r="D771" t="s">
        <v>407</v>
      </c>
      <c r="E771" t="s">
        <v>330</v>
      </c>
      <c r="F771" t="s">
        <v>406</v>
      </c>
      <c r="G771" t="s">
        <v>386</v>
      </c>
    </row>
    <row r="772" spans="1:7" x14ac:dyDescent="0.3">
      <c r="A772" t="s">
        <v>491</v>
      </c>
      <c r="B772" t="s">
        <v>408</v>
      </c>
      <c r="C772" t="s">
        <v>17</v>
      </c>
      <c r="D772" t="s">
        <v>407</v>
      </c>
      <c r="E772" t="s">
        <v>330</v>
      </c>
      <c r="F772" t="s">
        <v>492</v>
      </c>
      <c r="G772" t="s">
        <v>386</v>
      </c>
    </row>
    <row r="773" spans="1:7" x14ac:dyDescent="0.3">
      <c r="A773" t="s">
        <v>491</v>
      </c>
      <c r="B773" t="s">
        <v>408</v>
      </c>
      <c r="C773" t="s">
        <v>17</v>
      </c>
      <c r="D773" t="s">
        <v>407</v>
      </c>
      <c r="E773" t="s">
        <v>164</v>
      </c>
      <c r="F773" t="s">
        <v>406</v>
      </c>
      <c r="G773" t="s">
        <v>386</v>
      </c>
    </row>
    <row r="774" spans="1:7" x14ac:dyDescent="0.3">
      <c r="A774" t="s">
        <v>491</v>
      </c>
      <c r="B774" t="s">
        <v>408</v>
      </c>
      <c r="C774" t="s">
        <v>17</v>
      </c>
      <c r="D774" t="s">
        <v>407</v>
      </c>
      <c r="E774" t="s">
        <v>164</v>
      </c>
      <c r="F774" t="s">
        <v>492</v>
      </c>
      <c r="G774" t="s">
        <v>386</v>
      </c>
    </row>
    <row r="775" spans="1:7" x14ac:dyDescent="0.3">
      <c r="A775" t="s">
        <v>491</v>
      </c>
      <c r="B775" t="s">
        <v>408</v>
      </c>
      <c r="C775" t="s">
        <v>17</v>
      </c>
      <c r="D775" t="s">
        <v>407</v>
      </c>
      <c r="E775" t="s">
        <v>196</v>
      </c>
      <c r="F775" t="s">
        <v>406</v>
      </c>
      <c r="G775" t="s">
        <v>386</v>
      </c>
    </row>
    <row r="776" spans="1:7" x14ac:dyDescent="0.3">
      <c r="A776" t="s">
        <v>491</v>
      </c>
      <c r="B776" t="s">
        <v>408</v>
      </c>
      <c r="C776" t="s">
        <v>17</v>
      </c>
      <c r="D776" t="s">
        <v>407</v>
      </c>
      <c r="E776" t="s">
        <v>196</v>
      </c>
      <c r="F776" t="s">
        <v>492</v>
      </c>
      <c r="G776" t="s">
        <v>386</v>
      </c>
    </row>
    <row r="777" spans="1:7" x14ac:dyDescent="0.3">
      <c r="A777" t="s">
        <v>491</v>
      </c>
      <c r="B777" t="s">
        <v>408</v>
      </c>
      <c r="C777" t="s">
        <v>17</v>
      </c>
      <c r="D777" t="s">
        <v>407</v>
      </c>
      <c r="E777" t="s">
        <v>218</v>
      </c>
      <c r="F777" t="s">
        <v>406</v>
      </c>
      <c r="G777" t="s">
        <v>386</v>
      </c>
    </row>
    <row r="778" spans="1:7" x14ac:dyDescent="0.3">
      <c r="A778" t="s">
        <v>491</v>
      </c>
      <c r="B778" t="s">
        <v>408</v>
      </c>
      <c r="C778" t="s">
        <v>17</v>
      </c>
      <c r="D778" t="s">
        <v>407</v>
      </c>
      <c r="E778" t="s">
        <v>218</v>
      </c>
      <c r="F778" t="s">
        <v>492</v>
      </c>
      <c r="G778" t="s">
        <v>386</v>
      </c>
    </row>
    <row r="779" spans="1:7" x14ac:dyDescent="0.3">
      <c r="A779" t="s">
        <v>491</v>
      </c>
      <c r="B779" t="s">
        <v>408</v>
      </c>
      <c r="C779" t="s">
        <v>17</v>
      </c>
      <c r="D779" t="s">
        <v>407</v>
      </c>
      <c r="E779" t="s">
        <v>81</v>
      </c>
      <c r="F779" t="s">
        <v>406</v>
      </c>
      <c r="G779" t="s">
        <v>386</v>
      </c>
    </row>
    <row r="780" spans="1:7" x14ac:dyDescent="0.3">
      <c r="A780" t="s">
        <v>491</v>
      </c>
      <c r="B780" t="s">
        <v>408</v>
      </c>
      <c r="C780" t="s">
        <v>17</v>
      </c>
      <c r="D780" t="s">
        <v>407</v>
      </c>
      <c r="E780" t="s">
        <v>81</v>
      </c>
      <c r="F780" t="s">
        <v>492</v>
      </c>
      <c r="G780" t="s">
        <v>386</v>
      </c>
    </row>
    <row r="781" spans="1:7" x14ac:dyDescent="0.3">
      <c r="A781" t="s">
        <v>1592</v>
      </c>
      <c r="B781" t="s">
        <v>1591</v>
      </c>
      <c r="C781" t="s">
        <v>19</v>
      </c>
      <c r="D781" t="s">
        <v>15</v>
      </c>
      <c r="E781" t="s">
        <v>14</v>
      </c>
      <c r="F781" t="s">
        <v>1593</v>
      </c>
      <c r="G781">
        <v>100200300</v>
      </c>
    </row>
    <row r="782" spans="1:7" x14ac:dyDescent="0.3">
      <c r="A782" t="s">
        <v>1592</v>
      </c>
      <c r="B782" t="s">
        <v>1591</v>
      </c>
      <c r="C782" t="s">
        <v>19</v>
      </c>
      <c r="D782" t="s">
        <v>15</v>
      </c>
      <c r="E782" t="s">
        <v>14</v>
      </c>
      <c r="F782" t="s">
        <v>1959</v>
      </c>
      <c r="G782">
        <v>100200300</v>
      </c>
    </row>
    <row r="783" spans="1:7" x14ac:dyDescent="0.3">
      <c r="A783" t="s">
        <v>1592</v>
      </c>
      <c r="B783" t="s">
        <v>1591</v>
      </c>
      <c r="C783" t="s">
        <v>15</v>
      </c>
      <c r="D783" t="s">
        <v>17</v>
      </c>
      <c r="E783" t="s">
        <v>368</v>
      </c>
      <c r="F783" t="s">
        <v>1593</v>
      </c>
      <c r="G783">
        <v>100200302</v>
      </c>
    </row>
    <row r="784" spans="1:7" x14ac:dyDescent="0.3">
      <c r="A784" t="s">
        <v>1592</v>
      </c>
      <c r="B784" t="s">
        <v>1591</v>
      </c>
      <c r="C784" t="s">
        <v>15</v>
      </c>
      <c r="D784" t="s">
        <v>17</v>
      </c>
      <c r="E784" t="s">
        <v>368</v>
      </c>
      <c r="F784" t="s">
        <v>1959</v>
      </c>
      <c r="G784">
        <v>100200302</v>
      </c>
    </row>
    <row r="785" spans="1:7" x14ac:dyDescent="0.3">
      <c r="A785" t="s">
        <v>1592</v>
      </c>
      <c r="B785" t="s">
        <v>1591</v>
      </c>
      <c r="C785" t="s">
        <v>15</v>
      </c>
      <c r="D785" t="s">
        <v>17</v>
      </c>
      <c r="E785" t="s">
        <v>381</v>
      </c>
      <c r="F785" t="s">
        <v>1593</v>
      </c>
      <c r="G785" t="s">
        <v>386</v>
      </c>
    </row>
    <row r="786" spans="1:7" x14ac:dyDescent="0.3">
      <c r="A786" t="s">
        <v>1592</v>
      </c>
      <c r="B786" t="s">
        <v>1591</v>
      </c>
      <c r="C786" t="s">
        <v>15</v>
      </c>
      <c r="D786" t="s">
        <v>17</v>
      </c>
      <c r="E786" t="s">
        <v>381</v>
      </c>
      <c r="F786" t="s">
        <v>1959</v>
      </c>
      <c r="G786" t="s">
        <v>386</v>
      </c>
    </row>
    <row r="787" spans="1:7" x14ac:dyDescent="0.3">
      <c r="A787" t="s">
        <v>1592</v>
      </c>
      <c r="B787" t="s">
        <v>1591</v>
      </c>
      <c r="C787" t="s">
        <v>15</v>
      </c>
      <c r="D787" t="s">
        <v>17</v>
      </c>
      <c r="E787" t="s">
        <v>369</v>
      </c>
      <c r="F787" t="s">
        <v>1593</v>
      </c>
      <c r="G787" t="s">
        <v>386</v>
      </c>
    </row>
    <row r="788" spans="1:7" x14ac:dyDescent="0.3">
      <c r="A788" t="s">
        <v>1592</v>
      </c>
      <c r="B788" t="s">
        <v>1591</v>
      </c>
      <c r="C788" t="s">
        <v>15</v>
      </c>
      <c r="D788" t="s">
        <v>17</v>
      </c>
      <c r="E788" t="s">
        <v>369</v>
      </c>
      <c r="F788" t="s">
        <v>1959</v>
      </c>
      <c r="G788" t="s">
        <v>386</v>
      </c>
    </row>
    <row r="789" spans="1:7" x14ac:dyDescent="0.3">
      <c r="A789" t="s">
        <v>1592</v>
      </c>
      <c r="B789" t="s">
        <v>1591</v>
      </c>
      <c r="C789" t="s">
        <v>15</v>
      </c>
      <c r="D789" t="s">
        <v>17</v>
      </c>
      <c r="E789" t="s">
        <v>377</v>
      </c>
      <c r="F789" t="s">
        <v>1593</v>
      </c>
      <c r="G789" t="s">
        <v>386</v>
      </c>
    </row>
    <row r="790" spans="1:7" x14ac:dyDescent="0.3">
      <c r="A790" t="s">
        <v>1592</v>
      </c>
      <c r="B790" t="s">
        <v>1591</v>
      </c>
      <c r="C790" t="s">
        <v>15</v>
      </c>
      <c r="D790" t="s">
        <v>17</v>
      </c>
      <c r="E790" t="s">
        <v>377</v>
      </c>
      <c r="F790" t="s">
        <v>1959</v>
      </c>
      <c r="G790" t="s">
        <v>386</v>
      </c>
    </row>
    <row r="791" spans="1:7" x14ac:dyDescent="0.3">
      <c r="A791" t="s">
        <v>1592</v>
      </c>
      <c r="B791" t="s">
        <v>1591</v>
      </c>
      <c r="C791" t="s">
        <v>15</v>
      </c>
      <c r="D791" t="s">
        <v>17</v>
      </c>
      <c r="E791" t="s">
        <v>370</v>
      </c>
      <c r="F791" t="s">
        <v>1593</v>
      </c>
      <c r="G791" t="s">
        <v>386</v>
      </c>
    </row>
    <row r="792" spans="1:7" x14ac:dyDescent="0.3">
      <c r="A792" t="s">
        <v>1592</v>
      </c>
      <c r="B792" t="s">
        <v>1591</v>
      </c>
      <c r="C792" t="s">
        <v>15</v>
      </c>
      <c r="D792" t="s">
        <v>17</v>
      </c>
      <c r="E792" t="s">
        <v>370</v>
      </c>
      <c r="F792" t="s">
        <v>1959</v>
      </c>
      <c r="G792" t="s">
        <v>386</v>
      </c>
    </row>
    <row r="793" spans="1:7" x14ac:dyDescent="0.3">
      <c r="A793" t="s">
        <v>1592</v>
      </c>
      <c r="B793" t="s">
        <v>1591</v>
      </c>
      <c r="C793" t="s">
        <v>15</v>
      </c>
      <c r="D793" t="s">
        <v>17</v>
      </c>
      <c r="E793" t="s">
        <v>375</v>
      </c>
      <c r="F793" t="s">
        <v>1593</v>
      </c>
      <c r="G793" t="s">
        <v>386</v>
      </c>
    </row>
    <row r="794" spans="1:7" x14ac:dyDescent="0.3">
      <c r="A794" t="s">
        <v>1592</v>
      </c>
      <c r="B794" t="s">
        <v>1591</v>
      </c>
      <c r="C794" t="s">
        <v>15</v>
      </c>
      <c r="D794" t="s">
        <v>17</v>
      </c>
      <c r="E794" t="s">
        <v>375</v>
      </c>
      <c r="F794" t="s">
        <v>1959</v>
      </c>
      <c r="G794" t="s">
        <v>386</v>
      </c>
    </row>
    <row r="795" spans="1:7" x14ac:dyDescent="0.3">
      <c r="A795" t="s">
        <v>1592</v>
      </c>
      <c r="B795" t="s">
        <v>1591</v>
      </c>
      <c r="C795" t="s">
        <v>15</v>
      </c>
      <c r="D795" t="s">
        <v>17</v>
      </c>
      <c r="E795" t="s">
        <v>376</v>
      </c>
      <c r="F795" t="s">
        <v>1593</v>
      </c>
      <c r="G795" t="s">
        <v>386</v>
      </c>
    </row>
    <row r="796" spans="1:7" x14ac:dyDescent="0.3">
      <c r="A796" t="s">
        <v>1592</v>
      </c>
      <c r="B796" t="s">
        <v>1591</v>
      </c>
      <c r="C796" t="s">
        <v>15</v>
      </c>
      <c r="D796" t="s">
        <v>17</v>
      </c>
      <c r="E796" t="s">
        <v>376</v>
      </c>
      <c r="F796" t="s">
        <v>1959</v>
      </c>
      <c r="G796" t="s">
        <v>386</v>
      </c>
    </row>
    <row r="797" spans="1:7" x14ac:dyDescent="0.3">
      <c r="A797" t="s">
        <v>1592</v>
      </c>
      <c r="B797" t="s">
        <v>1591</v>
      </c>
      <c r="C797" t="s">
        <v>15</v>
      </c>
      <c r="D797" t="s">
        <v>17</v>
      </c>
      <c r="E797" t="s">
        <v>380</v>
      </c>
      <c r="F797" t="s">
        <v>1593</v>
      </c>
      <c r="G797" t="s">
        <v>386</v>
      </c>
    </row>
    <row r="798" spans="1:7" x14ac:dyDescent="0.3">
      <c r="A798" t="s">
        <v>1592</v>
      </c>
      <c r="B798" t="s">
        <v>1591</v>
      </c>
      <c r="C798" t="s">
        <v>15</v>
      </c>
      <c r="D798" t="s">
        <v>17</v>
      </c>
      <c r="E798" t="s">
        <v>380</v>
      </c>
      <c r="F798" t="s">
        <v>1959</v>
      </c>
      <c r="G798" t="s">
        <v>386</v>
      </c>
    </row>
    <row r="799" spans="1:7" x14ac:dyDescent="0.3">
      <c r="A799" t="s">
        <v>1592</v>
      </c>
      <c r="B799" t="s">
        <v>1591</v>
      </c>
      <c r="C799" t="s">
        <v>15</v>
      </c>
      <c r="D799" t="s">
        <v>17</v>
      </c>
      <c r="E799" t="s">
        <v>378</v>
      </c>
      <c r="F799" t="s">
        <v>1593</v>
      </c>
      <c r="G799" t="s">
        <v>386</v>
      </c>
    </row>
    <row r="800" spans="1:7" x14ac:dyDescent="0.3">
      <c r="A800" t="s">
        <v>1592</v>
      </c>
      <c r="B800" t="s">
        <v>1591</v>
      </c>
      <c r="C800" t="s">
        <v>15</v>
      </c>
      <c r="D800" t="s">
        <v>17</v>
      </c>
      <c r="E800" t="s">
        <v>378</v>
      </c>
      <c r="F800" t="s">
        <v>1959</v>
      </c>
      <c r="G800" t="s">
        <v>386</v>
      </c>
    </row>
    <row r="801" spans="1:7" x14ac:dyDescent="0.3">
      <c r="A801" t="s">
        <v>1592</v>
      </c>
      <c r="B801" t="s">
        <v>1591</v>
      </c>
      <c r="C801" t="s">
        <v>15</v>
      </c>
      <c r="D801" t="s">
        <v>17</v>
      </c>
      <c r="E801" t="s">
        <v>373</v>
      </c>
      <c r="F801" t="s">
        <v>1593</v>
      </c>
      <c r="G801" t="s">
        <v>386</v>
      </c>
    </row>
    <row r="802" spans="1:7" x14ac:dyDescent="0.3">
      <c r="A802" t="s">
        <v>1592</v>
      </c>
      <c r="B802" t="s">
        <v>1591</v>
      </c>
      <c r="C802" t="s">
        <v>15</v>
      </c>
      <c r="D802" t="s">
        <v>17</v>
      </c>
      <c r="E802" t="s">
        <v>373</v>
      </c>
      <c r="F802" t="s">
        <v>1959</v>
      </c>
      <c r="G802" t="s">
        <v>386</v>
      </c>
    </row>
    <row r="803" spans="1:7" x14ac:dyDescent="0.3">
      <c r="A803" t="s">
        <v>1592</v>
      </c>
      <c r="B803" t="s">
        <v>1591</v>
      </c>
      <c r="C803" t="s">
        <v>15</v>
      </c>
      <c r="D803" t="s">
        <v>17</v>
      </c>
      <c r="E803" t="s">
        <v>382</v>
      </c>
      <c r="F803" t="s">
        <v>1593</v>
      </c>
      <c r="G803" t="s">
        <v>386</v>
      </c>
    </row>
    <row r="804" spans="1:7" x14ac:dyDescent="0.3">
      <c r="A804" t="s">
        <v>1592</v>
      </c>
      <c r="B804" t="s">
        <v>1591</v>
      </c>
      <c r="C804" t="s">
        <v>15</v>
      </c>
      <c r="D804" t="s">
        <v>17</v>
      </c>
      <c r="E804" t="s">
        <v>382</v>
      </c>
      <c r="F804" t="s">
        <v>1959</v>
      </c>
      <c r="G804" t="s">
        <v>386</v>
      </c>
    </row>
    <row r="805" spans="1:7" x14ac:dyDescent="0.3">
      <c r="A805" t="s">
        <v>1592</v>
      </c>
      <c r="B805" t="s">
        <v>1591</v>
      </c>
      <c r="C805" t="s">
        <v>15</v>
      </c>
      <c r="D805" t="s">
        <v>17</v>
      </c>
      <c r="E805" t="s">
        <v>372</v>
      </c>
      <c r="F805" t="s">
        <v>1593</v>
      </c>
      <c r="G805" t="s">
        <v>386</v>
      </c>
    </row>
    <row r="806" spans="1:7" x14ac:dyDescent="0.3">
      <c r="A806" t="s">
        <v>1592</v>
      </c>
      <c r="B806" t="s">
        <v>1591</v>
      </c>
      <c r="C806" t="s">
        <v>15</v>
      </c>
      <c r="D806" t="s">
        <v>17</v>
      </c>
      <c r="E806" t="s">
        <v>372</v>
      </c>
      <c r="F806" t="s">
        <v>1959</v>
      </c>
      <c r="G806" t="s">
        <v>386</v>
      </c>
    </row>
    <row r="807" spans="1:7" x14ac:dyDescent="0.3">
      <c r="A807" t="s">
        <v>1592</v>
      </c>
      <c r="B807" t="s">
        <v>1591</v>
      </c>
      <c r="C807" t="s">
        <v>15</v>
      </c>
      <c r="D807" t="s">
        <v>17</v>
      </c>
      <c r="E807" t="s">
        <v>367</v>
      </c>
      <c r="F807" t="s">
        <v>1593</v>
      </c>
      <c r="G807">
        <v>100200301</v>
      </c>
    </row>
    <row r="808" spans="1:7" x14ac:dyDescent="0.3">
      <c r="A808" t="s">
        <v>1592</v>
      </c>
      <c r="B808" t="s">
        <v>1591</v>
      </c>
      <c r="C808" t="s">
        <v>15</v>
      </c>
      <c r="D808" t="s">
        <v>17</v>
      </c>
      <c r="E808" t="s">
        <v>367</v>
      </c>
      <c r="F808" t="s">
        <v>1959</v>
      </c>
      <c r="G808">
        <v>100200301</v>
      </c>
    </row>
    <row r="809" spans="1:7" x14ac:dyDescent="0.3">
      <c r="A809" t="s">
        <v>1592</v>
      </c>
      <c r="B809" t="s">
        <v>1591</v>
      </c>
      <c r="C809" t="s">
        <v>15</v>
      </c>
      <c r="D809" t="s">
        <v>17</v>
      </c>
      <c r="E809" t="s">
        <v>371</v>
      </c>
      <c r="F809" t="s">
        <v>1593</v>
      </c>
      <c r="G809" t="s">
        <v>386</v>
      </c>
    </row>
    <row r="810" spans="1:7" x14ac:dyDescent="0.3">
      <c r="A810" t="s">
        <v>1592</v>
      </c>
      <c r="B810" t="s">
        <v>1591</v>
      </c>
      <c r="C810" t="s">
        <v>15</v>
      </c>
      <c r="D810" t="s">
        <v>17</v>
      </c>
      <c r="E810" t="s">
        <v>371</v>
      </c>
      <c r="F810" t="s">
        <v>1959</v>
      </c>
      <c r="G810" t="s">
        <v>386</v>
      </c>
    </row>
    <row r="811" spans="1:7" x14ac:dyDescent="0.3">
      <c r="A811" t="s">
        <v>1592</v>
      </c>
      <c r="B811" t="s">
        <v>1591</v>
      </c>
      <c r="C811" t="s">
        <v>15</v>
      </c>
      <c r="D811" t="s">
        <v>17</v>
      </c>
      <c r="E811" t="s">
        <v>374</v>
      </c>
      <c r="F811" t="s">
        <v>1593</v>
      </c>
      <c r="G811" t="s">
        <v>386</v>
      </c>
    </row>
    <row r="812" spans="1:7" x14ac:dyDescent="0.3">
      <c r="A812" t="s">
        <v>1592</v>
      </c>
      <c r="B812" t="s">
        <v>1591</v>
      </c>
      <c r="C812" t="s">
        <v>15</v>
      </c>
      <c r="D812" t="s">
        <v>17</v>
      </c>
      <c r="E812" t="s">
        <v>374</v>
      </c>
      <c r="F812" t="s">
        <v>1959</v>
      </c>
      <c r="G812" t="s">
        <v>386</v>
      </c>
    </row>
    <row r="813" spans="1:7" x14ac:dyDescent="0.3">
      <c r="A813" t="s">
        <v>1592</v>
      </c>
      <c r="B813" t="s">
        <v>1591</v>
      </c>
      <c r="C813" t="s">
        <v>15</v>
      </c>
      <c r="D813" t="s">
        <v>17</v>
      </c>
      <c r="E813" t="s">
        <v>379</v>
      </c>
      <c r="F813" t="s">
        <v>1593</v>
      </c>
      <c r="G813" t="s">
        <v>386</v>
      </c>
    </row>
    <row r="814" spans="1:7" x14ac:dyDescent="0.3">
      <c r="A814" t="s">
        <v>1592</v>
      </c>
      <c r="B814" t="s">
        <v>1591</v>
      </c>
      <c r="C814" t="s">
        <v>15</v>
      </c>
      <c r="D814" t="s">
        <v>17</v>
      </c>
      <c r="E814" t="s">
        <v>379</v>
      </c>
      <c r="F814" t="s">
        <v>1959</v>
      </c>
      <c r="G814" t="s">
        <v>386</v>
      </c>
    </row>
    <row r="815" spans="1:7" x14ac:dyDescent="0.3">
      <c r="A815" t="s">
        <v>1592</v>
      </c>
      <c r="B815" t="s">
        <v>1591</v>
      </c>
      <c r="C815" t="s">
        <v>17</v>
      </c>
      <c r="D815" t="s">
        <v>407</v>
      </c>
      <c r="E815" t="s">
        <v>283</v>
      </c>
      <c r="F815" t="s">
        <v>1593</v>
      </c>
      <c r="G815" t="s">
        <v>386</v>
      </c>
    </row>
    <row r="816" spans="1:7" x14ac:dyDescent="0.3">
      <c r="A816" t="s">
        <v>1592</v>
      </c>
      <c r="B816" t="s">
        <v>1591</v>
      </c>
      <c r="C816" t="s">
        <v>17</v>
      </c>
      <c r="D816" t="s">
        <v>407</v>
      </c>
      <c r="E816" t="s">
        <v>283</v>
      </c>
      <c r="F816" t="s">
        <v>1959</v>
      </c>
      <c r="G816" t="s">
        <v>386</v>
      </c>
    </row>
    <row r="817" spans="1:7" x14ac:dyDescent="0.3">
      <c r="A817" t="s">
        <v>1592</v>
      </c>
      <c r="B817" t="s">
        <v>1591</v>
      </c>
      <c r="C817" t="s">
        <v>17</v>
      </c>
      <c r="D817" t="s">
        <v>407</v>
      </c>
      <c r="E817" t="s">
        <v>88</v>
      </c>
      <c r="F817" t="s">
        <v>1593</v>
      </c>
      <c r="G817" t="s">
        <v>386</v>
      </c>
    </row>
    <row r="818" spans="1:7" x14ac:dyDescent="0.3">
      <c r="A818" t="s">
        <v>1592</v>
      </c>
      <c r="B818" t="s">
        <v>1591</v>
      </c>
      <c r="C818" t="s">
        <v>17</v>
      </c>
      <c r="D818" t="s">
        <v>407</v>
      </c>
      <c r="E818" t="s">
        <v>88</v>
      </c>
      <c r="F818" t="s">
        <v>1959</v>
      </c>
      <c r="G818" t="s">
        <v>386</v>
      </c>
    </row>
    <row r="819" spans="1:7" x14ac:dyDescent="0.3">
      <c r="A819" t="s">
        <v>1592</v>
      </c>
      <c r="B819" t="s">
        <v>1591</v>
      </c>
      <c r="C819" t="s">
        <v>17</v>
      </c>
      <c r="D819" t="s">
        <v>407</v>
      </c>
      <c r="E819" t="s">
        <v>342</v>
      </c>
      <c r="F819" t="s">
        <v>1593</v>
      </c>
      <c r="G819" t="s">
        <v>386</v>
      </c>
    </row>
    <row r="820" spans="1:7" x14ac:dyDescent="0.3">
      <c r="A820" t="s">
        <v>1592</v>
      </c>
      <c r="B820" t="s">
        <v>1591</v>
      </c>
      <c r="C820" t="s">
        <v>17</v>
      </c>
      <c r="D820" t="s">
        <v>407</v>
      </c>
      <c r="E820" t="s">
        <v>342</v>
      </c>
      <c r="F820" t="s">
        <v>1959</v>
      </c>
      <c r="G820" t="s">
        <v>386</v>
      </c>
    </row>
    <row r="821" spans="1:7" x14ac:dyDescent="0.3">
      <c r="A821" t="s">
        <v>1592</v>
      </c>
      <c r="B821" t="s">
        <v>1591</v>
      </c>
      <c r="C821" t="s">
        <v>17</v>
      </c>
      <c r="D821" t="s">
        <v>407</v>
      </c>
      <c r="E821" t="s">
        <v>197</v>
      </c>
      <c r="F821" t="s">
        <v>1593</v>
      </c>
      <c r="G821" t="s">
        <v>386</v>
      </c>
    </row>
    <row r="822" spans="1:7" x14ac:dyDescent="0.3">
      <c r="A822" t="s">
        <v>1592</v>
      </c>
      <c r="B822" t="s">
        <v>1591</v>
      </c>
      <c r="C822" t="s">
        <v>17</v>
      </c>
      <c r="D822" t="s">
        <v>407</v>
      </c>
      <c r="E822" t="s">
        <v>197</v>
      </c>
      <c r="F822" t="s">
        <v>1959</v>
      </c>
      <c r="G822" t="s">
        <v>386</v>
      </c>
    </row>
    <row r="823" spans="1:7" x14ac:dyDescent="0.3">
      <c r="A823" t="s">
        <v>1592</v>
      </c>
      <c r="B823" t="s">
        <v>1591</v>
      </c>
      <c r="C823" t="s">
        <v>17</v>
      </c>
      <c r="D823" t="s">
        <v>407</v>
      </c>
      <c r="E823" t="s">
        <v>50</v>
      </c>
      <c r="F823" t="s">
        <v>1593</v>
      </c>
      <c r="G823" t="s">
        <v>386</v>
      </c>
    </row>
    <row r="824" spans="1:7" x14ac:dyDescent="0.3">
      <c r="A824" t="s">
        <v>1592</v>
      </c>
      <c r="B824" t="s">
        <v>1591</v>
      </c>
      <c r="C824" t="s">
        <v>17</v>
      </c>
      <c r="D824" t="s">
        <v>407</v>
      </c>
      <c r="E824" t="s">
        <v>50</v>
      </c>
      <c r="F824" t="s">
        <v>1959</v>
      </c>
      <c r="G824" t="s">
        <v>386</v>
      </c>
    </row>
    <row r="825" spans="1:7" x14ac:dyDescent="0.3">
      <c r="A825" t="s">
        <v>1592</v>
      </c>
      <c r="B825" t="s">
        <v>1591</v>
      </c>
      <c r="C825" t="s">
        <v>17</v>
      </c>
      <c r="D825" t="s">
        <v>407</v>
      </c>
      <c r="E825" t="s">
        <v>30</v>
      </c>
      <c r="F825" t="s">
        <v>1593</v>
      </c>
      <c r="G825" t="s">
        <v>386</v>
      </c>
    </row>
    <row r="826" spans="1:7" x14ac:dyDescent="0.3">
      <c r="A826" t="s">
        <v>1592</v>
      </c>
      <c r="B826" t="s">
        <v>1591</v>
      </c>
      <c r="C826" t="s">
        <v>17</v>
      </c>
      <c r="D826" t="s">
        <v>407</v>
      </c>
      <c r="E826" t="s">
        <v>30</v>
      </c>
      <c r="F826" t="s">
        <v>1959</v>
      </c>
      <c r="G826" t="s">
        <v>386</v>
      </c>
    </row>
    <row r="827" spans="1:7" x14ac:dyDescent="0.3">
      <c r="A827" t="s">
        <v>1592</v>
      </c>
      <c r="B827" t="s">
        <v>1591</v>
      </c>
      <c r="C827" t="s">
        <v>17</v>
      </c>
      <c r="D827" t="s">
        <v>407</v>
      </c>
      <c r="E827" t="s">
        <v>261</v>
      </c>
      <c r="F827" t="s">
        <v>1593</v>
      </c>
      <c r="G827" t="s">
        <v>386</v>
      </c>
    </row>
    <row r="828" spans="1:7" x14ac:dyDescent="0.3">
      <c r="A828" t="s">
        <v>1592</v>
      </c>
      <c r="B828" t="s">
        <v>1591</v>
      </c>
      <c r="C828" t="s">
        <v>17</v>
      </c>
      <c r="D828" t="s">
        <v>407</v>
      </c>
      <c r="E828" t="s">
        <v>261</v>
      </c>
      <c r="F828" t="s">
        <v>1959</v>
      </c>
      <c r="G828" t="s">
        <v>386</v>
      </c>
    </row>
    <row r="829" spans="1:7" x14ac:dyDescent="0.3">
      <c r="A829" t="s">
        <v>1592</v>
      </c>
      <c r="B829" t="s">
        <v>1591</v>
      </c>
      <c r="C829" t="s">
        <v>17</v>
      </c>
      <c r="D829" t="s">
        <v>407</v>
      </c>
      <c r="E829" t="s">
        <v>54</v>
      </c>
      <c r="F829" t="s">
        <v>1593</v>
      </c>
      <c r="G829" t="s">
        <v>386</v>
      </c>
    </row>
    <row r="830" spans="1:7" x14ac:dyDescent="0.3">
      <c r="A830" t="s">
        <v>1592</v>
      </c>
      <c r="B830" t="s">
        <v>1591</v>
      </c>
      <c r="C830" t="s">
        <v>17</v>
      </c>
      <c r="D830" t="s">
        <v>407</v>
      </c>
      <c r="E830" t="s">
        <v>54</v>
      </c>
      <c r="F830" t="s">
        <v>1959</v>
      </c>
      <c r="G830" t="s">
        <v>386</v>
      </c>
    </row>
    <row r="831" spans="1:7" x14ac:dyDescent="0.3">
      <c r="A831" t="s">
        <v>1592</v>
      </c>
      <c r="B831" t="s">
        <v>1591</v>
      </c>
      <c r="C831" t="s">
        <v>17</v>
      </c>
      <c r="D831" t="s">
        <v>407</v>
      </c>
      <c r="E831" t="s">
        <v>240</v>
      </c>
      <c r="F831" t="s">
        <v>1593</v>
      </c>
      <c r="G831" t="s">
        <v>386</v>
      </c>
    </row>
    <row r="832" spans="1:7" x14ac:dyDescent="0.3">
      <c r="A832" t="s">
        <v>1592</v>
      </c>
      <c r="B832" t="s">
        <v>1591</v>
      </c>
      <c r="C832" t="s">
        <v>17</v>
      </c>
      <c r="D832" t="s">
        <v>407</v>
      </c>
      <c r="E832" t="s">
        <v>240</v>
      </c>
      <c r="F832" t="s">
        <v>1959</v>
      </c>
      <c r="G832" t="s">
        <v>386</v>
      </c>
    </row>
    <row r="833" spans="1:7" x14ac:dyDescent="0.3">
      <c r="A833" t="s">
        <v>1592</v>
      </c>
      <c r="B833" t="s">
        <v>1591</v>
      </c>
      <c r="C833" t="s">
        <v>17</v>
      </c>
      <c r="D833" t="s">
        <v>407</v>
      </c>
      <c r="E833" t="s">
        <v>16</v>
      </c>
      <c r="F833" t="s">
        <v>1593</v>
      </c>
      <c r="G833" t="s">
        <v>386</v>
      </c>
    </row>
    <row r="834" spans="1:7" x14ac:dyDescent="0.3">
      <c r="A834" t="s">
        <v>1592</v>
      </c>
      <c r="B834" t="s">
        <v>1591</v>
      </c>
      <c r="C834" t="s">
        <v>17</v>
      </c>
      <c r="D834" t="s">
        <v>407</v>
      </c>
      <c r="E834" t="s">
        <v>16</v>
      </c>
      <c r="F834" t="s">
        <v>1959</v>
      </c>
      <c r="G834" t="s">
        <v>386</v>
      </c>
    </row>
    <row r="835" spans="1:7" x14ac:dyDescent="0.3">
      <c r="A835" t="s">
        <v>1592</v>
      </c>
      <c r="B835" t="s">
        <v>1591</v>
      </c>
      <c r="C835" t="s">
        <v>17</v>
      </c>
      <c r="D835" t="s">
        <v>407</v>
      </c>
      <c r="E835" t="s">
        <v>185</v>
      </c>
      <c r="F835" t="s">
        <v>1593</v>
      </c>
      <c r="G835" t="s">
        <v>386</v>
      </c>
    </row>
    <row r="836" spans="1:7" x14ac:dyDescent="0.3">
      <c r="A836" t="s">
        <v>1592</v>
      </c>
      <c r="B836" t="s">
        <v>1591</v>
      </c>
      <c r="C836" t="s">
        <v>17</v>
      </c>
      <c r="D836" t="s">
        <v>407</v>
      </c>
      <c r="E836" t="s">
        <v>185</v>
      </c>
      <c r="F836" t="s">
        <v>1959</v>
      </c>
      <c r="G836" t="s">
        <v>386</v>
      </c>
    </row>
    <row r="837" spans="1:7" x14ac:dyDescent="0.3">
      <c r="A837" t="s">
        <v>1592</v>
      </c>
      <c r="B837" t="s">
        <v>1591</v>
      </c>
      <c r="C837" t="s">
        <v>17</v>
      </c>
      <c r="D837" t="s">
        <v>407</v>
      </c>
      <c r="E837" t="s">
        <v>178</v>
      </c>
      <c r="F837" t="s">
        <v>1593</v>
      </c>
      <c r="G837" t="s">
        <v>386</v>
      </c>
    </row>
    <row r="838" spans="1:7" x14ac:dyDescent="0.3">
      <c r="A838" t="s">
        <v>1592</v>
      </c>
      <c r="B838" t="s">
        <v>1591</v>
      </c>
      <c r="C838" t="s">
        <v>17</v>
      </c>
      <c r="D838" t="s">
        <v>407</v>
      </c>
      <c r="E838" t="s">
        <v>178</v>
      </c>
      <c r="F838" t="s">
        <v>1959</v>
      </c>
      <c r="G838" t="s">
        <v>386</v>
      </c>
    </row>
    <row r="839" spans="1:7" x14ac:dyDescent="0.3">
      <c r="A839" t="s">
        <v>1592</v>
      </c>
      <c r="B839" t="s">
        <v>1591</v>
      </c>
      <c r="C839" t="s">
        <v>17</v>
      </c>
      <c r="D839" t="s">
        <v>407</v>
      </c>
      <c r="E839" t="s">
        <v>362</v>
      </c>
      <c r="F839" t="s">
        <v>1593</v>
      </c>
      <c r="G839" t="s">
        <v>386</v>
      </c>
    </row>
    <row r="840" spans="1:7" x14ac:dyDescent="0.3">
      <c r="A840" t="s">
        <v>1592</v>
      </c>
      <c r="B840" t="s">
        <v>1591</v>
      </c>
      <c r="C840" t="s">
        <v>17</v>
      </c>
      <c r="D840" t="s">
        <v>407</v>
      </c>
      <c r="E840" t="s">
        <v>362</v>
      </c>
      <c r="F840" t="s">
        <v>1959</v>
      </c>
      <c r="G840" t="s">
        <v>386</v>
      </c>
    </row>
    <row r="841" spans="1:7" x14ac:dyDescent="0.3">
      <c r="A841" t="s">
        <v>1592</v>
      </c>
      <c r="B841" t="s">
        <v>1591</v>
      </c>
      <c r="C841" t="s">
        <v>17</v>
      </c>
      <c r="D841" t="s">
        <v>407</v>
      </c>
      <c r="E841" t="s">
        <v>338</v>
      </c>
      <c r="F841" t="s">
        <v>1593</v>
      </c>
      <c r="G841" t="s">
        <v>386</v>
      </c>
    </row>
    <row r="842" spans="1:7" x14ac:dyDescent="0.3">
      <c r="A842" t="s">
        <v>1592</v>
      </c>
      <c r="B842" t="s">
        <v>1591</v>
      </c>
      <c r="C842" t="s">
        <v>17</v>
      </c>
      <c r="D842" t="s">
        <v>407</v>
      </c>
      <c r="E842" t="s">
        <v>338</v>
      </c>
      <c r="F842" t="s">
        <v>1959</v>
      </c>
      <c r="G842" t="s">
        <v>386</v>
      </c>
    </row>
    <row r="843" spans="1:7" x14ac:dyDescent="0.3">
      <c r="A843" t="s">
        <v>1592</v>
      </c>
      <c r="B843" t="s">
        <v>1591</v>
      </c>
      <c r="C843" t="s">
        <v>17</v>
      </c>
      <c r="D843" t="s">
        <v>407</v>
      </c>
      <c r="E843" t="s">
        <v>199</v>
      </c>
      <c r="F843" t="s">
        <v>1593</v>
      </c>
      <c r="G843" t="s">
        <v>386</v>
      </c>
    </row>
    <row r="844" spans="1:7" x14ac:dyDescent="0.3">
      <c r="A844" t="s">
        <v>1592</v>
      </c>
      <c r="B844" t="s">
        <v>1591</v>
      </c>
      <c r="C844" t="s">
        <v>17</v>
      </c>
      <c r="D844" t="s">
        <v>407</v>
      </c>
      <c r="E844" t="s">
        <v>199</v>
      </c>
      <c r="F844" t="s">
        <v>1959</v>
      </c>
      <c r="G844" t="s">
        <v>386</v>
      </c>
    </row>
    <row r="845" spans="1:7" x14ac:dyDescent="0.3">
      <c r="A845" t="s">
        <v>1592</v>
      </c>
      <c r="B845" t="s">
        <v>1591</v>
      </c>
      <c r="C845" t="s">
        <v>17</v>
      </c>
      <c r="D845" t="s">
        <v>407</v>
      </c>
      <c r="E845" t="s">
        <v>78</v>
      </c>
      <c r="F845" t="s">
        <v>1593</v>
      </c>
      <c r="G845" t="s">
        <v>386</v>
      </c>
    </row>
    <row r="846" spans="1:7" x14ac:dyDescent="0.3">
      <c r="A846" t="s">
        <v>1592</v>
      </c>
      <c r="B846" t="s">
        <v>1591</v>
      </c>
      <c r="C846" t="s">
        <v>17</v>
      </c>
      <c r="D846" t="s">
        <v>407</v>
      </c>
      <c r="E846" t="s">
        <v>78</v>
      </c>
      <c r="F846" t="s">
        <v>1959</v>
      </c>
      <c r="G846" t="s">
        <v>386</v>
      </c>
    </row>
    <row r="847" spans="1:7" x14ac:dyDescent="0.3">
      <c r="A847" t="s">
        <v>1592</v>
      </c>
      <c r="B847" t="s">
        <v>1591</v>
      </c>
      <c r="C847" t="s">
        <v>17</v>
      </c>
      <c r="D847" t="s">
        <v>407</v>
      </c>
      <c r="E847" t="s">
        <v>294</v>
      </c>
      <c r="F847" t="s">
        <v>1593</v>
      </c>
      <c r="G847" t="s">
        <v>386</v>
      </c>
    </row>
    <row r="848" spans="1:7" x14ac:dyDescent="0.3">
      <c r="A848" t="s">
        <v>1592</v>
      </c>
      <c r="B848" t="s">
        <v>1591</v>
      </c>
      <c r="C848" t="s">
        <v>17</v>
      </c>
      <c r="D848" t="s">
        <v>407</v>
      </c>
      <c r="E848" t="s">
        <v>294</v>
      </c>
      <c r="F848" t="s">
        <v>1959</v>
      </c>
      <c r="G848" t="s">
        <v>386</v>
      </c>
    </row>
    <row r="849" spans="1:7" x14ac:dyDescent="0.3">
      <c r="A849" t="s">
        <v>1592</v>
      </c>
      <c r="B849" t="s">
        <v>1591</v>
      </c>
      <c r="C849" t="s">
        <v>17</v>
      </c>
      <c r="D849" t="s">
        <v>407</v>
      </c>
      <c r="E849" t="s">
        <v>186</v>
      </c>
      <c r="F849" t="s">
        <v>1593</v>
      </c>
      <c r="G849" t="s">
        <v>386</v>
      </c>
    </row>
    <row r="850" spans="1:7" x14ac:dyDescent="0.3">
      <c r="A850" t="s">
        <v>1592</v>
      </c>
      <c r="B850" t="s">
        <v>1591</v>
      </c>
      <c r="C850" t="s">
        <v>17</v>
      </c>
      <c r="D850" t="s">
        <v>407</v>
      </c>
      <c r="E850" t="s">
        <v>186</v>
      </c>
      <c r="F850" t="s">
        <v>1959</v>
      </c>
      <c r="G850" t="s">
        <v>386</v>
      </c>
    </row>
    <row r="851" spans="1:7" x14ac:dyDescent="0.3">
      <c r="A851" t="s">
        <v>1592</v>
      </c>
      <c r="B851" t="s">
        <v>1591</v>
      </c>
      <c r="C851" t="s">
        <v>17</v>
      </c>
      <c r="D851" t="s">
        <v>407</v>
      </c>
      <c r="E851" t="s">
        <v>39</v>
      </c>
      <c r="F851" t="s">
        <v>1593</v>
      </c>
      <c r="G851" t="s">
        <v>386</v>
      </c>
    </row>
    <row r="852" spans="1:7" x14ac:dyDescent="0.3">
      <c r="A852" t="s">
        <v>1592</v>
      </c>
      <c r="B852" t="s">
        <v>1591</v>
      </c>
      <c r="C852" t="s">
        <v>17</v>
      </c>
      <c r="D852" t="s">
        <v>407</v>
      </c>
      <c r="E852" t="s">
        <v>39</v>
      </c>
      <c r="F852" t="s">
        <v>1959</v>
      </c>
      <c r="G852" t="s">
        <v>386</v>
      </c>
    </row>
    <row r="853" spans="1:7" x14ac:dyDescent="0.3">
      <c r="A853" t="s">
        <v>1592</v>
      </c>
      <c r="B853" t="s">
        <v>1591</v>
      </c>
      <c r="C853" t="s">
        <v>17</v>
      </c>
      <c r="D853" t="s">
        <v>407</v>
      </c>
      <c r="E853" t="s">
        <v>252</v>
      </c>
      <c r="F853" t="s">
        <v>1593</v>
      </c>
      <c r="G853" t="s">
        <v>386</v>
      </c>
    </row>
    <row r="854" spans="1:7" x14ac:dyDescent="0.3">
      <c r="A854" t="s">
        <v>1592</v>
      </c>
      <c r="B854" t="s">
        <v>1591</v>
      </c>
      <c r="C854" t="s">
        <v>17</v>
      </c>
      <c r="D854" t="s">
        <v>407</v>
      </c>
      <c r="E854" t="s">
        <v>252</v>
      </c>
      <c r="F854" t="s">
        <v>1959</v>
      </c>
      <c r="G854" t="s">
        <v>386</v>
      </c>
    </row>
    <row r="855" spans="1:7" x14ac:dyDescent="0.3">
      <c r="A855" t="s">
        <v>1592</v>
      </c>
      <c r="B855" t="s">
        <v>1591</v>
      </c>
      <c r="C855" t="s">
        <v>17</v>
      </c>
      <c r="D855" t="s">
        <v>407</v>
      </c>
      <c r="E855" t="s">
        <v>45</v>
      </c>
      <c r="F855" t="s">
        <v>1593</v>
      </c>
      <c r="G855" t="s">
        <v>386</v>
      </c>
    </row>
    <row r="856" spans="1:7" x14ac:dyDescent="0.3">
      <c r="A856" t="s">
        <v>1592</v>
      </c>
      <c r="B856" t="s">
        <v>1591</v>
      </c>
      <c r="C856" t="s">
        <v>17</v>
      </c>
      <c r="D856" t="s">
        <v>407</v>
      </c>
      <c r="E856" t="s">
        <v>45</v>
      </c>
      <c r="F856" t="s">
        <v>1959</v>
      </c>
      <c r="G856" t="s">
        <v>386</v>
      </c>
    </row>
    <row r="857" spans="1:7" x14ac:dyDescent="0.3">
      <c r="A857" t="s">
        <v>1592</v>
      </c>
      <c r="B857" t="s">
        <v>1591</v>
      </c>
      <c r="C857" t="s">
        <v>17</v>
      </c>
      <c r="D857" t="s">
        <v>407</v>
      </c>
      <c r="E857" t="s">
        <v>83</v>
      </c>
      <c r="F857" t="s">
        <v>1593</v>
      </c>
      <c r="G857" t="s">
        <v>386</v>
      </c>
    </row>
    <row r="858" spans="1:7" x14ac:dyDescent="0.3">
      <c r="A858" t="s">
        <v>1592</v>
      </c>
      <c r="B858" t="s">
        <v>1591</v>
      </c>
      <c r="C858" t="s">
        <v>17</v>
      </c>
      <c r="D858" t="s">
        <v>407</v>
      </c>
      <c r="E858" t="s">
        <v>83</v>
      </c>
      <c r="F858" t="s">
        <v>1959</v>
      </c>
      <c r="G858" t="s">
        <v>386</v>
      </c>
    </row>
    <row r="859" spans="1:7" x14ac:dyDescent="0.3">
      <c r="A859" t="s">
        <v>1592</v>
      </c>
      <c r="B859" t="s">
        <v>1591</v>
      </c>
      <c r="C859" t="s">
        <v>17</v>
      </c>
      <c r="D859" t="s">
        <v>407</v>
      </c>
      <c r="E859" t="s">
        <v>339</v>
      </c>
      <c r="F859" t="s">
        <v>1593</v>
      </c>
      <c r="G859" t="s">
        <v>386</v>
      </c>
    </row>
    <row r="860" spans="1:7" x14ac:dyDescent="0.3">
      <c r="A860" t="s">
        <v>1592</v>
      </c>
      <c r="B860" t="s">
        <v>1591</v>
      </c>
      <c r="C860" t="s">
        <v>17</v>
      </c>
      <c r="D860" t="s">
        <v>407</v>
      </c>
      <c r="E860" t="s">
        <v>339</v>
      </c>
      <c r="F860" t="s">
        <v>1959</v>
      </c>
      <c r="G860" t="s">
        <v>386</v>
      </c>
    </row>
    <row r="861" spans="1:7" x14ac:dyDescent="0.3">
      <c r="A861" t="s">
        <v>1592</v>
      </c>
      <c r="B861" t="s">
        <v>1591</v>
      </c>
      <c r="C861" t="s">
        <v>17</v>
      </c>
      <c r="D861" t="s">
        <v>407</v>
      </c>
      <c r="E861" t="s">
        <v>74</v>
      </c>
      <c r="F861" t="s">
        <v>1593</v>
      </c>
      <c r="G861" t="s">
        <v>386</v>
      </c>
    </row>
    <row r="862" spans="1:7" x14ac:dyDescent="0.3">
      <c r="A862" t="s">
        <v>1592</v>
      </c>
      <c r="B862" t="s">
        <v>1591</v>
      </c>
      <c r="C862" t="s">
        <v>17</v>
      </c>
      <c r="D862" t="s">
        <v>407</v>
      </c>
      <c r="E862" t="s">
        <v>74</v>
      </c>
      <c r="F862" t="s">
        <v>1959</v>
      </c>
      <c r="G862" t="s">
        <v>386</v>
      </c>
    </row>
    <row r="863" spans="1:7" x14ac:dyDescent="0.3">
      <c r="A863" t="s">
        <v>1592</v>
      </c>
      <c r="B863" t="s">
        <v>1591</v>
      </c>
      <c r="C863" t="s">
        <v>17</v>
      </c>
      <c r="D863" t="s">
        <v>407</v>
      </c>
      <c r="E863" t="s">
        <v>363</v>
      </c>
      <c r="F863" t="s">
        <v>1593</v>
      </c>
      <c r="G863" t="s">
        <v>386</v>
      </c>
    </row>
    <row r="864" spans="1:7" x14ac:dyDescent="0.3">
      <c r="A864" t="s">
        <v>1592</v>
      </c>
      <c r="B864" t="s">
        <v>1591</v>
      </c>
      <c r="C864" t="s">
        <v>17</v>
      </c>
      <c r="D864" t="s">
        <v>407</v>
      </c>
      <c r="E864" t="s">
        <v>363</v>
      </c>
      <c r="F864" t="s">
        <v>1959</v>
      </c>
      <c r="G864" t="s">
        <v>386</v>
      </c>
    </row>
    <row r="865" spans="1:7" x14ac:dyDescent="0.3">
      <c r="A865" t="s">
        <v>1592</v>
      </c>
      <c r="B865" t="s">
        <v>1591</v>
      </c>
      <c r="C865" t="s">
        <v>17</v>
      </c>
      <c r="D865" t="s">
        <v>407</v>
      </c>
      <c r="E865" t="s">
        <v>32</v>
      </c>
      <c r="F865" t="s">
        <v>1593</v>
      </c>
      <c r="G865" t="s">
        <v>386</v>
      </c>
    </row>
    <row r="866" spans="1:7" x14ac:dyDescent="0.3">
      <c r="A866" t="s">
        <v>1592</v>
      </c>
      <c r="B866" t="s">
        <v>1591</v>
      </c>
      <c r="C866" t="s">
        <v>17</v>
      </c>
      <c r="D866" t="s">
        <v>407</v>
      </c>
      <c r="E866" t="s">
        <v>32</v>
      </c>
      <c r="F866" t="s">
        <v>1959</v>
      </c>
      <c r="G866" t="s">
        <v>386</v>
      </c>
    </row>
    <row r="867" spans="1:7" x14ac:dyDescent="0.3">
      <c r="A867" t="s">
        <v>1592</v>
      </c>
      <c r="B867" t="s">
        <v>1591</v>
      </c>
      <c r="C867" t="s">
        <v>17</v>
      </c>
      <c r="D867" t="s">
        <v>407</v>
      </c>
      <c r="E867" t="s">
        <v>59</v>
      </c>
      <c r="F867" t="s">
        <v>1593</v>
      </c>
      <c r="G867" t="s">
        <v>386</v>
      </c>
    </row>
    <row r="868" spans="1:7" x14ac:dyDescent="0.3">
      <c r="A868" t="s">
        <v>1592</v>
      </c>
      <c r="B868" t="s">
        <v>1591</v>
      </c>
      <c r="C868" t="s">
        <v>17</v>
      </c>
      <c r="D868" t="s">
        <v>407</v>
      </c>
      <c r="E868" t="s">
        <v>59</v>
      </c>
      <c r="F868" t="s">
        <v>1959</v>
      </c>
      <c r="G868" t="s">
        <v>386</v>
      </c>
    </row>
    <row r="869" spans="1:7" x14ac:dyDescent="0.3">
      <c r="A869" t="s">
        <v>1592</v>
      </c>
      <c r="B869" t="s">
        <v>1591</v>
      </c>
      <c r="C869" t="s">
        <v>17</v>
      </c>
      <c r="D869" t="s">
        <v>407</v>
      </c>
      <c r="E869" t="s">
        <v>179</v>
      </c>
      <c r="F869" t="s">
        <v>1593</v>
      </c>
      <c r="G869" t="s">
        <v>386</v>
      </c>
    </row>
    <row r="870" spans="1:7" x14ac:dyDescent="0.3">
      <c r="A870" t="s">
        <v>1592</v>
      </c>
      <c r="B870" t="s">
        <v>1591</v>
      </c>
      <c r="C870" t="s">
        <v>17</v>
      </c>
      <c r="D870" t="s">
        <v>407</v>
      </c>
      <c r="E870" t="s">
        <v>179</v>
      </c>
      <c r="F870" t="s">
        <v>1959</v>
      </c>
      <c r="G870" t="s">
        <v>386</v>
      </c>
    </row>
    <row r="871" spans="1:7" x14ac:dyDescent="0.3">
      <c r="A871" t="s">
        <v>1592</v>
      </c>
      <c r="B871" t="s">
        <v>1591</v>
      </c>
      <c r="C871" t="s">
        <v>17</v>
      </c>
      <c r="D871" t="s">
        <v>407</v>
      </c>
      <c r="E871" t="s">
        <v>220</v>
      </c>
      <c r="F871" t="s">
        <v>1593</v>
      </c>
      <c r="G871" t="s">
        <v>386</v>
      </c>
    </row>
    <row r="872" spans="1:7" x14ac:dyDescent="0.3">
      <c r="A872" t="s">
        <v>1592</v>
      </c>
      <c r="B872" t="s">
        <v>1591</v>
      </c>
      <c r="C872" t="s">
        <v>17</v>
      </c>
      <c r="D872" t="s">
        <v>407</v>
      </c>
      <c r="E872" t="s">
        <v>220</v>
      </c>
      <c r="F872" t="s">
        <v>1959</v>
      </c>
      <c r="G872" t="s">
        <v>386</v>
      </c>
    </row>
    <row r="873" spans="1:7" x14ac:dyDescent="0.3">
      <c r="A873" t="s">
        <v>1592</v>
      </c>
      <c r="B873" t="s">
        <v>1591</v>
      </c>
      <c r="C873" t="s">
        <v>17</v>
      </c>
      <c r="D873" t="s">
        <v>407</v>
      </c>
      <c r="E873" t="s">
        <v>89</v>
      </c>
      <c r="F873" t="s">
        <v>1593</v>
      </c>
      <c r="G873" t="s">
        <v>386</v>
      </c>
    </row>
    <row r="874" spans="1:7" x14ac:dyDescent="0.3">
      <c r="A874" t="s">
        <v>1592</v>
      </c>
      <c r="B874" t="s">
        <v>1591</v>
      </c>
      <c r="C874" t="s">
        <v>17</v>
      </c>
      <c r="D874" t="s">
        <v>407</v>
      </c>
      <c r="E874" t="s">
        <v>89</v>
      </c>
      <c r="F874" t="s">
        <v>1959</v>
      </c>
      <c r="G874" t="s">
        <v>386</v>
      </c>
    </row>
    <row r="875" spans="1:7" x14ac:dyDescent="0.3">
      <c r="A875" t="s">
        <v>1592</v>
      </c>
      <c r="B875" t="s">
        <v>1591</v>
      </c>
      <c r="C875" t="s">
        <v>17</v>
      </c>
      <c r="D875" t="s">
        <v>407</v>
      </c>
      <c r="E875" t="s">
        <v>66</v>
      </c>
      <c r="F875" t="s">
        <v>1593</v>
      </c>
      <c r="G875" t="s">
        <v>386</v>
      </c>
    </row>
    <row r="876" spans="1:7" x14ac:dyDescent="0.3">
      <c r="A876" t="s">
        <v>1592</v>
      </c>
      <c r="B876" t="s">
        <v>1591</v>
      </c>
      <c r="C876" t="s">
        <v>17</v>
      </c>
      <c r="D876" t="s">
        <v>407</v>
      </c>
      <c r="E876" t="s">
        <v>66</v>
      </c>
      <c r="F876" t="s">
        <v>1959</v>
      </c>
      <c r="G876" t="s">
        <v>386</v>
      </c>
    </row>
    <row r="877" spans="1:7" x14ac:dyDescent="0.3">
      <c r="A877" t="s">
        <v>1592</v>
      </c>
      <c r="B877" t="s">
        <v>1591</v>
      </c>
      <c r="C877" t="s">
        <v>17</v>
      </c>
      <c r="D877" t="s">
        <v>407</v>
      </c>
      <c r="E877" t="s">
        <v>260</v>
      </c>
      <c r="F877" t="s">
        <v>1593</v>
      </c>
      <c r="G877" t="s">
        <v>386</v>
      </c>
    </row>
    <row r="878" spans="1:7" x14ac:dyDescent="0.3">
      <c r="A878" t="s">
        <v>1592</v>
      </c>
      <c r="B878" t="s">
        <v>1591</v>
      </c>
      <c r="C878" t="s">
        <v>17</v>
      </c>
      <c r="D878" t="s">
        <v>407</v>
      </c>
      <c r="E878" t="s">
        <v>260</v>
      </c>
      <c r="F878" t="s">
        <v>1959</v>
      </c>
      <c r="G878" t="s">
        <v>386</v>
      </c>
    </row>
    <row r="879" spans="1:7" x14ac:dyDescent="0.3">
      <c r="A879" t="s">
        <v>1592</v>
      </c>
      <c r="B879" t="s">
        <v>1591</v>
      </c>
      <c r="C879" t="s">
        <v>17</v>
      </c>
      <c r="D879" t="s">
        <v>407</v>
      </c>
      <c r="E879" t="s">
        <v>94</v>
      </c>
      <c r="F879" t="s">
        <v>1593</v>
      </c>
      <c r="G879" t="s">
        <v>386</v>
      </c>
    </row>
    <row r="880" spans="1:7" x14ac:dyDescent="0.3">
      <c r="A880" t="s">
        <v>1592</v>
      </c>
      <c r="B880" t="s">
        <v>1591</v>
      </c>
      <c r="C880" t="s">
        <v>17</v>
      </c>
      <c r="D880" t="s">
        <v>407</v>
      </c>
      <c r="E880" t="s">
        <v>94</v>
      </c>
      <c r="F880" t="s">
        <v>1959</v>
      </c>
      <c r="G880" t="s">
        <v>386</v>
      </c>
    </row>
    <row r="881" spans="1:7" x14ac:dyDescent="0.3">
      <c r="A881" t="s">
        <v>1592</v>
      </c>
      <c r="B881" t="s">
        <v>1591</v>
      </c>
      <c r="C881" t="s">
        <v>17</v>
      </c>
      <c r="D881" t="s">
        <v>407</v>
      </c>
      <c r="E881" t="s">
        <v>145</v>
      </c>
      <c r="F881" t="s">
        <v>1593</v>
      </c>
      <c r="G881" t="s">
        <v>386</v>
      </c>
    </row>
    <row r="882" spans="1:7" x14ac:dyDescent="0.3">
      <c r="A882" t="s">
        <v>1592</v>
      </c>
      <c r="B882" t="s">
        <v>1591</v>
      </c>
      <c r="C882" t="s">
        <v>17</v>
      </c>
      <c r="D882" t="s">
        <v>407</v>
      </c>
      <c r="E882" t="s">
        <v>145</v>
      </c>
      <c r="F882" t="s">
        <v>1959</v>
      </c>
      <c r="G882" t="s">
        <v>386</v>
      </c>
    </row>
    <row r="883" spans="1:7" x14ac:dyDescent="0.3">
      <c r="A883" t="s">
        <v>1592</v>
      </c>
      <c r="B883" t="s">
        <v>1591</v>
      </c>
      <c r="C883" t="s">
        <v>17</v>
      </c>
      <c r="D883" t="s">
        <v>407</v>
      </c>
      <c r="E883" t="s">
        <v>301</v>
      </c>
      <c r="F883" t="s">
        <v>1593</v>
      </c>
      <c r="G883" t="s">
        <v>386</v>
      </c>
    </row>
    <row r="884" spans="1:7" x14ac:dyDescent="0.3">
      <c r="A884" t="s">
        <v>1592</v>
      </c>
      <c r="B884" t="s">
        <v>1591</v>
      </c>
      <c r="C884" t="s">
        <v>17</v>
      </c>
      <c r="D884" t="s">
        <v>407</v>
      </c>
      <c r="E884" t="s">
        <v>301</v>
      </c>
      <c r="F884" t="s">
        <v>1959</v>
      </c>
      <c r="G884" t="s">
        <v>386</v>
      </c>
    </row>
    <row r="885" spans="1:7" x14ac:dyDescent="0.3">
      <c r="A885" t="s">
        <v>1592</v>
      </c>
      <c r="B885" t="s">
        <v>1591</v>
      </c>
      <c r="C885" t="s">
        <v>17</v>
      </c>
      <c r="D885" t="s">
        <v>407</v>
      </c>
      <c r="E885" t="s">
        <v>302</v>
      </c>
      <c r="F885" t="s">
        <v>1593</v>
      </c>
      <c r="G885" t="s">
        <v>386</v>
      </c>
    </row>
    <row r="886" spans="1:7" x14ac:dyDescent="0.3">
      <c r="A886" t="s">
        <v>1592</v>
      </c>
      <c r="B886" t="s">
        <v>1591</v>
      </c>
      <c r="C886" t="s">
        <v>17</v>
      </c>
      <c r="D886" t="s">
        <v>407</v>
      </c>
      <c r="E886" t="s">
        <v>302</v>
      </c>
      <c r="F886" t="s">
        <v>1959</v>
      </c>
      <c r="G886" t="s">
        <v>386</v>
      </c>
    </row>
    <row r="887" spans="1:7" x14ac:dyDescent="0.3">
      <c r="A887" t="s">
        <v>1592</v>
      </c>
      <c r="B887" t="s">
        <v>1591</v>
      </c>
      <c r="C887" t="s">
        <v>17</v>
      </c>
      <c r="D887" t="s">
        <v>407</v>
      </c>
      <c r="E887" t="s">
        <v>277</v>
      </c>
      <c r="F887" t="s">
        <v>1593</v>
      </c>
      <c r="G887" t="s">
        <v>386</v>
      </c>
    </row>
    <row r="888" spans="1:7" x14ac:dyDescent="0.3">
      <c r="A888" t="s">
        <v>1592</v>
      </c>
      <c r="B888" t="s">
        <v>1591</v>
      </c>
      <c r="C888" t="s">
        <v>17</v>
      </c>
      <c r="D888" t="s">
        <v>407</v>
      </c>
      <c r="E888" t="s">
        <v>277</v>
      </c>
      <c r="F888" t="s">
        <v>1959</v>
      </c>
      <c r="G888" t="s">
        <v>386</v>
      </c>
    </row>
    <row r="889" spans="1:7" x14ac:dyDescent="0.3">
      <c r="A889" t="s">
        <v>1592</v>
      </c>
      <c r="B889" t="s">
        <v>1591</v>
      </c>
      <c r="C889" t="s">
        <v>17</v>
      </c>
      <c r="D889" t="s">
        <v>407</v>
      </c>
      <c r="E889" t="s">
        <v>146</v>
      </c>
      <c r="F889" t="s">
        <v>1593</v>
      </c>
      <c r="G889" t="s">
        <v>386</v>
      </c>
    </row>
    <row r="890" spans="1:7" x14ac:dyDescent="0.3">
      <c r="A890" t="s">
        <v>1592</v>
      </c>
      <c r="B890" t="s">
        <v>1591</v>
      </c>
      <c r="C890" t="s">
        <v>17</v>
      </c>
      <c r="D890" t="s">
        <v>407</v>
      </c>
      <c r="E890" t="s">
        <v>146</v>
      </c>
      <c r="F890" t="s">
        <v>1959</v>
      </c>
      <c r="G890" t="s">
        <v>386</v>
      </c>
    </row>
    <row r="891" spans="1:7" x14ac:dyDescent="0.3">
      <c r="A891" t="s">
        <v>1592</v>
      </c>
      <c r="B891" t="s">
        <v>1591</v>
      </c>
      <c r="C891" t="s">
        <v>17</v>
      </c>
      <c r="D891" t="s">
        <v>407</v>
      </c>
      <c r="E891" t="s">
        <v>47</v>
      </c>
      <c r="F891" t="s">
        <v>1593</v>
      </c>
      <c r="G891" t="s">
        <v>386</v>
      </c>
    </row>
    <row r="892" spans="1:7" x14ac:dyDescent="0.3">
      <c r="A892" t="s">
        <v>1592</v>
      </c>
      <c r="B892" t="s">
        <v>1591</v>
      </c>
      <c r="C892" t="s">
        <v>17</v>
      </c>
      <c r="D892" t="s">
        <v>407</v>
      </c>
      <c r="E892" t="s">
        <v>47</v>
      </c>
      <c r="F892" t="s">
        <v>1959</v>
      </c>
      <c r="G892" t="s">
        <v>386</v>
      </c>
    </row>
    <row r="893" spans="1:7" x14ac:dyDescent="0.3">
      <c r="A893" t="s">
        <v>1592</v>
      </c>
      <c r="B893" t="s">
        <v>1591</v>
      </c>
      <c r="C893" t="s">
        <v>17</v>
      </c>
      <c r="D893" t="s">
        <v>407</v>
      </c>
      <c r="E893" t="s">
        <v>127</v>
      </c>
      <c r="F893" t="s">
        <v>1593</v>
      </c>
      <c r="G893" t="s">
        <v>386</v>
      </c>
    </row>
    <row r="894" spans="1:7" x14ac:dyDescent="0.3">
      <c r="A894" t="s">
        <v>1592</v>
      </c>
      <c r="B894" t="s">
        <v>1591</v>
      </c>
      <c r="C894" t="s">
        <v>17</v>
      </c>
      <c r="D894" t="s">
        <v>407</v>
      </c>
      <c r="E894" t="s">
        <v>127</v>
      </c>
      <c r="F894" t="s">
        <v>1959</v>
      </c>
      <c r="G894" t="s">
        <v>386</v>
      </c>
    </row>
    <row r="895" spans="1:7" x14ac:dyDescent="0.3">
      <c r="A895" t="s">
        <v>1592</v>
      </c>
      <c r="B895" t="s">
        <v>1591</v>
      </c>
      <c r="C895" t="s">
        <v>17</v>
      </c>
      <c r="D895" t="s">
        <v>407</v>
      </c>
      <c r="E895" t="s">
        <v>167</v>
      </c>
      <c r="F895" t="s">
        <v>1593</v>
      </c>
      <c r="G895" t="s">
        <v>386</v>
      </c>
    </row>
    <row r="896" spans="1:7" x14ac:dyDescent="0.3">
      <c r="A896" t="s">
        <v>1592</v>
      </c>
      <c r="B896" t="s">
        <v>1591</v>
      </c>
      <c r="C896" t="s">
        <v>17</v>
      </c>
      <c r="D896" t="s">
        <v>407</v>
      </c>
      <c r="E896" t="s">
        <v>167</v>
      </c>
      <c r="F896" t="s">
        <v>1959</v>
      </c>
      <c r="G896" t="s">
        <v>386</v>
      </c>
    </row>
    <row r="897" spans="1:7" x14ac:dyDescent="0.3">
      <c r="A897" t="s">
        <v>1592</v>
      </c>
      <c r="B897" t="s">
        <v>1591</v>
      </c>
      <c r="C897" t="s">
        <v>17</v>
      </c>
      <c r="D897" t="s">
        <v>407</v>
      </c>
      <c r="E897" t="s">
        <v>288</v>
      </c>
      <c r="F897" t="s">
        <v>1593</v>
      </c>
      <c r="G897" t="s">
        <v>386</v>
      </c>
    </row>
    <row r="898" spans="1:7" x14ac:dyDescent="0.3">
      <c r="A898" t="s">
        <v>1592</v>
      </c>
      <c r="B898" t="s">
        <v>1591</v>
      </c>
      <c r="C898" t="s">
        <v>17</v>
      </c>
      <c r="D898" t="s">
        <v>407</v>
      </c>
      <c r="E898" t="s">
        <v>288</v>
      </c>
      <c r="F898" t="s">
        <v>1959</v>
      </c>
      <c r="G898" t="s">
        <v>386</v>
      </c>
    </row>
    <row r="899" spans="1:7" x14ac:dyDescent="0.3">
      <c r="A899" t="s">
        <v>1592</v>
      </c>
      <c r="B899" t="s">
        <v>1591</v>
      </c>
      <c r="C899" t="s">
        <v>17</v>
      </c>
      <c r="D899" t="s">
        <v>407</v>
      </c>
      <c r="E899" t="s">
        <v>198</v>
      </c>
      <c r="F899" t="s">
        <v>1593</v>
      </c>
      <c r="G899" t="s">
        <v>386</v>
      </c>
    </row>
    <row r="900" spans="1:7" x14ac:dyDescent="0.3">
      <c r="A900" t="s">
        <v>1592</v>
      </c>
      <c r="B900" t="s">
        <v>1591</v>
      </c>
      <c r="C900" t="s">
        <v>17</v>
      </c>
      <c r="D900" t="s">
        <v>407</v>
      </c>
      <c r="E900" t="s">
        <v>198</v>
      </c>
      <c r="F900" t="s">
        <v>1959</v>
      </c>
      <c r="G900" t="s">
        <v>386</v>
      </c>
    </row>
    <row r="901" spans="1:7" x14ac:dyDescent="0.3">
      <c r="A901" t="s">
        <v>1592</v>
      </c>
      <c r="B901" t="s">
        <v>1591</v>
      </c>
      <c r="C901" t="s">
        <v>17</v>
      </c>
      <c r="D901" t="s">
        <v>407</v>
      </c>
      <c r="E901" t="s">
        <v>203</v>
      </c>
      <c r="F901" t="s">
        <v>1593</v>
      </c>
      <c r="G901" t="s">
        <v>386</v>
      </c>
    </row>
    <row r="902" spans="1:7" x14ac:dyDescent="0.3">
      <c r="A902" t="s">
        <v>1592</v>
      </c>
      <c r="B902" t="s">
        <v>1591</v>
      </c>
      <c r="C902" t="s">
        <v>17</v>
      </c>
      <c r="D902" t="s">
        <v>407</v>
      </c>
      <c r="E902" t="s">
        <v>203</v>
      </c>
      <c r="F902" t="s">
        <v>1959</v>
      </c>
      <c r="G902" t="s">
        <v>386</v>
      </c>
    </row>
    <row r="903" spans="1:7" x14ac:dyDescent="0.3">
      <c r="A903" t="s">
        <v>1592</v>
      </c>
      <c r="B903" t="s">
        <v>1591</v>
      </c>
      <c r="C903" t="s">
        <v>17</v>
      </c>
      <c r="D903" t="s">
        <v>407</v>
      </c>
      <c r="E903" t="s">
        <v>128</v>
      </c>
      <c r="F903" t="s">
        <v>1593</v>
      </c>
      <c r="G903" t="s">
        <v>386</v>
      </c>
    </row>
    <row r="904" spans="1:7" x14ac:dyDescent="0.3">
      <c r="A904" t="s">
        <v>1592</v>
      </c>
      <c r="B904" t="s">
        <v>1591</v>
      </c>
      <c r="C904" t="s">
        <v>17</v>
      </c>
      <c r="D904" t="s">
        <v>407</v>
      </c>
      <c r="E904" t="s">
        <v>128</v>
      </c>
      <c r="F904" t="s">
        <v>1959</v>
      </c>
      <c r="G904" t="s">
        <v>386</v>
      </c>
    </row>
    <row r="905" spans="1:7" x14ac:dyDescent="0.3">
      <c r="A905" t="s">
        <v>1592</v>
      </c>
      <c r="B905" t="s">
        <v>1591</v>
      </c>
      <c r="C905" t="s">
        <v>17</v>
      </c>
      <c r="D905" t="s">
        <v>407</v>
      </c>
      <c r="E905" t="s">
        <v>239</v>
      </c>
      <c r="F905" t="s">
        <v>1593</v>
      </c>
      <c r="G905" t="s">
        <v>386</v>
      </c>
    </row>
    <row r="906" spans="1:7" x14ac:dyDescent="0.3">
      <c r="A906" t="s">
        <v>1592</v>
      </c>
      <c r="B906" t="s">
        <v>1591</v>
      </c>
      <c r="C906" t="s">
        <v>17</v>
      </c>
      <c r="D906" t="s">
        <v>407</v>
      </c>
      <c r="E906" t="s">
        <v>239</v>
      </c>
      <c r="F906" t="s">
        <v>1959</v>
      </c>
      <c r="G906" t="s">
        <v>386</v>
      </c>
    </row>
    <row r="907" spans="1:7" x14ac:dyDescent="0.3">
      <c r="A907" t="s">
        <v>1592</v>
      </c>
      <c r="B907" t="s">
        <v>1591</v>
      </c>
      <c r="C907" t="s">
        <v>17</v>
      </c>
      <c r="D907" t="s">
        <v>407</v>
      </c>
      <c r="E907" t="s">
        <v>262</v>
      </c>
      <c r="F907" t="s">
        <v>1593</v>
      </c>
      <c r="G907" t="s">
        <v>386</v>
      </c>
    </row>
    <row r="908" spans="1:7" x14ac:dyDescent="0.3">
      <c r="A908" t="s">
        <v>1592</v>
      </c>
      <c r="B908" t="s">
        <v>1591</v>
      </c>
      <c r="C908" t="s">
        <v>17</v>
      </c>
      <c r="D908" t="s">
        <v>407</v>
      </c>
      <c r="E908" t="s">
        <v>262</v>
      </c>
      <c r="F908" t="s">
        <v>1959</v>
      </c>
      <c r="G908" t="s">
        <v>386</v>
      </c>
    </row>
    <row r="909" spans="1:7" x14ac:dyDescent="0.3">
      <c r="A909" t="s">
        <v>1592</v>
      </c>
      <c r="B909" t="s">
        <v>1591</v>
      </c>
      <c r="C909" t="s">
        <v>17</v>
      </c>
      <c r="D909" t="s">
        <v>407</v>
      </c>
      <c r="E909" t="s">
        <v>284</v>
      </c>
      <c r="F909" t="s">
        <v>1593</v>
      </c>
      <c r="G909" t="s">
        <v>386</v>
      </c>
    </row>
    <row r="910" spans="1:7" x14ac:dyDescent="0.3">
      <c r="A910" t="s">
        <v>1592</v>
      </c>
      <c r="B910" t="s">
        <v>1591</v>
      </c>
      <c r="C910" t="s">
        <v>17</v>
      </c>
      <c r="D910" t="s">
        <v>407</v>
      </c>
      <c r="E910" t="s">
        <v>284</v>
      </c>
      <c r="F910" t="s">
        <v>1959</v>
      </c>
      <c r="G910" t="s">
        <v>386</v>
      </c>
    </row>
    <row r="911" spans="1:7" x14ac:dyDescent="0.3">
      <c r="A911" t="s">
        <v>1592</v>
      </c>
      <c r="B911" t="s">
        <v>1591</v>
      </c>
      <c r="C911" t="s">
        <v>17</v>
      </c>
      <c r="D911" t="s">
        <v>407</v>
      </c>
      <c r="E911" t="s">
        <v>200</v>
      </c>
      <c r="F911" t="s">
        <v>1593</v>
      </c>
      <c r="G911" t="s">
        <v>386</v>
      </c>
    </row>
    <row r="912" spans="1:7" x14ac:dyDescent="0.3">
      <c r="A912" t="s">
        <v>1592</v>
      </c>
      <c r="B912" t="s">
        <v>1591</v>
      </c>
      <c r="C912" t="s">
        <v>17</v>
      </c>
      <c r="D912" t="s">
        <v>407</v>
      </c>
      <c r="E912" t="s">
        <v>200</v>
      </c>
      <c r="F912" t="s">
        <v>1959</v>
      </c>
      <c r="G912" t="s">
        <v>386</v>
      </c>
    </row>
    <row r="913" spans="1:7" x14ac:dyDescent="0.3">
      <c r="A913" t="s">
        <v>1592</v>
      </c>
      <c r="B913" t="s">
        <v>1591</v>
      </c>
      <c r="C913" t="s">
        <v>17</v>
      </c>
      <c r="D913" t="s">
        <v>407</v>
      </c>
      <c r="E913" t="s">
        <v>253</v>
      </c>
      <c r="F913" t="s">
        <v>1593</v>
      </c>
      <c r="G913" t="s">
        <v>386</v>
      </c>
    </row>
    <row r="914" spans="1:7" x14ac:dyDescent="0.3">
      <c r="A914" t="s">
        <v>1592</v>
      </c>
      <c r="B914" t="s">
        <v>1591</v>
      </c>
      <c r="C914" t="s">
        <v>17</v>
      </c>
      <c r="D914" t="s">
        <v>407</v>
      </c>
      <c r="E914" t="s">
        <v>253</v>
      </c>
      <c r="F914" t="s">
        <v>1959</v>
      </c>
      <c r="G914" t="s">
        <v>386</v>
      </c>
    </row>
    <row r="915" spans="1:7" x14ac:dyDescent="0.3">
      <c r="A915" t="s">
        <v>1592</v>
      </c>
      <c r="B915" t="s">
        <v>1591</v>
      </c>
      <c r="C915" t="s">
        <v>17</v>
      </c>
      <c r="D915" t="s">
        <v>407</v>
      </c>
      <c r="E915" t="s">
        <v>286</v>
      </c>
      <c r="F915" t="s">
        <v>1593</v>
      </c>
      <c r="G915" t="s">
        <v>386</v>
      </c>
    </row>
    <row r="916" spans="1:7" x14ac:dyDescent="0.3">
      <c r="A916" t="s">
        <v>1592</v>
      </c>
      <c r="B916" t="s">
        <v>1591</v>
      </c>
      <c r="C916" t="s">
        <v>17</v>
      </c>
      <c r="D916" t="s">
        <v>407</v>
      </c>
      <c r="E916" t="s">
        <v>286</v>
      </c>
      <c r="F916" t="s">
        <v>1959</v>
      </c>
      <c r="G916" t="s">
        <v>386</v>
      </c>
    </row>
    <row r="917" spans="1:7" x14ac:dyDescent="0.3">
      <c r="A917" t="s">
        <v>1592</v>
      </c>
      <c r="B917" t="s">
        <v>1591</v>
      </c>
      <c r="C917" t="s">
        <v>17</v>
      </c>
      <c r="D917" t="s">
        <v>407</v>
      </c>
      <c r="E917" t="s">
        <v>104</v>
      </c>
      <c r="F917" t="s">
        <v>1593</v>
      </c>
      <c r="G917" t="s">
        <v>386</v>
      </c>
    </row>
    <row r="918" spans="1:7" x14ac:dyDescent="0.3">
      <c r="A918" t="s">
        <v>1592</v>
      </c>
      <c r="B918" t="s">
        <v>1591</v>
      </c>
      <c r="C918" t="s">
        <v>17</v>
      </c>
      <c r="D918" t="s">
        <v>407</v>
      </c>
      <c r="E918" t="s">
        <v>104</v>
      </c>
      <c r="F918" t="s">
        <v>1959</v>
      </c>
      <c r="G918" t="s">
        <v>386</v>
      </c>
    </row>
    <row r="919" spans="1:7" x14ac:dyDescent="0.3">
      <c r="A919" t="s">
        <v>1592</v>
      </c>
      <c r="B919" t="s">
        <v>1591</v>
      </c>
      <c r="C919" t="s">
        <v>17</v>
      </c>
      <c r="D919" t="s">
        <v>407</v>
      </c>
      <c r="E919" t="s">
        <v>201</v>
      </c>
      <c r="F919" t="s">
        <v>1593</v>
      </c>
      <c r="G919" t="s">
        <v>386</v>
      </c>
    </row>
    <row r="920" spans="1:7" x14ac:dyDescent="0.3">
      <c r="A920" t="s">
        <v>1592</v>
      </c>
      <c r="B920" t="s">
        <v>1591</v>
      </c>
      <c r="C920" t="s">
        <v>17</v>
      </c>
      <c r="D920" t="s">
        <v>407</v>
      </c>
      <c r="E920" t="s">
        <v>201</v>
      </c>
      <c r="F920" t="s">
        <v>1959</v>
      </c>
      <c r="G920" t="s">
        <v>386</v>
      </c>
    </row>
    <row r="921" spans="1:7" x14ac:dyDescent="0.3">
      <c r="A921" t="s">
        <v>1592</v>
      </c>
      <c r="B921" t="s">
        <v>1591</v>
      </c>
      <c r="C921" t="s">
        <v>17</v>
      </c>
      <c r="D921" t="s">
        <v>407</v>
      </c>
      <c r="E921" t="s">
        <v>281</v>
      </c>
      <c r="F921" t="s">
        <v>1593</v>
      </c>
      <c r="G921" t="s">
        <v>386</v>
      </c>
    </row>
    <row r="922" spans="1:7" x14ac:dyDescent="0.3">
      <c r="A922" t="s">
        <v>1592</v>
      </c>
      <c r="B922" t="s">
        <v>1591</v>
      </c>
      <c r="C922" t="s">
        <v>17</v>
      </c>
      <c r="D922" t="s">
        <v>407</v>
      </c>
      <c r="E922" t="s">
        <v>281</v>
      </c>
      <c r="F922" t="s">
        <v>1959</v>
      </c>
      <c r="G922" t="s">
        <v>386</v>
      </c>
    </row>
    <row r="923" spans="1:7" x14ac:dyDescent="0.3">
      <c r="A923" t="s">
        <v>1592</v>
      </c>
      <c r="B923" t="s">
        <v>1591</v>
      </c>
      <c r="C923" t="s">
        <v>17</v>
      </c>
      <c r="D923" t="s">
        <v>407</v>
      </c>
      <c r="E923" t="s">
        <v>202</v>
      </c>
      <c r="F923" t="s">
        <v>1593</v>
      </c>
      <c r="G923" t="s">
        <v>386</v>
      </c>
    </row>
    <row r="924" spans="1:7" x14ac:dyDescent="0.3">
      <c r="A924" t="s">
        <v>1592</v>
      </c>
      <c r="B924" t="s">
        <v>1591</v>
      </c>
      <c r="C924" t="s">
        <v>17</v>
      </c>
      <c r="D924" t="s">
        <v>407</v>
      </c>
      <c r="E924" t="s">
        <v>202</v>
      </c>
      <c r="F924" t="s">
        <v>1959</v>
      </c>
      <c r="G924" t="s">
        <v>386</v>
      </c>
    </row>
    <row r="925" spans="1:7" x14ac:dyDescent="0.3">
      <c r="A925" t="s">
        <v>1592</v>
      </c>
      <c r="B925" t="s">
        <v>1591</v>
      </c>
      <c r="C925" t="s">
        <v>17</v>
      </c>
      <c r="D925" t="s">
        <v>407</v>
      </c>
      <c r="E925" t="s">
        <v>105</v>
      </c>
      <c r="F925" t="s">
        <v>1593</v>
      </c>
      <c r="G925" t="s">
        <v>386</v>
      </c>
    </row>
    <row r="926" spans="1:7" x14ac:dyDescent="0.3">
      <c r="A926" t="s">
        <v>1592</v>
      </c>
      <c r="B926" t="s">
        <v>1591</v>
      </c>
      <c r="C926" t="s">
        <v>17</v>
      </c>
      <c r="D926" t="s">
        <v>407</v>
      </c>
      <c r="E926" t="s">
        <v>105</v>
      </c>
      <c r="F926" t="s">
        <v>1959</v>
      </c>
      <c r="G926" t="s">
        <v>386</v>
      </c>
    </row>
    <row r="927" spans="1:7" x14ac:dyDescent="0.3">
      <c r="A927" t="s">
        <v>1592</v>
      </c>
      <c r="B927" t="s">
        <v>1591</v>
      </c>
      <c r="C927" t="s">
        <v>17</v>
      </c>
      <c r="D927" t="s">
        <v>407</v>
      </c>
      <c r="E927" t="s">
        <v>158</v>
      </c>
      <c r="F927" t="s">
        <v>1593</v>
      </c>
      <c r="G927" t="s">
        <v>386</v>
      </c>
    </row>
    <row r="928" spans="1:7" x14ac:dyDescent="0.3">
      <c r="A928" t="s">
        <v>1592</v>
      </c>
      <c r="B928" t="s">
        <v>1591</v>
      </c>
      <c r="C928" t="s">
        <v>17</v>
      </c>
      <c r="D928" t="s">
        <v>407</v>
      </c>
      <c r="E928" t="s">
        <v>158</v>
      </c>
      <c r="F928" t="s">
        <v>1959</v>
      </c>
      <c r="G928" t="s">
        <v>386</v>
      </c>
    </row>
    <row r="929" spans="1:7" x14ac:dyDescent="0.3">
      <c r="A929" t="s">
        <v>1592</v>
      </c>
      <c r="B929" t="s">
        <v>1591</v>
      </c>
      <c r="C929" t="s">
        <v>17</v>
      </c>
      <c r="D929" t="s">
        <v>407</v>
      </c>
      <c r="E929" t="s">
        <v>33</v>
      </c>
      <c r="F929" t="s">
        <v>1593</v>
      </c>
      <c r="G929" t="s">
        <v>386</v>
      </c>
    </row>
    <row r="930" spans="1:7" x14ac:dyDescent="0.3">
      <c r="A930" t="s">
        <v>1592</v>
      </c>
      <c r="B930" t="s">
        <v>1591</v>
      </c>
      <c r="C930" t="s">
        <v>17</v>
      </c>
      <c r="D930" t="s">
        <v>407</v>
      </c>
      <c r="E930" t="s">
        <v>33</v>
      </c>
      <c r="F930" t="s">
        <v>1959</v>
      </c>
      <c r="G930" t="s">
        <v>386</v>
      </c>
    </row>
    <row r="931" spans="1:7" x14ac:dyDescent="0.3">
      <c r="A931" t="s">
        <v>1592</v>
      </c>
      <c r="B931" t="s">
        <v>1591</v>
      </c>
      <c r="C931" t="s">
        <v>17</v>
      </c>
      <c r="D931" t="s">
        <v>407</v>
      </c>
      <c r="E931" t="s">
        <v>334</v>
      </c>
      <c r="F931" t="s">
        <v>1593</v>
      </c>
      <c r="G931" t="s">
        <v>386</v>
      </c>
    </row>
    <row r="932" spans="1:7" x14ac:dyDescent="0.3">
      <c r="A932" t="s">
        <v>1592</v>
      </c>
      <c r="B932" t="s">
        <v>1591</v>
      </c>
      <c r="C932" t="s">
        <v>17</v>
      </c>
      <c r="D932" t="s">
        <v>407</v>
      </c>
      <c r="E932" t="s">
        <v>334</v>
      </c>
      <c r="F932" t="s">
        <v>1959</v>
      </c>
      <c r="G932" t="s">
        <v>386</v>
      </c>
    </row>
    <row r="933" spans="1:7" x14ac:dyDescent="0.3">
      <c r="A933" t="s">
        <v>1592</v>
      </c>
      <c r="B933" t="s">
        <v>1591</v>
      </c>
      <c r="C933" t="s">
        <v>17</v>
      </c>
      <c r="D933" t="s">
        <v>407</v>
      </c>
      <c r="E933" t="s">
        <v>241</v>
      </c>
      <c r="F933" t="s">
        <v>1593</v>
      </c>
      <c r="G933" t="s">
        <v>386</v>
      </c>
    </row>
    <row r="934" spans="1:7" x14ac:dyDescent="0.3">
      <c r="A934" t="s">
        <v>1592</v>
      </c>
      <c r="B934" t="s">
        <v>1591</v>
      </c>
      <c r="C934" t="s">
        <v>17</v>
      </c>
      <c r="D934" t="s">
        <v>407</v>
      </c>
      <c r="E934" t="s">
        <v>241</v>
      </c>
      <c r="F934" t="s">
        <v>1959</v>
      </c>
      <c r="G934" t="s">
        <v>386</v>
      </c>
    </row>
    <row r="935" spans="1:7" x14ac:dyDescent="0.3">
      <c r="A935" t="s">
        <v>1592</v>
      </c>
      <c r="B935" t="s">
        <v>1591</v>
      </c>
      <c r="C935" t="s">
        <v>17</v>
      </c>
      <c r="D935" t="s">
        <v>407</v>
      </c>
      <c r="E935" t="s">
        <v>106</v>
      </c>
      <c r="F935" t="s">
        <v>1593</v>
      </c>
      <c r="G935" t="s">
        <v>386</v>
      </c>
    </row>
    <row r="936" spans="1:7" x14ac:dyDescent="0.3">
      <c r="A936" t="s">
        <v>1592</v>
      </c>
      <c r="B936" t="s">
        <v>1591</v>
      </c>
      <c r="C936" t="s">
        <v>17</v>
      </c>
      <c r="D936" t="s">
        <v>407</v>
      </c>
      <c r="E936" t="s">
        <v>106</v>
      </c>
      <c r="F936" t="s">
        <v>1959</v>
      </c>
      <c r="G936" t="s">
        <v>386</v>
      </c>
    </row>
    <row r="937" spans="1:7" x14ac:dyDescent="0.3">
      <c r="A937" t="s">
        <v>1592</v>
      </c>
      <c r="B937" t="s">
        <v>1591</v>
      </c>
      <c r="C937" t="s">
        <v>17</v>
      </c>
      <c r="D937" t="s">
        <v>407</v>
      </c>
      <c r="E937" t="s">
        <v>62</v>
      </c>
      <c r="F937" t="s">
        <v>1593</v>
      </c>
      <c r="G937" t="s">
        <v>386</v>
      </c>
    </row>
    <row r="938" spans="1:7" x14ac:dyDescent="0.3">
      <c r="A938" t="s">
        <v>1592</v>
      </c>
      <c r="B938" t="s">
        <v>1591</v>
      </c>
      <c r="C938" t="s">
        <v>17</v>
      </c>
      <c r="D938" t="s">
        <v>407</v>
      </c>
      <c r="E938" t="s">
        <v>62</v>
      </c>
      <c r="F938" t="s">
        <v>1959</v>
      </c>
      <c r="G938" t="s">
        <v>386</v>
      </c>
    </row>
    <row r="939" spans="1:7" x14ac:dyDescent="0.3">
      <c r="A939" t="s">
        <v>1592</v>
      </c>
      <c r="B939" t="s">
        <v>1591</v>
      </c>
      <c r="C939" t="s">
        <v>17</v>
      </c>
      <c r="D939" t="s">
        <v>407</v>
      </c>
      <c r="E939" t="s">
        <v>165</v>
      </c>
      <c r="F939" t="s">
        <v>1593</v>
      </c>
      <c r="G939" t="s">
        <v>386</v>
      </c>
    </row>
    <row r="940" spans="1:7" x14ac:dyDescent="0.3">
      <c r="A940" t="s">
        <v>1592</v>
      </c>
      <c r="B940" t="s">
        <v>1591</v>
      </c>
      <c r="C940" t="s">
        <v>17</v>
      </c>
      <c r="D940" t="s">
        <v>407</v>
      </c>
      <c r="E940" t="s">
        <v>165</v>
      </c>
      <c r="F940" t="s">
        <v>1959</v>
      </c>
      <c r="G940" t="s">
        <v>386</v>
      </c>
    </row>
    <row r="941" spans="1:7" x14ac:dyDescent="0.3">
      <c r="A941" t="s">
        <v>1592</v>
      </c>
      <c r="B941" t="s">
        <v>1591</v>
      </c>
      <c r="C941" t="s">
        <v>17</v>
      </c>
      <c r="D941" t="s">
        <v>407</v>
      </c>
      <c r="E941" t="s">
        <v>303</v>
      </c>
      <c r="F941" t="s">
        <v>1593</v>
      </c>
      <c r="G941" t="s">
        <v>386</v>
      </c>
    </row>
    <row r="942" spans="1:7" x14ac:dyDescent="0.3">
      <c r="A942" t="s">
        <v>1592</v>
      </c>
      <c r="B942" t="s">
        <v>1591</v>
      </c>
      <c r="C942" t="s">
        <v>17</v>
      </c>
      <c r="D942" t="s">
        <v>407</v>
      </c>
      <c r="E942" t="s">
        <v>303</v>
      </c>
      <c r="F942" t="s">
        <v>1959</v>
      </c>
      <c r="G942" t="s">
        <v>386</v>
      </c>
    </row>
    <row r="943" spans="1:7" x14ac:dyDescent="0.3">
      <c r="A943" t="s">
        <v>1592</v>
      </c>
      <c r="B943" t="s">
        <v>1591</v>
      </c>
      <c r="C943" t="s">
        <v>17</v>
      </c>
      <c r="D943" t="s">
        <v>407</v>
      </c>
      <c r="E943" t="s">
        <v>67</v>
      </c>
      <c r="F943" t="s">
        <v>1593</v>
      </c>
      <c r="G943" t="s">
        <v>386</v>
      </c>
    </row>
    <row r="944" spans="1:7" x14ac:dyDescent="0.3">
      <c r="A944" t="s">
        <v>1592</v>
      </c>
      <c r="B944" t="s">
        <v>1591</v>
      </c>
      <c r="C944" t="s">
        <v>17</v>
      </c>
      <c r="D944" t="s">
        <v>407</v>
      </c>
      <c r="E944" t="s">
        <v>67</v>
      </c>
      <c r="F944" t="s">
        <v>1959</v>
      </c>
      <c r="G944" t="s">
        <v>386</v>
      </c>
    </row>
    <row r="945" spans="1:7" x14ac:dyDescent="0.3">
      <c r="A945" t="s">
        <v>1592</v>
      </c>
      <c r="B945" t="s">
        <v>1591</v>
      </c>
      <c r="C945" t="s">
        <v>17</v>
      </c>
      <c r="D945" t="s">
        <v>407</v>
      </c>
      <c r="E945" t="s">
        <v>137</v>
      </c>
      <c r="F945" t="s">
        <v>1593</v>
      </c>
      <c r="G945" t="s">
        <v>386</v>
      </c>
    </row>
    <row r="946" spans="1:7" x14ac:dyDescent="0.3">
      <c r="A946" t="s">
        <v>1592</v>
      </c>
      <c r="B946" t="s">
        <v>1591</v>
      </c>
      <c r="C946" t="s">
        <v>17</v>
      </c>
      <c r="D946" t="s">
        <v>407</v>
      </c>
      <c r="E946" t="s">
        <v>137</v>
      </c>
      <c r="F946" t="s">
        <v>1959</v>
      </c>
      <c r="G946" t="s">
        <v>386</v>
      </c>
    </row>
    <row r="947" spans="1:7" x14ac:dyDescent="0.3">
      <c r="A947" t="s">
        <v>1592</v>
      </c>
      <c r="B947" t="s">
        <v>1591</v>
      </c>
      <c r="C947" t="s">
        <v>17</v>
      </c>
      <c r="D947" t="s">
        <v>407</v>
      </c>
      <c r="E947" t="s">
        <v>180</v>
      </c>
      <c r="F947" t="s">
        <v>1593</v>
      </c>
      <c r="G947" t="s">
        <v>386</v>
      </c>
    </row>
    <row r="948" spans="1:7" x14ac:dyDescent="0.3">
      <c r="A948" t="s">
        <v>1592</v>
      </c>
      <c r="B948" t="s">
        <v>1591</v>
      </c>
      <c r="C948" t="s">
        <v>17</v>
      </c>
      <c r="D948" t="s">
        <v>407</v>
      </c>
      <c r="E948" t="s">
        <v>180</v>
      </c>
      <c r="F948" t="s">
        <v>1959</v>
      </c>
      <c r="G948" t="s">
        <v>386</v>
      </c>
    </row>
    <row r="949" spans="1:7" x14ac:dyDescent="0.3">
      <c r="A949" t="s">
        <v>1592</v>
      </c>
      <c r="B949" t="s">
        <v>1591</v>
      </c>
      <c r="C949" t="s">
        <v>17</v>
      </c>
      <c r="D949" t="s">
        <v>407</v>
      </c>
      <c r="E949" t="s">
        <v>44</v>
      </c>
      <c r="F949" t="s">
        <v>1593</v>
      </c>
      <c r="G949" t="s">
        <v>386</v>
      </c>
    </row>
    <row r="950" spans="1:7" x14ac:dyDescent="0.3">
      <c r="A950" t="s">
        <v>1592</v>
      </c>
      <c r="B950" t="s">
        <v>1591</v>
      </c>
      <c r="C950" t="s">
        <v>17</v>
      </c>
      <c r="D950" t="s">
        <v>407</v>
      </c>
      <c r="E950" t="s">
        <v>44</v>
      </c>
      <c r="F950" t="s">
        <v>1959</v>
      </c>
      <c r="G950" t="s">
        <v>386</v>
      </c>
    </row>
    <row r="951" spans="1:7" x14ac:dyDescent="0.3">
      <c r="A951" t="s">
        <v>1592</v>
      </c>
      <c r="B951" t="s">
        <v>1591</v>
      </c>
      <c r="C951" t="s">
        <v>17</v>
      </c>
      <c r="D951" t="s">
        <v>407</v>
      </c>
      <c r="E951" t="s">
        <v>25</v>
      </c>
      <c r="F951" t="s">
        <v>1593</v>
      </c>
      <c r="G951" t="s">
        <v>386</v>
      </c>
    </row>
    <row r="952" spans="1:7" x14ac:dyDescent="0.3">
      <c r="A952" t="s">
        <v>1592</v>
      </c>
      <c r="B952" t="s">
        <v>1591</v>
      </c>
      <c r="C952" t="s">
        <v>17</v>
      </c>
      <c r="D952" t="s">
        <v>407</v>
      </c>
      <c r="E952" t="s">
        <v>25</v>
      </c>
      <c r="F952" t="s">
        <v>1959</v>
      </c>
      <c r="G952" t="s">
        <v>386</v>
      </c>
    </row>
    <row r="953" spans="1:7" x14ac:dyDescent="0.3">
      <c r="A953" t="s">
        <v>1592</v>
      </c>
      <c r="B953" t="s">
        <v>1591</v>
      </c>
      <c r="C953" t="s">
        <v>17</v>
      </c>
      <c r="D953" t="s">
        <v>407</v>
      </c>
      <c r="E953" t="s">
        <v>166</v>
      </c>
      <c r="F953" t="s">
        <v>1593</v>
      </c>
      <c r="G953" t="s">
        <v>386</v>
      </c>
    </row>
    <row r="954" spans="1:7" x14ac:dyDescent="0.3">
      <c r="A954" t="s">
        <v>1592</v>
      </c>
      <c r="B954" t="s">
        <v>1591</v>
      </c>
      <c r="C954" t="s">
        <v>17</v>
      </c>
      <c r="D954" t="s">
        <v>407</v>
      </c>
      <c r="E954" t="s">
        <v>166</v>
      </c>
      <c r="F954" t="s">
        <v>1959</v>
      </c>
      <c r="G954" t="s">
        <v>386</v>
      </c>
    </row>
    <row r="955" spans="1:7" x14ac:dyDescent="0.3">
      <c r="A955" t="s">
        <v>1592</v>
      </c>
      <c r="B955" t="s">
        <v>1591</v>
      </c>
      <c r="C955" t="s">
        <v>17</v>
      </c>
      <c r="D955" t="s">
        <v>407</v>
      </c>
      <c r="E955" t="s">
        <v>352</v>
      </c>
      <c r="F955" t="s">
        <v>1593</v>
      </c>
      <c r="G955" t="s">
        <v>386</v>
      </c>
    </row>
    <row r="956" spans="1:7" x14ac:dyDescent="0.3">
      <c r="A956" t="s">
        <v>1592</v>
      </c>
      <c r="B956" t="s">
        <v>1591</v>
      </c>
      <c r="C956" t="s">
        <v>17</v>
      </c>
      <c r="D956" t="s">
        <v>407</v>
      </c>
      <c r="E956" t="s">
        <v>352</v>
      </c>
      <c r="F956" t="s">
        <v>1959</v>
      </c>
      <c r="G956" t="s">
        <v>386</v>
      </c>
    </row>
    <row r="957" spans="1:7" x14ac:dyDescent="0.3">
      <c r="A957" t="s">
        <v>1592</v>
      </c>
      <c r="B957" t="s">
        <v>1591</v>
      </c>
      <c r="C957" t="s">
        <v>17</v>
      </c>
      <c r="D957" t="s">
        <v>407</v>
      </c>
      <c r="E957" t="s">
        <v>221</v>
      </c>
      <c r="F957" t="s">
        <v>1593</v>
      </c>
      <c r="G957" t="s">
        <v>386</v>
      </c>
    </row>
    <row r="958" spans="1:7" x14ac:dyDescent="0.3">
      <c r="A958" t="s">
        <v>1592</v>
      </c>
      <c r="B958" t="s">
        <v>1591</v>
      </c>
      <c r="C958" t="s">
        <v>17</v>
      </c>
      <c r="D958" t="s">
        <v>407</v>
      </c>
      <c r="E958" t="s">
        <v>221</v>
      </c>
      <c r="F958" t="s">
        <v>1959</v>
      </c>
      <c r="G958" t="s">
        <v>386</v>
      </c>
    </row>
    <row r="959" spans="1:7" x14ac:dyDescent="0.3">
      <c r="A959" t="s">
        <v>1592</v>
      </c>
      <c r="B959" t="s">
        <v>1591</v>
      </c>
      <c r="C959" t="s">
        <v>17</v>
      </c>
      <c r="D959" t="s">
        <v>407</v>
      </c>
      <c r="E959" t="s">
        <v>242</v>
      </c>
      <c r="F959" t="s">
        <v>1593</v>
      </c>
      <c r="G959" t="s">
        <v>386</v>
      </c>
    </row>
    <row r="960" spans="1:7" x14ac:dyDescent="0.3">
      <c r="A960" t="s">
        <v>1592</v>
      </c>
      <c r="B960" t="s">
        <v>1591</v>
      </c>
      <c r="C960" t="s">
        <v>17</v>
      </c>
      <c r="D960" t="s">
        <v>407</v>
      </c>
      <c r="E960" t="s">
        <v>242</v>
      </c>
      <c r="F960" t="s">
        <v>1959</v>
      </c>
      <c r="G960" t="s">
        <v>386</v>
      </c>
    </row>
    <row r="961" spans="1:7" x14ac:dyDescent="0.3">
      <c r="A961" t="s">
        <v>1592</v>
      </c>
      <c r="B961" t="s">
        <v>1591</v>
      </c>
      <c r="C961" t="s">
        <v>17</v>
      </c>
      <c r="D961" t="s">
        <v>407</v>
      </c>
      <c r="E961" t="s">
        <v>343</v>
      </c>
      <c r="F961" t="s">
        <v>1593</v>
      </c>
      <c r="G961" t="s">
        <v>386</v>
      </c>
    </row>
    <row r="962" spans="1:7" x14ac:dyDescent="0.3">
      <c r="A962" t="s">
        <v>1592</v>
      </c>
      <c r="B962" t="s">
        <v>1591</v>
      </c>
      <c r="C962" t="s">
        <v>17</v>
      </c>
      <c r="D962" t="s">
        <v>407</v>
      </c>
      <c r="E962" t="s">
        <v>343</v>
      </c>
      <c r="F962" t="s">
        <v>1959</v>
      </c>
      <c r="G962" t="s">
        <v>386</v>
      </c>
    </row>
    <row r="963" spans="1:7" x14ac:dyDescent="0.3">
      <c r="A963" t="s">
        <v>1592</v>
      </c>
      <c r="B963" t="s">
        <v>1591</v>
      </c>
      <c r="C963" t="s">
        <v>17</v>
      </c>
      <c r="D963" t="s">
        <v>407</v>
      </c>
      <c r="E963" t="s">
        <v>263</v>
      </c>
      <c r="F963" t="s">
        <v>1593</v>
      </c>
      <c r="G963" t="s">
        <v>386</v>
      </c>
    </row>
    <row r="964" spans="1:7" x14ac:dyDescent="0.3">
      <c r="A964" t="s">
        <v>1592</v>
      </c>
      <c r="B964" t="s">
        <v>1591</v>
      </c>
      <c r="C964" t="s">
        <v>17</v>
      </c>
      <c r="D964" t="s">
        <v>407</v>
      </c>
      <c r="E964" t="s">
        <v>263</v>
      </c>
      <c r="F964" t="s">
        <v>1959</v>
      </c>
      <c r="G964" t="s">
        <v>386</v>
      </c>
    </row>
    <row r="965" spans="1:7" x14ac:dyDescent="0.3">
      <c r="A965" t="s">
        <v>1592</v>
      </c>
      <c r="B965" t="s">
        <v>1591</v>
      </c>
      <c r="C965" t="s">
        <v>17</v>
      </c>
      <c r="D965" t="s">
        <v>407</v>
      </c>
      <c r="E965" t="s">
        <v>181</v>
      </c>
      <c r="F965" t="s">
        <v>1593</v>
      </c>
      <c r="G965" t="s">
        <v>386</v>
      </c>
    </row>
    <row r="966" spans="1:7" x14ac:dyDescent="0.3">
      <c r="A966" t="s">
        <v>1592</v>
      </c>
      <c r="B966" t="s">
        <v>1591</v>
      </c>
      <c r="C966" t="s">
        <v>17</v>
      </c>
      <c r="D966" t="s">
        <v>407</v>
      </c>
      <c r="E966" t="s">
        <v>181</v>
      </c>
      <c r="F966" t="s">
        <v>1959</v>
      </c>
      <c r="G966" t="s">
        <v>386</v>
      </c>
    </row>
    <row r="967" spans="1:7" x14ac:dyDescent="0.3">
      <c r="A967" t="s">
        <v>1592</v>
      </c>
      <c r="B967" t="s">
        <v>1591</v>
      </c>
      <c r="C967" t="s">
        <v>17</v>
      </c>
      <c r="D967" t="s">
        <v>407</v>
      </c>
      <c r="E967" t="s">
        <v>222</v>
      </c>
      <c r="F967" t="s">
        <v>1593</v>
      </c>
      <c r="G967" t="s">
        <v>386</v>
      </c>
    </row>
    <row r="968" spans="1:7" x14ac:dyDescent="0.3">
      <c r="A968" t="s">
        <v>1592</v>
      </c>
      <c r="B968" t="s">
        <v>1591</v>
      </c>
      <c r="C968" t="s">
        <v>17</v>
      </c>
      <c r="D968" t="s">
        <v>407</v>
      </c>
      <c r="E968" t="s">
        <v>222</v>
      </c>
      <c r="F968" t="s">
        <v>1959</v>
      </c>
      <c r="G968" t="s">
        <v>386</v>
      </c>
    </row>
    <row r="969" spans="1:7" x14ac:dyDescent="0.3">
      <c r="A969" t="s">
        <v>1592</v>
      </c>
      <c r="B969" t="s">
        <v>1591</v>
      </c>
      <c r="C969" t="s">
        <v>17</v>
      </c>
      <c r="D969" t="s">
        <v>407</v>
      </c>
      <c r="E969" t="s">
        <v>138</v>
      </c>
      <c r="F969" t="s">
        <v>1593</v>
      </c>
      <c r="G969" t="s">
        <v>386</v>
      </c>
    </row>
    <row r="970" spans="1:7" x14ac:dyDescent="0.3">
      <c r="A970" t="s">
        <v>1592</v>
      </c>
      <c r="B970" t="s">
        <v>1591</v>
      </c>
      <c r="C970" t="s">
        <v>17</v>
      </c>
      <c r="D970" t="s">
        <v>407</v>
      </c>
      <c r="E970" t="s">
        <v>138</v>
      </c>
      <c r="F970" t="s">
        <v>1959</v>
      </c>
      <c r="G970" t="s">
        <v>386</v>
      </c>
    </row>
    <row r="971" spans="1:7" x14ac:dyDescent="0.3">
      <c r="A971" t="s">
        <v>1592</v>
      </c>
      <c r="B971" t="s">
        <v>1591</v>
      </c>
      <c r="C971" t="s">
        <v>17</v>
      </c>
      <c r="D971" t="s">
        <v>407</v>
      </c>
      <c r="E971" t="s">
        <v>148</v>
      </c>
      <c r="F971" t="s">
        <v>1593</v>
      </c>
      <c r="G971" t="s">
        <v>386</v>
      </c>
    </row>
    <row r="972" spans="1:7" x14ac:dyDescent="0.3">
      <c r="A972" t="s">
        <v>1592</v>
      </c>
      <c r="B972" t="s">
        <v>1591</v>
      </c>
      <c r="C972" t="s">
        <v>17</v>
      </c>
      <c r="D972" t="s">
        <v>407</v>
      </c>
      <c r="E972" t="s">
        <v>148</v>
      </c>
      <c r="F972" t="s">
        <v>1959</v>
      </c>
      <c r="G972" t="s">
        <v>386</v>
      </c>
    </row>
    <row r="973" spans="1:7" x14ac:dyDescent="0.3">
      <c r="A973" t="s">
        <v>1592</v>
      </c>
      <c r="B973" t="s">
        <v>1591</v>
      </c>
      <c r="C973" t="s">
        <v>17</v>
      </c>
      <c r="D973" t="s">
        <v>407</v>
      </c>
      <c r="E973" t="s">
        <v>264</v>
      </c>
      <c r="F973" t="s">
        <v>1593</v>
      </c>
      <c r="G973" t="s">
        <v>386</v>
      </c>
    </row>
    <row r="974" spans="1:7" x14ac:dyDescent="0.3">
      <c r="A974" t="s">
        <v>1592</v>
      </c>
      <c r="B974" t="s">
        <v>1591</v>
      </c>
      <c r="C974" t="s">
        <v>17</v>
      </c>
      <c r="D974" t="s">
        <v>407</v>
      </c>
      <c r="E974" t="s">
        <v>264</v>
      </c>
      <c r="F974" t="s">
        <v>1959</v>
      </c>
      <c r="G974" t="s">
        <v>386</v>
      </c>
    </row>
    <row r="975" spans="1:7" x14ac:dyDescent="0.3">
      <c r="A975" t="s">
        <v>1592</v>
      </c>
      <c r="B975" t="s">
        <v>1591</v>
      </c>
      <c r="C975" t="s">
        <v>17</v>
      </c>
      <c r="D975" t="s">
        <v>407</v>
      </c>
      <c r="E975" t="s">
        <v>48</v>
      </c>
      <c r="F975" t="s">
        <v>1593</v>
      </c>
      <c r="G975" t="s">
        <v>386</v>
      </c>
    </row>
    <row r="976" spans="1:7" x14ac:dyDescent="0.3">
      <c r="A976" t="s">
        <v>1592</v>
      </c>
      <c r="B976" t="s">
        <v>1591</v>
      </c>
      <c r="C976" t="s">
        <v>17</v>
      </c>
      <c r="D976" t="s">
        <v>407</v>
      </c>
      <c r="E976" t="s">
        <v>48</v>
      </c>
      <c r="F976" t="s">
        <v>1959</v>
      </c>
      <c r="G976" t="s">
        <v>386</v>
      </c>
    </row>
    <row r="977" spans="1:7" x14ac:dyDescent="0.3">
      <c r="A977" t="s">
        <v>1592</v>
      </c>
      <c r="B977" t="s">
        <v>1591</v>
      </c>
      <c r="C977" t="s">
        <v>17</v>
      </c>
      <c r="D977" t="s">
        <v>407</v>
      </c>
      <c r="E977" t="s">
        <v>107</v>
      </c>
      <c r="F977" t="s">
        <v>1593</v>
      </c>
      <c r="G977" t="s">
        <v>386</v>
      </c>
    </row>
    <row r="978" spans="1:7" x14ac:dyDescent="0.3">
      <c r="A978" t="s">
        <v>1592</v>
      </c>
      <c r="B978" t="s">
        <v>1591</v>
      </c>
      <c r="C978" t="s">
        <v>17</v>
      </c>
      <c r="D978" t="s">
        <v>407</v>
      </c>
      <c r="E978" t="s">
        <v>107</v>
      </c>
      <c r="F978" t="s">
        <v>1959</v>
      </c>
      <c r="G978" t="s">
        <v>386</v>
      </c>
    </row>
    <row r="979" spans="1:7" x14ac:dyDescent="0.3">
      <c r="A979" t="s">
        <v>1592</v>
      </c>
      <c r="B979" t="s">
        <v>1591</v>
      </c>
      <c r="C979" t="s">
        <v>17</v>
      </c>
      <c r="D979" t="s">
        <v>407</v>
      </c>
      <c r="E979" t="s">
        <v>304</v>
      </c>
      <c r="F979" t="s">
        <v>1593</v>
      </c>
      <c r="G979" t="s">
        <v>386</v>
      </c>
    </row>
    <row r="980" spans="1:7" x14ac:dyDescent="0.3">
      <c r="A980" t="s">
        <v>1592</v>
      </c>
      <c r="B980" t="s">
        <v>1591</v>
      </c>
      <c r="C980" t="s">
        <v>17</v>
      </c>
      <c r="D980" t="s">
        <v>407</v>
      </c>
      <c r="E980" t="s">
        <v>304</v>
      </c>
      <c r="F980" t="s">
        <v>1959</v>
      </c>
      <c r="G980" t="s">
        <v>386</v>
      </c>
    </row>
    <row r="981" spans="1:7" x14ac:dyDescent="0.3">
      <c r="A981" t="s">
        <v>1592</v>
      </c>
      <c r="B981" t="s">
        <v>1591</v>
      </c>
      <c r="C981" t="s">
        <v>17</v>
      </c>
      <c r="D981" t="s">
        <v>407</v>
      </c>
      <c r="E981" t="s">
        <v>204</v>
      </c>
      <c r="F981" t="s">
        <v>1593</v>
      </c>
      <c r="G981" t="s">
        <v>386</v>
      </c>
    </row>
    <row r="982" spans="1:7" x14ac:dyDescent="0.3">
      <c r="A982" t="s">
        <v>1592</v>
      </c>
      <c r="B982" t="s">
        <v>1591</v>
      </c>
      <c r="C982" t="s">
        <v>17</v>
      </c>
      <c r="D982" t="s">
        <v>407</v>
      </c>
      <c r="E982" t="s">
        <v>204</v>
      </c>
      <c r="F982" t="s">
        <v>1959</v>
      </c>
      <c r="G982" t="s">
        <v>386</v>
      </c>
    </row>
    <row r="983" spans="1:7" x14ac:dyDescent="0.3">
      <c r="A983" t="s">
        <v>1592</v>
      </c>
      <c r="B983" t="s">
        <v>1591</v>
      </c>
      <c r="C983" t="s">
        <v>17</v>
      </c>
      <c r="D983" t="s">
        <v>407</v>
      </c>
      <c r="E983" t="s">
        <v>347</v>
      </c>
      <c r="F983" t="s">
        <v>1593</v>
      </c>
      <c r="G983" t="s">
        <v>386</v>
      </c>
    </row>
    <row r="984" spans="1:7" x14ac:dyDescent="0.3">
      <c r="A984" t="s">
        <v>1592</v>
      </c>
      <c r="B984" t="s">
        <v>1591</v>
      </c>
      <c r="C984" t="s">
        <v>17</v>
      </c>
      <c r="D984" t="s">
        <v>407</v>
      </c>
      <c r="E984" t="s">
        <v>347</v>
      </c>
      <c r="F984" t="s">
        <v>1959</v>
      </c>
      <c r="G984" t="s">
        <v>386</v>
      </c>
    </row>
    <row r="985" spans="1:7" x14ac:dyDescent="0.3">
      <c r="A985" t="s">
        <v>1592</v>
      </c>
      <c r="B985" t="s">
        <v>1591</v>
      </c>
      <c r="C985" t="s">
        <v>17</v>
      </c>
      <c r="D985" t="s">
        <v>407</v>
      </c>
      <c r="E985" t="s">
        <v>90</v>
      </c>
      <c r="F985" t="s">
        <v>1593</v>
      </c>
      <c r="G985" t="s">
        <v>386</v>
      </c>
    </row>
    <row r="986" spans="1:7" x14ac:dyDescent="0.3">
      <c r="A986" t="s">
        <v>1592</v>
      </c>
      <c r="B986" t="s">
        <v>1591</v>
      </c>
      <c r="C986" t="s">
        <v>17</v>
      </c>
      <c r="D986" t="s">
        <v>407</v>
      </c>
      <c r="E986" t="s">
        <v>90</v>
      </c>
      <c r="F986" t="s">
        <v>1959</v>
      </c>
      <c r="G986" t="s">
        <v>386</v>
      </c>
    </row>
    <row r="987" spans="1:7" x14ac:dyDescent="0.3">
      <c r="A987" t="s">
        <v>1592</v>
      </c>
      <c r="B987" t="s">
        <v>1591</v>
      </c>
      <c r="C987" t="s">
        <v>17</v>
      </c>
      <c r="D987" t="s">
        <v>407</v>
      </c>
      <c r="E987" t="s">
        <v>91</v>
      </c>
      <c r="F987" t="s">
        <v>1593</v>
      </c>
      <c r="G987" t="s">
        <v>386</v>
      </c>
    </row>
    <row r="988" spans="1:7" x14ac:dyDescent="0.3">
      <c r="A988" t="s">
        <v>1592</v>
      </c>
      <c r="B988" t="s">
        <v>1591</v>
      </c>
      <c r="C988" t="s">
        <v>17</v>
      </c>
      <c r="D988" t="s">
        <v>407</v>
      </c>
      <c r="E988" t="s">
        <v>91</v>
      </c>
      <c r="F988" t="s">
        <v>1959</v>
      </c>
      <c r="G988" t="s">
        <v>386</v>
      </c>
    </row>
    <row r="989" spans="1:7" x14ac:dyDescent="0.3">
      <c r="A989" t="s">
        <v>1592</v>
      </c>
      <c r="B989" t="s">
        <v>1591</v>
      </c>
      <c r="C989" t="s">
        <v>17</v>
      </c>
      <c r="D989" t="s">
        <v>407</v>
      </c>
      <c r="E989" t="s">
        <v>139</v>
      </c>
      <c r="F989" t="s">
        <v>1593</v>
      </c>
      <c r="G989" t="s">
        <v>386</v>
      </c>
    </row>
    <row r="990" spans="1:7" x14ac:dyDescent="0.3">
      <c r="A990" t="s">
        <v>1592</v>
      </c>
      <c r="B990" t="s">
        <v>1591</v>
      </c>
      <c r="C990" t="s">
        <v>17</v>
      </c>
      <c r="D990" t="s">
        <v>407</v>
      </c>
      <c r="E990" t="s">
        <v>139</v>
      </c>
      <c r="F990" t="s">
        <v>1959</v>
      </c>
      <c r="G990" t="s">
        <v>386</v>
      </c>
    </row>
    <row r="991" spans="1:7" x14ac:dyDescent="0.3">
      <c r="A991" t="s">
        <v>1592</v>
      </c>
      <c r="B991" t="s">
        <v>1591</v>
      </c>
      <c r="C991" t="s">
        <v>17</v>
      </c>
      <c r="D991" t="s">
        <v>407</v>
      </c>
      <c r="E991" t="s">
        <v>243</v>
      </c>
      <c r="F991" t="s">
        <v>1593</v>
      </c>
      <c r="G991" t="s">
        <v>386</v>
      </c>
    </row>
    <row r="992" spans="1:7" x14ac:dyDescent="0.3">
      <c r="A992" t="s">
        <v>1592</v>
      </c>
      <c r="B992" t="s">
        <v>1591</v>
      </c>
      <c r="C992" t="s">
        <v>17</v>
      </c>
      <c r="D992" t="s">
        <v>407</v>
      </c>
      <c r="E992" t="s">
        <v>243</v>
      </c>
      <c r="F992" t="s">
        <v>1959</v>
      </c>
      <c r="G992" t="s">
        <v>386</v>
      </c>
    </row>
    <row r="993" spans="1:7" x14ac:dyDescent="0.3">
      <c r="A993" t="s">
        <v>1592</v>
      </c>
      <c r="B993" t="s">
        <v>1591</v>
      </c>
      <c r="C993" t="s">
        <v>17</v>
      </c>
      <c r="D993" t="s">
        <v>407</v>
      </c>
      <c r="E993" t="s">
        <v>305</v>
      </c>
      <c r="F993" t="s">
        <v>1593</v>
      </c>
      <c r="G993" t="s">
        <v>386</v>
      </c>
    </row>
    <row r="994" spans="1:7" x14ac:dyDescent="0.3">
      <c r="A994" t="s">
        <v>1592</v>
      </c>
      <c r="B994" t="s">
        <v>1591</v>
      </c>
      <c r="C994" t="s">
        <v>17</v>
      </c>
      <c r="D994" t="s">
        <v>407</v>
      </c>
      <c r="E994" t="s">
        <v>305</v>
      </c>
      <c r="F994" t="s">
        <v>1959</v>
      </c>
      <c r="G994" t="s">
        <v>386</v>
      </c>
    </row>
    <row r="995" spans="1:7" x14ac:dyDescent="0.3">
      <c r="A995" t="s">
        <v>1592</v>
      </c>
      <c r="B995" t="s">
        <v>1591</v>
      </c>
      <c r="C995" t="s">
        <v>17</v>
      </c>
      <c r="D995" t="s">
        <v>407</v>
      </c>
      <c r="E995" t="s">
        <v>168</v>
      </c>
      <c r="F995" t="s">
        <v>1593</v>
      </c>
      <c r="G995" t="s">
        <v>386</v>
      </c>
    </row>
    <row r="996" spans="1:7" x14ac:dyDescent="0.3">
      <c r="A996" t="s">
        <v>1592</v>
      </c>
      <c r="B996" t="s">
        <v>1591</v>
      </c>
      <c r="C996" t="s">
        <v>17</v>
      </c>
      <c r="D996" t="s">
        <v>407</v>
      </c>
      <c r="E996" t="s">
        <v>168</v>
      </c>
      <c r="F996" t="s">
        <v>1959</v>
      </c>
      <c r="G996" t="s">
        <v>386</v>
      </c>
    </row>
    <row r="997" spans="1:7" x14ac:dyDescent="0.3">
      <c r="A997" t="s">
        <v>1592</v>
      </c>
      <c r="B997" t="s">
        <v>1591</v>
      </c>
      <c r="C997" t="s">
        <v>17</v>
      </c>
      <c r="D997" t="s">
        <v>407</v>
      </c>
      <c r="E997" t="s">
        <v>223</v>
      </c>
      <c r="F997" t="s">
        <v>1593</v>
      </c>
      <c r="G997" t="s">
        <v>386</v>
      </c>
    </row>
    <row r="998" spans="1:7" x14ac:dyDescent="0.3">
      <c r="A998" t="s">
        <v>1592</v>
      </c>
      <c r="B998" t="s">
        <v>1591</v>
      </c>
      <c r="C998" t="s">
        <v>17</v>
      </c>
      <c r="D998" t="s">
        <v>407</v>
      </c>
      <c r="E998" t="s">
        <v>223</v>
      </c>
      <c r="F998" t="s">
        <v>1959</v>
      </c>
      <c r="G998" t="s">
        <v>386</v>
      </c>
    </row>
    <row r="999" spans="1:7" x14ac:dyDescent="0.3">
      <c r="A999" t="s">
        <v>1592</v>
      </c>
      <c r="B999" t="s">
        <v>1591</v>
      </c>
      <c r="C999" t="s">
        <v>17</v>
      </c>
      <c r="D999" t="s">
        <v>407</v>
      </c>
      <c r="E999" t="s">
        <v>51</v>
      </c>
      <c r="F999" t="s">
        <v>1593</v>
      </c>
      <c r="G999" t="s">
        <v>386</v>
      </c>
    </row>
    <row r="1000" spans="1:7" x14ac:dyDescent="0.3">
      <c r="A1000" t="s">
        <v>1592</v>
      </c>
      <c r="B1000" t="s">
        <v>1591</v>
      </c>
      <c r="C1000" t="s">
        <v>17</v>
      </c>
      <c r="D1000" t="s">
        <v>407</v>
      </c>
      <c r="E1000" t="s">
        <v>51</v>
      </c>
      <c r="F1000" t="s">
        <v>1959</v>
      </c>
      <c r="G1000" t="s">
        <v>386</v>
      </c>
    </row>
    <row r="1001" spans="1:7" x14ac:dyDescent="0.3">
      <c r="A1001" t="s">
        <v>1592</v>
      </c>
      <c r="B1001" t="s">
        <v>1591</v>
      </c>
      <c r="C1001" t="s">
        <v>17</v>
      </c>
      <c r="D1001" t="s">
        <v>407</v>
      </c>
      <c r="E1001" t="s">
        <v>254</v>
      </c>
      <c r="F1001" t="s">
        <v>1593</v>
      </c>
      <c r="G1001" t="s">
        <v>386</v>
      </c>
    </row>
    <row r="1002" spans="1:7" x14ac:dyDescent="0.3">
      <c r="A1002" t="s">
        <v>1592</v>
      </c>
      <c r="B1002" t="s">
        <v>1591</v>
      </c>
      <c r="C1002" t="s">
        <v>17</v>
      </c>
      <c r="D1002" t="s">
        <v>407</v>
      </c>
      <c r="E1002" t="s">
        <v>254</v>
      </c>
      <c r="F1002" t="s">
        <v>1959</v>
      </c>
      <c r="G1002" t="s">
        <v>386</v>
      </c>
    </row>
    <row r="1003" spans="1:7" x14ac:dyDescent="0.3">
      <c r="A1003" t="s">
        <v>1592</v>
      </c>
      <c r="B1003" t="s">
        <v>1591</v>
      </c>
      <c r="C1003" t="s">
        <v>17</v>
      </c>
      <c r="D1003" t="s">
        <v>407</v>
      </c>
      <c r="E1003" t="s">
        <v>255</v>
      </c>
      <c r="F1003" t="s">
        <v>1593</v>
      </c>
      <c r="G1003" t="s">
        <v>386</v>
      </c>
    </row>
    <row r="1004" spans="1:7" x14ac:dyDescent="0.3">
      <c r="A1004" t="s">
        <v>1592</v>
      </c>
      <c r="B1004" t="s">
        <v>1591</v>
      </c>
      <c r="C1004" t="s">
        <v>17</v>
      </c>
      <c r="D1004" t="s">
        <v>407</v>
      </c>
      <c r="E1004" t="s">
        <v>255</v>
      </c>
      <c r="F1004" t="s">
        <v>1959</v>
      </c>
      <c r="G1004" t="s">
        <v>386</v>
      </c>
    </row>
    <row r="1005" spans="1:7" x14ac:dyDescent="0.3">
      <c r="A1005" t="s">
        <v>1592</v>
      </c>
      <c r="B1005" t="s">
        <v>1591</v>
      </c>
      <c r="C1005" t="s">
        <v>17</v>
      </c>
      <c r="D1005" t="s">
        <v>407</v>
      </c>
      <c r="E1005" t="s">
        <v>278</v>
      </c>
      <c r="F1005" t="s">
        <v>1593</v>
      </c>
      <c r="G1005" t="s">
        <v>386</v>
      </c>
    </row>
    <row r="1006" spans="1:7" x14ac:dyDescent="0.3">
      <c r="A1006" t="s">
        <v>1592</v>
      </c>
      <c r="B1006" t="s">
        <v>1591</v>
      </c>
      <c r="C1006" t="s">
        <v>17</v>
      </c>
      <c r="D1006" t="s">
        <v>407</v>
      </c>
      <c r="E1006" t="s">
        <v>278</v>
      </c>
      <c r="F1006" t="s">
        <v>1959</v>
      </c>
      <c r="G1006" t="s">
        <v>386</v>
      </c>
    </row>
    <row r="1007" spans="1:7" x14ac:dyDescent="0.3">
      <c r="A1007" t="s">
        <v>1592</v>
      </c>
      <c r="B1007" t="s">
        <v>1591</v>
      </c>
      <c r="C1007" t="s">
        <v>17</v>
      </c>
      <c r="D1007" t="s">
        <v>407</v>
      </c>
      <c r="E1007" t="s">
        <v>359</v>
      </c>
      <c r="F1007" t="s">
        <v>1593</v>
      </c>
      <c r="G1007" t="s">
        <v>386</v>
      </c>
    </row>
    <row r="1008" spans="1:7" x14ac:dyDescent="0.3">
      <c r="A1008" t="s">
        <v>1592</v>
      </c>
      <c r="B1008" t="s">
        <v>1591</v>
      </c>
      <c r="C1008" t="s">
        <v>17</v>
      </c>
      <c r="D1008" t="s">
        <v>407</v>
      </c>
      <c r="E1008" t="s">
        <v>359</v>
      </c>
      <c r="F1008" t="s">
        <v>1959</v>
      </c>
      <c r="G1008" t="s">
        <v>386</v>
      </c>
    </row>
    <row r="1009" spans="1:7" x14ac:dyDescent="0.3">
      <c r="A1009" t="s">
        <v>1592</v>
      </c>
      <c r="B1009" t="s">
        <v>1591</v>
      </c>
      <c r="C1009" t="s">
        <v>17</v>
      </c>
      <c r="D1009" t="s">
        <v>407</v>
      </c>
      <c r="E1009" t="s">
        <v>224</v>
      </c>
      <c r="F1009" t="s">
        <v>1593</v>
      </c>
      <c r="G1009" t="s">
        <v>386</v>
      </c>
    </row>
    <row r="1010" spans="1:7" x14ac:dyDescent="0.3">
      <c r="A1010" t="s">
        <v>1592</v>
      </c>
      <c r="B1010" t="s">
        <v>1591</v>
      </c>
      <c r="C1010" t="s">
        <v>17</v>
      </c>
      <c r="D1010" t="s">
        <v>407</v>
      </c>
      <c r="E1010" t="s">
        <v>224</v>
      </c>
      <c r="F1010" t="s">
        <v>1959</v>
      </c>
      <c r="G1010" t="s">
        <v>386</v>
      </c>
    </row>
    <row r="1011" spans="1:7" x14ac:dyDescent="0.3">
      <c r="A1011" t="s">
        <v>1592</v>
      </c>
      <c r="B1011" t="s">
        <v>1591</v>
      </c>
      <c r="C1011" t="s">
        <v>17</v>
      </c>
      <c r="D1011" t="s">
        <v>407</v>
      </c>
      <c r="E1011" t="s">
        <v>365</v>
      </c>
      <c r="F1011" t="s">
        <v>1593</v>
      </c>
      <c r="G1011" t="s">
        <v>386</v>
      </c>
    </row>
    <row r="1012" spans="1:7" x14ac:dyDescent="0.3">
      <c r="A1012" t="s">
        <v>1592</v>
      </c>
      <c r="B1012" t="s">
        <v>1591</v>
      </c>
      <c r="C1012" t="s">
        <v>17</v>
      </c>
      <c r="D1012" t="s">
        <v>407</v>
      </c>
      <c r="E1012" t="s">
        <v>365</v>
      </c>
      <c r="F1012" t="s">
        <v>1959</v>
      </c>
      <c r="G1012" t="s">
        <v>386</v>
      </c>
    </row>
    <row r="1013" spans="1:7" x14ac:dyDescent="0.3">
      <c r="A1013" t="s">
        <v>1592</v>
      </c>
      <c r="B1013" t="s">
        <v>1591</v>
      </c>
      <c r="C1013" t="s">
        <v>17</v>
      </c>
      <c r="D1013" t="s">
        <v>407</v>
      </c>
      <c r="E1013" t="s">
        <v>225</v>
      </c>
      <c r="F1013" t="s">
        <v>1593</v>
      </c>
      <c r="G1013" t="s">
        <v>386</v>
      </c>
    </row>
    <row r="1014" spans="1:7" x14ac:dyDescent="0.3">
      <c r="A1014" t="s">
        <v>1592</v>
      </c>
      <c r="B1014" t="s">
        <v>1591</v>
      </c>
      <c r="C1014" t="s">
        <v>17</v>
      </c>
      <c r="D1014" t="s">
        <v>407</v>
      </c>
      <c r="E1014" t="s">
        <v>225</v>
      </c>
      <c r="F1014" t="s">
        <v>1959</v>
      </c>
      <c r="G1014" t="s">
        <v>386</v>
      </c>
    </row>
    <row r="1015" spans="1:7" x14ac:dyDescent="0.3">
      <c r="A1015" t="s">
        <v>1592</v>
      </c>
      <c r="B1015" t="s">
        <v>1591</v>
      </c>
      <c r="C1015" t="s">
        <v>17</v>
      </c>
      <c r="D1015" t="s">
        <v>407</v>
      </c>
      <c r="E1015" t="s">
        <v>108</v>
      </c>
      <c r="F1015" t="s">
        <v>1593</v>
      </c>
      <c r="G1015" t="s">
        <v>386</v>
      </c>
    </row>
    <row r="1016" spans="1:7" x14ac:dyDescent="0.3">
      <c r="A1016" t="s">
        <v>1592</v>
      </c>
      <c r="B1016" t="s">
        <v>1591</v>
      </c>
      <c r="C1016" t="s">
        <v>17</v>
      </c>
      <c r="D1016" t="s">
        <v>407</v>
      </c>
      <c r="E1016" t="s">
        <v>108</v>
      </c>
      <c r="F1016" t="s">
        <v>1959</v>
      </c>
      <c r="G1016" t="s">
        <v>386</v>
      </c>
    </row>
    <row r="1017" spans="1:7" x14ac:dyDescent="0.3">
      <c r="A1017" t="s">
        <v>1592</v>
      </c>
      <c r="B1017" t="s">
        <v>1591</v>
      </c>
      <c r="C1017" t="s">
        <v>17</v>
      </c>
      <c r="D1017" t="s">
        <v>407</v>
      </c>
      <c r="E1017" t="s">
        <v>285</v>
      </c>
      <c r="F1017" t="s">
        <v>1593</v>
      </c>
      <c r="G1017" t="s">
        <v>386</v>
      </c>
    </row>
    <row r="1018" spans="1:7" x14ac:dyDescent="0.3">
      <c r="A1018" t="s">
        <v>1592</v>
      </c>
      <c r="B1018" t="s">
        <v>1591</v>
      </c>
      <c r="C1018" t="s">
        <v>17</v>
      </c>
      <c r="D1018" t="s">
        <v>407</v>
      </c>
      <c r="E1018" t="s">
        <v>285</v>
      </c>
      <c r="F1018" t="s">
        <v>1959</v>
      </c>
      <c r="G1018" t="s">
        <v>386</v>
      </c>
    </row>
    <row r="1019" spans="1:7" x14ac:dyDescent="0.3">
      <c r="A1019" t="s">
        <v>1592</v>
      </c>
      <c r="B1019" t="s">
        <v>1591</v>
      </c>
      <c r="C1019" t="s">
        <v>17</v>
      </c>
      <c r="D1019" t="s">
        <v>407</v>
      </c>
      <c r="E1019" t="s">
        <v>84</v>
      </c>
      <c r="F1019" t="s">
        <v>1593</v>
      </c>
      <c r="G1019" t="s">
        <v>386</v>
      </c>
    </row>
    <row r="1020" spans="1:7" x14ac:dyDescent="0.3">
      <c r="A1020" t="s">
        <v>1592</v>
      </c>
      <c r="B1020" t="s">
        <v>1591</v>
      </c>
      <c r="C1020" t="s">
        <v>17</v>
      </c>
      <c r="D1020" t="s">
        <v>407</v>
      </c>
      <c r="E1020" t="s">
        <v>84</v>
      </c>
      <c r="F1020" t="s">
        <v>1959</v>
      </c>
      <c r="G1020" t="s">
        <v>386</v>
      </c>
    </row>
    <row r="1021" spans="1:7" x14ac:dyDescent="0.3">
      <c r="A1021" t="s">
        <v>1592</v>
      </c>
      <c r="B1021" t="s">
        <v>1591</v>
      </c>
      <c r="C1021" t="s">
        <v>17</v>
      </c>
      <c r="D1021" t="s">
        <v>407</v>
      </c>
      <c r="E1021" t="s">
        <v>279</v>
      </c>
      <c r="F1021" t="s">
        <v>1593</v>
      </c>
      <c r="G1021" t="s">
        <v>386</v>
      </c>
    </row>
    <row r="1022" spans="1:7" x14ac:dyDescent="0.3">
      <c r="A1022" t="s">
        <v>1592</v>
      </c>
      <c r="B1022" t="s">
        <v>1591</v>
      </c>
      <c r="C1022" t="s">
        <v>17</v>
      </c>
      <c r="D1022" t="s">
        <v>407</v>
      </c>
      <c r="E1022" t="s">
        <v>279</v>
      </c>
      <c r="F1022" t="s">
        <v>1959</v>
      </c>
      <c r="G1022" t="s">
        <v>386</v>
      </c>
    </row>
    <row r="1023" spans="1:7" x14ac:dyDescent="0.3">
      <c r="A1023" t="s">
        <v>1592</v>
      </c>
      <c r="B1023" t="s">
        <v>1591</v>
      </c>
      <c r="C1023" t="s">
        <v>17</v>
      </c>
      <c r="D1023" t="s">
        <v>407</v>
      </c>
      <c r="E1023" t="s">
        <v>149</v>
      </c>
      <c r="F1023" t="s">
        <v>1593</v>
      </c>
      <c r="G1023" t="s">
        <v>386</v>
      </c>
    </row>
    <row r="1024" spans="1:7" x14ac:dyDescent="0.3">
      <c r="A1024" t="s">
        <v>1592</v>
      </c>
      <c r="B1024" t="s">
        <v>1591</v>
      </c>
      <c r="C1024" t="s">
        <v>17</v>
      </c>
      <c r="D1024" t="s">
        <v>407</v>
      </c>
      <c r="E1024" t="s">
        <v>149</v>
      </c>
      <c r="F1024" t="s">
        <v>1959</v>
      </c>
      <c r="G1024" t="s">
        <v>386</v>
      </c>
    </row>
    <row r="1025" spans="1:7" x14ac:dyDescent="0.3">
      <c r="A1025" t="s">
        <v>1592</v>
      </c>
      <c r="B1025" t="s">
        <v>1591</v>
      </c>
      <c r="C1025" t="s">
        <v>17</v>
      </c>
      <c r="D1025" t="s">
        <v>407</v>
      </c>
      <c r="E1025" t="s">
        <v>176</v>
      </c>
      <c r="F1025" t="s">
        <v>1593</v>
      </c>
      <c r="G1025" t="s">
        <v>386</v>
      </c>
    </row>
    <row r="1026" spans="1:7" x14ac:dyDescent="0.3">
      <c r="A1026" t="s">
        <v>1592</v>
      </c>
      <c r="B1026" t="s">
        <v>1591</v>
      </c>
      <c r="C1026" t="s">
        <v>17</v>
      </c>
      <c r="D1026" t="s">
        <v>407</v>
      </c>
      <c r="E1026" t="s">
        <v>176</v>
      </c>
      <c r="F1026" t="s">
        <v>1959</v>
      </c>
      <c r="G1026" t="s">
        <v>386</v>
      </c>
    </row>
    <row r="1027" spans="1:7" x14ac:dyDescent="0.3">
      <c r="A1027" t="s">
        <v>1592</v>
      </c>
      <c r="B1027" t="s">
        <v>1591</v>
      </c>
      <c r="C1027" t="s">
        <v>17</v>
      </c>
      <c r="D1027" t="s">
        <v>407</v>
      </c>
      <c r="E1027" t="s">
        <v>169</v>
      </c>
      <c r="F1027" t="s">
        <v>1593</v>
      </c>
      <c r="G1027" t="s">
        <v>386</v>
      </c>
    </row>
    <row r="1028" spans="1:7" x14ac:dyDescent="0.3">
      <c r="A1028" t="s">
        <v>1592</v>
      </c>
      <c r="B1028" t="s">
        <v>1591</v>
      </c>
      <c r="C1028" t="s">
        <v>17</v>
      </c>
      <c r="D1028" t="s">
        <v>407</v>
      </c>
      <c r="E1028" t="s">
        <v>169</v>
      </c>
      <c r="F1028" t="s">
        <v>1959</v>
      </c>
      <c r="G1028" t="s">
        <v>386</v>
      </c>
    </row>
    <row r="1029" spans="1:7" x14ac:dyDescent="0.3">
      <c r="A1029" t="s">
        <v>1592</v>
      </c>
      <c r="B1029" t="s">
        <v>1591</v>
      </c>
      <c r="C1029" t="s">
        <v>17</v>
      </c>
      <c r="D1029" t="s">
        <v>407</v>
      </c>
      <c r="E1029" t="s">
        <v>34</v>
      </c>
      <c r="F1029" t="s">
        <v>1593</v>
      </c>
      <c r="G1029" t="s">
        <v>386</v>
      </c>
    </row>
    <row r="1030" spans="1:7" x14ac:dyDescent="0.3">
      <c r="A1030" t="s">
        <v>1592</v>
      </c>
      <c r="B1030" t="s">
        <v>1591</v>
      </c>
      <c r="C1030" t="s">
        <v>17</v>
      </c>
      <c r="D1030" t="s">
        <v>407</v>
      </c>
      <c r="E1030" t="s">
        <v>34</v>
      </c>
      <c r="F1030" t="s">
        <v>1959</v>
      </c>
      <c r="G1030" t="s">
        <v>386</v>
      </c>
    </row>
    <row r="1031" spans="1:7" x14ac:dyDescent="0.3">
      <c r="A1031" t="s">
        <v>1592</v>
      </c>
      <c r="B1031" t="s">
        <v>1591</v>
      </c>
      <c r="C1031" t="s">
        <v>17</v>
      </c>
      <c r="D1031" t="s">
        <v>407</v>
      </c>
      <c r="E1031" t="s">
        <v>52</v>
      </c>
      <c r="F1031" t="s">
        <v>1593</v>
      </c>
      <c r="G1031" t="s">
        <v>386</v>
      </c>
    </row>
    <row r="1032" spans="1:7" x14ac:dyDescent="0.3">
      <c r="A1032" t="s">
        <v>1592</v>
      </c>
      <c r="B1032" t="s">
        <v>1591</v>
      </c>
      <c r="C1032" t="s">
        <v>17</v>
      </c>
      <c r="D1032" t="s">
        <v>407</v>
      </c>
      <c r="E1032" t="s">
        <v>52</v>
      </c>
      <c r="F1032" t="s">
        <v>1959</v>
      </c>
      <c r="G1032" t="s">
        <v>386</v>
      </c>
    </row>
    <row r="1033" spans="1:7" x14ac:dyDescent="0.3">
      <c r="A1033" t="s">
        <v>1592</v>
      </c>
      <c r="B1033" t="s">
        <v>1591</v>
      </c>
      <c r="C1033" t="s">
        <v>17</v>
      </c>
      <c r="D1033" t="s">
        <v>407</v>
      </c>
      <c r="E1033" t="s">
        <v>306</v>
      </c>
      <c r="F1033" t="s">
        <v>1593</v>
      </c>
      <c r="G1033" t="s">
        <v>386</v>
      </c>
    </row>
    <row r="1034" spans="1:7" x14ac:dyDescent="0.3">
      <c r="A1034" t="s">
        <v>1592</v>
      </c>
      <c r="B1034" t="s">
        <v>1591</v>
      </c>
      <c r="C1034" t="s">
        <v>17</v>
      </c>
      <c r="D1034" t="s">
        <v>407</v>
      </c>
      <c r="E1034" t="s">
        <v>306</v>
      </c>
      <c r="F1034" t="s">
        <v>1959</v>
      </c>
      <c r="G1034" t="s">
        <v>386</v>
      </c>
    </row>
    <row r="1035" spans="1:7" x14ac:dyDescent="0.3">
      <c r="A1035" t="s">
        <v>1592</v>
      </c>
      <c r="B1035" t="s">
        <v>1591</v>
      </c>
      <c r="C1035" t="s">
        <v>17</v>
      </c>
      <c r="D1035" t="s">
        <v>407</v>
      </c>
      <c r="E1035" t="s">
        <v>58</v>
      </c>
      <c r="F1035" t="s">
        <v>1593</v>
      </c>
      <c r="G1035" t="s">
        <v>386</v>
      </c>
    </row>
    <row r="1036" spans="1:7" x14ac:dyDescent="0.3">
      <c r="A1036" t="s">
        <v>1592</v>
      </c>
      <c r="B1036" t="s">
        <v>1591</v>
      </c>
      <c r="C1036" t="s">
        <v>17</v>
      </c>
      <c r="D1036" t="s">
        <v>407</v>
      </c>
      <c r="E1036" t="s">
        <v>58</v>
      </c>
      <c r="F1036" t="s">
        <v>1959</v>
      </c>
      <c r="G1036" t="s">
        <v>386</v>
      </c>
    </row>
    <row r="1037" spans="1:7" x14ac:dyDescent="0.3">
      <c r="A1037" t="s">
        <v>1592</v>
      </c>
      <c r="B1037" t="s">
        <v>1591</v>
      </c>
      <c r="C1037" t="s">
        <v>17</v>
      </c>
      <c r="D1037" t="s">
        <v>407</v>
      </c>
      <c r="E1037" t="s">
        <v>307</v>
      </c>
      <c r="F1037" t="s">
        <v>1593</v>
      </c>
      <c r="G1037" t="s">
        <v>386</v>
      </c>
    </row>
    <row r="1038" spans="1:7" x14ac:dyDescent="0.3">
      <c r="A1038" t="s">
        <v>1592</v>
      </c>
      <c r="B1038" t="s">
        <v>1591</v>
      </c>
      <c r="C1038" t="s">
        <v>17</v>
      </c>
      <c r="D1038" t="s">
        <v>407</v>
      </c>
      <c r="E1038" t="s">
        <v>307</v>
      </c>
      <c r="F1038" t="s">
        <v>1959</v>
      </c>
      <c r="G1038" t="s">
        <v>386</v>
      </c>
    </row>
    <row r="1039" spans="1:7" x14ac:dyDescent="0.3">
      <c r="A1039" t="s">
        <v>1592</v>
      </c>
      <c r="B1039" t="s">
        <v>1591</v>
      </c>
      <c r="C1039" t="s">
        <v>17</v>
      </c>
      <c r="D1039" t="s">
        <v>407</v>
      </c>
      <c r="E1039" t="s">
        <v>29</v>
      </c>
      <c r="F1039" t="s">
        <v>1593</v>
      </c>
      <c r="G1039" t="s">
        <v>386</v>
      </c>
    </row>
    <row r="1040" spans="1:7" x14ac:dyDescent="0.3">
      <c r="A1040" t="s">
        <v>1592</v>
      </c>
      <c r="B1040" t="s">
        <v>1591</v>
      </c>
      <c r="C1040" t="s">
        <v>17</v>
      </c>
      <c r="D1040" t="s">
        <v>407</v>
      </c>
      <c r="E1040" t="s">
        <v>29</v>
      </c>
      <c r="F1040" t="s">
        <v>1959</v>
      </c>
      <c r="G1040" t="s">
        <v>386</v>
      </c>
    </row>
    <row r="1041" spans="1:7" x14ac:dyDescent="0.3">
      <c r="A1041" t="s">
        <v>1592</v>
      </c>
      <c r="B1041" t="s">
        <v>1591</v>
      </c>
      <c r="C1041" t="s">
        <v>17</v>
      </c>
      <c r="D1041" t="s">
        <v>407</v>
      </c>
      <c r="E1041" t="s">
        <v>348</v>
      </c>
      <c r="F1041" t="s">
        <v>1593</v>
      </c>
      <c r="G1041" t="s">
        <v>386</v>
      </c>
    </row>
    <row r="1042" spans="1:7" x14ac:dyDescent="0.3">
      <c r="A1042" t="s">
        <v>1592</v>
      </c>
      <c r="B1042" t="s">
        <v>1591</v>
      </c>
      <c r="C1042" t="s">
        <v>17</v>
      </c>
      <c r="D1042" t="s">
        <v>407</v>
      </c>
      <c r="E1042" t="s">
        <v>348</v>
      </c>
      <c r="F1042" t="s">
        <v>1959</v>
      </c>
      <c r="G1042" t="s">
        <v>386</v>
      </c>
    </row>
    <row r="1043" spans="1:7" x14ac:dyDescent="0.3">
      <c r="A1043" t="s">
        <v>1592</v>
      </c>
      <c r="B1043" t="s">
        <v>1591</v>
      </c>
      <c r="C1043" t="s">
        <v>17</v>
      </c>
      <c r="D1043" t="s">
        <v>407</v>
      </c>
      <c r="E1043" t="s">
        <v>72</v>
      </c>
      <c r="F1043" t="s">
        <v>1593</v>
      </c>
      <c r="G1043" t="s">
        <v>386</v>
      </c>
    </row>
    <row r="1044" spans="1:7" x14ac:dyDescent="0.3">
      <c r="A1044" t="s">
        <v>1592</v>
      </c>
      <c r="B1044" t="s">
        <v>1591</v>
      </c>
      <c r="C1044" t="s">
        <v>17</v>
      </c>
      <c r="D1044" t="s">
        <v>407</v>
      </c>
      <c r="E1044" t="s">
        <v>72</v>
      </c>
      <c r="F1044" t="s">
        <v>1959</v>
      </c>
      <c r="G1044" t="s">
        <v>386</v>
      </c>
    </row>
    <row r="1045" spans="1:7" x14ac:dyDescent="0.3">
      <c r="A1045" t="s">
        <v>1592</v>
      </c>
      <c r="B1045" t="s">
        <v>1591</v>
      </c>
      <c r="C1045" t="s">
        <v>17</v>
      </c>
      <c r="D1045" t="s">
        <v>407</v>
      </c>
      <c r="E1045" t="s">
        <v>68</v>
      </c>
      <c r="F1045" t="s">
        <v>1593</v>
      </c>
      <c r="G1045" t="s">
        <v>386</v>
      </c>
    </row>
    <row r="1046" spans="1:7" x14ac:dyDescent="0.3">
      <c r="A1046" t="s">
        <v>1592</v>
      </c>
      <c r="B1046" t="s">
        <v>1591</v>
      </c>
      <c r="C1046" t="s">
        <v>17</v>
      </c>
      <c r="D1046" t="s">
        <v>407</v>
      </c>
      <c r="E1046" t="s">
        <v>68</v>
      </c>
      <c r="F1046" t="s">
        <v>1959</v>
      </c>
      <c r="G1046" t="s">
        <v>386</v>
      </c>
    </row>
    <row r="1047" spans="1:7" x14ac:dyDescent="0.3">
      <c r="A1047" t="s">
        <v>1592</v>
      </c>
      <c r="B1047" t="s">
        <v>1591</v>
      </c>
      <c r="C1047" t="s">
        <v>17</v>
      </c>
      <c r="D1047" t="s">
        <v>407</v>
      </c>
      <c r="E1047" t="s">
        <v>308</v>
      </c>
      <c r="F1047" t="s">
        <v>1593</v>
      </c>
      <c r="G1047" t="s">
        <v>386</v>
      </c>
    </row>
    <row r="1048" spans="1:7" x14ac:dyDescent="0.3">
      <c r="A1048" t="s">
        <v>1592</v>
      </c>
      <c r="B1048" t="s">
        <v>1591</v>
      </c>
      <c r="C1048" t="s">
        <v>17</v>
      </c>
      <c r="D1048" t="s">
        <v>407</v>
      </c>
      <c r="E1048" t="s">
        <v>308</v>
      </c>
      <c r="F1048" t="s">
        <v>1959</v>
      </c>
      <c r="G1048" t="s">
        <v>386</v>
      </c>
    </row>
    <row r="1049" spans="1:7" x14ac:dyDescent="0.3">
      <c r="A1049" t="s">
        <v>1592</v>
      </c>
      <c r="B1049" t="s">
        <v>1591</v>
      </c>
      <c r="C1049" t="s">
        <v>17</v>
      </c>
      <c r="D1049" t="s">
        <v>407</v>
      </c>
      <c r="E1049" t="s">
        <v>85</v>
      </c>
      <c r="F1049" t="s">
        <v>1593</v>
      </c>
      <c r="G1049" t="s">
        <v>386</v>
      </c>
    </row>
    <row r="1050" spans="1:7" x14ac:dyDescent="0.3">
      <c r="A1050" t="s">
        <v>1592</v>
      </c>
      <c r="B1050" t="s">
        <v>1591</v>
      </c>
      <c r="C1050" t="s">
        <v>17</v>
      </c>
      <c r="D1050" t="s">
        <v>407</v>
      </c>
      <c r="E1050" t="s">
        <v>85</v>
      </c>
      <c r="F1050" t="s">
        <v>1959</v>
      </c>
      <c r="G1050" t="s">
        <v>386</v>
      </c>
    </row>
    <row r="1051" spans="1:7" x14ac:dyDescent="0.3">
      <c r="A1051" t="s">
        <v>1592</v>
      </c>
      <c r="B1051" t="s">
        <v>1591</v>
      </c>
      <c r="C1051" t="s">
        <v>17</v>
      </c>
      <c r="D1051" t="s">
        <v>407</v>
      </c>
      <c r="E1051" t="s">
        <v>121</v>
      </c>
      <c r="F1051" t="s">
        <v>1593</v>
      </c>
      <c r="G1051" t="s">
        <v>386</v>
      </c>
    </row>
    <row r="1052" spans="1:7" x14ac:dyDescent="0.3">
      <c r="A1052" t="s">
        <v>1592</v>
      </c>
      <c r="B1052" t="s">
        <v>1591</v>
      </c>
      <c r="C1052" t="s">
        <v>17</v>
      </c>
      <c r="D1052" t="s">
        <v>407</v>
      </c>
      <c r="E1052" t="s">
        <v>121</v>
      </c>
      <c r="F1052" t="s">
        <v>1959</v>
      </c>
      <c r="G1052" t="s">
        <v>386</v>
      </c>
    </row>
    <row r="1053" spans="1:7" x14ac:dyDescent="0.3">
      <c r="A1053" t="s">
        <v>1592</v>
      </c>
      <c r="B1053" t="s">
        <v>1591</v>
      </c>
      <c r="C1053" t="s">
        <v>17</v>
      </c>
      <c r="D1053" t="s">
        <v>407</v>
      </c>
      <c r="E1053" t="s">
        <v>309</v>
      </c>
      <c r="F1053" t="s">
        <v>1593</v>
      </c>
      <c r="G1053" t="s">
        <v>386</v>
      </c>
    </row>
    <row r="1054" spans="1:7" x14ac:dyDescent="0.3">
      <c r="A1054" t="s">
        <v>1592</v>
      </c>
      <c r="B1054" t="s">
        <v>1591</v>
      </c>
      <c r="C1054" t="s">
        <v>17</v>
      </c>
      <c r="D1054" t="s">
        <v>407</v>
      </c>
      <c r="E1054" t="s">
        <v>309</v>
      </c>
      <c r="F1054" t="s">
        <v>1959</v>
      </c>
      <c r="G1054" t="s">
        <v>386</v>
      </c>
    </row>
    <row r="1055" spans="1:7" x14ac:dyDescent="0.3">
      <c r="A1055" t="s">
        <v>1592</v>
      </c>
      <c r="B1055" t="s">
        <v>1591</v>
      </c>
      <c r="C1055" t="s">
        <v>17</v>
      </c>
      <c r="D1055" t="s">
        <v>407</v>
      </c>
      <c r="E1055" t="s">
        <v>310</v>
      </c>
      <c r="F1055" t="s">
        <v>1593</v>
      </c>
      <c r="G1055" t="s">
        <v>386</v>
      </c>
    </row>
    <row r="1056" spans="1:7" x14ac:dyDescent="0.3">
      <c r="A1056" t="s">
        <v>1592</v>
      </c>
      <c r="B1056" t="s">
        <v>1591</v>
      </c>
      <c r="C1056" t="s">
        <v>17</v>
      </c>
      <c r="D1056" t="s">
        <v>407</v>
      </c>
      <c r="E1056" t="s">
        <v>310</v>
      </c>
      <c r="F1056" t="s">
        <v>1959</v>
      </c>
      <c r="G1056" t="s">
        <v>386</v>
      </c>
    </row>
    <row r="1057" spans="1:7" x14ac:dyDescent="0.3">
      <c r="A1057" t="s">
        <v>1592</v>
      </c>
      <c r="B1057" t="s">
        <v>1591</v>
      </c>
      <c r="C1057" t="s">
        <v>17</v>
      </c>
      <c r="D1057" t="s">
        <v>407</v>
      </c>
      <c r="E1057" t="s">
        <v>55</v>
      </c>
      <c r="F1057" t="s">
        <v>1593</v>
      </c>
      <c r="G1057" t="s">
        <v>386</v>
      </c>
    </row>
    <row r="1058" spans="1:7" x14ac:dyDescent="0.3">
      <c r="A1058" t="s">
        <v>1592</v>
      </c>
      <c r="B1058" t="s">
        <v>1591</v>
      </c>
      <c r="C1058" t="s">
        <v>17</v>
      </c>
      <c r="D1058" t="s">
        <v>407</v>
      </c>
      <c r="E1058" t="s">
        <v>55</v>
      </c>
      <c r="F1058" t="s">
        <v>1959</v>
      </c>
      <c r="G1058" t="s">
        <v>386</v>
      </c>
    </row>
    <row r="1059" spans="1:7" x14ac:dyDescent="0.3">
      <c r="A1059" t="s">
        <v>1592</v>
      </c>
      <c r="B1059" t="s">
        <v>1591</v>
      </c>
      <c r="C1059" t="s">
        <v>17</v>
      </c>
      <c r="D1059" t="s">
        <v>407</v>
      </c>
      <c r="E1059" t="s">
        <v>77</v>
      </c>
      <c r="F1059" t="s">
        <v>1593</v>
      </c>
      <c r="G1059" t="s">
        <v>386</v>
      </c>
    </row>
    <row r="1060" spans="1:7" x14ac:dyDescent="0.3">
      <c r="A1060" t="s">
        <v>1592</v>
      </c>
      <c r="B1060" t="s">
        <v>1591</v>
      </c>
      <c r="C1060" t="s">
        <v>17</v>
      </c>
      <c r="D1060" t="s">
        <v>407</v>
      </c>
      <c r="E1060" t="s">
        <v>77</v>
      </c>
      <c r="F1060" t="s">
        <v>1959</v>
      </c>
      <c r="G1060" t="s">
        <v>386</v>
      </c>
    </row>
    <row r="1061" spans="1:7" x14ac:dyDescent="0.3">
      <c r="A1061" t="s">
        <v>1592</v>
      </c>
      <c r="B1061" t="s">
        <v>1591</v>
      </c>
      <c r="C1061" t="s">
        <v>17</v>
      </c>
      <c r="D1061" t="s">
        <v>407</v>
      </c>
      <c r="E1061" t="s">
        <v>311</v>
      </c>
      <c r="F1061" t="s">
        <v>1593</v>
      </c>
      <c r="G1061" t="s">
        <v>386</v>
      </c>
    </row>
    <row r="1062" spans="1:7" x14ac:dyDescent="0.3">
      <c r="A1062" t="s">
        <v>1592</v>
      </c>
      <c r="B1062" t="s">
        <v>1591</v>
      </c>
      <c r="C1062" t="s">
        <v>17</v>
      </c>
      <c r="D1062" t="s">
        <v>407</v>
      </c>
      <c r="E1062" t="s">
        <v>311</v>
      </c>
      <c r="F1062" t="s">
        <v>1959</v>
      </c>
      <c r="G1062" t="s">
        <v>386</v>
      </c>
    </row>
    <row r="1063" spans="1:7" x14ac:dyDescent="0.3">
      <c r="A1063" t="s">
        <v>1592</v>
      </c>
      <c r="B1063" t="s">
        <v>1591</v>
      </c>
      <c r="C1063" t="s">
        <v>17</v>
      </c>
      <c r="D1063" t="s">
        <v>407</v>
      </c>
      <c r="E1063" t="s">
        <v>312</v>
      </c>
      <c r="F1063" t="s">
        <v>1593</v>
      </c>
      <c r="G1063" t="s">
        <v>386</v>
      </c>
    </row>
    <row r="1064" spans="1:7" x14ac:dyDescent="0.3">
      <c r="A1064" t="s">
        <v>1592</v>
      </c>
      <c r="B1064" t="s">
        <v>1591</v>
      </c>
      <c r="C1064" t="s">
        <v>17</v>
      </c>
      <c r="D1064" t="s">
        <v>407</v>
      </c>
      <c r="E1064" t="s">
        <v>312</v>
      </c>
      <c r="F1064" t="s">
        <v>1959</v>
      </c>
      <c r="G1064" t="s">
        <v>386</v>
      </c>
    </row>
    <row r="1065" spans="1:7" x14ac:dyDescent="0.3">
      <c r="A1065" t="s">
        <v>1592</v>
      </c>
      <c r="B1065" t="s">
        <v>1591</v>
      </c>
      <c r="C1065" t="s">
        <v>17</v>
      </c>
      <c r="D1065" t="s">
        <v>407</v>
      </c>
      <c r="E1065" t="s">
        <v>53</v>
      </c>
      <c r="F1065" t="s">
        <v>1593</v>
      </c>
      <c r="G1065" t="s">
        <v>386</v>
      </c>
    </row>
    <row r="1066" spans="1:7" x14ac:dyDescent="0.3">
      <c r="A1066" t="s">
        <v>1592</v>
      </c>
      <c r="B1066" t="s">
        <v>1591</v>
      </c>
      <c r="C1066" t="s">
        <v>17</v>
      </c>
      <c r="D1066" t="s">
        <v>407</v>
      </c>
      <c r="E1066" t="s">
        <v>53</v>
      </c>
      <c r="F1066" t="s">
        <v>1959</v>
      </c>
      <c r="G1066" t="s">
        <v>386</v>
      </c>
    </row>
    <row r="1067" spans="1:7" x14ac:dyDescent="0.3">
      <c r="A1067" t="s">
        <v>1592</v>
      </c>
      <c r="B1067" t="s">
        <v>1591</v>
      </c>
      <c r="C1067" t="s">
        <v>17</v>
      </c>
      <c r="D1067" t="s">
        <v>407</v>
      </c>
      <c r="E1067" t="s">
        <v>358</v>
      </c>
      <c r="F1067" t="s">
        <v>1593</v>
      </c>
      <c r="G1067" t="s">
        <v>386</v>
      </c>
    </row>
    <row r="1068" spans="1:7" x14ac:dyDescent="0.3">
      <c r="A1068" t="s">
        <v>1592</v>
      </c>
      <c r="B1068" t="s">
        <v>1591</v>
      </c>
      <c r="C1068" t="s">
        <v>17</v>
      </c>
      <c r="D1068" t="s">
        <v>407</v>
      </c>
      <c r="E1068" t="s">
        <v>358</v>
      </c>
      <c r="F1068" t="s">
        <v>1959</v>
      </c>
      <c r="G1068" t="s">
        <v>386</v>
      </c>
    </row>
    <row r="1069" spans="1:7" x14ac:dyDescent="0.3">
      <c r="A1069" t="s">
        <v>1592</v>
      </c>
      <c r="B1069" t="s">
        <v>1591</v>
      </c>
      <c r="C1069" t="s">
        <v>17</v>
      </c>
      <c r="D1069" t="s">
        <v>407</v>
      </c>
      <c r="E1069" t="s">
        <v>360</v>
      </c>
      <c r="F1069" t="s">
        <v>1593</v>
      </c>
      <c r="G1069" t="s">
        <v>386</v>
      </c>
    </row>
    <row r="1070" spans="1:7" x14ac:dyDescent="0.3">
      <c r="A1070" t="s">
        <v>1592</v>
      </c>
      <c r="B1070" t="s">
        <v>1591</v>
      </c>
      <c r="C1070" t="s">
        <v>17</v>
      </c>
      <c r="D1070" t="s">
        <v>407</v>
      </c>
      <c r="E1070" t="s">
        <v>360</v>
      </c>
      <c r="F1070" t="s">
        <v>1959</v>
      </c>
      <c r="G1070" t="s">
        <v>386</v>
      </c>
    </row>
    <row r="1071" spans="1:7" x14ac:dyDescent="0.3">
      <c r="A1071" t="s">
        <v>1592</v>
      </c>
      <c r="B1071" t="s">
        <v>1591</v>
      </c>
      <c r="C1071" t="s">
        <v>17</v>
      </c>
      <c r="D1071" t="s">
        <v>407</v>
      </c>
      <c r="E1071" t="s">
        <v>282</v>
      </c>
      <c r="F1071" t="s">
        <v>1593</v>
      </c>
      <c r="G1071" t="s">
        <v>386</v>
      </c>
    </row>
    <row r="1072" spans="1:7" x14ac:dyDescent="0.3">
      <c r="A1072" t="s">
        <v>1592</v>
      </c>
      <c r="B1072" t="s">
        <v>1591</v>
      </c>
      <c r="C1072" t="s">
        <v>17</v>
      </c>
      <c r="D1072" t="s">
        <v>407</v>
      </c>
      <c r="E1072" t="s">
        <v>282</v>
      </c>
      <c r="F1072" t="s">
        <v>1959</v>
      </c>
      <c r="G1072" t="s">
        <v>386</v>
      </c>
    </row>
    <row r="1073" spans="1:7" x14ac:dyDescent="0.3">
      <c r="A1073" t="s">
        <v>1592</v>
      </c>
      <c r="B1073" t="s">
        <v>1591</v>
      </c>
      <c r="C1073" t="s">
        <v>17</v>
      </c>
      <c r="D1073" t="s">
        <v>407</v>
      </c>
      <c r="E1073" t="s">
        <v>291</v>
      </c>
      <c r="F1073" t="s">
        <v>1593</v>
      </c>
      <c r="G1073" t="s">
        <v>386</v>
      </c>
    </row>
    <row r="1074" spans="1:7" x14ac:dyDescent="0.3">
      <c r="A1074" t="s">
        <v>1592</v>
      </c>
      <c r="B1074" t="s">
        <v>1591</v>
      </c>
      <c r="C1074" t="s">
        <v>17</v>
      </c>
      <c r="D1074" t="s">
        <v>407</v>
      </c>
      <c r="E1074" t="s">
        <v>291</v>
      </c>
      <c r="F1074" t="s">
        <v>1959</v>
      </c>
      <c r="G1074" t="s">
        <v>386</v>
      </c>
    </row>
    <row r="1075" spans="1:7" x14ac:dyDescent="0.3">
      <c r="A1075" t="s">
        <v>1592</v>
      </c>
      <c r="B1075" t="s">
        <v>1591</v>
      </c>
      <c r="C1075" t="s">
        <v>17</v>
      </c>
      <c r="D1075" t="s">
        <v>407</v>
      </c>
      <c r="E1075" t="s">
        <v>187</v>
      </c>
      <c r="F1075" t="s">
        <v>1593</v>
      </c>
      <c r="G1075" t="s">
        <v>386</v>
      </c>
    </row>
    <row r="1076" spans="1:7" x14ac:dyDescent="0.3">
      <c r="A1076" t="s">
        <v>1592</v>
      </c>
      <c r="B1076" t="s">
        <v>1591</v>
      </c>
      <c r="C1076" t="s">
        <v>17</v>
      </c>
      <c r="D1076" t="s">
        <v>407</v>
      </c>
      <c r="E1076" t="s">
        <v>187</v>
      </c>
      <c r="F1076" t="s">
        <v>1959</v>
      </c>
      <c r="G1076" t="s">
        <v>386</v>
      </c>
    </row>
    <row r="1077" spans="1:7" x14ac:dyDescent="0.3">
      <c r="A1077" t="s">
        <v>1592</v>
      </c>
      <c r="B1077" t="s">
        <v>1591</v>
      </c>
      <c r="C1077" t="s">
        <v>17</v>
      </c>
      <c r="D1077" t="s">
        <v>407</v>
      </c>
      <c r="E1077" t="s">
        <v>335</v>
      </c>
      <c r="F1077" t="s">
        <v>1593</v>
      </c>
      <c r="G1077" t="s">
        <v>386</v>
      </c>
    </row>
    <row r="1078" spans="1:7" x14ac:dyDescent="0.3">
      <c r="A1078" t="s">
        <v>1592</v>
      </c>
      <c r="B1078" t="s">
        <v>1591</v>
      </c>
      <c r="C1078" t="s">
        <v>17</v>
      </c>
      <c r="D1078" t="s">
        <v>407</v>
      </c>
      <c r="E1078" t="s">
        <v>335</v>
      </c>
      <c r="F1078" t="s">
        <v>1959</v>
      </c>
      <c r="G1078" t="s">
        <v>386</v>
      </c>
    </row>
    <row r="1079" spans="1:7" x14ac:dyDescent="0.3">
      <c r="A1079" t="s">
        <v>1592</v>
      </c>
      <c r="B1079" t="s">
        <v>1591</v>
      </c>
      <c r="C1079" t="s">
        <v>17</v>
      </c>
      <c r="D1079" t="s">
        <v>407</v>
      </c>
      <c r="E1079" t="s">
        <v>353</v>
      </c>
      <c r="F1079" t="s">
        <v>1593</v>
      </c>
      <c r="G1079" t="s">
        <v>386</v>
      </c>
    </row>
    <row r="1080" spans="1:7" x14ac:dyDescent="0.3">
      <c r="A1080" t="s">
        <v>1592</v>
      </c>
      <c r="B1080" t="s">
        <v>1591</v>
      </c>
      <c r="C1080" t="s">
        <v>17</v>
      </c>
      <c r="D1080" t="s">
        <v>407</v>
      </c>
      <c r="E1080" t="s">
        <v>353</v>
      </c>
      <c r="F1080" t="s">
        <v>1959</v>
      </c>
      <c r="G1080" t="s">
        <v>386</v>
      </c>
    </row>
    <row r="1081" spans="1:7" x14ac:dyDescent="0.3">
      <c r="A1081" t="s">
        <v>1592</v>
      </c>
      <c r="B1081" t="s">
        <v>1591</v>
      </c>
      <c r="C1081" t="s">
        <v>17</v>
      </c>
      <c r="D1081" t="s">
        <v>407</v>
      </c>
      <c r="E1081" t="s">
        <v>109</v>
      </c>
      <c r="F1081" t="s">
        <v>1593</v>
      </c>
      <c r="G1081" t="s">
        <v>386</v>
      </c>
    </row>
    <row r="1082" spans="1:7" x14ac:dyDescent="0.3">
      <c r="A1082" t="s">
        <v>1592</v>
      </c>
      <c r="B1082" t="s">
        <v>1591</v>
      </c>
      <c r="C1082" t="s">
        <v>17</v>
      </c>
      <c r="D1082" t="s">
        <v>407</v>
      </c>
      <c r="E1082" t="s">
        <v>109</v>
      </c>
      <c r="F1082" t="s">
        <v>1959</v>
      </c>
      <c r="G1082" t="s">
        <v>386</v>
      </c>
    </row>
    <row r="1083" spans="1:7" x14ac:dyDescent="0.3">
      <c r="A1083" t="s">
        <v>1592</v>
      </c>
      <c r="B1083" t="s">
        <v>1591</v>
      </c>
      <c r="C1083" t="s">
        <v>17</v>
      </c>
      <c r="D1083" t="s">
        <v>407</v>
      </c>
      <c r="E1083" t="s">
        <v>313</v>
      </c>
      <c r="F1083" t="s">
        <v>1593</v>
      </c>
      <c r="G1083" t="s">
        <v>386</v>
      </c>
    </row>
    <row r="1084" spans="1:7" x14ac:dyDescent="0.3">
      <c r="A1084" t="s">
        <v>1592</v>
      </c>
      <c r="B1084" t="s">
        <v>1591</v>
      </c>
      <c r="C1084" t="s">
        <v>17</v>
      </c>
      <c r="D1084" t="s">
        <v>407</v>
      </c>
      <c r="E1084" t="s">
        <v>313</v>
      </c>
      <c r="F1084" t="s">
        <v>1959</v>
      </c>
      <c r="G1084" t="s">
        <v>386</v>
      </c>
    </row>
    <row r="1085" spans="1:7" x14ac:dyDescent="0.3">
      <c r="A1085" t="s">
        <v>1592</v>
      </c>
      <c r="B1085" t="s">
        <v>1591</v>
      </c>
      <c r="C1085" t="s">
        <v>17</v>
      </c>
      <c r="D1085" t="s">
        <v>407</v>
      </c>
      <c r="E1085" t="s">
        <v>226</v>
      </c>
      <c r="F1085" t="s">
        <v>1593</v>
      </c>
      <c r="G1085" t="s">
        <v>386</v>
      </c>
    </row>
    <row r="1086" spans="1:7" x14ac:dyDescent="0.3">
      <c r="A1086" t="s">
        <v>1592</v>
      </c>
      <c r="B1086" t="s">
        <v>1591</v>
      </c>
      <c r="C1086" t="s">
        <v>17</v>
      </c>
      <c r="D1086" t="s">
        <v>407</v>
      </c>
      <c r="E1086" t="s">
        <v>226</v>
      </c>
      <c r="F1086" t="s">
        <v>1959</v>
      </c>
      <c r="G1086" t="s">
        <v>386</v>
      </c>
    </row>
    <row r="1087" spans="1:7" x14ac:dyDescent="0.3">
      <c r="A1087" t="s">
        <v>1592</v>
      </c>
      <c r="B1087" t="s">
        <v>1591</v>
      </c>
      <c r="C1087" t="s">
        <v>17</v>
      </c>
      <c r="D1087" t="s">
        <v>407</v>
      </c>
      <c r="E1087" t="s">
        <v>177</v>
      </c>
      <c r="F1087" t="s">
        <v>1593</v>
      </c>
      <c r="G1087" t="s">
        <v>386</v>
      </c>
    </row>
    <row r="1088" spans="1:7" x14ac:dyDescent="0.3">
      <c r="A1088" t="s">
        <v>1592</v>
      </c>
      <c r="B1088" t="s">
        <v>1591</v>
      </c>
      <c r="C1088" t="s">
        <v>17</v>
      </c>
      <c r="D1088" t="s">
        <v>407</v>
      </c>
      <c r="E1088" t="s">
        <v>177</v>
      </c>
      <c r="F1088" t="s">
        <v>1959</v>
      </c>
      <c r="G1088" t="s">
        <v>386</v>
      </c>
    </row>
    <row r="1089" spans="1:7" x14ac:dyDescent="0.3">
      <c r="A1089" t="s">
        <v>1592</v>
      </c>
      <c r="B1089" t="s">
        <v>1591</v>
      </c>
      <c r="C1089" t="s">
        <v>17</v>
      </c>
      <c r="D1089" t="s">
        <v>407</v>
      </c>
      <c r="E1089" t="s">
        <v>150</v>
      </c>
      <c r="F1089" t="s">
        <v>1593</v>
      </c>
      <c r="G1089" t="s">
        <v>386</v>
      </c>
    </row>
    <row r="1090" spans="1:7" x14ac:dyDescent="0.3">
      <c r="A1090" t="s">
        <v>1592</v>
      </c>
      <c r="B1090" t="s">
        <v>1591</v>
      </c>
      <c r="C1090" t="s">
        <v>17</v>
      </c>
      <c r="D1090" t="s">
        <v>407</v>
      </c>
      <c r="E1090" t="s">
        <v>150</v>
      </c>
      <c r="F1090" t="s">
        <v>1959</v>
      </c>
      <c r="G1090" t="s">
        <v>386</v>
      </c>
    </row>
    <row r="1091" spans="1:7" x14ac:dyDescent="0.3">
      <c r="A1091" t="s">
        <v>1592</v>
      </c>
      <c r="B1091" t="s">
        <v>1591</v>
      </c>
      <c r="C1091" t="s">
        <v>17</v>
      </c>
      <c r="D1091" t="s">
        <v>407</v>
      </c>
      <c r="E1091" t="s">
        <v>100</v>
      </c>
      <c r="F1091" t="s">
        <v>1593</v>
      </c>
      <c r="G1091" t="s">
        <v>386</v>
      </c>
    </row>
    <row r="1092" spans="1:7" x14ac:dyDescent="0.3">
      <c r="A1092" t="s">
        <v>1592</v>
      </c>
      <c r="B1092" t="s">
        <v>1591</v>
      </c>
      <c r="C1092" t="s">
        <v>17</v>
      </c>
      <c r="D1092" t="s">
        <v>407</v>
      </c>
      <c r="E1092" t="s">
        <v>100</v>
      </c>
      <c r="F1092" t="s">
        <v>1959</v>
      </c>
      <c r="G1092" t="s">
        <v>386</v>
      </c>
    </row>
    <row r="1093" spans="1:7" x14ac:dyDescent="0.3">
      <c r="A1093" t="s">
        <v>1592</v>
      </c>
      <c r="B1093" t="s">
        <v>1591</v>
      </c>
      <c r="C1093" t="s">
        <v>17</v>
      </c>
      <c r="D1093" t="s">
        <v>407</v>
      </c>
      <c r="E1093" t="s">
        <v>157</v>
      </c>
      <c r="F1093" t="s">
        <v>1593</v>
      </c>
      <c r="G1093" t="s">
        <v>386</v>
      </c>
    </row>
    <row r="1094" spans="1:7" x14ac:dyDescent="0.3">
      <c r="A1094" t="s">
        <v>1592</v>
      </c>
      <c r="B1094" t="s">
        <v>1591</v>
      </c>
      <c r="C1094" t="s">
        <v>17</v>
      </c>
      <c r="D1094" t="s">
        <v>407</v>
      </c>
      <c r="E1094" t="s">
        <v>157</v>
      </c>
      <c r="F1094" t="s">
        <v>1959</v>
      </c>
      <c r="G1094" t="s">
        <v>386</v>
      </c>
    </row>
    <row r="1095" spans="1:7" x14ac:dyDescent="0.3">
      <c r="A1095" t="s">
        <v>1592</v>
      </c>
      <c r="B1095" t="s">
        <v>1591</v>
      </c>
      <c r="C1095" t="s">
        <v>17</v>
      </c>
      <c r="D1095" t="s">
        <v>407</v>
      </c>
      <c r="E1095" t="s">
        <v>122</v>
      </c>
      <c r="F1095" t="s">
        <v>1593</v>
      </c>
      <c r="G1095" t="s">
        <v>386</v>
      </c>
    </row>
    <row r="1096" spans="1:7" x14ac:dyDescent="0.3">
      <c r="A1096" t="s">
        <v>1592</v>
      </c>
      <c r="B1096" t="s">
        <v>1591</v>
      </c>
      <c r="C1096" t="s">
        <v>17</v>
      </c>
      <c r="D1096" t="s">
        <v>407</v>
      </c>
      <c r="E1096" t="s">
        <v>122</v>
      </c>
      <c r="F1096" t="s">
        <v>1959</v>
      </c>
      <c r="G1096" t="s">
        <v>386</v>
      </c>
    </row>
    <row r="1097" spans="1:7" x14ac:dyDescent="0.3">
      <c r="A1097" t="s">
        <v>1592</v>
      </c>
      <c r="B1097" t="s">
        <v>1591</v>
      </c>
      <c r="C1097" t="s">
        <v>17</v>
      </c>
      <c r="D1097" t="s">
        <v>407</v>
      </c>
      <c r="E1097" t="s">
        <v>95</v>
      </c>
      <c r="F1097" t="s">
        <v>1593</v>
      </c>
      <c r="G1097" t="s">
        <v>386</v>
      </c>
    </row>
    <row r="1098" spans="1:7" x14ac:dyDescent="0.3">
      <c r="A1098" t="s">
        <v>1592</v>
      </c>
      <c r="B1098" t="s">
        <v>1591</v>
      </c>
      <c r="C1098" t="s">
        <v>17</v>
      </c>
      <c r="D1098" t="s">
        <v>407</v>
      </c>
      <c r="E1098" t="s">
        <v>95</v>
      </c>
      <c r="F1098" t="s">
        <v>1959</v>
      </c>
      <c r="G1098" t="s">
        <v>386</v>
      </c>
    </row>
    <row r="1099" spans="1:7" x14ac:dyDescent="0.3">
      <c r="A1099" t="s">
        <v>1592</v>
      </c>
      <c r="B1099" t="s">
        <v>1591</v>
      </c>
      <c r="C1099" t="s">
        <v>17</v>
      </c>
      <c r="D1099" t="s">
        <v>407</v>
      </c>
      <c r="E1099" t="s">
        <v>257</v>
      </c>
      <c r="F1099" t="s">
        <v>1593</v>
      </c>
      <c r="G1099" t="s">
        <v>386</v>
      </c>
    </row>
    <row r="1100" spans="1:7" x14ac:dyDescent="0.3">
      <c r="A1100" t="s">
        <v>1592</v>
      </c>
      <c r="B1100" t="s">
        <v>1591</v>
      </c>
      <c r="C1100" t="s">
        <v>17</v>
      </c>
      <c r="D1100" t="s">
        <v>407</v>
      </c>
      <c r="E1100" t="s">
        <v>257</v>
      </c>
      <c r="F1100" t="s">
        <v>1959</v>
      </c>
      <c r="G1100" t="s">
        <v>386</v>
      </c>
    </row>
    <row r="1101" spans="1:7" x14ac:dyDescent="0.3">
      <c r="A1101" t="s">
        <v>1592</v>
      </c>
      <c r="B1101" t="s">
        <v>1591</v>
      </c>
      <c r="C1101" t="s">
        <v>17</v>
      </c>
      <c r="D1101" t="s">
        <v>407</v>
      </c>
      <c r="E1101" t="s">
        <v>314</v>
      </c>
      <c r="F1101" t="s">
        <v>1593</v>
      </c>
      <c r="G1101" t="s">
        <v>386</v>
      </c>
    </row>
    <row r="1102" spans="1:7" x14ac:dyDescent="0.3">
      <c r="A1102" t="s">
        <v>1592</v>
      </c>
      <c r="B1102" t="s">
        <v>1591</v>
      </c>
      <c r="C1102" t="s">
        <v>17</v>
      </c>
      <c r="D1102" t="s">
        <v>407</v>
      </c>
      <c r="E1102" t="s">
        <v>314</v>
      </c>
      <c r="F1102" t="s">
        <v>1959</v>
      </c>
      <c r="G1102" t="s">
        <v>386</v>
      </c>
    </row>
    <row r="1103" spans="1:7" x14ac:dyDescent="0.3">
      <c r="A1103" t="s">
        <v>1592</v>
      </c>
      <c r="B1103" t="s">
        <v>1591</v>
      </c>
      <c r="C1103" t="s">
        <v>17</v>
      </c>
      <c r="D1103" t="s">
        <v>407</v>
      </c>
      <c r="E1103" t="s">
        <v>315</v>
      </c>
      <c r="F1103" t="s">
        <v>1593</v>
      </c>
      <c r="G1103" t="s">
        <v>386</v>
      </c>
    </row>
    <row r="1104" spans="1:7" x14ac:dyDescent="0.3">
      <c r="A1104" t="s">
        <v>1592</v>
      </c>
      <c r="B1104" t="s">
        <v>1591</v>
      </c>
      <c r="C1104" t="s">
        <v>17</v>
      </c>
      <c r="D1104" t="s">
        <v>407</v>
      </c>
      <c r="E1104" t="s">
        <v>315</v>
      </c>
      <c r="F1104" t="s">
        <v>1959</v>
      </c>
      <c r="G1104" t="s">
        <v>386</v>
      </c>
    </row>
    <row r="1105" spans="1:7" x14ac:dyDescent="0.3">
      <c r="A1105" t="s">
        <v>1592</v>
      </c>
      <c r="B1105" t="s">
        <v>1591</v>
      </c>
      <c r="C1105" t="s">
        <v>17</v>
      </c>
      <c r="D1105" t="s">
        <v>407</v>
      </c>
      <c r="E1105" t="s">
        <v>316</v>
      </c>
      <c r="F1105" t="s">
        <v>1593</v>
      </c>
      <c r="G1105" t="s">
        <v>386</v>
      </c>
    </row>
    <row r="1106" spans="1:7" x14ac:dyDescent="0.3">
      <c r="A1106" t="s">
        <v>1592</v>
      </c>
      <c r="B1106" t="s">
        <v>1591</v>
      </c>
      <c r="C1106" t="s">
        <v>17</v>
      </c>
      <c r="D1106" t="s">
        <v>407</v>
      </c>
      <c r="E1106" t="s">
        <v>316</v>
      </c>
      <c r="F1106" t="s">
        <v>1959</v>
      </c>
      <c r="G1106" t="s">
        <v>386</v>
      </c>
    </row>
    <row r="1107" spans="1:7" x14ac:dyDescent="0.3">
      <c r="A1107" t="s">
        <v>1592</v>
      </c>
      <c r="B1107" t="s">
        <v>1591</v>
      </c>
      <c r="C1107" t="s">
        <v>17</v>
      </c>
      <c r="D1107" t="s">
        <v>407</v>
      </c>
      <c r="E1107" t="s">
        <v>129</v>
      </c>
      <c r="F1107" t="s">
        <v>1593</v>
      </c>
      <c r="G1107" t="s">
        <v>386</v>
      </c>
    </row>
    <row r="1108" spans="1:7" x14ac:dyDescent="0.3">
      <c r="A1108" t="s">
        <v>1592</v>
      </c>
      <c r="B1108" t="s">
        <v>1591</v>
      </c>
      <c r="C1108" t="s">
        <v>17</v>
      </c>
      <c r="D1108" t="s">
        <v>407</v>
      </c>
      <c r="E1108" t="s">
        <v>129</v>
      </c>
      <c r="F1108" t="s">
        <v>1959</v>
      </c>
      <c r="G1108" t="s">
        <v>386</v>
      </c>
    </row>
    <row r="1109" spans="1:7" x14ac:dyDescent="0.3">
      <c r="A1109" t="s">
        <v>1592</v>
      </c>
      <c r="B1109" t="s">
        <v>1591</v>
      </c>
      <c r="C1109" t="s">
        <v>17</v>
      </c>
      <c r="D1109" t="s">
        <v>407</v>
      </c>
      <c r="E1109" t="s">
        <v>227</v>
      </c>
      <c r="F1109" t="s">
        <v>1593</v>
      </c>
      <c r="G1109" t="s">
        <v>386</v>
      </c>
    </row>
    <row r="1110" spans="1:7" x14ac:dyDescent="0.3">
      <c r="A1110" t="s">
        <v>1592</v>
      </c>
      <c r="B1110" t="s">
        <v>1591</v>
      </c>
      <c r="C1110" t="s">
        <v>17</v>
      </c>
      <c r="D1110" t="s">
        <v>407</v>
      </c>
      <c r="E1110" t="s">
        <v>227</v>
      </c>
      <c r="F1110" t="s">
        <v>1959</v>
      </c>
      <c r="G1110" t="s">
        <v>386</v>
      </c>
    </row>
    <row r="1111" spans="1:7" x14ac:dyDescent="0.3">
      <c r="A1111" t="s">
        <v>1592</v>
      </c>
      <c r="B1111" t="s">
        <v>1591</v>
      </c>
      <c r="C1111" t="s">
        <v>17</v>
      </c>
      <c r="D1111" t="s">
        <v>407</v>
      </c>
      <c r="E1111" t="s">
        <v>159</v>
      </c>
      <c r="F1111" t="s">
        <v>1593</v>
      </c>
      <c r="G1111" t="s">
        <v>386</v>
      </c>
    </row>
    <row r="1112" spans="1:7" x14ac:dyDescent="0.3">
      <c r="A1112" t="s">
        <v>1592</v>
      </c>
      <c r="B1112" t="s">
        <v>1591</v>
      </c>
      <c r="C1112" t="s">
        <v>17</v>
      </c>
      <c r="D1112" t="s">
        <v>407</v>
      </c>
      <c r="E1112" t="s">
        <v>159</v>
      </c>
      <c r="F1112" t="s">
        <v>1959</v>
      </c>
      <c r="G1112" t="s">
        <v>386</v>
      </c>
    </row>
    <row r="1113" spans="1:7" x14ac:dyDescent="0.3">
      <c r="A1113" t="s">
        <v>1592</v>
      </c>
      <c r="B1113" t="s">
        <v>1591</v>
      </c>
      <c r="C1113" t="s">
        <v>17</v>
      </c>
      <c r="D1113" t="s">
        <v>407</v>
      </c>
      <c r="E1113" t="s">
        <v>244</v>
      </c>
      <c r="F1113" t="s">
        <v>1593</v>
      </c>
      <c r="G1113" t="s">
        <v>386</v>
      </c>
    </row>
    <row r="1114" spans="1:7" x14ac:dyDescent="0.3">
      <c r="A1114" t="s">
        <v>1592</v>
      </c>
      <c r="B1114" t="s">
        <v>1591</v>
      </c>
      <c r="C1114" t="s">
        <v>17</v>
      </c>
      <c r="D1114" t="s">
        <v>407</v>
      </c>
      <c r="E1114" t="s">
        <v>244</v>
      </c>
      <c r="F1114" t="s">
        <v>1959</v>
      </c>
      <c r="G1114" t="s">
        <v>386</v>
      </c>
    </row>
    <row r="1115" spans="1:7" x14ac:dyDescent="0.3">
      <c r="A1115" t="s">
        <v>1592</v>
      </c>
      <c r="B1115" t="s">
        <v>1591</v>
      </c>
      <c r="C1115" t="s">
        <v>17</v>
      </c>
      <c r="D1115" t="s">
        <v>407</v>
      </c>
      <c r="E1115" t="s">
        <v>182</v>
      </c>
      <c r="F1115" t="s">
        <v>1593</v>
      </c>
      <c r="G1115" t="s">
        <v>386</v>
      </c>
    </row>
    <row r="1116" spans="1:7" x14ac:dyDescent="0.3">
      <c r="A1116" t="s">
        <v>1592</v>
      </c>
      <c r="B1116" t="s">
        <v>1591</v>
      </c>
      <c r="C1116" t="s">
        <v>17</v>
      </c>
      <c r="D1116" t="s">
        <v>407</v>
      </c>
      <c r="E1116" t="s">
        <v>182</v>
      </c>
      <c r="F1116" t="s">
        <v>1959</v>
      </c>
      <c r="G1116" t="s">
        <v>386</v>
      </c>
    </row>
    <row r="1117" spans="1:7" x14ac:dyDescent="0.3">
      <c r="A1117" t="s">
        <v>1592</v>
      </c>
      <c r="B1117" t="s">
        <v>1591</v>
      </c>
      <c r="C1117" t="s">
        <v>17</v>
      </c>
      <c r="D1117" t="s">
        <v>407</v>
      </c>
      <c r="E1117" t="s">
        <v>73</v>
      </c>
      <c r="F1117" t="s">
        <v>1593</v>
      </c>
      <c r="G1117" t="s">
        <v>386</v>
      </c>
    </row>
    <row r="1118" spans="1:7" x14ac:dyDescent="0.3">
      <c r="A1118" t="s">
        <v>1592</v>
      </c>
      <c r="B1118" t="s">
        <v>1591</v>
      </c>
      <c r="C1118" t="s">
        <v>17</v>
      </c>
      <c r="D1118" t="s">
        <v>407</v>
      </c>
      <c r="E1118" t="s">
        <v>73</v>
      </c>
      <c r="F1118" t="s">
        <v>1959</v>
      </c>
      <c r="G1118" t="s">
        <v>386</v>
      </c>
    </row>
    <row r="1119" spans="1:7" x14ac:dyDescent="0.3">
      <c r="A1119" t="s">
        <v>1592</v>
      </c>
      <c r="B1119" t="s">
        <v>1591</v>
      </c>
      <c r="C1119" t="s">
        <v>17</v>
      </c>
      <c r="D1119" t="s">
        <v>407</v>
      </c>
      <c r="E1119" t="s">
        <v>184</v>
      </c>
      <c r="F1119" t="s">
        <v>1593</v>
      </c>
      <c r="G1119" t="s">
        <v>386</v>
      </c>
    </row>
    <row r="1120" spans="1:7" x14ac:dyDescent="0.3">
      <c r="A1120" t="s">
        <v>1592</v>
      </c>
      <c r="B1120" t="s">
        <v>1591</v>
      </c>
      <c r="C1120" t="s">
        <v>17</v>
      </c>
      <c r="D1120" t="s">
        <v>407</v>
      </c>
      <c r="E1120" t="s">
        <v>184</v>
      </c>
      <c r="F1120" t="s">
        <v>1959</v>
      </c>
      <c r="G1120" t="s">
        <v>386</v>
      </c>
    </row>
    <row r="1121" spans="1:7" x14ac:dyDescent="0.3">
      <c r="A1121" t="s">
        <v>1592</v>
      </c>
      <c r="B1121" t="s">
        <v>1591</v>
      </c>
      <c r="C1121" t="s">
        <v>17</v>
      </c>
      <c r="D1121" t="s">
        <v>407</v>
      </c>
      <c r="E1121" t="s">
        <v>28</v>
      </c>
      <c r="F1121" t="s">
        <v>1593</v>
      </c>
      <c r="G1121" t="s">
        <v>386</v>
      </c>
    </row>
    <row r="1122" spans="1:7" x14ac:dyDescent="0.3">
      <c r="A1122" t="s">
        <v>1592</v>
      </c>
      <c r="B1122" t="s">
        <v>1591</v>
      </c>
      <c r="C1122" t="s">
        <v>17</v>
      </c>
      <c r="D1122" t="s">
        <v>407</v>
      </c>
      <c r="E1122" t="s">
        <v>28</v>
      </c>
      <c r="F1122" t="s">
        <v>1959</v>
      </c>
      <c r="G1122" t="s">
        <v>386</v>
      </c>
    </row>
    <row r="1123" spans="1:7" x14ac:dyDescent="0.3">
      <c r="A1123" t="s">
        <v>1592</v>
      </c>
      <c r="B1123" t="s">
        <v>1591</v>
      </c>
      <c r="C1123" t="s">
        <v>17</v>
      </c>
      <c r="D1123" t="s">
        <v>407</v>
      </c>
      <c r="E1123" t="s">
        <v>256</v>
      </c>
      <c r="F1123" t="s">
        <v>1593</v>
      </c>
      <c r="G1123" t="s">
        <v>386</v>
      </c>
    </row>
    <row r="1124" spans="1:7" x14ac:dyDescent="0.3">
      <c r="A1124" t="s">
        <v>1592</v>
      </c>
      <c r="B1124" t="s">
        <v>1591</v>
      </c>
      <c r="C1124" t="s">
        <v>17</v>
      </c>
      <c r="D1124" t="s">
        <v>407</v>
      </c>
      <c r="E1124" t="s">
        <v>256</v>
      </c>
      <c r="F1124" t="s">
        <v>1959</v>
      </c>
      <c r="G1124" t="s">
        <v>386</v>
      </c>
    </row>
    <row r="1125" spans="1:7" x14ac:dyDescent="0.3">
      <c r="A1125" t="s">
        <v>1592</v>
      </c>
      <c r="B1125" t="s">
        <v>1591</v>
      </c>
      <c r="C1125" t="s">
        <v>17</v>
      </c>
      <c r="D1125" t="s">
        <v>407</v>
      </c>
      <c r="E1125" t="s">
        <v>245</v>
      </c>
      <c r="F1125" t="s">
        <v>1593</v>
      </c>
      <c r="G1125" t="s">
        <v>386</v>
      </c>
    </row>
    <row r="1126" spans="1:7" x14ac:dyDescent="0.3">
      <c r="A1126" t="s">
        <v>1592</v>
      </c>
      <c r="B1126" t="s">
        <v>1591</v>
      </c>
      <c r="C1126" t="s">
        <v>17</v>
      </c>
      <c r="D1126" t="s">
        <v>407</v>
      </c>
      <c r="E1126" t="s">
        <v>245</v>
      </c>
      <c r="F1126" t="s">
        <v>1959</v>
      </c>
      <c r="G1126" t="s">
        <v>386</v>
      </c>
    </row>
    <row r="1127" spans="1:7" x14ac:dyDescent="0.3">
      <c r="A1127" t="s">
        <v>1592</v>
      </c>
      <c r="B1127" t="s">
        <v>1591</v>
      </c>
      <c r="C1127" t="s">
        <v>17</v>
      </c>
      <c r="D1127" t="s">
        <v>407</v>
      </c>
      <c r="E1127" t="s">
        <v>60</v>
      </c>
      <c r="F1127" t="s">
        <v>1593</v>
      </c>
      <c r="G1127" t="s">
        <v>386</v>
      </c>
    </row>
    <row r="1128" spans="1:7" x14ac:dyDescent="0.3">
      <c r="A1128" t="s">
        <v>1592</v>
      </c>
      <c r="B1128" t="s">
        <v>1591</v>
      </c>
      <c r="C1128" t="s">
        <v>17</v>
      </c>
      <c r="D1128" t="s">
        <v>407</v>
      </c>
      <c r="E1128" t="s">
        <v>60</v>
      </c>
      <c r="F1128" t="s">
        <v>1959</v>
      </c>
      <c r="G1128" t="s">
        <v>386</v>
      </c>
    </row>
    <row r="1129" spans="1:7" x14ac:dyDescent="0.3">
      <c r="A1129" t="s">
        <v>1592</v>
      </c>
      <c r="B1129" t="s">
        <v>1591</v>
      </c>
      <c r="C1129" t="s">
        <v>17</v>
      </c>
      <c r="D1129" t="s">
        <v>407</v>
      </c>
      <c r="E1129" t="s">
        <v>170</v>
      </c>
      <c r="F1129" t="s">
        <v>1593</v>
      </c>
      <c r="G1129" t="s">
        <v>386</v>
      </c>
    </row>
    <row r="1130" spans="1:7" x14ac:dyDescent="0.3">
      <c r="A1130" t="s">
        <v>1592</v>
      </c>
      <c r="B1130" t="s">
        <v>1591</v>
      </c>
      <c r="C1130" t="s">
        <v>17</v>
      </c>
      <c r="D1130" t="s">
        <v>407</v>
      </c>
      <c r="E1130" t="s">
        <v>170</v>
      </c>
      <c r="F1130" t="s">
        <v>1959</v>
      </c>
      <c r="G1130" t="s">
        <v>386</v>
      </c>
    </row>
    <row r="1131" spans="1:7" x14ac:dyDescent="0.3">
      <c r="A1131" t="s">
        <v>1592</v>
      </c>
      <c r="B1131" t="s">
        <v>1591</v>
      </c>
      <c r="C1131" t="s">
        <v>17</v>
      </c>
      <c r="D1131" t="s">
        <v>407</v>
      </c>
      <c r="E1131" t="s">
        <v>246</v>
      </c>
      <c r="F1131" t="s">
        <v>1593</v>
      </c>
      <c r="G1131" t="s">
        <v>386</v>
      </c>
    </row>
    <row r="1132" spans="1:7" x14ac:dyDescent="0.3">
      <c r="A1132" t="s">
        <v>1592</v>
      </c>
      <c r="B1132" t="s">
        <v>1591</v>
      </c>
      <c r="C1132" t="s">
        <v>17</v>
      </c>
      <c r="D1132" t="s">
        <v>407</v>
      </c>
      <c r="E1132" t="s">
        <v>246</v>
      </c>
      <c r="F1132" t="s">
        <v>1959</v>
      </c>
      <c r="G1132" t="s">
        <v>386</v>
      </c>
    </row>
    <row r="1133" spans="1:7" x14ac:dyDescent="0.3">
      <c r="A1133" t="s">
        <v>1592</v>
      </c>
      <c r="B1133" t="s">
        <v>1591</v>
      </c>
      <c r="C1133" t="s">
        <v>17</v>
      </c>
      <c r="D1133" t="s">
        <v>407</v>
      </c>
      <c r="E1133" t="s">
        <v>110</v>
      </c>
      <c r="F1133" t="s">
        <v>1593</v>
      </c>
      <c r="G1133" t="s">
        <v>386</v>
      </c>
    </row>
    <row r="1134" spans="1:7" x14ac:dyDescent="0.3">
      <c r="A1134" t="s">
        <v>1592</v>
      </c>
      <c r="B1134" t="s">
        <v>1591</v>
      </c>
      <c r="C1134" t="s">
        <v>17</v>
      </c>
      <c r="D1134" t="s">
        <v>407</v>
      </c>
      <c r="E1134" t="s">
        <v>110</v>
      </c>
      <c r="F1134" t="s">
        <v>1959</v>
      </c>
      <c r="G1134" t="s">
        <v>386</v>
      </c>
    </row>
    <row r="1135" spans="1:7" x14ac:dyDescent="0.3">
      <c r="A1135" t="s">
        <v>1592</v>
      </c>
      <c r="B1135" t="s">
        <v>1591</v>
      </c>
      <c r="C1135" t="s">
        <v>17</v>
      </c>
      <c r="D1135" t="s">
        <v>407</v>
      </c>
      <c r="E1135" t="s">
        <v>317</v>
      </c>
      <c r="F1135" t="s">
        <v>1593</v>
      </c>
      <c r="G1135" t="s">
        <v>386</v>
      </c>
    </row>
    <row r="1136" spans="1:7" x14ac:dyDescent="0.3">
      <c r="A1136" t="s">
        <v>1592</v>
      </c>
      <c r="B1136" t="s">
        <v>1591</v>
      </c>
      <c r="C1136" t="s">
        <v>17</v>
      </c>
      <c r="D1136" t="s">
        <v>407</v>
      </c>
      <c r="E1136" t="s">
        <v>317</v>
      </c>
      <c r="F1136" t="s">
        <v>1959</v>
      </c>
      <c r="G1136" t="s">
        <v>386</v>
      </c>
    </row>
    <row r="1137" spans="1:7" x14ac:dyDescent="0.3">
      <c r="A1137" t="s">
        <v>1592</v>
      </c>
      <c r="B1137" t="s">
        <v>1591</v>
      </c>
      <c r="C1137" t="s">
        <v>17</v>
      </c>
      <c r="D1137" t="s">
        <v>407</v>
      </c>
      <c r="E1137" t="s">
        <v>354</v>
      </c>
      <c r="F1137" t="s">
        <v>1593</v>
      </c>
      <c r="G1137" t="s">
        <v>386</v>
      </c>
    </row>
    <row r="1138" spans="1:7" x14ac:dyDescent="0.3">
      <c r="A1138" t="s">
        <v>1592</v>
      </c>
      <c r="B1138" t="s">
        <v>1591</v>
      </c>
      <c r="C1138" t="s">
        <v>17</v>
      </c>
      <c r="D1138" t="s">
        <v>407</v>
      </c>
      <c r="E1138" t="s">
        <v>354</v>
      </c>
      <c r="F1138" t="s">
        <v>1959</v>
      </c>
      <c r="G1138" t="s">
        <v>386</v>
      </c>
    </row>
    <row r="1139" spans="1:7" x14ac:dyDescent="0.3">
      <c r="A1139" t="s">
        <v>1592</v>
      </c>
      <c r="B1139" t="s">
        <v>1591</v>
      </c>
      <c r="C1139" t="s">
        <v>17</v>
      </c>
      <c r="D1139" t="s">
        <v>407</v>
      </c>
      <c r="E1139" t="s">
        <v>318</v>
      </c>
      <c r="F1139" t="s">
        <v>1593</v>
      </c>
      <c r="G1139" t="s">
        <v>386</v>
      </c>
    </row>
    <row r="1140" spans="1:7" x14ac:dyDescent="0.3">
      <c r="A1140" t="s">
        <v>1592</v>
      </c>
      <c r="B1140" t="s">
        <v>1591</v>
      </c>
      <c r="C1140" t="s">
        <v>17</v>
      </c>
      <c r="D1140" t="s">
        <v>407</v>
      </c>
      <c r="E1140" t="s">
        <v>318</v>
      </c>
      <c r="F1140" t="s">
        <v>1959</v>
      </c>
      <c r="G1140" t="s">
        <v>386</v>
      </c>
    </row>
    <row r="1141" spans="1:7" x14ac:dyDescent="0.3">
      <c r="A1141" t="s">
        <v>1592</v>
      </c>
      <c r="B1141" t="s">
        <v>1591</v>
      </c>
      <c r="C1141" t="s">
        <v>17</v>
      </c>
      <c r="D1141" t="s">
        <v>407</v>
      </c>
      <c r="E1141" t="s">
        <v>111</v>
      </c>
      <c r="F1141" t="s">
        <v>1593</v>
      </c>
      <c r="G1141" t="s">
        <v>386</v>
      </c>
    </row>
    <row r="1142" spans="1:7" x14ac:dyDescent="0.3">
      <c r="A1142" t="s">
        <v>1592</v>
      </c>
      <c r="B1142" t="s">
        <v>1591</v>
      </c>
      <c r="C1142" t="s">
        <v>17</v>
      </c>
      <c r="D1142" t="s">
        <v>407</v>
      </c>
      <c r="E1142" t="s">
        <v>111</v>
      </c>
      <c r="F1142" t="s">
        <v>1959</v>
      </c>
      <c r="G1142" t="s">
        <v>386</v>
      </c>
    </row>
    <row r="1143" spans="1:7" x14ac:dyDescent="0.3">
      <c r="A1143" t="s">
        <v>1592</v>
      </c>
      <c r="B1143" t="s">
        <v>1591</v>
      </c>
      <c r="C1143" t="s">
        <v>17</v>
      </c>
      <c r="D1143" t="s">
        <v>407</v>
      </c>
      <c r="E1143" t="s">
        <v>123</v>
      </c>
      <c r="F1143" t="s">
        <v>1593</v>
      </c>
      <c r="G1143" t="s">
        <v>386</v>
      </c>
    </row>
    <row r="1144" spans="1:7" x14ac:dyDescent="0.3">
      <c r="A1144" t="s">
        <v>1592</v>
      </c>
      <c r="B1144" t="s">
        <v>1591</v>
      </c>
      <c r="C1144" t="s">
        <v>17</v>
      </c>
      <c r="D1144" t="s">
        <v>407</v>
      </c>
      <c r="E1144" t="s">
        <v>123</v>
      </c>
      <c r="F1144" t="s">
        <v>1959</v>
      </c>
      <c r="G1144" t="s">
        <v>386</v>
      </c>
    </row>
    <row r="1145" spans="1:7" x14ac:dyDescent="0.3">
      <c r="A1145" t="s">
        <v>1592</v>
      </c>
      <c r="B1145" t="s">
        <v>1591</v>
      </c>
      <c r="C1145" t="s">
        <v>17</v>
      </c>
      <c r="D1145" t="s">
        <v>407</v>
      </c>
      <c r="E1145" t="s">
        <v>43</v>
      </c>
      <c r="F1145" t="s">
        <v>1593</v>
      </c>
      <c r="G1145" t="s">
        <v>386</v>
      </c>
    </row>
    <row r="1146" spans="1:7" x14ac:dyDescent="0.3">
      <c r="A1146" t="s">
        <v>1592</v>
      </c>
      <c r="B1146" t="s">
        <v>1591</v>
      </c>
      <c r="C1146" t="s">
        <v>17</v>
      </c>
      <c r="D1146" t="s">
        <v>407</v>
      </c>
      <c r="E1146" t="s">
        <v>43</v>
      </c>
      <c r="F1146" t="s">
        <v>1959</v>
      </c>
      <c r="G1146" t="s">
        <v>386</v>
      </c>
    </row>
    <row r="1147" spans="1:7" x14ac:dyDescent="0.3">
      <c r="A1147" t="s">
        <v>1592</v>
      </c>
      <c r="B1147" t="s">
        <v>1591</v>
      </c>
      <c r="C1147" t="s">
        <v>17</v>
      </c>
      <c r="D1147" t="s">
        <v>407</v>
      </c>
      <c r="E1147" t="s">
        <v>344</v>
      </c>
      <c r="F1147" t="s">
        <v>1593</v>
      </c>
      <c r="G1147" t="s">
        <v>386</v>
      </c>
    </row>
    <row r="1148" spans="1:7" x14ac:dyDescent="0.3">
      <c r="A1148" t="s">
        <v>1592</v>
      </c>
      <c r="B1148" t="s">
        <v>1591</v>
      </c>
      <c r="C1148" t="s">
        <v>17</v>
      </c>
      <c r="D1148" t="s">
        <v>407</v>
      </c>
      <c r="E1148" t="s">
        <v>344</v>
      </c>
      <c r="F1148" t="s">
        <v>1959</v>
      </c>
      <c r="G1148" t="s">
        <v>386</v>
      </c>
    </row>
    <row r="1149" spans="1:7" x14ac:dyDescent="0.3">
      <c r="A1149" t="s">
        <v>1592</v>
      </c>
      <c r="B1149" t="s">
        <v>1591</v>
      </c>
      <c r="C1149" t="s">
        <v>17</v>
      </c>
      <c r="D1149" t="s">
        <v>407</v>
      </c>
      <c r="E1149" t="s">
        <v>355</v>
      </c>
      <c r="F1149" t="s">
        <v>1593</v>
      </c>
      <c r="G1149" t="s">
        <v>386</v>
      </c>
    </row>
    <row r="1150" spans="1:7" x14ac:dyDescent="0.3">
      <c r="A1150" t="s">
        <v>1592</v>
      </c>
      <c r="B1150" t="s">
        <v>1591</v>
      </c>
      <c r="C1150" t="s">
        <v>17</v>
      </c>
      <c r="D1150" t="s">
        <v>407</v>
      </c>
      <c r="E1150" t="s">
        <v>355</v>
      </c>
      <c r="F1150" t="s">
        <v>1959</v>
      </c>
      <c r="G1150" t="s">
        <v>386</v>
      </c>
    </row>
    <row r="1151" spans="1:7" x14ac:dyDescent="0.3">
      <c r="A1151" t="s">
        <v>1592</v>
      </c>
      <c r="B1151" t="s">
        <v>1591</v>
      </c>
      <c r="C1151" t="s">
        <v>17</v>
      </c>
      <c r="D1151" t="s">
        <v>407</v>
      </c>
      <c r="E1151" t="s">
        <v>27</v>
      </c>
      <c r="F1151" t="s">
        <v>1593</v>
      </c>
      <c r="G1151" t="s">
        <v>386</v>
      </c>
    </row>
    <row r="1152" spans="1:7" x14ac:dyDescent="0.3">
      <c r="A1152" t="s">
        <v>1592</v>
      </c>
      <c r="B1152" t="s">
        <v>1591</v>
      </c>
      <c r="C1152" t="s">
        <v>17</v>
      </c>
      <c r="D1152" t="s">
        <v>407</v>
      </c>
      <c r="E1152" t="s">
        <v>27</v>
      </c>
      <c r="F1152" t="s">
        <v>1959</v>
      </c>
      <c r="G1152" t="s">
        <v>386</v>
      </c>
    </row>
    <row r="1153" spans="1:7" x14ac:dyDescent="0.3">
      <c r="A1153" t="s">
        <v>1592</v>
      </c>
      <c r="B1153" t="s">
        <v>1591</v>
      </c>
      <c r="C1153" t="s">
        <v>17</v>
      </c>
      <c r="D1153" t="s">
        <v>407</v>
      </c>
      <c r="E1153" t="s">
        <v>258</v>
      </c>
      <c r="F1153" t="s">
        <v>1593</v>
      </c>
      <c r="G1153" t="s">
        <v>386</v>
      </c>
    </row>
    <row r="1154" spans="1:7" x14ac:dyDescent="0.3">
      <c r="A1154" t="s">
        <v>1592</v>
      </c>
      <c r="B1154" t="s">
        <v>1591</v>
      </c>
      <c r="C1154" t="s">
        <v>17</v>
      </c>
      <c r="D1154" t="s">
        <v>407</v>
      </c>
      <c r="E1154" t="s">
        <v>258</v>
      </c>
      <c r="F1154" t="s">
        <v>1959</v>
      </c>
      <c r="G1154" t="s">
        <v>386</v>
      </c>
    </row>
    <row r="1155" spans="1:7" x14ac:dyDescent="0.3">
      <c r="A1155" t="s">
        <v>1592</v>
      </c>
      <c r="B1155" t="s">
        <v>1591</v>
      </c>
      <c r="C1155" t="s">
        <v>17</v>
      </c>
      <c r="D1155" t="s">
        <v>407</v>
      </c>
      <c r="E1155" t="s">
        <v>36</v>
      </c>
      <c r="F1155" t="s">
        <v>1593</v>
      </c>
      <c r="G1155" t="s">
        <v>386</v>
      </c>
    </row>
    <row r="1156" spans="1:7" x14ac:dyDescent="0.3">
      <c r="A1156" t="s">
        <v>1592</v>
      </c>
      <c r="B1156" t="s">
        <v>1591</v>
      </c>
      <c r="C1156" t="s">
        <v>17</v>
      </c>
      <c r="D1156" t="s">
        <v>407</v>
      </c>
      <c r="E1156" t="s">
        <v>36</v>
      </c>
      <c r="F1156" t="s">
        <v>1959</v>
      </c>
      <c r="G1156" t="s">
        <v>386</v>
      </c>
    </row>
    <row r="1157" spans="1:7" x14ac:dyDescent="0.3">
      <c r="A1157" t="s">
        <v>1592</v>
      </c>
      <c r="B1157" t="s">
        <v>1591</v>
      </c>
      <c r="C1157" t="s">
        <v>17</v>
      </c>
      <c r="D1157" t="s">
        <v>407</v>
      </c>
      <c r="E1157" t="s">
        <v>228</v>
      </c>
      <c r="F1157" t="s">
        <v>1593</v>
      </c>
      <c r="G1157" t="s">
        <v>386</v>
      </c>
    </row>
    <row r="1158" spans="1:7" x14ac:dyDescent="0.3">
      <c r="A1158" t="s">
        <v>1592</v>
      </c>
      <c r="B1158" t="s">
        <v>1591</v>
      </c>
      <c r="C1158" t="s">
        <v>17</v>
      </c>
      <c r="D1158" t="s">
        <v>407</v>
      </c>
      <c r="E1158" t="s">
        <v>228</v>
      </c>
      <c r="F1158" t="s">
        <v>1959</v>
      </c>
      <c r="G1158" t="s">
        <v>386</v>
      </c>
    </row>
    <row r="1159" spans="1:7" x14ac:dyDescent="0.3">
      <c r="A1159" t="s">
        <v>1592</v>
      </c>
      <c r="B1159" t="s">
        <v>1591</v>
      </c>
      <c r="C1159" t="s">
        <v>17</v>
      </c>
      <c r="D1159" t="s">
        <v>407</v>
      </c>
      <c r="E1159" t="s">
        <v>341</v>
      </c>
      <c r="F1159" t="s">
        <v>1593</v>
      </c>
      <c r="G1159" t="s">
        <v>386</v>
      </c>
    </row>
    <row r="1160" spans="1:7" x14ac:dyDescent="0.3">
      <c r="A1160" t="s">
        <v>1592</v>
      </c>
      <c r="B1160" t="s">
        <v>1591</v>
      </c>
      <c r="C1160" t="s">
        <v>17</v>
      </c>
      <c r="D1160" t="s">
        <v>407</v>
      </c>
      <c r="E1160" t="s">
        <v>341</v>
      </c>
      <c r="F1160" t="s">
        <v>1959</v>
      </c>
      <c r="G1160" t="s">
        <v>386</v>
      </c>
    </row>
    <row r="1161" spans="1:7" x14ac:dyDescent="0.3">
      <c r="A1161" t="s">
        <v>1592</v>
      </c>
      <c r="B1161" t="s">
        <v>1591</v>
      </c>
      <c r="C1161" t="s">
        <v>17</v>
      </c>
      <c r="D1161" t="s">
        <v>407</v>
      </c>
      <c r="E1161" t="s">
        <v>151</v>
      </c>
      <c r="F1161" t="s">
        <v>1593</v>
      </c>
      <c r="G1161" t="s">
        <v>386</v>
      </c>
    </row>
    <row r="1162" spans="1:7" x14ac:dyDescent="0.3">
      <c r="A1162" t="s">
        <v>1592</v>
      </c>
      <c r="B1162" t="s">
        <v>1591</v>
      </c>
      <c r="C1162" t="s">
        <v>17</v>
      </c>
      <c r="D1162" t="s">
        <v>407</v>
      </c>
      <c r="E1162" t="s">
        <v>151</v>
      </c>
      <c r="F1162" t="s">
        <v>1959</v>
      </c>
      <c r="G1162" t="s">
        <v>386</v>
      </c>
    </row>
    <row r="1163" spans="1:7" x14ac:dyDescent="0.3">
      <c r="A1163" t="s">
        <v>1592</v>
      </c>
      <c r="B1163" t="s">
        <v>1591</v>
      </c>
      <c r="C1163" t="s">
        <v>17</v>
      </c>
      <c r="D1163" t="s">
        <v>407</v>
      </c>
      <c r="E1163" t="s">
        <v>63</v>
      </c>
      <c r="F1163" t="s">
        <v>1593</v>
      </c>
      <c r="G1163" t="s">
        <v>386</v>
      </c>
    </row>
    <row r="1164" spans="1:7" x14ac:dyDescent="0.3">
      <c r="A1164" t="s">
        <v>1592</v>
      </c>
      <c r="B1164" t="s">
        <v>1591</v>
      </c>
      <c r="C1164" t="s">
        <v>17</v>
      </c>
      <c r="D1164" t="s">
        <v>407</v>
      </c>
      <c r="E1164" t="s">
        <v>63</v>
      </c>
      <c r="F1164" t="s">
        <v>1959</v>
      </c>
      <c r="G1164" t="s">
        <v>386</v>
      </c>
    </row>
    <row r="1165" spans="1:7" x14ac:dyDescent="0.3">
      <c r="A1165" t="s">
        <v>1592</v>
      </c>
      <c r="B1165" t="s">
        <v>1591</v>
      </c>
      <c r="C1165" t="s">
        <v>17</v>
      </c>
      <c r="D1165" t="s">
        <v>407</v>
      </c>
      <c r="E1165" t="s">
        <v>112</v>
      </c>
      <c r="F1165" t="s">
        <v>1593</v>
      </c>
      <c r="G1165" t="s">
        <v>386</v>
      </c>
    </row>
    <row r="1166" spans="1:7" x14ac:dyDescent="0.3">
      <c r="A1166" t="s">
        <v>1592</v>
      </c>
      <c r="B1166" t="s">
        <v>1591</v>
      </c>
      <c r="C1166" t="s">
        <v>17</v>
      </c>
      <c r="D1166" t="s">
        <v>407</v>
      </c>
      <c r="E1166" t="s">
        <v>112</v>
      </c>
      <c r="F1166" t="s">
        <v>1959</v>
      </c>
      <c r="G1166" t="s">
        <v>386</v>
      </c>
    </row>
    <row r="1167" spans="1:7" x14ac:dyDescent="0.3">
      <c r="A1167" t="s">
        <v>1592</v>
      </c>
      <c r="B1167" t="s">
        <v>1591</v>
      </c>
      <c r="C1167" t="s">
        <v>17</v>
      </c>
      <c r="D1167" t="s">
        <v>407</v>
      </c>
      <c r="E1167" t="s">
        <v>188</v>
      </c>
      <c r="F1167" t="s">
        <v>1593</v>
      </c>
      <c r="G1167" t="s">
        <v>386</v>
      </c>
    </row>
    <row r="1168" spans="1:7" x14ac:dyDescent="0.3">
      <c r="A1168" t="s">
        <v>1592</v>
      </c>
      <c r="B1168" t="s">
        <v>1591</v>
      </c>
      <c r="C1168" t="s">
        <v>17</v>
      </c>
      <c r="D1168" t="s">
        <v>407</v>
      </c>
      <c r="E1168" t="s">
        <v>188</v>
      </c>
      <c r="F1168" t="s">
        <v>1959</v>
      </c>
      <c r="G1168" t="s">
        <v>386</v>
      </c>
    </row>
    <row r="1169" spans="1:7" x14ac:dyDescent="0.3">
      <c r="A1169" t="s">
        <v>1592</v>
      </c>
      <c r="B1169" t="s">
        <v>1591</v>
      </c>
      <c r="C1169" t="s">
        <v>17</v>
      </c>
      <c r="D1169" t="s">
        <v>407</v>
      </c>
      <c r="E1169" t="s">
        <v>189</v>
      </c>
      <c r="F1169" t="s">
        <v>1593</v>
      </c>
      <c r="G1169" t="s">
        <v>386</v>
      </c>
    </row>
    <row r="1170" spans="1:7" x14ac:dyDescent="0.3">
      <c r="A1170" t="s">
        <v>1592</v>
      </c>
      <c r="B1170" t="s">
        <v>1591</v>
      </c>
      <c r="C1170" t="s">
        <v>17</v>
      </c>
      <c r="D1170" t="s">
        <v>407</v>
      </c>
      <c r="E1170" t="s">
        <v>189</v>
      </c>
      <c r="F1170" t="s">
        <v>1959</v>
      </c>
      <c r="G1170" t="s">
        <v>386</v>
      </c>
    </row>
    <row r="1171" spans="1:7" x14ac:dyDescent="0.3">
      <c r="A1171" t="s">
        <v>1592</v>
      </c>
      <c r="B1171" t="s">
        <v>1591</v>
      </c>
      <c r="C1171" t="s">
        <v>17</v>
      </c>
      <c r="D1171" t="s">
        <v>407</v>
      </c>
      <c r="E1171" t="s">
        <v>130</v>
      </c>
      <c r="F1171" t="s">
        <v>1593</v>
      </c>
      <c r="G1171" t="s">
        <v>386</v>
      </c>
    </row>
    <row r="1172" spans="1:7" x14ac:dyDescent="0.3">
      <c r="A1172" t="s">
        <v>1592</v>
      </c>
      <c r="B1172" t="s">
        <v>1591</v>
      </c>
      <c r="C1172" t="s">
        <v>17</v>
      </c>
      <c r="D1172" t="s">
        <v>407</v>
      </c>
      <c r="E1172" t="s">
        <v>130</v>
      </c>
      <c r="F1172" t="s">
        <v>1959</v>
      </c>
      <c r="G1172" t="s">
        <v>386</v>
      </c>
    </row>
    <row r="1173" spans="1:7" x14ac:dyDescent="0.3">
      <c r="A1173" t="s">
        <v>1592</v>
      </c>
      <c r="B1173" t="s">
        <v>1591</v>
      </c>
      <c r="C1173" t="s">
        <v>17</v>
      </c>
      <c r="D1173" t="s">
        <v>407</v>
      </c>
      <c r="E1173" t="s">
        <v>298</v>
      </c>
      <c r="F1173" t="s">
        <v>1593</v>
      </c>
      <c r="G1173" t="s">
        <v>386</v>
      </c>
    </row>
    <row r="1174" spans="1:7" x14ac:dyDescent="0.3">
      <c r="A1174" t="s">
        <v>1592</v>
      </c>
      <c r="B1174" t="s">
        <v>1591</v>
      </c>
      <c r="C1174" t="s">
        <v>17</v>
      </c>
      <c r="D1174" t="s">
        <v>407</v>
      </c>
      <c r="E1174" t="s">
        <v>298</v>
      </c>
      <c r="F1174" t="s">
        <v>1959</v>
      </c>
      <c r="G1174" t="s">
        <v>386</v>
      </c>
    </row>
    <row r="1175" spans="1:7" x14ac:dyDescent="0.3">
      <c r="A1175" t="s">
        <v>1592</v>
      </c>
      <c r="B1175" t="s">
        <v>1591</v>
      </c>
      <c r="C1175" t="s">
        <v>17</v>
      </c>
      <c r="D1175" t="s">
        <v>407</v>
      </c>
      <c r="E1175" t="s">
        <v>124</v>
      </c>
      <c r="F1175" t="s">
        <v>1593</v>
      </c>
      <c r="G1175" t="s">
        <v>386</v>
      </c>
    </row>
    <row r="1176" spans="1:7" x14ac:dyDescent="0.3">
      <c r="A1176" t="s">
        <v>1592</v>
      </c>
      <c r="B1176" t="s">
        <v>1591</v>
      </c>
      <c r="C1176" t="s">
        <v>17</v>
      </c>
      <c r="D1176" t="s">
        <v>407</v>
      </c>
      <c r="E1176" t="s">
        <v>124</v>
      </c>
      <c r="F1176" t="s">
        <v>1959</v>
      </c>
      <c r="G1176" t="s">
        <v>386</v>
      </c>
    </row>
    <row r="1177" spans="1:7" x14ac:dyDescent="0.3">
      <c r="A1177" t="s">
        <v>1592</v>
      </c>
      <c r="B1177" t="s">
        <v>1591</v>
      </c>
      <c r="C1177" t="s">
        <v>17</v>
      </c>
      <c r="D1177" t="s">
        <v>407</v>
      </c>
      <c r="E1177" t="s">
        <v>190</v>
      </c>
      <c r="F1177" t="s">
        <v>1593</v>
      </c>
      <c r="G1177" t="s">
        <v>386</v>
      </c>
    </row>
    <row r="1178" spans="1:7" x14ac:dyDescent="0.3">
      <c r="A1178" t="s">
        <v>1592</v>
      </c>
      <c r="B1178" t="s">
        <v>1591</v>
      </c>
      <c r="C1178" t="s">
        <v>17</v>
      </c>
      <c r="D1178" t="s">
        <v>407</v>
      </c>
      <c r="E1178" t="s">
        <v>190</v>
      </c>
      <c r="F1178" t="s">
        <v>1959</v>
      </c>
      <c r="G1178" t="s">
        <v>386</v>
      </c>
    </row>
    <row r="1179" spans="1:7" x14ac:dyDescent="0.3">
      <c r="A1179" t="s">
        <v>1592</v>
      </c>
      <c r="B1179" t="s">
        <v>1591</v>
      </c>
      <c r="C1179" t="s">
        <v>17</v>
      </c>
      <c r="D1179" t="s">
        <v>407</v>
      </c>
      <c r="E1179" t="s">
        <v>205</v>
      </c>
      <c r="F1179" t="s">
        <v>1593</v>
      </c>
      <c r="G1179" t="s">
        <v>386</v>
      </c>
    </row>
    <row r="1180" spans="1:7" x14ac:dyDescent="0.3">
      <c r="A1180" t="s">
        <v>1592</v>
      </c>
      <c r="B1180" t="s">
        <v>1591</v>
      </c>
      <c r="C1180" t="s">
        <v>17</v>
      </c>
      <c r="D1180" t="s">
        <v>407</v>
      </c>
      <c r="E1180" t="s">
        <v>205</v>
      </c>
      <c r="F1180" t="s">
        <v>1959</v>
      </c>
      <c r="G1180" t="s">
        <v>386</v>
      </c>
    </row>
    <row r="1181" spans="1:7" x14ac:dyDescent="0.3">
      <c r="A1181" t="s">
        <v>1592</v>
      </c>
      <c r="B1181" t="s">
        <v>1591</v>
      </c>
      <c r="C1181" t="s">
        <v>17</v>
      </c>
      <c r="D1181" t="s">
        <v>407</v>
      </c>
      <c r="E1181" t="s">
        <v>86</v>
      </c>
      <c r="F1181" t="s">
        <v>1593</v>
      </c>
      <c r="G1181" t="s">
        <v>386</v>
      </c>
    </row>
    <row r="1182" spans="1:7" x14ac:dyDescent="0.3">
      <c r="A1182" t="s">
        <v>1592</v>
      </c>
      <c r="B1182" t="s">
        <v>1591</v>
      </c>
      <c r="C1182" t="s">
        <v>17</v>
      </c>
      <c r="D1182" t="s">
        <v>407</v>
      </c>
      <c r="E1182" t="s">
        <v>86</v>
      </c>
      <c r="F1182" t="s">
        <v>1959</v>
      </c>
      <c r="G1182" t="s">
        <v>386</v>
      </c>
    </row>
    <row r="1183" spans="1:7" x14ac:dyDescent="0.3">
      <c r="A1183" t="s">
        <v>1592</v>
      </c>
      <c r="B1183" t="s">
        <v>1591</v>
      </c>
      <c r="C1183" t="s">
        <v>17</v>
      </c>
      <c r="D1183" t="s">
        <v>407</v>
      </c>
      <c r="E1183" t="s">
        <v>229</v>
      </c>
      <c r="F1183" t="s">
        <v>1593</v>
      </c>
      <c r="G1183" t="s">
        <v>386</v>
      </c>
    </row>
    <row r="1184" spans="1:7" x14ac:dyDescent="0.3">
      <c r="A1184" t="s">
        <v>1592</v>
      </c>
      <c r="B1184" t="s">
        <v>1591</v>
      </c>
      <c r="C1184" t="s">
        <v>17</v>
      </c>
      <c r="D1184" t="s">
        <v>407</v>
      </c>
      <c r="E1184" t="s">
        <v>229</v>
      </c>
      <c r="F1184" t="s">
        <v>1959</v>
      </c>
      <c r="G1184" t="s">
        <v>386</v>
      </c>
    </row>
    <row r="1185" spans="1:7" x14ac:dyDescent="0.3">
      <c r="A1185" t="s">
        <v>1592</v>
      </c>
      <c r="B1185" t="s">
        <v>1591</v>
      </c>
      <c r="C1185" t="s">
        <v>17</v>
      </c>
      <c r="D1185" t="s">
        <v>407</v>
      </c>
      <c r="E1185" t="s">
        <v>206</v>
      </c>
      <c r="F1185" t="s">
        <v>1593</v>
      </c>
      <c r="G1185" t="s">
        <v>386</v>
      </c>
    </row>
    <row r="1186" spans="1:7" x14ac:dyDescent="0.3">
      <c r="A1186" t="s">
        <v>1592</v>
      </c>
      <c r="B1186" t="s">
        <v>1591</v>
      </c>
      <c r="C1186" t="s">
        <v>17</v>
      </c>
      <c r="D1186" t="s">
        <v>407</v>
      </c>
      <c r="E1186" t="s">
        <v>206</v>
      </c>
      <c r="F1186" t="s">
        <v>1959</v>
      </c>
      <c r="G1186" t="s">
        <v>386</v>
      </c>
    </row>
    <row r="1187" spans="1:7" x14ac:dyDescent="0.3">
      <c r="A1187" t="s">
        <v>1592</v>
      </c>
      <c r="B1187" t="s">
        <v>1591</v>
      </c>
      <c r="C1187" t="s">
        <v>17</v>
      </c>
      <c r="D1187" t="s">
        <v>407</v>
      </c>
      <c r="E1187" t="s">
        <v>319</v>
      </c>
      <c r="F1187" t="s">
        <v>1593</v>
      </c>
      <c r="G1187" t="s">
        <v>386</v>
      </c>
    </row>
    <row r="1188" spans="1:7" x14ac:dyDescent="0.3">
      <c r="A1188" t="s">
        <v>1592</v>
      </c>
      <c r="B1188" t="s">
        <v>1591</v>
      </c>
      <c r="C1188" t="s">
        <v>17</v>
      </c>
      <c r="D1188" t="s">
        <v>407</v>
      </c>
      <c r="E1188" t="s">
        <v>319</v>
      </c>
      <c r="F1188" t="s">
        <v>1959</v>
      </c>
      <c r="G1188" t="s">
        <v>386</v>
      </c>
    </row>
    <row r="1189" spans="1:7" x14ac:dyDescent="0.3">
      <c r="A1189" t="s">
        <v>1592</v>
      </c>
      <c r="B1189" t="s">
        <v>1591</v>
      </c>
      <c r="C1189" t="s">
        <v>17</v>
      </c>
      <c r="D1189" t="s">
        <v>407</v>
      </c>
      <c r="E1189" t="s">
        <v>22</v>
      </c>
      <c r="F1189" t="s">
        <v>1593</v>
      </c>
      <c r="G1189" t="s">
        <v>386</v>
      </c>
    </row>
    <row r="1190" spans="1:7" x14ac:dyDescent="0.3">
      <c r="A1190" t="s">
        <v>1592</v>
      </c>
      <c r="B1190" t="s">
        <v>1591</v>
      </c>
      <c r="C1190" t="s">
        <v>17</v>
      </c>
      <c r="D1190" t="s">
        <v>407</v>
      </c>
      <c r="E1190" t="s">
        <v>22</v>
      </c>
      <c r="F1190" t="s">
        <v>1959</v>
      </c>
      <c r="G1190" t="s">
        <v>386</v>
      </c>
    </row>
    <row r="1191" spans="1:7" x14ac:dyDescent="0.3">
      <c r="A1191" t="s">
        <v>1592</v>
      </c>
      <c r="B1191" t="s">
        <v>1591</v>
      </c>
      <c r="C1191" t="s">
        <v>17</v>
      </c>
      <c r="D1191" t="s">
        <v>407</v>
      </c>
      <c r="E1191" t="s">
        <v>113</v>
      </c>
      <c r="F1191" t="s">
        <v>1593</v>
      </c>
      <c r="G1191" t="s">
        <v>386</v>
      </c>
    </row>
    <row r="1192" spans="1:7" x14ac:dyDescent="0.3">
      <c r="A1192" t="s">
        <v>1592</v>
      </c>
      <c r="B1192" t="s">
        <v>1591</v>
      </c>
      <c r="C1192" t="s">
        <v>17</v>
      </c>
      <c r="D1192" t="s">
        <v>407</v>
      </c>
      <c r="E1192" t="s">
        <v>113</v>
      </c>
      <c r="F1192" t="s">
        <v>1959</v>
      </c>
      <c r="G1192" t="s">
        <v>386</v>
      </c>
    </row>
    <row r="1193" spans="1:7" x14ac:dyDescent="0.3">
      <c r="A1193" t="s">
        <v>1592</v>
      </c>
      <c r="B1193" t="s">
        <v>1591</v>
      </c>
      <c r="C1193" t="s">
        <v>17</v>
      </c>
      <c r="D1193" t="s">
        <v>407</v>
      </c>
      <c r="E1193" t="s">
        <v>40</v>
      </c>
      <c r="F1193" t="s">
        <v>1593</v>
      </c>
      <c r="G1193" t="s">
        <v>386</v>
      </c>
    </row>
    <row r="1194" spans="1:7" x14ac:dyDescent="0.3">
      <c r="A1194" t="s">
        <v>1592</v>
      </c>
      <c r="B1194" t="s">
        <v>1591</v>
      </c>
      <c r="C1194" t="s">
        <v>17</v>
      </c>
      <c r="D1194" t="s">
        <v>407</v>
      </c>
      <c r="E1194" t="s">
        <v>40</v>
      </c>
      <c r="F1194" t="s">
        <v>1959</v>
      </c>
      <c r="G1194" t="s">
        <v>386</v>
      </c>
    </row>
    <row r="1195" spans="1:7" x14ac:dyDescent="0.3">
      <c r="A1195" t="s">
        <v>1592</v>
      </c>
      <c r="B1195" t="s">
        <v>1591</v>
      </c>
      <c r="C1195" t="s">
        <v>17</v>
      </c>
      <c r="D1195" t="s">
        <v>407</v>
      </c>
      <c r="E1195" t="s">
        <v>101</v>
      </c>
      <c r="F1195" t="s">
        <v>1593</v>
      </c>
      <c r="G1195" t="s">
        <v>386</v>
      </c>
    </row>
    <row r="1196" spans="1:7" x14ac:dyDescent="0.3">
      <c r="A1196" t="s">
        <v>1592</v>
      </c>
      <c r="B1196" t="s">
        <v>1591</v>
      </c>
      <c r="C1196" t="s">
        <v>17</v>
      </c>
      <c r="D1196" t="s">
        <v>407</v>
      </c>
      <c r="E1196" t="s">
        <v>101</v>
      </c>
      <c r="F1196" t="s">
        <v>1959</v>
      </c>
      <c r="G1196" t="s">
        <v>386</v>
      </c>
    </row>
    <row r="1197" spans="1:7" x14ac:dyDescent="0.3">
      <c r="A1197" t="s">
        <v>1592</v>
      </c>
      <c r="B1197" t="s">
        <v>1591</v>
      </c>
      <c r="C1197" t="s">
        <v>17</v>
      </c>
      <c r="D1197" t="s">
        <v>407</v>
      </c>
      <c r="E1197" t="s">
        <v>270</v>
      </c>
      <c r="F1197" t="s">
        <v>1593</v>
      </c>
      <c r="G1197" t="s">
        <v>386</v>
      </c>
    </row>
    <row r="1198" spans="1:7" x14ac:dyDescent="0.3">
      <c r="A1198" t="s">
        <v>1592</v>
      </c>
      <c r="B1198" t="s">
        <v>1591</v>
      </c>
      <c r="C1198" t="s">
        <v>17</v>
      </c>
      <c r="D1198" t="s">
        <v>407</v>
      </c>
      <c r="E1198" t="s">
        <v>270</v>
      </c>
      <c r="F1198" t="s">
        <v>1959</v>
      </c>
      <c r="G1198" t="s">
        <v>386</v>
      </c>
    </row>
    <row r="1199" spans="1:7" x14ac:dyDescent="0.3">
      <c r="A1199" t="s">
        <v>1592</v>
      </c>
      <c r="B1199" t="s">
        <v>1591</v>
      </c>
      <c r="C1199" t="s">
        <v>17</v>
      </c>
      <c r="D1199" t="s">
        <v>407</v>
      </c>
      <c r="E1199" t="s">
        <v>21</v>
      </c>
      <c r="F1199" t="s">
        <v>1593</v>
      </c>
      <c r="G1199" t="s">
        <v>386</v>
      </c>
    </row>
    <row r="1200" spans="1:7" x14ac:dyDescent="0.3">
      <c r="A1200" t="s">
        <v>1592</v>
      </c>
      <c r="B1200" t="s">
        <v>1591</v>
      </c>
      <c r="C1200" t="s">
        <v>17</v>
      </c>
      <c r="D1200" t="s">
        <v>407</v>
      </c>
      <c r="E1200" t="s">
        <v>21</v>
      </c>
      <c r="F1200" t="s">
        <v>1959</v>
      </c>
      <c r="G1200" t="s">
        <v>386</v>
      </c>
    </row>
    <row r="1201" spans="1:7" x14ac:dyDescent="0.3">
      <c r="A1201" t="s">
        <v>1592</v>
      </c>
      <c r="B1201" t="s">
        <v>1591</v>
      </c>
      <c r="C1201" t="s">
        <v>17</v>
      </c>
      <c r="D1201" t="s">
        <v>407</v>
      </c>
      <c r="E1201" t="s">
        <v>349</v>
      </c>
      <c r="F1201" t="s">
        <v>1593</v>
      </c>
      <c r="G1201" t="s">
        <v>386</v>
      </c>
    </row>
    <row r="1202" spans="1:7" x14ac:dyDescent="0.3">
      <c r="A1202" t="s">
        <v>1592</v>
      </c>
      <c r="B1202" t="s">
        <v>1591</v>
      </c>
      <c r="C1202" t="s">
        <v>17</v>
      </c>
      <c r="D1202" t="s">
        <v>407</v>
      </c>
      <c r="E1202" t="s">
        <v>349</v>
      </c>
      <c r="F1202" t="s">
        <v>1959</v>
      </c>
      <c r="G1202" t="s">
        <v>386</v>
      </c>
    </row>
    <row r="1203" spans="1:7" x14ac:dyDescent="0.3">
      <c r="A1203" t="s">
        <v>1592</v>
      </c>
      <c r="B1203" t="s">
        <v>1591</v>
      </c>
      <c r="C1203" t="s">
        <v>17</v>
      </c>
      <c r="D1203" t="s">
        <v>407</v>
      </c>
      <c r="E1203" t="s">
        <v>230</v>
      </c>
      <c r="F1203" t="s">
        <v>1593</v>
      </c>
      <c r="G1203" t="s">
        <v>386</v>
      </c>
    </row>
    <row r="1204" spans="1:7" x14ac:dyDescent="0.3">
      <c r="A1204" t="s">
        <v>1592</v>
      </c>
      <c r="B1204" t="s">
        <v>1591</v>
      </c>
      <c r="C1204" t="s">
        <v>17</v>
      </c>
      <c r="D1204" t="s">
        <v>407</v>
      </c>
      <c r="E1204" t="s">
        <v>230</v>
      </c>
      <c r="F1204" t="s">
        <v>1959</v>
      </c>
      <c r="G1204" t="s">
        <v>386</v>
      </c>
    </row>
    <row r="1205" spans="1:7" x14ac:dyDescent="0.3">
      <c r="A1205" t="s">
        <v>1592</v>
      </c>
      <c r="B1205" t="s">
        <v>1591</v>
      </c>
      <c r="C1205" t="s">
        <v>17</v>
      </c>
      <c r="D1205" t="s">
        <v>407</v>
      </c>
      <c r="E1205" t="s">
        <v>56</v>
      </c>
      <c r="F1205" t="s">
        <v>1593</v>
      </c>
      <c r="G1205" t="s">
        <v>386</v>
      </c>
    </row>
    <row r="1206" spans="1:7" x14ac:dyDescent="0.3">
      <c r="A1206" t="s">
        <v>1592</v>
      </c>
      <c r="B1206" t="s">
        <v>1591</v>
      </c>
      <c r="C1206" t="s">
        <v>17</v>
      </c>
      <c r="D1206" t="s">
        <v>407</v>
      </c>
      <c r="E1206" t="s">
        <v>56</v>
      </c>
      <c r="F1206" t="s">
        <v>1959</v>
      </c>
      <c r="G1206" t="s">
        <v>386</v>
      </c>
    </row>
    <row r="1207" spans="1:7" x14ac:dyDescent="0.3">
      <c r="A1207" t="s">
        <v>1592</v>
      </c>
      <c r="B1207" t="s">
        <v>1591</v>
      </c>
      <c r="C1207" t="s">
        <v>17</v>
      </c>
      <c r="D1207" t="s">
        <v>407</v>
      </c>
      <c r="E1207" t="s">
        <v>356</v>
      </c>
      <c r="F1207" t="s">
        <v>1593</v>
      </c>
      <c r="G1207" t="s">
        <v>386</v>
      </c>
    </row>
    <row r="1208" spans="1:7" x14ac:dyDescent="0.3">
      <c r="A1208" t="s">
        <v>1592</v>
      </c>
      <c r="B1208" t="s">
        <v>1591</v>
      </c>
      <c r="C1208" t="s">
        <v>17</v>
      </c>
      <c r="D1208" t="s">
        <v>407</v>
      </c>
      <c r="E1208" t="s">
        <v>356</v>
      </c>
      <c r="F1208" t="s">
        <v>1959</v>
      </c>
      <c r="G1208" t="s">
        <v>386</v>
      </c>
    </row>
    <row r="1209" spans="1:7" x14ac:dyDescent="0.3">
      <c r="A1209" t="s">
        <v>1592</v>
      </c>
      <c r="B1209" t="s">
        <v>1591</v>
      </c>
      <c r="C1209" t="s">
        <v>17</v>
      </c>
      <c r="D1209" t="s">
        <v>407</v>
      </c>
      <c r="E1209" t="s">
        <v>340</v>
      </c>
      <c r="F1209" t="s">
        <v>1593</v>
      </c>
      <c r="G1209" t="s">
        <v>386</v>
      </c>
    </row>
    <row r="1210" spans="1:7" x14ac:dyDescent="0.3">
      <c r="A1210" t="s">
        <v>1592</v>
      </c>
      <c r="B1210" t="s">
        <v>1591</v>
      </c>
      <c r="C1210" t="s">
        <v>17</v>
      </c>
      <c r="D1210" t="s">
        <v>407</v>
      </c>
      <c r="E1210" t="s">
        <v>340</v>
      </c>
      <c r="F1210" t="s">
        <v>1959</v>
      </c>
      <c r="G1210" t="s">
        <v>386</v>
      </c>
    </row>
    <row r="1211" spans="1:7" x14ac:dyDescent="0.3">
      <c r="A1211" t="s">
        <v>1592</v>
      </c>
      <c r="B1211" t="s">
        <v>1591</v>
      </c>
      <c r="C1211" t="s">
        <v>17</v>
      </c>
      <c r="D1211" t="s">
        <v>407</v>
      </c>
      <c r="E1211" t="s">
        <v>280</v>
      </c>
      <c r="F1211" t="s">
        <v>1593</v>
      </c>
      <c r="G1211" t="s">
        <v>386</v>
      </c>
    </row>
    <row r="1212" spans="1:7" x14ac:dyDescent="0.3">
      <c r="A1212" t="s">
        <v>1592</v>
      </c>
      <c r="B1212" t="s">
        <v>1591</v>
      </c>
      <c r="C1212" t="s">
        <v>17</v>
      </c>
      <c r="D1212" t="s">
        <v>407</v>
      </c>
      <c r="E1212" t="s">
        <v>280</v>
      </c>
      <c r="F1212" t="s">
        <v>1959</v>
      </c>
      <c r="G1212" t="s">
        <v>386</v>
      </c>
    </row>
    <row r="1213" spans="1:7" x14ac:dyDescent="0.3">
      <c r="A1213" t="s">
        <v>1592</v>
      </c>
      <c r="B1213" t="s">
        <v>1591</v>
      </c>
      <c r="C1213" t="s">
        <v>17</v>
      </c>
      <c r="D1213" t="s">
        <v>407</v>
      </c>
      <c r="E1213" t="s">
        <v>131</v>
      </c>
      <c r="F1213" t="s">
        <v>1593</v>
      </c>
      <c r="G1213" t="s">
        <v>386</v>
      </c>
    </row>
    <row r="1214" spans="1:7" x14ac:dyDescent="0.3">
      <c r="A1214" t="s">
        <v>1592</v>
      </c>
      <c r="B1214" t="s">
        <v>1591</v>
      </c>
      <c r="C1214" t="s">
        <v>17</v>
      </c>
      <c r="D1214" t="s">
        <v>407</v>
      </c>
      <c r="E1214" t="s">
        <v>131</v>
      </c>
      <c r="F1214" t="s">
        <v>1959</v>
      </c>
      <c r="G1214" t="s">
        <v>386</v>
      </c>
    </row>
    <row r="1215" spans="1:7" x14ac:dyDescent="0.3">
      <c r="A1215" t="s">
        <v>1592</v>
      </c>
      <c r="B1215" t="s">
        <v>1591</v>
      </c>
      <c r="C1215" t="s">
        <v>17</v>
      </c>
      <c r="D1215" t="s">
        <v>407</v>
      </c>
      <c r="E1215" t="s">
        <v>357</v>
      </c>
      <c r="F1215" t="s">
        <v>1593</v>
      </c>
      <c r="G1215" t="s">
        <v>386</v>
      </c>
    </row>
    <row r="1216" spans="1:7" x14ac:dyDescent="0.3">
      <c r="A1216" t="s">
        <v>1592</v>
      </c>
      <c r="B1216" t="s">
        <v>1591</v>
      </c>
      <c r="C1216" t="s">
        <v>17</v>
      </c>
      <c r="D1216" t="s">
        <v>407</v>
      </c>
      <c r="E1216" t="s">
        <v>357</v>
      </c>
      <c r="F1216" t="s">
        <v>1959</v>
      </c>
      <c r="G1216" t="s">
        <v>386</v>
      </c>
    </row>
    <row r="1217" spans="1:7" x14ac:dyDescent="0.3">
      <c r="A1217" t="s">
        <v>1592</v>
      </c>
      <c r="B1217" t="s">
        <v>1591</v>
      </c>
      <c r="C1217" t="s">
        <v>17</v>
      </c>
      <c r="D1217" t="s">
        <v>407</v>
      </c>
      <c r="E1217" t="s">
        <v>96</v>
      </c>
      <c r="F1217" t="s">
        <v>1593</v>
      </c>
      <c r="G1217" t="s">
        <v>386</v>
      </c>
    </row>
    <row r="1218" spans="1:7" x14ac:dyDescent="0.3">
      <c r="A1218" t="s">
        <v>1592</v>
      </c>
      <c r="B1218" t="s">
        <v>1591</v>
      </c>
      <c r="C1218" t="s">
        <v>17</v>
      </c>
      <c r="D1218" t="s">
        <v>407</v>
      </c>
      <c r="E1218" t="s">
        <v>96</v>
      </c>
      <c r="F1218" t="s">
        <v>1959</v>
      </c>
      <c r="G1218" t="s">
        <v>386</v>
      </c>
    </row>
    <row r="1219" spans="1:7" x14ac:dyDescent="0.3">
      <c r="A1219" t="s">
        <v>1592</v>
      </c>
      <c r="B1219" t="s">
        <v>1591</v>
      </c>
      <c r="C1219" t="s">
        <v>17</v>
      </c>
      <c r="D1219" t="s">
        <v>407</v>
      </c>
      <c r="E1219" t="s">
        <v>79</v>
      </c>
      <c r="F1219" t="s">
        <v>1593</v>
      </c>
      <c r="G1219" t="s">
        <v>386</v>
      </c>
    </row>
    <row r="1220" spans="1:7" x14ac:dyDescent="0.3">
      <c r="A1220" t="s">
        <v>1592</v>
      </c>
      <c r="B1220" t="s">
        <v>1591</v>
      </c>
      <c r="C1220" t="s">
        <v>17</v>
      </c>
      <c r="D1220" t="s">
        <v>407</v>
      </c>
      <c r="E1220" t="s">
        <v>79</v>
      </c>
      <c r="F1220" t="s">
        <v>1959</v>
      </c>
      <c r="G1220" t="s">
        <v>386</v>
      </c>
    </row>
    <row r="1221" spans="1:7" x14ac:dyDescent="0.3">
      <c r="A1221" t="s">
        <v>1592</v>
      </c>
      <c r="B1221" t="s">
        <v>1591</v>
      </c>
      <c r="C1221" t="s">
        <v>17</v>
      </c>
      <c r="D1221" t="s">
        <v>407</v>
      </c>
      <c r="E1221" t="s">
        <v>125</v>
      </c>
      <c r="F1221" t="s">
        <v>1593</v>
      </c>
      <c r="G1221" t="s">
        <v>386</v>
      </c>
    </row>
    <row r="1222" spans="1:7" x14ac:dyDescent="0.3">
      <c r="A1222" t="s">
        <v>1592</v>
      </c>
      <c r="B1222" t="s">
        <v>1591</v>
      </c>
      <c r="C1222" t="s">
        <v>17</v>
      </c>
      <c r="D1222" t="s">
        <v>407</v>
      </c>
      <c r="E1222" t="s">
        <v>125</v>
      </c>
      <c r="F1222" t="s">
        <v>1959</v>
      </c>
      <c r="G1222" t="s">
        <v>386</v>
      </c>
    </row>
    <row r="1223" spans="1:7" x14ac:dyDescent="0.3">
      <c r="A1223" t="s">
        <v>1592</v>
      </c>
      <c r="B1223" t="s">
        <v>1591</v>
      </c>
      <c r="C1223" t="s">
        <v>17</v>
      </c>
      <c r="D1223" t="s">
        <v>407</v>
      </c>
      <c r="E1223" t="s">
        <v>160</v>
      </c>
      <c r="F1223" t="s">
        <v>1593</v>
      </c>
      <c r="G1223" t="s">
        <v>386</v>
      </c>
    </row>
    <row r="1224" spans="1:7" x14ac:dyDescent="0.3">
      <c r="A1224" t="s">
        <v>1592</v>
      </c>
      <c r="B1224" t="s">
        <v>1591</v>
      </c>
      <c r="C1224" t="s">
        <v>17</v>
      </c>
      <c r="D1224" t="s">
        <v>407</v>
      </c>
      <c r="E1224" t="s">
        <v>160</v>
      </c>
      <c r="F1224" t="s">
        <v>1959</v>
      </c>
      <c r="G1224" t="s">
        <v>386</v>
      </c>
    </row>
    <row r="1225" spans="1:7" x14ac:dyDescent="0.3">
      <c r="A1225" t="s">
        <v>1592</v>
      </c>
      <c r="B1225" t="s">
        <v>1591</v>
      </c>
      <c r="C1225" t="s">
        <v>17</v>
      </c>
      <c r="D1225" t="s">
        <v>407</v>
      </c>
      <c r="E1225" t="s">
        <v>320</v>
      </c>
      <c r="F1225" t="s">
        <v>1593</v>
      </c>
      <c r="G1225" t="s">
        <v>386</v>
      </c>
    </row>
    <row r="1226" spans="1:7" x14ac:dyDescent="0.3">
      <c r="A1226" t="s">
        <v>1592</v>
      </c>
      <c r="B1226" t="s">
        <v>1591</v>
      </c>
      <c r="C1226" t="s">
        <v>17</v>
      </c>
      <c r="D1226" t="s">
        <v>407</v>
      </c>
      <c r="E1226" t="s">
        <v>320</v>
      </c>
      <c r="F1226" t="s">
        <v>1959</v>
      </c>
      <c r="G1226" t="s">
        <v>386</v>
      </c>
    </row>
    <row r="1227" spans="1:7" x14ac:dyDescent="0.3">
      <c r="A1227" t="s">
        <v>1592</v>
      </c>
      <c r="B1227" t="s">
        <v>1591</v>
      </c>
      <c r="C1227" t="s">
        <v>17</v>
      </c>
      <c r="D1227" t="s">
        <v>407</v>
      </c>
      <c r="E1227" t="s">
        <v>140</v>
      </c>
      <c r="F1227" t="s">
        <v>1593</v>
      </c>
      <c r="G1227" t="s">
        <v>386</v>
      </c>
    </row>
    <row r="1228" spans="1:7" x14ac:dyDescent="0.3">
      <c r="A1228" t="s">
        <v>1592</v>
      </c>
      <c r="B1228" t="s">
        <v>1591</v>
      </c>
      <c r="C1228" t="s">
        <v>17</v>
      </c>
      <c r="D1228" t="s">
        <v>407</v>
      </c>
      <c r="E1228" t="s">
        <v>140</v>
      </c>
      <c r="F1228" t="s">
        <v>1959</v>
      </c>
      <c r="G1228" t="s">
        <v>386</v>
      </c>
    </row>
    <row r="1229" spans="1:7" x14ac:dyDescent="0.3">
      <c r="A1229" t="s">
        <v>1592</v>
      </c>
      <c r="B1229" t="s">
        <v>1591</v>
      </c>
      <c r="C1229" t="s">
        <v>17</v>
      </c>
      <c r="D1229" t="s">
        <v>407</v>
      </c>
      <c r="E1229" t="s">
        <v>147</v>
      </c>
      <c r="F1229" t="s">
        <v>1593</v>
      </c>
      <c r="G1229" t="s">
        <v>386</v>
      </c>
    </row>
    <row r="1230" spans="1:7" x14ac:dyDescent="0.3">
      <c r="A1230" t="s">
        <v>1592</v>
      </c>
      <c r="B1230" t="s">
        <v>1591</v>
      </c>
      <c r="C1230" t="s">
        <v>17</v>
      </c>
      <c r="D1230" t="s">
        <v>407</v>
      </c>
      <c r="E1230" t="s">
        <v>147</v>
      </c>
      <c r="F1230" t="s">
        <v>1959</v>
      </c>
      <c r="G1230" t="s">
        <v>386</v>
      </c>
    </row>
    <row r="1231" spans="1:7" x14ac:dyDescent="0.3">
      <c r="A1231" t="s">
        <v>1592</v>
      </c>
      <c r="B1231" t="s">
        <v>1591</v>
      </c>
      <c r="C1231" t="s">
        <v>17</v>
      </c>
      <c r="D1231" t="s">
        <v>407</v>
      </c>
      <c r="E1231" t="s">
        <v>207</v>
      </c>
      <c r="F1231" t="s">
        <v>1593</v>
      </c>
      <c r="G1231" t="s">
        <v>386</v>
      </c>
    </row>
    <row r="1232" spans="1:7" x14ac:dyDescent="0.3">
      <c r="A1232" t="s">
        <v>1592</v>
      </c>
      <c r="B1232" t="s">
        <v>1591</v>
      </c>
      <c r="C1232" t="s">
        <v>17</v>
      </c>
      <c r="D1232" t="s">
        <v>407</v>
      </c>
      <c r="E1232" t="s">
        <v>207</v>
      </c>
      <c r="F1232" t="s">
        <v>1959</v>
      </c>
      <c r="G1232" t="s">
        <v>386</v>
      </c>
    </row>
    <row r="1233" spans="1:7" x14ac:dyDescent="0.3">
      <c r="A1233" t="s">
        <v>1592</v>
      </c>
      <c r="B1233" t="s">
        <v>1591</v>
      </c>
      <c r="C1233" t="s">
        <v>17</v>
      </c>
      <c r="D1233" t="s">
        <v>407</v>
      </c>
      <c r="E1233" t="s">
        <v>141</v>
      </c>
      <c r="F1233" t="s">
        <v>1593</v>
      </c>
      <c r="G1233" t="s">
        <v>386</v>
      </c>
    </row>
    <row r="1234" spans="1:7" x14ac:dyDescent="0.3">
      <c r="A1234" t="s">
        <v>1592</v>
      </c>
      <c r="B1234" t="s">
        <v>1591</v>
      </c>
      <c r="C1234" t="s">
        <v>17</v>
      </c>
      <c r="D1234" t="s">
        <v>407</v>
      </c>
      <c r="E1234" t="s">
        <v>141</v>
      </c>
      <c r="F1234" t="s">
        <v>1959</v>
      </c>
      <c r="G1234" t="s">
        <v>386</v>
      </c>
    </row>
    <row r="1235" spans="1:7" x14ac:dyDescent="0.3">
      <c r="A1235" t="s">
        <v>1592</v>
      </c>
      <c r="B1235" t="s">
        <v>1591</v>
      </c>
      <c r="C1235" t="s">
        <v>17</v>
      </c>
      <c r="D1235" t="s">
        <v>407</v>
      </c>
      <c r="E1235" t="s">
        <v>171</v>
      </c>
      <c r="F1235" t="s">
        <v>1593</v>
      </c>
      <c r="G1235" t="s">
        <v>386</v>
      </c>
    </row>
    <row r="1236" spans="1:7" x14ac:dyDescent="0.3">
      <c r="A1236" t="s">
        <v>1592</v>
      </c>
      <c r="B1236" t="s">
        <v>1591</v>
      </c>
      <c r="C1236" t="s">
        <v>17</v>
      </c>
      <c r="D1236" t="s">
        <v>407</v>
      </c>
      <c r="E1236" t="s">
        <v>171</v>
      </c>
      <c r="F1236" t="s">
        <v>1959</v>
      </c>
      <c r="G1236" t="s">
        <v>386</v>
      </c>
    </row>
    <row r="1237" spans="1:7" x14ac:dyDescent="0.3">
      <c r="A1237" t="s">
        <v>1592</v>
      </c>
      <c r="B1237" t="s">
        <v>1591</v>
      </c>
      <c r="C1237" t="s">
        <v>17</v>
      </c>
      <c r="D1237" t="s">
        <v>407</v>
      </c>
      <c r="E1237" t="s">
        <v>350</v>
      </c>
      <c r="F1237" t="s">
        <v>1593</v>
      </c>
      <c r="G1237" t="s">
        <v>386</v>
      </c>
    </row>
    <row r="1238" spans="1:7" x14ac:dyDescent="0.3">
      <c r="A1238" t="s">
        <v>1592</v>
      </c>
      <c r="B1238" t="s">
        <v>1591</v>
      </c>
      <c r="C1238" t="s">
        <v>17</v>
      </c>
      <c r="D1238" t="s">
        <v>407</v>
      </c>
      <c r="E1238" t="s">
        <v>350</v>
      </c>
      <c r="F1238" t="s">
        <v>1959</v>
      </c>
      <c r="G1238" t="s">
        <v>386</v>
      </c>
    </row>
    <row r="1239" spans="1:7" x14ac:dyDescent="0.3">
      <c r="A1239" t="s">
        <v>1592</v>
      </c>
      <c r="B1239" t="s">
        <v>1591</v>
      </c>
      <c r="C1239" t="s">
        <v>17</v>
      </c>
      <c r="D1239" t="s">
        <v>407</v>
      </c>
      <c r="E1239" t="s">
        <v>321</v>
      </c>
      <c r="F1239" t="s">
        <v>1593</v>
      </c>
      <c r="G1239" t="s">
        <v>386</v>
      </c>
    </row>
    <row r="1240" spans="1:7" x14ac:dyDescent="0.3">
      <c r="A1240" t="s">
        <v>1592</v>
      </c>
      <c r="B1240" t="s">
        <v>1591</v>
      </c>
      <c r="C1240" t="s">
        <v>17</v>
      </c>
      <c r="D1240" t="s">
        <v>407</v>
      </c>
      <c r="E1240" t="s">
        <v>321</v>
      </c>
      <c r="F1240" t="s">
        <v>1959</v>
      </c>
      <c r="G1240" t="s">
        <v>386</v>
      </c>
    </row>
    <row r="1241" spans="1:7" x14ac:dyDescent="0.3">
      <c r="A1241" t="s">
        <v>1592</v>
      </c>
      <c r="B1241" t="s">
        <v>1591</v>
      </c>
      <c r="C1241" t="s">
        <v>17</v>
      </c>
      <c r="D1241" t="s">
        <v>407</v>
      </c>
      <c r="E1241" t="s">
        <v>132</v>
      </c>
      <c r="F1241" t="s">
        <v>1593</v>
      </c>
      <c r="G1241" t="s">
        <v>386</v>
      </c>
    </row>
    <row r="1242" spans="1:7" x14ac:dyDescent="0.3">
      <c r="A1242" t="s">
        <v>1592</v>
      </c>
      <c r="B1242" t="s">
        <v>1591</v>
      </c>
      <c r="C1242" t="s">
        <v>17</v>
      </c>
      <c r="D1242" t="s">
        <v>407</v>
      </c>
      <c r="E1242" t="s">
        <v>132</v>
      </c>
      <c r="F1242" t="s">
        <v>1959</v>
      </c>
      <c r="G1242" t="s">
        <v>386</v>
      </c>
    </row>
    <row r="1243" spans="1:7" x14ac:dyDescent="0.3">
      <c r="A1243" t="s">
        <v>1592</v>
      </c>
      <c r="B1243" t="s">
        <v>1591</v>
      </c>
      <c r="C1243" t="s">
        <v>17</v>
      </c>
      <c r="D1243" t="s">
        <v>407</v>
      </c>
      <c r="E1243" t="s">
        <v>231</v>
      </c>
      <c r="F1243" t="s">
        <v>1593</v>
      </c>
      <c r="G1243" t="s">
        <v>386</v>
      </c>
    </row>
    <row r="1244" spans="1:7" x14ac:dyDescent="0.3">
      <c r="A1244" t="s">
        <v>1592</v>
      </c>
      <c r="B1244" t="s">
        <v>1591</v>
      </c>
      <c r="C1244" t="s">
        <v>17</v>
      </c>
      <c r="D1244" t="s">
        <v>407</v>
      </c>
      <c r="E1244" t="s">
        <v>231</v>
      </c>
      <c r="F1244" t="s">
        <v>1959</v>
      </c>
      <c r="G1244" t="s">
        <v>386</v>
      </c>
    </row>
    <row r="1245" spans="1:7" x14ac:dyDescent="0.3">
      <c r="A1245" t="s">
        <v>1592</v>
      </c>
      <c r="B1245" t="s">
        <v>1591</v>
      </c>
      <c r="C1245" t="s">
        <v>17</v>
      </c>
      <c r="D1245" t="s">
        <v>407</v>
      </c>
      <c r="E1245" t="s">
        <v>80</v>
      </c>
      <c r="F1245" t="s">
        <v>1593</v>
      </c>
      <c r="G1245" t="s">
        <v>386</v>
      </c>
    </row>
    <row r="1246" spans="1:7" x14ac:dyDescent="0.3">
      <c r="A1246" t="s">
        <v>1592</v>
      </c>
      <c r="B1246" t="s">
        <v>1591</v>
      </c>
      <c r="C1246" t="s">
        <v>17</v>
      </c>
      <c r="D1246" t="s">
        <v>407</v>
      </c>
      <c r="E1246" t="s">
        <v>80</v>
      </c>
      <c r="F1246" t="s">
        <v>1959</v>
      </c>
      <c r="G1246" t="s">
        <v>386</v>
      </c>
    </row>
    <row r="1247" spans="1:7" x14ac:dyDescent="0.3">
      <c r="A1247" t="s">
        <v>1592</v>
      </c>
      <c r="B1247" t="s">
        <v>1591</v>
      </c>
      <c r="C1247" t="s">
        <v>17</v>
      </c>
      <c r="D1247" t="s">
        <v>407</v>
      </c>
      <c r="E1247" t="s">
        <v>114</v>
      </c>
      <c r="F1247" t="s">
        <v>1593</v>
      </c>
      <c r="G1247" t="s">
        <v>386</v>
      </c>
    </row>
    <row r="1248" spans="1:7" x14ac:dyDescent="0.3">
      <c r="A1248" t="s">
        <v>1592</v>
      </c>
      <c r="B1248" t="s">
        <v>1591</v>
      </c>
      <c r="C1248" t="s">
        <v>17</v>
      </c>
      <c r="D1248" t="s">
        <v>407</v>
      </c>
      <c r="E1248" t="s">
        <v>114</v>
      </c>
      <c r="F1248" t="s">
        <v>1959</v>
      </c>
      <c r="G1248" t="s">
        <v>386</v>
      </c>
    </row>
    <row r="1249" spans="1:7" x14ac:dyDescent="0.3">
      <c r="A1249" t="s">
        <v>1592</v>
      </c>
      <c r="B1249" t="s">
        <v>1591</v>
      </c>
      <c r="C1249" t="s">
        <v>17</v>
      </c>
      <c r="D1249" t="s">
        <v>407</v>
      </c>
      <c r="E1249" t="s">
        <v>35</v>
      </c>
      <c r="F1249" t="s">
        <v>1593</v>
      </c>
      <c r="G1249" t="s">
        <v>386</v>
      </c>
    </row>
    <row r="1250" spans="1:7" x14ac:dyDescent="0.3">
      <c r="A1250" t="s">
        <v>1592</v>
      </c>
      <c r="B1250" t="s">
        <v>1591</v>
      </c>
      <c r="C1250" t="s">
        <v>17</v>
      </c>
      <c r="D1250" t="s">
        <v>407</v>
      </c>
      <c r="E1250" t="s">
        <v>35</v>
      </c>
      <c r="F1250" t="s">
        <v>1959</v>
      </c>
      <c r="G1250" t="s">
        <v>386</v>
      </c>
    </row>
    <row r="1251" spans="1:7" x14ac:dyDescent="0.3">
      <c r="A1251" t="s">
        <v>1592</v>
      </c>
      <c r="B1251" t="s">
        <v>1591</v>
      </c>
      <c r="C1251" t="s">
        <v>17</v>
      </c>
      <c r="D1251" t="s">
        <v>407</v>
      </c>
      <c r="E1251" t="s">
        <v>115</v>
      </c>
      <c r="F1251" t="s">
        <v>1593</v>
      </c>
      <c r="G1251" t="s">
        <v>386</v>
      </c>
    </row>
    <row r="1252" spans="1:7" x14ac:dyDescent="0.3">
      <c r="A1252" t="s">
        <v>1592</v>
      </c>
      <c r="B1252" t="s">
        <v>1591</v>
      </c>
      <c r="C1252" t="s">
        <v>17</v>
      </c>
      <c r="D1252" t="s">
        <v>407</v>
      </c>
      <c r="E1252" t="s">
        <v>115</v>
      </c>
      <c r="F1252" t="s">
        <v>1959</v>
      </c>
      <c r="G1252" t="s">
        <v>386</v>
      </c>
    </row>
    <row r="1253" spans="1:7" x14ac:dyDescent="0.3">
      <c r="A1253" t="s">
        <v>1592</v>
      </c>
      <c r="B1253" t="s">
        <v>1591</v>
      </c>
      <c r="C1253" t="s">
        <v>17</v>
      </c>
      <c r="D1253" t="s">
        <v>407</v>
      </c>
      <c r="E1253" t="s">
        <v>120</v>
      </c>
      <c r="F1253" t="s">
        <v>1593</v>
      </c>
      <c r="G1253" t="s">
        <v>386</v>
      </c>
    </row>
    <row r="1254" spans="1:7" x14ac:dyDescent="0.3">
      <c r="A1254" t="s">
        <v>1592</v>
      </c>
      <c r="B1254" t="s">
        <v>1591</v>
      </c>
      <c r="C1254" t="s">
        <v>17</v>
      </c>
      <c r="D1254" t="s">
        <v>407</v>
      </c>
      <c r="E1254" t="s">
        <v>120</v>
      </c>
      <c r="F1254" t="s">
        <v>1959</v>
      </c>
      <c r="G1254" t="s">
        <v>386</v>
      </c>
    </row>
    <row r="1255" spans="1:7" x14ac:dyDescent="0.3">
      <c r="A1255" t="s">
        <v>1592</v>
      </c>
      <c r="B1255" t="s">
        <v>1591</v>
      </c>
      <c r="C1255" t="s">
        <v>17</v>
      </c>
      <c r="D1255" t="s">
        <v>407</v>
      </c>
      <c r="E1255" t="s">
        <v>208</v>
      </c>
      <c r="F1255" t="s">
        <v>1593</v>
      </c>
      <c r="G1255" t="s">
        <v>386</v>
      </c>
    </row>
    <row r="1256" spans="1:7" x14ac:dyDescent="0.3">
      <c r="A1256" t="s">
        <v>1592</v>
      </c>
      <c r="B1256" t="s">
        <v>1591</v>
      </c>
      <c r="C1256" t="s">
        <v>17</v>
      </c>
      <c r="D1256" t="s">
        <v>407</v>
      </c>
      <c r="E1256" t="s">
        <v>208</v>
      </c>
      <c r="F1256" t="s">
        <v>1959</v>
      </c>
      <c r="G1256" t="s">
        <v>386</v>
      </c>
    </row>
    <row r="1257" spans="1:7" x14ac:dyDescent="0.3">
      <c r="A1257" t="s">
        <v>1592</v>
      </c>
      <c r="B1257" t="s">
        <v>1591</v>
      </c>
      <c r="C1257" t="s">
        <v>17</v>
      </c>
      <c r="D1257" t="s">
        <v>407</v>
      </c>
      <c r="E1257" t="s">
        <v>332</v>
      </c>
      <c r="F1257" t="s">
        <v>1593</v>
      </c>
      <c r="G1257" t="s">
        <v>386</v>
      </c>
    </row>
    <row r="1258" spans="1:7" x14ac:dyDescent="0.3">
      <c r="A1258" t="s">
        <v>1592</v>
      </c>
      <c r="B1258" t="s">
        <v>1591</v>
      </c>
      <c r="C1258" t="s">
        <v>17</v>
      </c>
      <c r="D1258" t="s">
        <v>407</v>
      </c>
      <c r="E1258" t="s">
        <v>332</v>
      </c>
      <c r="F1258" t="s">
        <v>1959</v>
      </c>
      <c r="G1258" t="s">
        <v>386</v>
      </c>
    </row>
    <row r="1259" spans="1:7" x14ac:dyDescent="0.3">
      <c r="A1259" t="s">
        <v>1592</v>
      </c>
      <c r="B1259" t="s">
        <v>1591</v>
      </c>
      <c r="C1259" t="s">
        <v>17</v>
      </c>
      <c r="D1259" t="s">
        <v>407</v>
      </c>
      <c r="E1259" t="s">
        <v>232</v>
      </c>
      <c r="F1259" t="s">
        <v>1593</v>
      </c>
      <c r="G1259" t="s">
        <v>386</v>
      </c>
    </row>
    <row r="1260" spans="1:7" x14ac:dyDescent="0.3">
      <c r="A1260" t="s">
        <v>1592</v>
      </c>
      <c r="B1260" t="s">
        <v>1591</v>
      </c>
      <c r="C1260" t="s">
        <v>17</v>
      </c>
      <c r="D1260" t="s">
        <v>407</v>
      </c>
      <c r="E1260" t="s">
        <v>232</v>
      </c>
      <c r="F1260" t="s">
        <v>1959</v>
      </c>
      <c r="G1260" t="s">
        <v>386</v>
      </c>
    </row>
    <row r="1261" spans="1:7" x14ac:dyDescent="0.3">
      <c r="A1261" t="s">
        <v>1592</v>
      </c>
      <c r="B1261" t="s">
        <v>1591</v>
      </c>
      <c r="C1261" t="s">
        <v>17</v>
      </c>
      <c r="D1261" t="s">
        <v>407</v>
      </c>
      <c r="E1261" t="s">
        <v>133</v>
      </c>
      <c r="F1261" t="s">
        <v>1593</v>
      </c>
      <c r="G1261" t="s">
        <v>386</v>
      </c>
    </row>
    <row r="1262" spans="1:7" x14ac:dyDescent="0.3">
      <c r="A1262" t="s">
        <v>1592</v>
      </c>
      <c r="B1262" t="s">
        <v>1591</v>
      </c>
      <c r="C1262" t="s">
        <v>17</v>
      </c>
      <c r="D1262" t="s">
        <v>407</v>
      </c>
      <c r="E1262" t="s">
        <v>133</v>
      </c>
      <c r="F1262" t="s">
        <v>1959</v>
      </c>
      <c r="G1262" t="s">
        <v>386</v>
      </c>
    </row>
    <row r="1263" spans="1:7" x14ac:dyDescent="0.3">
      <c r="A1263" t="s">
        <v>1592</v>
      </c>
      <c r="B1263" t="s">
        <v>1591</v>
      </c>
      <c r="C1263" t="s">
        <v>17</v>
      </c>
      <c r="D1263" t="s">
        <v>407</v>
      </c>
      <c r="E1263" t="s">
        <v>209</v>
      </c>
      <c r="F1263" t="s">
        <v>1593</v>
      </c>
      <c r="G1263" t="s">
        <v>386</v>
      </c>
    </row>
    <row r="1264" spans="1:7" x14ac:dyDescent="0.3">
      <c r="A1264" t="s">
        <v>1592</v>
      </c>
      <c r="B1264" t="s">
        <v>1591</v>
      </c>
      <c r="C1264" t="s">
        <v>17</v>
      </c>
      <c r="D1264" t="s">
        <v>407</v>
      </c>
      <c r="E1264" t="s">
        <v>209</v>
      </c>
      <c r="F1264" t="s">
        <v>1959</v>
      </c>
      <c r="G1264" t="s">
        <v>386</v>
      </c>
    </row>
    <row r="1265" spans="1:7" x14ac:dyDescent="0.3">
      <c r="A1265" t="s">
        <v>1592</v>
      </c>
      <c r="B1265" t="s">
        <v>1591</v>
      </c>
      <c r="C1265" t="s">
        <v>17</v>
      </c>
      <c r="D1265" t="s">
        <v>407</v>
      </c>
      <c r="E1265" t="s">
        <v>295</v>
      </c>
      <c r="F1265" t="s">
        <v>1593</v>
      </c>
      <c r="G1265" t="s">
        <v>386</v>
      </c>
    </row>
    <row r="1266" spans="1:7" x14ac:dyDescent="0.3">
      <c r="A1266" t="s">
        <v>1592</v>
      </c>
      <c r="B1266" t="s">
        <v>1591</v>
      </c>
      <c r="C1266" t="s">
        <v>17</v>
      </c>
      <c r="D1266" t="s">
        <v>407</v>
      </c>
      <c r="E1266" t="s">
        <v>295</v>
      </c>
      <c r="F1266" t="s">
        <v>1959</v>
      </c>
      <c r="G1266" t="s">
        <v>386</v>
      </c>
    </row>
    <row r="1267" spans="1:7" x14ac:dyDescent="0.3">
      <c r="A1267" t="s">
        <v>1592</v>
      </c>
      <c r="B1267" t="s">
        <v>1591</v>
      </c>
      <c r="C1267" t="s">
        <v>17</v>
      </c>
      <c r="D1267" t="s">
        <v>407</v>
      </c>
      <c r="E1267" t="s">
        <v>31</v>
      </c>
      <c r="F1267" t="s">
        <v>1593</v>
      </c>
      <c r="G1267" t="s">
        <v>386</v>
      </c>
    </row>
    <row r="1268" spans="1:7" x14ac:dyDescent="0.3">
      <c r="A1268" t="s">
        <v>1592</v>
      </c>
      <c r="B1268" t="s">
        <v>1591</v>
      </c>
      <c r="C1268" t="s">
        <v>17</v>
      </c>
      <c r="D1268" t="s">
        <v>407</v>
      </c>
      <c r="E1268" t="s">
        <v>31</v>
      </c>
      <c r="F1268" t="s">
        <v>1959</v>
      </c>
      <c r="G1268" t="s">
        <v>386</v>
      </c>
    </row>
    <row r="1269" spans="1:7" x14ac:dyDescent="0.3">
      <c r="A1269" t="s">
        <v>1592</v>
      </c>
      <c r="B1269" t="s">
        <v>1591</v>
      </c>
      <c r="C1269" t="s">
        <v>17</v>
      </c>
      <c r="D1269" t="s">
        <v>407</v>
      </c>
      <c r="E1269" t="s">
        <v>296</v>
      </c>
      <c r="F1269" t="s">
        <v>1593</v>
      </c>
      <c r="G1269" t="s">
        <v>386</v>
      </c>
    </row>
    <row r="1270" spans="1:7" x14ac:dyDescent="0.3">
      <c r="A1270" t="s">
        <v>1592</v>
      </c>
      <c r="B1270" t="s">
        <v>1591</v>
      </c>
      <c r="C1270" t="s">
        <v>17</v>
      </c>
      <c r="D1270" t="s">
        <v>407</v>
      </c>
      <c r="E1270" t="s">
        <v>296</v>
      </c>
      <c r="F1270" t="s">
        <v>1959</v>
      </c>
      <c r="G1270" t="s">
        <v>386</v>
      </c>
    </row>
    <row r="1271" spans="1:7" x14ac:dyDescent="0.3">
      <c r="A1271" t="s">
        <v>1592</v>
      </c>
      <c r="B1271" t="s">
        <v>1591</v>
      </c>
      <c r="C1271" t="s">
        <v>17</v>
      </c>
      <c r="D1271" t="s">
        <v>407</v>
      </c>
      <c r="E1271" t="s">
        <v>322</v>
      </c>
      <c r="F1271" t="s">
        <v>1593</v>
      </c>
      <c r="G1271" t="s">
        <v>386</v>
      </c>
    </row>
    <row r="1272" spans="1:7" x14ac:dyDescent="0.3">
      <c r="A1272" t="s">
        <v>1592</v>
      </c>
      <c r="B1272" t="s">
        <v>1591</v>
      </c>
      <c r="C1272" t="s">
        <v>17</v>
      </c>
      <c r="D1272" t="s">
        <v>407</v>
      </c>
      <c r="E1272" t="s">
        <v>322</v>
      </c>
      <c r="F1272" t="s">
        <v>1959</v>
      </c>
      <c r="G1272" t="s">
        <v>386</v>
      </c>
    </row>
    <row r="1273" spans="1:7" x14ac:dyDescent="0.3">
      <c r="A1273" t="s">
        <v>1592</v>
      </c>
      <c r="B1273" t="s">
        <v>1591</v>
      </c>
      <c r="C1273" t="s">
        <v>17</v>
      </c>
      <c r="D1273" t="s">
        <v>407</v>
      </c>
      <c r="E1273" t="s">
        <v>69</v>
      </c>
      <c r="F1273" t="s">
        <v>1593</v>
      </c>
      <c r="G1273" t="s">
        <v>386</v>
      </c>
    </row>
    <row r="1274" spans="1:7" x14ac:dyDescent="0.3">
      <c r="A1274" t="s">
        <v>1592</v>
      </c>
      <c r="B1274" t="s">
        <v>1591</v>
      </c>
      <c r="C1274" t="s">
        <v>17</v>
      </c>
      <c r="D1274" t="s">
        <v>407</v>
      </c>
      <c r="E1274" t="s">
        <v>69</v>
      </c>
      <c r="F1274" t="s">
        <v>1959</v>
      </c>
      <c r="G1274" t="s">
        <v>386</v>
      </c>
    </row>
    <row r="1275" spans="1:7" x14ac:dyDescent="0.3">
      <c r="A1275" t="s">
        <v>1592</v>
      </c>
      <c r="B1275" t="s">
        <v>1591</v>
      </c>
      <c r="C1275" t="s">
        <v>17</v>
      </c>
      <c r="D1275" t="s">
        <v>407</v>
      </c>
      <c r="E1275" t="s">
        <v>233</v>
      </c>
      <c r="F1275" t="s">
        <v>1593</v>
      </c>
      <c r="G1275" t="s">
        <v>386</v>
      </c>
    </row>
    <row r="1276" spans="1:7" x14ac:dyDescent="0.3">
      <c r="A1276" t="s">
        <v>1592</v>
      </c>
      <c r="B1276" t="s">
        <v>1591</v>
      </c>
      <c r="C1276" t="s">
        <v>17</v>
      </c>
      <c r="D1276" t="s">
        <v>407</v>
      </c>
      <c r="E1276" t="s">
        <v>233</v>
      </c>
      <c r="F1276" t="s">
        <v>1959</v>
      </c>
      <c r="G1276" t="s">
        <v>386</v>
      </c>
    </row>
    <row r="1277" spans="1:7" x14ac:dyDescent="0.3">
      <c r="A1277" t="s">
        <v>1592</v>
      </c>
      <c r="B1277" t="s">
        <v>1591</v>
      </c>
      <c r="C1277" t="s">
        <v>17</v>
      </c>
      <c r="D1277" t="s">
        <v>407</v>
      </c>
      <c r="E1277" t="s">
        <v>323</v>
      </c>
      <c r="F1277" t="s">
        <v>1593</v>
      </c>
      <c r="G1277" t="s">
        <v>386</v>
      </c>
    </row>
    <row r="1278" spans="1:7" x14ac:dyDescent="0.3">
      <c r="A1278" t="s">
        <v>1592</v>
      </c>
      <c r="B1278" t="s">
        <v>1591</v>
      </c>
      <c r="C1278" t="s">
        <v>17</v>
      </c>
      <c r="D1278" t="s">
        <v>407</v>
      </c>
      <c r="E1278" t="s">
        <v>323</v>
      </c>
      <c r="F1278" t="s">
        <v>1959</v>
      </c>
      <c r="G1278" t="s">
        <v>386</v>
      </c>
    </row>
    <row r="1279" spans="1:7" x14ac:dyDescent="0.3">
      <c r="A1279" t="s">
        <v>1592</v>
      </c>
      <c r="B1279" t="s">
        <v>1591</v>
      </c>
      <c r="C1279" t="s">
        <v>17</v>
      </c>
      <c r="D1279" t="s">
        <v>407</v>
      </c>
      <c r="E1279" t="s">
        <v>331</v>
      </c>
      <c r="F1279" t="s">
        <v>1593</v>
      </c>
      <c r="G1279" t="s">
        <v>386</v>
      </c>
    </row>
    <row r="1280" spans="1:7" x14ac:dyDescent="0.3">
      <c r="A1280" t="s">
        <v>1592</v>
      </c>
      <c r="B1280" t="s">
        <v>1591</v>
      </c>
      <c r="C1280" t="s">
        <v>17</v>
      </c>
      <c r="D1280" t="s">
        <v>407</v>
      </c>
      <c r="E1280" t="s">
        <v>331</v>
      </c>
      <c r="F1280" t="s">
        <v>1959</v>
      </c>
      <c r="G1280" t="s">
        <v>386</v>
      </c>
    </row>
    <row r="1281" spans="1:7" x14ac:dyDescent="0.3">
      <c r="A1281" t="s">
        <v>1592</v>
      </c>
      <c r="B1281" t="s">
        <v>1591</v>
      </c>
      <c r="C1281" t="s">
        <v>17</v>
      </c>
      <c r="D1281" t="s">
        <v>407</v>
      </c>
      <c r="E1281" t="s">
        <v>251</v>
      </c>
      <c r="F1281" t="s">
        <v>1593</v>
      </c>
      <c r="G1281" t="s">
        <v>386</v>
      </c>
    </row>
    <row r="1282" spans="1:7" x14ac:dyDescent="0.3">
      <c r="A1282" t="s">
        <v>1592</v>
      </c>
      <c r="B1282" t="s">
        <v>1591</v>
      </c>
      <c r="C1282" t="s">
        <v>17</v>
      </c>
      <c r="D1282" t="s">
        <v>407</v>
      </c>
      <c r="E1282" t="s">
        <v>251</v>
      </c>
      <c r="F1282" t="s">
        <v>1959</v>
      </c>
      <c r="G1282" t="s">
        <v>386</v>
      </c>
    </row>
    <row r="1283" spans="1:7" x14ac:dyDescent="0.3">
      <c r="A1283" t="s">
        <v>1592</v>
      </c>
      <c r="B1283" t="s">
        <v>1591</v>
      </c>
      <c r="C1283" t="s">
        <v>17</v>
      </c>
      <c r="D1283" t="s">
        <v>407</v>
      </c>
      <c r="E1283" t="s">
        <v>271</v>
      </c>
      <c r="F1283" t="s">
        <v>1593</v>
      </c>
      <c r="G1283" t="s">
        <v>386</v>
      </c>
    </row>
    <row r="1284" spans="1:7" x14ac:dyDescent="0.3">
      <c r="A1284" t="s">
        <v>1592</v>
      </c>
      <c r="B1284" t="s">
        <v>1591</v>
      </c>
      <c r="C1284" t="s">
        <v>17</v>
      </c>
      <c r="D1284" t="s">
        <v>407</v>
      </c>
      <c r="E1284" t="s">
        <v>271</v>
      </c>
      <c r="F1284" t="s">
        <v>1959</v>
      </c>
      <c r="G1284" t="s">
        <v>386</v>
      </c>
    </row>
    <row r="1285" spans="1:7" x14ac:dyDescent="0.3">
      <c r="A1285" t="s">
        <v>1592</v>
      </c>
      <c r="B1285" t="s">
        <v>1591</v>
      </c>
      <c r="C1285" t="s">
        <v>17</v>
      </c>
      <c r="D1285" t="s">
        <v>407</v>
      </c>
      <c r="E1285" t="s">
        <v>259</v>
      </c>
      <c r="F1285" t="s">
        <v>1593</v>
      </c>
      <c r="G1285" t="s">
        <v>386</v>
      </c>
    </row>
    <row r="1286" spans="1:7" x14ac:dyDescent="0.3">
      <c r="A1286" t="s">
        <v>1592</v>
      </c>
      <c r="B1286" t="s">
        <v>1591</v>
      </c>
      <c r="C1286" t="s">
        <v>17</v>
      </c>
      <c r="D1286" t="s">
        <v>407</v>
      </c>
      <c r="E1286" t="s">
        <v>259</v>
      </c>
      <c r="F1286" t="s">
        <v>1959</v>
      </c>
      <c r="G1286" t="s">
        <v>386</v>
      </c>
    </row>
    <row r="1287" spans="1:7" x14ac:dyDescent="0.3">
      <c r="A1287" t="s">
        <v>1592</v>
      </c>
      <c r="B1287" t="s">
        <v>1591</v>
      </c>
      <c r="C1287" t="s">
        <v>17</v>
      </c>
      <c r="D1287" t="s">
        <v>407</v>
      </c>
      <c r="E1287" t="s">
        <v>134</v>
      </c>
      <c r="F1287" t="s">
        <v>1593</v>
      </c>
      <c r="G1287" t="s">
        <v>386</v>
      </c>
    </row>
    <row r="1288" spans="1:7" x14ac:dyDescent="0.3">
      <c r="A1288" t="s">
        <v>1592</v>
      </c>
      <c r="B1288" t="s">
        <v>1591</v>
      </c>
      <c r="C1288" t="s">
        <v>17</v>
      </c>
      <c r="D1288" t="s">
        <v>407</v>
      </c>
      <c r="E1288" t="s">
        <v>134</v>
      </c>
      <c r="F1288" t="s">
        <v>1959</v>
      </c>
      <c r="G1288" t="s">
        <v>386</v>
      </c>
    </row>
    <row r="1289" spans="1:7" x14ac:dyDescent="0.3">
      <c r="A1289" t="s">
        <v>1592</v>
      </c>
      <c r="B1289" t="s">
        <v>1591</v>
      </c>
      <c r="C1289" t="s">
        <v>17</v>
      </c>
      <c r="D1289" t="s">
        <v>407</v>
      </c>
      <c r="E1289" t="s">
        <v>64</v>
      </c>
      <c r="F1289" t="s">
        <v>1593</v>
      </c>
      <c r="G1289" t="s">
        <v>386</v>
      </c>
    </row>
    <row r="1290" spans="1:7" x14ac:dyDescent="0.3">
      <c r="A1290" t="s">
        <v>1592</v>
      </c>
      <c r="B1290" t="s">
        <v>1591</v>
      </c>
      <c r="C1290" t="s">
        <v>17</v>
      </c>
      <c r="D1290" t="s">
        <v>407</v>
      </c>
      <c r="E1290" t="s">
        <v>64</v>
      </c>
      <c r="F1290" t="s">
        <v>1959</v>
      </c>
      <c r="G1290" t="s">
        <v>386</v>
      </c>
    </row>
    <row r="1291" spans="1:7" x14ac:dyDescent="0.3">
      <c r="A1291" t="s">
        <v>1592</v>
      </c>
      <c r="B1291" t="s">
        <v>1591</v>
      </c>
      <c r="C1291" t="s">
        <v>17</v>
      </c>
      <c r="D1291" t="s">
        <v>407</v>
      </c>
      <c r="E1291" t="s">
        <v>290</v>
      </c>
      <c r="F1291" t="s">
        <v>1593</v>
      </c>
      <c r="G1291" t="s">
        <v>386</v>
      </c>
    </row>
    <row r="1292" spans="1:7" x14ac:dyDescent="0.3">
      <c r="A1292" t="s">
        <v>1592</v>
      </c>
      <c r="B1292" t="s">
        <v>1591</v>
      </c>
      <c r="C1292" t="s">
        <v>17</v>
      </c>
      <c r="D1292" t="s">
        <v>407</v>
      </c>
      <c r="E1292" t="s">
        <v>290</v>
      </c>
      <c r="F1292" t="s">
        <v>1959</v>
      </c>
      <c r="G1292" t="s">
        <v>386</v>
      </c>
    </row>
    <row r="1293" spans="1:7" x14ac:dyDescent="0.3">
      <c r="A1293" t="s">
        <v>1592</v>
      </c>
      <c r="B1293" t="s">
        <v>1591</v>
      </c>
      <c r="C1293" t="s">
        <v>17</v>
      </c>
      <c r="D1293" t="s">
        <v>407</v>
      </c>
      <c r="E1293" t="s">
        <v>265</v>
      </c>
      <c r="F1293" t="s">
        <v>1593</v>
      </c>
      <c r="G1293" t="s">
        <v>386</v>
      </c>
    </row>
    <row r="1294" spans="1:7" x14ac:dyDescent="0.3">
      <c r="A1294" t="s">
        <v>1592</v>
      </c>
      <c r="B1294" t="s">
        <v>1591</v>
      </c>
      <c r="C1294" t="s">
        <v>17</v>
      </c>
      <c r="D1294" t="s">
        <v>407</v>
      </c>
      <c r="E1294" t="s">
        <v>265</v>
      </c>
      <c r="F1294" t="s">
        <v>1959</v>
      </c>
      <c r="G1294" t="s">
        <v>386</v>
      </c>
    </row>
    <row r="1295" spans="1:7" x14ac:dyDescent="0.3">
      <c r="A1295" t="s">
        <v>1592</v>
      </c>
      <c r="B1295" t="s">
        <v>1591</v>
      </c>
      <c r="C1295" t="s">
        <v>17</v>
      </c>
      <c r="D1295" t="s">
        <v>407</v>
      </c>
      <c r="E1295" t="s">
        <v>247</v>
      </c>
      <c r="F1295" t="s">
        <v>1593</v>
      </c>
      <c r="G1295" t="s">
        <v>386</v>
      </c>
    </row>
    <row r="1296" spans="1:7" x14ac:dyDescent="0.3">
      <c r="A1296" t="s">
        <v>1592</v>
      </c>
      <c r="B1296" t="s">
        <v>1591</v>
      </c>
      <c r="C1296" t="s">
        <v>17</v>
      </c>
      <c r="D1296" t="s">
        <v>407</v>
      </c>
      <c r="E1296" t="s">
        <v>247</v>
      </c>
      <c r="F1296" t="s">
        <v>1959</v>
      </c>
      <c r="G1296" t="s">
        <v>386</v>
      </c>
    </row>
    <row r="1297" spans="1:7" x14ac:dyDescent="0.3">
      <c r="A1297" t="s">
        <v>1592</v>
      </c>
      <c r="B1297" t="s">
        <v>1591</v>
      </c>
      <c r="C1297" t="s">
        <v>17</v>
      </c>
      <c r="D1297" t="s">
        <v>407</v>
      </c>
      <c r="E1297" t="s">
        <v>272</v>
      </c>
      <c r="F1297" t="s">
        <v>1593</v>
      </c>
      <c r="G1297" t="s">
        <v>386</v>
      </c>
    </row>
    <row r="1298" spans="1:7" x14ac:dyDescent="0.3">
      <c r="A1298" t="s">
        <v>1592</v>
      </c>
      <c r="B1298" t="s">
        <v>1591</v>
      </c>
      <c r="C1298" t="s">
        <v>17</v>
      </c>
      <c r="D1298" t="s">
        <v>407</v>
      </c>
      <c r="E1298" t="s">
        <v>272</v>
      </c>
      <c r="F1298" t="s">
        <v>1959</v>
      </c>
      <c r="G1298" t="s">
        <v>386</v>
      </c>
    </row>
    <row r="1299" spans="1:7" x14ac:dyDescent="0.3">
      <c r="A1299" t="s">
        <v>1592</v>
      </c>
      <c r="B1299" t="s">
        <v>1591</v>
      </c>
      <c r="C1299" t="s">
        <v>17</v>
      </c>
      <c r="D1299" t="s">
        <v>407</v>
      </c>
      <c r="E1299" t="s">
        <v>97</v>
      </c>
      <c r="F1299" t="s">
        <v>1593</v>
      </c>
      <c r="G1299" t="s">
        <v>386</v>
      </c>
    </row>
    <row r="1300" spans="1:7" x14ac:dyDescent="0.3">
      <c r="A1300" t="s">
        <v>1592</v>
      </c>
      <c r="B1300" t="s">
        <v>1591</v>
      </c>
      <c r="C1300" t="s">
        <v>17</v>
      </c>
      <c r="D1300" t="s">
        <v>407</v>
      </c>
      <c r="E1300" t="s">
        <v>97</v>
      </c>
      <c r="F1300" t="s">
        <v>1959</v>
      </c>
      <c r="G1300" t="s">
        <v>386</v>
      </c>
    </row>
    <row r="1301" spans="1:7" x14ac:dyDescent="0.3">
      <c r="A1301" t="s">
        <v>1592</v>
      </c>
      <c r="B1301" t="s">
        <v>1591</v>
      </c>
      <c r="C1301" t="s">
        <v>17</v>
      </c>
      <c r="D1301" t="s">
        <v>407</v>
      </c>
      <c r="E1301" t="s">
        <v>364</v>
      </c>
      <c r="F1301" t="s">
        <v>1593</v>
      </c>
      <c r="G1301" t="s">
        <v>386</v>
      </c>
    </row>
    <row r="1302" spans="1:7" x14ac:dyDescent="0.3">
      <c r="A1302" t="s">
        <v>1592</v>
      </c>
      <c r="B1302" t="s">
        <v>1591</v>
      </c>
      <c r="C1302" t="s">
        <v>17</v>
      </c>
      <c r="D1302" t="s">
        <v>407</v>
      </c>
      <c r="E1302" t="s">
        <v>364</v>
      </c>
      <c r="F1302" t="s">
        <v>1959</v>
      </c>
      <c r="G1302" t="s">
        <v>386</v>
      </c>
    </row>
    <row r="1303" spans="1:7" x14ac:dyDescent="0.3">
      <c r="A1303" t="s">
        <v>1592</v>
      </c>
      <c r="B1303" t="s">
        <v>1591</v>
      </c>
      <c r="C1303" t="s">
        <v>17</v>
      </c>
      <c r="D1303" t="s">
        <v>407</v>
      </c>
      <c r="E1303" t="s">
        <v>273</v>
      </c>
      <c r="F1303" t="s">
        <v>1593</v>
      </c>
      <c r="G1303" t="s">
        <v>386</v>
      </c>
    </row>
    <row r="1304" spans="1:7" x14ac:dyDescent="0.3">
      <c r="A1304" t="s">
        <v>1592</v>
      </c>
      <c r="B1304" t="s">
        <v>1591</v>
      </c>
      <c r="C1304" t="s">
        <v>17</v>
      </c>
      <c r="D1304" t="s">
        <v>407</v>
      </c>
      <c r="E1304" t="s">
        <v>273</v>
      </c>
      <c r="F1304" t="s">
        <v>1959</v>
      </c>
      <c r="G1304" t="s">
        <v>386</v>
      </c>
    </row>
    <row r="1305" spans="1:7" x14ac:dyDescent="0.3">
      <c r="A1305" t="s">
        <v>1592</v>
      </c>
      <c r="B1305" t="s">
        <v>1591</v>
      </c>
      <c r="C1305" t="s">
        <v>17</v>
      </c>
      <c r="D1305" t="s">
        <v>407</v>
      </c>
      <c r="E1305" t="s">
        <v>266</v>
      </c>
      <c r="F1305" t="s">
        <v>1593</v>
      </c>
      <c r="G1305" t="s">
        <v>386</v>
      </c>
    </row>
    <row r="1306" spans="1:7" x14ac:dyDescent="0.3">
      <c r="A1306" t="s">
        <v>1592</v>
      </c>
      <c r="B1306" t="s">
        <v>1591</v>
      </c>
      <c r="C1306" t="s">
        <v>17</v>
      </c>
      <c r="D1306" t="s">
        <v>407</v>
      </c>
      <c r="E1306" t="s">
        <v>266</v>
      </c>
      <c r="F1306" t="s">
        <v>1959</v>
      </c>
      <c r="G1306" t="s">
        <v>386</v>
      </c>
    </row>
    <row r="1307" spans="1:7" x14ac:dyDescent="0.3">
      <c r="A1307" t="s">
        <v>1592</v>
      </c>
      <c r="B1307" t="s">
        <v>1591</v>
      </c>
      <c r="C1307" t="s">
        <v>17</v>
      </c>
      <c r="D1307" t="s">
        <v>407</v>
      </c>
      <c r="E1307" t="s">
        <v>267</v>
      </c>
      <c r="F1307" t="s">
        <v>1593</v>
      </c>
      <c r="G1307" t="s">
        <v>386</v>
      </c>
    </row>
    <row r="1308" spans="1:7" x14ac:dyDescent="0.3">
      <c r="A1308" t="s">
        <v>1592</v>
      </c>
      <c r="B1308" t="s">
        <v>1591</v>
      </c>
      <c r="C1308" t="s">
        <v>17</v>
      </c>
      <c r="D1308" t="s">
        <v>407</v>
      </c>
      <c r="E1308" t="s">
        <v>267</v>
      </c>
      <c r="F1308" t="s">
        <v>1959</v>
      </c>
      <c r="G1308" t="s">
        <v>386</v>
      </c>
    </row>
    <row r="1309" spans="1:7" x14ac:dyDescent="0.3">
      <c r="A1309" t="s">
        <v>1592</v>
      </c>
      <c r="B1309" t="s">
        <v>1591</v>
      </c>
      <c r="C1309" t="s">
        <v>17</v>
      </c>
      <c r="D1309" t="s">
        <v>407</v>
      </c>
      <c r="E1309" t="s">
        <v>268</v>
      </c>
      <c r="F1309" t="s">
        <v>1593</v>
      </c>
      <c r="G1309" t="s">
        <v>386</v>
      </c>
    </row>
    <row r="1310" spans="1:7" x14ac:dyDescent="0.3">
      <c r="A1310" t="s">
        <v>1592</v>
      </c>
      <c r="B1310" t="s">
        <v>1591</v>
      </c>
      <c r="C1310" t="s">
        <v>17</v>
      </c>
      <c r="D1310" t="s">
        <v>407</v>
      </c>
      <c r="E1310" t="s">
        <v>268</v>
      </c>
      <c r="F1310" t="s">
        <v>1959</v>
      </c>
      <c r="G1310" t="s">
        <v>386</v>
      </c>
    </row>
    <row r="1311" spans="1:7" x14ac:dyDescent="0.3">
      <c r="A1311" t="s">
        <v>1592</v>
      </c>
      <c r="B1311" t="s">
        <v>1591</v>
      </c>
      <c r="C1311" t="s">
        <v>17</v>
      </c>
      <c r="D1311" t="s">
        <v>407</v>
      </c>
      <c r="E1311" t="s">
        <v>191</v>
      </c>
      <c r="F1311" t="s">
        <v>1593</v>
      </c>
      <c r="G1311" t="s">
        <v>386</v>
      </c>
    </row>
    <row r="1312" spans="1:7" x14ac:dyDescent="0.3">
      <c r="A1312" t="s">
        <v>1592</v>
      </c>
      <c r="B1312" t="s">
        <v>1591</v>
      </c>
      <c r="C1312" t="s">
        <v>17</v>
      </c>
      <c r="D1312" t="s">
        <v>407</v>
      </c>
      <c r="E1312" t="s">
        <v>191</v>
      </c>
      <c r="F1312" t="s">
        <v>1959</v>
      </c>
      <c r="G1312" t="s">
        <v>386</v>
      </c>
    </row>
    <row r="1313" spans="1:7" x14ac:dyDescent="0.3">
      <c r="A1313" t="s">
        <v>1592</v>
      </c>
      <c r="B1313" t="s">
        <v>1591</v>
      </c>
      <c r="C1313" t="s">
        <v>17</v>
      </c>
      <c r="D1313" t="s">
        <v>407</v>
      </c>
      <c r="E1313" t="s">
        <v>324</v>
      </c>
      <c r="F1313" t="s">
        <v>1593</v>
      </c>
      <c r="G1313" t="s">
        <v>386</v>
      </c>
    </row>
    <row r="1314" spans="1:7" x14ac:dyDescent="0.3">
      <c r="A1314" t="s">
        <v>1592</v>
      </c>
      <c r="B1314" t="s">
        <v>1591</v>
      </c>
      <c r="C1314" t="s">
        <v>17</v>
      </c>
      <c r="D1314" t="s">
        <v>407</v>
      </c>
      <c r="E1314" t="s">
        <v>324</v>
      </c>
      <c r="F1314" t="s">
        <v>1959</v>
      </c>
      <c r="G1314" t="s">
        <v>386</v>
      </c>
    </row>
    <row r="1315" spans="1:7" x14ac:dyDescent="0.3">
      <c r="A1315" t="s">
        <v>1592</v>
      </c>
      <c r="B1315" t="s">
        <v>1591</v>
      </c>
      <c r="C1315" t="s">
        <v>17</v>
      </c>
      <c r="D1315" t="s">
        <v>407</v>
      </c>
      <c r="E1315" t="s">
        <v>192</v>
      </c>
      <c r="F1315" t="s">
        <v>1593</v>
      </c>
      <c r="G1315" t="s">
        <v>386</v>
      </c>
    </row>
    <row r="1316" spans="1:7" x14ac:dyDescent="0.3">
      <c r="A1316" t="s">
        <v>1592</v>
      </c>
      <c r="B1316" t="s">
        <v>1591</v>
      </c>
      <c r="C1316" t="s">
        <v>17</v>
      </c>
      <c r="D1316" t="s">
        <v>407</v>
      </c>
      <c r="E1316" t="s">
        <v>192</v>
      </c>
      <c r="F1316" t="s">
        <v>1959</v>
      </c>
      <c r="G1316" t="s">
        <v>386</v>
      </c>
    </row>
    <row r="1317" spans="1:7" x14ac:dyDescent="0.3">
      <c r="A1317" t="s">
        <v>1592</v>
      </c>
      <c r="B1317" t="s">
        <v>1591</v>
      </c>
      <c r="C1317" t="s">
        <v>17</v>
      </c>
      <c r="D1317" t="s">
        <v>407</v>
      </c>
      <c r="E1317" t="s">
        <v>210</v>
      </c>
      <c r="F1317" t="s">
        <v>1593</v>
      </c>
      <c r="G1317" t="s">
        <v>386</v>
      </c>
    </row>
    <row r="1318" spans="1:7" x14ac:dyDescent="0.3">
      <c r="A1318" t="s">
        <v>1592</v>
      </c>
      <c r="B1318" t="s">
        <v>1591</v>
      </c>
      <c r="C1318" t="s">
        <v>17</v>
      </c>
      <c r="D1318" t="s">
        <v>407</v>
      </c>
      <c r="E1318" t="s">
        <v>210</v>
      </c>
      <c r="F1318" t="s">
        <v>1959</v>
      </c>
      <c r="G1318" t="s">
        <v>386</v>
      </c>
    </row>
    <row r="1319" spans="1:7" x14ac:dyDescent="0.3">
      <c r="A1319" t="s">
        <v>1592</v>
      </c>
      <c r="B1319" t="s">
        <v>1591</v>
      </c>
      <c r="C1319" t="s">
        <v>17</v>
      </c>
      <c r="D1319" t="s">
        <v>407</v>
      </c>
      <c r="E1319" t="s">
        <v>82</v>
      </c>
      <c r="F1319" t="s">
        <v>1593</v>
      </c>
      <c r="G1319" t="s">
        <v>386</v>
      </c>
    </row>
    <row r="1320" spans="1:7" x14ac:dyDescent="0.3">
      <c r="A1320" t="s">
        <v>1592</v>
      </c>
      <c r="B1320" t="s">
        <v>1591</v>
      </c>
      <c r="C1320" t="s">
        <v>17</v>
      </c>
      <c r="D1320" t="s">
        <v>407</v>
      </c>
      <c r="E1320" t="s">
        <v>82</v>
      </c>
      <c r="F1320" t="s">
        <v>1959</v>
      </c>
      <c r="G1320" t="s">
        <v>386</v>
      </c>
    </row>
    <row r="1321" spans="1:7" x14ac:dyDescent="0.3">
      <c r="A1321" t="s">
        <v>1592</v>
      </c>
      <c r="B1321" t="s">
        <v>1591</v>
      </c>
      <c r="C1321" t="s">
        <v>17</v>
      </c>
      <c r="D1321" t="s">
        <v>407</v>
      </c>
      <c r="E1321" t="s">
        <v>99</v>
      </c>
      <c r="F1321" t="s">
        <v>1593</v>
      </c>
      <c r="G1321" t="s">
        <v>386</v>
      </c>
    </row>
    <row r="1322" spans="1:7" x14ac:dyDescent="0.3">
      <c r="A1322" t="s">
        <v>1592</v>
      </c>
      <c r="B1322" t="s">
        <v>1591</v>
      </c>
      <c r="C1322" t="s">
        <v>17</v>
      </c>
      <c r="D1322" t="s">
        <v>407</v>
      </c>
      <c r="E1322" t="s">
        <v>99</v>
      </c>
      <c r="F1322" t="s">
        <v>1959</v>
      </c>
      <c r="G1322" t="s">
        <v>386</v>
      </c>
    </row>
    <row r="1323" spans="1:7" x14ac:dyDescent="0.3">
      <c r="A1323" t="s">
        <v>1592</v>
      </c>
      <c r="B1323" t="s">
        <v>1591</v>
      </c>
      <c r="C1323" t="s">
        <v>17</v>
      </c>
      <c r="D1323" t="s">
        <v>407</v>
      </c>
      <c r="E1323" t="s">
        <v>269</v>
      </c>
      <c r="F1323" t="s">
        <v>1593</v>
      </c>
      <c r="G1323" t="s">
        <v>386</v>
      </c>
    </row>
    <row r="1324" spans="1:7" x14ac:dyDescent="0.3">
      <c r="A1324" t="s">
        <v>1592</v>
      </c>
      <c r="B1324" t="s">
        <v>1591</v>
      </c>
      <c r="C1324" t="s">
        <v>17</v>
      </c>
      <c r="D1324" t="s">
        <v>407</v>
      </c>
      <c r="E1324" t="s">
        <v>269</v>
      </c>
      <c r="F1324" t="s">
        <v>1959</v>
      </c>
      <c r="G1324" t="s">
        <v>386</v>
      </c>
    </row>
    <row r="1325" spans="1:7" x14ac:dyDescent="0.3">
      <c r="A1325" t="s">
        <v>1592</v>
      </c>
      <c r="B1325" t="s">
        <v>1591</v>
      </c>
      <c r="C1325" t="s">
        <v>17</v>
      </c>
      <c r="D1325" t="s">
        <v>407</v>
      </c>
      <c r="E1325" t="s">
        <v>116</v>
      </c>
      <c r="F1325" t="s">
        <v>1593</v>
      </c>
      <c r="G1325" t="s">
        <v>386</v>
      </c>
    </row>
    <row r="1326" spans="1:7" x14ac:dyDescent="0.3">
      <c r="A1326" t="s">
        <v>1592</v>
      </c>
      <c r="B1326" t="s">
        <v>1591</v>
      </c>
      <c r="C1326" t="s">
        <v>17</v>
      </c>
      <c r="D1326" t="s">
        <v>407</v>
      </c>
      <c r="E1326" t="s">
        <v>116</v>
      </c>
      <c r="F1326" t="s">
        <v>1959</v>
      </c>
      <c r="G1326" t="s">
        <v>386</v>
      </c>
    </row>
    <row r="1327" spans="1:7" x14ac:dyDescent="0.3">
      <c r="A1327" t="s">
        <v>1592</v>
      </c>
      <c r="B1327" t="s">
        <v>1591</v>
      </c>
      <c r="C1327" t="s">
        <v>17</v>
      </c>
      <c r="D1327" t="s">
        <v>407</v>
      </c>
      <c r="E1327" t="s">
        <v>325</v>
      </c>
      <c r="F1327" t="s">
        <v>1593</v>
      </c>
      <c r="G1327" t="s">
        <v>386</v>
      </c>
    </row>
    <row r="1328" spans="1:7" x14ac:dyDescent="0.3">
      <c r="A1328" t="s">
        <v>1592</v>
      </c>
      <c r="B1328" t="s">
        <v>1591</v>
      </c>
      <c r="C1328" t="s">
        <v>17</v>
      </c>
      <c r="D1328" t="s">
        <v>407</v>
      </c>
      <c r="E1328" t="s">
        <v>325</v>
      </c>
      <c r="F1328" t="s">
        <v>1959</v>
      </c>
      <c r="G1328" t="s">
        <v>386</v>
      </c>
    </row>
    <row r="1329" spans="1:7" x14ac:dyDescent="0.3">
      <c r="A1329" t="s">
        <v>1592</v>
      </c>
      <c r="B1329" t="s">
        <v>1591</v>
      </c>
      <c r="C1329" t="s">
        <v>17</v>
      </c>
      <c r="D1329" t="s">
        <v>407</v>
      </c>
      <c r="E1329" t="s">
        <v>70</v>
      </c>
      <c r="F1329" t="s">
        <v>1593</v>
      </c>
      <c r="G1329" t="s">
        <v>386</v>
      </c>
    </row>
    <row r="1330" spans="1:7" x14ac:dyDescent="0.3">
      <c r="A1330" t="s">
        <v>1592</v>
      </c>
      <c r="B1330" t="s">
        <v>1591</v>
      </c>
      <c r="C1330" t="s">
        <v>17</v>
      </c>
      <c r="D1330" t="s">
        <v>407</v>
      </c>
      <c r="E1330" t="s">
        <v>70</v>
      </c>
      <c r="F1330" t="s">
        <v>1959</v>
      </c>
      <c r="G1330" t="s">
        <v>386</v>
      </c>
    </row>
    <row r="1331" spans="1:7" x14ac:dyDescent="0.3">
      <c r="A1331" t="s">
        <v>1592</v>
      </c>
      <c r="B1331" t="s">
        <v>1591</v>
      </c>
      <c r="C1331" t="s">
        <v>17</v>
      </c>
      <c r="D1331" t="s">
        <v>407</v>
      </c>
      <c r="E1331" t="s">
        <v>211</v>
      </c>
      <c r="F1331" t="s">
        <v>1593</v>
      </c>
      <c r="G1331" t="s">
        <v>386</v>
      </c>
    </row>
    <row r="1332" spans="1:7" x14ac:dyDescent="0.3">
      <c r="A1332" t="s">
        <v>1592</v>
      </c>
      <c r="B1332" t="s">
        <v>1591</v>
      </c>
      <c r="C1332" t="s">
        <v>17</v>
      </c>
      <c r="D1332" t="s">
        <v>407</v>
      </c>
      <c r="E1332" t="s">
        <v>211</v>
      </c>
      <c r="F1332" t="s">
        <v>1959</v>
      </c>
      <c r="G1332" t="s">
        <v>386</v>
      </c>
    </row>
    <row r="1333" spans="1:7" x14ac:dyDescent="0.3">
      <c r="A1333" t="s">
        <v>1592</v>
      </c>
      <c r="B1333" t="s">
        <v>1591</v>
      </c>
      <c r="C1333" t="s">
        <v>17</v>
      </c>
      <c r="D1333" t="s">
        <v>407</v>
      </c>
      <c r="E1333" t="s">
        <v>103</v>
      </c>
      <c r="F1333" t="s">
        <v>1593</v>
      </c>
      <c r="G1333" t="s">
        <v>386</v>
      </c>
    </row>
    <row r="1334" spans="1:7" x14ac:dyDescent="0.3">
      <c r="A1334" t="s">
        <v>1592</v>
      </c>
      <c r="B1334" t="s">
        <v>1591</v>
      </c>
      <c r="C1334" t="s">
        <v>17</v>
      </c>
      <c r="D1334" t="s">
        <v>407</v>
      </c>
      <c r="E1334" t="s">
        <v>103</v>
      </c>
      <c r="F1334" t="s">
        <v>1959</v>
      </c>
      <c r="G1334" t="s">
        <v>386</v>
      </c>
    </row>
    <row r="1335" spans="1:7" x14ac:dyDescent="0.3">
      <c r="A1335" t="s">
        <v>1592</v>
      </c>
      <c r="B1335" t="s">
        <v>1591</v>
      </c>
      <c r="C1335" t="s">
        <v>17</v>
      </c>
      <c r="D1335" t="s">
        <v>407</v>
      </c>
      <c r="E1335" t="s">
        <v>212</v>
      </c>
      <c r="F1335" t="s">
        <v>1593</v>
      </c>
      <c r="G1335" t="s">
        <v>386</v>
      </c>
    </row>
    <row r="1336" spans="1:7" x14ac:dyDescent="0.3">
      <c r="A1336" t="s">
        <v>1592</v>
      </c>
      <c r="B1336" t="s">
        <v>1591</v>
      </c>
      <c r="C1336" t="s">
        <v>17</v>
      </c>
      <c r="D1336" t="s">
        <v>407</v>
      </c>
      <c r="E1336" t="s">
        <v>212</v>
      </c>
      <c r="F1336" t="s">
        <v>1959</v>
      </c>
      <c r="G1336" t="s">
        <v>386</v>
      </c>
    </row>
    <row r="1337" spans="1:7" x14ac:dyDescent="0.3">
      <c r="A1337" t="s">
        <v>1592</v>
      </c>
      <c r="B1337" t="s">
        <v>1591</v>
      </c>
      <c r="C1337" t="s">
        <v>17</v>
      </c>
      <c r="D1337" t="s">
        <v>407</v>
      </c>
      <c r="E1337" t="s">
        <v>152</v>
      </c>
      <c r="F1337" t="s">
        <v>1593</v>
      </c>
      <c r="G1337" t="s">
        <v>386</v>
      </c>
    </row>
    <row r="1338" spans="1:7" x14ac:dyDescent="0.3">
      <c r="A1338" t="s">
        <v>1592</v>
      </c>
      <c r="B1338" t="s">
        <v>1591</v>
      </c>
      <c r="C1338" t="s">
        <v>17</v>
      </c>
      <c r="D1338" t="s">
        <v>407</v>
      </c>
      <c r="E1338" t="s">
        <v>152</v>
      </c>
      <c r="F1338" t="s">
        <v>1959</v>
      </c>
      <c r="G1338" t="s">
        <v>386</v>
      </c>
    </row>
    <row r="1339" spans="1:7" x14ac:dyDescent="0.3">
      <c r="A1339" t="s">
        <v>1592</v>
      </c>
      <c r="B1339" t="s">
        <v>1591</v>
      </c>
      <c r="C1339" t="s">
        <v>17</v>
      </c>
      <c r="D1339" t="s">
        <v>407</v>
      </c>
      <c r="E1339" t="s">
        <v>18</v>
      </c>
      <c r="F1339" t="s">
        <v>1593</v>
      </c>
      <c r="G1339" t="s">
        <v>386</v>
      </c>
    </row>
    <row r="1340" spans="1:7" x14ac:dyDescent="0.3">
      <c r="A1340" t="s">
        <v>1592</v>
      </c>
      <c r="B1340" t="s">
        <v>1591</v>
      </c>
      <c r="C1340" t="s">
        <v>17</v>
      </c>
      <c r="D1340" t="s">
        <v>407</v>
      </c>
      <c r="E1340" t="s">
        <v>18</v>
      </c>
      <c r="F1340" t="s">
        <v>1959</v>
      </c>
      <c r="G1340" t="s">
        <v>386</v>
      </c>
    </row>
    <row r="1341" spans="1:7" x14ac:dyDescent="0.3">
      <c r="A1341" t="s">
        <v>1592</v>
      </c>
      <c r="B1341" t="s">
        <v>1591</v>
      </c>
      <c r="C1341" t="s">
        <v>17</v>
      </c>
      <c r="D1341" t="s">
        <v>407</v>
      </c>
      <c r="E1341" t="s">
        <v>248</v>
      </c>
      <c r="F1341" t="s">
        <v>1593</v>
      </c>
      <c r="G1341" t="s">
        <v>386</v>
      </c>
    </row>
    <row r="1342" spans="1:7" x14ac:dyDescent="0.3">
      <c r="A1342" t="s">
        <v>1592</v>
      </c>
      <c r="B1342" t="s">
        <v>1591</v>
      </c>
      <c r="C1342" t="s">
        <v>17</v>
      </c>
      <c r="D1342" t="s">
        <v>407</v>
      </c>
      <c r="E1342" t="s">
        <v>248</v>
      </c>
      <c r="F1342" t="s">
        <v>1959</v>
      </c>
      <c r="G1342" t="s">
        <v>386</v>
      </c>
    </row>
    <row r="1343" spans="1:7" x14ac:dyDescent="0.3">
      <c r="A1343" t="s">
        <v>1592</v>
      </c>
      <c r="B1343" t="s">
        <v>1591</v>
      </c>
      <c r="C1343" t="s">
        <v>17</v>
      </c>
      <c r="D1343" t="s">
        <v>407</v>
      </c>
      <c r="E1343" t="s">
        <v>326</v>
      </c>
      <c r="F1343" t="s">
        <v>1593</v>
      </c>
      <c r="G1343" t="s">
        <v>386</v>
      </c>
    </row>
    <row r="1344" spans="1:7" x14ac:dyDescent="0.3">
      <c r="A1344" t="s">
        <v>1592</v>
      </c>
      <c r="B1344" t="s">
        <v>1591</v>
      </c>
      <c r="C1344" t="s">
        <v>17</v>
      </c>
      <c r="D1344" t="s">
        <v>407</v>
      </c>
      <c r="E1344" t="s">
        <v>326</v>
      </c>
      <c r="F1344" t="s">
        <v>1959</v>
      </c>
      <c r="G1344" t="s">
        <v>386</v>
      </c>
    </row>
    <row r="1345" spans="1:7" x14ac:dyDescent="0.3">
      <c r="A1345" t="s">
        <v>1592</v>
      </c>
      <c r="B1345" t="s">
        <v>1591</v>
      </c>
      <c r="C1345" t="s">
        <v>17</v>
      </c>
      <c r="D1345" t="s">
        <v>407</v>
      </c>
      <c r="E1345" t="s">
        <v>117</v>
      </c>
      <c r="F1345" t="s">
        <v>1593</v>
      </c>
      <c r="G1345" t="s">
        <v>386</v>
      </c>
    </row>
    <row r="1346" spans="1:7" x14ac:dyDescent="0.3">
      <c r="A1346" t="s">
        <v>1592</v>
      </c>
      <c r="B1346" t="s">
        <v>1591</v>
      </c>
      <c r="C1346" t="s">
        <v>17</v>
      </c>
      <c r="D1346" t="s">
        <v>407</v>
      </c>
      <c r="E1346" t="s">
        <v>117</v>
      </c>
      <c r="F1346" t="s">
        <v>1959</v>
      </c>
      <c r="G1346" t="s">
        <v>386</v>
      </c>
    </row>
    <row r="1347" spans="1:7" x14ac:dyDescent="0.3">
      <c r="A1347" t="s">
        <v>1592</v>
      </c>
      <c r="B1347" t="s">
        <v>1591</v>
      </c>
      <c r="C1347" t="s">
        <v>17</v>
      </c>
      <c r="D1347" t="s">
        <v>407</v>
      </c>
      <c r="E1347" t="s">
        <v>118</v>
      </c>
      <c r="F1347" t="s">
        <v>1593</v>
      </c>
      <c r="G1347" t="s">
        <v>386</v>
      </c>
    </row>
    <row r="1348" spans="1:7" x14ac:dyDescent="0.3">
      <c r="A1348" t="s">
        <v>1592</v>
      </c>
      <c r="B1348" t="s">
        <v>1591</v>
      </c>
      <c r="C1348" t="s">
        <v>17</v>
      </c>
      <c r="D1348" t="s">
        <v>407</v>
      </c>
      <c r="E1348" t="s">
        <v>118</v>
      </c>
      <c r="F1348" t="s">
        <v>1959</v>
      </c>
      <c r="G1348" t="s">
        <v>386</v>
      </c>
    </row>
    <row r="1349" spans="1:7" x14ac:dyDescent="0.3">
      <c r="A1349" t="s">
        <v>1592</v>
      </c>
      <c r="B1349" t="s">
        <v>1591</v>
      </c>
      <c r="C1349" t="s">
        <v>17</v>
      </c>
      <c r="D1349" t="s">
        <v>407</v>
      </c>
      <c r="E1349" t="s">
        <v>161</v>
      </c>
      <c r="F1349" t="s">
        <v>1593</v>
      </c>
      <c r="G1349" t="s">
        <v>386</v>
      </c>
    </row>
    <row r="1350" spans="1:7" x14ac:dyDescent="0.3">
      <c r="A1350" t="s">
        <v>1592</v>
      </c>
      <c r="B1350" t="s">
        <v>1591</v>
      </c>
      <c r="C1350" t="s">
        <v>17</v>
      </c>
      <c r="D1350" t="s">
        <v>407</v>
      </c>
      <c r="E1350" t="s">
        <v>161</v>
      </c>
      <c r="F1350" t="s">
        <v>1959</v>
      </c>
      <c r="G1350" t="s">
        <v>386</v>
      </c>
    </row>
    <row r="1351" spans="1:7" x14ac:dyDescent="0.3">
      <c r="A1351" t="s">
        <v>1592</v>
      </c>
      <c r="B1351" t="s">
        <v>1591</v>
      </c>
      <c r="C1351" t="s">
        <v>17</v>
      </c>
      <c r="D1351" t="s">
        <v>407</v>
      </c>
      <c r="E1351" t="s">
        <v>75</v>
      </c>
      <c r="F1351" t="s">
        <v>1593</v>
      </c>
      <c r="G1351" t="s">
        <v>386</v>
      </c>
    </row>
    <row r="1352" spans="1:7" x14ac:dyDescent="0.3">
      <c r="A1352" t="s">
        <v>1592</v>
      </c>
      <c r="B1352" t="s">
        <v>1591</v>
      </c>
      <c r="C1352" t="s">
        <v>17</v>
      </c>
      <c r="D1352" t="s">
        <v>407</v>
      </c>
      <c r="E1352" t="s">
        <v>75</v>
      </c>
      <c r="F1352" t="s">
        <v>1959</v>
      </c>
      <c r="G1352" t="s">
        <v>386</v>
      </c>
    </row>
    <row r="1353" spans="1:7" x14ac:dyDescent="0.3">
      <c r="A1353" t="s">
        <v>1592</v>
      </c>
      <c r="B1353" t="s">
        <v>1591</v>
      </c>
      <c r="C1353" t="s">
        <v>17</v>
      </c>
      <c r="D1353" t="s">
        <v>407</v>
      </c>
      <c r="E1353" t="s">
        <v>361</v>
      </c>
      <c r="F1353" t="s">
        <v>1593</v>
      </c>
      <c r="G1353" t="s">
        <v>386</v>
      </c>
    </row>
    <row r="1354" spans="1:7" x14ac:dyDescent="0.3">
      <c r="A1354" t="s">
        <v>1592</v>
      </c>
      <c r="B1354" t="s">
        <v>1591</v>
      </c>
      <c r="C1354" t="s">
        <v>17</v>
      </c>
      <c r="D1354" t="s">
        <v>407</v>
      </c>
      <c r="E1354" t="s">
        <v>361</v>
      </c>
      <c r="F1354" t="s">
        <v>1959</v>
      </c>
      <c r="G1354" t="s">
        <v>386</v>
      </c>
    </row>
    <row r="1355" spans="1:7" x14ac:dyDescent="0.3">
      <c r="A1355" t="s">
        <v>1592</v>
      </c>
      <c r="B1355" t="s">
        <v>1591</v>
      </c>
      <c r="C1355" t="s">
        <v>17</v>
      </c>
      <c r="D1355" t="s">
        <v>407</v>
      </c>
      <c r="E1355" t="s">
        <v>142</v>
      </c>
      <c r="F1355" t="s">
        <v>1593</v>
      </c>
      <c r="G1355" t="s">
        <v>386</v>
      </c>
    </row>
    <row r="1356" spans="1:7" x14ac:dyDescent="0.3">
      <c r="A1356" t="s">
        <v>1592</v>
      </c>
      <c r="B1356" t="s">
        <v>1591</v>
      </c>
      <c r="C1356" t="s">
        <v>17</v>
      </c>
      <c r="D1356" t="s">
        <v>407</v>
      </c>
      <c r="E1356" t="s">
        <v>142</v>
      </c>
      <c r="F1356" t="s">
        <v>1959</v>
      </c>
      <c r="G1356" t="s">
        <v>386</v>
      </c>
    </row>
    <row r="1357" spans="1:7" x14ac:dyDescent="0.3">
      <c r="A1357" t="s">
        <v>1592</v>
      </c>
      <c r="B1357" t="s">
        <v>1591</v>
      </c>
      <c r="C1357" t="s">
        <v>17</v>
      </c>
      <c r="D1357" t="s">
        <v>407</v>
      </c>
      <c r="E1357" t="s">
        <v>65</v>
      </c>
      <c r="F1357" t="s">
        <v>1593</v>
      </c>
      <c r="G1357" t="s">
        <v>386</v>
      </c>
    </row>
    <row r="1358" spans="1:7" x14ac:dyDescent="0.3">
      <c r="A1358" t="s">
        <v>1592</v>
      </c>
      <c r="B1358" t="s">
        <v>1591</v>
      </c>
      <c r="C1358" t="s">
        <v>17</v>
      </c>
      <c r="D1358" t="s">
        <v>407</v>
      </c>
      <c r="E1358" t="s">
        <v>65</v>
      </c>
      <c r="F1358" t="s">
        <v>1959</v>
      </c>
      <c r="G1358" t="s">
        <v>386</v>
      </c>
    </row>
    <row r="1359" spans="1:7" x14ac:dyDescent="0.3">
      <c r="A1359" t="s">
        <v>1592</v>
      </c>
      <c r="B1359" t="s">
        <v>1591</v>
      </c>
      <c r="C1359" t="s">
        <v>17</v>
      </c>
      <c r="D1359" t="s">
        <v>407</v>
      </c>
      <c r="E1359" t="s">
        <v>289</v>
      </c>
      <c r="F1359" t="s">
        <v>1593</v>
      </c>
      <c r="G1359" t="s">
        <v>386</v>
      </c>
    </row>
    <row r="1360" spans="1:7" x14ac:dyDescent="0.3">
      <c r="A1360" t="s">
        <v>1592</v>
      </c>
      <c r="B1360" t="s">
        <v>1591</v>
      </c>
      <c r="C1360" t="s">
        <v>17</v>
      </c>
      <c r="D1360" t="s">
        <v>407</v>
      </c>
      <c r="E1360" t="s">
        <v>289</v>
      </c>
      <c r="F1360" t="s">
        <v>1959</v>
      </c>
      <c r="G1360" t="s">
        <v>386</v>
      </c>
    </row>
    <row r="1361" spans="1:7" x14ac:dyDescent="0.3">
      <c r="A1361" t="s">
        <v>1592</v>
      </c>
      <c r="B1361" t="s">
        <v>1591</v>
      </c>
      <c r="C1361" t="s">
        <v>17</v>
      </c>
      <c r="D1361" t="s">
        <v>407</v>
      </c>
      <c r="E1361" t="s">
        <v>274</v>
      </c>
      <c r="F1361" t="s">
        <v>1593</v>
      </c>
      <c r="G1361" t="s">
        <v>386</v>
      </c>
    </row>
    <row r="1362" spans="1:7" x14ac:dyDescent="0.3">
      <c r="A1362" t="s">
        <v>1592</v>
      </c>
      <c r="B1362" t="s">
        <v>1591</v>
      </c>
      <c r="C1362" t="s">
        <v>17</v>
      </c>
      <c r="D1362" t="s">
        <v>407</v>
      </c>
      <c r="E1362" t="s">
        <v>274</v>
      </c>
      <c r="F1362" t="s">
        <v>1959</v>
      </c>
      <c r="G1362" t="s">
        <v>386</v>
      </c>
    </row>
    <row r="1363" spans="1:7" x14ac:dyDescent="0.3">
      <c r="A1363" t="s">
        <v>1592</v>
      </c>
      <c r="B1363" t="s">
        <v>1591</v>
      </c>
      <c r="C1363" t="s">
        <v>17</v>
      </c>
      <c r="D1363" t="s">
        <v>407</v>
      </c>
      <c r="E1363" t="s">
        <v>292</v>
      </c>
      <c r="F1363" t="s">
        <v>1593</v>
      </c>
      <c r="G1363" t="s">
        <v>386</v>
      </c>
    </row>
    <row r="1364" spans="1:7" x14ac:dyDescent="0.3">
      <c r="A1364" t="s">
        <v>1592</v>
      </c>
      <c r="B1364" t="s">
        <v>1591</v>
      </c>
      <c r="C1364" t="s">
        <v>17</v>
      </c>
      <c r="D1364" t="s">
        <v>407</v>
      </c>
      <c r="E1364" t="s">
        <v>292</v>
      </c>
      <c r="F1364" t="s">
        <v>1959</v>
      </c>
      <c r="G1364" t="s">
        <v>386</v>
      </c>
    </row>
    <row r="1365" spans="1:7" x14ac:dyDescent="0.3">
      <c r="A1365" t="s">
        <v>1592</v>
      </c>
      <c r="B1365" t="s">
        <v>1591</v>
      </c>
      <c r="C1365" t="s">
        <v>17</v>
      </c>
      <c r="D1365" t="s">
        <v>407</v>
      </c>
      <c r="E1365" t="s">
        <v>153</v>
      </c>
      <c r="F1365" t="s">
        <v>1593</v>
      </c>
      <c r="G1365" t="s">
        <v>386</v>
      </c>
    </row>
    <row r="1366" spans="1:7" x14ac:dyDescent="0.3">
      <c r="A1366" t="s">
        <v>1592</v>
      </c>
      <c r="B1366" t="s">
        <v>1591</v>
      </c>
      <c r="C1366" t="s">
        <v>17</v>
      </c>
      <c r="D1366" t="s">
        <v>407</v>
      </c>
      <c r="E1366" t="s">
        <v>153</v>
      </c>
      <c r="F1366" t="s">
        <v>1959</v>
      </c>
      <c r="G1366" t="s">
        <v>386</v>
      </c>
    </row>
    <row r="1367" spans="1:7" x14ac:dyDescent="0.3">
      <c r="A1367" t="s">
        <v>1592</v>
      </c>
      <c r="B1367" t="s">
        <v>1591</v>
      </c>
      <c r="C1367" t="s">
        <v>17</v>
      </c>
      <c r="D1367" t="s">
        <v>407</v>
      </c>
      <c r="E1367" t="s">
        <v>234</v>
      </c>
      <c r="F1367" t="s">
        <v>1593</v>
      </c>
      <c r="G1367" t="s">
        <v>386</v>
      </c>
    </row>
    <row r="1368" spans="1:7" x14ac:dyDescent="0.3">
      <c r="A1368" t="s">
        <v>1592</v>
      </c>
      <c r="B1368" t="s">
        <v>1591</v>
      </c>
      <c r="C1368" t="s">
        <v>17</v>
      </c>
      <c r="D1368" t="s">
        <v>407</v>
      </c>
      <c r="E1368" t="s">
        <v>234</v>
      </c>
      <c r="F1368" t="s">
        <v>1959</v>
      </c>
      <c r="G1368" t="s">
        <v>386</v>
      </c>
    </row>
    <row r="1369" spans="1:7" x14ac:dyDescent="0.3">
      <c r="A1369" t="s">
        <v>1592</v>
      </c>
      <c r="B1369" t="s">
        <v>1591</v>
      </c>
      <c r="C1369" t="s">
        <v>17</v>
      </c>
      <c r="D1369" t="s">
        <v>407</v>
      </c>
      <c r="E1369" t="s">
        <v>154</v>
      </c>
      <c r="F1369" t="s">
        <v>1593</v>
      </c>
      <c r="G1369" t="s">
        <v>386</v>
      </c>
    </row>
    <row r="1370" spans="1:7" x14ac:dyDescent="0.3">
      <c r="A1370" t="s">
        <v>1592</v>
      </c>
      <c r="B1370" t="s">
        <v>1591</v>
      </c>
      <c r="C1370" t="s">
        <v>17</v>
      </c>
      <c r="D1370" t="s">
        <v>407</v>
      </c>
      <c r="E1370" t="s">
        <v>154</v>
      </c>
      <c r="F1370" t="s">
        <v>1959</v>
      </c>
      <c r="G1370" t="s">
        <v>386</v>
      </c>
    </row>
    <row r="1371" spans="1:7" x14ac:dyDescent="0.3">
      <c r="A1371" t="s">
        <v>1592</v>
      </c>
      <c r="B1371" t="s">
        <v>1591</v>
      </c>
      <c r="C1371" t="s">
        <v>17</v>
      </c>
      <c r="D1371" t="s">
        <v>407</v>
      </c>
      <c r="E1371" t="s">
        <v>61</v>
      </c>
      <c r="F1371" t="s">
        <v>1593</v>
      </c>
      <c r="G1371" t="s">
        <v>386</v>
      </c>
    </row>
    <row r="1372" spans="1:7" x14ac:dyDescent="0.3">
      <c r="A1372" t="s">
        <v>1592</v>
      </c>
      <c r="B1372" t="s">
        <v>1591</v>
      </c>
      <c r="C1372" t="s">
        <v>17</v>
      </c>
      <c r="D1372" t="s">
        <v>407</v>
      </c>
      <c r="E1372" t="s">
        <v>61</v>
      </c>
      <c r="F1372" t="s">
        <v>1959</v>
      </c>
      <c r="G1372" t="s">
        <v>386</v>
      </c>
    </row>
    <row r="1373" spans="1:7" x14ac:dyDescent="0.3">
      <c r="A1373" t="s">
        <v>1592</v>
      </c>
      <c r="B1373" t="s">
        <v>1591</v>
      </c>
      <c r="C1373" t="s">
        <v>17</v>
      </c>
      <c r="D1373" t="s">
        <v>407</v>
      </c>
      <c r="E1373" t="s">
        <v>87</v>
      </c>
      <c r="F1373" t="s">
        <v>1593</v>
      </c>
      <c r="G1373" t="s">
        <v>386</v>
      </c>
    </row>
    <row r="1374" spans="1:7" x14ac:dyDescent="0.3">
      <c r="A1374" t="s">
        <v>1592</v>
      </c>
      <c r="B1374" t="s">
        <v>1591</v>
      </c>
      <c r="C1374" t="s">
        <v>17</v>
      </c>
      <c r="D1374" t="s">
        <v>407</v>
      </c>
      <c r="E1374" t="s">
        <v>87</v>
      </c>
      <c r="F1374" t="s">
        <v>1959</v>
      </c>
      <c r="G1374" t="s">
        <v>386</v>
      </c>
    </row>
    <row r="1375" spans="1:7" x14ac:dyDescent="0.3">
      <c r="A1375" t="s">
        <v>1592</v>
      </c>
      <c r="B1375" t="s">
        <v>1591</v>
      </c>
      <c r="C1375" t="s">
        <v>17</v>
      </c>
      <c r="D1375" t="s">
        <v>407</v>
      </c>
      <c r="E1375" t="s">
        <v>337</v>
      </c>
      <c r="F1375" t="s">
        <v>1593</v>
      </c>
      <c r="G1375" t="s">
        <v>386</v>
      </c>
    </row>
    <row r="1376" spans="1:7" x14ac:dyDescent="0.3">
      <c r="A1376" t="s">
        <v>1592</v>
      </c>
      <c r="B1376" t="s">
        <v>1591</v>
      </c>
      <c r="C1376" t="s">
        <v>17</v>
      </c>
      <c r="D1376" t="s">
        <v>407</v>
      </c>
      <c r="E1376" t="s">
        <v>337</v>
      </c>
      <c r="F1376" t="s">
        <v>1959</v>
      </c>
      <c r="G1376" t="s">
        <v>386</v>
      </c>
    </row>
    <row r="1377" spans="1:7" x14ac:dyDescent="0.3">
      <c r="A1377" t="s">
        <v>1592</v>
      </c>
      <c r="B1377" t="s">
        <v>1591</v>
      </c>
      <c r="C1377" t="s">
        <v>17</v>
      </c>
      <c r="D1377" t="s">
        <v>407</v>
      </c>
      <c r="E1377" t="s">
        <v>213</v>
      </c>
      <c r="F1377" t="s">
        <v>1593</v>
      </c>
      <c r="G1377" t="s">
        <v>386</v>
      </c>
    </row>
    <row r="1378" spans="1:7" x14ac:dyDescent="0.3">
      <c r="A1378" t="s">
        <v>1592</v>
      </c>
      <c r="B1378" t="s">
        <v>1591</v>
      </c>
      <c r="C1378" t="s">
        <v>17</v>
      </c>
      <c r="D1378" t="s">
        <v>407</v>
      </c>
      <c r="E1378" t="s">
        <v>213</v>
      </c>
      <c r="F1378" t="s">
        <v>1959</v>
      </c>
      <c r="G1378" t="s">
        <v>386</v>
      </c>
    </row>
    <row r="1379" spans="1:7" x14ac:dyDescent="0.3">
      <c r="A1379" t="s">
        <v>1592</v>
      </c>
      <c r="B1379" t="s">
        <v>1591</v>
      </c>
      <c r="C1379" t="s">
        <v>17</v>
      </c>
      <c r="D1379" t="s">
        <v>407</v>
      </c>
      <c r="E1379" t="s">
        <v>143</v>
      </c>
      <c r="F1379" t="s">
        <v>1593</v>
      </c>
      <c r="G1379" t="s">
        <v>386</v>
      </c>
    </row>
    <row r="1380" spans="1:7" x14ac:dyDescent="0.3">
      <c r="A1380" t="s">
        <v>1592</v>
      </c>
      <c r="B1380" t="s">
        <v>1591</v>
      </c>
      <c r="C1380" t="s">
        <v>17</v>
      </c>
      <c r="D1380" t="s">
        <v>407</v>
      </c>
      <c r="E1380" t="s">
        <v>143</v>
      </c>
      <c r="F1380" t="s">
        <v>1959</v>
      </c>
      <c r="G1380" t="s">
        <v>386</v>
      </c>
    </row>
    <row r="1381" spans="1:7" x14ac:dyDescent="0.3">
      <c r="A1381" t="s">
        <v>1592</v>
      </c>
      <c r="B1381" t="s">
        <v>1591</v>
      </c>
      <c r="C1381" t="s">
        <v>17</v>
      </c>
      <c r="D1381" t="s">
        <v>407</v>
      </c>
      <c r="E1381" t="s">
        <v>76</v>
      </c>
      <c r="F1381" t="s">
        <v>1593</v>
      </c>
      <c r="G1381" t="s">
        <v>386</v>
      </c>
    </row>
    <row r="1382" spans="1:7" x14ac:dyDescent="0.3">
      <c r="A1382" t="s">
        <v>1592</v>
      </c>
      <c r="B1382" t="s">
        <v>1591</v>
      </c>
      <c r="C1382" t="s">
        <v>17</v>
      </c>
      <c r="D1382" t="s">
        <v>407</v>
      </c>
      <c r="E1382" t="s">
        <v>76</v>
      </c>
      <c r="F1382" t="s">
        <v>1959</v>
      </c>
      <c r="G1382" t="s">
        <v>386</v>
      </c>
    </row>
    <row r="1383" spans="1:7" x14ac:dyDescent="0.3">
      <c r="A1383" t="s">
        <v>1592</v>
      </c>
      <c r="B1383" t="s">
        <v>1591</v>
      </c>
      <c r="C1383" t="s">
        <v>17</v>
      </c>
      <c r="D1383" t="s">
        <v>407</v>
      </c>
      <c r="E1383" t="s">
        <v>214</v>
      </c>
      <c r="F1383" t="s">
        <v>1593</v>
      </c>
      <c r="G1383" t="s">
        <v>386</v>
      </c>
    </row>
    <row r="1384" spans="1:7" x14ac:dyDescent="0.3">
      <c r="A1384" t="s">
        <v>1592</v>
      </c>
      <c r="B1384" t="s">
        <v>1591</v>
      </c>
      <c r="C1384" t="s">
        <v>17</v>
      </c>
      <c r="D1384" t="s">
        <v>407</v>
      </c>
      <c r="E1384" t="s">
        <v>214</v>
      </c>
      <c r="F1384" t="s">
        <v>1959</v>
      </c>
      <c r="G1384" t="s">
        <v>386</v>
      </c>
    </row>
    <row r="1385" spans="1:7" x14ac:dyDescent="0.3">
      <c r="A1385" t="s">
        <v>1592</v>
      </c>
      <c r="B1385" t="s">
        <v>1591</v>
      </c>
      <c r="C1385" t="s">
        <v>17</v>
      </c>
      <c r="D1385" t="s">
        <v>407</v>
      </c>
      <c r="E1385" t="s">
        <v>93</v>
      </c>
      <c r="F1385" t="s">
        <v>1593</v>
      </c>
      <c r="G1385" t="s">
        <v>386</v>
      </c>
    </row>
    <row r="1386" spans="1:7" x14ac:dyDescent="0.3">
      <c r="A1386" t="s">
        <v>1592</v>
      </c>
      <c r="B1386" t="s">
        <v>1591</v>
      </c>
      <c r="C1386" t="s">
        <v>17</v>
      </c>
      <c r="D1386" t="s">
        <v>407</v>
      </c>
      <c r="E1386" t="s">
        <v>93</v>
      </c>
      <c r="F1386" t="s">
        <v>1959</v>
      </c>
      <c r="G1386" t="s">
        <v>386</v>
      </c>
    </row>
    <row r="1387" spans="1:7" x14ac:dyDescent="0.3">
      <c r="A1387" t="s">
        <v>1592</v>
      </c>
      <c r="B1387" t="s">
        <v>1591</v>
      </c>
      <c r="C1387" t="s">
        <v>17</v>
      </c>
      <c r="D1387" t="s">
        <v>407</v>
      </c>
      <c r="E1387" t="s">
        <v>126</v>
      </c>
      <c r="F1387" t="s">
        <v>1593</v>
      </c>
      <c r="G1387" t="s">
        <v>386</v>
      </c>
    </row>
    <row r="1388" spans="1:7" x14ac:dyDescent="0.3">
      <c r="A1388" t="s">
        <v>1592</v>
      </c>
      <c r="B1388" t="s">
        <v>1591</v>
      </c>
      <c r="C1388" t="s">
        <v>17</v>
      </c>
      <c r="D1388" t="s">
        <v>407</v>
      </c>
      <c r="E1388" t="s">
        <v>126</v>
      </c>
      <c r="F1388" t="s">
        <v>1959</v>
      </c>
      <c r="G1388" t="s">
        <v>386</v>
      </c>
    </row>
    <row r="1389" spans="1:7" x14ac:dyDescent="0.3">
      <c r="A1389" t="s">
        <v>1592</v>
      </c>
      <c r="B1389" t="s">
        <v>1591</v>
      </c>
      <c r="C1389" t="s">
        <v>17</v>
      </c>
      <c r="D1389" t="s">
        <v>407</v>
      </c>
      <c r="E1389" t="s">
        <v>293</v>
      </c>
      <c r="F1389" t="s">
        <v>1593</v>
      </c>
      <c r="G1389" t="s">
        <v>386</v>
      </c>
    </row>
    <row r="1390" spans="1:7" x14ac:dyDescent="0.3">
      <c r="A1390" t="s">
        <v>1592</v>
      </c>
      <c r="B1390" t="s">
        <v>1591</v>
      </c>
      <c r="C1390" t="s">
        <v>17</v>
      </c>
      <c r="D1390" t="s">
        <v>407</v>
      </c>
      <c r="E1390" t="s">
        <v>293</v>
      </c>
      <c r="F1390" t="s">
        <v>1959</v>
      </c>
      <c r="G1390" t="s">
        <v>386</v>
      </c>
    </row>
    <row r="1391" spans="1:7" x14ac:dyDescent="0.3">
      <c r="A1391" t="s">
        <v>1592</v>
      </c>
      <c r="B1391" t="s">
        <v>1591</v>
      </c>
      <c r="C1391" t="s">
        <v>17</v>
      </c>
      <c r="D1391" t="s">
        <v>407</v>
      </c>
      <c r="E1391" t="s">
        <v>215</v>
      </c>
      <c r="F1391" t="s">
        <v>1593</v>
      </c>
      <c r="G1391" t="s">
        <v>386</v>
      </c>
    </row>
    <row r="1392" spans="1:7" x14ac:dyDescent="0.3">
      <c r="A1392" t="s">
        <v>1592</v>
      </c>
      <c r="B1392" t="s">
        <v>1591</v>
      </c>
      <c r="C1392" t="s">
        <v>17</v>
      </c>
      <c r="D1392" t="s">
        <v>407</v>
      </c>
      <c r="E1392" t="s">
        <v>215</v>
      </c>
      <c r="F1392" t="s">
        <v>1959</v>
      </c>
      <c r="G1392" t="s">
        <v>386</v>
      </c>
    </row>
    <row r="1393" spans="1:7" x14ac:dyDescent="0.3">
      <c r="A1393" t="s">
        <v>1592</v>
      </c>
      <c r="B1393" t="s">
        <v>1591</v>
      </c>
      <c r="C1393" t="s">
        <v>17</v>
      </c>
      <c r="D1393" t="s">
        <v>407</v>
      </c>
      <c r="E1393" t="s">
        <v>162</v>
      </c>
      <c r="F1393" t="s">
        <v>1593</v>
      </c>
      <c r="G1393" t="s">
        <v>386</v>
      </c>
    </row>
    <row r="1394" spans="1:7" x14ac:dyDescent="0.3">
      <c r="A1394" t="s">
        <v>1592</v>
      </c>
      <c r="B1394" t="s">
        <v>1591</v>
      </c>
      <c r="C1394" t="s">
        <v>17</v>
      </c>
      <c r="D1394" t="s">
        <v>407</v>
      </c>
      <c r="E1394" t="s">
        <v>162</v>
      </c>
      <c r="F1394" t="s">
        <v>1959</v>
      </c>
      <c r="G1394" t="s">
        <v>386</v>
      </c>
    </row>
    <row r="1395" spans="1:7" x14ac:dyDescent="0.3">
      <c r="A1395" t="s">
        <v>1592</v>
      </c>
      <c r="B1395" t="s">
        <v>1591</v>
      </c>
      <c r="C1395" t="s">
        <v>17</v>
      </c>
      <c r="D1395" t="s">
        <v>407</v>
      </c>
      <c r="E1395" t="s">
        <v>327</v>
      </c>
      <c r="F1395" t="s">
        <v>1593</v>
      </c>
      <c r="G1395" t="s">
        <v>386</v>
      </c>
    </row>
    <row r="1396" spans="1:7" x14ac:dyDescent="0.3">
      <c r="A1396" t="s">
        <v>1592</v>
      </c>
      <c r="B1396" t="s">
        <v>1591</v>
      </c>
      <c r="C1396" t="s">
        <v>17</v>
      </c>
      <c r="D1396" t="s">
        <v>407</v>
      </c>
      <c r="E1396" t="s">
        <v>327</v>
      </c>
      <c r="F1396" t="s">
        <v>1959</v>
      </c>
      <c r="G1396" t="s">
        <v>386</v>
      </c>
    </row>
    <row r="1397" spans="1:7" x14ac:dyDescent="0.3">
      <c r="A1397" t="s">
        <v>1592</v>
      </c>
      <c r="B1397" t="s">
        <v>1591</v>
      </c>
      <c r="C1397" t="s">
        <v>17</v>
      </c>
      <c r="D1397" t="s">
        <v>407</v>
      </c>
      <c r="E1397" t="s">
        <v>333</v>
      </c>
      <c r="F1397" t="s">
        <v>1593</v>
      </c>
      <c r="G1397" t="s">
        <v>386</v>
      </c>
    </row>
    <row r="1398" spans="1:7" x14ac:dyDescent="0.3">
      <c r="A1398" t="s">
        <v>1592</v>
      </c>
      <c r="B1398" t="s">
        <v>1591</v>
      </c>
      <c r="C1398" t="s">
        <v>17</v>
      </c>
      <c r="D1398" t="s">
        <v>407</v>
      </c>
      <c r="E1398" t="s">
        <v>333</v>
      </c>
      <c r="F1398" t="s">
        <v>1959</v>
      </c>
      <c r="G1398" t="s">
        <v>386</v>
      </c>
    </row>
    <row r="1399" spans="1:7" x14ac:dyDescent="0.3">
      <c r="A1399" t="s">
        <v>1592</v>
      </c>
      <c r="B1399" t="s">
        <v>1591</v>
      </c>
      <c r="C1399" t="s">
        <v>17</v>
      </c>
      <c r="D1399" t="s">
        <v>407</v>
      </c>
      <c r="E1399" t="s">
        <v>275</v>
      </c>
      <c r="F1399" t="s">
        <v>1593</v>
      </c>
      <c r="G1399" t="s">
        <v>386</v>
      </c>
    </row>
    <row r="1400" spans="1:7" x14ac:dyDescent="0.3">
      <c r="A1400" t="s">
        <v>1592</v>
      </c>
      <c r="B1400" t="s">
        <v>1591</v>
      </c>
      <c r="C1400" t="s">
        <v>17</v>
      </c>
      <c r="D1400" t="s">
        <v>407</v>
      </c>
      <c r="E1400" t="s">
        <v>275</v>
      </c>
      <c r="F1400" t="s">
        <v>1959</v>
      </c>
      <c r="G1400" t="s">
        <v>386</v>
      </c>
    </row>
    <row r="1401" spans="1:7" x14ac:dyDescent="0.3">
      <c r="A1401" t="s">
        <v>1592</v>
      </c>
      <c r="B1401" t="s">
        <v>1591</v>
      </c>
      <c r="C1401" t="s">
        <v>17</v>
      </c>
      <c r="D1401" t="s">
        <v>407</v>
      </c>
      <c r="E1401" t="s">
        <v>328</v>
      </c>
      <c r="F1401" t="s">
        <v>1593</v>
      </c>
      <c r="G1401" t="s">
        <v>386</v>
      </c>
    </row>
    <row r="1402" spans="1:7" x14ac:dyDescent="0.3">
      <c r="A1402" t="s">
        <v>1592</v>
      </c>
      <c r="B1402" t="s">
        <v>1591</v>
      </c>
      <c r="C1402" t="s">
        <v>17</v>
      </c>
      <c r="D1402" t="s">
        <v>407</v>
      </c>
      <c r="E1402" t="s">
        <v>328</v>
      </c>
      <c r="F1402" t="s">
        <v>1959</v>
      </c>
      <c r="G1402" t="s">
        <v>386</v>
      </c>
    </row>
    <row r="1403" spans="1:7" x14ac:dyDescent="0.3">
      <c r="A1403" t="s">
        <v>1592</v>
      </c>
      <c r="B1403" t="s">
        <v>1591</v>
      </c>
      <c r="C1403" t="s">
        <v>17</v>
      </c>
      <c r="D1403" t="s">
        <v>407</v>
      </c>
      <c r="E1403" t="s">
        <v>216</v>
      </c>
      <c r="F1403" t="s">
        <v>1593</v>
      </c>
      <c r="G1403" t="s">
        <v>386</v>
      </c>
    </row>
    <row r="1404" spans="1:7" x14ac:dyDescent="0.3">
      <c r="A1404" t="s">
        <v>1592</v>
      </c>
      <c r="B1404" t="s">
        <v>1591</v>
      </c>
      <c r="C1404" t="s">
        <v>17</v>
      </c>
      <c r="D1404" t="s">
        <v>407</v>
      </c>
      <c r="E1404" t="s">
        <v>216</v>
      </c>
      <c r="F1404" t="s">
        <v>1959</v>
      </c>
      <c r="G1404" t="s">
        <v>386</v>
      </c>
    </row>
    <row r="1405" spans="1:7" x14ac:dyDescent="0.3">
      <c r="A1405" t="s">
        <v>1592</v>
      </c>
      <c r="B1405" t="s">
        <v>1591</v>
      </c>
      <c r="C1405" t="s">
        <v>17</v>
      </c>
      <c r="D1405" t="s">
        <v>407</v>
      </c>
      <c r="E1405" t="s">
        <v>276</v>
      </c>
      <c r="F1405" t="s">
        <v>1593</v>
      </c>
      <c r="G1405" t="s">
        <v>386</v>
      </c>
    </row>
    <row r="1406" spans="1:7" x14ac:dyDescent="0.3">
      <c r="A1406" t="s">
        <v>1592</v>
      </c>
      <c r="B1406" t="s">
        <v>1591</v>
      </c>
      <c r="C1406" t="s">
        <v>17</v>
      </c>
      <c r="D1406" t="s">
        <v>407</v>
      </c>
      <c r="E1406" t="s">
        <v>276</v>
      </c>
      <c r="F1406" t="s">
        <v>1959</v>
      </c>
      <c r="G1406" t="s">
        <v>386</v>
      </c>
    </row>
    <row r="1407" spans="1:7" x14ac:dyDescent="0.3">
      <c r="A1407" t="s">
        <v>1592</v>
      </c>
      <c r="B1407" t="s">
        <v>1591</v>
      </c>
      <c r="C1407" t="s">
        <v>17</v>
      </c>
      <c r="D1407" t="s">
        <v>407</v>
      </c>
      <c r="E1407" t="s">
        <v>345</v>
      </c>
      <c r="F1407" t="s">
        <v>1593</v>
      </c>
      <c r="G1407" t="s">
        <v>386</v>
      </c>
    </row>
    <row r="1408" spans="1:7" x14ac:dyDescent="0.3">
      <c r="A1408" t="s">
        <v>1592</v>
      </c>
      <c r="B1408" t="s">
        <v>1591</v>
      </c>
      <c r="C1408" t="s">
        <v>17</v>
      </c>
      <c r="D1408" t="s">
        <v>407</v>
      </c>
      <c r="E1408" t="s">
        <v>345</v>
      </c>
      <c r="F1408" t="s">
        <v>1959</v>
      </c>
      <c r="G1408" t="s">
        <v>386</v>
      </c>
    </row>
    <row r="1409" spans="1:7" x14ac:dyDescent="0.3">
      <c r="A1409" t="s">
        <v>1592</v>
      </c>
      <c r="B1409" t="s">
        <v>1591</v>
      </c>
      <c r="C1409" t="s">
        <v>17</v>
      </c>
      <c r="D1409" t="s">
        <v>407</v>
      </c>
      <c r="E1409" t="s">
        <v>41</v>
      </c>
      <c r="F1409" t="s">
        <v>1593</v>
      </c>
      <c r="G1409" t="s">
        <v>386</v>
      </c>
    </row>
    <row r="1410" spans="1:7" x14ac:dyDescent="0.3">
      <c r="A1410" t="s">
        <v>1592</v>
      </c>
      <c r="B1410" t="s">
        <v>1591</v>
      </c>
      <c r="C1410" t="s">
        <v>17</v>
      </c>
      <c r="D1410" t="s">
        <v>407</v>
      </c>
      <c r="E1410" t="s">
        <v>41</v>
      </c>
      <c r="F1410" t="s">
        <v>1959</v>
      </c>
      <c r="G1410" t="s">
        <v>386</v>
      </c>
    </row>
    <row r="1411" spans="1:7" x14ac:dyDescent="0.3">
      <c r="A1411" t="s">
        <v>1592</v>
      </c>
      <c r="B1411" t="s">
        <v>1591</v>
      </c>
      <c r="C1411" t="s">
        <v>17</v>
      </c>
      <c r="D1411" t="s">
        <v>407</v>
      </c>
      <c r="E1411" t="s">
        <v>172</v>
      </c>
      <c r="F1411" t="s">
        <v>1593</v>
      </c>
      <c r="G1411" t="s">
        <v>386</v>
      </c>
    </row>
    <row r="1412" spans="1:7" x14ac:dyDescent="0.3">
      <c r="A1412" t="s">
        <v>1592</v>
      </c>
      <c r="B1412" t="s">
        <v>1591</v>
      </c>
      <c r="C1412" t="s">
        <v>17</v>
      </c>
      <c r="D1412" t="s">
        <v>407</v>
      </c>
      <c r="E1412" t="s">
        <v>172</v>
      </c>
      <c r="F1412" t="s">
        <v>1959</v>
      </c>
      <c r="G1412" t="s">
        <v>386</v>
      </c>
    </row>
    <row r="1413" spans="1:7" x14ac:dyDescent="0.3">
      <c r="A1413" t="s">
        <v>1592</v>
      </c>
      <c r="B1413" t="s">
        <v>1591</v>
      </c>
      <c r="C1413" t="s">
        <v>17</v>
      </c>
      <c r="D1413" t="s">
        <v>407</v>
      </c>
      <c r="E1413" t="s">
        <v>144</v>
      </c>
      <c r="F1413" t="s">
        <v>1593</v>
      </c>
      <c r="G1413" t="s">
        <v>386</v>
      </c>
    </row>
    <row r="1414" spans="1:7" x14ac:dyDescent="0.3">
      <c r="A1414" t="s">
        <v>1592</v>
      </c>
      <c r="B1414" t="s">
        <v>1591</v>
      </c>
      <c r="C1414" t="s">
        <v>17</v>
      </c>
      <c r="D1414" t="s">
        <v>407</v>
      </c>
      <c r="E1414" t="s">
        <v>144</v>
      </c>
      <c r="F1414" t="s">
        <v>1959</v>
      </c>
      <c r="G1414" t="s">
        <v>386</v>
      </c>
    </row>
    <row r="1415" spans="1:7" x14ac:dyDescent="0.3">
      <c r="A1415" t="s">
        <v>1592</v>
      </c>
      <c r="B1415" t="s">
        <v>1591</v>
      </c>
      <c r="C1415" t="s">
        <v>17</v>
      </c>
      <c r="D1415" t="s">
        <v>407</v>
      </c>
      <c r="E1415" t="s">
        <v>329</v>
      </c>
      <c r="F1415" t="s">
        <v>1593</v>
      </c>
      <c r="G1415" t="s">
        <v>386</v>
      </c>
    </row>
    <row r="1416" spans="1:7" x14ac:dyDescent="0.3">
      <c r="A1416" t="s">
        <v>1592</v>
      </c>
      <c r="B1416" t="s">
        <v>1591</v>
      </c>
      <c r="C1416" t="s">
        <v>17</v>
      </c>
      <c r="D1416" t="s">
        <v>407</v>
      </c>
      <c r="E1416" t="s">
        <v>329</v>
      </c>
      <c r="F1416" t="s">
        <v>1959</v>
      </c>
      <c r="G1416" t="s">
        <v>386</v>
      </c>
    </row>
    <row r="1417" spans="1:7" x14ac:dyDescent="0.3">
      <c r="A1417" t="s">
        <v>1592</v>
      </c>
      <c r="B1417" t="s">
        <v>1591</v>
      </c>
      <c r="C1417" t="s">
        <v>17</v>
      </c>
      <c r="D1417" t="s">
        <v>407</v>
      </c>
      <c r="E1417" t="s">
        <v>193</v>
      </c>
      <c r="F1417" t="s">
        <v>1593</v>
      </c>
      <c r="G1417" t="s">
        <v>386</v>
      </c>
    </row>
    <row r="1418" spans="1:7" x14ac:dyDescent="0.3">
      <c r="A1418" t="s">
        <v>1592</v>
      </c>
      <c r="B1418" t="s">
        <v>1591</v>
      </c>
      <c r="C1418" t="s">
        <v>17</v>
      </c>
      <c r="D1418" t="s">
        <v>407</v>
      </c>
      <c r="E1418" t="s">
        <v>193</v>
      </c>
      <c r="F1418" t="s">
        <v>1959</v>
      </c>
      <c r="G1418" t="s">
        <v>386</v>
      </c>
    </row>
    <row r="1419" spans="1:7" x14ac:dyDescent="0.3">
      <c r="A1419" t="s">
        <v>1592</v>
      </c>
      <c r="B1419" t="s">
        <v>1591</v>
      </c>
      <c r="C1419" t="s">
        <v>17</v>
      </c>
      <c r="D1419" t="s">
        <v>407</v>
      </c>
      <c r="E1419" t="s">
        <v>119</v>
      </c>
      <c r="F1419" t="s">
        <v>1593</v>
      </c>
      <c r="G1419" t="s">
        <v>386</v>
      </c>
    </row>
    <row r="1420" spans="1:7" x14ac:dyDescent="0.3">
      <c r="A1420" t="s">
        <v>1592</v>
      </c>
      <c r="B1420" t="s">
        <v>1591</v>
      </c>
      <c r="C1420" t="s">
        <v>17</v>
      </c>
      <c r="D1420" t="s">
        <v>407</v>
      </c>
      <c r="E1420" t="s">
        <v>119</v>
      </c>
      <c r="F1420" t="s">
        <v>1959</v>
      </c>
      <c r="G1420" t="s">
        <v>386</v>
      </c>
    </row>
    <row r="1421" spans="1:7" x14ac:dyDescent="0.3">
      <c r="A1421" t="s">
        <v>1592</v>
      </c>
      <c r="B1421" t="s">
        <v>1591</v>
      </c>
      <c r="C1421" t="s">
        <v>17</v>
      </c>
      <c r="D1421" t="s">
        <v>407</v>
      </c>
      <c r="E1421" t="s">
        <v>194</v>
      </c>
      <c r="F1421" t="s">
        <v>1593</v>
      </c>
      <c r="G1421" t="s">
        <v>386</v>
      </c>
    </row>
    <row r="1422" spans="1:7" x14ac:dyDescent="0.3">
      <c r="A1422" t="s">
        <v>1592</v>
      </c>
      <c r="B1422" t="s">
        <v>1591</v>
      </c>
      <c r="C1422" t="s">
        <v>17</v>
      </c>
      <c r="D1422" t="s">
        <v>407</v>
      </c>
      <c r="E1422" t="s">
        <v>194</v>
      </c>
      <c r="F1422" t="s">
        <v>1959</v>
      </c>
      <c r="G1422" t="s">
        <v>386</v>
      </c>
    </row>
    <row r="1423" spans="1:7" x14ac:dyDescent="0.3">
      <c r="A1423" t="s">
        <v>1592</v>
      </c>
      <c r="B1423" t="s">
        <v>1591</v>
      </c>
      <c r="C1423" t="s">
        <v>17</v>
      </c>
      <c r="D1423" t="s">
        <v>407</v>
      </c>
      <c r="E1423" t="s">
        <v>135</v>
      </c>
      <c r="F1423" t="s">
        <v>1593</v>
      </c>
      <c r="G1423" t="s">
        <v>386</v>
      </c>
    </row>
    <row r="1424" spans="1:7" x14ac:dyDescent="0.3">
      <c r="A1424" t="s">
        <v>1592</v>
      </c>
      <c r="B1424" t="s">
        <v>1591</v>
      </c>
      <c r="C1424" t="s">
        <v>17</v>
      </c>
      <c r="D1424" t="s">
        <v>407</v>
      </c>
      <c r="E1424" t="s">
        <v>135</v>
      </c>
      <c r="F1424" t="s">
        <v>1959</v>
      </c>
      <c r="G1424" t="s">
        <v>386</v>
      </c>
    </row>
    <row r="1425" spans="1:7" x14ac:dyDescent="0.3">
      <c r="A1425" t="s">
        <v>1592</v>
      </c>
      <c r="B1425" t="s">
        <v>1591</v>
      </c>
      <c r="C1425" t="s">
        <v>17</v>
      </c>
      <c r="D1425" t="s">
        <v>407</v>
      </c>
      <c r="E1425" t="s">
        <v>173</v>
      </c>
      <c r="F1425" t="s">
        <v>1593</v>
      </c>
      <c r="G1425" t="s">
        <v>386</v>
      </c>
    </row>
    <row r="1426" spans="1:7" x14ac:dyDescent="0.3">
      <c r="A1426" t="s">
        <v>1592</v>
      </c>
      <c r="B1426" t="s">
        <v>1591</v>
      </c>
      <c r="C1426" t="s">
        <v>17</v>
      </c>
      <c r="D1426" t="s">
        <v>407</v>
      </c>
      <c r="E1426" t="s">
        <v>173</v>
      </c>
      <c r="F1426" t="s">
        <v>1959</v>
      </c>
      <c r="G1426" t="s">
        <v>386</v>
      </c>
    </row>
    <row r="1427" spans="1:7" x14ac:dyDescent="0.3">
      <c r="A1427" t="s">
        <v>1592</v>
      </c>
      <c r="B1427" t="s">
        <v>1591</v>
      </c>
      <c r="C1427" t="s">
        <v>17</v>
      </c>
      <c r="D1427" t="s">
        <v>407</v>
      </c>
      <c r="E1427" t="s">
        <v>98</v>
      </c>
      <c r="F1427" t="s">
        <v>1593</v>
      </c>
      <c r="G1427" t="s">
        <v>386</v>
      </c>
    </row>
    <row r="1428" spans="1:7" x14ac:dyDescent="0.3">
      <c r="A1428" t="s">
        <v>1592</v>
      </c>
      <c r="B1428" t="s">
        <v>1591</v>
      </c>
      <c r="C1428" t="s">
        <v>17</v>
      </c>
      <c r="D1428" t="s">
        <v>407</v>
      </c>
      <c r="E1428" t="s">
        <v>98</v>
      </c>
      <c r="F1428" t="s">
        <v>1959</v>
      </c>
      <c r="G1428" t="s">
        <v>386</v>
      </c>
    </row>
    <row r="1429" spans="1:7" x14ac:dyDescent="0.3">
      <c r="A1429" t="s">
        <v>1592</v>
      </c>
      <c r="B1429" t="s">
        <v>1591</v>
      </c>
      <c r="C1429" t="s">
        <v>17</v>
      </c>
      <c r="D1429" t="s">
        <v>407</v>
      </c>
      <c r="E1429" t="s">
        <v>300</v>
      </c>
      <c r="F1429" t="s">
        <v>1593</v>
      </c>
      <c r="G1429" t="s">
        <v>386</v>
      </c>
    </row>
    <row r="1430" spans="1:7" x14ac:dyDescent="0.3">
      <c r="A1430" t="s">
        <v>1592</v>
      </c>
      <c r="B1430" t="s">
        <v>1591</v>
      </c>
      <c r="C1430" t="s">
        <v>17</v>
      </c>
      <c r="D1430" t="s">
        <v>407</v>
      </c>
      <c r="E1430" t="s">
        <v>300</v>
      </c>
      <c r="F1430" t="s">
        <v>1959</v>
      </c>
      <c r="G1430" t="s">
        <v>386</v>
      </c>
    </row>
    <row r="1431" spans="1:7" x14ac:dyDescent="0.3">
      <c r="A1431" t="s">
        <v>1592</v>
      </c>
      <c r="B1431" t="s">
        <v>1591</v>
      </c>
      <c r="C1431" t="s">
        <v>17</v>
      </c>
      <c r="D1431" t="s">
        <v>407</v>
      </c>
      <c r="E1431" t="s">
        <v>92</v>
      </c>
      <c r="F1431" t="s">
        <v>1593</v>
      </c>
      <c r="G1431" t="s">
        <v>386</v>
      </c>
    </row>
    <row r="1432" spans="1:7" x14ac:dyDescent="0.3">
      <c r="A1432" t="s">
        <v>1592</v>
      </c>
      <c r="B1432" t="s">
        <v>1591</v>
      </c>
      <c r="C1432" t="s">
        <v>17</v>
      </c>
      <c r="D1432" t="s">
        <v>407</v>
      </c>
      <c r="E1432" t="s">
        <v>92</v>
      </c>
      <c r="F1432" t="s">
        <v>1959</v>
      </c>
      <c r="G1432" t="s">
        <v>386</v>
      </c>
    </row>
    <row r="1433" spans="1:7" x14ac:dyDescent="0.3">
      <c r="A1433" t="s">
        <v>1592</v>
      </c>
      <c r="B1433" t="s">
        <v>1591</v>
      </c>
      <c r="C1433" t="s">
        <v>17</v>
      </c>
      <c r="D1433" t="s">
        <v>407</v>
      </c>
      <c r="E1433" t="s">
        <v>37</v>
      </c>
      <c r="F1433" t="s">
        <v>1593</v>
      </c>
      <c r="G1433" t="s">
        <v>386</v>
      </c>
    </row>
    <row r="1434" spans="1:7" x14ac:dyDescent="0.3">
      <c r="A1434" t="s">
        <v>1592</v>
      </c>
      <c r="B1434" t="s">
        <v>1591</v>
      </c>
      <c r="C1434" t="s">
        <v>17</v>
      </c>
      <c r="D1434" t="s">
        <v>407</v>
      </c>
      <c r="E1434" t="s">
        <v>37</v>
      </c>
      <c r="F1434" t="s">
        <v>1959</v>
      </c>
      <c r="G1434" t="s">
        <v>386</v>
      </c>
    </row>
    <row r="1435" spans="1:7" x14ac:dyDescent="0.3">
      <c r="A1435" t="s">
        <v>1592</v>
      </c>
      <c r="B1435" t="s">
        <v>1591</v>
      </c>
      <c r="C1435" t="s">
        <v>17</v>
      </c>
      <c r="D1435" t="s">
        <v>407</v>
      </c>
      <c r="E1435" t="s">
        <v>346</v>
      </c>
      <c r="F1435" t="s">
        <v>1593</v>
      </c>
      <c r="G1435" t="s">
        <v>386</v>
      </c>
    </row>
    <row r="1436" spans="1:7" x14ac:dyDescent="0.3">
      <c r="A1436" t="s">
        <v>1592</v>
      </c>
      <c r="B1436" t="s">
        <v>1591</v>
      </c>
      <c r="C1436" t="s">
        <v>17</v>
      </c>
      <c r="D1436" t="s">
        <v>407</v>
      </c>
      <c r="E1436" t="s">
        <v>346</v>
      </c>
      <c r="F1436" t="s">
        <v>1959</v>
      </c>
      <c r="G1436" t="s">
        <v>386</v>
      </c>
    </row>
    <row r="1437" spans="1:7" x14ac:dyDescent="0.3">
      <c r="A1437" t="s">
        <v>1592</v>
      </c>
      <c r="B1437" t="s">
        <v>1591</v>
      </c>
      <c r="C1437" t="s">
        <v>17</v>
      </c>
      <c r="D1437" t="s">
        <v>407</v>
      </c>
      <c r="E1437" t="s">
        <v>136</v>
      </c>
      <c r="F1437" t="s">
        <v>1593</v>
      </c>
      <c r="G1437" t="s">
        <v>386</v>
      </c>
    </row>
    <row r="1438" spans="1:7" x14ac:dyDescent="0.3">
      <c r="A1438" t="s">
        <v>1592</v>
      </c>
      <c r="B1438" t="s">
        <v>1591</v>
      </c>
      <c r="C1438" t="s">
        <v>17</v>
      </c>
      <c r="D1438" t="s">
        <v>407</v>
      </c>
      <c r="E1438" t="s">
        <v>136</v>
      </c>
      <c r="F1438" t="s">
        <v>1959</v>
      </c>
      <c r="G1438" t="s">
        <v>386</v>
      </c>
    </row>
    <row r="1439" spans="1:7" x14ac:dyDescent="0.3">
      <c r="A1439" t="s">
        <v>1592</v>
      </c>
      <c r="B1439" t="s">
        <v>1591</v>
      </c>
      <c r="C1439" t="s">
        <v>17</v>
      </c>
      <c r="D1439" t="s">
        <v>407</v>
      </c>
      <c r="E1439" t="s">
        <v>174</v>
      </c>
      <c r="F1439" t="s">
        <v>1593</v>
      </c>
      <c r="G1439" t="s">
        <v>386</v>
      </c>
    </row>
    <row r="1440" spans="1:7" x14ac:dyDescent="0.3">
      <c r="A1440" t="s">
        <v>1592</v>
      </c>
      <c r="B1440" t="s">
        <v>1591</v>
      </c>
      <c r="C1440" t="s">
        <v>17</v>
      </c>
      <c r="D1440" t="s">
        <v>407</v>
      </c>
      <c r="E1440" t="s">
        <v>174</v>
      </c>
      <c r="F1440" t="s">
        <v>1959</v>
      </c>
      <c r="G1440" t="s">
        <v>386</v>
      </c>
    </row>
    <row r="1441" spans="1:7" x14ac:dyDescent="0.3">
      <c r="A1441" t="s">
        <v>1592</v>
      </c>
      <c r="B1441" t="s">
        <v>1591</v>
      </c>
      <c r="C1441" t="s">
        <v>17</v>
      </c>
      <c r="D1441" t="s">
        <v>407</v>
      </c>
      <c r="E1441" t="s">
        <v>38</v>
      </c>
      <c r="F1441" t="s">
        <v>1593</v>
      </c>
      <c r="G1441" t="s">
        <v>386</v>
      </c>
    </row>
    <row r="1442" spans="1:7" x14ac:dyDescent="0.3">
      <c r="A1442" t="s">
        <v>1592</v>
      </c>
      <c r="B1442" t="s">
        <v>1591</v>
      </c>
      <c r="C1442" t="s">
        <v>17</v>
      </c>
      <c r="D1442" t="s">
        <v>407</v>
      </c>
      <c r="E1442" t="s">
        <v>38</v>
      </c>
      <c r="F1442" t="s">
        <v>1959</v>
      </c>
      <c r="G1442" t="s">
        <v>386</v>
      </c>
    </row>
    <row r="1443" spans="1:7" x14ac:dyDescent="0.3">
      <c r="A1443" t="s">
        <v>1592</v>
      </c>
      <c r="B1443" t="s">
        <v>1591</v>
      </c>
      <c r="C1443" t="s">
        <v>17</v>
      </c>
      <c r="D1443" t="s">
        <v>407</v>
      </c>
      <c r="E1443" t="s">
        <v>219</v>
      </c>
      <c r="F1443" t="s">
        <v>1593</v>
      </c>
      <c r="G1443" t="s">
        <v>386</v>
      </c>
    </row>
    <row r="1444" spans="1:7" x14ac:dyDescent="0.3">
      <c r="A1444" t="s">
        <v>1592</v>
      </c>
      <c r="B1444" t="s">
        <v>1591</v>
      </c>
      <c r="C1444" t="s">
        <v>17</v>
      </c>
      <c r="D1444" t="s">
        <v>407</v>
      </c>
      <c r="E1444" t="s">
        <v>219</v>
      </c>
      <c r="F1444" t="s">
        <v>1959</v>
      </c>
      <c r="G1444" t="s">
        <v>386</v>
      </c>
    </row>
    <row r="1445" spans="1:7" x14ac:dyDescent="0.3">
      <c r="A1445" t="s">
        <v>1592</v>
      </c>
      <c r="B1445" t="s">
        <v>1591</v>
      </c>
      <c r="C1445" t="s">
        <v>17</v>
      </c>
      <c r="D1445" t="s">
        <v>407</v>
      </c>
      <c r="E1445" t="s">
        <v>155</v>
      </c>
      <c r="F1445" t="s">
        <v>1593</v>
      </c>
      <c r="G1445" t="s">
        <v>386</v>
      </c>
    </row>
    <row r="1446" spans="1:7" x14ac:dyDescent="0.3">
      <c r="A1446" t="s">
        <v>1592</v>
      </c>
      <c r="B1446" t="s">
        <v>1591</v>
      </c>
      <c r="C1446" t="s">
        <v>17</v>
      </c>
      <c r="D1446" t="s">
        <v>407</v>
      </c>
      <c r="E1446" t="s">
        <v>155</v>
      </c>
      <c r="F1446" t="s">
        <v>1959</v>
      </c>
      <c r="G1446" t="s">
        <v>386</v>
      </c>
    </row>
    <row r="1447" spans="1:7" x14ac:dyDescent="0.3">
      <c r="A1447" t="s">
        <v>1592</v>
      </c>
      <c r="B1447" t="s">
        <v>1591</v>
      </c>
      <c r="C1447" t="s">
        <v>17</v>
      </c>
      <c r="D1447" t="s">
        <v>407</v>
      </c>
      <c r="E1447" t="s">
        <v>235</v>
      </c>
      <c r="F1447" t="s">
        <v>1593</v>
      </c>
      <c r="G1447" t="s">
        <v>386</v>
      </c>
    </row>
    <row r="1448" spans="1:7" x14ac:dyDescent="0.3">
      <c r="A1448" t="s">
        <v>1592</v>
      </c>
      <c r="B1448" t="s">
        <v>1591</v>
      </c>
      <c r="C1448" t="s">
        <v>17</v>
      </c>
      <c r="D1448" t="s">
        <v>407</v>
      </c>
      <c r="E1448" t="s">
        <v>235</v>
      </c>
      <c r="F1448" t="s">
        <v>1959</v>
      </c>
      <c r="G1448" t="s">
        <v>386</v>
      </c>
    </row>
    <row r="1449" spans="1:7" x14ac:dyDescent="0.3">
      <c r="A1449" t="s">
        <v>1592</v>
      </c>
      <c r="B1449" t="s">
        <v>1591</v>
      </c>
      <c r="C1449" t="s">
        <v>17</v>
      </c>
      <c r="D1449" t="s">
        <v>407</v>
      </c>
      <c r="E1449" t="s">
        <v>46</v>
      </c>
      <c r="F1449" t="s">
        <v>1593</v>
      </c>
      <c r="G1449" t="s">
        <v>386</v>
      </c>
    </row>
    <row r="1450" spans="1:7" x14ac:dyDescent="0.3">
      <c r="A1450" t="s">
        <v>1592</v>
      </c>
      <c r="B1450" t="s">
        <v>1591</v>
      </c>
      <c r="C1450" t="s">
        <v>17</v>
      </c>
      <c r="D1450" t="s">
        <v>407</v>
      </c>
      <c r="E1450" t="s">
        <v>46</v>
      </c>
      <c r="F1450" t="s">
        <v>1959</v>
      </c>
      <c r="G1450" t="s">
        <v>386</v>
      </c>
    </row>
    <row r="1451" spans="1:7" x14ac:dyDescent="0.3">
      <c r="A1451" t="s">
        <v>1592</v>
      </c>
      <c r="B1451" t="s">
        <v>1591</v>
      </c>
      <c r="C1451" t="s">
        <v>17</v>
      </c>
      <c r="D1451" t="s">
        <v>407</v>
      </c>
      <c r="E1451" t="s">
        <v>336</v>
      </c>
      <c r="F1451" t="s">
        <v>1593</v>
      </c>
      <c r="G1451" t="s">
        <v>386</v>
      </c>
    </row>
    <row r="1452" spans="1:7" x14ac:dyDescent="0.3">
      <c r="A1452" t="s">
        <v>1592</v>
      </c>
      <c r="B1452" t="s">
        <v>1591</v>
      </c>
      <c r="C1452" t="s">
        <v>17</v>
      </c>
      <c r="D1452" t="s">
        <v>407</v>
      </c>
      <c r="E1452" t="s">
        <v>336</v>
      </c>
      <c r="F1452" t="s">
        <v>1959</v>
      </c>
      <c r="G1452" t="s">
        <v>386</v>
      </c>
    </row>
    <row r="1453" spans="1:7" x14ac:dyDescent="0.3">
      <c r="A1453" t="s">
        <v>1592</v>
      </c>
      <c r="B1453" t="s">
        <v>1591</v>
      </c>
      <c r="C1453" t="s">
        <v>17</v>
      </c>
      <c r="D1453" t="s">
        <v>407</v>
      </c>
      <c r="E1453" t="s">
        <v>297</v>
      </c>
      <c r="F1453" t="s">
        <v>1593</v>
      </c>
      <c r="G1453" t="s">
        <v>386</v>
      </c>
    </row>
    <row r="1454" spans="1:7" x14ac:dyDescent="0.3">
      <c r="A1454" t="s">
        <v>1592</v>
      </c>
      <c r="B1454" t="s">
        <v>1591</v>
      </c>
      <c r="C1454" t="s">
        <v>17</v>
      </c>
      <c r="D1454" t="s">
        <v>407</v>
      </c>
      <c r="E1454" t="s">
        <v>297</v>
      </c>
      <c r="F1454" t="s">
        <v>1959</v>
      </c>
      <c r="G1454" t="s">
        <v>386</v>
      </c>
    </row>
    <row r="1455" spans="1:7" x14ac:dyDescent="0.3">
      <c r="A1455" t="s">
        <v>1592</v>
      </c>
      <c r="B1455" t="s">
        <v>1591</v>
      </c>
      <c r="C1455" t="s">
        <v>17</v>
      </c>
      <c r="D1455" t="s">
        <v>407</v>
      </c>
      <c r="E1455" t="s">
        <v>183</v>
      </c>
      <c r="F1455" t="s">
        <v>1593</v>
      </c>
      <c r="G1455" t="s">
        <v>386</v>
      </c>
    </row>
    <row r="1456" spans="1:7" x14ac:dyDescent="0.3">
      <c r="A1456" t="s">
        <v>1592</v>
      </c>
      <c r="B1456" t="s">
        <v>1591</v>
      </c>
      <c r="C1456" t="s">
        <v>17</v>
      </c>
      <c r="D1456" t="s">
        <v>407</v>
      </c>
      <c r="E1456" t="s">
        <v>183</v>
      </c>
      <c r="F1456" t="s">
        <v>1959</v>
      </c>
      <c r="G1456" t="s">
        <v>386</v>
      </c>
    </row>
    <row r="1457" spans="1:7" x14ac:dyDescent="0.3">
      <c r="A1457" t="s">
        <v>1592</v>
      </c>
      <c r="B1457" t="s">
        <v>1591</v>
      </c>
      <c r="C1457" t="s">
        <v>17</v>
      </c>
      <c r="D1457" t="s">
        <v>407</v>
      </c>
      <c r="E1457" t="s">
        <v>42</v>
      </c>
      <c r="F1457" t="s">
        <v>1593</v>
      </c>
      <c r="G1457" t="s">
        <v>386</v>
      </c>
    </row>
    <row r="1458" spans="1:7" x14ac:dyDescent="0.3">
      <c r="A1458" t="s">
        <v>1592</v>
      </c>
      <c r="B1458" t="s">
        <v>1591</v>
      </c>
      <c r="C1458" t="s">
        <v>17</v>
      </c>
      <c r="D1458" t="s">
        <v>407</v>
      </c>
      <c r="E1458" t="s">
        <v>42</v>
      </c>
      <c r="F1458" t="s">
        <v>1959</v>
      </c>
      <c r="G1458" t="s">
        <v>386</v>
      </c>
    </row>
    <row r="1459" spans="1:7" x14ac:dyDescent="0.3">
      <c r="A1459" t="s">
        <v>1592</v>
      </c>
      <c r="B1459" t="s">
        <v>1591</v>
      </c>
      <c r="C1459" t="s">
        <v>17</v>
      </c>
      <c r="D1459" t="s">
        <v>407</v>
      </c>
      <c r="E1459" t="s">
        <v>236</v>
      </c>
      <c r="F1459" t="s">
        <v>1593</v>
      </c>
      <c r="G1459" t="s">
        <v>386</v>
      </c>
    </row>
    <row r="1460" spans="1:7" x14ac:dyDescent="0.3">
      <c r="A1460" t="s">
        <v>1592</v>
      </c>
      <c r="B1460" t="s">
        <v>1591</v>
      </c>
      <c r="C1460" t="s">
        <v>17</v>
      </c>
      <c r="D1460" t="s">
        <v>407</v>
      </c>
      <c r="E1460" t="s">
        <v>236</v>
      </c>
      <c r="F1460" t="s">
        <v>1959</v>
      </c>
      <c r="G1460" t="s">
        <v>386</v>
      </c>
    </row>
    <row r="1461" spans="1:7" x14ac:dyDescent="0.3">
      <c r="A1461" t="s">
        <v>1592</v>
      </c>
      <c r="B1461" t="s">
        <v>1591</v>
      </c>
      <c r="C1461" t="s">
        <v>17</v>
      </c>
      <c r="D1461" t="s">
        <v>407</v>
      </c>
      <c r="E1461" t="s">
        <v>175</v>
      </c>
      <c r="F1461" t="s">
        <v>1593</v>
      </c>
      <c r="G1461" t="s">
        <v>386</v>
      </c>
    </row>
    <row r="1462" spans="1:7" x14ac:dyDescent="0.3">
      <c r="A1462" t="s">
        <v>1592</v>
      </c>
      <c r="B1462" t="s">
        <v>1591</v>
      </c>
      <c r="C1462" t="s">
        <v>17</v>
      </c>
      <c r="D1462" t="s">
        <v>407</v>
      </c>
      <c r="E1462" t="s">
        <v>175</v>
      </c>
      <c r="F1462" t="s">
        <v>1959</v>
      </c>
      <c r="G1462" t="s">
        <v>386</v>
      </c>
    </row>
    <row r="1463" spans="1:7" x14ac:dyDescent="0.3">
      <c r="A1463" t="s">
        <v>1592</v>
      </c>
      <c r="B1463" t="s">
        <v>1591</v>
      </c>
      <c r="C1463" t="s">
        <v>17</v>
      </c>
      <c r="D1463" t="s">
        <v>407</v>
      </c>
      <c r="E1463" t="s">
        <v>299</v>
      </c>
      <c r="F1463" t="s">
        <v>1593</v>
      </c>
      <c r="G1463" t="s">
        <v>386</v>
      </c>
    </row>
    <row r="1464" spans="1:7" x14ac:dyDescent="0.3">
      <c r="A1464" t="s">
        <v>1592</v>
      </c>
      <c r="B1464" t="s">
        <v>1591</v>
      </c>
      <c r="C1464" t="s">
        <v>17</v>
      </c>
      <c r="D1464" t="s">
        <v>407</v>
      </c>
      <c r="E1464" t="s">
        <v>299</v>
      </c>
      <c r="F1464" t="s">
        <v>1959</v>
      </c>
      <c r="G1464" t="s">
        <v>386</v>
      </c>
    </row>
    <row r="1465" spans="1:7" x14ac:dyDescent="0.3">
      <c r="A1465" t="s">
        <v>1592</v>
      </c>
      <c r="B1465" t="s">
        <v>1591</v>
      </c>
      <c r="C1465" t="s">
        <v>17</v>
      </c>
      <c r="D1465" t="s">
        <v>407</v>
      </c>
      <c r="E1465" t="s">
        <v>287</v>
      </c>
      <c r="F1465" t="s">
        <v>1593</v>
      </c>
      <c r="G1465" t="s">
        <v>386</v>
      </c>
    </row>
    <row r="1466" spans="1:7" x14ac:dyDescent="0.3">
      <c r="A1466" t="s">
        <v>1592</v>
      </c>
      <c r="B1466" t="s">
        <v>1591</v>
      </c>
      <c r="C1466" t="s">
        <v>17</v>
      </c>
      <c r="D1466" t="s">
        <v>407</v>
      </c>
      <c r="E1466" t="s">
        <v>287</v>
      </c>
      <c r="F1466" t="s">
        <v>1959</v>
      </c>
      <c r="G1466" t="s">
        <v>386</v>
      </c>
    </row>
    <row r="1467" spans="1:7" x14ac:dyDescent="0.3">
      <c r="A1467" t="s">
        <v>1592</v>
      </c>
      <c r="B1467" t="s">
        <v>1591</v>
      </c>
      <c r="C1467" t="s">
        <v>17</v>
      </c>
      <c r="D1467" t="s">
        <v>407</v>
      </c>
      <c r="E1467" t="s">
        <v>249</v>
      </c>
      <c r="F1467" t="s">
        <v>1593</v>
      </c>
      <c r="G1467" t="s">
        <v>386</v>
      </c>
    </row>
    <row r="1468" spans="1:7" x14ac:dyDescent="0.3">
      <c r="A1468" t="s">
        <v>1592</v>
      </c>
      <c r="B1468" t="s">
        <v>1591</v>
      </c>
      <c r="C1468" t="s">
        <v>17</v>
      </c>
      <c r="D1468" t="s">
        <v>407</v>
      </c>
      <c r="E1468" t="s">
        <v>249</v>
      </c>
      <c r="F1468" t="s">
        <v>1959</v>
      </c>
      <c r="G1468" t="s">
        <v>386</v>
      </c>
    </row>
    <row r="1469" spans="1:7" x14ac:dyDescent="0.3">
      <c r="A1469" t="s">
        <v>1592</v>
      </c>
      <c r="B1469" t="s">
        <v>1591</v>
      </c>
      <c r="C1469" t="s">
        <v>17</v>
      </c>
      <c r="D1469" t="s">
        <v>407</v>
      </c>
      <c r="E1469" t="s">
        <v>217</v>
      </c>
      <c r="F1469" t="s">
        <v>1593</v>
      </c>
      <c r="G1469" t="s">
        <v>386</v>
      </c>
    </row>
    <row r="1470" spans="1:7" x14ac:dyDescent="0.3">
      <c r="A1470" t="s">
        <v>1592</v>
      </c>
      <c r="B1470" t="s">
        <v>1591</v>
      </c>
      <c r="C1470" t="s">
        <v>17</v>
      </c>
      <c r="D1470" t="s">
        <v>407</v>
      </c>
      <c r="E1470" t="s">
        <v>217</v>
      </c>
      <c r="F1470" t="s">
        <v>1959</v>
      </c>
      <c r="G1470" t="s">
        <v>386</v>
      </c>
    </row>
    <row r="1471" spans="1:7" x14ac:dyDescent="0.3">
      <c r="A1471" t="s">
        <v>1592</v>
      </c>
      <c r="B1471" t="s">
        <v>1591</v>
      </c>
      <c r="C1471" t="s">
        <v>17</v>
      </c>
      <c r="D1471" t="s">
        <v>407</v>
      </c>
      <c r="E1471" t="s">
        <v>195</v>
      </c>
      <c r="F1471" t="s">
        <v>1593</v>
      </c>
      <c r="G1471" t="s">
        <v>386</v>
      </c>
    </row>
    <row r="1472" spans="1:7" x14ac:dyDescent="0.3">
      <c r="A1472" t="s">
        <v>1592</v>
      </c>
      <c r="B1472" t="s">
        <v>1591</v>
      </c>
      <c r="C1472" t="s">
        <v>17</v>
      </c>
      <c r="D1472" t="s">
        <v>407</v>
      </c>
      <c r="E1472" t="s">
        <v>195</v>
      </c>
      <c r="F1472" t="s">
        <v>1959</v>
      </c>
      <c r="G1472" t="s">
        <v>386</v>
      </c>
    </row>
    <row r="1473" spans="1:7" x14ac:dyDescent="0.3">
      <c r="A1473" t="s">
        <v>1592</v>
      </c>
      <c r="B1473" t="s">
        <v>1591</v>
      </c>
      <c r="C1473" t="s">
        <v>17</v>
      </c>
      <c r="D1473" t="s">
        <v>407</v>
      </c>
      <c r="E1473" t="s">
        <v>351</v>
      </c>
      <c r="F1473" t="s">
        <v>1593</v>
      </c>
      <c r="G1473" t="s">
        <v>386</v>
      </c>
    </row>
    <row r="1474" spans="1:7" x14ac:dyDescent="0.3">
      <c r="A1474" t="s">
        <v>1592</v>
      </c>
      <c r="B1474" t="s">
        <v>1591</v>
      </c>
      <c r="C1474" t="s">
        <v>17</v>
      </c>
      <c r="D1474" t="s">
        <v>407</v>
      </c>
      <c r="E1474" t="s">
        <v>351</v>
      </c>
      <c r="F1474" t="s">
        <v>1959</v>
      </c>
      <c r="G1474" t="s">
        <v>386</v>
      </c>
    </row>
    <row r="1475" spans="1:7" x14ac:dyDescent="0.3">
      <c r="A1475" t="s">
        <v>1592</v>
      </c>
      <c r="B1475" t="s">
        <v>1591</v>
      </c>
      <c r="C1475" t="s">
        <v>17</v>
      </c>
      <c r="D1475" t="s">
        <v>407</v>
      </c>
      <c r="E1475" t="s">
        <v>49</v>
      </c>
      <c r="F1475" t="s">
        <v>1593</v>
      </c>
      <c r="G1475" t="s">
        <v>386</v>
      </c>
    </row>
    <row r="1476" spans="1:7" x14ac:dyDescent="0.3">
      <c r="A1476" t="s">
        <v>1592</v>
      </c>
      <c r="B1476" t="s">
        <v>1591</v>
      </c>
      <c r="C1476" t="s">
        <v>17</v>
      </c>
      <c r="D1476" t="s">
        <v>407</v>
      </c>
      <c r="E1476" t="s">
        <v>49</v>
      </c>
      <c r="F1476" t="s">
        <v>1959</v>
      </c>
      <c r="G1476" t="s">
        <v>386</v>
      </c>
    </row>
    <row r="1477" spans="1:7" x14ac:dyDescent="0.3">
      <c r="A1477" t="s">
        <v>1592</v>
      </c>
      <c r="B1477" t="s">
        <v>1591</v>
      </c>
      <c r="C1477" t="s">
        <v>17</v>
      </c>
      <c r="D1477" t="s">
        <v>407</v>
      </c>
      <c r="E1477" t="s">
        <v>26</v>
      </c>
      <c r="F1477" t="s">
        <v>1593</v>
      </c>
      <c r="G1477" t="s">
        <v>386</v>
      </c>
    </row>
    <row r="1478" spans="1:7" x14ac:dyDescent="0.3">
      <c r="A1478" t="s">
        <v>1592</v>
      </c>
      <c r="B1478" t="s">
        <v>1591</v>
      </c>
      <c r="C1478" t="s">
        <v>17</v>
      </c>
      <c r="D1478" t="s">
        <v>407</v>
      </c>
      <c r="E1478" t="s">
        <v>26</v>
      </c>
      <c r="F1478" t="s">
        <v>1959</v>
      </c>
      <c r="G1478" t="s">
        <v>386</v>
      </c>
    </row>
    <row r="1479" spans="1:7" x14ac:dyDescent="0.3">
      <c r="A1479" t="s">
        <v>1592</v>
      </c>
      <c r="B1479" t="s">
        <v>1591</v>
      </c>
      <c r="C1479" t="s">
        <v>17</v>
      </c>
      <c r="D1479" t="s">
        <v>407</v>
      </c>
      <c r="E1479" t="s">
        <v>156</v>
      </c>
      <c r="F1479" t="s">
        <v>1593</v>
      </c>
      <c r="G1479" t="s">
        <v>386</v>
      </c>
    </row>
    <row r="1480" spans="1:7" x14ac:dyDescent="0.3">
      <c r="A1480" t="s">
        <v>1592</v>
      </c>
      <c r="B1480" t="s">
        <v>1591</v>
      </c>
      <c r="C1480" t="s">
        <v>17</v>
      </c>
      <c r="D1480" t="s">
        <v>407</v>
      </c>
      <c r="E1480" t="s">
        <v>156</v>
      </c>
      <c r="F1480" t="s">
        <v>1959</v>
      </c>
      <c r="G1480" t="s">
        <v>386</v>
      </c>
    </row>
    <row r="1481" spans="1:7" x14ac:dyDescent="0.3">
      <c r="A1481" t="s">
        <v>1592</v>
      </c>
      <c r="B1481" t="s">
        <v>1591</v>
      </c>
      <c r="C1481" t="s">
        <v>17</v>
      </c>
      <c r="D1481" t="s">
        <v>407</v>
      </c>
      <c r="E1481" t="s">
        <v>250</v>
      </c>
      <c r="F1481" t="s">
        <v>1593</v>
      </c>
      <c r="G1481" t="s">
        <v>386</v>
      </c>
    </row>
    <row r="1482" spans="1:7" x14ac:dyDescent="0.3">
      <c r="A1482" t="s">
        <v>1592</v>
      </c>
      <c r="B1482" t="s">
        <v>1591</v>
      </c>
      <c r="C1482" t="s">
        <v>17</v>
      </c>
      <c r="D1482" t="s">
        <v>407</v>
      </c>
      <c r="E1482" t="s">
        <v>250</v>
      </c>
      <c r="F1482" t="s">
        <v>1959</v>
      </c>
      <c r="G1482" t="s">
        <v>386</v>
      </c>
    </row>
    <row r="1483" spans="1:7" x14ac:dyDescent="0.3">
      <c r="A1483" t="s">
        <v>1592</v>
      </c>
      <c r="B1483" t="s">
        <v>1591</v>
      </c>
      <c r="C1483" t="s">
        <v>17</v>
      </c>
      <c r="D1483" t="s">
        <v>407</v>
      </c>
      <c r="E1483" t="s">
        <v>57</v>
      </c>
      <c r="F1483" t="s">
        <v>1593</v>
      </c>
      <c r="G1483" t="s">
        <v>386</v>
      </c>
    </row>
    <row r="1484" spans="1:7" x14ac:dyDescent="0.3">
      <c r="A1484" t="s">
        <v>1592</v>
      </c>
      <c r="B1484" t="s">
        <v>1591</v>
      </c>
      <c r="C1484" t="s">
        <v>17</v>
      </c>
      <c r="D1484" t="s">
        <v>407</v>
      </c>
      <c r="E1484" t="s">
        <v>57</v>
      </c>
      <c r="F1484" t="s">
        <v>1959</v>
      </c>
      <c r="G1484" t="s">
        <v>386</v>
      </c>
    </row>
    <row r="1485" spans="1:7" x14ac:dyDescent="0.3">
      <c r="A1485" t="s">
        <v>1592</v>
      </c>
      <c r="B1485" t="s">
        <v>1591</v>
      </c>
      <c r="C1485" t="s">
        <v>17</v>
      </c>
      <c r="D1485" t="s">
        <v>407</v>
      </c>
      <c r="E1485" t="s">
        <v>237</v>
      </c>
      <c r="F1485" t="s">
        <v>1593</v>
      </c>
      <c r="G1485" t="s">
        <v>386</v>
      </c>
    </row>
    <row r="1486" spans="1:7" x14ac:dyDescent="0.3">
      <c r="A1486" t="s">
        <v>1592</v>
      </c>
      <c r="B1486" t="s">
        <v>1591</v>
      </c>
      <c r="C1486" t="s">
        <v>17</v>
      </c>
      <c r="D1486" t="s">
        <v>407</v>
      </c>
      <c r="E1486" t="s">
        <v>237</v>
      </c>
      <c r="F1486" t="s">
        <v>1959</v>
      </c>
      <c r="G1486" t="s">
        <v>386</v>
      </c>
    </row>
    <row r="1487" spans="1:7" x14ac:dyDescent="0.3">
      <c r="A1487" t="s">
        <v>1592</v>
      </c>
      <c r="B1487" t="s">
        <v>1591</v>
      </c>
      <c r="C1487" t="s">
        <v>17</v>
      </c>
      <c r="D1487" t="s">
        <v>407</v>
      </c>
      <c r="E1487" t="s">
        <v>163</v>
      </c>
      <c r="F1487" t="s">
        <v>1593</v>
      </c>
      <c r="G1487" t="s">
        <v>386</v>
      </c>
    </row>
    <row r="1488" spans="1:7" x14ac:dyDescent="0.3">
      <c r="A1488" t="s">
        <v>1592</v>
      </c>
      <c r="B1488" t="s">
        <v>1591</v>
      </c>
      <c r="C1488" t="s">
        <v>17</v>
      </c>
      <c r="D1488" t="s">
        <v>407</v>
      </c>
      <c r="E1488" t="s">
        <v>163</v>
      </c>
      <c r="F1488" t="s">
        <v>1959</v>
      </c>
      <c r="G1488" t="s">
        <v>386</v>
      </c>
    </row>
    <row r="1489" spans="1:7" x14ac:dyDescent="0.3">
      <c r="A1489" t="s">
        <v>1592</v>
      </c>
      <c r="B1489" t="s">
        <v>1591</v>
      </c>
      <c r="C1489" t="s">
        <v>17</v>
      </c>
      <c r="D1489" t="s">
        <v>407</v>
      </c>
      <c r="E1489" t="s">
        <v>102</v>
      </c>
      <c r="F1489" t="s">
        <v>1593</v>
      </c>
      <c r="G1489" t="s">
        <v>386</v>
      </c>
    </row>
    <row r="1490" spans="1:7" x14ac:dyDescent="0.3">
      <c r="A1490" t="s">
        <v>1592</v>
      </c>
      <c r="B1490" t="s">
        <v>1591</v>
      </c>
      <c r="C1490" t="s">
        <v>17</v>
      </c>
      <c r="D1490" t="s">
        <v>407</v>
      </c>
      <c r="E1490" t="s">
        <v>102</v>
      </c>
      <c r="F1490" t="s">
        <v>1959</v>
      </c>
      <c r="G1490" t="s">
        <v>386</v>
      </c>
    </row>
    <row r="1491" spans="1:7" x14ac:dyDescent="0.3">
      <c r="A1491" t="s">
        <v>1592</v>
      </c>
      <c r="B1491" t="s">
        <v>1591</v>
      </c>
      <c r="C1491" t="s">
        <v>17</v>
      </c>
      <c r="D1491" t="s">
        <v>407</v>
      </c>
      <c r="E1491" t="s">
        <v>238</v>
      </c>
      <c r="F1491" t="s">
        <v>1593</v>
      </c>
      <c r="G1491" t="s">
        <v>386</v>
      </c>
    </row>
    <row r="1492" spans="1:7" x14ac:dyDescent="0.3">
      <c r="A1492" t="s">
        <v>1592</v>
      </c>
      <c r="B1492" t="s">
        <v>1591</v>
      </c>
      <c r="C1492" t="s">
        <v>17</v>
      </c>
      <c r="D1492" t="s">
        <v>407</v>
      </c>
      <c r="E1492" t="s">
        <v>238</v>
      </c>
      <c r="F1492" t="s">
        <v>1959</v>
      </c>
      <c r="G1492" t="s">
        <v>386</v>
      </c>
    </row>
    <row r="1493" spans="1:7" x14ac:dyDescent="0.3">
      <c r="A1493" t="s">
        <v>1592</v>
      </c>
      <c r="B1493" t="s">
        <v>1591</v>
      </c>
      <c r="C1493" t="s">
        <v>17</v>
      </c>
      <c r="D1493" t="s">
        <v>407</v>
      </c>
      <c r="E1493" t="s">
        <v>71</v>
      </c>
      <c r="F1493" t="s">
        <v>1593</v>
      </c>
      <c r="G1493" t="s">
        <v>386</v>
      </c>
    </row>
    <row r="1494" spans="1:7" x14ac:dyDescent="0.3">
      <c r="A1494" t="s">
        <v>1592</v>
      </c>
      <c r="B1494" t="s">
        <v>1591</v>
      </c>
      <c r="C1494" t="s">
        <v>17</v>
      </c>
      <c r="D1494" t="s">
        <v>407</v>
      </c>
      <c r="E1494" t="s">
        <v>71</v>
      </c>
      <c r="F1494" t="s">
        <v>1959</v>
      </c>
      <c r="G1494" t="s">
        <v>386</v>
      </c>
    </row>
    <row r="1495" spans="1:7" x14ac:dyDescent="0.3">
      <c r="A1495" t="s">
        <v>1592</v>
      </c>
      <c r="B1495" t="s">
        <v>1591</v>
      </c>
      <c r="C1495" t="s">
        <v>17</v>
      </c>
      <c r="D1495" t="s">
        <v>407</v>
      </c>
      <c r="E1495" t="s">
        <v>330</v>
      </c>
      <c r="F1495" t="s">
        <v>1593</v>
      </c>
      <c r="G1495" t="s">
        <v>386</v>
      </c>
    </row>
    <row r="1496" spans="1:7" x14ac:dyDescent="0.3">
      <c r="A1496" t="s">
        <v>1592</v>
      </c>
      <c r="B1496" t="s">
        <v>1591</v>
      </c>
      <c r="C1496" t="s">
        <v>17</v>
      </c>
      <c r="D1496" t="s">
        <v>407</v>
      </c>
      <c r="E1496" t="s">
        <v>330</v>
      </c>
      <c r="F1496" t="s">
        <v>1959</v>
      </c>
      <c r="G1496" t="s">
        <v>386</v>
      </c>
    </row>
    <row r="1497" spans="1:7" x14ac:dyDescent="0.3">
      <c r="A1497" t="s">
        <v>1592</v>
      </c>
      <c r="B1497" t="s">
        <v>1591</v>
      </c>
      <c r="C1497" t="s">
        <v>17</v>
      </c>
      <c r="D1497" t="s">
        <v>407</v>
      </c>
      <c r="E1497" t="s">
        <v>164</v>
      </c>
      <c r="F1497" t="s">
        <v>1593</v>
      </c>
      <c r="G1497" t="s">
        <v>386</v>
      </c>
    </row>
    <row r="1498" spans="1:7" x14ac:dyDescent="0.3">
      <c r="A1498" t="s">
        <v>1592</v>
      </c>
      <c r="B1498" t="s">
        <v>1591</v>
      </c>
      <c r="C1498" t="s">
        <v>17</v>
      </c>
      <c r="D1498" t="s">
        <v>407</v>
      </c>
      <c r="E1498" t="s">
        <v>164</v>
      </c>
      <c r="F1498" t="s">
        <v>1959</v>
      </c>
      <c r="G1498" t="s">
        <v>386</v>
      </c>
    </row>
    <row r="1499" spans="1:7" x14ac:dyDescent="0.3">
      <c r="A1499" t="s">
        <v>1592</v>
      </c>
      <c r="B1499" t="s">
        <v>1591</v>
      </c>
      <c r="C1499" t="s">
        <v>17</v>
      </c>
      <c r="D1499" t="s">
        <v>407</v>
      </c>
      <c r="E1499" t="s">
        <v>196</v>
      </c>
      <c r="F1499" t="s">
        <v>1593</v>
      </c>
      <c r="G1499" t="s">
        <v>386</v>
      </c>
    </row>
    <row r="1500" spans="1:7" x14ac:dyDescent="0.3">
      <c r="A1500" t="s">
        <v>1592</v>
      </c>
      <c r="B1500" t="s">
        <v>1591</v>
      </c>
      <c r="C1500" t="s">
        <v>17</v>
      </c>
      <c r="D1500" t="s">
        <v>407</v>
      </c>
      <c r="E1500" t="s">
        <v>196</v>
      </c>
      <c r="F1500" t="s">
        <v>1959</v>
      </c>
      <c r="G1500" t="s">
        <v>386</v>
      </c>
    </row>
    <row r="1501" spans="1:7" x14ac:dyDescent="0.3">
      <c r="A1501" t="s">
        <v>1592</v>
      </c>
      <c r="B1501" t="s">
        <v>1591</v>
      </c>
      <c r="C1501" t="s">
        <v>17</v>
      </c>
      <c r="D1501" t="s">
        <v>407</v>
      </c>
      <c r="E1501" t="s">
        <v>218</v>
      </c>
      <c r="F1501" t="s">
        <v>1593</v>
      </c>
      <c r="G1501" t="s">
        <v>386</v>
      </c>
    </row>
    <row r="1502" spans="1:7" x14ac:dyDescent="0.3">
      <c r="A1502" t="s">
        <v>1592</v>
      </c>
      <c r="B1502" t="s">
        <v>1591</v>
      </c>
      <c r="C1502" t="s">
        <v>17</v>
      </c>
      <c r="D1502" t="s">
        <v>407</v>
      </c>
      <c r="E1502" t="s">
        <v>218</v>
      </c>
      <c r="F1502" t="s">
        <v>1959</v>
      </c>
      <c r="G1502" t="s">
        <v>386</v>
      </c>
    </row>
    <row r="1503" spans="1:7" x14ac:dyDescent="0.3">
      <c r="A1503" t="s">
        <v>1592</v>
      </c>
      <c r="B1503" t="s">
        <v>1591</v>
      </c>
      <c r="C1503" t="s">
        <v>17</v>
      </c>
      <c r="D1503" t="s">
        <v>407</v>
      </c>
      <c r="E1503" t="s">
        <v>81</v>
      </c>
      <c r="F1503" t="s">
        <v>1593</v>
      </c>
      <c r="G1503" t="s">
        <v>386</v>
      </c>
    </row>
    <row r="1504" spans="1:7" x14ac:dyDescent="0.3">
      <c r="A1504" t="s">
        <v>1592</v>
      </c>
      <c r="B1504" t="s">
        <v>1591</v>
      </c>
      <c r="C1504" t="s">
        <v>17</v>
      </c>
      <c r="D1504" t="s">
        <v>407</v>
      </c>
      <c r="E1504" t="s">
        <v>81</v>
      </c>
      <c r="F1504" t="s">
        <v>1959</v>
      </c>
      <c r="G1504" t="s">
        <v>386</v>
      </c>
    </row>
    <row r="1505" spans="1:7" x14ac:dyDescent="0.3">
      <c r="A1505" t="s">
        <v>1965</v>
      </c>
      <c r="B1505" t="s">
        <v>408</v>
      </c>
      <c r="C1505" t="s">
        <v>19</v>
      </c>
      <c r="D1505" t="s">
        <v>15</v>
      </c>
      <c r="E1505" t="s">
        <v>14</v>
      </c>
      <c r="F1505" t="s">
        <v>1965</v>
      </c>
      <c r="G1505">
        <v>100200300</v>
      </c>
    </row>
    <row r="1506" spans="1:7" x14ac:dyDescent="0.3">
      <c r="A1506" t="s">
        <v>1965</v>
      </c>
      <c r="B1506" t="s">
        <v>408</v>
      </c>
      <c r="C1506" t="s">
        <v>19</v>
      </c>
      <c r="D1506" t="s">
        <v>407</v>
      </c>
      <c r="E1506" t="s">
        <v>14</v>
      </c>
      <c r="F1506" t="s">
        <v>1965</v>
      </c>
      <c r="G1506">
        <v>100200300</v>
      </c>
    </row>
    <row r="1507" spans="1:7" x14ac:dyDescent="0.3">
      <c r="A1507" t="s">
        <v>1965</v>
      </c>
      <c r="B1507" t="s">
        <v>1591</v>
      </c>
      <c r="C1507" t="s">
        <v>15</v>
      </c>
      <c r="D1507" t="s">
        <v>407</v>
      </c>
      <c r="E1507" t="s">
        <v>368</v>
      </c>
      <c r="F1507" t="s">
        <v>1965</v>
      </c>
      <c r="G1507">
        <v>100200302</v>
      </c>
    </row>
    <row r="1508" spans="1:7" x14ac:dyDescent="0.3">
      <c r="A1508" t="s">
        <v>1965</v>
      </c>
      <c r="B1508" t="s">
        <v>1591</v>
      </c>
      <c r="C1508" t="s">
        <v>15</v>
      </c>
      <c r="D1508" t="s">
        <v>407</v>
      </c>
      <c r="E1508" t="s">
        <v>381</v>
      </c>
      <c r="F1508" t="s">
        <v>1965</v>
      </c>
      <c r="G1508" t="s">
        <v>386</v>
      </c>
    </row>
    <row r="1509" spans="1:7" x14ac:dyDescent="0.3">
      <c r="A1509" t="s">
        <v>1965</v>
      </c>
      <c r="B1509" t="s">
        <v>1591</v>
      </c>
      <c r="C1509" t="s">
        <v>15</v>
      </c>
      <c r="D1509" t="s">
        <v>407</v>
      </c>
      <c r="E1509" t="s">
        <v>369</v>
      </c>
      <c r="F1509" t="s">
        <v>1965</v>
      </c>
      <c r="G1509" t="s">
        <v>386</v>
      </c>
    </row>
    <row r="1510" spans="1:7" x14ac:dyDescent="0.3">
      <c r="A1510" t="s">
        <v>1965</v>
      </c>
      <c r="B1510" t="s">
        <v>1591</v>
      </c>
      <c r="C1510" t="s">
        <v>15</v>
      </c>
      <c r="D1510" t="s">
        <v>407</v>
      </c>
      <c r="E1510" t="s">
        <v>377</v>
      </c>
      <c r="F1510" t="s">
        <v>1965</v>
      </c>
      <c r="G1510" t="s">
        <v>386</v>
      </c>
    </row>
    <row r="1511" spans="1:7" x14ac:dyDescent="0.3">
      <c r="A1511" t="s">
        <v>1965</v>
      </c>
      <c r="B1511" t="s">
        <v>1591</v>
      </c>
      <c r="C1511" t="s">
        <v>15</v>
      </c>
      <c r="D1511" t="s">
        <v>407</v>
      </c>
      <c r="E1511" t="s">
        <v>370</v>
      </c>
      <c r="F1511" t="s">
        <v>1965</v>
      </c>
      <c r="G1511" t="s">
        <v>386</v>
      </c>
    </row>
    <row r="1512" spans="1:7" x14ac:dyDescent="0.3">
      <c r="A1512" t="s">
        <v>1965</v>
      </c>
      <c r="B1512" t="s">
        <v>1591</v>
      </c>
      <c r="C1512" t="s">
        <v>15</v>
      </c>
      <c r="D1512" t="s">
        <v>407</v>
      </c>
      <c r="E1512" t="s">
        <v>375</v>
      </c>
      <c r="F1512" t="s">
        <v>1965</v>
      </c>
      <c r="G1512" t="s">
        <v>386</v>
      </c>
    </row>
    <row r="1513" spans="1:7" x14ac:dyDescent="0.3">
      <c r="A1513" t="s">
        <v>1965</v>
      </c>
      <c r="B1513" t="s">
        <v>1591</v>
      </c>
      <c r="C1513" t="s">
        <v>15</v>
      </c>
      <c r="D1513" t="s">
        <v>407</v>
      </c>
      <c r="E1513" t="s">
        <v>376</v>
      </c>
      <c r="F1513" t="s">
        <v>1965</v>
      </c>
      <c r="G1513" t="s">
        <v>386</v>
      </c>
    </row>
    <row r="1514" spans="1:7" x14ac:dyDescent="0.3">
      <c r="A1514" t="s">
        <v>1965</v>
      </c>
      <c r="B1514" t="s">
        <v>1591</v>
      </c>
      <c r="C1514" t="s">
        <v>15</v>
      </c>
      <c r="D1514" t="s">
        <v>407</v>
      </c>
      <c r="E1514" t="s">
        <v>380</v>
      </c>
      <c r="F1514" t="s">
        <v>1965</v>
      </c>
      <c r="G1514" t="s">
        <v>386</v>
      </c>
    </row>
    <row r="1515" spans="1:7" x14ac:dyDescent="0.3">
      <c r="A1515" t="s">
        <v>1965</v>
      </c>
      <c r="B1515" t="s">
        <v>1591</v>
      </c>
      <c r="C1515" t="s">
        <v>15</v>
      </c>
      <c r="D1515" t="s">
        <v>407</v>
      </c>
      <c r="E1515" t="s">
        <v>378</v>
      </c>
      <c r="F1515" t="s">
        <v>1965</v>
      </c>
      <c r="G1515" t="s">
        <v>386</v>
      </c>
    </row>
    <row r="1516" spans="1:7" x14ac:dyDescent="0.3">
      <c r="A1516" t="s">
        <v>1965</v>
      </c>
      <c r="B1516" t="s">
        <v>1591</v>
      </c>
      <c r="C1516" t="s">
        <v>15</v>
      </c>
      <c r="D1516" t="s">
        <v>407</v>
      </c>
      <c r="E1516" t="s">
        <v>373</v>
      </c>
      <c r="F1516" t="s">
        <v>1965</v>
      </c>
      <c r="G1516" t="s">
        <v>386</v>
      </c>
    </row>
    <row r="1517" spans="1:7" x14ac:dyDescent="0.3">
      <c r="A1517" t="s">
        <v>1965</v>
      </c>
      <c r="B1517" t="s">
        <v>1591</v>
      </c>
      <c r="C1517" t="s">
        <v>15</v>
      </c>
      <c r="D1517" t="s">
        <v>407</v>
      </c>
      <c r="E1517" t="s">
        <v>382</v>
      </c>
      <c r="F1517" t="s">
        <v>1965</v>
      </c>
      <c r="G1517" t="s">
        <v>386</v>
      </c>
    </row>
    <row r="1518" spans="1:7" x14ac:dyDescent="0.3">
      <c r="A1518" t="s">
        <v>1965</v>
      </c>
      <c r="B1518" t="s">
        <v>1591</v>
      </c>
      <c r="C1518" t="s">
        <v>15</v>
      </c>
      <c r="D1518" t="s">
        <v>407</v>
      </c>
      <c r="E1518" t="s">
        <v>372</v>
      </c>
      <c r="F1518" t="s">
        <v>1965</v>
      </c>
      <c r="G1518" t="s">
        <v>386</v>
      </c>
    </row>
    <row r="1519" spans="1:7" x14ac:dyDescent="0.3">
      <c r="A1519" t="s">
        <v>1965</v>
      </c>
      <c r="B1519" t="s">
        <v>1591</v>
      </c>
      <c r="C1519" t="s">
        <v>15</v>
      </c>
      <c r="D1519" t="s">
        <v>407</v>
      </c>
      <c r="E1519" t="s">
        <v>367</v>
      </c>
      <c r="F1519" t="s">
        <v>1965</v>
      </c>
      <c r="G1519">
        <v>100200301</v>
      </c>
    </row>
    <row r="1520" spans="1:7" x14ac:dyDescent="0.3">
      <c r="A1520" t="s">
        <v>1965</v>
      </c>
      <c r="B1520" t="s">
        <v>1591</v>
      </c>
      <c r="C1520" t="s">
        <v>15</v>
      </c>
      <c r="D1520" t="s">
        <v>407</v>
      </c>
      <c r="E1520" t="s">
        <v>371</v>
      </c>
      <c r="F1520" t="s">
        <v>1965</v>
      </c>
      <c r="G1520" t="s">
        <v>386</v>
      </c>
    </row>
    <row r="1521" spans="1:7" x14ac:dyDescent="0.3">
      <c r="A1521" t="s">
        <v>1965</v>
      </c>
      <c r="B1521" t="s">
        <v>1591</v>
      </c>
      <c r="C1521" t="s">
        <v>15</v>
      </c>
      <c r="D1521" t="s">
        <v>407</v>
      </c>
      <c r="E1521" t="s">
        <v>374</v>
      </c>
      <c r="F1521" t="s">
        <v>1965</v>
      </c>
      <c r="G1521" t="s">
        <v>386</v>
      </c>
    </row>
    <row r="1522" spans="1:7" x14ac:dyDescent="0.3">
      <c r="A1522" t="s">
        <v>1965</v>
      </c>
      <c r="B1522" t="s">
        <v>1591</v>
      </c>
      <c r="C1522" t="s">
        <v>15</v>
      </c>
      <c r="D1522" t="s">
        <v>407</v>
      </c>
      <c r="E1522" t="s">
        <v>379</v>
      </c>
      <c r="F1522" t="s">
        <v>1965</v>
      </c>
      <c r="G1522" t="s">
        <v>386</v>
      </c>
    </row>
    <row r="1523" spans="1:7" x14ac:dyDescent="0.3">
      <c r="A1523" t="s">
        <v>2044</v>
      </c>
      <c r="B1523" t="s">
        <v>2045</v>
      </c>
      <c r="C1523" t="s">
        <v>19</v>
      </c>
      <c r="D1523" t="s">
        <v>15</v>
      </c>
      <c r="E1523" t="s">
        <v>14</v>
      </c>
      <c r="F1523" t="s">
        <v>2046</v>
      </c>
      <c r="G1523">
        <v>100200300</v>
      </c>
    </row>
    <row r="1524" spans="1:7" x14ac:dyDescent="0.3">
      <c r="A1524" t="s">
        <v>2044</v>
      </c>
      <c r="B1524" t="s">
        <v>2045</v>
      </c>
      <c r="C1524" t="s">
        <v>19</v>
      </c>
      <c r="D1524" t="s">
        <v>15</v>
      </c>
      <c r="E1524" t="s">
        <v>14</v>
      </c>
      <c r="F1524" t="s">
        <v>2048</v>
      </c>
      <c r="G1524">
        <v>100200300</v>
      </c>
    </row>
    <row r="1525" spans="1:7" x14ac:dyDescent="0.3">
      <c r="A1525" t="s">
        <v>2044</v>
      </c>
      <c r="B1525" t="s">
        <v>2045</v>
      </c>
      <c r="C1525" t="s">
        <v>19</v>
      </c>
      <c r="D1525" t="s">
        <v>407</v>
      </c>
      <c r="E1525" t="s">
        <v>14</v>
      </c>
      <c r="F1525" t="s">
        <v>2046</v>
      </c>
      <c r="G1525">
        <v>100200300</v>
      </c>
    </row>
    <row r="1526" spans="1:7" x14ac:dyDescent="0.3">
      <c r="A1526" t="s">
        <v>2044</v>
      </c>
      <c r="B1526" t="s">
        <v>2045</v>
      </c>
      <c r="C1526" t="s">
        <v>15</v>
      </c>
      <c r="D1526" t="s">
        <v>407</v>
      </c>
      <c r="E1526" t="s">
        <v>368</v>
      </c>
      <c r="F1526" t="s">
        <v>2046</v>
      </c>
      <c r="G1526">
        <v>100200302</v>
      </c>
    </row>
    <row r="1527" spans="1:7" x14ac:dyDescent="0.3">
      <c r="A1527" t="s">
        <v>2044</v>
      </c>
      <c r="B1527" t="s">
        <v>2045</v>
      </c>
      <c r="C1527" t="s">
        <v>15</v>
      </c>
      <c r="D1527" t="s">
        <v>407</v>
      </c>
      <c r="E1527" t="s">
        <v>368</v>
      </c>
      <c r="F1527" t="s">
        <v>2048</v>
      </c>
      <c r="G1527">
        <v>100200302</v>
      </c>
    </row>
    <row r="1528" spans="1:7" x14ac:dyDescent="0.3">
      <c r="A1528" t="s">
        <v>2044</v>
      </c>
      <c r="B1528" t="s">
        <v>2045</v>
      </c>
      <c r="C1528" t="s">
        <v>15</v>
      </c>
      <c r="D1528" t="s">
        <v>407</v>
      </c>
      <c r="E1528" t="s">
        <v>381</v>
      </c>
      <c r="F1528" t="s">
        <v>2046</v>
      </c>
      <c r="G1528" t="s">
        <v>386</v>
      </c>
    </row>
    <row r="1529" spans="1:7" x14ac:dyDescent="0.3">
      <c r="A1529" t="s">
        <v>2044</v>
      </c>
      <c r="B1529" t="s">
        <v>2045</v>
      </c>
      <c r="C1529" t="s">
        <v>15</v>
      </c>
      <c r="D1529" t="s">
        <v>407</v>
      </c>
      <c r="E1529" t="s">
        <v>381</v>
      </c>
      <c r="F1529" t="s">
        <v>2048</v>
      </c>
      <c r="G1529" t="s">
        <v>386</v>
      </c>
    </row>
    <row r="1530" spans="1:7" x14ac:dyDescent="0.3">
      <c r="A1530" t="s">
        <v>2044</v>
      </c>
      <c r="B1530" t="s">
        <v>2045</v>
      </c>
      <c r="C1530" t="s">
        <v>15</v>
      </c>
      <c r="D1530" t="s">
        <v>407</v>
      </c>
      <c r="E1530" t="s">
        <v>369</v>
      </c>
      <c r="F1530" t="s">
        <v>2046</v>
      </c>
      <c r="G1530" t="s">
        <v>386</v>
      </c>
    </row>
    <row r="1531" spans="1:7" x14ac:dyDescent="0.3">
      <c r="A1531" t="s">
        <v>2044</v>
      </c>
      <c r="B1531" t="s">
        <v>2045</v>
      </c>
      <c r="C1531" t="s">
        <v>15</v>
      </c>
      <c r="D1531" t="s">
        <v>407</v>
      </c>
      <c r="E1531" t="s">
        <v>369</v>
      </c>
      <c r="F1531" t="s">
        <v>2048</v>
      </c>
      <c r="G1531" t="s">
        <v>386</v>
      </c>
    </row>
    <row r="1532" spans="1:7" x14ac:dyDescent="0.3">
      <c r="A1532" t="s">
        <v>2044</v>
      </c>
      <c r="B1532" t="s">
        <v>2045</v>
      </c>
      <c r="C1532" t="s">
        <v>15</v>
      </c>
      <c r="D1532" t="s">
        <v>407</v>
      </c>
      <c r="E1532" t="s">
        <v>377</v>
      </c>
      <c r="F1532" t="s">
        <v>2046</v>
      </c>
      <c r="G1532" t="s">
        <v>386</v>
      </c>
    </row>
    <row r="1533" spans="1:7" x14ac:dyDescent="0.3">
      <c r="A1533" t="s">
        <v>2044</v>
      </c>
      <c r="B1533" t="s">
        <v>2045</v>
      </c>
      <c r="C1533" t="s">
        <v>15</v>
      </c>
      <c r="D1533" t="s">
        <v>407</v>
      </c>
      <c r="E1533" t="s">
        <v>377</v>
      </c>
      <c r="F1533" t="s">
        <v>2048</v>
      </c>
      <c r="G1533" t="s">
        <v>386</v>
      </c>
    </row>
    <row r="1534" spans="1:7" x14ac:dyDescent="0.3">
      <c r="A1534" t="s">
        <v>2044</v>
      </c>
      <c r="B1534" t="s">
        <v>2045</v>
      </c>
      <c r="C1534" t="s">
        <v>15</v>
      </c>
      <c r="D1534" t="s">
        <v>407</v>
      </c>
      <c r="E1534" t="s">
        <v>370</v>
      </c>
      <c r="F1534" t="s">
        <v>2046</v>
      </c>
      <c r="G1534" t="s">
        <v>386</v>
      </c>
    </row>
    <row r="1535" spans="1:7" x14ac:dyDescent="0.3">
      <c r="A1535" t="s">
        <v>2044</v>
      </c>
      <c r="B1535" t="s">
        <v>2045</v>
      </c>
      <c r="C1535" t="s">
        <v>15</v>
      </c>
      <c r="D1535" t="s">
        <v>407</v>
      </c>
      <c r="E1535" t="s">
        <v>370</v>
      </c>
      <c r="F1535" t="s">
        <v>2048</v>
      </c>
      <c r="G1535" t="s">
        <v>386</v>
      </c>
    </row>
    <row r="1536" spans="1:7" x14ac:dyDescent="0.3">
      <c r="A1536" t="s">
        <v>2044</v>
      </c>
      <c r="B1536" t="s">
        <v>2045</v>
      </c>
      <c r="C1536" t="s">
        <v>15</v>
      </c>
      <c r="D1536" t="s">
        <v>407</v>
      </c>
      <c r="E1536" t="s">
        <v>375</v>
      </c>
      <c r="F1536" t="s">
        <v>2046</v>
      </c>
      <c r="G1536" t="s">
        <v>386</v>
      </c>
    </row>
    <row r="1537" spans="1:7" x14ac:dyDescent="0.3">
      <c r="A1537" t="s">
        <v>2044</v>
      </c>
      <c r="B1537" t="s">
        <v>2045</v>
      </c>
      <c r="C1537" t="s">
        <v>15</v>
      </c>
      <c r="D1537" t="s">
        <v>407</v>
      </c>
      <c r="E1537" t="s">
        <v>375</v>
      </c>
      <c r="F1537" t="s">
        <v>2048</v>
      </c>
      <c r="G1537" t="s">
        <v>386</v>
      </c>
    </row>
    <row r="1538" spans="1:7" x14ac:dyDescent="0.3">
      <c r="A1538" t="s">
        <v>2044</v>
      </c>
      <c r="B1538" t="s">
        <v>2045</v>
      </c>
      <c r="C1538" t="s">
        <v>15</v>
      </c>
      <c r="D1538" t="s">
        <v>407</v>
      </c>
      <c r="E1538" t="s">
        <v>376</v>
      </c>
      <c r="F1538" t="s">
        <v>2046</v>
      </c>
      <c r="G1538" t="s">
        <v>386</v>
      </c>
    </row>
    <row r="1539" spans="1:7" x14ac:dyDescent="0.3">
      <c r="A1539" t="s">
        <v>2044</v>
      </c>
      <c r="B1539" t="s">
        <v>2045</v>
      </c>
      <c r="C1539" t="s">
        <v>15</v>
      </c>
      <c r="D1539" t="s">
        <v>407</v>
      </c>
      <c r="E1539" t="s">
        <v>376</v>
      </c>
      <c r="F1539" t="s">
        <v>2048</v>
      </c>
      <c r="G1539" t="s">
        <v>386</v>
      </c>
    </row>
    <row r="1540" spans="1:7" x14ac:dyDescent="0.3">
      <c r="A1540" t="s">
        <v>2044</v>
      </c>
      <c r="B1540" t="s">
        <v>2045</v>
      </c>
      <c r="C1540" t="s">
        <v>15</v>
      </c>
      <c r="D1540" t="s">
        <v>407</v>
      </c>
      <c r="E1540" t="s">
        <v>380</v>
      </c>
      <c r="F1540" t="s">
        <v>2046</v>
      </c>
      <c r="G1540" t="s">
        <v>386</v>
      </c>
    </row>
    <row r="1541" spans="1:7" x14ac:dyDescent="0.3">
      <c r="A1541" t="s">
        <v>2044</v>
      </c>
      <c r="B1541" t="s">
        <v>2045</v>
      </c>
      <c r="C1541" t="s">
        <v>15</v>
      </c>
      <c r="D1541" t="s">
        <v>407</v>
      </c>
      <c r="E1541" t="s">
        <v>380</v>
      </c>
      <c r="F1541" t="s">
        <v>2048</v>
      </c>
      <c r="G1541" t="s">
        <v>386</v>
      </c>
    </row>
    <row r="1542" spans="1:7" x14ac:dyDescent="0.3">
      <c r="A1542" t="s">
        <v>2044</v>
      </c>
      <c r="B1542" t="s">
        <v>2045</v>
      </c>
      <c r="C1542" t="s">
        <v>15</v>
      </c>
      <c r="D1542" t="s">
        <v>407</v>
      </c>
      <c r="E1542" t="s">
        <v>378</v>
      </c>
      <c r="F1542" t="s">
        <v>2046</v>
      </c>
      <c r="G1542" t="s">
        <v>386</v>
      </c>
    </row>
    <row r="1543" spans="1:7" x14ac:dyDescent="0.3">
      <c r="A1543" t="s">
        <v>2044</v>
      </c>
      <c r="B1543" t="s">
        <v>2045</v>
      </c>
      <c r="C1543" t="s">
        <v>15</v>
      </c>
      <c r="D1543" t="s">
        <v>407</v>
      </c>
      <c r="E1543" t="s">
        <v>378</v>
      </c>
      <c r="F1543" t="s">
        <v>2048</v>
      </c>
      <c r="G1543" t="s">
        <v>386</v>
      </c>
    </row>
    <row r="1544" spans="1:7" x14ac:dyDescent="0.3">
      <c r="A1544" t="s">
        <v>2044</v>
      </c>
      <c r="B1544" t="s">
        <v>2045</v>
      </c>
      <c r="C1544" t="s">
        <v>15</v>
      </c>
      <c r="D1544" t="s">
        <v>407</v>
      </c>
      <c r="E1544" t="s">
        <v>373</v>
      </c>
      <c r="F1544" t="s">
        <v>2046</v>
      </c>
      <c r="G1544" t="s">
        <v>386</v>
      </c>
    </row>
    <row r="1545" spans="1:7" x14ac:dyDescent="0.3">
      <c r="A1545" t="s">
        <v>2044</v>
      </c>
      <c r="B1545" t="s">
        <v>2045</v>
      </c>
      <c r="C1545" t="s">
        <v>15</v>
      </c>
      <c r="D1545" t="s">
        <v>407</v>
      </c>
      <c r="E1545" t="s">
        <v>373</v>
      </c>
      <c r="F1545" t="s">
        <v>2048</v>
      </c>
      <c r="G1545" t="s">
        <v>386</v>
      </c>
    </row>
    <row r="1546" spans="1:7" x14ac:dyDescent="0.3">
      <c r="A1546" t="s">
        <v>2044</v>
      </c>
      <c r="B1546" t="s">
        <v>2045</v>
      </c>
      <c r="C1546" t="s">
        <v>15</v>
      </c>
      <c r="D1546" t="s">
        <v>407</v>
      </c>
      <c r="E1546" t="s">
        <v>382</v>
      </c>
      <c r="F1546" t="s">
        <v>2046</v>
      </c>
      <c r="G1546" t="s">
        <v>386</v>
      </c>
    </row>
    <row r="1547" spans="1:7" x14ac:dyDescent="0.3">
      <c r="A1547" t="s">
        <v>2044</v>
      </c>
      <c r="B1547" t="s">
        <v>2045</v>
      </c>
      <c r="C1547" t="s">
        <v>15</v>
      </c>
      <c r="D1547" t="s">
        <v>407</v>
      </c>
      <c r="E1547" t="s">
        <v>382</v>
      </c>
      <c r="F1547" t="s">
        <v>2048</v>
      </c>
      <c r="G1547" t="s">
        <v>386</v>
      </c>
    </row>
    <row r="1548" spans="1:7" x14ac:dyDescent="0.3">
      <c r="A1548" t="s">
        <v>2044</v>
      </c>
      <c r="B1548" t="s">
        <v>2045</v>
      </c>
      <c r="C1548" t="s">
        <v>15</v>
      </c>
      <c r="D1548" t="s">
        <v>407</v>
      </c>
      <c r="E1548" t="s">
        <v>372</v>
      </c>
      <c r="F1548" t="s">
        <v>2046</v>
      </c>
      <c r="G1548" t="s">
        <v>386</v>
      </c>
    </row>
    <row r="1549" spans="1:7" x14ac:dyDescent="0.3">
      <c r="A1549" t="s">
        <v>2044</v>
      </c>
      <c r="B1549" t="s">
        <v>2045</v>
      </c>
      <c r="C1549" t="s">
        <v>15</v>
      </c>
      <c r="D1549" t="s">
        <v>407</v>
      </c>
      <c r="E1549" t="s">
        <v>372</v>
      </c>
      <c r="F1549" t="s">
        <v>2048</v>
      </c>
      <c r="G1549" t="s">
        <v>386</v>
      </c>
    </row>
    <row r="1550" spans="1:7" x14ac:dyDescent="0.3">
      <c r="A1550" t="s">
        <v>2044</v>
      </c>
      <c r="B1550" t="s">
        <v>2045</v>
      </c>
      <c r="C1550" t="s">
        <v>15</v>
      </c>
      <c r="D1550" t="s">
        <v>407</v>
      </c>
      <c r="E1550" t="s">
        <v>367</v>
      </c>
      <c r="F1550" t="s">
        <v>2046</v>
      </c>
      <c r="G1550">
        <v>100200301</v>
      </c>
    </row>
    <row r="1551" spans="1:7" x14ac:dyDescent="0.3">
      <c r="A1551" t="s">
        <v>2044</v>
      </c>
      <c r="B1551" t="s">
        <v>2045</v>
      </c>
      <c r="C1551" t="s">
        <v>15</v>
      </c>
      <c r="D1551" t="s">
        <v>407</v>
      </c>
      <c r="E1551" t="s">
        <v>367</v>
      </c>
      <c r="F1551" t="s">
        <v>2048</v>
      </c>
      <c r="G1551">
        <v>100200301</v>
      </c>
    </row>
    <row r="1552" spans="1:7" x14ac:dyDescent="0.3">
      <c r="A1552" t="s">
        <v>2044</v>
      </c>
      <c r="B1552" t="s">
        <v>2045</v>
      </c>
      <c r="C1552" t="s">
        <v>15</v>
      </c>
      <c r="D1552" t="s">
        <v>407</v>
      </c>
      <c r="E1552" t="s">
        <v>371</v>
      </c>
      <c r="F1552" t="s">
        <v>2046</v>
      </c>
      <c r="G1552" t="s">
        <v>386</v>
      </c>
    </row>
    <row r="1553" spans="1:7" x14ac:dyDescent="0.3">
      <c r="A1553" t="s">
        <v>2044</v>
      </c>
      <c r="B1553" t="s">
        <v>2045</v>
      </c>
      <c r="C1553" t="s">
        <v>15</v>
      </c>
      <c r="D1553" t="s">
        <v>407</v>
      </c>
      <c r="E1553" t="s">
        <v>371</v>
      </c>
      <c r="F1553" t="s">
        <v>2048</v>
      </c>
      <c r="G1553" t="s">
        <v>386</v>
      </c>
    </row>
    <row r="1554" spans="1:7" x14ac:dyDescent="0.3">
      <c r="A1554" t="s">
        <v>2044</v>
      </c>
      <c r="B1554" t="s">
        <v>2045</v>
      </c>
      <c r="C1554" t="s">
        <v>15</v>
      </c>
      <c r="D1554" t="s">
        <v>407</v>
      </c>
      <c r="E1554" t="s">
        <v>374</v>
      </c>
      <c r="F1554" t="s">
        <v>2046</v>
      </c>
      <c r="G1554" t="s">
        <v>386</v>
      </c>
    </row>
    <row r="1555" spans="1:7" x14ac:dyDescent="0.3">
      <c r="A1555" t="s">
        <v>2044</v>
      </c>
      <c r="B1555" t="s">
        <v>2045</v>
      </c>
      <c r="C1555" t="s">
        <v>15</v>
      </c>
      <c r="D1555" t="s">
        <v>407</v>
      </c>
      <c r="E1555" t="s">
        <v>374</v>
      </c>
      <c r="F1555" t="s">
        <v>2048</v>
      </c>
      <c r="G1555" t="s">
        <v>386</v>
      </c>
    </row>
    <row r="1556" spans="1:7" x14ac:dyDescent="0.3">
      <c r="A1556" t="s">
        <v>2044</v>
      </c>
      <c r="B1556" t="s">
        <v>2045</v>
      </c>
      <c r="C1556" t="s">
        <v>15</v>
      </c>
      <c r="D1556" t="s">
        <v>407</v>
      </c>
      <c r="E1556" t="s">
        <v>379</v>
      </c>
      <c r="F1556" t="s">
        <v>2046</v>
      </c>
      <c r="G1556" t="s">
        <v>386</v>
      </c>
    </row>
    <row r="1557" spans="1:7" x14ac:dyDescent="0.3">
      <c r="A1557" t="s">
        <v>2044</v>
      </c>
      <c r="B1557" t="s">
        <v>2045</v>
      </c>
      <c r="C1557" t="s">
        <v>15</v>
      </c>
      <c r="D1557" t="s">
        <v>407</v>
      </c>
      <c r="E1557" t="s">
        <v>379</v>
      </c>
      <c r="F1557" t="s">
        <v>2048</v>
      </c>
      <c r="G1557" t="s">
        <v>386</v>
      </c>
    </row>
    <row r="1558" spans="1:7" x14ac:dyDescent="0.3">
      <c r="A1558" t="s">
        <v>2057</v>
      </c>
      <c r="B1558" t="s">
        <v>2045</v>
      </c>
      <c r="C1558" t="s">
        <v>19</v>
      </c>
      <c r="D1558" t="s">
        <v>15</v>
      </c>
      <c r="E1558" t="s">
        <v>14</v>
      </c>
      <c r="F1558" t="s">
        <v>2059</v>
      </c>
      <c r="G1558">
        <v>100200300</v>
      </c>
    </row>
    <row r="1559" spans="1:7" x14ac:dyDescent="0.3">
      <c r="A1559" t="s">
        <v>2057</v>
      </c>
      <c r="B1559" t="s">
        <v>2045</v>
      </c>
      <c r="C1559" t="s">
        <v>19</v>
      </c>
      <c r="D1559" t="s">
        <v>407</v>
      </c>
      <c r="E1559" t="s">
        <v>14</v>
      </c>
      <c r="F1559" t="s">
        <v>2059</v>
      </c>
      <c r="G1559">
        <v>100200300</v>
      </c>
    </row>
    <row r="1560" spans="1:7" x14ac:dyDescent="0.3">
      <c r="A1560" t="s">
        <v>2057</v>
      </c>
      <c r="B1560" t="s">
        <v>2045</v>
      </c>
      <c r="C1560" t="s">
        <v>15</v>
      </c>
      <c r="D1560" t="s">
        <v>407</v>
      </c>
      <c r="E1560" t="s">
        <v>368</v>
      </c>
      <c r="F1560" t="s">
        <v>2059</v>
      </c>
      <c r="G1560">
        <v>100200302</v>
      </c>
    </row>
    <row r="1561" spans="1:7" x14ac:dyDescent="0.3">
      <c r="A1561" t="s">
        <v>2057</v>
      </c>
      <c r="B1561" t="s">
        <v>2045</v>
      </c>
      <c r="C1561" t="s">
        <v>15</v>
      </c>
      <c r="D1561" t="s">
        <v>407</v>
      </c>
      <c r="E1561" t="s">
        <v>381</v>
      </c>
      <c r="F1561" t="s">
        <v>2059</v>
      </c>
      <c r="G1561" t="s">
        <v>386</v>
      </c>
    </row>
    <row r="1562" spans="1:7" x14ac:dyDescent="0.3">
      <c r="A1562" t="s">
        <v>2057</v>
      </c>
      <c r="B1562" t="s">
        <v>2045</v>
      </c>
      <c r="C1562" t="s">
        <v>15</v>
      </c>
      <c r="D1562" t="s">
        <v>407</v>
      </c>
      <c r="E1562" t="s">
        <v>369</v>
      </c>
      <c r="F1562" t="s">
        <v>2059</v>
      </c>
      <c r="G1562" t="s">
        <v>386</v>
      </c>
    </row>
    <row r="1563" spans="1:7" x14ac:dyDescent="0.3">
      <c r="A1563" t="s">
        <v>2057</v>
      </c>
      <c r="B1563" t="s">
        <v>2045</v>
      </c>
      <c r="C1563" t="s">
        <v>15</v>
      </c>
      <c r="D1563" t="s">
        <v>407</v>
      </c>
      <c r="E1563" t="s">
        <v>377</v>
      </c>
      <c r="F1563" t="s">
        <v>2059</v>
      </c>
      <c r="G1563" t="s">
        <v>386</v>
      </c>
    </row>
    <row r="1564" spans="1:7" x14ac:dyDescent="0.3">
      <c r="A1564" t="s">
        <v>2057</v>
      </c>
      <c r="B1564" t="s">
        <v>2045</v>
      </c>
      <c r="C1564" t="s">
        <v>15</v>
      </c>
      <c r="D1564" t="s">
        <v>407</v>
      </c>
      <c r="E1564" t="s">
        <v>370</v>
      </c>
      <c r="F1564" t="s">
        <v>2059</v>
      </c>
      <c r="G1564" t="s">
        <v>386</v>
      </c>
    </row>
    <row r="1565" spans="1:7" x14ac:dyDescent="0.3">
      <c r="A1565" t="s">
        <v>2057</v>
      </c>
      <c r="B1565" t="s">
        <v>2045</v>
      </c>
      <c r="C1565" t="s">
        <v>15</v>
      </c>
      <c r="D1565" t="s">
        <v>407</v>
      </c>
      <c r="E1565" t="s">
        <v>375</v>
      </c>
      <c r="F1565" t="s">
        <v>2059</v>
      </c>
      <c r="G1565" t="s">
        <v>386</v>
      </c>
    </row>
    <row r="1566" spans="1:7" x14ac:dyDescent="0.3">
      <c r="A1566" t="s">
        <v>2057</v>
      </c>
      <c r="B1566" t="s">
        <v>2045</v>
      </c>
      <c r="C1566" t="s">
        <v>15</v>
      </c>
      <c r="D1566" t="s">
        <v>407</v>
      </c>
      <c r="E1566" t="s">
        <v>376</v>
      </c>
      <c r="F1566" t="s">
        <v>2059</v>
      </c>
      <c r="G1566" t="s">
        <v>386</v>
      </c>
    </row>
    <row r="1567" spans="1:7" x14ac:dyDescent="0.3">
      <c r="A1567" t="s">
        <v>2057</v>
      </c>
      <c r="B1567" t="s">
        <v>2045</v>
      </c>
      <c r="C1567" t="s">
        <v>15</v>
      </c>
      <c r="D1567" t="s">
        <v>407</v>
      </c>
      <c r="E1567" t="s">
        <v>380</v>
      </c>
      <c r="F1567" t="s">
        <v>2059</v>
      </c>
      <c r="G1567" t="s">
        <v>386</v>
      </c>
    </row>
    <row r="1568" spans="1:7" x14ac:dyDescent="0.3">
      <c r="A1568" t="s">
        <v>2057</v>
      </c>
      <c r="B1568" t="s">
        <v>2045</v>
      </c>
      <c r="C1568" t="s">
        <v>15</v>
      </c>
      <c r="D1568" t="s">
        <v>407</v>
      </c>
      <c r="E1568" t="s">
        <v>378</v>
      </c>
      <c r="F1568" t="s">
        <v>2059</v>
      </c>
      <c r="G1568" t="s">
        <v>386</v>
      </c>
    </row>
    <row r="1569" spans="1:7" x14ac:dyDescent="0.3">
      <c r="A1569" t="s">
        <v>2057</v>
      </c>
      <c r="B1569" t="s">
        <v>2045</v>
      </c>
      <c r="C1569" t="s">
        <v>15</v>
      </c>
      <c r="D1569" t="s">
        <v>407</v>
      </c>
      <c r="E1569" t="s">
        <v>373</v>
      </c>
      <c r="F1569" t="s">
        <v>2059</v>
      </c>
      <c r="G1569" t="s">
        <v>386</v>
      </c>
    </row>
    <row r="1570" spans="1:7" x14ac:dyDescent="0.3">
      <c r="A1570" t="s">
        <v>2057</v>
      </c>
      <c r="B1570" t="s">
        <v>2045</v>
      </c>
      <c r="C1570" t="s">
        <v>15</v>
      </c>
      <c r="D1570" t="s">
        <v>407</v>
      </c>
      <c r="E1570" t="s">
        <v>382</v>
      </c>
      <c r="F1570" t="s">
        <v>2059</v>
      </c>
      <c r="G1570" t="s">
        <v>386</v>
      </c>
    </row>
    <row r="1571" spans="1:7" x14ac:dyDescent="0.3">
      <c r="A1571" t="s">
        <v>2057</v>
      </c>
      <c r="B1571" t="s">
        <v>2045</v>
      </c>
      <c r="C1571" t="s">
        <v>15</v>
      </c>
      <c r="D1571" t="s">
        <v>407</v>
      </c>
      <c r="E1571" t="s">
        <v>372</v>
      </c>
      <c r="F1571" t="s">
        <v>2059</v>
      </c>
      <c r="G1571" t="s">
        <v>386</v>
      </c>
    </row>
    <row r="1572" spans="1:7" x14ac:dyDescent="0.3">
      <c r="A1572" t="s">
        <v>2057</v>
      </c>
      <c r="B1572" t="s">
        <v>2045</v>
      </c>
      <c r="C1572" t="s">
        <v>15</v>
      </c>
      <c r="D1572" t="s">
        <v>407</v>
      </c>
      <c r="E1572" t="s">
        <v>367</v>
      </c>
      <c r="F1572" t="s">
        <v>2059</v>
      </c>
      <c r="G1572">
        <v>100200301</v>
      </c>
    </row>
    <row r="1573" spans="1:7" x14ac:dyDescent="0.3">
      <c r="A1573" t="s">
        <v>2057</v>
      </c>
      <c r="B1573" t="s">
        <v>2045</v>
      </c>
      <c r="C1573" t="s">
        <v>15</v>
      </c>
      <c r="D1573" t="s">
        <v>407</v>
      </c>
      <c r="E1573" t="s">
        <v>371</v>
      </c>
      <c r="F1573" t="s">
        <v>2059</v>
      </c>
      <c r="G1573" t="s">
        <v>386</v>
      </c>
    </row>
    <row r="1574" spans="1:7" x14ac:dyDescent="0.3">
      <c r="A1574" t="s">
        <v>2057</v>
      </c>
      <c r="B1574" t="s">
        <v>2045</v>
      </c>
      <c r="C1574" t="s">
        <v>15</v>
      </c>
      <c r="D1574" t="s">
        <v>407</v>
      </c>
      <c r="E1574" t="s">
        <v>374</v>
      </c>
      <c r="F1574" t="s">
        <v>2059</v>
      </c>
      <c r="G1574" t="s">
        <v>386</v>
      </c>
    </row>
    <row r="1575" spans="1:7" x14ac:dyDescent="0.3">
      <c r="A1575" t="s">
        <v>2057</v>
      </c>
      <c r="B1575" t="s">
        <v>2045</v>
      </c>
      <c r="C1575" t="s">
        <v>15</v>
      </c>
      <c r="D1575" t="s">
        <v>407</v>
      </c>
      <c r="E1575" t="s">
        <v>379</v>
      </c>
      <c r="F1575" t="s">
        <v>2059</v>
      </c>
      <c r="G1575" t="s">
        <v>386</v>
      </c>
    </row>
    <row r="1576" spans="1:7" x14ac:dyDescent="0.3">
      <c r="A1576" t="s">
        <v>3571</v>
      </c>
      <c r="B1576" t="s">
        <v>3568</v>
      </c>
      <c r="C1576" t="s">
        <v>19</v>
      </c>
      <c r="D1576" t="s">
        <v>3582</v>
      </c>
      <c r="E1576" t="s">
        <v>14</v>
      </c>
      <c r="F1576" t="s">
        <v>3569</v>
      </c>
      <c r="G1576">
        <v>100200300</v>
      </c>
    </row>
    <row r="1577" spans="1:7" x14ac:dyDescent="0.3">
      <c r="A1577" t="s">
        <v>3571</v>
      </c>
      <c r="B1577" t="s">
        <v>3568</v>
      </c>
      <c r="C1577" t="s">
        <v>19</v>
      </c>
      <c r="D1577" t="s">
        <v>3582</v>
      </c>
      <c r="E1577" t="s">
        <v>14</v>
      </c>
      <c r="F1577" t="s">
        <v>3573</v>
      </c>
      <c r="G1577">
        <v>100200300</v>
      </c>
    </row>
    <row r="1578" spans="1:7" x14ac:dyDescent="0.3">
      <c r="A1578" t="s">
        <v>3571</v>
      </c>
      <c r="B1578" t="s">
        <v>3568</v>
      </c>
      <c r="C1578" t="s">
        <v>15</v>
      </c>
      <c r="D1578" t="s">
        <v>3583</v>
      </c>
      <c r="E1578" t="s">
        <v>368</v>
      </c>
      <c r="F1578" t="s">
        <v>3569</v>
      </c>
      <c r="G1578">
        <v>100200302</v>
      </c>
    </row>
    <row r="1579" spans="1:7" x14ac:dyDescent="0.3">
      <c r="A1579" t="s">
        <v>3571</v>
      </c>
      <c r="B1579" t="s">
        <v>3568</v>
      </c>
      <c r="C1579" t="s">
        <v>15</v>
      </c>
      <c r="D1579" t="s">
        <v>3583</v>
      </c>
      <c r="E1579" t="s">
        <v>368</v>
      </c>
      <c r="F1579" t="s">
        <v>3573</v>
      </c>
      <c r="G1579">
        <v>100200302</v>
      </c>
    </row>
    <row r="1580" spans="1:7" x14ac:dyDescent="0.3">
      <c r="A1580" t="s">
        <v>3571</v>
      </c>
      <c r="B1580" t="s">
        <v>3568</v>
      </c>
      <c r="C1580" t="s">
        <v>15</v>
      </c>
      <c r="D1580" t="s">
        <v>3583</v>
      </c>
      <c r="E1580" t="s">
        <v>381</v>
      </c>
      <c r="F1580" t="s">
        <v>3569</v>
      </c>
      <c r="G1580" t="s">
        <v>386</v>
      </c>
    </row>
    <row r="1581" spans="1:7" x14ac:dyDescent="0.3">
      <c r="A1581" t="s">
        <v>3571</v>
      </c>
      <c r="B1581" t="s">
        <v>3568</v>
      </c>
      <c r="C1581" t="s">
        <v>15</v>
      </c>
      <c r="D1581" t="s">
        <v>3583</v>
      </c>
      <c r="E1581" t="s">
        <v>381</v>
      </c>
      <c r="F1581" t="s">
        <v>3573</v>
      </c>
      <c r="G1581" t="s">
        <v>386</v>
      </c>
    </row>
    <row r="1582" spans="1:7" x14ac:dyDescent="0.3">
      <c r="A1582" t="s">
        <v>3571</v>
      </c>
      <c r="B1582" t="s">
        <v>3568</v>
      </c>
      <c r="C1582" t="s">
        <v>15</v>
      </c>
      <c r="D1582" t="s">
        <v>3583</v>
      </c>
      <c r="E1582" t="s">
        <v>369</v>
      </c>
      <c r="F1582" t="s">
        <v>3569</v>
      </c>
      <c r="G1582" t="s">
        <v>386</v>
      </c>
    </row>
    <row r="1583" spans="1:7" x14ac:dyDescent="0.3">
      <c r="A1583" t="s">
        <v>3571</v>
      </c>
      <c r="B1583" t="s">
        <v>3568</v>
      </c>
      <c r="C1583" t="s">
        <v>15</v>
      </c>
      <c r="D1583" t="s">
        <v>3583</v>
      </c>
      <c r="E1583" t="s">
        <v>369</v>
      </c>
      <c r="F1583" t="s">
        <v>3573</v>
      </c>
      <c r="G1583" t="s">
        <v>386</v>
      </c>
    </row>
    <row r="1584" spans="1:7" x14ac:dyDescent="0.3">
      <c r="A1584" t="s">
        <v>3571</v>
      </c>
      <c r="B1584" t="s">
        <v>3568</v>
      </c>
      <c r="C1584" t="s">
        <v>15</v>
      </c>
      <c r="D1584" t="s">
        <v>3583</v>
      </c>
      <c r="E1584" t="s">
        <v>377</v>
      </c>
      <c r="F1584" t="s">
        <v>3569</v>
      </c>
      <c r="G1584" t="s">
        <v>386</v>
      </c>
    </row>
    <row r="1585" spans="1:7" x14ac:dyDescent="0.3">
      <c r="A1585" t="s">
        <v>3571</v>
      </c>
      <c r="B1585" t="s">
        <v>3568</v>
      </c>
      <c r="C1585" t="s">
        <v>15</v>
      </c>
      <c r="D1585" t="s">
        <v>3583</v>
      </c>
      <c r="E1585" t="s">
        <v>377</v>
      </c>
      <c r="F1585" t="s">
        <v>3573</v>
      </c>
      <c r="G1585" t="s">
        <v>386</v>
      </c>
    </row>
    <row r="1586" spans="1:7" x14ac:dyDescent="0.3">
      <c r="A1586" t="s">
        <v>3571</v>
      </c>
      <c r="B1586" t="s">
        <v>3568</v>
      </c>
      <c r="C1586" t="s">
        <v>15</v>
      </c>
      <c r="D1586" t="s">
        <v>3583</v>
      </c>
      <c r="E1586" t="s">
        <v>370</v>
      </c>
      <c r="F1586" t="s">
        <v>3569</v>
      </c>
      <c r="G1586" t="s">
        <v>386</v>
      </c>
    </row>
    <row r="1587" spans="1:7" x14ac:dyDescent="0.3">
      <c r="A1587" t="s">
        <v>3571</v>
      </c>
      <c r="B1587" t="s">
        <v>3568</v>
      </c>
      <c r="C1587" t="s">
        <v>15</v>
      </c>
      <c r="D1587" t="s">
        <v>3583</v>
      </c>
      <c r="E1587" t="s">
        <v>370</v>
      </c>
      <c r="F1587" t="s">
        <v>3573</v>
      </c>
      <c r="G1587" t="s">
        <v>386</v>
      </c>
    </row>
    <row r="1588" spans="1:7" x14ac:dyDescent="0.3">
      <c r="A1588" t="s">
        <v>3571</v>
      </c>
      <c r="B1588" t="s">
        <v>3568</v>
      </c>
      <c r="C1588" t="s">
        <v>15</v>
      </c>
      <c r="D1588" t="s">
        <v>3583</v>
      </c>
      <c r="E1588" t="s">
        <v>375</v>
      </c>
      <c r="F1588" t="s">
        <v>3569</v>
      </c>
      <c r="G1588" t="s">
        <v>386</v>
      </c>
    </row>
    <row r="1589" spans="1:7" x14ac:dyDescent="0.3">
      <c r="A1589" t="s">
        <v>3571</v>
      </c>
      <c r="B1589" t="s">
        <v>3568</v>
      </c>
      <c r="C1589" t="s">
        <v>15</v>
      </c>
      <c r="D1589" t="s">
        <v>3583</v>
      </c>
      <c r="E1589" t="s">
        <v>375</v>
      </c>
      <c r="F1589" t="s">
        <v>3573</v>
      </c>
      <c r="G1589" t="s">
        <v>386</v>
      </c>
    </row>
    <row r="1590" spans="1:7" x14ac:dyDescent="0.3">
      <c r="A1590" t="s">
        <v>3571</v>
      </c>
      <c r="B1590" t="s">
        <v>3568</v>
      </c>
      <c r="C1590" t="s">
        <v>15</v>
      </c>
      <c r="D1590" t="s">
        <v>3583</v>
      </c>
      <c r="E1590" t="s">
        <v>376</v>
      </c>
      <c r="F1590" t="s">
        <v>3569</v>
      </c>
      <c r="G1590" t="s">
        <v>386</v>
      </c>
    </row>
    <row r="1591" spans="1:7" x14ac:dyDescent="0.3">
      <c r="A1591" t="s">
        <v>3571</v>
      </c>
      <c r="B1591" t="s">
        <v>3568</v>
      </c>
      <c r="C1591" t="s">
        <v>15</v>
      </c>
      <c r="D1591" t="s">
        <v>3583</v>
      </c>
      <c r="E1591" t="s">
        <v>376</v>
      </c>
      <c r="F1591" t="s">
        <v>3573</v>
      </c>
      <c r="G1591" t="s">
        <v>386</v>
      </c>
    </row>
    <row r="1592" spans="1:7" x14ac:dyDescent="0.3">
      <c r="A1592" t="s">
        <v>3571</v>
      </c>
      <c r="B1592" t="s">
        <v>3568</v>
      </c>
      <c r="C1592" t="s">
        <v>15</v>
      </c>
      <c r="D1592" t="s">
        <v>3583</v>
      </c>
      <c r="E1592" t="s">
        <v>380</v>
      </c>
      <c r="F1592" t="s">
        <v>3569</v>
      </c>
      <c r="G1592" t="s">
        <v>386</v>
      </c>
    </row>
    <row r="1593" spans="1:7" x14ac:dyDescent="0.3">
      <c r="A1593" t="s">
        <v>3571</v>
      </c>
      <c r="B1593" t="s">
        <v>3568</v>
      </c>
      <c r="C1593" t="s">
        <v>15</v>
      </c>
      <c r="D1593" t="s">
        <v>3583</v>
      </c>
      <c r="E1593" t="s">
        <v>380</v>
      </c>
      <c r="F1593" t="s">
        <v>3573</v>
      </c>
      <c r="G1593" t="s">
        <v>386</v>
      </c>
    </row>
    <row r="1594" spans="1:7" x14ac:dyDescent="0.3">
      <c r="A1594" t="s">
        <v>3571</v>
      </c>
      <c r="B1594" t="s">
        <v>3568</v>
      </c>
      <c r="C1594" t="s">
        <v>15</v>
      </c>
      <c r="D1594" t="s">
        <v>3583</v>
      </c>
      <c r="E1594" t="s">
        <v>378</v>
      </c>
      <c r="F1594" t="s">
        <v>3569</v>
      </c>
      <c r="G1594" t="s">
        <v>386</v>
      </c>
    </row>
    <row r="1595" spans="1:7" x14ac:dyDescent="0.3">
      <c r="A1595" t="s">
        <v>3571</v>
      </c>
      <c r="B1595" t="s">
        <v>3568</v>
      </c>
      <c r="C1595" t="s">
        <v>15</v>
      </c>
      <c r="D1595" t="s">
        <v>3583</v>
      </c>
      <c r="E1595" t="s">
        <v>378</v>
      </c>
      <c r="F1595" t="s">
        <v>3573</v>
      </c>
      <c r="G1595" t="s">
        <v>386</v>
      </c>
    </row>
    <row r="1596" spans="1:7" x14ac:dyDescent="0.3">
      <c r="A1596" t="s">
        <v>3571</v>
      </c>
      <c r="B1596" t="s">
        <v>3568</v>
      </c>
      <c r="C1596" t="s">
        <v>15</v>
      </c>
      <c r="D1596" t="s">
        <v>3583</v>
      </c>
      <c r="E1596" t="s">
        <v>373</v>
      </c>
      <c r="F1596" t="s">
        <v>3569</v>
      </c>
      <c r="G1596" t="s">
        <v>386</v>
      </c>
    </row>
    <row r="1597" spans="1:7" x14ac:dyDescent="0.3">
      <c r="A1597" t="s">
        <v>3571</v>
      </c>
      <c r="B1597" t="s">
        <v>3568</v>
      </c>
      <c r="C1597" t="s">
        <v>15</v>
      </c>
      <c r="D1597" t="s">
        <v>3583</v>
      </c>
      <c r="E1597" t="s">
        <v>373</v>
      </c>
      <c r="F1597" t="s">
        <v>3573</v>
      </c>
      <c r="G1597" t="s">
        <v>386</v>
      </c>
    </row>
    <row r="1598" spans="1:7" x14ac:dyDescent="0.3">
      <c r="A1598" t="s">
        <v>3571</v>
      </c>
      <c r="B1598" t="s">
        <v>3568</v>
      </c>
      <c r="C1598" t="s">
        <v>15</v>
      </c>
      <c r="D1598" t="s">
        <v>3583</v>
      </c>
      <c r="E1598" t="s">
        <v>382</v>
      </c>
      <c r="F1598" t="s">
        <v>3569</v>
      </c>
      <c r="G1598" t="s">
        <v>386</v>
      </c>
    </row>
    <row r="1599" spans="1:7" x14ac:dyDescent="0.3">
      <c r="A1599" t="s">
        <v>3571</v>
      </c>
      <c r="B1599" t="s">
        <v>3568</v>
      </c>
      <c r="C1599" t="s">
        <v>15</v>
      </c>
      <c r="D1599" t="s">
        <v>3583</v>
      </c>
      <c r="E1599" t="s">
        <v>382</v>
      </c>
      <c r="F1599" t="s">
        <v>3573</v>
      </c>
      <c r="G1599" t="s">
        <v>386</v>
      </c>
    </row>
    <row r="1600" spans="1:7" x14ac:dyDescent="0.3">
      <c r="A1600" t="s">
        <v>3571</v>
      </c>
      <c r="B1600" t="s">
        <v>3568</v>
      </c>
      <c r="C1600" t="s">
        <v>15</v>
      </c>
      <c r="D1600" t="s">
        <v>3583</v>
      </c>
      <c r="E1600" t="s">
        <v>372</v>
      </c>
      <c r="F1600" t="s">
        <v>3569</v>
      </c>
      <c r="G1600" t="s">
        <v>386</v>
      </c>
    </row>
    <row r="1601" spans="1:7" x14ac:dyDescent="0.3">
      <c r="A1601" t="s">
        <v>3571</v>
      </c>
      <c r="B1601" t="s">
        <v>3568</v>
      </c>
      <c r="C1601" t="s">
        <v>15</v>
      </c>
      <c r="D1601" t="s">
        <v>3583</v>
      </c>
      <c r="E1601" t="s">
        <v>372</v>
      </c>
      <c r="F1601" t="s">
        <v>3573</v>
      </c>
      <c r="G1601" t="s">
        <v>386</v>
      </c>
    </row>
    <row r="1602" spans="1:7" x14ac:dyDescent="0.3">
      <c r="A1602" t="s">
        <v>3571</v>
      </c>
      <c r="B1602" t="s">
        <v>3568</v>
      </c>
      <c r="C1602" t="s">
        <v>15</v>
      </c>
      <c r="D1602" t="s">
        <v>3583</v>
      </c>
      <c r="E1602" t="s">
        <v>367</v>
      </c>
      <c r="F1602" t="s">
        <v>3569</v>
      </c>
      <c r="G1602">
        <v>100200301</v>
      </c>
    </row>
    <row r="1603" spans="1:7" x14ac:dyDescent="0.3">
      <c r="A1603" t="s">
        <v>3571</v>
      </c>
      <c r="B1603" t="s">
        <v>3568</v>
      </c>
      <c r="C1603" t="s">
        <v>15</v>
      </c>
      <c r="D1603" t="s">
        <v>3583</v>
      </c>
      <c r="E1603" t="s">
        <v>367</v>
      </c>
      <c r="F1603" t="s">
        <v>3573</v>
      </c>
      <c r="G1603">
        <v>100200301</v>
      </c>
    </row>
    <row r="1604" spans="1:7" x14ac:dyDescent="0.3">
      <c r="A1604" t="s">
        <v>3571</v>
      </c>
      <c r="B1604" t="s">
        <v>3568</v>
      </c>
      <c r="C1604" t="s">
        <v>15</v>
      </c>
      <c r="D1604" t="s">
        <v>3583</v>
      </c>
      <c r="E1604" t="s">
        <v>371</v>
      </c>
      <c r="F1604" t="s">
        <v>3569</v>
      </c>
      <c r="G1604" t="s">
        <v>386</v>
      </c>
    </row>
    <row r="1605" spans="1:7" x14ac:dyDescent="0.3">
      <c r="A1605" t="s">
        <v>3571</v>
      </c>
      <c r="B1605" t="s">
        <v>3568</v>
      </c>
      <c r="C1605" t="s">
        <v>15</v>
      </c>
      <c r="D1605" t="s">
        <v>3583</v>
      </c>
      <c r="E1605" t="s">
        <v>371</v>
      </c>
      <c r="F1605" t="s">
        <v>3573</v>
      </c>
      <c r="G1605" t="s">
        <v>386</v>
      </c>
    </row>
    <row r="1606" spans="1:7" x14ac:dyDescent="0.3">
      <c r="A1606" t="s">
        <v>3571</v>
      </c>
      <c r="B1606" t="s">
        <v>3568</v>
      </c>
      <c r="C1606" t="s">
        <v>15</v>
      </c>
      <c r="D1606" t="s">
        <v>3583</v>
      </c>
      <c r="E1606" t="s">
        <v>374</v>
      </c>
      <c r="F1606" t="s">
        <v>3569</v>
      </c>
      <c r="G1606" t="s">
        <v>386</v>
      </c>
    </row>
    <row r="1607" spans="1:7" x14ac:dyDescent="0.3">
      <c r="A1607" t="s">
        <v>3571</v>
      </c>
      <c r="B1607" t="s">
        <v>3568</v>
      </c>
      <c r="C1607" t="s">
        <v>15</v>
      </c>
      <c r="D1607" t="s">
        <v>3583</v>
      </c>
      <c r="E1607" t="s">
        <v>374</v>
      </c>
      <c r="F1607" t="s">
        <v>3573</v>
      </c>
      <c r="G1607" t="s">
        <v>386</v>
      </c>
    </row>
    <row r="1608" spans="1:7" x14ac:dyDescent="0.3">
      <c r="A1608" t="s">
        <v>3571</v>
      </c>
      <c r="B1608" t="s">
        <v>3568</v>
      </c>
      <c r="C1608" t="s">
        <v>15</v>
      </c>
      <c r="D1608" t="s">
        <v>3583</v>
      </c>
      <c r="E1608" t="s">
        <v>379</v>
      </c>
      <c r="F1608" t="s">
        <v>3569</v>
      </c>
      <c r="G1608" t="s">
        <v>386</v>
      </c>
    </row>
    <row r="1609" spans="1:7" x14ac:dyDescent="0.3">
      <c r="A1609" t="s">
        <v>3571</v>
      </c>
      <c r="B1609" t="s">
        <v>3568</v>
      </c>
      <c r="C1609" t="s">
        <v>15</v>
      </c>
      <c r="D1609" t="s">
        <v>3583</v>
      </c>
      <c r="E1609" t="s">
        <v>379</v>
      </c>
      <c r="F1609" t="s">
        <v>3573</v>
      </c>
      <c r="G1609" t="s">
        <v>386</v>
      </c>
    </row>
    <row r="1610" spans="1:7" x14ac:dyDescent="0.3">
      <c r="A1610" t="s">
        <v>3571</v>
      </c>
      <c r="B1610" t="s">
        <v>3568</v>
      </c>
      <c r="C1610" t="s">
        <v>17</v>
      </c>
      <c r="D1610" t="s">
        <v>407</v>
      </c>
      <c r="E1610" t="s">
        <v>365</v>
      </c>
      <c r="F1610" t="s">
        <v>3569</v>
      </c>
      <c r="G1610" t="s">
        <v>386</v>
      </c>
    </row>
    <row r="1611" spans="1:7" x14ac:dyDescent="0.3">
      <c r="A1611" t="s">
        <v>3571</v>
      </c>
      <c r="B1611" t="s">
        <v>3568</v>
      </c>
      <c r="C1611" t="s">
        <v>17</v>
      </c>
      <c r="D1611" t="s">
        <v>3581</v>
      </c>
      <c r="E1611" t="s">
        <v>283</v>
      </c>
      <c r="F1611" t="s">
        <v>3569</v>
      </c>
      <c r="G1611" t="s">
        <v>386</v>
      </c>
    </row>
    <row r="1612" spans="1:7" x14ac:dyDescent="0.3">
      <c r="A1612" t="s">
        <v>3571</v>
      </c>
      <c r="B1612" t="s">
        <v>3568</v>
      </c>
      <c r="C1612" t="s">
        <v>17</v>
      </c>
      <c r="D1612" t="s">
        <v>3581</v>
      </c>
      <c r="E1612" t="s">
        <v>283</v>
      </c>
      <c r="F1612" t="s">
        <v>3573</v>
      </c>
      <c r="G1612" t="s">
        <v>386</v>
      </c>
    </row>
    <row r="1613" spans="1:7" x14ac:dyDescent="0.3">
      <c r="A1613" t="s">
        <v>3571</v>
      </c>
      <c r="B1613" t="s">
        <v>3568</v>
      </c>
      <c r="C1613" t="s">
        <v>17</v>
      </c>
      <c r="D1613" t="s">
        <v>3581</v>
      </c>
      <c r="E1613" t="s">
        <v>88</v>
      </c>
      <c r="F1613" t="s">
        <v>3569</v>
      </c>
      <c r="G1613" t="s">
        <v>386</v>
      </c>
    </row>
    <row r="1614" spans="1:7" x14ac:dyDescent="0.3">
      <c r="A1614" t="s">
        <v>3571</v>
      </c>
      <c r="B1614" t="s">
        <v>3568</v>
      </c>
      <c r="C1614" t="s">
        <v>17</v>
      </c>
      <c r="D1614" t="s">
        <v>3581</v>
      </c>
      <c r="E1614" t="s">
        <v>88</v>
      </c>
      <c r="F1614" t="s">
        <v>3573</v>
      </c>
      <c r="G1614" t="s">
        <v>386</v>
      </c>
    </row>
    <row r="1615" spans="1:7" x14ac:dyDescent="0.3">
      <c r="A1615" t="s">
        <v>3571</v>
      </c>
      <c r="B1615" t="s">
        <v>3568</v>
      </c>
      <c r="C1615" t="s">
        <v>17</v>
      </c>
      <c r="D1615" t="s">
        <v>3581</v>
      </c>
      <c r="E1615" t="s">
        <v>342</v>
      </c>
      <c r="F1615" t="s">
        <v>3569</v>
      </c>
      <c r="G1615" t="s">
        <v>386</v>
      </c>
    </row>
    <row r="1616" spans="1:7" x14ac:dyDescent="0.3">
      <c r="A1616" t="s">
        <v>3571</v>
      </c>
      <c r="B1616" t="s">
        <v>3568</v>
      </c>
      <c r="C1616" t="s">
        <v>17</v>
      </c>
      <c r="D1616" t="s">
        <v>3581</v>
      </c>
      <c r="E1616" t="s">
        <v>342</v>
      </c>
      <c r="F1616" t="s">
        <v>3573</v>
      </c>
      <c r="G1616" t="s">
        <v>386</v>
      </c>
    </row>
    <row r="1617" spans="1:7" x14ac:dyDescent="0.3">
      <c r="A1617" t="s">
        <v>3571</v>
      </c>
      <c r="B1617" t="s">
        <v>3568</v>
      </c>
      <c r="C1617" t="s">
        <v>17</v>
      </c>
      <c r="D1617" t="s">
        <v>3581</v>
      </c>
      <c r="E1617" t="s">
        <v>197</v>
      </c>
      <c r="F1617" t="s">
        <v>3569</v>
      </c>
      <c r="G1617" t="s">
        <v>386</v>
      </c>
    </row>
    <row r="1618" spans="1:7" x14ac:dyDescent="0.3">
      <c r="A1618" t="s">
        <v>3571</v>
      </c>
      <c r="B1618" t="s">
        <v>3568</v>
      </c>
      <c r="C1618" t="s">
        <v>17</v>
      </c>
      <c r="D1618" t="s">
        <v>3581</v>
      </c>
      <c r="E1618" t="s">
        <v>197</v>
      </c>
      <c r="F1618" t="s">
        <v>3573</v>
      </c>
      <c r="G1618" t="s">
        <v>386</v>
      </c>
    </row>
    <row r="1619" spans="1:7" x14ac:dyDescent="0.3">
      <c r="A1619" t="s">
        <v>3571</v>
      </c>
      <c r="B1619" t="s">
        <v>3568</v>
      </c>
      <c r="C1619" t="s">
        <v>17</v>
      </c>
      <c r="D1619" t="s">
        <v>3581</v>
      </c>
      <c r="E1619" t="s">
        <v>50</v>
      </c>
      <c r="F1619" t="s">
        <v>3569</v>
      </c>
      <c r="G1619" t="s">
        <v>386</v>
      </c>
    </row>
    <row r="1620" spans="1:7" x14ac:dyDescent="0.3">
      <c r="A1620" t="s">
        <v>3571</v>
      </c>
      <c r="B1620" t="s">
        <v>3568</v>
      </c>
      <c r="C1620" t="s">
        <v>17</v>
      </c>
      <c r="D1620" t="s">
        <v>3581</v>
      </c>
      <c r="E1620" t="s">
        <v>50</v>
      </c>
      <c r="F1620" t="s">
        <v>3573</v>
      </c>
      <c r="G1620" t="s">
        <v>386</v>
      </c>
    </row>
    <row r="1621" spans="1:7" x14ac:dyDescent="0.3">
      <c r="A1621" t="s">
        <v>3571</v>
      </c>
      <c r="B1621" t="s">
        <v>3568</v>
      </c>
      <c r="C1621" t="s">
        <v>17</v>
      </c>
      <c r="D1621" t="s">
        <v>3581</v>
      </c>
      <c r="E1621" t="s">
        <v>30</v>
      </c>
      <c r="F1621" t="s">
        <v>3569</v>
      </c>
      <c r="G1621" t="s">
        <v>386</v>
      </c>
    </row>
    <row r="1622" spans="1:7" x14ac:dyDescent="0.3">
      <c r="A1622" t="s">
        <v>3571</v>
      </c>
      <c r="B1622" t="s">
        <v>3568</v>
      </c>
      <c r="C1622" t="s">
        <v>17</v>
      </c>
      <c r="D1622" t="s">
        <v>3581</v>
      </c>
      <c r="E1622" t="s">
        <v>30</v>
      </c>
      <c r="F1622" t="s">
        <v>3573</v>
      </c>
      <c r="G1622" t="s">
        <v>386</v>
      </c>
    </row>
    <row r="1623" spans="1:7" x14ac:dyDescent="0.3">
      <c r="A1623" t="s">
        <v>3571</v>
      </c>
      <c r="B1623" t="s">
        <v>3568</v>
      </c>
      <c r="C1623" t="s">
        <v>17</v>
      </c>
      <c r="D1623" t="s">
        <v>3581</v>
      </c>
      <c r="E1623" t="s">
        <v>261</v>
      </c>
      <c r="F1623" t="s">
        <v>3569</v>
      </c>
      <c r="G1623" t="s">
        <v>386</v>
      </c>
    </row>
    <row r="1624" spans="1:7" x14ac:dyDescent="0.3">
      <c r="A1624" t="s">
        <v>3571</v>
      </c>
      <c r="B1624" t="s">
        <v>3568</v>
      </c>
      <c r="C1624" t="s">
        <v>17</v>
      </c>
      <c r="D1624" t="s">
        <v>3581</v>
      </c>
      <c r="E1624" t="s">
        <v>261</v>
      </c>
      <c r="F1624" t="s">
        <v>3573</v>
      </c>
      <c r="G1624" t="s">
        <v>386</v>
      </c>
    </row>
    <row r="1625" spans="1:7" x14ac:dyDescent="0.3">
      <c r="A1625" t="s">
        <v>3571</v>
      </c>
      <c r="B1625" t="s">
        <v>3568</v>
      </c>
      <c r="C1625" t="s">
        <v>17</v>
      </c>
      <c r="D1625" t="s">
        <v>3581</v>
      </c>
      <c r="E1625" t="s">
        <v>54</v>
      </c>
      <c r="F1625" t="s">
        <v>3569</v>
      </c>
      <c r="G1625" t="s">
        <v>386</v>
      </c>
    </row>
    <row r="1626" spans="1:7" x14ac:dyDescent="0.3">
      <c r="A1626" t="s">
        <v>3571</v>
      </c>
      <c r="B1626" t="s">
        <v>3568</v>
      </c>
      <c r="C1626" t="s">
        <v>17</v>
      </c>
      <c r="D1626" t="s">
        <v>3581</v>
      </c>
      <c r="E1626" t="s">
        <v>54</v>
      </c>
      <c r="F1626" t="s">
        <v>3573</v>
      </c>
      <c r="G1626" t="s">
        <v>386</v>
      </c>
    </row>
    <row r="1627" spans="1:7" x14ac:dyDescent="0.3">
      <c r="A1627" t="s">
        <v>3571</v>
      </c>
      <c r="B1627" t="s">
        <v>3568</v>
      </c>
      <c r="C1627" t="s">
        <v>17</v>
      </c>
      <c r="D1627" t="s">
        <v>3581</v>
      </c>
      <c r="E1627" t="s">
        <v>240</v>
      </c>
      <c r="F1627" t="s">
        <v>3569</v>
      </c>
      <c r="G1627" t="s">
        <v>386</v>
      </c>
    </row>
    <row r="1628" spans="1:7" x14ac:dyDescent="0.3">
      <c r="A1628" t="s">
        <v>3571</v>
      </c>
      <c r="B1628" t="s">
        <v>3568</v>
      </c>
      <c r="C1628" t="s">
        <v>17</v>
      </c>
      <c r="D1628" t="s">
        <v>3581</v>
      </c>
      <c r="E1628" t="s">
        <v>240</v>
      </c>
      <c r="F1628" t="s">
        <v>3573</v>
      </c>
      <c r="G1628" t="s">
        <v>386</v>
      </c>
    </row>
    <row r="1629" spans="1:7" x14ac:dyDescent="0.3">
      <c r="A1629" t="s">
        <v>3571</v>
      </c>
      <c r="B1629" t="s">
        <v>3568</v>
      </c>
      <c r="C1629" t="s">
        <v>17</v>
      </c>
      <c r="D1629" t="s">
        <v>3581</v>
      </c>
      <c r="E1629" t="s">
        <v>16</v>
      </c>
      <c r="F1629" t="s">
        <v>3569</v>
      </c>
      <c r="G1629" t="s">
        <v>386</v>
      </c>
    </row>
    <row r="1630" spans="1:7" x14ac:dyDescent="0.3">
      <c r="A1630" t="s">
        <v>3571</v>
      </c>
      <c r="B1630" t="s">
        <v>3568</v>
      </c>
      <c r="C1630" t="s">
        <v>17</v>
      </c>
      <c r="D1630" t="s">
        <v>3581</v>
      </c>
      <c r="E1630" t="s">
        <v>16</v>
      </c>
      <c r="F1630" t="s">
        <v>3573</v>
      </c>
      <c r="G1630" t="s">
        <v>386</v>
      </c>
    </row>
    <row r="1631" spans="1:7" x14ac:dyDescent="0.3">
      <c r="A1631" t="s">
        <v>3571</v>
      </c>
      <c r="B1631" t="s">
        <v>3568</v>
      </c>
      <c r="C1631" t="s">
        <v>17</v>
      </c>
      <c r="D1631" t="s">
        <v>3581</v>
      </c>
      <c r="E1631" t="s">
        <v>185</v>
      </c>
      <c r="F1631" t="s">
        <v>3569</v>
      </c>
      <c r="G1631" t="s">
        <v>386</v>
      </c>
    </row>
    <row r="1632" spans="1:7" x14ac:dyDescent="0.3">
      <c r="A1632" t="s">
        <v>3571</v>
      </c>
      <c r="B1632" t="s">
        <v>3568</v>
      </c>
      <c r="C1632" t="s">
        <v>17</v>
      </c>
      <c r="D1632" t="s">
        <v>3581</v>
      </c>
      <c r="E1632" t="s">
        <v>185</v>
      </c>
      <c r="F1632" t="s">
        <v>3573</v>
      </c>
      <c r="G1632" t="s">
        <v>386</v>
      </c>
    </row>
    <row r="1633" spans="1:7" x14ac:dyDescent="0.3">
      <c r="A1633" t="s">
        <v>3571</v>
      </c>
      <c r="B1633" t="s">
        <v>3568</v>
      </c>
      <c r="C1633" t="s">
        <v>17</v>
      </c>
      <c r="D1633" t="s">
        <v>3581</v>
      </c>
      <c r="E1633" t="s">
        <v>178</v>
      </c>
      <c r="F1633" t="s">
        <v>3569</v>
      </c>
      <c r="G1633" t="s">
        <v>386</v>
      </c>
    </row>
    <row r="1634" spans="1:7" x14ac:dyDescent="0.3">
      <c r="A1634" t="s">
        <v>3571</v>
      </c>
      <c r="B1634" t="s">
        <v>3568</v>
      </c>
      <c r="C1634" t="s">
        <v>17</v>
      </c>
      <c r="D1634" t="s">
        <v>3581</v>
      </c>
      <c r="E1634" t="s">
        <v>178</v>
      </c>
      <c r="F1634" t="s">
        <v>3573</v>
      </c>
      <c r="G1634" t="s">
        <v>386</v>
      </c>
    </row>
    <row r="1635" spans="1:7" x14ac:dyDescent="0.3">
      <c r="A1635" t="s">
        <v>3571</v>
      </c>
      <c r="B1635" t="s">
        <v>3568</v>
      </c>
      <c r="C1635" t="s">
        <v>17</v>
      </c>
      <c r="D1635" t="s">
        <v>3581</v>
      </c>
      <c r="E1635" t="s">
        <v>362</v>
      </c>
      <c r="F1635" t="s">
        <v>3569</v>
      </c>
      <c r="G1635" t="s">
        <v>386</v>
      </c>
    </row>
    <row r="1636" spans="1:7" x14ac:dyDescent="0.3">
      <c r="A1636" t="s">
        <v>3571</v>
      </c>
      <c r="B1636" t="s">
        <v>3568</v>
      </c>
      <c r="C1636" t="s">
        <v>17</v>
      </c>
      <c r="D1636" t="s">
        <v>3581</v>
      </c>
      <c r="E1636" t="s">
        <v>362</v>
      </c>
      <c r="F1636" t="s">
        <v>3573</v>
      </c>
      <c r="G1636" t="s">
        <v>386</v>
      </c>
    </row>
    <row r="1637" spans="1:7" x14ac:dyDescent="0.3">
      <c r="A1637" t="s">
        <v>3571</v>
      </c>
      <c r="B1637" t="s">
        <v>3568</v>
      </c>
      <c r="C1637" t="s">
        <v>17</v>
      </c>
      <c r="D1637" t="s">
        <v>3581</v>
      </c>
      <c r="E1637" t="s">
        <v>338</v>
      </c>
      <c r="F1637" t="s">
        <v>3569</v>
      </c>
      <c r="G1637" t="s">
        <v>386</v>
      </c>
    </row>
    <row r="1638" spans="1:7" x14ac:dyDescent="0.3">
      <c r="A1638" t="s">
        <v>3571</v>
      </c>
      <c r="B1638" t="s">
        <v>3568</v>
      </c>
      <c r="C1638" t="s">
        <v>17</v>
      </c>
      <c r="D1638" t="s">
        <v>3581</v>
      </c>
      <c r="E1638" t="s">
        <v>338</v>
      </c>
      <c r="F1638" t="s">
        <v>3573</v>
      </c>
      <c r="G1638" t="s">
        <v>386</v>
      </c>
    </row>
    <row r="1639" spans="1:7" x14ac:dyDescent="0.3">
      <c r="A1639" t="s">
        <v>3571</v>
      </c>
      <c r="B1639" t="s">
        <v>3568</v>
      </c>
      <c r="C1639" t="s">
        <v>17</v>
      </c>
      <c r="D1639" t="s">
        <v>3581</v>
      </c>
      <c r="E1639" t="s">
        <v>199</v>
      </c>
      <c r="F1639" t="s">
        <v>3569</v>
      </c>
      <c r="G1639" t="s">
        <v>386</v>
      </c>
    </row>
    <row r="1640" spans="1:7" x14ac:dyDescent="0.3">
      <c r="A1640" t="s">
        <v>3571</v>
      </c>
      <c r="B1640" t="s">
        <v>3568</v>
      </c>
      <c r="C1640" t="s">
        <v>17</v>
      </c>
      <c r="D1640" t="s">
        <v>3581</v>
      </c>
      <c r="E1640" t="s">
        <v>199</v>
      </c>
      <c r="F1640" t="s">
        <v>3573</v>
      </c>
      <c r="G1640" t="s">
        <v>386</v>
      </c>
    </row>
    <row r="1641" spans="1:7" x14ac:dyDescent="0.3">
      <c r="A1641" t="s">
        <v>3571</v>
      </c>
      <c r="B1641" t="s">
        <v>3568</v>
      </c>
      <c r="C1641" t="s">
        <v>17</v>
      </c>
      <c r="D1641" t="s">
        <v>3581</v>
      </c>
      <c r="E1641" t="s">
        <v>78</v>
      </c>
      <c r="F1641" t="s">
        <v>3569</v>
      </c>
      <c r="G1641" t="s">
        <v>386</v>
      </c>
    </row>
    <row r="1642" spans="1:7" x14ac:dyDescent="0.3">
      <c r="A1642" t="s">
        <v>3571</v>
      </c>
      <c r="B1642" t="s">
        <v>3568</v>
      </c>
      <c r="C1642" t="s">
        <v>17</v>
      </c>
      <c r="D1642" t="s">
        <v>3581</v>
      </c>
      <c r="E1642" t="s">
        <v>78</v>
      </c>
      <c r="F1642" t="s">
        <v>3573</v>
      </c>
      <c r="G1642" t="s">
        <v>386</v>
      </c>
    </row>
    <row r="1643" spans="1:7" x14ac:dyDescent="0.3">
      <c r="A1643" t="s">
        <v>3571</v>
      </c>
      <c r="B1643" t="s">
        <v>3568</v>
      </c>
      <c r="C1643" t="s">
        <v>17</v>
      </c>
      <c r="D1643" t="s">
        <v>3581</v>
      </c>
      <c r="E1643" t="s">
        <v>294</v>
      </c>
      <c r="F1643" t="s">
        <v>3569</v>
      </c>
      <c r="G1643" t="s">
        <v>386</v>
      </c>
    </row>
    <row r="1644" spans="1:7" x14ac:dyDescent="0.3">
      <c r="A1644" t="s">
        <v>3571</v>
      </c>
      <c r="B1644" t="s">
        <v>3568</v>
      </c>
      <c r="C1644" t="s">
        <v>17</v>
      </c>
      <c r="D1644" t="s">
        <v>3581</v>
      </c>
      <c r="E1644" t="s">
        <v>294</v>
      </c>
      <c r="F1644" t="s">
        <v>3573</v>
      </c>
      <c r="G1644" t="s">
        <v>386</v>
      </c>
    </row>
    <row r="1645" spans="1:7" x14ac:dyDescent="0.3">
      <c r="A1645" t="s">
        <v>3571</v>
      </c>
      <c r="B1645" t="s">
        <v>3568</v>
      </c>
      <c r="C1645" t="s">
        <v>17</v>
      </c>
      <c r="D1645" t="s">
        <v>3581</v>
      </c>
      <c r="E1645" t="s">
        <v>186</v>
      </c>
      <c r="F1645" t="s">
        <v>3569</v>
      </c>
      <c r="G1645" t="s">
        <v>386</v>
      </c>
    </row>
    <row r="1646" spans="1:7" x14ac:dyDescent="0.3">
      <c r="A1646" t="s">
        <v>3571</v>
      </c>
      <c r="B1646" t="s">
        <v>3568</v>
      </c>
      <c r="C1646" t="s">
        <v>17</v>
      </c>
      <c r="D1646" t="s">
        <v>3581</v>
      </c>
      <c r="E1646" t="s">
        <v>186</v>
      </c>
      <c r="F1646" t="s">
        <v>3573</v>
      </c>
      <c r="G1646" t="s">
        <v>386</v>
      </c>
    </row>
    <row r="1647" spans="1:7" x14ac:dyDescent="0.3">
      <c r="A1647" t="s">
        <v>3571</v>
      </c>
      <c r="B1647" t="s">
        <v>3568</v>
      </c>
      <c r="C1647" t="s">
        <v>17</v>
      </c>
      <c r="D1647" t="s">
        <v>3581</v>
      </c>
      <c r="E1647" t="s">
        <v>39</v>
      </c>
      <c r="F1647" t="s">
        <v>3569</v>
      </c>
      <c r="G1647" t="s">
        <v>386</v>
      </c>
    </row>
    <row r="1648" spans="1:7" x14ac:dyDescent="0.3">
      <c r="A1648" t="s">
        <v>3571</v>
      </c>
      <c r="B1648" t="s">
        <v>3568</v>
      </c>
      <c r="C1648" t="s">
        <v>17</v>
      </c>
      <c r="D1648" t="s">
        <v>3581</v>
      </c>
      <c r="E1648" t="s">
        <v>39</v>
      </c>
      <c r="F1648" t="s">
        <v>3573</v>
      </c>
      <c r="G1648" t="s">
        <v>386</v>
      </c>
    </row>
    <row r="1649" spans="1:7" x14ac:dyDescent="0.3">
      <c r="A1649" t="s">
        <v>3571</v>
      </c>
      <c r="B1649" t="s">
        <v>3568</v>
      </c>
      <c r="C1649" t="s">
        <v>17</v>
      </c>
      <c r="D1649" t="s">
        <v>3581</v>
      </c>
      <c r="E1649" t="s">
        <v>252</v>
      </c>
      <c r="F1649" t="s">
        <v>3569</v>
      </c>
      <c r="G1649" t="s">
        <v>386</v>
      </c>
    </row>
    <row r="1650" spans="1:7" x14ac:dyDescent="0.3">
      <c r="A1650" t="s">
        <v>3571</v>
      </c>
      <c r="B1650" t="s">
        <v>3568</v>
      </c>
      <c r="C1650" t="s">
        <v>17</v>
      </c>
      <c r="D1650" t="s">
        <v>3581</v>
      </c>
      <c r="E1650" t="s">
        <v>252</v>
      </c>
      <c r="F1650" t="s">
        <v>3573</v>
      </c>
      <c r="G1650" t="s">
        <v>386</v>
      </c>
    </row>
    <row r="1651" spans="1:7" x14ac:dyDescent="0.3">
      <c r="A1651" t="s">
        <v>3571</v>
      </c>
      <c r="B1651" t="s">
        <v>3568</v>
      </c>
      <c r="C1651" t="s">
        <v>17</v>
      </c>
      <c r="D1651" t="s">
        <v>3581</v>
      </c>
      <c r="E1651" t="s">
        <v>45</v>
      </c>
      <c r="F1651" t="s">
        <v>3569</v>
      </c>
      <c r="G1651" t="s">
        <v>386</v>
      </c>
    </row>
    <row r="1652" spans="1:7" x14ac:dyDescent="0.3">
      <c r="A1652" t="s">
        <v>3571</v>
      </c>
      <c r="B1652" t="s">
        <v>3568</v>
      </c>
      <c r="C1652" t="s">
        <v>17</v>
      </c>
      <c r="D1652" t="s">
        <v>3581</v>
      </c>
      <c r="E1652" t="s">
        <v>45</v>
      </c>
      <c r="F1652" t="s">
        <v>3573</v>
      </c>
      <c r="G1652" t="s">
        <v>386</v>
      </c>
    </row>
    <row r="1653" spans="1:7" x14ac:dyDescent="0.3">
      <c r="A1653" t="s">
        <v>3571</v>
      </c>
      <c r="B1653" t="s">
        <v>3568</v>
      </c>
      <c r="C1653" t="s">
        <v>17</v>
      </c>
      <c r="D1653" t="s">
        <v>3581</v>
      </c>
      <c r="E1653" t="s">
        <v>83</v>
      </c>
      <c r="F1653" t="s">
        <v>3569</v>
      </c>
      <c r="G1653" t="s">
        <v>386</v>
      </c>
    </row>
    <row r="1654" spans="1:7" x14ac:dyDescent="0.3">
      <c r="A1654" t="s">
        <v>3571</v>
      </c>
      <c r="B1654" t="s">
        <v>3568</v>
      </c>
      <c r="C1654" t="s">
        <v>17</v>
      </c>
      <c r="D1654" t="s">
        <v>3581</v>
      </c>
      <c r="E1654" t="s">
        <v>83</v>
      </c>
      <c r="F1654" t="s">
        <v>3573</v>
      </c>
      <c r="G1654" t="s">
        <v>386</v>
      </c>
    </row>
    <row r="1655" spans="1:7" x14ac:dyDescent="0.3">
      <c r="A1655" t="s">
        <v>3571</v>
      </c>
      <c r="B1655" t="s">
        <v>3568</v>
      </c>
      <c r="C1655" t="s">
        <v>17</v>
      </c>
      <c r="D1655" t="s">
        <v>3581</v>
      </c>
      <c r="E1655" t="s">
        <v>339</v>
      </c>
      <c r="F1655" t="s">
        <v>3569</v>
      </c>
      <c r="G1655" t="s">
        <v>386</v>
      </c>
    </row>
    <row r="1656" spans="1:7" x14ac:dyDescent="0.3">
      <c r="A1656" t="s">
        <v>3571</v>
      </c>
      <c r="B1656" t="s">
        <v>3568</v>
      </c>
      <c r="C1656" t="s">
        <v>17</v>
      </c>
      <c r="D1656" t="s">
        <v>3581</v>
      </c>
      <c r="E1656" t="s">
        <v>339</v>
      </c>
      <c r="F1656" t="s">
        <v>3573</v>
      </c>
      <c r="G1656" t="s">
        <v>386</v>
      </c>
    </row>
    <row r="1657" spans="1:7" x14ac:dyDescent="0.3">
      <c r="A1657" t="s">
        <v>3571</v>
      </c>
      <c r="B1657" t="s">
        <v>3568</v>
      </c>
      <c r="C1657" t="s">
        <v>17</v>
      </c>
      <c r="D1657" t="s">
        <v>3581</v>
      </c>
      <c r="E1657" t="s">
        <v>74</v>
      </c>
      <c r="F1657" t="s">
        <v>3569</v>
      </c>
      <c r="G1657" t="s">
        <v>386</v>
      </c>
    </row>
    <row r="1658" spans="1:7" x14ac:dyDescent="0.3">
      <c r="A1658" t="s">
        <v>3571</v>
      </c>
      <c r="B1658" t="s">
        <v>3568</v>
      </c>
      <c r="C1658" t="s">
        <v>17</v>
      </c>
      <c r="D1658" t="s">
        <v>3581</v>
      </c>
      <c r="E1658" t="s">
        <v>74</v>
      </c>
      <c r="F1658" t="s">
        <v>3573</v>
      </c>
      <c r="G1658" t="s">
        <v>386</v>
      </c>
    </row>
    <row r="1659" spans="1:7" x14ac:dyDescent="0.3">
      <c r="A1659" t="s">
        <v>3571</v>
      </c>
      <c r="B1659" t="s">
        <v>3568</v>
      </c>
      <c r="C1659" t="s">
        <v>17</v>
      </c>
      <c r="D1659" t="s">
        <v>3581</v>
      </c>
      <c r="E1659" t="s">
        <v>363</v>
      </c>
      <c r="F1659" t="s">
        <v>3569</v>
      </c>
      <c r="G1659" t="s">
        <v>386</v>
      </c>
    </row>
    <row r="1660" spans="1:7" x14ac:dyDescent="0.3">
      <c r="A1660" t="s">
        <v>3571</v>
      </c>
      <c r="B1660" t="s">
        <v>3568</v>
      </c>
      <c r="C1660" t="s">
        <v>17</v>
      </c>
      <c r="D1660" t="s">
        <v>3581</v>
      </c>
      <c r="E1660" t="s">
        <v>363</v>
      </c>
      <c r="F1660" t="s">
        <v>3573</v>
      </c>
      <c r="G1660" t="s">
        <v>386</v>
      </c>
    </row>
    <row r="1661" spans="1:7" x14ac:dyDescent="0.3">
      <c r="A1661" t="s">
        <v>3571</v>
      </c>
      <c r="B1661" t="s">
        <v>3568</v>
      </c>
      <c r="C1661" t="s">
        <v>17</v>
      </c>
      <c r="D1661" t="s">
        <v>3581</v>
      </c>
      <c r="E1661" t="s">
        <v>32</v>
      </c>
      <c r="F1661" t="s">
        <v>3569</v>
      </c>
      <c r="G1661" t="s">
        <v>386</v>
      </c>
    </row>
    <row r="1662" spans="1:7" x14ac:dyDescent="0.3">
      <c r="A1662" t="s">
        <v>3571</v>
      </c>
      <c r="B1662" t="s">
        <v>3568</v>
      </c>
      <c r="C1662" t="s">
        <v>17</v>
      </c>
      <c r="D1662" t="s">
        <v>3581</v>
      </c>
      <c r="E1662" t="s">
        <v>32</v>
      </c>
      <c r="F1662" t="s">
        <v>3573</v>
      </c>
      <c r="G1662" t="s">
        <v>386</v>
      </c>
    </row>
    <row r="1663" spans="1:7" x14ac:dyDescent="0.3">
      <c r="A1663" t="s">
        <v>3571</v>
      </c>
      <c r="B1663" t="s">
        <v>3568</v>
      </c>
      <c r="C1663" t="s">
        <v>17</v>
      </c>
      <c r="D1663" t="s">
        <v>3581</v>
      </c>
      <c r="E1663" t="s">
        <v>59</v>
      </c>
      <c r="F1663" t="s">
        <v>3569</v>
      </c>
      <c r="G1663" t="s">
        <v>386</v>
      </c>
    </row>
    <row r="1664" spans="1:7" x14ac:dyDescent="0.3">
      <c r="A1664" t="s">
        <v>3571</v>
      </c>
      <c r="B1664" t="s">
        <v>3568</v>
      </c>
      <c r="C1664" t="s">
        <v>17</v>
      </c>
      <c r="D1664" t="s">
        <v>3581</v>
      </c>
      <c r="E1664" t="s">
        <v>59</v>
      </c>
      <c r="F1664" t="s">
        <v>3573</v>
      </c>
      <c r="G1664" t="s">
        <v>386</v>
      </c>
    </row>
    <row r="1665" spans="1:7" x14ac:dyDescent="0.3">
      <c r="A1665" t="s">
        <v>3571</v>
      </c>
      <c r="B1665" t="s">
        <v>3568</v>
      </c>
      <c r="C1665" t="s">
        <v>17</v>
      </c>
      <c r="D1665" t="s">
        <v>3581</v>
      </c>
      <c r="E1665" t="s">
        <v>179</v>
      </c>
      <c r="F1665" t="s">
        <v>3569</v>
      </c>
      <c r="G1665" t="s">
        <v>386</v>
      </c>
    </row>
    <row r="1666" spans="1:7" x14ac:dyDescent="0.3">
      <c r="A1666" t="s">
        <v>3571</v>
      </c>
      <c r="B1666" t="s">
        <v>3568</v>
      </c>
      <c r="C1666" t="s">
        <v>17</v>
      </c>
      <c r="D1666" t="s">
        <v>3581</v>
      </c>
      <c r="E1666" t="s">
        <v>179</v>
      </c>
      <c r="F1666" t="s">
        <v>3573</v>
      </c>
      <c r="G1666" t="s">
        <v>386</v>
      </c>
    </row>
    <row r="1667" spans="1:7" x14ac:dyDescent="0.3">
      <c r="A1667" t="s">
        <v>3571</v>
      </c>
      <c r="B1667" t="s">
        <v>3568</v>
      </c>
      <c r="C1667" t="s">
        <v>17</v>
      </c>
      <c r="D1667" t="s">
        <v>3581</v>
      </c>
      <c r="E1667" t="s">
        <v>220</v>
      </c>
      <c r="F1667" t="s">
        <v>3569</v>
      </c>
      <c r="G1667" t="s">
        <v>386</v>
      </c>
    </row>
    <row r="1668" spans="1:7" x14ac:dyDescent="0.3">
      <c r="A1668" t="s">
        <v>3571</v>
      </c>
      <c r="B1668" t="s">
        <v>3568</v>
      </c>
      <c r="C1668" t="s">
        <v>17</v>
      </c>
      <c r="D1668" t="s">
        <v>3581</v>
      </c>
      <c r="E1668" t="s">
        <v>220</v>
      </c>
      <c r="F1668" t="s">
        <v>3573</v>
      </c>
      <c r="G1668" t="s">
        <v>386</v>
      </c>
    </row>
    <row r="1669" spans="1:7" x14ac:dyDescent="0.3">
      <c r="A1669" t="s">
        <v>3571</v>
      </c>
      <c r="B1669" t="s">
        <v>3568</v>
      </c>
      <c r="C1669" t="s">
        <v>17</v>
      </c>
      <c r="D1669" t="s">
        <v>3581</v>
      </c>
      <c r="E1669" t="s">
        <v>89</v>
      </c>
      <c r="F1669" t="s">
        <v>3569</v>
      </c>
      <c r="G1669" t="s">
        <v>386</v>
      </c>
    </row>
    <row r="1670" spans="1:7" x14ac:dyDescent="0.3">
      <c r="A1670" t="s">
        <v>3571</v>
      </c>
      <c r="B1670" t="s">
        <v>3568</v>
      </c>
      <c r="C1670" t="s">
        <v>17</v>
      </c>
      <c r="D1670" t="s">
        <v>3581</v>
      </c>
      <c r="E1670" t="s">
        <v>89</v>
      </c>
      <c r="F1670" t="s">
        <v>3573</v>
      </c>
      <c r="G1670" t="s">
        <v>386</v>
      </c>
    </row>
    <row r="1671" spans="1:7" x14ac:dyDescent="0.3">
      <c r="A1671" t="s">
        <v>3571</v>
      </c>
      <c r="B1671" t="s">
        <v>3568</v>
      </c>
      <c r="C1671" t="s">
        <v>17</v>
      </c>
      <c r="D1671" t="s">
        <v>3581</v>
      </c>
      <c r="E1671" t="s">
        <v>66</v>
      </c>
      <c r="F1671" t="s">
        <v>3569</v>
      </c>
      <c r="G1671" t="s">
        <v>386</v>
      </c>
    </row>
    <row r="1672" spans="1:7" x14ac:dyDescent="0.3">
      <c r="A1672" t="s">
        <v>3571</v>
      </c>
      <c r="B1672" t="s">
        <v>3568</v>
      </c>
      <c r="C1672" t="s">
        <v>17</v>
      </c>
      <c r="D1672" t="s">
        <v>3581</v>
      </c>
      <c r="E1672" t="s">
        <v>66</v>
      </c>
      <c r="F1672" t="s">
        <v>3573</v>
      </c>
      <c r="G1672" t="s">
        <v>386</v>
      </c>
    </row>
    <row r="1673" spans="1:7" x14ac:dyDescent="0.3">
      <c r="A1673" t="s">
        <v>3571</v>
      </c>
      <c r="B1673" t="s">
        <v>3568</v>
      </c>
      <c r="C1673" t="s">
        <v>17</v>
      </c>
      <c r="D1673" t="s">
        <v>3581</v>
      </c>
      <c r="E1673" t="s">
        <v>260</v>
      </c>
      <c r="F1673" t="s">
        <v>3569</v>
      </c>
      <c r="G1673" t="s">
        <v>386</v>
      </c>
    </row>
    <row r="1674" spans="1:7" x14ac:dyDescent="0.3">
      <c r="A1674" t="s">
        <v>3571</v>
      </c>
      <c r="B1674" t="s">
        <v>3568</v>
      </c>
      <c r="C1674" t="s">
        <v>17</v>
      </c>
      <c r="D1674" t="s">
        <v>3581</v>
      </c>
      <c r="E1674" t="s">
        <v>260</v>
      </c>
      <c r="F1674" t="s">
        <v>3573</v>
      </c>
      <c r="G1674" t="s">
        <v>386</v>
      </c>
    </row>
    <row r="1675" spans="1:7" x14ac:dyDescent="0.3">
      <c r="A1675" t="s">
        <v>3571</v>
      </c>
      <c r="B1675" t="s">
        <v>3568</v>
      </c>
      <c r="C1675" t="s">
        <v>17</v>
      </c>
      <c r="D1675" t="s">
        <v>3581</v>
      </c>
      <c r="E1675" t="s">
        <v>94</v>
      </c>
      <c r="F1675" t="s">
        <v>3569</v>
      </c>
      <c r="G1675" t="s">
        <v>386</v>
      </c>
    </row>
    <row r="1676" spans="1:7" x14ac:dyDescent="0.3">
      <c r="A1676" t="s">
        <v>3571</v>
      </c>
      <c r="B1676" t="s">
        <v>3568</v>
      </c>
      <c r="C1676" t="s">
        <v>17</v>
      </c>
      <c r="D1676" t="s">
        <v>3581</v>
      </c>
      <c r="E1676" t="s">
        <v>94</v>
      </c>
      <c r="F1676" t="s">
        <v>3573</v>
      </c>
      <c r="G1676" t="s">
        <v>386</v>
      </c>
    </row>
    <row r="1677" spans="1:7" x14ac:dyDescent="0.3">
      <c r="A1677" t="s">
        <v>3571</v>
      </c>
      <c r="B1677" t="s">
        <v>3568</v>
      </c>
      <c r="C1677" t="s">
        <v>17</v>
      </c>
      <c r="D1677" t="s">
        <v>3581</v>
      </c>
      <c r="E1677" t="s">
        <v>145</v>
      </c>
      <c r="F1677" t="s">
        <v>3569</v>
      </c>
      <c r="G1677" t="s">
        <v>386</v>
      </c>
    </row>
    <row r="1678" spans="1:7" x14ac:dyDescent="0.3">
      <c r="A1678" t="s">
        <v>3571</v>
      </c>
      <c r="B1678" t="s">
        <v>3568</v>
      </c>
      <c r="C1678" t="s">
        <v>17</v>
      </c>
      <c r="D1678" t="s">
        <v>3581</v>
      </c>
      <c r="E1678" t="s">
        <v>145</v>
      </c>
      <c r="F1678" t="s">
        <v>3573</v>
      </c>
      <c r="G1678" t="s">
        <v>386</v>
      </c>
    </row>
    <row r="1679" spans="1:7" x14ac:dyDescent="0.3">
      <c r="A1679" t="s">
        <v>3571</v>
      </c>
      <c r="B1679" t="s">
        <v>3568</v>
      </c>
      <c r="C1679" t="s">
        <v>17</v>
      </c>
      <c r="D1679" t="s">
        <v>3581</v>
      </c>
      <c r="E1679" t="s">
        <v>301</v>
      </c>
      <c r="F1679" t="s">
        <v>3569</v>
      </c>
      <c r="G1679" t="s">
        <v>386</v>
      </c>
    </row>
    <row r="1680" spans="1:7" x14ac:dyDescent="0.3">
      <c r="A1680" t="s">
        <v>3571</v>
      </c>
      <c r="B1680" t="s">
        <v>3568</v>
      </c>
      <c r="C1680" t="s">
        <v>17</v>
      </c>
      <c r="D1680" t="s">
        <v>3581</v>
      </c>
      <c r="E1680" t="s">
        <v>301</v>
      </c>
      <c r="F1680" t="s">
        <v>3573</v>
      </c>
      <c r="G1680" t="s">
        <v>386</v>
      </c>
    </row>
    <row r="1681" spans="1:7" x14ac:dyDescent="0.3">
      <c r="A1681" t="s">
        <v>3571</v>
      </c>
      <c r="B1681" t="s">
        <v>3568</v>
      </c>
      <c r="C1681" t="s">
        <v>17</v>
      </c>
      <c r="D1681" t="s">
        <v>3581</v>
      </c>
      <c r="E1681" t="s">
        <v>302</v>
      </c>
      <c r="F1681" t="s">
        <v>3569</v>
      </c>
      <c r="G1681" t="s">
        <v>386</v>
      </c>
    </row>
    <row r="1682" spans="1:7" x14ac:dyDescent="0.3">
      <c r="A1682" t="s">
        <v>3571</v>
      </c>
      <c r="B1682" t="s">
        <v>3568</v>
      </c>
      <c r="C1682" t="s">
        <v>17</v>
      </c>
      <c r="D1682" t="s">
        <v>3581</v>
      </c>
      <c r="E1682" t="s">
        <v>302</v>
      </c>
      <c r="F1682" t="s">
        <v>3573</v>
      </c>
      <c r="G1682" t="s">
        <v>386</v>
      </c>
    </row>
    <row r="1683" spans="1:7" x14ac:dyDescent="0.3">
      <c r="A1683" t="s">
        <v>3571</v>
      </c>
      <c r="B1683" t="s">
        <v>3568</v>
      </c>
      <c r="C1683" t="s">
        <v>17</v>
      </c>
      <c r="D1683" t="s">
        <v>3581</v>
      </c>
      <c r="E1683" t="s">
        <v>277</v>
      </c>
      <c r="F1683" t="s">
        <v>3569</v>
      </c>
      <c r="G1683" t="s">
        <v>386</v>
      </c>
    </row>
    <row r="1684" spans="1:7" x14ac:dyDescent="0.3">
      <c r="A1684" t="s">
        <v>3571</v>
      </c>
      <c r="B1684" t="s">
        <v>3568</v>
      </c>
      <c r="C1684" t="s">
        <v>17</v>
      </c>
      <c r="D1684" t="s">
        <v>3581</v>
      </c>
      <c r="E1684" t="s">
        <v>277</v>
      </c>
      <c r="F1684" t="s">
        <v>3573</v>
      </c>
      <c r="G1684" t="s">
        <v>386</v>
      </c>
    </row>
    <row r="1685" spans="1:7" x14ac:dyDescent="0.3">
      <c r="A1685" t="s">
        <v>3571</v>
      </c>
      <c r="B1685" t="s">
        <v>3568</v>
      </c>
      <c r="C1685" t="s">
        <v>17</v>
      </c>
      <c r="D1685" t="s">
        <v>3581</v>
      </c>
      <c r="E1685" t="s">
        <v>146</v>
      </c>
      <c r="F1685" t="s">
        <v>3569</v>
      </c>
      <c r="G1685" t="s">
        <v>386</v>
      </c>
    </row>
    <row r="1686" spans="1:7" x14ac:dyDescent="0.3">
      <c r="A1686" t="s">
        <v>3571</v>
      </c>
      <c r="B1686" t="s">
        <v>3568</v>
      </c>
      <c r="C1686" t="s">
        <v>17</v>
      </c>
      <c r="D1686" t="s">
        <v>3581</v>
      </c>
      <c r="E1686" t="s">
        <v>146</v>
      </c>
      <c r="F1686" t="s">
        <v>3573</v>
      </c>
      <c r="G1686" t="s">
        <v>386</v>
      </c>
    </row>
    <row r="1687" spans="1:7" x14ac:dyDescent="0.3">
      <c r="A1687" t="s">
        <v>3571</v>
      </c>
      <c r="B1687" t="s">
        <v>3568</v>
      </c>
      <c r="C1687" t="s">
        <v>17</v>
      </c>
      <c r="D1687" t="s">
        <v>3581</v>
      </c>
      <c r="E1687" t="s">
        <v>47</v>
      </c>
      <c r="F1687" t="s">
        <v>3569</v>
      </c>
      <c r="G1687" t="s">
        <v>386</v>
      </c>
    </row>
    <row r="1688" spans="1:7" x14ac:dyDescent="0.3">
      <c r="A1688" t="s">
        <v>3571</v>
      </c>
      <c r="B1688" t="s">
        <v>3568</v>
      </c>
      <c r="C1688" t="s">
        <v>17</v>
      </c>
      <c r="D1688" t="s">
        <v>3581</v>
      </c>
      <c r="E1688" t="s">
        <v>47</v>
      </c>
      <c r="F1688" t="s">
        <v>3573</v>
      </c>
      <c r="G1688" t="s">
        <v>386</v>
      </c>
    </row>
    <row r="1689" spans="1:7" x14ac:dyDescent="0.3">
      <c r="A1689" t="s">
        <v>3571</v>
      </c>
      <c r="B1689" t="s">
        <v>3568</v>
      </c>
      <c r="C1689" t="s">
        <v>17</v>
      </c>
      <c r="D1689" t="s">
        <v>3581</v>
      </c>
      <c r="E1689" t="s">
        <v>127</v>
      </c>
      <c r="F1689" t="s">
        <v>3569</v>
      </c>
      <c r="G1689" t="s">
        <v>386</v>
      </c>
    </row>
    <row r="1690" spans="1:7" x14ac:dyDescent="0.3">
      <c r="A1690" t="s">
        <v>3571</v>
      </c>
      <c r="B1690" t="s">
        <v>3568</v>
      </c>
      <c r="C1690" t="s">
        <v>17</v>
      </c>
      <c r="D1690" t="s">
        <v>3581</v>
      </c>
      <c r="E1690" t="s">
        <v>127</v>
      </c>
      <c r="F1690" t="s">
        <v>3573</v>
      </c>
      <c r="G1690" t="s">
        <v>386</v>
      </c>
    </row>
    <row r="1691" spans="1:7" x14ac:dyDescent="0.3">
      <c r="A1691" t="s">
        <v>3571</v>
      </c>
      <c r="B1691" t="s">
        <v>3568</v>
      </c>
      <c r="C1691" t="s">
        <v>17</v>
      </c>
      <c r="D1691" t="s">
        <v>3581</v>
      </c>
      <c r="E1691" t="s">
        <v>167</v>
      </c>
      <c r="F1691" t="s">
        <v>3569</v>
      </c>
      <c r="G1691" t="s">
        <v>386</v>
      </c>
    </row>
    <row r="1692" spans="1:7" x14ac:dyDescent="0.3">
      <c r="A1692" t="s">
        <v>3571</v>
      </c>
      <c r="B1692" t="s">
        <v>3568</v>
      </c>
      <c r="C1692" t="s">
        <v>17</v>
      </c>
      <c r="D1692" t="s">
        <v>3581</v>
      </c>
      <c r="E1692" t="s">
        <v>167</v>
      </c>
      <c r="F1692" t="s">
        <v>3573</v>
      </c>
      <c r="G1692" t="s">
        <v>386</v>
      </c>
    </row>
    <row r="1693" spans="1:7" x14ac:dyDescent="0.3">
      <c r="A1693" t="s">
        <v>3571</v>
      </c>
      <c r="B1693" t="s">
        <v>3568</v>
      </c>
      <c r="C1693" t="s">
        <v>17</v>
      </c>
      <c r="D1693" t="s">
        <v>3581</v>
      </c>
      <c r="E1693" t="s">
        <v>288</v>
      </c>
      <c r="F1693" t="s">
        <v>3569</v>
      </c>
      <c r="G1693" t="s">
        <v>386</v>
      </c>
    </row>
    <row r="1694" spans="1:7" x14ac:dyDescent="0.3">
      <c r="A1694" t="s">
        <v>3571</v>
      </c>
      <c r="B1694" t="s">
        <v>3568</v>
      </c>
      <c r="C1694" t="s">
        <v>17</v>
      </c>
      <c r="D1694" t="s">
        <v>3581</v>
      </c>
      <c r="E1694" t="s">
        <v>288</v>
      </c>
      <c r="F1694" t="s">
        <v>3573</v>
      </c>
      <c r="G1694" t="s">
        <v>386</v>
      </c>
    </row>
    <row r="1695" spans="1:7" x14ac:dyDescent="0.3">
      <c r="A1695" t="s">
        <v>3571</v>
      </c>
      <c r="B1695" t="s">
        <v>3568</v>
      </c>
      <c r="C1695" t="s">
        <v>17</v>
      </c>
      <c r="D1695" t="s">
        <v>3581</v>
      </c>
      <c r="E1695" t="s">
        <v>198</v>
      </c>
      <c r="F1695" t="s">
        <v>3569</v>
      </c>
      <c r="G1695" t="s">
        <v>386</v>
      </c>
    </row>
    <row r="1696" spans="1:7" x14ac:dyDescent="0.3">
      <c r="A1696" t="s">
        <v>3571</v>
      </c>
      <c r="B1696" t="s">
        <v>3568</v>
      </c>
      <c r="C1696" t="s">
        <v>17</v>
      </c>
      <c r="D1696" t="s">
        <v>3581</v>
      </c>
      <c r="E1696" t="s">
        <v>198</v>
      </c>
      <c r="F1696" t="s">
        <v>3573</v>
      </c>
      <c r="G1696" t="s">
        <v>386</v>
      </c>
    </row>
    <row r="1697" spans="1:7" x14ac:dyDescent="0.3">
      <c r="A1697" t="s">
        <v>3571</v>
      </c>
      <c r="B1697" t="s">
        <v>3568</v>
      </c>
      <c r="C1697" t="s">
        <v>17</v>
      </c>
      <c r="D1697" t="s">
        <v>3581</v>
      </c>
      <c r="E1697" t="s">
        <v>203</v>
      </c>
      <c r="F1697" t="s">
        <v>3569</v>
      </c>
      <c r="G1697" t="s">
        <v>386</v>
      </c>
    </row>
    <row r="1698" spans="1:7" x14ac:dyDescent="0.3">
      <c r="A1698" t="s">
        <v>3571</v>
      </c>
      <c r="B1698" t="s">
        <v>3568</v>
      </c>
      <c r="C1698" t="s">
        <v>17</v>
      </c>
      <c r="D1698" t="s">
        <v>3581</v>
      </c>
      <c r="E1698" t="s">
        <v>203</v>
      </c>
      <c r="F1698" t="s">
        <v>3573</v>
      </c>
      <c r="G1698" t="s">
        <v>386</v>
      </c>
    </row>
    <row r="1699" spans="1:7" x14ac:dyDescent="0.3">
      <c r="A1699" t="s">
        <v>3571</v>
      </c>
      <c r="B1699" t="s">
        <v>3568</v>
      </c>
      <c r="C1699" t="s">
        <v>17</v>
      </c>
      <c r="D1699" t="s">
        <v>3581</v>
      </c>
      <c r="E1699" t="s">
        <v>128</v>
      </c>
      <c r="F1699" t="s">
        <v>3569</v>
      </c>
      <c r="G1699" t="s">
        <v>386</v>
      </c>
    </row>
    <row r="1700" spans="1:7" x14ac:dyDescent="0.3">
      <c r="A1700" t="s">
        <v>3571</v>
      </c>
      <c r="B1700" t="s">
        <v>3568</v>
      </c>
      <c r="C1700" t="s">
        <v>17</v>
      </c>
      <c r="D1700" t="s">
        <v>3581</v>
      </c>
      <c r="E1700" t="s">
        <v>128</v>
      </c>
      <c r="F1700" t="s">
        <v>3573</v>
      </c>
      <c r="G1700" t="s">
        <v>386</v>
      </c>
    </row>
    <row r="1701" spans="1:7" x14ac:dyDescent="0.3">
      <c r="A1701" t="s">
        <v>3571</v>
      </c>
      <c r="B1701" t="s">
        <v>3568</v>
      </c>
      <c r="C1701" t="s">
        <v>17</v>
      </c>
      <c r="D1701" t="s">
        <v>3581</v>
      </c>
      <c r="E1701" t="s">
        <v>239</v>
      </c>
      <c r="F1701" t="s">
        <v>3569</v>
      </c>
      <c r="G1701" t="s">
        <v>386</v>
      </c>
    </row>
    <row r="1702" spans="1:7" x14ac:dyDescent="0.3">
      <c r="A1702" t="s">
        <v>3571</v>
      </c>
      <c r="B1702" t="s">
        <v>3568</v>
      </c>
      <c r="C1702" t="s">
        <v>17</v>
      </c>
      <c r="D1702" t="s">
        <v>3581</v>
      </c>
      <c r="E1702" t="s">
        <v>239</v>
      </c>
      <c r="F1702" t="s">
        <v>3573</v>
      </c>
      <c r="G1702" t="s">
        <v>386</v>
      </c>
    </row>
    <row r="1703" spans="1:7" x14ac:dyDescent="0.3">
      <c r="A1703" t="s">
        <v>3571</v>
      </c>
      <c r="B1703" t="s">
        <v>3568</v>
      </c>
      <c r="C1703" t="s">
        <v>17</v>
      </c>
      <c r="D1703" t="s">
        <v>3581</v>
      </c>
      <c r="E1703" t="s">
        <v>262</v>
      </c>
      <c r="F1703" t="s">
        <v>3569</v>
      </c>
      <c r="G1703" t="s">
        <v>386</v>
      </c>
    </row>
    <row r="1704" spans="1:7" x14ac:dyDescent="0.3">
      <c r="A1704" t="s">
        <v>3571</v>
      </c>
      <c r="B1704" t="s">
        <v>3568</v>
      </c>
      <c r="C1704" t="s">
        <v>17</v>
      </c>
      <c r="D1704" t="s">
        <v>3581</v>
      </c>
      <c r="E1704" t="s">
        <v>262</v>
      </c>
      <c r="F1704" t="s">
        <v>3573</v>
      </c>
      <c r="G1704" t="s">
        <v>386</v>
      </c>
    </row>
    <row r="1705" spans="1:7" x14ac:dyDescent="0.3">
      <c r="A1705" t="s">
        <v>3571</v>
      </c>
      <c r="B1705" t="s">
        <v>3568</v>
      </c>
      <c r="C1705" t="s">
        <v>17</v>
      </c>
      <c r="D1705" t="s">
        <v>3581</v>
      </c>
      <c r="E1705" t="s">
        <v>284</v>
      </c>
      <c r="F1705" t="s">
        <v>3569</v>
      </c>
      <c r="G1705" t="s">
        <v>386</v>
      </c>
    </row>
    <row r="1706" spans="1:7" x14ac:dyDescent="0.3">
      <c r="A1706" t="s">
        <v>3571</v>
      </c>
      <c r="B1706" t="s">
        <v>3568</v>
      </c>
      <c r="C1706" t="s">
        <v>17</v>
      </c>
      <c r="D1706" t="s">
        <v>3581</v>
      </c>
      <c r="E1706" t="s">
        <v>284</v>
      </c>
      <c r="F1706" t="s">
        <v>3573</v>
      </c>
      <c r="G1706" t="s">
        <v>386</v>
      </c>
    </row>
    <row r="1707" spans="1:7" x14ac:dyDescent="0.3">
      <c r="A1707" t="s">
        <v>3571</v>
      </c>
      <c r="B1707" t="s">
        <v>3568</v>
      </c>
      <c r="C1707" t="s">
        <v>17</v>
      </c>
      <c r="D1707" t="s">
        <v>3581</v>
      </c>
      <c r="E1707" t="s">
        <v>200</v>
      </c>
      <c r="F1707" t="s">
        <v>3569</v>
      </c>
      <c r="G1707" t="s">
        <v>386</v>
      </c>
    </row>
    <row r="1708" spans="1:7" x14ac:dyDescent="0.3">
      <c r="A1708" t="s">
        <v>3571</v>
      </c>
      <c r="B1708" t="s">
        <v>3568</v>
      </c>
      <c r="C1708" t="s">
        <v>17</v>
      </c>
      <c r="D1708" t="s">
        <v>3581</v>
      </c>
      <c r="E1708" t="s">
        <v>200</v>
      </c>
      <c r="F1708" t="s">
        <v>3573</v>
      </c>
      <c r="G1708" t="s">
        <v>386</v>
      </c>
    </row>
    <row r="1709" spans="1:7" x14ac:dyDescent="0.3">
      <c r="A1709" t="s">
        <v>3571</v>
      </c>
      <c r="B1709" t="s">
        <v>3568</v>
      </c>
      <c r="C1709" t="s">
        <v>17</v>
      </c>
      <c r="D1709" t="s">
        <v>3581</v>
      </c>
      <c r="E1709" t="s">
        <v>253</v>
      </c>
      <c r="F1709" t="s">
        <v>3569</v>
      </c>
      <c r="G1709" t="s">
        <v>386</v>
      </c>
    </row>
    <row r="1710" spans="1:7" x14ac:dyDescent="0.3">
      <c r="A1710" t="s">
        <v>3571</v>
      </c>
      <c r="B1710" t="s">
        <v>3568</v>
      </c>
      <c r="C1710" t="s">
        <v>17</v>
      </c>
      <c r="D1710" t="s">
        <v>3581</v>
      </c>
      <c r="E1710" t="s">
        <v>253</v>
      </c>
      <c r="F1710" t="s">
        <v>3573</v>
      </c>
      <c r="G1710" t="s">
        <v>386</v>
      </c>
    </row>
    <row r="1711" spans="1:7" x14ac:dyDescent="0.3">
      <c r="A1711" t="s">
        <v>3571</v>
      </c>
      <c r="B1711" t="s">
        <v>3568</v>
      </c>
      <c r="C1711" t="s">
        <v>17</v>
      </c>
      <c r="D1711" t="s">
        <v>3581</v>
      </c>
      <c r="E1711" t="s">
        <v>286</v>
      </c>
      <c r="F1711" t="s">
        <v>3569</v>
      </c>
      <c r="G1711" t="s">
        <v>386</v>
      </c>
    </row>
    <row r="1712" spans="1:7" x14ac:dyDescent="0.3">
      <c r="A1712" t="s">
        <v>3571</v>
      </c>
      <c r="B1712" t="s">
        <v>3568</v>
      </c>
      <c r="C1712" t="s">
        <v>17</v>
      </c>
      <c r="D1712" t="s">
        <v>3581</v>
      </c>
      <c r="E1712" t="s">
        <v>286</v>
      </c>
      <c r="F1712" t="s">
        <v>3573</v>
      </c>
      <c r="G1712" t="s">
        <v>386</v>
      </c>
    </row>
    <row r="1713" spans="1:7" x14ac:dyDescent="0.3">
      <c r="A1713" t="s">
        <v>3571</v>
      </c>
      <c r="B1713" t="s">
        <v>3568</v>
      </c>
      <c r="C1713" t="s">
        <v>17</v>
      </c>
      <c r="D1713" t="s">
        <v>3581</v>
      </c>
      <c r="E1713" t="s">
        <v>104</v>
      </c>
      <c r="F1713" t="s">
        <v>3569</v>
      </c>
      <c r="G1713" t="s">
        <v>386</v>
      </c>
    </row>
    <row r="1714" spans="1:7" x14ac:dyDescent="0.3">
      <c r="A1714" t="s">
        <v>3571</v>
      </c>
      <c r="B1714" t="s">
        <v>3568</v>
      </c>
      <c r="C1714" t="s">
        <v>17</v>
      </c>
      <c r="D1714" t="s">
        <v>3581</v>
      </c>
      <c r="E1714" t="s">
        <v>104</v>
      </c>
      <c r="F1714" t="s">
        <v>3573</v>
      </c>
      <c r="G1714" t="s">
        <v>386</v>
      </c>
    </row>
    <row r="1715" spans="1:7" x14ac:dyDescent="0.3">
      <c r="A1715" t="s">
        <v>3571</v>
      </c>
      <c r="B1715" t="s">
        <v>3568</v>
      </c>
      <c r="C1715" t="s">
        <v>17</v>
      </c>
      <c r="D1715" t="s">
        <v>3581</v>
      </c>
      <c r="E1715" t="s">
        <v>201</v>
      </c>
      <c r="F1715" t="s">
        <v>3569</v>
      </c>
      <c r="G1715" t="s">
        <v>386</v>
      </c>
    </row>
    <row r="1716" spans="1:7" x14ac:dyDescent="0.3">
      <c r="A1716" t="s">
        <v>3571</v>
      </c>
      <c r="B1716" t="s">
        <v>3568</v>
      </c>
      <c r="C1716" t="s">
        <v>17</v>
      </c>
      <c r="D1716" t="s">
        <v>3581</v>
      </c>
      <c r="E1716" t="s">
        <v>201</v>
      </c>
      <c r="F1716" t="s">
        <v>3573</v>
      </c>
      <c r="G1716" t="s">
        <v>386</v>
      </c>
    </row>
    <row r="1717" spans="1:7" x14ac:dyDescent="0.3">
      <c r="A1717" t="s">
        <v>3571</v>
      </c>
      <c r="B1717" t="s">
        <v>3568</v>
      </c>
      <c r="C1717" t="s">
        <v>17</v>
      </c>
      <c r="D1717" t="s">
        <v>3581</v>
      </c>
      <c r="E1717" t="s">
        <v>281</v>
      </c>
      <c r="F1717" t="s">
        <v>3569</v>
      </c>
      <c r="G1717" t="s">
        <v>386</v>
      </c>
    </row>
    <row r="1718" spans="1:7" x14ac:dyDescent="0.3">
      <c r="A1718" t="s">
        <v>3571</v>
      </c>
      <c r="B1718" t="s">
        <v>3568</v>
      </c>
      <c r="C1718" t="s">
        <v>17</v>
      </c>
      <c r="D1718" t="s">
        <v>3581</v>
      </c>
      <c r="E1718" t="s">
        <v>281</v>
      </c>
      <c r="F1718" t="s">
        <v>3573</v>
      </c>
      <c r="G1718" t="s">
        <v>386</v>
      </c>
    </row>
    <row r="1719" spans="1:7" x14ac:dyDescent="0.3">
      <c r="A1719" t="s">
        <v>3571</v>
      </c>
      <c r="B1719" t="s">
        <v>3568</v>
      </c>
      <c r="C1719" t="s">
        <v>17</v>
      </c>
      <c r="D1719" t="s">
        <v>3581</v>
      </c>
      <c r="E1719" t="s">
        <v>202</v>
      </c>
      <c r="F1719" t="s">
        <v>3569</v>
      </c>
      <c r="G1719" t="s">
        <v>386</v>
      </c>
    </row>
    <row r="1720" spans="1:7" x14ac:dyDescent="0.3">
      <c r="A1720" t="s">
        <v>3571</v>
      </c>
      <c r="B1720" t="s">
        <v>3568</v>
      </c>
      <c r="C1720" t="s">
        <v>17</v>
      </c>
      <c r="D1720" t="s">
        <v>3581</v>
      </c>
      <c r="E1720" t="s">
        <v>202</v>
      </c>
      <c r="F1720" t="s">
        <v>3573</v>
      </c>
      <c r="G1720" t="s">
        <v>386</v>
      </c>
    </row>
    <row r="1721" spans="1:7" x14ac:dyDescent="0.3">
      <c r="A1721" t="s">
        <v>3571</v>
      </c>
      <c r="B1721" t="s">
        <v>3568</v>
      </c>
      <c r="C1721" t="s">
        <v>17</v>
      </c>
      <c r="D1721" t="s">
        <v>3581</v>
      </c>
      <c r="E1721" t="s">
        <v>105</v>
      </c>
      <c r="F1721" t="s">
        <v>3569</v>
      </c>
      <c r="G1721" t="s">
        <v>386</v>
      </c>
    </row>
    <row r="1722" spans="1:7" x14ac:dyDescent="0.3">
      <c r="A1722" t="s">
        <v>3571</v>
      </c>
      <c r="B1722" t="s">
        <v>3568</v>
      </c>
      <c r="C1722" t="s">
        <v>17</v>
      </c>
      <c r="D1722" t="s">
        <v>3581</v>
      </c>
      <c r="E1722" t="s">
        <v>105</v>
      </c>
      <c r="F1722" t="s">
        <v>3573</v>
      </c>
      <c r="G1722" t="s">
        <v>386</v>
      </c>
    </row>
    <row r="1723" spans="1:7" x14ac:dyDescent="0.3">
      <c r="A1723" t="s">
        <v>3571</v>
      </c>
      <c r="B1723" t="s">
        <v>3568</v>
      </c>
      <c r="C1723" t="s">
        <v>17</v>
      </c>
      <c r="D1723" t="s">
        <v>3581</v>
      </c>
      <c r="E1723" t="s">
        <v>158</v>
      </c>
      <c r="F1723" t="s">
        <v>3569</v>
      </c>
      <c r="G1723" t="s">
        <v>386</v>
      </c>
    </row>
    <row r="1724" spans="1:7" x14ac:dyDescent="0.3">
      <c r="A1724" t="s">
        <v>3571</v>
      </c>
      <c r="B1724" t="s">
        <v>3568</v>
      </c>
      <c r="C1724" t="s">
        <v>17</v>
      </c>
      <c r="D1724" t="s">
        <v>3581</v>
      </c>
      <c r="E1724" t="s">
        <v>158</v>
      </c>
      <c r="F1724" t="s">
        <v>3573</v>
      </c>
      <c r="G1724" t="s">
        <v>386</v>
      </c>
    </row>
    <row r="1725" spans="1:7" x14ac:dyDescent="0.3">
      <c r="A1725" t="s">
        <v>3571</v>
      </c>
      <c r="B1725" t="s">
        <v>3568</v>
      </c>
      <c r="C1725" t="s">
        <v>17</v>
      </c>
      <c r="D1725" t="s">
        <v>3581</v>
      </c>
      <c r="E1725" t="s">
        <v>33</v>
      </c>
      <c r="F1725" t="s">
        <v>3569</v>
      </c>
      <c r="G1725" t="s">
        <v>386</v>
      </c>
    </row>
    <row r="1726" spans="1:7" x14ac:dyDescent="0.3">
      <c r="A1726" t="s">
        <v>3571</v>
      </c>
      <c r="B1726" t="s">
        <v>3568</v>
      </c>
      <c r="C1726" t="s">
        <v>17</v>
      </c>
      <c r="D1726" t="s">
        <v>3581</v>
      </c>
      <c r="E1726" t="s">
        <v>33</v>
      </c>
      <c r="F1726" t="s">
        <v>3573</v>
      </c>
      <c r="G1726" t="s">
        <v>386</v>
      </c>
    </row>
    <row r="1727" spans="1:7" x14ac:dyDescent="0.3">
      <c r="A1727" t="s">
        <v>3571</v>
      </c>
      <c r="B1727" t="s">
        <v>3568</v>
      </c>
      <c r="C1727" t="s">
        <v>17</v>
      </c>
      <c r="D1727" t="s">
        <v>3581</v>
      </c>
      <c r="E1727" t="s">
        <v>334</v>
      </c>
      <c r="F1727" t="s">
        <v>3569</v>
      </c>
      <c r="G1727" t="s">
        <v>386</v>
      </c>
    </row>
    <row r="1728" spans="1:7" x14ac:dyDescent="0.3">
      <c r="A1728" t="s">
        <v>3571</v>
      </c>
      <c r="B1728" t="s">
        <v>3568</v>
      </c>
      <c r="C1728" t="s">
        <v>17</v>
      </c>
      <c r="D1728" t="s">
        <v>3581</v>
      </c>
      <c r="E1728" t="s">
        <v>334</v>
      </c>
      <c r="F1728" t="s">
        <v>3573</v>
      </c>
      <c r="G1728" t="s">
        <v>386</v>
      </c>
    </row>
    <row r="1729" spans="1:7" x14ac:dyDescent="0.3">
      <c r="A1729" t="s">
        <v>3571</v>
      </c>
      <c r="B1729" t="s">
        <v>3568</v>
      </c>
      <c r="C1729" t="s">
        <v>17</v>
      </c>
      <c r="D1729" t="s">
        <v>3581</v>
      </c>
      <c r="E1729" t="s">
        <v>241</v>
      </c>
      <c r="F1729" t="s">
        <v>3569</v>
      </c>
      <c r="G1729" t="s">
        <v>386</v>
      </c>
    </row>
    <row r="1730" spans="1:7" x14ac:dyDescent="0.3">
      <c r="A1730" t="s">
        <v>3571</v>
      </c>
      <c r="B1730" t="s">
        <v>3568</v>
      </c>
      <c r="C1730" t="s">
        <v>17</v>
      </c>
      <c r="D1730" t="s">
        <v>3581</v>
      </c>
      <c r="E1730" t="s">
        <v>241</v>
      </c>
      <c r="F1730" t="s">
        <v>3573</v>
      </c>
      <c r="G1730" t="s">
        <v>386</v>
      </c>
    </row>
    <row r="1731" spans="1:7" x14ac:dyDescent="0.3">
      <c r="A1731" t="s">
        <v>3571</v>
      </c>
      <c r="B1731" t="s">
        <v>3568</v>
      </c>
      <c r="C1731" t="s">
        <v>17</v>
      </c>
      <c r="D1731" t="s">
        <v>3581</v>
      </c>
      <c r="E1731" t="s">
        <v>106</v>
      </c>
      <c r="F1731" t="s">
        <v>3569</v>
      </c>
      <c r="G1731" t="s">
        <v>386</v>
      </c>
    </row>
    <row r="1732" spans="1:7" x14ac:dyDescent="0.3">
      <c r="A1732" t="s">
        <v>3571</v>
      </c>
      <c r="B1732" t="s">
        <v>3568</v>
      </c>
      <c r="C1732" t="s">
        <v>17</v>
      </c>
      <c r="D1732" t="s">
        <v>3581</v>
      </c>
      <c r="E1732" t="s">
        <v>106</v>
      </c>
      <c r="F1732" t="s">
        <v>3573</v>
      </c>
      <c r="G1732" t="s">
        <v>386</v>
      </c>
    </row>
    <row r="1733" spans="1:7" x14ac:dyDescent="0.3">
      <c r="A1733" t="s">
        <v>3571</v>
      </c>
      <c r="B1733" t="s">
        <v>3568</v>
      </c>
      <c r="C1733" t="s">
        <v>17</v>
      </c>
      <c r="D1733" t="s">
        <v>3581</v>
      </c>
      <c r="E1733" t="s">
        <v>62</v>
      </c>
      <c r="F1733" t="s">
        <v>3569</v>
      </c>
      <c r="G1733" t="s">
        <v>386</v>
      </c>
    </row>
    <row r="1734" spans="1:7" x14ac:dyDescent="0.3">
      <c r="A1734" t="s">
        <v>3571</v>
      </c>
      <c r="B1734" t="s">
        <v>3568</v>
      </c>
      <c r="C1734" t="s">
        <v>17</v>
      </c>
      <c r="D1734" t="s">
        <v>3581</v>
      </c>
      <c r="E1734" t="s">
        <v>62</v>
      </c>
      <c r="F1734" t="s">
        <v>3573</v>
      </c>
      <c r="G1734" t="s">
        <v>386</v>
      </c>
    </row>
    <row r="1735" spans="1:7" x14ac:dyDescent="0.3">
      <c r="A1735" t="s">
        <v>3571</v>
      </c>
      <c r="B1735" t="s">
        <v>3568</v>
      </c>
      <c r="C1735" t="s">
        <v>17</v>
      </c>
      <c r="D1735" t="s">
        <v>3581</v>
      </c>
      <c r="E1735" t="s">
        <v>165</v>
      </c>
      <c r="F1735" t="s">
        <v>3569</v>
      </c>
      <c r="G1735" t="s">
        <v>386</v>
      </c>
    </row>
    <row r="1736" spans="1:7" x14ac:dyDescent="0.3">
      <c r="A1736" t="s">
        <v>3571</v>
      </c>
      <c r="B1736" t="s">
        <v>3568</v>
      </c>
      <c r="C1736" t="s">
        <v>17</v>
      </c>
      <c r="D1736" t="s">
        <v>3581</v>
      </c>
      <c r="E1736" t="s">
        <v>165</v>
      </c>
      <c r="F1736" t="s">
        <v>3573</v>
      </c>
      <c r="G1736" t="s">
        <v>386</v>
      </c>
    </row>
    <row r="1737" spans="1:7" x14ac:dyDescent="0.3">
      <c r="A1737" t="s">
        <v>3571</v>
      </c>
      <c r="B1737" t="s">
        <v>3568</v>
      </c>
      <c r="C1737" t="s">
        <v>17</v>
      </c>
      <c r="D1737" t="s">
        <v>3581</v>
      </c>
      <c r="E1737" t="s">
        <v>303</v>
      </c>
      <c r="F1737" t="s">
        <v>3569</v>
      </c>
      <c r="G1737" t="s">
        <v>386</v>
      </c>
    </row>
    <row r="1738" spans="1:7" x14ac:dyDescent="0.3">
      <c r="A1738" t="s">
        <v>3571</v>
      </c>
      <c r="B1738" t="s">
        <v>3568</v>
      </c>
      <c r="C1738" t="s">
        <v>17</v>
      </c>
      <c r="D1738" t="s">
        <v>3581</v>
      </c>
      <c r="E1738" t="s">
        <v>303</v>
      </c>
      <c r="F1738" t="s">
        <v>3573</v>
      </c>
      <c r="G1738" t="s">
        <v>386</v>
      </c>
    </row>
    <row r="1739" spans="1:7" x14ac:dyDescent="0.3">
      <c r="A1739" t="s">
        <v>3571</v>
      </c>
      <c r="B1739" t="s">
        <v>3568</v>
      </c>
      <c r="C1739" t="s">
        <v>17</v>
      </c>
      <c r="D1739" t="s">
        <v>3581</v>
      </c>
      <c r="E1739" t="s">
        <v>67</v>
      </c>
      <c r="F1739" t="s">
        <v>3569</v>
      </c>
      <c r="G1739" t="s">
        <v>386</v>
      </c>
    </row>
    <row r="1740" spans="1:7" x14ac:dyDescent="0.3">
      <c r="A1740" t="s">
        <v>3571</v>
      </c>
      <c r="B1740" t="s">
        <v>3568</v>
      </c>
      <c r="C1740" t="s">
        <v>17</v>
      </c>
      <c r="D1740" t="s">
        <v>3581</v>
      </c>
      <c r="E1740" t="s">
        <v>67</v>
      </c>
      <c r="F1740" t="s">
        <v>3573</v>
      </c>
      <c r="G1740" t="s">
        <v>386</v>
      </c>
    </row>
    <row r="1741" spans="1:7" x14ac:dyDescent="0.3">
      <c r="A1741" t="s">
        <v>3571</v>
      </c>
      <c r="B1741" t="s">
        <v>3568</v>
      </c>
      <c r="C1741" t="s">
        <v>17</v>
      </c>
      <c r="D1741" t="s">
        <v>3581</v>
      </c>
      <c r="E1741" t="s">
        <v>137</v>
      </c>
      <c r="F1741" t="s">
        <v>3569</v>
      </c>
      <c r="G1741" t="s">
        <v>386</v>
      </c>
    </row>
    <row r="1742" spans="1:7" x14ac:dyDescent="0.3">
      <c r="A1742" t="s">
        <v>3571</v>
      </c>
      <c r="B1742" t="s">
        <v>3568</v>
      </c>
      <c r="C1742" t="s">
        <v>17</v>
      </c>
      <c r="D1742" t="s">
        <v>3581</v>
      </c>
      <c r="E1742" t="s">
        <v>137</v>
      </c>
      <c r="F1742" t="s">
        <v>3573</v>
      </c>
      <c r="G1742" t="s">
        <v>386</v>
      </c>
    </row>
    <row r="1743" spans="1:7" x14ac:dyDescent="0.3">
      <c r="A1743" t="s">
        <v>3571</v>
      </c>
      <c r="B1743" t="s">
        <v>3568</v>
      </c>
      <c r="C1743" t="s">
        <v>17</v>
      </c>
      <c r="D1743" t="s">
        <v>3581</v>
      </c>
      <c r="E1743" t="s">
        <v>180</v>
      </c>
      <c r="F1743" t="s">
        <v>3569</v>
      </c>
      <c r="G1743" t="s">
        <v>386</v>
      </c>
    </row>
    <row r="1744" spans="1:7" x14ac:dyDescent="0.3">
      <c r="A1744" t="s">
        <v>3571</v>
      </c>
      <c r="B1744" t="s">
        <v>3568</v>
      </c>
      <c r="C1744" t="s">
        <v>17</v>
      </c>
      <c r="D1744" t="s">
        <v>3581</v>
      </c>
      <c r="E1744" t="s">
        <v>180</v>
      </c>
      <c r="F1744" t="s">
        <v>3573</v>
      </c>
      <c r="G1744" t="s">
        <v>386</v>
      </c>
    </row>
    <row r="1745" spans="1:7" x14ac:dyDescent="0.3">
      <c r="A1745" t="s">
        <v>3571</v>
      </c>
      <c r="B1745" t="s">
        <v>3568</v>
      </c>
      <c r="C1745" t="s">
        <v>17</v>
      </c>
      <c r="D1745" t="s">
        <v>3581</v>
      </c>
      <c r="E1745" t="s">
        <v>44</v>
      </c>
      <c r="F1745" t="s">
        <v>3569</v>
      </c>
      <c r="G1745" t="s">
        <v>386</v>
      </c>
    </row>
    <row r="1746" spans="1:7" x14ac:dyDescent="0.3">
      <c r="A1746" t="s">
        <v>3571</v>
      </c>
      <c r="B1746" t="s">
        <v>3568</v>
      </c>
      <c r="C1746" t="s">
        <v>17</v>
      </c>
      <c r="D1746" t="s">
        <v>3581</v>
      </c>
      <c r="E1746" t="s">
        <v>44</v>
      </c>
      <c r="F1746" t="s">
        <v>3573</v>
      </c>
      <c r="G1746" t="s">
        <v>386</v>
      </c>
    </row>
    <row r="1747" spans="1:7" x14ac:dyDescent="0.3">
      <c r="A1747" t="s">
        <v>3571</v>
      </c>
      <c r="B1747" t="s">
        <v>3568</v>
      </c>
      <c r="C1747" t="s">
        <v>17</v>
      </c>
      <c r="D1747" t="s">
        <v>3581</v>
      </c>
      <c r="E1747" t="s">
        <v>25</v>
      </c>
      <c r="F1747" t="s">
        <v>3569</v>
      </c>
      <c r="G1747" t="s">
        <v>386</v>
      </c>
    </row>
    <row r="1748" spans="1:7" x14ac:dyDescent="0.3">
      <c r="A1748" t="s">
        <v>3571</v>
      </c>
      <c r="B1748" t="s">
        <v>3568</v>
      </c>
      <c r="C1748" t="s">
        <v>17</v>
      </c>
      <c r="D1748" t="s">
        <v>3581</v>
      </c>
      <c r="E1748" t="s">
        <v>25</v>
      </c>
      <c r="F1748" t="s">
        <v>3573</v>
      </c>
      <c r="G1748" t="s">
        <v>386</v>
      </c>
    </row>
    <row r="1749" spans="1:7" x14ac:dyDescent="0.3">
      <c r="A1749" t="s">
        <v>3571</v>
      </c>
      <c r="B1749" t="s">
        <v>3568</v>
      </c>
      <c r="C1749" t="s">
        <v>17</v>
      </c>
      <c r="D1749" t="s">
        <v>3581</v>
      </c>
      <c r="E1749" t="s">
        <v>166</v>
      </c>
      <c r="F1749" t="s">
        <v>3569</v>
      </c>
      <c r="G1749" t="s">
        <v>386</v>
      </c>
    </row>
    <row r="1750" spans="1:7" x14ac:dyDescent="0.3">
      <c r="A1750" t="s">
        <v>3571</v>
      </c>
      <c r="B1750" t="s">
        <v>3568</v>
      </c>
      <c r="C1750" t="s">
        <v>17</v>
      </c>
      <c r="D1750" t="s">
        <v>3581</v>
      </c>
      <c r="E1750" t="s">
        <v>166</v>
      </c>
      <c r="F1750" t="s">
        <v>3573</v>
      </c>
      <c r="G1750" t="s">
        <v>386</v>
      </c>
    </row>
    <row r="1751" spans="1:7" x14ac:dyDescent="0.3">
      <c r="A1751" t="s">
        <v>3571</v>
      </c>
      <c r="B1751" t="s">
        <v>3568</v>
      </c>
      <c r="C1751" t="s">
        <v>17</v>
      </c>
      <c r="D1751" t="s">
        <v>3581</v>
      </c>
      <c r="E1751" t="s">
        <v>352</v>
      </c>
      <c r="F1751" t="s">
        <v>3569</v>
      </c>
      <c r="G1751" t="s">
        <v>386</v>
      </c>
    </row>
    <row r="1752" spans="1:7" x14ac:dyDescent="0.3">
      <c r="A1752" t="s">
        <v>3571</v>
      </c>
      <c r="B1752" t="s">
        <v>3568</v>
      </c>
      <c r="C1752" t="s">
        <v>17</v>
      </c>
      <c r="D1752" t="s">
        <v>3581</v>
      </c>
      <c r="E1752" t="s">
        <v>352</v>
      </c>
      <c r="F1752" t="s">
        <v>3573</v>
      </c>
      <c r="G1752" t="s">
        <v>386</v>
      </c>
    </row>
    <row r="1753" spans="1:7" x14ac:dyDescent="0.3">
      <c r="A1753" t="s">
        <v>3571</v>
      </c>
      <c r="B1753" t="s">
        <v>3568</v>
      </c>
      <c r="C1753" t="s">
        <v>17</v>
      </c>
      <c r="D1753" t="s">
        <v>3581</v>
      </c>
      <c r="E1753" t="s">
        <v>221</v>
      </c>
      <c r="F1753" t="s">
        <v>3569</v>
      </c>
      <c r="G1753" t="s">
        <v>386</v>
      </c>
    </row>
    <row r="1754" spans="1:7" x14ac:dyDescent="0.3">
      <c r="A1754" t="s">
        <v>3571</v>
      </c>
      <c r="B1754" t="s">
        <v>3568</v>
      </c>
      <c r="C1754" t="s">
        <v>17</v>
      </c>
      <c r="D1754" t="s">
        <v>3581</v>
      </c>
      <c r="E1754" t="s">
        <v>221</v>
      </c>
      <c r="F1754" t="s">
        <v>3573</v>
      </c>
      <c r="G1754" t="s">
        <v>386</v>
      </c>
    </row>
    <row r="1755" spans="1:7" x14ac:dyDescent="0.3">
      <c r="A1755" t="s">
        <v>3571</v>
      </c>
      <c r="B1755" t="s">
        <v>3568</v>
      </c>
      <c r="C1755" t="s">
        <v>17</v>
      </c>
      <c r="D1755" t="s">
        <v>3581</v>
      </c>
      <c r="E1755" t="s">
        <v>242</v>
      </c>
      <c r="F1755" t="s">
        <v>3569</v>
      </c>
      <c r="G1755" t="s">
        <v>386</v>
      </c>
    </row>
    <row r="1756" spans="1:7" x14ac:dyDescent="0.3">
      <c r="A1756" t="s">
        <v>3571</v>
      </c>
      <c r="B1756" t="s">
        <v>3568</v>
      </c>
      <c r="C1756" t="s">
        <v>17</v>
      </c>
      <c r="D1756" t="s">
        <v>3581</v>
      </c>
      <c r="E1756" t="s">
        <v>242</v>
      </c>
      <c r="F1756" t="s">
        <v>3573</v>
      </c>
      <c r="G1756" t="s">
        <v>386</v>
      </c>
    </row>
    <row r="1757" spans="1:7" x14ac:dyDescent="0.3">
      <c r="A1757" t="s">
        <v>3571</v>
      </c>
      <c r="B1757" t="s">
        <v>3568</v>
      </c>
      <c r="C1757" t="s">
        <v>17</v>
      </c>
      <c r="D1757" t="s">
        <v>3581</v>
      </c>
      <c r="E1757" t="s">
        <v>343</v>
      </c>
      <c r="F1757" t="s">
        <v>3569</v>
      </c>
      <c r="G1757" t="s">
        <v>386</v>
      </c>
    </row>
    <row r="1758" spans="1:7" x14ac:dyDescent="0.3">
      <c r="A1758" t="s">
        <v>3571</v>
      </c>
      <c r="B1758" t="s">
        <v>3568</v>
      </c>
      <c r="C1758" t="s">
        <v>17</v>
      </c>
      <c r="D1758" t="s">
        <v>3581</v>
      </c>
      <c r="E1758" t="s">
        <v>343</v>
      </c>
      <c r="F1758" t="s">
        <v>3573</v>
      </c>
      <c r="G1758" t="s">
        <v>386</v>
      </c>
    </row>
    <row r="1759" spans="1:7" x14ac:dyDescent="0.3">
      <c r="A1759" t="s">
        <v>3571</v>
      </c>
      <c r="B1759" t="s">
        <v>3568</v>
      </c>
      <c r="C1759" t="s">
        <v>17</v>
      </c>
      <c r="D1759" t="s">
        <v>3581</v>
      </c>
      <c r="E1759" t="s">
        <v>263</v>
      </c>
      <c r="F1759" t="s">
        <v>3569</v>
      </c>
      <c r="G1759" t="s">
        <v>386</v>
      </c>
    </row>
    <row r="1760" spans="1:7" x14ac:dyDescent="0.3">
      <c r="A1760" t="s">
        <v>3571</v>
      </c>
      <c r="B1760" t="s">
        <v>3568</v>
      </c>
      <c r="C1760" t="s">
        <v>17</v>
      </c>
      <c r="D1760" t="s">
        <v>3581</v>
      </c>
      <c r="E1760" t="s">
        <v>263</v>
      </c>
      <c r="F1760" t="s">
        <v>3573</v>
      </c>
      <c r="G1760" t="s">
        <v>386</v>
      </c>
    </row>
    <row r="1761" spans="1:7" x14ac:dyDescent="0.3">
      <c r="A1761" t="s">
        <v>3571</v>
      </c>
      <c r="B1761" t="s">
        <v>3568</v>
      </c>
      <c r="C1761" t="s">
        <v>17</v>
      </c>
      <c r="D1761" t="s">
        <v>3581</v>
      </c>
      <c r="E1761" t="s">
        <v>181</v>
      </c>
      <c r="F1761" t="s">
        <v>3569</v>
      </c>
      <c r="G1761" t="s">
        <v>386</v>
      </c>
    </row>
    <row r="1762" spans="1:7" x14ac:dyDescent="0.3">
      <c r="A1762" t="s">
        <v>3571</v>
      </c>
      <c r="B1762" t="s">
        <v>3568</v>
      </c>
      <c r="C1762" t="s">
        <v>17</v>
      </c>
      <c r="D1762" t="s">
        <v>3581</v>
      </c>
      <c r="E1762" t="s">
        <v>181</v>
      </c>
      <c r="F1762" t="s">
        <v>3573</v>
      </c>
      <c r="G1762" t="s">
        <v>386</v>
      </c>
    </row>
    <row r="1763" spans="1:7" x14ac:dyDescent="0.3">
      <c r="A1763" t="s">
        <v>3571</v>
      </c>
      <c r="B1763" t="s">
        <v>3568</v>
      </c>
      <c r="C1763" t="s">
        <v>17</v>
      </c>
      <c r="D1763" t="s">
        <v>3581</v>
      </c>
      <c r="E1763" t="s">
        <v>222</v>
      </c>
      <c r="F1763" t="s">
        <v>3569</v>
      </c>
      <c r="G1763" t="s">
        <v>386</v>
      </c>
    </row>
    <row r="1764" spans="1:7" x14ac:dyDescent="0.3">
      <c r="A1764" t="s">
        <v>3571</v>
      </c>
      <c r="B1764" t="s">
        <v>3568</v>
      </c>
      <c r="C1764" t="s">
        <v>17</v>
      </c>
      <c r="D1764" t="s">
        <v>3581</v>
      </c>
      <c r="E1764" t="s">
        <v>222</v>
      </c>
      <c r="F1764" t="s">
        <v>3573</v>
      </c>
      <c r="G1764" t="s">
        <v>386</v>
      </c>
    </row>
    <row r="1765" spans="1:7" x14ac:dyDescent="0.3">
      <c r="A1765" t="s">
        <v>3571</v>
      </c>
      <c r="B1765" t="s">
        <v>3568</v>
      </c>
      <c r="C1765" t="s">
        <v>17</v>
      </c>
      <c r="D1765" t="s">
        <v>3581</v>
      </c>
      <c r="E1765" t="s">
        <v>138</v>
      </c>
      <c r="F1765" t="s">
        <v>3569</v>
      </c>
      <c r="G1765" t="s">
        <v>386</v>
      </c>
    </row>
    <row r="1766" spans="1:7" x14ac:dyDescent="0.3">
      <c r="A1766" t="s">
        <v>3571</v>
      </c>
      <c r="B1766" t="s">
        <v>3568</v>
      </c>
      <c r="C1766" t="s">
        <v>17</v>
      </c>
      <c r="D1766" t="s">
        <v>3581</v>
      </c>
      <c r="E1766" t="s">
        <v>138</v>
      </c>
      <c r="F1766" t="s">
        <v>3573</v>
      </c>
      <c r="G1766" t="s">
        <v>386</v>
      </c>
    </row>
    <row r="1767" spans="1:7" x14ac:dyDescent="0.3">
      <c r="A1767" t="s">
        <v>3571</v>
      </c>
      <c r="B1767" t="s">
        <v>3568</v>
      </c>
      <c r="C1767" t="s">
        <v>17</v>
      </c>
      <c r="D1767" t="s">
        <v>3581</v>
      </c>
      <c r="E1767" t="s">
        <v>148</v>
      </c>
      <c r="F1767" t="s">
        <v>3569</v>
      </c>
      <c r="G1767" t="s">
        <v>386</v>
      </c>
    </row>
    <row r="1768" spans="1:7" x14ac:dyDescent="0.3">
      <c r="A1768" t="s">
        <v>3571</v>
      </c>
      <c r="B1768" t="s">
        <v>3568</v>
      </c>
      <c r="C1768" t="s">
        <v>17</v>
      </c>
      <c r="D1768" t="s">
        <v>3581</v>
      </c>
      <c r="E1768" t="s">
        <v>148</v>
      </c>
      <c r="F1768" t="s">
        <v>3573</v>
      </c>
      <c r="G1768" t="s">
        <v>386</v>
      </c>
    </row>
    <row r="1769" spans="1:7" x14ac:dyDescent="0.3">
      <c r="A1769" t="s">
        <v>3571</v>
      </c>
      <c r="B1769" t="s">
        <v>3568</v>
      </c>
      <c r="C1769" t="s">
        <v>17</v>
      </c>
      <c r="D1769" t="s">
        <v>3581</v>
      </c>
      <c r="E1769" t="s">
        <v>264</v>
      </c>
      <c r="F1769" t="s">
        <v>3569</v>
      </c>
      <c r="G1769" t="s">
        <v>386</v>
      </c>
    </row>
    <row r="1770" spans="1:7" x14ac:dyDescent="0.3">
      <c r="A1770" t="s">
        <v>3571</v>
      </c>
      <c r="B1770" t="s">
        <v>3568</v>
      </c>
      <c r="C1770" t="s">
        <v>17</v>
      </c>
      <c r="D1770" t="s">
        <v>3581</v>
      </c>
      <c r="E1770" t="s">
        <v>264</v>
      </c>
      <c r="F1770" t="s">
        <v>3573</v>
      </c>
      <c r="G1770" t="s">
        <v>386</v>
      </c>
    </row>
    <row r="1771" spans="1:7" x14ac:dyDescent="0.3">
      <c r="A1771" t="s">
        <v>3571</v>
      </c>
      <c r="B1771" t="s">
        <v>3568</v>
      </c>
      <c r="C1771" t="s">
        <v>17</v>
      </c>
      <c r="D1771" t="s">
        <v>3581</v>
      </c>
      <c r="E1771" t="s">
        <v>48</v>
      </c>
      <c r="F1771" t="s">
        <v>3569</v>
      </c>
      <c r="G1771" t="s">
        <v>386</v>
      </c>
    </row>
    <row r="1772" spans="1:7" x14ac:dyDescent="0.3">
      <c r="A1772" t="s">
        <v>3571</v>
      </c>
      <c r="B1772" t="s">
        <v>3568</v>
      </c>
      <c r="C1772" t="s">
        <v>17</v>
      </c>
      <c r="D1772" t="s">
        <v>3581</v>
      </c>
      <c r="E1772" t="s">
        <v>48</v>
      </c>
      <c r="F1772" t="s">
        <v>3573</v>
      </c>
      <c r="G1772" t="s">
        <v>386</v>
      </c>
    </row>
    <row r="1773" spans="1:7" x14ac:dyDescent="0.3">
      <c r="A1773" t="s">
        <v>3571</v>
      </c>
      <c r="B1773" t="s">
        <v>3568</v>
      </c>
      <c r="C1773" t="s">
        <v>17</v>
      </c>
      <c r="D1773" t="s">
        <v>3581</v>
      </c>
      <c r="E1773" t="s">
        <v>107</v>
      </c>
      <c r="F1773" t="s">
        <v>3569</v>
      </c>
      <c r="G1773" t="s">
        <v>386</v>
      </c>
    </row>
    <row r="1774" spans="1:7" x14ac:dyDescent="0.3">
      <c r="A1774" t="s">
        <v>3571</v>
      </c>
      <c r="B1774" t="s">
        <v>3568</v>
      </c>
      <c r="C1774" t="s">
        <v>17</v>
      </c>
      <c r="D1774" t="s">
        <v>3581</v>
      </c>
      <c r="E1774" t="s">
        <v>107</v>
      </c>
      <c r="F1774" t="s">
        <v>3573</v>
      </c>
      <c r="G1774" t="s">
        <v>386</v>
      </c>
    </row>
    <row r="1775" spans="1:7" x14ac:dyDescent="0.3">
      <c r="A1775" t="s">
        <v>3571</v>
      </c>
      <c r="B1775" t="s">
        <v>3568</v>
      </c>
      <c r="C1775" t="s">
        <v>17</v>
      </c>
      <c r="D1775" t="s">
        <v>3581</v>
      </c>
      <c r="E1775" t="s">
        <v>304</v>
      </c>
      <c r="F1775" t="s">
        <v>3569</v>
      </c>
      <c r="G1775" t="s">
        <v>386</v>
      </c>
    </row>
    <row r="1776" spans="1:7" x14ac:dyDescent="0.3">
      <c r="A1776" t="s">
        <v>3571</v>
      </c>
      <c r="B1776" t="s">
        <v>3568</v>
      </c>
      <c r="C1776" t="s">
        <v>17</v>
      </c>
      <c r="D1776" t="s">
        <v>3581</v>
      </c>
      <c r="E1776" t="s">
        <v>304</v>
      </c>
      <c r="F1776" t="s">
        <v>3573</v>
      </c>
      <c r="G1776" t="s">
        <v>386</v>
      </c>
    </row>
    <row r="1777" spans="1:7" x14ac:dyDescent="0.3">
      <c r="A1777" t="s">
        <v>3571</v>
      </c>
      <c r="B1777" t="s">
        <v>3568</v>
      </c>
      <c r="C1777" t="s">
        <v>17</v>
      </c>
      <c r="D1777" t="s">
        <v>3581</v>
      </c>
      <c r="E1777" t="s">
        <v>204</v>
      </c>
      <c r="F1777" t="s">
        <v>3569</v>
      </c>
      <c r="G1777" t="s">
        <v>386</v>
      </c>
    </row>
    <row r="1778" spans="1:7" x14ac:dyDescent="0.3">
      <c r="A1778" t="s">
        <v>3571</v>
      </c>
      <c r="B1778" t="s">
        <v>3568</v>
      </c>
      <c r="C1778" t="s">
        <v>17</v>
      </c>
      <c r="D1778" t="s">
        <v>3581</v>
      </c>
      <c r="E1778" t="s">
        <v>204</v>
      </c>
      <c r="F1778" t="s">
        <v>3573</v>
      </c>
      <c r="G1778" t="s">
        <v>386</v>
      </c>
    </row>
    <row r="1779" spans="1:7" x14ac:dyDescent="0.3">
      <c r="A1779" t="s">
        <v>3571</v>
      </c>
      <c r="B1779" t="s">
        <v>3568</v>
      </c>
      <c r="C1779" t="s">
        <v>17</v>
      </c>
      <c r="D1779" t="s">
        <v>3581</v>
      </c>
      <c r="E1779" t="s">
        <v>347</v>
      </c>
      <c r="F1779" t="s">
        <v>3569</v>
      </c>
      <c r="G1779" t="s">
        <v>386</v>
      </c>
    </row>
    <row r="1780" spans="1:7" x14ac:dyDescent="0.3">
      <c r="A1780" t="s">
        <v>3571</v>
      </c>
      <c r="B1780" t="s">
        <v>3568</v>
      </c>
      <c r="C1780" t="s">
        <v>17</v>
      </c>
      <c r="D1780" t="s">
        <v>3581</v>
      </c>
      <c r="E1780" t="s">
        <v>347</v>
      </c>
      <c r="F1780" t="s">
        <v>3573</v>
      </c>
      <c r="G1780" t="s">
        <v>386</v>
      </c>
    </row>
    <row r="1781" spans="1:7" x14ac:dyDescent="0.3">
      <c r="A1781" t="s">
        <v>3571</v>
      </c>
      <c r="B1781" t="s">
        <v>3568</v>
      </c>
      <c r="C1781" t="s">
        <v>17</v>
      </c>
      <c r="D1781" t="s">
        <v>3581</v>
      </c>
      <c r="E1781" t="s">
        <v>90</v>
      </c>
      <c r="F1781" t="s">
        <v>3569</v>
      </c>
      <c r="G1781" t="s">
        <v>386</v>
      </c>
    </row>
    <row r="1782" spans="1:7" x14ac:dyDescent="0.3">
      <c r="A1782" t="s">
        <v>3571</v>
      </c>
      <c r="B1782" t="s">
        <v>3568</v>
      </c>
      <c r="C1782" t="s">
        <v>17</v>
      </c>
      <c r="D1782" t="s">
        <v>3581</v>
      </c>
      <c r="E1782" t="s">
        <v>90</v>
      </c>
      <c r="F1782" t="s">
        <v>3573</v>
      </c>
      <c r="G1782" t="s">
        <v>386</v>
      </c>
    </row>
    <row r="1783" spans="1:7" x14ac:dyDescent="0.3">
      <c r="A1783" t="s">
        <v>3571</v>
      </c>
      <c r="B1783" t="s">
        <v>3568</v>
      </c>
      <c r="C1783" t="s">
        <v>17</v>
      </c>
      <c r="D1783" t="s">
        <v>3581</v>
      </c>
      <c r="E1783" t="s">
        <v>91</v>
      </c>
      <c r="F1783" t="s">
        <v>3569</v>
      </c>
      <c r="G1783" t="s">
        <v>386</v>
      </c>
    </row>
    <row r="1784" spans="1:7" x14ac:dyDescent="0.3">
      <c r="A1784" t="s">
        <v>3571</v>
      </c>
      <c r="B1784" t="s">
        <v>3568</v>
      </c>
      <c r="C1784" t="s">
        <v>17</v>
      </c>
      <c r="D1784" t="s">
        <v>3581</v>
      </c>
      <c r="E1784" t="s">
        <v>91</v>
      </c>
      <c r="F1784" t="s">
        <v>3573</v>
      </c>
      <c r="G1784" t="s">
        <v>386</v>
      </c>
    </row>
    <row r="1785" spans="1:7" x14ac:dyDescent="0.3">
      <c r="A1785" t="s">
        <v>3571</v>
      </c>
      <c r="B1785" t="s">
        <v>3568</v>
      </c>
      <c r="C1785" t="s">
        <v>17</v>
      </c>
      <c r="D1785" t="s">
        <v>3581</v>
      </c>
      <c r="E1785" t="s">
        <v>139</v>
      </c>
      <c r="F1785" t="s">
        <v>3569</v>
      </c>
      <c r="G1785" t="s">
        <v>386</v>
      </c>
    </row>
    <row r="1786" spans="1:7" x14ac:dyDescent="0.3">
      <c r="A1786" t="s">
        <v>3571</v>
      </c>
      <c r="B1786" t="s">
        <v>3568</v>
      </c>
      <c r="C1786" t="s">
        <v>17</v>
      </c>
      <c r="D1786" t="s">
        <v>3581</v>
      </c>
      <c r="E1786" t="s">
        <v>139</v>
      </c>
      <c r="F1786" t="s">
        <v>3573</v>
      </c>
      <c r="G1786" t="s">
        <v>386</v>
      </c>
    </row>
    <row r="1787" spans="1:7" x14ac:dyDescent="0.3">
      <c r="A1787" t="s">
        <v>3571</v>
      </c>
      <c r="B1787" t="s">
        <v>3568</v>
      </c>
      <c r="C1787" t="s">
        <v>17</v>
      </c>
      <c r="D1787" t="s">
        <v>3581</v>
      </c>
      <c r="E1787" t="s">
        <v>243</v>
      </c>
      <c r="F1787" t="s">
        <v>3569</v>
      </c>
      <c r="G1787" t="s">
        <v>386</v>
      </c>
    </row>
    <row r="1788" spans="1:7" x14ac:dyDescent="0.3">
      <c r="A1788" t="s">
        <v>3571</v>
      </c>
      <c r="B1788" t="s">
        <v>3568</v>
      </c>
      <c r="C1788" t="s">
        <v>17</v>
      </c>
      <c r="D1788" t="s">
        <v>3581</v>
      </c>
      <c r="E1788" t="s">
        <v>243</v>
      </c>
      <c r="F1788" t="s">
        <v>3573</v>
      </c>
      <c r="G1788" t="s">
        <v>386</v>
      </c>
    </row>
    <row r="1789" spans="1:7" x14ac:dyDescent="0.3">
      <c r="A1789" t="s">
        <v>3571</v>
      </c>
      <c r="B1789" t="s">
        <v>3568</v>
      </c>
      <c r="C1789" t="s">
        <v>17</v>
      </c>
      <c r="D1789" t="s">
        <v>3581</v>
      </c>
      <c r="E1789" t="s">
        <v>305</v>
      </c>
      <c r="F1789" t="s">
        <v>3569</v>
      </c>
      <c r="G1789" t="s">
        <v>386</v>
      </c>
    </row>
    <row r="1790" spans="1:7" x14ac:dyDescent="0.3">
      <c r="A1790" t="s">
        <v>3571</v>
      </c>
      <c r="B1790" t="s">
        <v>3568</v>
      </c>
      <c r="C1790" t="s">
        <v>17</v>
      </c>
      <c r="D1790" t="s">
        <v>3581</v>
      </c>
      <c r="E1790" t="s">
        <v>305</v>
      </c>
      <c r="F1790" t="s">
        <v>3573</v>
      </c>
      <c r="G1790" t="s">
        <v>386</v>
      </c>
    </row>
    <row r="1791" spans="1:7" x14ac:dyDescent="0.3">
      <c r="A1791" t="s">
        <v>3571</v>
      </c>
      <c r="B1791" t="s">
        <v>3568</v>
      </c>
      <c r="C1791" t="s">
        <v>17</v>
      </c>
      <c r="D1791" t="s">
        <v>3581</v>
      </c>
      <c r="E1791" t="s">
        <v>168</v>
      </c>
      <c r="F1791" t="s">
        <v>3569</v>
      </c>
      <c r="G1791" t="s">
        <v>386</v>
      </c>
    </row>
    <row r="1792" spans="1:7" x14ac:dyDescent="0.3">
      <c r="A1792" t="s">
        <v>3571</v>
      </c>
      <c r="B1792" t="s">
        <v>3568</v>
      </c>
      <c r="C1792" t="s">
        <v>17</v>
      </c>
      <c r="D1792" t="s">
        <v>3581</v>
      </c>
      <c r="E1792" t="s">
        <v>168</v>
      </c>
      <c r="F1792" t="s">
        <v>3573</v>
      </c>
      <c r="G1792" t="s">
        <v>386</v>
      </c>
    </row>
    <row r="1793" spans="1:7" x14ac:dyDescent="0.3">
      <c r="A1793" t="s">
        <v>3571</v>
      </c>
      <c r="B1793" t="s">
        <v>3568</v>
      </c>
      <c r="C1793" t="s">
        <v>17</v>
      </c>
      <c r="D1793" t="s">
        <v>3581</v>
      </c>
      <c r="E1793" t="s">
        <v>223</v>
      </c>
      <c r="F1793" t="s">
        <v>3569</v>
      </c>
      <c r="G1793" t="s">
        <v>386</v>
      </c>
    </row>
    <row r="1794" spans="1:7" x14ac:dyDescent="0.3">
      <c r="A1794" t="s">
        <v>3571</v>
      </c>
      <c r="B1794" t="s">
        <v>3568</v>
      </c>
      <c r="C1794" t="s">
        <v>17</v>
      </c>
      <c r="D1794" t="s">
        <v>3581</v>
      </c>
      <c r="E1794" t="s">
        <v>223</v>
      </c>
      <c r="F1794" t="s">
        <v>3573</v>
      </c>
      <c r="G1794" t="s">
        <v>386</v>
      </c>
    </row>
    <row r="1795" spans="1:7" x14ac:dyDescent="0.3">
      <c r="A1795" t="s">
        <v>3571</v>
      </c>
      <c r="B1795" t="s">
        <v>3568</v>
      </c>
      <c r="C1795" t="s">
        <v>17</v>
      </c>
      <c r="D1795" t="s">
        <v>3581</v>
      </c>
      <c r="E1795" t="s">
        <v>51</v>
      </c>
      <c r="F1795" t="s">
        <v>3569</v>
      </c>
      <c r="G1795" t="s">
        <v>386</v>
      </c>
    </row>
    <row r="1796" spans="1:7" x14ac:dyDescent="0.3">
      <c r="A1796" t="s">
        <v>3571</v>
      </c>
      <c r="B1796" t="s">
        <v>3568</v>
      </c>
      <c r="C1796" t="s">
        <v>17</v>
      </c>
      <c r="D1796" t="s">
        <v>3581</v>
      </c>
      <c r="E1796" t="s">
        <v>51</v>
      </c>
      <c r="F1796" t="s">
        <v>3573</v>
      </c>
      <c r="G1796" t="s">
        <v>386</v>
      </c>
    </row>
    <row r="1797" spans="1:7" x14ac:dyDescent="0.3">
      <c r="A1797" t="s">
        <v>3571</v>
      </c>
      <c r="B1797" t="s">
        <v>3568</v>
      </c>
      <c r="C1797" t="s">
        <v>17</v>
      </c>
      <c r="D1797" t="s">
        <v>3581</v>
      </c>
      <c r="E1797" t="s">
        <v>254</v>
      </c>
      <c r="F1797" t="s">
        <v>3569</v>
      </c>
      <c r="G1797" t="s">
        <v>386</v>
      </c>
    </row>
    <row r="1798" spans="1:7" x14ac:dyDescent="0.3">
      <c r="A1798" t="s">
        <v>3571</v>
      </c>
      <c r="B1798" t="s">
        <v>3568</v>
      </c>
      <c r="C1798" t="s">
        <v>17</v>
      </c>
      <c r="D1798" t="s">
        <v>3581</v>
      </c>
      <c r="E1798" t="s">
        <v>254</v>
      </c>
      <c r="F1798" t="s">
        <v>3573</v>
      </c>
      <c r="G1798" t="s">
        <v>386</v>
      </c>
    </row>
    <row r="1799" spans="1:7" x14ac:dyDescent="0.3">
      <c r="A1799" t="s">
        <v>3571</v>
      </c>
      <c r="B1799" t="s">
        <v>3568</v>
      </c>
      <c r="C1799" t="s">
        <v>17</v>
      </c>
      <c r="D1799" t="s">
        <v>3581</v>
      </c>
      <c r="E1799" t="s">
        <v>255</v>
      </c>
      <c r="F1799" t="s">
        <v>3569</v>
      </c>
      <c r="G1799" t="s">
        <v>386</v>
      </c>
    </row>
    <row r="1800" spans="1:7" x14ac:dyDescent="0.3">
      <c r="A1800" t="s">
        <v>3571</v>
      </c>
      <c r="B1800" t="s">
        <v>3568</v>
      </c>
      <c r="C1800" t="s">
        <v>17</v>
      </c>
      <c r="D1800" t="s">
        <v>3581</v>
      </c>
      <c r="E1800" t="s">
        <v>255</v>
      </c>
      <c r="F1800" t="s">
        <v>3573</v>
      </c>
      <c r="G1800" t="s">
        <v>386</v>
      </c>
    </row>
    <row r="1801" spans="1:7" x14ac:dyDescent="0.3">
      <c r="A1801" t="s">
        <v>3571</v>
      </c>
      <c r="B1801" t="s">
        <v>3568</v>
      </c>
      <c r="C1801" t="s">
        <v>17</v>
      </c>
      <c r="D1801" t="s">
        <v>3581</v>
      </c>
      <c r="E1801" t="s">
        <v>278</v>
      </c>
      <c r="F1801" t="s">
        <v>3569</v>
      </c>
      <c r="G1801" t="s">
        <v>386</v>
      </c>
    </row>
    <row r="1802" spans="1:7" x14ac:dyDescent="0.3">
      <c r="A1802" t="s">
        <v>3571</v>
      </c>
      <c r="B1802" t="s">
        <v>3568</v>
      </c>
      <c r="C1802" t="s">
        <v>17</v>
      </c>
      <c r="D1802" t="s">
        <v>3581</v>
      </c>
      <c r="E1802" t="s">
        <v>278</v>
      </c>
      <c r="F1802" t="s">
        <v>3573</v>
      </c>
      <c r="G1802" t="s">
        <v>386</v>
      </c>
    </row>
    <row r="1803" spans="1:7" x14ac:dyDescent="0.3">
      <c r="A1803" t="s">
        <v>3571</v>
      </c>
      <c r="B1803" t="s">
        <v>3568</v>
      </c>
      <c r="C1803" t="s">
        <v>17</v>
      </c>
      <c r="D1803" t="s">
        <v>3581</v>
      </c>
      <c r="E1803" t="s">
        <v>359</v>
      </c>
      <c r="F1803" t="s">
        <v>3569</v>
      </c>
      <c r="G1803" t="s">
        <v>386</v>
      </c>
    </row>
    <row r="1804" spans="1:7" x14ac:dyDescent="0.3">
      <c r="A1804" t="s">
        <v>3571</v>
      </c>
      <c r="B1804" t="s">
        <v>3568</v>
      </c>
      <c r="C1804" t="s">
        <v>17</v>
      </c>
      <c r="D1804" t="s">
        <v>3581</v>
      </c>
      <c r="E1804" t="s">
        <v>359</v>
      </c>
      <c r="F1804" t="s">
        <v>3573</v>
      </c>
      <c r="G1804" t="s">
        <v>386</v>
      </c>
    </row>
    <row r="1805" spans="1:7" x14ac:dyDescent="0.3">
      <c r="A1805" t="s">
        <v>3571</v>
      </c>
      <c r="B1805" t="s">
        <v>3568</v>
      </c>
      <c r="C1805" t="s">
        <v>17</v>
      </c>
      <c r="D1805" t="s">
        <v>3581</v>
      </c>
      <c r="E1805" t="s">
        <v>224</v>
      </c>
      <c r="F1805" t="s">
        <v>3569</v>
      </c>
      <c r="G1805" t="s">
        <v>386</v>
      </c>
    </row>
    <row r="1806" spans="1:7" x14ac:dyDescent="0.3">
      <c r="A1806" t="s">
        <v>3571</v>
      </c>
      <c r="B1806" t="s">
        <v>3568</v>
      </c>
      <c r="C1806" t="s">
        <v>17</v>
      </c>
      <c r="D1806" t="s">
        <v>3581</v>
      </c>
      <c r="E1806" t="s">
        <v>224</v>
      </c>
      <c r="F1806" t="s">
        <v>3573</v>
      </c>
      <c r="G1806" t="s">
        <v>386</v>
      </c>
    </row>
    <row r="1807" spans="1:7" x14ac:dyDescent="0.3">
      <c r="A1807" t="s">
        <v>3571</v>
      </c>
      <c r="B1807" t="s">
        <v>3568</v>
      </c>
      <c r="C1807" t="s">
        <v>17</v>
      </c>
      <c r="D1807" t="s">
        <v>3581</v>
      </c>
      <c r="E1807" t="s">
        <v>365</v>
      </c>
      <c r="F1807" t="s">
        <v>3573</v>
      </c>
      <c r="G1807" t="s">
        <v>386</v>
      </c>
    </row>
    <row r="1808" spans="1:7" x14ac:dyDescent="0.3">
      <c r="A1808" t="s">
        <v>3571</v>
      </c>
      <c r="B1808" t="s">
        <v>3568</v>
      </c>
      <c r="C1808" t="s">
        <v>17</v>
      </c>
      <c r="D1808" t="s">
        <v>3581</v>
      </c>
      <c r="E1808" t="s">
        <v>225</v>
      </c>
      <c r="F1808" t="s">
        <v>3569</v>
      </c>
      <c r="G1808" t="s">
        <v>386</v>
      </c>
    </row>
    <row r="1809" spans="1:7" x14ac:dyDescent="0.3">
      <c r="A1809" t="s">
        <v>3571</v>
      </c>
      <c r="B1809" t="s">
        <v>3568</v>
      </c>
      <c r="C1809" t="s">
        <v>17</v>
      </c>
      <c r="D1809" t="s">
        <v>3581</v>
      </c>
      <c r="E1809" t="s">
        <v>225</v>
      </c>
      <c r="F1809" t="s">
        <v>3573</v>
      </c>
      <c r="G1809" t="s">
        <v>386</v>
      </c>
    </row>
    <row r="1810" spans="1:7" x14ac:dyDescent="0.3">
      <c r="A1810" t="s">
        <v>3571</v>
      </c>
      <c r="B1810" t="s">
        <v>3568</v>
      </c>
      <c r="C1810" t="s">
        <v>17</v>
      </c>
      <c r="D1810" t="s">
        <v>3581</v>
      </c>
      <c r="E1810" t="s">
        <v>108</v>
      </c>
      <c r="F1810" t="s">
        <v>3569</v>
      </c>
      <c r="G1810" t="s">
        <v>386</v>
      </c>
    </row>
    <row r="1811" spans="1:7" x14ac:dyDescent="0.3">
      <c r="A1811" t="s">
        <v>3571</v>
      </c>
      <c r="B1811" t="s">
        <v>3568</v>
      </c>
      <c r="C1811" t="s">
        <v>17</v>
      </c>
      <c r="D1811" t="s">
        <v>3581</v>
      </c>
      <c r="E1811" t="s">
        <v>108</v>
      </c>
      <c r="F1811" t="s">
        <v>3573</v>
      </c>
      <c r="G1811" t="s">
        <v>386</v>
      </c>
    </row>
    <row r="1812" spans="1:7" x14ac:dyDescent="0.3">
      <c r="A1812" t="s">
        <v>3571</v>
      </c>
      <c r="B1812" t="s">
        <v>3568</v>
      </c>
      <c r="C1812" t="s">
        <v>17</v>
      </c>
      <c r="D1812" t="s">
        <v>3581</v>
      </c>
      <c r="E1812" t="s">
        <v>285</v>
      </c>
      <c r="F1812" t="s">
        <v>3569</v>
      </c>
      <c r="G1812" t="s">
        <v>386</v>
      </c>
    </row>
    <row r="1813" spans="1:7" x14ac:dyDescent="0.3">
      <c r="A1813" t="s">
        <v>3571</v>
      </c>
      <c r="B1813" t="s">
        <v>3568</v>
      </c>
      <c r="C1813" t="s">
        <v>17</v>
      </c>
      <c r="D1813" t="s">
        <v>3581</v>
      </c>
      <c r="E1813" t="s">
        <v>285</v>
      </c>
      <c r="F1813" t="s">
        <v>3573</v>
      </c>
      <c r="G1813" t="s">
        <v>386</v>
      </c>
    </row>
    <row r="1814" spans="1:7" x14ac:dyDescent="0.3">
      <c r="A1814" t="s">
        <v>3571</v>
      </c>
      <c r="B1814" t="s">
        <v>3568</v>
      </c>
      <c r="C1814" t="s">
        <v>17</v>
      </c>
      <c r="D1814" t="s">
        <v>3581</v>
      </c>
      <c r="E1814" t="s">
        <v>84</v>
      </c>
      <c r="F1814" t="s">
        <v>3569</v>
      </c>
      <c r="G1814" t="s">
        <v>386</v>
      </c>
    </row>
    <row r="1815" spans="1:7" x14ac:dyDescent="0.3">
      <c r="A1815" t="s">
        <v>3571</v>
      </c>
      <c r="B1815" t="s">
        <v>3568</v>
      </c>
      <c r="C1815" t="s">
        <v>17</v>
      </c>
      <c r="D1815" t="s">
        <v>3581</v>
      </c>
      <c r="E1815" t="s">
        <v>84</v>
      </c>
      <c r="F1815" t="s">
        <v>3573</v>
      </c>
      <c r="G1815" t="s">
        <v>386</v>
      </c>
    </row>
    <row r="1816" spans="1:7" x14ac:dyDescent="0.3">
      <c r="A1816" t="s">
        <v>3571</v>
      </c>
      <c r="B1816" t="s">
        <v>3568</v>
      </c>
      <c r="C1816" t="s">
        <v>17</v>
      </c>
      <c r="D1816" t="s">
        <v>3581</v>
      </c>
      <c r="E1816" t="s">
        <v>279</v>
      </c>
      <c r="F1816" t="s">
        <v>3569</v>
      </c>
      <c r="G1816" t="s">
        <v>386</v>
      </c>
    </row>
    <row r="1817" spans="1:7" x14ac:dyDescent="0.3">
      <c r="A1817" t="s">
        <v>3571</v>
      </c>
      <c r="B1817" t="s">
        <v>3568</v>
      </c>
      <c r="C1817" t="s">
        <v>17</v>
      </c>
      <c r="D1817" t="s">
        <v>3581</v>
      </c>
      <c r="E1817" t="s">
        <v>279</v>
      </c>
      <c r="F1817" t="s">
        <v>3573</v>
      </c>
      <c r="G1817" t="s">
        <v>386</v>
      </c>
    </row>
    <row r="1818" spans="1:7" x14ac:dyDescent="0.3">
      <c r="A1818" t="s">
        <v>3571</v>
      </c>
      <c r="B1818" t="s">
        <v>3568</v>
      </c>
      <c r="C1818" t="s">
        <v>17</v>
      </c>
      <c r="D1818" t="s">
        <v>3581</v>
      </c>
      <c r="E1818" t="s">
        <v>149</v>
      </c>
      <c r="F1818" t="s">
        <v>3569</v>
      </c>
      <c r="G1818" t="s">
        <v>386</v>
      </c>
    </row>
    <row r="1819" spans="1:7" x14ac:dyDescent="0.3">
      <c r="A1819" t="s">
        <v>3571</v>
      </c>
      <c r="B1819" t="s">
        <v>3568</v>
      </c>
      <c r="C1819" t="s">
        <v>17</v>
      </c>
      <c r="D1819" t="s">
        <v>3581</v>
      </c>
      <c r="E1819" t="s">
        <v>149</v>
      </c>
      <c r="F1819" t="s">
        <v>3573</v>
      </c>
      <c r="G1819" t="s">
        <v>386</v>
      </c>
    </row>
    <row r="1820" spans="1:7" x14ac:dyDescent="0.3">
      <c r="A1820" t="s">
        <v>3571</v>
      </c>
      <c r="B1820" t="s">
        <v>3568</v>
      </c>
      <c r="C1820" t="s">
        <v>17</v>
      </c>
      <c r="D1820" t="s">
        <v>3581</v>
      </c>
      <c r="E1820" t="s">
        <v>176</v>
      </c>
      <c r="F1820" t="s">
        <v>3569</v>
      </c>
      <c r="G1820" t="s">
        <v>386</v>
      </c>
    </row>
    <row r="1821" spans="1:7" x14ac:dyDescent="0.3">
      <c r="A1821" t="s">
        <v>3571</v>
      </c>
      <c r="B1821" t="s">
        <v>3568</v>
      </c>
      <c r="C1821" t="s">
        <v>17</v>
      </c>
      <c r="D1821" t="s">
        <v>3581</v>
      </c>
      <c r="E1821" t="s">
        <v>176</v>
      </c>
      <c r="F1821" t="s">
        <v>3573</v>
      </c>
      <c r="G1821" t="s">
        <v>386</v>
      </c>
    </row>
    <row r="1822" spans="1:7" x14ac:dyDescent="0.3">
      <c r="A1822" t="s">
        <v>3571</v>
      </c>
      <c r="B1822" t="s">
        <v>3568</v>
      </c>
      <c r="C1822" t="s">
        <v>17</v>
      </c>
      <c r="D1822" t="s">
        <v>3581</v>
      </c>
      <c r="E1822" t="s">
        <v>169</v>
      </c>
      <c r="F1822" t="s">
        <v>3569</v>
      </c>
      <c r="G1822" t="s">
        <v>386</v>
      </c>
    </row>
    <row r="1823" spans="1:7" x14ac:dyDescent="0.3">
      <c r="A1823" t="s">
        <v>3571</v>
      </c>
      <c r="B1823" t="s">
        <v>3568</v>
      </c>
      <c r="C1823" t="s">
        <v>17</v>
      </c>
      <c r="D1823" t="s">
        <v>3581</v>
      </c>
      <c r="E1823" t="s">
        <v>169</v>
      </c>
      <c r="F1823" t="s">
        <v>3573</v>
      </c>
      <c r="G1823" t="s">
        <v>386</v>
      </c>
    </row>
    <row r="1824" spans="1:7" x14ac:dyDescent="0.3">
      <c r="A1824" t="s">
        <v>3571</v>
      </c>
      <c r="B1824" t="s">
        <v>3568</v>
      </c>
      <c r="C1824" t="s">
        <v>17</v>
      </c>
      <c r="D1824" t="s">
        <v>3581</v>
      </c>
      <c r="E1824" t="s">
        <v>34</v>
      </c>
      <c r="F1824" t="s">
        <v>3569</v>
      </c>
      <c r="G1824" t="s">
        <v>386</v>
      </c>
    </row>
    <row r="1825" spans="1:7" x14ac:dyDescent="0.3">
      <c r="A1825" t="s">
        <v>3571</v>
      </c>
      <c r="B1825" t="s">
        <v>3568</v>
      </c>
      <c r="C1825" t="s">
        <v>17</v>
      </c>
      <c r="D1825" t="s">
        <v>3581</v>
      </c>
      <c r="E1825" t="s">
        <v>34</v>
      </c>
      <c r="F1825" t="s">
        <v>3573</v>
      </c>
      <c r="G1825" t="s">
        <v>386</v>
      </c>
    </row>
    <row r="1826" spans="1:7" x14ac:dyDescent="0.3">
      <c r="A1826" t="s">
        <v>3571</v>
      </c>
      <c r="B1826" t="s">
        <v>3568</v>
      </c>
      <c r="C1826" t="s">
        <v>17</v>
      </c>
      <c r="D1826" t="s">
        <v>3581</v>
      </c>
      <c r="E1826" t="s">
        <v>52</v>
      </c>
      <c r="F1826" t="s">
        <v>3569</v>
      </c>
      <c r="G1826" t="s">
        <v>386</v>
      </c>
    </row>
    <row r="1827" spans="1:7" x14ac:dyDescent="0.3">
      <c r="A1827" t="s">
        <v>3571</v>
      </c>
      <c r="B1827" t="s">
        <v>3568</v>
      </c>
      <c r="C1827" t="s">
        <v>17</v>
      </c>
      <c r="D1827" t="s">
        <v>3581</v>
      </c>
      <c r="E1827" t="s">
        <v>52</v>
      </c>
      <c r="F1827" t="s">
        <v>3573</v>
      </c>
      <c r="G1827" t="s">
        <v>386</v>
      </c>
    </row>
    <row r="1828" spans="1:7" x14ac:dyDescent="0.3">
      <c r="A1828" t="s">
        <v>3571</v>
      </c>
      <c r="B1828" t="s">
        <v>3568</v>
      </c>
      <c r="C1828" t="s">
        <v>17</v>
      </c>
      <c r="D1828" t="s">
        <v>3581</v>
      </c>
      <c r="E1828" t="s">
        <v>306</v>
      </c>
      <c r="F1828" t="s">
        <v>3569</v>
      </c>
      <c r="G1828" t="s">
        <v>386</v>
      </c>
    </row>
    <row r="1829" spans="1:7" x14ac:dyDescent="0.3">
      <c r="A1829" t="s">
        <v>3571</v>
      </c>
      <c r="B1829" t="s">
        <v>3568</v>
      </c>
      <c r="C1829" t="s">
        <v>17</v>
      </c>
      <c r="D1829" t="s">
        <v>3581</v>
      </c>
      <c r="E1829" t="s">
        <v>306</v>
      </c>
      <c r="F1829" t="s">
        <v>3573</v>
      </c>
      <c r="G1829" t="s">
        <v>386</v>
      </c>
    </row>
    <row r="1830" spans="1:7" x14ac:dyDescent="0.3">
      <c r="A1830" t="s">
        <v>3571</v>
      </c>
      <c r="B1830" t="s">
        <v>3568</v>
      </c>
      <c r="C1830" t="s">
        <v>17</v>
      </c>
      <c r="D1830" t="s">
        <v>3581</v>
      </c>
      <c r="E1830" t="s">
        <v>58</v>
      </c>
      <c r="F1830" t="s">
        <v>3569</v>
      </c>
      <c r="G1830" t="s">
        <v>386</v>
      </c>
    </row>
    <row r="1831" spans="1:7" x14ac:dyDescent="0.3">
      <c r="A1831" t="s">
        <v>3571</v>
      </c>
      <c r="B1831" t="s">
        <v>3568</v>
      </c>
      <c r="C1831" t="s">
        <v>17</v>
      </c>
      <c r="D1831" t="s">
        <v>3581</v>
      </c>
      <c r="E1831" t="s">
        <v>58</v>
      </c>
      <c r="F1831" t="s">
        <v>3573</v>
      </c>
      <c r="G1831" t="s">
        <v>386</v>
      </c>
    </row>
    <row r="1832" spans="1:7" x14ac:dyDescent="0.3">
      <c r="A1832" t="s">
        <v>3571</v>
      </c>
      <c r="B1832" t="s">
        <v>3568</v>
      </c>
      <c r="C1832" t="s">
        <v>17</v>
      </c>
      <c r="D1832" t="s">
        <v>3581</v>
      </c>
      <c r="E1832" t="s">
        <v>307</v>
      </c>
      <c r="F1832" t="s">
        <v>3569</v>
      </c>
      <c r="G1832" t="s">
        <v>386</v>
      </c>
    </row>
    <row r="1833" spans="1:7" x14ac:dyDescent="0.3">
      <c r="A1833" t="s">
        <v>3571</v>
      </c>
      <c r="B1833" t="s">
        <v>3568</v>
      </c>
      <c r="C1833" t="s">
        <v>17</v>
      </c>
      <c r="D1833" t="s">
        <v>3581</v>
      </c>
      <c r="E1833" t="s">
        <v>307</v>
      </c>
      <c r="F1833" t="s">
        <v>3573</v>
      </c>
      <c r="G1833" t="s">
        <v>386</v>
      </c>
    </row>
    <row r="1834" spans="1:7" x14ac:dyDescent="0.3">
      <c r="A1834" t="s">
        <v>3571</v>
      </c>
      <c r="B1834" t="s">
        <v>3568</v>
      </c>
      <c r="C1834" t="s">
        <v>17</v>
      </c>
      <c r="D1834" t="s">
        <v>3581</v>
      </c>
      <c r="E1834" t="s">
        <v>29</v>
      </c>
      <c r="F1834" t="s">
        <v>3569</v>
      </c>
      <c r="G1834" t="s">
        <v>386</v>
      </c>
    </row>
    <row r="1835" spans="1:7" x14ac:dyDescent="0.3">
      <c r="A1835" t="s">
        <v>3571</v>
      </c>
      <c r="B1835" t="s">
        <v>3568</v>
      </c>
      <c r="C1835" t="s">
        <v>17</v>
      </c>
      <c r="D1835" t="s">
        <v>3581</v>
      </c>
      <c r="E1835" t="s">
        <v>29</v>
      </c>
      <c r="F1835" t="s">
        <v>3573</v>
      </c>
      <c r="G1835" t="s">
        <v>386</v>
      </c>
    </row>
    <row r="1836" spans="1:7" x14ac:dyDescent="0.3">
      <c r="A1836" t="s">
        <v>3571</v>
      </c>
      <c r="B1836" t="s">
        <v>3568</v>
      </c>
      <c r="C1836" t="s">
        <v>17</v>
      </c>
      <c r="D1836" t="s">
        <v>3581</v>
      </c>
      <c r="E1836" t="s">
        <v>348</v>
      </c>
      <c r="F1836" t="s">
        <v>3569</v>
      </c>
      <c r="G1836" t="s">
        <v>386</v>
      </c>
    </row>
    <row r="1837" spans="1:7" x14ac:dyDescent="0.3">
      <c r="A1837" t="s">
        <v>3571</v>
      </c>
      <c r="B1837" t="s">
        <v>3568</v>
      </c>
      <c r="C1837" t="s">
        <v>17</v>
      </c>
      <c r="D1837" t="s">
        <v>3581</v>
      </c>
      <c r="E1837" t="s">
        <v>348</v>
      </c>
      <c r="F1837" t="s">
        <v>3573</v>
      </c>
      <c r="G1837" t="s">
        <v>386</v>
      </c>
    </row>
    <row r="1838" spans="1:7" x14ac:dyDescent="0.3">
      <c r="A1838" t="s">
        <v>3571</v>
      </c>
      <c r="B1838" t="s">
        <v>3568</v>
      </c>
      <c r="C1838" t="s">
        <v>17</v>
      </c>
      <c r="D1838" t="s">
        <v>3581</v>
      </c>
      <c r="E1838" t="s">
        <v>72</v>
      </c>
      <c r="F1838" t="s">
        <v>3569</v>
      </c>
      <c r="G1838" t="s">
        <v>386</v>
      </c>
    </row>
    <row r="1839" spans="1:7" x14ac:dyDescent="0.3">
      <c r="A1839" t="s">
        <v>3571</v>
      </c>
      <c r="B1839" t="s">
        <v>3568</v>
      </c>
      <c r="C1839" t="s">
        <v>17</v>
      </c>
      <c r="D1839" t="s">
        <v>3581</v>
      </c>
      <c r="E1839" t="s">
        <v>72</v>
      </c>
      <c r="F1839" t="s">
        <v>3573</v>
      </c>
      <c r="G1839" t="s">
        <v>386</v>
      </c>
    </row>
    <row r="1840" spans="1:7" x14ac:dyDescent="0.3">
      <c r="A1840" t="s">
        <v>3571</v>
      </c>
      <c r="B1840" t="s">
        <v>3568</v>
      </c>
      <c r="C1840" t="s">
        <v>17</v>
      </c>
      <c r="D1840" t="s">
        <v>3581</v>
      </c>
      <c r="E1840" t="s">
        <v>68</v>
      </c>
      <c r="F1840" t="s">
        <v>3569</v>
      </c>
      <c r="G1840" t="s">
        <v>386</v>
      </c>
    </row>
    <row r="1841" spans="1:7" x14ac:dyDescent="0.3">
      <c r="A1841" t="s">
        <v>3571</v>
      </c>
      <c r="B1841" t="s">
        <v>3568</v>
      </c>
      <c r="C1841" t="s">
        <v>17</v>
      </c>
      <c r="D1841" t="s">
        <v>3581</v>
      </c>
      <c r="E1841" t="s">
        <v>68</v>
      </c>
      <c r="F1841" t="s">
        <v>3573</v>
      </c>
      <c r="G1841" t="s">
        <v>386</v>
      </c>
    </row>
    <row r="1842" spans="1:7" x14ac:dyDescent="0.3">
      <c r="A1842" t="s">
        <v>3571</v>
      </c>
      <c r="B1842" t="s">
        <v>3568</v>
      </c>
      <c r="C1842" t="s">
        <v>17</v>
      </c>
      <c r="D1842" t="s">
        <v>3581</v>
      </c>
      <c r="E1842" t="s">
        <v>308</v>
      </c>
      <c r="F1842" t="s">
        <v>3569</v>
      </c>
      <c r="G1842" t="s">
        <v>386</v>
      </c>
    </row>
    <row r="1843" spans="1:7" x14ac:dyDescent="0.3">
      <c r="A1843" t="s">
        <v>3571</v>
      </c>
      <c r="B1843" t="s">
        <v>3568</v>
      </c>
      <c r="C1843" t="s">
        <v>17</v>
      </c>
      <c r="D1843" t="s">
        <v>3581</v>
      </c>
      <c r="E1843" t="s">
        <v>308</v>
      </c>
      <c r="F1843" t="s">
        <v>3573</v>
      </c>
      <c r="G1843" t="s">
        <v>386</v>
      </c>
    </row>
    <row r="1844" spans="1:7" x14ac:dyDescent="0.3">
      <c r="A1844" t="s">
        <v>3571</v>
      </c>
      <c r="B1844" t="s">
        <v>3568</v>
      </c>
      <c r="C1844" t="s">
        <v>17</v>
      </c>
      <c r="D1844" t="s">
        <v>3581</v>
      </c>
      <c r="E1844" t="s">
        <v>85</v>
      </c>
      <c r="F1844" t="s">
        <v>3569</v>
      </c>
      <c r="G1844" t="s">
        <v>386</v>
      </c>
    </row>
    <row r="1845" spans="1:7" x14ac:dyDescent="0.3">
      <c r="A1845" t="s">
        <v>3571</v>
      </c>
      <c r="B1845" t="s">
        <v>3568</v>
      </c>
      <c r="C1845" t="s">
        <v>17</v>
      </c>
      <c r="D1845" t="s">
        <v>3581</v>
      </c>
      <c r="E1845" t="s">
        <v>85</v>
      </c>
      <c r="F1845" t="s">
        <v>3573</v>
      </c>
      <c r="G1845" t="s">
        <v>386</v>
      </c>
    </row>
    <row r="1846" spans="1:7" x14ac:dyDescent="0.3">
      <c r="A1846" t="s">
        <v>3571</v>
      </c>
      <c r="B1846" t="s">
        <v>3568</v>
      </c>
      <c r="C1846" t="s">
        <v>17</v>
      </c>
      <c r="D1846" t="s">
        <v>3581</v>
      </c>
      <c r="E1846" t="s">
        <v>121</v>
      </c>
      <c r="F1846" t="s">
        <v>3569</v>
      </c>
      <c r="G1846" t="s">
        <v>386</v>
      </c>
    </row>
    <row r="1847" spans="1:7" x14ac:dyDescent="0.3">
      <c r="A1847" t="s">
        <v>3571</v>
      </c>
      <c r="B1847" t="s">
        <v>3568</v>
      </c>
      <c r="C1847" t="s">
        <v>17</v>
      </c>
      <c r="D1847" t="s">
        <v>3581</v>
      </c>
      <c r="E1847" t="s">
        <v>121</v>
      </c>
      <c r="F1847" t="s">
        <v>3573</v>
      </c>
      <c r="G1847" t="s">
        <v>386</v>
      </c>
    </row>
    <row r="1848" spans="1:7" x14ac:dyDescent="0.3">
      <c r="A1848" t="s">
        <v>3571</v>
      </c>
      <c r="B1848" t="s">
        <v>3568</v>
      </c>
      <c r="C1848" t="s">
        <v>17</v>
      </c>
      <c r="D1848" t="s">
        <v>3581</v>
      </c>
      <c r="E1848" t="s">
        <v>309</v>
      </c>
      <c r="F1848" t="s">
        <v>3569</v>
      </c>
      <c r="G1848" t="s">
        <v>386</v>
      </c>
    </row>
    <row r="1849" spans="1:7" x14ac:dyDescent="0.3">
      <c r="A1849" t="s">
        <v>3571</v>
      </c>
      <c r="B1849" t="s">
        <v>3568</v>
      </c>
      <c r="C1849" t="s">
        <v>17</v>
      </c>
      <c r="D1849" t="s">
        <v>3581</v>
      </c>
      <c r="E1849" t="s">
        <v>309</v>
      </c>
      <c r="F1849" t="s">
        <v>3573</v>
      </c>
      <c r="G1849" t="s">
        <v>386</v>
      </c>
    </row>
    <row r="1850" spans="1:7" x14ac:dyDescent="0.3">
      <c r="A1850" t="s">
        <v>3571</v>
      </c>
      <c r="B1850" t="s">
        <v>3568</v>
      </c>
      <c r="C1850" t="s">
        <v>17</v>
      </c>
      <c r="D1850" t="s">
        <v>3581</v>
      </c>
      <c r="E1850" t="s">
        <v>310</v>
      </c>
      <c r="F1850" t="s">
        <v>3569</v>
      </c>
      <c r="G1850" t="s">
        <v>386</v>
      </c>
    </row>
    <row r="1851" spans="1:7" x14ac:dyDescent="0.3">
      <c r="A1851" t="s">
        <v>3571</v>
      </c>
      <c r="B1851" t="s">
        <v>3568</v>
      </c>
      <c r="C1851" t="s">
        <v>17</v>
      </c>
      <c r="D1851" t="s">
        <v>3581</v>
      </c>
      <c r="E1851" t="s">
        <v>310</v>
      </c>
      <c r="F1851" t="s">
        <v>3573</v>
      </c>
      <c r="G1851" t="s">
        <v>386</v>
      </c>
    </row>
    <row r="1852" spans="1:7" x14ac:dyDescent="0.3">
      <c r="A1852" t="s">
        <v>3571</v>
      </c>
      <c r="B1852" t="s">
        <v>3568</v>
      </c>
      <c r="C1852" t="s">
        <v>17</v>
      </c>
      <c r="D1852" t="s">
        <v>3581</v>
      </c>
      <c r="E1852" t="s">
        <v>55</v>
      </c>
      <c r="F1852" t="s">
        <v>3569</v>
      </c>
      <c r="G1852" t="s">
        <v>386</v>
      </c>
    </row>
    <row r="1853" spans="1:7" x14ac:dyDescent="0.3">
      <c r="A1853" t="s">
        <v>3571</v>
      </c>
      <c r="B1853" t="s">
        <v>3568</v>
      </c>
      <c r="C1853" t="s">
        <v>17</v>
      </c>
      <c r="D1853" t="s">
        <v>3581</v>
      </c>
      <c r="E1853" t="s">
        <v>55</v>
      </c>
      <c r="F1853" t="s">
        <v>3573</v>
      </c>
      <c r="G1853" t="s">
        <v>386</v>
      </c>
    </row>
    <row r="1854" spans="1:7" x14ac:dyDescent="0.3">
      <c r="A1854" t="s">
        <v>3571</v>
      </c>
      <c r="B1854" t="s">
        <v>3568</v>
      </c>
      <c r="C1854" t="s">
        <v>17</v>
      </c>
      <c r="D1854" t="s">
        <v>3581</v>
      </c>
      <c r="E1854" t="s">
        <v>77</v>
      </c>
      <c r="F1854" t="s">
        <v>3569</v>
      </c>
      <c r="G1854" t="s">
        <v>386</v>
      </c>
    </row>
    <row r="1855" spans="1:7" x14ac:dyDescent="0.3">
      <c r="A1855" t="s">
        <v>3571</v>
      </c>
      <c r="B1855" t="s">
        <v>3568</v>
      </c>
      <c r="C1855" t="s">
        <v>17</v>
      </c>
      <c r="D1855" t="s">
        <v>3581</v>
      </c>
      <c r="E1855" t="s">
        <v>77</v>
      </c>
      <c r="F1855" t="s">
        <v>3573</v>
      </c>
      <c r="G1855" t="s">
        <v>386</v>
      </c>
    </row>
    <row r="1856" spans="1:7" x14ac:dyDescent="0.3">
      <c r="A1856" t="s">
        <v>3571</v>
      </c>
      <c r="B1856" t="s">
        <v>3568</v>
      </c>
      <c r="C1856" t="s">
        <v>17</v>
      </c>
      <c r="D1856" t="s">
        <v>3581</v>
      </c>
      <c r="E1856" t="s">
        <v>311</v>
      </c>
      <c r="F1856" t="s">
        <v>3569</v>
      </c>
      <c r="G1856" t="s">
        <v>386</v>
      </c>
    </row>
    <row r="1857" spans="1:7" x14ac:dyDescent="0.3">
      <c r="A1857" t="s">
        <v>3571</v>
      </c>
      <c r="B1857" t="s">
        <v>3568</v>
      </c>
      <c r="C1857" t="s">
        <v>17</v>
      </c>
      <c r="D1857" t="s">
        <v>3581</v>
      </c>
      <c r="E1857" t="s">
        <v>311</v>
      </c>
      <c r="F1857" t="s">
        <v>3573</v>
      </c>
      <c r="G1857" t="s">
        <v>386</v>
      </c>
    </row>
    <row r="1858" spans="1:7" x14ac:dyDescent="0.3">
      <c r="A1858" t="s">
        <v>3571</v>
      </c>
      <c r="B1858" t="s">
        <v>3568</v>
      </c>
      <c r="C1858" t="s">
        <v>17</v>
      </c>
      <c r="D1858" t="s">
        <v>3581</v>
      </c>
      <c r="E1858" t="s">
        <v>312</v>
      </c>
      <c r="F1858" t="s">
        <v>3569</v>
      </c>
      <c r="G1858" t="s">
        <v>386</v>
      </c>
    </row>
    <row r="1859" spans="1:7" x14ac:dyDescent="0.3">
      <c r="A1859" t="s">
        <v>3571</v>
      </c>
      <c r="B1859" t="s">
        <v>3568</v>
      </c>
      <c r="C1859" t="s">
        <v>17</v>
      </c>
      <c r="D1859" t="s">
        <v>3581</v>
      </c>
      <c r="E1859" t="s">
        <v>312</v>
      </c>
      <c r="F1859" t="s">
        <v>3573</v>
      </c>
      <c r="G1859" t="s">
        <v>386</v>
      </c>
    </row>
    <row r="1860" spans="1:7" x14ac:dyDescent="0.3">
      <c r="A1860" t="s">
        <v>3571</v>
      </c>
      <c r="B1860" t="s">
        <v>3568</v>
      </c>
      <c r="C1860" t="s">
        <v>17</v>
      </c>
      <c r="D1860" t="s">
        <v>3581</v>
      </c>
      <c r="E1860" t="s">
        <v>53</v>
      </c>
      <c r="F1860" t="s">
        <v>3569</v>
      </c>
      <c r="G1860" t="s">
        <v>386</v>
      </c>
    </row>
    <row r="1861" spans="1:7" x14ac:dyDescent="0.3">
      <c r="A1861" t="s">
        <v>3571</v>
      </c>
      <c r="B1861" t="s">
        <v>3568</v>
      </c>
      <c r="C1861" t="s">
        <v>17</v>
      </c>
      <c r="D1861" t="s">
        <v>3581</v>
      </c>
      <c r="E1861" t="s">
        <v>53</v>
      </c>
      <c r="F1861" t="s">
        <v>3573</v>
      </c>
      <c r="G1861" t="s">
        <v>386</v>
      </c>
    </row>
    <row r="1862" spans="1:7" x14ac:dyDescent="0.3">
      <c r="A1862" t="s">
        <v>3571</v>
      </c>
      <c r="B1862" t="s">
        <v>3568</v>
      </c>
      <c r="C1862" t="s">
        <v>17</v>
      </c>
      <c r="D1862" t="s">
        <v>3581</v>
      </c>
      <c r="E1862" t="s">
        <v>358</v>
      </c>
      <c r="F1862" t="s">
        <v>3569</v>
      </c>
      <c r="G1862" t="s">
        <v>386</v>
      </c>
    </row>
    <row r="1863" spans="1:7" x14ac:dyDescent="0.3">
      <c r="A1863" t="s">
        <v>3571</v>
      </c>
      <c r="B1863" t="s">
        <v>3568</v>
      </c>
      <c r="C1863" t="s">
        <v>17</v>
      </c>
      <c r="D1863" t="s">
        <v>3581</v>
      </c>
      <c r="E1863" t="s">
        <v>358</v>
      </c>
      <c r="F1863" t="s">
        <v>3573</v>
      </c>
      <c r="G1863" t="s">
        <v>386</v>
      </c>
    </row>
    <row r="1864" spans="1:7" x14ac:dyDescent="0.3">
      <c r="A1864" t="s">
        <v>3571</v>
      </c>
      <c r="B1864" t="s">
        <v>3568</v>
      </c>
      <c r="C1864" t="s">
        <v>17</v>
      </c>
      <c r="D1864" t="s">
        <v>3581</v>
      </c>
      <c r="E1864" t="s">
        <v>360</v>
      </c>
      <c r="F1864" t="s">
        <v>3569</v>
      </c>
      <c r="G1864" t="s">
        <v>386</v>
      </c>
    </row>
    <row r="1865" spans="1:7" x14ac:dyDescent="0.3">
      <c r="A1865" t="s">
        <v>3571</v>
      </c>
      <c r="B1865" t="s">
        <v>3568</v>
      </c>
      <c r="C1865" t="s">
        <v>17</v>
      </c>
      <c r="D1865" t="s">
        <v>3581</v>
      </c>
      <c r="E1865" t="s">
        <v>360</v>
      </c>
      <c r="F1865" t="s">
        <v>3573</v>
      </c>
      <c r="G1865" t="s">
        <v>386</v>
      </c>
    </row>
    <row r="1866" spans="1:7" x14ac:dyDescent="0.3">
      <c r="A1866" t="s">
        <v>3571</v>
      </c>
      <c r="B1866" t="s">
        <v>3568</v>
      </c>
      <c r="C1866" t="s">
        <v>17</v>
      </c>
      <c r="D1866" t="s">
        <v>3581</v>
      </c>
      <c r="E1866" t="s">
        <v>282</v>
      </c>
      <c r="F1866" t="s">
        <v>3569</v>
      </c>
      <c r="G1866" t="s">
        <v>386</v>
      </c>
    </row>
    <row r="1867" spans="1:7" x14ac:dyDescent="0.3">
      <c r="A1867" t="s">
        <v>3571</v>
      </c>
      <c r="B1867" t="s">
        <v>3568</v>
      </c>
      <c r="C1867" t="s">
        <v>17</v>
      </c>
      <c r="D1867" t="s">
        <v>3581</v>
      </c>
      <c r="E1867" t="s">
        <v>282</v>
      </c>
      <c r="F1867" t="s">
        <v>3573</v>
      </c>
      <c r="G1867" t="s">
        <v>386</v>
      </c>
    </row>
    <row r="1868" spans="1:7" x14ac:dyDescent="0.3">
      <c r="A1868" t="s">
        <v>3571</v>
      </c>
      <c r="B1868" t="s">
        <v>3568</v>
      </c>
      <c r="C1868" t="s">
        <v>17</v>
      </c>
      <c r="D1868" t="s">
        <v>3581</v>
      </c>
      <c r="E1868" t="s">
        <v>291</v>
      </c>
      <c r="F1868" t="s">
        <v>3569</v>
      </c>
      <c r="G1868" t="s">
        <v>386</v>
      </c>
    </row>
    <row r="1869" spans="1:7" x14ac:dyDescent="0.3">
      <c r="A1869" t="s">
        <v>3571</v>
      </c>
      <c r="B1869" t="s">
        <v>3568</v>
      </c>
      <c r="C1869" t="s">
        <v>17</v>
      </c>
      <c r="D1869" t="s">
        <v>3581</v>
      </c>
      <c r="E1869" t="s">
        <v>291</v>
      </c>
      <c r="F1869" t="s">
        <v>3573</v>
      </c>
      <c r="G1869" t="s">
        <v>386</v>
      </c>
    </row>
    <row r="1870" spans="1:7" x14ac:dyDescent="0.3">
      <c r="A1870" t="s">
        <v>3571</v>
      </c>
      <c r="B1870" t="s">
        <v>3568</v>
      </c>
      <c r="C1870" t="s">
        <v>17</v>
      </c>
      <c r="D1870" t="s">
        <v>3581</v>
      </c>
      <c r="E1870" t="s">
        <v>187</v>
      </c>
      <c r="F1870" t="s">
        <v>3569</v>
      </c>
      <c r="G1870" t="s">
        <v>386</v>
      </c>
    </row>
    <row r="1871" spans="1:7" x14ac:dyDescent="0.3">
      <c r="A1871" t="s">
        <v>3571</v>
      </c>
      <c r="B1871" t="s">
        <v>3568</v>
      </c>
      <c r="C1871" t="s">
        <v>17</v>
      </c>
      <c r="D1871" t="s">
        <v>3581</v>
      </c>
      <c r="E1871" t="s">
        <v>187</v>
      </c>
      <c r="F1871" t="s">
        <v>3573</v>
      </c>
      <c r="G1871" t="s">
        <v>386</v>
      </c>
    </row>
    <row r="1872" spans="1:7" x14ac:dyDescent="0.3">
      <c r="A1872" t="s">
        <v>3571</v>
      </c>
      <c r="B1872" t="s">
        <v>3568</v>
      </c>
      <c r="C1872" t="s">
        <v>17</v>
      </c>
      <c r="D1872" t="s">
        <v>3581</v>
      </c>
      <c r="E1872" t="s">
        <v>335</v>
      </c>
      <c r="F1872" t="s">
        <v>3569</v>
      </c>
      <c r="G1872" t="s">
        <v>386</v>
      </c>
    </row>
    <row r="1873" spans="1:7" x14ac:dyDescent="0.3">
      <c r="A1873" t="s">
        <v>3571</v>
      </c>
      <c r="B1873" t="s">
        <v>3568</v>
      </c>
      <c r="C1873" t="s">
        <v>17</v>
      </c>
      <c r="D1873" t="s">
        <v>3581</v>
      </c>
      <c r="E1873" t="s">
        <v>335</v>
      </c>
      <c r="F1873" t="s">
        <v>3573</v>
      </c>
      <c r="G1873" t="s">
        <v>386</v>
      </c>
    </row>
    <row r="1874" spans="1:7" x14ac:dyDescent="0.3">
      <c r="A1874" t="s">
        <v>3571</v>
      </c>
      <c r="B1874" t="s">
        <v>3568</v>
      </c>
      <c r="C1874" t="s">
        <v>17</v>
      </c>
      <c r="D1874" t="s">
        <v>3581</v>
      </c>
      <c r="E1874" t="s">
        <v>353</v>
      </c>
      <c r="F1874" t="s">
        <v>3569</v>
      </c>
      <c r="G1874" t="s">
        <v>386</v>
      </c>
    </row>
    <row r="1875" spans="1:7" x14ac:dyDescent="0.3">
      <c r="A1875" t="s">
        <v>3571</v>
      </c>
      <c r="B1875" t="s">
        <v>3568</v>
      </c>
      <c r="C1875" t="s">
        <v>17</v>
      </c>
      <c r="D1875" t="s">
        <v>3581</v>
      </c>
      <c r="E1875" t="s">
        <v>353</v>
      </c>
      <c r="F1875" t="s">
        <v>3573</v>
      </c>
      <c r="G1875" t="s">
        <v>386</v>
      </c>
    </row>
    <row r="1876" spans="1:7" x14ac:dyDescent="0.3">
      <c r="A1876" t="s">
        <v>3571</v>
      </c>
      <c r="B1876" t="s">
        <v>3568</v>
      </c>
      <c r="C1876" t="s">
        <v>17</v>
      </c>
      <c r="D1876" t="s">
        <v>3581</v>
      </c>
      <c r="E1876" t="s">
        <v>109</v>
      </c>
      <c r="F1876" t="s">
        <v>3569</v>
      </c>
      <c r="G1876" t="s">
        <v>386</v>
      </c>
    </row>
    <row r="1877" spans="1:7" x14ac:dyDescent="0.3">
      <c r="A1877" t="s">
        <v>3571</v>
      </c>
      <c r="B1877" t="s">
        <v>3568</v>
      </c>
      <c r="C1877" t="s">
        <v>17</v>
      </c>
      <c r="D1877" t="s">
        <v>3581</v>
      </c>
      <c r="E1877" t="s">
        <v>109</v>
      </c>
      <c r="F1877" t="s">
        <v>3573</v>
      </c>
      <c r="G1877" t="s">
        <v>386</v>
      </c>
    </row>
    <row r="1878" spans="1:7" x14ac:dyDescent="0.3">
      <c r="A1878" t="s">
        <v>3571</v>
      </c>
      <c r="B1878" t="s">
        <v>3568</v>
      </c>
      <c r="C1878" t="s">
        <v>17</v>
      </c>
      <c r="D1878" t="s">
        <v>3581</v>
      </c>
      <c r="E1878" t="s">
        <v>313</v>
      </c>
      <c r="F1878" t="s">
        <v>3569</v>
      </c>
      <c r="G1878" t="s">
        <v>386</v>
      </c>
    </row>
    <row r="1879" spans="1:7" x14ac:dyDescent="0.3">
      <c r="A1879" t="s">
        <v>3571</v>
      </c>
      <c r="B1879" t="s">
        <v>3568</v>
      </c>
      <c r="C1879" t="s">
        <v>17</v>
      </c>
      <c r="D1879" t="s">
        <v>3581</v>
      </c>
      <c r="E1879" t="s">
        <v>313</v>
      </c>
      <c r="F1879" t="s">
        <v>3573</v>
      </c>
      <c r="G1879" t="s">
        <v>386</v>
      </c>
    </row>
    <row r="1880" spans="1:7" x14ac:dyDescent="0.3">
      <c r="A1880" t="s">
        <v>3571</v>
      </c>
      <c r="B1880" t="s">
        <v>3568</v>
      </c>
      <c r="C1880" t="s">
        <v>17</v>
      </c>
      <c r="D1880" t="s">
        <v>3581</v>
      </c>
      <c r="E1880" t="s">
        <v>226</v>
      </c>
      <c r="F1880" t="s">
        <v>3569</v>
      </c>
      <c r="G1880" t="s">
        <v>386</v>
      </c>
    </row>
    <row r="1881" spans="1:7" x14ac:dyDescent="0.3">
      <c r="A1881" t="s">
        <v>3571</v>
      </c>
      <c r="B1881" t="s">
        <v>3568</v>
      </c>
      <c r="C1881" t="s">
        <v>17</v>
      </c>
      <c r="D1881" t="s">
        <v>3581</v>
      </c>
      <c r="E1881" t="s">
        <v>226</v>
      </c>
      <c r="F1881" t="s">
        <v>3573</v>
      </c>
      <c r="G1881" t="s">
        <v>386</v>
      </c>
    </row>
    <row r="1882" spans="1:7" x14ac:dyDescent="0.3">
      <c r="A1882" t="s">
        <v>3571</v>
      </c>
      <c r="B1882" t="s">
        <v>3568</v>
      </c>
      <c r="C1882" t="s">
        <v>17</v>
      </c>
      <c r="D1882" t="s">
        <v>3581</v>
      </c>
      <c r="E1882" t="s">
        <v>177</v>
      </c>
      <c r="F1882" t="s">
        <v>3569</v>
      </c>
      <c r="G1882" t="s">
        <v>386</v>
      </c>
    </row>
    <row r="1883" spans="1:7" x14ac:dyDescent="0.3">
      <c r="A1883" t="s">
        <v>3571</v>
      </c>
      <c r="B1883" t="s">
        <v>3568</v>
      </c>
      <c r="C1883" t="s">
        <v>17</v>
      </c>
      <c r="D1883" t="s">
        <v>3581</v>
      </c>
      <c r="E1883" t="s">
        <v>177</v>
      </c>
      <c r="F1883" t="s">
        <v>3573</v>
      </c>
      <c r="G1883" t="s">
        <v>386</v>
      </c>
    </row>
    <row r="1884" spans="1:7" x14ac:dyDescent="0.3">
      <c r="A1884" t="s">
        <v>3571</v>
      </c>
      <c r="B1884" t="s">
        <v>3568</v>
      </c>
      <c r="C1884" t="s">
        <v>17</v>
      </c>
      <c r="D1884" t="s">
        <v>3581</v>
      </c>
      <c r="E1884" t="s">
        <v>150</v>
      </c>
      <c r="F1884" t="s">
        <v>3569</v>
      </c>
      <c r="G1884" t="s">
        <v>386</v>
      </c>
    </row>
    <row r="1885" spans="1:7" x14ac:dyDescent="0.3">
      <c r="A1885" t="s">
        <v>3571</v>
      </c>
      <c r="B1885" t="s">
        <v>3568</v>
      </c>
      <c r="C1885" t="s">
        <v>17</v>
      </c>
      <c r="D1885" t="s">
        <v>3581</v>
      </c>
      <c r="E1885" t="s">
        <v>150</v>
      </c>
      <c r="F1885" t="s">
        <v>3573</v>
      </c>
      <c r="G1885" t="s">
        <v>386</v>
      </c>
    </row>
    <row r="1886" spans="1:7" x14ac:dyDescent="0.3">
      <c r="A1886" t="s">
        <v>3571</v>
      </c>
      <c r="B1886" t="s">
        <v>3568</v>
      </c>
      <c r="C1886" t="s">
        <v>17</v>
      </c>
      <c r="D1886" t="s">
        <v>3581</v>
      </c>
      <c r="E1886" t="s">
        <v>100</v>
      </c>
      <c r="F1886" t="s">
        <v>3569</v>
      </c>
      <c r="G1886" t="s">
        <v>386</v>
      </c>
    </row>
    <row r="1887" spans="1:7" x14ac:dyDescent="0.3">
      <c r="A1887" t="s">
        <v>3571</v>
      </c>
      <c r="B1887" t="s">
        <v>3568</v>
      </c>
      <c r="C1887" t="s">
        <v>17</v>
      </c>
      <c r="D1887" t="s">
        <v>3581</v>
      </c>
      <c r="E1887" t="s">
        <v>100</v>
      </c>
      <c r="F1887" t="s">
        <v>3573</v>
      </c>
      <c r="G1887" t="s">
        <v>386</v>
      </c>
    </row>
    <row r="1888" spans="1:7" x14ac:dyDescent="0.3">
      <c r="A1888" t="s">
        <v>3571</v>
      </c>
      <c r="B1888" t="s">
        <v>3568</v>
      </c>
      <c r="C1888" t="s">
        <v>17</v>
      </c>
      <c r="D1888" t="s">
        <v>3581</v>
      </c>
      <c r="E1888" t="s">
        <v>157</v>
      </c>
      <c r="F1888" t="s">
        <v>3569</v>
      </c>
      <c r="G1888" t="s">
        <v>386</v>
      </c>
    </row>
    <row r="1889" spans="1:7" x14ac:dyDescent="0.3">
      <c r="A1889" t="s">
        <v>3571</v>
      </c>
      <c r="B1889" t="s">
        <v>3568</v>
      </c>
      <c r="C1889" t="s">
        <v>17</v>
      </c>
      <c r="D1889" t="s">
        <v>3581</v>
      </c>
      <c r="E1889" t="s">
        <v>157</v>
      </c>
      <c r="F1889" t="s">
        <v>3573</v>
      </c>
      <c r="G1889" t="s">
        <v>386</v>
      </c>
    </row>
    <row r="1890" spans="1:7" x14ac:dyDescent="0.3">
      <c r="A1890" t="s">
        <v>3571</v>
      </c>
      <c r="B1890" t="s">
        <v>3568</v>
      </c>
      <c r="C1890" t="s">
        <v>17</v>
      </c>
      <c r="D1890" t="s">
        <v>3581</v>
      </c>
      <c r="E1890" t="s">
        <v>122</v>
      </c>
      <c r="F1890" t="s">
        <v>3569</v>
      </c>
      <c r="G1890" t="s">
        <v>386</v>
      </c>
    </row>
    <row r="1891" spans="1:7" x14ac:dyDescent="0.3">
      <c r="A1891" t="s">
        <v>3571</v>
      </c>
      <c r="B1891" t="s">
        <v>3568</v>
      </c>
      <c r="C1891" t="s">
        <v>17</v>
      </c>
      <c r="D1891" t="s">
        <v>3581</v>
      </c>
      <c r="E1891" t="s">
        <v>122</v>
      </c>
      <c r="F1891" t="s">
        <v>3573</v>
      </c>
      <c r="G1891" t="s">
        <v>386</v>
      </c>
    </row>
    <row r="1892" spans="1:7" x14ac:dyDescent="0.3">
      <c r="A1892" t="s">
        <v>3571</v>
      </c>
      <c r="B1892" t="s">
        <v>3568</v>
      </c>
      <c r="C1892" t="s">
        <v>17</v>
      </c>
      <c r="D1892" t="s">
        <v>3581</v>
      </c>
      <c r="E1892" t="s">
        <v>95</v>
      </c>
      <c r="F1892" t="s">
        <v>3569</v>
      </c>
      <c r="G1892" t="s">
        <v>386</v>
      </c>
    </row>
    <row r="1893" spans="1:7" x14ac:dyDescent="0.3">
      <c r="A1893" t="s">
        <v>3571</v>
      </c>
      <c r="B1893" t="s">
        <v>3568</v>
      </c>
      <c r="C1893" t="s">
        <v>17</v>
      </c>
      <c r="D1893" t="s">
        <v>3581</v>
      </c>
      <c r="E1893" t="s">
        <v>95</v>
      </c>
      <c r="F1893" t="s">
        <v>3573</v>
      </c>
      <c r="G1893" t="s">
        <v>386</v>
      </c>
    </row>
    <row r="1894" spans="1:7" x14ac:dyDescent="0.3">
      <c r="A1894" t="s">
        <v>3571</v>
      </c>
      <c r="B1894" t="s">
        <v>3568</v>
      </c>
      <c r="C1894" t="s">
        <v>17</v>
      </c>
      <c r="D1894" t="s">
        <v>3581</v>
      </c>
      <c r="E1894" t="s">
        <v>257</v>
      </c>
      <c r="F1894" t="s">
        <v>3569</v>
      </c>
      <c r="G1894" t="s">
        <v>386</v>
      </c>
    </row>
    <row r="1895" spans="1:7" x14ac:dyDescent="0.3">
      <c r="A1895" t="s">
        <v>3571</v>
      </c>
      <c r="B1895" t="s">
        <v>3568</v>
      </c>
      <c r="C1895" t="s">
        <v>17</v>
      </c>
      <c r="D1895" t="s">
        <v>3581</v>
      </c>
      <c r="E1895" t="s">
        <v>257</v>
      </c>
      <c r="F1895" t="s">
        <v>3573</v>
      </c>
      <c r="G1895" t="s">
        <v>386</v>
      </c>
    </row>
    <row r="1896" spans="1:7" x14ac:dyDescent="0.3">
      <c r="A1896" t="s">
        <v>3571</v>
      </c>
      <c r="B1896" t="s">
        <v>3568</v>
      </c>
      <c r="C1896" t="s">
        <v>17</v>
      </c>
      <c r="D1896" t="s">
        <v>3581</v>
      </c>
      <c r="E1896" t="s">
        <v>314</v>
      </c>
      <c r="F1896" t="s">
        <v>3569</v>
      </c>
      <c r="G1896" t="s">
        <v>386</v>
      </c>
    </row>
    <row r="1897" spans="1:7" x14ac:dyDescent="0.3">
      <c r="A1897" t="s">
        <v>3571</v>
      </c>
      <c r="B1897" t="s">
        <v>3568</v>
      </c>
      <c r="C1897" t="s">
        <v>17</v>
      </c>
      <c r="D1897" t="s">
        <v>3581</v>
      </c>
      <c r="E1897" t="s">
        <v>314</v>
      </c>
      <c r="F1897" t="s">
        <v>3573</v>
      </c>
      <c r="G1897" t="s">
        <v>386</v>
      </c>
    </row>
    <row r="1898" spans="1:7" x14ac:dyDescent="0.3">
      <c r="A1898" t="s">
        <v>3571</v>
      </c>
      <c r="B1898" t="s">
        <v>3568</v>
      </c>
      <c r="C1898" t="s">
        <v>17</v>
      </c>
      <c r="D1898" t="s">
        <v>3581</v>
      </c>
      <c r="E1898" t="s">
        <v>315</v>
      </c>
      <c r="F1898" t="s">
        <v>3569</v>
      </c>
      <c r="G1898" t="s">
        <v>386</v>
      </c>
    </row>
    <row r="1899" spans="1:7" x14ac:dyDescent="0.3">
      <c r="A1899" t="s">
        <v>3571</v>
      </c>
      <c r="B1899" t="s">
        <v>3568</v>
      </c>
      <c r="C1899" t="s">
        <v>17</v>
      </c>
      <c r="D1899" t="s">
        <v>3581</v>
      </c>
      <c r="E1899" t="s">
        <v>315</v>
      </c>
      <c r="F1899" t="s">
        <v>3573</v>
      </c>
      <c r="G1899" t="s">
        <v>386</v>
      </c>
    </row>
    <row r="1900" spans="1:7" x14ac:dyDescent="0.3">
      <c r="A1900" t="s">
        <v>3571</v>
      </c>
      <c r="B1900" t="s">
        <v>3568</v>
      </c>
      <c r="C1900" t="s">
        <v>17</v>
      </c>
      <c r="D1900" t="s">
        <v>3581</v>
      </c>
      <c r="E1900" t="s">
        <v>316</v>
      </c>
      <c r="F1900" t="s">
        <v>3569</v>
      </c>
      <c r="G1900" t="s">
        <v>386</v>
      </c>
    </row>
    <row r="1901" spans="1:7" x14ac:dyDescent="0.3">
      <c r="A1901" t="s">
        <v>3571</v>
      </c>
      <c r="B1901" t="s">
        <v>3568</v>
      </c>
      <c r="C1901" t="s">
        <v>17</v>
      </c>
      <c r="D1901" t="s">
        <v>3581</v>
      </c>
      <c r="E1901" t="s">
        <v>316</v>
      </c>
      <c r="F1901" t="s">
        <v>3573</v>
      </c>
      <c r="G1901" t="s">
        <v>386</v>
      </c>
    </row>
    <row r="1902" spans="1:7" x14ac:dyDescent="0.3">
      <c r="A1902" t="s">
        <v>3571</v>
      </c>
      <c r="B1902" t="s">
        <v>3568</v>
      </c>
      <c r="C1902" t="s">
        <v>17</v>
      </c>
      <c r="D1902" t="s">
        <v>3581</v>
      </c>
      <c r="E1902" t="s">
        <v>129</v>
      </c>
      <c r="F1902" t="s">
        <v>3569</v>
      </c>
      <c r="G1902" t="s">
        <v>386</v>
      </c>
    </row>
    <row r="1903" spans="1:7" x14ac:dyDescent="0.3">
      <c r="A1903" t="s">
        <v>3571</v>
      </c>
      <c r="B1903" t="s">
        <v>3568</v>
      </c>
      <c r="C1903" t="s">
        <v>17</v>
      </c>
      <c r="D1903" t="s">
        <v>3581</v>
      </c>
      <c r="E1903" t="s">
        <v>129</v>
      </c>
      <c r="F1903" t="s">
        <v>3573</v>
      </c>
      <c r="G1903" t="s">
        <v>386</v>
      </c>
    </row>
    <row r="1904" spans="1:7" x14ac:dyDescent="0.3">
      <c r="A1904" t="s">
        <v>3571</v>
      </c>
      <c r="B1904" t="s">
        <v>3568</v>
      </c>
      <c r="C1904" t="s">
        <v>17</v>
      </c>
      <c r="D1904" t="s">
        <v>3581</v>
      </c>
      <c r="E1904" t="s">
        <v>227</v>
      </c>
      <c r="F1904" t="s">
        <v>3569</v>
      </c>
      <c r="G1904" t="s">
        <v>386</v>
      </c>
    </row>
    <row r="1905" spans="1:7" x14ac:dyDescent="0.3">
      <c r="A1905" t="s">
        <v>3571</v>
      </c>
      <c r="B1905" t="s">
        <v>3568</v>
      </c>
      <c r="C1905" t="s">
        <v>17</v>
      </c>
      <c r="D1905" t="s">
        <v>3581</v>
      </c>
      <c r="E1905" t="s">
        <v>227</v>
      </c>
      <c r="F1905" t="s">
        <v>3573</v>
      </c>
      <c r="G1905" t="s">
        <v>386</v>
      </c>
    </row>
    <row r="1906" spans="1:7" x14ac:dyDescent="0.3">
      <c r="A1906" t="s">
        <v>3571</v>
      </c>
      <c r="B1906" t="s">
        <v>3568</v>
      </c>
      <c r="C1906" t="s">
        <v>17</v>
      </c>
      <c r="D1906" t="s">
        <v>3581</v>
      </c>
      <c r="E1906" t="s">
        <v>159</v>
      </c>
      <c r="F1906" t="s">
        <v>3569</v>
      </c>
      <c r="G1906" t="s">
        <v>386</v>
      </c>
    </row>
    <row r="1907" spans="1:7" x14ac:dyDescent="0.3">
      <c r="A1907" t="s">
        <v>3571</v>
      </c>
      <c r="B1907" t="s">
        <v>3568</v>
      </c>
      <c r="C1907" t="s">
        <v>17</v>
      </c>
      <c r="D1907" t="s">
        <v>3581</v>
      </c>
      <c r="E1907" t="s">
        <v>159</v>
      </c>
      <c r="F1907" t="s">
        <v>3573</v>
      </c>
      <c r="G1907" t="s">
        <v>386</v>
      </c>
    </row>
    <row r="1908" spans="1:7" x14ac:dyDescent="0.3">
      <c r="A1908" t="s">
        <v>3571</v>
      </c>
      <c r="B1908" t="s">
        <v>3568</v>
      </c>
      <c r="C1908" t="s">
        <v>17</v>
      </c>
      <c r="D1908" t="s">
        <v>3581</v>
      </c>
      <c r="E1908" t="s">
        <v>244</v>
      </c>
      <c r="F1908" t="s">
        <v>3569</v>
      </c>
      <c r="G1908" t="s">
        <v>386</v>
      </c>
    </row>
    <row r="1909" spans="1:7" x14ac:dyDescent="0.3">
      <c r="A1909" t="s">
        <v>3571</v>
      </c>
      <c r="B1909" t="s">
        <v>3568</v>
      </c>
      <c r="C1909" t="s">
        <v>17</v>
      </c>
      <c r="D1909" t="s">
        <v>3581</v>
      </c>
      <c r="E1909" t="s">
        <v>244</v>
      </c>
      <c r="F1909" t="s">
        <v>3573</v>
      </c>
      <c r="G1909" t="s">
        <v>386</v>
      </c>
    </row>
    <row r="1910" spans="1:7" x14ac:dyDescent="0.3">
      <c r="A1910" t="s">
        <v>3571</v>
      </c>
      <c r="B1910" t="s">
        <v>3568</v>
      </c>
      <c r="C1910" t="s">
        <v>17</v>
      </c>
      <c r="D1910" t="s">
        <v>3581</v>
      </c>
      <c r="E1910" t="s">
        <v>182</v>
      </c>
      <c r="F1910" t="s">
        <v>3569</v>
      </c>
      <c r="G1910" t="s">
        <v>386</v>
      </c>
    </row>
    <row r="1911" spans="1:7" x14ac:dyDescent="0.3">
      <c r="A1911" t="s">
        <v>3571</v>
      </c>
      <c r="B1911" t="s">
        <v>3568</v>
      </c>
      <c r="C1911" t="s">
        <v>17</v>
      </c>
      <c r="D1911" t="s">
        <v>3581</v>
      </c>
      <c r="E1911" t="s">
        <v>182</v>
      </c>
      <c r="F1911" t="s">
        <v>3573</v>
      </c>
      <c r="G1911" t="s">
        <v>386</v>
      </c>
    </row>
    <row r="1912" spans="1:7" x14ac:dyDescent="0.3">
      <c r="A1912" t="s">
        <v>3571</v>
      </c>
      <c r="B1912" t="s">
        <v>3568</v>
      </c>
      <c r="C1912" t="s">
        <v>17</v>
      </c>
      <c r="D1912" t="s">
        <v>3581</v>
      </c>
      <c r="E1912" t="s">
        <v>73</v>
      </c>
      <c r="F1912" t="s">
        <v>3569</v>
      </c>
      <c r="G1912" t="s">
        <v>386</v>
      </c>
    </row>
    <row r="1913" spans="1:7" x14ac:dyDescent="0.3">
      <c r="A1913" t="s">
        <v>3571</v>
      </c>
      <c r="B1913" t="s">
        <v>3568</v>
      </c>
      <c r="C1913" t="s">
        <v>17</v>
      </c>
      <c r="D1913" t="s">
        <v>3581</v>
      </c>
      <c r="E1913" t="s">
        <v>73</v>
      </c>
      <c r="F1913" t="s">
        <v>3573</v>
      </c>
      <c r="G1913" t="s">
        <v>386</v>
      </c>
    </row>
    <row r="1914" spans="1:7" x14ac:dyDescent="0.3">
      <c r="A1914" t="s">
        <v>3571</v>
      </c>
      <c r="B1914" t="s">
        <v>3568</v>
      </c>
      <c r="C1914" t="s">
        <v>17</v>
      </c>
      <c r="D1914" t="s">
        <v>3581</v>
      </c>
      <c r="E1914" t="s">
        <v>184</v>
      </c>
      <c r="F1914" t="s">
        <v>3569</v>
      </c>
      <c r="G1914" t="s">
        <v>386</v>
      </c>
    </row>
    <row r="1915" spans="1:7" x14ac:dyDescent="0.3">
      <c r="A1915" t="s">
        <v>3571</v>
      </c>
      <c r="B1915" t="s">
        <v>3568</v>
      </c>
      <c r="C1915" t="s">
        <v>17</v>
      </c>
      <c r="D1915" t="s">
        <v>3581</v>
      </c>
      <c r="E1915" t="s">
        <v>184</v>
      </c>
      <c r="F1915" t="s">
        <v>3573</v>
      </c>
      <c r="G1915" t="s">
        <v>386</v>
      </c>
    </row>
    <row r="1916" spans="1:7" x14ac:dyDescent="0.3">
      <c r="A1916" t="s">
        <v>3571</v>
      </c>
      <c r="B1916" t="s">
        <v>3568</v>
      </c>
      <c r="C1916" t="s">
        <v>17</v>
      </c>
      <c r="D1916" t="s">
        <v>3581</v>
      </c>
      <c r="E1916" t="s">
        <v>28</v>
      </c>
      <c r="F1916" t="s">
        <v>3569</v>
      </c>
      <c r="G1916" t="s">
        <v>386</v>
      </c>
    </row>
    <row r="1917" spans="1:7" x14ac:dyDescent="0.3">
      <c r="A1917" t="s">
        <v>3571</v>
      </c>
      <c r="B1917" t="s">
        <v>3568</v>
      </c>
      <c r="C1917" t="s">
        <v>17</v>
      </c>
      <c r="D1917" t="s">
        <v>3581</v>
      </c>
      <c r="E1917" t="s">
        <v>28</v>
      </c>
      <c r="F1917" t="s">
        <v>3573</v>
      </c>
      <c r="G1917" t="s">
        <v>386</v>
      </c>
    </row>
    <row r="1918" spans="1:7" x14ac:dyDescent="0.3">
      <c r="A1918" t="s">
        <v>3571</v>
      </c>
      <c r="B1918" t="s">
        <v>3568</v>
      </c>
      <c r="C1918" t="s">
        <v>17</v>
      </c>
      <c r="D1918" t="s">
        <v>3581</v>
      </c>
      <c r="E1918" t="s">
        <v>256</v>
      </c>
      <c r="F1918" t="s">
        <v>3569</v>
      </c>
      <c r="G1918" t="s">
        <v>386</v>
      </c>
    </row>
    <row r="1919" spans="1:7" x14ac:dyDescent="0.3">
      <c r="A1919" t="s">
        <v>3571</v>
      </c>
      <c r="B1919" t="s">
        <v>3568</v>
      </c>
      <c r="C1919" t="s">
        <v>17</v>
      </c>
      <c r="D1919" t="s">
        <v>3581</v>
      </c>
      <c r="E1919" t="s">
        <v>256</v>
      </c>
      <c r="F1919" t="s">
        <v>3573</v>
      </c>
      <c r="G1919" t="s">
        <v>386</v>
      </c>
    </row>
    <row r="1920" spans="1:7" x14ac:dyDescent="0.3">
      <c r="A1920" t="s">
        <v>3571</v>
      </c>
      <c r="B1920" t="s">
        <v>3568</v>
      </c>
      <c r="C1920" t="s">
        <v>17</v>
      </c>
      <c r="D1920" t="s">
        <v>3581</v>
      </c>
      <c r="E1920" t="s">
        <v>245</v>
      </c>
      <c r="F1920" t="s">
        <v>3569</v>
      </c>
      <c r="G1920" t="s">
        <v>386</v>
      </c>
    </row>
    <row r="1921" spans="1:7" x14ac:dyDescent="0.3">
      <c r="A1921" t="s">
        <v>3571</v>
      </c>
      <c r="B1921" t="s">
        <v>3568</v>
      </c>
      <c r="C1921" t="s">
        <v>17</v>
      </c>
      <c r="D1921" t="s">
        <v>3581</v>
      </c>
      <c r="E1921" t="s">
        <v>245</v>
      </c>
      <c r="F1921" t="s">
        <v>3573</v>
      </c>
      <c r="G1921" t="s">
        <v>386</v>
      </c>
    </row>
    <row r="1922" spans="1:7" x14ac:dyDescent="0.3">
      <c r="A1922" t="s">
        <v>3571</v>
      </c>
      <c r="B1922" t="s">
        <v>3568</v>
      </c>
      <c r="C1922" t="s">
        <v>17</v>
      </c>
      <c r="D1922" t="s">
        <v>3581</v>
      </c>
      <c r="E1922" t="s">
        <v>60</v>
      </c>
      <c r="F1922" t="s">
        <v>3569</v>
      </c>
      <c r="G1922" t="s">
        <v>386</v>
      </c>
    </row>
    <row r="1923" spans="1:7" x14ac:dyDescent="0.3">
      <c r="A1923" t="s">
        <v>3571</v>
      </c>
      <c r="B1923" t="s">
        <v>3568</v>
      </c>
      <c r="C1923" t="s">
        <v>17</v>
      </c>
      <c r="D1923" t="s">
        <v>3581</v>
      </c>
      <c r="E1923" t="s">
        <v>60</v>
      </c>
      <c r="F1923" t="s">
        <v>3573</v>
      </c>
      <c r="G1923" t="s">
        <v>386</v>
      </c>
    </row>
    <row r="1924" spans="1:7" x14ac:dyDescent="0.3">
      <c r="A1924" t="s">
        <v>3571</v>
      </c>
      <c r="B1924" t="s">
        <v>3568</v>
      </c>
      <c r="C1924" t="s">
        <v>17</v>
      </c>
      <c r="D1924" t="s">
        <v>3581</v>
      </c>
      <c r="E1924" t="s">
        <v>170</v>
      </c>
      <c r="F1924" t="s">
        <v>3569</v>
      </c>
      <c r="G1924" t="s">
        <v>386</v>
      </c>
    </row>
    <row r="1925" spans="1:7" x14ac:dyDescent="0.3">
      <c r="A1925" t="s">
        <v>3571</v>
      </c>
      <c r="B1925" t="s">
        <v>3568</v>
      </c>
      <c r="C1925" t="s">
        <v>17</v>
      </c>
      <c r="D1925" t="s">
        <v>3581</v>
      </c>
      <c r="E1925" t="s">
        <v>170</v>
      </c>
      <c r="F1925" t="s">
        <v>3573</v>
      </c>
      <c r="G1925" t="s">
        <v>386</v>
      </c>
    </row>
    <row r="1926" spans="1:7" x14ac:dyDescent="0.3">
      <c r="A1926" t="s">
        <v>3571</v>
      </c>
      <c r="B1926" t="s">
        <v>3568</v>
      </c>
      <c r="C1926" t="s">
        <v>17</v>
      </c>
      <c r="D1926" t="s">
        <v>3581</v>
      </c>
      <c r="E1926" t="s">
        <v>246</v>
      </c>
      <c r="F1926" t="s">
        <v>3569</v>
      </c>
      <c r="G1926" t="s">
        <v>386</v>
      </c>
    </row>
    <row r="1927" spans="1:7" x14ac:dyDescent="0.3">
      <c r="A1927" t="s">
        <v>3571</v>
      </c>
      <c r="B1927" t="s">
        <v>3568</v>
      </c>
      <c r="C1927" t="s">
        <v>17</v>
      </c>
      <c r="D1927" t="s">
        <v>3581</v>
      </c>
      <c r="E1927" t="s">
        <v>246</v>
      </c>
      <c r="F1927" t="s">
        <v>3573</v>
      </c>
      <c r="G1927" t="s">
        <v>386</v>
      </c>
    </row>
    <row r="1928" spans="1:7" x14ac:dyDescent="0.3">
      <c r="A1928" t="s">
        <v>3571</v>
      </c>
      <c r="B1928" t="s">
        <v>3568</v>
      </c>
      <c r="C1928" t="s">
        <v>17</v>
      </c>
      <c r="D1928" t="s">
        <v>3581</v>
      </c>
      <c r="E1928" t="s">
        <v>110</v>
      </c>
      <c r="F1928" t="s">
        <v>3569</v>
      </c>
      <c r="G1928" t="s">
        <v>386</v>
      </c>
    </row>
    <row r="1929" spans="1:7" x14ac:dyDescent="0.3">
      <c r="A1929" t="s">
        <v>3571</v>
      </c>
      <c r="B1929" t="s">
        <v>3568</v>
      </c>
      <c r="C1929" t="s">
        <v>17</v>
      </c>
      <c r="D1929" t="s">
        <v>3581</v>
      </c>
      <c r="E1929" t="s">
        <v>110</v>
      </c>
      <c r="F1929" t="s">
        <v>3573</v>
      </c>
      <c r="G1929" t="s">
        <v>386</v>
      </c>
    </row>
    <row r="1930" spans="1:7" x14ac:dyDescent="0.3">
      <c r="A1930" t="s">
        <v>3571</v>
      </c>
      <c r="B1930" t="s">
        <v>3568</v>
      </c>
      <c r="C1930" t="s">
        <v>17</v>
      </c>
      <c r="D1930" t="s">
        <v>3581</v>
      </c>
      <c r="E1930" t="s">
        <v>317</v>
      </c>
      <c r="F1930" t="s">
        <v>3569</v>
      </c>
      <c r="G1930" t="s">
        <v>386</v>
      </c>
    </row>
    <row r="1931" spans="1:7" x14ac:dyDescent="0.3">
      <c r="A1931" t="s">
        <v>3571</v>
      </c>
      <c r="B1931" t="s">
        <v>3568</v>
      </c>
      <c r="C1931" t="s">
        <v>17</v>
      </c>
      <c r="D1931" t="s">
        <v>3581</v>
      </c>
      <c r="E1931" t="s">
        <v>317</v>
      </c>
      <c r="F1931" t="s">
        <v>3573</v>
      </c>
      <c r="G1931" t="s">
        <v>386</v>
      </c>
    </row>
    <row r="1932" spans="1:7" x14ac:dyDescent="0.3">
      <c r="A1932" t="s">
        <v>3571</v>
      </c>
      <c r="B1932" t="s">
        <v>3568</v>
      </c>
      <c r="C1932" t="s">
        <v>17</v>
      </c>
      <c r="D1932" t="s">
        <v>3581</v>
      </c>
      <c r="E1932" t="s">
        <v>354</v>
      </c>
      <c r="F1932" t="s">
        <v>3569</v>
      </c>
      <c r="G1932" t="s">
        <v>386</v>
      </c>
    </row>
    <row r="1933" spans="1:7" x14ac:dyDescent="0.3">
      <c r="A1933" t="s">
        <v>3571</v>
      </c>
      <c r="B1933" t="s">
        <v>3568</v>
      </c>
      <c r="C1933" t="s">
        <v>17</v>
      </c>
      <c r="D1933" t="s">
        <v>3581</v>
      </c>
      <c r="E1933" t="s">
        <v>354</v>
      </c>
      <c r="F1933" t="s">
        <v>3573</v>
      </c>
      <c r="G1933" t="s">
        <v>386</v>
      </c>
    </row>
    <row r="1934" spans="1:7" x14ac:dyDescent="0.3">
      <c r="A1934" t="s">
        <v>3571</v>
      </c>
      <c r="B1934" t="s">
        <v>3568</v>
      </c>
      <c r="C1934" t="s">
        <v>17</v>
      </c>
      <c r="D1934" t="s">
        <v>3581</v>
      </c>
      <c r="E1934" t="s">
        <v>318</v>
      </c>
      <c r="F1934" t="s">
        <v>3569</v>
      </c>
      <c r="G1934" t="s">
        <v>386</v>
      </c>
    </row>
    <row r="1935" spans="1:7" x14ac:dyDescent="0.3">
      <c r="A1935" t="s">
        <v>3571</v>
      </c>
      <c r="B1935" t="s">
        <v>3568</v>
      </c>
      <c r="C1935" t="s">
        <v>17</v>
      </c>
      <c r="D1935" t="s">
        <v>3581</v>
      </c>
      <c r="E1935" t="s">
        <v>318</v>
      </c>
      <c r="F1935" t="s">
        <v>3573</v>
      </c>
      <c r="G1935" t="s">
        <v>386</v>
      </c>
    </row>
    <row r="1936" spans="1:7" x14ac:dyDescent="0.3">
      <c r="A1936" t="s">
        <v>3571</v>
      </c>
      <c r="B1936" t="s">
        <v>3568</v>
      </c>
      <c r="C1936" t="s">
        <v>17</v>
      </c>
      <c r="D1936" t="s">
        <v>3581</v>
      </c>
      <c r="E1936" t="s">
        <v>111</v>
      </c>
      <c r="F1936" t="s">
        <v>3569</v>
      </c>
      <c r="G1936" t="s">
        <v>386</v>
      </c>
    </row>
    <row r="1937" spans="1:7" x14ac:dyDescent="0.3">
      <c r="A1937" t="s">
        <v>3571</v>
      </c>
      <c r="B1937" t="s">
        <v>3568</v>
      </c>
      <c r="C1937" t="s">
        <v>17</v>
      </c>
      <c r="D1937" t="s">
        <v>3581</v>
      </c>
      <c r="E1937" t="s">
        <v>111</v>
      </c>
      <c r="F1937" t="s">
        <v>3573</v>
      </c>
      <c r="G1937" t="s">
        <v>386</v>
      </c>
    </row>
    <row r="1938" spans="1:7" x14ac:dyDescent="0.3">
      <c r="A1938" t="s">
        <v>3571</v>
      </c>
      <c r="B1938" t="s">
        <v>3568</v>
      </c>
      <c r="C1938" t="s">
        <v>17</v>
      </c>
      <c r="D1938" t="s">
        <v>3581</v>
      </c>
      <c r="E1938" t="s">
        <v>123</v>
      </c>
      <c r="F1938" t="s">
        <v>3569</v>
      </c>
      <c r="G1938" t="s">
        <v>386</v>
      </c>
    </row>
    <row r="1939" spans="1:7" x14ac:dyDescent="0.3">
      <c r="A1939" t="s">
        <v>3571</v>
      </c>
      <c r="B1939" t="s">
        <v>3568</v>
      </c>
      <c r="C1939" t="s">
        <v>17</v>
      </c>
      <c r="D1939" t="s">
        <v>3581</v>
      </c>
      <c r="E1939" t="s">
        <v>123</v>
      </c>
      <c r="F1939" t="s">
        <v>3573</v>
      </c>
      <c r="G1939" t="s">
        <v>386</v>
      </c>
    </row>
    <row r="1940" spans="1:7" x14ac:dyDescent="0.3">
      <c r="A1940" t="s">
        <v>3571</v>
      </c>
      <c r="B1940" t="s">
        <v>3568</v>
      </c>
      <c r="C1940" t="s">
        <v>17</v>
      </c>
      <c r="D1940" t="s">
        <v>3581</v>
      </c>
      <c r="E1940" t="s">
        <v>43</v>
      </c>
      <c r="F1940" t="s">
        <v>3569</v>
      </c>
      <c r="G1940" t="s">
        <v>386</v>
      </c>
    </row>
    <row r="1941" spans="1:7" x14ac:dyDescent="0.3">
      <c r="A1941" t="s">
        <v>3571</v>
      </c>
      <c r="B1941" t="s">
        <v>3568</v>
      </c>
      <c r="C1941" t="s">
        <v>17</v>
      </c>
      <c r="D1941" t="s">
        <v>3581</v>
      </c>
      <c r="E1941" t="s">
        <v>43</v>
      </c>
      <c r="F1941" t="s">
        <v>3573</v>
      </c>
      <c r="G1941" t="s">
        <v>386</v>
      </c>
    </row>
    <row r="1942" spans="1:7" x14ac:dyDescent="0.3">
      <c r="A1942" t="s">
        <v>3571</v>
      </c>
      <c r="B1942" t="s">
        <v>3568</v>
      </c>
      <c r="C1942" t="s">
        <v>17</v>
      </c>
      <c r="D1942" t="s">
        <v>3581</v>
      </c>
      <c r="E1942" t="s">
        <v>344</v>
      </c>
      <c r="F1942" t="s">
        <v>3569</v>
      </c>
      <c r="G1942" t="s">
        <v>386</v>
      </c>
    </row>
    <row r="1943" spans="1:7" x14ac:dyDescent="0.3">
      <c r="A1943" t="s">
        <v>3571</v>
      </c>
      <c r="B1943" t="s">
        <v>3568</v>
      </c>
      <c r="C1943" t="s">
        <v>17</v>
      </c>
      <c r="D1943" t="s">
        <v>3581</v>
      </c>
      <c r="E1943" t="s">
        <v>344</v>
      </c>
      <c r="F1943" t="s">
        <v>3573</v>
      </c>
      <c r="G1943" t="s">
        <v>386</v>
      </c>
    </row>
    <row r="1944" spans="1:7" x14ac:dyDescent="0.3">
      <c r="A1944" t="s">
        <v>3571</v>
      </c>
      <c r="B1944" t="s">
        <v>3568</v>
      </c>
      <c r="C1944" t="s">
        <v>17</v>
      </c>
      <c r="D1944" t="s">
        <v>3581</v>
      </c>
      <c r="E1944" t="s">
        <v>355</v>
      </c>
      <c r="F1944" t="s">
        <v>3569</v>
      </c>
      <c r="G1944" t="s">
        <v>386</v>
      </c>
    </row>
    <row r="1945" spans="1:7" x14ac:dyDescent="0.3">
      <c r="A1945" t="s">
        <v>3571</v>
      </c>
      <c r="B1945" t="s">
        <v>3568</v>
      </c>
      <c r="C1945" t="s">
        <v>17</v>
      </c>
      <c r="D1945" t="s">
        <v>3581</v>
      </c>
      <c r="E1945" t="s">
        <v>355</v>
      </c>
      <c r="F1945" t="s">
        <v>3573</v>
      </c>
      <c r="G1945" t="s">
        <v>386</v>
      </c>
    </row>
    <row r="1946" spans="1:7" x14ac:dyDescent="0.3">
      <c r="A1946" t="s">
        <v>3571</v>
      </c>
      <c r="B1946" t="s">
        <v>3568</v>
      </c>
      <c r="C1946" t="s">
        <v>17</v>
      </c>
      <c r="D1946" t="s">
        <v>3581</v>
      </c>
      <c r="E1946" t="s">
        <v>27</v>
      </c>
      <c r="F1946" t="s">
        <v>3569</v>
      </c>
      <c r="G1946" t="s">
        <v>386</v>
      </c>
    </row>
    <row r="1947" spans="1:7" x14ac:dyDescent="0.3">
      <c r="A1947" t="s">
        <v>3571</v>
      </c>
      <c r="B1947" t="s">
        <v>3568</v>
      </c>
      <c r="C1947" t="s">
        <v>17</v>
      </c>
      <c r="D1947" t="s">
        <v>3581</v>
      </c>
      <c r="E1947" t="s">
        <v>27</v>
      </c>
      <c r="F1947" t="s">
        <v>3573</v>
      </c>
      <c r="G1947" t="s">
        <v>386</v>
      </c>
    </row>
    <row r="1948" spans="1:7" x14ac:dyDescent="0.3">
      <c r="A1948" t="s">
        <v>3571</v>
      </c>
      <c r="B1948" t="s">
        <v>3568</v>
      </c>
      <c r="C1948" t="s">
        <v>17</v>
      </c>
      <c r="D1948" t="s">
        <v>3581</v>
      </c>
      <c r="E1948" t="s">
        <v>258</v>
      </c>
      <c r="F1948" t="s">
        <v>3569</v>
      </c>
      <c r="G1948" t="s">
        <v>386</v>
      </c>
    </row>
    <row r="1949" spans="1:7" x14ac:dyDescent="0.3">
      <c r="A1949" t="s">
        <v>3571</v>
      </c>
      <c r="B1949" t="s">
        <v>3568</v>
      </c>
      <c r="C1949" t="s">
        <v>17</v>
      </c>
      <c r="D1949" t="s">
        <v>3581</v>
      </c>
      <c r="E1949" t="s">
        <v>258</v>
      </c>
      <c r="F1949" t="s">
        <v>3573</v>
      </c>
      <c r="G1949" t="s">
        <v>386</v>
      </c>
    </row>
    <row r="1950" spans="1:7" x14ac:dyDescent="0.3">
      <c r="A1950" t="s">
        <v>3571</v>
      </c>
      <c r="B1950" t="s">
        <v>3568</v>
      </c>
      <c r="C1950" t="s">
        <v>17</v>
      </c>
      <c r="D1950" t="s">
        <v>3581</v>
      </c>
      <c r="E1950" t="s">
        <v>36</v>
      </c>
      <c r="F1950" t="s">
        <v>3569</v>
      </c>
      <c r="G1950" t="s">
        <v>386</v>
      </c>
    </row>
    <row r="1951" spans="1:7" x14ac:dyDescent="0.3">
      <c r="A1951" t="s">
        <v>3571</v>
      </c>
      <c r="B1951" t="s">
        <v>3568</v>
      </c>
      <c r="C1951" t="s">
        <v>17</v>
      </c>
      <c r="D1951" t="s">
        <v>3581</v>
      </c>
      <c r="E1951" t="s">
        <v>36</v>
      </c>
      <c r="F1951" t="s">
        <v>3573</v>
      </c>
      <c r="G1951" t="s">
        <v>386</v>
      </c>
    </row>
    <row r="1952" spans="1:7" x14ac:dyDescent="0.3">
      <c r="A1952" t="s">
        <v>3571</v>
      </c>
      <c r="B1952" t="s">
        <v>3568</v>
      </c>
      <c r="C1952" t="s">
        <v>17</v>
      </c>
      <c r="D1952" t="s">
        <v>3581</v>
      </c>
      <c r="E1952" t="s">
        <v>228</v>
      </c>
      <c r="F1952" t="s">
        <v>3569</v>
      </c>
      <c r="G1952" t="s">
        <v>386</v>
      </c>
    </row>
    <row r="1953" spans="1:7" x14ac:dyDescent="0.3">
      <c r="A1953" t="s">
        <v>3571</v>
      </c>
      <c r="B1953" t="s">
        <v>3568</v>
      </c>
      <c r="C1953" t="s">
        <v>17</v>
      </c>
      <c r="D1953" t="s">
        <v>3581</v>
      </c>
      <c r="E1953" t="s">
        <v>228</v>
      </c>
      <c r="F1953" t="s">
        <v>3573</v>
      </c>
      <c r="G1953" t="s">
        <v>386</v>
      </c>
    </row>
    <row r="1954" spans="1:7" x14ac:dyDescent="0.3">
      <c r="A1954" t="s">
        <v>3571</v>
      </c>
      <c r="B1954" t="s">
        <v>3568</v>
      </c>
      <c r="C1954" t="s">
        <v>17</v>
      </c>
      <c r="D1954" t="s">
        <v>3581</v>
      </c>
      <c r="E1954" t="s">
        <v>341</v>
      </c>
      <c r="F1954" t="s">
        <v>3569</v>
      </c>
      <c r="G1954" t="s">
        <v>386</v>
      </c>
    </row>
    <row r="1955" spans="1:7" x14ac:dyDescent="0.3">
      <c r="A1955" t="s">
        <v>3571</v>
      </c>
      <c r="B1955" t="s">
        <v>3568</v>
      </c>
      <c r="C1955" t="s">
        <v>17</v>
      </c>
      <c r="D1955" t="s">
        <v>3581</v>
      </c>
      <c r="E1955" t="s">
        <v>341</v>
      </c>
      <c r="F1955" t="s">
        <v>3573</v>
      </c>
      <c r="G1955" t="s">
        <v>386</v>
      </c>
    </row>
    <row r="1956" spans="1:7" x14ac:dyDescent="0.3">
      <c r="A1956" t="s">
        <v>3571</v>
      </c>
      <c r="B1956" t="s">
        <v>3568</v>
      </c>
      <c r="C1956" t="s">
        <v>17</v>
      </c>
      <c r="D1956" t="s">
        <v>3581</v>
      </c>
      <c r="E1956" t="s">
        <v>151</v>
      </c>
      <c r="F1956" t="s">
        <v>3569</v>
      </c>
      <c r="G1956" t="s">
        <v>386</v>
      </c>
    </row>
    <row r="1957" spans="1:7" x14ac:dyDescent="0.3">
      <c r="A1957" t="s">
        <v>3571</v>
      </c>
      <c r="B1957" t="s">
        <v>3568</v>
      </c>
      <c r="C1957" t="s">
        <v>17</v>
      </c>
      <c r="D1957" t="s">
        <v>3581</v>
      </c>
      <c r="E1957" t="s">
        <v>151</v>
      </c>
      <c r="F1957" t="s">
        <v>3573</v>
      </c>
      <c r="G1957" t="s">
        <v>386</v>
      </c>
    </row>
    <row r="1958" spans="1:7" x14ac:dyDescent="0.3">
      <c r="A1958" t="s">
        <v>3571</v>
      </c>
      <c r="B1958" t="s">
        <v>3568</v>
      </c>
      <c r="C1958" t="s">
        <v>17</v>
      </c>
      <c r="D1958" t="s">
        <v>3581</v>
      </c>
      <c r="E1958" t="s">
        <v>63</v>
      </c>
      <c r="F1958" t="s">
        <v>3569</v>
      </c>
      <c r="G1958" t="s">
        <v>386</v>
      </c>
    </row>
    <row r="1959" spans="1:7" x14ac:dyDescent="0.3">
      <c r="A1959" t="s">
        <v>3571</v>
      </c>
      <c r="B1959" t="s">
        <v>3568</v>
      </c>
      <c r="C1959" t="s">
        <v>17</v>
      </c>
      <c r="D1959" t="s">
        <v>3581</v>
      </c>
      <c r="E1959" t="s">
        <v>63</v>
      </c>
      <c r="F1959" t="s">
        <v>3573</v>
      </c>
      <c r="G1959" t="s">
        <v>386</v>
      </c>
    </row>
    <row r="1960" spans="1:7" x14ac:dyDescent="0.3">
      <c r="A1960" t="s">
        <v>3571</v>
      </c>
      <c r="B1960" t="s">
        <v>3568</v>
      </c>
      <c r="C1960" t="s">
        <v>17</v>
      </c>
      <c r="D1960" t="s">
        <v>3581</v>
      </c>
      <c r="E1960" t="s">
        <v>112</v>
      </c>
      <c r="F1960" t="s">
        <v>3569</v>
      </c>
      <c r="G1960" t="s">
        <v>386</v>
      </c>
    </row>
    <row r="1961" spans="1:7" x14ac:dyDescent="0.3">
      <c r="A1961" t="s">
        <v>3571</v>
      </c>
      <c r="B1961" t="s">
        <v>3568</v>
      </c>
      <c r="C1961" t="s">
        <v>17</v>
      </c>
      <c r="D1961" t="s">
        <v>3581</v>
      </c>
      <c r="E1961" t="s">
        <v>112</v>
      </c>
      <c r="F1961" t="s">
        <v>3573</v>
      </c>
      <c r="G1961" t="s">
        <v>386</v>
      </c>
    </row>
    <row r="1962" spans="1:7" x14ac:dyDescent="0.3">
      <c r="A1962" t="s">
        <v>3571</v>
      </c>
      <c r="B1962" t="s">
        <v>3568</v>
      </c>
      <c r="C1962" t="s">
        <v>17</v>
      </c>
      <c r="D1962" t="s">
        <v>3581</v>
      </c>
      <c r="E1962" t="s">
        <v>188</v>
      </c>
      <c r="F1962" t="s">
        <v>3569</v>
      </c>
      <c r="G1962" t="s">
        <v>386</v>
      </c>
    </row>
    <row r="1963" spans="1:7" x14ac:dyDescent="0.3">
      <c r="A1963" t="s">
        <v>3571</v>
      </c>
      <c r="B1963" t="s">
        <v>3568</v>
      </c>
      <c r="C1963" t="s">
        <v>17</v>
      </c>
      <c r="D1963" t="s">
        <v>3581</v>
      </c>
      <c r="E1963" t="s">
        <v>188</v>
      </c>
      <c r="F1963" t="s">
        <v>3573</v>
      </c>
      <c r="G1963" t="s">
        <v>386</v>
      </c>
    </row>
    <row r="1964" spans="1:7" x14ac:dyDescent="0.3">
      <c r="A1964" t="s">
        <v>3571</v>
      </c>
      <c r="B1964" t="s">
        <v>3568</v>
      </c>
      <c r="C1964" t="s">
        <v>17</v>
      </c>
      <c r="D1964" t="s">
        <v>3581</v>
      </c>
      <c r="E1964" t="s">
        <v>189</v>
      </c>
      <c r="F1964" t="s">
        <v>3569</v>
      </c>
      <c r="G1964" t="s">
        <v>386</v>
      </c>
    </row>
    <row r="1965" spans="1:7" x14ac:dyDescent="0.3">
      <c r="A1965" t="s">
        <v>3571</v>
      </c>
      <c r="B1965" t="s">
        <v>3568</v>
      </c>
      <c r="C1965" t="s">
        <v>17</v>
      </c>
      <c r="D1965" t="s">
        <v>3581</v>
      </c>
      <c r="E1965" t="s">
        <v>189</v>
      </c>
      <c r="F1965" t="s">
        <v>3573</v>
      </c>
      <c r="G1965" t="s">
        <v>386</v>
      </c>
    </row>
    <row r="1966" spans="1:7" x14ac:dyDescent="0.3">
      <c r="A1966" t="s">
        <v>3571</v>
      </c>
      <c r="B1966" t="s">
        <v>3568</v>
      </c>
      <c r="C1966" t="s">
        <v>17</v>
      </c>
      <c r="D1966" t="s">
        <v>3581</v>
      </c>
      <c r="E1966" t="s">
        <v>130</v>
      </c>
      <c r="F1966" t="s">
        <v>3569</v>
      </c>
      <c r="G1966" t="s">
        <v>386</v>
      </c>
    </row>
    <row r="1967" spans="1:7" x14ac:dyDescent="0.3">
      <c r="A1967" t="s">
        <v>3571</v>
      </c>
      <c r="B1967" t="s">
        <v>3568</v>
      </c>
      <c r="C1967" t="s">
        <v>17</v>
      </c>
      <c r="D1967" t="s">
        <v>3581</v>
      </c>
      <c r="E1967" t="s">
        <v>130</v>
      </c>
      <c r="F1967" t="s">
        <v>3573</v>
      </c>
      <c r="G1967" t="s">
        <v>386</v>
      </c>
    </row>
    <row r="1968" spans="1:7" x14ac:dyDescent="0.3">
      <c r="A1968" t="s">
        <v>3571</v>
      </c>
      <c r="B1968" t="s">
        <v>3568</v>
      </c>
      <c r="C1968" t="s">
        <v>17</v>
      </c>
      <c r="D1968" t="s">
        <v>3581</v>
      </c>
      <c r="E1968" t="s">
        <v>298</v>
      </c>
      <c r="F1968" t="s">
        <v>3569</v>
      </c>
      <c r="G1968" t="s">
        <v>386</v>
      </c>
    </row>
    <row r="1969" spans="1:7" x14ac:dyDescent="0.3">
      <c r="A1969" t="s">
        <v>3571</v>
      </c>
      <c r="B1969" t="s">
        <v>3568</v>
      </c>
      <c r="C1969" t="s">
        <v>17</v>
      </c>
      <c r="D1969" t="s">
        <v>3581</v>
      </c>
      <c r="E1969" t="s">
        <v>298</v>
      </c>
      <c r="F1969" t="s">
        <v>3573</v>
      </c>
      <c r="G1969" t="s">
        <v>386</v>
      </c>
    </row>
    <row r="1970" spans="1:7" x14ac:dyDescent="0.3">
      <c r="A1970" t="s">
        <v>3571</v>
      </c>
      <c r="B1970" t="s">
        <v>3568</v>
      </c>
      <c r="C1970" t="s">
        <v>17</v>
      </c>
      <c r="D1970" t="s">
        <v>3581</v>
      </c>
      <c r="E1970" t="s">
        <v>124</v>
      </c>
      <c r="F1970" t="s">
        <v>3569</v>
      </c>
      <c r="G1970" t="s">
        <v>386</v>
      </c>
    </row>
    <row r="1971" spans="1:7" x14ac:dyDescent="0.3">
      <c r="A1971" t="s">
        <v>3571</v>
      </c>
      <c r="B1971" t="s">
        <v>3568</v>
      </c>
      <c r="C1971" t="s">
        <v>17</v>
      </c>
      <c r="D1971" t="s">
        <v>3581</v>
      </c>
      <c r="E1971" t="s">
        <v>124</v>
      </c>
      <c r="F1971" t="s">
        <v>3573</v>
      </c>
      <c r="G1971" t="s">
        <v>386</v>
      </c>
    </row>
    <row r="1972" spans="1:7" x14ac:dyDescent="0.3">
      <c r="A1972" t="s">
        <v>3571</v>
      </c>
      <c r="B1972" t="s">
        <v>3568</v>
      </c>
      <c r="C1972" t="s">
        <v>17</v>
      </c>
      <c r="D1972" t="s">
        <v>3581</v>
      </c>
      <c r="E1972" t="s">
        <v>190</v>
      </c>
      <c r="F1972" t="s">
        <v>3569</v>
      </c>
      <c r="G1972" t="s">
        <v>386</v>
      </c>
    </row>
    <row r="1973" spans="1:7" x14ac:dyDescent="0.3">
      <c r="A1973" t="s">
        <v>3571</v>
      </c>
      <c r="B1973" t="s">
        <v>3568</v>
      </c>
      <c r="C1973" t="s">
        <v>17</v>
      </c>
      <c r="D1973" t="s">
        <v>3581</v>
      </c>
      <c r="E1973" t="s">
        <v>190</v>
      </c>
      <c r="F1973" t="s">
        <v>3573</v>
      </c>
      <c r="G1973" t="s">
        <v>386</v>
      </c>
    </row>
    <row r="1974" spans="1:7" x14ac:dyDescent="0.3">
      <c r="A1974" t="s">
        <v>3571</v>
      </c>
      <c r="B1974" t="s">
        <v>3568</v>
      </c>
      <c r="C1974" t="s">
        <v>17</v>
      </c>
      <c r="D1974" t="s">
        <v>3581</v>
      </c>
      <c r="E1974" t="s">
        <v>205</v>
      </c>
      <c r="F1974" t="s">
        <v>3569</v>
      </c>
      <c r="G1974" t="s">
        <v>386</v>
      </c>
    </row>
    <row r="1975" spans="1:7" x14ac:dyDescent="0.3">
      <c r="A1975" t="s">
        <v>3571</v>
      </c>
      <c r="B1975" t="s">
        <v>3568</v>
      </c>
      <c r="C1975" t="s">
        <v>17</v>
      </c>
      <c r="D1975" t="s">
        <v>3581</v>
      </c>
      <c r="E1975" t="s">
        <v>205</v>
      </c>
      <c r="F1975" t="s">
        <v>3573</v>
      </c>
      <c r="G1975" t="s">
        <v>386</v>
      </c>
    </row>
    <row r="1976" spans="1:7" x14ac:dyDescent="0.3">
      <c r="A1976" t="s">
        <v>3571</v>
      </c>
      <c r="B1976" t="s">
        <v>3568</v>
      </c>
      <c r="C1976" t="s">
        <v>17</v>
      </c>
      <c r="D1976" t="s">
        <v>3581</v>
      </c>
      <c r="E1976" t="s">
        <v>86</v>
      </c>
      <c r="F1976" t="s">
        <v>3569</v>
      </c>
      <c r="G1976" t="s">
        <v>386</v>
      </c>
    </row>
    <row r="1977" spans="1:7" x14ac:dyDescent="0.3">
      <c r="A1977" t="s">
        <v>3571</v>
      </c>
      <c r="B1977" t="s">
        <v>3568</v>
      </c>
      <c r="C1977" t="s">
        <v>17</v>
      </c>
      <c r="D1977" t="s">
        <v>3581</v>
      </c>
      <c r="E1977" t="s">
        <v>86</v>
      </c>
      <c r="F1977" t="s">
        <v>3573</v>
      </c>
      <c r="G1977" t="s">
        <v>386</v>
      </c>
    </row>
    <row r="1978" spans="1:7" x14ac:dyDescent="0.3">
      <c r="A1978" t="s">
        <v>3571</v>
      </c>
      <c r="B1978" t="s">
        <v>3568</v>
      </c>
      <c r="C1978" t="s">
        <v>17</v>
      </c>
      <c r="D1978" t="s">
        <v>3581</v>
      </c>
      <c r="E1978" t="s">
        <v>229</v>
      </c>
      <c r="F1978" t="s">
        <v>3569</v>
      </c>
      <c r="G1978" t="s">
        <v>386</v>
      </c>
    </row>
    <row r="1979" spans="1:7" x14ac:dyDescent="0.3">
      <c r="A1979" t="s">
        <v>3571</v>
      </c>
      <c r="B1979" t="s">
        <v>3568</v>
      </c>
      <c r="C1979" t="s">
        <v>17</v>
      </c>
      <c r="D1979" t="s">
        <v>3581</v>
      </c>
      <c r="E1979" t="s">
        <v>229</v>
      </c>
      <c r="F1979" t="s">
        <v>3573</v>
      </c>
      <c r="G1979" t="s">
        <v>386</v>
      </c>
    </row>
    <row r="1980" spans="1:7" x14ac:dyDescent="0.3">
      <c r="A1980" t="s">
        <v>3571</v>
      </c>
      <c r="B1980" t="s">
        <v>3568</v>
      </c>
      <c r="C1980" t="s">
        <v>17</v>
      </c>
      <c r="D1980" t="s">
        <v>3581</v>
      </c>
      <c r="E1980" t="s">
        <v>206</v>
      </c>
      <c r="F1980" t="s">
        <v>3569</v>
      </c>
      <c r="G1980" t="s">
        <v>386</v>
      </c>
    </row>
    <row r="1981" spans="1:7" x14ac:dyDescent="0.3">
      <c r="A1981" t="s">
        <v>3571</v>
      </c>
      <c r="B1981" t="s">
        <v>3568</v>
      </c>
      <c r="C1981" t="s">
        <v>17</v>
      </c>
      <c r="D1981" t="s">
        <v>3581</v>
      </c>
      <c r="E1981" t="s">
        <v>206</v>
      </c>
      <c r="F1981" t="s">
        <v>3573</v>
      </c>
      <c r="G1981" t="s">
        <v>386</v>
      </c>
    </row>
    <row r="1982" spans="1:7" x14ac:dyDescent="0.3">
      <c r="A1982" t="s">
        <v>3571</v>
      </c>
      <c r="B1982" t="s">
        <v>3568</v>
      </c>
      <c r="C1982" t="s">
        <v>17</v>
      </c>
      <c r="D1982" t="s">
        <v>3581</v>
      </c>
      <c r="E1982" t="s">
        <v>319</v>
      </c>
      <c r="F1982" t="s">
        <v>3569</v>
      </c>
      <c r="G1982" t="s">
        <v>386</v>
      </c>
    </row>
    <row r="1983" spans="1:7" x14ac:dyDescent="0.3">
      <c r="A1983" t="s">
        <v>3571</v>
      </c>
      <c r="B1983" t="s">
        <v>3568</v>
      </c>
      <c r="C1983" t="s">
        <v>17</v>
      </c>
      <c r="D1983" t="s">
        <v>3581</v>
      </c>
      <c r="E1983" t="s">
        <v>319</v>
      </c>
      <c r="F1983" t="s">
        <v>3573</v>
      </c>
      <c r="G1983" t="s">
        <v>386</v>
      </c>
    </row>
    <row r="1984" spans="1:7" x14ac:dyDescent="0.3">
      <c r="A1984" t="s">
        <v>3571</v>
      </c>
      <c r="B1984" t="s">
        <v>3568</v>
      </c>
      <c r="C1984" t="s">
        <v>17</v>
      </c>
      <c r="D1984" t="s">
        <v>3581</v>
      </c>
      <c r="E1984" t="s">
        <v>22</v>
      </c>
      <c r="F1984" t="s">
        <v>3569</v>
      </c>
      <c r="G1984" t="s">
        <v>386</v>
      </c>
    </row>
    <row r="1985" spans="1:7" x14ac:dyDescent="0.3">
      <c r="A1985" t="s">
        <v>3571</v>
      </c>
      <c r="B1985" t="s">
        <v>3568</v>
      </c>
      <c r="C1985" t="s">
        <v>17</v>
      </c>
      <c r="D1985" t="s">
        <v>3581</v>
      </c>
      <c r="E1985" t="s">
        <v>22</v>
      </c>
      <c r="F1985" t="s">
        <v>3573</v>
      </c>
      <c r="G1985" t="s">
        <v>386</v>
      </c>
    </row>
    <row r="1986" spans="1:7" x14ac:dyDescent="0.3">
      <c r="A1986" t="s">
        <v>3571</v>
      </c>
      <c r="B1986" t="s">
        <v>3568</v>
      </c>
      <c r="C1986" t="s">
        <v>17</v>
      </c>
      <c r="D1986" t="s">
        <v>3581</v>
      </c>
      <c r="E1986" t="s">
        <v>113</v>
      </c>
      <c r="F1986" t="s">
        <v>3569</v>
      </c>
      <c r="G1986" t="s">
        <v>386</v>
      </c>
    </row>
    <row r="1987" spans="1:7" x14ac:dyDescent="0.3">
      <c r="A1987" t="s">
        <v>3571</v>
      </c>
      <c r="B1987" t="s">
        <v>3568</v>
      </c>
      <c r="C1987" t="s">
        <v>17</v>
      </c>
      <c r="D1987" t="s">
        <v>3581</v>
      </c>
      <c r="E1987" t="s">
        <v>113</v>
      </c>
      <c r="F1987" t="s">
        <v>3573</v>
      </c>
      <c r="G1987" t="s">
        <v>386</v>
      </c>
    </row>
    <row r="1988" spans="1:7" x14ac:dyDescent="0.3">
      <c r="A1988" t="s">
        <v>3571</v>
      </c>
      <c r="B1988" t="s">
        <v>3568</v>
      </c>
      <c r="C1988" t="s">
        <v>17</v>
      </c>
      <c r="D1988" t="s">
        <v>3581</v>
      </c>
      <c r="E1988" t="s">
        <v>40</v>
      </c>
      <c r="F1988" t="s">
        <v>3569</v>
      </c>
      <c r="G1988" t="s">
        <v>386</v>
      </c>
    </row>
    <row r="1989" spans="1:7" x14ac:dyDescent="0.3">
      <c r="A1989" t="s">
        <v>3571</v>
      </c>
      <c r="B1989" t="s">
        <v>3568</v>
      </c>
      <c r="C1989" t="s">
        <v>17</v>
      </c>
      <c r="D1989" t="s">
        <v>3581</v>
      </c>
      <c r="E1989" t="s">
        <v>40</v>
      </c>
      <c r="F1989" t="s">
        <v>3573</v>
      </c>
      <c r="G1989" t="s">
        <v>386</v>
      </c>
    </row>
    <row r="1990" spans="1:7" x14ac:dyDescent="0.3">
      <c r="A1990" t="s">
        <v>3571</v>
      </c>
      <c r="B1990" t="s">
        <v>3568</v>
      </c>
      <c r="C1990" t="s">
        <v>17</v>
      </c>
      <c r="D1990" t="s">
        <v>3581</v>
      </c>
      <c r="E1990" t="s">
        <v>101</v>
      </c>
      <c r="F1990" t="s">
        <v>3569</v>
      </c>
      <c r="G1990" t="s">
        <v>386</v>
      </c>
    </row>
    <row r="1991" spans="1:7" x14ac:dyDescent="0.3">
      <c r="A1991" t="s">
        <v>3571</v>
      </c>
      <c r="B1991" t="s">
        <v>3568</v>
      </c>
      <c r="C1991" t="s">
        <v>17</v>
      </c>
      <c r="D1991" t="s">
        <v>3581</v>
      </c>
      <c r="E1991" t="s">
        <v>101</v>
      </c>
      <c r="F1991" t="s">
        <v>3573</v>
      </c>
      <c r="G1991" t="s">
        <v>386</v>
      </c>
    </row>
    <row r="1992" spans="1:7" x14ac:dyDescent="0.3">
      <c r="A1992" t="s">
        <v>3571</v>
      </c>
      <c r="B1992" t="s">
        <v>3568</v>
      </c>
      <c r="C1992" t="s">
        <v>17</v>
      </c>
      <c r="D1992" t="s">
        <v>3581</v>
      </c>
      <c r="E1992" t="s">
        <v>270</v>
      </c>
      <c r="F1992" t="s">
        <v>3569</v>
      </c>
      <c r="G1992" t="s">
        <v>386</v>
      </c>
    </row>
    <row r="1993" spans="1:7" x14ac:dyDescent="0.3">
      <c r="A1993" t="s">
        <v>3571</v>
      </c>
      <c r="B1993" t="s">
        <v>3568</v>
      </c>
      <c r="C1993" t="s">
        <v>17</v>
      </c>
      <c r="D1993" t="s">
        <v>3581</v>
      </c>
      <c r="E1993" t="s">
        <v>270</v>
      </c>
      <c r="F1993" t="s">
        <v>3573</v>
      </c>
      <c r="G1993" t="s">
        <v>386</v>
      </c>
    </row>
    <row r="1994" spans="1:7" x14ac:dyDescent="0.3">
      <c r="A1994" t="s">
        <v>3571</v>
      </c>
      <c r="B1994" t="s">
        <v>3568</v>
      </c>
      <c r="C1994" t="s">
        <v>17</v>
      </c>
      <c r="D1994" t="s">
        <v>3581</v>
      </c>
      <c r="E1994" t="s">
        <v>21</v>
      </c>
      <c r="F1994" t="s">
        <v>3569</v>
      </c>
      <c r="G1994" t="s">
        <v>386</v>
      </c>
    </row>
    <row r="1995" spans="1:7" x14ac:dyDescent="0.3">
      <c r="A1995" t="s">
        <v>3571</v>
      </c>
      <c r="B1995" t="s">
        <v>3568</v>
      </c>
      <c r="C1995" t="s">
        <v>17</v>
      </c>
      <c r="D1995" t="s">
        <v>3581</v>
      </c>
      <c r="E1995" t="s">
        <v>21</v>
      </c>
      <c r="F1995" t="s">
        <v>3573</v>
      </c>
      <c r="G1995" t="s">
        <v>386</v>
      </c>
    </row>
    <row r="1996" spans="1:7" x14ac:dyDescent="0.3">
      <c r="A1996" t="s">
        <v>3571</v>
      </c>
      <c r="B1996" t="s">
        <v>3568</v>
      </c>
      <c r="C1996" t="s">
        <v>17</v>
      </c>
      <c r="D1996" t="s">
        <v>3581</v>
      </c>
      <c r="E1996" t="s">
        <v>349</v>
      </c>
      <c r="F1996" t="s">
        <v>3569</v>
      </c>
      <c r="G1996" t="s">
        <v>386</v>
      </c>
    </row>
    <row r="1997" spans="1:7" x14ac:dyDescent="0.3">
      <c r="A1997" t="s">
        <v>3571</v>
      </c>
      <c r="B1997" t="s">
        <v>3568</v>
      </c>
      <c r="C1997" t="s">
        <v>17</v>
      </c>
      <c r="D1997" t="s">
        <v>3581</v>
      </c>
      <c r="E1997" t="s">
        <v>349</v>
      </c>
      <c r="F1997" t="s">
        <v>3573</v>
      </c>
      <c r="G1997" t="s">
        <v>386</v>
      </c>
    </row>
    <row r="1998" spans="1:7" x14ac:dyDescent="0.3">
      <c r="A1998" t="s">
        <v>3571</v>
      </c>
      <c r="B1998" t="s">
        <v>3568</v>
      </c>
      <c r="C1998" t="s">
        <v>17</v>
      </c>
      <c r="D1998" t="s">
        <v>3581</v>
      </c>
      <c r="E1998" t="s">
        <v>230</v>
      </c>
      <c r="F1998" t="s">
        <v>3569</v>
      </c>
      <c r="G1998" t="s">
        <v>386</v>
      </c>
    </row>
    <row r="1999" spans="1:7" x14ac:dyDescent="0.3">
      <c r="A1999" t="s">
        <v>3571</v>
      </c>
      <c r="B1999" t="s">
        <v>3568</v>
      </c>
      <c r="C1999" t="s">
        <v>17</v>
      </c>
      <c r="D1999" t="s">
        <v>3581</v>
      </c>
      <c r="E1999" t="s">
        <v>230</v>
      </c>
      <c r="F1999" t="s">
        <v>3573</v>
      </c>
      <c r="G1999" t="s">
        <v>386</v>
      </c>
    </row>
    <row r="2000" spans="1:7" x14ac:dyDescent="0.3">
      <c r="A2000" t="s">
        <v>3571</v>
      </c>
      <c r="B2000" t="s">
        <v>3568</v>
      </c>
      <c r="C2000" t="s">
        <v>17</v>
      </c>
      <c r="D2000" t="s">
        <v>3581</v>
      </c>
      <c r="E2000" t="s">
        <v>56</v>
      </c>
      <c r="F2000" t="s">
        <v>3569</v>
      </c>
      <c r="G2000" t="s">
        <v>386</v>
      </c>
    </row>
    <row r="2001" spans="1:7" x14ac:dyDescent="0.3">
      <c r="A2001" t="s">
        <v>3571</v>
      </c>
      <c r="B2001" t="s">
        <v>3568</v>
      </c>
      <c r="C2001" t="s">
        <v>17</v>
      </c>
      <c r="D2001" t="s">
        <v>3581</v>
      </c>
      <c r="E2001" t="s">
        <v>56</v>
      </c>
      <c r="F2001" t="s">
        <v>3573</v>
      </c>
      <c r="G2001" t="s">
        <v>386</v>
      </c>
    </row>
    <row r="2002" spans="1:7" x14ac:dyDescent="0.3">
      <c r="A2002" t="s">
        <v>3571</v>
      </c>
      <c r="B2002" t="s">
        <v>3568</v>
      </c>
      <c r="C2002" t="s">
        <v>17</v>
      </c>
      <c r="D2002" t="s">
        <v>3581</v>
      </c>
      <c r="E2002" t="s">
        <v>356</v>
      </c>
      <c r="F2002" t="s">
        <v>3569</v>
      </c>
      <c r="G2002" t="s">
        <v>386</v>
      </c>
    </row>
    <row r="2003" spans="1:7" x14ac:dyDescent="0.3">
      <c r="A2003" t="s">
        <v>3571</v>
      </c>
      <c r="B2003" t="s">
        <v>3568</v>
      </c>
      <c r="C2003" t="s">
        <v>17</v>
      </c>
      <c r="D2003" t="s">
        <v>3581</v>
      </c>
      <c r="E2003" t="s">
        <v>356</v>
      </c>
      <c r="F2003" t="s">
        <v>3573</v>
      </c>
      <c r="G2003" t="s">
        <v>386</v>
      </c>
    </row>
    <row r="2004" spans="1:7" x14ac:dyDescent="0.3">
      <c r="A2004" t="s">
        <v>3571</v>
      </c>
      <c r="B2004" t="s">
        <v>3568</v>
      </c>
      <c r="C2004" t="s">
        <v>17</v>
      </c>
      <c r="D2004" t="s">
        <v>3581</v>
      </c>
      <c r="E2004" t="s">
        <v>340</v>
      </c>
      <c r="F2004" t="s">
        <v>3569</v>
      </c>
      <c r="G2004" t="s">
        <v>386</v>
      </c>
    </row>
    <row r="2005" spans="1:7" x14ac:dyDescent="0.3">
      <c r="A2005" t="s">
        <v>3571</v>
      </c>
      <c r="B2005" t="s">
        <v>3568</v>
      </c>
      <c r="C2005" t="s">
        <v>17</v>
      </c>
      <c r="D2005" t="s">
        <v>3581</v>
      </c>
      <c r="E2005" t="s">
        <v>340</v>
      </c>
      <c r="F2005" t="s">
        <v>3573</v>
      </c>
      <c r="G2005" t="s">
        <v>386</v>
      </c>
    </row>
    <row r="2006" spans="1:7" x14ac:dyDescent="0.3">
      <c r="A2006" t="s">
        <v>3571</v>
      </c>
      <c r="B2006" t="s">
        <v>3568</v>
      </c>
      <c r="C2006" t="s">
        <v>17</v>
      </c>
      <c r="D2006" t="s">
        <v>3581</v>
      </c>
      <c r="E2006" t="s">
        <v>280</v>
      </c>
      <c r="F2006" t="s">
        <v>3569</v>
      </c>
      <c r="G2006" t="s">
        <v>386</v>
      </c>
    </row>
    <row r="2007" spans="1:7" x14ac:dyDescent="0.3">
      <c r="A2007" t="s">
        <v>3571</v>
      </c>
      <c r="B2007" t="s">
        <v>3568</v>
      </c>
      <c r="C2007" t="s">
        <v>17</v>
      </c>
      <c r="D2007" t="s">
        <v>3581</v>
      </c>
      <c r="E2007" t="s">
        <v>280</v>
      </c>
      <c r="F2007" t="s">
        <v>3573</v>
      </c>
      <c r="G2007" t="s">
        <v>386</v>
      </c>
    </row>
    <row r="2008" spans="1:7" x14ac:dyDescent="0.3">
      <c r="A2008" t="s">
        <v>3571</v>
      </c>
      <c r="B2008" t="s">
        <v>3568</v>
      </c>
      <c r="C2008" t="s">
        <v>17</v>
      </c>
      <c r="D2008" t="s">
        <v>3581</v>
      </c>
      <c r="E2008" t="s">
        <v>131</v>
      </c>
      <c r="F2008" t="s">
        <v>3569</v>
      </c>
      <c r="G2008" t="s">
        <v>386</v>
      </c>
    </row>
    <row r="2009" spans="1:7" x14ac:dyDescent="0.3">
      <c r="A2009" t="s">
        <v>3571</v>
      </c>
      <c r="B2009" t="s">
        <v>3568</v>
      </c>
      <c r="C2009" t="s">
        <v>17</v>
      </c>
      <c r="D2009" t="s">
        <v>3581</v>
      </c>
      <c r="E2009" t="s">
        <v>131</v>
      </c>
      <c r="F2009" t="s">
        <v>3573</v>
      </c>
      <c r="G2009" t="s">
        <v>386</v>
      </c>
    </row>
    <row r="2010" spans="1:7" x14ac:dyDescent="0.3">
      <c r="A2010" t="s">
        <v>3571</v>
      </c>
      <c r="B2010" t="s">
        <v>3568</v>
      </c>
      <c r="C2010" t="s">
        <v>17</v>
      </c>
      <c r="D2010" t="s">
        <v>3581</v>
      </c>
      <c r="E2010" t="s">
        <v>357</v>
      </c>
      <c r="F2010" t="s">
        <v>3569</v>
      </c>
      <c r="G2010" t="s">
        <v>386</v>
      </c>
    </row>
    <row r="2011" spans="1:7" x14ac:dyDescent="0.3">
      <c r="A2011" t="s">
        <v>3571</v>
      </c>
      <c r="B2011" t="s">
        <v>3568</v>
      </c>
      <c r="C2011" t="s">
        <v>17</v>
      </c>
      <c r="D2011" t="s">
        <v>3581</v>
      </c>
      <c r="E2011" t="s">
        <v>357</v>
      </c>
      <c r="F2011" t="s">
        <v>3573</v>
      </c>
      <c r="G2011" t="s">
        <v>386</v>
      </c>
    </row>
    <row r="2012" spans="1:7" x14ac:dyDescent="0.3">
      <c r="A2012" t="s">
        <v>3571</v>
      </c>
      <c r="B2012" t="s">
        <v>3568</v>
      </c>
      <c r="C2012" t="s">
        <v>17</v>
      </c>
      <c r="D2012" t="s">
        <v>3581</v>
      </c>
      <c r="E2012" t="s">
        <v>96</v>
      </c>
      <c r="F2012" t="s">
        <v>3569</v>
      </c>
      <c r="G2012" t="s">
        <v>386</v>
      </c>
    </row>
    <row r="2013" spans="1:7" x14ac:dyDescent="0.3">
      <c r="A2013" t="s">
        <v>3571</v>
      </c>
      <c r="B2013" t="s">
        <v>3568</v>
      </c>
      <c r="C2013" t="s">
        <v>17</v>
      </c>
      <c r="D2013" t="s">
        <v>3581</v>
      </c>
      <c r="E2013" t="s">
        <v>96</v>
      </c>
      <c r="F2013" t="s">
        <v>3573</v>
      </c>
      <c r="G2013" t="s">
        <v>386</v>
      </c>
    </row>
    <row r="2014" spans="1:7" x14ac:dyDescent="0.3">
      <c r="A2014" t="s">
        <v>3571</v>
      </c>
      <c r="B2014" t="s">
        <v>3568</v>
      </c>
      <c r="C2014" t="s">
        <v>17</v>
      </c>
      <c r="D2014" t="s">
        <v>3581</v>
      </c>
      <c r="E2014" t="s">
        <v>79</v>
      </c>
      <c r="F2014" t="s">
        <v>3569</v>
      </c>
      <c r="G2014" t="s">
        <v>386</v>
      </c>
    </row>
    <row r="2015" spans="1:7" x14ac:dyDescent="0.3">
      <c r="A2015" t="s">
        <v>3571</v>
      </c>
      <c r="B2015" t="s">
        <v>3568</v>
      </c>
      <c r="C2015" t="s">
        <v>17</v>
      </c>
      <c r="D2015" t="s">
        <v>3581</v>
      </c>
      <c r="E2015" t="s">
        <v>79</v>
      </c>
      <c r="F2015" t="s">
        <v>3573</v>
      </c>
      <c r="G2015" t="s">
        <v>386</v>
      </c>
    </row>
    <row r="2016" spans="1:7" x14ac:dyDescent="0.3">
      <c r="A2016" t="s">
        <v>3571</v>
      </c>
      <c r="B2016" t="s">
        <v>3568</v>
      </c>
      <c r="C2016" t="s">
        <v>17</v>
      </c>
      <c r="D2016" t="s">
        <v>3581</v>
      </c>
      <c r="E2016" t="s">
        <v>125</v>
      </c>
      <c r="F2016" t="s">
        <v>3569</v>
      </c>
      <c r="G2016" t="s">
        <v>386</v>
      </c>
    </row>
    <row r="2017" spans="1:7" x14ac:dyDescent="0.3">
      <c r="A2017" t="s">
        <v>3571</v>
      </c>
      <c r="B2017" t="s">
        <v>3568</v>
      </c>
      <c r="C2017" t="s">
        <v>17</v>
      </c>
      <c r="D2017" t="s">
        <v>3581</v>
      </c>
      <c r="E2017" t="s">
        <v>125</v>
      </c>
      <c r="F2017" t="s">
        <v>3573</v>
      </c>
      <c r="G2017" t="s">
        <v>386</v>
      </c>
    </row>
    <row r="2018" spans="1:7" x14ac:dyDescent="0.3">
      <c r="A2018" t="s">
        <v>3571</v>
      </c>
      <c r="B2018" t="s">
        <v>3568</v>
      </c>
      <c r="C2018" t="s">
        <v>17</v>
      </c>
      <c r="D2018" t="s">
        <v>3581</v>
      </c>
      <c r="E2018" t="s">
        <v>160</v>
      </c>
      <c r="F2018" t="s">
        <v>3569</v>
      </c>
      <c r="G2018" t="s">
        <v>386</v>
      </c>
    </row>
    <row r="2019" spans="1:7" x14ac:dyDescent="0.3">
      <c r="A2019" t="s">
        <v>3571</v>
      </c>
      <c r="B2019" t="s">
        <v>3568</v>
      </c>
      <c r="C2019" t="s">
        <v>17</v>
      </c>
      <c r="D2019" t="s">
        <v>3581</v>
      </c>
      <c r="E2019" t="s">
        <v>160</v>
      </c>
      <c r="F2019" t="s">
        <v>3573</v>
      </c>
      <c r="G2019" t="s">
        <v>386</v>
      </c>
    </row>
    <row r="2020" spans="1:7" x14ac:dyDescent="0.3">
      <c r="A2020" t="s">
        <v>3571</v>
      </c>
      <c r="B2020" t="s">
        <v>3568</v>
      </c>
      <c r="C2020" t="s">
        <v>17</v>
      </c>
      <c r="D2020" t="s">
        <v>3581</v>
      </c>
      <c r="E2020" t="s">
        <v>320</v>
      </c>
      <c r="F2020" t="s">
        <v>3569</v>
      </c>
      <c r="G2020" t="s">
        <v>386</v>
      </c>
    </row>
    <row r="2021" spans="1:7" x14ac:dyDescent="0.3">
      <c r="A2021" t="s">
        <v>3571</v>
      </c>
      <c r="B2021" t="s">
        <v>3568</v>
      </c>
      <c r="C2021" t="s">
        <v>17</v>
      </c>
      <c r="D2021" t="s">
        <v>3581</v>
      </c>
      <c r="E2021" t="s">
        <v>320</v>
      </c>
      <c r="F2021" t="s">
        <v>3573</v>
      </c>
      <c r="G2021" t="s">
        <v>386</v>
      </c>
    </row>
    <row r="2022" spans="1:7" x14ac:dyDescent="0.3">
      <c r="A2022" t="s">
        <v>3571</v>
      </c>
      <c r="B2022" t="s">
        <v>3568</v>
      </c>
      <c r="C2022" t="s">
        <v>17</v>
      </c>
      <c r="D2022" t="s">
        <v>3581</v>
      </c>
      <c r="E2022" t="s">
        <v>140</v>
      </c>
      <c r="F2022" t="s">
        <v>3569</v>
      </c>
      <c r="G2022" t="s">
        <v>386</v>
      </c>
    </row>
    <row r="2023" spans="1:7" x14ac:dyDescent="0.3">
      <c r="A2023" t="s">
        <v>3571</v>
      </c>
      <c r="B2023" t="s">
        <v>3568</v>
      </c>
      <c r="C2023" t="s">
        <v>17</v>
      </c>
      <c r="D2023" t="s">
        <v>3581</v>
      </c>
      <c r="E2023" t="s">
        <v>140</v>
      </c>
      <c r="F2023" t="s">
        <v>3573</v>
      </c>
      <c r="G2023" t="s">
        <v>386</v>
      </c>
    </row>
    <row r="2024" spans="1:7" x14ac:dyDescent="0.3">
      <c r="A2024" t="s">
        <v>3571</v>
      </c>
      <c r="B2024" t="s">
        <v>3568</v>
      </c>
      <c r="C2024" t="s">
        <v>17</v>
      </c>
      <c r="D2024" t="s">
        <v>3581</v>
      </c>
      <c r="E2024" t="s">
        <v>147</v>
      </c>
      <c r="F2024" t="s">
        <v>3569</v>
      </c>
      <c r="G2024" t="s">
        <v>386</v>
      </c>
    </row>
    <row r="2025" spans="1:7" x14ac:dyDescent="0.3">
      <c r="A2025" t="s">
        <v>3571</v>
      </c>
      <c r="B2025" t="s">
        <v>3568</v>
      </c>
      <c r="C2025" t="s">
        <v>17</v>
      </c>
      <c r="D2025" t="s">
        <v>3581</v>
      </c>
      <c r="E2025" t="s">
        <v>147</v>
      </c>
      <c r="F2025" t="s">
        <v>3573</v>
      </c>
      <c r="G2025" t="s">
        <v>386</v>
      </c>
    </row>
    <row r="2026" spans="1:7" x14ac:dyDescent="0.3">
      <c r="A2026" t="s">
        <v>3571</v>
      </c>
      <c r="B2026" t="s">
        <v>3568</v>
      </c>
      <c r="C2026" t="s">
        <v>17</v>
      </c>
      <c r="D2026" t="s">
        <v>3581</v>
      </c>
      <c r="E2026" t="s">
        <v>207</v>
      </c>
      <c r="F2026" t="s">
        <v>3569</v>
      </c>
      <c r="G2026" t="s">
        <v>386</v>
      </c>
    </row>
    <row r="2027" spans="1:7" x14ac:dyDescent="0.3">
      <c r="A2027" t="s">
        <v>3571</v>
      </c>
      <c r="B2027" t="s">
        <v>3568</v>
      </c>
      <c r="C2027" t="s">
        <v>17</v>
      </c>
      <c r="D2027" t="s">
        <v>3581</v>
      </c>
      <c r="E2027" t="s">
        <v>207</v>
      </c>
      <c r="F2027" t="s">
        <v>3573</v>
      </c>
      <c r="G2027" t="s">
        <v>386</v>
      </c>
    </row>
    <row r="2028" spans="1:7" x14ac:dyDescent="0.3">
      <c r="A2028" t="s">
        <v>3571</v>
      </c>
      <c r="B2028" t="s">
        <v>3568</v>
      </c>
      <c r="C2028" t="s">
        <v>17</v>
      </c>
      <c r="D2028" t="s">
        <v>3581</v>
      </c>
      <c r="E2028" t="s">
        <v>141</v>
      </c>
      <c r="F2028" t="s">
        <v>3569</v>
      </c>
      <c r="G2028" t="s">
        <v>386</v>
      </c>
    </row>
    <row r="2029" spans="1:7" x14ac:dyDescent="0.3">
      <c r="A2029" t="s">
        <v>3571</v>
      </c>
      <c r="B2029" t="s">
        <v>3568</v>
      </c>
      <c r="C2029" t="s">
        <v>17</v>
      </c>
      <c r="D2029" t="s">
        <v>3581</v>
      </c>
      <c r="E2029" t="s">
        <v>141</v>
      </c>
      <c r="F2029" t="s">
        <v>3573</v>
      </c>
      <c r="G2029" t="s">
        <v>386</v>
      </c>
    </row>
    <row r="2030" spans="1:7" x14ac:dyDescent="0.3">
      <c r="A2030" t="s">
        <v>3571</v>
      </c>
      <c r="B2030" t="s">
        <v>3568</v>
      </c>
      <c r="C2030" t="s">
        <v>17</v>
      </c>
      <c r="D2030" t="s">
        <v>3581</v>
      </c>
      <c r="E2030" t="s">
        <v>171</v>
      </c>
      <c r="F2030" t="s">
        <v>3569</v>
      </c>
      <c r="G2030" t="s">
        <v>386</v>
      </c>
    </row>
    <row r="2031" spans="1:7" x14ac:dyDescent="0.3">
      <c r="A2031" t="s">
        <v>3571</v>
      </c>
      <c r="B2031" t="s">
        <v>3568</v>
      </c>
      <c r="C2031" t="s">
        <v>17</v>
      </c>
      <c r="D2031" t="s">
        <v>3581</v>
      </c>
      <c r="E2031" t="s">
        <v>171</v>
      </c>
      <c r="F2031" t="s">
        <v>3573</v>
      </c>
      <c r="G2031" t="s">
        <v>386</v>
      </c>
    </row>
    <row r="2032" spans="1:7" x14ac:dyDescent="0.3">
      <c r="A2032" t="s">
        <v>3571</v>
      </c>
      <c r="B2032" t="s">
        <v>3568</v>
      </c>
      <c r="C2032" t="s">
        <v>17</v>
      </c>
      <c r="D2032" t="s">
        <v>3581</v>
      </c>
      <c r="E2032" t="s">
        <v>350</v>
      </c>
      <c r="F2032" t="s">
        <v>3569</v>
      </c>
      <c r="G2032" t="s">
        <v>386</v>
      </c>
    </row>
    <row r="2033" spans="1:7" x14ac:dyDescent="0.3">
      <c r="A2033" t="s">
        <v>3571</v>
      </c>
      <c r="B2033" t="s">
        <v>3568</v>
      </c>
      <c r="C2033" t="s">
        <v>17</v>
      </c>
      <c r="D2033" t="s">
        <v>3581</v>
      </c>
      <c r="E2033" t="s">
        <v>350</v>
      </c>
      <c r="F2033" t="s">
        <v>3573</v>
      </c>
      <c r="G2033" t="s">
        <v>386</v>
      </c>
    </row>
    <row r="2034" spans="1:7" x14ac:dyDescent="0.3">
      <c r="A2034" t="s">
        <v>3571</v>
      </c>
      <c r="B2034" t="s">
        <v>3568</v>
      </c>
      <c r="C2034" t="s">
        <v>17</v>
      </c>
      <c r="D2034" t="s">
        <v>3581</v>
      </c>
      <c r="E2034" t="s">
        <v>321</v>
      </c>
      <c r="F2034" t="s">
        <v>3569</v>
      </c>
      <c r="G2034" t="s">
        <v>386</v>
      </c>
    </row>
    <row r="2035" spans="1:7" x14ac:dyDescent="0.3">
      <c r="A2035" t="s">
        <v>3571</v>
      </c>
      <c r="B2035" t="s">
        <v>3568</v>
      </c>
      <c r="C2035" t="s">
        <v>17</v>
      </c>
      <c r="D2035" t="s">
        <v>3581</v>
      </c>
      <c r="E2035" t="s">
        <v>321</v>
      </c>
      <c r="F2035" t="s">
        <v>3573</v>
      </c>
      <c r="G2035" t="s">
        <v>386</v>
      </c>
    </row>
    <row r="2036" spans="1:7" x14ac:dyDescent="0.3">
      <c r="A2036" t="s">
        <v>3571</v>
      </c>
      <c r="B2036" t="s">
        <v>3568</v>
      </c>
      <c r="C2036" t="s">
        <v>17</v>
      </c>
      <c r="D2036" t="s">
        <v>3581</v>
      </c>
      <c r="E2036" t="s">
        <v>132</v>
      </c>
      <c r="F2036" t="s">
        <v>3569</v>
      </c>
      <c r="G2036" t="s">
        <v>386</v>
      </c>
    </row>
    <row r="2037" spans="1:7" x14ac:dyDescent="0.3">
      <c r="A2037" t="s">
        <v>3571</v>
      </c>
      <c r="B2037" t="s">
        <v>3568</v>
      </c>
      <c r="C2037" t="s">
        <v>17</v>
      </c>
      <c r="D2037" t="s">
        <v>3581</v>
      </c>
      <c r="E2037" t="s">
        <v>132</v>
      </c>
      <c r="F2037" t="s">
        <v>3573</v>
      </c>
      <c r="G2037" t="s">
        <v>386</v>
      </c>
    </row>
    <row r="2038" spans="1:7" x14ac:dyDescent="0.3">
      <c r="A2038" t="s">
        <v>3571</v>
      </c>
      <c r="B2038" t="s">
        <v>3568</v>
      </c>
      <c r="C2038" t="s">
        <v>17</v>
      </c>
      <c r="D2038" t="s">
        <v>3581</v>
      </c>
      <c r="E2038" t="s">
        <v>231</v>
      </c>
      <c r="F2038" t="s">
        <v>3569</v>
      </c>
      <c r="G2038" t="s">
        <v>386</v>
      </c>
    </row>
    <row r="2039" spans="1:7" x14ac:dyDescent="0.3">
      <c r="A2039" t="s">
        <v>3571</v>
      </c>
      <c r="B2039" t="s">
        <v>3568</v>
      </c>
      <c r="C2039" t="s">
        <v>17</v>
      </c>
      <c r="D2039" t="s">
        <v>3581</v>
      </c>
      <c r="E2039" t="s">
        <v>231</v>
      </c>
      <c r="F2039" t="s">
        <v>3573</v>
      </c>
      <c r="G2039" t="s">
        <v>386</v>
      </c>
    </row>
    <row r="2040" spans="1:7" x14ac:dyDescent="0.3">
      <c r="A2040" t="s">
        <v>3571</v>
      </c>
      <c r="B2040" t="s">
        <v>3568</v>
      </c>
      <c r="C2040" t="s">
        <v>17</v>
      </c>
      <c r="D2040" t="s">
        <v>3581</v>
      </c>
      <c r="E2040" t="s">
        <v>80</v>
      </c>
      <c r="F2040" t="s">
        <v>3569</v>
      </c>
      <c r="G2040" t="s">
        <v>386</v>
      </c>
    </row>
    <row r="2041" spans="1:7" x14ac:dyDescent="0.3">
      <c r="A2041" t="s">
        <v>3571</v>
      </c>
      <c r="B2041" t="s">
        <v>3568</v>
      </c>
      <c r="C2041" t="s">
        <v>17</v>
      </c>
      <c r="D2041" t="s">
        <v>3581</v>
      </c>
      <c r="E2041" t="s">
        <v>80</v>
      </c>
      <c r="F2041" t="s">
        <v>3573</v>
      </c>
      <c r="G2041" t="s">
        <v>386</v>
      </c>
    </row>
    <row r="2042" spans="1:7" x14ac:dyDescent="0.3">
      <c r="A2042" t="s">
        <v>3571</v>
      </c>
      <c r="B2042" t="s">
        <v>3568</v>
      </c>
      <c r="C2042" t="s">
        <v>17</v>
      </c>
      <c r="D2042" t="s">
        <v>3581</v>
      </c>
      <c r="E2042" t="s">
        <v>114</v>
      </c>
      <c r="F2042" t="s">
        <v>3569</v>
      </c>
      <c r="G2042" t="s">
        <v>386</v>
      </c>
    </row>
    <row r="2043" spans="1:7" x14ac:dyDescent="0.3">
      <c r="A2043" t="s">
        <v>3571</v>
      </c>
      <c r="B2043" t="s">
        <v>3568</v>
      </c>
      <c r="C2043" t="s">
        <v>17</v>
      </c>
      <c r="D2043" t="s">
        <v>3581</v>
      </c>
      <c r="E2043" t="s">
        <v>114</v>
      </c>
      <c r="F2043" t="s">
        <v>3573</v>
      </c>
      <c r="G2043" t="s">
        <v>386</v>
      </c>
    </row>
    <row r="2044" spans="1:7" x14ac:dyDescent="0.3">
      <c r="A2044" t="s">
        <v>3571</v>
      </c>
      <c r="B2044" t="s">
        <v>3568</v>
      </c>
      <c r="C2044" t="s">
        <v>17</v>
      </c>
      <c r="D2044" t="s">
        <v>3581</v>
      </c>
      <c r="E2044" t="s">
        <v>35</v>
      </c>
      <c r="F2044" t="s">
        <v>3569</v>
      </c>
      <c r="G2044" t="s">
        <v>386</v>
      </c>
    </row>
    <row r="2045" spans="1:7" x14ac:dyDescent="0.3">
      <c r="A2045" t="s">
        <v>3571</v>
      </c>
      <c r="B2045" t="s">
        <v>3568</v>
      </c>
      <c r="C2045" t="s">
        <v>17</v>
      </c>
      <c r="D2045" t="s">
        <v>3581</v>
      </c>
      <c r="E2045" t="s">
        <v>35</v>
      </c>
      <c r="F2045" t="s">
        <v>3573</v>
      </c>
      <c r="G2045" t="s">
        <v>386</v>
      </c>
    </row>
    <row r="2046" spans="1:7" x14ac:dyDescent="0.3">
      <c r="A2046" t="s">
        <v>3571</v>
      </c>
      <c r="B2046" t="s">
        <v>3568</v>
      </c>
      <c r="C2046" t="s">
        <v>17</v>
      </c>
      <c r="D2046" t="s">
        <v>3581</v>
      </c>
      <c r="E2046" t="s">
        <v>115</v>
      </c>
      <c r="F2046" t="s">
        <v>3569</v>
      </c>
      <c r="G2046" t="s">
        <v>386</v>
      </c>
    </row>
    <row r="2047" spans="1:7" x14ac:dyDescent="0.3">
      <c r="A2047" t="s">
        <v>3571</v>
      </c>
      <c r="B2047" t="s">
        <v>3568</v>
      </c>
      <c r="C2047" t="s">
        <v>17</v>
      </c>
      <c r="D2047" t="s">
        <v>3581</v>
      </c>
      <c r="E2047" t="s">
        <v>115</v>
      </c>
      <c r="F2047" t="s">
        <v>3573</v>
      </c>
      <c r="G2047" t="s">
        <v>386</v>
      </c>
    </row>
    <row r="2048" spans="1:7" x14ac:dyDescent="0.3">
      <c r="A2048" t="s">
        <v>3571</v>
      </c>
      <c r="B2048" t="s">
        <v>3568</v>
      </c>
      <c r="C2048" t="s">
        <v>17</v>
      </c>
      <c r="D2048" t="s">
        <v>3581</v>
      </c>
      <c r="E2048" t="s">
        <v>120</v>
      </c>
      <c r="F2048" t="s">
        <v>3569</v>
      </c>
      <c r="G2048" t="s">
        <v>386</v>
      </c>
    </row>
    <row r="2049" spans="1:7" x14ac:dyDescent="0.3">
      <c r="A2049" t="s">
        <v>3571</v>
      </c>
      <c r="B2049" t="s">
        <v>3568</v>
      </c>
      <c r="C2049" t="s">
        <v>17</v>
      </c>
      <c r="D2049" t="s">
        <v>3581</v>
      </c>
      <c r="E2049" t="s">
        <v>120</v>
      </c>
      <c r="F2049" t="s">
        <v>3573</v>
      </c>
      <c r="G2049" t="s">
        <v>386</v>
      </c>
    </row>
    <row r="2050" spans="1:7" x14ac:dyDescent="0.3">
      <c r="A2050" t="s">
        <v>3571</v>
      </c>
      <c r="B2050" t="s">
        <v>3568</v>
      </c>
      <c r="C2050" t="s">
        <v>17</v>
      </c>
      <c r="D2050" t="s">
        <v>3581</v>
      </c>
      <c r="E2050" t="s">
        <v>208</v>
      </c>
      <c r="F2050" t="s">
        <v>3569</v>
      </c>
      <c r="G2050" t="s">
        <v>386</v>
      </c>
    </row>
    <row r="2051" spans="1:7" x14ac:dyDescent="0.3">
      <c r="A2051" t="s">
        <v>3571</v>
      </c>
      <c r="B2051" t="s">
        <v>3568</v>
      </c>
      <c r="C2051" t="s">
        <v>17</v>
      </c>
      <c r="D2051" t="s">
        <v>3581</v>
      </c>
      <c r="E2051" t="s">
        <v>208</v>
      </c>
      <c r="F2051" t="s">
        <v>3573</v>
      </c>
      <c r="G2051" t="s">
        <v>386</v>
      </c>
    </row>
    <row r="2052" spans="1:7" x14ac:dyDescent="0.3">
      <c r="A2052" t="s">
        <v>3571</v>
      </c>
      <c r="B2052" t="s">
        <v>3568</v>
      </c>
      <c r="C2052" t="s">
        <v>17</v>
      </c>
      <c r="D2052" t="s">
        <v>3581</v>
      </c>
      <c r="E2052" t="s">
        <v>332</v>
      </c>
      <c r="F2052" t="s">
        <v>3569</v>
      </c>
      <c r="G2052" t="s">
        <v>386</v>
      </c>
    </row>
    <row r="2053" spans="1:7" x14ac:dyDescent="0.3">
      <c r="A2053" t="s">
        <v>3571</v>
      </c>
      <c r="B2053" t="s">
        <v>3568</v>
      </c>
      <c r="C2053" t="s">
        <v>17</v>
      </c>
      <c r="D2053" t="s">
        <v>3581</v>
      </c>
      <c r="E2053" t="s">
        <v>332</v>
      </c>
      <c r="F2053" t="s">
        <v>3573</v>
      </c>
      <c r="G2053" t="s">
        <v>386</v>
      </c>
    </row>
    <row r="2054" spans="1:7" x14ac:dyDescent="0.3">
      <c r="A2054" t="s">
        <v>3571</v>
      </c>
      <c r="B2054" t="s">
        <v>3568</v>
      </c>
      <c r="C2054" t="s">
        <v>17</v>
      </c>
      <c r="D2054" t="s">
        <v>3581</v>
      </c>
      <c r="E2054" t="s">
        <v>232</v>
      </c>
      <c r="F2054" t="s">
        <v>3569</v>
      </c>
      <c r="G2054" t="s">
        <v>386</v>
      </c>
    </row>
    <row r="2055" spans="1:7" x14ac:dyDescent="0.3">
      <c r="A2055" t="s">
        <v>3571</v>
      </c>
      <c r="B2055" t="s">
        <v>3568</v>
      </c>
      <c r="C2055" t="s">
        <v>17</v>
      </c>
      <c r="D2055" t="s">
        <v>3581</v>
      </c>
      <c r="E2055" t="s">
        <v>232</v>
      </c>
      <c r="F2055" t="s">
        <v>3573</v>
      </c>
      <c r="G2055" t="s">
        <v>386</v>
      </c>
    </row>
    <row r="2056" spans="1:7" x14ac:dyDescent="0.3">
      <c r="A2056" t="s">
        <v>3571</v>
      </c>
      <c r="B2056" t="s">
        <v>3568</v>
      </c>
      <c r="C2056" t="s">
        <v>17</v>
      </c>
      <c r="D2056" t="s">
        <v>3581</v>
      </c>
      <c r="E2056" t="s">
        <v>133</v>
      </c>
      <c r="F2056" t="s">
        <v>3569</v>
      </c>
      <c r="G2056" t="s">
        <v>386</v>
      </c>
    </row>
    <row r="2057" spans="1:7" x14ac:dyDescent="0.3">
      <c r="A2057" t="s">
        <v>3571</v>
      </c>
      <c r="B2057" t="s">
        <v>3568</v>
      </c>
      <c r="C2057" t="s">
        <v>17</v>
      </c>
      <c r="D2057" t="s">
        <v>3581</v>
      </c>
      <c r="E2057" t="s">
        <v>133</v>
      </c>
      <c r="F2057" t="s">
        <v>3573</v>
      </c>
      <c r="G2057" t="s">
        <v>386</v>
      </c>
    </row>
    <row r="2058" spans="1:7" x14ac:dyDescent="0.3">
      <c r="A2058" t="s">
        <v>3571</v>
      </c>
      <c r="B2058" t="s">
        <v>3568</v>
      </c>
      <c r="C2058" t="s">
        <v>17</v>
      </c>
      <c r="D2058" t="s">
        <v>3581</v>
      </c>
      <c r="E2058" t="s">
        <v>209</v>
      </c>
      <c r="F2058" t="s">
        <v>3569</v>
      </c>
      <c r="G2058" t="s">
        <v>386</v>
      </c>
    </row>
    <row r="2059" spans="1:7" x14ac:dyDescent="0.3">
      <c r="A2059" t="s">
        <v>3571</v>
      </c>
      <c r="B2059" t="s">
        <v>3568</v>
      </c>
      <c r="C2059" t="s">
        <v>17</v>
      </c>
      <c r="D2059" t="s">
        <v>3581</v>
      </c>
      <c r="E2059" t="s">
        <v>209</v>
      </c>
      <c r="F2059" t="s">
        <v>3573</v>
      </c>
      <c r="G2059" t="s">
        <v>386</v>
      </c>
    </row>
    <row r="2060" spans="1:7" x14ac:dyDescent="0.3">
      <c r="A2060" t="s">
        <v>3571</v>
      </c>
      <c r="B2060" t="s">
        <v>3568</v>
      </c>
      <c r="C2060" t="s">
        <v>17</v>
      </c>
      <c r="D2060" t="s">
        <v>3581</v>
      </c>
      <c r="E2060" t="s">
        <v>295</v>
      </c>
      <c r="F2060" t="s">
        <v>3569</v>
      </c>
      <c r="G2060" t="s">
        <v>386</v>
      </c>
    </row>
    <row r="2061" spans="1:7" x14ac:dyDescent="0.3">
      <c r="A2061" t="s">
        <v>3571</v>
      </c>
      <c r="B2061" t="s">
        <v>3568</v>
      </c>
      <c r="C2061" t="s">
        <v>17</v>
      </c>
      <c r="D2061" t="s">
        <v>3581</v>
      </c>
      <c r="E2061" t="s">
        <v>295</v>
      </c>
      <c r="F2061" t="s">
        <v>3573</v>
      </c>
      <c r="G2061" t="s">
        <v>386</v>
      </c>
    </row>
    <row r="2062" spans="1:7" x14ac:dyDescent="0.3">
      <c r="A2062" t="s">
        <v>3571</v>
      </c>
      <c r="B2062" t="s">
        <v>3568</v>
      </c>
      <c r="C2062" t="s">
        <v>17</v>
      </c>
      <c r="D2062" t="s">
        <v>3581</v>
      </c>
      <c r="E2062" t="s">
        <v>31</v>
      </c>
      <c r="F2062" t="s">
        <v>3569</v>
      </c>
      <c r="G2062" t="s">
        <v>386</v>
      </c>
    </row>
    <row r="2063" spans="1:7" x14ac:dyDescent="0.3">
      <c r="A2063" t="s">
        <v>3571</v>
      </c>
      <c r="B2063" t="s">
        <v>3568</v>
      </c>
      <c r="C2063" t="s">
        <v>17</v>
      </c>
      <c r="D2063" t="s">
        <v>3581</v>
      </c>
      <c r="E2063" t="s">
        <v>31</v>
      </c>
      <c r="F2063" t="s">
        <v>3573</v>
      </c>
      <c r="G2063" t="s">
        <v>386</v>
      </c>
    </row>
    <row r="2064" spans="1:7" x14ac:dyDescent="0.3">
      <c r="A2064" t="s">
        <v>3571</v>
      </c>
      <c r="B2064" t="s">
        <v>3568</v>
      </c>
      <c r="C2064" t="s">
        <v>17</v>
      </c>
      <c r="D2064" t="s">
        <v>3581</v>
      </c>
      <c r="E2064" t="s">
        <v>296</v>
      </c>
      <c r="F2064" t="s">
        <v>3569</v>
      </c>
      <c r="G2064" t="s">
        <v>386</v>
      </c>
    </row>
    <row r="2065" spans="1:7" x14ac:dyDescent="0.3">
      <c r="A2065" t="s">
        <v>3571</v>
      </c>
      <c r="B2065" t="s">
        <v>3568</v>
      </c>
      <c r="C2065" t="s">
        <v>17</v>
      </c>
      <c r="D2065" t="s">
        <v>3581</v>
      </c>
      <c r="E2065" t="s">
        <v>296</v>
      </c>
      <c r="F2065" t="s">
        <v>3573</v>
      </c>
      <c r="G2065" t="s">
        <v>386</v>
      </c>
    </row>
    <row r="2066" spans="1:7" x14ac:dyDescent="0.3">
      <c r="A2066" t="s">
        <v>3571</v>
      </c>
      <c r="B2066" t="s">
        <v>3568</v>
      </c>
      <c r="C2066" t="s">
        <v>17</v>
      </c>
      <c r="D2066" t="s">
        <v>3581</v>
      </c>
      <c r="E2066" t="s">
        <v>322</v>
      </c>
      <c r="F2066" t="s">
        <v>3569</v>
      </c>
      <c r="G2066" t="s">
        <v>386</v>
      </c>
    </row>
    <row r="2067" spans="1:7" x14ac:dyDescent="0.3">
      <c r="A2067" t="s">
        <v>3571</v>
      </c>
      <c r="B2067" t="s">
        <v>3568</v>
      </c>
      <c r="C2067" t="s">
        <v>17</v>
      </c>
      <c r="D2067" t="s">
        <v>3581</v>
      </c>
      <c r="E2067" t="s">
        <v>322</v>
      </c>
      <c r="F2067" t="s">
        <v>3573</v>
      </c>
      <c r="G2067" t="s">
        <v>386</v>
      </c>
    </row>
    <row r="2068" spans="1:7" x14ac:dyDescent="0.3">
      <c r="A2068" t="s">
        <v>3571</v>
      </c>
      <c r="B2068" t="s">
        <v>3568</v>
      </c>
      <c r="C2068" t="s">
        <v>17</v>
      </c>
      <c r="D2068" t="s">
        <v>3581</v>
      </c>
      <c r="E2068" t="s">
        <v>69</v>
      </c>
      <c r="F2068" t="s">
        <v>3569</v>
      </c>
      <c r="G2068" t="s">
        <v>386</v>
      </c>
    </row>
    <row r="2069" spans="1:7" x14ac:dyDescent="0.3">
      <c r="A2069" t="s">
        <v>3571</v>
      </c>
      <c r="B2069" t="s">
        <v>3568</v>
      </c>
      <c r="C2069" t="s">
        <v>17</v>
      </c>
      <c r="D2069" t="s">
        <v>3581</v>
      </c>
      <c r="E2069" t="s">
        <v>69</v>
      </c>
      <c r="F2069" t="s">
        <v>3573</v>
      </c>
      <c r="G2069" t="s">
        <v>386</v>
      </c>
    </row>
    <row r="2070" spans="1:7" x14ac:dyDescent="0.3">
      <c r="A2070" t="s">
        <v>3571</v>
      </c>
      <c r="B2070" t="s">
        <v>3568</v>
      </c>
      <c r="C2070" t="s">
        <v>17</v>
      </c>
      <c r="D2070" t="s">
        <v>3581</v>
      </c>
      <c r="E2070" t="s">
        <v>233</v>
      </c>
      <c r="F2070" t="s">
        <v>3569</v>
      </c>
      <c r="G2070" t="s">
        <v>386</v>
      </c>
    </row>
    <row r="2071" spans="1:7" x14ac:dyDescent="0.3">
      <c r="A2071" t="s">
        <v>3571</v>
      </c>
      <c r="B2071" t="s">
        <v>3568</v>
      </c>
      <c r="C2071" t="s">
        <v>17</v>
      </c>
      <c r="D2071" t="s">
        <v>3581</v>
      </c>
      <c r="E2071" t="s">
        <v>233</v>
      </c>
      <c r="F2071" t="s">
        <v>3573</v>
      </c>
      <c r="G2071" t="s">
        <v>386</v>
      </c>
    </row>
    <row r="2072" spans="1:7" x14ac:dyDescent="0.3">
      <c r="A2072" t="s">
        <v>3571</v>
      </c>
      <c r="B2072" t="s">
        <v>3568</v>
      </c>
      <c r="C2072" t="s">
        <v>17</v>
      </c>
      <c r="D2072" t="s">
        <v>3581</v>
      </c>
      <c r="E2072" t="s">
        <v>323</v>
      </c>
      <c r="F2072" t="s">
        <v>3569</v>
      </c>
      <c r="G2072" t="s">
        <v>386</v>
      </c>
    </row>
    <row r="2073" spans="1:7" x14ac:dyDescent="0.3">
      <c r="A2073" t="s">
        <v>3571</v>
      </c>
      <c r="B2073" t="s">
        <v>3568</v>
      </c>
      <c r="C2073" t="s">
        <v>17</v>
      </c>
      <c r="D2073" t="s">
        <v>3581</v>
      </c>
      <c r="E2073" t="s">
        <v>323</v>
      </c>
      <c r="F2073" t="s">
        <v>3573</v>
      </c>
      <c r="G2073" t="s">
        <v>386</v>
      </c>
    </row>
    <row r="2074" spans="1:7" x14ac:dyDescent="0.3">
      <c r="A2074" t="s">
        <v>3571</v>
      </c>
      <c r="B2074" t="s">
        <v>3568</v>
      </c>
      <c r="C2074" t="s">
        <v>17</v>
      </c>
      <c r="D2074" t="s">
        <v>3581</v>
      </c>
      <c r="E2074" t="s">
        <v>331</v>
      </c>
      <c r="F2074" t="s">
        <v>3569</v>
      </c>
      <c r="G2074" t="s">
        <v>386</v>
      </c>
    </row>
    <row r="2075" spans="1:7" x14ac:dyDescent="0.3">
      <c r="A2075" t="s">
        <v>3571</v>
      </c>
      <c r="B2075" t="s">
        <v>3568</v>
      </c>
      <c r="C2075" t="s">
        <v>17</v>
      </c>
      <c r="D2075" t="s">
        <v>3581</v>
      </c>
      <c r="E2075" t="s">
        <v>331</v>
      </c>
      <c r="F2075" t="s">
        <v>3573</v>
      </c>
      <c r="G2075" t="s">
        <v>386</v>
      </c>
    </row>
    <row r="2076" spans="1:7" x14ac:dyDescent="0.3">
      <c r="A2076" t="s">
        <v>3571</v>
      </c>
      <c r="B2076" t="s">
        <v>3568</v>
      </c>
      <c r="C2076" t="s">
        <v>17</v>
      </c>
      <c r="D2076" t="s">
        <v>3581</v>
      </c>
      <c r="E2076" t="s">
        <v>251</v>
      </c>
      <c r="F2076" t="s">
        <v>3569</v>
      </c>
      <c r="G2076" t="s">
        <v>386</v>
      </c>
    </row>
    <row r="2077" spans="1:7" x14ac:dyDescent="0.3">
      <c r="A2077" t="s">
        <v>3571</v>
      </c>
      <c r="B2077" t="s">
        <v>3568</v>
      </c>
      <c r="C2077" t="s">
        <v>17</v>
      </c>
      <c r="D2077" t="s">
        <v>3581</v>
      </c>
      <c r="E2077" t="s">
        <v>251</v>
      </c>
      <c r="F2077" t="s">
        <v>3573</v>
      </c>
      <c r="G2077" t="s">
        <v>386</v>
      </c>
    </row>
    <row r="2078" spans="1:7" x14ac:dyDescent="0.3">
      <c r="A2078" t="s">
        <v>3571</v>
      </c>
      <c r="B2078" t="s">
        <v>3568</v>
      </c>
      <c r="C2078" t="s">
        <v>17</v>
      </c>
      <c r="D2078" t="s">
        <v>3581</v>
      </c>
      <c r="E2078" t="s">
        <v>271</v>
      </c>
      <c r="F2078" t="s">
        <v>3569</v>
      </c>
      <c r="G2078" t="s">
        <v>386</v>
      </c>
    </row>
    <row r="2079" spans="1:7" x14ac:dyDescent="0.3">
      <c r="A2079" t="s">
        <v>3571</v>
      </c>
      <c r="B2079" t="s">
        <v>3568</v>
      </c>
      <c r="C2079" t="s">
        <v>17</v>
      </c>
      <c r="D2079" t="s">
        <v>3581</v>
      </c>
      <c r="E2079" t="s">
        <v>271</v>
      </c>
      <c r="F2079" t="s">
        <v>3573</v>
      </c>
      <c r="G2079" t="s">
        <v>386</v>
      </c>
    </row>
    <row r="2080" spans="1:7" x14ac:dyDescent="0.3">
      <c r="A2080" t="s">
        <v>3571</v>
      </c>
      <c r="B2080" t="s">
        <v>3568</v>
      </c>
      <c r="C2080" t="s">
        <v>17</v>
      </c>
      <c r="D2080" t="s">
        <v>3581</v>
      </c>
      <c r="E2080" t="s">
        <v>259</v>
      </c>
      <c r="F2080" t="s">
        <v>3569</v>
      </c>
      <c r="G2080" t="s">
        <v>386</v>
      </c>
    </row>
    <row r="2081" spans="1:7" x14ac:dyDescent="0.3">
      <c r="A2081" t="s">
        <v>3571</v>
      </c>
      <c r="B2081" t="s">
        <v>3568</v>
      </c>
      <c r="C2081" t="s">
        <v>17</v>
      </c>
      <c r="D2081" t="s">
        <v>3581</v>
      </c>
      <c r="E2081" t="s">
        <v>259</v>
      </c>
      <c r="F2081" t="s">
        <v>3573</v>
      </c>
      <c r="G2081" t="s">
        <v>386</v>
      </c>
    </row>
    <row r="2082" spans="1:7" x14ac:dyDescent="0.3">
      <c r="A2082" t="s">
        <v>3571</v>
      </c>
      <c r="B2082" t="s">
        <v>3568</v>
      </c>
      <c r="C2082" t="s">
        <v>17</v>
      </c>
      <c r="D2082" t="s">
        <v>3581</v>
      </c>
      <c r="E2082" t="s">
        <v>134</v>
      </c>
      <c r="F2082" t="s">
        <v>3569</v>
      </c>
      <c r="G2082" t="s">
        <v>386</v>
      </c>
    </row>
    <row r="2083" spans="1:7" x14ac:dyDescent="0.3">
      <c r="A2083" t="s">
        <v>3571</v>
      </c>
      <c r="B2083" t="s">
        <v>3568</v>
      </c>
      <c r="C2083" t="s">
        <v>17</v>
      </c>
      <c r="D2083" t="s">
        <v>3581</v>
      </c>
      <c r="E2083" t="s">
        <v>134</v>
      </c>
      <c r="F2083" t="s">
        <v>3573</v>
      </c>
      <c r="G2083" t="s">
        <v>386</v>
      </c>
    </row>
    <row r="2084" spans="1:7" x14ac:dyDescent="0.3">
      <c r="A2084" t="s">
        <v>3571</v>
      </c>
      <c r="B2084" t="s">
        <v>3568</v>
      </c>
      <c r="C2084" t="s">
        <v>17</v>
      </c>
      <c r="D2084" t="s">
        <v>3581</v>
      </c>
      <c r="E2084" t="s">
        <v>64</v>
      </c>
      <c r="F2084" t="s">
        <v>3569</v>
      </c>
      <c r="G2084" t="s">
        <v>386</v>
      </c>
    </row>
    <row r="2085" spans="1:7" x14ac:dyDescent="0.3">
      <c r="A2085" t="s">
        <v>3571</v>
      </c>
      <c r="B2085" t="s">
        <v>3568</v>
      </c>
      <c r="C2085" t="s">
        <v>17</v>
      </c>
      <c r="D2085" t="s">
        <v>3581</v>
      </c>
      <c r="E2085" t="s">
        <v>64</v>
      </c>
      <c r="F2085" t="s">
        <v>3573</v>
      </c>
      <c r="G2085" t="s">
        <v>386</v>
      </c>
    </row>
    <row r="2086" spans="1:7" x14ac:dyDescent="0.3">
      <c r="A2086" t="s">
        <v>3571</v>
      </c>
      <c r="B2086" t="s">
        <v>3568</v>
      </c>
      <c r="C2086" t="s">
        <v>17</v>
      </c>
      <c r="D2086" t="s">
        <v>3581</v>
      </c>
      <c r="E2086" t="s">
        <v>290</v>
      </c>
      <c r="F2086" t="s">
        <v>3569</v>
      </c>
      <c r="G2086" t="s">
        <v>386</v>
      </c>
    </row>
    <row r="2087" spans="1:7" x14ac:dyDescent="0.3">
      <c r="A2087" t="s">
        <v>3571</v>
      </c>
      <c r="B2087" t="s">
        <v>3568</v>
      </c>
      <c r="C2087" t="s">
        <v>17</v>
      </c>
      <c r="D2087" t="s">
        <v>3581</v>
      </c>
      <c r="E2087" t="s">
        <v>290</v>
      </c>
      <c r="F2087" t="s">
        <v>3573</v>
      </c>
      <c r="G2087" t="s">
        <v>386</v>
      </c>
    </row>
    <row r="2088" spans="1:7" x14ac:dyDescent="0.3">
      <c r="A2088" t="s">
        <v>3571</v>
      </c>
      <c r="B2088" t="s">
        <v>3568</v>
      </c>
      <c r="C2088" t="s">
        <v>17</v>
      </c>
      <c r="D2088" t="s">
        <v>3581</v>
      </c>
      <c r="E2088" t="s">
        <v>265</v>
      </c>
      <c r="F2088" t="s">
        <v>3569</v>
      </c>
      <c r="G2088" t="s">
        <v>386</v>
      </c>
    </row>
    <row r="2089" spans="1:7" x14ac:dyDescent="0.3">
      <c r="A2089" t="s">
        <v>3571</v>
      </c>
      <c r="B2089" t="s">
        <v>3568</v>
      </c>
      <c r="C2089" t="s">
        <v>17</v>
      </c>
      <c r="D2089" t="s">
        <v>3581</v>
      </c>
      <c r="E2089" t="s">
        <v>265</v>
      </c>
      <c r="F2089" t="s">
        <v>3573</v>
      </c>
      <c r="G2089" t="s">
        <v>386</v>
      </c>
    </row>
    <row r="2090" spans="1:7" x14ac:dyDescent="0.3">
      <c r="A2090" t="s">
        <v>3571</v>
      </c>
      <c r="B2090" t="s">
        <v>3568</v>
      </c>
      <c r="C2090" t="s">
        <v>17</v>
      </c>
      <c r="D2090" t="s">
        <v>3581</v>
      </c>
      <c r="E2090" t="s">
        <v>247</v>
      </c>
      <c r="F2090" t="s">
        <v>3569</v>
      </c>
      <c r="G2090" t="s">
        <v>386</v>
      </c>
    </row>
    <row r="2091" spans="1:7" x14ac:dyDescent="0.3">
      <c r="A2091" t="s">
        <v>3571</v>
      </c>
      <c r="B2091" t="s">
        <v>3568</v>
      </c>
      <c r="C2091" t="s">
        <v>17</v>
      </c>
      <c r="D2091" t="s">
        <v>3581</v>
      </c>
      <c r="E2091" t="s">
        <v>247</v>
      </c>
      <c r="F2091" t="s">
        <v>3573</v>
      </c>
      <c r="G2091" t="s">
        <v>386</v>
      </c>
    </row>
    <row r="2092" spans="1:7" x14ac:dyDescent="0.3">
      <c r="A2092" t="s">
        <v>3571</v>
      </c>
      <c r="B2092" t="s">
        <v>3568</v>
      </c>
      <c r="C2092" t="s">
        <v>17</v>
      </c>
      <c r="D2092" t="s">
        <v>3581</v>
      </c>
      <c r="E2092" t="s">
        <v>272</v>
      </c>
      <c r="F2092" t="s">
        <v>3569</v>
      </c>
      <c r="G2092" t="s">
        <v>386</v>
      </c>
    </row>
    <row r="2093" spans="1:7" x14ac:dyDescent="0.3">
      <c r="A2093" t="s">
        <v>3571</v>
      </c>
      <c r="B2093" t="s">
        <v>3568</v>
      </c>
      <c r="C2093" t="s">
        <v>17</v>
      </c>
      <c r="D2093" t="s">
        <v>3581</v>
      </c>
      <c r="E2093" t="s">
        <v>272</v>
      </c>
      <c r="F2093" t="s">
        <v>3573</v>
      </c>
      <c r="G2093" t="s">
        <v>386</v>
      </c>
    </row>
    <row r="2094" spans="1:7" x14ac:dyDescent="0.3">
      <c r="A2094" t="s">
        <v>3571</v>
      </c>
      <c r="B2094" t="s">
        <v>3568</v>
      </c>
      <c r="C2094" t="s">
        <v>17</v>
      </c>
      <c r="D2094" t="s">
        <v>3581</v>
      </c>
      <c r="E2094" t="s">
        <v>97</v>
      </c>
      <c r="F2094" t="s">
        <v>3569</v>
      </c>
      <c r="G2094" t="s">
        <v>386</v>
      </c>
    </row>
    <row r="2095" spans="1:7" x14ac:dyDescent="0.3">
      <c r="A2095" t="s">
        <v>3571</v>
      </c>
      <c r="B2095" t="s">
        <v>3568</v>
      </c>
      <c r="C2095" t="s">
        <v>17</v>
      </c>
      <c r="D2095" t="s">
        <v>3581</v>
      </c>
      <c r="E2095" t="s">
        <v>97</v>
      </c>
      <c r="F2095" t="s">
        <v>3573</v>
      </c>
      <c r="G2095" t="s">
        <v>386</v>
      </c>
    </row>
    <row r="2096" spans="1:7" x14ac:dyDescent="0.3">
      <c r="A2096" t="s">
        <v>3571</v>
      </c>
      <c r="B2096" t="s">
        <v>3568</v>
      </c>
      <c r="C2096" t="s">
        <v>17</v>
      </c>
      <c r="D2096" t="s">
        <v>3581</v>
      </c>
      <c r="E2096" t="s">
        <v>364</v>
      </c>
      <c r="F2096" t="s">
        <v>3569</v>
      </c>
      <c r="G2096" t="s">
        <v>386</v>
      </c>
    </row>
    <row r="2097" spans="1:7" x14ac:dyDescent="0.3">
      <c r="A2097" t="s">
        <v>3571</v>
      </c>
      <c r="B2097" t="s">
        <v>3568</v>
      </c>
      <c r="C2097" t="s">
        <v>17</v>
      </c>
      <c r="D2097" t="s">
        <v>3581</v>
      </c>
      <c r="E2097" t="s">
        <v>364</v>
      </c>
      <c r="F2097" t="s">
        <v>3573</v>
      </c>
      <c r="G2097" t="s">
        <v>386</v>
      </c>
    </row>
    <row r="2098" spans="1:7" x14ac:dyDescent="0.3">
      <c r="A2098" t="s">
        <v>3571</v>
      </c>
      <c r="B2098" t="s">
        <v>3568</v>
      </c>
      <c r="C2098" t="s">
        <v>17</v>
      </c>
      <c r="D2098" t="s">
        <v>3581</v>
      </c>
      <c r="E2098" t="s">
        <v>273</v>
      </c>
      <c r="F2098" t="s">
        <v>3569</v>
      </c>
      <c r="G2098" t="s">
        <v>386</v>
      </c>
    </row>
    <row r="2099" spans="1:7" x14ac:dyDescent="0.3">
      <c r="A2099" t="s">
        <v>3571</v>
      </c>
      <c r="B2099" t="s">
        <v>3568</v>
      </c>
      <c r="C2099" t="s">
        <v>17</v>
      </c>
      <c r="D2099" t="s">
        <v>3581</v>
      </c>
      <c r="E2099" t="s">
        <v>273</v>
      </c>
      <c r="F2099" t="s">
        <v>3573</v>
      </c>
      <c r="G2099" t="s">
        <v>386</v>
      </c>
    </row>
    <row r="2100" spans="1:7" x14ac:dyDescent="0.3">
      <c r="A2100" t="s">
        <v>3571</v>
      </c>
      <c r="B2100" t="s">
        <v>3568</v>
      </c>
      <c r="C2100" t="s">
        <v>17</v>
      </c>
      <c r="D2100" t="s">
        <v>3581</v>
      </c>
      <c r="E2100" t="s">
        <v>266</v>
      </c>
      <c r="F2100" t="s">
        <v>3569</v>
      </c>
      <c r="G2100" t="s">
        <v>386</v>
      </c>
    </row>
    <row r="2101" spans="1:7" x14ac:dyDescent="0.3">
      <c r="A2101" t="s">
        <v>3571</v>
      </c>
      <c r="B2101" t="s">
        <v>3568</v>
      </c>
      <c r="C2101" t="s">
        <v>17</v>
      </c>
      <c r="D2101" t="s">
        <v>3581</v>
      </c>
      <c r="E2101" t="s">
        <v>266</v>
      </c>
      <c r="F2101" t="s">
        <v>3573</v>
      </c>
      <c r="G2101" t="s">
        <v>386</v>
      </c>
    </row>
    <row r="2102" spans="1:7" x14ac:dyDescent="0.3">
      <c r="A2102" t="s">
        <v>3571</v>
      </c>
      <c r="B2102" t="s">
        <v>3568</v>
      </c>
      <c r="C2102" t="s">
        <v>17</v>
      </c>
      <c r="D2102" t="s">
        <v>3581</v>
      </c>
      <c r="E2102" t="s">
        <v>267</v>
      </c>
      <c r="F2102" t="s">
        <v>3569</v>
      </c>
      <c r="G2102" t="s">
        <v>386</v>
      </c>
    </row>
    <row r="2103" spans="1:7" x14ac:dyDescent="0.3">
      <c r="A2103" t="s">
        <v>3571</v>
      </c>
      <c r="B2103" t="s">
        <v>3568</v>
      </c>
      <c r="C2103" t="s">
        <v>17</v>
      </c>
      <c r="D2103" t="s">
        <v>3581</v>
      </c>
      <c r="E2103" t="s">
        <v>267</v>
      </c>
      <c r="F2103" t="s">
        <v>3573</v>
      </c>
      <c r="G2103" t="s">
        <v>386</v>
      </c>
    </row>
    <row r="2104" spans="1:7" x14ac:dyDescent="0.3">
      <c r="A2104" t="s">
        <v>3571</v>
      </c>
      <c r="B2104" t="s">
        <v>3568</v>
      </c>
      <c r="C2104" t="s">
        <v>17</v>
      </c>
      <c r="D2104" t="s">
        <v>3581</v>
      </c>
      <c r="E2104" t="s">
        <v>268</v>
      </c>
      <c r="F2104" t="s">
        <v>3569</v>
      </c>
      <c r="G2104" t="s">
        <v>386</v>
      </c>
    </row>
    <row r="2105" spans="1:7" x14ac:dyDescent="0.3">
      <c r="A2105" t="s">
        <v>3571</v>
      </c>
      <c r="B2105" t="s">
        <v>3568</v>
      </c>
      <c r="C2105" t="s">
        <v>17</v>
      </c>
      <c r="D2105" t="s">
        <v>3581</v>
      </c>
      <c r="E2105" t="s">
        <v>268</v>
      </c>
      <c r="F2105" t="s">
        <v>3573</v>
      </c>
      <c r="G2105" t="s">
        <v>386</v>
      </c>
    </row>
    <row r="2106" spans="1:7" x14ac:dyDescent="0.3">
      <c r="A2106" t="s">
        <v>3571</v>
      </c>
      <c r="B2106" t="s">
        <v>3568</v>
      </c>
      <c r="C2106" t="s">
        <v>17</v>
      </c>
      <c r="D2106" t="s">
        <v>3581</v>
      </c>
      <c r="E2106" t="s">
        <v>191</v>
      </c>
      <c r="F2106" t="s">
        <v>3569</v>
      </c>
      <c r="G2106" t="s">
        <v>386</v>
      </c>
    </row>
    <row r="2107" spans="1:7" x14ac:dyDescent="0.3">
      <c r="A2107" t="s">
        <v>3571</v>
      </c>
      <c r="B2107" t="s">
        <v>3568</v>
      </c>
      <c r="C2107" t="s">
        <v>17</v>
      </c>
      <c r="D2107" t="s">
        <v>3581</v>
      </c>
      <c r="E2107" t="s">
        <v>191</v>
      </c>
      <c r="F2107" t="s">
        <v>3573</v>
      </c>
      <c r="G2107" t="s">
        <v>386</v>
      </c>
    </row>
    <row r="2108" spans="1:7" x14ac:dyDescent="0.3">
      <c r="A2108" t="s">
        <v>3571</v>
      </c>
      <c r="B2108" t="s">
        <v>3568</v>
      </c>
      <c r="C2108" t="s">
        <v>17</v>
      </c>
      <c r="D2108" t="s">
        <v>3581</v>
      </c>
      <c r="E2108" t="s">
        <v>324</v>
      </c>
      <c r="F2108" t="s">
        <v>3569</v>
      </c>
      <c r="G2108" t="s">
        <v>386</v>
      </c>
    </row>
    <row r="2109" spans="1:7" x14ac:dyDescent="0.3">
      <c r="A2109" t="s">
        <v>3571</v>
      </c>
      <c r="B2109" t="s">
        <v>3568</v>
      </c>
      <c r="C2109" t="s">
        <v>17</v>
      </c>
      <c r="D2109" t="s">
        <v>3581</v>
      </c>
      <c r="E2109" t="s">
        <v>324</v>
      </c>
      <c r="F2109" t="s">
        <v>3573</v>
      </c>
      <c r="G2109" t="s">
        <v>386</v>
      </c>
    </row>
    <row r="2110" spans="1:7" x14ac:dyDescent="0.3">
      <c r="A2110" t="s">
        <v>3571</v>
      </c>
      <c r="B2110" t="s">
        <v>3568</v>
      </c>
      <c r="C2110" t="s">
        <v>17</v>
      </c>
      <c r="D2110" t="s">
        <v>3581</v>
      </c>
      <c r="E2110" t="s">
        <v>192</v>
      </c>
      <c r="F2110" t="s">
        <v>3569</v>
      </c>
      <c r="G2110" t="s">
        <v>386</v>
      </c>
    </row>
    <row r="2111" spans="1:7" x14ac:dyDescent="0.3">
      <c r="A2111" t="s">
        <v>3571</v>
      </c>
      <c r="B2111" t="s">
        <v>3568</v>
      </c>
      <c r="C2111" t="s">
        <v>17</v>
      </c>
      <c r="D2111" t="s">
        <v>3581</v>
      </c>
      <c r="E2111" t="s">
        <v>192</v>
      </c>
      <c r="F2111" t="s">
        <v>3573</v>
      </c>
      <c r="G2111" t="s">
        <v>386</v>
      </c>
    </row>
    <row r="2112" spans="1:7" x14ac:dyDescent="0.3">
      <c r="A2112" t="s">
        <v>3571</v>
      </c>
      <c r="B2112" t="s">
        <v>3568</v>
      </c>
      <c r="C2112" t="s">
        <v>17</v>
      </c>
      <c r="D2112" t="s">
        <v>3581</v>
      </c>
      <c r="E2112" t="s">
        <v>210</v>
      </c>
      <c r="F2112" t="s">
        <v>3569</v>
      </c>
      <c r="G2112" t="s">
        <v>386</v>
      </c>
    </row>
    <row r="2113" spans="1:7" x14ac:dyDescent="0.3">
      <c r="A2113" t="s">
        <v>3571</v>
      </c>
      <c r="B2113" t="s">
        <v>3568</v>
      </c>
      <c r="C2113" t="s">
        <v>17</v>
      </c>
      <c r="D2113" t="s">
        <v>3581</v>
      </c>
      <c r="E2113" t="s">
        <v>210</v>
      </c>
      <c r="F2113" t="s">
        <v>3573</v>
      </c>
      <c r="G2113" t="s">
        <v>386</v>
      </c>
    </row>
    <row r="2114" spans="1:7" x14ac:dyDescent="0.3">
      <c r="A2114" t="s">
        <v>3571</v>
      </c>
      <c r="B2114" t="s">
        <v>3568</v>
      </c>
      <c r="C2114" t="s">
        <v>17</v>
      </c>
      <c r="D2114" t="s">
        <v>3581</v>
      </c>
      <c r="E2114" t="s">
        <v>82</v>
      </c>
      <c r="F2114" t="s">
        <v>3569</v>
      </c>
      <c r="G2114" t="s">
        <v>386</v>
      </c>
    </row>
    <row r="2115" spans="1:7" x14ac:dyDescent="0.3">
      <c r="A2115" t="s">
        <v>3571</v>
      </c>
      <c r="B2115" t="s">
        <v>3568</v>
      </c>
      <c r="C2115" t="s">
        <v>17</v>
      </c>
      <c r="D2115" t="s">
        <v>3581</v>
      </c>
      <c r="E2115" t="s">
        <v>82</v>
      </c>
      <c r="F2115" t="s">
        <v>3573</v>
      </c>
      <c r="G2115" t="s">
        <v>386</v>
      </c>
    </row>
    <row r="2116" spans="1:7" x14ac:dyDescent="0.3">
      <c r="A2116" t="s">
        <v>3571</v>
      </c>
      <c r="B2116" t="s">
        <v>3568</v>
      </c>
      <c r="C2116" t="s">
        <v>17</v>
      </c>
      <c r="D2116" t="s">
        <v>3581</v>
      </c>
      <c r="E2116" t="s">
        <v>99</v>
      </c>
      <c r="F2116" t="s">
        <v>3569</v>
      </c>
      <c r="G2116" t="s">
        <v>386</v>
      </c>
    </row>
    <row r="2117" spans="1:7" x14ac:dyDescent="0.3">
      <c r="A2117" t="s">
        <v>3571</v>
      </c>
      <c r="B2117" t="s">
        <v>3568</v>
      </c>
      <c r="C2117" t="s">
        <v>17</v>
      </c>
      <c r="D2117" t="s">
        <v>3581</v>
      </c>
      <c r="E2117" t="s">
        <v>99</v>
      </c>
      <c r="F2117" t="s">
        <v>3573</v>
      </c>
      <c r="G2117" t="s">
        <v>386</v>
      </c>
    </row>
    <row r="2118" spans="1:7" x14ac:dyDescent="0.3">
      <c r="A2118" t="s">
        <v>3571</v>
      </c>
      <c r="B2118" t="s">
        <v>3568</v>
      </c>
      <c r="C2118" t="s">
        <v>17</v>
      </c>
      <c r="D2118" t="s">
        <v>3581</v>
      </c>
      <c r="E2118" t="s">
        <v>269</v>
      </c>
      <c r="F2118" t="s">
        <v>3569</v>
      </c>
      <c r="G2118" t="s">
        <v>386</v>
      </c>
    </row>
    <row r="2119" spans="1:7" x14ac:dyDescent="0.3">
      <c r="A2119" t="s">
        <v>3571</v>
      </c>
      <c r="B2119" t="s">
        <v>3568</v>
      </c>
      <c r="C2119" t="s">
        <v>17</v>
      </c>
      <c r="D2119" t="s">
        <v>3581</v>
      </c>
      <c r="E2119" t="s">
        <v>269</v>
      </c>
      <c r="F2119" t="s">
        <v>3573</v>
      </c>
      <c r="G2119" t="s">
        <v>386</v>
      </c>
    </row>
    <row r="2120" spans="1:7" x14ac:dyDescent="0.3">
      <c r="A2120" t="s">
        <v>3571</v>
      </c>
      <c r="B2120" t="s">
        <v>3568</v>
      </c>
      <c r="C2120" t="s">
        <v>17</v>
      </c>
      <c r="D2120" t="s">
        <v>3581</v>
      </c>
      <c r="E2120" t="s">
        <v>116</v>
      </c>
      <c r="F2120" t="s">
        <v>3569</v>
      </c>
      <c r="G2120" t="s">
        <v>386</v>
      </c>
    </row>
    <row r="2121" spans="1:7" x14ac:dyDescent="0.3">
      <c r="A2121" t="s">
        <v>3571</v>
      </c>
      <c r="B2121" t="s">
        <v>3568</v>
      </c>
      <c r="C2121" t="s">
        <v>17</v>
      </c>
      <c r="D2121" t="s">
        <v>3581</v>
      </c>
      <c r="E2121" t="s">
        <v>116</v>
      </c>
      <c r="F2121" t="s">
        <v>3573</v>
      </c>
      <c r="G2121" t="s">
        <v>386</v>
      </c>
    </row>
    <row r="2122" spans="1:7" x14ac:dyDescent="0.3">
      <c r="A2122" t="s">
        <v>3571</v>
      </c>
      <c r="B2122" t="s">
        <v>3568</v>
      </c>
      <c r="C2122" t="s">
        <v>17</v>
      </c>
      <c r="D2122" t="s">
        <v>3581</v>
      </c>
      <c r="E2122" t="s">
        <v>325</v>
      </c>
      <c r="F2122" t="s">
        <v>3569</v>
      </c>
      <c r="G2122" t="s">
        <v>386</v>
      </c>
    </row>
    <row r="2123" spans="1:7" x14ac:dyDescent="0.3">
      <c r="A2123" t="s">
        <v>3571</v>
      </c>
      <c r="B2123" t="s">
        <v>3568</v>
      </c>
      <c r="C2123" t="s">
        <v>17</v>
      </c>
      <c r="D2123" t="s">
        <v>3581</v>
      </c>
      <c r="E2123" t="s">
        <v>325</v>
      </c>
      <c r="F2123" t="s">
        <v>3573</v>
      </c>
      <c r="G2123" t="s">
        <v>386</v>
      </c>
    </row>
    <row r="2124" spans="1:7" x14ac:dyDescent="0.3">
      <c r="A2124" t="s">
        <v>3571</v>
      </c>
      <c r="B2124" t="s">
        <v>3568</v>
      </c>
      <c r="C2124" t="s">
        <v>17</v>
      </c>
      <c r="D2124" t="s">
        <v>3581</v>
      </c>
      <c r="E2124" t="s">
        <v>70</v>
      </c>
      <c r="F2124" t="s">
        <v>3569</v>
      </c>
      <c r="G2124" t="s">
        <v>386</v>
      </c>
    </row>
    <row r="2125" spans="1:7" x14ac:dyDescent="0.3">
      <c r="A2125" t="s">
        <v>3571</v>
      </c>
      <c r="B2125" t="s">
        <v>3568</v>
      </c>
      <c r="C2125" t="s">
        <v>17</v>
      </c>
      <c r="D2125" t="s">
        <v>3581</v>
      </c>
      <c r="E2125" t="s">
        <v>70</v>
      </c>
      <c r="F2125" t="s">
        <v>3573</v>
      </c>
      <c r="G2125" t="s">
        <v>386</v>
      </c>
    </row>
    <row r="2126" spans="1:7" x14ac:dyDescent="0.3">
      <c r="A2126" t="s">
        <v>3571</v>
      </c>
      <c r="B2126" t="s">
        <v>3568</v>
      </c>
      <c r="C2126" t="s">
        <v>17</v>
      </c>
      <c r="D2126" t="s">
        <v>3581</v>
      </c>
      <c r="E2126" t="s">
        <v>211</v>
      </c>
      <c r="F2126" t="s">
        <v>3569</v>
      </c>
      <c r="G2126" t="s">
        <v>386</v>
      </c>
    </row>
    <row r="2127" spans="1:7" x14ac:dyDescent="0.3">
      <c r="A2127" t="s">
        <v>3571</v>
      </c>
      <c r="B2127" t="s">
        <v>3568</v>
      </c>
      <c r="C2127" t="s">
        <v>17</v>
      </c>
      <c r="D2127" t="s">
        <v>3581</v>
      </c>
      <c r="E2127" t="s">
        <v>211</v>
      </c>
      <c r="F2127" t="s">
        <v>3573</v>
      </c>
      <c r="G2127" t="s">
        <v>386</v>
      </c>
    </row>
    <row r="2128" spans="1:7" x14ac:dyDescent="0.3">
      <c r="A2128" t="s">
        <v>3571</v>
      </c>
      <c r="B2128" t="s">
        <v>3568</v>
      </c>
      <c r="C2128" t="s">
        <v>17</v>
      </c>
      <c r="D2128" t="s">
        <v>3581</v>
      </c>
      <c r="E2128" t="s">
        <v>103</v>
      </c>
      <c r="F2128" t="s">
        <v>3569</v>
      </c>
      <c r="G2128" t="s">
        <v>386</v>
      </c>
    </row>
    <row r="2129" spans="1:7" x14ac:dyDescent="0.3">
      <c r="A2129" t="s">
        <v>3571</v>
      </c>
      <c r="B2129" t="s">
        <v>3568</v>
      </c>
      <c r="C2129" t="s">
        <v>17</v>
      </c>
      <c r="D2129" t="s">
        <v>3581</v>
      </c>
      <c r="E2129" t="s">
        <v>103</v>
      </c>
      <c r="F2129" t="s">
        <v>3573</v>
      </c>
      <c r="G2129" t="s">
        <v>386</v>
      </c>
    </row>
    <row r="2130" spans="1:7" x14ac:dyDescent="0.3">
      <c r="A2130" t="s">
        <v>3571</v>
      </c>
      <c r="B2130" t="s">
        <v>3568</v>
      </c>
      <c r="C2130" t="s">
        <v>17</v>
      </c>
      <c r="D2130" t="s">
        <v>3581</v>
      </c>
      <c r="E2130" t="s">
        <v>212</v>
      </c>
      <c r="F2130" t="s">
        <v>3569</v>
      </c>
      <c r="G2130" t="s">
        <v>386</v>
      </c>
    </row>
    <row r="2131" spans="1:7" x14ac:dyDescent="0.3">
      <c r="A2131" t="s">
        <v>3571</v>
      </c>
      <c r="B2131" t="s">
        <v>3568</v>
      </c>
      <c r="C2131" t="s">
        <v>17</v>
      </c>
      <c r="D2131" t="s">
        <v>3581</v>
      </c>
      <c r="E2131" t="s">
        <v>212</v>
      </c>
      <c r="F2131" t="s">
        <v>3573</v>
      </c>
      <c r="G2131" t="s">
        <v>386</v>
      </c>
    </row>
    <row r="2132" spans="1:7" x14ac:dyDescent="0.3">
      <c r="A2132" t="s">
        <v>3571</v>
      </c>
      <c r="B2132" t="s">
        <v>3568</v>
      </c>
      <c r="C2132" t="s">
        <v>17</v>
      </c>
      <c r="D2132" t="s">
        <v>3581</v>
      </c>
      <c r="E2132" t="s">
        <v>152</v>
      </c>
      <c r="F2132" t="s">
        <v>3569</v>
      </c>
      <c r="G2132" t="s">
        <v>386</v>
      </c>
    </row>
    <row r="2133" spans="1:7" x14ac:dyDescent="0.3">
      <c r="A2133" t="s">
        <v>3571</v>
      </c>
      <c r="B2133" t="s">
        <v>3568</v>
      </c>
      <c r="C2133" t="s">
        <v>17</v>
      </c>
      <c r="D2133" t="s">
        <v>3581</v>
      </c>
      <c r="E2133" t="s">
        <v>152</v>
      </c>
      <c r="F2133" t="s">
        <v>3573</v>
      </c>
      <c r="G2133" t="s">
        <v>386</v>
      </c>
    </row>
    <row r="2134" spans="1:7" x14ac:dyDescent="0.3">
      <c r="A2134" t="s">
        <v>3571</v>
      </c>
      <c r="B2134" t="s">
        <v>3568</v>
      </c>
      <c r="C2134" t="s">
        <v>17</v>
      </c>
      <c r="D2134" t="s">
        <v>3581</v>
      </c>
      <c r="E2134" t="s">
        <v>18</v>
      </c>
      <c r="F2134" t="s">
        <v>3569</v>
      </c>
      <c r="G2134" t="s">
        <v>386</v>
      </c>
    </row>
    <row r="2135" spans="1:7" x14ac:dyDescent="0.3">
      <c r="A2135" t="s">
        <v>3571</v>
      </c>
      <c r="B2135" t="s">
        <v>3568</v>
      </c>
      <c r="C2135" t="s">
        <v>17</v>
      </c>
      <c r="D2135" t="s">
        <v>3581</v>
      </c>
      <c r="E2135" t="s">
        <v>18</v>
      </c>
      <c r="F2135" t="s">
        <v>3573</v>
      </c>
      <c r="G2135" t="s">
        <v>386</v>
      </c>
    </row>
    <row r="2136" spans="1:7" x14ac:dyDescent="0.3">
      <c r="A2136" t="s">
        <v>3571</v>
      </c>
      <c r="B2136" t="s">
        <v>3568</v>
      </c>
      <c r="C2136" t="s">
        <v>17</v>
      </c>
      <c r="D2136" t="s">
        <v>3581</v>
      </c>
      <c r="E2136" t="s">
        <v>248</v>
      </c>
      <c r="F2136" t="s">
        <v>3569</v>
      </c>
      <c r="G2136" t="s">
        <v>386</v>
      </c>
    </row>
    <row r="2137" spans="1:7" x14ac:dyDescent="0.3">
      <c r="A2137" t="s">
        <v>3571</v>
      </c>
      <c r="B2137" t="s">
        <v>3568</v>
      </c>
      <c r="C2137" t="s">
        <v>17</v>
      </c>
      <c r="D2137" t="s">
        <v>3581</v>
      </c>
      <c r="E2137" t="s">
        <v>248</v>
      </c>
      <c r="F2137" t="s">
        <v>3573</v>
      </c>
      <c r="G2137" t="s">
        <v>386</v>
      </c>
    </row>
    <row r="2138" spans="1:7" x14ac:dyDescent="0.3">
      <c r="A2138" t="s">
        <v>3571</v>
      </c>
      <c r="B2138" t="s">
        <v>3568</v>
      </c>
      <c r="C2138" t="s">
        <v>17</v>
      </c>
      <c r="D2138" t="s">
        <v>3581</v>
      </c>
      <c r="E2138" t="s">
        <v>326</v>
      </c>
      <c r="F2138" t="s">
        <v>3569</v>
      </c>
      <c r="G2138" t="s">
        <v>386</v>
      </c>
    </row>
    <row r="2139" spans="1:7" x14ac:dyDescent="0.3">
      <c r="A2139" t="s">
        <v>3571</v>
      </c>
      <c r="B2139" t="s">
        <v>3568</v>
      </c>
      <c r="C2139" t="s">
        <v>17</v>
      </c>
      <c r="D2139" t="s">
        <v>3581</v>
      </c>
      <c r="E2139" t="s">
        <v>326</v>
      </c>
      <c r="F2139" t="s">
        <v>3573</v>
      </c>
      <c r="G2139" t="s">
        <v>386</v>
      </c>
    </row>
    <row r="2140" spans="1:7" x14ac:dyDescent="0.3">
      <c r="A2140" t="s">
        <v>3571</v>
      </c>
      <c r="B2140" t="s">
        <v>3568</v>
      </c>
      <c r="C2140" t="s">
        <v>17</v>
      </c>
      <c r="D2140" t="s">
        <v>3581</v>
      </c>
      <c r="E2140" t="s">
        <v>117</v>
      </c>
      <c r="F2140" t="s">
        <v>3569</v>
      </c>
      <c r="G2140" t="s">
        <v>386</v>
      </c>
    </row>
    <row r="2141" spans="1:7" x14ac:dyDescent="0.3">
      <c r="A2141" t="s">
        <v>3571</v>
      </c>
      <c r="B2141" t="s">
        <v>3568</v>
      </c>
      <c r="C2141" t="s">
        <v>17</v>
      </c>
      <c r="D2141" t="s">
        <v>3581</v>
      </c>
      <c r="E2141" t="s">
        <v>117</v>
      </c>
      <c r="F2141" t="s">
        <v>3573</v>
      </c>
      <c r="G2141" t="s">
        <v>386</v>
      </c>
    </row>
    <row r="2142" spans="1:7" x14ac:dyDescent="0.3">
      <c r="A2142" t="s">
        <v>3571</v>
      </c>
      <c r="B2142" t="s">
        <v>3568</v>
      </c>
      <c r="C2142" t="s">
        <v>17</v>
      </c>
      <c r="D2142" t="s">
        <v>3581</v>
      </c>
      <c r="E2142" t="s">
        <v>118</v>
      </c>
      <c r="F2142" t="s">
        <v>3569</v>
      </c>
      <c r="G2142" t="s">
        <v>386</v>
      </c>
    </row>
    <row r="2143" spans="1:7" x14ac:dyDescent="0.3">
      <c r="A2143" t="s">
        <v>3571</v>
      </c>
      <c r="B2143" t="s">
        <v>3568</v>
      </c>
      <c r="C2143" t="s">
        <v>17</v>
      </c>
      <c r="D2143" t="s">
        <v>3581</v>
      </c>
      <c r="E2143" t="s">
        <v>118</v>
      </c>
      <c r="F2143" t="s">
        <v>3573</v>
      </c>
      <c r="G2143" t="s">
        <v>386</v>
      </c>
    </row>
    <row r="2144" spans="1:7" x14ac:dyDescent="0.3">
      <c r="A2144" t="s">
        <v>3571</v>
      </c>
      <c r="B2144" t="s">
        <v>3568</v>
      </c>
      <c r="C2144" t="s">
        <v>17</v>
      </c>
      <c r="D2144" t="s">
        <v>3581</v>
      </c>
      <c r="E2144" t="s">
        <v>161</v>
      </c>
      <c r="F2144" t="s">
        <v>3569</v>
      </c>
      <c r="G2144" t="s">
        <v>386</v>
      </c>
    </row>
    <row r="2145" spans="1:7" x14ac:dyDescent="0.3">
      <c r="A2145" t="s">
        <v>3571</v>
      </c>
      <c r="B2145" t="s">
        <v>3568</v>
      </c>
      <c r="C2145" t="s">
        <v>17</v>
      </c>
      <c r="D2145" t="s">
        <v>3581</v>
      </c>
      <c r="E2145" t="s">
        <v>161</v>
      </c>
      <c r="F2145" t="s">
        <v>3573</v>
      </c>
      <c r="G2145" t="s">
        <v>386</v>
      </c>
    </row>
    <row r="2146" spans="1:7" x14ac:dyDescent="0.3">
      <c r="A2146" t="s">
        <v>3571</v>
      </c>
      <c r="B2146" t="s">
        <v>3568</v>
      </c>
      <c r="C2146" t="s">
        <v>17</v>
      </c>
      <c r="D2146" t="s">
        <v>3581</v>
      </c>
      <c r="E2146" t="s">
        <v>75</v>
      </c>
      <c r="F2146" t="s">
        <v>3569</v>
      </c>
      <c r="G2146" t="s">
        <v>386</v>
      </c>
    </row>
    <row r="2147" spans="1:7" x14ac:dyDescent="0.3">
      <c r="A2147" t="s">
        <v>3571</v>
      </c>
      <c r="B2147" t="s">
        <v>3568</v>
      </c>
      <c r="C2147" t="s">
        <v>17</v>
      </c>
      <c r="D2147" t="s">
        <v>3581</v>
      </c>
      <c r="E2147" t="s">
        <v>75</v>
      </c>
      <c r="F2147" t="s">
        <v>3573</v>
      </c>
      <c r="G2147" t="s">
        <v>386</v>
      </c>
    </row>
    <row r="2148" spans="1:7" x14ac:dyDescent="0.3">
      <c r="A2148" t="s">
        <v>3571</v>
      </c>
      <c r="B2148" t="s">
        <v>3568</v>
      </c>
      <c r="C2148" t="s">
        <v>17</v>
      </c>
      <c r="D2148" t="s">
        <v>3581</v>
      </c>
      <c r="E2148" t="s">
        <v>361</v>
      </c>
      <c r="F2148" t="s">
        <v>3569</v>
      </c>
      <c r="G2148" t="s">
        <v>386</v>
      </c>
    </row>
    <row r="2149" spans="1:7" x14ac:dyDescent="0.3">
      <c r="A2149" t="s">
        <v>3571</v>
      </c>
      <c r="B2149" t="s">
        <v>3568</v>
      </c>
      <c r="C2149" t="s">
        <v>17</v>
      </c>
      <c r="D2149" t="s">
        <v>3581</v>
      </c>
      <c r="E2149" t="s">
        <v>361</v>
      </c>
      <c r="F2149" t="s">
        <v>3573</v>
      </c>
      <c r="G2149" t="s">
        <v>386</v>
      </c>
    </row>
    <row r="2150" spans="1:7" x14ac:dyDescent="0.3">
      <c r="A2150" t="s">
        <v>3571</v>
      </c>
      <c r="B2150" t="s">
        <v>3568</v>
      </c>
      <c r="C2150" t="s">
        <v>17</v>
      </c>
      <c r="D2150" t="s">
        <v>3581</v>
      </c>
      <c r="E2150" t="s">
        <v>142</v>
      </c>
      <c r="F2150" t="s">
        <v>3569</v>
      </c>
      <c r="G2150" t="s">
        <v>386</v>
      </c>
    </row>
    <row r="2151" spans="1:7" x14ac:dyDescent="0.3">
      <c r="A2151" t="s">
        <v>3571</v>
      </c>
      <c r="B2151" t="s">
        <v>3568</v>
      </c>
      <c r="C2151" t="s">
        <v>17</v>
      </c>
      <c r="D2151" t="s">
        <v>3581</v>
      </c>
      <c r="E2151" t="s">
        <v>142</v>
      </c>
      <c r="F2151" t="s">
        <v>3573</v>
      </c>
      <c r="G2151" t="s">
        <v>386</v>
      </c>
    </row>
    <row r="2152" spans="1:7" x14ac:dyDescent="0.3">
      <c r="A2152" t="s">
        <v>3571</v>
      </c>
      <c r="B2152" t="s">
        <v>3568</v>
      </c>
      <c r="C2152" t="s">
        <v>17</v>
      </c>
      <c r="D2152" t="s">
        <v>3581</v>
      </c>
      <c r="E2152" t="s">
        <v>65</v>
      </c>
      <c r="F2152" t="s">
        <v>3569</v>
      </c>
      <c r="G2152" t="s">
        <v>386</v>
      </c>
    </row>
    <row r="2153" spans="1:7" x14ac:dyDescent="0.3">
      <c r="A2153" t="s">
        <v>3571</v>
      </c>
      <c r="B2153" t="s">
        <v>3568</v>
      </c>
      <c r="C2153" t="s">
        <v>17</v>
      </c>
      <c r="D2153" t="s">
        <v>3581</v>
      </c>
      <c r="E2153" t="s">
        <v>65</v>
      </c>
      <c r="F2153" t="s">
        <v>3573</v>
      </c>
      <c r="G2153" t="s">
        <v>386</v>
      </c>
    </row>
    <row r="2154" spans="1:7" x14ac:dyDescent="0.3">
      <c r="A2154" t="s">
        <v>3571</v>
      </c>
      <c r="B2154" t="s">
        <v>3568</v>
      </c>
      <c r="C2154" t="s">
        <v>17</v>
      </c>
      <c r="D2154" t="s">
        <v>3581</v>
      </c>
      <c r="E2154" t="s">
        <v>289</v>
      </c>
      <c r="F2154" t="s">
        <v>3569</v>
      </c>
      <c r="G2154" t="s">
        <v>386</v>
      </c>
    </row>
    <row r="2155" spans="1:7" x14ac:dyDescent="0.3">
      <c r="A2155" t="s">
        <v>3571</v>
      </c>
      <c r="B2155" t="s">
        <v>3568</v>
      </c>
      <c r="C2155" t="s">
        <v>17</v>
      </c>
      <c r="D2155" t="s">
        <v>3581</v>
      </c>
      <c r="E2155" t="s">
        <v>289</v>
      </c>
      <c r="F2155" t="s">
        <v>3573</v>
      </c>
      <c r="G2155" t="s">
        <v>386</v>
      </c>
    </row>
    <row r="2156" spans="1:7" x14ac:dyDescent="0.3">
      <c r="A2156" t="s">
        <v>3571</v>
      </c>
      <c r="B2156" t="s">
        <v>3568</v>
      </c>
      <c r="C2156" t="s">
        <v>17</v>
      </c>
      <c r="D2156" t="s">
        <v>3581</v>
      </c>
      <c r="E2156" t="s">
        <v>274</v>
      </c>
      <c r="F2156" t="s">
        <v>3569</v>
      </c>
      <c r="G2156" t="s">
        <v>386</v>
      </c>
    </row>
    <row r="2157" spans="1:7" x14ac:dyDescent="0.3">
      <c r="A2157" t="s">
        <v>3571</v>
      </c>
      <c r="B2157" t="s">
        <v>3568</v>
      </c>
      <c r="C2157" t="s">
        <v>17</v>
      </c>
      <c r="D2157" t="s">
        <v>3581</v>
      </c>
      <c r="E2157" t="s">
        <v>274</v>
      </c>
      <c r="F2157" t="s">
        <v>3573</v>
      </c>
      <c r="G2157" t="s">
        <v>386</v>
      </c>
    </row>
    <row r="2158" spans="1:7" x14ac:dyDescent="0.3">
      <c r="A2158" t="s">
        <v>3571</v>
      </c>
      <c r="B2158" t="s">
        <v>3568</v>
      </c>
      <c r="C2158" t="s">
        <v>17</v>
      </c>
      <c r="D2158" t="s">
        <v>3581</v>
      </c>
      <c r="E2158" t="s">
        <v>292</v>
      </c>
      <c r="F2158" t="s">
        <v>3569</v>
      </c>
      <c r="G2158" t="s">
        <v>386</v>
      </c>
    </row>
    <row r="2159" spans="1:7" x14ac:dyDescent="0.3">
      <c r="A2159" t="s">
        <v>3571</v>
      </c>
      <c r="B2159" t="s">
        <v>3568</v>
      </c>
      <c r="C2159" t="s">
        <v>17</v>
      </c>
      <c r="D2159" t="s">
        <v>3581</v>
      </c>
      <c r="E2159" t="s">
        <v>292</v>
      </c>
      <c r="F2159" t="s">
        <v>3573</v>
      </c>
      <c r="G2159" t="s">
        <v>386</v>
      </c>
    </row>
    <row r="2160" spans="1:7" x14ac:dyDescent="0.3">
      <c r="A2160" t="s">
        <v>3571</v>
      </c>
      <c r="B2160" t="s">
        <v>3568</v>
      </c>
      <c r="C2160" t="s">
        <v>17</v>
      </c>
      <c r="D2160" t="s">
        <v>3581</v>
      </c>
      <c r="E2160" t="s">
        <v>153</v>
      </c>
      <c r="F2160" t="s">
        <v>3569</v>
      </c>
      <c r="G2160" t="s">
        <v>386</v>
      </c>
    </row>
    <row r="2161" spans="1:7" x14ac:dyDescent="0.3">
      <c r="A2161" t="s">
        <v>3571</v>
      </c>
      <c r="B2161" t="s">
        <v>3568</v>
      </c>
      <c r="C2161" t="s">
        <v>17</v>
      </c>
      <c r="D2161" t="s">
        <v>3581</v>
      </c>
      <c r="E2161" t="s">
        <v>153</v>
      </c>
      <c r="F2161" t="s">
        <v>3573</v>
      </c>
      <c r="G2161" t="s">
        <v>386</v>
      </c>
    </row>
    <row r="2162" spans="1:7" x14ac:dyDescent="0.3">
      <c r="A2162" t="s">
        <v>3571</v>
      </c>
      <c r="B2162" t="s">
        <v>3568</v>
      </c>
      <c r="C2162" t="s">
        <v>17</v>
      </c>
      <c r="D2162" t="s">
        <v>3581</v>
      </c>
      <c r="E2162" t="s">
        <v>234</v>
      </c>
      <c r="F2162" t="s">
        <v>3569</v>
      </c>
      <c r="G2162" t="s">
        <v>386</v>
      </c>
    </row>
    <row r="2163" spans="1:7" x14ac:dyDescent="0.3">
      <c r="A2163" t="s">
        <v>3571</v>
      </c>
      <c r="B2163" t="s">
        <v>3568</v>
      </c>
      <c r="C2163" t="s">
        <v>17</v>
      </c>
      <c r="D2163" t="s">
        <v>3581</v>
      </c>
      <c r="E2163" t="s">
        <v>234</v>
      </c>
      <c r="F2163" t="s">
        <v>3573</v>
      </c>
      <c r="G2163" t="s">
        <v>386</v>
      </c>
    </row>
    <row r="2164" spans="1:7" x14ac:dyDescent="0.3">
      <c r="A2164" t="s">
        <v>3571</v>
      </c>
      <c r="B2164" t="s">
        <v>3568</v>
      </c>
      <c r="C2164" t="s">
        <v>17</v>
      </c>
      <c r="D2164" t="s">
        <v>3581</v>
      </c>
      <c r="E2164" t="s">
        <v>154</v>
      </c>
      <c r="F2164" t="s">
        <v>3569</v>
      </c>
      <c r="G2164" t="s">
        <v>386</v>
      </c>
    </row>
    <row r="2165" spans="1:7" x14ac:dyDescent="0.3">
      <c r="A2165" t="s">
        <v>3571</v>
      </c>
      <c r="B2165" t="s">
        <v>3568</v>
      </c>
      <c r="C2165" t="s">
        <v>17</v>
      </c>
      <c r="D2165" t="s">
        <v>3581</v>
      </c>
      <c r="E2165" t="s">
        <v>154</v>
      </c>
      <c r="F2165" t="s">
        <v>3573</v>
      </c>
      <c r="G2165" t="s">
        <v>386</v>
      </c>
    </row>
    <row r="2166" spans="1:7" x14ac:dyDescent="0.3">
      <c r="A2166" t="s">
        <v>3571</v>
      </c>
      <c r="B2166" t="s">
        <v>3568</v>
      </c>
      <c r="C2166" t="s">
        <v>17</v>
      </c>
      <c r="D2166" t="s">
        <v>3581</v>
      </c>
      <c r="E2166" t="s">
        <v>61</v>
      </c>
      <c r="F2166" t="s">
        <v>3569</v>
      </c>
      <c r="G2166" t="s">
        <v>386</v>
      </c>
    </row>
    <row r="2167" spans="1:7" x14ac:dyDescent="0.3">
      <c r="A2167" t="s">
        <v>3571</v>
      </c>
      <c r="B2167" t="s">
        <v>3568</v>
      </c>
      <c r="C2167" t="s">
        <v>17</v>
      </c>
      <c r="D2167" t="s">
        <v>3581</v>
      </c>
      <c r="E2167" t="s">
        <v>61</v>
      </c>
      <c r="F2167" t="s">
        <v>3573</v>
      </c>
      <c r="G2167" t="s">
        <v>386</v>
      </c>
    </row>
    <row r="2168" spans="1:7" x14ac:dyDescent="0.3">
      <c r="A2168" t="s">
        <v>3571</v>
      </c>
      <c r="B2168" t="s">
        <v>3568</v>
      </c>
      <c r="C2168" t="s">
        <v>17</v>
      </c>
      <c r="D2168" t="s">
        <v>3581</v>
      </c>
      <c r="E2168" t="s">
        <v>87</v>
      </c>
      <c r="F2168" t="s">
        <v>3569</v>
      </c>
      <c r="G2168" t="s">
        <v>386</v>
      </c>
    </row>
    <row r="2169" spans="1:7" x14ac:dyDescent="0.3">
      <c r="A2169" t="s">
        <v>3571</v>
      </c>
      <c r="B2169" t="s">
        <v>3568</v>
      </c>
      <c r="C2169" t="s">
        <v>17</v>
      </c>
      <c r="D2169" t="s">
        <v>3581</v>
      </c>
      <c r="E2169" t="s">
        <v>87</v>
      </c>
      <c r="F2169" t="s">
        <v>3573</v>
      </c>
      <c r="G2169" t="s">
        <v>386</v>
      </c>
    </row>
    <row r="2170" spans="1:7" x14ac:dyDescent="0.3">
      <c r="A2170" t="s">
        <v>3571</v>
      </c>
      <c r="B2170" t="s">
        <v>3568</v>
      </c>
      <c r="C2170" t="s">
        <v>17</v>
      </c>
      <c r="D2170" t="s">
        <v>3581</v>
      </c>
      <c r="E2170" t="s">
        <v>337</v>
      </c>
      <c r="F2170" t="s">
        <v>3569</v>
      </c>
      <c r="G2170" t="s">
        <v>386</v>
      </c>
    </row>
    <row r="2171" spans="1:7" x14ac:dyDescent="0.3">
      <c r="A2171" t="s">
        <v>3571</v>
      </c>
      <c r="B2171" t="s">
        <v>3568</v>
      </c>
      <c r="C2171" t="s">
        <v>17</v>
      </c>
      <c r="D2171" t="s">
        <v>3581</v>
      </c>
      <c r="E2171" t="s">
        <v>337</v>
      </c>
      <c r="F2171" t="s">
        <v>3573</v>
      </c>
      <c r="G2171" t="s">
        <v>386</v>
      </c>
    </row>
    <row r="2172" spans="1:7" x14ac:dyDescent="0.3">
      <c r="A2172" t="s">
        <v>3571</v>
      </c>
      <c r="B2172" t="s">
        <v>3568</v>
      </c>
      <c r="C2172" t="s">
        <v>17</v>
      </c>
      <c r="D2172" t="s">
        <v>3581</v>
      </c>
      <c r="E2172" t="s">
        <v>213</v>
      </c>
      <c r="F2172" t="s">
        <v>3569</v>
      </c>
      <c r="G2172" t="s">
        <v>386</v>
      </c>
    </row>
    <row r="2173" spans="1:7" x14ac:dyDescent="0.3">
      <c r="A2173" t="s">
        <v>3571</v>
      </c>
      <c r="B2173" t="s">
        <v>3568</v>
      </c>
      <c r="C2173" t="s">
        <v>17</v>
      </c>
      <c r="D2173" t="s">
        <v>3581</v>
      </c>
      <c r="E2173" t="s">
        <v>213</v>
      </c>
      <c r="F2173" t="s">
        <v>3573</v>
      </c>
      <c r="G2173" t="s">
        <v>386</v>
      </c>
    </row>
    <row r="2174" spans="1:7" x14ac:dyDescent="0.3">
      <c r="A2174" t="s">
        <v>3571</v>
      </c>
      <c r="B2174" t="s">
        <v>3568</v>
      </c>
      <c r="C2174" t="s">
        <v>17</v>
      </c>
      <c r="D2174" t="s">
        <v>3581</v>
      </c>
      <c r="E2174" t="s">
        <v>143</v>
      </c>
      <c r="F2174" t="s">
        <v>3569</v>
      </c>
      <c r="G2174" t="s">
        <v>386</v>
      </c>
    </row>
    <row r="2175" spans="1:7" x14ac:dyDescent="0.3">
      <c r="A2175" t="s">
        <v>3571</v>
      </c>
      <c r="B2175" t="s">
        <v>3568</v>
      </c>
      <c r="C2175" t="s">
        <v>17</v>
      </c>
      <c r="D2175" t="s">
        <v>3581</v>
      </c>
      <c r="E2175" t="s">
        <v>143</v>
      </c>
      <c r="F2175" t="s">
        <v>3573</v>
      </c>
      <c r="G2175" t="s">
        <v>386</v>
      </c>
    </row>
    <row r="2176" spans="1:7" x14ac:dyDescent="0.3">
      <c r="A2176" t="s">
        <v>3571</v>
      </c>
      <c r="B2176" t="s">
        <v>3568</v>
      </c>
      <c r="C2176" t="s">
        <v>17</v>
      </c>
      <c r="D2176" t="s">
        <v>3581</v>
      </c>
      <c r="E2176" t="s">
        <v>76</v>
      </c>
      <c r="F2176" t="s">
        <v>3569</v>
      </c>
      <c r="G2176" t="s">
        <v>386</v>
      </c>
    </row>
    <row r="2177" spans="1:7" x14ac:dyDescent="0.3">
      <c r="A2177" t="s">
        <v>3571</v>
      </c>
      <c r="B2177" t="s">
        <v>3568</v>
      </c>
      <c r="C2177" t="s">
        <v>17</v>
      </c>
      <c r="D2177" t="s">
        <v>3581</v>
      </c>
      <c r="E2177" t="s">
        <v>76</v>
      </c>
      <c r="F2177" t="s">
        <v>3573</v>
      </c>
      <c r="G2177" t="s">
        <v>386</v>
      </c>
    </row>
    <row r="2178" spans="1:7" x14ac:dyDescent="0.3">
      <c r="A2178" t="s">
        <v>3571</v>
      </c>
      <c r="B2178" t="s">
        <v>3568</v>
      </c>
      <c r="C2178" t="s">
        <v>17</v>
      </c>
      <c r="D2178" t="s">
        <v>3581</v>
      </c>
      <c r="E2178" t="s">
        <v>214</v>
      </c>
      <c r="F2178" t="s">
        <v>3569</v>
      </c>
      <c r="G2178" t="s">
        <v>386</v>
      </c>
    </row>
    <row r="2179" spans="1:7" x14ac:dyDescent="0.3">
      <c r="A2179" t="s">
        <v>3571</v>
      </c>
      <c r="B2179" t="s">
        <v>3568</v>
      </c>
      <c r="C2179" t="s">
        <v>17</v>
      </c>
      <c r="D2179" t="s">
        <v>3581</v>
      </c>
      <c r="E2179" t="s">
        <v>214</v>
      </c>
      <c r="F2179" t="s">
        <v>3573</v>
      </c>
      <c r="G2179" t="s">
        <v>386</v>
      </c>
    </row>
    <row r="2180" spans="1:7" x14ac:dyDescent="0.3">
      <c r="A2180" t="s">
        <v>3571</v>
      </c>
      <c r="B2180" t="s">
        <v>3568</v>
      </c>
      <c r="C2180" t="s">
        <v>17</v>
      </c>
      <c r="D2180" t="s">
        <v>3581</v>
      </c>
      <c r="E2180" t="s">
        <v>93</v>
      </c>
      <c r="F2180" t="s">
        <v>3569</v>
      </c>
      <c r="G2180" t="s">
        <v>386</v>
      </c>
    </row>
    <row r="2181" spans="1:7" x14ac:dyDescent="0.3">
      <c r="A2181" t="s">
        <v>3571</v>
      </c>
      <c r="B2181" t="s">
        <v>3568</v>
      </c>
      <c r="C2181" t="s">
        <v>17</v>
      </c>
      <c r="D2181" t="s">
        <v>3581</v>
      </c>
      <c r="E2181" t="s">
        <v>93</v>
      </c>
      <c r="F2181" t="s">
        <v>3573</v>
      </c>
      <c r="G2181" t="s">
        <v>386</v>
      </c>
    </row>
    <row r="2182" spans="1:7" x14ac:dyDescent="0.3">
      <c r="A2182" t="s">
        <v>3571</v>
      </c>
      <c r="B2182" t="s">
        <v>3568</v>
      </c>
      <c r="C2182" t="s">
        <v>17</v>
      </c>
      <c r="D2182" t="s">
        <v>3581</v>
      </c>
      <c r="E2182" t="s">
        <v>126</v>
      </c>
      <c r="F2182" t="s">
        <v>3569</v>
      </c>
      <c r="G2182" t="s">
        <v>386</v>
      </c>
    </row>
    <row r="2183" spans="1:7" x14ac:dyDescent="0.3">
      <c r="A2183" t="s">
        <v>3571</v>
      </c>
      <c r="B2183" t="s">
        <v>3568</v>
      </c>
      <c r="C2183" t="s">
        <v>17</v>
      </c>
      <c r="D2183" t="s">
        <v>3581</v>
      </c>
      <c r="E2183" t="s">
        <v>126</v>
      </c>
      <c r="F2183" t="s">
        <v>3573</v>
      </c>
      <c r="G2183" t="s">
        <v>386</v>
      </c>
    </row>
    <row r="2184" spans="1:7" x14ac:dyDescent="0.3">
      <c r="A2184" t="s">
        <v>3571</v>
      </c>
      <c r="B2184" t="s">
        <v>3568</v>
      </c>
      <c r="C2184" t="s">
        <v>17</v>
      </c>
      <c r="D2184" t="s">
        <v>3581</v>
      </c>
      <c r="E2184" t="s">
        <v>293</v>
      </c>
      <c r="F2184" t="s">
        <v>3569</v>
      </c>
      <c r="G2184" t="s">
        <v>386</v>
      </c>
    </row>
    <row r="2185" spans="1:7" x14ac:dyDescent="0.3">
      <c r="A2185" t="s">
        <v>3571</v>
      </c>
      <c r="B2185" t="s">
        <v>3568</v>
      </c>
      <c r="C2185" t="s">
        <v>17</v>
      </c>
      <c r="D2185" t="s">
        <v>3581</v>
      </c>
      <c r="E2185" t="s">
        <v>293</v>
      </c>
      <c r="F2185" t="s">
        <v>3573</v>
      </c>
      <c r="G2185" t="s">
        <v>386</v>
      </c>
    </row>
    <row r="2186" spans="1:7" x14ac:dyDescent="0.3">
      <c r="A2186" t="s">
        <v>3571</v>
      </c>
      <c r="B2186" t="s">
        <v>3568</v>
      </c>
      <c r="C2186" t="s">
        <v>17</v>
      </c>
      <c r="D2186" t="s">
        <v>3581</v>
      </c>
      <c r="E2186" t="s">
        <v>215</v>
      </c>
      <c r="F2186" t="s">
        <v>3569</v>
      </c>
      <c r="G2186" t="s">
        <v>386</v>
      </c>
    </row>
    <row r="2187" spans="1:7" x14ac:dyDescent="0.3">
      <c r="A2187" t="s">
        <v>3571</v>
      </c>
      <c r="B2187" t="s">
        <v>3568</v>
      </c>
      <c r="C2187" t="s">
        <v>17</v>
      </c>
      <c r="D2187" t="s">
        <v>3581</v>
      </c>
      <c r="E2187" t="s">
        <v>215</v>
      </c>
      <c r="F2187" t="s">
        <v>3573</v>
      </c>
      <c r="G2187" t="s">
        <v>386</v>
      </c>
    </row>
    <row r="2188" spans="1:7" x14ac:dyDescent="0.3">
      <c r="A2188" t="s">
        <v>3571</v>
      </c>
      <c r="B2188" t="s">
        <v>3568</v>
      </c>
      <c r="C2188" t="s">
        <v>17</v>
      </c>
      <c r="D2188" t="s">
        <v>3581</v>
      </c>
      <c r="E2188" t="s">
        <v>162</v>
      </c>
      <c r="F2188" t="s">
        <v>3569</v>
      </c>
      <c r="G2188" t="s">
        <v>386</v>
      </c>
    </row>
    <row r="2189" spans="1:7" x14ac:dyDescent="0.3">
      <c r="A2189" t="s">
        <v>3571</v>
      </c>
      <c r="B2189" t="s">
        <v>3568</v>
      </c>
      <c r="C2189" t="s">
        <v>17</v>
      </c>
      <c r="D2189" t="s">
        <v>3581</v>
      </c>
      <c r="E2189" t="s">
        <v>162</v>
      </c>
      <c r="F2189" t="s">
        <v>3573</v>
      </c>
      <c r="G2189" t="s">
        <v>386</v>
      </c>
    </row>
    <row r="2190" spans="1:7" x14ac:dyDescent="0.3">
      <c r="A2190" t="s">
        <v>3571</v>
      </c>
      <c r="B2190" t="s">
        <v>3568</v>
      </c>
      <c r="C2190" t="s">
        <v>17</v>
      </c>
      <c r="D2190" t="s">
        <v>3581</v>
      </c>
      <c r="E2190" t="s">
        <v>327</v>
      </c>
      <c r="F2190" t="s">
        <v>3569</v>
      </c>
      <c r="G2190" t="s">
        <v>386</v>
      </c>
    </row>
    <row r="2191" spans="1:7" x14ac:dyDescent="0.3">
      <c r="A2191" t="s">
        <v>3571</v>
      </c>
      <c r="B2191" t="s">
        <v>3568</v>
      </c>
      <c r="C2191" t="s">
        <v>17</v>
      </c>
      <c r="D2191" t="s">
        <v>3581</v>
      </c>
      <c r="E2191" t="s">
        <v>327</v>
      </c>
      <c r="F2191" t="s">
        <v>3573</v>
      </c>
      <c r="G2191" t="s">
        <v>386</v>
      </c>
    </row>
    <row r="2192" spans="1:7" x14ac:dyDescent="0.3">
      <c r="A2192" t="s">
        <v>3571</v>
      </c>
      <c r="B2192" t="s">
        <v>3568</v>
      </c>
      <c r="C2192" t="s">
        <v>17</v>
      </c>
      <c r="D2192" t="s">
        <v>3581</v>
      </c>
      <c r="E2192" t="s">
        <v>333</v>
      </c>
      <c r="F2192" t="s">
        <v>3569</v>
      </c>
      <c r="G2192" t="s">
        <v>386</v>
      </c>
    </row>
    <row r="2193" spans="1:7" x14ac:dyDescent="0.3">
      <c r="A2193" t="s">
        <v>3571</v>
      </c>
      <c r="B2193" t="s">
        <v>3568</v>
      </c>
      <c r="C2193" t="s">
        <v>17</v>
      </c>
      <c r="D2193" t="s">
        <v>3581</v>
      </c>
      <c r="E2193" t="s">
        <v>333</v>
      </c>
      <c r="F2193" t="s">
        <v>3573</v>
      </c>
      <c r="G2193" t="s">
        <v>386</v>
      </c>
    </row>
    <row r="2194" spans="1:7" x14ac:dyDescent="0.3">
      <c r="A2194" t="s">
        <v>3571</v>
      </c>
      <c r="B2194" t="s">
        <v>3568</v>
      </c>
      <c r="C2194" t="s">
        <v>17</v>
      </c>
      <c r="D2194" t="s">
        <v>3581</v>
      </c>
      <c r="E2194" t="s">
        <v>275</v>
      </c>
      <c r="F2194" t="s">
        <v>3569</v>
      </c>
      <c r="G2194" t="s">
        <v>386</v>
      </c>
    </row>
    <row r="2195" spans="1:7" x14ac:dyDescent="0.3">
      <c r="A2195" t="s">
        <v>3571</v>
      </c>
      <c r="B2195" t="s">
        <v>3568</v>
      </c>
      <c r="C2195" t="s">
        <v>17</v>
      </c>
      <c r="D2195" t="s">
        <v>3581</v>
      </c>
      <c r="E2195" t="s">
        <v>275</v>
      </c>
      <c r="F2195" t="s">
        <v>3573</v>
      </c>
      <c r="G2195" t="s">
        <v>386</v>
      </c>
    </row>
    <row r="2196" spans="1:7" x14ac:dyDescent="0.3">
      <c r="A2196" t="s">
        <v>3571</v>
      </c>
      <c r="B2196" t="s">
        <v>3568</v>
      </c>
      <c r="C2196" t="s">
        <v>17</v>
      </c>
      <c r="D2196" t="s">
        <v>3581</v>
      </c>
      <c r="E2196" t="s">
        <v>328</v>
      </c>
      <c r="F2196" t="s">
        <v>3569</v>
      </c>
      <c r="G2196" t="s">
        <v>386</v>
      </c>
    </row>
    <row r="2197" spans="1:7" x14ac:dyDescent="0.3">
      <c r="A2197" t="s">
        <v>3571</v>
      </c>
      <c r="B2197" t="s">
        <v>3568</v>
      </c>
      <c r="C2197" t="s">
        <v>17</v>
      </c>
      <c r="D2197" t="s">
        <v>3581</v>
      </c>
      <c r="E2197" t="s">
        <v>328</v>
      </c>
      <c r="F2197" t="s">
        <v>3573</v>
      </c>
      <c r="G2197" t="s">
        <v>386</v>
      </c>
    </row>
    <row r="2198" spans="1:7" x14ac:dyDescent="0.3">
      <c r="A2198" t="s">
        <v>3571</v>
      </c>
      <c r="B2198" t="s">
        <v>3568</v>
      </c>
      <c r="C2198" t="s">
        <v>17</v>
      </c>
      <c r="D2198" t="s">
        <v>3581</v>
      </c>
      <c r="E2198" t="s">
        <v>216</v>
      </c>
      <c r="F2198" t="s">
        <v>3569</v>
      </c>
      <c r="G2198" t="s">
        <v>386</v>
      </c>
    </row>
    <row r="2199" spans="1:7" x14ac:dyDescent="0.3">
      <c r="A2199" t="s">
        <v>3571</v>
      </c>
      <c r="B2199" t="s">
        <v>3568</v>
      </c>
      <c r="C2199" t="s">
        <v>17</v>
      </c>
      <c r="D2199" t="s">
        <v>3581</v>
      </c>
      <c r="E2199" t="s">
        <v>216</v>
      </c>
      <c r="F2199" t="s">
        <v>3573</v>
      </c>
      <c r="G2199" t="s">
        <v>386</v>
      </c>
    </row>
    <row r="2200" spans="1:7" x14ac:dyDescent="0.3">
      <c r="A2200" t="s">
        <v>3571</v>
      </c>
      <c r="B2200" t="s">
        <v>3568</v>
      </c>
      <c r="C2200" t="s">
        <v>17</v>
      </c>
      <c r="D2200" t="s">
        <v>3581</v>
      </c>
      <c r="E2200" t="s">
        <v>276</v>
      </c>
      <c r="F2200" t="s">
        <v>3569</v>
      </c>
      <c r="G2200" t="s">
        <v>386</v>
      </c>
    </row>
    <row r="2201" spans="1:7" x14ac:dyDescent="0.3">
      <c r="A2201" t="s">
        <v>3571</v>
      </c>
      <c r="B2201" t="s">
        <v>3568</v>
      </c>
      <c r="C2201" t="s">
        <v>17</v>
      </c>
      <c r="D2201" t="s">
        <v>3581</v>
      </c>
      <c r="E2201" t="s">
        <v>276</v>
      </c>
      <c r="F2201" t="s">
        <v>3573</v>
      </c>
      <c r="G2201" t="s">
        <v>386</v>
      </c>
    </row>
    <row r="2202" spans="1:7" x14ac:dyDescent="0.3">
      <c r="A2202" t="s">
        <v>3571</v>
      </c>
      <c r="B2202" t="s">
        <v>3568</v>
      </c>
      <c r="C2202" t="s">
        <v>17</v>
      </c>
      <c r="D2202" t="s">
        <v>3581</v>
      </c>
      <c r="E2202" t="s">
        <v>345</v>
      </c>
      <c r="F2202" t="s">
        <v>3569</v>
      </c>
      <c r="G2202" t="s">
        <v>386</v>
      </c>
    </row>
    <row r="2203" spans="1:7" x14ac:dyDescent="0.3">
      <c r="A2203" t="s">
        <v>3571</v>
      </c>
      <c r="B2203" t="s">
        <v>3568</v>
      </c>
      <c r="C2203" t="s">
        <v>17</v>
      </c>
      <c r="D2203" t="s">
        <v>3581</v>
      </c>
      <c r="E2203" t="s">
        <v>345</v>
      </c>
      <c r="F2203" t="s">
        <v>3573</v>
      </c>
      <c r="G2203" t="s">
        <v>386</v>
      </c>
    </row>
    <row r="2204" spans="1:7" x14ac:dyDescent="0.3">
      <c r="A2204" t="s">
        <v>3571</v>
      </c>
      <c r="B2204" t="s">
        <v>3568</v>
      </c>
      <c r="C2204" t="s">
        <v>17</v>
      </c>
      <c r="D2204" t="s">
        <v>3581</v>
      </c>
      <c r="E2204" t="s">
        <v>41</v>
      </c>
      <c r="F2204" t="s">
        <v>3569</v>
      </c>
      <c r="G2204" t="s">
        <v>386</v>
      </c>
    </row>
    <row r="2205" spans="1:7" x14ac:dyDescent="0.3">
      <c r="A2205" t="s">
        <v>3571</v>
      </c>
      <c r="B2205" t="s">
        <v>3568</v>
      </c>
      <c r="C2205" t="s">
        <v>17</v>
      </c>
      <c r="D2205" t="s">
        <v>3581</v>
      </c>
      <c r="E2205" t="s">
        <v>41</v>
      </c>
      <c r="F2205" t="s">
        <v>3573</v>
      </c>
      <c r="G2205" t="s">
        <v>386</v>
      </c>
    </row>
    <row r="2206" spans="1:7" x14ac:dyDescent="0.3">
      <c r="A2206" t="s">
        <v>3571</v>
      </c>
      <c r="B2206" t="s">
        <v>3568</v>
      </c>
      <c r="C2206" t="s">
        <v>17</v>
      </c>
      <c r="D2206" t="s">
        <v>3581</v>
      </c>
      <c r="E2206" t="s">
        <v>172</v>
      </c>
      <c r="F2206" t="s">
        <v>3569</v>
      </c>
      <c r="G2206" t="s">
        <v>386</v>
      </c>
    </row>
    <row r="2207" spans="1:7" x14ac:dyDescent="0.3">
      <c r="A2207" t="s">
        <v>3571</v>
      </c>
      <c r="B2207" t="s">
        <v>3568</v>
      </c>
      <c r="C2207" t="s">
        <v>17</v>
      </c>
      <c r="D2207" t="s">
        <v>3581</v>
      </c>
      <c r="E2207" t="s">
        <v>172</v>
      </c>
      <c r="F2207" t="s">
        <v>3573</v>
      </c>
      <c r="G2207" t="s">
        <v>386</v>
      </c>
    </row>
    <row r="2208" spans="1:7" x14ac:dyDescent="0.3">
      <c r="A2208" t="s">
        <v>3571</v>
      </c>
      <c r="B2208" t="s">
        <v>3568</v>
      </c>
      <c r="C2208" t="s">
        <v>17</v>
      </c>
      <c r="D2208" t="s">
        <v>3581</v>
      </c>
      <c r="E2208" t="s">
        <v>144</v>
      </c>
      <c r="F2208" t="s">
        <v>3569</v>
      </c>
      <c r="G2208" t="s">
        <v>386</v>
      </c>
    </row>
    <row r="2209" spans="1:7" x14ac:dyDescent="0.3">
      <c r="A2209" t="s">
        <v>3571</v>
      </c>
      <c r="B2209" t="s">
        <v>3568</v>
      </c>
      <c r="C2209" t="s">
        <v>17</v>
      </c>
      <c r="D2209" t="s">
        <v>3581</v>
      </c>
      <c r="E2209" t="s">
        <v>144</v>
      </c>
      <c r="F2209" t="s">
        <v>3573</v>
      </c>
      <c r="G2209" t="s">
        <v>386</v>
      </c>
    </row>
    <row r="2210" spans="1:7" x14ac:dyDescent="0.3">
      <c r="A2210" t="s">
        <v>3571</v>
      </c>
      <c r="B2210" t="s">
        <v>3568</v>
      </c>
      <c r="C2210" t="s">
        <v>17</v>
      </c>
      <c r="D2210" t="s">
        <v>3581</v>
      </c>
      <c r="E2210" t="s">
        <v>329</v>
      </c>
      <c r="F2210" t="s">
        <v>3569</v>
      </c>
      <c r="G2210" t="s">
        <v>386</v>
      </c>
    </row>
    <row r="2211" spans="1:7" x14ac:dyDescent="0.3">
      <c r="A2211" t="s">
        <v>3571</v>
      </c>
      <c r="B2211" t="s">
        <v>3568</v>
      </c>
      <c r="C2211" t="s">
        <v>17</v>
      </c>
      <c r="D2211" t="s">
        <v>3581</v>
      </c>
      <c r="E2211" t="s">
        <v>329</v>
      </c>
      <c r="F2211" t="s">
        <v>3573</v>
      </c>
      <c r="G2211" t="s">
        <v>386</v>
      </c>
    </row>
    <row r="2212" spans="1:7" x14ac:dyDescent="0.3">
      <c r="A2212" t="s">
        <v>3571</v>
      </c>
      <c r="B2212" t="s">
        <v>3568</v>
      </c>
      <c r="C2212" t="s">
        <v>17</v>
      </c>
      <c r="D2212" t="s">
        <v>3581</v>
      </c>
      <c r="E2212" t="s">
        <v>193</v>
      </c>
      <c r="F2212" t="s">
        <v>3569</v>
      </c>
      <c r="G2212" t="s">
        <v>386</v>
      </c>
    </row>
    <row r="2213" spans="1:7" x14ac:dyDescent="0.3">
      <c r="A2213" t="s">
        <v>3571</v>
      </c>
      <c r="B2213" t="s">
        <v>3568</v>
      </c>
      <c r="C2213" t="s">
        <v>17</v>
      </c>
      <c r="D2213" t="s">
        <v>3581</v>
      </c>
      <c r="E2213" t="s">
        <v>193</v>
      </c>
      <c r="F2213" t="s">
        <v>3573</v>
      </c>
      <c r="G2213" t="s">
        <v>386</v>
      </c>
    </row>
    <row r="2214" spans="1:7" x14ac:dyDescent="0.3">
      <c r="A2214" t="s">
        <v>3571</v>
      </c>
      <c r="B2214" t="s">
        <v>3568</v>
      </c>
      <c r="C2214" t="s">
        <v>17</v>
      </c>
      <c r="D2214" t="s">
        <v>3581</v>
      </c>
      <c r="E2214" t="s">
        <v>119</v>
      </c>
      <c r="F2214" t="s">
        <v>3569</v>
      </c>
      <c r="G2214" t="s">
        <v>386</v>
      </c>
    </row>
    <row r="2215" spans="1:7" x14ac:dyDescent="0.3">
      <c r="A2215" t="s">
        <v>3571</v>
      </c>
      <c r="B2215" t="s">
        <v>3568</v>
      </c>
      <c r="C2215" t="s">
        <v>17</v>
      </c>
      <c r="D2215" t="s">
        <v>3581</v>
      </c>
      <c r="E2215" t="s">
        <v>119</v>
      </c>
      <c r="F2215" t="s">
        <v>3573</v>
      </c>
      <c r="G2215" t="s">
        <v>386</v>
      </c>
    </row>
    <row r="2216" spans="1:7" x14ac:dyDescent="0.3">
      <c r="A2216" t="s">
        <v>3571</v>
      </c>
      <c r="B2216" t="s">
        <v>3568</v>
      </c>
      <c r="C2216" t="s">
        <v>17</v>
      </c>
      <c r="D2216" t="s">
        <v>3581</v>
      </c>
      <c r="E2216" t="s">
        <v>194</v>
      </c>
      <c r="F2216" t="s">
        <v>3569</v>
      </c>
      <c r="G2216" t="s">
        <v>386</v>
      </c>
    </row>
    <row r="2217" spans="1:7" x14ac:dyDescent="0.3">
      <c r="A2217" t="s">
        <v>3571</v>
      </c>
      <c r="B2217" t="s">
        <v>3568</v>
      </c>
      <c r="C2217" t="s">
        <v>17</v>
      </c>
      <c r="D2217" t="s">
        <v>3581</v>
      </c>
      <c r="E2217" t="s">
        <v>194</v>
      </c>
      <c r="F2217" t="s">
        <v>3573</v>
      </c>
      <c r="G2217" t="s">
        <v>386</v>
      </c>
    </row>
    <row r="2218" spans="1:7" x14ac:dyDescent="0.3">
      <c r="A2218" t="s">
        <v>3571</v>
      </c>
      <c r="B2218" t="s">
        <v>3568</v>
      </c>
      <c r="C2218" t="s">
        <v>17</v>
      </c>
      <c r="D2218" t="s">
        <v>3581</v>
      </c>
      <c r="E2218" t="s">
        <v>135</v>
      </c>
      <c r="F2218" t="s">
        <v>3569</v>
      </c>
      <c r="G2218" t="s">
        <v>386</v>
      </c>
    </row>
    <row r="2219" spans="1:7" x14ac:dyDescent="0.3">
      <c r="A2219" t="s">
        <v>3571</v>
      </c>
      <c r="B2219" t="s">
        <v>3568</v>
      </c>
      <c r="C2219" t="s">
        <v>17</v>
      </c>
      <c r="D2219" t="s">
        <v>3581</v>
      </c>
      <c r="E2219" t="s">
        <v>135</v>
      </c>
      <c r="F2219" t="s">
        <v>3573</v>
      </c>
      <c r="G2219" t="s">
        <v>386</v>
      </c>
    </row>
    <row r="2220" spans="1:7" x14ac:dyDescent="0.3">
      <c r="A2220" t="s">
        <v>3571</v>
      </c>
      <c r="B2220" t="s">
        <v>3568</v>
      </c>
      <c r="C2220" t="s">
        <v>17</v>
      </c>
      <c r="D2220" t="s">
        <v>3581</v>
      </c>
      <c r="E2220" t="s">
        <v>173</v>
      </c>
      <c r="F2220" t="s">
        <v>3569</v>
      </c>
      <c r="G2220" t="s">
        <v>386</v>
      </c>
    </row>
    <row r="2221" spans="1:7" x14ac:dyDescent="0.3">
      <c r="A2221" t="s">
        <v>3571</v>
      </c>
      <c r="B2221" t="s">
        <v>3568</v>
      </c>
      <c r="C2221" t="s">
        <v>17</v>
      </c>
      <c r="D2221" t="s">
        <v>3581</v>
      </c>
      <c r="E2221" t="s">
        <v>173</v>
      </c>
      <c r="F2221" t="s">
        <v>3573</v>
      </c>
      <c r="G2221" t="s">
        <v>386</v>
      </c>
    </row>
    <row r="2222" spans="1:7" x14ac:dyDescent="0.3">
      <c r="A2222" t="s">
        <v>3571</v>
      </c>
      <c r="B2222" t="s">
        <v>3568</v>
      </c>
      <c r="C2222" t="s">
        <v>17</v>
      </c>
      <c r="D2222" t="s">
        <v>3581</v>
      </c>
      <c r="E2222" t="s">
        <v>98</v>
      </c>
      <c r="F2222" t="s">
        <v>3569</v>
      </c>
      <c r="G2222" t="s">
        <v>386</v>
      </c>
    </row>
    <row r="2223" spans="1:7" x14ac:dyDescent="0.3">
      <c r="A2223" t="s">
        <v>3571</v>
      </c>
      <c r="B2223" t="s">
        <v>3568</v>
      </c>
      <c r="C2223" t="s">
        <v>17</v>
      </c>
      <c r="D2223" t="s">
        <v>3581</v>
      </c>
      <c r="E2223" t="s">
        <v>98</v>
      </c>
      <c r="F2223" t="s">
        <v>3573</v>
      </c>
      <c r="G2223" t="s">
        <v>386</v>
      </c>
    </row>
    <row r="2224" spans="1:7" x14ac:dyDescent="0.3">
      <c r="A2224" t="s">
        <v>3571</v>
      </c>
      <c r="B2224" t="s">
        <v>3568</v>
      </c>
      <c r="C2224" t="s">
        <v>17</v>
      </c>
      <c r="D2224" t="s">
        <v>3581</v>
      </c>
      <c r="E2224" t="s">
        <v>300</v>
      </c>
      <c r="F2224" t="s">
        <v>3569</v>
      </c>
      <c r="G2224" t="s">
        <v>386</v>
      </c>
    </row>
    <row r="2225" spans="1:7" x14ac:dyDescent="0.3">
      <c r="A2225" t="s">
        <v>3571</v>
      </c>
      <c r="B2225" t="s">
        <v>3568</v>
      </c>
      <c r="C2225" t="s">
        <v>17</v>
      </c>
      <c r="D2225" t="s">
        <v>3581</v>
      </c>
      <c r="E2225" t="s">
        <v>300</v>
      </c>
      <c r="F2225" t="s">
        <v>3573</v>
      </c>
      <c r="G2225" t="s">
        <v>386</v>
      </c>
    </row>
    <row r="2226" spans="1:7" x14ac:dyDescent="0.3">
      <c r="A2226" t="s">
        <v>3571</v>
      </c>
      <c r="B2226" t="s">
        <v>3568</v>
      </c>
      <c r="C2226" t="s">
        <v>17</v>
      </c>
      <c r="D2226" t="s">
        <v>3581</v>
      </c>
      <c r="E2226" t="s">
        <v>92</v>
      </c>
      <c r="F2226" t="s">
        <v>3569</v>
      </c>
      <c r="G2226" t="s">
        <v>386</v>
      </c>
    </row>
    <row r="2227" spans="1:7" x14ac:dyDescent="0.3">
      <c r="A2227" t="s">
        <v>3571</v>
      </c>
      <c r="B2227" t="s">
        <v>3568</v>
      </c>
      <c r="C2227" t="s">
        <v>17</v>
      </c>
      <c r="D2227" t="s">
        <v>3581</v>
      </c>
      <c r="E2227" t="s">
        <v>92</v>
      </c>
      <c r="F2227" t="s">
        <v>3573</v>
      </c>
      <c r="G2227" t="s">
        <v>386</v>
      </c>
    </row>
    <row r="2228" spans="1:7" x14ac:dyDescent="0.3">
      <c r="A2228" t="s">
        <v>3571</v>
      </c>
      <c r="B2228" t="s">
        <v>3568</v>
      </c>
      <c r="C2228" t="s">
        <v>17</v>
      </c>
      <c r="D2228" t="s">
        <v>3581</v>
      </c>
      <c r="E2228" t="s">
        <v>37</v>
      </c>
      <c r="F2228" t="s">
        <v>3569</v>
      </c>
      <c r="G2228" t="s">
        <v>386</v>
      </c>
    </row>
    <row r="2229" spans="1:7" x14ac:dyDescent="0.3">
      <c r="A2229" t="s">
        <v>3571</v>
      </c>
      <c r="B2229" t="s">
        <v>3568</v>
      </c>
      <c r="C2229" t="s">
        <v>17</v>
      </c>
      <c r="D2229" t="s">
        <v>3581</v>
      </c>
      <c r="E2229" t="s">
        <v>37</v>
      </c>
      <c r="F2229" t="s">
        <v>3573</v>
      </c>
      <c r="G2229" t="s">
        <v>386</v>
      </c>
    </row>
    <row r="2230" spans="1:7" x14ac:dyDescent="0.3">
      <c r="A2230" t="s">
        <v>3571</v>
      </c>
      <c r="B2230" t="s">
        <v>3568</v>
      </c>
      <c r="C2230" t="s">
        <v>17</v>
      </c>
      <c r="D2230" t="s">
        <v>3581</v>
      </c>
      <c r="E2230" t="s">
        <v>346</v>
      </c>
      <c r="F2230" t="s">
        <v>3569</v>
      </c>
      <c r="G2230" t="s">
        <v>386</v>
      </c>
    </row>
    <row r="2231" spans="1:7" x14ac:dyDescent="0.3">
      <c r="A2231" t="s">
        <v>3571</v>
      </c>
      <c r="B2231" t="s">
        <v>3568</v>
      </c>
      <c r="C2231" t="s">
        <v>17</v>
      </c>
      <c r="D2231" t="s">
        <v>3581</v>
      </c>
      <c r="E2231" t="s">
        <v>346</v>
      </c>
      <c r="F2231" t="s">
        <v>3573</v>
      </c>
      <c r="G2231" t="s">
        <v>386</v>
      </c>
    </row>
    <row r="2232" spans="1:7" x14ac:dyDescent="0.3">
      <c r="A2232" t="s">
        <v>3571</v>
      </c>
      <c r="B2232" t="s">
        <v>3568</v>
      </c>
      <c r="C2232" t="s">
        <v>17</v>
      </c>
      <c r="D2232" t="s">
        <v>3581</v>
      </c>
      <c r="E2232" t="s">
        <v>136</v>
      </c>
      <c r="F2232" t="s">
        <v>3569</v>
      </c>
      <c r="G2232" t="s">
        <v>386</v>
      </c>
    </row>
    <row r="2233" spans="1:7" x14ac:dyDescent="0.3">
      <c r="A2233" t="s">
        <v>3571</v>
      </c>
      <c r="B2233" t="s">
        <v>3568</v>
      </c>
      <c r="C2233" t="s">
        <v>17</v>
      </c>
      <c r="D2233" t="s">
        <v>3581</v>
      </c>
      <c r="E2233" t="s">
        <v>136</v>
      </c>
      <c r="F2233" t="s">
        <v>3573</v>
      </c>
      <c r="G2233" t="s">
        <v>386</v>
      </c>
    </row>
    <row r="2234" spans="1:7" x14ac:dyDescent="0.3">
      <c r="A2234" t="s">
        <v>3571</v>
      </c>
      <c r="B2234" t="s">
        <v>3568</v>
      </c>
      <c r="C2234" t="s">
        <v>17</v>
      </c>
      <c r="D2234" t="s">
        <v>3581</v>
      </c>
      <c r="E2234" t="s">
        <v>174</v>
      </c>
      <c r="F2234" t="s">
        <v>3569</v>
      </c>
      <c r="G2234" t="s">
        <v>386</v>
      </c>
    </row>
    <row r="2235" spans="1:7" x14ac:dyDescent="0.3">
      <c r="A2235" t="s">
        <v>3571</v>
      </c>
      <c r="B2235" t="s">
        <v>3568</v>
      </c>
      <c r="C2235" t="s">
        <v>17</v>
      </c>
      <c r="D2235" t="s">
        <v>3581</v>
      </c>
      <c r="E2235" t="s">
        <v>174</v>
      </c>
      <c r="F2235" t="s">
        <v>3573</v>
      </c>
      <c r="G2235" t="s">
        <v>386</v>
      </c>
    </row>
    <row r="2236" spans="1:7" x14ac:dyDescent="0.3">
      <c r="A2236" t="s">
        <v>3571</v>
      </c>
      <c r="B2236" t="s">
        <v>3568</v>
      </c>
      <c r="C2236" t="s">
        <v>17</v>
      </c>
      <c r="D2236" t="s">
        <v>3581</v>
      </c>
      <c r="E2236" t="s">
        <v>38</v>
      </c>
      <c r="F2236" t="s">
        <v>3569</v>
      </c>
      <c r="G2236" t="s">
        <v>386</v>
      </c>
    </row>
    <row r="2237" spans="1:7" x14ac:dyDescent="0.3">
      <c r="A2237" t="s">
        <v>3571</v>
      </c>
      <c r="B2237" t="s">
        <v>3568</v>
      </c>
      <c r="C2237" t="s">
        <v>17</v>
      </c>
      <c r="D2237" t="s">
        <v>3581</v>
      </c>
      <c r="E2237" t="s">
        <v>38</v>
      </c>
      <c r="F2237" t="s">
        <v>3573</v>
      </c>
      <c r="G2237" t="s">
        <v>386</v>
      </c>
    </row>
    <row r="2238" spans="1:7" x14ac:dyDescent="0.3">
      <c r="A2238" t="s">
        <v>3571</v>
      </c>
      <c r="B2238" t="s">
        <v>3568</v>
      </c>
      <c r="C2238" t="s">
        <v>17</v>
      </c>
      <c r="D2238" t="s">
        <v>3581</v>
      </c>
      <c r="E2238" t="s">
        <v>219</v>
      </c>
      <c r="F2238" t="s">
        <v>3569</v>
      </c>
      <c r="G2238" t="s">
        <v>386</v>
      </c>
    </row>
    <row r="2239" spans="1:7" x14ac:dyDescent="0.3">
      <c r="A2239" t="s">
        <v>3571</v>
      </c>
      <c r="B2239" t="s">
        <v>3568</v>
      </c>
      <c r="C2239" t="s">
        <v>17</v>
      </c>
      <c r="D2239" t="s">
        <v>3581</v>
      </c>
      <c r="E2239" t="s">
        <v>219</v>
      </c>
      <c r="F2239" t="s">
        <v>3573</v>
      </c>
      <c r="G2239" t="s">
        <v>386</v>
      </c>
    </row>
    <row r="2240" spans="1:7" x14ac:dyDescent="0.3">
      <c r="A2240" t="s">
        <v>3571</v>
      </c>
      <c r="B2240" t="s">
        <v>3568</v>
      </c>
      <c r="C2240" t="s">
        <v>17</v>
      </c>
      <c r="D2240" t="s">
        <v>3581</v>
      </c>
      <c r="E2240" t="s">
        <v>155</v>
      </c>
      <c r="F2240" t="s">
        <v>3569</v>
      </c>
      <c r="G2240" t="s">
        <v>386</v>
      </c>
    </row>
    <row r="2241" spans="1:7" x14ac:dyDescent="0.3">
      <c r="A2241" t="s">
        <v>3571</v>
      </c>
      <c r="B2241" t="s">
        <v>3568</v>
      </c>
      <c r="C2241" t="s">
        <v>17</v>
      </c>
      <c r="D2241" t="s">
        <v>3581</v>
      </c>
      <c r="E2241" t="s">
        <v>155</v>
      </c>
      <c r="F2241" t="s">
        <v>3573</v>
      </c>
      <c r="G2241" t="s">
        <v>386</v>
      </c>
    </row>
    <row r="2242" spans="1:7" x14ac:dyDescent="0.3">
      <c r="A2242" t="s">
        <v>3571</v>
      </c>
      <c r="B2242" t="s">
        <v>3568</v>
      </c>
      <c r="C2242" t="s">
        <v>17</v>
      </c>
      <c r="D2242" t="s">
        <v>3581</v>
      </c>
      <c r="E2242" t="s">
        <v>235</v>
      </c>
      <c r="F2242" t="s">
        <v>3569</v>
      </c>
      <c r="G2242" t="s">
        <v>386</v>
      </c>
    </row>
    <row r="2243" spans="1:7" x14ac:dyDescent="0.3">
      <c r="A2243" t="s">
        <v>3571</v>
      </c>
      <c r="B2243" t="s">
        <v>3568</v>
      </c>
      <c r="C2243" t="s">
        <v>17</v>
      </c>
      <c r="D2243" t="s">
        <v>3581</v>
      </c>
      <c r="E2243" t="s">
        <v>235</v>
      </c>
      <c r="F2243" t="s">
        <v>3573</v>
      </c>
      <c r="G2243" t="s">
        <v>386</v>
      </c>
    </row>
    <row r="2244" spans="1:7" x14ac:dyDescent="0.3">
      <c r="A2244" t="s">
        <v>3571</v>
      </c>
      <c r="B2244" t="s">
        <v>3568</v>
      </c>
      <c r="C2244" t="s">
        <v>17</v>
      </c>
      <c r="D2244" t="s">
        <v>3581</v>
      </c>
      <c r="E2244" t="s">
        <v>46</v>
      </c>
      <c r="F2244" t="s">
        <v>3569</v>
      </c>
      <c r="G2244" t="s">
        <v>386</v>
      </c>
    </row>
    <row r="2245" spans="1:7" x14ac:dyDescent="0.3">
      <c r="A2245" t="s">
        <v>3571</v>
      </c>
      <c r="B2245" t="s">
        <v>3568</v>
      </c>
      <c r="C2245" t="s">
        <v>17</v>
      </c>
      <c r="D2245" t="s">
        <v>3581</v>
      </c>
      <c r="E2245" t="s">
        <v>46</v>
      </c>
      <c r="F2245" t="s">
        <v>3573</v>
      </c>
      <c r="G2245" t="s">
        <v>386</v>
      </c>
    </row>
    <row r="2246" spans="1:7" x14ac:dyDescent="0.3">
      <c r="A2246" t="s">
        <v>3571</v>
      </c>
      <c r="B2246" t="s">
        <v>3568</v>
      </c>
      <c r="C2246" t="s">
        <v>17</v>
      </c>
      <c r="D2246" t="s">
        <v>3581</v>
      </c>
      <c r="E2246" t="s">
        <v>336</v>
      </c>
      <c r="F2246" t="s">
        <v>3569</v>
      </c>
      <c r="G2246" t="s">
        <v>386</v>
      </c>
    </row>
    <row r="2247" spans="1:7" x14ac:dyDescent="0.3">
      <c r="A2247" t="s">
        <v>3571</v>
      </c>
      <c r="B2247" t="s">
        <v>3568</v>
      </c>
      <c r="C2247" t="s">
        <v>17</v>
      </c>
      <c r="D2247" t="s">
        <v>3581</v>
      </c>
      <c r="E2247" t="s">
        <v>336</v>
      </c>
      <c r="F2247" t="s">
        <v>3573</v>
      </c>
      <c r="G2247" t="s">
        <v>386</v>
      </c>
    </row>
    <row r="2248" spans="1:7" x14ac:dyDescent="0.3">
      <c r="A2248" t="s">
        <v>3571</v>
      </c>
      <c r="B2248" t="s">
        <v>3568</v>
      </c>
      <c r="C2248" t="s">
        <v>17</v>
      </c>
      <c r="D2248" t="s">
        <v>3581</v>
      </c>
      <c r="E2248" t="s">
        <v>297</v>
      </c>
      <c r="F2248" t="s">
        <v>3569</v>
      </c>
      <c r="G2248" t="s">
        <v>386</v>
      </c>
    </row>
    <row r="2249" spans="1:7" x14ac:dyDescent="0.3">
      <c r="A2249" t="s">
        <v>3571</v>
      </c>
      <c r="B2249" t="s">
        <v>3568</v>
      </c>
      <c r="C2249" t="s">
        <v>17</v>
      </c>
      <c r="D2249" t="s">
        <v>3581</v>
      </c>
      <c r="E2249" t="s">
        <v>297</v>
      </c>
      <c r="F2249" t="s">
        <v>3573</v>
      </c>
      <c r="G2249" t="s">
        <v>386</v>
      </c>
    </row>
    <row r="2250" spans="1:7" x14ac:dyDescent="0.3">
      <c r="A2250" t="s">
        <v>3571</v>
      </c>
      <c r="B2250" t="s">
        <v>3568</v>
      </c>
      <c r="C2250" t="s">
        <v>17</v>
      </c>
      <c r="D2250" t="s">
        <v>3581</v>
      </c>
      <c r="E2250" t="s">
        <v>183</v>
      </c>
      <c r="F2250" t="s">
        <v>3569</v>
      </c>
      <c r="G2250" t="s">
        <v>386</v>
      </c>
    </row>
    <row r="2251" spans="1:7" x14ac:dyDescent="0.3">
      <c r="A2251" t="s">
        <v>3571</v>
      </c>
      <c r="B2251" t="s">
        <v>3568</v>
      </c>
      <c r="C2251" t="s">
        <v>17</v>
      </c>
      <c r="D2251" t="s">
        <v>3581</v>
      </c>
      <c r="E2251" t="s">
        <v>183</v>
      </c>
      <c r="F2251" t="s">
        <v>3573</v>
      </c>
      <c r="G2251" t="s">
        <v>386</v>
      </c>
    </row>
    <row r="2252" spans="1:7" x14ac:dyDescent="0.3">
      <c r="A2252" t="s">
        <v>3571</v>
      </c>
      <c r="B2252" t="s">
        <v>3568</v>
      </c>
      <c r="C2252" t="s">
        <v>17</v>
      </c>
      <c r="D2252" t="s">
        <v>3581</v>
      </c>
      <c r="E2252" t="s">
        <v>42</v>
      </c>
      <c r="F2252" t="s">
        <v>3569</v>
      </c>
      <c r="G2252" t="s">
        <v>386</v>
      </c>
    </row>
    <row r="2253" spans="1:7" x14ac:dyDescent="0.3">
      <c r="A2253" t="s">
        <v>3571</v>
      </c>
      <c r="B2253" t="s">
        <v>3568</v>
      </c>
      <c r="C2253" t="s">
        <v>17</v>
      </c>
      <c r="D2253" t="s">
        <v>3581</v>
      </c>
      <c r="E2253" t="s">
        <v>42</v>
      </c>
      <c r="F2253" t="s">
        <v>3573</v>
      </c>
      <c r="G2253" t="s">
        <v>386</v>
      </c>
    </row>
    <row r="2254" spans="1:7" x14ac:dyDescent="0.3">
      <c r="A2254" t="s">
        <v>3571</v>
      </c>
      <c r="B2254" t="s">
        <v>3568</v>
      </c>
      <c r="C2254" t="s">
        <v>17</v>
      </c>
      <c r="D2254" t="s">
        <v>3581</v>
      </c>
      <c r="E2254" t="s">
        <v>236</v>
      </c>
      <c r="F2254" t="s">
        <v>3569</v>
      </c>
      <c r="G2254" t="s">
        <v>386</v>
      </c>
    </row>
    <row r="2255" spans="1:7" x14ac:dyDescent="0.3">
      <c r="A2255" t="s">
        <v>3571</v>
      </c>
      <c r="B2255" t="s">
        <v>3568</v>
      </c>
      <c r="C2255" t="s">
        <v>17</v>
      </c>
      <c r="D2255" t="s">
        <v>3581</v>
      </c>
      <c r="E2255" t="s">
        <v>236</v>
      </c>
      <c r="F2255" t="s">
        <v>3573</v>
      </c>
      <c r="G2255" t="s">
        <v>386</v>
      </c>
    </row>
    <row r="2256" spans="1:7" x14ac:dyDescent="0.3">
      <c r="A2256" t="s">
        <v>3571</v>
      </c>
      <c r="B2256" t="s">
        <v>3568</v>
      </c>
      <c r="C2256" t="s">
        <v>17</v>
      </c>
      <c r="D2256" t="s">
        <v>3581</v>
      </c>
      <c r="E2256" t="s">
        <v>175</v>
      </c>
      <c r="F2256" t="s">
        <v>3569</v>
      </c>
      <c r="G2256" t="s">
        <v>386</v>
      </c>
    </row>
    <row r="2257" spans="1:7" x14ac:dyDescent="0.3">
      <c r="A2257" t="s">
        <v>3571</v>
      </c>
      <c r="B2257" t="s">
        <v>3568</v>
      </c>
      <c r="C2257" t="s">
        <v>17</v>
      </c>
      <c r="D2257" t="s">
        <v>3581</v>
      </c>
      <c r="E2257" t="s">
        <v>175</v>
      </c>
      <c r="F2257" t="s">
        <v>3573</v>
      </c>
      <c r="G2257" t="s">
        <v>386</v>
      </c>
    </row>
    <row r="2258" spans="1:7" x14ac:dyDescent="0.3">
      <c r="A2258" t="s">
        <v>3571</v>
      </c>
      <c r="B2258" t="s">
        <v>3568</v>
      </c>
      <c r="C2258" t="s">
        <v>17</v>
      </c>
      <c r="D2258" t="s">
        <v>3581</v>
      </c>
      <c r="E2258" t="s">
        <v>299</v>
      </c>
      <c r="F2258" t="s">
        <v>3569</v>
      </c>
      <c r="G2258" t="s">
        <v>386</v>
      </c>
    </row>
    <row r="2259" spans="1:7" x14ac:dyDescent="0.3">
      <c r="A2259" t="s">
        <v>3571</v>
      </c>
      <c r="B2259" t="s">
        <v>3568</v>
      </c>
      <c r="C2259" t="s">
        <v>17</v>
      </c>
      <c r="D2259" t="s">
        <v>3581</v>
      </c>
      <c r="E2259" t="s">
        <v>299</v>
      </c>
      <c r="F2259" t="s">
        <v>3573</v>
      </c>
      <c r="G2259" t="s">
        <v>386</v>
      </c>
    </row>
    <row r="2260" spans="1:7" x14ac:dyDescent="0.3">
      <c r="A2260" t="s">
        <v>3571</v>
      </c>
      <c r="B2260" t="s">
        <v>3568</v>
      </c>
      <c r="C2260" t="s">
        <v>17</v>
      </c>
      <c r="D2260" t="s">
        <v>3581</v>
      </c>
      <c r="E2260" t="s">
        <v>287</v>
      </c>
      <c r="F2260" t="s">
        <v>3569</v>
      </c>
      <c r="G2260" t="s">
        <v>386</v>
      </c>
    </row>
    <row r="2261" spans="1:7" x14ac:dyDescent="0.3">
      <c r="A2261" t="s">
        <v>3571</v>
      </c>
      <c r="B2261" t="s">
        <v>3568</v>
      </c>
      <c r="C2261" t="s">
        <v>17</v>
      </c>
      <c r="D2261" t="s">
        <v>3581</v>
      </c>
      <c r="E2261" t="s">
        <v>287</v>
      </c>
      <c r="F2261" t="s">
        <v>3573</v>
      </c>
      <c r="G2261" t="s">
        <v>386</v>
      </c>
    </row>
    <row r="2262" spans="1:7" x14ac:dyDescent="0.3">
      <c r="A2262" t="s">
        <v>3571</v>
      </c>
      <c r="B2262" t="s">
        <v>3568</v>
      </c>
      <c r="C2262" t="s">
        <v>17</v>
      </c>
      <c r="D2262" t="s">
        <v>3581</v>
      </c>
      <c r="E2262" t="s">
        <v>249</v>
      </c>
      <c r="F2262" t="s">
        <v>3569</v>
      </c>
      <c r="G2262" t="s">
        <v>386</v>
      </c>
    </row>
    <row r="2263" spans="1:7" x14ac:dyDescent="0.3">
      <c r="A2263" t="s">
        <v>3571</v>
      </c>
      <c r="B2263" t="s">
        <v>3568</v>
      </c>
      <c r="C2263" t="s">
        <v>17</v>
      </c>
      <c r="D2263" t="s">
        <v>3581</v>
      </c>
      <c r="E2263" t="s">
        <v>249</v>
      </c>
      <c r="F2263" t="s">
        <v>3573</v>
      </c>
      <c r="G2263" t="s">
        <v>386</v>
      </c>
    </row>
    <row r="2264" spans="1:7" x14ac:dyDescent="0.3">
      <c r="A2264" t="s">
        <v>3571</v>
      </c>
      <c r="B2264" t="s">
        <v>3568</v>
      </c>
      <c r="C2264" t="s">
        <v>17</v>
      </c>
      <c r="D2264" t="s">
        <v>3581</v>
      </c>
      <c r="E2264" t="s">
        <v>217</v>
      </c>
      <c r="F2264" t="s">
        <v>3569</v>
      </c>
      <c r="G2264" t="s">
        <v>386</v>
      </c>
    </row>
    <row r="2265" spans="1:7" x14ac:dyDescent="0.3">
      <c r="A2265" t="s">
        <v>3571</v>
      </c>
      <c r="B2265" t="s">
        <v>3568</v>
      </c>
      <c r="C2265" t="s">
        <v>17</v>
      </c>
      <c r="D2265" t="s">
        <v>3581</v>
      </c>
      <c r="E2265" t="s">
        <v>217</v>
      </c>
      <c r="F2265" t="s">
        <v>3573</v>
      </c>
      <c r="G2265" t="s">
        <v>386</v>
      </c>
    </row>
    <row r="2266" spans="1:7" x14ac:dyDescent="0.3">
      <c r="A2266" t="s">
        <v>3571</v>
      </c>
      <c r="B2266" t="s">
        <v>3568</v>
      </c>
      <c r="C2266" t="s">
        <v>17</v>
      </c>
      <c r="D2266" t="s">
        <v>3581</v>
      </c>
      <c r="E2266" t="s">
        <v>195</v>
      </c>
      <c r="F2266" t="s">
        <v>3569</v>
      </c>
      <c r="G2266" t="s">
        <v>386</v>
      </c>
    </row>
    <row r="2267" spans="1:7" x14ac:dyDescent="0.3">
      <c r="A2267" t="s">
        <v>3571</v>
      </c>
      <c r="B2267" t="s">
        <v>3568</v>
      </c>
      <c r="C2267" t="s">
        <v>17</v>
      </c>
      <c r="D2267" t="s">
        <v>3581</v>
      </c>
      <c r="E2267" t="s">
        <v>195</v>
      </c>
      <c r="F2267" t="s">
        <v>3573</v>
      </c>
      <c r="G2267" t="s">
        <v>386</v>
      </c>
    </row>
    <row r="2268" spans="1:7" x14ac:dyDescent="0.3">
      <c r="A2268" t="s">
        <v>3571</v>
      </c>
      <c r="B2268" t="s">
        <v>3568</v>
      </c>
      <c r="C2268" t="s">
        <v>17</v>
      </c>
      <c r="D2268" t="s">
        <v>3581</v>
      </c>
      <c r="E2268" t="s">
        <v>351</v>
      </c>
      <c r="F2268" t="s">
        <v>3569</v>
      </c>
      <c r="G2268" t="s">
        <v>386</v>
      </c>
    </row>
    <row r="2269" spans="1:7" x14ac:dyDescent="0.3">
      <c r="A2269" t="s">
        <v>3571</v>
      </c>
      <c r="B2269" t="s">
        <v>3568</v>
      </c>
      <c r="C2269" t="s">
        <v>17</v>
      </c>
      <c r="D2269" t="s">
        <v>3581</v>
      </c>
      <c r="E2269" t="s">
        <v>351</v>
      </c>
      <c r="F2269" t="s">
        <v>3573</v>
      </c>
      <c r="G2269" t="s">
        <v>386</v>
      </c>
    </row>
    <row r="2270" spans="1:7" x14ac:dyDescent="0.3">
      <c r="A2270" t="s">
        <v>3571</v>
      </c>
      <c r="B2270" t="s">
        <v>3568</v>
      </c>
      <c r="C2270" t="s">
        <v>17</v>
      </c>
      <c r="D2270" t="s">
        <v>3581</v>
      </c>
      <c r="E2270" t="s">
        <v>49</v>
      </c>
      <c r="F2270" t="s">
        <v>3569</v>
      </c>
      <c r="G2270" t="s">
        <v>386</v>
      </c>
    </row>
    <row r="2271" spans="1:7" x14ac:dyDescent="0.3">
      <c r="A2271" t="s">
        <v>3571</v>
      </c>
      <c r="B2271" t="s">
        <v>3568</v>
      </c>
      <c r="C2271" t="s">
        <v>17</v>
      </c>
      <c r="D2271" t="s">
        <v>3581</v>
      </c>
      <c r="E2271" t="s">
        <v>49</v>
      </c>
      <c r="F2271" t="s">
        <v>3573</v>
      </c>
      <c r="G2271" t="s">
        <v>386</v>
      </c>
    </row>
    <row r="2272" spans="1:7" x14ac:dyDescent="0.3">
      <c r="A2272" t="s">
        <v>3571</v>
      </c>
      <c r="B2272" t="s">
        <v>3568</v>
      </c>
      <c r="C2272" t="s">
        <v>17</v>
      </c>
      <c r="D2272" t="s">
        <v>3581</v>
      </c>
      <c r="E2272" t="s">
        <v>26</v>
      </c>
      <c r="F2272" t="s">
        <v>3569</v>
      </c>
      <c r="G2272" t="s">
        <v>386</v>
      </c>
    </row>
    <row r="2273" spans="1:7" x14ac:dyDescent="0.3">
      <c r="A2273" t="s">
        <v>3571</v>
      </c>
      <c r="B2273" t="s">
        <v>3568</v>
      </c>
      <c r="C2273" t="s">
        <v>17</v>
      </c>
      <c r="D2273" t="s">
        <v>3581</v>
      </c>
      <c r="E2273" t="s">
        <v>26</v>
      </c>
      <c r="F2273" t="s">
        <v>3573</v>
      </c>
      <c r="G2273" t="s">
        <v>386</v>
      </c>
    </row>
    <row r="2274" spans="1:7" x14ac:dyDescent="0.3">
      <c r="A2274" t="s">
        <v>3571</v>
      </c>
      <c r="B2274" t="s">
        <v>3568</v>
      </c>
      <c r="C2274" t="s">
        <v>17</v>
      </c>
      <c r="D2274" t="s">
        <v>3581</v>
      </c>
      <c r="E2274" t="s">
        <v>156</v>
      </c>
      <c r="F2274" t="s">
        <v>3569</v>
      </c>
      <c r="G2274" t="s">
        <v>386</v>
      </c>
    </row>
    <row r="2275" spans="1:7" x14ac:dyDescent="0.3">
      <c r="A2275" t="s">
        <v>3571</v>
      </c>
      <c r="B2275" t="s">
        <v>3568</v>
      </c>
      <c r="C2275" t="s">
        <v>17</v>
      </c>
      <c r="D2275" t="s">
        <v>3581</v>
      </c>
      <c r="E2275" t="s">
        <v>156</v>
      </c>
      <c r="F2275" t="s">
        <v>3573</v>
      </c>
      <c r="G2275" t="s">
        <v>386</v>
      </c>
    </row>
    <row r="2276" spans="1:7" x14ac:dyDescent="0.3">
      <c r="A2276" t="s">
        <v>3571</v>
      </c>
      <c r="B2276" t="s">
        <v>3568</v>
      </c>
      <c r="C2276" t="s">
        <v>17</v>
      </c>
      <c r="D2276" t="s">
        <v>3581</v>
      </c>
      <c r="E2276" t="s">
        <v>250</v>
      </c>
      <c r="F2276" t="s">
        <v>3569</v>
      </c>
      <c r="G2276" t="s">
        <v>386</v>
      </c>
    </row>
    <row r="2277" spans="1:7" x14ac:dyDescent="0.3">
      <c r="A2277" t="s">
        <v>3571</v>
      </c>
      <c r="B2277" t="s">
        <v>3568</v>
      </c>
      <c r="C2277" t="s">
        <v>17</v>
      </c>
      <c r="D2277" t="s">
        <v>3581</v>
      </c>
      <c r="E2277" t="s">
        <v>250</v>
      </c>
      <c r="F2277" t="s">
        <v>3573</v>
      </c>
      <c r="G2277" t="s">
        <v>386</v>
      </c>
    </row>
    <row r="2278" spans="1:7" x14ac:dyDescent="0.3">
      <c r="A2278" t="s">
        <v>3571</v>
      </c>
      <c r="B2278" t="s">
        <v>3568</v>
      </c>
      <c r="C2278" t="s">
        <v>17</v>
      </c>
      <c r="D2278" t="s">
        <v>3581</v>
      </c>
      <c r="E2278" t="s">
        <v>57</v>
      </c>
      <c r="F2278" t="s">
        <v>3569</v>
      </c>
      <c r="G2278" t="s">
        <v>386</v>
      </c>
    </row>
    <row r="2279" spans="1:7" x14ac:dyDescent="0.3">
      <c r="A2279" t="s">
        <v>3571</v>
      </c>
      <c r="B2279" t="s">
        <v>3568</v>
      </c>
      <c r="C2279" t="s">
        <v>17</v>
      </c>
      <c r="D2279" t="s">
        <v>3581</v>
      </c>
      <c r="E2279" t="s">
        <v>57</v>
      </c>
      <c r="F2279" t="s">
        <v>3573</v>
      </c>
      <c r="G2279" t="s">
        <v>386</v>
      </c>
    </row>
    <row r="2280" spans="1:7" x14ac:dyDescent="0.3">
      <c r="A2280" t="s">
        <v>3571</v>
      </c>
      <c r="B2280" t="s">
        <v>3568</v>
      </c>
      <c r="C2280" t="s">
        <v>17</v>
      </c>
      <c r="D2280" t="s">
        <v>3581</v>
      </c>
      <c r="E2280" t="s">
        <v>237</v>
      </c>
      <c r="F2280" t="s">
        <v>3569</v>
      </c>
      <c r="G2280" t="s">
        <v>386</v>
      </c>
    </row>
    <row r="2281" spans="1:7" x14ac:dyDescent="0.3">
      <c r="A2281" t="s">
        <v>3571</v>
      </c>
      <c r="B2281" t="s">
        <v>3568</v>
      </c>
      <c r="C2281" t="s">
        <v>17</v>
      </c>
      <c r="D2281" t="s">
        <v>3581</v>
      </c>
      <c r="E2281" t="s">
        <v>237</v>
      </c>
      <c r="F2281" t="s">
        <v>3573</v>
      </c>
      <c r="G2281" t="s">
        <v>386</v>
      </c>
    </row>
    <row r="2282" spans="1:7" x14ac:dyDescent="0.3">
      <c r="A2282" t="s">
        <v>3571</v>
      </c>
      <c r="B2282" t="s">
        <v>3568</v>
      </c>
      <c r="C2282" t="s">
        <v>17</v>
      </c>
      <c r="D2282" t="s">
        <v>3581</v>
      </c>
      <c r="E2282" t="s">
        <v>163</v>
      </c>
      <c r="F2282" t="s">
        <v>3569</v>
      </c>
      <c r="G2282" t="s">
        <v>386</v>
      </c>
    </row>
    <row r="2283" spans="1:7" x14ac:dyDescent="0.3">
      <c r="A2283" t="s">
        <v>3571</v>
      </c>
      <c r="B2283" t="s">
        <v>3568</v>
      </c>
      <c r="C2283" t="s">
        <v>17</v>
      </c>
      <c r="D2283" t="s">
        <v>3581</v>
      </c>
      <c r="E2283" t="s">
        <v>163</v>
      </c>
      <c r="F2283" t="s">
        <v>3573</v>
      </c>
      <c r="G2283" t="s">
        <v>386</v>
      </c>
    </row>
    <row r="2284" spans="1:7" x14ac:dyDescent="0.3">
      <c r="A2284" t="s">
        <v>3571</v>
      </c>
      <c r="B2284" t="s">
        <v>3568</v>
      </c>
      <c r="C2284" t="s">
        <v>17</v>
      </c>
      <c r="D2284" t="s">
        <v>3581</v>
      </c>
      <c r="E2284" t="s">
        <v>102</v>
      </c>
      <c r="F2284" t="s">
        <v>3569</v>
      </c>
      <c r="G2284" t="s">
        <v>386</v>
      </c>
    </row>
    <row r="2285" spans="1:7" x14ac:dyDescent="0.3">
      <c r="A2285" t="s">
        <v>3571</v>
      </c>
      <c r="B2285" t="s">
        <v>3568</v>
      </c>
      <c r="C2285" t="s">
        <v>17</v>
      </c>
      <c r="D2285" t="s">
        <v>3581</v>
      </c>
      <c r="E2285" t="s">
        <v>102</v>
      </c>
      <c r="F2285" t="s">
        <v>3573</v>
      </c>
      <c r="G2285" t="s">
        <v>386</v>
      </c>
    </row>
    <row r="2286" spans="1:7" x14ac:dyDescent="0.3">
      <c r="A2286" t="s">
        <v>3571</v>
      </c>
      <c r="B2286" t="s">
        <v>3568</v>
      </c>
      <c r="C2286" t="s">
        <v>17</v>
      </c>
      <c r="D2286" t="s">
        <v>3581</v>
      </c>
      <c r="E2286" t="s">
        <v>238</v>
      </c>
      <c r="F2286" t="s">
        <v>3569</v>
      </c>
      <c r="G2286" t="s">
        <v>386</v>
      </c>
    </row>
    <row r="2287" spans="1:7" x14ac:dyDescent="0.3">
      <c r="A2287" t="s">
        <v>3571</v>
      </c>
      <c r="B2287" t="s">
        <v>3568</v>
      </c>
      <c r="C2287" t="s">
        <v>17</v>
      </c>
      <c r="D2287" t="s">
        <v>3581</v>
      </c>
      <c r="E2287" t="s">
        <v>238</v>
      </c>
      <c r="F2287" t="s">
        <v>3573</v>
      </c>
      <c r="G2287" t="s">
        <v>386</v>
      </c>
    </row>
    <row r="2288" spans="1:7" x14ac:dyDescent="0.3">
      <c r="A2288" t="s">
        <v>3571</v>
      </c>
      <c r="B2288" t="s">
        <v>3568</v>
      </c>
      <c r="C2288" t="s">
        <v>17</v>
      </c>
      <c r="D2288" t="s">
        <v>3581</v>
      </c>
      <c r="E2288" t="s">
        <v>71</v>
      </c>
      <c r="F2288" t="s">
        <v>3569</v>
      </c>
      <c r="G2288" t="s">
        <v>386</v>
      </c>
    </row>
    <row r="2289" spans="1:7" x14ac:dyDescent="0.3">
      <c r="A2289" t="s">
        <v>3571</v>
      </c>
      <c r="B2289" t="s">
        <v>3568</v>
      </c>
      <c r="C2289" t="s">
        <v>17</v>
      </c>
      <c r="D2289" t="s">
        <v>3581</v>
      </c>
      <c r="E2289" t="s">
        <v>71</v>
      </c>
      <c r="F2289" t="s">
        <v>3573</v>
      </c>
      <c r="G2289" t="s">
        <v>386</v>
      </c>
    </row>
    <row r="2290" spans="1:7" x14ac:dyDescent="0.3">
      <c r="A2290" t="s">
        <v>3571</v>
      </c>
      <c r="B2290" t="s">
        <v>3568</v>
      </c>
      <c r="C2290" t="s">
        <v>17</v>
      </c>
      <c r="D2290" t="s">
        <v>3581</v>
      </c>
      <c r="E2290" t="s">
        <v>330</v>
      </c>
      <c r="F2290" t="s">
        <v>3569</v>
      </c>
      <c r="G2290" t="s">
        <v>386</v>
      </c>
    </row>
    <row r="2291" spans="1:7" x14ac:dyDescent="0.3">
      <c r="A2291" t="s">
        <v>3571</v>
      </c>
      <c r="B2291" t="s">
        <v>3568</v>
      </c>
      <c r="C2291" t="s">
        <v>17</v>
      </c>
      <c r="D2291" t="s">
        <v>3581</v>
      </c>
      <c r="E2291" t="s">
        <v>330</v>
      </c>
      <c r="F2291" t="s">
        <v>3573</v>
      </c>
      <c r="G2291" t="s">
        <v>386</v>
      </c>
    </row>
    <row r="2292" spans="1:7" x14ac:dyDescent="0.3">
      <c r="A2292" t="s">
        <v>3571</v>
      </c>
      <c r="B2292" t="s">
        <v>3568</v>
      </c>
      <c r="C2292" t="s">
        <v>17</v>
      </c>
      <c r="D2292" t="s">
        <v>3581</v>
      </c>
      <c r="E2292" t="s">
        <v>164</v>
      </c>
      <c r="F2292" t="s">
        <v>3569</v>
      </c>
      <c r="G2292" t="s">
        <v>386</v>
      </c>
    </row>
    <row r="2293" spans="1:7" x14ac:dyDescent="0.3">
      <c r="A2293" t="s">
        <v>3571</v>
      </c>
      <c r="B2293" t="s">
        <v>3568</v>
      </c>
      <c r="C2293" t="s">
        <v>17</v>
      </c>
      <c r="D2293" t="s">
        <v>3581</v>
      </c>
      <c r="E2293" t="s">
        <v>164</v>
      </c>
      <c r="F2293" t="s">
        <v>3573</v>
      </c>
      <c r="G2293" t="s">
        <v>386</v>
      </c>
    </row>
    <row r="2294" spans="1:7" x14ac:dyDescent="0.3">
      <c r="A2294" t="s">
        <v>3571</v>
      </c>
      <c r="B2294" t="s">
        <v>3568</v>
      </c>
      <c r="C2294" t="s">
        <v>17</v>
      </c>
      <c r="D2294" t="s">
        <v>3581</v>
      </c>
      <c r="E2294" t="s">
        <v>196</v>
      </c>
      <c r="F2294" t="s">
        <v>3569</v>
      </c>
      <c r="G2294" t="s">
        <v>386</v>
      </c>
    </row>
    <row r="2295" spans="1:7" x14ac:dyDescent="0.3">
      <c r="A2295" t="s">
        <v>3571</v>
      </c>
      <c r="B2295" t="s">
        <v>3568</v>
      </c>
      <c r="C2295" t="s">
        <v>17</v>
      </c>
      <c r="D2295" t="s">
        <v>3581</v>
      </c>
      <c r="E2295" t="s">
        <v>196</v>
      </c>
      <c r="F2295" t="s">
        <v>3573</v>
      </c>
      <c r="G2295" t="s">
        <v>386</v>
      </c>
    </row>
    <row r="2296" spans="1:7" x14ac:dyDescent="0.3">
      <c r="A2296" t="s">
        <v>3571</v>
      </c>
      <c r="B2296" t="s">
        <v>3568</v>
      </c>
      <c r="C2296" t="s">
        <v>17</v>
      </c>
      <c r="D2296" t="s">
        <v>3581</v>
      </c>
      <c r="E2296" t="s">
        <v>218</v>
      </c>
      <c r="F2296" t="s">
        <v>3569</v>
      </c>
      <c r="G2296" t="s">
        <v>386</v>
      </c>
    </row>
    <row r="2297" spans="1:7" x14ac:dyDescent="0.3">
      <c r="A2297" t="s">
        <v>3571</v>
      </c>
      <c r="B2297" t="s">
        <v>3568</v>
      </c>
      <c r="C2297" t="s">
        <v>17</v>
      </c>
      <c r="D2297" t="s">
        <v>3581</v>
      </c>
      <c r="E2297" t="s">
        <v>218</v>
      </c>
      <c r="F2297" t="s">
        <v>3573</v>
      </c>
      <c r="G2297" t="s">
        <v>386</v>
      </c>
    </row>
    <row r="2298" spans="1:7" x14ac:dyDescent="0.3">
      <c r="A2298" t="s">
        <v>3571</v>
      </c>
      <c r="B2298" t="s">
        <v>3568</v>
      </c>
      <c r="C2298" t="s">
        <v>17</v>
      </c>
      <c r="D2298" t="s">
        <v>3581</v>
      </c>
      <c r="E2298" t="s">
        <v>81</v>
      </c>
      <c r="F2298" t="s">
        <v>3569</v>
      </c>
      <c r="G2298" t="s">
        <v>386</v>
      </c>
    </row>
    <row r="2299" spans="1:7" x14ac:dyDescent="0.3">
      <c r="A2299" t="s">
        <v>3571</v>
      </c>
      <c r="B2299" t="s">
        <v>3568</v>
      </c>
      <c r="C2299" t="s">
        <v>17</v>
      </c>
      <c r="D2299" t="s">
        <v>3581</v>
      </c>
      <c r="E2299" t="s">
        <v>81</v>
      </c>
      <c r="F2299" t="s">
        <v>3573</v>
      </c>
      <c r="G2299" t="s">
        <v>386</v>
      </c>
    </row>
    <row r="2300" spans="1:7" x14ac:dyDescent="0.3">
      <c r="A2300" t="s">
        <v>3575</v>
      </c>
      <c r="B2300" t="s">
        <v>3568</v>
      </c>
      <c r="C2300" t="s">
        <v>19</v>
      </c>
      <c r="D2300" t="s">
        <v>3582</v>
      </c>
      <c r="E2300" t="s">
        <v>14</v>
      </c>
      <c r="F2300" t="s">
        <v>3576</v>
      </c>
      <c r="G2300">
        <v>100200300</v>
      </c>
    </row>
    <row r="2301" spans="1:7" x14ac:dyDescent="0.3">
      <c r="A2301" t="s">
        <v>3575</v>
      </c>
      <c r="B2301" t="s">
        <v>3568</v>
      </c>
      <c r="C2301" t="s">
        <v>15</v>
      </c>
      <c r="D2301" t="s">
        <v>3583</v>
      </c>
      <c r="E2301" t="s">
        <v>368</v>
      </c>
      <c r="F2301" t="s">
        <v>3576</v>
      </c>
      <c r="G2301">
        <v>100200302</v>
      </c>
    </row>
    <row r="2302" spans="1:7" x14ac:dyDescent="0.3">
      <c r="A2302" t="s">
        <v>3575</v>
      </c>
      <c r="B2302" t="s">
        <v>3568</v>
      </c>
      <c r="C2302" t="s">
        <v>15</v>
      </c>
      <c r="D2302" t="s">
        <v>3583</v>
      </c>
      <c r="E2302" t="s">
        <v>381</v>
      </c>
      <c r="F2302" t="s">
        <v>3576</v>
      </c>
      <c r="G2302" t="s">
        <v>386</v>
      </c>
    </row>
    <row r="2303" spans="1:7" x14ac:dyDescent="0.3">
      <c r="A2303" t="s">
        <v>3575</v>
      </c>
      <c r="B2303" t="s">
        <v>3568</v>
      </c>
      <c r="C2303" t="s">
        <v>15</v>
      </c>
      <c r="D2303" t="s">
        <v>3583</v>
      </c>
      <c r="E2303" t="s">
        <v>369</v>
      </c>
      <c r="F2303" t="s">
        <v>3576</v>
      </c>
      <c r="G2303" t="s">
        <v>386</v>
      </c>
    </row>
    <row r="2304" spans="1:7" x14ac:dyDescent="0.3">
      <c r="A2304" t="s">
        <v>3575</v>
      </c>
      <c r="B2304" t="s">
        <v>3568</v>
      </c>
      <c r="C2304" t="s">
        <v>15</v>
      </c>
      <c r="D2304" t="s">
        <v>3583</v>
      </c>
      <c r="E2304" t="s">
        <v>377</v>
      </c>
      <c r="F2304" t="s">
        <v>3576</v>
      </c>
      <c r="G2304" t="s">
        <v>386</v>
      </c>
    </row>
    <row r="2305" spans="1:7" x14ac:dyDescent="0.3">
      <c r="A2305" t="s">
        <v>3575</v>
      </c>
      <c r="B2305" t="s">
        <v>3568</v>
      </c>
      <c r="C2305" t="s">
        <v>15</v>
      </c>
      <c r="D2305" t="s">
        <v>3583</v>
      </c>
      <c r="E2305" t="s">
        <v>370</v>
      </c>
      <c r="F2305" t="s">
        <v>3576</v>
      </c>
      <c r="G2305" t="s">
        <v>386</v>
      </c>
    </row>
    <row r="2306" spans="1:7" x14ac:dyDescent="0.3">
      <c r="A2306" t="s">
        <v>3575</v>
      </c>
      <c r="B2306" t="s">
        <v>3568</v>
      </c>
      <c r="C2306" t="s">
        <v>15</v>
      </c>
      <c r="D2306" t="s">
        <v>3583</v>
      </c>
      <c r="E2306" t="s">
        <v>375</v>
      </c>
      <c r="F2306" t="s">
        <v>3576</v>
      </c>
      <c r="G2306" t="s">
        <v>386</v>
      </c>
    </row>
    <row r="2307" spans="1:7" x14ac:dyDescent="0.3">
      <c r="A2307" t="s">
        <v>3575</v>
      </c>
      <c r="B2307" t="s">
        <v>3568</v>
      </c>
      <c r="C2307" t="s">
        <v>15</v>
      </c>
      <c r="D2307" t="s">
        <v>3583</v>
      </c>
      <c r="E2307" t="s">
        <v>376</v>
      </c>
      <c r="F2307" t="s">
        <v>3576</v>
      </c>
      <c r="G2307" t="s">
        <v>386</v>
      </c>
    </row>
    <row r="2308" spans="1:7" x14ac:dyDescent="0.3">
      <c r="A2308" t="s">
        <v>3575</v>
      </c>
      <c r="B2308" t="s">
        <v>3568</v>
      </c>
      <c r="C2308" t="s">
        <v>15</v>
      </c>
      <c r="D2308" t="s">
        <v>3583</v>
      </c>
      <c r="E2308" t="s">
        <v>380</v>
      </c>
      <c r="F2308" t="s">
        <v>3576</v>
      </c>
      <c r="G2308" t="s">
        <v>386</v>
      </c>
    </row>
    <row r="2309" spans="1:7" x14ac:dyDescent="0.3">
      <c r="A2309" t="s">
        <v>3575</v>
      </c>
      <c r="B2309" t="s">
        <v>3568</v>
      </c>
      <c r="C2309" t="s">
        <v>15</v>
      </c>
      <c r="D2309" t="s">
        <v>3583</v>
      </c>
      <c r="E2309" t="s">
        <v>378</v>
      </c>
      <c r="F2309" t="s">
        <v>3576</v>
      </c>
      <c r="G2309" t="s">
        <v>386</v>
      </c>
    </row>
    <row r="2310" spans="1:7" x14ac:dyDescent="0.3">
      <c r="A2310" t="s">
        <v>3575</v>
      </c>
      <c r="B2310" t="s">
        <v>3568</v>
      </c>
      <c r="C2310" t="s">
        <v>15</v>
      </c>
      <c r="D2310" t="s">
        <v>3583</v>
      </c>
      <c r="E2310" t="s">
        <v>373</v>
      </c>
      <c r="F2310" t="s">
        <v>3576</v>
      </c>
      <c r="G2310" t="s">
        <v>386</v>
      </c>
    </row>
    <row r="2311" spans="1:7" x14ac:dyDescent="0.3">
      <c r="A2311" t="s">
        <v>3575</v>
      </c>
      <c r="B2311" t="s">
        <v>3568</v>
      </c>
      <c r="C2311" t="s">
        <v>15</v>
      </c>
      <c r="D2311" t="s">
        <v>3583</v>
      </c>
      <c r="E2311" t="s">
        <v>382</v>
      </c>
      <c r="F2311" t="s">
        <v>3576</v>
      </c>
      <c r="G2311" t="s">
        <v>386</v>
      </c>
    </row>
    <row r="2312" spans="1:7" x14ac:dyDescent="0.3">
      <c r="A2312" t="s">
        <v>3575</v>
      </c>
      <c r="B2312" t="s">
        <v>3568</v>
      </c>
      <c r="C2312" t="s">
        <v>15</v>
      </c>
      <c r="D2312" t="s">
        <v>3583</v>
      </c>
      <c r="E2312" t="s">
        <v>372</v>
      </c>
      <c r="F2312" t="s">
        <v>3576</v>
      </c>
      <c r="G2312" t="s">
        <v>386</v>
      </c>
    </row>
    <row r="2313" spans="1:7" x14ac:dyDescent="0.3">
      <c r="A2313" t="s">
        <v>3575</v>
      </c>
      <c r="B2313" t="s">
        <v>3568</v>
      </c>
      <c r="C2313" t="s">
        <v>15</v>
      </c>
      <c r="D2313" t="s">
        <v>3583</v>
      </c>
      <c r="E2313" t="s">
        <v>367</v>
      </c>
      <c r="F2313" t="s">
        <v>3576</v>
      </c>
      <c r="G2313">
        <v>100200301</v>
      </c>
    </row>
    <row r="2314" spans="1:7" x14ac:dyDescent="0.3">
      <c r="A2314" t="s">
        <v>3575</v>
      </c>
      <c r="B2314" t="s">
        <v>3568</v>
      </c>
      <c r="C2314" t="s">
        <v>15</v>
      </c>
      <c r="D2314" t="s">
        <v>3583</v>
      </c>
      <c r="E2314" t="s">
        <v>371</v>
      </c>
      <c r="F2314" t="s">
        <v>3576</v>
      </c>
      <c r="G2314" t="s">
        <v>386</v>
      </c>
    </row>
    <row r="2315" spans="1:7" x14ac:dyDescent="0.3">
      <c r="A2315" t="s">
        <v>3575</v>
      </c>
      <c r="B2315" t="s">
        <v>3568</v>
      </c>
      <c r="C2315" t="s">
        <v>15</v>
      </c>
      <c r="D2315" t="s">
        <v>3583</v>
      </c>
      <c r="E2315" t="s">
        <v>374</v>
      </c>
      <c r="F2315" t="s">
        <v>3576</v>
      </c>
      <c r="G2315" t="s">
        <v>386</v>
      </c>
    </row>
    <row r="2316" spans="1:7" x14ac:dyDescent="0.3">
      <c r="A2316" t="s">
        <v>3575</v>
      </c>
      <c r="B2316" t="s">
        <v>3568</v>
      </c>
      <c r="C2316" t="s">
        <v>15</v>
      </c>
      <c r="D2316" t="s">
        <v>3583</v>
      </c>
      <c r="E2316" t="s">
        <v>379</v>
      </c>
      <c r="F2316" t="s">
        <v>3576</v>
      </c>
      <c r="G2316" t="s">
        <v>386</v>
      </c>
    </row>
    <row r="2317" spans="1:7" x14ac:dyDescent="0.3">
      <c r="A2317" t="s">
        <v>3575</v>
      </c>
      <c r="B2317" t="s">
        <v>3568</v>
      </c>
      <c r="C2317" t="s">
        <v>17</v>
      </c>
      <c r="D2317" t="s">
        <v>3581</v>
      </c>
      <c r="E2317" t="s">
        <v>283</v>
      </c>
      <c r="F2317" t="s">
        <v>3576</v>
      </c>
      <c r="G2317" t="s">
        <v>386</v>
      </c>
    </row>
    <row r="2318" spans="1:7" x14ac:dyDescent="0.3">
      <c r="A2318" t="s">
        <v>3575</v>
      </c>
      <c r="B2318" t="s">
        <v>3568</v>
      </c>
      <c r="C2318" t="s">
        <v>17</v>
      </c>
      <c r="D2318" t="s">
        <v>3581</v>
      </c>
      <c r="E2318" t="s">
        <v>88</v>
      </c>
      <c r="F2318" t="s">
        <v>3576</v>
      </c>
      <c r="G2318" t="s">
        <v>386</v>
      </c>
    </row>
    <row r="2319" spans="1:7" x14ac:dyDescent="0.3">
      <c r="A2319" t="s">
        <v>3575</v>
      </c>
      <c r="B2319" t="s">
        <v>3568</v>
      </c>
      <c r="C2319" t="s">
        <v>17</v>
      </c>
      <c r="D2319" t="s">
        <v>3581</v>
      </c>
      <c r="E2319" t="s">
        <v>342</v>
      </c>
      <c r="F2319" t="s">
        <v>3576</v>
      </c>
      <c r="G2319" t="s">
        <v>386</v>
      </c>
    </row>
    <row r="2320" spans="1:7" x14ac:dyDescent="0.3">
      <c r="A2320" t="s">
        <v>3575</v>
      </c>
      <c r="B2320" t="s">
        <v>3568</v>
      </c>
      <c r="C2320" t="s">
        <v>17</v>
      </c>
      <c r="D2320" t="s">
        <v>3581</v>
      </c>
      <c r="E2320" t="s">
        <v>197</v>
      </c>
      <c r="F2320" t="s">
        <v>3576</v>
      </c>
      <c r="G2320" t="s">
        <v>386</v>
      </c>
    </row>
    <row r="2321" spans="1:7" x14ac:dyDescent="0.3">
      <c r="A2321" t="s">
        <v>3575</v>
      </c>
      <c r="B2321" t="s">
        <v>3568</v>
      </c>
      <c r="C2321" t="s">
        <v>17</v>
      </c>
      <c r="D2321" t="s">
        <v>3581</v>
      </c>
      <c r="E2321" t="s">
        <v>50</v>
      </c>
      <c r="F2321" t="s">
        <v>3576</v>
      </c>
      <c r="G2321" t="s">
        <v>386</v>
      </c>
    </row>
    <row r="2322" spans="1:7" x14ac:dyDescent="0.3">
      <c r="A2322" t="s">
        <v>3575</v>
      </c>
      <c r="B2322" t="s">
        <v>3568</v>
      </c>
      <c r="C2322" t="s">
        <v>17</v>
      </c>
      <c r="D2322" t="s">
        <v>3581</v>
      </c>
      <c r="E2322" t="s">
        <v>30</v>
      </c>
      <c r="F2322" t="s">
        <v>3576</v>
      </c>
      <c r="G2322" t="s">
        <v>386</v>
      </c>
    </row>
    <row r="2323" spans="1:7" x14ac:dyDescent="0.3">
      <c r="A2323" t="s">
        <v>3575</v>
      </c>
      <c r="B2323" t="s">
        <v>3568</v>
      </c>
      <c r="C2323" t="s">
        <v>17</v>
      </c>
      <c r="D2323" t="s">
        <v>3581</v>
      </c>
      <c r="E2323" t="s">
        <v>261</v>
      </c>
      <c r="F2323" t="s">
        <v>3576</v>
      </c>
      <c r="G2323" t="s">
        <v>386</v>
      </c>
    </row>
    <row r="2324" spans="1:7" x14ac:dyDescent="0.3">
      <c r="A2324" t="s">
        <v>3575</v>
      </c>
      <c r="B2324" t="s">
        <v>3568</v>
      </c>
      <c r="C2324" t="s">
        <v>17</v>
      </c>
      <c r="D2324" t="s">
        <v>3581</v>
      </c>
      <c r="E2324" t="s">
        <v>54</v>
      </c>
      <c r="F2324" t="s">
        <v>3576</v>
      </c>
      <c r="G2324" t="s">
        <v>386</v>
      </c>
    </row>
    <row r="2325" spans="1:7" x14ac:dyDescent="0.3">
      <c r="A2325" t="s">
        <v>3575</v>
      </c>
      <c r="B2325" t="s">
        <v>3568</v>
      </c>
      <c r="C2325" t="s">
        <v>17</v>
      </c>
      <c r="D2325" t="s">
        <v>3581</v>
      </c>
      <c r="E2325" t="s">
        <v>240</v>
      </c>
      <c r="F2325" t="s">
        <v>3576</v>
      </c>
      <c r="G2325" t="s">
        <v>386</v>
      </c>
    </row>
    <row r="2326" spans="1:7" x14ac:dyDescent="0.3">
      <c r="A2326" t="s">
        <v>3575</v>
      </c>
      <c r="B2326" t="s">
        <v>3568</v>
      </c>
      <c r="C2326" t="s">
        <v>17</v>
      </c>
      <c r="D2326" t="s">
        <v>3581</v>
      </c>
      <c r="E2326" t="s">
        <v>16</v>
      </c>
      <c r="F2326" t="s">
        <v>3576</v>
      </c>
      <c r="G2326" t="s">
        <v>386</v>
      </c>
    </row>
    <row r="2327" spans="1:7" x14ac:dyDescent="0.3">
      <c r="A2327" t="s">
        <v>3575</v>
      </c>
      <c r="B2327" t="s">
        <v>3568</v>
      </c>
      <c r="C2327" t="s">
        <v>17</v>
      </c>
      <c r="D2327" t="s">
        <v>3581</v>
      </c>
      <c r="E2327" t="s">
        <v>185</v>
      </c>
      <c r="F2327" t="s">
        <v>3576</v>
      </c>
      <c r="G2327" t="s">
        <v>386</v>
      </c>
    </row>
    <row r="2328" spans="1:7" x14ac:dyDescent="0.3">
      <c r="A2328" t="s">
        <v>3575</v>
      </c>
      <c r="B2328" t="s">
        <v>3568</v>
      </c>
      <c r="C2328" t="s">
        <v>17</v>
      </c>
      <c r="D2328" t="s">
        <v>3581</v>
      </c>
      <c r="E2328" t="s">
        <v>178</v>
      </c>
      <c r="F2328" t="s">
        <v>3576</v>
      </c>
      <c r="G2328" t="s">
        <v>386</v>
      </c>
    </row>
    <row r="2329" spans="1:7" x14ac:dyDescent="0.3">
      <c r="A2329" t="s">
        <v>3575</v>
      </c>
      <c r="B2329" t="s">
        <v>3568</v>
      </c>
      <c r="C2329" t="s">
        <v>17</v>
      </c>
      <c r="D2329" t="s">
        <v>3581</v>
      </c>
      <c r="E2329" t="s">
        <v>362</v>
      </c>
      <c r="F2329" t="s">
        <v>3576</v>
      </c>
      <c r="G2329" t="s">
        <v>386</v>
      </c>
    </row>
    <row r="2330" spans="1:7" x14ac:dyDescent="0.3">
      <c r="A2330" t="s">
        <v>3575</v>
      </c>
      <c r="B2330" t="s">
        <v>3568</v>
      </c>
      <c r="C2330" t="s">
        <v>17</v>
      </c>
      <c r="D2330" t="s">
        <v>3581</v>
      </c>
      <c r="E2330" t="s">
        <v>338</v>
      </c>
      <c r="F2330" t="s">
        <v>3576</v>
      </c>
      <c r="G2330" t="s">
        <v>386</v>
      </c>
    </row>
    <row r="2331" spans="1:7" x14ac:dyDescent="0.3">
      <c r="A2331" t="s">
        <v>3575</v>
      </c>
      <c r="B2331" t="s">
        <v>3568</v>
      </c>
      <c r="C2331" t="s">
        <v>17</v>
      </c>
      <c r="D2331" t="s">
        <v>3581</v>
      </c>
      <c r="E2331" t="s">
        <v>199</v>
      </c>
      <c r="F2331" t="s">
        <v>3576</v>
      </c>
      <c r="G2331" t="s">
        <v>386</v>
      </c>
    </row>
    <row r="2332" spans="1:7" x14ac:dyDescent="0.3">
      <c r="A2332" t="s">
        <v>3575</v>
      </c>
      <c r="B2332" t="s">
        <v>3568</v>
      </c>
      <c r="C2332" t="s">
        <v>17</v>
      </c>
      <c r="D2332" t="s">
        <v>3581</v>
      </c>
      <c r="E2332" t="s">
        <v>78</v>
      </c>
      <c r="F2332" t="s">
        <v>3576</v>
      </c>
      <c r="G2332" t="s">
        <v>386</v>
      </c>
    </row>
    <row r="2333" spans="1:7" x14ac:dyDescent="0.3">
      <c r="A2333" t="s">
        <v>3575</v>
      </c>
      <c r="B2333" t="s">
        <v>3568</v>
      </c>
      <c r="C2333" t="s">
        <v>17</v>
      </c>
      <c r="D2333" t="s">
        <v>3581</v>
      </c>
      <c r="E2333" t="s">
        <v>294</v>
      </c>
      <c r="F2333" t="s">
        <v>3576</v>
      </c>
      <c r="G2333" t="s">
        <v>386</v>
      </c>
    </row>
    <row r="2334" spans="1:7" x14ac:dyDescent="0.3">
      <c r="A2334" t="s">
        <v>3575</v>
      </c>
      <c r="B2334" t="s">
        <v>3568</v>
      </c>
      <c r="C2334" t="s">
        <v>17</v>
      </c>
      <c r="D2334" t="s">
        <v>3581</v>
      </c>
      <c r="E2334" t="s">
        <v>186</v>
      </c>
      <c r="F2334" t="s">
        <v>3576</v>
      </c>
      <c r="G2334" t="s">
        <v>386</v>
      </c>
    </row>
    <row r="2335" spans="1:7" x14ac:dyDescent="0.3">
      <c r="A2335" t="s">
        <v>3575</v>
      </c>
      <c r="B2335" t="s">
        <v>3568</v>
      </c>
      <c r="C2335" t="s">
        <v>17</v>
      </c>
      <c r="D2335" t="s">
        <v>3581</v>
      </c>
      <c r="E2335" t="s">
        <v>39</v>
      </c>
      <c r="F2335" t="s">
        <v>3576</v>
      </c>
      <c r="G2335" t="s">
        <v>386</v>
      </c>
    </row>
    <row r="2336" spans="1:7" x14ac:dyDescent="0.3">
      <c r="A2336" t="s">
        <v>3575</v>
      </c>
      <c r="B2336" t="s">
        <v>3568</v>
      </c>
      <c r="C2336" t="s">
        <v>17</v>
      </c>
      <c r="D2336" t="s">
        <v>3581</v>
      </c>
      <c r="E2336" t="s">
        <v>252</v>
      </c>
      <c r="F2336" t="s">
        <v>3576</v>
      </c>
      <c r="G2336" t="s">
        <v>386</v>
      </c>
    </row>
    <row r="2337" spans="1:7" x14ac:dyDescent="0.3">
      <c r="A2337" t="s">
        <v>3575</v>
      </c>
      <c r="B2337" t="s">
        <v>3568</v>
      </c>
      <c r="C2337" t="s">
        <v>17</v>
      </c>
      <c r="D2337" t="s">
        <v>3581</v>
      </c>
      <c r="E2337" t="s">
        <v>45</v>
      </c>
      <c r="F2337" t="s">
        <v>3576</v>
      </c>
      <c r="G2337" t="s">
        <v>386</v>
      </c>
    </row>
    <row r="2338" spans="1:7" x14ac:dyDescent="0.3">
      <c r="A2338" t="s">
        <v>3575</v>
      </c>
      <c r="B2338" t="s">
        <v>3568</v>
      </c>
      <c r="C2338" t="s">
        <v>17</v>
      </c>
      <c r="D2338" t="s">
        <v>3581</v>
      </c>
      <c r="E2338" t="s">
        <v>83</v>
      </c>
      <c r="F2338" t="s">
        <v>3576</v>
      </c>
      <c r="G2338" t="s">
        <v>386</v>
      </c>
    </row>
    <row r="2339" spans="1:7" x14ac:dyDescent="0.3">
      <c r="A2339" t="s">
        <v>3575</v>
      </c>
      <c r="B2339" t="s">
        <v>3568</v>
      </c>
      <c r="C2339" t="s">
        <v>17</v>
      </c>
      <c r="D2339" t="s">
        <v>3581</v>
      </c>
      <c r="E2339" t="s">
        <v>339</v>
      </c>
      <c r="F2339" t="s">
        <v>3576</v>
      </c>
      <c r="G2339" t="s">
        <v>386</v>
      </c>
    </row>
    <row r="2340" spans="1:7" x14ac:dyDescent="0.3">
      <c r="A2340" t="s">
        <v>3575</v>
      </c>
      <c r="B2340" t="s">
        <v>3568</v>
      </c>
      <c r="C2340" t="s">
        <v>17</v>
      </c>
      <c r="D2340" t="s">
        <v>3581</v>
      </c>
      <c r="E2340" t="s">
        <v>74</v>
      </c>
      <c r="F2340" t="s">
        <v>3576</v>
      </c>
      <c r="G2340" t="s">
        <v>386</v>
      </c>
    </row>
    <row r="2341" spans="1:7" x14ac:dyDescent="0.3">
      <c r="A2341" t="s">
        <v>3575</v>
      </c>
      <c r="B2341" t="s">
        <v>3568</v>
      </c>
      <c r="C2341" t="s">
        <v>17</v>
      </c>
      <c r="D2341" t="s">
        <v>3581</v>
      </c>
      <c r="E2341" t="s">
        <v>363</v>
      </c>
      <c r="F2341" t="s">
        <v>3576</v>
      </c>
      <c r="G2341" t="s">
        <v>386</v>
      </c>
    </row>
    <row r="2342" spans="1:7" x14ac:dyDescent="0.3">
      <c r="A2342" t="s">
        <v>3575</v>
      </c>
      <c r="B2342" t="s">
        <v>3568</v>
      </c>
      <c r="C2342" t="s">
        <v>17</v>
      </c>
      <c r="D2342" t="s">
        <v>3581</v>
      </c>
      <c r="E2342" t="s">
        <v>32</v>
      </c>
      <c r="F2342" t="s">
        <v>3576</v>
      </c>
      <c r="G2342" t="s">
        <v>386</v>
      </c>
    </row>
    <row r="2343" spans="1:7" x14ac:dyDescent="0.3">
      <c r="A2343" t="s">
        <v>3575</v>
      </c>
      <c r="B2343" t="s">
        <v>3568</v>
      </c>
      <c r="C2343" t="s">
        <v>17</v>
      </c>
      <c r="D2343" t="s">
        <v>3581</v>
      </c>
      <c r="E2343" t="s">
        <v>59</v>
      </c>
      <c r="F2343" t="s">
        <v>3576</v>
      </c>
      <c r="G2343" t="s">
        <v>386</v>
      </c>
    </row>
    <row r="2344" spans="1:7" x14ac:dyDescent="0.3">
      <c r="A2344" t="s">
        <v>3575</v>
      </c>
      <c r="B2344" t="s">
        <v>3568</v>
      </c>
      <c r="C2344" t="s">
        <v>17</v>
      </c>
      <c r="D2344" t="s">
        <v>3581</v>
      </c>
      <c r="E2344" t="s">
        <v>179</v>
      </c>
      <c r="F2344" t="s">
        <v>3576</v>
      </c>
      <c r="G2344" t="s">
        <v>386</v>
      </c>
    </row>
    <row r="2345" spans="1:7" x14ac:dyDescent="0.3">
      <c r="A2345" t="s">
        <v>3575</v>
      </c>
      <c r="B2345" t="s">
        <v>3568</v>
      </c>
      <c r="C2345" t="s">
        <v>17</v>
      </c>
      <c r="D2345" t="s">
        <v>3581</v>
      </c>
      <c r="E2345" t="s">
        <v>220</v>
      </c>
      <c r="F2345" t="s">
        <v>3576</v>
      </c>
      <c r="G2345" t="s">
        <v>386</v>
      </c>
    </row>
    <row r="2346" spans="1:7" x14ac:dyDescent="0.3">
      <c r="A2346" t="s">
        <v>3575</v>
      </c>
      <c r="B2346" t="s">
        <v>3568</v>
      </c>
      <c r="C2346" t="s">
        <v>17</v>
      </c>
      <c r="D2346" t="s">
        <v>3581</v>
      </c>
      <c r="E2346" t="s">
        <v>89</v>
      </c>
      <c r="F2346" t="s">
        <v>3576</v>
      </c>
      <c r="G2346" t="s">
        <v>386</v>
      </c>
    </row>
    <row r="2347" spans="1:7" x14ac:dyDescent="0.3">
      <c r="A2347" t="s">
        <v>3575</v>
      </c>
      <c r="B2347" t="s">
        <v>3568</v>
      </c>
      <c r="C2347" t="s">
        <v>17</v>
      </c>
      <c r="D2347" t="s">
        <v>3581</v>
      </c>
      <c r="E2347" t="s">
        <v>66</v>
      </c>
      <c r="F2347" t="s">
        <v>3576</v>
      </c>
      <c r="G2347" t="s">
        <v>386</v>
      </c>
    </row>
    <row r="2348" spans="1:7" x14ac:dyDescent="0.3">
      <c r="A2348" t="s">
        <v>3575</v>
      </c>
      <c r="B2348" t="s">
        <v>3568</v>
      </c>
      <c r="C2348" t="s">
        <v>17</v>
      </c>
      <c r="D2348" t="s">
        <v>3581</v>
      </c>
      <c r="E2348" t="s">
        <v>260</v>
      </c>
      <c r="F2348" t="s">
        <v>3576</v>
      </c>
      <c r="G2348" t="s">
        <v>386</v>
      </c>
    </row>
    <row r="2349" spans="1:7" x14ac:dyDescent="0.3">
      <c r="A2349" t="s">
        <v>3575</v>
      </c>
      <c r="B2349" t="s">
        <v>3568</v>
      </c>
      <c r="C2349" t="s">
        <v>17</v>
      </c>
      <c r="D2349" t="s">
        <v>3581</v>
      </c>
      <c r="E2349" t="s">
        <v>94</v>
      </c>
      <c r="F2349" t="s">
        <v>3576</v>
      </c>
      <c r="G2349" t="s">
        <v>386</v>
      </c>
    </row>
    <row r="2350" spans="1:7" x14ac:dyDescent="0.3">
      <c r="A2350" t="s">
        <v>3575</v>
      </c>
      <c r="B2350" t="s">
        <v>3568</v>
      </c>
      <c r="C2350" t="s">
        <v>17</v>
      </c>
      <c r="D2350" t="s">
        <v>3581</v>
      </c>
      <c r="E2350" t="s">
        <v>145</v>
      </c>
      <c r="F2350" t="s">
        <v>3576</v>
      </c>
      <c r="G2350" t="s">
        <v>386</v>
      </c>
    </row>
    <row r="2351" spans="1:7" x14ac:dyDescent="0.3">
      <c r="A2351" t="s">
        <v>3575</v>
      </c>
      <c r="B2351" t="s">
        <v>3568</v>
      </c>
      <c r="C2351" t="s">
        <v>17</v>
      </c>
      <c r="D2351" t="s">
        <v>3581</v>
      </c>
      <c r="E2351" t="s">
        <v>301</v>
      </c>
      <c r="F2351" t="s">
        <v>3576</v>
      </c>
      <c r="G2351" t="s">
        <v>386</v>
      </c>
    </row>
    <row r="2352" spans="1:7" x14ac:dyDescent="0.3">
      <c r="A2352" t="s">
        <v>3575</v>
      </c>
      <c r="B2352" t="s">
        <v>3568</v>
      </c>
      <c r="C2352" t="s">
        <v>17</v>
      </c>
      <c r="D2352" t="s">
        <v>3581</v>
      </c>
      <c r="E2352" t="s">
        <v>302</v>
      </c>
      <c r="F2352" t="s">
        <v>3576</v>
      </c>
      <c r="G2352" t="s">
        <v>386</v>
      </c>
    </row>
    <row r="2353" spans="1:7" x14ac:dyDescent="0.3">
      <c r="A2353" t="s">
        <v>3575</v>
      </c>
      <c r="B2353" t="s">
        <v>3568</v>
      </c>
      <c r="C2353" t="s">
        <v>17</v>
      </c>
      <c r="D2353" t="s">
        <v>3581</v>
      </c>
      <c r="E2353" t="s">
        <v>277</v>
      </c>
      <c r="F2353" t="s">
        <v>3576</v>
      </c>
      <c r="G2353" t="s">
        <v>386</v>
      </c>
    </row>
    <row r="2354" spans="1:7" x14ac:dyDescent="0.3">
      <c r="A2354" t="s">
        <v>3575</v>
      </c>
      <c r="B2354" t="s">
        <v>3568</v>
      </c>
      <c r="C2354" t="s">
        <v>17</v>
      </c>
      <c r="D2354" t="s">
        <v>3581</v>
      </c>
      <c r="E2354" t="s">
        <v>146</v>
      </c>
      <c r="F2354" t="s">
        <v>3576</v>
      </c>
      <c r="G2354" t="s">
        <v>386</v>
      </c>
    </row>
    <row r="2355" spans="1:7" x14ac:dyDescent="0.3">
      <c r="A2355" t="s">
        <v>3575</v>
      </c>
      <c r="B2355" t="s">
        <v>3568</v>
      </c>
      <c r="C2355" t="s">
        <v>17</v>
      </c>
      <c r="D2355" t="s">
        <v>3581</v>
      </c>
      <c r="E2355" t="s">
        <v>47</v>
      </c>
      <c r="F2355" t="s">
        <v>3576</v>
      </c>
      <c r="G2355" t="s">
        <v>386</v>
      </c>
    </row>
    <row r="2356" spans="1:7" x14ac:dyDescent="0.3">
      <c r="A2356" t="s">
        <v>3575</v>
      </c>
      <c r="B2356" t="s">
        <v>3568</v>
      </c>
      <c r="C2356" t="s">
        <v>17</v>
      </c>
      <c r="D2356" t="s">
        <v>3581</v>
      </c>
      <c r="E2356" t="s">
        <v>127</v>
      </c>
      <c r="F2356" t="s">
        <v>3576</v>
      </c>
      <c r="G2356" t="s">
        <v>386</v>
      </c>
    </row>
    <row r="2357" spans="1:7" x14ac:dyDescent="0.3">
      <c r="A2357" t="s">
        <v>3575</v>
      </c>
      <c r="B2357" t="s">
        <v>3568</v>
      </c>
      <c r="C2357" t="s">
        <v>17</v>
      </c>
      <c r="D2357" t="s">
        <v>3581</v>
      </c>
      <c r="E2357" t="s">
        <v>167</v>
      </c>
      <c r="F2357" t="s">
        <v>3576</v>
      </c>
      <c r="G2357" t="s">
        <v>386</v>
      </c>
    </row>
    <row r="2358" spans="1:7" x14ac:dyDescent="0.3">
      <c r="A2358" t="s">
        <v>3575</v>
      </c>
      <c r="B2358" t="s">
        <v>3568</v>
      </c>
      <c r="C2358" t="s">
        <v>17</v>
      </c>
      <c r="D2358" t="s">
        <v>3581</v>
      </c>
      <c r="E2358" t="s">
        <v>288</v>
      </c>
      <c r="F2358" t="s">
        <v>3576</v>
      </c>
      <c r="G2358" t="s">
        <v>386</v>
      </c>
    </row>
    <row r="2359" spans="1:7" x14ac:dyDescent="0.3">
      <c r="A2359" t="s">
        <v>3575</v>
      </c>
      <c r="B2359" t="s">
        <v>3568</v>
      </c>
      <c r="C2359" t="s">
        <v>17</v>
      </c>
      <c r="D2359" t="s">
        <v>3581</v>
      </c>
      <c r="E2359" t="s">
        <v>198</v>
      </c>
      <c r="F2359" t="s">
        <v>3576</v>
      </c>
      <c r="G2359" t="s">
        <v>386</v>
      </c>
    </row>
    <row r="2360" spans="1:7" x14ac:dyDescent="0.3">
      <c r="A2360" t="s">
        <v>3575</v>
      </c>
      <c r="B2360" t="s">
        <v>3568</v>
      </c>
      <c r="C2360" t="s">
        <v>17</v>
      </c>
      <c r="D2360" t="s">
        <v>3581</v>
      </c>
      <c r="E2360" t="s">
        <v>203</v>
      </c>
      <c r="F2360" t="s">
        <v>3576</v>
      </c>
      <c r="G2360" t="s">
        <v>386</v>
      </c>
    </row>
    <row r="2361" spans="1:7" x14ac:dyDescent="0.3">
      <c r="A2361" t="s">
        <v>3575</v>
      </c>
      <c r="B2361" t="s">
        <v>3568</v>
      </c>
      <c r="C2361" t="s">
        <v>17</v>
      </c>
      <c r="D2361" t="s">
        <v>3581</v>
      </c>
      <c r="E2361" t="s">
        <v>128</v>
      </c>
      <c r="F2361" t="s">
        <v>3576</v>
      </c>
      <c r="G2361" t="s">
        <v>386</v>
      </c>
    </row>
    <row r="2362" spans="1:7" x14ac:dyDescent="0.3">
      <c r="A2362" t="s">
        <v>3575</v>
      </c>
      <c r="B2362" t="s">
        <v>3568</v>
      </c>
      <c r="C2362" t="s">
        <v>17</v>
      </c>
      <c r="D2362" t="s">
        <v>3581</v>
      </c>
      <c r="E2362" t="s">
        <v>239</v>
      </c>
      <c r="F2362" t="s">
        <v>3576</v>
      </c>
      <c r="G2362" t="s">
        <v>386</v>
      </c>
    </row>
    <row r="2363" spans="1:7" x14ac:dyDescent="0.3">
      <c r="A2363" t="s">
        <v>3575</v>
      </c>
      <c r="B2363" t="s">
        <v>3568</v>
      </c>
      <c r="C2363" t="s">
        <v>17</v>
      </c>
      <c r="D2363" t="s">
        <v>3581</v>
      </c>
      <c r="E2363" t="s">
        <v>262</v>
      </c>
      <c r="F2363" t="s">
        <v>3576</v>
      </c>
      <c r="G2363" t="s">
        <v>386</v>
      </c>
    </row>
    <row r="2364" spans="1:7" x14ac:dyDescent="0.3">
      <c r="A2364" t="s">
        <v>3575</v>
      </c>
      <c r="B2364" t="s">
        <v>3568</v>
      </c>
      <c r="C2364" t="s">
        <v>17</v>
      </c>
      <c r="D2364" t="s">
        <v>3581</v>
      </c>
      <c r="E2364" t="s">
        <v>284</v>
      </c>
      <c r="F2364" t="s">
        <v>3576</v>
      </c>
      <c r="G2364" t="s">
        <v>386</v>
      </c>
    </row>
    <row r="2365" spans="1:7" x14ac:dyDescent="0.3">
      <c r="A2365" t="s">
        <v>3575</v>
      </c>
      <c r="B2365" t="s">
        <v>3568</v>
      </c>
      <c r="C2365" t="s">
        <v>17</v>
      </c>
      <c r="D2365" t="s">
        <v>3581</v>
      </c>
      <c r="E2365" t="s">
        <v>200</v>
      </c>
      <c r="F2365" t="s">
        <v>3576</v>
      </c>
      <c r="G2365" t="s">
        <v>386</v>
      </c>
    </row>
    <row r="2366" spans="1:7" x14ac:dyDescent="0.3">
      <c r="A2366" t="s">
        <v>3575</v>
      </c>
      <c r="B2366" t="s">
        <v>3568</v>
      </c>
      <c r="C2366" t="s">
        <v>17</v>
      </c>
      <c r="D2366" t="s">
        <v>3581</v>
      </c>
      <c r="E2366" t="s">
        <v>253</v>
      </c>
      <c r="F2366" t="s">
        <v>3576</v>
      </c>
      <c r="G2366" t="s">
        <v>386</v>
      </c>
    </row>
    <row r="2367" spans="1:7" x14ac:dyDescent="0.3">
      <c r="A2367" t="s">
        <v>3575</v>
      </c>
      <c r="B2367" t="s">
        <v>3568</v>
      </c>
      <c r="C2367" t="s">
        <v>17</v>
      </c>
      <c r="D2367" t="s">
        <v>3581</v>
      </c>
      <c r="E2367" t="s">
        <v>286</v>
      </c>
      <c r="F2367" t="s">
        <v>3576</v>
      </c>
      <c r="G2367" t="s">
        <v>386</v>
      </c>
    </row>
    <row r="2368" spans="1:7" x14ac:dyDescent="0.3">
      <c r="A2368" t="s">
        <v>3575</v>
      </c>
      <c r="B2368" t="s">
        <v>3568</v>
      </c>
      <c r="C2368" t="s">
        <v>17</v>
      </c>
      <c r="D2368" t="s">
        <v>3581</v>
      </c>
      <c r="E2368" t="s">
        <v>104</v>
      </c>
      <c r="F2368" t="s">
        <v>3576</v>
      </c>
      <c r="G2368" t="s">
        <v>386</v>
      </c>
    </row>
    <row r="2369" spans="1:7" x14ac:dyDescent="0.3">
      <c r="A2369" t="s">
        <v>3575</v>
      </c>
      <c r="B2369" t="s">
        <v>3568</v>
      </c>
      <c r="C2369" t="s">
        <v>17</v>
      </c>
      <c r="D2369" t="s">
        <v>3581</v>
      </c>
      <c r="E2369" t="s">
        <v>201</v>
      </c>
      <c r="F2369" t="s">
        <v>3576</v>
      </c>
      <c r="G2369" t="s">
        <v>386</v>
      </c>
    </row>
    <row r="2370" spans="1:7" x14ac:dyDescent="0.3">
      <c r="A2370" t="s">
        <v>3575</v>
      </c>
      <c r="B2370" t="s">
        <v>3568</v>
      </c>
      <c r="C2370" t="s">
        <v>17</v>
      </c>
      <c r="D2370" t="s">
        <v>3581</v>
      </c>
      <c r="E2370" t="s">
        <v>281</v>
      </c>
      <c r="F2370" t="s">
        <v>3576</v>
      </c>
      <c r="G2370" t="s">
        <v>386</v>
      </c>
    </row>
    <row r="2371" spans="1:7" x14ac:dyDescent="0.3">
      <c r="A2371" t="s">
        <v>3575</v>
      </c>
      <c r="B2371" t="s">
        <v>3568</v>
      </c>
      <c r="C2371" t="s">
        <v>17</v>
      </c>
      <c r="D2371" t="s">
        <v>3581</v>
      </c>
      <c r="E2371" t="s">
        <v>202</v>
      </c>
      <c r="F2371" t="s">
        <v>3576</v>
      </c>
      <c r="G2371" t="s">
        <v>386</v>
      </c>
    </row>
    <row r="2372" spans="1:7" x14ac:dyDescent="0.3">
      <c r="A2372" t="s">
        <v>3575</v>
      </c>
      <c r="B2372" t="s">
        <v>3568</v>
      </c>
      <c r="C2372" t="s">
        <v>17</v>
      </c>
      <c r="D2372" t="s">
        <v>3581</v>
      </c>
      <c r="E2372" t="s">
        <v>105</v>
      </c>
      <c r="F2372" t="s">
        <v>3576</v>
      </c>
      <c r="G2372" t="s">
        <v>386</v>
      </c>
    </row>
    <row r="2373" spans="1:7" x14ac:dyDescent="0.3">
      <c r="A2373" t="s">
        <v>3575</v>
      </c>
      <c r="B2373" t="s">
        <v>3568</v>
      </c>
      <c r="C2373" t="s">
        <v>17</v>
      </c>
      <c r="D2373" t="s">
        <v>3581</v>
      </c>
      <c r="E2373" t="s">
        <v>158</v>
      </c>
      <c r="F2373" t="s">
        <v>3576</v>
      </c>
      <c r="G2373" t="s">
        <v>386</v>
      </c>
    </row>
    <row r="2374" spans="1:7" x14ac:dyDescent="0.3">
      <c r="A2374" t="s">
        <v>3575</v>
      </c>
      <c r="B2374" t="s">
        <v>3568</v>
      </c>
      <c r="C2374" t="s">
        <v>17</v>
      </c>
      <c r="D2374" t="s">
        <v>3581</v>
      </c>
      <c r="E2374" t="s">
        <v>33</v>
      </c>
      <c r="F2374" t="s">
        <v>3576</v>
      </c>
      <c r="G2374" t="s">
        <v>386</v>
      </c>
    </row>
    <row r="2375" spans="1:7" x14ac:dyDescent="0.3">
      <c r="A2375" t="s">
        <v>3575</v>
      </c>
      <c r="B2375" t="s">
        <v>3568</v>
      </c>
      <c r="C2375" t="s">
        <v>17</v>
      </c>
      <c r="D2375" t="s">
        <v>3581</v>
      </c>
      <c r="E2375" t="s">
        <v>334</v>
      </c>
      <c r="F2375" t="s">
        <v>3576</v>
      </c>
      <c r="G2375" t="s">
        <v>386</v>
      </c>
    </row>
    <row r="2376" spans="1:7" x14ac:dyDescent="0.3">
      <c r="A2376" t="s">
        <v>3575</v>
      </c>
      <c r="B2376" t="s">
        <v>3568</v>
      </c>
      <c r="C2376" t="s">
        <v>17</v>
      </c>
      <c r="D2376" t="s">
        <v>3581</v>
      </c>
      <c r="E2376" t="s">
        <v>241</v>
      </c>
      <c r="F2376" t="s">
        <v>3576</v>
      </c>
      <c r="G2376" t="s">
        <v>386</v>
      </c>
    </row>
    <row r="2377" spans="1:7" x14ac:dyDescent="0.3">
      <c r="A2377" t="s">
        <v>3575</v>
      </c>
      <c r="B2377" t="s">
        <v>3568</v>
      </c>
      <c r="C2377" t="s">
        <v>17</v>
      </c>
      <c r="D2377" t="s">
        <v>3581</v>
      </c>
      <c r="E2377" t="s">
        <v>106</v>
      </c>
      <c r="F2377" t="s">
        <v>3576</v>
      </c>
      <c r="G2377" t="s">
        <v>386</v>
      </c>
    </row>
    <row r="2378" spans="1:7" x14ac:dyDescent="0.3">
      <c r="A2378" t="s">
        <v>3575</v>
      </c>
      <c r="B2378" t="s">
        <v>3568</v>
      </c>
      <c r="C2378" t="s">
        <v>17</v>
      </c>
      <c r="D2378" t="s">
        <v>3581</v>
      </c>
      <c r="E2378" t="s">
        <v>62</v>
      </c>
      <c r="F2378" t="s">
        <v>3576</v>
      </c>
      <c r="G2378" t="s">
        <v>386</v>
      </c>
    </row>
    <row r="2379" spans="1:7" x14ac:dyDescent="0.3">
      <c r="A2379" t="s">
        <v>3575</v>
      </c>
      <c r="B2379" t="s">
        <v>3568</v>
      </c>
      <c r="C2379" t="s">
        <v>17</v>
      </c>
      <c r="D2379" t="s">
        <v>3581</v>
      </c>
      <c r="E2379" t="s">
        <v>165</v>
      </c>
      <c r="F2379" t="s">
        <v>3576</v>
      </c>
      <c r="G2379" t="s">
        <v>386</v>
      </c>
    </row>
    <row r="2380" spans="1:7" x14ac:dyDescent="0.3">
      <c r="A2380" t="s">
        <v>3575</v>
      </c>
      <c r="B2380" t="s">
        <v>3568</v>
      </c>
      <c r="C2380" t="s">
        <v>17</v>
      </c>
      <c r="D2380" t="s">
        <v>3581</v>
      </c>
      <c r="E2380" t="s">
        <v>303</v>
      </c>
      <c r="F2380" t="s">
        <v>3576</v>
      </c>
      <c r="G2380" t="s">
        <v>386</v>
      </c>
    </row>
    <row r="2381" spans="1:7" x14ac:dyDescent="0.3">
      <c r="A2381" t="s">
        <v>3575</v>
      </c>
      <c r="B2381" t="s">
        <v>3568</v>
      </c>
      <c r="C2381" t="s">
        <v>17</v>
      </c>
      <c r="D2381" t="s">
        <v>3581</v>
      </c>
      <c r="E2381" t="s">
        <v>67</v>
      </c>
      <c r="F2381" t="s">
        <v>3576</v>
      </c>
      <c r="G2381" t="s">
        <v>386</v>
      </c>
    </row>
    <row r="2382" spans="1:7" x14ac:dyDescent="0.3">
      <c r="A2382" t="s">
        <v>3575</v>
      </c>
      <c r="B2382" t="s">
        <v>3568</v>
      </c>
      <c r="C2382" t="s">
        <v>17</v>
      </c>
      <c r="D2382" t="s">
        <v>3581</v>
      </c>
      <c r="E2382" t="s">
        <v>137</v>
      </c>
      <c r="F2382" t="s">
        <v>3576</v>
      </c>
      <c r="G2382" t="s">
        <v>386</v>
      </c>
    </row>
    <row r="2383" spans="1:7" x14ac:dyDescent="0.3">
      <c r="A2383" t="s">
        <v>3575</v>
      </c>
      <c r="B2383" t="s">
        <v>3568</v>
      </c>
      <c r="C2383" t="s">
        <v>17</v>
      </c>
      <c r="D2383" t="s">
        <v>3581</v>
      </c>
      <c r="E2383" t="s">
        <v>180</v>
      </c>
      <c r="F2383" t="s">
        <v>3576</v>
      </c>
      <c r="G2383" t="s">
        <v>386</v>
      </c>
    </row>
    <row r="2384" spans="1:7" x14ac:dyDescent="0.3">
      <c r="A2384" t="s">
        <v>3575</v>
      </c>
      <c r="B2384" t="s">
        <v>3568</v>
      </c>
      <c r="C2384" t="s">
        <v>17</v>
      </c>
      <c r="D2384" t="s">
        <v>3581</v>
      </c>
      <c r="E2384" t="s">
        <v>44</v>
      </c>
      <c r="F2384" t="s">
        <v>3576</v>
      </c>
      <c r="G2384" t="s">
        <v>386</v>
      </c>
    </row>
    <row r="2385" spans="1:7" x14ac:dyDescent="0.3">
      <c r="A2385" t="s">
        <v>3575</v>
      </c>
      <c r="B2385" t="s">
        <v>3568</v>
      </c>
      <c r="C2385" t="s">
        <v>17</v>
      </c>
      <c r="D2385" t="s">
        <v>3581</v>
      </c>
      <c r="E2385" t="s">
        <v>25</v>
      </c>
      <c r="F2385" t="s">
        <v>3576</v>
      </c>
      <c r="G2385" t="s">
        <v>386</v>
      </c>
    </row>
    <row r="2386" spans="1:7" x14ac:dyDescent="0.3">
      <c r="A2386" t="s">
        <v>3575</v>
      </c>
      <c r="B2386" t="s">
        <v>3568</v>
      </c>
      <c r="C2386" t="s">
        <v>17</v>
      </c>
      <c r="D2386" t="s">
        <v>3581</v>
      </c>
      <c r="E2386" t="s">
        <v>166</v>
      </c>
      <c r="F2386" t="s">
        <v>3576</v>
      </c>
      <c r="G2386" t="s">
        <v>386</v>
      </c>
    </row>
    <row r="2387" spans="1:7" x14ac:dyDescent="0.3">
      <c r="A2387" t="s">
        <v>3575</v>
      </c>
      <c r="B2387" t="s">
        <v>3568</v>
      </c>
      <c r="C2387" t="s">
        <v>17</v>
      </c>
      <c r="D2387" t="s">
        <v>3581</v>
      </c>
      <c r="E2387" t="s">
        <v>352</v>
      </c>
      <c r="F2387" t="s">
        <v>3576</v>
      </c>
      <c r="G2387" t="s">
        <v>386</v>
      </c>
    </row>
    <row r="2388" spans="1:7" x14ac:dyDescent="0.3">
      <c r="A2388" t="s">
        <v>3575</v>
      </c>
      <c r="B2388" t="s">
        <v>3568</v>
      </c>
      <c r="C2388" t="s">
        <v>17</v>
      </c>
      <c r="D2388" t="s">
        <v>3581</v>
      </c>
      <c r="E2388" t="s">
        <v>221</v>
      </c>
      <c r="F2388" t="s">
        <v>3576</v>
      </c>
      <c r="G2388" t="s">
        <v>386</v>
      </c>
    </row>
    <row r="2389" spans="1:7" x14ac:dyDescent="0.3">
      <c r="A2389" t="s">
        <v>3575</v>
      </c>
      <c r="B2389" t="s">
        <v>3568</v>
      </c>
      <c r="C2389" t="s">
        <v>17</v>
      </c>
      <c r="D2389" t="s">
        <v>3581</v>
      </c>
      <c r="E2389" t="s">
        <v>242</v>
      </c>
      <c r="F2389" t="s">
        <v>3576</v>
      </c>
      <c r="G2389" t="s">
        <v>386</v>
      </c>
    </row>
    <row r="2390" spans="1:7" x14ac:dyDescent="0.3">
      <c r="A2390" t="s">
        <v>3575</v>
      </c>
      <c r="B2390" t="s">
        <v>3568</v>
      </c>
      <c r="C2390" t="s">
        <v>17</v>
      </c>
      <c r="D2390" t="s">
        <v>3581</v>
      </c>
      <c r="E2390" t="s">
        <v>343</v>
      </c>
      <c r="F2390" t="s">
        <v>3576</v>
      </c>
      <c r="G2390" t="s">
        <v>386</v>
      </c>
    </row>
    <row r="2391" spans="1:7" x14ac:dyDescent="0.3">
      <c r="A2391" t="s">
        <v>3575</v>
      </c>
      <c r="B2391" t="s">
        <v>3568</v>
      </c>
      <c r="C2391" t="s">
        <v>17</v>
      </c>
      <c r="D2391" t="s">
        <v>3581</v>
      </c>
      <c r="E2391" t="s">
        <v>263</v>
      </c>
      <c r="F2391" t="s">
        <v>3576</v>
      </c>
      <c r="G2391" t="s">
        <v>386</v>
      </c>
    </row>
    <row r="2392" spans="1:7" x14ac:dyDescent="0.3">
      <c r="A2392" t="s">
        <v>3575</v>
      </c>
      <c r="B2392" t="s">
        <v>3568</v>
      </c>
      <c r="C2392" t="s">
        <v>17</v>
      </c>
      <c r="D2392" t="s">
        <v>3581</v>
      </c>
      <c r="E2392" t="s">
        <v>181</v>
      </c>
      <c r="F2392" t="s">
        <v>3576</v>
      </c>
      <c r="G2392" t="s">
        <v>386</v>
      </c>
    </row>
    <row r="2393" spans="1:7" x14ac:dyDescent="0.3">
      <c r="A2393" t="s">
        <v>3575</v>
      </c>
      <c r="B2393" t="s">
        <v>3568</v>
      </c>
      <c r="C2393" t="s">
        <v>17</v>
      </c>
      <c r="D2393" t="s">
        <v>3581</v>
      </c>
      <c r="E2393" t="s">
        <v>222</v>
      </c>
      <c r="F2393" t="s">
        <v>3576</v>
      </c>
      <c r="G2393" t="s">
        <v>386</v>
      </c>
    </row>
    <row r="2394" spans="1:7" x14ac:dyDescent="0.3">
      <c r="A2394" t="s">
        <v>3575</v>
      </c>
      <c r="B2394" t="s">
        <v>3568</v>
      </c>
      <c r="C2394" t="s">
        <v>17</v>
      </c>
      <c r="D2394" t="s">
        <v>3581</v>
      </c>
      <c r="E2394" t="s">
        <v>138</v>
      </c>
      <c r="F2394" t="s">
        <v>3576</v>
      </c>
      <c r="G2394" t="s">
        <v>386</v>
      </c>
    </row>
    <row r="2395" spans="1:7" x14ac:dyDescent="0.3">
      <c r="A2395" t="s">
        <v>3575</v>
      </c>
      <c r="B2395" t="s">
        <v>3568</v>
      </c>
      <c r="C2395" t="s">
        <v>17</v>
      </c>
      <c r="D2395" t="s">
        <v>3581</v>
      </c>
      <c r="E2395" t="s">
        <v>148</v>
      </c>
      <c r="F2395" t="s">
        <v>3576</v>
      </c>
      <c r="G2395" t="s">
        <v>386</v>
      </c>
    </row>
    <row r="2396" spans="1:7" x14ac:dyDescent="0.3">
      <c r="A2396" t="s">
        <v>3575</v>
      </c>
      <c r="B2396" t="s">
        <v>3568</v>
      </c>
      <c r="C2396" t="s">
        <v>17</v>
      </c>
      <c r="D2396" t="s">
        <v>3581</v>
      </c>
      <c r="E2396" t="s">
        <v>264</v>
      </c>
      <c r="F2396" t="s">
        <v>3576</v>
      </c>
      <c r="G2396" t="s">
        <v>386</v>
      </c>
    </row>
    <row r="2397" spans="1:7" x14ac:dyDescent="0.3">
      <c r="A2397" t="s">
        <v>3575</v>
      </c>
      <c r="B2397" t="s">
        <v>3568</v>
      </c>
      <c r="C2397" t="s">
        <v>17</v>
      </c>
      <c r="D2397" t="s">
        <v>3581</v>
      </c>
      <c r="E2397" t="s">
        <v>48</v>
      </c>
      <c r="F2397" t="s">
        <v>3576</v>
      </c>
      <c r="G2397" t="s">
        <v>386</v>
      </c>
    </row>
    <row r="2398" spans="1:7" x14ac:dyDescent="0.3">
      <c r="A2398" t="s">
        <v>3575</v>
      </c>
      <c r="B2398" t="s">
        <v>3568</v>
      </c>
      <c r="C2398" t="s">
        <v>17</v>
      </c>
      <c r="D2398" t="s">
        <v>3581</v>
      </c>
      <c r="E2398" t="s">
        <v>107</v>
      </c>
      <c r="F2398" t="s">
        <v>3576</v>
      </c>
      <c r="G2398" t="s">
        <v>386</v>
      </c>
    </row>
    <row r="2399" spans="1:7" x14ac:dyDescent="0.3">
      <c r="A2399" t="s">
        <v>3575</v>
      </c>
      <c r="B2399" t="s">
        <v>3568</v>
      </c>
      <c r="C2399" t="s">
        <v>17</v>
      </c>
      <c r="D2399" t="s">
        <v>3581</v>
      </c>
      <c r="E2399" t="s">
        <v>304</v>
      </c>
      <c r="F2399" t="s">
        <v>3576</v>
      </c>
      <c r="G2399" t="s">
        <v>386</v>
      </c>
    </row>
    <row r="2400" spans="1:7" x14ac:dyDescent="0.3">
      <c r="A2400" t="s">
        <v>3575</v>
      </c>
      <c r="B2400" t="s">
        <v>3568</v>
      </c>
      <c r="C2400" t="s">
        <v>17</v>
      </c>
      <c r="D2400" t="s">
        <v>3581</v>
      </c>
      <c r="E2400" t="s">
        <v>204</v>
      </c>
      <c r="F2400" t="s">
        <v>3576</v>
      </c>
      <c r="G2400" t="s">
        <v>386</v>
      </c>
    </row>
    <row r="2401" spans="1:7" x14ac:dyDescent="0.3">
      <c r="A2401" t="s">
        <v>3575</v>
      </c>
      <c r="B2401" t="s">
        <v>3568</v>
      </c>
      <c r="C2401" t="s">
        <v>17</v>
      </c>
      <c r="D2401" t="s">
        <v>3581</v>
      </c>
      <c r="E2401" t="s">
        <v>347</v>
      </c>
      <c r="F2401" t="s">
        <v>3576</v>
      </c>
      <c r="G2401" t="s">
        <v>386</v>
      </c>
    </row>
    <row r="2402" spans="1:7" x14ac:dyDescent="0.3">
      <c r="A2402" t="s">
        <v>3575</v>
      </c>
      <c r="B2402" t="s">
        <v>3568</v>
      </c>
      <c r="C2402" t="s">
        <v>17</v>
      </c>
      <c r="D2402" t="s">
        <v>3581</v>
      </c>
      <c r="E2402" t="s">
        <v>90</v>
      </c>
      <c r="F2402" t="s">
        <v>3576</v>
      </c>
      <c r="G2402" t="s">
        <v>386</v>
      </c>
    </row>
    <row r="2403" spans="1:7" x14ac:dyDescent="0.3">
      <c r="A2403" t="s">
        <v>3575</v>
      </c>
      <c r="B2403" t="s">
        <v>3568</v>
      </c>
      <c r="C2403" t="s">
        <v>17</v>
      </c>
      <c r="D2403" t="s">
        <v>3581</v>
      </c>
      <c r="E2403" t="s">
        <v>91</v>
      </c>
      <c r="F2403" t="s">
        <v>3576</v>
      </c>
      <c r="G2403" t="s">
        <v>386</v>
      </c>
    </row>
    <row r="2404" spans="1:7" x14ac:dyDescent="0.3">
      <c r="A2404" t="s">
        <v>3575</v>
      </c>
      <c r="B2404" t="s">
        <v>3568</v>
      </c>
      <c r="C2404" t="s">
        <v>17</v>
      </c>
      <c r="D2404" t="s">
        <v>3581</v>
      </c>
      <c r="E2404" t="s">
        <v>139</v>
      </c>
      <c r="F2404" t="s">
        <v>3576</v>
      </c>
      <c r="G2404" t="s">
        <v>386</v>
      </c>
    </row>
    <row r="2405" spans="1:7" x14ac:dyDescent="0.3">
      <c r="A2405" t="s">
        <v>3575</v>
      </c>
      <c r="B2405" t="s">
        <v>3568</v>
      </c>
      <c r="C2405" t="s">
        <v>17</v>
      </c>
      <c r="D2405" t="s">
        <v>3581</v>
      </c>
      <c r="E2405" t="s">
        <v>243</v>
      </c>
      <c r="F2405" t="s">
        <v>3576</v>
      </c>
      <c r="G2405" t="s">
        <v>386</v>
      </c>
    </row>
    <row r="2406" spans="1:7" x14ac:dyDescent="0.3">
      <c r="A2406" t="s">
        <v>3575</v>
      </c>
      <c r="B2406" t="s">
        <v>3568</v>
      </c>
      <c r="C2406" t="s">
        <v>17</v>
      </c>
      <c r="D2406" t="s">
        <v>3581</v>
      </c>
      <c r="E2406" t="s">
        <v>305</v>
      </c>
      <c r="F2406" t="s">
        <v>3576</v>
      </c>
      <c r="G2406" t="s">
        <v>386</v>
      </c>
    </row>
    <row r="2407" spans="1:7" x14ac:dyDescent="0.3">
      <c r="A2407" t="s">
        <v>3575</v>
      </c>
      <c r="B2407" t="s">
        <v>3568</v>
      </c>
      <c r="C2407" t="s">
        <v>17</v>
      </c>
      <c r="D2407" t="s">
        <v>3581</v>
      </c>
      <c r="E2407" t="s">
        <v>168</v>
      </c>
      <c r="F2407" t="s">
        <v>3576</v>
      </c>
      <c r="G2407" t="s">
        <v>386</v>
      </c>
    </row>
    <row r="2408" spans="1:7" x14ac:dyDescent="0.3">
      <c r="A2408" t="s">
        <v>3575</v>
      </c>
      <c r="B2408" t="s">
        <v>3568</v>
      </c>
      <c r="C2408" t="s">
        <v>17</v>
      </c>
      <c r="D2408" t="s">
        <v>3581</v>
      </c>
      <c r="E2408" t="s">
        <v>223</v>
      </c>
      <c r="F2408" t="s">
        <v>3576</v>
      </c>
      <c r="G2408" t="s">
        <v>386</v>
      </c>
    </row>
    <row r="2409" spans="1:7" x14ac:dyDescent="0.3">
      <c r="A2409" t="s">
        <v>3575</v>
      </c>
      <c r="B2409" t="s">
        <v>3568</v>
      </c>
      <c r="C2409" t="s">
        <v>17</v>
      </c>
      <c r="D2409" t="s">
        <v>3581</v>
      </c>
      <c r="E2409" t="s">
        <v>51</v>
      </c>
      <c r="F2409" t="s">
        <v>3576</v>
      </c>
      <c r="G2409" t="s">
        <v>386</v>
      </c>
    </row>
    <row r="2410" spans="1:7" x14ac:dyDescent="0.3">
      <c r="A2410" t="s">
        <v>3575</v>
      </c>
      <c r="B2410" t="s">
        <v>3568</v>
      </c>
      <c r="C2410" t="s">
        <v>17</v>
      </c>
      <c r="D2410" t="s">
        <v>3581</v>
      </c>
      <c r="E2410" t="s">
        <v>254</v>
      </c>
      <c r="F2410" t="s">
        <v>3576</v>
      </c>
      <c r="G2410" t="s">
        <v>386</v>
      </c>
    </row>
    <row r="2411" spans="1:7" x14ac:dyDescent="0.3">
      <c r="A2411" t="s">
        <v>3575</v>
      </c>
      <c r="B2411" t="s">
        <v>3568</v>
      </c>
      <c r="C2411" t="s">
        <v>17</v>
      </c>
      <c r="D2411" t="s">
        <v>3581</v>
      </c>
      <c r="E2411" t="s">
        <v>255</v>
      </c>
      <c r="F2411" t="s">
        <v>3576</v>
      </c>
      <c r="G2411" t="s">
        <v>386</v>
      </c>
    </row>
    <row r="2412" spans="1:7" x14ac:dyDescent="0.3">
      <c r="A2412" t="s">
        <v>3575</v>
      </c>
      <c r="B2412" t="s">
        <v>3568</v>
      </c>
      <c r="C2412" t="s">
        <v>17</v>
      </c>
      <c r="D2412" t="s">
        <v>3581</v>
      </c>
      <c r="E2412" t="s">
        <v>278</v>
      </c>
      <c r="F2412" t="s">
        <v>3576</v>
      </c>
      <c r="G2412" t="s">
        <v>386</v>
      </c>
    </row>
    <row r="2413" spans="1:7" x14ac:dyDescent="0.3">
      <c r="A2413" t="s">
        <v>3575</v>
      </c>
      <c r="B2413" t="s">
        <v>3568</v>
      </c>
      <c r="C2413" t="s">
        <v>17</v>
      </c>
      <c r="D2413" t="s">
        <v>3581</v>
      </c>
      <c r="E2413" t="s">
        <v>359</v>
      </c>
      <c r="F2413" t="s">
        <v>3576</v>
      </c>
      <c r="G2413" t="s">
        <v>386</v>
      </c>
    </row>
    <row r="2414" spans="1:7" x14ac:dyDescent="0.3">
      <c r="A2414" t="s">
        <v>3575</v>
      </c>
      <c r="B2414" t="s">
        <v>3568</v>
      </c>
      <c r="C2414" t="s">
        <v>17</v>
      </c>
      <c r="D2414" t="s">
        <v>3581</v>
      </c>
      <c r="E2414" t="s">
        <v>224</v>
      </c>
      <c r="F2414" t="s">
        <v>3576</v>
      </c>
      <c r="G2414" t="s">
        <v>386</v>
      </c>
    </row>
    <row r="2415" spans="1:7" x14ac:dyDescent="0.3">
      <c r="A2415" t="s">
        <v>3575</v>
      </c>
      <c r="B2415" t="s">
        <v>3568</v>
      </c>
      <c r="C2415" t="s">
        <v>17</v>
      </c>
      <c r="D2415" t="s">
        <v>3581</v>
      </c>
      <c r="E2415" t="s">
        <v>365</v>
      </c>
      <c r="F2415" t="s">
        <v>3576</v>
      </c>
      <c r="G2415" t="s">
        <v>386</v>
      </c>
    </row>
    <row r="2416" spans="1:7" x14ac:dyDescent="0.3">
      <c r="A2416" t="s">
        <v>3575</v>
      </c>
      <c r="B2416" t="s">
        <v>3568</v>
      </c>
      <c r="C2416" t="s">
        <v>17</v>
      </c>
      <c r="D2416" t="s">
        <v>3581</v>
      </c>
      <c r="E2416" t="s">
        <v>225</v>
      </c>
      <c r="F2416" t="s">
        <v>3576</v>
      </c>
      <c r="G2416" t="s">
        <v>386</v>
      </c>
    </row>
    <row r="2417" spans="1:7" x14ac:dyDescent="0.3">
      <c r="A2417" t="s">
        <v>3575</v>
      </c>
      <c r="B2417" t="s">
        <v>3568</v>
      </c>
      <c r="C2417" t="s">
        <v>17</v>
      </c>
      <c r="D2417" t="s">
        <v>3581</v>
      </c>
      <c r="E2417" t="s">
        <v>108</v>
      </c>
      <c r="F2417" t="s">
        <v>3576</v>
      </c>
      <c r="G2417" t="s">
        <v>386</v>
      </c>
    </row>
    <row r="2418" spans="1:7" x14ac:dyDescent="0.3">
      <c r="A2418" t="s">
        <v>3575</v>
      </c>
      <c r="B2418" t="s">
        <v>3568</v>
      </c>
      <c r="C2418" t="s">
        <v>17</v>
      </c>
      <c r="D2418" t="s">
        <v>3581</v>
      </c>
      <c r="E2418" t="s">
        <v>285</v>
      </c>
      <c r="F2418" t="s">
        <v>3576</v>
      </c>
      <c r="G2418" t="s">
        <v>386</v>
      </c>
    </row>
    <row r="2419" spans="1:7" x14ac:dyDescent="0.3">
      <c r="A2419" t="s">
        <v>3575</v>
      </c>
      <c r="B2419" t="s">
        <v>3568</v>
      </c>
      <c r="C2419" t="s">
        <v>17</v>
      </c>
      <c r="D2419" t="s">
        <v>3581</v>
      </c>
      <c r="E2419" t="s">
        <v>84</v>
      </c>
      <c r="F2419" t="s">
        <v>3576</v>
      </c>
      <c r="G2419" t="s">
        <v>386</v>
      </c>
    </row>
    <row r="2420" spans="1:7" x14ac:dyDescent="0.3">
      <c r="A2420" t="s">
        <v>3575</v>
      </c>
      <c r="B2420" t="s">
        <v>3568</v>
      </c>
      <c r="C2420" t="s">
        <v>17</v>
      </c>
      <c r="D2420" t="s">
        <v>3581</v>
      </c>
      <c r="E2420" t="s">
        <v>279</v>
      </c>
      <c r="F2420" t="s">
        <v>3576</v>
      </c>
      <c r="G2420" t="s">
        <v>386</v>
      </c>
    </row>
    <row r="2421" spans="1:7" x14ac:dyDescent="0.3">
      <c r="A2421" t="s">
        <v>3575</v>
      </c>
      <c r="B2421" t="s">
        <v>3568</v>
      </c>
      <c r="C2421" t="s">
        <v>17</v>
      </c>
      <c r="D2421" t="s">
        <v>3581</v>
      </c>
      <c r="E2421" t="s">
        <v>149</v>
      </c>
      <c r="F2421" t="s">
        <v>3576</v>
      </c>
      <c r="G2421" t="s">
        <v>386</v>
      </c>
    </row>
    <row r="2422" spans="1:7" x14ac:dyDescent="0.3">
      <c r="A2422" t="s">
        <v>3575</v>
      </c>
      <c r="B2422" t="s">
        <v>3568</v>
      </c>
      <c r="C2422" t="s">
        <v>17</v>
      </c>
      <c r="D2422" t="s">
        <v>3581</v>
      </c>
      <c r="E2422" t="s">
        <v>176</v>
      </c>
      <c r="F2422" t="s">
        <v>3576</v>
      </c>
      <c r="G2422" t="s">
        <v>386</v>
      </c>
    </row>
    <row r="2423" spans="1:7" x14ac:dyDescent="0.3">
      <c r="A2423" t="s">
        <v>3575</v>
      </c>
      <c r="B2423" t="s">
        <v>3568</v>
      </c>
      <c r="C2423" t="s">
        <v>17</v>
      </c>
      <c r="D2423" t="s">
        <v>3581</v>
      </c>
      <c r="E2423" t="s">
        <v>169</v>
      </c>
      <c r="F2423" t="s">
        <v>3576</v>
      </c>
      <c r="G2423" t="s">
        <v>386</v>
      </c>
    </row>
    <row r="2424" spans="1:7" x14ac:dyDescent="0.3">
      <c r="A2424" t="s">
        <v>3575</v>
      </c>
      <c r="B2424" t="s">
        <v>3568</v>
      </c>
      <c r="C2424" t="s">
        <v>17</v>
      </c>
      <c r="D2424" t="s">
        <v>3581</v>
      </c>
      <c r="E2424" t="s">
        <v>34</v>
      </c>
      <c r="F2424" t="s">
        <v>3576</v>
      </c>
      <c r="G2424" t="s">
        <v>386</v>
      </c>
    </row>
    <row r="2425" spans="1:7" x14ac:dyDescent="0.3">
      <c r="A2425" t="s">
        <v>3575</v>
      </c>
      <c r="B2425" t="s">
        <v>3568</v>
      </c>
      <c r="C2425" t="s">
        <v>17</v>
      </c>
      <c r="D2425" t="s">
        <v>3581</v>
      </c>
      <c r="E2425" t="s">
        <v>52</v>
      </c>
      <c r="F2425" t="s">
        <v>3576</v>
      </c>
      <c r="G2425" t="s">
        <v>386</v>
      </c>
    </row>
    <row r="2426" spans="1:7" x14ac:dyDescent="0.3">
      <c r="A2426" t="s">
        <v>3575</v>
      </c>
      <c r="B2426" t="s">
        <v>3568</v>
      </c>
      <c r="C2426" t="s">
        <v>17</v>
      </c>
      <c r="D2426" t="s">
        <v>3581</v>
      </c>
      <c r="E2426" t="s">
        <v>306</v>
      </c>
      <c r="F2426" t="s">
        <v>3576</v>
      </c>
      <c r="G2426" t="s">
        <v>386</v>
      </c>
    </row>
    <row r="2427" spans="1:7" x14ac:dyDescent="0.3">
      <c r="A2427" t="s">
        <v>3575</v>
      </c>
      <c r="B2427" t="s">
        <v>3568</v>
      </c>
      <c r="C2427" t="s">
        <v>17</v>
      </c>
      <c r="D2427" t="s">
        <v>3581</v>
      </c>
      <c r="E2427" t="s">
        <v>58</v>
      </c>
      <c r="F2427" t="s">
        <v>3576</v>
      </c>
      <c r="G2427" t="s">
        <v>386</v>
      </c>
    </row>
    <row r="2428" spans="1:7" x14ac:dyDescent="0.3">
      <c r="A2428" t="s">
        <v>3575</v>
      </c>
      <c r="B2428" t="s">
        <v>3568</v>
      </c>
      <c r="C2428" t="s">
        <v>17</v>
      </c>
      <c r="D2428" t="s">
        <v>3581</v>
      </c>
      <c r="E2428" t="s">
        <v>307</v>
      </c>
      <c r="F2428" t="s">
        <v>3576</v>
      </c>
      <c r="G2428" t="s">
        <v>386</v>
      </c>
    </row>
    <row r="2429" spans="1:7" x14ac:dyDescent="0.3">
      <c r="A2429" t="s">
        <v>3575</v>
      </c>
      <c r="B2429" t="s">
        <v>3568</v>
      </c>
      <c r="C2429" t="s">
        <v>17</v>
      </c>
      <c r="D2429" t="s">
        <v>3581</v>
      </c>
      <c r="E2429" t="s">
        <v>29</v>
      </c>
      <c r="F2429" t="s">
        <v>3576</v>
      </c>
      <c r="G2429" t="s">
        <v>386</v>
      </c>
    </row>
    <row r="2430" spans="1:7" x14ac:dyDescent="0.3">
      <c r="A2430" t="s">
        <v>3575</v>
      </c>
      <c r="B2430" t="s">
        <v>3568</v>
      </c>
      <c r="C2430" t="s">
        <v>17</v>
      </c>
      <c r="D2430" t="s">
        <v>3581</v>
      </c>
      <c r="E2430" t="s">
        <v>348</v>
      </c>
      <c r="F2430" t="s">
        <v>3576</v>
      </c>
      <c r="G2430" t="s">
        <v>386</v>
      </c>
    </row>
    <row r="2431" spans="1:7" x14ac:dyDescent="0.3">
      <c r="A2431" t="s">
        <v>3575</v>
      </c>
      <c r="B2431" t="s">
        <v>3568</v>
      </c>
      <c r="C2431" t="s">
        <v>17</v>
      </c>
      <c r="D2431" t="s">
        <v>3581</v>
      </c>
      <c r="E2431" t="s">
        <v>72</v>
      </c>
      <c r="F2431" t="s">
        <v>3576</v>
      </c>
      <c r="G2431" t="s">
        <v>386</v>
      </c>
    </row>
    <row r="2432" spans="1:7" x14ac:dyDescent="0.3">
      <c r="A2432" t="s">
        <v>3575</v>
      </c>
      <c r="B2432" t="s">
        <v>3568</v>
      </c>
      <c r="C2432" t="s">
        <v>17</v>
      </c>
      <c r="D2432" t="s">
        <v>3581</v>
      </c>
      <c r="E2432" t="s">
        <v>68</v>
      </c>
      <c r="F2432" t="s">
        <v>3576</v>
      </c>
      <c r="G2432" t="s">
        <v>386</v>
      </c>
    </row>
    <row r="2433" spans="1:7" x14ac:dyDescent="0.3">
      <c r="A2433" t="s">
        <v>3575</v>
      </c>
      <c r="B2433" t="s">
        <v>3568</v>
      </c>
      <c r="C2433" t="s">
        <v>17</v>
      </c>
      <c r="D2433" t="s">
        <v>3581</v>
      </c>
      <c r="E2433" t="s">
        <v>308</v>
      </c>
      <c r="F2433" t="s">
        <v>3576</v>
      </c>
      <c r="G2433" t="s">
        <v>386</v>
      </c>
    </row>
    <row r="2434" spans="1:7" x14ac:dyDescent="0.3">
      <c r="A2434" t="s">
        <v>3575</v>
      </c>
      <c r="B2434" t="s">
        <v>3568</v>
      </c>
      <c r="C2434" t="s">
        <v>17</v>
      </c>
      <c r="D2434" t="s">
        <v>3581</v>
      </c>
      <c r="E2434" t="s">
        <v>85</v>
      </c>
      <c r="F2434" t="s">
        <v>3576</v>
      </c>
      <c r="G2434" t="s">
        <v>386</v>
      </c>
    </row>
    <row r="2435" spans="1:7" x14ac:dyDescent="0.3">
      <c r="A2435" t="s">
        <v>3575</v>
      </c>
      <c r="B2435" t="s">
        <v>3568</v>
      </c>
      <c r="C2435" t="s">
        <v>17</v>
      </c>
      <c r="D2435" t="s">
        <v>3581</v>
      </c>
      <c r="E2435" t="s">
        <v>121</v>
      </c>
      <c r="F2435" t="s">
        <v>3576</v>
      </c>
      <c r="G2435" t="s">
        <v>386</v>
      </c>
    </row>
    <row r="2436" spans="1:7" x14ac:dyDescent="0.3">
      <c r="A2436" t="s">
        <v>3575</v>
      </c>
      <c r="B2436" t="s">
        <v>3568</v>
      </c>
      <c r="C2436" t="s">
        <v>17</v>
      </c>
      <c r="D2436" t="s">
        <v>3581</v>
      </c>
      <c r="E2436" t="s">
        <v>309</v>
      </c>
      <c r="F2436" t="s">
        <v>3576</v>
      </c>
      <c r="G2436" t="s">
        <v>386</v>
      </c>
    </row>
    <row r="2437" spans="1:7" x14ac:dyDescent="0.3">
      <c r="A2437" t="s">
        <v>3575</v>
      </c>
      <c r="B2437" t="s">
        <v>3568</v>
      </c>
      <c r="C2437" t="s">
        <v>17</v>
      </c>
      <c r="D2437" t="s">
        <v>3581</v>
      </c>
      <c r="E2437" t="s">
        <v>310</v>
      </c>
      <c r="F2437" t="s">
        <v>3576</v>
      </c>
      <c r="G2437" t="s">
        <v>386</v>
      </c>
    </row>
    <row r="2438" spans="1:7" x14ac:dyDescent="0.3">
      <c r="A2438" t="s">
        <v>3575</v>
      </c>
      <c r="B2438" t="s">
        <v>3568</v>
      </c>
      <c r="C2438" t="s">
        <v>17</v>
      </c>
      <c r="D2438" t="s">
        <v>3581</v>
      </c>
      <c r="E2438" t="s">
        <v>55</v>
      </c>
      <c r="F2438" t="s">
        <v>3576</v>
      </c>
      <c r="G2438" t="s">
        <v>386</v>
      </c>
    </row>
    <row r="2439" spans="1:7" x14ac:dyDescent="0.3">
      <c r="A2439" t="s">
        <v>3575</v>
      </c>
      <c r="B2439" t="s">
        <v>3568</v>
      </c>
      <c r="C2439" t="s">
        <v>17</v>
      </c>
      <c r="D2439" t="s">
        <v>3581</v>
      </c>
      <c r="E2439" t="s">
        <v>77</v>
      </c>
      <c r="F2439" t="s">
        <v>3576</v>
      </c>
      <c r="G2439" t="s">
        <v>386</v>
      </c>
    </row>
    <row r="2440" spans="1:7" x14ac:dyDescent="0.3">
      <c r="A2440" t="s">
        <v>3575</v>
      </c>
      <c r="B2440" t="s">
        <v>3568</v>
      </c>
      <c r="C2440" t="s">
        <v>17</v>
      </c>
      <c r="D2440" t="s">
        <v>3581</v>
      </c>
      <c r="E2440" t="s">
        <v>311</v>
      </c>
      <c r="F2440" t="s">
        <v>3576</v>
      </c>
      <c r="G2440" t="s">
        <v>386</v>
      </c>
    </row>
    <row r="2441" spans="1:7" x14ac:dyDescent="0.3">
      <c r="A2441" t="s">
        <v>3575</v>
      </c>
      <c r="B2441" t="s">
        <v>3568</v>
      </c>
      <c r="C2441" t="s">
        <v>17</v>
      </c>
      <c r="D2441" t="s">
        <v>3581</v>
      </c>
      <c r="E2441" t="s">
        <v>312</v>
      </c>
      <c r="F2441" t="s">
        <v>3576</v>
      </c>
      <c r="G2441" t="s">
        <v>386</v>
      </c>
    </row>
    <row r="2442" spans="1:7" x14ac:dyDescent="0.3">
      <c r="A2442" t="s">
        <v>3575</v>
      </c>
      <c r="B2442" t="s">
        <v>3568</v>
      </c>
      <c r="C2442" t="s">
        <v>17</v>
      </c>
      <c r="D2442" t="s">
        <v>3581</v>
      </c>
      <c r="E2442" t="s">
        <v>53</v>
      </c>
      <c r="F2442" t="s">
        <v>3576</v>
      </c>
      <c r="G2442" t="s">
        <v>386</v>
      </c>
    </row>
    <row r="2443" spans="1:7" x14ac:dyDescent="0.3">
      <c r="A2443" t="s">
        <v>3575</v>
      </c>
      <c r="B2443" t="s">
        <v>3568</v>
      </c>
      <c r="C2443" t="s">
        <v>17</v>
      </c>
      <c r="D2443" t="s">
        <v>3581</v>
      </c>
      <c r="E2443" t="s">
        <v>358</v>
      </c>
      <c r="F2443" t="s">
        <v>3576</v>
      </c>
      <c r="G2443" t="s">
        <v>386</v>
      </c>
    </row>
    <row r="2444" spans="1:7" x14ac:dyDescent="0.3">
      <c r="A2444" t="s">
        <v>3575</v>
      </c>
      <c r="B2444" t="s">
        <v>3568</v>
      </c>
      <c r="C2444" t="s">
        <v>17</v>
      </c>
      <c r="D2444" t="s">
        <v>3581</v>
      </c>
      <c r="E2444" t="s">
        <v>360</v>
      </c>
      <c r="F2444" t="s">
        <v>3576</v>
      </c>
      <c r="G2444" t="s">
        <v>386</v>
      </c>
    </row>
    <row r="2445" spans="1:7" x14ac:dyDescent="0.3">
      <c r="A2445" t="s">
        <v>3575</v>
      </c>
      <c r="B2445" t="s">
        <v>3568</v>
      </c>
      <c r="C2445" t="s">
        <v>17</v>
      </c>
      <c r="D2445" t="s">
        <v>3581</v>
      </c>
      <c r="E2445" t="s">
        <v>282</v>
      </c>
      <c r="F2445" t="s">
        <v>3576</v>
      </c>
      <c r="G2445" t="s">
        <v>386</v>
      </c>
    </row>
    <row r="2446" spans="1:7" x14ac:dyDescent="0.3">
      <c r="A2446" t="s">
        <v>3575</v>
      </c>
      <c r="B2446" t="s">
        <v>3568</v>
      </c>
      <c r="C2446" t="s">
        <v>17</v>
      </c>
      <c r="D2446" t="s">
        <v>3581</v>
      </c>
      <c r="E2446" t="s">
        <v>291</v>
      </c>
      <c r="F2446" t="s">
        <v>3576</v>
      </c>
      <c r="G2446" t="s">
        <v>386</v>
      </c>
    </row>
    <row r="2447" spans="1:7" x14ac:dyDescent="0.3">
      <c r="A2447" t="s">
        <v>3575</v>
      </c>
      <c r="B2447" t="s">
        <v>3568</v>
      </c>
      <c r="C2447" t="s">
        <v>17</v>
      </c>
      <c r="D2447" t="s">
        <v>3581</v>
      </c>
      <c r="E2447" t="s">
        <v>187</v>
      </c>
      <c r="F2447" t="s">
        <v>3576</v>
      </c>
      <c r="G2447" t="s">
        <v>386</v>
      </c>
    </row>
    <row r="2448" spans="1:7" x14ac:dyDescent="0.3">
      <c r="A2448" t="s">
        <v>3575</v>
      </c>
      <c r="B2448" t="s">
        <v>3568</v>
      </c>
      <c r="C2448" t="s">
        <v>17</v>
      </c>
      <c r="D2448" t="s">
        <v>3581</v>
      </c>
      <c r="E2448" t="s">
        <v>335</v>
      </c>
      <c r="F2448" t="s">
        <v>3576</v>
      </c>
      <c r="G2448" t="s">
        <v>386</v>
      </c>
    </row>
    <row r="2449" spans="1:7" x14ac:dyDescent="0.3">
      <c r="A2449" t="s">
        <v>3575</v>
      </c>
      <c r="B2449" t="s">
        <v>3568</v>
      </c>
      <c r="C2449" t="s">
        <v>17</v>
      </c>
      <c r="D2449" t="s">
        <v>3581</v>
      </c>
      <c r="E2449" t="s">
        <v>353</v>
      </c>
      <c r="F2449" t="s">
        <v>3576</v>
      </c>
      <c r="G2449" t="s">
        <v>386</v>
      </c>
    </row>
    <row r="2450" spans="1:7" x14ac:dyDescent="0.3">
      <c r="A2450" t="s">
        <v>3575</v>
      </c>
      <c r="B2450" t="s">
        <v>3568</v>
      </c>
      <c r="C2450" t="s">
        <v>17</v>
      </c>
      <c r="D2450" t="s">
        <v>3581</v>
      </c>
      <c r="E2450" t="s">
        <v>109</v>
      </c>
      <c r="F2450" t="s">
        <v>3576</v>
      </c>
      <c r="G2450" t="s">
        <v>386</v>
      </c>
    </row>
    <row r="2451" spans="1:7" x14ac:dyDescent="0.3">
      <c r="A2451" t="s">
        <v>3575</v>
      </c>
      <c r="B2451" t="s">
        <v>3568</v>
      </c>
      <c r="C2451" t="s">
        <v>17</v>
      </c>
      <c r="D2451" t="s">
        <v>3581</v>
      </c>
      <c r="E2451" t="s">
        <v>313</v>
      </c>
      <c r="F2451" t="s">
        <v>3576</v>
      </c>
      <c r="G2451" t="s">
        <v>386</v>
      </c>
    </row>
    <row r="2452" spans="1:7" x14ac:dyDescent="0.3">
      <c r="A2452" t="s">
        <v>3575</v>
      </c>
      <c r="B2452" t="s">
        <v>3568</v>
      </c>
      <c r="C2452" t="s">
        <v>17</v>
      </c>
      <c r="D2452" t="s">
        <v>3581</v>
      </c>
      <c r="E2452" t="s">
        <v>226</v>
      </c>
      <c r="F2452" t="s">
        <v>3576</v>
      </c>
      <c r="G2452" t="s">
        <v>386</v>
      </c>
    </row>
    <row r="2453" spans="1:7" x14ac:dyDescent="0.3">
      <c r="A2453" t="s">
        <v>3575</v>
      </c>
      <c r="B2453" t="s">
        <v>3568</v>
      </c>
      <c r="C2453" t="s">
        <v>17</v>
      </c>
      <c r="D2453" t="s">
        <v>3581</v>
      </c>
      <c r="E2453" t="s">
        <v>177</v>
      </c>
      <c r="F2453" t="s">
        <v>3576</v>
      </c>
      <c r="G2453" t="s">
        <v>386</v>
      </c>
    </row>
    <row r="2454" spans="1:7" x14ac:dyDescent="0.3">
      <c r="A2454" t="s">
        <v>3575</v>
      </c>
      <c r="B2454" t="s">
        <v>3568</v>
      </c>
      <c r="C2454" t="s">
        <v>17</v>
      </c>
      <c r="D2454" t="s">
        <v>3581</v>
      </c>
      <c r="E2454" t="s">
        <v>150</v>
      </c>
      <c r="F2454" t="s">
        <v>3576</v>
      </c>
      <c r="G2454" t="s">
        <v>386</v>
      </c>
    </row>
    <row r="2455" spans="1:7" x14ac:dyDescent="0.3">
      <c r="A2455" t="s">
        <v>3575</v>
      </c>
      <c r="B2455" t="s">
        <v>3568</v>
      </c>
      <c r="C2455" t="s">
        <v>17</v>
      </c>
      <c r="D2455" t="s">
        <v>3581</v>
      </c>
      <c r="E2455" t="s">
        <v>100</v>
      </c>
      <c r="F2455" t="s">
        <v>3576</v>
      </c>
      <c r="G2455" t="s">
        <v>386</v>
      </c>
    </row>
    <row r="2456" spans="1:7" x14ac:dyDescent="0.3">
      <c r="A2456" t="s">
        <v>3575</v>
      </c>
      <c r="B2456" t="s">
        <v>3568</v>
      </c>
      <c r="C2456" t="s">
        <v>17</v>
      </c>
      <c r="D2456" t="s">
        <v>3581</v>
      </c>
      <c r="E2456" t="s">
        <v>157</v>
      </c>
      <c r="F2456" t="s">
        <v>3576</v>
      </c>
      <c r="G2456" t="s">
        <v>386</v>
      </c>
    </row>
    <row r="2457" spans="1:7" x14ac:dyDescent="0.3">
      <c r="A2457" t="s">
        <v>3575</v>
      </c>
      <c r="B2457" t="s">
        <v>3568</v>
      </c>
      <c r="C2457" t="s">
        <v>17</v>
      </c>
      <c r="D2457" t="s">
        <v>3581</v>
      </c>
      <c r="E2457" t="s">
        <v>122</v>
      </c>
      <c r="F2457" t="s">
        <v>3576</v>
      </c>
      <c r="G2457" t="s">
        <v>386</v>
      </c>
    </row>
    <row r="2458" spans="1:7" x14ac:dyDescent="0.3">
      <c r="A2458" t="s">
        <v>3575</v>
      </c>
      <c r="B2458" t="s">
        <v>3568</v>
      </c>
      <c r="C2458" t="s">
        <v>17</v>
      </c>
      <c r="D2458" t="s">
        <v>3581</v>
      </c>
      <c r="E2458" t="s">
        <v>95</v>
      </c>
      <c r="F2458" t="s">
        <v>3576</v>
      </c>
      <c r="G2458" t="s">
        <v>386</v>
      </c>
    </row>
    <row r="2459" spans="1:7" x14ac:dyDescent="0.3">
      <c r="A2459" t="s">
        <v>3575</v>
      </c>
      <c r="B2459" t="s">
        <v>3568</v>
      </c>
      <c r="C2459" t="s">
        <v>17</v>
      </c>
      <c r="D2459" t="s">
        <v>3581</v>
      </c>
      <c r="E2459" t="s">
        <v>257</v>
      </c>
      <c r="F2459" t="s">
        <v>3576</v>
      </c>
      <c r="G2459" t="s">
        <v>386</v>
      </c>
    </row>
    <row r="2460" spans="1:7" x14ac:dyDescent="0.3">
      <c r="A2460" t="s">
        <v>3575</v>
      </c>
      <c r="B2460" t="s">
        <v>3568</v>
      </c>
      <c r="C2460" t="s">
        <v>17</v>
      </c>
      <c r="D2460" t="s">
        <v>3581</v>
      </c>
      <c r="E2460" t="s">
        <v>314</v>
      </c>
      <c r="F2460" t="s">
        <v>3576</v>
      </c>
      <c r="G2460" t="s">
        <v>386</v>
      </c>
    </row>
    <row r="2461" spans="1:7" x14ac:dyDescent="0.3">
      <c r="A2461" t="s">
        <v>3575</v>
      </c>
      <c r="B2461" t="s">
        <v>3568</v>
      </c>
      <c r="C2461" t="s">
        <v>17</v>
      </c>
      <c r="D2461" t="s">
        <v>3581</v>
      </c>
      <c r="E2461" t="s">
        <v>315</v>
      </c>
      <c r="F2461" t="s">
        <v>3576</v>
      </c>
      <c r="G2461" t="s">
        <v>386</v>
      </c>
    </row>
    <row r="2462" spans="1:7" x14ac:dyDescent="0.3">
      <c r="A2462" t="s">
        <v>3575</v>
      </c>
      <c r="B2462" t="s">
        <v>3568</v>
      </c>
      <c r="C2462" t="s">
        <v>17</v>
      </c>
      <c r="D2462" t="s">
        <v>3581</v>
      </c>
      <c r="E2462" t="s">
        <v>316</v>
      </c>
      <c r="F2462" t="s">
        <v>3576</v>
      </c>
      <c r="G2462" t="s">
        <v>386</v>
      </c>
    </row>
    <row r="2463" spans="1:7" x14ac:dyDescent="0.3">
      <c r="A2463" t="s">
        <v>3575</v>
      </c>
      <c r="B2463" t="s">
        <v>3568</v>
      </c>
      <c r="C2463" t="s">
        <v>17</v>
      </c>
      <c r="D2463" t="s">
        <v>3581</v>
      </c>
      <c r="E2463" t="s">
        <v>129</v>
      </c>
      <c r="F2463" t="s">
        <v>3576</v>
      </c>
      <c r="G2463" t="s">
        <v>386</v>
      </c>
    </row>
    <row r="2464" spans="1:7" x14ac:dyDescent="0.3">
      <c r="A2464" t="s">
        <v>3575</v>
      </c>
      <c r="B2464" t="s">
        <v>3568</v>
      </c>
      <c r="C2464" t="s">
        <v>17</v>
      </c>
      <c r="D2464" t="s">
        <v>3581</v>
      </c>
      <c r="E2464" t="s">
        <v>227</v>
      </c>
      <c r="F2464" t="s">
        <v>3576</v>
      </c>
      <c r="G2464" t="s">
        <v>386</v>
      </c>
    </row>
    <row r="2465" spans="1:7" x14ac:dyDescent="0.3">
      <c r="A2465" t="s">
        <v>3575</v>
      </c>
      <c r="B2465" t="s">
        <v>3568</v>
      </c>
      <c r="C2465" t="s">
        <v>17</v>
      </c>
      <c r="D2465" t="s">
        <v>3581</v>
      </c>
      <c r="E2465" t="s">
        <v>159</v>
      </c>
      <c r="F2465" t="s">
        <v>3576</v>
      </c>
      <c r="G2465" t="s">
        <v>386</v>
      </c>
    </row>
    <row r="2466" spans="1:7" x14ac:dyDescent="0.3">
      <c r="A2466" t="s">
        <v>3575</v>
      </c>
      <c r="B2466" t="s">
        <v>3568</v>
      </c>
      <c r="C2466" t="s">
        <v>17</v>
      </c>
      <c r="D2466" t="s">
        <v>3581</v>
      </c>
      <c r="E2466" t="s">
        <v>244</v>
      </c>
      <c r="F2466" t="s">
        <v>3576</v>
      </c>
      <c r="G2466" t="s">
        <v>386</v>
      </c>
    </row>
    <row r="2467" spans="1:7" x14ac:dyDescent="0.3">
      <c r="A2467" t="s">
        <v>3575</v>
      </c>
      <c r="B2467" t="s">
        <v>3568</v>
      </c>
      <c r="C2467" t="s">
        <v>17</v>
      </c>
      <c r="D2467" t="s">
        <v>3581</v>
      </c>
      <c r="E2467" t="s">
        <v>182</v>
      </c>
      <c r="F2467" t="s">
        <v>3576</v>
      </c>
      <c r="G2467" t="s">
        <v>386</v>
      </c>
    </row>
    <row r="2468" spans="1:7" x14ac:dyDescent="0.3">
      <c r="A2468" t="s">
        <v>3575</v>
      </c>
      <c r="B2468" t="s">
        <v>3568</v>
      </c>
      <c r="C2468" t="s">
        <v>17</v>
      </c>
      <c r="D2468" t="s">
        <v>3581</v>
      </c>
      <c r="E2468" t="s">
        <v>73</v>
      </c>
      <c r="F2468" t="s">
        <v>3576</v>
      </c>
      <c r="G2468" t="s">
        <v>386</v>
      </c>
    </row>
    <row r="2469" spans="1:7" x14ac:dyDescent="0.3">
      <c r="A2469" t="s">
        <v>3575</v>
      </c>
      <c r="B2469" t="s">
        <v>3568</v>
      </c>
      <c r="C2469" t="s">
        <v>17</v>
      </c>
      <c r="D2469" t="s">
        <v>3581</v>
      </c>
      <c r="E2469" t="s">
        <v>184</v>
      </c>
      <c r="F2469" t="s">
        <v>3576</v>
      </c>
      <c r="G2469" t="s">
        <v>386</v>
      </c>
    </row>
    <row r="2470" spans="1:7" x14ac:dyDescent="0.3">
      <c r="A2470" t="s">
        <v>3575</v>
      </c>
      <c r="B2470" t="s">
        <v>3568</v>
      </c>
      <c r="C2470" t="s">
        <v>17</v>
      </c>
      <c r="D2470" t="s">
        <v>3581</v>
      </c>
      <c r="E2470" t="s">
        <v>28</v>
      </c>
      <c r="F2470" t="s">
        <v>3576</v>
      </c>
      <c r="G2470" t="s">
        <v>386</v>
      </c>
    </row>
    <row r="2471" spans="1:7" x14ac:dyDescent="0.3">
      <c r="A2471" t="s">
        <v>3575</v>
      </c>
      <c r="B2471" t="s">
        <v>3568</v>
      </c>
      <c r="C2471" t="s">
        <v>17</v>
      </c>
      <c r="D2471" t="s">
        <v>3581</v>
      </c>
      <c r="E2471" t="s">
        <v>256</v>
      </c>
      <c r="F2471" t="s">
        <v>3576</v>
      </c>
      <c r="G2471" t="s">
        <v>386</v>
      </c>
    </row>
    <row r="2472" spans="1:7" x14ac:dyDescent="0.3">
      <c r="A2472" t="s">
        <v>3575</v>
      </c>
      <c r="B2472" t="s">
        <v>3568</v>
      </c>
      <c r="C2472" t="s">
        <v>17</v>
      </c>
      <c r="D2472" t="s">
        <v>3581</v>
      </c>
      <c r="E2472" t="s">
        <v>245</v>
      </c>
      <c r="F2472" t="s">
        <v>3576</v>
      </c>
      <c r="G2472" t="s">
        <v>386</v>
      </c>
    </row>
    <row r="2473" spans="1:7" x14ac:dyDescent="0.3">
      <c r="A2473" t="s">
        <v>3575</v>
      </c>
      <c r="B2473" t="s">
        <v>3568</v>
      </c>
      <c r="C2473" t="s">
        <v>17</v>
      </c>
      <c r="D2473" t="s">
        <v>3581</v>
      </c>
      <c r="E2473" t="s">
        <v>60</v>
      </c>
      <c r="F2473" t="s">
        <v>3576</v>
      </c>
      <c r="G2473" t="s">
        <v>386</v>
      </c>
    </row>
    <row r="2474" spans="1:7" x14ac:dyDescent="0.3">
      <c r="A2474" t="s">
        <v>3575</v>
      </c>
      <c r="B2474" t="s">
        <v>3568</v>
      </c>
      <c r="C2474" t="s">
        <v>17</v>
      </c>
      <c r="D2474" t="s">
        <v>3581</v>
      </c>
      <c r="E2474" t="s">
        <v>170</v>
      </c>
      <c r="F2474" t="s">
        <v>3576</v>
      </c>
      <c r="G2474" t="s">
        <v>386</v>
      </c>
    </row>
    <row r="2475" spans="1:7" x14ac:dyDescent="0.3">
      <c r="A2475" t="s">
        <v>3575</v>
      </c>
      <c r="B2475" t="s">
        <v>3568</v>
      </c>
      <c r="C2475" t="s">
        <v>17</v>
      </c>
      <c r="D2475" t="s">
        <v>3581</v>
      </c>
      <c r="E2475" t="s">
        <v>246</v>
      </c>
      <c r="F2475" t="s">
        <v>3576</v>
      </c>
      <c r="G2475" t="s">
        <v>386</v>
      </c>
    </row>
    <row r="2476" spans="1:7" x14ac:dyDescent="0.3">
      <c r="A2476" t="s">
        <v>3575</v>
      </c>
      <c r="B2476" t="s">
        <v>3568</v>
      </c>
      <c r="C2476" t="s">
        <v>17</v>
      </c>
      <c r="D2476" t="s">
        <v>3581</v>
      </c>
      <c r="E2476" t="s">
        <v>110</v>
      </c>
      <c r="F2476" t="s">
        <v>3576</v>
      </c>
      <c r="G2476" t="s">
        <v>386</v>
      </c>
    </row>
    <row r="2477" spans="1:7" x14ac:dyDescent="0.3">
      <c r="A2477" t="s">
        <v>3575</v>
      </c>
      <c r="B2477" t="s">
        <v>3568</v>
      </c>
      <c r="C2477" t="s">
        <v>17</v>
      </c>
      <c r="D2477" t="s">
        <v>3581</v>
      </c>
      <c r="E2477" t="s">
        <v>317</v>
      </c>
      <c r="F2477" t="s">
        <v>3576</v>
      </c>
      <c r="G2477" t="s">
        <v>386</v>
      </c>
    </row>
    <row r="2478" spans="1:7" x14ac:dyDescent="0.3">
      <c r="A2478" t="s">
        <v>3575</v>
      </c>
      <c r="B2478" t="s">
        <v>3568</v>
      </c>
      <c r="C2478" t="s">
        <v>17</v>
      </c>
      <c r="D2478" t="s">
        <v>3581</v>
      </c>
      <c r="E2478" t="s">
        <v>354</v>
      </c>
      <c r="F2478" t="s">
        <v>3576</v>
      </c>
      <c r="G2478" t="s">
        <v>386</v>
      </c>
    </row>
    <row r="2479" spans="1:7" x14ac:dyDescent="0.3">
      <c r="A2479" t="s">
        <v>3575</v>
      </c>
      <c r="B2479" t="s">
        <v>3568</v>
      </c>
      <c r="C2479" t="s">
        <v>17</v>
      </c>
      <c r="D2479" t="s">
        <v>3581</v>
      </c>
      <c r="E2479" t="s">
        <v>318</v>
      </c>
      <c r="F2479" t="s">
        <v>3576</v>
      </c>
      <c r="G2479" t="s">
        <v>386</v>
      </c>
    </row>
    <row r="2480" spans="1:7" x14ac:dyDescent="0.3">
      <c r="A2480" t="s">
        <v>3575</v>
      </c>
      <c r="B2480" t="s">
        <v>3568</v>
      </c>
      <c r="C2480" t="s">
        <v>17</v>
      </c>
      <c r="D2480" t="s">
        <v>3581</v>
      </c>
      <c r="E2480" t="s">
        <v>111</v>
      </c>
      <c r="F2480" t="s">
        <v>3576</v>
      </c>
      <c r="G2480" t="s">
        <v>386</v>
      </c>
    </row>
    <row r="2481" spans="1:7" x14ac:dyDescent="0.3">
      <c r="A2481" t="s">
        <v>3575</v>
      </c>
      <c r="B2481" t="s">
        <v>3568</v>
      </c>
      <c r="C2481" t="s">
        <v>17</v>
      </c>
      <c r="D2481" t="s">
        <v>3581</v>
      </c>
      <c r="E2481" t="s">
        <v>123</v>
      </c>
      <c r="F2481" t="s">
        <v>3576</v>
      </c>
      <c r="G2481" t="s">
        <v>386</v>
      </c>
    </row>
    <row r="2482" spans="1:7" x14ac:dyDescent="0.3">
      <c r="A2482" t="s">
        <v>3575</v>
      </c>
      <c r="B2482" t="s">
        <v>3568</v>
      </c>
      <c r="C2482" t="s">
        <v>17</v>
      </c>
      <c r="D2482" t="s">
        <v>3581</v>
      </c>
      <c r="E2482" t="s">
        <v>43</v>
      </c>
      <c r="F2482" t="s">
        <v>3576</v>
      </c>
      <c r="G2482" t="s">
        <v>386</v>
      </c>
    </row>
    <row r="2483" spans="1:7" x14ac:dyDescent="0.3">
      <c r="A2483" t="s">
        <v>3575</v>
      </c>
      <c r="B2483" t="s">
        <v>3568</v>
      </c>
      <c r="C2483" t="s">
        <v>17</v>
      </c>
      <c r="D2483" t="s">
        <v>3581</v>
      </c>
      <c r="E2483" t="s">
        <v>344</v>
      </c>
      <c r="F2483" t="s">
        <v>3576</v>
      </c>
      <c r="G2483" t="s">
        <v>386</v>
      </c>
    </row>
    <row r="2484" spans="1:7" x14ac:dyDescent="0.3">
      <c r="A2484" t="s">
        <v>3575</v>
      </c>
      <c r="B2484" t="s">
        <v>3568</v>
      </c>
      <c r="C2484" t="s">
        <v>17</v>
      </c>
      <c r="D2484" t="s">
        <v>3581</v>
      </c>
      <c r="E2484" t="s">
        <v>355</v>
      </c>
      <c r="F2484" t="s">
        <v>3576</v>
      </c>
      <c r="G2484" t="s">
        <v>386</v>
      </c>
    </row>
    <row r="2485" spans="1:7" x14ac:dyDescent="0.3">
      <c r="A2485" t="s">
        <v>3575</v>
      </c>
      <c r="B2485" t="s">
        <v>3568</v>
      </c>
      <c r="C2485" t="s">
        <v>17</v>
      </c>
      <c r="D2485" t="s">
        <v>3581</v>
      </c>
      <c r="E2485" t="s">
        <v>27</v>
      </c>
      <c r="F2485" t="s">
        <v>3576</v>
      </c>
      <c r="G2485" t="s">
        <v>386</v>
      </c>
    </row>
    <row r="2486" spans="1:7" x14ac:dyDescent="0.3">
      <c r="A2486" t="s">
        <v>3575</v>
      </c>
      <c r="B2486" t="s">
        <v>3568</v>
      </c>
      <c r="C2486" t="s">
        <v>17</v>
      </c>
      <c r="D2486" t="s">
        <v>3581</v>
      </c>
      <c r="E2486" t="s">
        <v>258</v>
      </c>
      <c r="F2486" t="s">
        <v>3576</v>
      </c>
      <c r="G2486" t="s">
        <v>386</v>
      </c>
    </row>
    <row r="2487" spans="1:7" x14ac:dyDescent="0.3">
      <c r="A2487" t="s">
        <v>3575</v>
      </c>
      <c r="B2487" t="s">
        <v>3568</v>
      </c>
      <c r="C2487" t="s">
        <v>17</v>
      </c>
      <c r="D2487" t="s">
        <v>3581</v>
      </c>
      <c r="E2487" t="s">
        <v>36</v>
      </c>
      <c r="F2487" t="s">
        <v>3576</v>
      </c>
      <c r="G2487" t="s">
        <v>386</v>
      </c>
    </row>
    <row r="2488" spans="1:7" x14ac:dyDescent="0.3">
      <c r="A2488" t="s">
        <v>3575</v>
      </c>
      <c r="B2488" t="s">
        <v>3568</v>
      </c>
      <c r="C2488" t="s">
        <v>17</v>
      </c>
      <c r="D2488" t="s">
        <v>3581</v>
      </c>
      <c r="E2488" t="s">
        <v>228</v>
      </c>
      <c r="F2488" t="s">
        <v>3576</v>
      </c>
      <c r="G2488" t="s">
        <v>386</v>
      </c>
    </row>
    <row r="2489" spans="1:7" x14ac:dyDescent="0.3">
      <c r="A2489" t="s">
        <v>3575</v>
      </c>
      <c r="B2489" t="s">
        <v>3568</v>
      </c>
      <c r="C2489" t="s">
        <v>17</v>
      </c>
      <c r="D2489" t="s">
        <v>3581</v>
      </c>
      <c r="E2489" t="s">
        <v>341</v>
      </c>
      <c r="F2489" t="s">
        <v>3576</v>
      </c>
      <c r="G2489" t="s">
        <v>386</v>
      </c>
    </row>
    <row r="2490" spans="1:7" x14ac:dyDescent="0.3">
      <c r="A2490" t="s">
        <v>3575</v>
      </c>
      <c r="B2490" t="s">
        <v>3568</v>
      </c>
      <c r="C2490" t="s">
        <v>17</v>
      </c>
      <c r="D2490" t="s">
        <v>3581</v>
      </c>
      <c r="E2490" t="s">
        <v>151</v>
      </c>
      <c r="F2490" t="s">
        <v>3576</v>
      </c>
      <c r="G2490" t="s">
        <v>386</v>
      </c>
    </row>
    <row r="2491" spans="1:7" x14ac:dyDescent="0.3">
      <c r="A2491" t="s">
        <v>3575</v>
      </c>
      <c r="B2491" t="s">
        <v>3568</v>
      </c>
      <c r="C2491" t="s">
        <v>17</v>
      </c>
      <c r="D2491" t="s">
        <v>3581</v>
      </c>
      <c r="E2491" t="s">
        <v>63</v>
      </c>
      <c r="F2491" t="s">
        <v>3576</v>
      </c>
      <c r="G2491" t="s">
        <v>386</v>
      </c>
    </row>
    <row r="2492" spans="1:7" x14ac:dyDescent="0.3">
      <c r="A2492" t="s">
        <v>3575</v>
      </c>
      <c r="B2492" t="s">
        <v>3568</v>
      </c>
      <c r="C2492" t="s">
        <v>17</v>
      </c>
      <c r="D2492" t="s">
        <v>3581</v>
      </c>
      <c r="E2492" t="s">
        <v>112</v>
      </c>
      <c r="F2492" t="s">
        <v>3576</v>
      </c>
      <c r="G2492" t="s">
        <v>386</v>
      </c>
    </row>
    <row r="2493" spans="1:7" x14ac:dyDescent="0.3">
      <c r="A2493" t="s">
        <v>3575</v>
      </c>
      <c r="B2493" t="s">
        <v>3568</v>
      </c>
      <c r="C2493" t="s">
        <v>17</v>
      </c>
      <c r="D2493" t="s">
        <v>3581</v>
      </c>
      <c r="E2493" t="s">
        <v>188</v>
      </c>
      <c r="F2493" t="s">
        <v>3576</v>
      </c>
      <c r="G2493" t="s">
        <v>386</v>
      </c>
    </row>
    <row r="2494" spans="1:7" x14ac:dyDescent="0.3">
      <c r="A2494" t="s">
        <v>3575</v>
      </c>
      <c r="B2494" t="s">
        <v>3568</v>
      </c>
      <c r="C2494" t="s">
        <v>17</v>
      </c>
      <c r="D2494" t="s">
        <v>3581</v>
      </c>
      <c r="E2494" t="s">
        <v>189</v>
      </c>
      <c r="F2494" t="s">
        <v>3576</v>
      </c>
      <c r="G2494" t="s">
        <v>386</v>
      </c>
    </row>
    <row r="2495" spans="1:7" x14ac:dyDescent="0.3">
      <c r="A2495" t="s">
        <v>3575</v>
      </c>
      <c r="B2495" t="s">
        <v>3568</v>
      </c>
      <c r="C2495" t="s">
        <v>17</v>
      </c>
      <c r="D2495" t="s">
        <v>3581</v>
      </c>
      <c r="E2495" t="s">
        <v>130</v>
      </c>
      <c r="F2495" t="s">
        <v>3576</v>
      </c>
      <c r="G2495" t="s">
        <v>386</v>
      </c>
    </row>
    <row r="2496" spans="1:7" x14ac:dyDescent="0.3">
      <c r="A2496" t="s">
        <v>3575</v>
      </c>
      <c r="B2496" t="s">
        <v>3568</v>
      </c>
      <c r="C2496" t="s">
        <v>17</v>
      </c>
      <c r="D2496" t="s">
        <v>3581</v>
      </c>
      <c r="E2496" t="s">
        <v>298</v>
      </c>
      <c r="F2496" t="s">
        <v>3576</v>
      </c>
      <c r="G2496" t="s">
        <v>386</v>
      </c>
    </row>
    <row r="2497" spans="1:7" x14ac:dyDescent="0.3">
      <c r="A2497" t="s">
        <v>3575</v>
      </c>
      <c r="B2497" t="s">
        <v>3568</v>
      </c>
      <c r="C2497" t="s">
        <v>17</v>
      </c>
      <c r="D2497" t="s">
        <v>3581</v>
      </c>
      <c r="E2497" t="s">
        <v>124</v>
      </c>
      <c r="F2497" t="s">
        <v>3576</v>
      </c>
      <c r="G2497" t="s">
        <v>386</v>
      </c>
    </row>
    <row r="2498" spans="1:7" x14ac:dyDescent="0.3">
      <c r="A2498" t="s">
        <v>3575</v>
      </c>
      <c r="B2498" t="s">
        <v>3568</v>
      </c>
      <c r="C2498" t="s">
        <v>17</v>
      </c>
      <c r="D2498" t="s">
        <v>3581</v>
      </c>
      <c r="E2498" t="s">
        <v>190</v>
      </c>
      <c r="F2498" t="s">
        <v>3576</v>
      </c>
      <c r="G2498" t="s">
        <v>386</v>
      </c>
    </row>
    <row r="2499" spans="1:7" x14ac:dyDescent="0.3">
      <c r="A2499" t="s">
        <v>3575</v>
      </c>
      <c r="B2499" t="s">
        <v>3568</v>
      </c>
      <c r="C2499" t="s">
        <v>17</v>
      </c>
      <c r="D2499" t="s">
        <v>3581</v>
      </c>
      <c r="E2499" t="s">
        <v>205</v>
      </c>
      <c r="F2499" t="s">
        <v>3576</v>
      </c>
      <c r="G2499" t="s">
        <v>386</v>
      </c>
    </row>
    <row r="2500" spans="1:7" x14ac:dyDescent="0.3">
      <c r="A2500" t="s">
        <v>3575</v>
      </c>
      <c r="B2500" t="s">
        <v>3568</v>
      </c>
      <c r="C2500" t="s">
        <v>17</v>
      </c>
      <c r="D2500" t="s">
        <v>3581</v>
      </c>
      <c r="E2500" t="s">
        <v>86</v>
      </c>
      <c r="F2500" t="s">
        <v>3576</v>
      </c>
      <c r="G2500" t="s">
        <v>386</v>
      </c>
    </row>
    <row r="2501" spans="1:7" x14ac:dyDescent="0.3">
      <c r="A2501" t="s">
        <v>3575</v>
      </c>
      <c r="B2501" t="s">
        <v>3568</v>
      </c>
      <c r="C2501" t="s">
        <v>17</v>
      </c>
      <c r="D2501" t="s">
        <v>3581</v>
      </c>
      <c r="E2501" t="s">
        <v>229</v>
      </c>
      <c r="F2501" t="s">
        <v>3576</v>
      </c>
      <c r="G2501" t="s">
        <v>386</v>
      </c>
    </row>
    <row r="2502" spans="1:7" x14ac:dyDescent="0.3">
      <c r="A2502" t="s">
        <v>3575</v>
      </c>
      <c r="B2502" t="s">
        <v>3568</v>
      </c>
      <c r="C2502" t="s">
        <v>17</v>
      </c>
      <c r="D2502" t="s">
        <v>3581</v>
      </c>
      <c r="E2502" t="s">
        <v>206</v>
      </c>
      <c r="F2502" t="s">
        <v>3576</v>
      </c>
      <c r="G2502" t="s">
        <v>386</v>
      </c>
    </row>
    <row r="2503" spans="1:7" x14ac:dyDescent="0.3">
      <c r="A2503" t="s">
        <v>3575</v>
      </c>
      <c r="B2503" t="s">
        <v>3568</v>
      </c>
      <c r="C2503" t="s">
        <v>17</v>
      </c>
      <c r="D2503" t="s">
        <v>3581</v>
      </c>
      <c r="E2503" t="s">
        <v>319</v>
      </c>
      <c r="F2503" t="s">
        <v>3576</v>
      </c>
      <c r="G2503" t="s">
        <v>386</v>
      </c>
    </row>
    <row r="2504" spans="1:7" x14ac:dyDescent="0.3">
      <c r="A2504" t="s">
        <v>3575</v>
      </c>
      <c r="B2504" t="s">
        <v>3568</v>
      </c>
      <c r="C2504" t="s">
        <v>17</v>
      </c>
      <c r="D2504" t="s">
        <v>3581</v>
      </c>
      <c r="E2504" t="s">
        <v>22</v>
      </c>
      <c r="F2504" t="s">
        <v>3576</v>
      </c>
      <c r="G2504" t="s">
        <v>386</v>
      </c>
    </row>
    <row r="2505" spans="1:7" x14ac:dyDescent="0.3">
      <c r="A2505" t="s">
        <v>3575</v>
      </c>
      <c r="B2505" t="s">
        <v>3568</v>
      </c>
      <c r="C2505" t="s">
        <v>17</v>
      </c>
      <c r="D2505" t="s">
        <v>3581</v>
      </c>
      <c r="E2505" t="s">
        <v>113</v>
      </c>
      <c r="F2505" t="s">
        <v>3576</v>
      </c>
      <c r="G2505" t="s">
        <v>386</v>
      </c>
    </row>
    <row r="2506" spans="1:7" x14ac:dyDescent="0.3">
      <c r="A2506" t="s">
        <v>3575</v>
      </c>
      <c r="B2506" t="s">
        <v>3568</v>
      </c>
      <c r="C2506" t="s">
        <v>17</v>
      </c>
      <c r="D2506" t="s">
        <v>3581</v>
      </c>
      <c r="E2506" t="s">
        <v>40</v>
      </c>
      <c r="F2506" t="s">
        <v>3576</v>
      </c>
      <c r="G2506" t="s">
        <v>386</v>
      </c>
    </row>
    <row r="2507" spans="1:7" x14ac:dyDescent="0.3">
      <c r="A2507" t="s">
        <v>3575</v>
      </c>
      <c r="B2507" t="s">
        <v>3568</v>
      </c>
      <c r="C2507" t="s">
        <v>17</v>
      </c>
      <c r="D2507" t="s">
        <v>3581</v>
      </c>
      <c r="E2507" t="s">
        <v>101</v>
      </c>
      <c r="F2507" t="s">
        <v>3576</v>
      </c>
      <c r="G2507" t="s">
        <v>386</v>
      </c>
    </row>
    <row r="2508" spans="1:7" x14ac:dyDescent="0.3">
      <c r="A2508" t="s">
        <v>3575</v>
      </c>
      <c r="B2508" t="s">
        <v>3568</v>
      </c>
      <c r="C2508" t="s">
        <v>17</v>
      </c>
      <c r="D2508" t="s">
        <v>3581</v>
      </c>
      <c r="E2508" t="s">
        <v>270</v>
      </c>
      <c r="F2508" t="s">
        <v>3576</v>
      </c>
      <c r="G2508" t="s">
        <v>386</v>
      </c>
    </row>
    <row r="2509" spans="1:7" x14ac:dyDescent="0.3">
      <c r="A2509" t="s">
        <v>3575</v>
      </c>
      <c r="B2509" t="s">
        <v>3568</v>
      </c>
      <c r="C2509" t="s">
        <v>17</v>
      </c>
      <c r="D2509" t="s">
        <v>3581</v>
      </c>
      <c r="E2509" t="s">
        <v>21</v>
      </c>
      <c r="F2509" t="s">
        <v>3576</v>
      </c>
      <c r="G2509" t="s">
        <v>386</v>
      </c>
    </row>
    <row r="2510" spans="1:7" x14ac:dyDescent="0.3">
      <c r="A2510" t="s">
        <v>3575</v>
      </c>
      <c r="B2510" t="s">
        <v>3568</v>
      </c>
      <c r="C2510" t="s">
        <v>17</v>
      </c>
      <c r="D2510" t="s">
        <v>3581</v>
      </c>
      <c r="E2510" t="s">
        <v>349</v>
      </c>
      <c r="F2510" t="s">
        <v>3576</v>
      </c>
      <c r="G2510" t="s">
        <v>386</v>
      </c>
    </row>
    <row r="2511" spans="1:7" x14ac:dyDescent="0.3">
      <c r="A2511" t="s">
        <v>3575</v>
      </c>
      <c r="B2511" t="s">
        <v>3568</v>
      </c>
      <c r="C2511" t="s">
        <v>17</v>
      </c>
      <c r="D2511" t="s">
        <v>3581</v>
      </c>
      <c r="E2511" t="s">
        <v>230</v>
      </c>
      <c r="F2511" t="s">
        <v>3576</v>
      </c>
      <c r="G2511" t="s">
        <v>386</v>
      </c>
    </row>
    <row r="2512" spans="1:7" x14ac:dyDescent="0.3">
      <c r="A2512" t="s">
        <v>3575</v>
      </c>
      <c r="B2512" t="s">
        <v>3568</v>
      </c>
      <c r="C2512" t="s">
        <v>17</v>
      </c>
      <c r="D2512" t="s">
        <v>3581</v>
      </c>
      <c r="E2512" t="s">
        <v>56</v>
      </c>
      <c r="F2512" t="s">
        <v>3576</v>
      </c>
      <c r="G2512" t="s">
        <v>386</v>
      </c>
    </row>
    <row r="2513" spans="1:7" x14ac:dyDescent="0.3">
      <c r="A2513" t="s">
        <v>3575</v>
      </c>
      <c r="B2513" t="s">
        <v>3568</v>
      </c>
      <c r="C2513" t="s">
        <v>17</v>
      </c>
      <c r="D2513" t="s">
        <v>3581</v>
      </c>
      <c r="E2513" t="s">
        <v>356</v>
      </c>
      <c r="F2513" t="s">
        <v>3576</v>
      </c>
      <c r="G2513" t="s">
        <v>386</v>
      </c>
    </row>
    <row r="2514" spans="1:7" x14ac:dyDescent="0.3">
      <c r="A2514" t="s">
        <v>3575</v>
      </c>
      <c r="B2514" t="s">
        <v>3568</v>
      </c>
      <c r="C2514" t="s">
        <v>17</v>
      </c>
      <c r="D2514" t="s">
        <v>3581</v>
      </c>
      <c r="E2514" t="s">
        <v>340</v>
      </c>
      <c r="F2514" t="s">
        <v>3576</v>
      </c>
      <c r="G2514" t="s">
        <v>386</v>
      </c>
    </row>
    <row r="2515" spans="1:7" x14ac:dyDescent="0.3">
      <c r="A2515" t="s">
        <v>3575</v>
      </c>
      <c r="B2515" t="s">
        <v>3568</v>
      </c>
      <c r="C2515" t="s">
        <v>17</v>
      </c>
      <c r="D2515" t="s">
        <v>3581</v>
      </c>
      <c r="E2515" t="s">
        <v>280</v>
      </c>
      <c r="F2515" t="s">
        <v>3576</v>
      </c>
      <c r="G2515" t="s">
        <v>386</v>
      </c>
    </row>
    <row r="2516" spans="1:7" x14ac:dyDescent="0.3">
      <c r="A2516" t="s">
        <v>3575</v>
      </c>
      <c r="B2516" t="s">
        <v>3568</v>
      </c>
      <c r="C2516" t="s">
        <v>17</v>
      </c>
      <c r="D2516" t="s">
        <v>3581</v>
      </c>
      <c r="E2516" t="s">
        <v>131</v>
      </c>
      <c r="F2516" t="s">
        <v>3576</v>
      </c>
      <c r="G2516" t="s">
        <v>386</v>
      </c>
    </row>
    <row r="2517" spans="1:7" x14ac:dyDescent="0.3">
      <c r="A2517" t="s">
        <v>3575</v>
      </c>
      <c r="B2517" t="s">
        <v>3568</v>
      </c>
      <c r="C2517" t="s">
        <v>17</v>
      </c>
      <c r="D2517" t="s">
        <v>3581</v>
      </c>
      <c r="E2517" t="s">
        <v>357</v>
      </c>
      <c r="F2517" t="s">
        <v>3576</v>
      </c>
      <c r="G2517" t="s">
        <v>386</v>
      </c>
    </row>
    <row r="2518" spans="1:7" x14ac:dyDescent="0.3">
      <c r="A2518" t="s">
        <v>3575</v>
      </c>
      <c r="B2518" t="s">
        <v>3568</v>
      </c>
      <c r="C2518" t="s">
        <v>17</v>
      </c>
      <c r="D2518" t="s">
        <v>3581</v>
      </c>
      <c r="E2518" t="s">
        <v>96</v>
      </c>
      <c r="F2518" t="s">
        <v>3576</v>
      </c>
      <c r="G2518" t="s">
        <v>386</v>
      </c>
    </row>
    <row r="2519" spans="1:7" x14ac:dyDescent="0.3">
      <c r="A2519" t="s">
        <v>3575</v>
      </c>
      <c r="B2519" t="s">
        <v>3568</v>
      </c>
      <c r="C2519" t="s">
        <v>17</v>
      </c>
      <c r="D2519" t="s">
        <v>3581</v>
      </c>
      <c r="E2519" t="s">
        <v>79</v>
      </c>
      <c r="F2519" t="s">
        <v>3576</v>
      </c>
      <c r="G2519" t="s">
        <v>386</v>
      </c>
    </row>
    <row r="2520" spans="1:7" x14ac:dyDescent="0.3">
      <c r="A2520" t="s">
        <v>3575</v>
      </c>
      <c r="B2520" t="s">
        <v>3568</v>
      </c>
      <c r="C2520" t="s">
        <v>17</v>
      </c>
      <c r="D2520" t="s">
        <v>3581</v>
      </c>
      <c r="E2520" t="s">
        <v>125</v>
      </c>
      <c r="F2520" t="s">
        <v>3576</v>
      </c>
      <c r="G2520" t="s">
        <v>386</v>
      </c>
    </row>
    <row r="2521" spans="1:7" x14ac:dyDescent="0.3">
      <c r="A2521" t="s">
        <v>3575</v>
      </c>
      <c r="B2521" t="s">
        <v>3568</v>
      </c>
      <c r="C2521" t="s">
        <v>17</v>
      </c>
      <c r="D2521" t="s">
        <v>3581</v>
      </c>
      <c r="E2521" t="s">
        <v>160</v>
      </c>
      <c r="F2521" t="s">
        <v>3576</v>
      </c>
      <c r="G2521" t="s">
        <v>386</v>
      </c>
    </row>
    <row r="2522" spans="1:7" x14ac:dyDescent="0.3">
      <c r="A2522" t="s">
        <v>3575</v>
      </c>
      <c r="B2522" t="s">
        <v>3568</v>
      </c>
      <c r="C2522" t="s">
        <v>17</v>
      </c>
      <c r="D2522" t="s">
        <v>3581</v>
      </c>
      <c r="E2522" t="s">
        <v>320</v>
      </c>
      <c r="F2522" t="s">
        <v>3576</v>
      </c>
      <c r="G2522" t="s">
        <v>386</v>
      </c>
    </row>
    <row r="2523" spans="1:7" x14ac:dyDescent="0.3">
      <c r="A2523" t="s">
        <v>3575</v>
      </c>
      <c r="B2523" t="s">
        <v>3568</v>
      </c>
      <c r="C2523" t="s">
        <v>17</v>
      </c>
      <c r="D2523" t="s">
        <v>3581</v>
      </c>
      <c r="E2523" t="s">
        <v>140</v>
      </c>
      <c r="F2523" t="s">
        <v>3576</v>
      </c>
      <c r="G2523" t="s">
        <v>386</v>
      </c>
    </row>
    <row r="2524" spans="1:7" x14ac:dyDescent="0.3">
      <c r="A2524" t="s">
        <v>3575</v>
      </c>
      <c r="B2524" t="s">
        <v>3568</v>
      </c>
      <c r="C2524" t="s">
        <v>17</v>
      </c>
      <c r="D2524" t="s">
        <v>3581</v>
      </c>
      <c r="E2524" t="s">
        <v>147</v>
      </c>
      <c r="F2524" t="s">
        <v>3576</v>
      </c>
      <c r="G2524" t="s">
        <v>386</v>
      </c>
    </row>
    <row r="2525" spans="1:7" x14ac:dyDescent="0.3">
      <c r="A2525" t="s">
        <v>3575</v>
      </c>
      <c r="B2525" t="s">
        <v>3568</v>
      </c>
      <c r="C2525" t="s">
        <v>17</v>
      </c>
      <c r="D2525" t="s">
        <v>3581</v>
      </c>
      <c r="E2525" t="s">
        <v>207</v>
      </c>
      <c r="F2525" t="s">
        <v>3576</v>
      </c>
      <c r="G2525" t="s">
        <v>386</v>
      </c>
    </row>
    <row r="2526" spans="1:7" x14ac:dyDescent="0.3">
      <c r="A2526" t="s">
        <v>3575</v>
      </c>
      <c r="B2526" t="s">
        <v>3568</v>
      </c>
      <c r="C2526" t="s">
        <v>17</v>
      </c>
      <c r="D2526" t="s">
        <v>3581</v>
      </c>
      <c r="E2526" t="s">
        <v>141</v>
      </c>
      <c r="F2526" t="s">
        <v>3576</v>
      </c>
      <c r="G2526" t="s">
        <v>386</v>
      </c>
    </row>
    <row r="2527" spans="1:7" x14ac:dyDescent="0.3">
      <c r="A2527" t="s">
        <v>3575</v>
      </c>
      <c r="B2527" t="s">
        <v>3568</v>
      </c>
      <c r="C2527" t="s">
        <v>17</v>
      </c>
      <c r="D2527" t="s">
        <v>3581</v>
      </c>
      <c r="E2527" t="s">
        <v>171</v>
      </c>
      <c r="F2527" t="s">
        <v>3576</v>
      </c>
      <c r="G2527" t="s">
        <v>386</v>
      </c>
    </row>
    <row r="2528" spans="1:7" x14ac:dyDescent="0.3">
      <c r="A2528" t="s">
        <v>3575</v>
      </c>
      <c r="B2528" t="s">
        <v>3568</v>
      </c>
      <c r="C2528" t="s">
        <v>17</v>
      </c>
      <c r="D2528" t="s">
        <v>3581</v>
      </c>
      <c r="E2528" t="s">
        <v>350</v>
      </c>
      <c r="F2528" t="s">
        <v>3576</v>
      </c>
      <c r="G2528" t="s">
        <v>386</v>
      </c>
    </row>
    <row r="2529" spans="1:7" x14ac:dyDescent="0.3">
      <c r="A2529" t="s">
        <v>3575</v>
      </c>
      <c r="B2529" t="s">
        <v>3568</v>
      </c>
      <c r="C2529" t="s">
        <v>17</v>
      </c>
      <c r="D2529" t="s">
        <v>3581</v>
      </c>
      <c r="E2529" t="s">
        <v>321</v>
      </c>
      <c r="F2529" t="s">
        <v>3576</v>
      </c>
      <c r="G2529" t="s">
        <v>386</v>
      </c>
    </row>
    <row r="2530" spans="1:7" x14ac:dyDescent="0.3">
      <c r="A2530" t="s">
        <v>3575</v>
      </c>
      <c r="B2530" t="s">
        <v>3568</v>
      </c>
      <c r="C2530" t="s">
        <v>17</v>
      </c>
      <c r="D2530" t="s">
        <v>3581</v>
      </c>
      <c r="E2530" t="s">
        <v>132</v>
      </c>
      <c r="F2530" t="s">
        <v>3576</v>
      </c>
      <c r="G2530" t="s">
        <v>386</v>
      </c>
    </row>
    <row r="2531" spans="1:7" x14ac:dyDescent="0.3">
      <c r="A2531" t="s">
        <v>3575</v>
      </c>
      <c r="B2531" t="s">
        <v>3568</v>
      </c>
      <c r="C2531" t="s">
        <v>17</v>
      </c>
      <c r="D2531" t="s">
        <v>3581</v>
      </c>
      <c r="E2531" t="s">
        <v>231</v>
      </c>
      <c r="F2531" t="s">
        <v>3576</v>
      </c>
      <c r="G2531" t="s">
        <v>386</v>
      </c>
    </row>
    <row r="2532" spans="1:7" x14ac:dyDescent="0.3">
      <c r="A2532" t="s">
        <v>3575</v>
      </c>
      <c r="B2532" t="s">
        <v>3568</v>
      </c>
      <c r="C2532" t="s">
        <v>17</v>
      </c>
      <c r="D2532" t="s">
        <v>3581</v>
      </c>
      <c r="E2532" t="s">
        <v>80</v>
      </c>
      <c r="F2532" t="s">
        <v>3576</v>
      </c>
      <c r="G2532" t="s">
        <v>386</v>
      </c>
    </row>
    <row r="2533" spans="1:7" x14ac:dyDescent="0.3">
      <c r="A2533" t="s">
        <v>3575</v>
      </c>
      <c r="B2533" t="s">
        <v>3568</v>
      </c>
      <c r="C2533" t="s">
        <v>17</v>
      </c>
      <c r="D2533" t="s">
        <v>3581</v>
      </c>
      <c r="E2533" t="s">
        <v>114</v>
      </c>
      <c r="F2533" t="s">
        <v>3576</v>
      </c>
      <c r="G2533" t="s">
        <v>386</v>
      </c>
    </row>
    <row r="2534" spans="1:7" x14ac:dyDescent="0.3">
      <c r="A2534" t="s">
        <v>3575</v>
      </c>
      <c r="B2534" t="s">
        <v>3568</v>
      </c>
      <c r="C2534" t="s">
        <v>17</v>
      </c>
      <c r="D2534" t="s">
        <v>3581</v>
      </c>
      <c r="E2534" t="s">
        <v>35</v>
      </c>
      <c r="F2534" t="s">
        <v>3576</v>
      </c>
      <c r="G2534" t="s">
        <v>386</v>
      </c>
    </row>
    <row r="2535" spans="1:7" x14ac:dyDescent="0.3">
      <c r="A2535" t="s">
        <v>3575</v>
      </c>
      <c r="B2535" t="s">
        <v>3568</v>
      </c>
      <c r="C2535" t="s">
        <v>17</v>
      </c>
      <c r="D2535" t="s">
        <v>3581</v>
      </c>
      <c r="E2535" t="s">
        <v>115</v>
      </c>
      <c r="F2535" t="s">
        <v>3576</v>
      </c>
      <c r="G2535" t="s">
        <v>386</v>
      </c>
    </row>
    <row r="2536" spans="1:7" x14ac:dyDescent="0.3">
      <c r="A2536" t="s">
        <v>3575</v>
      </c>
      <c r="B2536" t="s">
        <v>3568</v>
      </c>
      <c r="C2536" t="s">
        <v>17</v>
      </c>
      <c r="D2536" t="s">
        <v>3581</v>
      </c>
      <c r="E2536" t="s">
        <v>120</v>
      </c>
      <c r="F2536" t="s">
        <v>3576</v>
      </c>
      <c r="G2536" t="s">
        <v>386</v>
      </c>
    </row>
    <row r="2537" spans="1:7" x14ac:dyDescent="0.3">
      <c r="A2537" t="s">
        <v>3575</v>
      </c>
      <c r="B2537" t="s">
        <v>3568</v>
      </c>
      <c r="C2537" t="s">
        <v>17</v>
      </c>
      <c r="D2537" t="s">
        <v>3581</v>
      </c>
      <c r="E2537" t="s">
        <v>208</v>
      </c>
      <c r="F2537" t="s">
        <v>3576</v>
      </c>
      <c r="G2537" t="s">
        <v>386</v>
      </c>
    </row>
    <row r="2538" spans="1:7" x14ac:dyDescent="0.3">
      <c r="A2538" t="s">
        <v>3575</v>
      </c>
      <c r="B2538" t="s">
        <v>3568</v>
      </c>
      <c r="C2538" t="s">
        <v>17</v>
      </c>
      <c r="D2538" t="s">
        <v>3581</v>
      </c>
      <c r="E2538" t="s">
        <v>332</v>
      </c>
      <c r="F2538" t="s">
        <v>3576</v>
      </c>
      <c r="G2538" t="s">
        <v>386</v>
      </c>
    </row>
    <row r="2539" spans="1:7" x14ac:dyDescent="0.3">
      <c r="A2539" t="s">
        <v>3575</v>
      </c>
      <c r="B2539" t="s">
        <v>3568</v>
      </c>
      <c r="C2539" t="s">
        <v>17</v>
      </c>
      <c r="D2539" t="s">
        <v>3581</v>
      </c>
      <c r="E2539" t="s">
        <v>232</v>
      </c>
      <c r="F2539" t="s">
        <v>3576</v>
      </c>
      <c r="G2539" t="s">
        <v>386</v>
      </c>
    </row>
    <row r="2540" spans="1:7" x14ac:dyDescent="0.3">
      <c r="A2540" t="s">
        <v>3575</v>
      </c>
      <c r="B2540" t="s">
        <v>3568</v>
      </c>
      <c r="C2540" t="s">
        <v>17</v>
      </c>
      <c r="D2540" t="s">
        <v>3581</v>
      </c>
      <c r="E2540" t="s">
        <v>133</v>
      </c>
      <c r="F2540" t="s">
        <v>3576</v>
      </c>
      <c r="G2540" t="s">
        <v>386</v>
      </c>
    </row>
    <row r="2541" spans="1:7" x14ac:dyDescent="0.3">
      <c r="A2541" t="s">
        <v>3575</v>
      </c>
      <c r="B2541" t="s">
        <v>3568</v>
      </c>
      <c r="C2541" t="s">
        <v>17</v>
      </c>
      <c r="D2541" t="s">
        <v>3581</v>
      </c>
      <c r="E2541" t="s">
        <v>209</v>
      </c>
      <c r="F2541" t="s">
        <v>3576</v>
      </c>
      <c r="G2541" t="s">
        <v>386</v>
      </c>
    </row>
    <row r="2542" spans="1:7" x14ac:dyDescent="0.3">
      <c r="A2542" t="s">
        <v>3575</v>
      </c>
      <c r="B2542" t="s">
        <v>3568</v>
      </c>
      <c r="C2542" t="s">
        <v>17</v>
      </c>
      <c r="D2542" t="s">
        <v>3581</v>
      </c>
      <c r="E2542" t="s">
        <v>295</v>
      </c>
      <c r="F2542" t="s">
        <v>3576</v>
      </c>
      <c r="G2542" t="s">
        <v>386</v>
      </c>
    </row>
    <row r="2543" spans="1:7" x14ac:dyDescent="0.3">
      <c r="A2543" t="s">
        <v>3575</v>
      </c>
      <c r="B2543" t="s">
        <v>3568</v>
      </c>
      <c r="C2543" t="s">
        <v>17</v>
      </c>
      <c r="D2543" t="s">
        <v>3581</v>
      </c>
      <c r="E2543" t="s">
        <v>31</v>
      </c>
      <c r="F2543" t="s">
        <v>3576</v>
      </c>
      <c r="G2543" t="s">
        <v>386</v>
      </c>
    </row>
    <row r="2544" spans="1:7" x14ac:dyDescent="0.3">
      <c r="A2544" t="s">
        <v>3575</v>
      </c>
      <c r="B2544" t="s">
        <v>3568</v>
      </c>
      <c r="C2544" t="s">
        <v>17</v>
      </c>
      <c r="D2544" t="s">
        <v>3581</v>
      </c>
      <c r="E2544" t="s">
        <v>296</v>
      </c>
      <c r="F2544" t="s">
        <v>3576</v>
      </c>
      <c r="G2544" t="s">
        <v>386</v>
      </c>
    </row>
    <row r="2545" spans="1:7" x14ac:dyDescent="0.3">
      <c r="A2545" t="s">
        <v>3575</v>
      </c>
      <c r="B2545" t="s">
        <v>3568</v>
      </c>
      <c r="C2545" t="s">
        <v>17</v>
      </c>
      <c r="D2545" t="s">
        <v>3581</v>
      </c>
      <c r="E2545" t="s">
        <v>322</v>
      </c>
      <c r="F2545" t="s">
        <v>3576</v>
      </c>
      <c r="G2545" t="s">
        <v>386</v>
      </c>
    </row>
    <row r="2546" spans="1:7" x14ac:dyDescent="0.3">
      <c r="A2546" t="s">
        <v>3575</v>
      </c>
      <c r="B2546" t="s">
        <v>3568</v>
      </c>
      <c r="C2546" t="s">
        <v>17</v>
      </c>
      <c r="D2546" t="s">
        <v>3581</v>
      </c>
      <c r="E2546" t="s">
        <v>69</v>
      </c>
      <c r="F2546" t="s">
        <v>3576</v>
      </c>
      <c r="G2546" t="s">
        <v>386</v>
      </c>
    </row>
    <row r="2547" spans="1:7" x14ac:dyDescent="0.3">
      <c r="A2547" t="s">
        <v>3575</v>
      </c>
      <c r="B2547" t="s">
        <v>3568</v>
      </c>
      <c r="C2547" t="s">
        <v>17</v>
      </c>
      <c r="D2547" t="s">
        <v>3581</v>
      </c>
      <c r="E2547" t="s">
        <v>233</v>
      </c>
      <c r="F2547" t="s">
        <v>3576</v>
      </c>
      <c r="G2547" t="s">
        <v>386</v>
      </c>
    </row>
    <row r="2548" spans="1:7" x14ac:dyDescent="0.3">
      <c r="A2548" t="s">
        <v>3575</v>
      </c>
      <c r="B2548" t="s">
        <v>3568</v>
      </c>
      <c r="C2548" t="s">
        <v>17</v>
      </c>
      <c r="D2548" t="s">
        <v>3581</v>
      </c>
      <c r="E2548" t="s">
        <v>323</v>
      </c>
      <c r="F2548" t="s">
        <v>3576</v>
      </c>
      <c r="G2548" t="s">
        <v>386</v>
      </c>
    </row>
    <row r="2549" spans="1:7" x14ac:dyDescent="0.3">
      <c r="A2549" t="s">
        <v>3575</v>
      </c>
      <c r="B2549" t="s">
        <v>3568</v>
      </c>
      <c r="C2549" t="s">
        <v>17</v>
      </c>
      <c r="D2549" t="s">
        <v>3581</v>
      </c>
      <c r="E2549" t="s">
        <v>331</v>
      </c>
      <c r="F2549" t="s">
        <v>3576</v>
      </c>
      <c r="G2549" t="s">
        <v>386</v>
      </c>
    </row>
    <row r="2550" spans="1:7" x14ac:dyDescent="0.3">
      <c r="A2550" t="s">
        <v>3575</v>
      </c>
      <c r="B2550" t="s">
        <v>3568</v>
      </c>
      <c r="C2550" t="s">
        <v>17</v>
      </c>
      <c r="D2550" t="s">
        <v>3581</v>
      </c>
      <c r="E2550" t="s">
        <v>251</v>
      </c>
      <c r="F2550" t="s">
        <v>3576</v>
      </c>
      <c r="G2550" t="s">
        <v>386</v>
      </c>
    </row>
    <row r="2551" spans="1:7" x14ac:dyDescent="0.3">
      <c r="A2551" t="s">
        <v>3575</v>
      </c>
      <c r="B2551" t="s">
        <v>3568</v>
      </c>
      <c r="C2551" t="s">
        <v>17</v>
      </c>
      <c r="D2551" t="s">
        <v>3581</v>
      </c>
      <c r="E2551" t="s">
        <v>271</v>
      </c>
      <c r="F2551" t="s">
        <v>3576</v>
      </c>
      <c r="G2551" t="s">
        <v>386</v>
      </c>
    </row>
    <row r="2552" spans="1:7" x14ac:dyDescent="0.3">
      <c r="A2552" t="s">
        <v>3575</v>
      </c>
      <c r="B2552" t="s">
        <v>3568</v>
      </c>
      <c r="C2552" t="s">
        <v>17</v>
      </c>
      <c r="D2552" t="s">
        <v>3581</v>
      </c>
      <c r="E2552" t="s">
        <v>259</v>
      </c>
      <c r="F2552" t="s">
        <v>3576</v>
      </c>
      <c r="G2552" t="s">
        <v>386</v>
      </c>
    </row>
    <row r="2553" spans="1:7" x14ac:dyDescent="0.3">
      <c r="A2553" t="s">
        <v>3575</v>
      </c>
      <c r="B2553" t="s">
        <v>3568</v>
      </c>
      <c r="C2553" t="s">
        <v>17</v>
      </c>
      <c r="D2553" t="s">
        <v>3581</v>
      </c>
      <c r="E2553" t="s">
        <v>134</v>
      </c>
      <c r="F2553" t="s">
        <v>3576</v>
      </c>
      <c r="G2553" t="s">
        <v>386</v>
      </c>
    </row>
    <row r="2554" spans="1:7" x14ac:dyDescent="0.3">
      <c r="A2554" t="s">
        <v>3575</v>
      </c>
      <c r="B2554" t="s">
        <v>3568</v>
      </c>
      <c r="C2554" t="s">
        <v>17</v>
      </c>
      <c r="D2554" t="s">
        <v>3581</v>
      </c>
      <c r="E2554" t="s">
        <v>64</v>
      </c>
      <c r="F2554" t="s">
        <v>3576</v>
      </c>
      <c r="G2554" t="s">
        <v>386</v>
      </c>
    </row>
    <row r="2555" spans="1:7" x14ac:dyDescent="0.3">
      <c r="A2555" t="s">
        <v>3575</v>
      </c>
      <c r="B2555" t="s">
        <v>3568</v>
      </c>
      <c r="C2555" t="s">
        <v>17</v>
      </c>
      <c r="D2555" t="s">
        <v>3581</v>
      </c>
      <c r="E2555" t="s">
        <v>290</v>
      </c>
      <c r="F2555" t="s">
        <v>3576</v>
      </c>
      <c r="G2555" t="s">
        <v>386</v>
      </c>
    </row>
    <row r="2556" spans="1:7" x14ac:dyDescent="0.3">
      <c r="A2556" t="s">
        <v>3575</v>
      </c>
      <c r="B2556" t="s">
        <v>3568</v>
      </c>
      <c r="C2556" t="s">
        <v>17</v>
      </c>
      <c r="D2556" t="s">
        <v>3581</v>
      </c>
      <c r="E2556" t="s">
        <v>265</v>
      </c>
      <c r="F2556" t="s">
        <v>3576</v>
      </c>
      <c r="G2556" t="s">
        <v>386</v>
      </c>
    </row>
    <row r="2557" spans="1:7" x14ac:dyDescent="0.3">
      <c r="A2557" t="s">
        <v>3575</v>
      </c>
      <c r="B2557" t="s">
        <v>3568</v>
      </c>
      <c r="C2557" t="s">
        <v>17</v>
      </c>
      <c r="D2557" t="s">
        <v>3581</v>
      </c>
      <c r="E2557" t="s">
        <v>247</v>
      </c>
      <c r="F2557" t="s">
        <v>3576</v>
      </c>
      <c r="G2557" t="s">
        <v>386</v>
      </c>
    </row>
    <row r="2558" spans="1:7" x14ac:dyDescent="0.3">
      <c r="A2558" t="s">
        <v>3575</v>
      </c>
      <c r="B2558" t="s">
        <v>3568</v>
      </c>
      <c r="C2558" t="s">
        <v>17</v>
      </c>
      <c r="D2558" t="s">
        <v>3581</v>
      </c>
      <c r="E2558" t="s">
        <v>272</v>
      </c>
      <c r="F2558" t="s">
        <v>3576</v>
      </c>
      <c r="G2558" t="s">
        <v>386</v>
      </c>
    </row>
    <row r="2559" spans="1:7" x14ac:dyDescent="0.3">
      <c r="A2559" t="s">
        <v>3575</v>
      </c>
      <c r="B2559" t="s">
        <v>3568</v>
      </c>
      <c r="C2559" t="s">
        <v>17</v>
      </c>
      <c r="D2559" t="s">
        <v>3581</v>
      </c>
      <c r="E2559" t="s">
        <v>97</v>
      </c>
      <c r="F2559" t="s">
        <v>3576</v>
      </c>
      <c r="G2559" t="s">
        <v>386</v>
      </c>
    </row>
    <row r="2560" spans="1:7" x14ac:dyDescent="0.3">
      <c r="A2560" t="s">
        <v>3575</v>
      </c>
      <c r="B2560" t="s">
        <v>3568</v>
      </c>
      <c r="C2560" t="s">
        <v>17</v>
      </c>
      <c r="D2560" t="s">
        <v>3581</v>
      </c>
      <c r="E2560" t="s">
        <v>364</v>
      </c>
      <c r="F2560" t="s">
        <v>3576</v>
      </c>
      <c r="G2560" t="s">
        <v>386</v>
      </c>
    </row>
    <row r="2561" spans="1:7" x14ac:dyDescent="0.3">
      <c r="A2561" t="s">
        <v>3575</v>
      </c>
      <c r="B2561" t="s">
        <v>3568</v>
      </c>
      <c r="C2561" t="s">
        <v>17</v>
      </c>
      <c r="D2561" t="s">
        <v>3581</v>
      </c>
      <c r="E2561" t="s">
        <v>273</v>
      </c>
      <c r="F2561" t="s">
        <v>3576</v>
      </c>
      <c r="G2561" t="s">
        <v>386</v>
      </c>
    </row>
    <row r="2562" spans="1:7" x14ac:dyDescent="0.3">
      <c r="A2562" t="s">
        <v>3575</v>
      </c>
      <c r="B2562" t="s">
        <v>3568</v>
      </c>
      <c r="C2562" t="s">
        <v>17</v>
      </c>
      <c r="D2562" t="s">
        <v>3581</v>
      </c>
      <c r="E2562" t="s">
        <v>266</v>
      </c>
      <c r="F2562" t="s">
        <v>3576</v>
      </c>
      <c r="G2562" t="s">
        <v>386</v>
      </c>
    </row>
    <row r="2563" spans="1:7" x14ac:dyDescent="0.3">
      <c r="A2563" t="s">
        <v>3575</v>
      </c>
      <c r="B2563" t="s">
        <v>3568</v>
      </c>
      <c r="C2563" t="s">
        <v>17</v>
      </c>
      <c r="D2563" t="s">
        <v>3581</v>
      </c>
      <c r="E2563" t="s">
        <v>267</v>
      </c>
      <c r="F2563" t="s">
        <v>3576</v>
      </c>
      <c r="G2563" t="s">
        <v>386</v>
      </c>
    </row>
    <row r="2564" spans="1:7" x14ac:dyDescent="0.3">
      <c r="A2564" t="s">
        <v>3575</v>
      </c>
      <c r="B2564" t="s">
        <v>3568</v>
      </c>
      <c r="C2564" t="s">
        <v>17</v>
      </c>
      <c r="D2564" t="s">
        <v>3581</v>
      </c>
      <c r="E2564" t="s">
        <v>268</v>
      </c>
      <c r="F2564" t="s">
        <v>3576</v>
      </c>
      <c r="G2564" t="s">
        <v>386</v>
      </c>
    </row>
    <row r="2565" spans="1:7" x14ac:dyDescent="0.3">
      <c r="A2565" t="s">
        <v>3575</v>
      </c>
      <c r="B2565" t="s">
        <v>3568</v>
      </c>
      <c r="C2565" t="s">
        <v>17</v>
      </c>
      <c r="D2565" t="s">
        <v>3581</v>
      </c>
      <c r="E2565" t="s">
        <v>191</v>
      </c>
      <c r="F2565" t="s">
        <v>3576</v>
      </c>
      <c r="G2565" t="s">
        <v>386</v>
      </c>
    </row>
    <row r="2566" spans="1:7" x14ac:dyDescent="0.3">
      <c r="A2566" t="s">
        <v>3575</v>
      </c>
      <c r="B2566" t="s">
        <v>3568</v>
      </c>
      <c r="C2566" t="s">
        <v>17</v>
      </c>
      <c r="D2566" t="s">
        <v>3581</v>
      </c>
      <c r="E2566" t="s">
        <v>324</v>
      </c>
      <c r="F2566" t="s">
        <v>3576</v>
      </c>
      <c r="G2566" t="s">
        <v>386</v>
      </c>
    </row>
    <row r="2567" spans="1:7" x14ac:dyDescent="0.3">
      <c r="A2567" t="s">
        <v>3575</v>
      </c>
      <c r="B2567" t="s">
        <v>3568</v>
      </c>
      <c r="C2567" t="s">
        <v>17</v>
      </c>
      <c r="D2567" t="s">
        <v>3581</v>
      </c>
      <c r="E2567" t="s">
        <v>192</v>
      </c>
      <c r="F2567" t="s">
        <v>3576</v>
      </c>
      <c r="G2567" t="s">
        <v>386</v>
      </c>
    </row>
    <row r="2568" spans="1:7" x14ac:dyDescent="0.3">
      <c r="A2568" t="s">
        <v>3575</v>
      </c>
      <c r="B2568" t="s">
        <v>3568</v>
      </c>
      <c r="C2568" t="s">
        <v>17</v>
      </c>
      <c r="D2568" t="s">
        <v>3581</v>
      </c>
      <c r="E2568" t="s">
        <v>210</v>
      </c>
      <c r="F2568" t="s">
        <v>3576</v>
      </c>
      <c r="G2568" t="s">
        <v>386</v>
      </c>
    </row>
    <row r="2569" spans="1:7" x14ac:dyDescent="0.3">
      <c r="A2569" t="s">
        <v>3575</v>
      </c>
      <c r="B2569" t="s">
        <v>3568</v>
      </c>
      <c r="C2569" t="s">
        <v>17</v>
      </c>
      <c r="D2569" t="s">
        <v>3581</v>
      </c>
      <c r="E2569" t="s">
        <v>82</v>
      </c>
      <c r="F2569" t="s">
        <v>3576</v>
      </c>
      <c r="G2569" t="s">
        <v>386</v>
      </c>
    </row>
    <row r="2570" spans="1:7" x14ac:dyDescent="0.3">
      <c r="A2570" t="s">
        <v>3575</v>
      </c>
      <c r="B2570" t="s">
        <v>3568</v>
      </c>
      <c r="C2570" t="s">
        <v>17</v>
      </c>
      <c r="D2570" t="s">
        <v>3581</v>
      </c>
      <c r="E2570" t="s">
        <v>99</v>
      </c>
      <c r="F2570" t="s">
        <v>3576</v>
      </c>
      <c r="G2570" t="s">
        <v>386</v>
      </c>
    </row>
    <row r="2571" spans="1:7" x14ac:dyDescent="0.3">
      <c r="A2571" t="s">
        <v>3575</v>
      </c>
      <c r="B2571" t="s">
        <v>3568</v>
      </c>
      <c r="C2571" t="s">
        <v>17</v>
      </c>
      <c r="D2571" t="s">
        <v>3581</v>
      </c>
      <c r="E2571" t="s">
        <v>269</v>
      </c>
      <c r="F2571" t="s">
        <v>3576</v>
      </c>
      <c r="G2571" t="s">
        <v>386</v>
      </c>
    </row>
    <row r="2572" spans="1:7" x14ac:dyDescent="0.3">
      <c r="A2572" t="s">
        <v>3575</v>
      </c>
      <c r="B2572" t="s">
        <v>3568</v>
      </c>
      <c r="C2572" t="s">
        <v>17</v>
      </c>
      <c r="D2572" t="s">
        <v>3581</v>
      </c>
      <c r="E2572" t="s">
        <v>116</v>
      </c>
      <c r="F2572" t="s">
        <v>3576</v>
      </c>
      <c r="G2572" t="s">
        <v>386</v>
      </c>
    </row>
    <row r="2573" spans="1:7" x14ac:dyDescent="0.3">
      <c r="A2573" t="s">
        <v>3575</v>
      </c>
      <c r="B2573" t="s">
        <v>3568</v>
      </c>
      <c r="C2573" t="s">
        <v>17</v>
      </c>
      <c r="D2573" t="s">
        <v>3581</v>
      </c>
      <c r="E2573" t="s">
        <v>325</v>
      </c>
      <c r="F2573" t="s">
        <v>3576</v>
      </c>
      <c r="G2573" t="s">
        <v>386</v>
      </c>
    </row>
    <row r="2574" spans="1:7" x14ac:dyDescent="0.3">
      <c r="A2574" t="s">
        <v>3575</v>
      </c>
      <c r="B2574" t="s">
        <v>3568</v>
      </c>
      <c r="C2574" t="s">
        <v>17</v>
      </c>
      <c r="D2574" t="s">
        <v>3581</v>
      </c>
      <c r="E2574" t="s">
        <v>70</v>
      </c>
      <c r="F2574" t="s">
        <v>3576</v>
      </c>
      <c r="G2574" t="s">
        <v>386</v>
      </c>
    </row>
    <row r="2575" spans="1:7" x14ac:dyDescent="0.3">
      <c r="A2575" t="s">
        <v>3575</v>
      </c>
      <c r="B2575" t="s">
        <v>3568</v>
      </c>
      <c r="C2575" t="s">
        <v>17</v>
      </c>
      <c r="D2575" t="s">
        <v>3581</v>
      </c>
      <c r="E2575" t="s">
        <v>211</v>
      </c>
      <c r="F2575" t="s">
        <v>3576</v>
      </c>
      <c r="G2575" t="s">
        <v>386</v>
      </c>
    </row>
    <row r="2576" spans="1:7" x14ac:dyDescent="0.3">
      <c r="A2576" t="s">
        <v>3575</v>
      </c>
      <c r="B2576" t="s">
        <v>3568</v>
      </c>
      <c r="C2576" t="s">
        <v>17</v>
      </c>
      <c r="D2576" t="s">
        <v>3581</v>
      </c>
      <c r="E2576" t="s">
        <v>103</v>
      </c>
      <c r="F2576" t="s">
        <v>3576</v>
      </c>
      <c r="G2576" t="s">
        <v>386</v>
      </c>
    </row>
    <row r="2577" spans="1:7" x14ac:dyDescent="0.3">
      <c r="A2577" t="s">
        <v>3575</v>
      </c>
      <c r="B2577" t="s">
        <v>3568</v>
      </c>
      <c r="C2577" t="s">
        <v>17</v>
      </c>
      <c r="D2577" t="s">
        <v>3581</v>
      </c>
      <c r="E2577" t="s">
        <v>212</v>
      </c>
      <c r="F2577" t="s">
        <v>3576</v>
      </c>
      <c r="G2577" t="s">
        <v>386</v>
      </c>
    </row>
    <row r="2578" spans="1:7" x14ac:dyDescent="0.3">
      <c r="A2578" t="s">
        <v>3575</v>
      </c>
      <c r="B2578" t="s">
        <v>3568</v>
      </c>
      <c r="C2578" t="s">
        <v>17</v>
      </c>
      <c r="D2578" t="s">
        <v>3581</v>
      </c>
      <c r="E2578" t="s">
        <v>152</v>
      </c>
      <c r="F2578" t="s">
        <v>3576</v>
      </c>
      <c r="G2578" t="s">
        <v>386</v>
      </c>
    </row>
    <row r="2579" spans="1:7" x14ac:dyDescent="0.3">
      <c r="A2579" t="s">
        <v>3575</v>
      </c>
      <c r="B2579" t="s">
        <v>3568</v>
      </c>
      <c r="C2579" t="s">
        <v>17</v>
      </c>
      <c r="D2579" t="s">
        <v>3581</v>
      </c>
      <c r="E2579" t="s">
        <v>18</v>
      </c>
      <c r="F2579" t="s">
        <v>3576</v>
      </c>
      <c r="G2579" t="s">
        <v>386</v>
      </c>
    </row>
    <row r="2580" spans="1:7" x14ac:dyDescent="0.3">
      <c r="A2580" t="s">
        <v>3575</v>
      </c>
      <c r="B2580" t="s">
        <v>3568</v>
      </c>
      <c r="C2580" t="s">
        <v>17</v>
      </c>
      <c r="D2580" t="s">
        <v>3581</v>
      </c>
      <c r="E2580" t="s">
        <v>248</v>
      </c>
      <c r="F2580" t="s">
        <v>3576</v>
      </c>
      <c r="G2580" t="s">
        <v>386</v>
      </c>
    </row>
    <row r="2581" spans="1:7" x14ac:dyDescent="0.3">
      <c r="A2581" t="s">
        <v>3575</v>
      </c>
      <c r="B2581" t="s">
        <v>3568</v>
      </c>
      <c r="C2581" t="s">
        <v>17</v>
      </c>
      <c r="D2581" t="s">
        <v>3581</v>
      </c>
      <c r="E2581" t="s">
        <v>326</v>
      </c>
      <c r="F2581" t="s">
        <v>3576</v>
      </c>
      <c r="G2581" t="s">
        <v>386</v>
      </c>
    </row>
    <row r="2582" spans="1:7" x14ac:dyDescent="0.3">
      <c r="A2582" t="s">
        <v>3575</v>
      </c>
      <c r="B2582" t="s">
        <v>3568</v>
      </c>
      <c r="C2582" t="s">
        <v>17</v>
      </c>
      <c r="D2582" t="s">
        <v>3581</v>
      </c>
      <c r="E2582" t="s">
        <v>117</v>
      </c>
      <c r="F2582" t="s">
        <v>3576</v>
      </c>
      <c r="G2582" t="s">
        <v>386</v>
      </c>
    </row>
    <row r="2583" spans="1:7" x14ac:dyDescent="0.3">
      <c r="A2583" t="s">
        <v>3575</v>
      </c>
      <c r="B2583" t="s">
        <v>3568</v>
      </c>
      <c r="C2583" t="s">
        <v>17</v>
      </c>
      <c r="D2583" t="s">
        <v>3581</v>
      </c>
      <c r="E2583" t="s">
        <v>118</v>
      </c>
      <c r="F2583" t="s">
        <v>3576</v>
      </c>
      <c r="G2583" t="s">
        <v>386</v>
      </c>
    </row>
    <row r="2584" spans="1:7" x14ac:dyDescent="0.3">
      <c r="A2584" t="s">
        <v>3575</v>
      </c>
      <c r="B2584" t="s">
        <v>3568</v>
      </c>
      <c r="C2584" t="s">
        <v>17</v>
      </c>
      <c r="D2584" t="s">
        <v>3581</v>
      </c>
      <c r="E2584" t="s">
        <v>161</v>
      </c>
      <c r="F2584" t="s">
        <v>3576</v>
      </c>
      <c r="G2584" t="s">
        <v>386</v>
      </c>
    </row>
    <row r="2585" spans="1:7" x14ac:dyDescent="0.3">
      <c r="A2585" t="s">
        <v>3575</v>
      </c>
      <c r="B2585" t="s">
        <v>3568</v>
      </c>
      <c r="C2585" t="s">
        <v>17</v>
      </c>
      <c r="D2585" t="s">
        <v>3581</v>
      </c>
      <c r="E2585" t="s">
        <v>75</v>
      </c>
      <c r="F2585" t="s">
        <v>3576</v>
      </c>
      <c r="G2585" t="s">
        <v>386</v>
      </c>
    </row>
    <row r="2586" spans="1:7" x14ac:dyDescent="0.3">
      <c r="A2586" t="s">
        <v>3575</v>
      </c>
      <c r="B2586" t="s">
        <v>3568</v>
      </c>
      <c r="C2586" t="s">
        <v>17</v>
      </c>
      <c r="D2586" t="s">
        <v>3581</v>
      </c>
      <c r="E2586" t="s">
        <v>361</v>
      </c>
      <c r="F2586" t="s">
        <v>3576</v>
      </c>
      <c r="G2586" t="s">
        <v>386</v>
      </c>
    </row>
    <row r="2587" spans="1:7" x14ac:dyDescent="0.3">
      <c r="A2587" t="s">
        <v>3575</v>
      </c>
      <c r="B2587" t="s">
        <v>3568</v>
      </c>
      <c r="C2587" t="s">
        <v>17</v>
      </c>
      <c r="D2587" t="s">
        <v>3581</v>
      </c>
      <c r="E2587" t="s">
        <v>142</v>
      </c>
      <c r="F2587" t="s">
        <v>3576</v>
      </c>
      <c r="G2587" t="s">
        <v>386</v>
      </c>
    </row>
    <row r="2588" spans="1:7" x14ac:dyDescent="0.3">
      <c r="A2588" t="s">
        <v>3575</v>
      </c>
      <c r="B2588" t="s">
        <v>3568</v>
      </c>
      <c r="C2588" t="s">
        <v>17</v>
      </c>
      <c r="D2588" t="s">
        <v>3581</v>
      </c>
      <c r="E2588" t="s">
        <v>65</v>
      </c>
      <c r="F2588" t="s">
        <v>3576</v>
      </c>
      <c r="G2588" t="s">
        <v>386</v>
      </c>
    </row>
    <row r="2589" spans="1:7" x14ac:dyDescent="0.3">
      <c r="A2589" t="s">
        <v>3575</v>
      </c>
      <c r="B2589" t="s">
        <v>3568</v>
      </c>
      <c r="C2589" t="s">
        <v>17</v>
      </c>
      <c r="D2589" t="s">
        <v>3581</v>
      </c>
      <c r="E2589" t="s">
        <v>289</v>
      </c>
      <c r="F2589" t="s">
        <v>3576</v>
      </c>
      <c r="G2589" t="s">
        <v>386</v>
      </c>
    </row>
    <row r="2590" spans="1:7" x14ac:dyDescent="0.3">
      <c r="A2590" t="s">
        <v>3575</v>
      </c>
      <c r="B2590" t="s">
        <v>3568</v>
      </c>
      <c r="C2590" t="s">
        <v>17</v>
      </c>
      <c r="D2590" t="s">
        <v>3581</v>
      </c>
      <c r="E2590" t="s">
        <v>274</v>
      </c>
      <c r="F2590" t="s">
        <v>3576</v>
      </c>
      <c r="G2590" t="s">
        <v>386</v>
      </c>
    </row>
    <row r="2591" spans="1:7" x14ac:dyDescent="0.3">
      <c r="A2591" t="s">
        <v>3575</v>
      </c>
      <c r="B2591" t="s">
        <v>3568</v>
      </c>
      <c r="C2591" t="s">
        <v>17</v>
      </c>
      <c r="D2591" t="s">
        <v>3581</v>
      </c>
      <c r="E2591" t="s">
        <v>292</v>
      </c>
      <c r="F2591" t="s">
        <v>3576</v>
      </c>
      <c r="G2591" t="s">
        <v>386</v>
      </c>
    </row>
    <row r="2592" spans="1:7" x14ac:dyDescent="0.3">
      <c r="A2592" t="s">
        <v>3575</v>
      </c>
      <c r="B2592" t="s">
        <v>3568</v>
      </c>
      <c r="C2592" t="s">
        <v>17</v>
      </c>
      <c r="D2592" t="s">
        <v>3581</v>
      </c>
      <c r="E2592" t="s">
        <v>153</v>
      </c>
      <c r="F2592" t="s">
        <v>3576</v>
      </c>
      <c r="G2592" t="s">
        <v>386</v>
      </c>
    </row>
    <row r="2593" spans="1:7" x14ac:dyDescent="0.3">
      <c r="A2593" t="s">
        <v>3575</v>
      </c>
      <c r="B2593" t="s">
        <v>3568</v>
      </c>
      <c r="C2593" t="s">
        <v>17</v>
      </c>
      <c r="D2593" t="s">
        <v>3581</v>
      </c>
      <c r="E2593" t="s">
        <v>234</v>
      </c>
      <c r="F2593" t="s">
        <v>3576</v>
      </c>
      <c r="G2593" t="s">
        <v>386</v>
      </c>
    </row>
    <row r="2594" spans="1:7" x14ac:dyDescent="0.3">
      <c r="A2594" t="s">
        <v>3575</v>
      </c>
      <c r="B2594" t="s">
        <v>3568</v>
      </c>
      <c r="C2594" t="s">
        <v>17</v>
      </c>
      <c r="D2594" t="s">
        <v>3581</v>
      </c>
      <c r="E2594" t="s">
        <v>154</v>
      </c>
      <c r="F2594" t="s">
        <v>3576</v>
      </c>
      <c r="G2594" t="s">
        <v>386</v>
      </c>
    </row>
    <row r="2595" spans="1:7" x14ac:dyDescent="0.3">
      <c r="A2595" t="s">
        <v>3575</v>
      </c>
      <c r="B2595" t="s">
        <v>3568</v>
      </c>
      <c r="C2595" t="s">
        <v>17</v>
      </c>
      <c r="D2595" t="s">
        <v>3581</v>
      </c>
      <c r="E2595" t="s">
        <v>61</v>
      </c>
      <c r="F2595" t="s">
        <v>3576</v>
      </c>
      <c r="G2595" t="s">
        <v>386</v>
      </c>
    </row>
    <row r="2596" spans="1:7" x14ac:dyDescent="0.3">
      <c r="A2596" t="s">
        <v>3575</v>
      </c>
      <c r="B2596" t="s">
        <v>3568</v>
      </c>
      <c r="C2596" t="s">
        <v>17</v>
      </c>
      <c r="D2596" t="s">
        <v>3581</v>
      </c>
      <c r="E2596" t="s">
        <v>87</v>
      </c>
      <c r="F2596" t="s">
        <v>3576</v>
      </c>
      <c r="G2596" t="s">
        <v>386</v>
      </c>
    </row>
    <row r="2597" spans="1:7" x14ac:dyDescent="0.3">
      <c r="A2597" t="s">
        <v>3575</v>
      </c>
      <c r="B2597" t="s">
        <v>3568</v>
      </c>
      <c r="C2597" t="s">
        <v>17</v>
      </c>
      <c r="D2597" t="s">
        <v>3581</v>
      </c>
      <c r="E2597" t="s">
        <v>337</v>
      </c>
      <c r="F2597" t="s">
        <v>3576</v>
      </c>
      <c r="G2597" t="s">
        <v>386</v>
      </c>
    </row>
    <row r="2598" spans="1:7" x14ac:dyDescent="0.3">
      <c r="A2598" t="s">
        <v>3575</v>
      </c>
      <c r="B2598" t="s">
        <v>3568</v>
      </c>
      <c r="C2598" t="s">
        <v>17</v>
      </c>
      <c r="D2598" t="s">
        <v>3581</v>
      </c>
      <c r="E2598" t="s">
        <v>213</v>
      </c>
      <c r="F2598" t="s">
        <v>3576</v>
      </c>
      <c r="G2598" t="s">
        <v>386</v>
      </c>
    </row>
    <row r="2599" spans="1:7" x14ac:dyDescent="0.3">
      <c r="A2599" t="s">
        <v>3575</v>
      </c>
      <c r="B2599" t="s">
        <v>3568</v>
      </c>
      <c r="C2599" t="s">
        <v>17</v>
      </c>
      <c r="D2599" t="s">
        <v>3581</v>
      </c>
      <c r="E2599" t="s">
        <v>143</v>
      </c>
      <c r="F2599" t="s">
        <v>3576</v>
      </c>
      <c r="G2599" t="s">
        <v>386</v>
      </c>
    </row>
    <row r="2600" spans="1:7" x14ac:dyDescent="0.3">
      <c r="A2600" t="s">
        <v>3575</v>
      </c>
      <c r="B2600" t="s">
        <v>3568</v>
      </c>
      <c r="C2600" t="s">
        <v>17</v>
      </c>
      <c r="D2600" t="s">
        <v>3581</v>
      </c>
      <c r="E2600" t="s">
        <v>76</v>
      </c>
      <c r="F2600" t="s">
        <v>3576</v>
      </c>
      <c r="G2600" t="s">
        <v>386</v>
      </c>
    </row>
    <row r="2601" spans="1:7" x14ac:dyDescent="0.3">
      <c r="A2601" t="s">
        <v>3575</v>
      </c>
      <c r="B2601" t="s">
        <v>3568</v>
      </c>
      <c r="C2601" t="s">
        <v>17</v>
      </c>
      <c r="D2601" t="s">
        <v>3581</v>
      </c>
      <c r="E2601" t="s">
        <v>214</v>
      </c>
      <c r="F2601" t="s">
        <v>3576</v>
      </c>
      <c r="G2601" t="s">
        <v>386</v>
      </c>
    </row>
    <row r="2602" spans="1:7" x14ac:dyDescent="0.3">
      <c r="A2602" t="s">
        <v>3575</v>
      </c>
      <c r="B2602" t="s">
        <v>3568</v>
      </c>
      <c r="C2602" t="s">
        <v>17</v>
      </c>
      <c r="D2602" t="s">
        <v>3581</v>
      </c>
      <c r="E2602" t="s">
        <v>93</v>
      </c>
      <c r="F2602" t="s">
        <v>3576</v>
      </c>
      <c r="G2602" t="s">
        <v>386</v>
      </c>
    </row>
    <row r="2603" spans="1:7" x14ac:dyDescent="0.3">
      <c r="A2603" t="s">
        <v>3575</v>
      </c>
      <c r="B2603" t="s">
        <v>3568</v>
      </c>
      <c r="C2603" t="s">
        <v>17</v>
      </c>
      <c r="D2603" t="s">
        <v>3581</v>
      </c>
      <c r="E2603" t="s">
        <v>126</v>
      </c>
      <c r="F2603" t="s">
        <v>3576</v>
      </c>
      <c r="G2603" t="s">
        <v>386</v>
      </c>
    </row>
    <row r="2604" spans="1:7" x14ac:dyDescent="0.3">
      <c r="A2604" t="s">
        <v>3575</v>
      </c>
      <c r="B2604" t="s">
        <v>3568</v>
      </c>
      <c r="C2604" t="s">
        <v>17</v>
      </c>
      <c r="D2604" t="s">
        <v>3581</v>
      </c>
      <c r="E2604" t="s">
        <v>293</v>
      </c>
      <c r="F2604" t="s">
        <v>3576</v>
      </c>
      <c r="G2604" t="s">
        <v>386</v>
      </c>
    </row>
    <row r="2605" spans="1:7" x14ac:dyDescent="0.3">
      <c r="A2605" t="s">
        <v>3575</v>
      </c>
      <c r="B2605" t="s">
        <v>3568</v>
      </c>
      <c r="C2605" t="s">
        <v>17</v>
      </c>
      <c r="D2605" t="s">
        <v>3581</v>
      </c>
      <c r="E2605" t="s">
        <v>215</v>
      </c>
      <c r="F2605" t="s">
        <v>3576</v>
      </c>
      <c r="G2605" t="s">
        <v>386</v>
      </c>
    </row>
    <row r="2606" spans="1:7" x14ac:dyDescent="0.3">
      <c r="A2606" t="s">
        <v>3575</v>
      </c>
      <c r="B2606" t="s">
        <v>3568</v>
      </c>
      <c r="C2606" t="s">
        <v>17</v>
      </c>
      <c r="D2606" t="s">
        <v>3581</v>
      </c>
      <c r="E2606" t="s">
        <v>162</v>
      </c>
      <c r="F2606" t="s">
        <v>3576</v>
      </c>
      <c r="G2606" t="s">
        <v>386</v>
      </c>
    </row>
    <row r="2607" spans="1:7" x14ac:dyDescent="0.3">
      <c r="A2607" t="s">
        <v>3575</v>
      </c>
      <c r="B2607" t="s">
        <v>3568</v>
      </c>
      <c r="C2607" t="s">
        <v>17</v>
      </c>
      <c r="D2607" t="s">
        <v>3581</v>
      </c>
      <c r="E2607" t="s">
        <v>327</v>
      </c>
      <c r="F2607" t="s">
        <v>3576</v>
      </c>
      <c r="G2607" t="s">
        <v>386</v>
      </c>
    </row>
    <row r="2608" spans="1:7" x14ac:dyDescent="0.3">
      <c r="A2608" t="s">
        <v>3575</v>
      </c>
      <c r="B2608" t="s">
        <v>3568</v>
      </c>
      <c r="C2608" t="s">
        <v>17</v>
      </c>
      <c r="D2608" t="s">
        <v>3581</v>
      </c>
      <c r="E2608" t="s">
        <v>333</v>
      </c>
      <c r="F2608" t="s">
        <v>3576</v>
      </c>
      <c r="G2608" t="s">
        <v>386</v>
      </c>
    </row>
    <row r="2609" spans="1:7" x14ac:dyDescent="0.3">
      <c r="A2609" t="s">
        <v>3575</v>
      </c>
      <c r="B2609" t="s">
        <v>3568</v>
      </c>
      <c r="C2609" t="s">
        <v>17</v>
      </c>
      <c r="D2609" t="s">
        <v>3581</v>
      </c>
      <c r="E2609" t="s">
        <v>275</v>
      </c>
      <c r="F2609" t="s">
        <v>3576</v>
      </c>
      <c r="G2609" t="s">
        <v>386</v>
      </c>
    </row>
    <row r="2610" spans="1:7" x14ac:dyDescent="0.3">
      <c r="A2610" t="s">
        <v>3575</v>
      </c>
      <c r="B2610" t="s">
        <v>3568</v>
      </c>
      <c r="C2610" t="s">
        <v>17</v>
      </c>
      <c r="D2610" t="s">
        <v>3581</v>
      </c>
      <c r="E2610" t="s">
        <v>328</v>
      </c>
      <c r="F2610" t="s">
        <v>3576</v>
      </c>
      <c r="G2610" t="s">
        <v>386</v>
      </c>
    </row>
    <row r="2611" spans="1:7" x14ac:dyDescent="0.3">
      <c r="A2611" t="s">
        <v>3575</v>
      </c>
      <c r="B2611" t="s">
        <v>3568</v>
      </c>
      <c r="C2611" t="s">
        <v>17</v>
      </c>
      <c r="D2611" t="s">
        <v>3581</v>
      </c>
      <c r="E2611" t="s">
        <v>216</v>
      </c>
      <c r="F2611" t="s">
        <v>3576</v>
      </c>
      <c r="G2611" t="s">
        <v>386</v>
      </c>
    </row>
    <row r="2612" spans="1:7" x14ac:dyDescent="0.3">
      <c r="A2612" t="s">
        <v>3575</v>
      </c>
      <c r="B2612" t="s">
        <v>3568</v>
      </c>
      <c r="C2612" t="s">
        <v>17</v>
      </c>
      <c r="D2612" t="s">
        <v>3581</v>
      </c>
      <c r="E2612" t="s">
        <v>276</v>
      </c>
      <c r="F2612" t="s">
        <v>3576</v>
      </c>
      <c r="G2612" t="s">
        <v>386</v>
      </c>
    </row>
    <row r="2613" spans="1:7" x14ac:dyDescent="0.3">
      <c r="A2613" t="s">
        <v>3575</v>
      </c>
      <c r="B2613" t="s">
        <v>3568</v>
      </c>
      <c r="C2613" t="s">
        <v>17</v>
      </c>
      <c r="D2613" t="s">
        <v>3581</v>
      </c>
      <c r="E2613" t="s">
        <v>345</v>
      </c>
      <c r="F2613" t="s">
        <v>3576</v>
      </c>
      <c r="G2613" t="s">
        <v>386</v>
      </c>
    </row>
    <row r="2614" spans="1:7" x14ac:dyDescent="0.3">
      <c r="A2614" t="s">
        <v>3575</v>
      </c>
      <c r="B2614" t="s">
        <v>3568</v>
      </c>
      <c r="C2614" t="s">
        <v>17</v>
      </c>
      <c r="D2614" t="s">
        <v>3581</v>
      </c>
      <c r="E2614" t="s">
        <v>41</v>
      </c>
      <c r="F2614" t="s">
        <v>3576</v>
      </c>
      <c r="G2614" t="s">
        <v>386</v>
      </c>
    </row>
    <row r="2615" spans="1:7" x14ac:dyDescent="0.3">
      <c r="A2615" t="s">
        <v>3575</v>
      </c>
      <c r="B2615" t="s">
        <v>3568</v>
      </c>
      <c r="C2615" t="s">
        <v>17</v>
      </c>
      <c r="D2615" t="s">
        <v>3581</v>
      </c>
      <c r="E2615" t="s">
        <v>172</v>
      </c>
      <c r="F2615" t="s">
        <v>3576</v>
      </c>
      <c r="G2615" t="s">
        <v>386</v>
      </c>
    </row>
    <row r="2616" spans="1:7" x14ac:dyDescent="0.3">
      <c r="A2616" t="s">
        <v>3575</v>
      </c>
      <c r="B2616" t="s">
        <v>3568</v>
      </c>
      <c r="C2616" t="s">
        <v>17</v>
      </c>
      <c r="D2616" t="s">
        <v>3581</v>
      </c>
      <c r="E2616" t="s">
        <v>144</v>
      </c>
      <c r="F2616" t="s">
        <v>3576</v>
      </c>
      <c r="G2616" t="s">
        <v>386</v>
      </c>
    </row>
    <row r="2617" spans="1:7" x14ac:dyDescent="0.3">
      <c r="A2617" t="s">
        <v>3575</v>
      </c>
      <c r="B2617" t="s">
        <v>3568</v>
      </c>
      <c r="C2617" t="s">
        <v>17</v>
      </c>
      <c r="D2617" t="s">
        <v>3581</v>
      </c>
      <c r="E2617" t="s">
        <v>329</v>
      </c>
      <c r="F2617" t="s">
        <v>3576</v>
      </c>
      <c r="G2617" t="s">
        <v>386</v>
      </c>
    </row>
    <row r="2618" spans="1:7" x14ac:dyDescent="0.3">
      <c r="A2618" t="s">
        <v>3575</v>
      </c>
      <c r="B2618" t="s">
        <v>3568</v>
      </c>
      <c r="C2618" t="s">
        <v>17</v>
      </c>
      <c r="D2618" t="s">
        <v>3581</v>
      </c>
      <c r="E2618" t="s">
        <v>193</v>
      </c>
      <c r="F2618" t="s">
        <v>3576</v>
      </c>
      <c r="G2618" t="s">
        <v>386</v>
      </c>
    </row>
    <row r="2619" spans="1:7" x14ac:dyDescent="0.3">
      <c r="A2619" t="s">
        <v>3575</v>
      </c>
      <c r="B2619" t="s">
        <v>3568</v>
      </c>
      <c r="C2619" t="s">
        <v>17</v>
      </c>
      <c r="D2619" t="s">
        <v>3581</v>
      </c>
      <c r="E2619" t="s">
        <v>119</v>
      </c>
      <c r="F2619" t="s">
        <v>3576</v>
      </c>
      <c r="G2619" t="s">
        <v>386</v>
      </c>
    </row>
    <row r="2620" spans="1:7" x14ac:dyDescent="0.3">
      <c r="A2620" t="s">
        <v>3575</v>
      </c>
      <c r="B2620" t="s">
        <v>3568</v>
      </c>
      <c r="C2620" t="s">
        <v>17</v>
      </c>
      <c r="D2620" t="s">
        <v>3581</v>
      </c>
      <c r="E2620" t="s">
        <v>194</v>
      </c>
      <c r="F2620" t="s">
        <v>3576</v>
      </c>
      <c r="G2620" t="s">
        <v>386</v>
      </c>
    </row>
    <row r="2621" spans="1:7" x14ac:dyDescent="0.3">
      <c r="A2621" t="s">
        <v>3575</v>
      </c>
      <c r="B2621" t="s">
        <v>3568</v>
      </c>
      <c r="C2621" t="s">
        <v>17</v>
      </c>
      <c r="D2621" t="s">
        <v>3581</v>
      </c>
      <c r="E2621" t="s">
        <v>135</v>
      </c>
      <c r="F2621" t="s">
        <v>3576</v>
      </c>
      <c r="G2621" t="s">
        <v>386</v>
      </c>
    </row>
    <row r="2622" spans="1:7" x14ac:dyDescent="0.3">
      <c r="A2622" t="s">
        <v>3575</v>
      </c>
      <c r="B2622" t="s">
        <v>3568</v>
      </c>
      <c r="C2622" t="s">
        <v>17</v>
      </c>
      <c r="D2622" t="s">
        <v>3581</v>
      </c>
      <c r="E2622" t="s">
        <v>173</v>
      </c>
      <c r="F2622" t="s">
        <v>3576</v>
      </c>
      <c r="G2622" t="s">
        <v>386</v>
      </c>
    </row>
    <row r="2623" spans="1:7" x14ac:dyDescent="0.3">
      <c r="A2623" t="s">
        <v>3575</v>
      </c>
      <c r="B2623" t="s">
        <v>3568</v>
      </c>
      <c r="C2623" t="s">
        <v>17</v>
      </c>
      <c r="D2623" t="s">
        <v>3581</v>
      </c>
      <c r="E2623" t="s">
        <v>98</v>
      </c>
      <c r="F2623" t="s">
        <v>3576</v>
      </c>
      <c r="G2623" t="s">
        <v>386</v>
      </c>
    </row>
    <row r="2624" spans="1:7" x14ac:dyDescent="0.3">
      <c r="A2624" t="s">
        <v>3575</v>
      </c>
      <c r="B2624" t="s">
        <v>3568</v>
      </c>
      <c r="C2624" t="s">
        <v>17</v>
      </c>
      <c r="D2624" t="s">
        <v>3581</v>
      </c>
      <c r="E2624" t="s">
        <v>300</v>
      </c>
      <c r="F2624" t="s">
        <v>3576</v>
      </c>
      <c r="G2624" t="s">
        <v>386</v>
      </c>
    </row>
    <row r="2625" spans="1:7" x14ac:dyDescent="0.3">
      <c r="A2625" t="s">
        <v>3575</v>
      </c>
      <c r="B2625" t="s">
        <v>3568</v>
      </c>
      <c r="C2625" t="s">
        <v>17</v>
      </c>
      <c r="D2625" t="s">
        <v>3581</v>
      </c>
      <c r="E2625" t="s">
        <v>92</v>
      </c>
      <c r="F2625" t="s">
        <v>3576</v>
      </c>
      <c r="G2625" t="s">
        <v>386</v>
      </c>
    </row>
    <row r="2626" spans="1:7" x14ac:dyDescent="0.3">
      <c r="A2626" t="s">
        <v>3575</v>
      </c>
      <c r="B2626" t="s">
        <v>3568</v>
      </c>
      <c r="C2626" t="s">
        <v>17</v>
      </c>
      <c r="D2626" t="s">
        <v>3581</v>
      </c>
      <c r="E2626" t="s">
        <v>37</v>
      </c>
      <c r="F2626" t="s">
        <v>3576</v>
      </c>
      <c r="G2626" t="s">
        <v>386</v>
      </c>
    </row>
    <row r="2627" spans="1:7" x14ac:dyDescent="0.3">
      <c r="A2627" t="s">
        <v>3575</v>
      </c>
      <c r="B2627" t="s">
        <v>3568</v>
      </c>
      <c r="C2627" t="s">
        <v>17</v>
      </c>
      <c r="D2627" t="s">
        <v>3581</v>
      </c>
      <c r="E2627" t="s">
        <v>346</v>
      </c>
      <c r="F2627" t="s">
        <v>3576</v>
      </c>
      <c r="G2627" t="s">
        <v>386</v>
      </c>
    </row>
    <row r="2628" spans="1:7" x14ac:dyDescent="0.3">
      <c r="A2628" t="s">
        <v>3575</v>
      </c>
      <c r="B2628" t="s">
        <v>3568</v>
      </c>
      <c r="C2628" t="s">
        <v>17</v>
      </c>
      <c r="D2628" t="s">
        <v>3581</v>
      </c>
      <c r="E2628" t="s">
        <v>136</v>
      </c>
      <c r="F2628" t="s">
        <v>3576</v>
      </c>
      <c r="G2628" t="s">
        <v>386</v>
      </c>
    </row>
    <row r="2629" spans="1:7" x14ac:dyDescent="0.3">
      <c r="A2629" t="s">
        <v>3575</v>
      </c>
      <c r="B2629" t="s">
        <v>3568</v>
      </c>
      <c r="C2629" t="s">
        <v>17</v>
      </c>
      <c r="D2629" t="s">
        <v>3581</v>
      </c>
      <c r="E2629" t="s">
        <v>174</v>
      </c>
      <c r="F2629" t="s">
        <v>3576</v>
      </c>
      <c r="G2629" t="s">
        <v>386</v>
      </c>
    </row>
    <row r="2630" spans="1:7" x14ac:dyDescent="0.3">
      <c r="A2630" t="s">
        <v>3575</v>
      </c>
      <c r="B2630" t="s">
        <v>3568</v>
      </c>
      <c r="C2630" t="s">
        <v>17</v>
      </c>
      <c r="D2630" t="s">
        <v>3581</v>
      </c>
      <c r="E2630" t="s">
        <v>38</v>
      </c>
      <c r="F2630" t="s">
        <v>3576</v>
      </c>
      <c r="G2630" t="s">
        <v>386</v>
      </c>
    </row>
    <row r="2631" spans="1:7" x14ac:dyDescent="0.3">
      <c r="A2631" t="s">
        <v>3575</v>
      </c>
      <c r="B2631" t="s">
        <v>3568</v>
      </c>
      <c r="C2631" t="s">
        <v>17</v>
      </c>
      <c r="D2631" t="s">
        <v>3581</v>
      </c>
      <c r="E2631" t="s">
        <v>219</v>
      </c>
      <c r="F2631" t="s">
        <v>3576</v>
      </c>
      <c r="G2631" t="s">
        <v>386</v>
      </c>
    </row>
    <row r="2632" spans="1:7" x14ac:dyDescent="0.3">
      <c r="A2632" t="s">
        <v>3575</v>
      </c>
      <c r="B2632" t="s">
        <v>3568</v>
      </c>
      <c r="C2632" t="s">
        <v>17</v>
      </c>
      <c r="D2632" t="s">
        <v>3581</v>
      </c>
      <c r="E2632" t="s">
        <v>155</v>
      </c>
      <c r="F2632" t="s">
        <v>3576</v>
      </c>
      <c r="G2632" t="s">
        <v>386</v>
      </c>
    </row>
    <row r="2633" spans="1:7" x14ac:dyDescent="0.3">
      <c r="A2633" t="s">
        <v>3575</v>
      </c>
      <c r="B2633" t="s">
        <v>3568</v>
      </c>
      <c r="C2633" t="s">
        <v>17</v>
      </c>
      <c r="D2633" t="s">
        <v>3581</v>
      </c>
      <c r="E2633" t="s">
        <v>235</v>
      </c>
      <c r="F2633" t="s">
        <v>3576</v>
      </c>
      <c r="G2633" t="s">
        <v>386</v>
      </c>
    </row>
    <row r="2634" spans="1:7" x14ac:dyDescent="0.3">
      <c r="A2634" t="s">
        <v>3575</v>
      </c>
      <c r="B2634" t="s">
        <v>3568</v>
      </c>
      <c r="C2634" t="s">
        <v>17</v>
      </c>
      <c r="D2634" t="s">
        <v>3581</v>
      </c>
      <c r="E2634" t="s">
        <v>46</v>
      </c>
      <c r="F2634" t="s">
        <v>3576</v>
      </c>
      <c r="G2634" t="s">
        <v>386</v>
      </c>
    </row>
    <row r="2635" spans="1:7" x14ac:dyDescent="0.3">
      <c r="A2635" t="s">
        <v>3575</v>
      </c>
      <c r="B2635" t="s">
        <v>3568</v>
      </c>
      <c r="C2635" t="s">
        <v>17</v>
      </c>
      <c r="D2635" t="s">
        <v>3581</v>
      </c>
      <c r="E2635" t="s">
        <v>336</v>
      </c>
      <c r="F2635" t="s">
        <v>3576</v>
      </c>
      <c r="G2635" t="s">
        <v>386</v>
      </c>
    </row>
    <row r="2636" spans="1:7" x14ac:dyDescent="0.3">
      <c r="A2636" t="s">
        <v>3575</v>
      </c>
      <c r="B2636" t="s">
        <v>3568</v>
      </c>
      <c r="C2636" t="s">
        <v>17</v>
      </c>
      <c r="D2636" t="s">
        <v>3581</v>
      </c>
      <c r="E2636" t="s">
        <v>297</v>
      </c>
      <c r="F2636" t="s">
        <v>3576</v>
      </c>
      <c r="G2636" t="s">
        <v>386</v>
      </c>
    </row>
    <row r="2637" spans="1:7" x14ac:dyDescent="0.3">
      <c r="A2637" t="s">
        <v>3575</v>
      </c>
      <c r="B2637" t="s">
        <v>3568</v>
      </c>
      <c r="C2637" t="s">
        <v>17</v>
      </c>
      <c r="D2637" t="s">
        <v>3581</v>
      </c>
      <c r="E2637" t="s">
        <v>183</v>
      </c>
      <c r="F2637" t="s">
        <v>3576</v>
      </c>
      <c r="G2637" t="s">
        <v>386</v>
      </c>
    </row>
    <row r="2638" spans="1:7" x14ac:dyDescent="0.3">
      <c r="A2638" t="s">
        <v>3575</v>
      </c>
      <c r="B2638" t="s">
        <v>3568</v>
      </c>
      <c r="C2638" t="s">
        <v>17</v>
      </c>
      <c r="D2638" t="s">
        <v>3581</v>
      </c>
      <c r="E2638" t="s">
        <v>42</v>
      </c>
      <c r="F2638" t="s">
        <v>3576</v>
      </c>
      <c r="G2638" t="s">
        <v>386</v>
      </c>
    </row>
    <row r="2639" spans="1:7" x14ac:dyDescent="0.3">
      <c r="A2639" t="s">
        <v>3575</v>
      </c>
      <c r="B2639" t="s">
        <v>3568</v>
      </c>
      <c r="C2639" t="s">
        <v>17</v>
      </c>
      <c r="D2639" t="s">
        <v>3581</v>
      </c>
      <c r="E2639" t="s">
        <v>236</v>
      </c>
      <c r="F2639" t="s">
        <v>3576</v>
      </c>
      <c r="G2639" t="s">
        <v>386</v>
      </c>
    </row>
    <row r="2640" spans="1:7" x14ac:dyDescent="0.3">
      <c r="A2640" t="s">
        <v>3575</v>
      </c>
      <c r="B2640" t="s">
        <v>3568</v>
      </c>
      <c r="C2640" t="s">
        <v>17</v>
      </c>
      <c r="D2640" t="s">
        <v>3581</v>
      </c>
      <c r="E2640" t="s">
        <v>175</v>
      </c>
      <c r="F2640" t="s">
        <v>3576</v>
      </c>
      <c r="G2640" t="s">
        <v>386</v>
      </c>
    </row>
    <row r="2641" spans="1:7" x14ac:dyDescent="0.3">
      <c r="A2641" t="s">
        <v>3575</v>
      </c>
      <c r="B2641" t="s">
        <v>3568</v>
      </c>
      <c r="C2641" t="s">
        <v>17</v>
      </c>
      <c r="D2641" t="s">
        <v>3581</v>
      </c>
      <c r="E2641" t="s">
        <v>299</v>
      </c>
      <c r="F2641" t="s">
        <v>3576</v>
      </c>
      <c r="G2641" t="s">
        <v>386</v>
      </c>
    </row>
    <row r="2642" spans="1:7" x14ac:dyDescent="0.3">
      <c r="A2642" t="s">
        <v>3575</v>
      </c>
      <c r="B2642" t="s">
        <v>3568</v>
      </c>
      <c r="C2642" t="s">
        <v>17</v>
      </c>
      <c r="D2642" t="s">
        <v>3581</v>
      </c>
      <c r="E2642" t="s">
        <v>287</v>
      </c>
      <c r="F2642" t="s">
        <v>3576</v>
      </c>
      <c r="G2642" t="s">
        <v>386</v>
      </c>
    </row>
    <row r="2643" spans="1:7" x14ac:dyDescent="0.3">
      <c r="A2643" t="s">
        <v>3575</v>
      </c>
      <c r="B2643" t="s">
        <v>3568</v>
      </c>
      <c r="C2643" t="s">
        <v>17</v>
      </c>
      <c r="D2643" t="s">
        <v>3581</v>
      </c>
      <c r="E2643" t="s">
        <v>249</v>
      </c>
      <c r="F2643" t="s">
        <v>3576</v>
      </c>
      <c r="G2643" t="s">
        <v>386</v>
      </c>
    </row>
    <row r="2644" spans="1:7" x14ac:dyDescent="0.3">
      <c r="A2644" t="s">
        <v>3575</v>
      </c>
      <c r="B2644" t="s">
        <v>3568</v>
      </c>
      <c r="C2644" t="s">
        <v>17</v>
      </c>
      <c r="D2644" t="s">
        <v>3581</v>
      </c>
      <c r="E2644" t="s">
        <v>217</v>
      </c>
      <c r="F2644" t="s">
        <v>3576</v>
      </c>
      <c r="G2644" t="s">
        <v>386</v>
      </c>
    </row>
    <row r="2645" spans="1:7" x14ac:dyDescent="0.3">
      <c r="A2645" t="s">
        <v>3575</v>
      </c>
      <c r="B2645" t="s">
        <v>3568</v>
      </c>
      <c r="C2645" t="s">
        <v>17</v>
      </c>
      <c r="D2645" t="s">
        <v>3581</v>
      </c>
      <c r="E2645" t="s">
        <v>195</v>
      </c>
      <c r="F2645" t="s">
        <v>3576</v>
      </c>
      <c r="G2645" t="s">
        <v>386</v>
      </c>
    </row>
    <row r="2646" spans="1:7" x14ac:dyDescent="0.3">
      <c r="A2646" t="s">
        <v>3575</v>
      </c>
      <c r="B2646" t="s">
        <v>3568</v>
      </c>
      <c r="C2646" t="s">
        <v>17</v>
      </c>
      <c r="D2646" t="s">
        <v>3581</v>
      </c>
      <c r="E2646" t="s">
        <v>351</v>
      </c>
      <c r="F2646" t="s">
        <v>3576</v>
      </c>
      <c r="G2646" t="s">
        <v>386</v>
      </c>
    </row>
    <row r="2647" spans="1:7" x14ac:dyDescent="0.3">
      <c r="A2647" t="s">
        <v>3575</v>
      </c>
      <c r="B2647" t="s">
        <v>3568</v>
      </c>
      <c r="C2647" t="s">
        <v>17</v>
      </c>
      <c r="D2647" t="s">
        <v>3581</v>
      </c>
      <c r="E2647" t="s">
        <v>49</v>
      </c>
      <c r="F2647" t="s">
        <v>3576</v>
      </c>
      <c r="G2647" t="s">
        <v>386</v>
      </c>
    </row>
    <row r="2648" spans="1:7" x14ac:dyDescent="0.3">
      <c r="A2648" t="s">
        <v>3575</v>
      </c>
      <c r="B2648" t="s">
        <v>3568</v>
      </c>
      <c r="C2648" t="s">
        <v>17</v>
      </c>
      <c r="D2648" t="s">
        <v>3581</v>
      </c>
      <c r="E2648" t="s">
        <v>26</v>
      </c>
      <c r="F2648" t="s">
        <v>3576</v>
      </c>
      <c r="G2648" t="s">
        <v>386</v>
      </c>
    </row>
    <row r="2649" spans="1:7" x14ac:dyDescent="0.3">
      <c r="A2649" t="s">
        <v>3575</v>
      </c>
      <c r="B2649" t="s">
        <v>3568</v>
      </c>
      <c r="C2649" t="s">
        <v>17</v>
      </c>
      <c r="D2649" t="s">
        <v>3581</v>
      </c>
      <c r="E2649" t="s">
        <v>156</v>
      </c>
      <c r="F2649" t="s">
        <v>3576</v>
      </c>
      <c r="G2649" t="s">
        <v>386</v>
      </c>
    </row>
    <row r="2650" spans="1:7" x14ac:dyDescent="0.3">
      <c r="A2650" t="s">
        <v>3575</v>
      </c>
      <c r="B2650" t="s">
        <v>3568</v>
      </c>
      <c r="C2650" t="s">
        <v>17</v>
      </c>
      <c r="D2650" t="s">
        <v>3581</v>
      </c>
      <c r="E2650" t="s">
        <v>250</v>
      </c>
      <c r="F2650" t="s">
        <v>3576</v>
      </c>
      <c r="G2650" t="s">
        <v>386</v>
      </c>
    </row>
    <row r="2651" spans="1:7" x14ac:dyDescent="0.3">
      <c r="A2651" t="s">
        <v>3575</v>
      </c>
      <c r="B2651" t="s">
        <v>3568</v>
      </c>
      <c r="C2651" t="s">
        <v>17</v>
      </c>
      <c r="D2651" t="s">
        <v>3581</v>
      </c>
      <c r="E2651" t="s">
        <v>57</v>
      </c>
      <c r="F2651" t="s">
        <v>3576</v>
      </c>
      <c r="G2651" t="s">
        <v>386</v>
      </c>
    </row>
    <row r="2652" spans="1:7" x14ac:dyDescent="0.3">
      <c r="A2652" t="s">
        <v>3575</v>
      </c>
      <c r="B2652" t="s">
        <v>3568</v>
      </c>
      <c r="C2652" t="s">
        <v>17</v>
      </c>
      <c r="D2652" t="s">
        <v>3581</v>
      </c>
      <c r="E2652" t="s">
        <v>237</v>
      </c>
      <c r="F2652" t="s">
        <v>3576</v>
      </c>
      <c r="G2652" t="s">
        <v>386</v>
      </c>
    </row>
    <row r="2653" spans="1:7" x14ac:dyDescent="0.3">
      <c r="A2653" t="s">
        <v>3575</v>
      </c>
      <c r="B2653" t="s">
        <v>3568</v>
      </c>
      <c r="C2653" t="s">
        <v>17</v>
      </c>
      <c r="D2653" t="s">
        <v>3581</v>
      </c>
      <c r="E2653" t="s">
        <v>163</v>
      </c>
      <c r="F2653" t="s">
        <v>3576</v>
      </c>
      <c r="G2653" t="s">
        <v>386</v>
      </c>
    </row>
    <row r="2654" spans="1:7" x14ac:dyDescent="0.3">
      <c r="A2654" t="s">
        <v>3575</v>
      </c>
      <c r="B2654" t="s">
        <v>3568</v>
      </c>
      <c r="C2654" t="s">
        <v>17</v>
      </c>
      <c r="D2654" t="s">
        <v>3581</v>
      </c>
      <c r="E2654" t="s">
        <v>102</v>
      </c>
      <c r="F2654" t="s">
        <v>3576</v>
      </c>
      <c r="G2654" t="s">
        <v>386</v>
      </c>
    </row>
    <row r="2655" spans="1:7" x14ac:dyDescent="0.3">
      <c r="A2655" t="s">
        <v>3575</v>
      </c>
      <c r="B2655" t="s">
        <v>3568</v>
      </c>
      <c r="C2655" t="s">
        <v>17</v>
      </c>
      <c r="D2655" t="s">
        <v>3581</v>
      </c>
      <c r="E2655" t="s">
        <v>238</v>
      </c>
      <c r="F2655" t="s">
        <v>3576</v>
      </c>
      <c r="G2655" t="s">
        <v>386</v>
      </c>
    </row>
    <row r="2656" spans="1:7" x14ac:dyDescent="0.3">
      <c r="A2656" t="s">
        <v>3575</v>
      </c>
      <c r="B2656" t="s">
        <v>3568</v>
      </c>
      <c r="C2656" t="s">
        <v>17</v>
      </c>
      <c r="D2656" t="s">
        <v>3581</v>
      </c>
      <c r="E2656" t="s">
        <v>71</v>
      </c>
      <c r="F2656" t="s">
        <v>3576</v>
      </c>
      <c r="G2656" t="s">
        <v>386</v>
      </c>
    </row>
    <row r="2657" spans="1:7" x14ac:dyDescent="0.3">
      <c r="A2657" t="s">
        <v>3575</v>
      </c>
      <c r="B2657" t="s">
        <v>3568</v>
      </c>
      <c r="C2657" t="s">
        <v>17</v>
      </c>
      <c r="D2657" t="s">
        <v>3581</v>
      </c>
      <c r="E2657" t="s">
        <v>330</v>
      </c>
      <c r="F2657" t="s">
        <v>3576</v>
      </c>
      <c r="G2657" t="s">
        <v>386</v>
      </c>
    </row>
    <row r="2658" spans="1:7" x14ac:dyDescent="0.3">
      <c r="A2658" t="s">
        <v>3575</v>
      </c>
      <c r="B2658" t="s">
        <v>3568</v>
      </c>
      <c r="C2658" t="s">
        <v>17</v>
      </c>
      <c r="D2658" t="s">
        <v>3581</v>
      </c>
      <c r="E2658" t="s">
        <v>164</v>
      </c>
      <c r="F2658" t="s">
        <v>3576</v>
      </c>
      <c r="G2658" t="s">
        <v>386</v>
      </c>
    </row>
    <row r="2659" spans="1:7" x14ac:dyDescent="0.3">
      <c r="A2659" t="s">
        <v>3575</v>
      </c>
      <c r="B2659" t="s">
        <v>3568</v>
      </c>
      <c r="C2659" t="s">
        <v>17</v>
      </c>
      <c r="D2659" t="s">
        <v>3581</v>
      </c>
      <c r="E2659" t="s">
        <v>196</v>
      </c>
      <c r="F2659" t="s">
        <v>3576</v>
      </c>
      <c r="G2659" t="s">
        <v>386</v>
      </c>
    </row>
    <row r="2660" spans="1:7" x14ac:dyDescent="0.3">
      <c r="A2660" t="s">
        <v>3575</v>
      </c>
      <c r="B2660" t="s">
        <v>3568</v>
      </c>
      <c r="C2660" t="s">
        <v>17</v>
      </c>
      <c r="D2660" t="s">
        <v>3581</v>
      </c>
      <c r="E2660" t="s">
        <v>218</v>
      </c>
      <c r="F2660" t="s">
        <v>3576</v>
      </c>
      <c r="G2660" t="s">
        <v>386</v>
      </c>
    </row>
    <row r="2661" spans="1:7" x14ac:dyDescent="0.3">
      <c r="A2661" t="s">
        <v>3575</v>
      </c>
      <c r="B2661" t="s">
        <v>3568</v>
      </c>
      <c r="C2661" t="s">
        <v>17</v>
      </c>
      <c r="D2661" t="s">
        <v>3581</v>
      </c>
      <c r="E2661" t="s">
        <v>81</v>
      </c>
      <c r="F2661" t="s">
        <v>3576</v>
      </c>
      <c r="G2661" t="s">
        <v>386</v>
      </c>
    </row>
    <row r="2662" spans="1:7" x14ac:dyDescent="0.3">
      <c r="A2662" t="s">
        <v>3579</v>
      </c>
      <c r="B2662" t="s">
        <v>3568</v>
      </c>
      <c r="C2662" t="s">
        <v>19</v>
      </c>
      <c r="D2662" t="s">
        <v>3582</v>
      </c>
      <c r="E2662" t="s">
        <v>14</v>
      </c>
      <c r="F2662" t="s">
        <v>3580</v>
      </c>
      <c r="G2662">
        <v>100200300</v>
      </c>
    </row>
    <row r="2663" spans="1:7" x14ac:dyDescent="0.3">
      <c r="A2663" t="s">
        <v>3579</v>
      </c>
      <c r="B2663" t="s">
        <v>3568</v>
      </c>
      <c r="C2663" t="s">
        <v>15</v>
      </c>
      <c r="D2663" t="s">
        <v>3583</v>
      </c>
      <c r="E2663" t="s">
        <v>368</v>
      </c>
      <c r="F2663" t="s">
        <v>3580</v>
      </c>
      <c r="G2663">
        <v>100200302</v>
      </c>
    </row>
    <row r="2664" spans="1:7" x14ac:dyDescent="0.3">
      <c r="A2664" t="s">
        <v>3579</v>
      </c>
      <c r="B2664" t="s">
        <v>3568</v>
      </c>
      <c r="C2664" t="s">
        <v>15</v>
      </c>
      <c r="D2664" t="s">
        <v>3583</v>
      </c>
      <c r="E2664" t="s">
        <v>381</v>
      </c>
      <c r="F2664" t="s">
        <v>3580</v>
      </c>
      <c r="G2664" t="s">
        <v>386</v>
      </c>
    </row>
    <row r="2665" spans="1:7" x14ac:dyDescent="0.3">
      <c r="A2665" t="s">
        <v>3579</v>
      </c>
      <c r="B2665" t="s">
        <v>3568</v>
      </c>
      <c r="C2665" t="s">
        <v>15</v>
      </c>
      <c r="D2665" t="s">
        <v>3583</v>
      </c>
      <c r="E2665" t="s">
        <v>369</v>
      </c>
      <c r="F2665" t="s">
        <v>3580</v>
      </c>
      <c r="G2665" t="s">
        <v>386</v>
      </c>
    </row>
    <row r="2666" spans="1:7" x14ac:dyDescent="0.3">
      <c r="A2666" t="s">
        <v>3579</v>
      </c>
      <c r="B2666" t="s">
        <v>3568</v>
      </c>
      <c r="C2666" t="s">
        <v>15</v>
      </c>
      <c r="D2666" t="s">
        <v>3583</v>
      </c>
      <c r="E2666" t="s">
        <v>377</v>
      </c>
      <c r="F2666" t="s">
        <v>3580</v>
      </c>
      <c r="G2666" t="s">
        <v>386</v>
      </c>
    </row>
    <row r="2667" spans="1:7" x14ac:dyDescent="0.3">
      <c r="A2667" t="s">
        <v>3579</v>
      </c>
      <c r="B2667" t="s">
        <v>3568</v>
      </c>
      <c r="C2667" t="s">
        <v>15</v>
      </c>
      <c r="D2667" t="s">
        <v>3583</v>
      </c>
      <c r="E2667" t="s">
        <v>370</v>
      </c>
      <c r="F2667" t="s">
        <v>3580</v>
      </c>
      <c r="G2667" t="s">
        <v>386</v>
      </c>
    </row>
    <row r="2668" spans="1:7" x14ac:dyDescent="0.3">
      <c r="A2668" t="s">
        <v>3579</v>
      </c>
      <c r="B2668" t="s">
        <v>3568</v>
      </c>
      <c r="C2668" t="s">
        <v>15</v>
      </c>
      <c r="D2668" t="s">
        <v>3583</v>
      </c>
      <c r="E2668" t="s">
        <v>375</v>
      </c>
      <c r="F2668" t="s">
        <v>3580</v>
      </c>
      <c r="G2668" t="s">
        <v>386</v>
      </c>
    </row>
    <row r="2669" spans="1:7" x14ac:dyDescent="0.3">
      <c r="A2669" t="s">
        <v>3579</v>
      </c>
      <c r="B2669" t="s">
        <v>3568</v>
      </c>
      <c r="C2669" t="s">
        <v>15</v>
      </c>
      <c r="D2669" t="s">
        <v>3583</v>
      </c>
      <c r="E2669" t="s">
        <v>376</v>
      </c>
      <c r="F2669" t="s">
        <v>3580</v>
      </c>
      <c r="G2669" t="s">
        <v>386</v>
      </c>
    </row>
    <row r="2670" spans="1:7" x14ac:dyDescent="0.3">
      <c r="A2670" t="s">
        <v>3579</v>
      </c>
      <c r="B2670" t="s">
        <v>3568</v>
      </c>
      <c r="C2670" t="s">
        <v>15</v>
      </c>
      <c r="D2670" t="s">
        <v>3583</v>
      </c>
      <c r="E2670" t="s">
        <v>380</v>
      </c>
      <c r="F2670" t="s">
        <v>3580</v>
      </c>
      <c r="G2670" t="s">
        <v>386</v>
      </c>
    </row>
    <row r="2671" spans="1:7" x14ac:dyDescent="0.3">
      <c r="A2671" t="s">
        <v>3579</v>
      </c>
      <c r="B2671" t="s">
        <v>3568</v>
      </c>
      <c r="C2671" t="s">
        <v>15</v>
      </c>
      <c r="D2671" t="s">
        <v>3583</v>
      </c>
      <c r="E2671" t="s">
        <v>378</v>
      </c>
      <c r="F2671" t="s">
        <v>3580</v>
      </c>
      <c r="G2671" t="s">
        <v>386</v>
      </c>
    </row>
    <row r="2672" spans="1:7" x14ac:dyDescent="0.3">
      <c r="A2672" t="s">
        <v>3579</v>
      </c>
      <c r="B2672" t="s">
        <v>3568</v>
      </c>
      <c r="C2672" t="s">
        <v>15</v>
      </c>
      <c r="D2672" t="s">
        <v>3583</v>
      </c>
      <c r="E2672" t="s">
        <v>373</v>
      </c>
      <c r="F2672" t="s">
        <v>3580</v>
      </c>
      <c r="G2672" t="s">
        <v>386</v>
      </c>
    </row>
    <row r="2673" spans="1:7" x14ac:dyDescent="0.3">
      <c r="A2673" t="s">
        <v>3579</v>
      </c>
      <c r="B2673" t="s">
        <v>3568</v>
      </c>
      <c r="C2673" t="s">
        <v>15</v>
      </c>
      <c r="D2673" t="s">
        <v>3583</v>
      </c>
      <c r="E2673" t="s">
        <v>382</v>
      </c>
      <c r="F2673" t="s">
        <v>3580</v>
      </c>
      <c r="G2673" t="s">
        <v>386</v>
      </c>
    </row>
    <row r="2674" spans="1:7" x14ac:dyDescent="0.3">
      <c r="A2674" t="s">
        <v>3579</v>
      </c>
      <c r="B2674" t="s">
        <v>3568</v>
      </c>
      <c r="C2674" t="s">
        <v>15</v>
      </c>
      <c r="D2674" t="s">
        <v>3583</v>
      </c>
      <c r="E2674" t="s">
        <v>372</v>
      </c>
      <c r="F2674" t="s">
        <v>3580</v>
      </c>
      <c r="G2674" t="s">
        <v>386</v>
      </c>
    </row>
    <row r="2675" spans="1:7" x14ac:dyDescent="0.3">
      <c r="A2675" t="s">
        <v>3579</v>
      </c>
      <c r="B2675" t="s">
        <v>3568</v>
      </c>
      <c r="C2675" t="s">
        <v>15</v>
      </c>
      <c r="D2675" t="s">
        <v>3583</v>
      </c>
      <c r="E2675" t="s">
        <v>367</v>
      </c>
      <c r="F2675" t="s">
        <v>3580</v>
      </c>
      <c r="G2675">
        <v>100200301</v>
      </c>
    </row>
    <row r="2676" spans="1:7" x14ac:dyDescent="0.3">
      <c r="A2676" t="s">
        <v>3579</v>
      </c>
      <c r="B2676" t="s">
        <v>3568</v>
      </c>
      <c r="C2676" t="s">
        <v>15</v>
      </c>
      <c r="D2676" t="s">
        <v>3583</v>
      </c>
      <c r="E2676" t="s">
        <v>371</v>
      </c>
      <c r="F2676" t="s">
        <v>3580</v>
      </c>
      <c r="G2676" t="s">
        <v>386</v>
      </c>
    </row>
    <row r="2677" spans="1:7" x14ac:dyDescent="0.3">
      <c r="A2677" t="s">
        <v>3579</v>
      </c>
      <c r="B2677" t="s">
        <v>3568</v>
      </c>
      <c r="C2677" t="s">
        <v>15</v>
      </c>
      <c r="D2677" t="s">
        <v>3583</v>
      </c>
      <c r="E2677" t="s">
        <v>374</v>
      </c>
      <c r="F2677" t="s">
        <v>3580</v>
      </c>
      <c r="G2677" t="s">
        <v>386</v>
      </c>
    </row>
    <row r="2678" spans="1:7" x14ac:dyDescent="0.3">
      <c r="A2678" t="s">
        <v>3579</v>
      </c>
      <c r="B2678" t="s">
        <v>3568</v>
      </c>
      <c r="C2678" t="s">
        <v>15</v>
      </c>
      <c r="D2678" t="s">
        <v>3583</v>
      </c>
      <c r="E2678" t="s">
        <v>379</v>
      </c>
      <c r="F2678" t="s">
        <v>3580</v>
      </c>
      <c r="G2678" t="s">
        <v>386</v>
      </c>
    </row>
    <row r="2679" spans="1:7" x14ac:dyDescent="0.3">
      <c r="A2679" t="s">
        <v>3579</v>
      </c>
      <c r="B2679" t="s">
        <v>3568</v>
      </c>
      <c r="C2679" t="s">
        <v>17</v>
      </c>
      <c r="D2679" t="s">
        <v>3581</v>
      </c>
      <c r="E2679" t="s">
        <v>283</v>
      </c>
      <c r="F2679" t="s">
        <v>3580</v>
      </c>
      <c r="G2679" t="s">
        <v>386</v>
      </c>
    </row>
    <row r="2680" spans="1:7" x14ac:dyDescent="0.3">
      <c r="A2680" t="s">
        <v>3579</v>
      </c>
      <c r="B2680" t="s">
        <v>3568</v>
      </c>
      <c r="C2680" t="s">
        <v>17</v>
      </c>
      <c r="D2680" t="s">
        <v>3581</v>
      </c>
      <c r="E2680" t="s">
        <v>88</v>
      </c>
      <c r="F2680" t="s">
        <v>3580</v>
      </c>
      <c r="G2680" t="s">
        <v>386</v>
      </c>
    </row>
    <row r="2681" spans="1:7" x14ac:dyDescent="0.3">
      <c r="A2681" t="s">
        <v>3579</v>
      </c>
      <c r="B2681" t="s">
        <v>3568</v>
      </c>
      <c r="C2681" t="s">
        <v>17</v>
      </c>
      <c r="D2681" t="s">
        <v>3581</v>
      </c>
      <c r="E2681" t="s">
        <v>342</v>
      </c>
      <c r="F2681" t="s">
        <v>3580</v>
      </c>
      <c r="G2681" t="s">
        <v>386</v>
      </c>
    </row>
    <row r="2682" spans="1:7" x14ac:dyDescent="0.3">
      <c r="A2682" t="s">
        <v>3579</v>
      </c>
      <c r="B2682" t="s">
        <v>3568</v>
      </c>
      <c r="C2682" t="s">
        <v>17</v>
      </c>
      <c r="D2682" t="s">
        <v>3581</v>
      </c>
      <c r="E2682" t="s">
        <v>197</v>
      </c>
      <c r="F2682" t="s">
        <v>3580</v>
      </c>
      <c r="G2682" t="s">
        <v>386</v>
      </c>
    </row>
    <row r="2683" spans="1:7" x14ac:dyDescent="0.3">
      <c r="A2683" t="s">
        <v>3579</v>
      </c>
      <c r="B2683" t="s">
        <v>3568</v>
      </c>
      <c r="C2683" t="s">
        <v>17</v>
      </c>
      <c r="D2683" t="s">
        <v>3581</v>
      </c>
      <c r="E2683" t="s">
        <v>50</v>
      </c>
      <c r="F2683" t="s">
        <v>3580</v>
      </c>
      <c r="G2683" t="s">
        <v>386</v>
      </c>
    </row>
    <row r="2684" spans="1:7" x14ac:dyDescent="0.3">
      <c r="A2684" t="s">
        <v>3579</v>
      </c>
      <c r="B2684" t="s">
        <v>3568</v>
      </c>
      <c r="C2684" t="s">
        <v>17</v>
      </c>
      <c r="D2684" t="s">
        <v>3581</v>
      </c>
      <c r="E2684" t="s">
        <v>30</v>
      </c>
      <c r="F2684" t="s">
        <v>3580</v>
      </c>
      <c r="G2684" t="s">
        <v>386</v>
      </c>
    </row>
    <row r="2685" spans="1:7" x14ac:dyDescent="0.3">
      <c r="A2685" t="s">
        <v>3579</v>
      </c>
      <c r="B2685" t="s">
        <v>3568</v>
      </c>
      <c r="C2685" t="s">
        <v>17</v>
      </c>
      <c r="D2685" t="s">
        <v>3581</v>
      </c>
      <c r="E2685" t="s">
        <v>261</v>
      </c>
      <c r="F2685" t="s">
        <v>3580</v>
      </c>
      <c r="G2685" t="s">
        <v>386</v>
      </c>
    </row>
    <row r="2686" spans="1:7" x14ac:dyDescent="0.3">
      <c r="A2686" t="s">
        <v>3579</v>
      </c>
      <c r="B2686" t="s">
        <v>3568</v>
      </c>
      <c r="C2686" t="s">
        <v>17</v>
      </c>
      <c r="D2686" t="s">
        <v>3581</v>
      </c>
      <c r="E2686" t="s">
        <v>54</v>
      </c>
      <c r="F2686" t="s">
        <v>3580</v>
      </c>
      <c r="G2686" t="s">
        <v>386</v>
      </c>
    </row>
    <row r="2687" spans="1:7" x14ac:dyDescent="0.3">
      <c r="A2687" t="s">
        <v>3579</v>
      </c>
      <c r="B2687" t="s">
        <v>3568</v>
      </c>
      <c r="C2687" t="s">
        <v>17</v>
      </c>
      <c r="D2687" t="s">
        <v>3581</v>
      </c>
      <c r="E2687" t="s">
        <v>240</v>
      </c>
      <c r="F2687" t="s">
        <v>3580</v>
      </c>
      <c r="G2687" t="s">
        <v>386</v>
      </c>
    </row>
    <row r="2688" spans="1:7" x14ac:dyDescent="0.3">
      <c r="A2688" t="s">
        <v>3579</v>
      </c>
      <c r="B2688" t="s">
        <v>3568</v>
      </c>
      <c r="C2688" t="s">
        <v>17</v>
      </c>
      <c r="D2688" t="s">
        <v>3581</v>
      </c>
      <c r="E2688" t="s">
        <v>16</v>
      </c>
      <c r="F2688" t="s">
        <v>3580</v>
      </c>
      <c r="G2688" t="s">
        <v>386</v>
      </c>
    </row>
    <row r="2689" spans="1:7" x14ac:dyDescent="0.3">
      <c r="A2689" t="s">
        <v>3579</v>
      </c>
      <c r="B2689" t="s">
        <v>3568</v>
      </c>
      <c r="C2689" t="s">
        <v>17</v>
      </c>
      <c r="D2689" t="s">
        <v>3581</v>
      </c>
      <c r="E2689" t="s">
        <v>185</v>
      </c>
      <c r="F2689" t="s">
        <v>3580</v>
      </c>
      <c r="G2689" t="s">
        <v>386</v>
      </c>
    </row>
    <row r="2690" spans="1:7" x14ac:dyDescent="0.3">
      <c r="A2690" t="s">
        <v>3579</v>
      </c>
      <c r="B2690" t="s">
        <v>3568</v>
      </c>
      <c r="C2690" t="s">
        <v>17</v>
      </c>
      <c r="D2690" t="s">
        <v>3581</v>
      </c>
      <c r="E2690" t="s">
        <v>178</v>
      </c>
      <c r="F2690" t="s">
        <v>3580</v>
      </c>
      <c r="G2690" t="s">
        <v>386</v>
      </c>
    </row>
    <row r="2691" spans="1:7" x14ac:dyDescent="0.3">
      <c r="A2691" t="s">
        <v>3579</v>
      </c>
      <c r="B2691" t="s">
        <v>3568</v>
      </c>
      <c r="C2691" t="s">
        <v>17</v>
      </c>
      <c r="D2691" t="s">
        <v>3581</v>
      </c>
      <c r="E2691" t="s">
        <v>362</v>
      </c>
      <c r="F2691" t="s">
        <v>3580</v>
      </c>
      <c r="G2691" t="s">
        <v>386</v>
      </c>
    </row>
    <row r="2692" spans="1:7" x14ac:dyDescent="0.3">
      <c r="A2692" t="s">
        <v>3579</v>
      </c>
      <c r="B2692" t="s">
        <v>3568</v>
      </c>
      <c r="C2692" t="s">
        <v>17</v>
      </c>
      <c r="D2692" t="s">
        <v>3581</v>
      </c>
      <c r="E2692" t="s">
        <v>338</v>
      </c>
      <c r="F2692" t="s">
        <v>3580</v>
      </c>
      <c r="G2692" t="s">
        <v>386</v>
      </c>
    </row>
    <row r="2693" spans="1:7" x14ac:dyDescent="0.3">
      <c r="A2693" t="s">
        <v>3579</v>
      </c>
      <c r="B2693" t="s">
        <v>3568</v>
      </c>
      <c r="C2693" t="s">
        <v>17</v>
      </c>
      <c r="D2693" t="s">
        <v>3581</v>
      </c>
      <c r="E2693" t="s">
        <v>199</v>
      </c>
      <c r="F2693" t="s">
        <v>3580</v>
      </c>
      <c r="G2693" t="s">
        <v>386</v>
      </c>
    </row>
    <row r="2694" spans="1:7" x14ac:dyDescent="0.3">
      <c r="A2694" t="s">
        <v>3579</v>
      </c>
      <c r="B2694" t="s">
        <v>3568</v>
      </c>
      <c r="C2694" t="s">
        <v>17</v>
      </c>
      <c r="D2694" t="s">
        <v>3581</v>
      </c>
      <c r="E2694" t="s">
        <v>78</v>
      </c>
      <c r="F2694" t="s">
        <v>3580</v>
      </c>
      <c r="G2694" t="s">
        <v>386</v>
      </c>
    </row>
    <row r="2695" spans="1:7" x14ac:dyDescent="0.3">
      <c r="A2695" t="s">
        <v>3579</v>
      </c>
      <c r="B2695" t="s">
        <v>3568</v>
      </c>
      <c r="C2695" t="s">
        <v>17</v>
      </c>
      <c r="D2695" t="s">
        <v>3581</v>
      </c>
      <c r="E2695" t="s">
        <v>294</v>
      </c>
      <c r="F2695" t="s">
        <v>3580</v>
      </c>
      <c r="G2695" t="s">
        <v>386</v>
      </c>
    </row>
    <row r="2696" spans="1:7" x14ac:dyDescent="0.3">
      <c r="A2696" t="s">
        <v>3579</v>
      </c>
      <c r="B2696" t="s">
        <v>3568</v>
      </c>
      <c r="C2696" t="s">
        <v>17</v>
      </c>
      <c r="D2696" t="s">
        <v>3581</v>
      </c>
      <c r="E2696" t="s">
        <v>186</v>
      </c>
      <c r="F2696" t="s">
        <v>3580</v>
      </c>
      <c r="G2696" t="s">
        <v>386</v>
      </c>
    </row>
    <row r="2697" spans="1:7" x14ac:dyDescent="0.3">
      <c r="A2697" t="s">
        <v>3579</v>
      </c>
      <c r="B2697" t="s">
        <v>3568</v>
      </c>
      <c r="C2697" t="s">
        <v>17</v>
      </c>
      <c r="D2697" t="s">
        <v>3581</v>
      </c>
      <c r="E2697" t="s">
        <v>39</v>
      </c>
      <c r="F2697" t="s">
        <v>3580</v>
      </c>
      <c r="G2697" t="s">
        <v>386</v>
      </c>
    </row>
    <row r="2698" spans="1:7" x14ac:dyDescent="0.3">
      <c r="A2698" t="s">
        <v>3579</v>
      </c>
      <c r="B2698" t="s">
        <v>3568</v>
      </c>
      <c r="C2698" t="s">
        <v>17</v>
      </c>
      <c r="D2698" t="s">
        <v>3581</v>
      </c>
      <c r="E2698" t="s">
        <v>252</v>
      </c>
      <c r="F2698" t="s">
        <v>3580</v>
      </c>
      <c r="G2698" t="s">
        <v>386</v>
      </c>
    </row>
    <row r="2699" spans="1:7" x14ac:dyDescent="0.3">
      <c r="A2699" t="s">
        <v>3579</v>
      </c>
      <c r="B2699" t="s">
        <v>3568</v>
      </c>
      <c r="C2699" t="s">
        <v>17</v>
      </c>
      <c r="D2699" t="s">
        <v>3581</v>
      </c>
      <c r="E2699" t="s">
        <v>45</v>
      </c>
      <c r="F2699" t="s">
        <v>3580</v>
      </c>
      <c r="G2699" t="s">
        <v>386</v>
      </c>
    </row>
    <row r="2700" spans="1:7" x14ac:dyDescent="0.3">
      <c r="A2700" t="s">
        <v>3579</v>
      </c>
      <c r="B2700" t="s">
        <v>3568</v>
      </c>
      <c r="C2700" t="s">
        <v>17</v>
      </c>
      <c r="D2700" t="s">
        <v>3581</v>
      </c>
      <c r="E2700" t="s">
        <v>83</v>
      </c>
      <c r="F2700" t="s">
        <v>3580</v>
      </c>
      <c r="G2700" t="s">
        <v>386</v>
      </c>
    </row>
    <row r="2701" spans="1:7" x14ac:dyDescent="0.3">
      <c r="A2701" t="s">
        <v>3579</v>
      </c>
      <c r="B2701" t="s">
        <v>3568</v>
      </c>
      <c r="C2701" t="s">
        <v>17</v>
      </c>
      <c r="D2701" t="s">
        <v>3581</v>
      </c>
      <c r="E2701" t="s">
        <v>339</v>
      </c>
      <c r="F2701" t="s">
        <v>3580</v>
      </c>
      <c r="G2701" t="s">
        <v>386</v>
      </c>
    </row>
    <row r="2702" spans="1:7" x14ac:dyDescent="0.3">
      <c r="A2702" t="s">
        <v>3579</v>
      </c>
      <c r="B2702" t="s">
        <v>3568</v>
      </c>
      <c r="C2702" t="s">
        <v>17</v>
      </c>
      <c r="D2702" t="s">
        <v>3581</v>
      </c>
      <c r="E2702" t="s">
        <v>74</v>
      </c>
      <c r="F2702" t="s">
        <v>3580</v>
      </c>
      <c r="G2702" t="s">
        <v>386</v>
      </c>
    </row>
    <row r="2703" spans="1:7" x14ac:dyDescent="0.3">
      <c r="A2703" t="s">
        <v>3579</v>
      </c>
      <c r="B2703" t="s">
        <v>3568</v>
      </c>
      <c r="C2703" t="s">
        <v>17</v>
      </c>
      <c r="D2703" t="s">
        <v>3581</v>
      </c>
      <c r="E2703" t="s">
        <v>363</v>
      </c>
      <c r="F2703" t="s">
        <v>3580</v>
      </c>
      <c r="G2703" t="s">
        <v>386</v>
      </c>
    </row>
    <row r="2704" spans="1:7" x14ac:dyDescent="0.3">
      <c r="A2704" t="s">
        <v>3579</v>
      </c>
      <c r="B2704" t="s">
        <v>3568</v>
      </c>
      <c r="C2704" t="s">
        <v>17</v>
      </c>
      <c r="D2704" t="s">
        <v>3581</v>
      </c>
      <c r="E2704" t="s">
        <v>32</v>
      </c>
      <c r="F2704" t="s">
        <v>3580</v>
      </c>
      <c r="G2704" t="s">
        <v>386</v>
      </c>
    </row>
    <row r="2705" spans="1:7" x14ac:dyDescent="0.3">
      <c r="A2705" t="s">
        <v>3579</v>
      </c>
      <c r="B2705" t="s">
        <v>3568</v>
      </c>
      <c r="C2705" t="s">
        <v>17</v>
      </c>
      <c r="D2705" t="s">
        <v>3581</v>
      </c>
      <c r="E2705" t="s">
        <v>59</v>
      </c>
      <c r="F2705" t="s">
        <v>3580</v>
      </c>
      <c r="G2705" t="s">
        <v>386</v>
      </c>
    </row>
    <row r="2706" spans="1:7" x14ac:dyDescent="0.3">
      <c r="A2706" t="s">
        <v>3579</v>
      </c>
      <c r="B2706" t="s">
        <v>3568</v>
      </c>
      <c r="C2706" t="s">
        <v>17</v>
      </c>
      <c r="D2706" t="s">
        <v>3581</v>
      </c>
      <c r="E2706" t="s">
        <v>179</v>
      </c>
      <c r="F2706" t="s">
        <v>3580</v>
      </c>
      <c r="G2706" t="s">
        <v>386</v>
      </c>
    </row>
    <row r="2707" spans="1:7" x14ac:dyDescent="0.3">
      <c r="A2707" t="s">
        <v>3579</v>
      </c>
      <c r="B2707" t="s">
        <v>3568</v>
      </c>
      <c r="C2707" t="s">
        <v>17</v>
      </c>
      <c r="D2707" t="s">
        <v>3581</v>
      </c>
      <c r="E2707" t="s">
        <v>220</v>
      </c>
      <c r="F2707" t="s">
        <v>3580</v>
      </c>
      <c r="G2707" t="s">
        <v>386</v>
      </c>
    </row>
    <row r="2708" spans="1:7" x14ac:dyDescent="0.3">
      <c r="A2708" t="s">
        <v>3579</v>
      </c>
      <c r="B2708" t="s">
        <v>3568</v>
      </c>
      <c r="C2708" t="s">
        <v>17</v>
      </c>
      <c r="D2708" t="s">
        <v>3581</v>
      </c>
      <c r="E2708" t="s">
        <v>89</v>
      </c>
      <c r="F2708" t="s">
        <v>3580</v>
      </c>
      <c r="G2708" t="s">
        <v>386</v>
      </c>
    </row>
    <row r="2709" spans="1:7" x14ac:dyDescent="0.3">
      <c r="A2709" t="s">
        <v>3579</v>
      </c>
      <c r="B2709" t="s">
        <v>3568</v>
      </c>
      <c r="C2709" t="s">
        <v>17</v>
      </c>
      <c r="D2709" t="s">
        <v>3581</v>
      </c>
      <c r="E2709" t="s">
        <v>66</v>
      </c>
      <c r="F2709" t="s">
        <v>3580</v>
      </c>
      <c r="G2709" t="s">
        <v>386</v>
      </c>
    </row>
    <row r="2710" spans="1:7" x14ac:dyDescent="0.3">
      <c r="A2710" t="s">
        <v>3579</v>
      </c>
      <c r="B2710" t="s">
        <v>3568</v>
      </c>
      <c r="C2710" t="s">
        <v>17</v>
      </c>
      <c r="D2710" t="s">
        <v>3581</v>
      </c>
      <c r="E2710" t="s">
        <v>260</v>
      </c>
      <c r="F2710" t="s">
        <v>3580</v>
      </c>
      <c r="G2710" t="s">
        <v>386</v>
      </c>
    </row>
    <row r="2711" spans="1:7" x14ac:dyDescent="0.3">
      <c r="A2711" t="s">
        <v>3579</v>
      </c>
      <c r="B2711" t="s">
        <v>3568</v>
      </c>
      <c r="C2711" t="s">
        <v>17</v>
      </c>
      <c r="D2711" t="s">
        <v>3581</v>
      </c>
      <c r="E2711" t="s">
        <v>94</v>
      </c>
      <c r="F2711" t="s">
        <v>3580</v>
      </c>
      <c r="G2711" t="s">
        <v>386</v>
      </c>
    </row>
    <row r="2712" spans="1:7" x14ac:dyDescent="0.3">
      <c r="A2712" t="s">
        <v>3579</v>
      </c>
      <c r="B2712" t="s">
        <v>3568</v>
      </c>
      <c r="C2712" t="s">
        <v>17</v>
      </c>
      <c r="D2712" t="s">
        <v>3581</v>
      </c>
      <c r="E2712" t="s">
        <v>145</v>
      </c>
      <c r="F2712" t="s">
        <v>3580</v>
      </c>
      <c r="G2712" t="s">
        <v>386</v>
      </c>
    </row>
    <row r="2713" spans="1:7" x14ac:dyDescent="0.3">
      <c r="A2713" t="s">
        <v>3579</v>
      </c>
      <c r="B2713" t="s">
        <v>3568</v>
      </c>
      <c r="C2713" t="s">
        <v>17</v>
      </c>
      <c r="D2713" t="s">
        <v>3581</v>
      </c>
      <c r="E2713" t="s">
        <v>301</v>
      </c>
      <c r="F2713" t="s">
        <v>3580</v>
      </c>
      <c r="G2713" t="s">
        <v>386</v>
      </c>
    </row>
    <row r="2714" spans="1:7" x14ac:dyDescent="0.3">
      <c r="A2714" t="s">
        <v>3579</v>
      </c>
      <c r="B2714" t="s">
        <v>3568</v>
      </c>
      <c r="C2714" t="s">
        <v>17</v>
      </c>
      <c r="D2714" t="s">
        <v>3581</v>
      </c>
      <c r="E2714" t="s">
        <v>302</v>
      </c>
      <c r="F2714" t="s">
        <v>3580</v>
      </c>
      <c r="G2714" t="s">
        <v>386</v>
      </c>
    </row>
    <row r="2715" spans="1:7" x14ac:dyDescent="0.3">
      <c r="A2715" t="s">
        <v>3579</v>
      </c>
      <c r="B2715" t="s">
        <v>3568</v>
      </c>
      <c r="C2715" t="s">
        <v>17</v>
      </c>
      <c r="D2715" t="s">
        <v>3581</v>
      </c>
      <c r="E2715" t="s">
        <v>277</v>
      </c>
      <c r="F2715" t="s">
        <v>3580</v>
      </c>
      <c r="G2715" t="s">
        <v>386</v>
      </c>
    </row>
    <row r="2716" spans="1:7" x14ac:dyDescent="0.3">
      <c r="A2716" t="s">
        <v>3579</v>
      </c>
      <c r="B2716" t="s">
        <v>3568</v>
      </c>
      <c r="C2716" t="s">
        <v>17</v>
      </c>
      <c r="D2716" t="s">
        <v>3581</v>
      </c>
      <c r="E2716" t="s">
        <v>146</v>
      </c>
      <c r="F2716" t="s">
        <v>3580</v>
      </c>
      <c r="G2716" t="s">
        <v>386</v>
      </c>
    </row>
    <row r="2717" spans="1:7" x14ac:dyDescent="0.3">
      <c r="A2717" t="s">
        <v>3579</v>
      </c>
      <c r="B2717" t="s">
        <v>3568</v>
      </c>
      <c r="C2717" t="s">
        <v>17</v>
      </c>
      <c r="D2717" t="s">
        <v>3581</v>
      </c>
      <c r="E2717" t="s">
        <v>47</v>
      </c>
      <c r="F2717" t="s">
        <v>3580</v>
      </c>
      <c r="G2717" t="s">
        <v>386</v>
      </c>
    </row>
    <row r="2718" spans="1:7" x14ac:dyDescent="0.3">
      <c r="A2718" t="s">
        <v>3579</v>
      </c>
      <c r="B2718" t="s">
        <v>3568</v>
      </c>
      <c r="C2718" t="s">
        <v>17</v>
      </c>
      <c r="D2718" t="s">
        <v>3581</v>
      </c>
      <c r="E2718" t="s">
        <v>127</v>
      </c>
      <c r="F2718" t="s">
        <v>3580</v>
      </c>
      <c r="G2718" t="s">
        <v>386</v>
      </c>
    </row>
    <row r="2719" spans="1:7" x14ac:dyDescent="0.3">
      <c r="A2719" t="s">
        <v>3579</v>
      </c>
      <c r="B2719" t="s">
        <v>3568</v>
      </c>
      <c r="C2719" t="s">
        <v>17</v>
      </c>
      <c r="D2719" t="s">
        <v>3581</v>
      </c>
      <c r="E2719" t="s">
        <v>167</v>
      </c>
      <c r="F2719" t="s">
        <v>3580</v>
      </c>
      <c r="G2719" t="s">
        <v>386</v>
      </c>
    </row>
    <row r="2720" spans="1:7" x14ac:dyDescent="0.3">
      <c r="A2720" t="s">
        <v>3579</v>
      </c>
      <c r="B2720" t="s">
        <v>3568</v>
      </c>
      <c r="C2720" t="s">
        <v>17</v>
      </c>
      <c r="D2720" t="s">
        <v>3581</v>
      </c>
      <c r="E2720" t="s">
        <v>288</v>
      </c>
      <c r="F2720" t="s">
        <v>3580</v>
      </c>
      <c r="G2720" t="s">
        <v>386</v>
      </c>
    </row>
    <row r="2721" spans="1:7" x14ac:dyDescent="0.3">
      <c r="A2721" t="s">
        <v>3579</v>
      </c>
      <c r="B2721" t="s">
        <v>3568</v>
      </c>
      <c r="C2721" t="s">
        <v>17</v>
      </c>
      <c r="D2721" t="s">
        <v>3581</v>
      </c>
      <c r="E2721" t="s">
        <v>198</v>
      </c>
      <c r="F2721" t="s">
        <v>3580</v>
      </c>
      <c r="G2721" t="s">
        <v>386</v>
      </c>
    </row>
    <row r="2722" spans="1:7" x14ac:dyDescent="0.3">
      <c r="A2722" t="s">
        <v>3579</v>
      </c>
      <c r="B2722" t="s">
        <v>3568</v>
      </c>
      <c r="C2722" t="s">
        <v>17</v>
      </c>
      <c r="D2722" t="s">
        <v>3581</v>
      </c>
      <c r="E2722" t="s">
        <v>203</v>
      </c>
      <c r="F2722" t="s">
        <v>3580</v>
      </c>
      <c r="G2722" t="s">
        <v>386</v>
      </c>
    </row>
    <row r="2723" spans="1:7" x14ac:dyDescent="0.3">
      <c r="A2723" t="s">
        <v>3579</v>
      </c>
      <c r="B2723" t="s">
        <v>3568</v>
      </c>
      <c r="C2723" t="s">
        <v>17</v>
      </c>
      <c r="D2723" t="s">
        <v>3581</v>
      </c>
      <c r="E2723" t="s">
        <v>128</v>
      </c>
      <c r="F2723" t="s">
        <v>3580</v>
      </c>
      <c r="G2723" t="s">
        <v>386</v>
      </c>
    </row>
    <row r="2724" spans="1:7" x14ac:dyDescent="0.3">
      <c r="A2724" t="s">
        <v>3579</v>
      </c>
      <c r="B2724" t="s">
        <v>3568</v>
      </c>
      <c r="C2724" t="s">
        <v>17</v>
      </c>
      <c r="D2724" t="s">
        <v>3581</v>
      </c>
      <c r="E2724" t="s">
        <v>239</v>
      </c>
      <c r="F2724" t="s">
        <v>3580</v>
      </c>
      <c r="G2724" t="s">
        <v>386</v>
      </c>
    </row>
    <row r="2725" spans="1:7" x14ac:dyDescent="0.3">
      <c r="A2725" t="s">
        <v>3579</v>
      </c>
      <c r="B2725" t="s">
        <v>3568</v>
      </c>
      <c r="C2725" t="s">
        <v>17</v>
      </c>
      <c r="D2725" t="s">
        <v>3581</v>
      </c>
      <c r="E2725" t="s">
        <v>262</v>
      </c>
      <c r="F2725" t="s">
        <v>3580</v>
      </c>
      <c r="G2725" t="s">
        <v>386</v>
      </c>
    </row>
    <row r="2726" spans="1:7" x14ac:dyDescent="0.3">
      <c r="A2726" t="s">
        <v>3579</v>
      </c>
      <c r="B2726" t="s">
        <v>3568</v>
      </c>
      <c r="C2726" t="s">
        <v>17</v>
      </c>
      <c r="D2726" t="s">
        <v>3581</v>
      </c>
      <c r="E2726" t="s">
        <v>284</v>
      </c>
      <c r="F2726" t="s">
        <v>3580</v>
      </c>
      <c r="G2726" t="s">
        <v>386</v>
      </c>
    </row>
    <row r="2727" spans="1:7" x14ac:dyDescent="0.3">
      <c r="A2727" t="s">
        <v>3579</v>
      </c>
      <c r="B2727" t="s">
        <v>3568</v>
      </c>
      <c r="C2727" t="s">
        <v>17</v>
      </c>
      <c r="D2727" t="s">
        <v>3581</v>
      </c>
      <c r="E2727" t="s">
        <v>200</v>
      </c>
      <c r="F2727" t="s">
        <v>3580</v>
      </c>
      <c r="G2727" t="s">
        <v>386</v>
      </c>
    </row>
    <row r="2728" spans="1:7" x14ac:dyDescent="0.3">
      <c r="A2728" t="s">
        <v>3579</v>
      </c>
      <c r="B2728" t="s">
        <v>3568</v>
      </c>
      <c r="C2728" t="s">
        <v>17</v>
      </c>
      <c r="D2728" t="s">
        <v>3581</v>
      </c>
      <c r="E2728" t="s">
        <v>253</v>
      </c>
      <c r="F2728" t="s">
        <v>3580</v>
      </c>
      <c r="G2728" t="s">
        <v>386</v>
      </c>
    </row>
    <row r="2729" spans="1:7" x14ac:dyDescent="0.3">
      <c r="A2729" t="s">
        <v>3579</v>
      </c>
      <c r="B2729" t="s">
        <v>3568</v>
      </c>
      <c r="C2729" t="s">
        <v>17</v>
      </c>
      <c r="D2729" t="s">
        <v>3581</v>
      </c>
      <c r="E2729" t="s">
        <v>286</v>
      </c>
      <c r="F2729" t="s">
        <v>3580</v>
      </c>
      <c r="G2729" t="s">
        <v>386</v>
      </c>
    </row>
    <row r="2730" spans="1:7" x14ac:dyDescent="0.3">
      <c r="A2730" t="s">
        <v>3579</v>
      </c>
      <c r="B2730" t="s">
        <v>3568</v>
      </c>
      <c r="C2730" t="s">
        <v>17</v>
      </c>
      <c r="D2730" t="s">
        <v>3581</v>
      </c>
      <c r="E2730" t="s">
        <v>104</v>
      </c>
      <c r="F2730" t="s">
        <v>3580</v>
      </c>
      <c r="G2730" t="s">
        <v>386</v>
      </c>
    </row>
    <row r="2731" spans="1:7" x14ac:dyDescent="0.3">
      <c r="A2731" t="s">
        <v>3579</v>
      </c>
      <c r="B2731" t="s">
        <v>3568</v>
      </c>
      <c r="C2731" t="s">
        <v>17</v>
      </c>
      <c r="D2731" t="s">
        <v>3581</v>
      </c>
      <c r="E2731" t="s">
        <v>201</v>
      </c>
      <c r="F2731" t="s">
        <v>3580</v>
      </c>
      <c r="G2731" t="s">
        <v>386</v>
      </c>
    </row>
    <row r="2732" spans="1:7" x14ac:dyDescent="0.3">
      <c r="A2732" t="s">
        <v>3579</v>
      </c>
      <c r="B2732" t="s">
        <v>3568</v>
      </c>
      <c r="C2732" t="s">
        <v>17</v>
      </c>
      <c r="D2732" t="s">
        <v>3581</v>
      </c>
      <c r="E2732" t="s">
        <v>281</v>
      </c>
      <c r="F2732" t="s">
        <v>3580</v>
      </c>
      <c r="G2732" t="s">
        <v>386</v>
      </c>
    </row>
    <row r="2733" spans="1:7" x14ac:dyDescent="0.3">
      <c r="A2733" t="s">
        <v>3579</v>
      </c>
      <c r="B2733" t="s">
        <v>3568</v>
      </c>
      <c r="C2733" t="s">
        <v>17</v>
      </c>
      <c r="D2733" t="s">
        <v>3581</v>
      </c>
      <c r="E2733" t="s">
        <v>202</v>
      </c>
      <c r="F2733" t="s">
        <v>3580</v>
      </c>
      <c r="G2733" t="s">
        <v>386</v>
      </c>
    </row>
    <row r="2734" spans="1:7" x14ac:dyDescent="0.3">
      <c r="A2734" t="s">
        <v>3579</v>
      </c>
      <c r="B2734" t="s">
        <v>3568</v>
      </c>
      <c r="C2734" t="s">
        <v>17</v>
      </c>
      <c r="D2734" t="s">
        <v>3581</v>
      </c>
      <c r="E2734" t="s">
        <v>105</v>
      </c>
      <c r="F2734" t="s">
        <v>3580</v>
      </c>
      <c r="G2734" t="s">
        <v>386</v>
      </c>
    </row>
    <row r="2735" spans="1:7" x14ac:dyDescent="0.3">
      <c r="A2735" t="s">
        <v>3579</v>
      </c>
      <c r="B2735" t="s">
        <v>3568</v>
      </c>
      <c r="C2735" t="s">
        <v>17</v>
      </c>
      <c r="D2735" t="s">
        <v>3581</v>
      </c>
      <c r="E2735" t="s">
        <v>158</v>
      </c>
      <c r="F2735" t="s">
        <v>3580</v>
      </c>
      <c r="G2735" t="s">
        <v>386</v>
      </c>
    </row>
    <row r="2736" spans="1:7" x14ac:dyDescent="0.3">
      <c r="A2736" t="s">
        <v>3579</v>
      </c>
      <c r="B2736" t="s">
        <v>3568</v>
      </c>
      <c r="C2736" t="s">
        <v>17</v>
      </c>
      <c r="D2736" t="s">
        <v>3581</v>
      </c>
      <c r="E2736" t="s">
        <v>33</v>
      </c>
      <c r="F2736" t="s">
        <v>3580</v>
      </c>
      <c r="G2736" t="s">
        <v>386</v>
      </c>
    </row>
    <row r="2737" spans="1:7" x14ac:dyDescent="0.3">
      <c r="A2737" t="s">
        <v>3579</v>
      </c>
      <c r="B2737" t="s">
        <v>3568</v>
      </c>
      <c r="C2737" t="s">
        <v>17</v>
      </c>
      <c r="D2737" t="s">
        <v>3581</v>
      </c>
      <c r="E2737" t="s">
        <v>334</v>
      </c>
      <c r="F2737" t="s">
        <v>3580</v>
      </c>
      <c r="G2737" t="s">
        <v>386</v>
      </c>
    </row>
    <row r="2738" spans="1:7" x14ac:dyDescent="0.3">
      <c r="A2738" t="s">
        <v>3579</v>
      </c>
      <c r="B2738" t="s">
        <v>3568</v>
      </c>
      <c r="C2738" t="s">
        <v>17</v>
      </c>
      <c r="D2738" t="s">
        <v>3581</v>
      </c>
      <c r="E2738" t="s">
        <v>241</v>
      </c>
      <c r="F2738" t="s">
        <v>3580</v>
      </c>
      <c r="G2738" t="s">
        <v>386</v>
      </c>
    </row>
    <row r="2739" spans="1:7" x14ac:dyDescent="0.3">
      <c r="A2739" t="s">
        <v>3579</v>
      </c>
      <c r="B2739" t="s">
        <v>3568</v>
      </c>
      <c r="C2739" t="s">
        <v>17</v>
      </c>
      <c r="D2739" t="s">
        <v>3581</v>
      </c>
      <c r="E2739" t="s">
        <v>106</v>
      </c>
      <c r="F2739" t="s">
        <v>3580</v>
      </c>
      <c r="G2739" t="s">
        <v>386</v>
      </c>
    </row>
    <row r="2740" spans="1:7" x14ac:dyDescent="0.3">
      <c r="A2740" t="s">
        <v>3579</v>
      </c>
      <c r="B2740" t="s">
        <v>3568</v>
      </c>
      <c r="C2740" t="s">
        <v>17</v>
      </c>
      <c r="D2740" t="s">
        <v>3581</v>
      </c>
      <c r="E2740" t="s">
        <v>62</v>
      </c>
      <c r="F2740" t="s">
        <v>3580</v>
      </c>
      <c r="G2740" t="s">
        <v>386</v>
      </c>
    </row>
    <row r="2741" spans="1:7" x14ac:dyDescent="0.3">
      <c r="A2741" t="s">
        <v>3579</v>
      </c>
      <c r="B2741" t="s">
        <v>3568</v>
      </c>
      <c r="C2741" t="s">
        <v>17</v>
      </c>
      <c r="D2741" t="s">
        <v>3581</v>
      </c>
      <c r="E2741" t="s">
        <v>165</v>
      </c>
      <c r="F2741" t="s">
        <v>3580</v>
      </c>
      <c r="G2741" t="s">
        <v>386</v>
      </c>
    </row>
    <row r="2742" spans="1:7" x14ac:dyDescent="0.3">
      <c r="A2742" t="s">
        <v>3579</v>
      </c>
      <c r="B2742" t="s">
        <v>3568</v>
      </c>
      <c r="C2742" t="s">
        <v>17</v>
      </c>
      <c r="D2742" t="s">
        <v>3581</v>
      </c>
      <c r="E2742" t="s">
        <v>303</v>
      </c>
      <c r="F2742" t="s">
        <v>3580</v>
      </c>
      <c r="G2742" t="s">
        <v>386</v>
      </c>
    </row>
    <row r="2743" spans="1:7" x14ac:dyDescent="0.3">
      <c r="A2743" t="s">
        <v>3579</v>
      </c>
      <c r="B2743" t="s">
        <v>3568</v>
      </c>
      <c r="C2743" t="s">
        <v>17</v>
      </c>
      <c r="D2743" t="s">
        <v>3581</v>
      </c>
      <c r="E2743" t="s">
        <v>67</v>
      </c>
      <c r="F2743" t="s">
        <v>3580</v>
      </c>
      <c r="G2743" t="s">
        <v>386</v>
      </c>
    </row>
    <row r="2744" spans="1:7" x14ac:dyDescent="0.3">
      <c r="A2744" t="s">
        <v>3579</v>
      </c>
      <c r="B2744" t="s">
        <v>3568</v>
      </c>
      <c r="C2744" t="s">
        <v>17</v>
      </c>
      <c r="D2744" t="s">
        <v>3581</v>
      </c>
      <c r="E2744" t="s">
        <v>137</v>
      </c>
      <c r="F2744" t="s">
        <v>3580</v>
      </c>
      <c r="G2744" t="s">
        <v>386</v>
      </c>
    </row>
    <row r="2745" spans="1:7" x14ac:dyDescent="0.3">
      <c r="A2745" t="s">
        <v>3579</v>
      </c>
      <c r="B2745" t="s">
        <v>3568</v>
      </c>
      <c r="C2745" t="s">
        <v>17</v>
      </c>
      <c r="D2745" t="s">
        <v>3581</v>
      </c>
      <c r="E2745" t="s">
        <v>180</v>
      </c>
      <c r="F2745" t="s">
        <v>3580</v>
      </c>
      <c r="G2745" t="s">
        <v>386</v>
      </c>
    </row>
    <row r="2746" spans="1:7" x14ac:dyDescent="0.3">
      <c r="A2746" t="s">
        <v>3579</v>
      </c>
      <c r="B2746" t="s">
        <v>3568</v>
      </c>
      <c r="C2746" t="s">
        <v>17</v>
      </c>
      <c r="D2746" t="s">
        <v>3581</v>
      </c>
      <c r="E2746" t="s">
        <v>44</v>
      </c>
      <c r="F2746" t="s">
        <v>3580</v>
      </c>
      <c r="G2746" t="s">
        <v>386</v>
      </c>
    </row>
    <row r="2747" spans="1:7" x14ac:dyDescent="0.3">
      <c r="A2747" t="s">
        <v>3579</v>
      </c>
      <c r="B2747" t="s">
        <v>3568</v>
      </c>
      <c r="C2747" t="s">
        <v>17</v>
      </c>
      <c r="D2747" t="s">
        <v>3581</v>
      </c>
      <c r="E2747" t="s">
        <v>25</v>
      </c>
      <c r="F2747" t="s">
        <v>3580</v>
      </c>
      <c r="G2747" t="s">
        <v>386</v>
      </c>
    </row>
    <row r="2748" spans="1:7" x14ac:dyDescent="0.3">
      <c r="A2748" t="s">
        <v>3579</v>
      </c>
      <c r="B2748" t="s">
        <v>3568</v>
      </c>
      <c r="C2748" t="s">
        <v>17</v>
      </c>
      <c r="D2748" t="s">
        <v>3581</v>
      </c>
      <c r="E2748" t="s">
        <v>166</v>
      </c>
      <c r="F2748" t="s">
        <v>3580</v>
      </c>
      <c r="G2748" t="s">
        <v>386</v>
      </c>
    </row>
    <row r="2749" spans="1:7" x14ac:dyDescent="0.3">
      <c r="A2749" t="s">
        <v>3579</v>
      </c>
      <c r="B2749" t="s">
        <v>3568</v>
      </c>
      <c r="C2749" t="s">
        <v>17</v>
      </c>
      <c r="D2749" t="s">
        <v>3581</v>
      </c>
      <c r="E2749" t="s">
        <v>352</v>
      </c>
      <c r="F2749" t="s">
        <v>3580</v>
      </c>
      <c r="G2749" t="s">
        <v>386</v>
      </c>
    </row>
    <row r="2750" spans="1:7" x14ac:dyDescent="0.3">
      <c r="A2750" t="s">
        <v>3579</v>
      </c>
      <c r="B2750" t="s">
        <v>3568</v>
      </c>
      <c r="C2750" t="s">
        <v>17</v>
      </c>
      <c r="D2750" t="s">
        <v>3581</v>
      </c>
      <c r="E2750" t="s">
        <v>221</v>
      </c>
      <c r="F2750" t="s">
        <v>3580</v>
      </c>
      <c r="G2750" t="s">
        <v>386</v>
      </c>
    </row>
    <row r="2751" spans="1:7" x14ac:dyDescent="0.3">
      <c r="A2751" t="s">
        <v>3579</v>
      </c>
      <c r="B2751" t="s">
        <v>3568</v>
      </c>
      <c r="C2751" t="s">
        <v>17</v>
      </c>
      <c r="D2751" t="s">
        <v>3581</v>
      </c>
      <c r="E2751" t="s">
        <v>242</v>
      </c>
      <c r="F2751" t="s">
        <v>3580</v>
      </c>
      <c r="G2751" t="s">
        <v>386</v>
      </c>
    </row>
    <row r="2752" spans="1:7" x14ac:dyDescent="0.3">
      <c r="A2752" t="s">
        <v>3579</v>
      </c>
      <c r="B2752" t="s">
        <v>3568</v>
      </c>
      <c r="C2752" t="s">
        <v>17</v>
      </c>
      <c r="D2752" t="s">
        <v>3581</v>
      </c>
      <c r="E2752" t="s">
        <v>343</v>
      </c>
      <c r="F2752" t="s">
        <v>3580</v>
      </c>
      <c r="G2752" t="s">
        <v>386</v>
      </c>
    </row>
    <row r="2753" spans="1:7" x14ac:dyDescent="0.3">
      <c r="A2753" t="s">
        <v>3579</v>
      </c>
      <c r="B2753" t="s">
        <v>3568</v>
      </c>
      <c r="C2753" t="s">
        <v>17</v>
      </c>
      <c r="D2753" t="s">
        <v>3581</v>
      </c>
      <c r="E2753" t="s">
        <v>263</v>
      </c>
      <c r="F2753" t="s">
        <v>3580</v>
      </c>
      <c r="G2753" t="s">
        <v>386</v>
      </c>
    </row>
    <row r="2754" spans="1:7" x14ac:dyDescent="0.3">
      <c r="A2754" t="s">
        <v>3579</v>
      </c>
      <c r="B2754" t="s">
        <v>3568</v>
      </c>
      <c r="C2754" t="s">
        <v>17</v>
      </c>
      <c r="D2754" t="s">
        <v>3581</v>
      </c>
      <c r="E2754" t="s">
        <v>181</v>
      </c>
      <c r="F2754" t="s">
        <v>3580</v>
      </c>
      <c r="G2754" t="s">
        <v>386</v>
      </c>
    </row>
    <row r="2755" spans="1:7" x14ac:dyDescent="0.3">
      <c r="A2755" t="s">
        <v>3579</v>
      </c>
      <c r="B2755" t="s">
        <v>3568</v>
      </c>
      <c r="C2755" t="s">
        <v>17</v>
      </c>
      <c r="D2755" t="s">
        <v>3581</v>
      </c>
      <c r="E2755" t="s">
        <v>222</v>
      </c>
      <c r="F2755" t="s">
        <v>3580</v>
      </c>
      <c r="G2755" t="s">
        <v>386</v>
      </c>
    </row>
    <row r="2756" spans="1:7" x14ac:dyDescent="0.3">
      <c r="A2756" t="s">
        <v>3579</v>
      </c>
      <c r="B2756" t="s">
        <v>3568</v>
      </c>
      <c r="C2756" t="s">
        <v>17</v>
      </c>
      <c r="D2756" t="s">
        <v>3581</v>
      </c>
      <c r="E2756" t="s">
        <v>138</v>
      </c>
      <c r="F2756" t="s">
        <v>3580</v>
      </c>
      <c r="G2756" t="s">
        <v>386</v>
      </c>
    </row>
    <row r="2757" spans="1:7" x14ac:dyDescent="0.3">
      <c r="A2757" t="s">
        <v>3579</v>
      </c>
      <c r="B2757" t="s">
        <v>3568</v>
      </c>
      <c r="C2757" t="s">
        <v>17</v>
      </c>
      <c r="D2757" t="s">
        <v>3581</v>
      </c>
      <c r="E2757" t="s">
        <v>148</v>
      </c>
      <c r="F2757" t="s">
        <v>3580</v>
      </c>
      <c r="G2757" t="s">
        <v>386</v>
      </c>
    </row>
    <row r="2758" spans="1:7" x14ac:dyDescent="0.3">
      <c r="A2758" t="s">
        <v>3579</v>
      </c>
      <c r="B2758" t="s">
        <v>3568</v>
      </c>
      <c r="C2758" t="s">
        <v>17</v>
      </c>
      <c r="D2758" t="s">
        <v>3581</v>
      </c>
      <c r="E2758" t="s">
        <v>264</v>
      </c>
      <c r="F2758" t="s">
        <v>3580</v>
      </c>
      <c r="G2758" t="s">
        <v>386</v>
      </c>
    </row>
    <row r="2759" spans="1:7" x14ac:dyDescent="0.3">
      <c r="A2759" t="s">
        <v>3579</v>
      </c>
      <c r="B2759" t="s">
        <v>3568</v>
      </c>
      <c r="C2759" t="s">
        <v>17</v>
      </c>
      <c r="D2759" t="s">
        <v>3581</v>
      </c>
      <c r="E2759" t="s">
        <v>48</v>
      </c>
      <c r="F2759" t="s">
        <v>3580</v>
      </c>
      <c r="G2759" t="s">
        <v>386</v>
      </c>
    </row>
    <row r="2760" spans="1:7" x14ac:dyDescent="0.3">
      <c r="A2760" t="s">
        <v>3579</v>
      </c>
      <c r="B2760" t="s">
        <v>3568</v>
      </c>
      <c r="C2760" t="s">
        <v>17</v>
      </c>
      <c r="D2760" t="s">
        <v>3581</v>
      </c>
      <c r="E2760" t="s">
        <v>107</v>
      </c>
      <c r="F2760" t="s">
        <v>3580</v>
      </c>
      <c r="G2760" t="s">
        <v>386</v>
      </c>
    </row>
    <row r="2761" spans="1:7" x14ac:dyDescent="0.3">
      <c r="A2761" t="s">
        <v>3579</v>
      </c>
      <c r="B2761" t="s">
        <v>3568</v>
      </c>
      <c r="C2761" t="s">
        <v>17</v>
      </c>
      <c r="D2761" t="s">
        <v>3581</v>
      </c>
      <c r="E2761" t="s">
        <v>304</v>
      </c>
      <c r="F2761" t="s">
        <v>3580</v>
      </c>
      <c r="G2761" t="s">
        <v>386</v>
      </c>
    </row>
    <row r="2762" spans="1:7" x14ac:dyDescent="0.3">
      <c r="A2762" t="s">
        <v>3579</v>
      </c>
      <c r="B2762" t="s">
        <v>3568</v>
      </c>
      <c r="C2762" t="s">
        <v>17</v>
      </c>
      <c r="D2762" t="s">
        <v>3581</v>
      </c>
      <c r="E2762" t="s">
        <v>204</v>
      </c>
      <c r="F2762" t="s">
        <v>3580</v>
      </c>
      <c r="G2762" t="s">
        <v>386</v>
      </c>
    </row>
    <row r="2763" spans="1:7" x14ac:dyDescent="0.3">
      <c r="A2763" t="s">
        <v>3579</v>
      </c>
      <c r="B2763" t="s">
        <v>3568</v>
      </c>
      <c r="C2763" t="s">
        <v>17</v>
      </c>
      <c r="D2763" t="s">
        <v>3581</v>
      </c>
      <c r="E2763" t="s">
        <v>347</v>
      </c>
      <c r="F2763" t="s">
        <v>3580</v>
      </c>
      <c r="G2763" t="s">
        <v>386</v>
      </c>
    </row>
    <row r="2764" spans="1:7" x14ac:dyDescent="0.3">
      <c r="A2764" t="s">
        <v>3579</v>
      </c>
      <c r="B2764" t="s">
        <v>3568</v>
      </c>
      <c r="C2764" t="s">
        <v>17</v>
      </c>
      <c r="D2764" t="s">
        <v>3581</v>
      </c>
      <c r="E2764" t="s">
        <v>90</v>
      </c>
      <c r="F2764" t="s">
        <v>3580</v>
      </c>
      <c r="G2764" t="s">
        <v>386</v>
      </c>
    </row>
    <row r="2765" spans="1:7" x14ac:dyDescent="0.3">
      <c r="A2765" t="s">
        <v>3579</v>
      </c>
      <c r="B2765" t="s">
        <v>3568</v>
      </c>
      <c r="C2765" t="s">
        <v>17</v>
      </c>
      <c r="D2765" t="s">
        <v>3581</v>
      </c>
      <c r="E2765" t="s">
        <v>91</v>
      </c>
      <c r="F2765" t="s">
        <v>3580</v>
      </c>
      <c r="G2765" t="s">
        <v>386</v>
      </c>
    </row>
    <row r="2766" spans="1:7" x14ac:dyDescent="0.3">
      <c r="A2766" t="s">
        <v>3579</v>
      </c>
      <c r="B2766" t="s">
        <v>3568</v>
      </c>
      <c r="C2766" t="s">
        <v>17</v>
      </c>
      <c r="D2766" t="s">
        <v>3581</v>
      </c>
      <c r="E2766" t="s">
        <v>139</v>
      </c>
      <c r="F2766" t="s">
        <v>3580</v>
      </c>
      <c r="G2766" t="s">
        <v>386</v>
      </c>
    </row>
    <row r="2767" spans="1:7" x14ac:dyDescent="0.3">
      <c r="A2767" t="s">
        <v>3579</v>
      </c>
      <c r="B2767" t="s">
        <v>3568</v>
      </c>
      <c r="C2767" t="s">
        <v>17</v>
      </c>
      <c r="D2767" t="s">
        <v>3581</v>
      </c>
      <c r="E2767" t="s">
        <v>243</v>
      </c>
      <c r="F2767" t="s">
        <v>3580</v>
      </c>
      <c r="G2767" t="s">
        <v>386</v>
      </c>
    </row>
    <row r="2768" spans="1:7" x14ac:dyDescent="0.3">
      <c r="A2768" t="s">
        <v>3579</v>
      </c>
      <c r="B2768" t="s">
        <v>3568</v>
      </c>
      <c r="C2768" t="s">
        <v>17</v>
      </c>
      <c r="D2768" t="s">
        <v>3581</v>
      </c>
      <c r="E2768" t="s">
        <v>305</v>
      </c>
      <c r="F2768" t="s">
        <v>3580</v>
      </c>
      <c r="G2768" t="s">
        <v>386</v>
      </c>
    </row>
    <row r="2769" spans="1:7" x14ac:dyDescent="0.3">
      <c r="A2769" t="s">
        <v>3579</v>
      </c>
      <c r="B2769" t="s">
        <v>3568</v>
      </c>
      <c r="C2769" t="s">
        <v>17</v>
      </c>
      <c r="D2769" t="s">
        <v>3581</v>
      </c>
      <c r="E2769" t="s">
        <v>168</v>
      </c>
      <c r="F2769" t="s">
        <v>3580</v>
      </c>
      <c r="G2769" t="s">
        <v>386</v>
      </c>
    </row>
    <row r="2770" spans="1:7" x14ac:dyDescent="0.3">
      <c r="A2770" t="s">
        <v>3579</v>
      </c>
      <c r="B2770" t="s">
        <v>3568</v>
      </c>
      <c r="C2770" t="s">
        <v>17</v>
      </c>
      <c r="D2770" t="s">
        <v>3581</v>
      </c>
      <c r="E2770" t="s">
        <v>223</v>
      </c>
      <c r="F2770" t="s">
        <v>3580</v>
      </c>
      <c r="G2770" t="s">
        <v>386</v>
      </c>
    </row>
    <row r="2771" spans="1:7" x14ac:dyDescent="0.3">
      <c r="A2771" t="s">
        <v>3579</v>
      </c>
      <c r="B2771" t="s">
        <v>3568</v>
      </c>
      <c r="C2771" t="s">
        <v>17</v>
      </c>
      <c r="D2771" t="s">
        <v>3581</v>
      </c>
      <c r="E2771" t="s">
        <v>51</v>
      </c>
      <c r="F2771" t="s">
        <v>3580</v>
      </c>
      <c r="G2771" t="s">
        <v>386</v>
      </c>
    </row>
    <row r="2772" spans="1:7" x14ac:dyDescent="0.3">
      <c r="A2772" t="s">
        <v>3579</v>
      </c>
      <c r="B2772" t="s">
        <v>3568</v>
      </c>
      <c r="C2772" t="s">
        <v>17</v>
      </c>
      <c r="D2772" t="s">
        <v>3581</v>
      </c>
      <c r="E2772" t="s">
        <v>254</v>
      </c>
      <c r="F2772" t="s">
        <v>3580</v>
      </c>
      <c r="G2772" t="s">
        <v>386</v>
      </c>
    </row>
    <row r="2773" spans="1:7" x14ac:dyDescent="0.3">
      <c r="A2773" t="s">
        <v>3579</v>
      </c>
      <c r="B2773" t="s">
        <v>3568</v>
      </c>
      <c r="C2773" t="s">
        <v>17</v>
      </c>
      <c r="D2773" t="s">
        <v>3581</v>
      </c>
      <c r="E2773" t="s">
        <v>255</v>
      </c>
      <c r="F2773" t="s">
        <v>3580</v>
      </c>
      <c r="G2773" t="s">
        <v>386</v>
      </c>
    </row>
    <row r="2774" spans="1:7" x14ac:dyDescent="0.3">
      <c r="A2774" t="s">
        <v>3579</v>
      </c>
      <c r="B2774" t="s">
        <v>3568</v>
      </c>
      <c r="C2774" t="s">
        <v>17</v>
      </c>
      <c r="D2774" t="s">
        <v>3581</v>
      </c>
      <c r="E2774" t="s">
        <v>278</v>
      </c>
      <c r="F2774" t="s">
        <v>3580</v>
      </c>
      <c r="G2774" t="s">
        <v>386</v>
      </c>
    </row>
    <row r="2775" spans="1:7" x14ac:dyDescent="0.3">
      <c r="A2775" t="s">
        <v>3579</v>
      </c>
      <c r="B2775" t="s">
        <v>3568</v>
      </c>
      <c r="C2775" t="s">
        <v>17</v>
      </c>
      <c r="D2775" t="s">
        <v>3581</v>
      </c>
      <c r="E2775" t="s">
        <v>359</v>
      </c>
      <c r="F2775" t="s">
        <v>3580</v>
      </c>
      <c r="G2775" t="s">
        <v>386</v>
      </c>
    </row>
    <row r="2776" spans="1:7" x14ac:dyDescent="0.3">
      <c r="A2776" t="s">
        <v>3579</v>
      </c>
      <c r="B2776" t="s">
        <v>3568</v>
      </c>
      <c r="C2776" t="s">
        <v>17</v>
      </c>
      <c r="D2776" t="s">
        <v>3581</v>
      </c>
      <c r="E2776" t="s">
        <v>224</v>
      </c>
      <c r="F2776" t="s">
        <v>3580</v>
      </c>
      <c r="G2776" t="s">
        <v>386</v>
      </c>
    </row>
    <row r="2777" spans="1:7" x14ac:dyDescent="0.3">
      <c r="A2777" t="s">
        <v>3579</v>
      </c>
      <c r="B2777" t="s">
        <v>3568</v>
      </c>
      <c r="C2777" t="s">
        <v>17</v>
      </c>
      <c r="D2777" t="s">
        <v>3581</v>
      </c>
      <c r="E2777" t="s">
        <v>365</v>
      </c>
      <c r="F2777" t="s">
        <v>3580</v>
      </c>
      <c r="G2777" t="s">
        <v>386</v>
      </c>
    </row>
    <row r="2778" spans="1:7" x14ac:dyDescent="0.3">
      <c r="A2778" t="s">
        <v>3579</v>
      </c>
      <c r="B2778" t="s">
        <v>3568</v>
      </c>
      <c r="C2778" t="s">
        <v>17</v>
      </c>
      <c r="D2778" t="s">
        <v>3581</v>
      </c>
      <c r="E2778" t="s">
        <v>225</v>
      </c>
      <c r="F2778" t="s">
        <v>3580</v>
      </c>
      <c r="G2778" t="s">
        <v>386</v>
      </c>
    </row>
    <row r="2779" spans="1:7" x14ac:dyDescent="0.3">
      <c r="A2779" t="s">
        <v>3579</v>
      </c>
      <c r="B2779" t="s">
        <v>3568</v>
      </c>
      <c r="C2779" t="s">
        <v>17</v>
      </c>
      <c r="D2779" t="s">
        <v>3581</v>
      </c>
      <c r="E2779" t="s">
        <v>108</v>
      </c>
      <c r="F2779" t="s">
        <v>3580</v>
      </c>
      <c r="G2779" t="s">
        <v>386</v>
      </c>
    </row>
    <row r="2780" spans="1:7" x14ac:dyDescent="0.3">
      <c r="A2780" t="s">
        <v>3579</v>
      </c>
      <c r="B2780" t="s">
        <v>3568</v>
      </c>
      <c r="C2780" t="s">
        <v>17</v>
      </c>
      <c r="D2780" t="s">
        <v>3581</v>
      </c>
      <c r="E2780" t="s">
        <v>285</v>
      </c>
      <c r="F2780" t="s">
        <v>3580</v>
      </c>
      <c r="G2780" t="s">
        <v>386</v>
      </c>
    </row>
    <row r="2781" spans="1:7" x14ac:dyDescent="0.3">
      <c r="A2781" t="s">
        <v>3579</v>
      </c>
      <c r="B2781" t="s">
        <v>3568</v>
      </c>
      <c r="C2781" t="s">
        <v>17</v>
      </c>
      <c r="D2781" t="s">
        <v>3581</v>
      </c>
      <c r="E2781" t="s">
        <v>84</v>
      </c>
      <c r="F2781" t="s">
        <v>3580</v>
      </c>
      <c r="G2781" t="s">
        <v>386</v>
      </c>
    </row>
    <row r="2782" spans="1:7" x14ac:dyDescent="0.3">
      <c r="A2782" t="s">
        <v>3579</v>
      </c>
      <c r="B2782" t="s">
        <v>3568</v>
      </c>
      <c r="C2782" t="s">
        <v>17</v>
      </c>
      <c r="D2782" t="s">
        <v>3581</v>
      </c>
      <c r="E2782" t="s">
        <v>279</v>
      </c>
      <c r="F2782" t="s">
        <v>3580</v>
      </c>
      <c r="G2782" t="s">
        <v>386</v>
      </c>
    </row>
    <row r="2783" spans="1:7" x14ac:dyDescent="0.3">
      <c r="A2783" t="s">
        <v>3579</v>
      </c>
      <c r="B2783" t="s">
        <v>3568</v>
      </c>
      <c r="C2783" t="s">
        <v>17</v>
      </c>
      <c r="D2783" t="s">
        <v>3581</v>
      </c>
      <c r="E2783" t="s">
        <v>149</v>
      </c>
      <c r="F2783" t="s">
        <v>3580</v>
      </c>
      <c r="G2783" t="s">
        <v>386</v>
      </c>
    </row>
    <row r="2784" spans="1:7" x14ac:dyDescent="0.3">
      <c r="A2784" t="s">
        <v>3579</v>
      </c>
      <c r="B2784" t="s">
        <v>3568</v>
      </c>
      <c r="C2784" t="s">
        <v>17</v>
      </c>
      <c r="D2784" t="s">
        <v>3581</v>
      </c>
      <c r="E2784" t="s">
        <v>176</v>
      </c>
      <c r="F2784" t="s">
        <v>3580</v>
      </c>
      <c r="G2784" t="s">
        <v>386</v>
      </c>
    </row>
    <row r="2785" spans="1:7" x14ac:dyDescent="0.3">
      <c r="A2785" t="s">
        <v>3579</v>
      </c>
      <c r="B2785" t="s">
        <v>3568</v>
      </c>
      <c r="C2785" t="s">
        <v>17</v>
      </c>
      <c r="D2785" t="s">
        <v>3581</v>
      </c>
      <c r="E2785" t="s">
        <v>169</v>
      </c>
      <c r="F2785" t="s">
        <v>3580</v>
      </c>
      <c r="G2785" t="s">
        <v>386</v>
      </c>
    </row>
    <row r="2786" spans="1:7" x14ac:dyDescent="0.3">
      <c r="A2786" t="s">
        <v>3579</v>
      </c>
      <c r="B2786" t="s">
        <v>3568</v>
      </c>
      <c r="C2786" t="s">
        <v>17</v>
      </c>
      <c r="D2786" t="s">
        <v>3581</v>
      </c>
      <c r="E2786" t="s">
        <v>34</v>
      </c>
      <c r="F2786" t="s">
        <v>3580</v>
      </c>
      <c r="G2786" t="s">
        <v>386</v>
      </c>
    </row>
    <row r="2787" spans="1:7" x14ac:dyDescent="0.3">
      <c r="A2787" t="s">
        <v>3579</v>
      </c>
      <c r="B2787" t="s">
        <v>3568</v>
      </c>
      <c r="C2787" t="s">
        <v>17</v>
      </c>
      <c r="D2787" t="s">
        <v>3581</v>
      </c>
      <c r="E2787" t="s">
        <v>52</v>
      </c>
      <c r="F2787" t="s">
        <v>3580</v>
      </c>
      <c r="G2787" t="s">
        <v>386</v>
      </c>
    </row>
    <row r="2788" spans="1:7" x14ac:dyDescent="0.3">
      <c r="A2788" t="s">
        <v>3579</v>
      </c>
      <c r="B2788" t="s">
        <v>3568</v>
      </c>
      <c r="C2788" t="s">
        <v>17</v>
      </c>
      <c r="D2788" t="s">
        <v>3581</v>
      </c>
      <c r="E2788" t="s">
        <v>306</v>
      </c>
      <c r="F2788" t="s">
        <v>3580</v>
      </c>
      <c r="G2788" t="s">
        <v>386</v>
      </c>
    </row>
    <row r="2789" spans="1:7" x14ac:dyDescent="0.3">
      <c r="A2789" t="s">
        <v>3579</v>
      </c>
      <c r="B2789" t="s">
        <v>3568</v>
      </c>
      <c r="C2789" t="s">
        <v>17</v>
      </c>
      <c r="D2789" t="s">
        <v>3581</v>
      </c>
      <c r="E2789" t="s">
        <v>58</v>
      </c>
      <c r="F2789" t="s">
        <v>3580</v>
      </c>
      <c r="G2789" t="s">
        <v>386</v>
      </c>
    </row>
    <row r="2790" spans="1:7" x14ac:dyDescent="0.3">
      <c r="A2790" t="s">
        <v>3579</v>
      </c>
      <c r="B2790" t="s">
        <v>3568</v>
      </c>
      <c r="C2790" t="s">
        <v>17</v>
      </c>
      <c r="D2790" t="s">
        <v>3581</v>
      </c>
      <c r="E2790" t="s">
        <v>307</v>
      </c>
      <c r="F2790" t="s">
        <v>3580</v>
      </c>
      <c r="G2790" t="s">
        <v>386</v>
      </c>
    </row>
    <row r="2791" spans="1:7" x14ac:dyDescent="0.3">
      <c r="A2791" t="s">
        <v>3579</v>
      </c>
      <c r="B2791" t="s">
        <v>3568</v>
      </c>
      <c r="C2791" t="s">
        <v>17</v>
      </c>
      <c r="D2791" t="s">
        <v>3581</v>
      </c>
      <c r="E2791" t="s">
        <v>29</v>
      </c>
      <c r="F2791" t="s">
        <v>3580</v>
      </c>
      <c r="G2791" t="s">
        <v>386</v>
      </c>
    </row>
    <row r="2792" spans="1:7" x14ac:dyDescent="0.3">
      <c r="A2792" t="s">
        <v>3579</v>
      </c>
      <c r="B2792" t="s">
        <v>3568</v>
      </c>
      <c r="C2792" t="s">
        <v>17</v>
      </c>
      <c r="D2792" t="s">
        <v>3581</v>
      </c>
      <c r="E2792" t="s">
        <v>348</v>
      </c>
      <c r="F2792" t="s">
        <v>3580</v>
      </c>
      <c r="G2792" t="s">
        <v>386</v>
      </c>
    </row>
    <row r="2793" spans="1:7" x14ac:dyDescent="0.3">
      <c r="A2793" t="s">
        <v>3579</v>
      </c>
      <c r="B2793" t="s">
        <v>3568</v>
      </c>
      <c r="C2793" t="s">
        <v>17</v>
      </c>
      <c r="D2793" t="s">
        <v>3581</v>
      </c>
      <c r="E2793" t="s">
        <v>72</v>
      </c>
      <c r="F2793" t="s">
        <v>3580</v>
      </c>
      <c r="G2793" t="s">
        <v>386</v>
      </c>
    </row>
    <row r="2794" spans="1:7" x14ac:dyDescent="0.3">
      <c r="A2794" t="s">
        <v>3579</v>
      </c>
      <c r="B2794" t="s">
        <v>3568</v>
      </c>
      <c r="C2794" t="s">
        <v>17</v>
      </c>
      <c r="D2794" t="s">
        <v>3581</v>
      </c>
      <c r="E2794" t="s">
        <v>68</v>
      </c>
      <c r="F2794" t="s">
        <v>3580</v>
      </c>
      <c r="G2794" t="s">
        <v>386</v>
      </c>
    </row>
    <row r="2795" spans="1:7" x14ac:dyDescent="0.3">
      <c r="A2795" t="s">
        <v>3579</v>
      </c>
      <c r="B2795" t="s">
        <v>3568</v>
      </c>
      <c r="C2795" t="s">
        <v>17</v>
      </c>
      <c r="D2795" t="s">
        <v>3581</v>
      </c>
      <c r="E2795" t="s">
        <v>308</v>
      </c>
      <c r="F2795" t="s">
        <v>3580</v>
      </c>
      <c r="G2795" t="s">
        <v>386</v>
      </c>
    </row>
    <row r="2796" spans="1:7" x14ac:dyDescent="0.3">
      <c r="A2796" t="s">
        <v>3579</v>
      </c>
      <c r="B2796" t="s">
        <v>3568</v>
      </c>
      <c r="C2796" t="s">
        <v>17</v>
      </c>
      <c r="D2796" t="s">
        <v>3581</v>
      </c>
      <c r="E2796" t="s">
        <v>85</v>
      </c>
      <c r="F2796" t="s">
        <v>3580</v>
      </c>
      <c r="G2796" t="s">
        <v>386</v>
      </c>
    </row>
    <row r="2797" spans="1:7" x14ac:dyDescent="0.3">
      <c r="A2797" t="s">
        <v>3579</v>
      </c>
      <c r="B2797" t="s">
        <v>3568</v>
      </c>
      <c r="C2797" t="s">
        <v>17</v>
      </c>
      <c r="D2797" t="s">
        <v>3581</v>
      </c>
      <c r="E2797" t="s">
        <v>121</v>
      </c>
      <c r="F2797" t="s">
        <v>3580</v>
      </c>
      <c r="G2797" t="s">
        <v>386</v>
      </c>
    </row>
    <row r="2798" spans="1:7" x14ac:dyDescent="0.3">
      <c r="A2798" t="s">
        <v>3579</v>
      </c>
      <c r="B2798" t="s">
        <v>3568</v>
      </c>
      <c r="C2798" t="s">
        <v>17</v>
      </c>
      <c r="D2798" t="s">
        <v>3581</v>
      </c>
      <c r="E2798" t="s">
        <v>309</v>
      </c>
      <c r="F2798" t="s">
        <v>3580</v>
      </c>
      <c r="G2798" t="s">
        <v>386</v>
      </c>
    </row>
    <row r="2799" spans="1:7" x14ac:dyDescent="0.3">
      <c r="A2799" t="s">
        <v>3579</v>
      </c>
      <c r="B2799" t="s">
        <v>3568</v>
      </c>
      <c r="C2799" t="s">
        <v>17</v>
      </c>
      <c r="D2799" t="s">
        <v>3581</v>
      </c>
      <c r="E2799" t="s">
        <v>310</v>
      </c>
      <c r="F2799" t="s">
        <v>3580</v>
      </c>
      <c r="G2799" t="s">
        <v>386</v>
      </c>
    </row>
    <row r="2800" spans="1:7" x14ac:dyDescent="0.3">
      <c r="A2800" t="s">
        <v>3579</v>
      </c>
      <c r="B2800" t="s">
        <v>3568</v>
      </c>
      <c r="C2800" t="s">
        <v>17</v>
      </c>
      <c r="D2800" t="s">
        <v>3581</v>
      </c>
      <c r="E2800" t="s">
        <v>55</v>
      </c>
      <c r="F2800" t="s">
        <v>3580</v>
      </c>
      <c r="G2800" t="s">
        <v>386</v>
      </c>
    </row>
    <row r="2801" spans="1:7" x14ac:dyDescent="0.3">
      <c r="A2801" t="s">
        <v>3579</v>
      </c>
      <c r="B2801" t="s">
        <v>3568</v>
      </c>
      <c r="C2801" t="s">
        <v>17</v>
      </c>
      <c r="D2801" t="s">
        <v>3581</v>
      </c>
      <c r="E2801" t="s">
        <v>77</v>
      </c>
      <c r="F2801" t="s">
        <v>3580</v>
      </c>
      <c r="G2801" t="s">
        <v>386</v>
      </c>
    </row>
    <row r="2802" spans="1:7" x14ac:dyDescent="0.3">
      <c r="A2802" t="s">
        <v>3579</v>
      </c>
      <c r="B2802" t="s">
        <v>3568</v>
      </c>
      <c r="C2802" t="s">
        <v>17</v>
      </c>
      <c r="D2802" t="s">
        <v>3581</v>
      </c>
      <c r="E2802" t="s">
        <v>311</v>
      </c>
      <c r="F2802" t="s">
        <v>3580</v>
      </c>
      <c r="G2802" t="s">
        <v>386</v>
      </c>
    </row>
    <row r="2803" spans="1:7" x14ac:dyDescent="0.3">
      <c r="A2803" t="s">
        <v>3579</v>
      </c>
      <c r="B2803" t="s">
        <v>3568</v>
      </c>
      <c r="C2803" t="s">
        <v>17</v>
      </c>
      <c r="D2803" t="s">
        <v>3581</v>
      </c>
      <c r="E2803" t="s">
        <v>312</v>
      </c>
      <c r="F2803" t="s">
        <v>3580</v>
      </c>
      <c r="G2803" t="s">
        <v>386</v>
      </c>
    </row>
    <row r="2804" spans="1:7" x14ac:dyDescent="0.3">
      <c r="A2804" t="s">
        <v>3579</v>
      </c>
      <c r="B2804" t="s">
        <v>3568</v>
      </c>
      <c r="C2804" t="s">
        <v>17</v>
      </c>
      <c r="D2804" t="s">
        <v>3581</v>
      </c>
      <c r="E2804" t="s">
        <v>53</v>
      </c>
      <c r="F2804" t="s">
        <v>3580</v>
      </c>
      <c r="G2804" t="s">
        <v>386</v>
      </c>
    </row>
    <row r="2805" spans="1:7" x14ac:dyDescent="0.3">
      <c r="A2805" t="s">
        <v>3579</v>
      </c>
      <c r="B2805" t="s">
        <v>3568</v>
      </c>
      <c r="C2805" t="s">
        <v>17</v>
      </c>
      <c r="D2805" t="s">
        <v>3581</v>
      </c>
      <c r="E2805" t="s">
        <v>358</v>
      </c>
      <c r="F2805" t="s">
        <v>3580</v>
      </c>
      <c r="G2805" t="s">
        <v>386</v>
      </c>
    </row>
    <row r="2806" spans="1:7" x14ac:dyDescent="0.3">
      <c r="A2806" t="s">
        <v>3579</v>
      </c>
      <c r="B2806" t="s">
        <v>3568</v>
      </c>
      <c r="C2806" t="s">
        <v>17</v>
      </c>
      <c r="D2806" t="s">
        <v>3581</v>
      </c>
      <c r="E2806" t="s">
        <v>360</v>
      </c>
      <c r="F2806" t="s">
        <v>3580</v>
      </c>
      <c r="G2806" t="s">
        <v>386</v>
      </c>
    </row>
    <row r="2807" spans="1:7" x14ac:dyDescent="0.3">
      <c r="A2807" t="s">
        <v>3579</v>
      </c>
      <c r="B2807" t="s">
        <v>3568</v>
      </c>
      <c r="C2807" t="s">
        <v>17</v>
      </c>
      <c r="D2807" t="s">
        <v>3581</v>
      </c>
      <c r="E2807" t="s">
        <v>282</v>
      </c>
      <c r="F2807" t="s">
        <v>3580</v>
      </c>
      <c r="G2807" t="s">
        <v>386</v>
      </c>
    </row>
    <row r="2808" spans="1:7" x14ac:dyDescent="0.3">
      <c r="A2808" t="s">
        <v>3579</v>
      </c>
      <c r="B2808" t="s">
        <v>3568</v>
      </c>
      <c r="C2808" t="s">
        <v>17</v>
      </c>
      <c r="D2808" t="s">
        <v>3581</v>
      </c>
      <c r="E2808" t="s">
        <v>291</v>
      </c>
      <c r="F2808" t="s">
        <v>3580</v>
      </c>
      <c r="G2808" t="s">
        <v>386</v>
      </c>
    </row>
    <row r="2809" spans="1:7" x14ac:dyDescent="0.3">
      <c r="A2809" t="s">
        <v>3579</v>
      </c>
      <c r="B2809" t="s">
        <v>3568</v>
      </c>
      <c r="C2809" t="s">
        <v>17</v>
      </c>
      <c r="D2809" t="s">
        <v>3581</v>
      </c>
      <c r="E2809" t="s">
        <v>187</v>
      </c>
      <c r="F2809" t="s">
        <v>3580</v>
      </c>
      <c r="G2809" t="s">
        <v>386</v>
      </c>
    </row>
    <row r="2810" spans="1:7" x14ac:dyDescent="0.3">
      <c r="A2810" t="s">
        <v>3579</v>
      </c>
      <c r="B2810" t="s">
        <v>3568</v>
      </c>
      <c r="C2810" t="s">
        <v>17</v>
      </c>
      <c r="D2810" t="s">
        <v>3581</v>
      </c>
      <c r="E2810" t="s">
        <v>335</v>
      </c>
      <c r="F2810" t="s">
        <v>3580</v>
      </c>
      <c r="G2810" t="s">
        <v>386</v>
      </c>
    </row>
    <row r="2811" spans="1:7" x14ac:dyDescent="0.3">
      <c r="A2811" t="s">
        <v>3579</v>
      </c>
      <c r="B2811" t="s">
        <v>3568</v>
      </c>
      <c r="C2811" t="s">
        <v>17</v>
      </c>
      <c r="D2811" t="s">
        <v>3581</v>
      </c>
      <c r="E2811" t="s">
        <v>353</v>
      </c>
      <c r="F2811" t="s">
        <v>3580</v>
      </c>
      <c r="G2811" t="s">
        <v>386</v>
      </c>
    </row>
    <row r="2812" spans="1:7" x14ac:dyDescent="0.3">
      <c r="A2812" t="s">
        <v>3579</v>
      </c>
      <c r="B2812" t="s">
        <v>3568</v>
      </c>
      <c r="C2812" t="s">
        <v>17</v>
      </c>
      <c r="D2812" t="s">
        <v>3581</v>
      </c>
      <c r="E2812" t="s">
        <v>109</v>
      </c>
      <c r="F2812" t="s">
        <v>3580</v>
      </c>
      <c r="G2812" t="s">
        <v>386</v>
      </c>
    </row>
    <row r="2813" spans="1:7" x14ac:dyDescent="0.3">
      <c r="A2813" t="s">
        <v>3579</v>
      </c>
      <c r="B2813" t="s">
        <v>3568</v>
      </c>
      <c r="C2813" t="s">
        <v>17</v>
      </c>
      <c r="D2813" t="s">
        <v>3581</v>
      </c>
      <c r="E2813" t="s">
        <v>313</v>
      </c>
      <c r="F2813" t="s">
        <v>3580</v>
      </c>
      <c r="G2813" t="s">
        <v>386</v>
      </c>
    </row>
    <row r="2814" spans="1:7" x14ac:dyDescent="0.3">
      <c r="A2814" t="s">
        <v>3579</v>
      </c>
      <c r="B2814" t="s">
        <v>3568</v>
      </c>
      <c r="C2814" t="s">
        <v>17</v>
      </c>
      <c r="D2814" t="s">
        <v>3581</v>
      </c>
      <c r="E2814" t="s">
        <v>226</v>
      </c>
      <c r="F2814" t="s">
        <v>3580</v>
      </c>
      <c r="G2814" t="s">
        <v>386</v>
      </c>
    </row>
    <row r="2815" spans="1:7" x14ac:dyDescent="0.3">
      <c r="A2815" t="s">
        <v>3579</v>
      </c>
      <c r="B2815" t="s">
        <v>3568</v>
      </c>
      <c r="C2815" t="s">
        <v>17</v>
      </c>
      <c r="D2815" t="s">
        <v>3581</v>
      </c>
      <c r="E2815" t="s">
        <v>177</v>
      </c>
      <c r="F2815" t="s">
        <v>3580</v>
      </c>
      <c r="G2815" t="s">
        <v>386</v>
      </c>
    </row>
    <row r="2816" spans="1:7" x14ac:dyDescent="0.3">
      <c r="A2816" t="s">
        <v>3579</v>
      </c>
      <c r="B2816" t="s">
        <v>3568</v>
      </c>
      <c r="C2816" t="s">
        <v>17</v>
      </c>
      <c r="D2816" t="s">
        <v>3581</v>
      </c>
      <c r="E2816" t="s">
        <v>150</v>
      </c>
      <c r="F2816" t="s">
        <v>3580</v>
      </c>
      <c r="G2816" t="s">
        <v>386</v>
      </c>
    </row>
    <row r="2817" spans="1:7" x14ac:dyDescent="0.3">
      <c r="A2817" t="s">
        <v>3579</v>
      </c>
      <c r="B2817" t="s">
        <v>3568</v>
      </c>
      <c r="C2817" t="s">
        <v>17</v>
      </c>
      <c r="D2817" t="s">
        <v>3581</v>
      </c>
      <c r="E2817" t="s">
        <v>100</v>
      </c>
      <c r="F2817" t="s">
        <v>3580</v>
      </c>
      <c r="G2817" t="s">
        <v>386</v>
      </c>
    </row>
    <row r="2818" spans="1:7" x14ac:dyDescent="0.3">
      <c r="A2818" t="s">
        <v>3579</v>
      </c>
      <c r="B2818" t="s">
        <v>3568</v>
      </c>
      <c r="C2818" t="s">
        <v>17</v>
      </c>
      <c r="D2818" t="s">
        <v>3581</v>
      </c>
      <c r="E2818" t="s">
        <v>157</v>
      </c>
      <c r="F2818" t="s">
        <v>3580</v>
      </c>
      <c r="G2818" t="s">
        <v>386</v>
      </c>
    </row>
    <row r="2819" spans="1:7" x14ac:dyDescent="0.3">
      <c r="A2819" t="s">
        <v>3579</v>
      </c>
      <c r="B2819" t="s">
        <v>3568</v>
      </c>
      <c r="C2819" t="s">
        <v>17</v>
      </c>
      <c r="D2819" t="s">
        <v>3581</v>
      </c>
      <c r="E2819" t="s">
        <v>122</v>
      </c>
      <c r="F2819" t="s">
        <v>3580</v>
      </c>
      <c r="G2819" t="s">
        <v>386</v>
      </c>
    </row>
    <row r="2820" spans="1:7" x14ac:dyDescent="0.3">
      <c r="A2820" t="s">
        <v>3579</v>
      </c>
      <c r="B2820" t="s">
        <v>3568</v>
      </c>
      <c r="C2820" t="s">
        <v>17</v>
      </c>
      <c r="D2820" t="s">
        <v>3581</v>
      </c>
      <c r="E2820" t="s">
        <v>95</v>
      </c>
      <c r="F2820" t="s">
        <v>3580</v>
      </c>
      <c r="G2820" t="s">
        <v>386</v>
      </c>
    </row>
    <row r="2821" spans="1:7" x14ac:dyDescent="0.3">
      <c r="A2821" t="s">
        <v>3579</v>
      </c>
      <c r="B2821" t="s">
        <v>3568</v>
      </c>
      <c r="C2821" t="s">
        <v>17</v>
      </c>
      <c r="D2821" t="s">
        <v>3581</v>
      </c>
      <c r="E2821" t="s">
        <v>257</v>
      </c>
      <c r="F2821" t="s">
        <v>3580</v>
      </c>
      <c r="G2821" t="s">
        <v>386</v>
      </c>
    </row>
    <row r="2822" spans="1:7" x14ac:dyDescent="0.3">
      <c r="A2822" t="s">
        <v>3579</v>
      </c>
      <c r="B2822" t="s">
        <v>3568</v>
      </c>
      <c r="C2822" t="s">
        <v>17</v>
      </c>
      <c r="D2822" t="s">
        <v>3581</v>
      </c>
      <c r="E2822" t="s">
        <v>314</v>
      </c>
      <c r="F2822" t="s">
        <v>3580</v>
      </c>
      <c r="G2822" t="s">
        <v>386</v>
      </c>
    </row>
    <row r="2823" spans="1:7" x14ac:dyDescent="0.3">
      <c r="A2823" t="s">
        <v>3579</v>
      </c>
      <c r="B2823" t="s">
        <v>3568</v>
      </c>
      <c r="C2823" t="s">
        <v>17</v>
      </c>
      <c r="D2823" t="s">
        <v>3581</v>
      </c>
      <c r="E2823" t="s">
        <v>315</v>
      </c>
      <c r="F2823" t="s">
        <v>3580</v>
      </c>
      <c r="G2823" t="s">
        <v>386</v>
      </c>
    </row>
    <row r="2824" spans="1:7" x14ac:dyDescent="0.3">
      <c r="A2824" t="s">
        <v>3579</v>
      </c>
      <c r="B2824" t="s">
        <v>3568</v>
      </c>
      <c r="C2824" t="s">
        <v>17</v>
      </c>
      <c r="D2824" t="s">
        <v>3581</v>
      </c>
      <c r="E2824" t="s">
        <v>316</v>
      </c>
      <c r="F2824" t="s">
        <v>3580</v>
      </c>
      <c r="G2824" t="s">
        <v>386</v>
      </c>
    </row>
    <row r="2825" spans="1:7" x14ac:dyDescent="0.3">
      <c r="A2825" t="s">
        <v>3579</v>
      </c>
      <c r="B2825" t="s">
        <v>3568</v>
      </c>
      <c r="C2825" t="s">
        <v>17</v>
      </c>
      <c r="D2825" t="s">
        <v>3581</v>
      </c>
      <c r="E2825" t="s">
        <v>129</v>
      </c>
      <c r="F2825" t="s">
        <v>3580</v>
      </c>
      <c r="G2825" t="s">
        <v>386</v>
      </c>
    </row>
    <row r="2826" spans="1:7" x14ac:dyDescent="0.3">
      <c r="A2826" t="s">
        <v>3579</v>
      </c>
      <c r="B2826" t="s">
        <v>3568</v>
      </c>
      <c r="C2826" t="s">
        <v>17</v>
      </c>
      <c r="D2826" t="s">
        <v>3581</v>
      </c>
      <c r="E2826" t="s">
        <v>227</v>
      </c>
      <c r="F2826" t="s">
        <v>3580</v>
      </c>
      <c r="G2826" t="s">
        <v>386</v>
      </c>
    </row>
    <row r="2827" spans="1:7" x14ac:dyDescent="0.3">
      <c r="A2827" t="s">
        <v>3579</v>
      </c>
      <c r="B2827" t="s">
        <v>3568</v>
      </c>
      <c r="C2827" t="s">
        <v>17</v>
      </c>
      <c r="D2827" t="s">
        <v>3581</v>
      </c>
      <c r="E2827" t="s">
        <v>159</v>
      </c>
      <c r="F2827" t="s">
        <v>3580</v>
      </c>
      <c r="G2827" t="s">
        <v>386</v>
      </c>
    </row>
    <row r="2828" spans="1:7" x14ac:dyDescent="0.3">
      <c r="A2828" t="s">
        <v>3579</v>
      </c>
      <c r="B2828" t="s">
        <v>3568</v>
      </c>
      <c r="C2828" t="s">
        <v>17</v>
      </c>
      <c r="D2828" t="s">
        <v>3581</v>
      </c>
      <c r="E2828" t="s">
        <v>244</v>
      </c>
      <c r="F2828" t="s">
        <v>3580</v>
      </c>
      <c r="G2828" t="s">
        <v>386</v>
      </c>
    </row>
    <row r="2829" spans="1:7" x14ac:dyDescent="0.3">
      <c r="A2829" t="s">
        <v>3579</v>
      </c>
      <c r="B2829" t="s">
        <v>3568</v>
      </c>
      <c r="C2829" t="s">
        <v>17</v>
      </c>
      <c r="D2829" t="s">
        <v>3581</v>
      </c>
      <c r="E2829" t="s">
        <v>182</v>
      </c>
      <c r="F2829" t="s">
        <v>3580</v>
      </c>
      <c r="G2829" t="s">
        <v>386</v>
      </c>
    </row>
    <row r="2830" spans="1:7" x14ac:dyDescent="0.3">
      <c r="A2830" t="s">
        <v>3579</v>
      </c>
      <c r="B2830" t="s">
        <v>3568</v>
      </c>
      <c r="C2830" t="s">
        <v>17</v>
      </c>
      <c r="D2830" t="s">
        <v>3581</v>
      </c>
      <c r="E2830" t="s">
        <v>73</v>
      </c>
      <c r="F2830" t="s">
        <v>3580</v>
      </c>
      <c r="G2830" t="s">
        <v>386</v>
      </c>
    </row>
    <row r="2831" spans="1:7" x14ac:dyDescent="0.3">
      <c r="A2831" t="s">
        <v>3579</v>
      </c>
      <c r="B2831" t="s">
        <v>3568</v>
      </c>
      <c r="C2831" t="s">
        <v>17</v>
      </c>
      <c r="D2831" t="s">
        <v>3581</v>
      </c>
      <c r="E2831" t="s">
        <v>184</v>
      </c>
      <c r="F2831" t="s">
        <v>3580</v>
      </c>
      <c r="G2831" t="s">
        <v>386</v>
      </c>
    </row>
    <row r="2832" spans="1:7" x14ac:dyDescent="0.3">
      <c r="A2832" t="s">
        <v>3579</v>
      </c>
      <c r="B2832" t="s">
        <v>3568</v>
      </c>
      <c r="C2832" t="s">
        <v>17</v>
      </c>
      <c r="D2832" t="s">
        <v>3581</v>
      </c>
      <c r="E2832" t="s">
        <v>28</v>
      </c>
      <c r="F2832" t="s">
        <v>3580</v>
      </c>
      <c r="G2832" t="s">
        <v>386</v>
      </c>
    </row>
    <row r="2833" spans="1:7" x14ac:dyDescent="0.3">
      <c r="A2833" t="s">
        <v>3579</v>
      </c>
      <c r="B2833" t="s">
        <v>3568</v>
      </c>
      <c r="C2833" t="s">
        <v>17</v>
      </c>
      <c r="D2833" t="s">
        <v>3581</v>
      </c>
      <c r="E2833" t="s">
        <v>256</v>
      </c>
      <c r="F2833" t="s">
        <v>3580</v>
      </c>
      <c r="G2833" t="s">
        <v>386</v>
      </c>
    </row>
    <row r="2834" spans="1:7" x14ac:dyDescent="0.3">
      <c r="A2834" t="s">
        <v>3579</v>
      </c>
      <c r="B2834" t="s">
        <v>3568</v>
      </c>
      <c r="C2834" t="s">
        <v>17</v>
      </c>
      <c r="D2834" t="s">
        <v>3581</v>
      </c>
      <c r="E2834" t="s">
        <v>245</v>
      </c>
      <c r="F2834" t="s">
        <v>3580</v>
      </c>
      <c r="G2834" t="s">
        <v>386</v>
      </c>
    </row>
    <row r="2835" spans="1:7" x14ac:dyDescent="0.3">
      <c r="A2835" t="s">
        <v>3579</v>
      </c>
      <c r="B2835" t="s">
        <v>3568</v>
      </c>
      <c r="C2835" t="s">
        <v>17</v>
      </c>
      <c r="D2835" t="s">
        <v>3581</v>
      </c>
      <c r="E2835" t="s">
        <v>60</v>
      </c>
      <c r="F2835" t="s">
        <v>3580</v>
      </c>
      <c r="G2835" t="s">
        <v>386</v>
      </c>
    </row>
    <row r="2836" spans="1:7" x14ac:dyDescent="0.3">
      <c r="A2836" t="s">
        <v>3579</v>
      </c>
      <c r="B2836" t="s">
        <v>3568</v>
      </c>
      <c r="C2836" t="s">
        <v>17</v>
      </c>
      <c r="D2836" t="s">
        <v>3581</v>
      </c>
      <c r="E2836" t="s">
        <v>170</v>
      </c>
      <c r="F2836" t="s">
        <v>3580</v>
      </c>
      <c r="G2836" t="s">
        <v>386</v>
      </c>
    </row>
    <row r="2837" spans="1:7" x14ac:dyDescent="0.3">
      <c r="A2837" t="s">
        <v>3579</v>
      </c>
      <c r="B2837" t="s">
        <v>3568</v>
      </c>
      <c r="C2837" t="s">
        <v>17</v>
      </c>
      <c r="D2837" t="s">
        <v>3581</v>
      </c>
      <c r="E2837" t="s">
        <v>246</v>
      </c>
      <c r="F2837" t="s">
        <v>3580</v>
      </c>
      <c r="G2837" t="s">
        <v>386</v>
      </c>
    </row>
    <row r="2838" spans="1:7" x14ac:dyDescent="0.3">
      <c r="A2838" t="s">
        <v>3579</v>
      </c>
      <c r="B2838" t="s">
        <v>3568</v>
      </c>
      <c r="C2838" t="s">
        <v>17</v>
      </c>
      <c r="D2838" t="s">
        <v>3581</v>
      </c>
      <c r="E2838" t="s">
        <v>110</v>
      </c>
      <c r="F2838" t="s">
        <v>3580</v>
      </c>
      <c r="G2838" t="s">
        <v>386</v>
      </c>
    </row>
    <row r="2839" spans="1:7" x14ac:dyDescent="0.3">
      <c r="A2839" t="s">
        <v>3579</v>
      </c>
      <c r="B2839" t="s">
        <v>3568</v>
      </c>
      <c r="C2839" t="s">
        <v>17</v>
      </c>
      <c r="D2839" t="s">
        <v>3581</v>
      </c>
      <c r="E2839" t="s">
        <v>317</v>
      </c>
      <c r="F2839" t="s">
        <v>3580</v>
      </c>
      <c r="G2839" t="s">
        <v>386</v>
      </c>
    </row>
    <row r="2840" spans="1:7" x14ac:dyDescent="0.3">
      <c r="A2840" t="s">
        <v>3579</v>
      </c>
      <c r="B2840" t="s">
        <v>3568</v>
      </c>
      <c r="C2840" t="s">
        <v>17</v>
      </c>
      <c r="D2840" t="s">
        <v>3581</v>
      </c>
      <c r="E2840" t="s">
        <v>354</v>
      </c>
      <c r="F2840" t="s">
        <v>3580</v>
      </c>
      <c r="G2840" t="s">
        <v>386</v>
      </c>
    </row>
    <row r="2841" spans="1:7" x14ac:dyDescent="0.3">
      <c r="A2841" t="s">
        <v>3579</v>
      </c>
      <c r="B2841" t="s">
        <v>3568</v>
      </c>
      <c r="C2841" t="s">
        <v>17</v>
      </c>
      <c r="D2841" t="s">
        <v>3581</v>
      </c>
      <c r="E2841" t="s">
        <v>318</v>
      </c>
      <c r="F2841" t="s">
        <v>3580</v>
      </c>
      <c r="G2841" t="s">
        <v>386</v>
      </c>
    </row>
    <row r="2842" spans="1:7" x14ac:dyDescent="0.3">
      <c r="A2842" t="s">
        <v>3579</v>
      </c>
      <c r="B2842" t="s">
        <v>3568</v>
      </c>
      <c r="C2842" t="s">
        <v>17</v>
      </c>
      <c r="D2842" t="s">
        <v>3581</v>
      </c>
      <c r="E2842" t="s">
        <v>111</v>
      </c>
      <c r="F2842" t="s">
        <v>3580</v>
      </c>
      <c r="G2842" t="s">
        <v>386</v>
      </c>
    </row>
    <row r="2843" spans="1:7" x14ac:dyDescent="0.3">
      <c r="A2843" t="s">
        <v>3579</v>
      </c>
      <c r="B2843" t="s">
        <v>3568</v>
      </c>
      <c r="C2843" t="s">
        <v>17</v>
      </c>
      <c r="D2843" t="s">
        <v>3581</v>
      </c>
      <c r="E2843" t="s">
        <v>123</v>
      </c>
      <c r="F2843" t="s">
        <v>3580</v>
      </c>
      <c r="G2843" t="s">
        <v>386</v>
      </c>
    </row>
    <row r="2844" spans="1:7" x14ac:dyDescent="0.3">
      <c r="A2844" t="s">
        <v>3579</v>
      </c>
      <c r="B2844" t="s">
        <v>3568</v>
      </c>
      <c r="C2844" t="s">
        <v>17</v>
      </c>
      <c r="D2844" t="s">
        <v>3581</v>
      </c>
      <c r="E2844" t="s">
        <v>43</v>
      </c>
      <c r="F2844" t="s">
        <v>3580</v>
      </c>
      <c r="G2844" t="s">
        <v>386</v>
      </c>
    </row>
    <row r="2845" spans="1:7" x14ac:dyDescent="0.3">
      <c r="A2845" t="s">
        <v>3579</v>
      </c>
      <c r="B2845" t="s">
        <v>3568</v>
      </c>
      <c r="C2845" t="s">
        <v>17</v>
      </c>
      <c r="D2845" t="s">
        <v>3581</v>
      </c>
      <c r="E2845" t="s">
        <v>344</v>
      </c>
      <c r="F2845" t="s">
        <v>3580</v>
      </c>
      <c r="G2845" t="s">
        <v>386</v>
      </c>
    </row>
    <row r="2846" spans="1:7" x14ac:dyDescent="0.3">
      <c r="A2846" t="s">
        <v>3579</v>
      </c>
      <c r="B2846" t="s">
        <v>3568</v>
      </c>
      <c r="C2846" t="s">
        <v>17</v>
      </c>
      <c r="D2846" t="s">
        <v>3581</v>
      </c>
      <c r="E2846" t="s">
        <v>355</v>
      </c>
      <c r="F2846" t="s">
        <v>3580</v>
      </c>
      <c r="G2846" t="s">
        <v>386</v>
      </c>
    </row>
    <row r="2847" spans="1:7" x14ac:dyDescent="0.3">
      <c r="A2847" t="s">
        <v>3579</v>
      </c>
      <c r="B2847" t="s">
        <v>3568</v>
      </c>
      <c r="C2847" t="s">
        <v>17</v>
      </c>
      <c r="D2847" t="s">
        <v>3581</v>
      </c>
      <c r="E2847" t="s">
        <v>27</v>
      </c>
      <c r="F2847" t="s">
        <v>3580</v>
      </c>
      <c r="G2847" t="s">
        <v>386</v>
      </c>
    </row>
    <row r="2848" spans="1:7" x14ac:dyDescent="0.3">
      <c r="A2848" t="s">
        <v>3579</v>
      </c>
      <c r="B2848" t="s">
        <v>3568</v>
      </c>
      <c r="C2848" t="s">
        <v>17</v>
      </c>
      <c r="D2848" t="s">
        <v>3581</v>
      </c>
      <c r="E2848" t="s">
        <v>258</v>
      </c>
      <c r="F2848" t="s">
        <v>3580</v>
      </c>
      <c r="G2848" t="s">
        <v>386</v>
      </c>
    </row>
    <row r="2849" spans="1:7" x14ac:dyDescent="0.3">
      <c r="A2849" t="s">
        <v>3579</v>
      </c>
      <c r="B2849" t="s">
        <v>3568</v>
      </c>
      <c r="C2849" t="s">
        <v>17</v>
      </c>
      <c r="D2849" t="s">
        <v>3581</v>
      </c>
      <c r="E2849" t="s">
        <v>36</v>
      </c>
      <c r="F2849" t="s">
        <v>3580</v>
      </c>
      <c r="G2849" t="s">
        <v>386</v>
      </c>
    </row>
    <row r="2850" spans="1:7" x14ac:dyDescent="0.3">
      <c r="A2850" t="s">
        <v>3579</v>
      </c>
      <c r="B2850" t="s">
        <v>3568</v>
      </c>
      <c r="C2850" t="s">
        <v>17</v>
      </c>
      <c r="D2850" t="s">
        <v>3581</v>
      </c>
      <c r="E2850" t="s">
        <v>228</v>
      </c>
      <c r="F2850" t="s">
        <v>3580</v>
      </c>
      <c r="G2850" t="s">
        <v>386</v>
      </c>
    </row>
    <row r="2851" spans="1:7" x14ac:dyDescent="0.3">
      <c r="A2851" t="s">
        <v>3579</v>
      </c>
      <c r="B2851" t="s">
        <v>3568</v>
      </c>
      <c r="C2851" t="s">
        <v>17</v>
      </c>
      <c r="D2851" t="s">
        <v>3581</v>
      </c>
      <c r="E2851" t="s">
        <v>341</v>
      </c>
      <c r="F2851" t="s">
        <v>3580</v>
      </c>
      <c r="G2851" t="s">
        <v>386</v>
      </c>
    </row>
    <row r="2852" spans="1:7" x14ac:dyDescent="0.3">
      <c r="A2852" t="s">
        <v>3579</v>
      </c>
      <c r="B2852" t="s">
        <v>3568</v>
      </c>
      <c r="C2852" t="s">
        <v>17</v>
      </c>
      <c r="D2852" t="s">
        <v>3581</v>
      </c>
      <c r="E2852" t="s">
        <v>151</v>
      </c>
      <c r="F2852" t="s">
        <v>3580</v>
      </c>
      <c r="G2852" t="s">
        <v>386</v>
      </c>
    </row>
    <row r="2853" spans="1:7" x14ac:dyDescent="0.3">
      <c r="A2853" t="s">
        <v>3579</v>
      </c>
      <c r="B2853" t="s">
        <v>3568</v>
      </c>
      <c r="C2853" t="s">
        <v>17</v>
      </c>
      <c r="D2853" t="s">
        <v>3581</v>
      </c>
      <c r="E2853" t="s">
        <v>63</v>
      </c>
      <c r="F2853" t="s">
        <v>3580</v>
      </c>
      <c r="G2853" t="s">
        <v>386</v>
      </c>
    </row>
    <row r="2854" spans="1:7" x14ac:dyDescent="0.3">
      <c r="A2854" t="s">
        <v>3579</v>
      </c>
      <c r="B2854" t="s">
        <v>3568</v>
      </c>
      <c r="C2854" t="s">
        <v>17</v>
      </c>
      <c r="D2854" t="s">
        <v>3581</v>
      </c>
      <c r="E2854" t="s">
        <v>112</v>
      </c>
      <c r="F2854" t="s">
        <v>3580</v>
      </c>
      <c r="G2854" t="s">
        <v>386</v>
      </c>
    </row>
    <row r="2855" spans="1:7" x14ac:dyDescent="0.3">
      <c r="A2855" t="s">
        <v>3579</v>
      </c>
      <c r="B2855" t="s">
        <v>3568</v>
      </c>
      <c r="C2855" t="s">
        <v>17</v>
      </c>
      <c r="D2855" t="s">
        <v>3581</v>
      </c>
      <c r="E2855" t="s">
        <v>188</v>
      </c>
      <c r="F2855" t="s">
        <v>3580</v>
      </c>
      <c r="G2855" t="s">
        <v>386</v>
      </c>
    </row>
    <row r="2856" spans="1:7" x14ac:dyDescent="0.3">
      <c r="A2856" t="s">
        <v>3579</v>
      </c>
      <c r="B2856" t="s">
        <v>3568</v>
      </c>
      <c r="C2856" t="s">
        <v>17</v>
      </c>
      <c r="D2856" t="s">
        <v>3581</v>
      </c>
      <c r="E2856" t="s">
        <v>189</v>
      </c>
      <c r="F2856" t="s">
        <v>3580</v>
      </c>
      <c r="G2856" t="s">
        <v>386</v>
      </c>
    </row>
    <row r="2857" spans="1:7" x14ac:dyDescent="0.3">
      <c r="A2857" t="s">
        <v>3579</v>
      </c>
      <c r="B2857" t="s">
        <v>3568</v>
      </c>
      <c r="C2857" t="s">
        <v>17</v>
      </c>
      <c r="D2857" t="s">
        <v>3581</v>
      </c>
      <c r="E2857" t="s">
        <v>130</v>
      </c>
      <c r="F2857" t="s">
        <v>3580</v>
      </c>
      <c r="G2857" t="s">
        <v>386</v>
      </c>
    </row>
    <row r="2858" spans="1:7" x14ac:dyDescent="0.3">
      <c r="A2858" t="s">
        <v>3579</v>
      </c>
      <c r="B2858" t="s">
        <v>3568</v>
      </c>
      <c r="C2858" t="s">
        <v>17</v>
      </c>
      <c r="D2858" t="s">
        <v>3581</v>
      </c>
      <c r="E2858" t="s">
        <v>298</v>
      </c>
      <c r="F2858" t="s">
        <v>3580</v>
      </c>
      <c r="G2858" t="s">
        <v>386</v>
      </c>
    </row>
    <row r="2859" spans="1:7" x14ac:dyDescent="0.3">
      <c r="A2859" t="s">
        <v>3579</v>
      </c>
      <c r="B2859" t="s">
        <v>3568</v>
      </c>
      <c r="C2859" t="s">
        <v>17</v>
      </c>
      <c r="D2859" t="s">
        <v>3581</v>
      </c>
      <c r="E2859" t="s">
        <v>124</v>
      </c>
      <c r="F2859" t="s">
        <v>3580</v>
      </c>
      <c r="G2859" t="s">
        <v>386</v>
      </c>
    </row>
    <row r="2860" spans="1:7" x14ac:dyDescent="0.3">
      <c r="A2860" t="s">
        <v>3579</v>
      </c>
      <c r="B2860" t="s">
        <v>3568</v>
      </c>
      <c r="C2860" t="s">
        <v>17</v>
      </c>
      <c r="D2860" t="s">
        <v>3581</v>
      </c>
      <c r="E2860" t="s">
        <v>190</v>
      </c>
      <c r="F2860" t="s">
        <v>3580</v>
      </c>
      <c r="G2860" t="s">
        <v>386</v>
      </c>
    </row>
    <row r="2861" spans="1:7" x14ac:dyDescent="0.3">
      <c r="A2861" t="s">
        <v>3579</v>
      </c>
      <c r="B2861" t="s">
        <v>3568</v>
      </c>
      <c r="C2861" t="s">
        <v>17</v>
      </c>
      <c r="D2861" t="s">
        <v>3581</v>
      </c>
      <c r="E2861" t="s">
        <v>205</v>
      </c>
      <c r="F2861" t="s">
        <v>3580</v>
      </c>
      <c r="G2861" t="s">
        <v>386</v>
      </c>
    </row>
    <row r="2862" spans="1:7" x14ac:dyDescent="0.3">
      <c r="A2862" t="s">
        <v>3579</v>
      </c>
      <c r="B2862" t="s">
        <v>3568</v>
      </c>
      <c r="C2862" t="s">
        <v>17</v>
      </c>
      <c r="D2862" t="s">
        <v>3581</v>
      </c>
      <c r="E2862" t="s">
        <v>86</v>
      </c>
      <c r="F2862" t="s">
        <v>3580</v>
      </c>
      <c r="G2862" t="s">
        <v>386</v>
      </c>
    </row>
    <row r="2863" spans="1:7" x14ac:dyDescent="0.3">
      <c r="A2863" t="s">
        <v>3579</v>
      </c>
      <c r="B2863" t="s">
        <v>3568</v>
      </c>
      <c r="C2863" t="s">
        <v>17</v>
      </c>
      <c r="D2863" t="s">
        <v>3581</v>
      </c>
      <c r="E2863" t="s">
        <v>229</v>
      </c>
      <c r="F2863" t="s">
        <v>3580</v>
      </c>
      <c r="G2863" t="s">
        <v>386</v>
      </c>
    </row>
    <row r="2864" spans="1:7" x14ac:dyDescent="0.3">
      <c r="A2864" t="s">
        <v>3579</v>
      </c>
      <c r="B2864" t="s">
        <v>3568</v>
      </c>
      <c r="C2864" t="s">
        <v>17</v>
      </c>
      <c r="D2864" t="s">
        <v>3581</v>
      </c>
      <c r="E2864" t="s">
        <v>206</v>
      </c>
      <c r="F2864" t="s">
        <v>3580</v>
      </c>
      <c r="G2864" t="s">
        <v>386</v>
      </c>
    </row>
    <row r="2865" spans="1:7" x14ac:dyDescent="0.3">
      <c r="A2865" t="s">
        <v>3579</v>
      </c>
      <c r="B2865" t="s">
        <v>3568</v>
      </c>
      <c r="C2865" t="s">
        <v>17</v>
      </c>
      <c r="D2865" t="s">
        <v>3581</v>
      </c>
      <c r="E2865" t="s">
        <v>319</v>
      </c>
      <c r="F2865" t="s">
        <v>3580</v>
      </c>
      <c r="G2865" t="s">
        <v>386</v>
      </c>
    </row>
    <row r="2866" spans="1:7" x14ac:dyDescent="0.3">
      <c r="A2866" t="s">
        <v>3579</v>
      </c>
      <c r="B2866" t="s">
        <v>3568</v>
      </c>
      <c r="C2866" t="s">
        <v>17</v>
      </c>
      <c r="D2866" t="s">
        <v>3581</v>
      </c>
      <c r="E2866" t="s">
        <v>22</v>
      </c>
      <c r="F2866" t="s">
        <v>3580</v>
      </c>
      <c r="G2866" t="s">
        <v>386</v>
      </c>
    </row>
    <row r="2867" spans="1:7" x14ac:dyDescent="0.3">
      <c r="A2867" t="s">
        <v>3579</v>
      </c>
      <c r="B2867" t="s">
        <v>3568</v>
      </c>
      <c r="C2867" t="s">
        <v>17</v>
      </c>
      <c r="D2867" t="s">
        <v>3581</v>
      </c>
      <c r="E2867" t="s">
        <v>113</v>
      </c>
      <c r="F2867" t="s">
        <v>3580</v>
      </c>
      <c r="G2867" t="s">
        <v>386</v>
      </c>
    </row>
    <row r="2868" spans="1:7" x14ac:dyDescent="0.3">
      <c r="A2868" t="s">
        <v>3579</v>
      </c>
      <c r="B2868" t="s">
        <v>3568</v>
      </c>
      <c r="C2868" t="s">
        <v>17</v>
      </c>
      <c r="D2868" t="s">
        <v>3581</v>
      </c>
      <c r="E2868" t="s">
        <v>40</v>
      </c>
      <c r="F2868" t="s">
        <v>3580</v>
      </c>
      <c r="G2868" t="s">
        <v>386</v>
      </c>
    </row>
    <row r="2869" spans="1:7" x14ac:dyDescent="0.3">
      <c r="A2869" t="s">
        <v>3579</v>
      </c>
      <c r="B2869" t="s">
        <v>3568</v>
      </c>
      <c r="C2869" t="s">
        <v>17</v>
      </c>
      <c r="D2869" t="s">
        <v>3581</v>
      </c>
      <c r="E2869" t="s">
        <v>101</v>
      </c>
      <c r="F2869" t="s">
        <v>3580</v>
      </c>
      <c r="G2869" t="s">
        <v>386</v>
      </c>
    </row>
    <row r="2870" spans="1:7" x14ac:dyDescent="0.3">
      <c r="A2870" t="s">
        <v>3579</v>
      </c>
      <c r="B2870" t="s">
        <v>3568</v>
      </c>
      <c r="C2870" t="s">
        <v>17</v>
      </c>
      <c r="D2870" t="s">
        <v>3581</v>
      </c>
      <c r="E2870" t="s">
        <v>270</v>
      </c>
      <c r="F2870" t="s">
        <v>3580</v>
      </c>
      <c r="G2870" t="s">
        <v>386</v>
      </c>
    </row>
    <row r="2871" spans="1:7" x14ac:dyDescent="0.3">
      <c r="A2871" t="s">
        <v>3579</v>
      </c>
      <c r="B2871" t="s">
        <v>3568</v>
      </c>
      <c r="C2871" t="s">
        <v>17</v>
      </c>
      <c r="D2871" t="s">
        <v>3581</v>
      </c>
      <c r="E2871" t="s">
        <v>21</v>
      </c>
      <c r="F2871" t="s">
        <v>3580</v>
      </c>
      <c r="G2871" t="s">
        <v>386</v>
      </c>
    </row>
    <row r="2872" spans="1:7" x14ac:dyDescent="0.3">
      <c r="A2872" t="s">
        <v>3579</v>
      </c>
      <c r="B2872" t="s">
        <v>3568</v>
      </c>
      <c r="C2872" t="s">
        <v>17</v>
      </c>
      <c r="D2872" t="s">
        <v>3581</v>
      </c>
      <c r="E2872" t="s">
        <v>349</v>
      </c>
      <c r="F2872" t="s">
        <v>3580</v>
      </c>
      <c r="G2872" t="s">
        <v>386</v>
      </c>
    </row>
    <row r="2873" spans="1:7" x14ac:dyDescent="0.3">
      <c r="A2873" t="s">
        <v>3579</v>
      </c>
      <c r="B2873" t="s">
        <v>3568</v>
      </c>
      <c r="C2873" t="s">
        <v>17</v>
      </c>
      <c r="D2873" t="s">
        <v>3581</v>
      </c>
      <c r="E2873" t="s">
        <v>230</v>
      </c>
      <c r="F2873" t="s">
        <v>3580</v>
      </c>
      <c r="G2873" t="s">
        <v>386</v>
      </c>
    </row>
    <row r="2874" spans="1:7" x14ac:dyDescent="0.3">
      <c r="A2874" t="s">
        <v>3579</v>
      </c>
      <c r="B2874" t="s">
        <v>3568</v>
      </c>
      <c r="C2874" t="s">
        <v>17</v>
      </c>
      <c r="D2874" t="s">
        <v>3581</v>
      </c>
      <c r="E2874" t="s">
        <v>56</v>
      </c>
      <c r="F2874" t="s">
        <v>3580</v>
      </c>
      <c r="G2874" t="s">
        <v>386</v>
      </c>
    </row>
    <row r="2875" spans="1:7" x14ac:dyDescent="0.3">
      <c r="A2875" t="s">
        <v>3579</v>
      </c>
      <c r="B2875" t="s">
        <v>3568</v>
      </c>
      <c r="C2875" t="s">
        <v>17</v>
      </c>
      <c r="D2875" t="s">
        <v>3581</v>
      </c>
      <c r="E2875" t="s">
        <v>356</v>
      </c>
      <c r="F2875" t="s">
        <v>3580</v>
      </c>
      <c r="G2875" t="s">
        <v>386</v>
      </c>
    </row>
    <row r="2876" spans="1:7" x14ac:dyDescent="0.3">
      <c r="A2876" t="s">
        <v>3579</v>
      </c>
      <c r="B2876" t="s">
        <v>3568</v>
      </c>
      <c r="C2876" t="s">
        <v>17</v>
      </c>
      <c r="D2876" t="s">
        <v>3581</v>
      </c>
      <c r="E2876" t="s">
        <v>340</v>
      </c>
      <c r="F2876" t="s">
        <v>3580</v>
      </c>
      <c r="G2876" t="s">
        <v>386</v>
      </c>
    </row>
    <row r="2877" spans="1:7" x14ac:dyDescent="0.3">
      <c r="A2877" t="s">
        <v>3579</v>
      </c>
      <c r="B2877" t="s">
        <v>3568</v>
      </c>
      <c r="C2877" t="s">
        <v>17</v>
      </c>
      <c r="D2877" t="s">
        <v>3581</v>
      </c>
      <c r="E2877" t="s">
        <v>280</v>
      </c>
      <c r="F2877" t="s">
        <v>3580</v>
      </c>
      <c r="G2877" t="s">
        <v>386</v>
      </c>
    </row>
    <row r="2878" spans="1:7" x14ac:dyDescent="0.3">
      <c r="A2878" t="s">
        <v>3579</v>
      </c>
      <c r="B2878" t="s">
        <v>3568</v>
      </c>
      <c r="C2878" t="s">
        <v>17</v>
      </c>
      <c r="D2878" t="s">
        <v>3581</v>
      </c>
      <c r="E2878" t="s">
        <v>131</v>
      </c>
      <c r="F2878" t="s">
        <v>3580</v>
      </c>
      <c r="G2878" t="s">
        <v>386</v>
      </c>
    </row>
    <row r="2879" spans="1:7" x14ac:dyDescent="0.3">
      <c r="A2879" t="s">
        <v>3579</v>
      </c>
      <c r="B2879" t="s">
        <v>3568</v>
      </c>
      <c r="C2879" t="s">
        <v>17</v>
      </c>
      <c r="D2879" t="s">
        <v>3581</v>
      </c>
      <c r="E2879" t="s">
        <v>357</v>
      </c>
      <c r="F2879" t="s">
        <v>3580</v>
      </c>
      <c r="G2879" t="s">
        <v>386</v>
      </c>
    </row>
    <row r="2880" spans="1:7" x14ac:dyDescent="0.3">
      <c r="A2880" t="s">
        <v>3579</v>
      </c>
      <c r="B2880" t="s">
        <v>3568</v>
      </c>
      <c r="C2880" t="s">
        <v>17</v>
      </c>
      <c r="D2880" t="s">
        <v>3581</v>
      </c>
      <c r="E2880" t="s">
        <v>96</v>
      </c>
      <c r="F2880" t="s">
        <v>3580</v>
      </c>
      <c r="G2880" t="s">
        <v>386</v>
      </c>
    </row>
    <row r="2881" spans="1:7" x14ac:dyDescent="0.3">
      <c r="A2881" t="s">
        <v>3579</v>
      </c>
      <c r="B2881" t="s">
        <v>3568</v>
      </c>
      <c r="C2881" t="s">
        <v>17</v>
      </c>
      <c r="D2881" t="s">
        <v>3581</v>
      </c>
      <c r="E2881" t="s">
        <v>79</v>
      </c>
      <c r="F2881" t="s">
        <v>3580</v>
      </c>
      <c r="G2881" t="s">
        <v>386</v>
      </c>
    </row>
    <row r="2882" spans="1:7" x14ac:dyDescent="0.3">
      <c r="A2882" t="s">
        <v>3579</v>
      </c>
      <c r="B2882" t="s">
        <v>3568</v>
      </c>
      <c r="C2882" t="s">
        <v>17</v>
      </c>
      <c r="D2882" t="s">
        <v>3581</v>
      </c>
      <c r="E2882" t="s">
        <v>125</v>
      </c>
      <c r="F2882" t="s">
        <v>3580</v>
      </c>
      <c r="G2882" t="s">
        <v>386</v>
      </c>
    </row>
    <row r="2883" spans="1:7" x14ac:dyDescent="0.3">
      <c r="A2883" t="s">
        <v>3579</v>
      </c>
      <c r="B2883" t="s">
        <v>3568</v>
      </c>
      <c r="C2883" t="s">
        <v>17</v>
      </c>
      <c r="D2883" t="s">
        <v>3581</v>
      </c>
      <c r="E2883" t="s">
        <v>160</v>
      </c>
      <c r="F2883" t="s">
        <v>3580</v>
      </c>
      <c r="G2883" t="s">
        <v>386</v>
      </c>
    </row>
    <row r="2884" spans="1:7" x14ac:dyDescent="0.3">
      <c r="A2884" t="s">
        <v>3579</v>
      </c>
      <c r="B2884" t="s">
        <v>3568</v>
      </c>
      <c r="C2884" t="s">
        <v>17</v>
      </c>
      <c r="D2884" t="s">
        <v>3581</v>
      </c>
      <c r="E2884" t="s">
        <v>320</v>
      </c>
      <c r="F2884" t="s">
        <v>3580</v>
      </c>
      <c r="G2884" t="s">
        <v>386</v>
      </c>
    </row>
    <row r="2885" spans="1:7" x14ac:dyDescent="0.3">
      <c r="A2885" t="s">
        <v>3579</v>
      </c>
      <c r="B2885" t="s">
        <v>3568</v>
      </c>
      <c r="C2885" t="s">
        <v>17</v>
      </c>
      <c r="D2885" t="s">
        <v>3581</v>
      </c>
      <c r="E2885" t="s">
        <v>140</v>
      </c>
      <c r="F2885" t="s">
        <v>3580</v>
      </c>
      <c r="G2885" t="s">
        <v>386</v>
      </c>
    </row>
    <row r="2886" spans="1:7" x14ac:dyDescent="0.3">
      <c r="A2886" t="s">
        <v>3579</v>
      </c>
      <c r="B2886" t="s">
        <v>3568</v>
      </c>
      <c r="C2886" t="s">
        <v>17</v>
      </c>
      <c r="D2886" t="s">
        <v>3581</v>
      </c>
      <c r="E2886" t="s">
        <v>147</v>
      </c>
      <c r="F2886" t="s">
        <v>3580</v>
      </c>
      <c r="G2886" t="s">
        <v>386</v>
      </c>
    </row>
    <row r="2887" spans="1:7" x14ac:dyDescent="0.3">
      <c r="A2887" t="s">
        <v>3579</v>
      </c>
      <c r="B2887" t="s">
        <v>3568</v>
      </c>
      <c r="C2887" t="s">
        <v>17</v>
      </c>
      <c r="D2887" t="s">
        <v>3581</v>
      </c>
      <c r="E2887" t="s">
        <v>207</v>
      </c>
      <c r="F2887" t="s">
        <v>3580</v>
      </c>
      <c r="G2887" t="s">
        <v>386</v>
      </c>
    </row>
    <row r="2888" spans="1:7" x14ac:dyDescent="0.3">
      <c r="A2888" t="s">
        <v>3579</v>
      </c>
      <c r="B2888" t="s">
        <v>3568</v>
      </c>
      <c r="C2888" t="s">
        <v>17</v>
      </c>
      <c r="D2888" t="s">
        <v>3581</v>
      </c>
      <c r="E2888" t="s">
        <v>141</v>
      </c>
      <c r="F2888" t="s">
        <v>3580</v>
      </c>
      <c r="G2888" t="s">
        <v>386</v>
      </c>
    </row>
    <row r="2889" spans="1:7" x14ac:dyDescent="0.3">
      <c r="A2889" t="s">
        <v>3579</v>
      </c>
      <c r="B2889" t="s">
        <v>3568</v>
      </c>
      <c r="C2889" t="s">
        <v>17</v>
      </c>
      <c r="D2889" t="s">
        <v>3581</v>
      </c>
      <c r="E2889" t="s">
        <v>171</v>
      </c>
      <c r="F2889" t="s">
        <v>3580</v>
      </c>
      <c r="G2889" t="s">
        <v>386</v>
      </c>
    </row>
    <row r="2890" spans="1:7" x14ac:dyDescent="0.3">
      <c r="A2890" t="s">
        <v>3579</v>
      </c>
      <c r="B2890" t="s">
        <v>3568</v>
      </c>
      <c r="C2890" t="s">
        <v>17</v>
      </c>
      <c r="D2890" t="s">
        <v>3581</v>
      </c>
      <c r="E2890" t="s">
        <v>350</v>
      </c>
      <c r="F2890" t="s">
        <v>3580</v>
      </c>
      <c r="G2890" t="s">
        <v>386</v>
      </c>
    </row>
    <row r="2891" spans="1:7" x14ac:dyDescent="0.3">
      <c r="A2891" t="s">
        <v>3579</v>
      </c>
      <c r="B2891" t="s">
        <v>3568</v>
      </c>
      <c r="C2891" t="s">
        <v>17</v>
      </c>
      <c r="D2891" t="s">
        <v>3581</v>
      </c>
      <c r="E2891" t="s">
        <v>321</v>
      </c>
      <c r="F2891" t="s">
        <v>3580</v>
      </c>
      <c r="G2891" t="s">
        <v>386</v>
      </c>
    </row>
    <row r="2892" spans="1:7" x14ac:dyDescent="0.3">
      <c r="A2892" t="s">
        <v>3579</v>
      </c>
      <c r="B2892" t="s">
        <v>3568</v>
      </c>
      <c r="C2892" t="s">
        <v>17</v>
      </c>
      <c r="D2892" t="s">
        <v>3581</v>
      </c>
      <c r="E2892" t="s">
        <v>132</v>
      </c>
      <c r="F2892" t="s">
        <v>3580</v>
      </c>
      <c r="G2892" t="s">
        <v>386</v>
      </c>
    </row>
    <row r="2893" spans="1:7" x14ac:dyDescent="0.3">
      <c r="A2893" t="s">
        <v>3579</v>
      </c>
      <c r="B2893" t="s">
        <v>3568</v>
      </c>
      <c r="C2893" t="s">
        <v>17</v>
      </c>
      <c r="D2893" t="s">
        <v>3581</v>
      </c>
      <c r="E2893" t="s">
        <v>231</v>
      </c>
      <c r="F2893" t="s">
        <v>3580</v>
      </c>
      <c r="G2893" t="s">
        <v>386</v>
      </c>
    </row>
    <row r="2894" spans="1:7" x14ac:dyDescent="0.3">
      <c r="A2894" t="s">
        <v>3579</v>
      </c>
      <c r="B2894" t="s">
        <v>3568</v>
      </c>
      <c r="C2894" t="s">
        <v>17</v>
      </c>
      <c r="D2894" t="s">
        <v>3581</v>
      </c>
      <c r="E2894" t="s">
        <v>80</v>
      </c>
      <c r="F2894" t="s">
        <v>3580</v>
      </c>
      <c r="G2894" t="s">
        <v>386</v>
      </c>
    </row>
    <row r="2895" spans="1:7" x14ac:dyDescent="0.3">
      <c r="A2895" t="s">
        <v>3579</v>
      </c>
      <c r="B2895" t="s">
        <v>3568</v>
      </c>
      <c r="C2895" t="s">
        <v>17</v>
      </c>
      <c r="D2895" t="s">
        <v>3581</v>
      </c>
      <c r="E2895" t="s">
        <v>114</v>
      </c>
      <c r="F2895" t="s">
        <v>3580</v>
      </c>
      <c r="G2895" t="s">
        <v>386</v>
      </c>
    </row>
    <row r="2896" spans="1:7" x14ac:dyDescent="0.3">
      <c r="A2896" t="s">
        <v>3579</v>
      </c>
      <c r="B2896" t="s">
        <v>3568</v>
      </c>
      <c r="C2896" t="s">
        <v>17</v>
      </c>
      <c r="D2896" t="s">
        <v>3581</v>
      </c>
      <c r="E2896" t="s">
        <v>35</v>
      </c>
      <c r="F2896" t="s">
        <v>3580</v>
      </c>
      <c r="G2896" t="s">
        <v>386</v>
      </c>
    </row>
    <row r="2897" spans="1:7" x14ac:dyDescent="0.3">
      <c r="A2897" t="s">
        <v>3579</v>
      </c>
      <c r="B2897" t="s">
        <v>3568</v>
      </c>
      <c r="C2897" t="s">
        <v>17</v>
      </c>
      <c r="D2897" t="s">
        <v>3581</v>
      </c>
      <c r="E2897" t="s">
        <v>115</v>
      </c>
      <c r="F2897" t="s">
        <v>3580</v>
      </c>
      <c r="G2897" t="s">
        <v>386</v>
      </c>
    </row>
    <row r="2898" spans="1:7" x14ac:dyDescent="0.3">
      <c r="A2898" t="s">
        <v>3579</v>
      </c>
      <c r="B2898" t="s">
        <v>3568</v>
      </c>
      <c r="C2898" t="s">
        <v>17</v>
      </c>
      <c r="D2898" t="s">
        <v>3581</v>
      </c>
      <c r="E2898" t="s">
        <v>120</v>
      </c>
      <c r="F2898" t="s">
        <v>3580</v>
      </c>
      <c r="G2898" t="s">
        <v>386</v>
      </c>
    </row>
    <row r="2899" spans="1:7" x14ac:dyDescent="0.3">
      <c r="A2899" t="s">
        <v>3579</v>
      </c>
      <c r="B2899" t="s">
        <v>3568</v>
      </c>
      <c r="C2899" t="s">
        <v>17</v>
      </c>
      <c r="D2899" t="s">
        <v>3581</v>
      </c>
      <c r="E2899" t="s">
        <v>208</v>
      </c>
      <c r="F2899" t="s">
        <v>3580</v>
      </c>
      <c r="G2899" t="s">
        <v>386</v>
      </c>
    </row>
    <row r="2900" spans="1:7" x14ac:dyDescent="0.3">
      <c r="A2900" t="s">
        <v>3579</v>
      </c>
      <c r="B2900" t="s">
        <v>3568</v>
      </c>
      <c r="C2900" t="s">
        <v>17</v>
      </c>
      <c r="D2900" t="s">
        <v>3581</v>
      </c>
      <c r="E2900" t="s">
        <v>332</v>
      </c>
      <c r="F2900" t="s">
        <v>3580</v>
      </c>
      <c r="G2900" t="s">
        <v>386</v>
      </c>
    </row>
    <row r="2901" spans="1:7" x14ac:dyDescent="0.3">
      <c r="A2901" t="s">
        <v>3579</v>
      </c>
      <c r="B2901" t="s">
        <v>3568</v>
      </c>
      <c r="C2901" t="s">
        <v>17</v>
      </c>
      <c r="D2901" t="s">
        <v>3581</v>
      </c>
      <c r="E2901" t="s">
        <v>232</v>
      </c>
      <c r="F2901" t="s">
        <v>3580</v>
      </c>
      <c r="G2901" t="s">
        <v>386</v>
      </c>
    </row>
    <row r="2902" spans="1:7" x14ac:dyDescent="0.3">
      <c r="A2902" t="s">
        <v>3579</v>
      </c>
      <c r="B2902" t="s">
        <v>3568</v>
      </c>
      <c r="C2902" t="s">
        <v>17</v>
      </c>
      <c r="D2902" t="s">
        <v>3581</v>
      </c>
      <c r="E2902" t="s">
        <v>133</v>
      </c>
      <c r="F2902" t="s">
        <v>3580</v>
      </c>
      <c r="G2902" t="s">
        <v>386</v>
      </c>
    </row>
    <row r="2903" spans="1:7" x14ac:dyDescent="0.3">
      <c r="A2903" t="s">
        <v>3579</v>
      </c>
      <c r="B2903" t="s">
        <v>3568</v>
      </c>
      <c r="C2903" t="s">
        <v>17</v>
      </c>
      <c r="D2903" t="s">
        <v>3581</v>
      </c>
      <c r="E2903" t="s">
        <v>209</v>
      </c>
      <c r="F2903" t="s">
        <v>3580</v>
      </c>
      <c r="G2903" t="s">
        <v>386</v>
      </c>
    </row>
    <row r="2904" spans="1:7" x14ac:dyDescent="0.3">
      <c r="A2904" t="s">
        <v>3579</v>
      </c>
      <c r="B2904" t="s">
        <v>3568</v>
      </c>
      <c r="C2904" t="s">
        <v>17</v>
      </c>
      <c r="D2904" t="s">
        <v>3581</v>
      </c>
      <c r="E2904" t="s">
        <v>295</v>
      </c>
      <c r="F2904" t="s">
        <v>3580</v>
      </c>
      <c r="G2904" t="s">
        <v>386</v>
      </c>
    </row>
    <row r="2905" spans="1:7" x14ac:dyDescent="0.3">
      <c r="A2905" t="s">
        <v>3579</v>
      </c>
      <c r="B2905" t="s">
        <v>3568</v>
      </c>
      <c r="C2905" t="s">
        <v>17</v>
      </c>
      <c r="D2905" t="s">
        <v>3581</v>
      </c>
      <c r="E2905" t="s">
        <v>31</v>
      </c>
      <c r="F2905" t="s">
        <v>3580</v>
      </c>
      <c r="G2905" t="s">
        <v>386</v>
      </c>
    </row>
    <row r="2906" spans="1:7" x14ac:dyDescent="0.3">
      <c r="A2906" t="s">
        <v>3579</v>
      </c>
      <c r="B2906" t="s">
        <v>3568</v>
      </c>
      <c r="C2906" t="s">
        <v>17</v>
      </c>
      <c r="D2906" t="s">
        <v>3581</v>
      </c>
      <c r="E2906" t="s">
        <v>296</v>
      </c>
      <c r="F2906" t="s">
        <v>3580</v>
      </c>
      <c r="G2906" t="s">
        <v>386</v>
      </c>
    </row>
    <row r="2907" spans="1:7" x14ac:dyDescent="0.3">
      <c r="A2907" t="s">
        <v>3579</v>
      </c>
      <c r="B2907" t="s">
        <v>3568</v>
      </c>
      <c r="C2907" t="s">
        <v>17</v>
      </c>
      <c r="D2907" t="s">
        <v>3581</v>
      </c>
      <c r="E2907" t="s">
        <v>322</v>
      </c>
      <c r="F2907" t="s">
        <v>3580</v>
      </c>
      <c r="G2907" t="s">
        <v>386</v>
      </c>
    </row>
    <row r="2908" spans="1:7" x14ac:dyDescent="0.3">
      <c r="A2908" t="s">
        <v>3579</v>
      </c>
      <c r="B2908" t="s">
        <v>3568</v>
      </c>
      <c r="C2908" t="s">
        <v>17</v>
      </c>
      <c r="D2908" t="s">
        <v>3581</v>
      </c>
      <c r="E2908" t="s">
        <v>69</v>
      </c>
      <c r="F2908" t="s">
        <v>3580</v>
      </c>
      <c r="G2908" t="s">
        <v>386</v>
      </c>
    </row>
    <row r="2909" spans="1:7" x14ac:dyDescent="0.3">
      <c r="A2909" t="s">
        <v>3579</v>
      </c>
      <c r="B2909" t="s">
        <v>3568</v>
      </c>
      <c r="C2909" t="s">
        <v>17</v>
      </c>
      <c r="D2909" t="s">
        <v>3581</v>
      </c>
      <c r="E2909" t="s">
        <v>233</v>
      </c>
      <c r="F2909" t="s">
        <v>3580</v>
      </c>
      <c r="G2909" t="s">
        <v>386</v>
      </c>
    </row>
    <row r="2910" spans="1:7" x14ac:dyDescent="0.3">
      <c r="A2910" t="s">
        <v>3579</v>
      </c>
      <c r="B2910" t="s">
        <v>3568</v>
      </c>
      <c r="C2910" t="s">
        <v>17</v>
      </c>
      <c r="D2910" t="s">
        <v>3581</v>
      </c>
      <c r="E2910" t="s">
        <v>323</v>
      </c>
      <c r="F2910" t="s">
        <v>3580</v>
      </c>
      <c r="G2910" t="s">
        <v>386</v>
      </c>
    </row>
    <row r="2911" spans="1:7" x14ac:dyDescent="0.3">
      <c r="A2911" t="s">
        <v>3579</v>
      </c>
      <c r="B2911" t="s">
        <v>3568</v>
      </c>
      <c r="C2911" t="s">
        <v>17</v>
      </c>
      <c r="D2911" t="s">
        <v>3581</v>
      </c>
      <c r="E2911" t="s">
        <v>331</v>
      </c>
      <c r="F2911" t="s">
        <v>3580</v>
      </c>
      <c r="G2911" t="s">
        <v>386</v>
      </c>
    </row>
    <row r="2912" spans="1:7" x14ac:dyDescent="0.3">
      <c r="A2912" t="s">
        <v>3579</v>
      </c>
      <c r="B2912" t="s">
        <v>3568</v>
      </c>
      <c r="C2912" t="s">
        <v>17</v>
      </c>
      <c r="D2912" t="s">
        <v>3581</v>
      </c>
      <c r="E2912" t="s">
        <v>251</v>
      </c>
      <c r="F2912" t="s">
        <v>3580</v>
      </c>
      <c r="G2912" t="s">
        <v>386</v>
      </c>
    </row>
    <row r="2913" spans="1:7" x14ac:dyDescent="0.3">
      <c r="A2913" t="s">
        <v>3579</v>
      </c>
      <c r="B2913" t="s">
        <v>3568</v>
      </c>
      <c r="C2913" t="s">
        <v>17</v>
      </c>
      <c r="D2913" t="s">
        <v>3581</v>
      </c>
      <c r="E2913" t="s">
        <v>271</v>
      </c>
      <c r="F2913" t="s">
        <v>3580</v>
      </c>
      <c r="G2913" t="s">
        <v>386</v>
      </c>
    </row>
    <row r="2914" spans="1:7" x14ac:dyDescent="0.3">
      <c r="A2914" t="s">
        <v>3579</v>
      </c>
      <c r="B2914" t="s">
        <v>3568</v>
      </c>
      <c r="C2914" t="s">
        <v>17</v>
      </c>
      <c r="D2914" t="s">
        <v>3581</v>
      </c>
      <c r="E2914" t="s">
        <v>259</v>
      </c>
      <c r="F2914" t="s">
        <v>3580</v>
      </c>
      <c r="G2914" t="s">
        <v>386</v>
      </c>
    </row>
    <row r="2915" spans="1:7" x14ac:dyDescent="0.3">
      <c r="A2915" t="s">
        <v>3579</v>
      </c>
      <c r="B2915" t="s">
        <v>3568</v>
      </c>
      <c r="C2915" t="s">
        <v>17</v>
      </c>
      <c r="D2915" t="s">
        <v>3581</v>
      </c>
      <c r="E2915" t="s">
        <v>134</v>
      </c>
      <c r="F2915" t="s">
        <v>3580</v>
      </c>
      <c r="G2915" t="s">
        <v>386</v>
      </c>
    </row>
    <row r="2916" spans="1:7" x14ac:dyDescent="0.3">
      <c r="A2916" t="s">
        <v>3579</v>
      </c>
      <c r="B2916" t="s">
        <v>3568</v>
      </c>
      <c r="C2916" t="s">
        <v>17</v>
      </c>
      <c r="D2916" t="s">
        <v>3581</v>
      </c>
      <c r="E2916" t="s">
        <v>64</v>
      </c>
      <c r="F2916" t="s">
        <v>3580</v>
      </c>
      <c r="G2916" t="s">
        <v>386</v>
      </c>
    </row>
    <row r="2917" spans="1:7" x14ac:dyDescent="0.3">
      <c r="A2917" t="s">
        <v>3579</v>
      </c>
      <c r="B2917" t="s">
        <v>3568</v>
      </c>
      <c r="C2917" t="s">
        <v>17</v>
      </c>
      <c r="D2917" t="s">
        <v>3581</v>
      </c>
      <c r="E2917" t="s">
        <v>290</v>
      </c>
      <c r="F2917" t="s">
        <v>3580</v>
      </c>
      <c r="G2917" t="s">
        <v>386</v>
      </c>
    </row>
    <row r="2918" spans="1:7" x14ac:dyDescent="0.3">
      <c r="A2918" t="s">
        <v>3579</v>
      </c>
      <c r="B2918" t="s">
        <v>3568</v>
      </c>
      <c r="C2918" t="s">
        <v>17</v>
      </c>
      <c r="D2918" t="s">
        <v>3581</v>
      </c>
      <c r="E2918" t="s">
        <v>265</v>
      </c>
      <c r="F2918" t="s">
        <v>3580</v>
      </c>
      <c r="G2918" t="s">
        <v>386</v>
      </c>
    </row>
    <row r="2919" spans="1:7" x14ac:dyDescent="0.3">
      <c r="A2919" t="s">
        <v>3579</v>
      </c>
      <c r="B2919" t="s">
        <v>3568</v>
      </c>
      <c r="C2919" t="s">
        <v>17</v>
      </c>
      <c r="D2919" t="s">
        <v>3581</v>
      </c>
      <c r="E2919" t="s">
        <v>247</v>
      </c>
      <c r="F2919" t="s">
        <v>3580</v>
      </c>
      <c r="G2919" t="s">
        <v>386</v>
      </c>
    </row>
    <row r="2920" spans="1:7" x14ac:dyDescent="0.3">
      <c r="A2920" t="s">
        <v>3579</v>
      </c>
      <c r="B2920" t="s">
        <v>3568</v>
      </c>
      <c r="C2920" t="s">
        <v>17</v>
      </c>
      <c r="D2920" t="s">
        <v>3581</v>
      </c>
      <c r="E2920" t="s">
        <v>272</v>
      </c>
      <c r="F2920" t="s">
        <v>3580</v>
      </c>
      <c r="G2920" t="s">
        <v>386</v>
      </c>
    </row>
    <row r="2921" spans="1:7" x14ac:dyDescent="0.3">
      <c r="A2921" t="s">
        <v>3579</v>
      </c>
      <c r="B2921" t="s">
        <v>3568</v>
      </c>
      <c r="C2921" t="s">
        <v>17</v>
      </c>
      <c r="D2921" t="s">
        <v>3581</v>
      </c>
      <c r="E2921" t="s">
        <v>97</v>
      </c>
      <c r="F2921" t="s">
        <v>3580</v>
      </c>
      <c r="G2921" t="s">
        <v>386</v>
      </c>
    </row>
    <row r="2922" spans="1:7" x14ac:dyDescent="0.3">
      <c r="A2922" t="s">
        <v>3579</v>
      </c>
      <c r="B2922" t="s">
        <v>3568</v>
      </c>
      <c r="C2922" t="s">
        <v>17</v>
      </c>
      <c r="D2922" t="s">
        <v>3581</v>
      </c>
      <c r="E2922" t="s">
        <v>364</v>
      </c>
      <c r="F2922" t="s">
        <v>3580</v>
      </c>
      <c r="G2922" t="s">
        <v>386</v>
      </c>
    </row>
    <row r="2923" spans="1:7" x14ac:dyDescent="0.3">
      <c r="A2923" t="s">
        <v>3579</v>
      </c>
      <c r="B2923" t="s">
        <v>3568</v>
      </c>
      <c r="C2923" t="s">
        <v>17</v>
      </c>
      <c r="D2923" t="s">
        <v>3581</v>
      </c>
      <c r="E2923" t="s">
        <v>273</v>
      </c>
      <c r="F2923" t="s">
        <v>3580</v>
      </c>
      <c r="G2923" t="s">
        <v>386</v>
      </c>
    </row>
    <row r="2924" spans="1:7" x14ac:dyDescent="0.3">
      <c r="A2924" t="s">
        <v>3579</v>
      </c>
      <c r="B2924" t="s">
        <v>3568</v>
      </c>
      <c r="C2924" t="s">
        <v>17</v>
      </c>
      <c r="D2924" t="s">
        <v>3581</v>
      </c>
      <c r="E2924" t="s">
        <v>266</v>
      </c>
      <c r="F2924" t="s">
        <v>3580</v>
      </c>
      <c r="G2924" t="s">
        <v>386</v>
      </c>
    </row>
    <row r="2925" spans="1:7" x14ac:dyDescent="0.3">
      <c r="A2925" t="s">
        <v>3579</v>
      </c>
      <c r="B2925" t="s">
        <v>3568</v>
      </c>
      <c r="C2925" t="s">
        <v>17</v>
      </c>
      <c r="D2925" t="s">
        <v>3581</v>
      </c>
      <c r="E2925" t="s">
        <v>267</v>
      </c>
      <c r="F2925" t="s">
        <v>3580</v>
      </c>
      <c r="G2925" t="s">
        <v>386</v>
      </c>
    </row>
    <row r="2926" spans="1:7" x14ac:dyDescent="0.3">
      <c r="A2926" t="s">
        <v>3579</v>
      </c>
      <c r="B2926" t="s">
        <v>3568</v>
      </c>
      <c r="C2926" t="s">
        <v>17</v>
      </c>
      <c r="D2926" t="s">
        <v>3581</v>
      </c>
      <c r="E2926" t="s">
        <v>268</v>
      </c>
      <c r="F2926" t="s">
        <v>3580</v>
      </c>
      <c r="G2926" t="s">
        <v>386</v>
      </c>
    </row>
    <row r="2927" spans="1:7" x14ac:dyDescent="0.3">
      <c r="A2927" t="s">
        <v>3579</v>
      </c>
      <c r="B2927" t="s">
        <v>3568</v>
      </c>
      <c r="C2927" t="s">
        <v>17</v>
      </c>
      <c r="D2927" t="s">
        <v>3581</v>
      </c>
      <c r="E2927" t="s">
        <v>191</v>
      </c>
      <c r="F2927" t="s">
        <v>3580</v>
      </c>
      <c r="G2927" t="s">
        <v>386</v>
      </c>
    </row>
    <row r="2928" spans="1:7" x14ac:dyDescent="0.3">
      <c r="A2928" t="s">
        <v>3579</v>
      </c>
      <c r="B2928" t="s">
        <v>3568</v>
      </c>
      <c r="C2928" t="s">
        <v>17</v>
      </c>
      <c r="D2928" t="s">
        <v>3581</v>
      </c>
      <c r="E2928" t="s">
        <v>324</v>
      </c>
      <c r="F2928" t="s">
        <v>3580</v>
      </c>
      <c r="G2928" t="s">
        <v>386</v>
      </c>
    </row>
    <row r="2929" spans="1:7" x14ac:dyDescent="0.3">
      <c r="A2929" t="s">
        <v>3579</v>
      </c>
      <c r="B2929" t="s">
        <v>3568</v>
      </c>
      <c r="C2929" t="s">
        <v>17</v>
      </c>
      <c r="D2929" t="s">
        <v>3581</v>
      </c>
      <c r="E2929" t="s">
        <v>192</v>
      </c>
      <c r="F2929" t="s">
        <v>3580</v>
      </c>
      <c r="G2929" t="s">
        <v>386</v>
      </c>
    </row>
    <row r="2930" spans="1:7" x14ac:dyDescent="0.3">
      <c r="A2930" t="s">
        <v>3579</v>
      </c>
      <c r="B2930" t="s">
        <v>3568</v>
      </c>
      <c r="C2930" t="s">
        <v>17</v>
      </c>
      <c r="D2930" t="s">
        <v>3581</v>
      </c>
      <c r="E2930" t="s">
        <v>210</v>
      </c>
      <c r="F2930" t="s">
        <v>3580</v>
      </c>
      <c r="G2930" t="s">
        <v>386</v>
      </c>
    </row>
    <row r="2931" spans="1:7" x14ac:dyDescent="0.3">
      <c r="A2931" t="s">
        <v>3579</v>
      </c>
      <c r="B2931" t="s">
        <v>3568</v>
      </c>
      <c r="C2931" t="s">
        <v>17</v>
      </c>
      <c r="D2931" t="s">
        <v>3581</v>
      </c>
      <c r="E2931" t="s">
        <v>82</v>
      </c>
      <c r="F2931" t="s">
        <v>3580</v>
      </c>
      <c r="G2931" t="s">
        <v>386</v>
      </c>
    </row>
    <row r="2932" spans="1:7" x14ac:dyDescent="0.3">
      <c r="A2932" t="s">
        <v>3579</v>
      </c>
      <c r="B2932" t="s">
        <v>3568</v>
      </c>
      <c r="C2932" t="s">
        <v>17</v>
      </c>
      <c r="D2932" t="s">
        <v>3581</v>
      </c>
      <c r="E2932" t="s">
        <v>99</v>
      </c>
      <c r="F2932" t="s">
        <v>3580</v>
      </c>
      <c r="G2932" t="s">
        <v>386</v>
      </c>
    </row>
    <row r="2933" spans="1:7" x14ac:dyDescent="0.3">
      <c r="A2933" t="s">
        <v>3579</v>
      </c>
      <c r="B2933" t="s">
        <v>3568</v>
      </c>
      <c r="C2933" t="s">
        <v>17</v>
      </c>
      <c r="D2933" t="s">
        <v>3581</v>
      </c>
      <c r="E2933" t="s">
        <v>269</v>
      </c>
      <c r="F2933" t="s">
        <v>3580</v>
      </c>
      <c r="G2933" t="s">
        <v>386</v>
      </c>
    </row>
    <row r="2934" spans="1:7" x14ac:dyDescent="0.3">
      <c r="A2934" t="s">
        <v>3579</v>
      </c>
      <c r="B2934" t="s">
        <v>3568</v>
      </c>
      <c r="C2934" t="s">
        <v>17</v>
      </c>
      <c r="D2934" t="s">
        <v>3581</v>
      </c>
      <c r="E2934" t="s">
        <v>116</v>
      </c>
      <c r="F2934" t="s">
        <v>3580</v>
      </c>
      <c r="G2934" t="s">
        <v>386</v>
      </c>
    </row>
    <row r="2935" spans="1:7" x14ac:dyDescent="0.3">
      <c r="A2935" t="s">
        <v>3579</v>
      </c>
      <c r="B2935" t="s">
        <v>3568</v>
      </c>
      <c r="C2935" t="s">
        <v>17</v>
      </c>
      <c r="D2935" t="s">
        <v>3581</v>
      </c>
      <c r="E2935" t="s">
        <v>325</v>
      </c>
      <c r="F2935" t="s">
        <v>3580</v>
      </c>
      <c r="G2935" t="s">
        <v>386</v>
      </c>
    </row>
    <row r="2936" spans="1:7" x14ac:dyDescent="0.3">
      <c r="A2936" t="s">
        <v>3579</v>
      </c>
      <c r="B2936" t="s">
        <v>3568</v>
      </c>
      <c r="C2936" t="s">
        <v>17</v>
      </c>
      <c r="D2936" t="s">
        <v>3581</v>
      </c>
      <c r="E2936" t="s">
        <v>70</v>
      </c>
      <c r="F2936" t="s">
        <v>3580</v>
      </c>
      <c r="G2936" t="s">
        <v>386</v>
      </c>
    </row>
    <row r="2937" spans="1:7" x14ac:dyDescent="0.3">
      <c r="A2937" t="s">
        <v>3579</v>
      </c>
      <c r="B2937" t="s">
        <v>3568</v>
      </c>
      <c r="C2937" t="s">
        <v>17</v>
      </c>
      <c r="D2937" t="s">
        <v>3581</v>
      </c>
      <c r="E2937" t="s">
        <v>211</v>
      </c>
      <c r="F2937" t="s">
        <v>3580</v>
      </c>
      <c r="G2937" t="s">
        <v>386</v>
      </c>
    </row>
    <row r="2938" spans="1:7" x14ac:dyDescent="0.3">
      <c r="A2938" t="s">
        <v>3579</v>
      </c>
      <c r="B2938" t="s">
        <v>3568</v>
      </c>
      <c r="C2938" t="s">
        <v>17</v>
      </c>
      <c r="D2938" t="s">
        <v>3581</v>
      </c>
      <c r="E2938" t="s">
        <v>103</v>
      </c>
      <c r="F2938" t="s">
        <v>3580</v>
      </c>
      <c r="G2938" t="s">
        <v>386</v>
      </c>
    </row>
    <row r="2939" spans="1:7" x14ac:dyDescent="0.3">
      <c r="A2939" t="s">
        <v>3579</v>
      </c>
      <c r="B2939" t="s">
        <v>3568</v>
      </c>
      <c r="C2939" t="s">
        <v>17</v>
      </c>
      <c r="D2939" t="s">
        <v>3581</v>
      </c>
      <c r="E2939" t="s">
        <v>212</v>
      </c>
      <c r="F2939" t="s">
        <v>3580</v>
      </c>
      <c r="G2939" t="s">
        <v>386</v>
      </c>
    </row>
    <row r="2940" spans="1:7" x14ac:dyDescent="0.3">
      <c r="A2940" t="s">
        <v>3579</v>
      </c>
      <c r="B2940" t="s">
        <v>3568</v>
      </c>
      <c r="C2940" t="s">
        <v>17</v>
      </c>
      <c r="D2940" t="s">
        <v>3581</v>
      </c>
      <c r="E2940" t="s">
        <v>152</v>
      </c>
      <c r="F2940" t="s">
        <v>3580</v>
      </c>
      <c r="G2940" t="s">
        <v>386</v>
      </c>
    </row>
    <row r="2941" spans="1:7" x14ac:dyDescent="0.3">
      <c r="A2941" t="s">
        <v>3579</v>
      </c>
      <c r="B2941" t="s">
        <v>3568</v>
      </c>
      <c r="C2941" t="s">
        <v>17</v>
      </c>
      <c r="D2941" t="s">
        <v>3581</v>
      </c>
      <c r="E2941" t="s">
        <v>18</v>
      </c>
      <c r="F2941" t="s">
        <v>3580</v>
      </c>
      <c r="G2941" t="s">
        <v>386</v>
      </c>
    </row>
    <row r="2942" spans="1:7" x14ac:dyDescent="0.3">
      <c r="A2942" t="s">
        <v>3579</v>
      </c>
      <c r="B2942" t="s">
        <v>3568</v>
      </c>
      <c r="C2942" t="s">
        <v>17</v>
      </c>
      <c r="D2942" t="s">
        <v>3581</v>
      </c>
      <c r="E2942" t="s">
        <v>248</v>
      </c>
      <c r="F2942" t="s">
        <v>3580</v>
      </c>
      <c r="G2942" t="s">
        <v>386</v>
      </c>
    </row>
    <row r="2943" spans="1:7" x14ac:dyDescent="0.3">
      <c r="A2943" t="s">
        <v>3579</v>
      </c>
      <c r="B2943" t="s">
        <v>3568</v>
      </c>
      <c r="C2943" t="s">
        <v>17</v>
      </c>
      <c r="D2943" t="s">
        <v>3581</v>
      </c>
      <c r="E2943" t="s">
        <v>326</v>
      </c>
      <c r="F2943" t="s">
        <v>3580</v>
      </c>
      <c r="G2943" t="s">
        <v>386</v>
      </c>
    </row>
    <row r="2944" spans="1:7" x14ac:dyDescent="0.3">
      <c r="A2944" t="s">
        <v>3579</v>
      </c>
      <c r="B2944" t="s">
        <v>3568</v>
      </c>
      <c r="C2944" t="s">
        <v>17</v>
      </c>
      <c r="D2944" t="s">
        <v>3581</v>
      </c>
      <c r="E2944" t="s">
        <v>117</v>
      </c>
      <c r="F2944" t="s">
        <v>3580</v>
      </c>
      <c r="G2944" t="s">
        <v>386</v>
      </c>
    </row>
    <row r="2945" spans="1:7" x14ac:dyDescent="0.3">
      <c r="A2945" t="s">
        <v>3579</v>
      </c>
      <c r="B2945" t="s">
        <v>3568</v>
      </c>
      <c r="C2945" t="s">
        <v>17</v>
      </c>
      <c r="D2945" t="s">
        <v>3581</v>
      </c>
      <c r="E2945" t="s">
        <v>118</v>
      </c>
      <c r="F2945" t="s">
        <v>3580</v>
      </c>
      <c r="G2945" t="s">
        <v>386</v>
      </c>
    </row>
    <row r="2946" spans="1:7" x14ac:dyDescent="0.3">
      <c r="A2946" t="s">
        <v>3579</v>
      </c>
      <c r="B2946" t="s">
        <v>3568</v>
      </c>
      <c r="C2946" t="s">
        <v>17</v>
      </c>
      <c r="D2946" t="s">
        <v>3581</v>
      </c>
      <c r="E2946" t="s">
        <v>161</v>
      </c>
      <c r="F2946" t="s">
        <v>3580</v>
      </c>
      <c r="G2946" t="s">
        <v>386</v>
      </c>
    </row>
    <row r="2947" spans="1:7" x14ac:dyDescent="0.3">
      <c r="A2947" t="s">
        <v>3579</v>
      </c>
      <c r="B2947" t="s">
        <v>3568</v>
      </c>
      <c r="C2947" t="s">
        <v>17</v>
      </c>
      <c r="D2947" t="s">
        <v>3581</v>
      </c>
      <c r="E2947" t="s">
        <v>75</v>
      </c>
      <c r="F2947" t="s">
        <v>3580</v>
      </c>
      <c r="G2947" t="s">
        <v>386</v>
      </c>
    </row>
    <row r="2948" spans="1:7" x14ac:dyDescent="0.3">
      <c r="A2948" t="s">
        <v>3579</v>
      </c>
      <c r="B2948" t="s">
        <v>3568</v>
      </c>
      <c r="C2948" t="s">
        <v>17</v>
      </c>
      <c r="D2948" t="s">
        <v>3581</v>
      </c>
      <c r="E2948" t="s">
        <v>361</v>
      </c>
      <c r="F2948" t="s">
        <v>3580</v>
      </c>
      <c r="G2948" t="s">
        <v>386</v>
      </c>
    </row>
    <row r="2949" spans="1:7" x14ac:dyDescent="0.3">
      <c r="A2949" t="s">
        <v>3579</v>
      </c>
      <c r="B2949" t="s">
        <v>3568</v>
      </c>
      <c r="C2949" t="s">
        <v>17</v>
      </c>
      <c r="D2949" t="s">
        <v>3581</v>
      </c>
      <c r="E2949" t="s">
        <v>142</v>
      </c>
      <c r="F2949" t="s">
        <v>3580</v>
      </c>
      <c r="G2949" t="s">
        <v>386</v>
      </c>
    </row>
    <row r="2950" spans="1:7" x14ac:dyDescent="0.3">
      <c r="A2950" t="s">
        <v>3579</v>
      </c>
      <c r="B2950" t="s">
        <v>3568</v>
      </c>
      <c r="C2950" t="s">
        <v>17</v>
      </c>
      <c r="D2950" t="s">
        <v>3581</v>
      </c>
      <c r="E2950" t="s">
        <v>65</v>
      </c>
      <c r="F2950" t="s">
        <v>3580</v>
      </c>
      <c r="G2950" t="s">
        <v>386</v>
      </c>
    </row>
    <row r="2951" spans="1:7" x14ac:dyDescent="0.3">
      <c r="A2951" t="s">
        <v>3579</v>
      </c>
      <c r="B2951" t="s">
        <v>3568</v>
      </c>
      <c r="C2951" t="s">
        <v>17</v>
      </c>
      <c r="D2951" t="s">
        <v>3581</v>
      </c>
      <c r="E2951" t="s">
        <v>289</v>
      </c>
      <c r="F2951" t="s">
        <v>3580</v>
      </c>
      <c r="G2951" t="s">
        <v>386</v>
      </c>
    </row>
    <row r="2952" spans="1:7" x14ac:dyDescent="0.3">
      <c r="A2952" t="s">
        <v>3579</v>
      </c>
      <c r="B2952" t="s">
        <v>3568</v>
      </c>
      <c r="C2952" t="s">
        <v>17</v>
      </c>
      <c r="D2952" t="s">
        <v>3581</v>
      </c>
      <c r="E2952" t="s">
        <v>274</v>
      </c>
      <c r="F2952" t="s">
        <v>3580</v>
      </c>
      <c r="G2952" t="s">
        <v>386</v>
      </c>
    </row>
    <row r="2953" spans="1:7" x14ac:dyDescent="0.3">
      <c r="A2953" t="s">
        <v>3579</v>
      </c>
      <c r="B2953" t="s">
        <v>3568</v>
      </c>
      <c r="C2953" t="s">
        <v>17</v>
      </c>
      <c r="D2953" t="s">
        <v>3581</v>
      </c>
      <c r="E2953" t="s">
        <v>292</v>
      </c>
      <c r="F2953" t="s">
        <v>3580</v>
      </c>
      <c r="G2953" t="s">
        <v>386</v>
      </c>
    </row>
    <row r="2954" spans="1:7" x14ac:dyDescent="0.3">
      <c r="A2954" t="s">
        <v>3579</v>
      </c>
      <c r="B2954" t="s">
        <v>3568</v>
      </c>
      <c r="C2954" t="s">
        <v>17</v>
      </c>
      <c r="D2954" t="s">
        <v>3581</v>
      </c>
      <c r="E2954" t="s">
        <v>153</v>
      </c>
      <c r="F2954" t="s">
        <v>3580</v>
      </c>
      <c r="G2954" t="s">
        <v>386</v>
      </c>
    </row>
    <row r="2955" spans="1:7" x14ac:dyDescent="0.3">
      <c r="A2955" t="s">
        <v>3579</v>
      </c>
      <c r="B2955" t="s">
        <v>3568</v>
      </c>
      <c r="C2955" t="s">
        <v>17</v>
      </c>
      <c r="D2955" t="s">
        <v>3581</v>
      </c>
      <c r="E2955" t="s">
        <v>234</v>
      </c>
      <c r="F2955" t="s">
        <v>3580</v>
      </c>
      <c r="G2955" t="s">
        <v>386</v>
      </c>
    </row>
    <row r="2956" spans="1:7" x14ac:dyDescent="0.3">
      <c r="A2956" t="s">
        <v>3579</v>
      </c>
      <c r="B2956" t="s">
        <v>3568</v>
      </c>
      <c r="C2956" t="s">
        <v>17</v>
      </c>
      <c r="D2956" t="s">
        <v>3581</v>
      </c>
      <c r="E2956" t="s">
        <v>154</v>
      </c>
      <c r="F2956" t="s">
        <v>3580</v>
      </c>
      <c r="G2956" t="s">
        <v>386</v>
      </c>
    </row>
    <row r="2957" spans="1:7" x14ac:dyDescent="0.3">
      <c r="A2957" t="s">
        <v>3579</v>
      </c>
      <c r="B2957" t="s">
        <v>3568</v>
      </c>
      <c r="C2957" t="s">
        <v>17</v>
      </c>
      <c r="D2957" t="s">
        <v>3581</v>
      </c>
      <c r="E2957" t="s">
        <v>61</v>
      </c>
      <c r="F2957" t="s">
        <v>3580</v>
      </c>
      <c r="G2957" t="s">
        <v>386</v>
      </c>
    </row>
    <row r="2958" spans="1:7" x14ac:dyDescent="0.3">
      <c r="A2958" t="s">
        <v>3579</v>
      </c>
      <c r="B2958" t="s">
        <v>3568</v>
      </c>
      <c r="C2958" t="s">
        <v>17</v>
      </c>
      <c r="D2958" t="s">
        <v>3581</v>
      </c>
      <c r="E2958" t="s">
        <v>87</v>
      </c>
      <c r="F2958" t="s">
        <v>3580</v>
      </c>
      <c r="G2958" t="s">
        <v>386</v>
      </c>
    </row>
    <row r="2959" spans="1:7" x14ac:dyDescent="0.3">
      <c r="A2959" t="s">
        <v>3579</v>
      </c>
      <c r="B2959" t="s">
        <v>3568</v>
      </c>
      <c r="C2959" t="s">
        <v>17</v>
      </c>
      <c r="D2959" t="s">
        <v>3581</v>
      </c>
      <c r="E2959" t="s">
        <v>337</v>
      </c>
      <c r="F2959" t="s">
        <v>3580</v>
      </c>
      <c r="G2959" t="s">
        <v>386</v>
      </c>
    </row>
    <row r="2960" spans="1:7" x14ac:dyDescent="0.3">
      <c r="A2960" t="s">
        <v>3579</v>
      </c>
      <c r="B2960" t="s">
        <v>3568</v>
      </c>
      <c r="C2960" t="s">
        <v>17</v>
      </c>
      <c r="D2960" t="s">
        <v>3581</v>
      </c>
      <c r="E2960" t="s">
        <v>213</v>
      </c>
      <c r="F2960" t="s">
        <v>3580</v>
      </c>
      <c r="G2960" t="s">
        <v>386</v>
      </c>
    </row>
    <row r="2961" spans="1:7" x14ac:dyDescent="0.3">
      <c r="A2961" t="s">
        <v>3579</v>
      </c>
      <c r="B2961" t="s">
        <v>3568</v>
      </c>
      <c r="C2961" t="s">
        <v>17</v>
      </c>
      <c r="D2961" t="s">
        <v>3581</v>
      </c>
      <c r="E2961" t="s">
        <v>143</v>
      </c>
      <c r="F2961" t="s">
        <v>3580</v>
      </c>
      <c r="G2961" t="s">
        <v>386</v>
      </c>
    </row>
    <row r="2962" spans="1:7" x14ac:dyDescent="0.3">
      <c r="A2962" t="s">
        <v>3579</v>
      </c>
      <c r="B2962" t="s">
        <v>3568</v>
      </c>
      <c r="C2962" t="s">
        <v>17</v>
      </c>
      <c r="D2962" t="s">
        <v>3581</v>
      </c>
      <c r="E2962" t="s">
        <v>76</v>
      </c>
      <c r="F2962" t="s">
        <v>3580</v>
      </c>
      <c r="G2962" t="s">
        <v>386</v>
      </c>
    </row>
    <row r="2963" spans="1:7" x14ac:dyDescent="0.3">
      <c r="A2963" t="s">
        <v>3579</v>
      </c>
      <c r="B2963" t="s">
        <v>3568</v>
      </c>
      <c r="C2963" t="s">
        <v>17</v>
      </c>
      <c r="D2963" t="s">
        <v>3581</v>
      </c>
      <c r="E2963" t="s">
        <v>214</v>
      </c>
      <c r="F2963" t="s">
        <v>3580</v>
      </c>
      <c r="G2963" t="s">
        <v>386</v>
      </c>
    </row>
    <row r="2964" spans="1:7" x14ac:dyDescent="0.3">
      <c r="A2964" t="s">
        <v>3579</v>
      </c>
      <c r="B2964" t="s">
        <v>3568</v>
      </c>
      <c r="C2964" t="s">
        <v>17</v>
      </c>
      <c r="D2964" t="s">
        <v>3581</v>
      </c>
      <c r="E2964" t="s">
        <v>93</v>
      </c>
      <c r="F2964" t="s">
        <v>3580</v>
      </c>
      <c r="G2964" t="s">
        <v>386</v>
      </c>
    </row>
    <row r="2965" spans="1:7" x14ac:dyDescent="0.3">
      <c r="A2965" t="s">
        <v>3579</v>
      </c>
      <c r="B2965" t="s">
        <v>3568</v>
      </c>
      <c r="C2965" t="s">
        <v>17</v>
      </c>
      <c r="D2965" t="s">
        <v>3581</v>
      </c>
      <c r="E2965" t="s">
        <v>126</v>
      </c>
      <c r="F2965" t="s">
        <v>3580</v>
      </c>
      <c r="G2965" t="s">
        <v>386</v>
      </c>
    </row>
    <row r="2966" spans="1:7" x14ac:dyDescent="0.3">
      <c r="A2966" t="s">
        <v>3579</v>
      </c>
      <c r="B2966" t="s">
        <v>3568</v>
      </c>
      <c r="C2966" t="s">
        <v>17</v>
      </c>
      <c r="D2966" t="s">
        <v>3581</v>
      </c>
      <c r="E2966" t="s">
        <v>293</v>
      </c>
      <c r="F2966" t="s">
        <v>3580</v>
      </c>
      <c r="G2966" t="s">
        <v>386</v>
      </c>
    </row>
    <row r="2967" spans="1:7" x14ac:dyDescent="0.3">
      <c r="A2967" t="s">
        <v>3579</v>
      </c>
      <c r="B2967" t="s">
        <v>3568</v>
      </c>
      <c r="C2967" t="s">
        <v>17</v>
      </c>
      <c r="D2967" t="s">
        <v>3581</v>
      </c>
      <c r="E2967" t="s">
        <v>215</v>
      </c>
      <c r="F2967" t="s">
        <v>3580</v>
      </c>
      <c r="G2967" t="s">
        <v>386</v>
      </c>
    </row>
    <row r="2968" spans="1:7" x14ac:dyDescent="0.3">
      <c r="A2968" t="s">
        <v>3579</v>
      </c>
      <c r="B2968" t="s">
        <v>3568</v>
      </c>
      <c r="C2968" t="s">
        <v>17</v>
      </c>
      <c r="D2968" t="s">
        <v>3581</v>
      </c>
      <c r="E2968" t="s">
        <v>162</v>
      </c>
      <c r="F2968" t="s">
        <v>3580</v>
      </c>
      <c r="G2968" t="s">
        <v>386</v>
      </c>
    </row>
    <row r="2969" spans="1:7" x14ac:dyDescent="0.3">
      <c r="A2969" t="s">
        <v>3579</v>
      </c>
      <c r="B2969" t="s">
        <v>3568</v>
      </c>
      <c r="C2969" t="s">
        <v>17</v>
      </c>
      <c r="D2969" t="s">
        <v>3581</v>
      </c>
      <c r="E2969" t="s">
        <v>327</v>
      </c>
      <c r="F2969" t="s">
        <v>3580</v>
      </c>
      <c r="G2969" t="s">
        <v>386</v>
      </c>
    </row>
    <row r="2970" spans="1:7" x14ac:dyDescent="0.3">
      <c r="A2970" t="s">
        <v>3579</v>
      </c>
      <c r="B2970" t="s">
        <v>3568</v>
      </c>
      <c r="C2970" t="s">
        <v>17</v>
      </c>
      <c r="D2970" t="s">
        <v>3581</v>
      </c>
      <c r="E2970" t="s">
        <v>333</v>
      </c>
      <c r="F2970" t="s">
        <v>3580</v>
      </c>
      <c r="G2970" t="s">
        <v>386</v>
      </c>
    </row>
    <row r="2971" spans="1:7" x14ac:dyDescent="0.3">
      <c r="A2971" t="s">
        <v>3579</v>
      </c>
      <c r="B2971" t="s">
        <v>3568</v>
      </c>
      <c r="C2971" t="s">
        <v>17</v>
      </c>
      <c r="D2971" t="s">
        <v>3581</v>
      </c>
      <c r="E2971" t="s">
        <v>275</v>
      </c>
      <c r="F2971" t="s">
        <v>3580</v>
      </c>
      <c r="G2971" t="s">
        <v>386</v>
      </c>
    </row>
    <row r="2972" spans="1:7" x14ac:dyDescent="0.3">
      <c r="A2972" t="s">
        <v>3579</v>
      </c>
      <c r="B2972" t="s">
        <v>3568</v>
      </c>
      <c r="C2972" t="s">
        <v>17</v>
      </c>
      <c r="D2972" t="s">
        <v>3581</v>
      </c>
      <c r="E2972" t="s">
        <v>328</v>
      </c>
      <c r="F2972" t="s">
        <v>3580</v>
      </c>
      <c r="G2972" t="s">
        <v>386</v>
      </c>
    </row>
    <row r="2973" spans="1:7" x14ac:dyDescent="0.3">
      <c r="A2973" t="s">
        <v>3579</v>
      </c>
      <c r="B2973" t="s">
        <v>3568</v>
      </c>
      <c r="C2973" t="s">
        <v>17</v>
      </c>
      <c r="D2973" t="s">
        <v>3581</v>
      </c>
      <c r="E2973" t="s">
        <v>216</v>
      </c>
      <c r="F2973" t="s">
        <v>3580</v>
      </c>
      <c r="G2973" t="s">
        <v>386</v>
      </c>
    </row>
    <row r="2974" spans="1:7" x14ac:dyDescent="0.3">
      <c r="A2974" t="s">
        <v>3579</v>
      </c>
      <c r="B2974" t="s">
        <v>3568</v>
      </c>
      <c r="C2974" t="s">
        <v>17</v>
      </c>
      <c r="D2974" t="s">
        <v>3581</v>
      </c>
      <c r="E2974" t="s">
        <v>276</v>
      </c>
      <c r="F2974" t="s">
        <v>3580</v>
      </c>
      <c r="G2974" t="s">
        <v>386</v>
      </c>
    </row>
    <row r="2975" spans="1:7" x14ac:dyDescent="0.3">
      <c r="A2975" t="s">
        <v>3579</v>
      </c>
      <c r="B2975" t="s">
        <v>3568</v>
      </c>
      <c r="C2975" t="s">
        <v>17</v>
      </c>
      <c r="D2975" t="s">
        <v>3581</v>
      </c>
      <c r="E2975" t="s">
        <v>345</v>
      </c>
      <c r="F2975" t="s">
        <v>3580</v>
      </c>
      <c r="G2975" t="s">
        <v>386</v>
      </c>
    </row>
    <row r="2976" spans="1:7" x14ac:dyDescent="0.3">
      <c r="A2976" t="s">
        <v>3579</v>
      </c>
      <c r="B2976" t="s">
        <v>3568</v>
      </c>
      <c r="C2976" t="s">
        <v>17</v>
      </c>
      <c r="D2976" t="s">
        <v>3581</v>
      </c>
      <c r="E2976" t="s">
        <v>41</v>
      </c>
      <c r="F2976" t="s">
        <v>3580</v>
      </c>
      <c r="G2976" t="s">
        <v>386</v>
      </c>
    </row>
    <row r="2977" spans="1:7" x14ac:dyDescent="0.3">
      <c r="A2977" t="s">
        <v>3579</v>
      </c>
      <c r="B2977" t="s">
        <v>3568</v>
      </c>
      <c r="C2977" t="s">
        <v>17</v>
      </c>
      <c r="D2977" t="s">
        <v>3581</v>
      </c>
      <c r="E2977" t="s">
        <v>172</v>
      </c>
      <c r="F2977" t="s">
        <v>3580</v>
      </c>
      <c r="G2977" t="s">
        <v>386</v>
      </c>
    </row>
    <row r="2978" spans="1:7" x14ac:dyDescent="0.3">
      <c r="A2978" t="s">
        <v>3579</v>
      </c>
      <c r="B2978" t="s">
        <v>3568</v>
      </c>
      <c r="C2978" t="s">
        <v>17</v>
      </c>
      <c r="D2978" t="s">
        <v>3581</v>
      </c>
      <c r="E2978" t="s">
        <v>144</v>
      </c>
      <c r="F2978" t="s">
        <v>3580</v>
      </c>
      <c r="G2978" t="s">
        <v>386</v>
      </c>
    </row>
    <row r="2979" spans="1:7" x14ac:dyDescent="0.3">
      <c r="A2979" t="s">
        <v>3579</v>
      </c>
      <c r="B2979" t="s">
        <v>3568</v>
      </c>
      <c r="C2979" t="s">
        <v>17</v>
      </c>
      <c r="D2979" t="s">
        <v>3581</v>
      </c>
      <c r="E2979" t="s">
        <v>329</v>
      </c>
      <c r="F2979" t="s">
        <v>3580</v>
      </c>
      <c r="G2979" t="s">
        <v>386</v>
      </c>
    </row>
    <row r="2980" spans="1:7" x14ac:dyDescent="0.3">
      <c r="A2980" t="s">
        <v>3579</v>
      </c>
      <c r="B2980" t="s">
        <v>3568</v>
      </c>
      <c r="C2980" t="s">
        <v>17</v>
      </c>
      <c r="D2980" t="s">
        <v>3581</v>
      </c>
      <c r="E2980" t="s">
        <v>193</v>
      </c>
      <c r="F2980" t="s">
        <v>3580</v>
      </c>
      <c r="G2980" t="s">
        <v>386</v>
      </c>
    </row>
    <row r="2981" spans="1:7" x14ac:dyDescent="0.3">
      <c r="A2981" t="s">
        <v>3579</v>
      </c>
      <c r="B2981" t="s">
        <v>3568</v>
      </c>
      <c r="C2981" t="s">
        <v>17</v>
      </c>
      <c r="D2981" t="s">
        <v>3581</v>
      </c>
      <c r="E2981" t="s">
        <v>119</v>
      </c>
      <c r="F2981" t="s">
        <v>3580</v>
      </c>
      <c r="G2981" t="s">
        <v>386</v>
      </c>
    </row>
    <row r="2982" spans="1:7" x14ac:dyDescent="0.3">
      <c r="A2982" t="s">
        <v>3579</v>
      </c>
      <c r="B2982" t="s">
        <v>3568</v>
      </c>
      <c r="C2982" t="s">
        <v>17</v>
      </c>
      <c r="D2982" t="s">
        <v>3581</v>
      </c>
      <c r="E2982" t="s">
        <v>194</v>
      </c>
      <c r="F2982" t="s">
        <v>3580</v>
      </c>
      <c r="G2982" t="s">
        <v>386</v>
      </c>
    </row>
    <row r="2983" spans="1:7" x14ac:dyDescent="0.3">
      <c r="A2983" t="s">
        <v>3579</v>
      </c>
      <c r="B2983" t="s">
        <v>3568</v>
      </c>
      <c r="C2983" t="s">
        <v>17</v>
      </c>
      <c r="D2983" t="s">
        <v>3581</v>
      </c>
      <c r="E2983" t="s">
        <v>135</v>
      </c>
      <c r="F2983" t="s">
        <v>3580</v>
      </c>
      <c r="G2983" t="s">
        <v>386</v>
      </c>
    </row>
    <row r="2984" spans="1:7" x14ac:dyDescent="0.3">
      <c r="A2984" t="s">
        <v>3579</v>
      </c>
      <c r="B2984" t="s">
        <v>3568</v>
      </c>
      <c r="C2984" t="s">
        <v>17</v>
      </c>
      <c r="D2984" t="s">
        <v>3581</v>
      </c>
      <c r="E2984" t="s">
        <v>173</v>
      </c>
      <c r="F2984" t="s">
        <v>3580</v>
      </c>
      <c r="G2984" t="s">
        <v>386</v>
      </c>
    </row>
    <row r="2985" spans="1:7" x14ac:dyDescent="0.3">
      <c r="A2985" t="s">
        <v>3579</v>
      </c>
      <c r="B2985" t="s">
        <v>3568</v>
      </c>
      <c r="C2985" t="s">
        <v>17</v>
      </c>
      <c r="D2985" t="s">
        <v>3581</v>
      </c>
      <c r="E2985" t="s">
        <v>98</v>
      </c>
      <c r="F2985" t="s">
        <v>3580</v>
      </c>
      <c r="G2985" t="s">
        <v>386</v>
      </c>
    </row>
    <row r="2986" spans="1:7" x14ac:dyDescent="0.3">
      <c r="A2986" t="s">
        <v>3579</v>
      </c>
      <c r="B2986" t="s">
        <v>3568</v>
      </c>
      <c r="C2986" t="s">
        <v>17</v>
      </c>
      <c r="D2986" t="s">
        <v>3581</v>
      </c>
      <c r="E2986" t="s">
        <v>300</v>
      </c>
      <c r="F2986" t="s">
        <v>3580</v>
      </c>
      <c r="G2986" t="s">
        <v>386</v>
      </c>
    </row>
    <row r="2987" spans="1:7" x14ac:dyDescent="0.3">
      <c r="A2987" t="s">
        <v>3579</v>
      </c>
      <c r="B2987" t="s">
        <v>3568</v>
      </c>
      <c r="C2987" t="s">
        <v>17</v>
      </c>
      <c r="D2987" t="s">
        <v>3581</v>
      </c>
      <c r="E2987" t="s">
        <v>92</v>
      </c>
      <c r="F2987" t="s">
        <v>3580</v>
      </c>
      <c r="G2987" t="s">
        <v>386</v>
      </c>
    </row>
    <row r="2988" spans="1:7" x14ac:dyDescent="0.3">
      <c r="A2988" t="s">
        <v>3579</v>
      </c>
      <c r="B2988" t="s">
        <v>3568</v>
      </c>
      <c r="C2988" t="s">
        <v>17</v>
      </c>
      <c r="D2988" t="s">
        <v>3581</v>
      </c>
      <c r="E2988" t="s">
        <v>37</v>
      </c>
      <c r="F2988" t="s">
        <v>3580</v>
      </c>
      <c r="G2988" t="s">
        <v>386</v>
      </c>
    </row>
    <row r="2989" spans="1:7" x14ac:dyDescent="0.3">
      <c r="A2989" t="s">
        <v>3579</v>
      </c>
      <c r="B2989" t="s">
        <v>3568</v>
      </c>
      <c r="C2989" t="s">
        <v>17</v>
      </c>
      <c r="D2989" t="s">
        <v>3581</v>
      </c>
      <c r="E2989" t="s">
        <v>346</v>
      </c>
      <c r="F2989" t="s">
        <v>3580</v>
      </c>
      <c r="G2989" t="s">
        <v>386</v>
      </c>
    </row>
    <row r="2990" spans="1:7" x14ac:dyDescent="0.3">
      <c r="A2990" t="s">
        <v>3579</v>
      </c>
      <c r="B2990" t="s">
        <v>3568</v>
      </c>
      <c r="C2990" t="s">
        <v>17</v>
      </c>
      <c r="D2990" t="s">
        <v>3581</v>
      </c>
      <c r="E2990" t="s">
        <v>136</v>
      </c>
      <c r="F2990" t="s">
        <v>3580</v>
      </c>
      <c r="G2990" t="s">
        <v>386</v>
      </c>
    </row>
    <row r="2991" spans="1:7" x14ac:dyDescent="0.3">
      <c r="A2991" t="s">
        <v>3579</v>
      </c>
      <c r="B2991" t="s">
        <v>3568</v>
      </c>
      <c r="C2991" t="s">
        <v>17</v>
      </c>
      <c r="D2991" t="s">
        <v>3581</v>
      </c>
      <c r="E2991" t="s">
        <v>174</v>
      </c>
      <c r="F2991" t="s">
        <v>3580</v>
      </c>
      <c r="G2991" t="s">
        <v>386</v>
      </c>
    </row>
    <row r="2992" spans="1:7" x14ac:dyDescent="0.3">
      <c r="A2992" t="s">
        <v>3579</v>
      </c>
      <c r="B2992" t="s">
        <v>3568</v>
      </c>
      <c r="C2992" t="s">
        <v>17</v>
      </c>
      <c r="D2992" t="s">
        <v>3581</v>
      </c>
      <c r="E2992" t="s">
        <v>38</v>
      </c>
      <c r="F2992" t="s">
        <v>3580</v>
      </c>
      <c r="G2992" t="s">
        <v>386</v>
      </c>
    </row>
    <row r="2993" spans="1:7" x14ac:dyDescent="0.3">
      <c r="A2993" t="s">
        <v>3579</v>
      </c>
      <c r="B2993" t="s">
        <v>3568</v>
      </c>
      <c r="C2993" t="s">
        <v>17</v>
      </c>
      <c r="D2993" t="s">
        <v>3581</v>
      </c>
      <c r="E2993" t="s">
        <v>219</v>
      </c>
      <c r="F2993" t="s">
        <v>3580</v>
      </c>
      <c r="G2993" t="s">
        <v>386</v>
      </c>
    </row>
    <row r="2994" spans="1:7" x14ac:dyDescent="0.3">
      <c r="A2994" t="s">
        <v>3579</v>
      </c>
      <c r="B2994" t="s">
        <v>3568</v>
      </c>
      <c r="C2994" t="s">
        <v>17</v>
      </c>
      <c r="D2994" t="s">
        <v>3581</v>
      </c>
      <c r="E2994" t="s">
        <v>155</v>
      </c>
      <c r="F2994" t="s">
        <v>3580</v>
      </c>
      <c r="G2994" t="s">
        <v>386</v>
      </c>
    </row>
    <row r="2995" spans="1:7" x14ac:dyDescent="0.3">
      <c r="A2995" t="s">
        <v>3579</v>
      </c>
      <c r="B2995" t="s">
        <v>3568</v>
      </c>
      <c r="C2995" t="s">
        <v>17</v>
      </c>
      <c r="D2995" t="s">
        <v>3581</v>
      </c>
      <c r="E2995" t="s">
        <v>235</v>
      </c>
      <c r="F2995" t="s">
        <v>3580</v>
      </c>
      <c r="G2995" t="s">
        <v>386</v>
      </c>
    </row>
    <row r="2996" spans="1:7" x14ac:dyDescent="0.3">
      <c r="A2996" t="s">
        <v>3579</v>
      </c>
      <c r="B2996" t="s">
        <v>3568</v>
      </c>
      <c r="C2996" t="s">
        <v>17</v>
      </c>
      <c r="D2996" t="s">
        <v>3581</v>
      </c>
      <c r="E2996" t="s">
        <v>46</v>
      </c>
      <c r="F2996" t="s">
        <v>3580</v>
      </c>
      <c r="G2996" t="s">
        <v>386</v>
      </c>
    </row>
    <row r="2997" spans="1:7" x14ac:dyDescent="0.3">
      <c r="A2997" t="s">
        <v>3579</v>
      </c>
      <c r="B2997" t="s">
        <v>3568</v>
      </c>
      <c r="C2997" t="s">
        <v>17</v>
      </c>
      <c r="D2997" t="s">
        <v>3581</v>
      </c>
      <c r="E2997" t="s">
        <v>336</v>
      </c>
      <c r="F2997" t="s">
        <v>3580</v>
      </c>
      <c r="G2997" t="s">
        <v>386</v>
      </c>
    </row>
    <row r="2998" spans="1:7" x14ac:dyDescent="0.3">
      <c r="A2998" t="s">
        <v>3579</v>
      </c>
      <c r="B2998" t="s">
        <v>3568</v>
      </c>
      <c r="C2998" t="s">
        <v>17</v>
      </c>
      <c r="D2998" t="s">
        <v>3581</v>
      </c>
      <c r="E2998" t="s">
        <v>297</v>
      </c>
      <c r="F2998" t="s">
        <v>3580</v>
      </c>
      <c r="G2998" t="s">
        <v>386</v>
      </c>
    </row>
    <row r="2999" spans="1:7" x14ac:dyDescent="0.3">
      <c r="A2999" t="s">
        <v>3579</v>
      </c>
      <c r="B2999" t="s">
        <v>3568</v>
      </c>
      <c r="C2999" t="s">
        <v>17</v>
      </c>
      <c r="D2999" t="s">
        <v>3581</v>
      </c>
      <c r="E2999" t="s">
        <v>183</v>
      </c>
      <c r="F2999" t="s">
        <v>3580</v>
      </c>
      <c r="G2999" t="s">
        <v>386</v>
      </c>
    </row>
    <row r="3000" spans="1:7" x14ac:dyDescent="0.3">
      <c r="A3000" t="s">
        <v>3579</v>
      </c>
      <c r="B3000" t="s">
        <v>3568</v>
      </c>
      <c r="C3000" t="s">
        <v>17</v>
      </c>
      <c r="D3000" t="s">
        <v>3581</v>
      </c>
      <c r="E3000" t="s">
        <v>42</v>
      </c>
      <c r="F3000" t="s">
        <v>3580</v>
      </c>
      <c r="G3000" t="s">
        <v>386</v>
      </c>
    </row>
    <row r="3001" spans="1:7" x14ac:dyDescent="0.3">
      <c r="A3001" t="s">
        <v>3579</v>
      </c>
      <c r="B3001" t="s">
        <v>3568</v>
      </c>
      <c r="C3001" t="s">
        <v>17</v>
      </c>
      <c r="D3001" t="s">
        <v>3581</v>
      </c>
      <c r="E3001" t="s">
        <v>236</v>
      </c>
      <c r="F3001" t="s">
        <v>3580</v>
      </c>
      <c r="G3001" t="s">
        <v>386</v>
      </c>
    </row>
    <row r="3002" spans="1:7" x14ac:dyDescent="0.3">
      <c r="A3002" t="s">
        <v>3579</v>
      </c>
      <c r="B3002" t="s">
        <v>3568</v>
      </c>
      <c r="C3002" t="s">
        <v>17</v>
      </c>
      <c r="D3002" t="s">
        <v>3581</v>
      </c>
      <c r="E3002" t="s">
        <v>175</v>
      </c>
      <c r="F3002" t="s">
        <v>3580</v>
      </c>
      <c r="G3002" t="s">
        <v>386</v>
      </c>
    </row>
    <row r="3003" spans="1:7" x14ac:dyDescent="0.3">
      <c r="A3003" t="s">
        <v>3579</v>
      </c>
      <c r="B3003" t="s">
        <v>3568</v>
      </c>
      <c r="C3003" t="s">
        <v>17</v>
      </c>
      <c r="D3003" t="s">
        <v>3581</v>
      </c>
      <c r="E3003" t="s">
        <v>299</v>
      </c>
      <c r="F3003" t="s">
        <v>3580</v>
      </c>
      <c r="G3003" t="s">
        <v>386</v>
      </c>
    </row>
    <row r="3004" spans="1:7" x14ac:dyDescent="0.3">
      <c r="A3004" t="s">
        <v>3579</v>
      </c>
      <c r="B3004" t="s">
        <v>3568</v>
      </c>
      <c r="C3004" t="s">
        <v>17</v>
      </c>
      <c r="D3004" t="s">
        <v>3581</v>
      </c>
      <c r="E3004" t="s">
        <v>287</v>
      </c>
      <c r="F3004" t="s">
        <v>3580</v>
      </c>
      <c r="G3004" t="s">
        <v>386</v>
      </c>
    </row>
    <row r="3005" spans="1:7" x14ac:dyDescent="0.3">
      <c r="A3005" t="s">
        <v>3579</v>
      </c>
      <c r="B3005" t="s">
        <v>3568</v>
      </c>
      <c r="C3005" t="s">
        <v>17</v>
      </c>
      <c r="D3005" t="s">
        <v>3581</v>
      </c>
      <c r="E3005" t="s">
        <v>249</v>
      </c>
      <c r="F3005" t="s">
        <v>3580</v>
      </c>
      <c r="G3005" t="s">
        <v>386</v>
      </c>
    </row>
    <row r="3006" spans="1:7" x14ac:dyDescent="0.3">
      <c r="A3006" t="s">
        <v>3579</v>
      </c>
      <c r="B3006" t="s">
        <v>3568</v>
      </c>
      <c r="C3006" t="s">
        <v>17</v>
      </c>
      <c r="D3006" t="s">
        <v>3581</v>
      </c>
      <c r="E3006" t="s">
        <v>217</v>
      </c>
      <c r="F3006" t="s">
        <v>3580</v>
      </c>
      <c r="G3006" t="s">
        <v>386</v>
      </c>
    </row>
    <row r="3007" spans="1:7" x14ac:dyDescent="0.3">
      <c r="A3007" t="s">
        <v>3579</v>
      </c>
      <c r="B3007" t="s">
        <v>3568</v>
      </c>
      <c r="C3007" t="s">
        <v>17</v>
      </c>
      <c r="D3007" t="s">
        <v>3581</v>
      </c>
      <c r="E3007" t="s">
        <v>195</v>
      </c>
      <c r="F3007" t="s">
        <v>3580</v>
      </c>
      <c r="G3007" t="s">
        <v>386</v>
      </c>
    </row>
    <row r="3008" spans="1:7" x14ac:dyDescent="0.3">
      <c r="A3008" t="s">
        <v>3579</v>
      </c>
      <c r="B3008" t="s">
        <v>3568</v>
      </c>
      <c r="C3008" t="s">
        <v>17</v>
      </c>
      <c r="D3008" t="s">
        <v>3581</v>
      </c>
      <c r="E3008" t="s">
        <v>351</v>
      </c>
      <c r="F3008" t="s">
        <v>3580</v>
      </c>
      <c r="G3008" t="s">
        <v>386</v>
      </c>
    </row>
    <row r="3009" spans="1:7" x14ac:dyDescent="0.3">
      <c r="A3009" t="s">
        <v>3579</v>
      </c>
      <c r="B3009" t="s">
        <v>3568</v>
      </c>
      <c r="C3009" t="s">
        <v>17</v>
      </c>
      <c r="D3009" t="s">
        <v>3581</v>
      </c>
      <c r="E3009" t="s">
        <v>49</v>
      </c>
      <c r="F3009" t="s">
        <v>3580</v>
      </c>
      <c r="G3009" t="s">
        <v>386</v>
      </c>
    </row>
    <row r="3010" spans="1:7" x14ac:dyDescent="0.3">
      <c r="A3010" t="s">
        <v>3579</v>
      </c>
      <c r="B3010" t="s">
        <v>3568</v>
      </c>
      <c r="C3010" t="s">
        <v>17</v>
      </c>
      <c r="D3010" t="s">
        <v>3581</v>
      </c>
      <c r="E3010" t="s">
        <v>26</v>
      </c>
      <c r="F3010" t="s">
        <v>3580</v>
      </c>
      <c r="G3010" t="s">
        <v>386</v>
      </c>
    </row>
    <row r="3011" spans="1:7" x14ac:dyDescent="0.3">
      <c r="A3011" t="s">
        <v>3579</v>
      </c>
      <c r="B3011" t="s">
        <v>3568</v>
      </c>
      <c r="C3011" t="s">
        <v>17</v>
      </c>
      <c r="D3011" t="s">
        <v>3581</v>
      </c>
      <c r="E3011" t="s">
        <v>156</v>
      </c>
      <c r="F3011" t="s">
        <v>3580</v>
      </c>
      <c r="G3011" t="s">
        <v>386</v>
      </c>
    </row>
    <row r="3012" spans="1:7" x14ac:dyDescent="0.3">
      <c r="A3012" t="s">
        <v>3579</v>
      </c>
      <c r="B3012" t="s">
        <v>3568</v>
      </c>
      <c r="C3012" t="s">
        <v>17</v>
      </c>
      <c r="D3012" t="s">
        <v>3581</v>
      </c>
      <c r="E3012" t="s">
        <v>250</v>
      </c>
      <c r="F3012" t="s">
        <v>3580</v>
      </c>
      <c r="G3012" t="s">
        <v>386</v>
      </c>
    </row>
    <row r="3013" spans="1:7" x14ac:dyDescent="0.3">
      <c r="A3013" t="s">
        <v>3579</v>
      </c>
      <c r="B3013" t="s">
        <v>3568</v>
      </c>
      <c r="C3013" t="s">
        <v>17</v>
      </c>
      <c r="D3013" t="s">
        <v>3581</v>
      </c>
      <c r="E3013" t="s">
        <v>57</v>
      </c>
      <c r="F3013" t="s">
        <v>3580</v>
      </c>
      <c r="G3013" t="s">
        <v>386</v>
      </c>
    </row>
    <row r="3014" spans="1:7" x14ac:dyDescent="0.3">
      <c r="A3014" t="s">
        <v>3579</v>
      </c>
      <c r="B3014" t="s">
        <v>3568</v>
      </c>
      <c r="C3014" t="s">
        <v>17</v>
      </c>
      <c r="D3014" t="s">
        <v>3581</v>
      </c>
      <c r="E3014" t="s">
        <v>237</v>
      </c>
      <c r="F3014" t="s">
        <v>3580</v>
      </c>
      <c r="G3014" t="s">
        <v>386</v>
      </c>
    </row>
    <row r="3015" spans="1:7" x14ac:dyDescent="0.3">
      <c r="A3015" t="s">
        <v>3579</v>
      </c>
      <c r="B3015" t="s">
        <v>3568</v>
      </c>
      <c r="C3015" t="s">
        <v>17</v>
      </c>
      <c r="D3015" t="s">
        <v>3581</v>
      </c>
      <c r="E3015" t="s">
        <v>163</v>
      </c>
      <c r="F3015" t="s">
        <v>3580</v>
      </c>
      <c r="G3015" t="s">
        <v>386</v>
      </c>
    </row>
    <row r="3016" spans="1:7" x14ac:dyDescent="0.3">
      <c r="A3016" t="s">
        <v>3579</v>
      </c>
      <c r="B3016" t="s">
        <v>3568</v>
      </c>
      <c r="C3016" t="s">
        <v>17</v>
      </c>
      <c r="D3016" t="s">
        <v>3581</v>
      </c>
      <c r="E3016" t="s">
        <v>102</v>
      </c>
      <c r="F3016" t="s">
        <v>3580</v>
      </c>
      <c r="G3016" t="s">
        <v>386</v>
      </c>
    </row>
    <row r="3017" spans="1:7" x14ac:dyDescent="0.3">
      <c r="A3017" t="s">
        <v>3579</v>
      </c>
      <c r="B3017" t="s">
        <v>3568</v>
      </c>
      <c r="C3017" t="s">
        <v>17</v>
      </c>
      <c r="D3017" t="s">
        <v>3581</v>
      </c>
      <c r="E3017" t="s">
        <v>238</v>
      </c>
      <c r="F3017" t="s">
        <v>3580</v>
      </c>
      <c r="G3017" t="s">
        <v>386</v>
      </c>
    </row>
    <row r="3018" spans="1:7" x14ac:dyDescent="0.3">
      <c r="A3018" t="s">
        <v>3579</v>
      </c>
      <c r="B3018" t="s">
        <v>3568</v>
      </c>
      <c r="C3018" t="s">
        <v>17</v>
      </c>
      <c r="D3018" t="s">
        <v>3581</v>
      </c>
      <c r="E3018" t="s">
        <v>71</v>
      </c>
      <c r="F3018" t="s">
        <v>3580</v>
      </c>
      <c r="G3018" t="s">
        <v>386</v>
      </c>
    </row>
    <row r="3019" spans="1:7" x14ac:dyDescent="0.3">
      <c r="A3019" t="s">
        <v>3579</v>
      </c>
      <c r="B3019" t="s">
        <v>3568</v>
      </c>
      <c r="C3019" t="s">
        <v>17</v>
      </c>
      <c r="D3019" t="s">
        <v>3581</v>
      </c>
      <c r="E3019" t="s">
        <v>330</v>
      </c>
      <c r="F3019" t="s">
        <v>3580</v>
      </c>
      <c r="G3019" t="s">
        <v>386</v>
      </c>
    </row>
    <row r="3020" spans="1:7" x14ac:dyDescent="0.3">
      <c r="A3020" t="s">
        <v>3579</v>
      </c>
      <c r="B3020" t="s">
        <v>3568</v>
      </c>
      <c r="C3020" t="s">
        <v>17</v>
      </c>
      <c r="D3020" t="s">
        <v>3581</v>
      </c>
      <c r="E3020" t="s">
        <v>164</v>
      </c>
      <c r="F3020" t="s">
        <v>3580</v>
      </c>
      <c r="G3020" t="s">
        <v>386</v>
      </c>
    </row>
    <row r="3021" spans="1:7" x14ac:dyDescent="0.3">
      <c r="A3021" t="s">
        <v>3579</v>
      </c>
      <c r="B3021" t="s">
        <v>3568</v>
      </c>
      <c r="C3021" t="s">
        <v>17</v>
      </c>
      <c r="D3021" t="s">
        <v>3581</v>
      </c>
      <c r="E3021" t="s">
        <v>196</v>
      </c>
      <c r="F3021" t="s">
        <v>3580</v>
      </c>
      <c r="G3021" t="s">
        <v>386</v>
      </c>
    </row>
    <row r="3022" spans="1:7" x14ac:dyDescent="0.3">
      <c r="A3022" t="s">
        <v>3579</v>
      </c>
      <c r="B3022" t="s">
        <v>3568</v>
      </c>
      <c r="C3022" t="s">
        <v>17</v>
      </c>
      <c r="D3022" t="s">
        <v>3581</v>
      </c>
      <c r="E3022" t="s">
        <v>218</v>
      </c>
      <c r="F3022" t="s">
        <v>3580</v>
      </c>
      <c r="G3022" t="s">
        <v>386</v>
      </c>
    </row>
    <row r="3023" spans="1:7" x14ac:dyDescent="0.3">
      <c r="A3023" t="s">
        <v>3579</v>
      </c>
      <c r="B3023" t="s">
        <v>3568</v>
      </c>
      <c r="C3023" t="s">
        <v>17</v>
      </c>
      <c r="D3023" t="s">
        <v>3581</v>
      </c>
      <c r="E3023" t="s">
        <v>81</v>
      </c>
      <c r="F3023" t="s">
        <v>3580</v>
      </c>
      <c r="G3023" t="s">
        <v>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Enfermedades Mundiales</vt:lpstr>
      <vt:lpstr>Estructura</vt:lpstr>
      <vt:lpstr>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 only anin</dc:creator>
  <cp:lastModifiedBy>user</cp:lastModifiedBy>
  <dcterms:created xsi:type="dcterms:W3CDTF">2021-07-05T22:32:30Z</dcterms:created>
  <dcterms:modified xsi:type="dcterms:W3CDTF">2021-07-20T16:03:53Z</dcterms:modified>
</cp:coreProperties>
</file>